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 of Findings" sheetId="1" state="visible" r:id="rId3"/>
    <sheet name="Sources &amp; Rules" sheetId="2" state="visible" r:id="rId4"/>
    <sheet name="Source - Applicants" sheetId="3" state="hidden" r:id="rId5"/>
    <sheet name="Source - Offer Events" sheetId="4" state="hidden" r:id="rId6"/>
    <sheet name="Source - Skip Events" sheetId="5" state="hidden" r:id="rId7"/>
    <sheet name="Source - Amendments" sheetId="6" state="hidden" r:id="rId8"/>
    <sheet name="Source - Inventory" sheetId="7" state="hidden" r:id="rId9"/>
    <sheet name="Source - Billing Aug26" sheetId="8" state="hidden" r:id="rId10"/>
    <sheet name="Source - AR Aging" sheetId="9" state="hidden" r:id="rId11"/>
    <sheet name="Evidence - Skip Files" sheetId="10" state="visible" r:id="rId12"/>
    <sheet name="Evidence - Certificates" sheetId="11" state="visible" r:id="rId13"/>
    <sheet name="Billing Reconciliation" sheetId="12" state="visible" r:id="rId14"/>
    <sheet name="Aging Report" sheetId="13" state="visible" r:id="rId15"/>
    <sheet name="Queue Exceptions" sheetId="14" state="visible" r:id="rId16"/>
    <sheet name="Amendment Audit" sheetId="15" state="visible" r:id="rId17"/>
  </sheets>
  <definedNames>
    <definedName function="false" hidden="false" localSheetId="12" name="_xlnm.Print_Area" vbProcedure="false">'Aging Report'!$A$1:$O$18</definedName>
    <definedName function="false" hidden="true" localSheetId="12" name="_xlnm._FilterDatabase" vbProcedure="false">'Aging Report'!$A$9:$O$15</definedName>
    <definedName function="false" hidden="false" localSheetId="14" name="_xlnm.Print_Area" vbProcedure="false">'Amendment Audit'!$A$1:$O$205</definedName>
    <definedName function="false" hidden="true" localSheetId="14" name="_xlnm._FilterDatabase" vbProcedure="false">'Amendment Audit'!$A$5:$O$205</definedName>
    <definedName function="false" hidden="false" localSheetId="11" name="_xlnm.Print_Area" vbProcedure="false">'Billing Reconciliation'!$A$1:$S$1194</definedName>
    <definedName function="false" hidden="true" localSheetId="11" name="_xlnm._FilterDatabase" vbProcedure="false">'Billing Reconciliation'!$A$14:$S$1194</definedName>
    <definedName function="false" hidden="false" localSheetId="10" name="_xlnm.Print_Area" vbProcedure="false">'Evidence - Certificates'!$A$1:$P$6</definedName>
    <definedName function="false" hidden="true" localSheetId="10" name="_xlnm._FilterDatabase" vbProcedure="false">'Evidence - Certificates'!$A$4:$P$6</definedName>
    <definedName function="false" hidden="false" localSheetId="9" name="_xlnm.Print_Area" vbProcedure="false">'Evidence - Skip Files'!$A$1:$K$10</definedName>
    <definedName function="false" hidden="true" localSheetId="9" name="_xlnm._FilterDatabase" vbProcedure="false">'Evidence - Skip Files'!$A$4:$K$10</definedName>
    <definedName function="false" hidden="false" localSheetId="13" name="_xlnm.Print_Area" vbProcedure="false">'Queue Exceptions'!$A$1:$V$13</definedName>
    <definedName function="false" hidden="true" localSheetId="13" name="_xlnm._FilterDatabase" vbProcedure="false">'Queue Exceptions'!$A$6:$V$13</definedName>
    <definedName function="false" hidden="false" localSheetId="5" name="_xlnm.Print_Area" vbProcedure="false">'Source - Amendments'!$A$1:$L$2</definedName>
    <definedName function="false" hidden="true" localSheetId="5" name="_xlnm._FilterDatabase" vbProcedure="false">'Source - Amendments'!$A$4:$L$2248</definedName>
    <definedName function="false" hidden="false" localSheetId="2" name="_xlnm.Print_Area" vbProcedure="false">'Source - Applicants'!$A$1:$V$2</definedName>
    <definedName function="false" hidden="true" localSheetId="2" name="_xlnm._FilterDatabase" vbProcedure="false">'Source - Applicants'!$A$4:$V$2914</definedName>
    <definedName function="false" hidden="false" localSheetId="8" name="_xlnm.Print_Area" vbProcedure="false">'Source - AR Aging'!$A$1:$O$2</definedName>
    <definedName function="false" hidden="true" localSheetId="8" name="_xlnm._FilterDatabase" vbProcedure="false">'Source - AR Aging'!$A$4:$O$264</definedName>
    <definedName function="false" hidden="false" localSheetId="7" name="_xlnm.Print_Area" vbProcedure="false">'Source - Billing Aug26'!$A$1:$S$2</definedName>
    <definedName function="false" hidden="true" localSheetId="7" name="_xlnm._FilterDatabase" vbProcedure="false">'Source - Billing Aug26'!$A$4:$S$773</definedName>
    <definedName function="false" hidden="false" localSheetId="6" name="_xlnm.Print_Area" vbProcedure="false">'Source - Inventory'!$A$1:$R$2</definedName>
    <definedName function="false" hidden="true" localSheetId="6" name="_xlnm._FilterDatabase" vbProcedure="false">'Source - Inventory'!$A$4:$R$1184</definedName>
    <definedName function="false" hidden="false" localSheetId="3" name="_xlnm.Print_Area" vbProcedure="false">'Source - Offer Events'!$A$1:$R$2</definedName>
    <definedName function="false" hidden="true" localSheetId="3" name="_xlnm._FilterDatabase" vbProcedure="false">'Source - Offer Events'!$A$4:$R$1490</definedName>
    <definedName function="false" hidden="false" localSheetId="4" name="_xlnm.Print_Area" vbProcedure="false">'Source - Skip Events'!$A$1:$P$2</definedName>
    <definedName function="false" hidden="true" localSheetId="4" name="_xlnm._FilterDatabase" vbProcedure="false">'Source - Skip Events'!$A$4:$P$416</definedName>
    <definedName function="false" hidden="false" localSheetId="1" name="_xlnm.Print_Area" vbProcedure="false">'Sources &amp; Rules'!$A$1:$F$30</definedName>
    <definedName function="false" hidden="false" localSheetId="0" name="_xlnm.Print_Area" vbProcedure="false">'Summary of Findings'!$A$1:$L$31</definedName>
    <definedName function="false" hidden="false" name="Audit_As_Of" vbProcedure="false">'Sources &amp; Rules'!$B$4</definedName>
    <definedName function="false" hidden="false" name="Billing_Month" vbProcedure="false">'Sources &amp; Rules'!$B$5</definedName>
    <definedName function="false" hidden="false" name="Covered_Rate" vbProcedure="false">'Sources &amp; Rules'!$B$8</definedName>
    <definedName function="false" hidden="false" name="Open_Rate" vbProcedure="false">'Sources &amp; Rules'!$B$9</definedName>
    <definedName function="false" hidden="false" name="Skip_End" vbProcedure="false">'Sources &amp; Rules'!$B$7</definedName>
    <definedName function="false" hidden="false" name="Skip_Start" vbProcedure="false">'Sources &amp; Rules'!$B$6</definedName>
    <definedName function="false" hidden="false" localSheetId="0" name="_xlnm.Print_Titles" vbProcedure="false">'Summary of Findings'!1:3</definedName>
    <definedName function="false" hidden="false" localSheetId="1" name="_xlnm.Print_Titles" vbProcedure="false">'Sources &amp; Rules'!1:3</definedName>
    <definedName function="false" hidden="false" localSheetId="2" name="_xlnm.Print_Titles" vbProcedure="false">'Source - Applicants'!1:4</definedName>
    <definedName function="false" hidden="false" localSheetId="3" name="_xlnm.Print_Titles" vbProcedure="false">'Source - Offer Events'!1:4</definedName>
    <definedName function="false" hidden="false" localSheetId="4" name="_xlnm.Print_Titles" vbProcedure="false">'Source - Skip Events'!1:4</definedName>
    <definedName function="false" hidden="false" localSheetId="5" name="_xlnm.Print_Titles" vbProcedure="false">'Source - Amendments'!1:4</definedName>
    <definedName function="false" hidden="false" localSheetId="6" name="_xlnm.Print_Titles" vbProcedure="false">'Source - Inventory'!1:4</definedName>
    <definedName function="false" hidden="false" localSheetId="7" name="_xlnm.Print_Titles" vbProcedure="false">'Source - Billing Aug26'!1:4</definedName>
    <definedName function="false" hidden="false" localSheetId="8" name="_xlnm.Print_Titles" vbProcedure="false">'Source - AR Aging'!1:4</definedName>
    <definedName function="false" hidden="false" localSheetId="9" name="_xlnm.Print_Titles" vbProcedure="false">'Evidence - Skip Files'!1:4</definedName>
    <definedName function="false" hidden="false" localSheetId="10" name="_xlnm.Print_Titles" vbProcedure="false">'Evidence - Certificates'!1:4</definedName>
    <definedName function="false" hidden="false" localSheetId="11" name="_xlnm.Print_Titles" vbProcedure="false">'Billing Reconciliation'!1:14</definedName>
    <definedName function="false" hidden="false" localSheetId="12" name="_xlnm.Print_Titles" vbProcedure="false">'Aging Report'!1:9</definedName>
    <definedName function="false" hidden="false" localSheetId="13" name="_xlnm.Print_Titles" vbProcedure="false">'Queue Exceptions'!1:6</definedName>
    <definedName function="false" hidden="false" localSheetId="14" name="_xlnm.Print_Titles" vbProcedure="false">'Amendment Audit'!1:5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<sst xmlns="http://schemas.openxmlformats.org/spreadsheetml/2006/main" count="99730" uniqueCount="23608">
  <si>
    <t xml:space="preserve">Chaldale Moorage Audit - Summary of Findings</t>
  </si>
  <si>
    <t xml:space="preserve">Board decision view | as of August 1, 2026 | all displayed metrics are formulas tied to detailed/source sheets.</t>
  </si>
  <si>
    <t xml:space="preserve">AUGUST BILLING</t>
  </si>
  <si>
    <t xml:space="preserve">CORRECTIVE BILLING</t>
  </si>
  <si>
    <t xml:space="preserve">Expected base moorage</t>
  </si>
  <si>
    <t xml:space="preserve">Recorded base moorage</t>
  </si>
  <si>
    <t xml:space="preserve">Missing postings</t>
  </si>
  <si>
    <t xml:space="preserve">COLLECT NOW</t>
  </si>
  <si>
    <t xml:space="preserve">Unbilled base charges</t>
  </si>
  <si>
    <t xml:space="preserve">Overdue excl. current</t>
  </si>
  <si>
    <t xml:space="preserve">Aged 91+</t>
  </si>
  <si>
    <t xml:space="preserve">Formula findings and required Board attention</t>
  </si>
  <si>
    <t xml:space="preserve">Area</t>
  </si>
  <si>
    <t xml:space="preserve">Formula Metric</t>
  </si>
  <si>
    <t xml:space="preserve">Result</t>
  </si>
  <si>
    <t xml:space="preserve">Interpretation / Action</t>
  </si>
  <si>
    <t xml:space="preserve">Billing</t>
  </si>
  <si>
    <t xml:space="preserve">Occupied slips</t>
  </si>
  <si>
    <t xml:space="preserve">All occupied slips are tested against the August 1 posting.</t>
  </si>
  <si>
    <t xml:space="preserve">Missing August bills</t>
  </si>
  <si>
    <t xml:space="preserve">Issue corrective base-moorage bills before treating the balance as delinquent.</t>
  </si>
  <si>
    <t xml:space="preserve">Collections</t>
  </si>
  <si>
    <t xml:space="preserve">Occupied 91+ accounts</t>
  </si>
  <si>
    <t xml:space="preserve">Collect the overdue portion now; current bucket remains separate.</t>
  </si>
  <si>
    <t xml:space="preserve">Queue</t>
  </si>
  <si>
    <t xml:space="preserve">In-scope Board reviews</t>
  </si>
  <si>
    <t xml:space="preserve">Retrieve exact contemporaneous files; if absent, use prospective first-offer remedy.</t>
  </si>
  <si>
    <t xml:space="preserve">LOA amendments</t>
  </si>
  <si>
    <t xml:space="preserve">In-scope amendments</t>
  </si>
  <si>
    <t xml:space="preserve">After 2022-08-01 through 2026-07-31.</t>
  </si>
  <si>
    <t xml:space="preserve">No qualifying source reference</t>
  </si>
  <si>
    <t xml:space="preserve">Do not use these LOA changes until section 4.3 support is filed.</t>
  </si>
  <si>
    <t xml:space="preserve">Matching supplied certificate unsigned</t>
  </si>
  <si>
    <t xml:space="preserve">The matching certificate does not meet the strict signature requirement.</t>
  </si>
  <si>
    <t xml:space="preserve">Reference only - verify file</t>
  </si>
  <si>
    <t xml:space="preserve">The log names a qualifying-looking document, but the underlying file is not in this packet.</t>
  </si>
  <si>
    <t xml:space="preserve">Decision sequencing</t>
  </si>
  <si>
    <t xml:space="preserve">1</t>
  </si>
  <si>
    <t xml:space="preserve">Collect overdue receivables</t>
  </si>
  <si>
    <t xml:space="preserve">2</t>
  </si>
  <si>
    <t xml:space="preserve">Correct August billing</t>
  </si>
  <si>
    <t xml:space="preserve">3</t>
  </si>
  <si>
    <t xml:space="preserve">Protect queue integrity</t>
  </si>
  <si>
    <t xml:space="preserve">4</t>
  </si>
  <si>
    <t xml:space="preserve">Validate LOA amendments</t>
  </si>
  <si>
    <t xml:space="preserve">Sources: resolution_2022-06.pdf; tariff_resolution_2019-14.pdf; standing_order_15-3.pdf; appeal_2018-3_decision.pdf; listed data files and evidence PDFs. See Sources &amp; Rules for sections and scope.</t>
  </si>
  <si>
    <t xml:space="preserve">Sources and Governing Rules</t>
  </si>
  <si>
    <t xml:space="preserve">Authority, cutoffs, rate basis, and source traceability used throughout the workbook.</t>
  </si>
  <si>
    <t xml:space="preserve">Audit as of</t>
  </si>
  <si>
    <t xml:space="preserve">Task date; events after this date are not used.</t>
  </si>
  <si>
    <t xml:space="preserve">Billing posting tested</t>
  </si>
  <si>
    <t xml:space="preserve">August 1 monthly moorage postings only.</t>
  </si>
  <si>
    <t xml:space="preserve">Skip review start</t>
  </si>
  <si>
    <t xml:space="preserve">Requested period begins January 1, 2023.</t>
  </si>
  <si>
    <t xml:space="preserve">Skip review end</t>
  </si>
  <si>
    <t xml:space="preserve">Requested period ends July 31, 2026.</t>
  </si>
  <si>
    <t xml:space="preserve">Covered rate per foot-month</t>
  </si>
  <si>
    <t xml:space="preserve">Resolution 2022-06 sections 1.1 and 2.1.</t>
  </si>
  <si>
    <t xml:space="preserve">Open rate per foot-month</t>
  </si>
  <si>
    <t xml:space="preserve">Resolution 2022-06 sections 1.2 and 2.1.</t>
  </si>
  <si>
    <t xml:space="preserve">Variance sign</t>
  </si>
  <si>
    <t xml:space="preserve">Actual minus expected</t>
  </si>
  <si>
    <t xml:space="preserve">Negative means underbilled or missing; base moorage excludes tax/electricity.</t>
  </si>
  <si>
    <t xml:space="preserve">Controlling rules</t>
  </si>
  <si>
    <t xml:space="preserve">Authority</t>
  </si>
  <si>
    <t xml:space="preserve">Section</t>
  </si>
  <si>
    <t xml:space="preserve">Rule applied</t>
  </si>
  <si>
    <t xml:space="preserve">Why it governs</t>
  </si>
  <si>
    <t xml:space="preserve">Applied in</t>
  </si>
  <si>
    <t xml:space="preserve">Source file</t>
  </si>
  <si>
    <t xml:space="preserve">Resolution 2022-06</t>
  </si>
  <si>
    <t xml:space="preserve">1.1-1.2, 2.1</t>
  </si>
  <si>
    <t xml:space="preserve">Covered $10.40 and open $7.55 per foot-month for periods beginning on/after 2022-08-01.</t>
  </si>
  <si>
    <t xml:space="preserve">Later amendment controls; section 7.2 resolves conflicts.</t>
  </si>
  <si>
    <t xml:space="preserve">Billing Reconciliation</t>
  </si>
  <si>
    <t xml:space="preserve">resolution_2022-06.pdf</t>
  </si>
  <si>
    <t xml:space="preserve">Tariff Resolution 2019-14</t>
  </si>
  <si>
    <t xml:space="preserve">1 definition 4; 2.4; 7.3</t>
  </si>
  <si>
    <t xml:space="preserve">Billable length is greater of rounded-up check-in LOA or nominal slip length.</t>
  </si>
  <si>
    <t xml:space="preserve">Retained except where amended by Resolution 2022-06.</t>
  </si>
  <si>
    <t xml:space="preserve">tariff_resolution_2019-14.pdf</t>
  </si>
  <si>
    <t xml:space="preserve">Standing Order 15-3</t>
  </si>
  <si>
    <t xml:space="preserve">3.2-3.3</t>
  </si>
  <si>
    <t xml:space="preserve">Skip file must be assembled that day and contain the reason-specific supporting record; cover alone fails.</t>
  </si>
  <si>
    <t xml:space="preserve">Operative counter procedure for skips.</t>
  </si>
  <si>
    <t xml:space="preserve">Queue Exceptions</t>
  </si>
  <si>
    <t xml:space="preserve">standing_order_15-3.pdf</t>
  </si>
  <si>
    <t xml:space="preserve">Appeal 2018-3</t>
  </si>
  <si>
    <t xml:space="preserve">III-A; IV-A; V.4</t>
  </si>
  <si>
    <t xml:space="preserve">District bears burden; later-created proof cannot cure; completed assignment is not displaced, remedy is prospective.</t>
  </si>
  <si>
    <t xml:space="preserve">Board precedent interpreting contemporaneous proof.</t>
  </si>
  <si>
    <t xml:space="preserve">appeal_2018-3_decision.pdf</t>
  </si>
  <si>
    <t xml:space="preserve">4.3; 6.1-6.2</t>
  </si>
  <si>
    <t xml:space="preserve">Post-adoption LOA amendment requires signed measurement certificate or yard haul-out measurement sheet, filed and cross-referenced at entry.</t>
  </si>
  <si>
    <t xml:space="preserve">Specific later rule for LOA amendments.</t>
  </si>
  <si>
    <t xml:space="preserve">Amendment Audit</t>
  </si>
  <si>
    <t xml:space="preserve">Data sources and scope</t>
  </si>
  <si>
    <t xml:space="preserve">Sheet / rows or filter</t>
  </si>
  <si>
    <t xml:space="preserve">Use</t>
  </si>
  <si>
    <t xml:space="preserve">Authority notes</t>
  </si>
  <si>
    <t xml:space="preserve">Records loaded</t>
  </si>
  <si>
    <t xml:space="preserve">Path</t>
  </si>
  <si>
    <t xml:space="preserve">slip_inventory_2026-08.csv</t>
  </si>
  <si>
    <t xml:space="preserve">rows 2-1181</t>
  </si>
  <si>
    <t xml:space="preserve">Occupied status, slip class, tenant, LOA</t>
  </si>
  <si>
    <t xml:space="preserve">Current inventory as of 2026-08</t>
  </si>
  <si>
    <t xml:space="preserve">/home/agent/workspace/facilities_and_slips/exports/slip_inventory_2026-08.csv</t>
  </si>
  <si>
    <t xml:space="preserve">billing_transactions_2022_2026.csv</t>
  </si>
  <si>
    <t xml:space="preserve">post_date 2026-08-01; MONTHLY_MOORAGE</t>
  </si>
  <si>
    <t xml:space="preserve">Actual August base moorage</t>
  </si>
  <si>
    <t xml:space="preserve">Tax and electricity excluded</t>
  </si>
  <si>
    <t xml:space="preserve">/home/agent/workspace/finance_and_billing/exports/billing_transactions_2022_2026.csv</t>
  </si>
  <si>
    <t xml:space="preserve">ar_aging_2026-07-31.xlsx</t>
  </si>
  <si>
    <t xml:space="preserve">AR_Aging rows 3-262</t>
  </si>
  <si>
    <t xml:space="preserve">Aging and collection status</t>
  </si>
  <si>
    <t xml:space="preserve">91-120 is source column days_90</t>
  </si>
  <si>
    <t xml:space="preserve">/home/agent/workspace/finance_and_billing/aging/ar_aging_2026-07-31.xlsx</t>
  </si>
  <si>
    <t xml:space="preserve">skip_events_2022_2026.csv</t>
  </si>
  <si>
    <t xml:space="preserve">all rows; targeted event detail</t>
  </si>
  <si>
    <t xml:space="preserve">Skip-event cross-check</t>
  </si>
  <si>
    <t xml:space="preserve">Date filter applied by formula</t>
  </si>
  <si>
    <t xml:space="preserve">/home/agent/workspace/waiting_list_administration/exports/skip_events_2022_2026.csv</t>
  </si>
  <si>
    <t xml:space="preserve">offer_events_2022_2026.csv</t>
  </si>
  <si>
    <t xml:space="preserve">all rows</t>
  </si>
  <si>
    <t xml:space="preserve">Offer existence and event cross-check</t>
  </si>
  <si>
    <t xml:space="preserve">Offer IDs tested by formula</t>
  </si>
  <si>
    <t xml:space="preserve">/home/agent/workspace/waiting_list_administration/exports/offer_events_2022_2026.csv</t>
  </si>
  <si>
    <t xml:space="preserve">applicant_register_2026-08.csv</t>
  </si>
  <si>
    <t xml:space="preserve">Application chronology and current status</t>
  </si>
  <si>
    <t xml:space="preserve">Current register snapshot</t>
  </si>
  <si>
    <t xml:space="preserve">/home/agent/workspace/waiting_list_administration/exports/applicant_register_2026-08.csv</t>
  </si>
  <si>
    <t xml:space="preserve">amendment_log_2022_2026.csv</t>
  </si>
  <si>
    <t xml:space="preserve">LOA after 2022-08-01 through 2026-07-31</t>
  </si>
  <si>
    <t xml:space="preserve">LOA support and downstream skip check</t>
  </si>
  <si>
    <t xml:space="preserve">Post-adoption period and audit cutoff applied in Amendment Audit.</t>
  </si>
  <si>
    <t xml:space="preserve">/home/agent/workspace/waiting_list_administration/exports/amendment_log_2022_2026.csv</t>
  </si>
  <si>
    <t xml:space="preserve">Source - Applicants</t>
  </si>
  <si>
    <t xml:space="preserve">applicant_id</t>
  </si>
  <si>
    <t xml:space="preserve">rank</t>
  </si>
  <si>
    <t xml:space="preserve">last_name</t>
  </si>
  <si>
    <t xml:space="preserve">first_name</t>
  </si>
  <si>
    <t xml:space="preserve">applicant_type</t>
  </si>
  <si>
    <t xml:space="preserve">entity_name</t>
  </si>
  <si>
    <t xml:space="preserve">application_date</t>
  </si>
  <si>
    <t xml:space="preserve">status</t>
  </si>
  <si>
    <t xml:space="preserve">vessel_name</t>
  </si>
  <si>
    <t xml:space="preserve">vessel_type</t>
  </si>
  <si>
    <t xml:space="preserve">loa_ft</t>
  </si>
  <si>
    <t xml:space="preserve">beam_ft</t>
  </si>
  <si>
    <t xml:space="preserve">preference_basin</t>
  </si>
  <si>
    <t xml:space="preserve">preference_slip_size</t>
  </si>
  <si>
    <t xml:space="preserve">phone</t>
  </si>
  <si>
    <t xml:space="preserve">email</t>
  </si>
  <si>
    <t xml:space="preserve">city</t>
  </si>
  <si>
    <t xml:space="preserve">state</t>
  </si>
  <si>
    <t xml:space="preserve">zip</t>
  </si>
  <si>
    <t xml:space="preserve">last_renewal_date</t>
  </si>
  <si>
    <t xml:space="preserve">renewal_cycle_current</t>
  </si>
  <si>
    <t xml:space="preserve">notes</t>
  </si>
  <si>
    <t xml:space="preserve">WL-01001</t>
  </si>
  <si>
    <t xml:space="preserve">Jones</t>
  </si>
  <si>
    <t xml:space="preserve">Valerie</t>
  </si>
  <si>
    <t xml:space="preserve">PARTNERSHIP</t>
  </si>
  <si>
    <t xml:space="preserve">Jones Holdings LLC</t>
  </si>
  <si>
    <t xml:space="preserve">EXPIRED</t>
  </si>
  <si>
    <t xml:space="preserve">MURRE WEATHER</t>
  </si>
  <si>
    <t xml:space="preserve">CRUISER</t>
  </si>
  <si>
    <t xml:space="preserve">Vessbank</t>
  </si>
  <si>
    <t xml:space="preserve">(360) 555-1979</t>
  </si>
  <si>
    <t xml:space="preserve">valerie_jones@quillayute.org</t>
  </si>
  <si>
    <t xml:space="preserve">Aberdeen</t>
  </si>
  <si>
    <t xml:space="preserve">WA</t>
  </si>
  <si>
    <t xml:space="preserve">98520</t>
  </si>
  <si>
    <t xml:space="preserve">WL-01002</t>
  </si>
  <si>
    <t xml:space="preserve">Ramirez</t>
  </si>
  <si>
    <t xml:space="preserve">Virginia</t>
  </si>
  <si>
    <t xml:space="preserve">Ramirez Holdings LLC</t>
  </si>
  <si>
    <t xml:space="preserve">ACTIVE_WAITLIST</t>
  </si>
  <si>
    <t xml:space="preserve">HERON MIST</t>
  </si>
  <si>
    <t xml:space="preserve">ANY</t>
  </si>
  <si>
    <t xml:space="preserve">(541) 555-3938</t>
  </si>
  <si>
    <t xml:space="preserve">virginia.ramirez@gmail.example.com</t>
  </si>
  <si>
    <t xml:space="preserve">Coos Bay</t>
  </si>
  <si>
    <t xml:space="preserve">OR</t>
  </si>
  <si>
    <t xml:space="preserve">97420</t>
  </si>
  <si>
    <t xml:space="preserve">WL-01003</t>
  </si>
  <si>
    <t xml:space="preserve">Phillips</t>
  </si>
  <si>
    <t xml:space="preserve">Shannon</t>
  </si>
  <si>
    <t xml:space="preserve">INDIVIDUAL</t>
  </si>
  <si>
    <t xml:space="preserve">HALIBUT REACH</t>
  </si>
  <si>
    <t xml:space="preserve">(360) 555-8152</t>
  </si>
  <si>
    <t xml:space="preserve">shannon_phillips@gmail.example.com</t>
  </si>
  <si>
    <t xml:space="preserve">WL-01004</t>
  </si>
  <si>
    <t xml:space="preserve">Lopez</t>
  </si>
  <si>
    <t xml:space="preserve">Joseph</t>
  </si>
  <si>
    <t xml:space="preserve">CORPORATION</t>
  </si>
  <si>
    <t xml:space="preserve">Lopez Charters Inc</t>
  </si>
  <si>
    <t xml:space="preserve">OTTER HARBOR</t>
  </si>
  <si>
    <t xml:space="preserve">SAIL_MONO</t>
  </si>
  <si>
    <t xml:space="preserve">OPEN_ONLY</t>
  </si>
  <si>
    <t xml:space="preserve">(360) 555-2544</t>
  </si>
  <si>
    <t xml:space="preserve">joseph_lopez@quillayute.org</t>
  </si>
  <si>
    <t xml:space="preserve">Bremerton</t>
  </si>
  <si>
    <t xml:space="preserve">98337</t>
  </si>
  <si>
    <t xml:space="preserve">WL-01005</t>
  </si>
  <si>
    <t xml:space="preserve">Sharp</t>
  </si>
  <si>
    <t xml:space="preserve">JOINT</t>
  </si>
  <si>
    <t xml:space="preserve">POINT ROSE</t>
  </si>
  <si>
    <t xml:space="preserve">POWER_INBOARD</t>
  </si>
  <si>
    <t xml:space="preserve">COVERED_ONLY</t>
  </si>
  <si>
    <t xml:space="preserve">(360) 555-3393</t>
  </si>
  <si>
    <t xml:space="preserve">josephsharp@quillayute.org</t>
  </si>
  <si>
    <t xml:space="preserve">Chaldale</t>
  </si>
  <si>
    <t xml:space="preserve">98554</t>
  </si>
  <si>
    <t xml:space="preserve">WL-01006</t>
  </si>
  <si>
    <t xml:space="preserve">Hammond</t>
  </si>
  <si>
    <t xml:space="preserve">Gregory</t>
  </si>
  <si>
    <t xml:space="preserve">FOUL ROSE</t>
  </si>
  <si>
    <t xml:space="preserve">HOUSEBOAT</t>
  </si>
  <si>
    <t xml:space="preserve">(541) 555-2767</t>
  </si>
  <si>
    <t xml:space="preserve">gregoryhammond@gmail.example.com</t>
  </si>
  <si>
    <t xml:space="preserve">Newport</t>
  </si>
  <si>
    <t xml:space="preserve">97365</t>
  </si>
  <si>
    <t xml:space="preserve">WL-01007</t>
  </si>
  <si>
    <t xml:space="preserve">Henderson</t>
  </si>
  <si>
    <t xml:space="preserve">Victoria</t>
  </si>
  <si>
    <t xml:space="preserve">COMMERCIAL</t>
  </si>
  <si>
    <t xml:space="preserve">Henderson Ventures LLC</t>
  </si>
  <si>
    <t xml:space="preserve">HERON QUEEN</t>
  </si>
  <si>
    <t xml:space="preserve">COMMERCIAL_FISH</t>
  </si>
  <si>
    <t xml:space="preserve">(503) 555-6028</t>
  </si>
  <si>
    <t xml:space="preserve">victoriahenderson@harbormail.net</t>
  </si>
  <si>
    <t xml:space="preserve">Astoria</t>
  </si>
  <si>
    <t xml:space="preserve">97103</t>
  </si>
  <si>
    <t xml:space="preserve">WL-01008</t>
  </si>
  <si>
    <t xml:space="preserve">Houston</t>
  </si>
  <si>
    <t xml:space="preserve">Thomas</t>
  </si>
  <si>
    <t xml:space="preserve">KESTREL REACH</t>
  </si>
  <si>
    <t xml:space="preserve">(206) 555-4373</t>
  </si>
  <si>
    <t xml:space="preserve">thomashouston@salishnet.net</t>
  </si>
  <si>
    <t xml:space="preserve">Seattle</t>
  </si>
  <si>
    <t xml:space="preserve">98101</t>
  </si>
  <si>
    <t xml:space="preserve">WL-01009</t>
  </si>
  <si>
    <t xml:space="preserve">Moon</t>
  </si>
  <si>
    <t xml:space="preserve">Mark</t>
  </si>
  <si>
    <t xml:space="preserve">TRUST</t>
  </si>
  <si>
    <t xml:space="preserve">Moon Charters Inc</t>
  </si>
  <si>
    <t xml:space="preserve">KESTREL HRABOR</t>
  </si>
  <si>
    <t xml:space="preserve">SAIL_MULTI</t>
  </si>
  <si>
    <t xml:space="preserve">Salmonberry</t>
  </si>
  <si>
    <t xml:space="preserve">(360) 555-1937</t>
  </si>
  <si>
    <t xml:space="preserve">markmoon@quillayute.org</t>
  </si>
  <si>
    <t xml:space="preserve">Olympia</t>
  </si>
  <si>
    <t xml:space="preserve">98501</t>
  </si>
  <si>
    <t xml:space="preserve">WL-01010</t>
  </si>
  <si>
    <t xml:space="preserve">Hanson</t>
  </si>
  <si>
    <t xml:space="preserve">Steven</t>
  </si>
  <si>
    <t xml:space="preserve">Hanson Marine LLC</t>
  </si>
  <si>
    <t xml:space="preserve">SANDERLING WEATHER</t>
  </si>
  <si>
    <t xml:space="preserve">POWER_OUTBOARD</t>
  </si>
  <si>
    <t xml:space="preserve">(253) 555-3212</t>
  </si>
  <si>
    <t xml:space="preserve">stevenhanson@gmail.example.com</t>
  </si>
  <si>
    <t xml:space="preserve">Tacoma</t>
  </si>
  <si>
    <t xml:space="preserve">98402</t>
  </si>
  <si>
    <t xml:space="preserve">WL-01011</t>
  </si>
  <si>
    <t xml:space="preserve">Hughes</t>
  </si>
  <si>
    <t xml:space="preserve">Kristen</t>
  </si>
  <si>
    <t xml:space="preserve">NONPROFIT</t>
  </si>
  <si>
    <t xml:space="preserve">Hughes Holdings LLC</t>
  </si>
  <si>
    <t xml:space="preserve">TIDE BAY</t>
  </si>
  <si>
    <t xml:space="preserve">SPORTFISH</t>
  </si>
  <si>
    <t xml:space="preserve">(541) 555-7463</t>
  </si>
  <si>
    <t xml:space="preserve">kristenhughes@harbormail.net</t>
  </si>
  <si>
    <t xml:space="preserve">WL-01012</t>
  </si>
  <si>
    <t xml:space="preserve">Janet</t>
  </si>
  <si>
    <t xml:space="preserve">SALISH REACH</t>
  </si>
  <si>
    <t xml:space="preserve">Ledgport</t>
  </si>
  <si>
    <t xml:space="preserve">(360) 555-5884</t>
  </si>
  <si>
    <t xml:space="preserve">janetjones@harbormail.net</t>
  </si>
  <si>
    <t xml:space="preserve">WL-01013</t>
  </si>
  <si>
    <t xml:space="preserve">Booker</t>
  </si>
  <si>
    <t xml:space="preserve">Brian</t>
  </si>
  <si>
    <t xml:space="preserve">TIDE WIND</t>
  </si>
  <si>
    <t xml:space="preserve">(253) 555-0180</t>
  </si>
  <si>
    <t xml:space="preserve">brianbooker@salishnet.net</t>
  </si>
  <si>
    <t xml:space="preserve">WL-01014</t>
  </si>
  <si>
    <t xml:space="preserve">Johnson</t>
  </si>
  <si>
    <t xml:space="preserve">Maria</t>
  </si>
  <si>
    <t xml:space="preserve">SPINDRIFT ROSE</t>
  </si>
  <si>
    <t xml:space="preserve">(360) 555-9658</t>
  </si>
  <si>
    <t xml:space="preserve">mariajohnson@harbormail.net</t>
  </si>
  <si>
    <t xml:space="preserve">WL-01015</t>
  </si>
  <si>
    <t xml:space="preserve">Miller</t>
  </si>
  <si>
    <t xml:space="preserve">Danielle</t>
  </si>
  <si>
    <t xml:space="preserve">Miller Charters Inc</t>
  </si>
  <si>
    <t xml:space="preserve">RETAINER</t>
  </si>
  <si>
    <t xml:space="preserve">ANCHOR GLIDE</t>
  </si>
  <si>
    <t xml:space="preserve">(425) 555-8363</t>
  </si>
  <si>
    <t xml:space="preserve">danielle.miller@harbormail.net</t>
  </si>
  <si>
    <t xml:space="preserve">Everett</t>
  </si>
  <si>
    <t xml:space="preserve">98201</t>
  </si>
  <si>
    <t xml:space="preserve">WL-01016</t>
  </si>
  <si>
    <t xml:space="preserve">Mosley</t>
  </si>
  <si>
    <t xml:space="preserve">Jared</t>
  </si>
  <si>
    <t xml:space="preserve">Mosley Marine LLC</t>
  </si>
  <si>
    <t xml:space="preserve">OSPREY DNACER</t>
  </si>
  <si>
    <t xml:space="preserve">(541) 555-0842</t>
  </si>
  <si>
    <t xml:space="preserve">jared_mosley@quillayute.org</t>
  </si>
  <si>
    <t xml:space="preserve">WL-01017</t>
  </si>
  <si>
    <t xml:space="preserve">Sawyer</t>
  </si>
  <si>
    <t xml:space="preserve">Darren</t>
  </si>
  <si>
    <t xml:space="preserve">LLC</t>
  </si>
  <si>
    <t xml:space="preserve">Sawyer Holdings LLC</t>
  </si>
  <si>
    <t xml:space="preserve">CORMORANT ROSE</t>
  </si>
  <si>
    <t xml:space="preserve">Eastwey</t>
  </si>
  <si>
    <t xml:space="preserve">(541) 555-4149</t>
  </si>
  <si>
    <t xml:space="preserve">darren_sawyer@gmail.example.com</t>
  </si>
  <si>
    <t xml:space="preserve">WL-01018</t>
  </si>
  <si>
    <t xml:space="preserve">Gutierrez</t>
  </si>
  <si>
    <t xml:space="preserve">Hector</t>
  </si>
  <si>
    <t xml:space="preserve">Gutierrez Holdings LLC</t>
  </si>
  <si>
    <t xml:space="preserve">SALISH ANN</t>
  </si>
  <si>
    <t xml:space="preserve">POWER_STERNDRIVE</t>
  </si>
  <si>
    <t xml:space="preserve">(360) 555-4074</t>
  </si>
  <si>
    <t xml:space="preserve">hectorgutierrez@salishnet.net</t>
  </si>
  <si>
    <t xml:space="preserve">WL-01019</t>
  </si>
  <si>
    <t xml:space="preserve">Charles</t>
  </si>
  <si>
    <t xml:space="preserve">BRANT STAR</t>
  </si>
  <si>
    <t xml:space="preserve">(360) 555-7310</t>
  </si>
  <si>
    <t xml:space="preserve">danielle.charles@salishnet.net</t>
  </si>
  <si>
    <t xml:space="preserve">Longview</t>
  </si>
  <si>
    <t xml:space="preserve">98632</t>
  </si>
  <si>
    <t xml:space="preserve">WL-01020</t>
  </si>
  <si>
    <t xml:space="preserve">Williams</t>
  </si>
  <si>
    <t xml:space="preserve">Patricia</t>
  </si>
  <si>
    <t xml:space="preserve">GRAY HARBOR</t>
  </si>
  <si>
    <t xml:space="preserve">(360) 555-8231</t>
  </si>
  <si>
    <t xml:space="preserve">patricia.williams@outlook.example.com</t>
  </si>
  <si>
    <t xml:space="preserve">Port Angeles</t>
  </si>
  <si>
    <t xml:space="preserve">98362</t>
  </si>
  <si>
    <t xml:space="preserve">WL-01021</t>
  </si>
  <si>
    <t xml:space="preserve">Freeman</t>
  </si>
  <si>
    <t xml:space="preserve">Deborah</t>
  </si>
  <si>
    <t xml:space="preserve">Freeman Holdings LLC</t>
  </si>
  <si>
    <t xml:space="preserve">DRIFT MIST</t>
  </si>
  <si>
    <t xml:space="preserve">TRAWLER</t>
  </si>
  <si>
    <t xml:space="preserve">(541) 555-2489</t>
  </si>
  <si>
    <t xml:space="preserve">deborah.freeman@outlook.example.com</t>
  </si>
  <si>
    <t xml:space="preserve">WL-01022</t>
  </si>
  <si>
    <t xml:space="preserve">Cooley</t>
  </si>
  <si>
    <t xml:space="preserve">Brett</t>
  </si>
  <si>
    <t xml:space="preserve">HALIBUT ANN</t>
  </si>
  <si>
    <t xml:space="preserve">(425) 555-0104</t>
  </si>
  <si>
    <t xml:space="preserve">brettcooley@gmail.example.com</t>
  </si>
  <si>
    <t xml:space="preserve">WL-01023</t>
  </si>
  <si>
    <t xml:space="preserve">Stone</t>
  </si>
  <si>
    <t xml:space="preserve">Emily</t>
  </si>
  <si>
    <t xml:space="preserve">OSPREY LIGHT</t>
  </si>
  <si>
    <t xml:space="preserve">(503) 555-0387</t>
  </si>
  <si>
    <t xml:space="preserve">emily.stone@harbormail.net</t>
  </si>
  <si>
    <t xml:space="preserve">WL-01024</t>
  </si>
  <si>
    <t xml:space="preserve">Henson</t>
  </si>
  <si>
    <t xml:space="preserve">Jennifer</t>
  </si>
  <si>
    <t xml:space="preserve">Henson Charters Inc</t>
  </si>
  <si>
    <t xml:space="preserve">OTTER WIND</t>
  </si>
  <si>
    <t xml:space="preserve">(360) 555-6567</t>
  </si>
  <si>
    <t xml:space="preserve">jenniferhenson@outlook.example.com</t>
  </si>
  <si>
    <t xml:space="preserve">WL-01025</t>
  </si>
  <si>
    <t xml:space="preserve">Peters</t>
  </si>
  <si>
    <t xml:space="preserve">Joanna</t>
  </si>
  <si>
    <t xml:space="preserve">SALISH SONG</t>
  </si>
  <si>
    <t xml:space="preserve">(360) 555-3010</t>
  </si>
  <si>
    <t xml:space="preserve">joanna.peters@outlook.example.com</t>
  </si>
  <si>
    <t xml:space="preserve">WL-01026</t>
  </si>
  <si>
    <t xml:space="preserve">Jacobs</t>
  </si>
  <si>
    <t xml:space="preserve">Dawn</t>
  </si>
  <si>
    <t xml:space="preserve">Jacobs Marine LLC</t>
  </si>
  <si>
    <t xml:space="preserve">GRAY WEATHER</t>
  </si>
  <si>
    <t xml:space="preserve">(541) 555-9190</t>
  </si>
  <si>
    <t xml:space="preserve">dawn.jacobs@quillayute.org</t>
  </si>
  <si>
    <t xml:space="preserve">WL-01027</t>
  </si>
  <si>
    <t xml:space="preserve">Rachel</t>
  </si>
  <si>
    <t xml:space="preserve">SEAL ANN</t>
  </si>
  <si>
    <t xml:space="preserve">ELECTRIC</t>
  </si>
  <si>
    <t xml:space="preserve">(360) 555-5808</t>
  </si>
  <si>
    <t xml:space="preserve">racheljones@gmail.example.com</t>
  </si>
  <si>
    <t xml:space="preserve">WL-01028</t>
  </si>
  <si>
    <t xml:space="preserve">Benson</t>
  </si>
  <si>
    <t xml:space="preserve">Brittany</t>
  </si>
  <si>
    <t xml:space="preserve">CORMORANT WAKE</t>
  </si>
  <si>
    <t xml:space="preserve">(541) 555-4453</t>
  </si>
  <si>
    <t xml:space="preserve">brittanybenson@pugetpost.com</t>
  </si>
  <si>
    <t xml:space="preserve">WL-01029</t>
  </si>
  <si>
    <t xml:space="preserve">Wang</t>
  </si>
  <si>
    <t xml:space="preserve">John</t>
  </si>
  <si>
    <t xml:space="preserve">MURRE HARBOR</t>
  </si>
  <si>
    <t xml:space="preserve">(541) 555-8388</t>
  </si>
  <si>
    <t xml:space="preserve">johnwang@quillayute.org</t>
  </si>
  <si>
    <t xml:space="preserve">WL-01030</t>
  </si>
  <si>
    <t xml:space="preserve">Carr</t>
  </si>
  <si>
    <t xml:space="preserve">Elizabeth</t>
  </si>
  <si>
    <t xml:space="preserve">ANCHOR CREST</t>
  </si>
  <si>
    <t xml:space="preserve">(206) 555-8297</t>
  </si>
  <si>
    <t xml:space="preserve">elizabeth.carr@salishnet.net</t>
  </si>
  <si>
    <t xml:space="preserve">WL-01031</t>
  </si>
  <si>
    <t xml:space="preserve">Garza</t>
  </si>
  <si>
    <t xml:space="preserve">Garza Holdings LLC</t>
  </si>
  <si>
    <t xml:space="preserve">PINTAIL VEER</t>
  </si>
  <si>
    <t xml:space="preserve">(360) 555-0933</t>
  </si>
  <si>
    <t xml:space="preserve">john.garza@salishnet.net</t>
  </si>
  <si>
    <t xml:space="preserve">WL-01032</t>
  </si>
  <si>
    <t xml:space="preserve">Yoder</t>
  </si>
  <si>
    <t xml:space="preserve">Ryan</t>
  </si>
  <si>
    <t xml:space="preserve">PETREL SONG</t>
  </si>
  <si>
    <t xml:space="preserve">(425) 555-4079</t>
  </si>
  <si>
    <t xml:space="preserve">ryanyoder@salishnet.net</t>
  </si>
  <si>
    <t xml:space="preserve">WL-01033</t>
  </si>
  <si>
    <t xml:space="preserve">Gonzalez</t>
  </si>
  <si>
    <t xml:space="preserve">Jodi</t>
  </si>
  <si>
    <t xml:space="preserve">PETREL QUEEN</t>
  </si>
  <si>
    <t xml:space="preserve">(360) 555-3596</t>
  </si>
  <si>
    <t xml:space="preserve">jodi_gonzalez@quillayute.org</t>
  </si>
  <si>
    <t xml:space="preserve">WL-01034</t>
  </si>
  <si>
    <t xml:space="preserve">Gill</t>
  </si>
  <si>
    <t xml:space="preserve">Keith</t>
  </si>
  <si>
    <t xml:space="preserve">SCOTER ROCK</t>
  </si>
  <si>
    <t xml:space="preserve">(503) 555-2375</t>
  </si>
  <si>
    <t xml:space="preserve">keithgill@pugetpost.com</t>
  </si>
  <si>
    <t xml:space="preserve">WL-01035</t>
  </si>
  <si>
    <t xml:space="preserve">Webster</t>
  </si>
  <si>
    <t xml:space="preserve">Ivan</t>
  </si>
  <si>
    <t xml:space="preserve">Webster Marine LLC</t>
  </si>
  <si>
    <t xml:space="preserve">SALISH DANCER</t>
  </si>
  <si>
    <t xml:space="preserve">(541) 555-5558</t>
  </si>
  <si>
    <t xml:space="preserve">ivanwebster@quillayute.org</t>
  </si>
  <si>
    <t xml:space="preserve">WL-01036</t>
  </si>
  <si>
    <t xml:space="preserve">Rogers</t>
  </si>
  <si>
    <t xml:space="preserve">Brandy</t>
  </si>
  <si>
    <t xml:space="preserve">HERON LINE</t>
  </si>
  <si>
    <t xml:space="preserve">(541) 555-5122</t>
  </si>
  <si>
    <t xml:space="preserve">brandy_rogers@outlook.example.com</t>
  </si>
  <si>
    <t xml:space="preserve">WL-01037</t>
  </si>
  <si>
    <t xml:space="preserve">Hunter</t>
  </si>
  <si>
    <t xml:space="preserve">Karen</t>
  </si>
  <si>
    <t xml:space="preserve">GRAY MIST</t>
  </si>
  <si>
    <t xml:space="preserve">(425) 555-4490</t>
  </si>
  <si>
    <t xml:space="preserve">karen.hunter@salishnet.net</t>
  </si>
  <si>
    <t xml:space="preserve">WL-01038</t>
  </si>
  <si>
    <t xml:space="preserve">Collins</t>
  </si>
  <si>
    <t xml:space="preserve">Laura</t>
  </si>
  <si>
    <t xml:space="preserve">Collins Charters Inc</t>
  </si>
  <si>
    <t xml:space="preserve">SCOTER RUNNER</t>
  </si>
  <si>
    <t xml:space="preserve">(360) 555-8753</t>
  </si>
  <si>
    <t xml:space="preserve">lauracollins@gmail.example.com</t>
  </si>
  <si>
    <t xml:space="preserve">Bellingham</t>
  </si>
  <si>
    <t xml:space="preserve">98225</t>
  </si>
  <si>
    <t xml:space="preserve">WL-01039</t>
  </si>
  <si>
    <t xml:space="preserve">Morris</t>
  </si>
  <si>
    <t xml:space="preserve">CORMORANT QUEEN</t>
  </si>
  <si>
    <t xml:space="preserve">(503) 555-9245</t>
  </si>
  <si>
    <t xml:space="preserve">steven_morris@pugetpost.com</t>
  </si>
  <si>
    <t xml:space="preserve">Portland</t>
  </si>
  <si>
    <t xml:space="preserve">97201</t>
  </si>
  <si>
    <t xml:space="preserve">WL-01040</t>
  </si>
  <si>
    <t xml:space="preserve">Bradley</t>
  </si>
  <si>
    <t xml:space="preserve">Collins Marine LLC</t>
  </si>
  <si>
    <t xml:space="preserve">PINTAIL MOON</t>
  </si>
  <si>
    <t xml:space="preserve">(360) 555-7624</t>
  </si>
  <si>
    <t xml:space="preserve">bradleycollins@gmail.example.com</t>
  </si>
  <si>
    <t xml:space="preserve">WL-01041</t>
  </si>
  <si>
    <t xml:space="preserve">Sheppard</t>
  </si>
  <si>
    <t xml:space="preserve">Ethan</t>
  </si>
  <si>
    <t xml:space="preserve">Sheppard Holdings LLC</t>
  </si>
  <si>
    <t xml:space="preserve">COHO LINE</t>
  </si>
  <si>
    <t xml:space="preserve">(541) 555-4943</t>
  </si>
  <si>
    <t xml:space="preserve">ethansheppard@pugetpost.com</t>
  </si>
  <si>
    <t xml:space="preserve">WL-01042</t>
  </si>
  <si>
    <t xml:space="preserve">Sanchez</t>
  </si>
  <si>
    <t xml:space="preserve">Albert</t>
  </si>
  <si>
    <t xml:space="preserve">CORMORANT SHORE</t>
  </si>
  <si>
    <t xml:space="preserve">(503) 555-6387</t>
  </si>
  <si>
    <t xml:space="preserve">albert.sanchez@outlook.example.com</t>
  </si>
  <si>
    <t xml:space="preserve">WL-01043</t>
  </si>
  <si>
    <t xml:space="preserve">James</t>
  </si>
  <si>
    <t xml:space="preserve">Diane</t>
  </si>
  <si>
    <t xml:space="preserve">KESTREL HARBOR</t>
  </si>
  <si>
    <t xml:space="preserve">(503) 555-1914</t>
  </si>
  <si>
    <t xml:space="preserve">diane_james@harbormail.net</t>
  </si>
  <si>
    <t xml:space="preserve">WL-01044</t>
  </si>
  <si>
    <t xml:space="preserve">Mason</t>
  </si>
  <si>
    <t xml:space="preserve">Craig</t>
  </si>
  <si>
    <t xml:space="preserve">Mason Marine LLC</t>
  </si>
  <si>
    <t xml:space="preserve">SPINDRIFT CREST</t>
  </si>
  <si>
    <t xml:space="preserve">(425) 555-2516</t>
  </si>
  <si>
    <t xml:space="preserve">craig.mason@outlook.example.com</t>
  </si>
  <si>
    <t xml:space="preserve">WL-01045</t>
  </si>
  <si>
    <t xml:space="preserve">Brown</t>
  </si>
  <si>
    <t xml:space="preserve">Chad</t>
  </si>
  <si>
    <t xml:space="preserve">SALISH ROCK</t>
  </si>
  <si>
    <t xml:space="preserve">(360) 555-4381</t>
  </si>
  <si>
    <t xml:space="preserve">chad_brown@harbormail.net</t>
  </si>
  <si>
    <t xml:space="preserve">WL-01046</t>
  </si>
  <si>
    <t xml:space="preserve">HALIBUT LIGHT</t>
  </si>
  <si>
    <t xml:space="preserve">(503) 555-2349</t>
  </si>
  <si>
    <t xml:space="preserve">emilythomas@gmail.example.com</t>
  </si>
  <si>
    <t xml:space="preserve">WL-01047</t>
  </si>
  <si>
    <t xml:space="preserve">Bishop</t>
  </si>
  <si>
    <t xml:space="preserve">Alex</t>
  </si>
  <si>
    <t xml:space="preserve">Bishop Charters Inc</t>
  </si>
  <si>
    <t xml:space="preserve">(503) 555-1751</t>
  </si>
  <si>
    <t xml:space="preserve">WL-01048</t>
  </si>
  <si>
    <t xml:space="preserve">Nielsen</t>
  </si>
  <si>
    <t xml:space="preserve">Lisa</t>
  </si>
  <si>
    <t xml:space="preserve">PINTAIL STAR</t>
  </si>
  <si>
    <t xml:space="preserve">(503) 555-7050</t>
  </si>
  <si>
    <t xml:space="preserve">lisa_nielsen@salishnet.net</t>
  </si>
  <si>
    <t xml:space="preserve">WL-01049</t>
  </si>
  <si>
    <t xml:space="preserve">(541) 555-4908</t>
  </si>
  <si>
    <t xml:space="preserve">victoria_james@harbormail.net</t>
  </si>
  <si>
    <t xml:space="preserve">WL-01050</t>
  </si>
  <si>
    <t xml:space="preserve">Martinez</t>
  </si>
  <si>
    <t xml:space="preserve">SALISH ROSE</t>
  </si>
  <si>
    <t xml:space="preserve">(360) 555-0605</t>
  </si>
  <si>
    <t xml:space="preserve">rachel.martinez@salishnet.net</t>
  </si>
  <si>
    <t xml:space="preserve">WL-01051</t>
  </si>
  <si>
    <t xml:space="preserve">Megan</t>
  </si>
  <si>
    <t xml:space="preserve">SCOTER CREST</t>
  </si>
  <si>
    <t xml:space="preserve">(360) 555-4336</t>
  </si>
  <si>
    <t xml:space="preserve">meganjohnson@gmail.example.com</t>
  </si>
  <si>
    <t xml:space="preserve">WL-01052</t>
  </si>
  <si>
    <t xml:space="preserve">Guerrero</t>
  </si>
  <si>
    <t xml:space="preserve">Alicia</t>
  </si>
  <si>
    <t xml:space="preserve">Guerrero Ventures LLC</t>
  </si>
  <si>
    <t xml:space="preserve">KESTREL GLIDE</t>
  </si>
  <si>
    <t xml:space="preserve">(253) 555-3126</t>
  </si>
  <si>
    <t xml:space="preserve">aliciaguerrero@harbormail.net</t>
  </si>
  <si>
    <t xml:space="preserve">WL-01053</t>
  </si>
  <si>
    <t xml:space="preserve">Washington</t>
  </si>
  <si>
    <t xml:space="preserve">Washington Ventures LLC</t>
  </si>
  <si>
    <t xml:space="preserve">FOUL STAR</t>
  </si>
  <si>
    <t xml:space="preserve">(541) 555-8470</t>
  </si>
  <si>
    <t xml:space="preserve">lisa_washington@salishnet.net</t>
  </si>
  <si>
    <t xml:space="preserve">WL-01054</t>
  </si>
  <si>
    <t xml:space="preserve">Smith</t>
  </si>
  <si>
    <t xml:space="preserve">Cynthia</t>
  </si>
  <si>
    <t xml:space="preserve">OSPREY MIST</t>
  </si>
  <si>
    <t xml:space="preserve">(503) 555-6697</t>
  </si>
  <si>
    <t xml:space="preserve">cynthia_smith@gmail.example.com</t>
  </si>
  <si>
    <t xml:space="preserve">WL-01055</t>
  </si>
  <si>
    <t xml:space="preserve">Hodges</t>
  </si>
  <si>
    <t xml:space="preserve">Kimberly</t>
  </si>
  <si>
    <t xml:space="preserve">Hodges Holdings LLC</t>
  </si>
  <si>
    <t xml:space="preserve">HALIBUT RUNNER</t>
  </si>
  <si>
    <t xml:space="preserve">(503) 555-4360</t>
  </si>
  <si>
    <t xml:space="preserve">kimberly_hodges@pugetpost.com</t>
  </si>
  <si>
    <t xml:space="preserve">WL-01056</t>
  </si>
  <si>
    <t xml:space="preserve">Zamora</t>
  </si>
  <si>
    <t xml:space="preserve">Raymond</t>
  </si>
  <si>
    <t xml:space="preserve">SEAL DANCER</t>
  </si>
  <si>
    <t xml:space="preserve">(360) 555-0770</t>
  </si>
  <si>
    <t xml:space="preserve">raymondzamora@pugetpost.com</t>
  </si>
  <si>
    <t xml:space="preserve">WL-01057</t>
  </si>
  <si>
    <t xml:space="preserve">Ross</t>
  </si>
  <si>
    <t xml:space="preserve">Eric</t>
  </si>
  <si>
    <t xml:space="preserve">Ross Ventures LLC</t>
  </si>
  <si>
    <t xml:space="preserve">COHO STAR</t>
  </si>
  <si>
    <t xml:space="preserve">(360) 555-7638</t>
  </si>
  <si>
    <t xml:space="preserve">eric.ross@quillayute.org</t>
  </si>
  <si>
    <t xml:space="preserve">WL-01058</t>
  </si>
  <si>
    <t xml:space="preserve">Austin</t>
  </si>
  <si>
    <t xml:space="preserve">Brown Marine LLC</t>
  </si>
  <si>
    <t xml:space="preserve">SEAL WAKE</t>
  </si>
  <si>
    <t xml:space="preserve">(503) 555-3339</t>
  </si>
  <si>
    <t xml:space="preserve">austin_brown@salishnet.net</t>
  </si>
  <si>
    <t xml:space="preserve">WL-01059</t>
  </si>
  <si>
    <t xml:space="preserve">Bailey</t>
  </si>
  <si>
    <t xml:space="preserve">Chelsea</t>
  </si>
  <si>
    <t xml:space="preserve">Bailey Holdings LLC</t>
  </si>
  <si>
    <t xml:space="preserve">(360) 555-5242</t>
  </si>
  <si>
    <t xml:space="preserve">chelseabailey@harbormail.net</t>
  </si>
  <si>
    <t xml:space="preserve">WL-01060</t>
  </si>
  <si>
    <t xml:space="preserve">Cole</t>
  </si>
  <si>
    <t xml:space="preserve">Michael</t>
  </si>
  <si>
    <t xml:space="preserve">WIDGEON SONG</t>
  </si>
  <si>
    <t xml:space="preserve">(503) 555-8254</t>
  </si>
  <si>
    <t xml:space="preserve">michaelcole@gmail.example.com</t>
  </si>
  <si>
    <t xml:space="preserve">WL-01061</t>
  </si>
  <si>
    <t xml:space="preserve">Casey</t>
  </si>
  <si>
    <t xml:space="preserve">Smith Charters Inc</t>
  </si>
  <si>
    <t xml:space="preserve">(360) 555-9586</t>
  </si>
  <si>
    <t xml:space="preserve">caseysmith@quillayute.org</t>
  </si>
  <si>
    <t xml:space="preserve">WL-01062</t>
  </si>
  <si>
    <t xml:space="preserve">Lawrence</t>
  </si>
  <si>
    <t xml:space="preserve">Christian</t>
  </si>
  <si>
    <t xml:space="preserve">PINTAIL ROCK</t>
  </si>
  <si>
    <t xml:space="preserve">(360) 555-0392</t>
  </si>
  <si>
    <t xml:space="preserve">christian.lawrence@harbormail.net</t>
  </si>
  <si>
    <t xml:space="preserve">WL-01063</t>
  </si>
  <si>
    <t xml:space="preserve">Mitchell</t>
  </si>
  <si>
    <t xml:space="preserve">Donna</t>
  </si>
  <si>
    <t xml:space="preserve">OSPREY RUNNER</t>
  </si>
  <si>
    <t xml:space="preserve">(360) 555-3007</t>
  </si>
  <si>
    <t xml:space="preserve">donna.mitchell@gmail.example.com</t>
  </si>
  <si>
    <t xml:space="preserve">WL-01064</t>
  </si>
  <si>
    <t xml:space="preserve">Mike</t>
  </si>
  <si>
    <t xml:space="preserve">Smith Marine LLC</t>
  </si>
  <si>
    <t xml:space="preserve">WIDGEON SOUND</t>
  </si>
  <si>
    <t xml:space="preserve">(360) 555-0587</t>
  </si>
  <si>
    <t xml:space="preserve">mikesmith@outlook.example.com</t>
  </si>
  <si>
    <t xml:space="preserve">WL-01065</t>
  </si>
  <si>
    <t xml:space="preserve">Barnes</t>
  </si>
  <si>
    <t xml:space="preserve">Tina</t>
  </si>
  <si>
    <t xml:space="preserve">Barnes Ventures LLC</t>
  </si>
  <si>
    <t xml:space="preserve">KESTREL WEATHER</t>
  </si>
  <si>
    <t xml:space="preserve">(253) 555-1016</t>
  </si>
  <si>
    <t xml:space="preserve">tina.barnes@gmail.example.com</t>
  </si>
  <si>
    <t xml:space="preserve">WL-01066</t>
  </si>
  <si>
    <t xml:space="preserve">Benton</t>
  </si>
  <si>
    <t xml:space="preserve">Alexis</t>
  </si>
  <si>
    <t xml:space="preserve">Benton Holdings LLC</t>
  </si>
  <si>
    <t xml:space="preserve">MURRE SHORE</t>
  </si>
  <si>
    <t xml:space="preserve">(360) 555-4399</t>
  </si>
  <si>
    <t xml:space="preserve">alexisbenton@gmail.example.com</t>
  </si>
  <si>
    <t xml:space="preserve">WL-01067</t>
  </si>
  <si>
    <t xml:space="preserve">Barber</t>
  </si>
  <si>
    <t xml:space="preserve">Barber Charters Inc</t>
  </si>
  <si>
    <t xml:space="preserve">COHO HARBOR</t>
  </si>
  <si>
    <t xml:space="preserve">(360) 555-0968</t>
  </si>
  <si>
    <t xml:space="preserve">johnbarber@harbormail.net</t>
  </si>
  <si>
    <t xml:space="preserve">WL-01068</t>
  </si>
  <si>
    <t xml:space="preserve">Thomas Ventures LLC</t>
  </si>
  <si>
    <t xml:space="preserve">GRAY MOON</t>
  </si>
  <si>
    <t xml:space="preserve">(541) 555-0793</t>
  </si>
  <si>
    <t xml:space="preserve">charles.thomas@outlook.example.com</t>
  </si>
  <si>
    <t xml:space="preserve">WL-01069</t>
  </si>
  <si>
    <t xml:space="preserve">Neal</t>
  </si>
  <si>
    <t xml:space="preserve">Kellie</t>
  </si>
  <si>
    <t xml:space="preserve">Neal Holdings LLC</t>
  </si>
  <si>
    <t xml:space="preserve">SEAL SONG</t>
  </si>
  <si>
    <t xml:space="preserve">(541) 555-0980</t>
  </si>
  <si>
    <t xml:space="preserve">kellieneal@harbormail.net</t>
  </si>
  <si>
    <t xml:space="preserve">WL-01070</t>
  </si>
  <si>
    <t xml:space="preserve">Chan</t>
  </si>
  <si>
    <t xml:space="preserve">Chan Charters Inc</t>
  </si>
  <si>
    <t xml:space="preserve">SEAL MIST</t>
  </si>
  <si>
    <t xml:space="preserve">(360) 555-7891</t>
  </si>
  <si>
    <t xml:space="preserve">laura_chan@outlook.example.com</t>
  </si>
  <si>
    <t xml:space="preserve">WL-01071</t>
  </si>
  <si>
    <t xml:space="preserve">Anderson</t>
  </si>
  <si>
    <t xml:space="preserve">Melissa</t>
  </si>
  <si>
    <t xml:space="preserve">GRAY WAKE</t>
  </si>
  <si>
    <t xml:space="preserve">(360) 555-2066</t>
  </si>
  <si>
    <t xml:space="preserve">melissa_anderson@outlook.example.com</t>
  </si>
  <si>
    <t xml:space="preserve">WL-01072</t>
  </si>
  <si>
    <t xml:space="preserve">Sabrina</t>
  </si>
  <si>
    <t xml:space="preserve">Johnson Ventures LLC</t>
  </si>
  <si>
    <t xml:space="preserve">SABLE LIGHT</t>
  </si>
  <si>
    <t xml:space="preserve">(360) 555-2556</t>
  </si>
  <si>
    <t xml:space="preserve">sabrinajohnson@gmail.example.com</t>
  </si>
  <si>
    <t xml:space="preserve">WL-01073</t>
  </si>
  <si>
    <t xml:space="preserve">Scott</t>
  </si>
  <si>
    <t xml:space="preserve">Tammy</t>
  </si>
  <si>
    <t xml:space="preserve">Scott Marine LLC</t>
  </si>
  <si>
    <t xml:space="preserve">HERON GLIDE</t>
  </si>
  <si>
    <t xml:space="preserve">(360) 555-3077</t>
  </si>
  <si>
    <t xml:space="preserve">tammyscott@pugetpost.com</t>
  </si>
  <si>
    <t xml:space="preserve">WL-01074</t>
  </si>
  <si>
    <t xml:space="preserve">Edwards</t>
  </si>
  <si>
    <t xml:space="preserve">Darius</t>
  </si>
  <si>
    <t xml:space="preserve">(503) 555-2054</t>
  </si>
  <si>
    <t xml:space="preserve">darius.edwards@pugetpost.com</t>
  </si>
  <si>
    <t xml:space="preserve">WL-01075</t>
  </si>
  <si>
    <t xml:space="preserve">Gilmore</t>
  </si>
  <si>
    <t xml:space="preserve">(360) 555-0608</t>
  </si>
  <si>
    <t xml:space="preserve">ryan.gilmore@salishnet.net</t>
  </si>
  <si>
    <t xml:space="preserve">WL-01076</t>
  </si>
  <si>
    <t xml:space="preserve">Robinson</t>
  </si>
  <si>
    <t xml:space="preserve">Timothy</t>
  </si>
  <si>
    <t xml:space="preserve">Robinson Holdings LLC</t>
  </si>
  <si>
    <t xml:space="preserve">OSPREY ROCK</t>
  </si>
  <si>
    <t xml:space="preserve">(541) 555-3916</t>
  </si>
  <si>
    <t xml:space="preserve">timothy.robinson@gmail.example.com</t>
  </si>
  <si>
    <t xml:space="preserve">WL-01077</t>
  </si>
  <si>
    <t xml:space="preserve">Hess</t>
  </si>
  <si>
    <t xml:space="preserve">Stephanie</t>
  </si>
  <si>
    <t xml:space="preserve">DRIFT WIND</t>
  </si>
  <si>
    <t xml:space="preserve">(360) 555-0562</t>
  </si>
  <si>
    <t xml:space="preserve">stephanie.hess@gmail.example.com</t>
  </si>
  <si>
    <t xml:space="preserve">WL-01078</t>
  </si>
  <si>
    <t xml:space="preserve">Davidson</t>
  </si>
  <si>
    <t xml:space="preserve">Davidson Charters Inc</t>
  </si>
  <si>
    <t xml:space="preserve">PONIT ROSE</t>
  </si>
  <si>
    <t xml:space="preserve">(360) 555-7499</t>
  </si>
  <si>
    <t xml:space="preserve">ericdavidson@outlook.example.com</t>
  </si>
  <si>
    <t xml:space="preserve">WL-01079</t>
  </si>
  <si>
    <t xml:space="preserve">Simon</t>
  </si>
  <si>
    <t xml:space="preserve">Simon Holdings LLC</t>
  </si>
  <si>
    <t xml:space="preserve">OTTER ROCK</t>
  </si>
  <si>
    <t xml:space="preserve">(541) 555-5550</t>
  </si>
  <si>
    <t xml:space="preserve">bailey.simon@harbormail.net</t>
  </si>
  <si>
    <t xml:space="preserve">WL-01080</t>
  </si>
  <si>
    <t xml:space="preserve">Jessica</t>
  </si>
  <si>
    <t xml:space="preserve">FOUL MIST</t>
  </si>
  <si>
    <t xml:space="preserve">(503) 555-9777</t>
  </si>
  <si>
    <t xml:space="preserve">jessica_lopez@gmail.example.com</t>
  </si>
  <si>
    <t xml:space="preserve">WL-01081</t>
  </si>
  <si>
    <t xml:space="preserve">Long</t>
  </si>
  <si>
    <t xml:space="preserve">SPINDRIFT WEATHER</t>
  </si>
  <si>
    <t xml:space="preserve">(541) 555-6117</t>
  </si>
  <si>
    <t xml:space="preserve">brian_long@harbormail.net</t>
  </si>
  <si>
    <t xml:space="preserve">WL-01082</t>
  </si>
  <si>
    <t xml:space="preserve">Baker</t>
  </si>
  <si>
    <t xml:space="preserve">Aaron</t>
  </si>
  <si>
    <t xml:space="preserve">Baker Ventures LLC</t>
  </si>
  <si>
    <t xml:space="preserve">BRANT WEATHER</t>
  </si>
  <si>
    <t xml:space="preserve">(253) 555-9357</t>
  </si>
  <si>
    <t xml:space="preserve">aaron_baker@quillayute.org</t>
  </si>
  <si>
    <t xml:space="preserve">WL-01083</t>
  </si>
  <si>
    <t xml:space="preserve">Schmidt</t>
  </si>
  <si>
    <t xml:space="preserve">Dennis</t>
  </si>
  <si>
    <t xml:space="preserve">OTTER CREST</t>
  </si>
  <si>
    <t xml:space="preserve">(503) 555-9058</t>
  </si>
  <si>
    <t xml:space="preserve">dennisschmidt@pugetpost.com</t>
  </si>
  <si>
    <t xml:space="preserve">WL-01084</t>
  </si>
  <si>
    <t xml:space="preserve">Adams</t>
  </si>
  <si>
    <t xml:space="preserve">Adams Charters Inc</t>
  </si>
  <si>
    <t xml:space="preserve">WIDGEON PASSAGE</t>
  </si>
  <si>
    <t xml:space="preserve">(360) 555-0564</t>
  </si>
  <si>
    <t xml:space="preserve">lisa_adams@quillayute.org</t>
  </si>
  <si>
    <t xml:space="preserve">WL-01085</t>
  </si>
  <si>
    <t xml:space="preserve">Norton</t>
  </si>
  <si>
    <t xml:space="preserve">Norton Charters Inc</t>
  </si>
  <si>
    <t xml:space="preserve">SANDERLING SONG</t>
  </si>
  <si>
    <t xml:space="preserve">(360) 555-7316</t>
  </si>
  <si>
    <t xml:space="preserve">jennifer.norton@gmail.example.com</t>
  </si>
  <si>
    <t xml:space="preserve">WL-01086</t>
  </si>
  <si>
    <t xml:space="preserve">Frazier</t>
  </si>
  <si>
    <t xml:space="preserve">OSPREY REACH</t>
  </si>
  <si>
    <t xml:space="preserve">(360) 555-8334</t>
  </si>
  <si>
    <t xml:space="preserve">lisafrazier@gmail.example.com</t>
  </si>
  <si>
    <t xml:space="preserve">WL-01087</t>
  </si>
  <si>
    <t xml:space="preserve">Barker</t>
  </si>
  <si>
    <t xml:space="preserve">Cheryl</t>
  </si>
  <si>
    <t xml:space="preserve">Barker Holdings LLC</t>
  </si>
  <si>
    <t xml:space="preserve">SALISH VEER</t>
  </si>
  <si>
    <t xml:space="preserve">(541) 555-4131</t>
  </si>
  <si>
    <t xml:space="preserve">cheryl_barker@outlook.example.com</t>
  </si>
  <si>
    <t xml:space="preserve">WL-01088</t>
  </si>
  <si>
    <t xml:space="preserve">Jacobson</t>
  </si>
  <si>
    <t xml:space="preserve">Connie</t>
  </si>
  <si>
    <t xml:space="preserve">Jacobson Marine LLC</t>
  </si>
  <si>
    <t xml:space="preserve">GRAY QUEEN</t>
  </si>
  <si>
    <t xml:space="preserve">(541) 555-1163</t>
  </si>
  <si>
    <t xml:space="preserve">connie_jacobson@pugetpost.com</t>
  </si>
  <si>
    <t xml:space="preserve">WL-01089</t>
  </si>
  <si>
    <t xml:space="preserve">Holmes</t>
  </si>
  <si>
    <t xml:space="preserve">Erin</t>
  </si>
  <si>
    <t xml:space="preserve">CORMORANT WIND</t>
  </si>
  <si>
    <t xml:space="preserve">(360) 555-8843</t>
  </si>
  <si>
    <t xml:space="preserve">erin.holmes@harbormail.net</t>
  </si>
  <si>
    <t xml:space="preserve">WL-01090</t>
  </si>
  <si>
    <t xml:space="preserve">Lucero</t>
  </si>
  <si>
    <t xml:space="preserve">PINTAIL BAY</t>
  </si>
  <si>
    <t xml:space="preserve">(503) 555-1292</t>
  </si>
  <si>
    <t xml:space="preserve">jessica.lucero@harbormail.net</t>
  </si>
  <si>
    <t xml:space="preserve">WL-01091</t>
  </si>
  <si>
    <t xml:space="preserve">Lacey</t>
  </si>
  <si>
    <t xml:space="preserve">HERON ANN</t>
  </si>
  <si>
    <t xml:space="preserve">(360) 555-5302</t>
  </si>
  <si>
    <t xml:space="preserve">laceyhess@quillayute.org</t>
  </si>
  <si>
    <t xml:space="preserve">WL-01092</t>
  </si>
  <si>
    <t xml:space="preserve">Heath</t>
  </si>
  <si>
    <t xml:space="preserve">Heath Holdings LLC</t>
  </si>
  <si>
    <t xml:space="preserve">(360) 555-8236</t>
  </si>
  <si>
    <t xml:space="preserve">ethan.heath@pugetpost.com</t>
  </si>
  <si>
    <t xml:space="preserve">WL-01093</t>
  </si>
  <si>
    <t xml:space="preserve">Garcia</t>
  </si>
  <si>
    <t xml:space="preserve">KESTREL LINE</t>
  </si>
  <si>
    <t xml:space="preserve">(360) 555-7561</t>
  </si>
  <si>
    <t xml:space="preserve">john.garcia@quillayute.org</t>
  </si>
  <si>
    <t xml:space="preserve">WL-01094</t>
  </si>
  <si>
    <t xml:space="preserve">Jenkins</t>
  </si>
  <si>
    <t xml:space="preserve">Denise</t>
  </si>
  <si>
    <t xml:space="preserve">HALIBUT BAY</t>
  </si>
  <si>
    <t xml:space="preserve">(253) 555-9989</t>
  </si>
  <si>
    <t xml:space="preserve">denise.jenkins@harbormail.net</t>
  </si>
  <si>
    <t xml:space="preserve">WL-01095</t>
  </si>
  <si>
    <t xml:space="preserve">SABLE WAKE</t>
  </si>
  <si>
    <t xml:space="preserve">(360) 555-7869</t>
  </si>
  <si>
    <t xml:space="preserve">emilyhughes@salishnet.net</t>
  </si>
  <si>
    <t xml:space="preserve">WL-01096</t>
  </si>
  <si>
    <t xml:space="preserve">Duarte</t>
  </si>
  <si>
    <t xml:space="preserve">Alexandria</t>
  </si>
  <si>
    <t xml:space="preserve">SEAL LIGHT</t>
  </si>
  <si>
    <t xml:space="preserve">(360) 555-7810</t>
  </si>
  <si>
    <t xml:space="preserve">alexandria.duarte@harbormail.net</t>
  </si>
  <si>
    <t xml:space="preserve">WL-01097</t>
  </si>
  <si>
    <t xml:space="preserve">Walters</t>
  </si>
  <si>
    <t xml:space="preserve">BRANT MIST</t>
  </si>
  <si>
    <t xml:space="preserve">(360) 555-0837</t>
  </si>
  <si>
    <t xml:space="preserve">alexiswalters@salishnet.net</t>
  </si>
  <si>
    <t xml:space="preserve">WL-01098</t>
  </si>
  <si>
    <t xml:space="preserve">Ayers</t>
  </si>
  <si>
    <t xml:space="preserve">Matthew</t>
  </si>
  <si>
    <t xml:space="preserve">Ayers Marine LLC</t>
  </si>
  <si>
    <t xml:space="preserve">GRAY ROCK</t>
  </si>
  <si>
    <t xml:space="preserve">(360) 555-8384</t>
  </si>
  <si>
    <t xml:space="preserve">matthew_ayers@quillayute.org</t>
  </si>
  <si>
    <t xml:space="preserve">WL-01099</t>
  </si>
  <si>
    <t xml:space="preserve">Cooper</t>
  </si>
  <si>
    <t xml:space="preserve">Cooper Holdings LLC</t>
  </si>
  <si>
    <t xml:space="preserve">PETREL MIST</t>
  </si>
  <si>
    <t xml:space="preserve">(253) 555-4783</t>
  </si>
  <si>
    <t xml:space="preserve">joseph.cooper@outlook.example.com</t>
  </si>
  <si>
    <t xml:space="preserve">WL-01100</t>
  </si>
  <si>
    <t xml:space="preserve">Arnold</t>
  </si>
  <si>
    <t xml:space="preserve">Christopher</t>
  </si>
  <si>
    <t xml:space="preserve">Arnold Charters Inc</t>
  </si>
  <si>
    <t xml:space="preserve">POINT RUNNER</t>
  </si>
  <si>
    <t xml:space="preserve">(206) 555-6730</t>
  </si>
  <si>
    <t xml:space="preserve">christopher_arnold@quillayute.org</t>
  </si>
  <si>
    <t xml:space="preserve">WL-01101</t>
  </si>
  <si>
    <t xml:space="preserve">Strong</t>
  </si>
  <si>
    <t xml:space="preserve">Caitlin</t>
  </si>
  <si>
    <t xml:space="preserve">HERON SHORE</t>
  </si>
  <si>
    <t xml:space="preserve">(503) 555-1700</t>
  </si>
  <si>
    <t xml:space="preserve">caitlin_strong@gmail.example.com</t>
  </si>
  <si>
    <t xml:space="preserve">WL-01102</t>
  </si>
  <si>
    <t xml:space="preserve">Mcmahon</t>
  </si>
  <si>
    <t xml:space="preserve">Patrick</t>
  </si>
  <si>
    <t xml:space="preserve">Mcmahon Charters Inc</t>
  </si>
  <si>
    <t xml:space="preserve">GRAY LINE</t>
  </si>
  <si>
    <t xml:space="preserve">(253) 555-7938</t>
  </si>
  <si>
    <t xml:space="preserve">patrick_mcmahon@quillayute.org</t>
  </si>
  <si>
    <t xml:space="preserve">WL-01103</t>
  </si>
  <si>
    <t xml:space="preserve">David</t>
  </si>
  <si>
    <t xml:space="preserve">Phillips Ventures LLC</t>
  </si>
  <si>
    <t xml:space="preserve">TIDE QUEEN</t>
  </si>
  <si>
    <t xml:space="preserve">(541) 555-7180</t>
  </si>
  <si>
    <t xml:space="preserve">WL-01104</t>
  </si>
  <si>
    <t xml:space="preserve">Moore</t>
  </si>
  <si>
    <t xml:space="preserve">OTTER LIGHT</t>
  </si>
  <si>
    <t xml:space="preserve">(360) 555-4392</t>
  </si>
  <si>
    <t xml:space="preserve">jennifer.moore@quillayute.org</t>
  </si>
  <si>
    <t xml:space="preserve">WL-01105</t>
  </si>
  <si>
    <t xml:space="preserve">Brock</t>
  </si>
  <si>
    <t xml:space="preserve">Erik</t>
  </si>
  <si>
    <t xml:space="preserve">Brock Marine LLC</t>
  </si>
  <si>
    <t xml:space="preserve">(360) 555-8408</t>
  </si>
  <si>
    <t xml:space="preserve">erik.brock@pugetpost.com</t>
  </si>
  <si>
    <t xml:space="preserve">WL-01106</t>
  </si>
  <si>
    <t xml:space="preserve">Perez</t>
  </si>
  <si>
    <t xml:space="preserve">Perez Holdings LLC</t>
  </si>
  <si>
    <t xml:space="preserve">ANCHOR QUEEN</t>
  </si>
  <si>
    <t xml:space="preserve">(360) 555-7265</t>
  </si>
  <si>
    <t xml:space="preserve">michaelperez@pugetpost.com</t>
  </si>
  <si>
    <t xml:space="preserve">WL-01107</t>
  </si>
  <si>
    <t xml:space="preserve">Dean</t>
  </si>
  <si>
    <t xml:space="preserve">TIDE WAKE</t>
  </si>
  <si>
    <t xml:space="preserve">(206) 555-5149</t>
  </si>
  <si>
    <t xml:space="preserve">dean.gonzalez@quillayute.org</t>
  </si>
  <si>
    <t xml:space="preserve">WL-01108</t>
  </si>
  <si>
    <t xml:space="preserve">Evelyn</t>
  </si>
  <si>
    <t xml:space="preserve">Thomas Holdings LLC</t>
  </si>
  <si>
    <t xml:space="preserve">OTTER MOON</t>
  </si>
  <si>
    <t xml:space="preserve">(541) 555-6345</t>
  </si>
  <si>
    <t xml:space="preserve">evelyn.thomas@salishnet.net</t>
  </si>
  <si>
    <t xml:space="preserve">WL-01109</t>
  </si>
  <si>
    <t xml:space="preserve">MURRE SOUND</t>
  </si>
  <si>
    <t xml:space="preserve">(360) 555-6637</t>
  </si>
  <si>
    <t xml:space="preserve">patrick.sanchez@pugetpost.com</t>
  </si>
  <si>
    <t xml:space="preserve">WL-01110</t>
  </si>
  <si>
    <t xml:space="preserve">Jones Ventures LLC</t>
  </si>
  <si>
    <t xml:space="preserve">HERON STAR</t>
  </si>
  <si>
    <t xml:space="preserve">(425) 555-0452</t>
  </si>
  <si>
    <t xml:space="preserve">ryan.jones@gmail.example.com</t>
  </si>
  <si>
    <t xml:space="preserve">WL-01111</t>
  </si>
  <si>
    <t xml:space="preserve">Carey</t>
  </si>
  <si>
    <t xml:space="preserve">Monique</t>
  </si>
  <si>
    <t xml:space="preserve">ANCHOR VEER</t>
  </si>
  <si>
    <t xml:space="preserve">(541) 555-5652</t>
  </si>
  <si>
    <t xml:space="preserve">monique.carey@quillayute.org</t>
  </si>
  <si>
    <t xml:space="preserve">WL-01112</t>
  </si>
  <si>
    <t xml:space="preserve">Russo</t>
  </si>
  <si>
    <t xml:space="preserve">Adam</t>
  </si>
  <si>
    <t xml:space="preserve">OTTER LINE</t>
  </si>
  <si>
    <t xml:space="preserve">(360) 555-4034</t>
  </si>
  <si>
    <t xml:space="preserve">adam_russo@gmail.example.com</t>
  </si>
  <si>
    <t xml:space="preserve">WL-01113</t>
  </si>
  <si>
    <t xml:space="preserve">Lee</t>
  </si>
  <si>
    <t xml:space="preserve">Ronnie</t>
  </si>
  <si>
    <t xml:space="preserve">Lee Charters Inc</t>
  </si>
  <si>
    <t xml:space="preserve">PETREL BAY</t>
  </si>
  <si>
    <t xml:space="preserve">(503) 555-9645</t>
  </si>
  <si>
    <t xml:space="preserve">ronnielee@gmail.example.com</t>
  </si>
  <si>
    <t xml:space="preserve">WL-01114</t>
  </si>
  <si>
    <t xml:space="preserve">Lambert</t>
  </si>
  <si>
    <t xml:space="preserve">Dustin</t>
  </si>
  <si>
    <t xml:space="preserve">Lambert Holdings LLC</t>
  </si>
  <si>
    <t xml:space="preserve">KESTREL CREST</t>
  </si>
  <si>
    <t xml:space="preserve">Gullwing</t>
  </si>
  <si>
    <t xml:space="preserve">(360) 555-6751</t>
  </si>
  <si>
    <t xml:space="preserve">WL-01115</t>
  </si>
  <si>
    <t xml:space="preserve">Hunt</t>
  </si>
  <si>
    <t xml:space="preserve">Nathan</t>
  </si>
  <si>
    <t xml:space="preserve">Hunt Marine LLC</t>
  </si>
  <si>
    <t xml:space="preserve">SEAL WEATHER</t>
  </si>
  <si>
    <t xml:space="preserve">(253) 555-1959</t>
  </si>
  <si>
    <t xml:space="preserve">nathanhunt@harbormail.net</t>
  </si>
  <si>
    <t xml:space="preserve">WL-01116</t>
  </si>
  <si>
    <t xml:space="preserve">Sean</t>
  </si>
  <si>
    <t xml:space="preserve">COHO WEAHTER</t>
  </si>
  <si>
    <t xml:space="preserve">(425) 555-6308</t>
  </si>
  <si>
    <t xml:space="preserve">sean.neal@outlook.example.com</t>
  </si>
  <si>
    <t xml:space="preserve">WL-01117</t>
  </si>
  <si>
    <t xml:space="preserve">Taylor</t>
  </si>
  <si>
    <t xml:space="preserve">Taylor Marine LLC</t>
  </si>
  <si>
    <t xml:space="preserve">HERON WAKE</t>
  </si>
  <si>
    <t xml:space="preserve">(503) 555-6216</t>
  </si>
  <si>
    <t xml:space="preserve">sean.taylor@pugetpost.com</t>
  </si>
  <si>
    <t xml:space="preserve">WL-01118</t>
  </si>
  <si>
    <t xml:space="preserve">Benitez</t>
  </si>
  <si>
    <t xml:space="preserve">Kevin</t>
  </si>
  <si>
    <t xml:space="preserve">Benitez Ventures LLC</t>
  </si>
  <si>
    <t xml:space="preserve">(360) 555-2552</t>
  </si>
  <si>
    <t xml:space="preserve">kevinbenitez@outlook.example.com</t>
  </si>
  <si>
    <t xml:space="preserve">WL-01119</t>
  </si>
  <si>
    <t xml:space="preserve">Kennedy</t>
  </si>
  <si>
    <t xml:space="preserve">Holly</t>
  </si>
  <si>
    <t xml:space="preserve">POINT WIND</t>
  </si>
  <si>
    <t xml:space="preserve">(541) 555-8120</t>
  </si>
  <si>
    <t xml:space="preserve">hollykennedy@gmail.example.com</t>
  </si>
  <si>
    <t xml:space="preserve">WL-01120</t>
  </si>
  <si>
    <t xml:space="preserve">Amanda</t>
  </si>
  <si>
    <t xml:space="preserve">Mitchell Charters Inc</t>
  </si>
  <si>
    <t xml:space="preserve">DRIFT REACH</t>
  </si>
  <si>
    <t xml:space="preserve">(360) 555-9117</t>
  </si>
  <si>
    <t xml:space="preserve">amanda_mitchell@gmail.example.com</t>
  </si>
  <si>
    <t xml:space="preserve">WL-01121</t>
  </si>
  <si>
    <t xml:space="preserve">Martin</t>
  </si>
  <si>
    <t xml:space="preserve">Jamie</t>
  </si>
  <si>
    <t xml:space="preserve">Martin Marine LLC</t>
  </si>
  <si>
    <t xml:space="preserve">SPINDRIFT SOUND</t>
  </si>
  <si>
    <t xml:space="preserve">(360) 555-5063</t>
  </si>
  <si>
    <t xml:space="preserve">jamie_martin@pugetpost.com</t>
  </si>
  <si>
    <t xml:space="preserve">WL-01122</t>
  </si>
  <si>
    <t xml:space="preserve">Carpenter</t>
  </si>
  <si>
    <t xml:space="preserve">Carpenter Charters Inc</t>
  </si>
  <si>
    <t xml:space="preserve">GRAY SOUND</t>
  </si>
  <si>
    <t xml:space="preserve">(360) 555-3618</t>
  </si>
  <si>
    <t xml:space="preserve">rachelcarpenter@outlook.example.com</t>
  </si>
  <si>
    <t xml:space="preserve">WL-01123</t>
  </si>
  <si>
    <t xml:space="preserve">KESTREL WIND</t>
  </si>
  <si>
    <t xml:space="preserve">(360) 555-0390</t>
  </si>
  <si>
    <t xml:space="preserve">melissa.charles@quillayute.org</t>
  </si>
  <si>
    <t xml:space="preserve">WL-01124</t>
  </si>
  <si>
    <t xml:space="preserve">Roach</t>
  </si>
  <si>
    <t xml:space="preserve">Tara</t>
  </si>
  <si>
    <t xml:space="preserve">Roach Marine LLC</t>
  </si>
  <si>
    <t xml:space="preserve">COHO SOUND</t>
  </si>
  <si>
    <t xml:space="preserve">(360) 555-2589</t>
  </si>
  <si>
    <t xml:space="preserve">tara_roach@gmail.example.com</t>
  </si>
  <si>
    <t xml:space="preserve">WL-01125</t>
  </si>
  <si>
    <t xml:space="preserve">Brandi</t>
  </si>
  <si>
    <t xml:space="preserve">(253) 555-6765</t>
  </si>
  <si>
    <t xml:space="preserve">brandi_baker@salishnet.net</t>
  </si>
  <si>
    <t xml:space="preserve">WL-01126</t>
  </si>
  <si>
    <t xml:space="preserve">Hernandez</t>
  </si>
  <si>
    <t xml:space="preserve">Jo</t>
  </si>
  <si>
    <t xml:space="preserve">SABLE WEATHER</t>
  </si>
  <si>
    <t xml:space="preserve">(360) 555-2876</t>
  </si>
  <si>
    <t xml:space="preserve">johernandez@gmail.example.com</t>
  </si>
  <si>
    <t xml:space="preserve">WL-01127</t>
  </si>
  <si>
    <t xml:space="preserve">Hawkins</t>
  </si>
  <si>
    <t xml:space="preserve">(503) 555-6606</t>
  </si>
  <si>
    <t xml:space="preserve">thomas.hawkins@pugetpost.com</t>
  </si>
  <si>
    <t xml:space="preserve">WL-01128</t>
  </si>
  <si>
    <t xml:space="preserve">Angela</t>
  </si>
  <si>
    <t xml:space="preserve">TIDE HARBOR</t>
  </si>
  <si>
    <t xml:space="preserve">(541) 555-2191</t>
  </si>
  <si>
    <t xml:space="preserve">angela_smith@harbormail.net</t>
  </si>
  <si>
    <t xml:space="preserve">WL-01129</t>
  </si>
  <si>
    <t xml:space="preserve">Thompson</t>
  </si>
  <si>
    <t xml:space="preserve">Alexander</t>
  </si>
  <si>
    <t xml:space="preserve">Thompson Holdings LLC</t>
  </si>
  <si>
    <t xml:space="preserve">(360) 555-6749</t>
  </si>
  <si>
    <t xml:space="preserve">alexander.thompson@pugetpost.com</t>
  </si>
  <si>
    <t xml:space="preserve">WL-01130</t>
  </si>
  <si>
    <t xml:space="preserve">Davis</t>
  </si>
  <si>
    <t xml:space="preserve">Davis Ventures LLC</t>
  </si>
  <si>
    <t xml:space="preserve">CORMORANT GLIDE</t>
  </si>
  <si>
    <t xml:space="preserve">(253) 555-5861</t>
  </si>
  <si>
    <t xml:space="preserve">thomas.davis@harbormail.net</t>
  </si>
  <si>
    <t xml:space="preserve">WL-01131</t>
  </si>
  <si>
    <t xml:space="preserve">Nelson</t>
  </si>
  <si>
    <t xml:space="preserve">Anne</t>
  </si>
  <si>
    <t xml:space="preserve">GRAY RUNNER</t>
  </si>
  <si>
    <t xml:space="preserve">(503) 555-6010</t>
  </si>
  <si>
    <t xml:space="preserve">anne_nelson@pugetpost.com</t>
  </si>
  <si>
    <t xml:space="preserve">WL-01132</t>
  </si>
  <si>
    <t xml:space="preserve">Clark</t>
  </si>
  <si>
    <t xml:space="preserve">DRIFT ROCK</t>
  </si>
  <si>
    <t xml:space="preserve">(360) 555-9620</t>
  </si>
  <si>
    <t xml:space="preserve">gregory.clark@harbormail.net</t>
  </si>
  <si>
    <t xml:space="preserve">WL-01133</t>
  </si>
  <si>
    <t xml:space="preserve">Lewis</t>
  </si>
  <si>
    <t xml:space="preserve">Shelia</t>
  </si>
  <si>
    <t xml:space="preserve">Lewis Holdings LLC</t>
  </si>
  <si>
    <t xml:space="preserve">SEAL HARBOR</t>
  </si>
  <si>
    <t xml:space="preserve">(360) 555-8780</t>
  </si>
  <si>
    <t xml:space="preserve">shelialewis@harbormail.net</t>
  </si>
  <si>
    <t xml:space="preserve">WL-01134</t>
  </si>
  <si>
    <t xml:space="preserve">(360) 555-7370</t>
  </si>
  <si>
    <t xml:space="preserve">jamesmartinez@gmail.example.com</t>
  </si>
  <si>
    <t xml:space="preserve">WL-01135</t>
  </si>
  <si>
    <t xml:space="preserve">Mills</t>
  </si>
  <si>
    <t xml:space="preserve">Julia</t>
  </si>
  <si>
    <t xml:space="preserve">BRANT SOUND</t>
  </si>
  <si>
    <t xml:space="preserve">(360) 555-9331</t>
  </si>
  <si>
    <t xml:space="preserve">julia.mills@pugetpost.com</t>
  </si>
  <si>
    <t xml:space="preserve">WL-01136</t>
  </si>
  <si>
    <t xml:space="preserve">Green</t>
  </si>
  <si>
    <t xml:space="preserve">Christina</t>
  </si>
  <si>
    <t xml:space="preserve">Green Marine LLC</t>
  </si>
  <si>
    <t xml:space="preserve">PETREL WIND</t>
  </si>
  <si>
    <t xml:space="preserve">(360) 555-6309</t>
  </si>
  <si>
    <t xml:space="preserve">christina_green@pugetpost.com</t>
  </si>
  <si>
    <t xml:space="preserve">WL-01137</t>
  </si>
  <si>
    <t xml:space="preserve">Gross</t>
  </si>
  <si>
    <t xml:space="preserve">WIDGEON ANN</t>
  </si>
  <si>
    <t xml:space="preserve">(360) 555-3275</t>
  </si>
  <si>
    <t xml:space="preserve">jennifergross@gmail.example.com</t>
  </si>
  <si>
    <t xml:space="preserve">WL-01138</t>
  </si>
  <si>
    <t xml:space="preserve">SUSPENDED</t>
  </si>
  <si>
    <t xml:space="preserve">CORMORANT REACH</t>
  </si>
  <si>
    <t xml:space="preserve">(425) 555-0390</t>
  </si>
  <si>
    <t xml:space="preserve">jamie.brown@salishnet.net</t>
  </si>
  <si>
    <t xml:space="preserve">WL-01139</t>
  </si>
  <si>
    <t xml:space="preserve">Zachary</t>
  </si>
  <si>
    <t xml:space="preserve">HERON VEER</t>
  </si>
  <si>
    <t xml:space="preserve">(253) 555-9445</t>
  </si>
  <si>
    <t xml:space="preserve">zachary.martin@pugetpost.com</t>
  </si>
  <si>
    <t xml:space="preserve">WL-01140</t>
  </si>
  <si>
    <t xml:space="preserve">Lindsey</t>
  </si>
  <si>
    <t xml:space="preserve">CORMORANT ANN</t>
  </si>
  <si>
    <t xml:space="preserve">(206) 555-4038</t>
  </si>
  <si>
    <t xml:space="preserve">lindsey.jones@salishnet.net</t>
  </si>
  <si>
    <t xml:space="preserve">WL-01141</t>
  </si>
  <si>
    <t xml:space="preserve">Dylan</t>
  </si>
  <si>
    <t xml:space="preserve">Lewis Ventures LLC</t>
  </si>
  <si>
    <t xml:space="preserve">PETREL GLIDE</t>
  </si>
  <si>
    <t xml:space="preserve">(360) 555-0300</t>
  </si>
  <si>
    <t xml:space="preserve">dylanlewis@salishnet.net</t>
  </si>
  <si>
    <t xml:space="preserve">WL-01142</t>
  </si>
  <si>
    <t xml:space="preserve">Mueller</t>
  </si>
  <si>
    <t xml:space="preserve">SALISH WEATHER</t>
  </si>
  <si>
    <t xml:space="preserve">(360) 555-2764</t>
  </si>
  <si>
    <t xml:space="preserve">jamesmueller@harbormail.net</t>
  </si>
  <si>
    <t xml:space="preserve">WL-01143</t>
  </si>
  <si>
    <t xml:space="preserve">Booth</t>
  </si>
  <si>
    <t xml:space="preserve">Carmen</t>
  </si>
  <si>
    <t xml:space="preserve">PINTAIL DANCER</t>
  </si>
  <si>
    <t xml:space="preserve">(541) 555-5430</t>
  </si>
  <si>
    <t xml:space="preserve">carmen.booth@pugetpost.com</t>
  </si>
  <si>
    <t xml:space="preserve">WL-01144</t>
  </si>
  <si>
    <t xml:space="preserve">Lopez Marine LLC</t>
  </si>
  <si>
    <t xml:space="preserve">PETREL CREST</t>
  </si>
  <si>
    <t xml:space="preserve">(253) 555-8290</t>
  </si>
  <si>
    <t xml:space="preserve">james.lopez@quillayute.org</t>
  </si>
  <si>
    <t xml:space="preserve">WL-01145</t>
  </si>
  <si>
    <t xml:space="preserve">Weaver</t>
  </si>
  <si>
    <t xml:space="preserve">Francisco</t>
  </si>
  <si>
    <t xml:space="preserve">FOUL DANCER</t>
  </si>
  <si>
    <t xml:space="preserve">(360) 555-1593</t>
  </si>
  <si>
    <t xml:space="preserve">francisco.weaver@pugetpost.com</t>
  </si>
  <si>
    <t xml:space="preserve">WL-01146</t>
  </si>
  <si>
    <t xml:space="preserve">English</t>
  </si>
  <si>
    <t xml:space="preserve">English Marine LLC</t>
  </si>
  <si>
    <t xml:space="preserve">DRIFT ROSE</t>
  </si>
  <si>
    <t xml:space="preserve">(541) 555-6008</t>
  </si>
  <si>
    <t xml:space="preserve">jessica.english@salishnet.net</t>
  </si>
  <si>
    <t xml:space="preserve">WL-01147</t>
  </si>
  <si>
    <t xml:space="preserve">Burnett</t>
  </si>
  <si>
    <t xml:space="preserve">Burnett Ventures LLC</t>
  </si>
  <si>
    <t xml:space="preserve">CORMORANT PASSAGE</t>
  </si>
  <si>
    <t xml:space="preserve">(360) 555-8259</t>
  </si>
  <si>
    <t xml:space="preserve">rachel_burnett@harbormail.net</t>
  </si>
  <si>
    <t xml:space="preserve">WL-01148</t>
  </si>
  <si>
    <t xml:space="preserve">Wilson</t>
  </si>
  <si>
    <t xml:space="preserve">Shelby</t>
  </si>
  <si>
    <t xml:space="preserve">(541) 555-7266</t>
  </si>
  <si>
    <t xml:space="preserve">shelby.wilson@salishnet.net</t>
  </si>
  <si>
    <t xml:space="preserve">WL-01149</t>
  </si>
  <si>
    <t xml:space="preserve">Hoffman</t>
  </si>
  <si>
    <t xml:space="preserve">Hoffman Holdings LLC</t>
  </si>
  <si>
    <t xml:space="preserve">MURRE RUNNER</t>
  </si>
  <si>
    <t xml:space="preserve">(360) 555-8905</t>
  </si>
  <si>
    <t xml:space="preserve">davidhoffman@quillayute.org</t>
  </si>
  <si>
    <t xml:space="preserve">WL-01150</t>
  </si>
  <si>
    <t xml:space="preserve">Angelica</t>
  </si>
  <si>
    <t xml:space="preserve">POINT ANN</t>
  </si>
  <si>
    <t xml:space="preserve">(541) 555-0211</t>
  </si>
  <si>
    <t xml:space="preserve">angelica.freeman@outlook.example.com</t>
  </si>
  <si>
    <t xml:space="preserve">WL-01151</t>
  </si>
  <si>
    <t xml:space="preserve">Alvarez</t>
  </si>
  <si>
    <t xml:space="preserve">Tamara</t>
  </si>
  <si>
    <t xml:space="preserve">HALIBUT SHORE</t>
  </si>
  <si>
    <t xml:space="preserve">(541) 555-9323</t>
  </si>
  <si>
    <t xml:space="preserve">tamara.alvarez@pugetpost.com</t>
  </si>
  <si>
    <t xml:space="preserve">WL-01152</t>
  </si>
  <si>
    <t xml:space="preserve">Bryant</t>
  </si>
  <si>
    <t xml:space="preserve">Bryant Marine LLC</t>
  </si>
  <si>
    <t xml:space="preserve">POINT LIGHT</t>
  </si>
  <si>
    <t xml:space="preserve">(541) 555-1600</t>
  </si>
  <si>
    <t xml:space="preserve">dean_bryant@outlook.example.com</t>
  </si>
  <si>
    <t xml:space="preserve">WL-01153</t>
  </si>
  <si>
    <t xml:space="preserve">Martin Holdings LLC</t>
  </si>
  <si>
    <t xml:space="preserve">DRIFT CREST</t>
  </si>
  <si>
    <t xml:space="preserve">(360) 555-2838</t>
  </si>
  <si>
    <t xml:space="preserve">amanda.martin@pugetpost.com</t>
  </si>
  <si>
    <t xml:space="preserve">WL-01154</t>
  </si>
  <si>
    <t xml:space="preserve">Frey</t>
  </si>
  <si>
    <t xml:space="preserve">Frey Marine LLC</t>
  </si>
  <si>
    <t xml:space="preserve">(541) 555-2825</t>
  </si>
  <si>
    <t xml:space="preserve">jennifer.frey@harbormail.net</t>
  </si>
  <si>
    <t xml:space="preserve">WL-01155</t>
  </si>
  <si>
    <t xml:space="preserve">Elliott</t>
  </si>
  <si>
    <t xml:space="preserve">Richard</t>
  </si>
  <si>
    <t xml:space="preserve">Elliott Charters Inc</t>
  </si>
  <si>
    <t xml:space="preserve">TIDE RUNNER</t>
  </si>
  <si>
    <t xml:space="preserve">(360) 555-7132</t>
  </si>
  <si>
    <t xml:space="preserve">richard_elliott@harbormail.net</t>
  </si>
  <si>
    <t xml:space="preserve">WL-01156</t>
  </si>
  <si>
    <t xml:space="preserve">Munoz</t>
  </si>
  <si>
    <t xml:space="preserve">Daniel</t>
  </si>
  <si>
    <t xml:space="preserve">(253) 555-6746</t>
  </si>
  <si>
    <t xml:space="preserve">daniel.munoz@gmail.example.com</t>
  </si>
  <si>
    <t xml:space="preserve">WL-01157</t>
  </si>
  <si>
    <t xml:space="preserve">Moody</t>
  </si>
  <si>
    <t xml:space="preserve">Marc</t>
  </si>
  <si>
    <t xml:space="preserve">Moody Charters Inc</t>
  </si>
  <si>
    <t xml:space="preserve">SALISH HARBOR</t>
  </si>
  <si>
    <t xml:space="preserve">(541) 555-6388</t>
  </si>
  <si>
    <t xml:space="preserve">marc.moody@pugetpost.com</t>
  </si>
  <si>
    <t xml:space="preserve">WL-01158</t>
  </si>
  <si>
    <t xml:space="preserve">(206) 555-3168</t>
  </si>
  <si>
    <t xml:space="preserve">scott.gutierrez@pugetpost.com</t>
  </si>
  <si>
    <t xml:space="preserve">WL-01159</t>
  </si>
  <si>
    <t xml:space="preserve">Rice</t>
  </si>
  <si>
    <t xml:space="preserve">Jesus</t>
  </si>
  <si>
    <t xml:space="preserve">Rice Holdings LLC</t>
  </si>
  <si>
    <t xml:space="preserve">HERON ROCK</t>
  </si>
  <si>
    <t xml:space="preserve">(360) 555-6074</t>
  </si>
  <si>
    <t xml:space="preserve">jesusrice@gmail.example.com</t>
  </si>
  <si>
    <t xml:space="preserve">WL-01160</t>
  </si>
  <si>
    <t xml:space="preserve">SEAL ROCK</t>
  </si>
  <si>
    <t xml:space="preserve">(253) 555-7772</t>
  </si>
  <si>
    <t xml:space="preserve">elizabeth_hernandez@pugetpost.com</t>
  </si>
  <si>
    <t xml:space="preserve">WL-01161</t>
  </si>
  <si>
    <t xml:space="preserve">Curry</t>
  </si>
  <si>
    <t xml:space="preserve">Curry Ventures LLC</t>
  </si>
  <si>
    <t xml:space="preserve">PETREL LINE</t>
  </si>
  <si>
    <t xml:space="preserve">(360) 555-4793</t>
  </si>
  <si>
    <t xml:space="preserve">stevencurry@harbormail.net</t>
  </si>
  <si>
    <t xml:space="preserve">WL-01162</t>
  </si>
  <si>
    <t xml:space="preserve">Marquez</t>
  </si>
  <si>
    <t xml:space="preserve">Tiffany</t>
  </si>
  <si>
    <t xml:space="preserve">Marquez Ventures LLC</t>
  </si>
  <si>
    <t xml:space="preserve">HERON SONG</t>
  </si>
  <si>
    <t xml:space="preserve">(503) 555-6432</t>
  </si>
  <si>
    <t xml:space="preserve">tiffany.marquez@pugetpost.com</t>
  </si>
  <si>
    <t xml:space="preserve">WL-01163</t>
  </si>
  <si>
    <t xml:space="preserve">Hayes</t>
  </si>
  <si>
    <t xml:space="preserve">Hayes Holdings LLC</t>
  </si>
  <si>
    <t xml:space="preserve">(360) 555-4332</t>
  </si>
  <si>
    <t xml:space="preserve">stephanie.hayes@harbormail.net</t>
  </si>
  <si>
    <t xml:space="preserve">WL-01164</t>
  </si>
  <si>
    <t xml:space="preserve">(360) 555-6943</t>
  </si>
  <si>
    <t xml:space="preserve">adam_anderson@gmail.example.com</t>
  </si>
  <si>
    <t xml:space="preserve">WL-01165</t>
  </si>
  <si>
    <t xml:space="preserve">Rebecca</t>
  </si>
  <si>
    <t xml:space="preserve">Smith Holdings LLC</t>
  </si>
  <si>
    <t xml:space="preserve">CORMORANT STAR</t>
  </si>
  <si>
    <t xml:space="preserve">(206) 555-3053</t>
  </si>
  <si>
    <t xml:space="preserve">rebeccasmith@pugetpost.com</t>
  </si>
  <si>
    <t xml:space="preserve">WL-01166</t>
  </si>
  <si>
    <t xml:space="preserve">Webb</t>
  </si>
  <si>
    <t xml:space="preserve">POINT SOUND</t>
  </si>
  <si>
    <t xml:space="preserve">(541) 555-4333</t>
  </si>
  <si>
    <t xml:space="preserve">steven_webb@gmail.example.com</t>
  </si>
  <si>
    <t xml:space="preserve">WL-01167</t>
  </si>
  <si>
    <t xml:space="preserve">Graves</t>
  </si>
  <si>
    <t xml:space="preserve">Graves Holdings LLC</t>
  </si>
  <si>
    <t xml:space="preserve">FOUL ANN</t>
  </si>
  <si>
    <t xml:space="preserve">(425) 555-6736</t>
  </si>
  <si>
    <t xml:space="preserve">tammy.graves@harbormail.net</t>
  </si>
  <si>
    <t xml:space="preserve">WL-01168</t>
  </si>
  <si>
    <t xml:space="preserve">Bradford</t>
  </si>
  <si>
    <t xml:space="preserve">Wesley</t>
  </si>
  <si>
    <t xml:space="preserve">OSPREY DANCER</t>
  </si>
  <si>
    <t xml:space="preserve">(360) 555-7770</t>
  </si>
  <si>
    <t xml:space="preserve">wesley_bradford@quillayute.org</t>
  </si>
  <si>
    <t xml:space="preserve">WL-01169</t>
  </si>
  <si>
    <t xml:space="preserve">Kim</t>
  </si>
  <si>
    <t xml:space="preserve">Cheyenne</t>
  </si>
  <si>
    <t xml:space="preserve">TIDE DANCER</t>
  </si>
  <si>
    <t xml:space="preserve">(360) 555-1499</t>
  </si>
  <si>
    <t xml:space="preserve">cheyenne_kim@gmail.example.com</t>
  </si>
  <si>
    <t xml:space="preserve">WL-01170</t>
  </si>
  <si>
    <t xml:space="preserve">Mccoy</t>
  </si>
  <si>
    <t xml:space="preserve">(360) 555-1783</t>
  </si>
  <si>
    <t xml:space="preserve">shannonmccoy@gmail.example.com</t>
  </si>
  <si>
    <t xml:space="preserve">WL-01171</t>
  </si>
  <si>
    <t xml:space="preserve">Walker</t>
  </si>
  <si>
    <t xml:space="preserve">Walker Ventures LLC</t>
  </si>
  <si>
    <t xml:space="preserve">(360) 555-7527</t>
  </si>
  <si>
    <t xml:space="preserve">brianwalker@quillayute.org</t>
  </si>
  <si>
    <t xml:space="preserve">WL-01172</t>
  </si>
  <si>
    <t xml:space="preserve">Morgan</t>
  </si>
  <si>
    <t xml:space="preserve">Debra</t>
  </si>
  <si>
    <t xml:space="preserve">POINT HARBOR</t>
  </si>
  <si>
    <t xml:space="preserve">(425) 555-0181</t>
  </si>
  <si>
    <t xml:space="preserve">debra_morgan@salishnet.net</t>
  </si>
  <si>
    <t xml:space="preserve">WL-01173</t>
  </si>
  <si>
    <t xml:space="preserve">Boyer</t>
  </si>
  <si>
    <t xml:space="preserve">Jason</t>
  </si>
  <si>
    <t xml:space="preserve">Boyer Marine LLC</t>
  </si>
  <si>
    <t xml:space="preserve">BRANT REACH</t>
  </si>
  <si>
    <t xml:space="preserve">(360) 555-0765</t>
  </si>
  <si>
    <t xml:space="preserve">jason.boyer@salishnet.net</t>
  </si>
  <si>
    <t xml:space="preserve">WL-01174</t>
  </si>
  <si>
    <t xml:space="preserve">Kim Holdings LLC</t>
  </si>
  <si>
    <t xml:space="preserve">HERNO STAR</t>
  </si>
  <si>
    <t xml:space="preserve">(360) 555-3376</t>
  </si>
  <si>
    <t xml:space="preserve">jason_kim@salishnet.net</t>
  </si>
  <si>
    <t xml:space="preserve">WL-01175</t>
  </si>
  <si>
    <t xml:space="preserve">Rodriguez</t>
  </si>
  <si>
    <t xml:space="preserve">Kathy</t>
  </si>
  <si>
    <t xml:space="preserve">Rodriguez Charters Inc</t>
  </si>
  <si>
    <t xml:space="preserve">(360) 555-1368</t>
  </si>
  <si>
    <t xml:space="preserve">kathy.rodriguez@outlook.example.com</t>
  </si>
  <si>
    <t xml:space="preserve">WL-01176</t>
  </si>
  <si>
    <t xml:space="preserve">Roberts</t>
  </si>
  <si>
    <t xml:space="preserve">Nathaniel</t>
  </si>
  <si>
    <t xml:space="preserve">DRIFT LIGHT</t>
  </si>
  <si>
    <t xml:space="preserve">(503) 555-2351</t>
  </si>
  <si>
    <t xml:space="preserve">nathaniel.roberts@salishnet.net</t>
  </si>
  <si>
    <t xml:space="preserve">WL-01177</t>
  </si>
  <si>
    <t xml:space="preserve">Sydney</t>
  </si>
  <si>
    <t xml:space="preserve">SCOTER STAR</t>
  </si>
  <si>
    <t xml:space="preserve">WL-01178</t>
  </si>
  <si>
    <t xml:space="preserve">Bryan</t>
  </si>
  <si>
    <t xml:space="preserve">Danny</t>
  </si>
  <si>
    <t xml:space="preserve">SEAL BAY</t>
  </si>
  <si>
    <t xml:space="preserve">(541) 555-3259</t>
  </si>
  <si>
    <t xml:space="preserve">dannybryan@gmail.example.com</t>
  </si>
  <si>
    <t xml:space="preserve">WL-01179</t>
  </si>
  <si>
    <t xml:space="preserve">Rollins</t>
  </si>
  <si>
    <t xml:space="preserve">Rollins Marine LLC</t>
  </si>
  <si>
    <t xml:space="preserve">ANCHOR BAY</t>
  </si>
  <si>
    <t xml:space="preserve">(503) 555-9144</t>
  </si>
  <si>
    <t xml:space="preserve">brian_rollins@harbormail.net</t>
  </si>
  <si>
    <t xml:space="preserve">WL-01180</t>
  </si>
  <si>
    <t xml:space="preserve">COHO SONG</t>
  </si>
  <si>
    <t xml:space="preserve">(541) 555-6193</t>
  </si>
  <si>
    <t xml:space="preserve">rachel.smith@pugetpost.com</t>
  </si>
  <si>
    <t xml:space="preserve">WL-01181</t>
  </si>
  <si>
    <t xml:space="preserve">Hamilton</t>
  </si>
  <si>
    <t xml:space="preserve">Hamilton Marine LLC</t>
  </si>
  <si>
    <t xml:space="preserve">SCOTER PASSAGE</t>
  </si>
  <si>
    <t xml:space="preserve">(360) 555-3081</t>
  </si>
  <si>
    <t xml:space="preserve">david_hamilton@quillayute.org</t>
  </si>
  <si>
    <t xml:space="preserve">WL-01182</t>
  </si>
  <si>
    <t xml:space="preserve">Castro</t>
  </si>
  <si>
    <t xml:space="preserve">Ashley</t>
  </si>
  <si>
    <t xml:space="preserve">Castro Holdings LLC</t>
  </si>
  <si>
    <t xml:space="preserve">SCOTER LINE</t>
  </si>
  <si>
    <t xml:space="preserve">(360) 555-3806</t>
  </si>
  <si>
    <t xml:space="preserve">ashley_castro@quillayute.org</t>
  </si>
  <si>
    <t xml:space="preserve">WL-01183</t>
  </si>
  <si>
    <t xml:space="preserve">Tucker</t>
  </si>
  <si>
    <t xml:space="preserve">Shelley</t>
  </si>
  <si>
    <t xml:space="preserve">Tucker Charters Inc</t>
  </si>
  <si>
    <t xml:space="preserve">(541) 555-6011</t>
  </si>
  <si>
    <t xml:space="preserve">shelleytucker@harbormail.net</t>
  </si>
  <si>
    <t xml:space="preserve">WL-01184</t>
  </si>
  <si>
    <t xml:space="preserve">Harvey</t>
  </si>
  <si>
    <t xml:space="preserve">Anita</t>
  </si>
  <si>
    <t xml:space="preserve">Harvey Ventures LLC</t>
  </si>
  <si>
    <t xml:space="preserve">SALISH STAR</t>
  </si>
  <si>
    <t xml:space="preserve">(360) 555-0146</t>
  </si>
  <si>
    <t xml:space="preserve">anitaharvey@gmail.example.com</t>
  </si>
  <si>
    <t xml:space="preserve">WL-01185</t>
  </si>
  <si>
    <t xml:space="preserve">Burke</t>
  </si>
  <si>
    <t xml:space="preserve">Stephen</t>
  </si>
  <si>
    <t xml:space="preserve">Burke Ventures LLC</t>
  </si>
  <si>
    <t xml:space="preserve">SPINDRIFT HARBOR</t>
  </si>
  <si>
    <t xml:space="preserve">(541) 555-3876</t>
  </si>
  <si>
    <t xml:space="preserve">stephen.burke@harbormail.net</t>
  </si>
  <si>
    <t xml:space="preserve">WL-01186</t>
  </si>
  <si>
    <t xml:space="preserve">Hartman</t>
  </si>
  <si>
    <t xml:space="preserve">Amy</t>
  </si>
  <si>
    <t xml:space="preserve">(503) 555-4522</t>
  </si>
  <si>
    <t xml:space="preserve">amyhartman@harbormail.net</t>
  </si>
  <si>
    <t xml:space="preserve">WL-01187</t>
  </si>
  <si>
    <t xml:space="preserve">Lee Ventures LLC</t>
  </si>
  <si>
    <t xml:space="preserve">HALIBUT MOON</t>
  </si>
  <si>
    <t xml:space="preserve">(253) 555-6822</t>
  </si>
  <si>
    <t xml:space="preserve">jameslee@salishnet.net</t>
  </si>
  <si>
    <t xml:space="preserve">WL-01188</t>
  </si>
  <si>
    <t xml:space="preserve">(503) 555-2685</t>
  </si>
  <si>
    <t xml:space="preserve">dawn.brown@harbormail.net</t>
  </si>
  <si>
    <t xml:space="preserve">WL-01189</t>
  </si>
  <si>
    <t xml:space="preserve">Sarah</t>
  </si>
  <si>
    <t xml:space="preserve">WIDGEON LINE</t>
  </si>
  <si>
    <t xml:space="preserve">sarahrodriguez@quillayute.org</t>
  </si>
  <si>
    <t xml:space="preserve">WL-01190</t>
  </si>
  <si>
    <t xml:space="preserve">Cortez</t>
  </si>
  <si>
    <t xml:space="preserve">Cortez Marine LLC</t>
  </si>
  <si>
    <t xml:space="preserve">SPINDRIFT SONG</t>
  </si>
  <si>
    <t xml:space="preserve">(360) 555-2235</t>
  </si>
  <si>
    <t xml:space="preserve">jamescortez@salishnet.net</t>
  </si>
  <si>
    <t xml:space="preserve">WL-01191</t>
  </si>
  <si>
    <t xml:space="preserve">Page</t>
  </si>
  <si>
    <t xml:space="preserve">Dale</t>
  </si>
  <si>
    <t xml:space="preserve">TIDE ROCK</t>
  </si>
  <si>
    <t xml:space="preserve">(541) 555-1644</t>
  </si>
  <si>
    <t xml:space="preserve">dale_page@pugetpost.com</t>
  </si>
  <si>
    <t xml:space="preserve">WL-01192</t>
  </si>
  <si>
    <t xml:space="preserve">Alvarado</t>
  </si>
  <si>
    <t xml:space="preserve">ANCHOR ROSE</t>
  </si>
  <si>
    <t xml:space="preserve">(425) 555-7000</t>
  </si>
  <si>
    <t xml:space="preserve">richard_alvarado@gmail.example.com</t>
  </si>
  <si>
    <t xml:space="preserve">WL-01193</t>
  </si>
  <si>
    <t xml:space="preserve">Medina</t>
  </si>
  <si>
    <t xml:space="preserve">Mindy</t>
  </si>
  <si>
    <t xml:space="preserve">Medina Holdings LLC</t>
  </si>
  <si>
    <t xml:space="preserve">SPINDRIFT DANCER</t>
  </si>
  <si>
    <t xml:space="preserve">(503) 555-4510</t>
  </si>
  <si>
    <t xml:space="preserve">mindymedina@harbormail.net</t>
  </si>
  <si>
    <t xml:space="preserve">WL-01194</t>
  </si>
  <si>
    <t xml:space="preserve">Kathryn</t>
  </si>
  <si>
    <t xml:space="preserve">Munoz Marine LLC</t>
  </si>
  <si>
    <t xml:space="preserve">HALIBUT ROCK</t>
  </si>
  <si>
    <t xml:space="preserve">(360) 555-9243</t>
  </si>
  <si>
    <t xml:space="preserve">kathrynmunoz@quillayute.org</t>
  </si>
  <si>
    <t xml:space="preserve">WL-01195</t>
  </si>
  <si>
    <t xml:space="preserve">Cannon</t>
  </si>
  <si>
    <t xml:space="preserve">Cannon Marine LLC</t>
  </si>
  <si>
    <t xml:space="preserve">(360) 555-7961</t>
  </si>
  <si>
    <t xml:space="preserve">scott_cannon@pugetpost.com</t>
  </si>
  <si>
    <t xml:space="preserve">WL-01196</t>
  </si>
  <si>
    <t xml:space="preserve">Montgomery</t>
  </si>
  <si>
    <t xml:space="preserve">DRIFT SONG</t>
  </si>
  <si>
    <t xml:space="preserve">(253) 555-9864</t>
  </si>
  <si>
    <t xml:space="preserve">valerie.montgomery@quillayute.org</t>
  </si>
  <si>
    <t xml:space="preserve">WL-01197</t>
  </si>
  <si>
    <t xml:space="preserve">Reid</t>
  </si>
  <si>
    <t xml:space="preserve">SPINDRIFT STAR</t>
  </si>
  <si>
    <t xml:space="preserve">(360) 555-5487</t>
  </si>
  <si>
    <t xml:space="preserve">melissa.reid@gmail.example.com</t>
  </si>
  <si>
    <t xml:space="preserve">WL-01198</t>
  </si>
  <si>
    <t xml:space="preserve">Sara</t>
  </si>
  <si>
    <t xml:space="preserve">Anderson Holdings LLC</t>
  </si>
  <si>
    <t xml:space="preserve">(253) 555-8644</t>
  </si>
  <si>
    <t xml:space="preserve">saraanderson@gmail.example.com</t>
  </si>
  <si>
    <t xml:space="preserve">WL-01199</t>
  </si>
  <si>
    <t xml:space="preserve">Ruben</t>
  </si>
  <si>
    <t xml:space="preserve">ANCHOR LINE</t>
  </si>
  <si>
    <t xml:space="preserve">(360) 555-7842</t>
  </si>
  <si>
    <t xml:space="preserve">ruben.brown@pugetpost.com</t>
  </si>
  <si>
    <t xml:space="preserve">WL-01200</t>
  </si>
  <si>
    <t xml:space="preserve">GRAY CREST</t>
  </si>
  <si>
    <t xml:space="preserve">(253) 555-9905</t>
  </si>
  <si>
    <t xml:space="preserve">emily_wilson@harbormail.net</t>
  </si>
  <si>
    <t xml:space="preserve">WL-01201</t>
  </si>
  <si>
    <t xml:space="preserve">SCOTER WIND</t>
  </si>
  <si>
    <t xml:space="preserve">(541) 555-2091</t>
  </si>
  <si>
    <t xml:space="preserve">gregory_brown@salishnet.net</t>
  </si>
  <si>
    <t xml:space="preserve">WL-01202</t>
  </si>
  <si>
    <t xml:space="preserve">HALIBUT WIND</t>
  </si>
  <si>
    <t xml:space="preserve">(360) 555-0522</t>
  </si>
  <si>
    <t xml:space="preserve">kevinbenson@quillayute.org</t>
  </si>
  <si>
    <t xml:space="preserve">WL-01203</t>
  </si>
  <si>
    <t xml:space="preserve">Conrad</t>
  </si>
  <si>
    <t xml:space="preserve">Tracy</t>
  </si>
  <si>
    <t xml:space="preserve">Conrad Holdings LLC</t>
  </si>
  <si>
    <t xml:space="preserve">(360) 555-6612</t>
  </si>
  <si>
    <t xml:space="preserve">tracyconrad@gmail.example.com</t>
  </si>
  <si>
    <t xml:space="preserve">WL-01204</t>
  </si>
  <si>
    <t xml:space="preserve">(541) 555-7209</t>
  </si>
  <si>
    <t xml:space="preserve">david.williams@quillayute.org</t>
  </si>
  <si>
    <t xml:space="preserve">WL-01205</t>
  </si>
  <si>
    <t xml:space="preserve">Osborne</t>
  </si>
  <si>
    <t xml:space="preserve">Osborne Charters Inc</t>
  </si>
  <si>
    <t xml:space="preserve">OTTER WEATHER</t>
  </si>
  <si>
    <t xml:space="preserve">(253) 555-7751</t>
  </si>
  <si>
    <t xml:space="preserve">brian_osborne@quillayute.org</t>
  </si>
  <si>
    <t xml:space="preserve">WL-01206</t>
  </si>
  <si>
    <t xml:space="preserve">TIDE ANN</t>
  </si>
  <si>
    <t xml:space="preserve">(360) 555-7461</t>
  </si>
  <si>
    <t xml:space="preserve">WL-01207</t>
  </si>
  <si>
    <t xml:space="preserve">Chris</t>
  </si>
  <si>
    <t xml:space="preserve">(360) 555-1111</t>
  </si>
  <si>
    <t xml:space="preserve">chrismiller@pugetpost.com</t>
  </si>
  <si>
    <t xml:space="preserve">WL-01208</t>
  </si>
  <si>
    <t xml:space="preserve">Nicholas</t>
  </si>
  <si>
    <t xml:space="preserve">(503) 555-6347</t>
  </si>
  <si>
    <t xml:space="preserve">nicholas.lewis@quillayute.org</t>
  </si>
  <si>
    <t xml:space="preserve">WL-01209</t>
  </si>
  <si>
    <t xml:space="preserve">Luna</t>
  </si>
  <si>
    <t xml:space="preserve">BRANT VEER</t>
  </si>
  <si>
    <t xml:space="preserve">(503) 555-1038</t>
  </si>
  <si>
    <t xml:space="preserve">amyluna@harbormail.net</t>
  </si>
  <si>
    <t xml:space="preserve">WL-01210</t>
  </si>
  <si>
    <t xml:space="preserve">Rhyne</t>
  </si>
  <si>
    <t xml:space="preserve">SALT RIM</t>
  </si>
  <si>
    <t xml:space="preserve">(360) 555-7315</t>
  </si>
  <si>
    <t xml:space="preserve">kevin_rhyne@outlook.example.com</t>
  </si>
  <si>
    <t xml:space="preserve">WL-01211</t>
  </si>
  <si>
    <t xml:space="preserve">(360) 555-2532</t>
  </si>
  <si>
    <t xml:space="preserve">james_brown@pugetpost.com</t>
  </si>
  <si>
    <t xml:space="preserve">WL-01212</t>
  </si>
  <si>
    <t xml:space="preserve">Mcfarland</t>
  </si>
  <si>
    <t xml:space="preserve">Beverly</t>
  </si>
  <si>
    <t xml:space="preserve">KESTREL SOUND</t>
  </si>
  <si>
    <t xml:space="preserve">(360) 555-9777</t>
  </si>
  <si>
    <t xml:space="preserve">beverly.mcfarland@salishnet.net</t>
  </si>
  <si>
    <t xml:space="preserve">WL-01213</t>
  </si>
  <si>
    <t xml:space="preserve">Karina</t>
  </si>
  <si>
    <t xml:space="preserve">Hammond Marine LLC</t>
  </si>
  <si>
    <t xml:space="preserve">SABLE CREST</t>
  </si>
  <si>
    <t xml:space="preserve">(253) 555-9273</t>
  </si>
  <si>
    <t xml:space="preserve">karinahammond@quillayute.org</t>
  </si>
  <si>
    <t xml:space="preserve">WL-01214</t>
  </si>
  <si>
    <t xml:space="preserve">Welch</t>
  </si>
  <si>
    <t xml:space="preserve">(541) 555-4329</t>
  </si>
  <si>
    <t xml:space="preserve">kim_welch@outlook.example.com</t>
  </si>
  <si>
    <t xml:space="preserve">WL-01215</t>
  </si>
  <si>
    <t xml:space="preserve">Harris</t>
  </si>
  <si>
    <t xml:space="preserve">SABLE LINE</t>
  </si>
  <si>
    <t xml:space="preserve">(425) 555-7041</t>
  </si>
  <si>
    <t xml:space="preserve">davidharris@salishnet.net</t>
  </si>
  <si>
    <t xml:space="preserve">WL-01216</t>
  </si>
  <si>
    <t xml:space="preserve">Baker Marine LLC</t>
  </si>
  <si>
    <t xml:space="preserve">SEAL SOUND</t>
  </si>
  <si>
    <t xml:space="preserve">(503) 555-7432</t>
  </si>
  <si>
    <t xml:space="preserve">kimberly.baker@gmail.example.com</t>
  </si>
  <si>
    <t xml:space="preserve">WL-01217</t>
  </si>
  <si>
    <t xml:space="preserve">Porter</t>
  </si>
  <si>
    <t xml:space="preserve">WIDGEON BAY</t>
  </si>
  <si>
    <t xml:space="preserve">(206) 555-1958</t>
  </si>
  <si>
    <t xml:space="preserve">james.porter@gmail.example.com</t>
  </si>
  <si>
    <t xml:space="preserve">WL-01218</t>
  </si>
  <si>
    <t xml:space="preserve">Valentine</t>
  </si>
  <si>
    <t xml:space="preserve">Logan</t>
  </si>
  <si>
    <t xml:space="preserve">SEAL LINE</t>
  </si>
  <si>
    <t xml:space="preserve">(360) 555-8115</t>
  </si>
  <si>
    <t xml:space="preserve">logan_valentine@gmail.example.com</t>
  </si>
  <si>
    <t xml:space="preserve">WL-01219</t>
  </si>
  <si>
    <t xml:space="preserve">Oconnor</t>
  </si>
  <si>
    <t xml:space="preserve">Javier</t>
  </si>
  <si>
    <t xml:space="preserve">SABLE GLIDE</t>
  </si>
  <si>
    <t xml:space="preserve">(206) 555-7076</t>
  </si>
  <si>
    <t xml:space="preserve">javier_oconnor@gmail.example.com</t>
  </si>
  <si>
    <t xml:space="preserve">WL-01220</t>
  </si>
  <si>
    <t xml:space="preserve">WIDGEON LIGHT</t>
  </si>
  <si>
    <t xml:space="preserve">(360) 555-8618</t>
  </si>
  <si>
    <t xml:space="preserve">patrick.mitchell@outlook.example.com</t>
  </si>
  <si>
    <t xml:space="preserve">WL-01221</t>
  </si>
  <si>
    <t xml:space="preserve">GRAY SHORE</t>
  </si>
  <si>
    <t xml:space="preserve">(206) 555-8509</t>
  </si>
  <si>
    <t xml:space="preserve">sarah.smith@salishnet.net</t>
  </si>
  <si>
    <t xml:space="preserve">WL-01222</t>
  </si>
  <si>
    <t xml:space="preserve">Jackson</t>
  </si>
  <si>
    <t xml:space="preserve">Kristie</t>
  </si>
  <si>
    <t xml:space="preserve">CORMORANT LIGHT</t>
  </si>
  <si>
    <t xml:space="preserve">(360) 555-0994</t>
  </si>
  <si>
    <t xml:space="preserve">kristiejackson@quillayute.org</t>
  </si>
  <si>
    <t xml:space="preserve">WL-01223</t>
  </si>
  <si>
    <t xml:space="preserve">Santos</t>
  </si>
  <si>
    <t xml:space="preserve">Robert</t>
  </si>
  <si>
    <t xml:space="preserve">Santos Marine LLC</t>
  </si>
  <si>
    <t xml:space="preserve">BRANT HARBOR</t>
  </si>
  <si>
    <t xml:space="preserve">(206) 555-9900</t>
  </si>
  <si>
    <t xml:space="preserve">robert.santos@quillayute.org</t>
  </si>
  <si>
    <t xml:space="preserve">WL-01224</t>
  </si>
  <si>
    <t xml:space="preserve">Crane</t>
  </si>
  <si>
    <t xml:space="preserve">Yolanda</t>
  </si>
  <si>
    <t xml:space="preserve">Crane Marine LLC</t>
  </si>
  <si>
    <t xml:space="preserve">ANCHOR REACH</t>
  </si>
  <si>
    <t xml:space="preserve">(206) 555-4266</t>
  </si>
  <si>
    <t xml:space="preserve">yolandacrane@outlook.example.com</t>
  </si>
  <si>
    <t xml:space="preserve">WL-01225</t>
  </si>
  <si>
    <t xml:space="preserve">Ford</t>
  </si>
  <si>
    <t xml:space="preserve">Kelli</t>
  </si>
  <si>
    <t xml:space="preserve">(253) 555-8109</t>
  </si>
  <si>
    <t xml:space="preserve">kelli.ford@gmail.example.com</t>
  </si>
  <si>
    <t xml:space="preserve">WL-01226</t>
  </si>
  <si>
    <t xml:space="preserve">Vargas</t>
  </si>
  <si>
    <t xml:space="preserve">Phyllis</t>
  </si>
  <si>
    <t xml:space="preserve">Vargas Ventures LLC</t>
  </si>
  <si>
    <t xml:space="preserve">(541) 555-6627</t>
  </si>
  <si>
    <t xml:space="preserve">phyllis.vargas@pugetpost.com</t>
  </si>
  <si>
    <t xml:space="preserve">WL-01227</t>
  </si>
  <si>
    <t xml:space="preserve">FOUL VEER</t>
  </si>
  <si>
    <t xml:space="preserve">(206) 555-2001</t>
  </si>
  <si>
    <t xml:space="preserve">richard_lopez@outlook.example.com</t>
  </si>
  <si>
    <t xml:space="preserve">WL-01228</t>
  </si>
  <si>
    <t xml:space="preserve">Green Holdings LLC</t>
  </si>
  <si>
    <t xml:space="preserve">FOUL WAKE</t>
  </si>
  <si>
    <t xml:space="preserve">(253) 555-1713</t>
  </si>
  <si>
    <t xml:space="preserve">ashleygreen@gmail.example.com</t>
  </si>
  <si>
    <t xml:space="preserve">WL-01229</t>
  </si>
  <si>
    <t xml:space="preserve">Gill Ventures LLC</t>
  </si>
  <si>
    <t xml:space="preserve">(360) 555-1794</t>
  </si>
  <si>
    <t xml:space="preserve">mike_gill@pugetpost.com</t>
  </si>
  <si>
    <t xml:space="preserve">WL-01230</t>
  </si>
  <si>
    <t xml:space="preserve">Andrew</t>
  </si>
  <si>
    <t xml:space="preserve">POINT ROCK</t>
  </si>
  <si>
    <t xml:space="preserve">(360) 555-1087</t>
  </si>
  <si>
    <t xml:space="preserve">andrew.taylor@pugetpost.com</t>
  </si>
  <si>
    <t xml:space="preserve">WL-01231</t>
  </si>
  <si>
    <t xml:space="preserve">Washington Holdings LLC</t>
  </si>
  <si>
    <t xml:space="preserve">(360) 555-2204</t>
  </si>
  <si>
    <t xml:space="preserve">amandawashington@quillayute.org</t>
  </si>
  <si>
    <t xml:space="preserve">WL-01232</t>
  </si>
  <si>
    <t xml:space="preserve">Sims</t>
  </si>
  <si>
    <t xml:space="preserve">(360) 555-1436</t>
  </si>
  <si>
    <t xml:space="preserve">christopher_sims@outlook.example.com</t>
  </si>
  <si>
    <t xml:space="preserve">WL-01233</t>
  </si>
  <si>
    <t xml:space="preserve">William</t>
  </si>
  <si>
    <t xml:space="preserve">Wilson Charters Inc</t>
  </si>
  <si>
    <t xml:space="preserve">(360) 555-0822</t>
  </si>
  <si>
    <t xml:space="preserve">william_wilson@harbormail.net</t>
  </si>
  <si>
    <t xml:space="preserve">WL-01234</t>
  </si>
  <si>
    <t xml:space="preserve">Sweeney</t>
  </si>
  <si>
    <t xml:space="preserve">Sweeney Holdings LLC</t>
  </si>
  <si>
    <t xml:space="preserve">HALIBUT MIST</t>
  </si>
  <si>
    <t xml:space="preserve">(360) 555-0454</t>
  </si>
  <si>
    <t xml:space="preserve">shannon_sweeney@quillayute.org</t>
  </si>
  <si>
    <t xml:space="preserve">WL-01235</t>
  </si>
  <si>
    <t xml:space="preserve">Wilkins</t>
  </si>
  <si>
    <t xml:space="preserve">Stacy</t>
  </si>
  <si>
    <t xml:space="preserve">TIDE SONG</t>
  </si>
  <si>
    <t xml:space="preserve">(360) 555-6659</t>
  </si>
  <si>
    <t xml:space="preserve">stacywilkins@outlook.example.com</t>
  </si>
  <si>
    <t xml:space="preserve">WL-01236</t>
  </si>
  <si>
    <t xml:space="preserve">Wendy</t>
  </si>
  <si>
    <t xml:space="preserve">HALIBUT STAR</t>
  </si>
  <si>
    <t xml:space="preserve">(503) 555-2765</t>
  </si>
  <si>
    <t xml:space="preserve">wendy.lopez@quillayute.org</t>
  </si>
  <si>
    <t xml:space="preserve">WL-01237</t>
  </si>
  <si>
    <t xml:space="preserve">Nguyen</t>
  </si>
  <si>
    <t xml:space="preserve">April</t>
  </si>
  <si>
    <t xml:space="preserve">BRANT PASSAGE</t>
  </si>
  <si>
    <t xml:space="preserve">(360) 555-6884</t>
  </si>
  <si>
    <t xml:space="preserve">april.nguyen@pugetpost.com</t>
  </si>
  <si>
    <t xml:space="preserve">WL-01238</t>
  </si>
  <si>
    <t xml:space="preserve">Linda</t>
  </si>
  <si>
    <t xml:space="preserve">HALIBUT SOUND</t>
  </si>
  <si>
    <t xml:space="preserve">(425) 555-5142</t>
  </si>
  <si>
    <t xml:space="preserve">linda_hernandez@gmail.example.com</t>
  </si>
  <si>
    <t xml:space="preserve">WL-01239</t>
  </si>
  <si>
    <t xml:space="preserve">Cook</t>
  </si>
  <si>
    <t xml:space="preserve">Edward</t>
  </si>
  <si>
    <t xml:space="preserve">Cook Ventures LLC</t>
  </si>
  <si>
    <t xml:space="preserve">(360) 555-9492</t>
  </si>
  <si>
    <t xml:space="preserve">edwardcook@pugetpost.com</t>
  </si>
  <si>
    <t xml:space="preserve">WL-01240</t>
  </si>
  <si>
    <t xml:space="preserve">Perkins</t>
  </si>
  <si>
    <t xml:space="preserve">Amber</t>
  </si>
  <si>
    <t xml:space="preserve">Perkins Charters Inc</t>
  </si>
  <si>
    <t xml:space="preserve">WDIGEON STAR</t>
  </si>
  <si>
    <t xml:space="preserve">(425) 555-6391</t>
  </si>
  <si>
    <t xml:space="preserve">amber.perkins@harbormail.net</t>
  </si>
  <si>
    <t xml:space="preserve">WL-01241</t>
  </si>
  <si>
    <t xml:space="preserve">Luis</t>
  </si>
  <si>
    <t xml:space="preserve">COHO QUEEN</t>
  </si>
  <si>
    <t xml:space="preserve">(253) 555-1275</t>
  </si>
  <si>
    <t xml:space="preserve">luislewis@quillayute.org</t>
  </si>
  <si>
    <t xml:space="preserve">WL-01242</t>
  </si>
  <si>
    <t xml:space="preserve">Villanueva</t>
  </si>
  <si>
    <t xml:space="preserve">OSPREY QUEEN</t>
  </si>
  <si>
    <t xml:space="preserve">(425) 555-9729</t>
  </si>
  <si>
    <t xml:space="preserve">melissa_villanueva@harbormail.net</t>
  </si>
  <si>
    <t xml:space="preserve">WL-01243</t>
  </si>
  <si>
    <t xml:space="preserve">Rivera</t>
  </si>
  <si>
    <t xml:space="preserve">(503) 555-4916</t>
  </si>
  <si>
    <t xml:space="preserve">christinarivera@quillayute.org</t>
  </si>
  <si>
    <t xml:space="preserve">WL-01244</t>
  </si>
  <si>
    <t xml:space="preserve">Berry</t>
  </si>
  <si>
    <t xml:space="preserve">COHO WAKE</t>
  </si>
  <si>
    <t xml:space="preserve">(360) 555-1039</t>
  </si>
  <si>
    <t xml:space="preserve">angela_berry@pugetpost.com</t>
  </si>
  <si>
    <t xml:space="preserve">WL-01245</t>
  </si>
  <si>
    <t xml:space="preserve">Alison</t>
  </si>
  <si>
    <t xml:space="preserve">(206) 555-2378</t>
  </si>
  <si>
    <t xml:space="preserve">alison_carr@pugetpost.com</t>
  </si>
  <si>
    <t xml:space="preserve">WL-01246</t>
  </si>
  <si>
    <t xml:space="preserve">(206) 555-9616</t>
  </si>
  <si>
    <t xml:space="preserve">michael.freeman@outlook.example.com</t>
  </si>
  <si>
    <t xml:space="preserve">WL-01247</t>
  </si>
  <si>
    <t xml:space="preserve">Wallace</t>
  </si>
  <si>
    <t xml:space="preserve">(503) 555-9565</t>
  </si>
  <si>
    <t xml:space="preserve">daniel_wallace@salishnet.net</t>
  </si>
  <si>
    <t xml:space="preserve">WL-01248</t>
  </si>
  <si>
    <t xml:space="preserve">Gray</t>
  </si>
  <si>
    <t xml:space="preserve">Gray Holdings LLC</t>
  </si>
  <si>
    <t xml:space="preserve">POINT MIST</t>
  </si>
  <si>
    <t xml:space="preserve">(360) 555-5802</t>
  </si>
  <si>
    <t xml:space="preserve">michaelgray@quillayute.org</t>
  </si>
  <si>
    <t xml:space="preserve">WL-01249</t>
  </si>
  <si>
    <t xml:space="preserve">Alan</t>
  </si>
  <si>
    <t xml:space="preserve">Martinez Ventures LLC</t>
  </si>
  <si>
    <t xml:space="preserve">(425) 555-7673</t>
  </si>
  <si>
    <t xml:space="preserve">alanmartinez@salishnet.net</t>
  </si>
  <si>
    <t xml:space="preserve">WL-01250</t>
  </si>
  <si>
    <t xml:space="preserve">BRANT DANCER</t>
  </si>
  <si>
    <t xml:space="preserve">(425) 555-5807</t>
  </si>
  <si>
    <t xml:space="preserve">tinarodriguez@outlook.example.com</t>
  </si>
  <si>
    <t xml:space="preserve">WL-01251</t>
  </si>
  <si>
    <t xml:space="preserve">Bates</t>
  </si>
  <si>
    <t xml:space="preserve">Carol</t>
  </si>
  <si>
    <t xml:space="preserve">Bates Marine LLC</t>
  </si>
  <si>
    <t xml:space="preserve">(360) 555-5367</t>
  </si>
  <si>
    <t xml:space="preserve">carolbates@gmail.example.com</t>
  </si>
  <si>
    <t xml:space="preserve">WL-01252</t>
  </si>
  <si>
    <t xml:space="preserve">Regina</t>
  </si>
  <si>
    <t xml:space="preserve">Brown Charters Inc</t>
  </si>
  <si>
    <t xml:space="preserve">(360) 555-6912</t>
  </si>
  <si>
    <t xml:space="preserve">reginabrown@salishnet.net</t>
  </si>
  <si>
    <t xml:space="preserve">WL-01253</t>
  </si>
  <si>
    <t xml:space="preserve">Brandon</t>
  </si>
  <si>
    <t xml:space="preserve">(206) 555-4002</t>
  </si>
  <si>
    <t xml:space="preserve">brandon.sawyer@outlook.example.com</t>
  </si>
  <si>
    <t xml:space="preserve">WL-01254</t>
  </si>
  <si>
    <t xml:space="preserve">Barbara</t>
  </si>
  <si>
    <t xml:space="preserve">PETREL WEATHER</t>
  </si>
  <si>
    <t xml:space="preserve">(360) 555-2521</t>
  </si>
  <si>
    <t xml:space="preserve">barbarajones@gmail.example.com</t>
  </si>
  <si>
    <t xml:space="preserve">WL-01255</t>
  </si>
  <si>
    <t xml:space="preserve">Dana</t>
  </si>
  <si>
    <t xml:space="preserve">Walker Charters Inc</t>
  </si>
  <si>
    <t xml:space="preserve">(425) 555-8781</t>
  </si>
  <si>
    <t xml:space="preserve">dana.walker@quillayute.org</t>
  </si>
  <si>
    <t xml:space="preserve">WL-01256</t>
  </si>
  <si>
    <t xml:space="preserve">Glover</t>
  </si>
  <si>
    <t xml:space="preserve">Glover Holdings LLC</t>
  </si>
  <si>
    <t xml:space="preserve">HALIBUT ROSE</t>
  </si>
  <si>
    <t xml:space="preserve">(360) 555-9926</t>
  </si>
  <si>
    <t xml:space="preserve">andrewglover@outlook.example.com</t>
  </si>
  <si>
    <t xml:space="preserve">WL-01257</t>
  </si>
  <si>
    <t xml:space="preserve">Parrish</t>
  </si>
  <si>
    <t xml:space="preserve">(360) 555-9881</t>
  </si>
  <si>
    <t xml:space="preserve">steven.parrish@quillayute.org</t>
  </si>
  <si>
    <t xml:space="preserve">WL-01258</t>
  </si>
  <si>
    <t xml:space="preserve">Lester</t>
  </si>
  <si>
    <t xml:space="preserve">Lester Charters Inc</t>
  </si>
  <si>
    <t xml:space="preserve">CORMORANT ROCK</t>
  </si>
  <si>
    <t xml:space="preserve">(541) 555-2556</t>
  </si>
  <si>
    <t xml:space="preserve">david_lester@gmail.example.com</t>
  </si>
  <si>
    <t xml:space="preserve">WL-01259</t>
  </si>
  <si>
    <t xml:space="preserve">Avery</t>
  </si>
  <si>
    <t xml:space="preserve">OSPREY LINE</t>
  </si>
  <si>
    <t xml:space="preserve">(503) 555-9472</t>
  </si>
  <si>
    <t xml:space="preserve">sara_avery@gmail.example.com</t>
  </si>
  <si>
    <t xml:space="preserve">WL-01260</t>
  </si>
  <si>
    <t xml:space="preserve">POINT WAKE</t>
  </si>
  <si>
    <t xml:space="preserve">(253) 555-2157</t>
  </si>
  <si>
    <t xml:space="preserve">dalethomas@quillayute.org</t>
  </si>
  <si>
    <t xml:space="preserve">WL-01261</t>
  </si>
  <si>
    <t xml:space="preserve">Rose</t>
  </si>
  <si>
    <t xml:space="preserve">BRANT ANN</t>
  </si>
  <si>
    <t xml:space="preserve">(541) 555-7996</t>
  </si>
  <si>
    <t xml:space="preserve">anita.rose@pugetpost.com</t>
  </si>
  <si>
    <t xml:space="preserve">WL-01262</t>
  </si>
  <si>
    <t xml:space="preserve">Hopkins</t>
  </si>
  <si>
    <t xml:space="preserve">Samantha</t>
  </si>
  <si>
    <t xml:space="preserve">(360) 555-2641</t>
  </si>
  <si>
    <t xml:space="preserve">samanthahopkins@outlook.example.com</t>
  </si>
  <si>
    <t xml:space="preserve">WL-01263</t>
  </si>
  <si>
    <t xml:space="preserve">Goodwin</t>
  </si>
  <si>
    <t xml:space="preserve">Sandra</t>
  </si>
  <si>
    <t xml:space="preserve">COHO DANCER</t>
  </si>
  <si>
    <t xml:space="preserve">(503) 555-0489</t>
  </si>
  <si>
    <t xml:space="preserve">sandra_goodwin@harbormail.net</t>
  </si>
  <si>
    <t xml:space="preserve">WL-01264</t>
  </si>
  <si>
    <t xml:space="preserve">Jeffery</t>
  </si>
  <si>
    <t xml:space="preserve">(503) 555-6100</t>
  </si>
  <si>
    <t xml:space="preserve">jeffery.lewis@gmail.example.com</t>
  </si>
  <si>
    <t xml:space="preserve">WL-01265</t>
  </si>
  <si>
    <t xml:space="preserve">Jones Marine LLC</t>
  </si>
  <si>
    <t xml:space="preserve">(360) 555-2384</t>
  </si>
  <si>
    <t xml:space="preserve">michael_jones@outlook.example.com</t>
  </si>
  <si>
    <t xml:space="preserve">WL-01266</t>
  </si>
  <si>
    <t xml:space="preserve">Kirby</t>
  </si>
  <si>
    <t xml:space="preserve">Derek</t>
  </si>
  <si>
    <t xml:space="preserve">SEAL ROSE</t>
  </si>
  <si>
    <t xml:space="preserve">(541) 555-5773</t>
  </si>
  <si>
    <t xml:space="preserve">derek_kirby@outlook.example.com</t>
  </si>
  <si>
    <t xml:space="preserve">WL-01267</t>
  </si>
  <si>
    <t xml:space="preserve">Watson</t>
  </si>
  <si>
    <t xml:space="preserve">Yvette</t>
  </si>
  <si>
    <t xml:space="preserve">KESTREL DANCER</t>
  </si>
  <si>
    <t xml:space="preserve">(425) 555-6652</t>
  </si>
  <si>
    <t xml:space="preserve">yvettewatson@harbormail.net</t>
  </si>
  <si>
    <t xml:space="preserve">WL-01268</t>
  </si>
  <si>
    <t xml:space="preserve">(503) 555-4155</t>
  </si>
  <si>
    <t xml:space="preserve">ross_miller@gmail.example.com</t>
  </si>
  <si>
    <t xml:space="preserve">WL-01269</t>
  </si>
  <si>
    <t xml:space="preserve">Bennett</t>
  </si>
  <si>
    <t xml:space="preserve">Bennett Ventures LLC</t>
  </si>
  <si>
    <t xml:space="preserve">(503) 555-1067</t>
  </si>
  <si>
    <t xml:space="preserve">patricia.bennett@quillayute.org</t>
  </si>
  <si>
    <t xml:space="preserve">WL-01270</t>
  </si>
  <si>
    <t xml:space="preserve">FOUL SOUND</t>
  </si>
  <si>
    <t xml:space="preserve">(253) 555-6305</t>
  </si>
  <si>
    <t xml:space="preserve">ericgonzalez@outlook.example.com</t>
  </si>
  <si>
    <t xml:space="preserve">WL-01271</t>
  </si>
  <si>
    <t xml:space="preserve">Love</t>
  </si>
  <si>
    <t xml:space="preserve">Anthony</t>
  </si>
  <si>
    <t xml:space="preserve">WIDGEON SHORE</t>
  </si>
  <si>
    <t xml:space="preserve">(503) 555-9906</t>
  </si>
  <si>
    <t xml:space="preserve">anthony.love@pugetpost.com</t>
  </si>
  <si>
    <t xml:space="preserve">WL-01272</t>
  </si>
  <si>
    <t xml:space="preserve">Dixon</t>
  </si>
  <si>
    <t xml:space="preserve">BRANT SHORE</t>
  </si>
  <si>
    <t xml:space="preserve">(206) 555-2222</t>
  </si>
  <si>
    <t xml:space="preserve">christopherdixon@salishnet.net</t>
  </si>
  <si>
    <t xml:space="preserve">WL-01273</t>
  </si>
  <si>
    <t xml:space="preserve">Henry</t>
  </si>
  <si>
    <t xml:space="preserve">Eduardo</t>
  </si>
  <si>
    <t xml:space="preserve">FOUL LINE</t>
  </si>
  <si>
    <t xml:space="preserve">(541) 555-9386</t>
  </si>
  <si>
    <t xml:space="preserve">eduardohenry@outlook.example.com</t>
  </si>
  <si>
    <t xml:space="preserve">WL-01274</t>
  </si>
  <si>
    <t xml:space="preserve">Campbell</t>
  </si>
  <si>
    <t xml:space="preserve">Campbell Ventures LLC</t>
  </si>
  <si>
    <t xml:space="preserve">POINT BAY</t>
  </si>
  <si>
    <t xml:space="preserve">(541) 555-7719</t>
  </si>
  <si>
    <t xml:space="preserve">lisacampbell@salishnet.net</t>
  </si>
  <si>
    <t xml:space="preserve">WL-01275</t>
  </si>
  <si>
    <t xml:space="preserve">Shepherd</t>
  </si>
  <si>
    <t xml:space="preserve">Shepherd Marine LLC</t>
  </si>
  <si>
    <t xml:space="preserve">(360) 555-9787</t>
  </si>
  <si>
    <t xml:space="preserve">adam_shepherd@outlook.example.com</t>
  </si>
  <si>
    <t xml:space="preserve">WL-01276</t>
  </si>
  <si>
    <t xml:space="preserve">Fritz</t>
  </si>
  <si>
    <t xml:space="preserve">Nicole</t>
  </si>
  <si>
    <t xml:space="preserve">Fritz Ventures LLC</t>
  </si>
  <si>
    <t xml:space="preserve">TIDE VEER</t>
  </si>
  <si>
    <t xml:space="preserve">(360) 555-4368</t>
  </si>
  <si>
    <t xml:space="preserve">nicole.fritz@outlook.example.com</t>
  </si>
  <si>
    <t xml:space="preserve">WL-01277</t>
  </si>
  <si>
    <t xml:space="preserve">Palmer</t>
  </si>
  <si>
    <t xml:space="preserve">Palmer Charters Inc</t>
  </si>
  <si>
    <t xml:space="preserve">OSPREY WIND</t>
  </si>
  <si>
    <t xml:space="preserve">(360) 555-6003</t>
  </si>
  <si>
    <t xml:space="preserve">nicole_palmer@gmail.example.com</t>
  </si>
  <si>
    <t xml:space="preserve">WL-01278</t>
  </si>
  <si>
    <t xml:space="preserve">OSPREY WEATHER</t>
  </si>
  <si>
    <t xml:space="preserve">(360) 555-4028</t>
  </si>
  <si>
    <t xml:space="preserve">john_smith@outlook.example.com</t>
  </si>
  <si>
    <t xml:space="preserve">WL-01279</t>
  </si>
  <si>
    <t xml:space="preserve">OSPREY WAKE</t>
  </si>
  <si>
    <t xml:space="preserve">(360) 555-7411</t>
  </si>
  <si>
    <t xml:space="preserve">melissa.carr@outlook.example.com</t>
  </si>
  <si>
    <t xml:space="preserve">WL-01280</t>
  </si>
  <si>
    <t xml:space="preserve">ANCHOR SOUND</t>
  </si>
  <si>
    <t xml:space="preserve">(360) 555-6571</t>
  </si>
  <si>
    <t xml:space="preserve">zachary_garcia@quillayute.org</t>
  </si>
  <si>
    <t xml:space="preserve">WL-01281</t>
  </si>
  <si>
    <t xml:space="preserve">Ferguson</t>
  </si>
  <si>
    <t xml:space="preserve">Ferguson Ventures LLC</t>
  </si>
  <si>
    <t xml:space="preserve">POINT WEATHER</t>
  </si>
  <si>
    <t xml:space="preserve">(360) 555-5978</t>
  </si>
  <si>
    <t xml:space="preserve">alexander.ferguson@quillayute.org</t>
  </si>
  <si>
    <t xml:space="preserve">WL-01282</t>
  </si>
  <si>
    <t xml:space="preserve">Nancy</t>
  </si>
  <si>
    <t xml:space="preserve">Miller Ventures LLC</t>
  </si>
  <si>
    <t xml:space="preserve">COHO ROCK</t>
  </si>
  <si>
    <t xml:space="preserve">(360) 555-5616</t>
  </si>
  <si>
    <t xml:space="preserve">nancy_miller@quillayute.org</t>
  </si>
  <si>
    <t xml:space="preserve">WL-01283</t>
  </si>
  <si>
    <t xml:space="preserve">Jay</t>
  </si>
  <si>
    <t xml:space="preserve">Gregory Charters Inc</t>
  </si>
  <si>
    <t xml:space="preserve">SEAL SHORE</t>
  </si>
  <si>
    <t xml:space="preserve">(360) 555-5182</t>
  </si>
  <si>
    <t xml:space="preserve">jay_gregory@salishnet.net</t>
  </si>
  <si>
    <t xml:space="preserve">WL-01284</t>
  </si>
  <si>
    <t xml:space="preserve">Gerald</t>
  </si>
  <si>
    <t xml:space="preserve">Wilson Holdings LLC</t>
  </si>
  <si>
    <t xml:space="preserve">SPINDRIFT RUNNER</t>
  </si>
  <si>
    <t xml:space="preserve">(425) 555-1735</t>
  </si>
  <si>
    <t xml:space="preserve">gerald.wilson@gmail.example.com</t>
  </si>
  <si>
    <t xml:space="preserve">WL-01285</t>
  </si>
  <si>
    <t xml:space="preserve">Paula</t>
  </si>
  <si>
    <t xml:space="preserve">(253) 555-0761</t>
  </si>
  <si>
    <t xml:space="preserve">paulalopez@gmail.example.com</t>
  </si>
  <si>
    <t xml:space="preserve">WL-01286</t>
  </si>
  <si>
    <t xml:space="preserve">Wiley</t>
  </si>
  <si>
    <t xml:space="preserve">TIDE STAR</t>
  </si>
  <si>
    <t xml:space="preserve">(253) 555-2173</t>
  </si>
  <si>
    <t xml:space="preserve">kevin_wiley@pugetpost.com</t>
  </si>
  <si>
    <t xml:space="preserve">WL-01287</t>
  </si>
  <si>
    <t xml:space="preserve">Wright</t>
  </si>
  <si>
    <t xml:space="preserve">Wright Marine LLC</t>
  </si>
  <si>
    <t xml:space="preserve">(541) 555-3510</t>
  </si>
  <si>
    <t xml:space="preserve">melissa.wright@gmail.example.com</t>
  </si>
  <si>
    <t xml:space="preserve">WL-01288</t>
  </si>
  <si>
    <t xml:space="preserve">Riley</t>
  </si>
  <si>
    <t xml:space="preserve">SCOTER BAY</t>
  </si>
  <si>
    <t xml:space="preserve">(253) 555-3667</t>
  </si>
  <si>
    <t xml:space="preserve">christopher.riley@outlook.example.com</t>
  </si>
  <si>
    <t xml:space="preserve">WL-01289</t>
  </si>
  <si>
    <t xml:space="preserve">Faulkner</t>
  </si>
  <si>
    <t xml:space="preserve">Harry</t>
  </si>
  <si>
    <t xml:space="preserve">Faulkner Charters Inc</t>
  </si>
  <si>
    <t xml:space="preserve">PINTAIL RUNNER</t>
  </si>
  <si>
    <t xml:space="preserve">(503) 555-1276</t>
  </si>
  <si>
    <t xml:space="preserve">harry.faulkner@outlook.example.com</t>
  </si>
  <si>
    <t xml:space="preserve">WL-01290</t>
  </si>
  <si>
    <t xml:space="preserve">Ball</t>
  </si>
  <si>
    <t xml:space="preserve">Ball Charters Inc</t>
  </si>
  <si>
    <t xml:space="preserve">(425) 555-9042</t>
  </si>
  <si>
    <t xml:space="preserve">lauraball@harbormail.net</t>
  </si>
  <si>
    <t xml:space="preserve">WL-01291</t>
  </si>
  <si>
    <t xml:space="preserve">Wallace Holdings LLC</t>
  </si>
  <si>
    <t xml:space="preserve">ANCHOR RUNNER</t>
  </si>
  <si>
    <t xml:space="preserve">(503) 555-5093</t>
  </si>
  <si>
    <t xml:space="preserve">brian_wallace@gmail.example.com</t>
  </si>
  <si>
    <t xml:space="preserve">WL-01292</t>
  </si>
  <si>
    <t xml:space="preserve">Stein</t>
  </si>
  <si>
    <t xml:space="preserve">Joe</t>
  </si>
  <si>
    <t xml:space="preserve">Stein Marine LLC</t>
  </si>
  <si>
    <t xml:space="preserve">SANDERLING MOON</t>
  </si>
  <si>
    <t xml:space="preserve">(541) 555-0851</t>
  </si>
  <si>
    <t xml:space="preserve">joe_stein@pugetpost.com</t>
  </si>
  <si>
    <t xml:space="preserve">WL-01293</t>
  </si>
  <si>
    <t xml:space="preserve">Powell</t>
  </si>
  <si>
    <t xml:space="preserve">Pamela</t>
  </si>
  <si>
    <t xml:space="preserve">PETREL SOUND</t>
  </si>
  <si>
    <t xml:space="preserve">(360) 555-0168</t>
  </si>
  <si>
    <t xml:space="preserve">pamelapowell@quillayute.org</t>
  </si>
  <si>
    <t xml:space="preserve">WL-01294</t>
  </si>
  <si>
    <t xml:space="preserve">Peter</t>
  </si>
  <si>
    <t xml:space="preserve">Jenkins Charters Inc</t>
  </si>
  <si>
    <t xml:space="preserve">(503) 555-5955</t>
  </si>
  <si>
    <t xml:space="preserve">peter_jenkins@harbormail.net</t>
  </si>
  <si>
    <t xml:space="preserve">WL-01295</t>
  </si>
  <si>
    <t xml:space="preserve">Philip</t>
  </si>
  <si>
    <t xml:space="preserve">Gutierrez Marine LLC</t>
  </si>
  <si>
    <t xml:space="preserve">KESTREL MOON</t>
  </si>
  <si>
    <t xml:space="preserve">(253) 555-6388</t>
  </si>
  <si>
    <t xml:space="preserve">philip_gutierrez@outlook.example.com</t>
  </si>
  <si>
    <t xml:space="preserve">WL-01296</t>
  </si>
  <si>
    <t xml:space="preserve">Young</t>
  </si>
  <si>
    <t xml:space="preserve">Young Marine LLC</t>
  </si>
  <si>
    <t xml:space="preserve">(503) 555-6579</t>
  </si>
  <si>
    <t xml:space="preserve">gregory_young@outlook.example.com</t>
  </si>
  <si>
    <t xml:space="preserve">WL-01297</t>
  </si>
  <si>
    <t xml:space="preserve">Harris Holdings LLC</t>
  </si>
  <si>
    <t xml:space="preserve">(541) 555-0266</t>
  </si>
  <si>
    <t xml:space="preserve">alan_harris@gmail.example.com</t>
  </si>
  <si>
    <t xml:space="preserve">WL-01298</t>
  </si>
  <si>
    <t xml:space="preserve">Boyd</t>
  </si>
  <si>
    <t xml:space="preserve">Boyd Marine LLC</t>
  </si>
  <si>
    <t xml:space="preserve">ASLISH SHORE</t>
  </si>
  <si>
    <t xml:space="preserve">(360) 555-6481</t>
  </si>
  <si>
    <t xml:space="preserve">jason_boyd@pugetpost.com</t>
  </si>
  <si>
    <t xml:space="preserve">WL-01299</t>
  </si>
  <si>
    <t xml:space="preserve">Andrews</t>
  </si>
  <si>
    <t xml:space="preserve">Wayne</t>
  </si>
  <si>
    <t xml:space="preserve">Andrews Holdings LLC</t>
  </si>
  <si>
    <t xml:space="preserve">(206) 555-2662</t>
  </si>
  <si>
    <t xml:space="preserve">wayne_andrews@outlook.example.com</t>
  </si>
  <si>
    <t xml:space="preserve">WL-01300</t>
  </si>
  <si>
    <t xml:space="preserve">Clinton</t>
  </si>
  <si>
    <t xml:space="preserve">OTTER DANCER</t>
  </si>
  <si>
    <t xml:space="preserve">(360) 555-2410</t>
  </si>
  <si>
    <t xml:space="preserve">clintonjohnson@pugetpost.com</t>
  </si>
  <si>
    <t xml:space="preserve">WL-01301</t>
  </si>
  <si>
    <t xml:space="preserve">Gomez</t>
  </si>
  <si>
    <t xml:space="preserve">Gomez Marine LLC</t>
  </si>
  <si>
    <t xml:space="preserve">SALISH WAKE</t>
  </si>
  <si>
    <t xml:space="preserve">(360) 555-8032</t>
  </si>
  <si>
    <t xml:space="preserve">kimberlygomez@salishnet.net</t>
  </si>
  <si>
    <t xml:space="preserve">WL-01302</t>
  </si>
  <si>
    <t xml:space="preserve">Maynard</t>
  </si>
  <si>
    <t xml:space="preserve">Maynard Ventures LLC</t>
  </si>
  <si>
    <t xml:space="preserve">(360) 555-6732</t>
  </si>
  <si>
    <t xml:space="preserve">shelby.maynard@pugetpost.com</t>
  </si>
  <si>
    <t xml:space="preserve">WL-01303</t>
  </si>
  <si>
    <t xml:space="preserve">Harmon</t>
  </si>
  <si>
    <t xml:space="preserve">Harmon Marine LLC</t>
  </si>
  <si>
    <t xml:space="preserve">SCOTER MIST</t>
  </si>
  <si>
    <t xml:space="preserve">(360) 555-7141</t>
  </si>
  <si>
    <t xml:space="preserve">robert.harmon@outlook.example.com</t>
  </si>
  <si>
    <t xml:space="preserve">WL-01304</t>
  </si>
  <si>
    <t xml:space="preserve">Hill</t>
  </si>
  <si>
    <t xml:space="preserve">Hill Marine LLC</t>
  </si>
  <si>
    <t xml:space="preserve">BRANT LIGHT</t>
  </si>
  <si>
    <t xml:space="preserve">(425) 555-3855</t>
  </si>
  <si>
    <t xml:space="preserve">ashley_hill@pugetpost.com</t>
  </si>
  <si>
    <t xml:space="preserve">WL-01305</t>
  </si>
  <si>
    <t xml:space="preserve">Jonathan</t>
  </si>
  <si>
    <t xml:space="preserve">Mason Charters Inc</t>
  </si>
  <si>
    <t xml:space="preserve">HERON RUNNER</t>
  </si>
  <si>
    <t xml:space="preserve">(206) 555-6010</t>
  </si>
  <si>
    <t xml:space="preserve">jonathan_mason@salishnet.net</t>
  </si>
  <si>
    <t xml:space="preserve">WL-01306</t>
  </si>
  <si>
    <t xml:space="preserve">Cameron</t>
  </si>
  <si>
    <t xml:space="preserve">(360) 555-3943</t>
  </si>
  <si>
    <t xml:space="preserve">cynthia_cameron@salishnet.net</t>
  </si>
  <si>
    <t xml:space="preserve">WL-01307</t>
  </si>
  <si>
    <t xml:space="preserve">Ryan Holdings LLC</t>
  </si>
  <si>
    <t xml:space="preserve">(360) 555-3848</t>
  </si>
  <si>
    <t xml:space="preserve">WL-01308</t>
  </si>
  <si>
    <t xml:space="preserve">WIDGEON GLIDE</t>
  </si>
  <si>
    <t xml:space="preserve">(360) 555-4395</t>
  </si>
  <si>
    <t xml:space="preserve">christopher.lee@gmail.example.com</t>
  </si>
  <si>
    <t xml:space="preserve">WL-01309</t>
  </si>
  <si>
    <t xml:space="preserve">Vanessa</t>
  </si>
  <si>
    <t xml:space="preserve">(360) 555-1333</t>
  </si>
  <si>
    <t xml:space="preserve">vanessasmith@harbormail.net</t>
  </si>
  <si>
    <t xml:space="preserve">WL-01310</t>
  </si>
  <si>
    <t xml:space="preserve">Weber</t>
  </si>
  <si>
    <t xml:space="preserve">Weber Holdings LLC</t>
  </si>
  <si>
    <t xml:space="preserve">SCOTER MOON</t>
  </si>
  <si>
    <t xml:space="preserve">(541) 555-9255</t>
  </si>
  <si>
    <t xml:space="preserve">donna_weber@salishnet.net</t>
  </si>
  <si>
    <t xml:space="preserve">WL-01311</t>
  </si>
  <si>
    <t xml:space="preserve">Fox</t>
  </si>
  <si>
    <t xml:space="preserve">(360) 555-5512</t>
  </si>
  <si>
    <t xml:space="preserve">michael_fox@harbormail.net</t>
  </si>
  <si>
    <t xml:space="preserve">WL-01312</t>
  </si>
  <si>
    <t xml:space="preserve">King</t>
  </si>
  <si>
    <t xml:space="preserve">King Charters Inc</t>
  </si>
  <si>
    <t xml:space="preserve">SANDERLING STAR</t>
  </si>
  <si>
    <t xml:space="preserve">(206) 555-9624</t>
  </si>
  <si>
    <t xml:space="preserve">matthewking@salishnet.net</t>
  </si>
  <si>
    <t xml:space="preserve">WL-01313</t>
  </si>
  <si>
    <t xml:space="preserve">FOUL ROCK</t>
  </si>
  <si>
    <t xml:space="preserve">(360) 555-8002</t>
  </si>
  <si>
    <t xml:space="preserve">davidjones@harbormail.net</t>
  </si>
  <si>
    <t xml:space="preserve">WL-01314</t>
  </si>
  <si>
    <t xml:space="preserve">Peterson</t>
  </si>
  <si>
    <t xml:space="preserve">Bobby</t>
  </si>
  <si>
    <t xml:space="preserve">Peterson Charters Inc</t>
  </si>
  <si>
    <t xml:space="preserve">SCOTER QUEEN</t>
  </si>
  <si>
    <t xml:space="preserve">(541) 555-9507</t>
  </si>
  <si>
    <t xml:space="preserve">bobbypeterson@salishnet.net</t>
  </si>
  <si>
    <t xml:space="preserve">WL-01315</t>
  </si>
  <si>
    <t xml:space="preserve">Richardson</t>
  </si>
  <si>
    <t xml:space="preserve">Justin</t>
  </si>
  <si>
    <t xml:space="preserve">(360) 555-9942</t>
  </si>
  <si>
    <t xml:space="preserve">justin_richardson@gmail.example.com</t>
  </si>
  <si>
    <t xml:space="preserve">WL-01316</t>
  </si>
  <si>
    <t xml:space="preserve">Turner</t>
  </si>
  <si>
    <t xml:space="preserve">MURRE WAKE</t>
  </si>
  <si>
    <t xml:space="preserve">(360) 555-6350</t>
  </si>
  <si>
    <t xml:space="preserve">matthew.turner@harbormail.net</t>
  </si>
  <si>
    <t xml:space="preserve">WL-01317</t>
  </si>
  <si>
    <t xml:space="preserve">George</t>
  </si>
  <si>
    <t xml:space="preserve">Shari</t>
  </si>
  <si>
    <t xml:space="preserve">SCOTER ANN</t>
  </si>
  <si>
    <t xml:space="preserve">(541) 555-2909</t>
  </si>
  <si>
    <t xml:space="preserve">sharigeorge@gmail.example.com</t>
  </si>
  <si>
    <t xml:space="preserve">WL-01318</t>
  </si>
  <si>
    <t xml:space="preserve">PINTAIL LINE</t>
  </si>
  <si>
    <t xml:space="preserve">(503) 555-8593</t>
  </si>
  <si>
    <t xml:space="preserve">denise_montgomery@quillayute.org</t>
  </si>
  <si>
    <t xml:space="preserve">WL-01319</t>
  </si>
  <si>
    <t xml:space="preserve">Roy</t>
  </si>
  <si>
    <t xml:space="preserve">Janice</t>
  </si>
  <si>
    <t xml:space="preserve">Roy Charters Inc</t>
  </si>
  <si>
    <t xml:space="preserve">COHO BAY</t>
  </si>
  <si>
    <t xml:space="preserve">(360) 555-0394</t>
  </si>
  <si>
    <t xml:space="preserve">janiceroy@quillayute.org</t>
  </si>
  <si>
    <t xml:space="preserve">WL-01320</t>
  </si>
  <si>
    <t xml:space="preserve">Jennings</t>
  </si>
  <si>
    <t xml:space="preserve">Jesse</t>
  </si>
  <si>
    <t xml:space="preserve">Jennings Charters Inc</t>
  </si>
  <si>
    <t xml:space="preserve">GRAY PASSAGE</t>
  </si>
  <si>
    <t xml:space="preserve">(360) 555-6865</t>
  </si>
  <si>
    <t xml:space="preserve">jessejennings@outlook.example.com</t>
  </si>
  <si>
    <t xml:space="preserve">WL-01321</t>
  </si>
  <si>
    <t xml:space="preserve">Pam</t>
  </si>
  <si>
    <t xml:space="preserve">WIDGEON MIST</t>
  </si>
  <si>
    <t xml:space="preserve">(360) 555-1734</t>
  </si>
  <si>
    <t xml:space="preserve">pam.brown@harbormail.net</t>
  </si>
  <si>
    <t xml:space="preserve">WL-01322</t>
  </si>
  <si>
    <t xml:space="preserve">Rodriguez Ventures LLC</t>
  </si>
  <si>
    <t xml:space="preserve">SABLE SOUND</t>
  </si>
  <si>
    <t xml:space="preserve">(360) 555-3594</t>
  </si>
  <si>
    <t xml:space="preserve">jesse.rodriguez@gmail.example.com</t>
  </si>
  <si>
    <t xml:space="preserve">WL-01323</t>
  </si>
  <si>
    <t xml:space="preserve">Melanie</t>
  </si>
  <si>
    <t xml:space="preserve">MURRE LINE</t>
  </si>
  <si>
    <t xml:space="preserve">(253) 555-3333</t>
  </si>
  <si>
    <t xml:space="preserve">melanie.alvarado@pugetpost.com</t>
  </si>
  <si>
    <t xml:space="preserve">WL-01324</t>
  </si>
  <si>
    <t xml:space="preserve">PINTAIL QUEEN</t>
  </si>
  <si>
    <t xml:space="preserve">(360) 555-0109</t>
  </si>
  <si>
    <t xml:space="preserve">bradley_baker@pugetpost.com</t>
  </si>
  <si>
    <t xml:space="preserve">WL-01325</t>
  </si>
  <si>
    <t xml:space="preserve">(360) 555-0730</t>
  </si>
  <si>
    <t xml:space="preserve">amy.phillips@salishnet.net</t>
  </si>
  <si>
    <t xml:space="preserve">WL-01326</t>
  </si>
  <si>
    <t xml:space="preserve">Kristin</t>
  </si>
  <si>
    <t xml:space="preserve">DRIFT RUNNER</t>
  </si>
  <si>
    <t xml:space="preserve">(206) 555-1355</t>
  </si>
  <si>
    <t xml:space="preserve">kristin.smith@outlook.example.com</t>
  </si>
  <si>
    <t xml:space="preserve">WL-01327</t>
  </si>
  <si>
    <t xml:space="preserve">MURRE BAY</t>
  </si>
  <si>
    <t xml:space="preserve">(360) 555-4769</t>
  </si>
  <si>
    <t xml:space="preserve">amandahenson@quillayute.org</t>
  </si>
  <si>
    <t xml:space="preserve">WL-01328</t>
  </si>
  <si>
    <t xml:space="preserve">Solis</t>
  </si>
  <si>
    <t xml:space="preserve">Solis Charters Inc</t>
  </si>
  <si>
    <t xml:space="preserve">(360) 555-7441</t>
  </si>
  <si>
    <t xml:space="preserve">charlessolis@outlook.example.com</t>
  </si>
  <si>
    <t xml:space="preserve">WL-01329</t>
  </si>
  <si>
    <t xml:space="preserve">PETREL LIGHT</t>
  </si>
  <si>
    <t xml:space="preserve">(253) 555-8033</t>
  </si>
  <si>
    <t xml:space="preserve">daniel_washington@quillayute.org</t>
  </si>
  <si>
    <t xml:space="preserve">WL-01330</t>
  </si>
  <si>
    <t xml:space="preserve">Flynn</t>
  </si>
  <si>
    <t xml:space="preserve">(360) 555-0516</t>
  </si>
  <si>
    <t xml:space="preserve">mark_flynn@salishnet.net</t>
  </si>
  <si>
    <t xml:space="preserve">WL-01331</t>
  </si>
  <si>
    <t xml:space="preserve">(541) 555-1433</t>
  </si>
  <si>
    <t xml:space="preserve">richard_benson@quillayute.org</t>
  </si>
  <si>
    <t xml:space="preserve">WL-01332</t>
  </si>
  <si>
    <t xml:space="preserve">Stacey</t>
  </si>
  <si>
    <t xml:space="preserve">Ferguson Marine LLC</t>
  </si>
  <si>
    <t xml:space="preserve">GRAY STAR</t>
  </si>
  <si>
    <t xml:space="preserve">(206) 555-0533</t>
  </si>
  <si>
    <t xml:space="preserve">stacey.ferguson@salishnet.net</t>
  </si>
  <si>
    <t xml:space="preserve">WL-01333</t>
  </si>
  <si>
    <t xml:space="preserve">Hayden</t>
  </si>
  <si>
    <t xml:space="preserve">(206) 555-2724</t>
  </si>
  <si>
    <t xml:space="preserve">andrewhayden@pugetpost.com</t>
  </si>
  <si>
    <t xml:space="preserve">WL-01334</t>
  </si>
  <si>
    <t xml:space="preserve">(541) 555-3810</t>
  </si>
  <si>
    <t xml:space="preserve">tammy.jones@pugetpost.com</t>
  </si>
  <si>
    <t xml:space="preserve">WL-01335</t>
  </si>
  <si>
    <t xml:space="preserve">(206) 555-0932</t>
  </si>
  <si>
    <t xml:space="preserve">ericsmith@pugetpost.com</t>
  </si>
  <si>
    <t xml:space="preserve">WL-01336</t>
  </si>
  <si>
    <t xml:space="preserve">(360) 555-1714</t>
  </si>
  <si>
    <t xml:space="preserve">rebecca.davis@quillayute.org</t>
  </si>
  <si>
    <t xml:space="preserve">WL-01337</t>
  </si>
  <si>
    <t xml:space="preserve">Anna</t>
  </si>
  <si>
    <t xml:space="preserve">(425) 555-0321</t>
  </si>
  <si>
    <t xml:space="preserve">annawright@quillayute.org</t>
  </si>
  <si>
    <t xml:space="preserve">WL-01338</t>
  </si>
  <si>
    <t xml:space="preserve">Simpson</t>
  </si>
  <si>
    <t xml:space="preserve">Simpson Marine LLC</t>
  </si>
  <si>
    <t xml:space="preserve">MURRE STAR</t>
  </si>
  <si>
    <t xml:space="preserve">(541) 555-5728</t>
  </si>
  <si>
    <t xml:space="preserve">philip.simpson@quillayute.org</t>
  </si>
  <si>
    <t xml:space="preserve">WL-01339</t>
  </si>
  <si>
    <t xml:space="preserve">GRAY GLIDE</t>
  </si>
  <si>
    <t xml:space="preserve">(206) 555-0869</t>
  </si>
  <si>
    <t xml:space="preserve">robert.houston@outlook.example.com</t>
  </si>
  <si>
    <t xml:space="preserve">WL-01340</t>
  </si>
  <si>
    <t xml:space="preserve">(360) 555-8897</t>
  </si>
  <si>
    <t xml:space="preserve">jennifer_boyer@harbormail.net</t>
  </si>
  <si>
    <t xml:space="preserve">WL-01341</t>
  </si>
  <si>
    <t xml:space="preserve">Cooper Charters Inc</t>
  </si>
  <si>
    <t xml:space="preserve">COHO VEER</t>
  </si>
  <si>
    <t xml:space="preserve">(503) 555-2647</t>
  </si>
  <si>
    <t xml:space="preserve">william.cooper@pugetpost.com</t>
  </si>
  <si>
    <t xml:space="preserve">WL-01342</t>
  </si>
  <si>
    <t xml:space="preserve">Maldonado</t>
  </si>
  <si>
    <t xml:space="preserve">Maldonado Holdings LLC</t>
  </si>
  <si>
    <t xml:space="preserve">(541) 555-9541</t>
  </si>
  <si>
    <t xml:space="preserve">leemaldonado@salishnet.net</t>
  </si>
  <si>
    <t xml:space="preserve">WL-01343</t>
  </si>
  <si>
    <t xml:space="preserve">Shawn</t>
  </si>
  <si>
    <t xml:space="preserve">KESTREL SONG</t>
  </si>
  <si>
    <t xml:space="preserve">(425) 555-9853</t>
  </si>
  <si>
    <t xml:space="preserve">shawnjones@quillayute.org</t>
  </si>
  <si>
    <t xml:space="preserve">WL-01344</t>
  </si>
  <si>
    <t xml:space="preserve">Villarreal</t>
  </si>
  <si>
    <t xml:space="preserve">Villarreal Ventures LLC</t>
  </si>
  <si>
    <t xml:space="preserve">BRANT MOON</t>
  </si>
  <si>
    <t xml:space="preserve">(360) 555-9441</t>
  </si>
  <si>
    <t xml:space="preserve">mariavillarreal@pugetpost.com</t>
  </si>
  <si>
    <t xml:space="preserve">WL-01345</t>
  </si>
  <si>
    <t xml:space="preserve">Gregory Ventures LLC</t>
  </si>
  <si>
    <t xml:space="preserve">(253) 555-9138</t>
  </si>
  <si>
    <t xml:space="preserve">samantha.gregory@harbormail.net</t>
  </si>
  <si>
    <t xml:space="preserve">WL-01346</t>
  </si>
  <si>
    <t xml:space="preserve">Robertson</t>
  </si>
  <si>
    <t xml:space="preserve">Robertson Marine LLC</t>
  </si>
  <si>
    <t xml:space="preserve">(360) 555-7618</t>
  </si>
  <si>
    <t xml:space="preserve">staceyrobertson@harbormail.net</t>
  </si>
  <si>
    <t xml:space="preserve">WL-01347</t>
  </si>
  <si>
    <t xml:space="preserve">Bennett Marine LLC</t>
  </si>
  <si>
    <t xml:space="preserve">POINT SONG</t>
  </si>
  <si>
    <t xml:space="preserve">(360) 555-3510</t>
  </si>
  <si>
    <t xml:space="preserve">WL-01348</t>
  </si>
  <si>
    <t xml:space="preserve">Patel</t>
  </si>
  <si>
    <t xml:space="preserve">Patel Marine LLC</t>
  </si>
  <si>
    <t xml:space="preserve">(253) 555-1086</t>
  </si>
  <si>
    <t xml:space="preserve">jessicapatel@outlook.example.com</t>
  </si>
  <si>
    <t xml:space="preserve">WL-01349</t>
  </si>
  <si>
    <t xml:space="preserve">Johnson Marine LLC</t>
  </si>
  <si>
    <t xml:space="preserve">SCOTER DANCER</t>
  </si>
  <si>
    <t xml:space="preserve">(503) 555-2439</t>
  </si>
  <si>
    <t xml:space="preserve">justinjohnson@outlook.example.com</t>
  </si>
  <si>
    <t xml:space="preserve">WL-01350</t>
  </si>
  <si>
    <t xml:space="preserve">George Charters Inc</t>
  </si>
  <si>
    <t xml:space="preserve">(206) 555-4011</t>
  </si>
  <si>
    <t xml:space="preserve">johngeorge@harbormail.net</t>
  </si>
  <si>
    <t xml:space="preserve">WL-01351</t>
  </si>
  <si>
    <t xml:space="preserve">Leslie</t>
  </si>
  <si>
    <t xml:space="preserve">PINTAIL ANN</t>
  </si>
  <si>
    <t xml:space="preserve">(425) 555-5274</t>
  </si>
  <si>
    <t xml:space="preserve">leslie.campbell@outlook.example.com</t>
  </si>
  <si>
    <t xml:space="preserve">WL-01352</t>
  </si>
  <si>
    <t xml:space="preserve">Donald</t>
  </si>
  <si>
    <t xml:space="preserve">Hoffman Marine LLC</t>
  </si>
  <si>
    <t xml:space="preserve">MURRE VEER</t>
  </si>
  <si>
    <t xml:space="preserve">(360) 555-6532</t>
  </si>
  <si>
    <t xml:space="preserve">donald_hoffman@gmail.example.com</t>
  </si>
  <si>
    <t xml:space="preserve">WL-01353</t>
  </si>
  <si>
    <t xml:space="preserve">Gordon</t>
  </si>
  <si>
    <t xml:space="preserve">Gordon Charters Inc</t>
  </si>
  <si>
    <t xml:space="preserve">(425) 555-9960</t>
  </si>
  <si>
    <t xml:space="preserve">robert_gordon@pugetpost.com</t>
  </si>
  <si>
    <t xml:space="preserve">WL-01354</t>
  </si>
  <si>
    <t xml:space="preserve">White</t>
  </si>
  <si>
    <t xml:space="preserve">White Ventures LLC</t>
  </si>
  <si>
    <t xml:space="preserve">SEAL STAR</t>
  </si>
  <si>
    <t xml:space="preserve">(360) 555-2416</t>
  </si>
  <si>
    <t xml:space="preserve">kevin_white@gmail.example.com</t>
  </si>
  <si>
    <t xml:space="preserve">WL-01355</t>
  </si>
  <si>
    <t xml:space="preserve">SEAL MOON</t>
  </si>
  <si>
    <t xml:space="preserve">(425) 555-3005</t>
  </si>
  <si>
    <t xml:space="preserve">michael_moore@harbormail.net</t>
  </si>
  <si>
    <t xml:space="preserve">WL-01356</t>
  </si>
  <si>
    <t xml:space="preserve">Wheeler</t>
  </si>
  <si>
    <t xml:space="preserve">(360) 555-6119</t>
  </si>
  <si>
    <t xml:space="preserve">jennifer.wheeler@harbormail.net</t>
  </si>
  <si>
    <t xml:space="preserve">WL-01357</t>
  </si>
  <si>
    <t xml:space="preserve">Cody</t>
  </si>
  <si>
    <t xml:space="preserve">(541) 555-0909</t>
  </si>
  <si>
    <t xml:space="preserve">codyrose@pugetpost.com</t>
  </si>
  <si>
    <t xml:space="preserve">WL-01358</t>
  </si>
  <si>
    <t xml:space="preserve">Kenneth</t>
  </si>
  <si>
    <t xml:space="preserve">Hayden Holdings LLC</t>
  </si>
  <si>
    <t xml:space="preserve">SABLE SHORE</t>
  </si>
  <si>
    <t xml:space="preserve">(503) 555-1070</t>
  </si>
  <si>
    <t xml:space="preserve">WL-01359</t>
  </si>
  <si>
    <t xml:space="preserve">Mays</t>
  </si>
  <si>
    <t xml:space="preserve">Tony</t>
  </si>
  <si>
    <t xml:space="preserve">Mays Charters Inc</t>
  </si>
  <si>
    <t xml:space="preserve">(503) 555-8360</t>
  </si>
  <si>
    <t xml:space="preserve">tony.mays@salishnet.net</t>
  </si>
  <si>
    <t xml:space="preserve">WL-01360</t>
  </si>
  <si>
    <t xml:space="preserve">Sullivan</t>
  </si>
  <si>
    <t xml:space="preserve">Desiree</t>
  </si>
  <si>
    <t xml:space="preserve">SABLE ANN</t>
  </si>
  <si>
    <t xml:space="preserve">(541) 555-9142</t>
  </si>
  <si>
    <t xml:space="preserve">desiree_sullivan@salishnet.net</t>
  </si>
  <si>
    <t xml:space="preserve">WL-01361</t>
  </si>
  <si>
    <t xml:space="preserve">Willis</t>
  </si>
  <si>
    <t xml:space="preserve">Benjamin</t>
  </si>
  <si>
    <t xml:space="preserve">benjamin.willis@salishnet.net</t>
  </si>
  <si>
    <t xml:space="preserve">WL-01362</t>
  </si>
  <si>
    <t xml:space="preserve">(206) 555-9783</t>
  </si>
  <si>
    <t xml:space="preserve">amy.baker@pugetpost.com</t>
  </si>
  <si>
    <t xml:space="preserve">WL-01363</t>
  </si>
  <si>
    <t xml:space="preserve">Wiggins</t>
  </si>
  <si>
    <t xml:space="preserve">(541) 555-5006</t>
  </si>
  <si>
    <t xml:space="preserve">timothy_wiggins@outlook.example.com</t>
  </si>
  <si>
    <t xml:space="preserve">WL-01364</t>
  </si>
  <si>
    <t xml:space="preserve">Richmond</t>
  </si>
  <si>
    <t xml:space="preserve">Richmond Charters Inc</t>
  </si>
  <si>
    <t xml:space="preserve">(503) 555-9993</t>
  </si>
  <si>
    <t xml:space="preserve">patrick_richmond@pugetpost.com</t>
  </si>
  <si>
    <t xml:space="preserve">WL-01365</t>
  </si>
  <si>
    <t xml:space="preserve">Griffith</t>
  </si>
  <si>
    <t xml:space="preserve">Griffith Ventures LLC</t>
  </si>
  <si>
    <t xml:space="preserve">GRAY WIND</t>
  </si>
  <si>
    <t xml:space="preserve">(206) 555-0753</t>
  </si>
  <si>
    <t xml:space="preserve">andrew.griffith@outlook.example.com</t>
  </si>
  <si>
    <t xml:space="preserve">WL-01366</t>
  </si>
  <si>
    <t xml:space="preserve">Sweeney Marine LLC</t>
  </si>
  <si>
    <t xml:space="preserve">COHO MIST</t>
  </si>
  <si>
    <t xml:space="preserve">(503) 555-1177</t>
  </si>
  <si>
    <t xml:space="preserve">WL-01367</t>
  </si>
  <si>
    <t xml:space="preserve">Golden</t>
  </si>
  <si>
    <t xml:space="preserve">Golden Holdings LLC</t>
  </si>
  <si>
    <t xml:space="preserve">ANCHOR MIST</t>
  </si>
  <si>
    <t xml:space="preserve">(541) 555-0872</t>
  </si>
  <si>
    <t xml:space="preserve">stephen.golden@salishnet.net</t>
  </si>
  <si>
    <t xml:space="preserve">WL-01368</t>
  </si>
  <si>
    <t xml:space="preserve">SABLE WIND</t>
  </si>
  <si>
    <t xml:space="preserve">(360) 555-6993</t>
  </si>
  <si>
    <t xml:space="preserve">justin.turner@harbormail.net</t>
  </si>
  <si>
    <t xml:space="preserve">WL-01369</t>
  </si>
  <si>
    <t xml:space="preserve">Weeks</t>
  </si>
  <si>
    <t xml:space="preserve">OTTER VEER</t>
  </si>
  <si>
    <t xml:space="preserve">(541) 555-2139</t>
  </si>
  <si>
    <t xml:space="preserve">mike.weeks@salishnet.net</t>
  </si>
  <si>
    <t xml:space="preserve">WL-01370</t>
  </si>
  <si>
    <t xml:space="preserve">Graham</t>
  </si>
  <si>
    <t xml:space="preserve">Graham Holdings LLC</t>
  </si>
  <si>
    <t xml:space="preserve">SABLE ROSE</t>
  </si>
  <si>
    <t xml:space="preserve">(360) 555-3538</t>
  </si>
  <si>
    <t xml:space="preserve">jamesgraham@salishnet.net</t>
  </si>
  <si>
    <t xml:space="preserve">WL-01371</t>
  </si>
  <si>
    <t xml:space="preserve">BRANT CREST</t>
  </si>
  <si>
    <t xml:space="preserve">(425) 555-1285</t>
  </si>
  <si>
    <t xml:space="preserve">christophernelson@salishnet.net</t>
  </si>
  <si>
    <t xml:space="preserve">WL-01372</t>
  </si>
  <si>
    <t xml:space="preserve">Claire</t>
  </si>
  <si>
    <t xml:space="preserve">Jones Charters Inc</t>
  </si>
  <si>
    <t xml:space="preserve">SALISH LIGHT</t>
  </si>
  <si>
    <t xml:space="preserve">(360) 555-3169</t>
  </si>
  <si>
    <t xml:space="preserve">claire.jones@harbormail.net</t>
  </si>
  <si>
    <t xml:space="preserve">WL-01373</t>
  </si>
  <si>
    <t xml:space="preserve">Lori</t>
  </si>
  <si>
    <t xml:space="preserve">SPINDRIFT ROCK</t>
  </si>
  <si>
    <t xml:space="preserve">(360) 555-5925</t>
  </si>
  <si>
    <t xml:space="preserve">lori_davis@quillayute.org</t>
  </si>
  <si>
    <t xml:space="preserve">WL-01374</t>
  </si>
  <si>
    <t xml:space="preserve">Caroline</t>
  </si>
  <si>
    <t xml:space="preserve">Reid Charters Inc</t>
  </si>
  <si>
    <t xml:space="preserve">(360) 555-0704</t>
  </si>
  <si>
    <t xml:space="preserve">caroline.reid@quillayute.org</t>
  </si>
  <si>
    <t xml:space="preserve">WL-01375</t>
  </si>
  <si>
    <t xml:space="preserve">Crystal</t>
  </si>
  <si>
    <t xml:space="preserve">Austin Holdings LLC</t>
  </si>
  <si>
    <t xml:space="preserve">MURRE MOON</t>
  </si>
  <si>
    <t xml:space="preserve">(360) 555-5101</t>
  </si>
  <si>
    <t xml:space="preserve">crystal.austin@quillayute.org</t>
  </si>
  <si>
    <t xml:space="preserve">WL-01376</t>
  </si>
  <si>
    <t xml:space="preserve">Fisher</t>
  </si>
  <si>
    <t xml:space="preserve">KESTREL SHORE</t>
  </si>
  <si>
    <t xml:space="preserve">(541) 555-1140</t>
  </si>
  <si>
    <t xml:space="preserve">steven_fisher@quillayute.org</t>
  </si>
  <si>
    <t xml:space="preserve">WL-01377</t>
  </si>
  <si>
    <t xml:space="preserve">Rhonda</t>
  </si>
  <si>
    <t xml:space="preserve">PETREL ROSE</t>
  </si>
  <si>
    <t xml:space="preserve">(503) 555-1171</t>
  </si>
  <si>
    <t xml:space="preserve">rhonda.ferguson@salishnet.net</t>
  </si>
  <si>
    <t xml:space="preserve">WL-01378</t>
  </si>
  <si>
    <t xml:space="preserve">Clark Holdings LLC</t>
  </si>
  <si>
    <t xml:space="preserve">TIDE MOON</t>
  </si>
  <si>
    <t xml:space="preserve">(360) 555-2405</t>
  </si>
  <si>
    <t xml:space="preserve">morganclark@harbormail.net</t>
  </si>
  <si>
    <t xml:space="preserve">WL-01379</t>
  </si>
  <si>
    <t xml:space="preserve">Wong</t>
  </si>
  <si>
    <t xml:space="preserve">Jacob</t>
  </si>
  <si>
    <t xml:space="preserve">Wong Ventures LLC</t>
  </si>
  <si>
    <t xml:space="preserve">SABLE REACH</t>
  </si>
  <si>
    <t xml:space="preserve">jacobwong@outlook.example.com</t>
  </si>
  <si>
    <t xml:space="preserve">WL-01380</t>
  </si>
  <si>
    <t xml:space="preserve">Sanders</t>
  </si>
  <si>
    <t xml:space="preserve">Sherry</t>
  </si>
  <si>
    <t xml:space="preserve">(541) 555-8521</t>
  </si>
  <si>
    <t xml:space="preserve">sherry_sanders@pugetpost.com</t>
  </si>
  <si>
    <t xml:space="preserve">WL-01381</t>
  </si>
  <si>
    <t xml:space="preserve">Dickson</t>
  </si>
  <si>
    <t xml:space="preserve">(360) 555-4576</t>
  </si>
  <si>
    <t xml:space="preserve">michaeldickson@salishnet.net</t>
  </si>
  <si>
    <t xml:space="preserve">WL-01382</t>
  </si>
  <si>
    <t xml:space="preserve">Jose</t>
  </si>
  <si>
    <t xml:space="preserve">HERON HARBOR</t>
  </si>
  <si>
    <t xml:space="preserve">(360) 555-6326</t>
  </si>
  <si>
    <t xml:space="preserve">jose_king@harbormail.net</t>
  </si>
  <si>
    <t xml:space="preserve">WL-01383</t>
  </si>
  <si>
    <t xml:space="preserve">OTTER ANN</t>
  </si>
  <si>
    <t xml:space="preserve">(425) 555-1692</t>
  </si>
  <si>
    <t xml:space="preserve">donna.henderson@harbormail.net</t>
  </si>
  <si>
    <t xml:space="preserve">WL-01384</t>
  </si>
  <si>
    <t xml:space="preserve">(206) 555-0791</t>
  </si>
  <si>
    <t xml:space="preserve">kimberlywilliams@gmail.example.com</t>
  </si>
  <si>
    <t xml:space="preserve">WL-01385</t>
  </si>
  <si>
    <t xml:space="preserve">Morrison</t>
  </si>
  <si>
    <t xml:space="preserve">Morrison Charters Inc</t>
  </si>
  <si>
    <t xml:space="preserve">(503) 555-5458</t>
  </si>
  <si>
    <t xml:space="preserve">amandamorrison@quillayute.org</t>
  </si>
  <si>
    <t xml:space="preserve">WL-01386</t>
  </si>
  <si>
    <t xml:space="preserve">Bell</t>
  </si>
  <si>
    <t xml:space="preserve">(360) 555-3529</t>
  </si>
  <si>
    <t xml:space="preserve">kennethbell@pugetpost.com</t>
  </si>
  <si>
    <t xml:space="preserve">WL-01387</t>
  </si>
  <si>
    <t xml:space="preserve">PINTAIL CREST</t>
  </si>
  <si>
    <t xml:space="preserve">(360) 555-9031</t>
  </si>
  <si>
    <t xml:space="preserve">benjaminbenitez@quillayute.org</t>
  </si>
  <si>
    <t xml:space="preserve">WL-01388</t>
  </si>
  <si>
    <t xml:space="preserve">Sharon</t>
  </si>
  <si>
    <t xml:space="preserve">SALISH QUEEN</t>
  </si>
  <si>
    <t xml:space="preserve">(503) 555-0791</t>
  </si>
  <si>
    <t xml:space="preserve">sharon.young@pugetpost.com</t>
  </si>
  <si>
    <t xml:space="preserve">WL-01389</t>
  </si>
  <si>
    <t xml:space="preserve">PINTAIL WAKE</t>
  </si>
  <si>
    <t xml:space="preserve">(360) 555-1846</t>
  </si>
  <si>
    <t xml:space="preserve">brian.white@gmail.example.com</t>
  </si>
  <si>
    <t xml:space="preserve">WL-01390</t>
  </si>
  <si>
    <t xml:space="preserve">Moss</t>
  </si>
  <si>
    <t xml:space="preserve">(541) 555-2766</t>
  </si>
  <si>
    <t xml:space="preserve">michael_moss@gmail.example.com</t>
  </si>
  <si>
    <t xml:space="preserve">WL-01391</t>
  </si>
  <si>
    <t xml:space="preserve">Debbie</t>
  </si>
  <si>
    <t xml:space="preserve">(541) 555-2182</t>
  </si>
  <si>
    <t xml:space="preserve">debbiewallace@harbormail.net</t>
  </si>
  <si>
    <t xml:space="preserve">WL-01392</t>
  </si>
  <si>
    <t xml:space="preserve">TIDE CREST</t>
  </si>
  <si>
    <t xml:space="preserve">(360) 555-2403</t>
  </si>
  <si>
    <t xml:space="preserve">ryancarr@gmail.example.com</t>
  </si>
  <si>
    <t xml:space="preserve">WL-01393</t>
  </si>
  <si>
    <t xml:space="preserve">Lauren</t>
  </si>
  <si>
    <t xml:space="preserve">SCOTER SHORE</t>
  </si>
  <si>
    <t xml:space="preserve">(206) 555-2822</t>
  </si>
  <si>
    <t xml:space="preserve">laurenthompson@quillayute.org</t>
  </si>
  <si>
    <t xml:space="preserve">WL-01394</t>
  </si>
  <si>
    <t xml:space="preserve">(206) 555-9022</t>
  </si>
  <si>
    <t xml:space="preserve">kennethwalker@salishnet.net</t>
  </si>
  <si>
    <t xml:space="preserve">WL-01395</t>
  </si>
  <si>
    <t xml:space="preserve">(425) 555-1909</t>
  </si>
  <si>
    <t xml:space="preserve">denise_mitchell@gmail.example.com</t>
  </si>
  <si>
    <t xml:space="preserve">WL-01396</t>
  </si>
  <si>
    <t xml:space="preserve">Pacheco</t>
  </si>
  <si>
    <t xml:space="preserve">(360) 555-1079</t>
  </si>
  <si>
    <t xml:space="preserve">christopherpacheco@harbormail.net</t>
  </si>
  <si>
    <t xml:space="preserve">WL-01397</t>
  </si>
  <si>
    <t xml:space="preserve">CORMORANT WEATHER</t>
  </si>
  <si>
    <t xml:space="preserve">(360) 555-4378</t>
  </si>
  <si>
    <t xml:space="preserve">jessica.lopez@pugetpost.com</t>
  </si>
  <si>
    <t xml:space="preserve">WL-01398</t>
  </si>
  <si>
    <t xml:space="preserve">Fisher Marine LLC</t>
  </si>
  <si>
    <t xml:space="preserve">(360) 555-8168</t>
  </si>
  <si>
    <t xml:space="preserve">nicole_fisher@harbormail.net</t>
  </si>
  <si>
    <t xml:space="preserve">WL-01399</t>
  </si>
  <si>
    <t xml:space="preserve">Trujillo</t>
  </si>
  <si>
    <t xml:space="preserve">Heather</t>
  </si>
  <si>
    <t xml:space="preserve">Trujillo Charters Inc</t>
  </si>
  <si>
    <t xml:space="preserve">(425) 555-6698</t>
  </si>
  <si>
    <t xml:space="preserve">heather.trujillo@harbormail.net</t>
  </si>
  <si>
    <t xml:space="preserve">WL-01400</t>
  </si>
  <si>
    <t xml:space="preserve">(541) 555-3092</t>
  </si>
  <si>
    <t xml:space="preserve">christopher_hayden@pugetpost.com</t>
  </si>
  <si>
    <t xml:space="preserve">WL-01401</t>
  </si>
  <si>
    <t xml:space="preserve">Douglas</t>
  </si>
  <si>
    <t xml:space="preserve">SCOTER WEATHER</t>
  </si>
  <si>
    <t xml:space="preserve">(360) 555-2652</t>
  </si>
  <si>
    <t xml:space="preserve">douglas_thompson@quillayute.org</t>
  </si>
  <si>
    <t xml:space="preserve">WL-01402</t>
  </si>
  <si>
    <t xml:space="preserve">HERON LIGHT</t>
  </si>
  <si>
    <t xml:space="preserve">(253) 555-5338</t>
  </si>
  <si>
    <t xml:space="preserve">edward_castro@salishnet.net</t>
  </si>
  <si>
    <t xml:space="preserve">WL-01403</t>
  </si>
  <si>
    <t xml:space="preserve">Jenna</t>
  </si>
  <si>
    <t xml:space="preserve">Peters Holdings LLC</t>
  </si>
  <si>
    <t xml:space="preserve">SPINDRIFT QUEEN</t>
  </si>
  <si>
    <t xml:space="preserve">(360) 555-9587</t>
  </si>
  <si>
    <t xml:space="preserve">jennapeters@quillayute.org</t>
  </si>
  <si>
    <t xml:space="preserve">WL-01404</t>
  </si>
  <si>
    <t xml:space="preserve">Boyle</t>
  </si>
  <si>
    <t xml:space="preserve">(360) 555-6875</t>
  </si>
  <si>
    <t xml:space="preserve">ericboyle@salishnet.net</t>
  </si>
  <si>
    <t xml:space="preserve">WL-01405</t>
  </si>
  <si>
    <t xml:space="preserve">Castillo</t>
  </si>
  <si>
    <t xml:space="preserve">Joshua</t>
  </si>
  <si>
    <t xml:space="preserve">Castillo Holdings LLC</t>
  </si>
  <si>
    <t xml:space="preserve">(360) 555-3825</t>
  </si>
  <si>
    <t xml:space="preserve">joshua.castillo@pugetpost.com</t>
  </si>
  <si>
    <t xml:space="preserve">WL-01406</t>
  </si>
  <si>
    <t xml:space="preserve">(360) 555-7002</t>
  </si>
  <si>
    <t xml:space="preserve">jennifer.wilson@quillayute.org</t>
  </si>
  <si>
    <t xml:space="preserve">WL-01407</t>
  </si>
  <si>
    <t xml:space="preserve">Rodgers</t>
  </si>
  <si>
    <t xml:space="preserve">Kelly</t>
  </si>
  <si>
    <t xml:space="preserve">(360) 555-7072</t>
  </si>
  <si>
    <t xml:space="preserve">kelly_rodgers@pugetpost.com</t>
  </si>
  <si>
    <t xml:space="preserve">WL-01408</t>
  </si>
  <si>
    <t xml:space="preserve">Rojas</t>
  </si>
  <si>
    <t xml:space="preserve">(206) 555-4411</t>
  </si>
  <si>
    <t xml:space="preserve">kellyrojas@harbormail.net</t>
  </si>
  <si>
    <t xml:space="preserve">WL-01409</t>
  </si>
  <si>
    <t xml:space="preserve">Brown Holdings LLC</t>
  </si>
  <si>
    <t xml:space="preserve">HERON ROSE</t>
  </si>
  <si>
    <t xml:space="preserve">(360) 555-7684</t>
  </si>
  <si>
    <t xml:space="preserve">WL-01410</t>
  </si>
  <si>
    <t xml:space="preserve">Madden</t>
  </si>
  <si>
    <t xml:space="preserve">Aimee</t>
  </si>
  <si>
    <t xml:space="preserve">Madden Ventures LLC</t>
  </si>
  <si>
    <t xml:space="preserve">(206) 555-5342</t>
  </si>
  <si>
    <t xml:space="preserve">WL-01411</t>
  </si>
  <si>
    <t xml:space="preserve">(541) 555-7428</t>
  </si>
  <si>
    <t xml:space="preserve">amanda.graham@harbormail.net</t>
  </si>
  <si>
    <t xml:space="preserve">WL-01412</t>
  </si>
  <si>
    <t xml:space="preserve">Carter</t>
  </si>
  <si>
    <t xml:space="preserve">Michelle</t>
  </si>
  <si>
    <t xml:space="preserve">SANDERLING ROSE</t>
  </si>
  <si>
    <t xml:space="preserve">(360) 555-4022</t>
  </si>
  <si>
    <t xml:space="preserve">michellecarter@salishnet.net</t>
  </si>
  <si>
    <t xml:space="preserve">WL-01413</t>
  </si>
  <si>
    <t xml:space="preserve">Garcia Ventures LLC</t>
  </si>
  <si>
    <t xml:space="preserve">SPINDRIFT VEER</t>
  </si>
  <si>
    <t xml:space="preserve">(503) 555-9639</t>
  </si>
  <si>
    <t xml:space="preserve">kim.garcia@gmail.example.com</t>
  </si>
  <si>
    <t xml:space="preserve">WL-01414</t>
  </si>
  <si>
    <t xml:space="preserve">Massey</t>
  </si>
  <si>
    <t xml:space="preserve">Phillip</t>
  </si>
  <si>
    <t xml:space="preserve">Massey Marine LLC</t>
  </si>
  <si>
    <t xml:space="preserve">POINT SHORE</t>
  </si>
  <si>
    <t xml:space="preserve">(425) 555-7739</t>
  </si>
  <si>
    <t xml:space="preserve">phillip.massey@outlook.example.com</t>
  </si>
  <si>
    <t xml:space="preserve">WL-01415</t>
  </si>
  <si>
    <t xml:space="preserve">Stevens</t>
  </si>
  <si>
    <t xml:space="preserve">Jeremy</t>
  </si>
  <si>
    <t xml:space="preserve">(360) 555-6054</t>
  </si>
  <si>
    <t xml:space="preserve">jeremy_stevens@pugetpost.com</t>
  </si>
  <si>
    <t xml:space="preserve">WL-01416</t>
  </si>
  <si>
    <t xml:space="preserve">Hernandez Charters Inc</t>
  </si>
  <si>
    <t xml:space="preserve">SCOTER REACH</t>
  </si>
  <si>
    <t xml:space="preserve">(253) 555-4394</t>
  </si>
  <si>
    <t xml:space="preserve">carmen.hernandez@quillayute.org</t>
  </si>
  <si>
    <t xml:space="preserve">WL-01417</t>
  </si>
  <si>
    <t xml:space="preserve">Walton</t>
  </si>
  <si>
    <t xml:space="preserve">Carrie</t>
  </si>
  <si>
    <t xml:space="preserve">(360) 555-4715</t>
  </si>
  <si>
    <t xml:space="preserve">carrie_walton@pugetpost.com</t>
  </si>
  <si>
    <t xml:space="preserve">WL-01418</t>
  </si>
  <si>
    <t xml:space="preserve">HALIBUT HARBOR</t>
  </si>
  <si>
    <t xml:space="preserve">(541) 555-4365</t>
  </si>
  <si>
    <t xml:space="preserve">alicia_jones@salishnet.net</t>
  </si>
  <si>
    <t xml:space="preserve">WL-01419</t>
  </si>
  <si>
    <t xml:space="preserve">Fisher Charters Inc</t>
  </si>
  <si>
    <t xml:space="preserve">SANDERLING RUNNER</t>
  </si>
  <si>
    <t xml:space="preserve">(360) 555-9451</t>
  </si>
  <si>
    <t xml:space="preserve">jason.fisher@quillayute.org</t>
  </si>
  <si>
    <t xml:space="preserve">WL-01420</t>
  </si>
  <si>
    <t xml:space="preserve">(360) 555-1945</t>
  </si>
  <si>
    <t xml:space="preserve">patriciawilson@harbormail.net</t>
  </si>
  <si>
    <t xml:space="preserve">WL-01421</t>
  </si>
  <si>
    <t xml:space="preserve">(503) 555-8576</t>
  </si>
  <si>
    <t xml:space="preserve">jessicabrown@salishnet.net</t>
  </si>
  <si>
    <t xml:space="preserve">WL-01422</t>
  </si>
  <si>
    <t xml:space="preserve">Chapman</t>
  </si>
  <si>
    <t xml:space="preserve">Chapman Marine LLC</t>
  </si>
  <si>
    <t xml:space="preserve">(503) 555-1158</t>
  </si>
  <si>
    <t xml:space="preserve">cynthia.chapman@harbormail.net</t>
  </si>
  <si>
    <t xml:space="preserve">WL-01423</t>
  </si>
  <si>
    <t xml:space="preserve">Mayo</t>
  </si>
  <si>
    <t xml:space="preserve">Emma</t>
  </si>
  <si>
    <t xml:space="preserve">Mayo Holdings LLC</t>
  </si>
  <si>
    <t xml:space="preserve">(360) 555-8888</t>
  </si>
  <si>
    <t xml:space="preserve">emmamayo@salishnet.net</t>
  </si>
  <si>
    <t xml:space="preserve">WL-01424</t>
  </si>
  <si>
    <t xml:space="preserve">Miller Holdings LLC</t>
  </si>
  <si>
    <t xml:space="preserve">SABLE RUNNER</t>
  </si>
  <si>
    <t xml:space="preserve">(360) 555-7775</t>
  </si>
  <si>
    <t xml:space="preserve">WL-01425</t>
  </si>
  <si>
    <t xml:space="preserve">Annette</t>
  </si>
  <si>
    <t xml:space="preserve">Munoz Charters Inc</t>
  </si>
  <si>
    <t xml:space="preserve">(360) 555-2752</t>
  </si>
  <si>
    <t xml:space="preserve">annette.munoz@pugetpost.com</t>
  </si>
  <si>
    <t xml:space="preserve">WL-01426</t>
  </si>
  <si>
    <t xml:space="preserve">Owen</t>
  </si>
  <si>
    <t xml:space="preserve">Glen</t>
  </si>
  <si>
    <t xml:space="preserve">SANDERLING ANN</t>
  </si>
  <si>
    <t xml:space="preserve">(541) 555-4619</t>
  </si>
  <si>
    <t xml:space="preserve">glen_owen@harbormail.net</t>
  </si>
  <si>
    <t xml:space="preserve">WL-01427</t>
  </si>
  <si>
    <t xml:space="preserve">CORMORANT MIST</t>
  </si>
  <si>
    <t xml:space="preserve">(503) 555-0148</t>
  </si>
  <si>
    <t xml:space="preserve">WL-01428</t>
  </si>
  <si>
    <t xml:space="preserve">Audrey</t>
  </si>
  <si>
    <t xml:space="preserve">(360) 555-2071</t>
  </si>
  <si>
    <t xml:space="preserve">audrey.taylor@outlook.example.com</t>
  </si>
  <si>
    <t xml:space="preserve">WL-01429</t>
  </si>
  <si>
    <t xml:space="preserve">Evans</t>
  </si>
  <si>
    <t xml:space="preserve">Teresa</t>
  </si>
  <si>
    <t xml:space="preserve">Evans Ventures LLC</t>
  </si>
  <si>
    <t xml:space="preserve">(503) 555-1661</t>
  </si>
  <si>
    <t xml:space="preserve">teresa.evans@harbormail.net</t>
  </si>
  <si>
    <t xml:space="preserve">WL-01430</t>
  </si>
  <si>
    <t xml:space="preserve">Hall</t>
  </si>
  <si>
    <t xml:space="preserve">(206) 555-9040</t>
  </si>
  <si>
    <t xml:space="preserve">brandon.hall@salishnet.net</t>
  </si>
  <si>
    <t xml:space="preserve">WL-01431</t>
  </si>
  <si>
    <t xml:space="preserve">Schneider</t>
  </si>
  <si>
    <t xml:space="preserve">Tracey</t>
  </si>
  <si>
    <t xml:space="preserve">(503) 555-7747</t>
  </si>
  <si>
    <t xml:space="preserve">tracey_schneider@outlook.example.com</t>
  </si>
  <si>
    <t xml:space="preserve">WL-01432</t>
  </si>
  <si>
    <t xml:space="preserve">Anderson Ventures LLC</t>
  </si>
  <si>
    <t xml:space="preserve">(503) 555-3727</t>
  </si>
  <si>
    <t xml:space="preserve">daniel_anderson@harbormail.net</t>
  </si>
  <si>
    <t xml:space="preserve">WL-01433</t>
  </si>
  <si>
    <t xml:space="preserve">Aguilar</t>
  </si>
  <si>
    <t xml:space="preserve">OSPREY BAY</t>
  </si>
  <si>
    <t xml:space="preserve">(206) 555-0811</t>
  </si>
  <si>
    <t xml:space="preserve">lisa_aguilar@harbormail.net</t>
  </si>
  <si>
    <t xml:space="preserve">WL-01434</t>
  </si>
  <si>
    <t xml:space="preserve">COROMRANT WEATHER</t>
  </si>
  <si>
    <t xml:space="preserve">(360) 555-6322</t>
  </si>
  <si>
    <t xml:space="preserve">williambrown@quillayute.org</t>
  </si>
  <si>
    <t xml:space="preserve">WL-01435</t>
  </si>
  <si>
    <t xml:space="preserve">Schultz</t>
  </si>
  <si>
    <t xml:space="preserve">(253) 555-3987</t>
  </si>
  <si>
    <t xml:space="preserve">jessicaschultz@salishnet.net</t>
  </si>
  <si>
    <t xml:space="preserve">WL-01436</t>
  </si>
  <si>
    <t xml:space="preserve">Cook Charters Inc</t>
  </si>
  <si>
    <t xml:space="preserve">(360) 555-6380</t>
  </si>
  <si>
    <t xml:space="preserve">williamcook@outlook.example.com</t>
  </si>
  <si>
    <t xml:space="preserve">WL-01437</t>
  </si>
  <si>
    <t xml:space="preserve">Woodward</t>
  </si>
  <si>
    <t xml:space="preserve">(541) 555-2017</t>
  </si>
  <si>
    <t xml:space="preserve">nicholas.woodward@pugetpost.com</t>
  </si>
  <si>
    <t xml:space="preserve">WL-01438</t>
  </si>
  <si>
    <t xml:space="preserve">Whitehead</t>
  </si>
  <si>
    <t xml:space="preserve">(503) 555-3077</t>
  </si>
  <si>
    <t xml:space="preserve">angela.whitehead@outlook.example.com</t>
  </si>
  <si>
    <t xml:space="preserve">WL-01439</t>
  </si>
  <si>
    <t xml:space="preserve">TIDE LINE</t>
  </si>
  <si>
    <t xml:space="preserve">(503) 555-2190</t>
  </si>
  <si>
    <t xml:space="preserve">ryan.rodriguez@harbormail.net</t>
  </si>
  <si>
    <t xml:space="preserve">WL-01440</t>
  </si>
  <si>
    <t xml:space="preserve">Hansen</t>
  </si>
  <si>
    <t xml:space="preserve">Hansen Marine LLC</t>
  </si>
  <si>
    <t xml:space="preserve">(360) 555-3850</t>
  </si>
  <si>
    <t xml:space="preserve">sean_hansen@pugetpost.com</t>
  </si>
  <si>
    <t xml:space="preserve">WL-01441</t>
  </si>
  <si>
    <t xml:space="preserve">Jill</t>
  </si>
  <si>
    <t xml:space="preserve">TIDE RUNNRE</t>
  </si>
  <si>
    <t xml:space="preserve">(360) 555-4220</t>
  </si>
  <si>
    <t xml:space="preserve">WL-01442</t>
  </si>
  <si>
    <t xml:space="preserve">Williams Charters Inc</t>
  </si>
  <si>
    <t xml:space="preserve">tina_williams@salishnet.net</t>
  </si>
  <si>
    <t xml:space="preserve">WL-01443</t>
  </si>
  <si>
    <t xml:space="preserve">Terry</t>
  </si>
  <si>
    <t xml:space="preserve">(503) 555-0796</t>
  </si>
  <si>
    <t xml:space="preserve">jessica_terry@salishnet.net</t>
  </si>
  <si>
    <t xml:space="preserve">WL-01444</t>
  </si>
  <si>
    <t xml:space="preserve">Wade</t>
  </si>
  <si>
    <t xml:space="preserve">Andrea</t>
  </si>
  <si>
    <t xml:space="preserve">(360) 555-6471</t>
  </si>
  <si>
    <t xml:space="preserve">andrea.wade@harbormail.net</t>
  </si>
  <si>
    <t xml:space="preserve">WL-01445</t>
  </si>
  <si>
    <t xml:space="preserve">Estes</t>
  </si>
  <si>
    <t xml:space="preserve">Kyle</t>
  </si>
  <si>
    <t xml:space="preserve">Estes Holdings LLC</t>
  </si>
  <si>
    <t xml:space="preserve">(360) 555-1628</t>
  </si>
  <si>
    <t xml:space="preserve">kyleestes@harbormail.net</t>
  </si>
  <si>
    <t xml:space="preserve">WL-01446</t>
  </si>
  <si>
    <t xml:space="preserve">Mccarthy</t>
  </si>
  <si>
    <t xml:space="preserve">Mccarthy Marine LLC</t>
  </si>
  <si>
    <t xml:space="preserve">OTTER MIST</t>
  </si>
  <si>
    <t xml:space="preserve">(360) 555-2479</t>
  </si>
  <si>
    <t xml:space="preserve">danielmccarthy@outlook.example.com</t>
  </si>
  <si>
    <t xml:space="preserve">WL-01447</t>
  </si>
  <si>
    <t xml:space="preserve">Tim</t>
  </si>
  <si>
    <t xml:space="preserve">(541) 555-9442</t>
  </si>
  <si>
    <t xml:space="preserve">timbailey@pugetpost.com</t>
  </si>
  <si>
    <t xml:space="preserve">WL-01448</t>
  </si>
  <si>
    <t xml:space="preserve">SABLE PASSAGE</t>
  </si>
  <si>
    <t xml:space="preserve">(253) 555-7195</t>
  </si>
  <si>
    <t xml:space="preserve">alex_strong@gmail.example.com</t>
  </si>
  <si>
    <t xml:space="preserve">WL-01449</t>
  </si>
  <si>
    <t xml:space="preserve">Hudson</t>
  </si>
  <si>
    <t xml:space="preserve">Hudson Holdings LLC</t>
  </si>
  <si>
    <t xml:space="preserve">(360) 555-7517</t>
  </si>
  <si>
    <t xml:space="preserve">charleshudson@salishnet.net</t>
  </si>
  <si>
    <t xml:space="preserve">WL-01450</t>
  </si>
  <si>
    <t xml:space="preserve">Joel</t>
  </si>
  <si>
    <t xml:space="preserve">Barnes Marine LLC</t>
  </si>
  <si>
    <t xml:space="preserve">(206) 555-1147</t>
  </si>
  <si>
    <t xml:space="preserve">joelbarnes@harbormail.net</t>
  </si>
  <si>
    <t xml:space="preserve">WL-01451</t>
  </si>
  <si>
    <t xml:space="preserve">(360) 555-3347</t>
  </si>
  <si>
    <t xml:space="preserve">christopherhodges@quillayute.org</t>
  </si>
  <si>
    <t xml:space="preserve">WL-01452</t>
  </si>
  <si>
    <t xml:space="preserve">Watson Ventures LLC</t>
  </si>
  <si>
    <t xml:space="preserve">PINTAIL PASSAGE</t>
  </si>
  <si>
    <t xml:space="preserve">(541) 555-7820</t>
  </si>
  <si>
    <t xml:space="preserve">michael.watson@harbormail.net</t>
  </si>
  <si>
    <t xml:space="preserve">WL-01453</t>
  </si>
  <si>
    <t xml:space="preserve">Lee Holdings LLC</t>
  </si>
  <si>
    <t xml:space="preserve">(360) 555-1119</t>
  </si>
  <si>
    <t xml:space="preserve">kellylee@salishnet.net</t>
  </si>
  <si>
    <t xml:space="preserve">WL-01454</t>
  </si>
  <si>
    <t xml:space="preserve">(503) 555-6937</t>
  </si>
  <si>
    <t xml:space="preserve">amberscott@outlook.example.com</t>
  </si>
  <si>
    <t xml:space="preserve">WL-01455</t>
  </si>
  <si>
    <t xml:space="preserve">Dickson Holdings LLC</t>
  </si>
  <si>
    <t xml:space="preserve">GRAY BAY</t>
  </si>
  <si>
    <t xml:space="preserve">(360) 555-3554</t>
  </si>
  <si>
    <t xml:space="preserve">matthew_dickson@harbormail.net</t>
  </si>
  <si>
    <t xml:space="preserve">WL-01456</t>
  </si>
  <si>
    <t xml:space="preserve">Velez</t>
  </si>
  <si>
    <t xml:space="preserve">Lynn</t>
  </si>
  <si>
    <t xml:space="preserve">Velez Holdings LLC</t>
  </si>
  <si>
    <t xml:space="preserve">(253) 555-6941</t>
  </si>
  <si>
    <t xml:space="preserve">lynnvelez@gmail.example.com</t>
  </si>
  <si>
    <t xml:space="preserve">WL-01457</t>
  </si>
  <si>
    <t xml:space="preserve">Grant</t>
  </si>
  <si>
    <t xml:space="preserve">Grant Marine LLC</t>
  </si>
  <si>
    <t xml:space="preserve">PETREL SHORE</t>
  </si>
  <si>
    <t xml:space="preserve">(360) 555-5362</t>
  </si>
  <si>
    <t xml:space="preserve">scottgrant@quillayute.org</t>
  </si>
  <si>
    <t xml:space="preserve">WL-01458</t>
  </si>
  <si>
    <t xml:space="preserve">Ruiz</t>
  </si>
  <si>
    <t xml:space="preserve">Ruiz Charters Inc</t>
  </si>
  <si>
    <t xml:space="preserve">(360) 555-2153</t>
  </si>
  <si>
    <t xml:space="preserve">sean_ruiz@pugetpost.com</t>
  </si>
  <si>
    <t xml:space="preserve">WL-01459</t>
  </si>
  <si>
    <t xml:space="preserve">PETREL MOON</t>
  </si>
  <si>
    <t xml:space="preserve">(503) 555-2265</t>
  </si>
  <si>
    <t xml:space="preserve">brian_green@quillayute.org</t>
  </si>
  <si>
    <t xml:space="preserve">WL-01460</t>
  </si>
  <si>
    <t xml:space="preserve">PINTAIL SHORE</t>
  </si>
  <si>
    <t xml:space="preserve">(541) 555-1448</t>
  </si>
  <si>
    <t xml:space="preserve">lorimaldonado@salishnet.net</t>
  </si>
  <si>
    <t xml:space="preserve">WL-01461</t>
  </si>
  <si>
    <t xml:space="preserve">Brooke</t>
  </si>
  <si>
    <t xml:space="preserve">(360) 555-2218</t>
  </si>
  <si>
    <t xml:space="preserve">brooke.holmes@harbormail.net</t>
  </si>
  <si>
    <t xml:space="preserve">WL-01462</t>
  </si>
  <si>
    <t xml:space="preserve">Hart</t>
  </si>
  <si>
    <t xml:space="preserve">BRANT QUEEN</t>
  </si>
  <si>
    <t xml:space="preserve">(541) 555-7018</t>
  </si>
  <si>
    <t xml:space="preserve">stephaniehart@harbormail.net</t>
  </si>
  <si>
    <t xml:space="preserve">WL-01463</t>
  </si>
  <si>
    <t xml:space="preserve">Katherine</t>
  </si>
  <si>
    <t xml:space="preserve">(360) 555-5054</t>
  </si>
  <si>
    <t xml:space="preserve">katherine.simon@salishnet.net</t>
  </si>
  <si>
    <t xml:space="preserve">WL-01464</t>
  </si>
  <si>
    <t xml:space="preserve">Dunn</t>
  </si>
  <si>
    <t xml:space="preserve">DRIFT QUEEN</t>
  </si>
  <si>
    <t xml:space="preserve">(360) 555-5187</t>
  </si>
  <si>
    <t xml:space="preserve">thomas_dunn@pugetpost.com</t>
  </si>
  <si>
    <t xml:space="preserve">WL-01465</t>
  </si>
  <si>
    <t xml:space="preserve">Gross Charters Inc</t>
  </si>
  <si>
    <t xml:space="preserve">BRANT ROCK</t>
  </si>
  <si>
    <t xml:space="preserve">(541) 555-5863</t>
  </si>
  <si>
    <t xml:space="preserve">william_gross@salishnet.net</t>
  </si>
  <si>
    <t xml:space="preserve">WL-01466</t>
  </si>
  <si>
    <t xml:space="preserve">Escobar</t>
  </si>
  <si>
    <t xml:space="preserve">Escobar Holdings LLC</t>
  </si>
  <si>
    <t xml:space="preserve">(360) 555-5328</t>
  </si>
  <si>
    <t xml:space="preserve">dustin.escobar@pugetpost.com</t>
  </si>
  <si>
    <t xml:space="preserve">WL-01467</t>
  </si>
  <si>
    <t xml:space="preserve">Soto</t>
  </si>
  <si>
    <t xml:space="preserve">Walter</t>
  </si>
  <si>
    <t xml:space="preserve">(503) 555-6665</t>
  </si>
  <si>
    <t xml:space="preserve">walter_soto@outlook.example.com</t>
  </si>
  <si>
    <t xml:space="preserve">WL-01468</t>
  </si>
  <si>
    <t xml:space="preserve">Medina Marine LLC</t>
  </si>
  <si>
    <t xml:space="preserve">BRANT RUNNER</t>
  </si>
  <si>
    <t xml:space="preserve">(360) 555-9339</t>
  </si>
  <si>
    <t xml:space="preserve">rebeccamedina@outlook.example.com</t>
  </si>
  <si>
    <t xml:space="preserve">WL-01469</t>
  </si>
  <si>
    <t xml:space="preserve">Lynch</t>
  </si>
  <si>
    <t xml:space="preserve">Lynch Charters Inc</t>
  </si>
  <si>
    <t xml:space="preserve">(360) 555-7623</t>
  </si>
  <si>
    <t xml:space="preserve">john_lynch@pugetpost.com</t>
  </si>
  <si>
    <t xml:space="preserve">WL-01470</t>
  </si>
  <si>
    <t xml:space="preserve">Gina</t>
  </si>
  <si>
    <t xml:space="preserve">SANDERLING CREST</t>
  </si>
  <si>
    <t xml:space="preserve">(503) 555-5900</t>
  </si>
  <si>
    <t xml:space="preserve">gina.harmon@quillayute.org</t>
  </si>
  <si>
    <t xml:space="preserve">WL-01471</t>
  </si>
  <si>
    <t xml:space="preserve">Fleming</t>
  </si>
  <si>
    <t xml:space="preserve">Becky</t>
  </si>
  <si>
    <t xml:space="preserve">Fleming Marine LLC</t>
  </si>
  <si>
    <t xml:space="preserve">(360) 555-6414</t>
  </si>
  <si>
    <t xml:space="preserve">beckyfleming@outlook.example.com</t>
  </si>
  <si>
    <t xml:space="preserve">WL-01472</t>
  </si>
  <si>
    <t xml:space="preserve">(360) 555-6187</t>
  </si>
  <si>
    <t xml:space="preserve">amber_rojas@gmail.example.com</t>
  </si>
  <si>
    <t xml:space="preserve">WL-01473</t>
  </si>
  <si>
    <t xml:space="preserve">Ian</t>
  </si>
  <si>
    <t xml:space="preserve">Parrish Charters Inc</t>
  </si>
  <si>
    <t xml:space="preserve">OSPREY PASSAGE</t>
  </si>
  <si>
    <t xml:space="preserve">(425) 555-3400</t>
  </si>
  <si>
    <t xml:space="preserve">ianparrish@harbormail.net</t>
  </si>
  <si>
    <t xml:space="preserve">WL-01474</t>
  </si>
  <si>
    <t xml:space="preserve">FOUL SHORE</t>
  </si>
  <si>
    <t xml:space="preserve">(541) 555-7665</t>
  </si>
  <si>
    <t xml:space="preserve">alexis_barker@quillayute.org</t>
  </si>
  <si>
    <t xml:space="preserve">WL-01475</t>
  </si>
  <si>
    <t xml:space="preserve">Steele</t>
  </si>
  <si>
    <t xml:space="preserve">(503) 555-3333</t>
  </si>
  <si>
    <t xml:space="preserve">melissa_steele@outlook.example.com</t>
  </si>
  <si>
    <t xml:space="preserve">WL-01476</t>
  </si>
  <si>
    <t xml:space="preserve">Rowland</t>
  </si>
  <si>
    <t xml:space="preserve">Brianna</t>
  </si>
  <si>
    <t xml:space="preserve">Rowland Holdings LLC</t>
  </si>
  <si>
    <t xml:space="preserve">(541) 555-8616</t>
  </si>
  <si>
    <t xml:space="preserve">brianna_rowland@pugetpost.com</t>
  </si>
  <si>
    <t xml:space="preserve">WL-01477</t>
  </si>
  <si>
    <t xml:space="preserve">FOUL QUEEN</t>
  </si>
  <si>
    <t xml:space="preserve">(360) 555-8516</t>
  </si>
  <si>
    <t xml:space="preserve">virginiabrown@quillayute.org</t>
  </si>
  <si>
    <t xml:space="preserve">WL-01478</t>
  </si>
  <si>
    <t xml:space="preserve">(360) 555-5312</t>
  </si>
  <si>
    <t xml:space="preserve">william.thomas@gmail.example.com</t>
  </si>
  <si>
    <t xml:space="preserve">WL-01479</t>
  </si>
  <si>
    <t xml:space="preserve">Cassandra</t>
  </si>
  <si>
    <t xml:space="preserve">Gonzalez Charters Inc</t>
  </si>
  <si>
    <t xml:space="preserve">(253) 555-8070</t>
  </si>
  <si>
    <t xml:space="preserve">cassandra_gonzalez@harbormail.net</t>
  </si>
  <si>
    <t xml:space="preserve">WL-01480</t>
  </si>
  <si>
    <t xml:space="preserve">Meyer</t>
  </si>
  <si>
    <t xml:space="preserve">Kaitlin</t>
  </si>
  <si>
    <t xml:space="preserve">Meyer Holdings LLC</t>
  </si>
  <si>
    <t xml:space="preserve">(541) 555-9497</t>
  </si>
  <si>
    <t xml:space="preserve">kaitlinmeyer@salishnet.net</t>
  </si>
  <si>
    <t xml:space="preserve">WL-01481</t>
  </si>
  <si>
    <t xml:space="preserve">Jenkins Marine LLC</t>
  </si>
  <si>
    <t xml:space="preserve">jeremy_jenkins@quillayute.org</t>
  </si>
  <si>
    <t xml:space="preserve">WL-01482</t>
  </si>
  <si>
    <t xml:space="preserve">Boyer Ventures LLC</t>
  </si>
  <si>
    <t xml:space="preserve">(425) 555-3080</t>
  </si>
  <si>
    <t xml:space="preserve">brandonboyer@pugetpost.com</t>
  </si>
  <si>
    <t xml:space="preserve">WL-01483</t>
  </si>
  <si>
    <t xml:space="preserve">Jorge</t>
  </si>
  <si>
    <t xml:space="preserve">Steele Holdings LLC</t>
  </si>
  <si>
    <t xml:space="preserve">(253) 555-0141</t>
  </si>
  <si>
    <t xml:space="preserve">jorgesteele@quillayute.org</t>
  </si>
  <si>
    <t xml:space="preserve">WL-01484</t>
  </si>
  <si>
    <t xml:space="preserve">Mann</t>
  </si>
  <si>
    <t xml:space="preserve">Mann Marine LLC</t>
  </si>
  <si>
    <t xml:space="preserve">FOUL PASSAGE</t>
  </si>
  <si>
    <t xml:space="preserve">(360) 555-4477</t>
  </si>
  <si>
    <t xml:space="preserve">patriciamann@pugetpost.com</t>
  </si>
  <si>
    <t xml:space="preserve">WL-01485</t>
  </si>
  <si>
    <t xml:space="preserve">Vaughn</t>
  </si>
  <si>
    <t xml:space="preserve">Judith</t>
  </si>
  <si>
    <t xml:space="preserve">Vaughn Ventures LLC</t>
  </si>
  <si>
    <t xml:space="preserve">FOUL BAY</t>
  </si>
  <si>
    <t xml:space="preserve">(360) 555-8052</t>
  </si>
  <si>
    <t xml:space="preserve">judithvaughn@gmail.example.com</t>
  </si>
  <si>
    <t xml:space="preserve">WL-01486</t>
  </si>
  <si>
    <t xml:space="preserve">Spears</t>
  </si>
  <si>
    <t xml:space="preserve">Spears Charters Inc</t>
  </si>
  <si>
    <t xml:space="preserve">(541) 555-2247</t>
  </si>
  <si>
    <t xml:space="preserve">stacey_spears@harbormail.net</t>
  </si>
  <si>
    <t xml:space="preserve">WL-01487</t>
  </si>
  <si>
    <t xml:space="preserve">Palmer Marine LLC</t>
  </si>
  <si>
    <t xml:space="preserve">(360) 555-6609</t>
  </si>
  <si>
    <t xml:space="preserve">thomaspalmer@quillayute.org</t>
  </si>
  <si>
    <t xml:space="preserve">WL-01488</t>
  </si>
  <si>
    <t xml:space="preserve">Wilcox</t>
  </si>
  <si>
    <t xml:space="preserve">(360) 555-2038</t>
  </si>
  <si>
    <t xml:space="preserve">stephenwilcox@quillayute.org</t>
  </si>
  <si>
    <t xml:space="preserve">WL-01489</t>
  </si>
  <si>
    <t xml:space="preserve">Thomas Marine LLC</t>
  </si>
  <si>
    <t xml:space="preserve">(503) 555-5124</t>
  </si>
  <si>
    <t xml:space="preserve">donnathomas@pugetpost.com</t>
  </si>
  <si>
    <t xml:space="preserve">WL-01490</t>
  </si>
  <si>
    <t xml:space="preserve">TIDE REACH</t>
  </si>
  <si>
    <t xml:space="preserve">(360) 555-6428</t>
  </si>
  <si>
    <t xml:space="preserve">cheyenne_arnold@gmail.example.com</t>
  </si>
  <si>
    <t xml:space="preserve">WL-01491</t>
  </si>
  <si>
    <t xml:space="preserve">COHO ROSE</t>
  </si>
  <si>
    <t xml:space="preserve">(253) 555-5265</t>
  </si>
  <si>
    <t xml:space="preserve">cody_jones@gmail.example.com</t>
  </si>
  <si>
    <t xml:space="preserve">WL-01492</t>
  </si>
  <si>
    <t xml:space="preserve">(425) 555-9328</t>
  </si>
  <si>
    <t xml:space="preserve">elizabeth_williams@quillayute.org</t>
  </si>
  <si>
    <t xml:space="preserve">WL-01493</t>
  </si>
  <si>
    <t xml:space="preserve">Guerra</t>
  </si>
  <si>
    <t xml:space="preserve">Jean</t>
  </si>
  <si>
    <t xml:space="preserve">Guerra Ventures LLC</t>
  </si>
  <si>
    <t xml:space="preserve">(425) 555-4819</t>
  </si>
  <si>
    <t xml:space="preserve">jean.guerra@outlook.example.com</t>
  </si>
  <si>
    <t xml:space="preserve">WL-01494</t>
  </si>
  <si>
    <t xml:space="preserve">Park</t>
  </si>
  <si>
    <t xml:space="preserve">Park Charters Inc</t>
  </si>
  <si>
    <t xml:space="preserve">COHO WEATHER</t>
  </si>
  <si>
    <t xml:space="preserve">(206) 555-7859</t>
  </si>
  <si>
    <t xml:space="preserve">ashley.park@outlook.example.com</t>
  </si>
  <si>
    <t xml:space="preserve">WL-01495</t>
  </si>
  <si>
    <t xml:space="preserve">(541) 555-9297</t>
  </si>
  <si>
    <t xml:space="preserve">melanie_bailey@salishnet.net</t>
  </si>
  <si>
    <t xml:space="preserve">WL-01496</t>
  </si>
  <si>
    <t xml:space="preserve">Fry</t>
  </si>
  <si>
    <t xml:space="preserve">GRAY LIGHT</t>
  </si>
  <si>
    <t xml:space="preserve">(360) 555-5459</t>
  </si>
  <si>
    <t xml:space="preserve">kylefry@salishnet.net</t>
  </si>
  <si>
    <t xml:space="preserve">WL-01497</t>
  </si>
  <si>
    <t xml:space="preserve">Ellis</t>
  </si>
  <si>
    <t xml:space="preserve">(541) 555-9598</t>
  </si>
  <si>
    <t xml:space="preserve">aaron_ellis@harbormail.net</t>
  </si>
  <si>
    <t xml:space="preserve">WL-01498</t>
  </si>
  <si>
    <t xml:space="preserve">Paul</t>
  </si>
  <si>
    <t xml:space="preserve">Nelson Charters Inc</t>
  </si>
  <si>
    <t xml:space="preserve">(206) 555-7230</t>
  </si>
  <si>
    <t xml:space="preserve">paulnelson@pugetpost.com</t>
  </si>
  <si>
    <t xml:space="preserve">WL-01499</t>
  </si>
  <si>
    <t xml:space="preserve">Miller Marine LLC</t>
  </si>
  <si>
    <t xml:space="preserve">OTTER WAKE</t>
  </si>
  <si>
    <t xml:space="preserve">(360) 555-6115</t>
  </si>
  <si>
    <t xml:space="preserve">jessica.miller@gmail.example.com</t>
  </si>
  <si>
    <t xml:space="preserve">WL-01500</t>
  </si>
  <si>
    <t xml:space="preserve">Marquez Charters Inc</t>
  </si>
  <si>
    <t xml:space="preserve">OSPREY GLIDE</t>
  </si>
  <si>
    <t xml:space="preserve">(503) 555-0354</t>
  </si>
  <si>
    <t xml:space="preserve">WL-01501</t>
  </si>
  <si>
    <t xml:space="preserve">Levine</t>
  </si>
  <si>
    <t xml:space="preserve">Levine Charters Inc</t>
  </si>
  <si>
    <t xml:space="preserve">POINT LINE</t>
  </si>
  <si>
    <t xml:space="preserve">(360) 555-9485</t>
  </si>
  <si>
    <t xml:space="preserve">thomas_levine@gmail.example.com</t>
  </si>
  <si>
    <t xml:space="preserve">WL-01502</t>
  </si>
  <si>
    <t xml:space="preserve">PINTAIL SOUND</t>
  </si>
  <si>
    <t xml:space="preserve">(360) 555-3364</t>
  </si>
  <si>
    <t xml:space="preserve">erichenry@outlook.example.com</t>
  </si>
  <si>
    <t xml:space="preserve">WL-01503</t>
  </si>
  <si>
    <t xml:space="preserve">Kayla</t>
  </si>
  <si>
    <t xml:space="preserve">SALISH LINE</t>
  </si>
  <si>
    <t xml:space="preserve">(503) 555-3636</t>
  </si>
  <si>
    <t xml:space="preserve">kayla.moore@gmail.example.com</t>
  </si>
  <si>
    <t xml:space="preserve">WL-01504</t>
  </si>
  <si>
    <t xml:space="preserve">Margaret</t>
  </si>
  <si>
    <t xml:space="preserve">(206) 555-6213</t>
  </si>
  <si>
    <t xml:space="preserve">margaretjohnson@outlook.example.com</t>
  </si>
  <si>
    <t xml:space="preserve">WL-01505</t>
  </si>
  <si>
    <t xml:space="preserve">Branch</t>
  </si>
  <si>
    <t xml:space="preserve">Abigail</t>
  </si>
  <si>
    <t xml:space="preserve">Branch Holdings LLC</t>
  </si>
  <si>
    <t xml:space="preserve">(360) 555-7489</t>
  </si>
  <si>
    <t xml:space="preserve">abigailbranch@quillayute.org</t>
  </si>
  <si>
    <t xml:space="preserve">WL-01506</t>
  </si>
  <si>
    <t xml:space="preserve">Solomon</t>
  </si>
  <si>
    <t xml:space="preserve">Solomon Holdings LLC</t>
  </si>
  <si>
    <t xml:space="preserve">(425) 555-5318</t>
  </si>
  <si>
    <t xml:space="preserve">adamsolomon@harbormail.net</t>
  </si>
  <si>
    <t xml:space="preserve">WL-01507</t>
  </si>
  <si>
    <t xml:space="preserve">Mejia</t>
  </si>
  <si>
    <t xml:space="preserve">GRAY SONG</t>
  </si>
  <si>
    <t xml:space="preserve">(360) 555-9042</t>
  </si>
  <si>
    <t xml:space="preserve">andrea_mejia@gmail.example.com</t>
  </si>
  <si>
    <t xml:space="preserve">WL-01508</t>
  </si>
  <si>
    <t xml:space="preserve">Williams Holdings LLC</t>
  </si>
  <si>
    <t xml:space="preserve">(503) 555-0843</t>
  </si>
  <si>
    <t xml:space="preserve">jose.williams@quillayute.org</t>
  </si>
  <si>
    <t xml:space="preserve">WL-01509</t>
  </si>
  <si>
    <t xml:space="preserve">Hatfield</t>
  </si>
  <si>
    <t xml:space="preserve">(206) 555-2625</t>
  </si>
  <si>
    <t xml:space="preserve">williamhatfield@quillayute.org</t>
  </si>
  <si>
    <t xml:space="preserve">WL-01510</t>
  </si>
  <si>
    <t xml:space="preserve">(360) 555-0728</t>
  </si>
  <si>
    <t xml:space="preserve">melanie_baker@outlook.example.com</t>
  </si>
  <si>
    <t xml:space="preserve">WL-01511</t>
  </si>
  <si>
    <t xml:space="preserve">(253) 555-0149</t>
  </si>
  <si>
    <t xml:space="preserve">nancysullivan@harbormail.net</t>
  </si>
  <si>
    <t xml:space="preserve">WL-01512</t>
  </si>
  <si>
    <t xml:space="preserve">Tapia</t>
  </si>
  <si>
    <t xml:space="preserve">Tapia Holdings LLC</t>
  </si>
  <si>
    <t xml:space="preserve">(360) 555-0260</t>
  </si>
  <si>
    <t xml:space="preserve">david.tapia@outlook.example.com</t>
  </si>
  <si>
    <t xml:space="preserve">WL-01513</t>
  </si>
  <si>
    <t xml:space="preserve">(503) 555-7820</t>
  </si>
  <si>
    <t xml:space="preserve">jenniferthomas@gmail.example.com</t>
  </si>
  <si>
    <t xml:space="preserve">WL-01514</t>
  </si>
  <si>
    <t xml:space="preserve">Gary</t>
  </si>
  <si>
    <t xml:space="preserve">SCOTER VEER</t>
  </si>
  <si>
    <t xml:space="preserve">(360) 555-3738</t>
  </si>
  <si>
    <t xml:space="preserve">garyyoung@outlook.example.com</t>
  </si>
  <si>
    <t xml:space="preserve">WL-01515</t>
  </si>
  <si>
    <t xml:space="preserve">OSPREY STAR</t>
  </si>
  <si>
    <t xml:space="preserve">(360) 555-1426</t>
  </si>
  <si>
    <t xml:space="preserve">andreasimpson@outlook.example.com</t>
  </si>
  <si>
    <t xml:space="preserve">WL-01516</t>
  </si>
  <si>
    <t xml:space="preserve">OTTER QUEEN</t>
  </si>
  <si>
    <t xml:space="preserve">(360) 555-7186</t>
  </si>
  <si>
    <t xml:space="preserve">brandon_thompson@outlook.example.com</t>
  </si>
  <si>
    <t xml:space="preserve">WL-01517</t>
  </si>
  <si>
    <t xml:space="preserve">Abbott</t>
  </si>
  <si>
    <t xml:space="preserve">Manuel</t>
  </si>
  <si>
    <t xml:space="preserve">(503) 555-8268</t>
  </si>
  <si>
    <t xml:space="preserve">manuelabbott@outlook.example.com</t>
  </si>
  <si>
    <t xml:space="preserve">WL-01518</t>
  </si>
  <si>
    <t xml:space="preserve">Tanya</t>
  </si>
  <si>
    <t xml:space="preserve">(206) 555-6155</t>
  </si>
  <si>
    <t xml:space="preserve">tanyamaynard@pugetpost.com</t>
  </si>
  <si>
    <t xml:space="preserve">WL-01519</t>
  </si>
  <si>
    <t xml:space="preserve">Griffin</t>
  </si>
  <si>
    <t xml:space="preserve">Griffin Charters Inc</t>
  </si>
  <si>
    <t xml:space="preserve">MURRE DANCER</t>
  </si>
  <si>
    <t xml:space="preserve">(541) 555-9567</t>
  </si>
  <si>
    <t xml:space="preserve">manuel.griffin@gmail.example.com</t>
  </si>
  <si>
    <t xml:space="preserve">WL-01520</t>
  </si>
  <si>
    <t xml:space="preserve">ANCHOR MOON</t>
  </si>
  <si>
    <t xml:space="preserve">michelle_davis@pugetpost.com</t>
  </si>
  <si>
    <t xml:space="preserve">WL-01521</t>
  </si>
  <si>
    <t xml:space="preserve">Ronald</t>
  </si>
  <si>
    <t xml:space="preserve">(360) 555-7962</t>
  </si>
  <si>
    <t xml:space="preserve">ronald.cook@outlook.example.com</t>
  </si>
  <si>
    <t xml:space="preserve">WL-01522</t>
  </si>
  <si>
    <t xml:space="preserve">Joyce</t>
  </si>
  <si>
    <t xml:space="preserve">PINTAIL LIGHT</t>
  </si>
  <si>
    <t xml:space="preserve">(360) 555-8118</t>
  </si>
  <si>
    <t xml:space="preserve">joyce.hall@harbormail.net</t>
  </si>
  <si>
    <t xml:space="preserve">WL-01523</t>
  </si>
  <si>
    <t xml:space="preserve">Oneill</t>
  </si>
  <si>
    <t xml:space="preserve">HALIBUT SONG</t>
  </si>
  <si>
    <t xml:space="preserve">(541) 555-1711</t>
  </si>
  <si>
    <t xml:space="preserve">melissaoneill@gmail.example.com</t>
  </si>
  <si>
    <t xml:space="preserve">WL-01524</t>
  </si>
  <si>
    <t xml:space="preserve">(253) 555-3881</t>
  </si>
  <si>
    <t xml:space="preserve">williamwright@gmail.example.com</t>
  </si>
  <si>
    <t xml:space="preserve">WL-01525</t>
  </si>
  <si>
    <t xml:space="preserve">Myers</t>
  </si>
  <si>
    <t xml:space="preserve">(360) 555-2508</t>
  </si>
  <si>
    <t xml:space="preserve">holly_myers@pugetpost.com</t>
  </si>
  <si>
    <t xml:space="preserve">WL-01526</t>
  </si>
  <si>
    <t xml:space="preserve">Sanchez Marine LLC</t>
  </si>
  <si>
    <t xml:space="preserve">SABLE CRSET</t>
  </si>
  <si>
    <t xml:space="preserve">(360) 555-3573</t>
  </si>
  <si>
    <t xml:space="preserve">crystal.sanchez@pugetpost.com</t>
  </si>
  <si>
    <t xml:space="preserve">WL-01527</t>
  </si>
  <si>
    <t xml:space="preserve">(503) 555-9770</t>
  </si>
  <si>
    <t xml:space="preserve">stacey.hamilton@quillayute.org</t>
  </si>
  <si>
    <t xml:space="preserve">WL-01528</t>
  </si>
  <si>
    <t xml:space="preserve">(360) 555-3234</t>
  </si>
  <si>
    <t xml:space="preserve">leslielee@harbormail.net</t>
  </si>
  <si>
    <t xml:space="preserve">WL-01529</t>
  </si>
  <si>
    <t xml:space="preserve">Carlson</t>
  </si>
  <si>
    <t xml:space="preserve">(360) 555-7662</t>
  </si>
  <si>
    <t xml:space="preserve">audreycarlson@salishnet.net</t>
  </si>
  <si>
    <t xml:space="preserve">WL-01530</t>
  </si>
  <si>
    <t xml:space="preserve">Huber</t>
  </si>
  <si>
    <t xml:space="preserve">Huber Marine LLC</t>
  </si>
  <si>
    <t xml:space="preserve">KESTREL MIST</t>
  </si>
  <si>
    <t xml:space="preserve">(253) 555-8363</t>
  </si>
  <si>
    <t xml:space="preserve">seanhuber@pugetpost.com</t>
  </si>
  <si>
    <t xml:space="preserve">WL-01531</t>
  </si>
  <si>
    <t xml:space="preserve">Thompson Ventures LLC</t>
  </si>
  <si>
    <t xml:space="preserve">(253) 555-5367</t>
  </si>
  <si>
    <t xml:space="preserve">amber.thompson@salishnet.net</t>
  </si>
  <si>
    <t xml:space="preserve">WL-01532</t>
  </si>
  <si>
    <t xml:space="preserve">(360) 555-6511</t>
  </si>
  <si>
    <t xml:space="preserve">bradley.mejia@gmail.example.com</t>
  </si>
  <si>
    <t xml:space="preserve">WL-01533</t>
  </si>
  <si>
    <t xml:space="preserve">Beth</t>
  </si>
  <si>
    <t xml:space="preserve">Cooper Marine LLC</t>
  </si>
  <si>
    <t xml:space="preserve">SPINDRIFT WIND</t>
  </si>
  <si>
    <t xml:space="preserve">(503) 555-0157</t>
  </si>
  <si>
    <t xml:space="preserve">bethcooper@quillayute.org</t>
  </si>
  <si>
    <t xml:space="preserve">WL-01534</t>
  </si>
  <si>
    <t xml:space="preserve">Mueller Ventures LLC</t>
  </si>
  <si>
    <t xml:space="preserve">(253) 555-6497</t>
  </si>
  <si>
    <t xml:space="preserve">josemueller@quillayute.org</t>
  </si>
  <si>
    <t xml:space="preserve">WL-01535</t>
  </si>
  <si>
    <t xml:space="preserve">(253) 555-8918</t>
  </si>
  <si>
    <t xml:space="preserve">angela.patel@quillayute.org</t>
  </si>
  <si>
    <t xml:space="preserve">WL-01536</t>
  </si>
  <si>
    <t xml:space="preserve">(360) 555-8445</t>
  </si>
  <si>
    <t xml:space="preserve">deborah.spears@quillayute.org</t>
  </si>
  <si>
    <t xml:space="preserve">WL-01537</t>
  </si>
  <si>
    <t xml:space="preserve">jessica.johnson@salishnet.net</t>
  </si>
  <si>
    <t xml:space="preserve">WL-01538</t>
  </si>
  <si>
    <t xml:space="preserve">Simmons</t>
  </si>
  <si>
    <t xml:space="preserve">Jacqueline</t>
  </si>
  <si>
    <t xml:space="preserve">BRANT GLIED</t>
  </si>
  <si>
    <t xml:space="preserve">(503) 555-6855</t>
  </si>
  <si>
    <t xml:space="preserve">jacquelinesimmons@pugetpost.com</t>
  </si>
  <si>
    <t xml:space="preserve">WL-01539</t>
  </si>
  <si>
    <t xml:space="preserve">Sanford</t>
  </si>
  <si>
    <t xml:space="preserve">Sanford Charters Inc</t>
  </si>
  <si>
    <t xml:space="preserve">(360) 555-2527</t>
  </si>
  <si>
    <t xml:space="preserve">lorisanford@salishnet.net</t>
  </si>
  <si>
    <t xml:space="preserve">WL-01540</t>
  </si>
  <si>
    <t xml:space="preserve">(541) 555-3231</t>
  </si>
  <si>
    <t xml:space="preserve">jonathan.baker@harbormail.net</t>
  </si>
  <si>
    <t xml:space="preserve">WL-01541</t>
  </si>
  <si>
    <t xml:space="preserve">(425) 555-0862</t>
  </si>
  <si>
    <t xml:space="preserve">rhondajohnson@outlook.example.com</t>
  </si>
  <si>
    <t xml:space="preserve">WL-01542</t>
  </si>
  <si>
    <t xml:space="preserve">(360) 555-8846</t>
  </si>
  <si>
    <t xml:space="preserve">robert_harris@harbormail.net</t>
  </si>
  <si>
    <t xml:space="preserve">WL-01543</t>
  </si>
  <si>
    <t xml:space="preserve">Gomez Ventures LLC</t>
  </si>
  <si>
    <t xml:space="preserve">(541) 555-7669</t>
  </si>
  <si>
    <t xml:space="preserve">charlesgomez@pugetpost.com</t>
  </si>
  <si>
    <t xml:space="preserve">WL-01544</t>
  </si>
  <si>
    <t xml:space="preserve">Villa</t>
  </si>
  <si>
    <t xml:space="preserve">Todd</t>
  </si>
  <si>
    <t xml:space="preserve">WIDGEON RUNNER</t>
  </si>
  <si>
    <t xml:space="preserve">(541) 555-4051</t>
  </si>
  <si>
    <t xml:space="preserve">todd.villa@quillayute.org</t>
  </si>
  <si>
    <t xml:space="preserve">WL-01545</t>
  </si>
  <si>
    <t xml:space="preserve">(360) 555-4768</t>
  </si>
  <si>
    <t xml:space="preserve">jessica.king@outlook.example.com</t>
  </si>
  <si>
    <t xml:space="preserve">WL-01546</t>
  </si>
  <si>
    <t xml:space="preserve">(360) 555-3863</t>
  </si>
  <si>
    <t xml:space="preserve">edwardgrant@salishnet.net</t>
  </si>
  <si>
    <t xml:space="preserve">WL-01547</t>
  </si>
  <si>
    <t xml:space="preserve">(360) 555-6782</t>
  </si>
  <si>
    <t xml:space="preserve">nicole_burke@pugetpost.com</t>
  </si>
  <si>
    <t xml:space="preserve">WL-01548</t>
  </si>
  <si>
    <t xml:space="preserve">Brown Ventures LLC</t>
  </si>
  <si>
    <t xml:space="preserve">FOUL HARBOR</t>
  </si>
  <si>
    <t xml:space="preserve">(360) 555-4725</t>
  </si>
  <si>
    <t xml:space="preserve">william_brown@outlook.example.com</t>
  </si>
  <si>
    <t xml:space="preserve">WL-01549</t>
  </si>
  <si>
    <t xml:space="preserve">(541) 555-8865</t>
  </si>
  <si>
    <t xml:space="preserve">zachary.wilson@outlook.example.com</t>
  </si>
  <si>
    <t xml:space="preserve">WL-01550</t>
  </si>
  <si>
    <t xml:space="preserve">Grant Ventures LLC</t>
  </si>
  <si>
    <t xml:space="preserve">(360) 555-3049</t>
  </si>
  <si>
    <t xml:space="preserve">brittany_grant@quillayute.org</t>
  </si>
  <si>
    <t xml:space="preserve">WL-01551</t>
  </si>
  <si>
    <t xml:space="preserve">Santiago</t>
  </si>
  <si>
    <t xml:space="preserve">(360) 555-2265</t>
  </si>
  <si>
    <t xml:space="preserve">megansantiago@outlook.example.com</t>
  </si>
  <si>
    <t xml:space="preserve">WL-01552</t>
  </si>
  <si>
    <t xml:space="preserve">Erickson</t>
  </si>
  <si>
    <t xml:space="preserve">Lydia</t>
  </si>
  <si>
    <t xml:space="preserve">(253) 555-5437</t>
  </si>
  <si>
    <t xml:space="preserve">lydiaerickson@gmail.example.com</t>
  </si>
  <si>
    <t xml:space="preserve">WL-01553</t>
  </si>
  <si>
    <t xml:space="preserve">Campbell Marine LLC</t>
  </si>
  <si>
    <t xml:space="preserve">(360) 555-6273</t>
  </si>
  <si>
    <t xml:space="preserve">stephanie_campbell@harbormail.net</t>
  </si>
  <si>
    <t xml:space="preserve">WL-01554</t>
  </si>
  <si>
    <t xml:space="preserve">Nolan</t>
  </si>
  <si>
    <t xml:space="preserve">Nolan Charters Inc</t>
  </si>
  <si>
    <t xml:space="preserve">robert_nolan@harbormail.net</t>
  </si>
  <si>
    <t xml:space="preserve">WL-01555</t>
  </si>
  <si>
    <t xml:space="preserve">Torres</t>
  </si>
  <si>
    <t xml:space="preserve">SANDERLING PASSAGE</t>
  </si>
  <si>
    <t xml:space="preserve">(360) 555-4737</t>
  </si>
  <si>
    <t xml:space="preserve">anthonytorres@gmail.example.com</t>
  </si>
  <si>
    <t xml:space="preserve">WL-01556</t>
  </si>
  <si>
    <t xml:space="preserve">Russell</t>
  </si>
  <si>
    <t xml:space="preserve">PETREL REACH</t>
  </si>
  <si>
    <t xml:space="preserve">(360) 555-1901</t>
  </si>
  <si>
    <t xml:space="preserve">christopher_russell@gmail.example.com</t>
  </si>
  <si>
    <t xml:space="preserve">WL-01557</t>
  </si>
  <si>
    <t xml:space="preserve">(206) 555-9447</t>
  </si>
  <si>
    <t xml:space="preserve">shannonmartinez@pugetpost.com</t>
  </si>
  <si>
    <t xml:space="preserve">WL-01558</t>
  </si>
  <si>
    <t xml:space="preserve">HALIBUT GLIDE</t>
  </si>
  <si>
    <t xml:space="preserve">(360) 555-2994</t>
  </si>
  <si>
    <t xml:space="preserve">edward.carter@pugetpost.com</t>
  </si>
  <si>
    <t xml:space="preserve">WL-01559</t>
  </si>
  <si>
    <t xml:space="preserve">Mary</t>
  </si>
  <si>
    <t xml:space="preserve">Taylor Holdings LLC</t>
  </si>
  <si>
    <t xml:space="preserve">KESTREL ANN</t>
  </si>
  <si>
    <t xml:space="preserve">(503) 555-2703</t>
  </si>
  <si>
    <t xml:space="preserve">mary.taylor@salishnet.net</t>
  </si>
  <si>
    <t xml:space="preserve">WL-01560</t>
  </si>
  <si>
    <t xml:space="preserve">Wilson Marine LLC</t>
  </si>
  <si>
    <t xml:space="preserve">(541) 555-1940</t>
  </si>
  <si>
    <t xml:space="preserve">dana_wilson@salishnet.net</t>
  </si>
  <si>
    <t xml:space="preserve">WL-01561</t>
  </si>
  <si>
    <t xml:space="preserve">Jacobs Holdings LLC</t>
  </si>
  <si>
    <t xml:space="preserve">(503) 555-6110</t>
  </si>
  <si>
    <t xml:space="preserve">brandon_jacobs@pugetpost.com</t>
  </si>
  <si>
    <t xml:space="preserve">WL-01562</t>
  </si>
  <si>
    <t xml:space="preserve">Ward</t>
  </si>
  <si>
    <t xml:space="preserve">Ward Holdings LLC</t>
  </si>
  <si>
    <t xml:space="preserve">(360) 555-0811</t>
  </si>
  <si>
    <t xml:space="preserve">karenward@harbormail.net</t>
  </si>
  <si>
    <t xml:space="preserve">WL-01563</t>
  </si>
  <si>
    <t xml:space="preserve">Morris Marine LLC</t>
  </si>
  <si>
    <t xml:space="preserve">TIDE SHORE</t>
  </si>
  <si>
    <t xml:space="preserve">(253) 555-0242</t>
  </si>
  <si>
    <t xml:space="preserve">brianmorris@salishnet.net</t>
  </si>
  <si>
    <t xml:space="preserve">WL-01564</t>
  </si>
  <si>
    <t xml:space="preserve">Mackenzie</t>
  </si>
  <si>
    <t xml:space="preserve">OSPREY ROSE</t>
  </si>
  <si>
    <t xml:space="preserve">(360) 555-6667</t>
  </si>
  <si>
    <t xml:space="preserve">mackenzie_rogers@outlook.example.com</t>
  </si>
  <si>
    <t xml:space="preserve">WL-01565</t>
  </si>
  <si>
    <t xml:space="preserve">Reese</t>
  </si>
  <si>
    <t xml:space="preserve">(503) 555-0903</t>
  </si>
  <si>
    <t xml:space="preserve">justin_reese@pugetpost.com</t>
  </si>
  <si>
    <t xml:space="preserve">WL-01566</t>
  </si>
  <si>
    <t xml:space="preserve">(360) 555-5273</t>
  </si>
  <si>
    <t xml:space="preserve">sara_garcia@pugetpost.com</t>
  </si>
  <si>
    <t xml:space="preserve">WL-01567</t>
  </si>
  <si>
    <t xml:space="preserve">PETREL HARBOR</t>
  </si>
  <si>
    <t xml:space="preserve">(206) 555-3978</t>
  </si>
  <si>
    <t xml:space="preserve">alan.thomas@gmail.example.com</t>
  </si>
  <si>
    <t xml:space="preserve">WL-01568</t>
  </si>
  <si>
    <t xml:space="preserve">Lozano</t>
  </si>
  <si>
    <t xml:space="preserve">HERON MOON</t>
  </si>
  <si>
    <t xml:space="preserve">(360) 555-6482</t>
  </si>
  <si>
    <t xml:space="preserve">rebeccalozano@outlook.example.com</t>
  </si>
  <si>
    <t xml:space="preserve">WL-01569</t>
  </si>
  <si>
    <t xml:space="preserve">Sherri</t>
  </si>
  <si>
    <t xml:space="preserve">MURRE GLIDE</t>
  </si>
  <si>
    <t xml:space="preserve">(503) 555-7822</t>
  </si>
  <si>
    <t xml:space="preserve">sherri_smith@gmail.example.com</t>
  </si>
  <si>
    <t xml:space="preserve">WL-01570</t>
  </si>
  <si>
    <t xml:space="preserve">Seth</t>
  </si>
  <si>
    <t xml:space="preserve">CORMORANT LINE</t>
  </si>
  <si>
    <t xml:space="preserve">(425) 555-9681</t>
  </si>
  <si>
    <t xml:space="preserve">WL-01571</t>
  </si>
  <si>
    <t xml:space="preserve">Blake</t>
  </si>
  <si>
    <t xml:space="preserve">SABLE VEER</t>
  </si>
  <si>
    <t xml:space="preserve">(541) 555-9150</t>
  </si>
  <si>
    <t xml:space="preserve">blakewebb@quillayute.org</t>
  </si>
  <si>
    <t xml:space="preserve">WL-01572</t>
  </si>
  <si>
    <t xml:space="preserve">(425) 555-3283</t>
  </si>
  <si>
    <t xml:space="preserve">vanessa_hill@outlook.example.com</t>
  </si>
  <si>
    <t xml:space="preserve">WL-01573</t>
  </si>
  <si>
    <t xml:space="preserve">Jimenez</t>
  </si>
  <si>
    <t xml:space="preserve">Jimenez Ventures LLC</t>
  </si>
  <si>
    <t xml:space="preserve">(541) 555-6833</t>
  </si>
  <si>
    <t xml:space="preserve">benjamin_jimenez@salishnet.net</t>
  </si>
  <si>
    <t xml:space="preserve">WL-01574</t>
  </si>
  <si>
    <t xml:space="preserve">SABLE STAR</t>
  </si>
  <si>
    <t xml:space="preserve">(360) 555-5874</t>
  </si>
  <si>
    <t xml:space="preserve">jamescastro@quillayute.org</t>
  </si>
  <si>
    <t xml:space="preserve">WL-01575</t>
  </si>
  <si>
    <t xml:space="preserve">Johnston</t>
  </si>
  <si>
    <t xml:space="preserve">(360) 555-1755</t>
  </si>
  <si>
    <t xml:space="preserve">jennifer_johnston@quillayute.org</t>
  </si>
  <si>
    <t xml:space="preserve">WL-01576</t>
  </si>
  <si>
    <t xml:space="preserve">(360) 555-1470</t>
  </si>
  <si>
    <t xml:space="preserve">virginia_guerra@salishnet.net</t>
  </si>
  <si>
    <t xml:space="preserve">WL-01577</t>
  </si>
  <si>
    <t xml:space="preserve">Clay</t>
  </si>
  <si>
    <t xml:space="preserve">Sheri</t>
  </si>
  <si>
    <t xml:space="preserve">(360) 555-0776</t>
  </si>
  <si>
    <t xml:space="preserve">sheri_clay@quillayute.org</t>
  </si>
  <si>
    <t xml:space="preserve">WL-01578</t>
  </si>
  <si>
    <t xml:space="preserve">Green Ventures LLC</t>
  </si>
  <si>
    <t xml:space="preserve">(360) 555-6202</t>
  </si>
  <si>
    <t xml:space="preserve">ashley_green@gmail.example.com</t>
  </si>
  <si>
    <t xml:space="preserve">WL-01579</t>
  </si>
  <si>
    <t xml:space="preserve">Allen</t>
  </si>
  <si>
    <t xml:space="preserve">(541) 555-2350</t>
  </si>
  <si>
    <t xml:space="preserve">jessica.allen@gmail.example.com</t>
  </si>
  <si>
    <t xml:space="preserve">WL-01580</t>
  </si>
  <si>
    <t xml:space="preserve">Parker</t>
  </si>
  <si>
    <t xml:space="preserve">SANDERLING LIGHT</t>
  </si>
  <si>
    <t xml:space="preserve">(541) 555-9924</t>
  </si>
  <si>
    <t xml:space="preserve">denise_parker@gmail.example.com</t>
  </si>
  <si>
    <t xml:space="preserve">WL-01581</t>
  </si>
  <si>
    <t xml:space="preserve">Wright Ventures LLC</t>
  </si>
  <si>
    <t xml:space="preserve">TIDE ROSE</t>
  </si>
  <si>
    <t xml:space="preserve">(541) 555-8660</t>
  </si>
  <si>
    <t xml:space="preserve">george_wright@pugetpost.com</t>
  </si>
  <si>
    <t xml:space="preserve">WL-01582</t>
  </si>
  <si>
    <t xml:space="preserve">(425) 555-1901</t>
  </si>
  <si>
    <t xml:space="preserve">holly_garcia@gmail.example.com</t>
  </si>
  <si>
    <t xml:space="preserve">WL-01583</t>
  </si>
  <si>
    <t xml:space="preserve">Choi</t>
  </si>
  <si>
    <t xml:space="preserve">OTTER REACH</t>
  </si>
  <si>
    <t xml:space="preserve">(206) 555-3307</t>
  </si>
  <si>
    <t xml:space="preserve">mitchell.choi@gmail.example.com</t>
  </si>
  <si>
    <t xml:space="preserve">WL-01584</t>
  </si>
  <si>
    <t xml:space="preserve">Bennett Charters Inc</t>
  </si>
  <si>
    <t xml:space="preserve">(360) 555-0448</t>
  </si>
  <si>
    <t xml:space="preserve">chadbennett@harbormail.net</t>
  </si>
  <si>
    <t xml:space="preserve">WL-01585</t>
  </si>
  <si>
    <t xml:space="preserve">Edwin</t>
  </si>
  <si>
    <t xml:space="preserve">Alvarado Holdings LLC</t>
  </si>
  <si>
    <t xml:space="preserve">(360) 555-9020</t>
  </si>
  <si>
    <t xml:space="preserve">edwinalvarado@quillayute.org</t>
  </si>
  <si>
    <t xml:space="preserve">WL-01586</t>
  </si>
  <si>
    <t xml:space="preserve">Calvin</t>
  </si>
  <si>
    <t xml:space="preserve">COHO SHORE</t>
  </si>
  <si>
    <t xml:space="preserve">(541) 555-9315</t>
  </si>
  <si>
    <t xml:space="preserve">calvingrant@outlook.example.com</t>
  </si>
  <si>
    <t xml:space="preserve">WL-01587</t>
  </si>
  <si>
    <t xml:space="preserve">Guzman</t>
  </si>
  <si>
    <t xml:space="preserve">SCOTER WAKE</t>
  </si>
  <si>
    <t xml:space="preserve">(206) 555-0286</t>
  </si>
  <si>
    <t xml:space="preserve">patrickguzman@salishnet.net</t>
  </si>
  <si>
    <t xml:space="preserve">WL-01588</t>
  </si>
  <si>
    <t xml:space="preserve">Conner</t>
  </si>
  <si>
    <t xml:space="preserve">Garrett</t>
  </si>
  <si>
    <t xml:space="preserve">Conner Marine LLC</t>
  </si>
  <si>
    <t xml:space="preserve">WIDGEON ROCK</t>
  </si>
  <si>
    <t xml:space="preserve">(360) 555-3142</t>
  </si>
  <si>
    <t xml:space="preserve">garrettconner@salishnet.net</t>
  </si>
  <si>
    <t xml:space="preserve">WL-01589</t>
  </si>
  <si>
    <t xml:space="preserve">Klein</t>
  </si>
  <si>
    <t xml:space="preserve">(503) 555-6913</t>
  </si>
  <si>
    <t xml:space="preserve">caitlinklein@salishnet.net</t>
  </si>
  <si>
    <t xml:space="preserve">WL-01590</t>
  </si>
  <si>
    <t xml:space="preserve">CORMORANT SOUND</t>
  </si>
  <si>
    <t xml:space="preserve">(206) 555-9590</t>
  </si>
  <si>
    <t xml:space="preserve">cynthiagutierrez@harbormail.net</t>
  </si>
  <si>
    <t xml:space="preserve">WL-01591</t>
  </si>
  <si>
    <t xml:space="preserve">Yang</t>
  </si>
  <si>
    <t xml:space="preserve">Yang Holdings LLC</t>
  </si>
  <si>
    <t xml:space="preserve">(206) 555-0115</t>
  </si>
  <si>
    <t xml:space="preserve">chadyang@harbormail.net</t>
  </si>
  <si>
    <t xml:space="preserve">WL-01592</t>
  </si>
  <si>
    <t xml:space="preserve">SALISH CREST</t>
  </si>
  <si>
    <t xml:space="preserve">(541) 555-4077</t>
  </si>
  <si>
    <t xml:space="preserve">michael_robinson@quillayute.org</t>
  </si>
  <si>
    <t xml:space="preserve">WL-01593</t>
  </si>
  <si>
    <t xml:space="preserve">Jeffrey</t>
  </si>
  <si>
    <t xml:space="preserve">(360) 555-7211</t>
  </si>
  <si>
    <t xml:space="preserve">jeffrey_clark@gmail.example.com</t>
  </si>
  <si>
    <t xml:space="preserve">WL-01594</t>
  </si>
  <si>
    <t xml:space="preserve">(206) 555-4563</t>
  </si>
  <si>
    <t xml:space="preserve">tracey.johnson@salishnet.net</t>
  </si>
  <si>
    <t xml:space="preserve">WL-01595</t>
  </si>
  <si>
    <t xml:space="preserve">Kemp</t>
  </si>
  <si>
    <t xml:space="preserve">Kemp Charters Inc</t>
  </si>
  <si>
    <t xml:space="preserve">(253) 555-6865</t>
  </si>
  <si>
    <t xml:space="preserve">anthony_kemp@outlook.example.com</t>
  </si>
  <si>
    <t xml:space="preserve">WL-01596</t>
  </si>
  <si>
    <t xml:space="preserve">Tate</t>
  </si>
  <si>
    <t xml:space="preserve">Shirley</t>
  </si>
  <si>
    <t xml:space="preserve">WIDGEON WAKE</t>
  </si>
  <si>
    <t xml:space="preserve">(503) 555-8511</t>
  </si>
  <si>
    <t xml:space="preserve">shirley.tate@salishnet.net</t>
  </si>
  <si>
    <t xml:space="preserve">WL-01597</t>
  </si>
  <si>
    <t xml:space="preserve">Ford Holdings LLC</t>
  </si>
  <si>
    <t xml:space="preserve">(503) 555-0205</t>
  </si>
  <si>
    <t xml:space="preserve">elizabethford@outlook.example.com</t>
  </si>
  <si>
    <t xml:space="preserve">WL-01598</t>
  </si>
  <si>
    <t xml:space="preserve">Wagner</t>
  </si>
  <si>
    <t xml:space="preserve">(503) 555-6247</t>
  </si>
  <si>
    <t xml:space="preserve">danielle_wagner@outlook.example.com</t>
  </si>
  <si>
    <t xml:space="preserve">WL-01599</t>
  </si>
  <si>
    <t xml:space="preserve">(360) 555-7512</t>
  </si>
  <si>
    <t xml:space="preserve">amy_davis@harbormail.net</t>
  </si>
  <si>
    <t xml:space="preserve">WL-01600</t>
  </si>
  <si>
    <t xml:space="preserve">Solomon Ventures LLC</t>
  </si>
  <si>
    <t xml:space="preserve">WIDGEON STAR</t>
  </si>
  <si>
    <t xml:space="preserve">(360) 555-4976</t>
  </si>
  <si>
    <t xml:space="preserve">kimberlysolomon@gmail.example.com</t>
  </si>
  <si>
    <t xml:space="preserve">WL-01601</t>
  </si>
  <si>
    <t xml:space="preserve">(360) 555-2013</t>
  </si>
  <si>
    <t xml:space="preserve">keith.smith@outlook.example.com</t>
  </si>
  <si>
    <t xml:space="preserve">WL-01602</t>
  </si>
  <si>
    <t xml:space="preserve">Micheal</t>
  </si>
  <si>
    <t xml:space="preserve">(503) 555-6527</t>
  </si>
  <si>
    <t xml:space="preserve">michealmartinez@harbormail.net</t>
  </si>
  <si>
    <t xml:space="preserve">WL-01603</t>
  </si>
  <si>
    <t xml:space="preserve">ANCHOR WAKE</t>
  </si>
  <si>
    <t xml:space="preserve">(206) 555-3437</t>
  </si>
  <si>
    <t xml:space="preserve">laurensmith@quillayute.org</t>
  </si>
  <si>
    <t xml:space="preserve">WL-01604</t>
  </si>
  <si>
    <t xml:space="preserve">(541) 555-1770</t>
  </si>
  <si>
    <t xml:space="preserve">patrickbarnes@harbormail.net</t>
  </si>
  <si>
    <t xml:space="preserve">WL-01605</t>
  </si>
  <si>
    <t xml:space="preserve">Curtis</t>
  </si>
  <si>
    <t xml:space="preserve">(360) 555-0512</t>
  </si>
  <si>
    <t xml:space="preserve">michael.curtis@harbormail.net</t>
  </si>
  <si>
    <t xml:space="preserve">WL-01606</t>
  </si>
  <si>
    <t xml:space="preserve">COHO GLIDE</t>
  </si>
  <si>
    <t xml:space="preserve">(206) 555-8349</t>
  </si>
  <si>
    <t xml:space="preserve">joel_english@outlook.example.com</t>
  </si>
  <si>
    <t xml:space="preserve">WL-01607</t>
  </si>
  <si>
    <t xml:space="preserve">BRANT WIND</t>
  </si>
  <si>
    <t xml:space="preserve">(360) 555-2333</t>
  </si>
  <si>
    <t xml:space="preserve">john_williams@salishnet.net</t>
  </si>
  <si>
    <t xml:space="preserve">WL-01608</t>
  </si>
  <si>
    <t xml:space="preserve">Madeline</t>
  </si>
  <si>
    <t xml:space="preserve">(360) 555-0176</t>
  </si>
  <si>
    <t xml:space="preserve">madelinewright@quillayute.org</t>
  </si>
  <si>
    <t xml:space="preserve">WL-01609</t>
  </si>
  <si>
    <t xml:space="preserve">Singh</t>
  </si>
  <si>
    <t xml:space="preserve">Singh Charters Inc</t>
  </si>
  <si>
    <t xml:space="preserve">ANCHOR LIGHT</t>
  </si>
  <si>
    <t xml:space="preserve">(206) 555-5895</t>
  </si>
  <si>
    <t xml:space="preserve">michael.singh@quillayute.org</t>
  </si>
  <si>
    <t xml:space="preserve">WL-01610</t>
  </si>
  <si>
    <t xml:space="preserve">DRIFT SOUND</t>
  </si>
  <si>
    <t xml:space="preserve">(503) 555-3666</t>
  </si>
  <si>
    <t xml:space="preserve">anthonyjohnson@pugetpost.com</t>
  </si>
  <si>
    <t xml:space="preserve">WL-01611</t>
  </si>
  <si>
    <t xml:space="preserve">Diaz</t>
  </si>
  <si>
    <t xml:space="preserve">Diaz Ventures LLC</t>
  </si>
  <si>
    <t xml:space="preserve">BRANT WAKE</t>
  </si>
  <si>
    <t xml:space="preserve">(541) 555-3208</t>
  </si>
  <si>
    <t xml:space="preserve">joshua.diaz@pugetpost.com</t>
  </si>
  <si>
    <t xml:space="preserve">WL-01612</t>
  </si>
  <si>
    <t xml:space="preserve">DRIFT LINE</t>
  </si>
  <si>
    <t xml:space="preserve">(541) 555-4487</t>
  </si>
  <si>
    <t xml:space="preserve">donaldhernandez@salishnet.net</t>
  </si>
  <si>
    <t xml:space="preserve">WL-01613</t>
  </si>
  <si>
    <t xml:space="preserve">Flores</t>
  </si>
  <si>
    <t xml:space="preserve">Flores Marine LLC</t>
  </si>
  <si>
    <t xml:space="preserve">(360) 555-2022</t>
  </si>
  <si>
    <t xml:space="preserve">matthew.flores@pugetpost.com</t>
  </si>
  <si>
    <t xml:space="preserve">WL-01614</t>
  </si>
  <si>
    <t xml:space="preserve">Katrina</t>
  </si>
  <si>
    <t xml:space="preserve">Elliott Holdings LLC</t>
  </si>
  <si>
    <t xml:space="preserve">(425) 555-1080</t>
  </si>
  <si>
    <t xml:space="preserve">katrina.elliott@gmail.example.com</t>
  </si>
  <si>
    <t xml:space="preserve">WL-01615</t>
  </si>
  <si>
    <t xml:space="preserve">Gaines</t>
  </si>
  <si>
    <t xml:space="preserve">Gaines Ventures LLC</t>
  </si>
  <si>
    <t xml:space="preserve">DRIFT HARBOR</t>
  </si>
  <si>
    <t xml:space="preserve">(360) 555-5480</t>
  </si>
  <si>
    <t xml:space="preserve">melissa.gaines@salishnet.net</t>
  </si>
  <si>
    <t xml:space="preserve">WL-01616</t>
  </si>
  <si>
    <t xml:space="preserve">SPINDRIFT PASSAGE</t>
  </si>
  <si>
    <t xml:space="preserve">(425) 555-2590</t>
  </si>
  <si>
    <t xml:space="preserve">codygreen@outlook.example.com</t>
  </si>
  <si>
    <t xml:space="preserve">WL-01617</t>
  </si>
  <si>
    <t xml:space="preserve">POINT DANCER</t>
  </si>
  <si>
    <t xml:space="preserve">james_ferguson@pugetpost.com</t>
  </si>
  <si>
    <t xml:space="preserve">WL-01618</t>
  </si>
  <si>
    <t xml:space="preserve">Hood</t>
  </si>
  <si>
    <t xml:space="preserve">Charlene</t>
  </si>
  <si>
    <t xml:space="preserve">KESTREL QUEEN</t>
  </si>
  <si>
    <t xml:space="preserve">(253) 555-1366</t>
  </si>
  <si>
    <t xml:space="preserve">charlene_hood@quillayute.org</t>
  </si>
  <si>
    <t xml:space="preserve">WL-01619</t>
  </si>
  <si>
    <t xml:space="preserve">OTTER PASSAGE</t>
  </si>
  <si>
    <t xml:space="preserve">(360) 555-3849</t>
  </si>
  <si>
    <t xml:space="preserve">carmen_montgomery@harbormail.net</t>
  </si>
  <si>
    <t xml:space="preserve">WL-01620</t>
  </si>
  <si>
    <t xml:space="preserve">Livingston</t>
  </si>
  <si>
    <t xml:space="preserve">(360) 555-9684</t>
  </si>
  <si>
    <t xml:space="preserve">jameslivingston@outlook.example.com</t>
  </si>
  <si>
    <t xml:space="preserve">WL-01621</t>
  </si>
  <si>
    <t xml:space="preserve">KESTREL PASSAGE</t>
  </si>
  <si>
    <t xml:space="preserve">(360) 555-2337</t>
  </si>
  <si>
    <t xml:space="preserve">scott.lee@outlook.example.com</t>
  </si>
  <si>
    <t xml:space="preserve">WL-01622</t>
  </si>
  <si>
    <t xml:space="preserve">PINTAIL ROSE</t>
  </si>
  <si>
    <t xml:space="preserve">(360) 555-0644</t>
  </si>
  <si>
    <t xml:space="preserve">eduardorice@gmail.example.com</t>
  </si>
  <si>
    <t xml:space="preserve">WL-01623</t>
  </si>
  <si>
    <t xml:space="preserve">Scott Ventures LLC</t>
  </si>
  <si>
    <t xml:space="preserve">SPINDRIFT MIST</t>
  </si>
  <si>
    <t xml:space="preserve">(206) 555-8056</t>
  </si>
  <si>
    <t xml:space="preserve">danascott@outlook.example.com</t>
  </si>
  <si>
    <t xml:space="preserve">WL-01624</t>
  </si>
  <si>
    <t xml:space="preserve">Estrada</t>
  </si>
  <si>
    <t xml:space="preserve">Estrada Charters Inc</t>
  </si>
  <si>
    <t xml:space="preserve">(360) 555-0242</t>
  </si>
  <si>
    <t xml:space="preserve">megan.estrada@gmail.example.com</t>
  </si>
  <si>
    <t xml:space="preserve">WL-01625</t>
  </si>
  <si>
    <t xml:space="preserve">Rowland Charters Inc</t>
  </si>
  <si>
    <t xml:space="preserve">GRAY VEER</t>
  </si>
  <si>
    <t xml:space="preserve">(541) 555-7265</t>
  </si>
  <si>
    <t xml:space="preserve">albertrowland@gmail.example.com</t>
  </si>
  <si>
    <t xml:space="preserve">WL-01626</t>
  </si>
  <si>
    <t xml:space="preserve">(360) 555-6037</t>
  </si>
  <si>
    <t xml:space="preserve">kristen_smith@harbormail.net</t>
  </si>
  <si>
    <t xml:space="preserve">WL-01627</t>
  </si>
  <si>
    <t xml:space="preserve">Cherry</t>
  </si>
  <si>
    <t xml:space="preserve">Paige</t>
  </si>
  <si>
    <t xml:space="preserve">Cherry Charters Inc</t>
  </si>
  <si>
    <t xml:space="preserve">(360) 555-9690</t>
  </si>
  <si>
    <t xml:space="preserve">WL-01628</t>
  </si>
  <si>
    <t xml:space="preserve">Fitzgerald</t>
  </si>
  <si>
    <t xml:space="preserve">(360) 555-9333</t>
  </si>
  <si>
    <t xml:space="preserve">nicholas_fitzgerald@salishnet.net</t>
  </si>
  <si>
    <t xml:space="preserve">WL-01629</t>
  </si>
  <si>
    <t xml:space="preserve">(503) 555-8485</t>
  </si>
  <si>
    <t xml:space="preserve">mary_parker@outlook.example.com</t>
  </si>
  <si>
    <t xml:space="preserve">WL-01630</t>
  </si>
  <si>
    <t xml:space="preserve">Charlotte</t>
  </si>
  <si>
    <t xml:space="preserve">Stevens Marine LLC</t>
  </si>
  <si>
    <t xml:space="preserve">(541) 555-2742</t>
  </si>
  <si>
    <t xml:space="preserve">charlotte.stevens@quillayute.org</t>
  </si>
  <si>
    <t xml:space="preserve">WL-01631</t>
  </si>
  <si>
    <t xml:space="preserve">Vasquez</t>
  </si>
  <si>
    <t xml:space="preserve">(425) 555-2794</t>
  </si>
  <si>
    <t xml:space="preserve">jonathan_vasquez@harbormail.net</t>
  </si>
  <si>
    <t xml:space="preserve">WL-01632</t>
  </si>
  <si>
    <t xml:space="preserve">(360) 555-7672</t>
  </si>
  <si>
    <t xml:space="preserve">laura_johnson@salishnet.net</t>
  </si>
  <si>
    <t xml:space="preserve">WL-01633</t>
  </si>
  <si>
    <t xml:space="preserve">(503) 555-1263</t>
  </si>
  <si>
    <t xml:space="preserve">michaelgonzalez@salishnet.net</t>
  </si>
  <si>
    <t xml:space="preserve">WL-01634</t>
  </si>
  <si>
    <t xml:space="preserve">Ramirez Charters Inc</t>
  </si>
  <si>
    <t xml:space="preserve">MURRE LIGHT</t>
  </si>
  <si>
    <t xml:space="preserve">(360) 555-7777</t>
  </si>
  <si>
    <t xml:space="preserve">dawnramirez@outlook.example.com</t>
  </si>
  <si>
    <t xml:space="preserve">WL-01635</t>
  </si>
  <si>
    <t xml:space="preserve">Darrell</t>
  </si>
  <si>
    <t xml:space="preserve">KESTREL VEER</t>
  </si>
  <si>
    <t xml:space="preserve">(360) 555-4940</t>
  </si>
  <si>
    <t xml:space="preserve">darrell_lee@salishnet.net</t>
  </si>
  <si>
    <t xml:space="preserve">WL-01636</t>
  </si>
  <si>
    <t xml:space="preserve">Flores Holdings LLC</t>
  </si>
  <si>
    <t xml:space="preserve">(503) 555-5550</t>
  </si>
  <si>
    <t xml:space="preserve">stephen_flores@harbormail.net</t>
  </si>
  <si>
    <t xml:space="preserve">WL-01637</t>
  </si>
  <si>
    <t xml:space="preserve">Johnson Charters Inc</t>
  </si>
  <si>
    <t xml:space="preserve">(206) 555-9863</t>
  </si>
  <si>
    <t xml:space="preserve">tiffany_johnson@harbormail.net</t>
  </si>
  <si>
    <t xml:space="preserve">WL-01638</t>
  </si>
  <si>
    <t xml:space="preserve">Wall</t>
  </si>
  <si>
    <t xml:space="preserve">(541) 555-9243</t>
  </si>
  <si>
    <t xml:space="preserve">christopherwall@gmail.example.com</t>
  </si>
  <si>
    <t xml:space="preserve">WL-01639</t>
  </si>
  <si>
    <t xml:space="preserve">Jensen</t>
  </si>
  <si>
    <t xml:space="preserve">Jensen Charters Inc</t>
  </si>
  <si>
    <t xml:space="preserve">DRIFT PASSAGE</t>
  </si>
  <si>
    <t xml:space="preserve">(425) 555-2335</t>
  </si>
  <si>
    <t xml:space="preserve">donna_jensen@gmail.example.com</t>
  </si>
  <si>
    <t xml:space="preserve">WL-01640</t>
  </si>
  <si>
    <t xml:space="preserve">(253) 555-7749</t>
  </si>
  <si>
    <t xml:space="preserve">tammystone@quillayute.org</t>
  </si>
  <si>
    <t xml:space="preserve">WL-01641</t>
  </si>
  <si>
    <t xml:space="preserve">(360) 555-5454</t>
  </si>
  <si>
    <t xml:space="preserve">jason.medina@salishnet.net</t>
  </si>
  <si>
    <t xml:space="preserve">WL-01642</t>
  </si>
  <si>
    <t xml:space="preserve">Carroll</t>
  </si>
  <si>
    <t xml:space="preserve">Shane</t>
  </si>
  <si>
    <t xml:space="preserve">Carroll Holdings LLC</t>
  </si>
  <si>
    <t xml:space="preserve">SABLE MIST</t>
  </si>
  <si>
    <t xml:space="preserve">(503) 555-7321</t>
  </si>
  <si>
    <t xml:space="preserve">shanecarroll@quillayute.org</t>
  </si>
  <si>
    <t xml:space="preserve">WL-01643</t>
  </si>
  <si>
    <t xml:space="preserve">(360) 555-5899</t>
  </si>
  <si>
    <t xml:space="preserve">peterwilliams@salishnet.net</t>
  </si>
  <si>
    <t xml:space="preserve">WL-01644</t>
  </si>
  <si>
    <t xml:space="preserve">Natalie</t>
  </si>
  <si>
    <t xml:space="preserve">Parker Charters Inc</t>
  </si>
  <si>
    <t xml:space="preserve">(360) 555-4260</t>
  </si>
  <si>
    <t xml:space="preserve">natalie.parker@pugetpost.com</t>
  </si>
  <si>
    <t xml:space="preserve">WL-01645</t>
  </si>
  <si>
    <t xml:space="preserve">ANCHOR SONG</t>
  </si>
  <si>
    <t xml:space="preserve">(360) 555-8759</t>
  </si>
  <si>
    <t xml:space="preserve">michael_walker@gmail.example.com</t>
  </si>
  <si>
    <t xml:space="preserve">WL-01646</t>
  </si>
  <si>
    <t xml:space="preserve">GRAY REACH</t>
  </si>
  <si>
    <t xml:space="preserve">(503) 555-0514</t>
  </si>
  <si>
    <t xml:space="preserve">kristenjackson@gmail.example.com</t>
  </si>
  <si>
    <t xml:space="preserve">WL-01647</t>
  </si>
  <si>
    <t xml:space="preserve">(360) 555-4566</t>
  </si>
  <si>
    <t xml:space="preserve">robertshannon@salishnet.net</t>
  </si>
  <si>
    <t xml:space="preserve">WL-01648</t>
  </si>
  <si>
    <t xml:space="preserve">Matthews</t>
  </si>
  <si>
    <t xml:space="preserve">Matthews Holdings LLC</t>
  </si>
  <si>
    <t xml:space="preserve">(206) 555-8745</t>
  </si>
  <si>
    <t xml:space="preserve">chelseamatthews@outlook.example.com</t>
  </si>
  <si>
    <t xml:space="preserve">WL-01649</t>
  </si>
  <si>
    <t xml:space="preserve">Krueger</t>
  </si>
  <si>
    <t xml:space="preserve">Krueger Charters Inc</t>
  </si>
  <si>
    <t xml:space="preserve">PETREL RUNNER</t>
  </si>
  <si>
    <t xml:space="preserve">(503) 555-8575</t>
  </si>
  <si>
    <t xml:space="preserve">amy.krueger@harbormail.net</t>
  </si>
  <si>
    <t xml:space="preserve">WL-01650</t>
  </si>
  <si>
    <t xml:space="preserve">Kerr</t>
  </si>
  <si>
    <t xml:space="preserve">Kerr Marine LLC</t>
  </si>
  <si>
    <t xml:space="preserve">(253) 555-2752</t>
  </si>
  <si>
    <t xml:space="preserve">brett.kerr@pugetpost.com</t>
  </si>
  <si>
    <t xml:space="preserve">WL-01651</t>
  </si>
  <si>
    <t xml:space="preserve">Lawson</t>
  </si>
  <si>
    <t xml:space="preserve">Lawson Charters Inc</t>
  </si>
  <si>
    <t xml:space="preserve">(360) 555-4802</t>
  </si>
  <si>
    <t xml:space="preserve">kayla.lawson@outlook.example.com</t>
  </si>
  <si>
    <t xml:space="preserve">WL-01652</t>
  </si>
  <si>
    <t xml:space="preserve">(425) 555-7512</t>
  </si>
  <si>
    <t xml:space="preserve">melissajohnson@gmail.example.com</t>
  </si>
  <si>
    <t xml:space="preserve">WL-01653</t>
  </si>
  <si>
    <t xml:space="preserve">Garrison</t>
  </si>
  <si>
    <t xml:space="preserve">PETREL PASSAGE</t>
  </si>
  <si>
    <t xml:space="preserve">(360) 555-5850</t>
  </si>
  <si>
    <t xml:space="preserve">kennethgarrison@quillayute.org</t>
  </si>
  <si>
    <t xml:space="preserve">WL-01654</t>
  </si>
  <si>
    <t xml:space="preserve">Theresa</t>
  </si>
  <si>
    <t xml:space="preserve">Henderson Marine LLC</t>
  </si>
  <si>
    <t xml:space="preserve">SEAL VEER</t>
  </si>
  <si>
    <t xml:space="preserve">(360) 555-0757</t>
  </si>
  <si>
    <t xml:space="preserve">theresa_henderson@harbormail.net</t>
  </si>
  <si>
    <t xml:space="preserve">WL-01655</t>
  </si>
  <si>
    <t xml:space="preserve">Williamson</t>
  </si>
  <si>
    <t xml:space="preserve">(360) 555-7400</t>
  </si>
  <si>
    <t xml:space="preserve">michael_williamson@quillayute.org</t>
  </si>
  <si>
    <t xml:space="preserve">WL-01656</t>
  </si>
  <si>
    <t xml:space="preserve">Christian Ventures LLC</t>
  </si>
  <si>
    <t xml:space="preserve">(360) 555-3317</t>
  </si>
  <si>
    <t xml:space="preserve">jennifer.christian@salishnet.net</t>
  </si>
  <si>
    <t xml:space="preserve">WL-01657</t>
  </si>
  <si>
    <t xml:space="preserve">Wells</t>
  </si>
  <si>
    <t xml:space="preserve">(360) 555-3421</t>
  </si>
  <si>
    <t xml:space="preserve">chadwells@gmail.example.com</t>
  </si>
  <si>
    <t xml:space="preserve">WL-01658</t>
  </si>
  <si>
    <t xml:space="preserve">Schwartz</t>
  </si>
  <si>
    <t xml:space="preserve">(503) 555-3949</t>
  </si>
  <si>
    <t xml:space="preserve">mary_schwartz@quillayute.org</t>
  </si>
  <si>
    <t xml:space="preserve">WL-01659</t>
  </si>
  <si>
    <t xml:space="preserve">Lopez Ventures LLC</t>
  </si>
  <si>
    <t xml:space="preserve">(360) 555-1279</t>
  </si>
  <si>
    <t xml:space="preserve">leslielopez@outlook.example.com</t>
  </si>
  <si>
    <t xml:space="preserve">WL-01660</t>
  </si>
  <si>
    <t xml:space="preserve">OTTER RUNNER</t>
  </si>
  <si>
    <t xml:space="preserve">(360) 555-5530</t>
  </si>
  <si>
    <t xml:space="preserve">adamdavis@outlook.example.com</t>
  </si>
  <si>
    <t xml:space="preserve">WL-01661</t>
  </si>
  <si>
    <t xml:space="preserve">Stewart</t>
  </si>
  <si>
    <t xml:space="preserve">Randy</t>
  </si>
  <si>
    <t xml:space="preserve">Stewart Charters Inc</t>
  </si>
  <si>
    <t xml:space="preserve">(360) 555-8138</t>
  </si>
  <si>
    <t xml:space="preserve">randystewart@gmail.example.com</t>
  </si>
  <si>
    <t xml:space="preserve">WL-01662</t>
  </si>
  <si>
    <t xml:space="preserve">(360) 555-4311</t>
  </si>
  <si>
    <t xml:space="preserve">david_wilson@salishnet.net</t>
  </si>
  <si>
    <t xml:space="preserve">WL-01663</t>
  </si>
  <si>
    <t xml:space="preserve">Garner</t>
  </si>
  <si>
    <t xml:space="preserve">Garner Holdings LLC</t>
  </si>
  <si>
    <t xml:space="preserve">(360) 555-9075</t>
  </si>
  <si>
    <t xml:space="preserve">chris.garner@outlook.example.com</t>
  </si>
  <si>
    <t xml:space="preserve">WL-01664</t>
  </si>
  <si>
    <t xml:space="preserve">Smith Ventures LLC</t>
  </si>
  <si>
    <t xml:space="preserve">PETREL ROCK</t>
  </si>
  <si>
    <t xml:space="preserve">(503) 555-5701</t>
  </si>
  <si>
    <t xml:space="preserve">kimberly.smith@harbormail.net</t>
  </si>
  <si>
    <t xml:space="preserve">WL-01665</t>
  </si>
  <si>
    <t xml:space="preserve">Hunter Marine LLC</t>
  </si>
  <si>
    <t xml:space="preserve">(253) 555-6239</t>
  </si>
  <si>
    <t xml:space="preserve">hectorhunter@gmail.example.com</t>
  </si>
  <si>
    <t xml:space="preserve">WL-01666</t>
  </si>
  <si>
    <t xml:space="preserve">Beard</t>
  </si>
  <si>
    <t xml:space="preserve">OTTER BAY</t>
  </si>
  <si>
    <t xml:space="preserve">(206) 555-9807</t>
  </si>
  <si>
    <t xml:space="preserve">christinabeard@salishnet.net</t>
  </si>
  <si>
    <t xml:space="preserve">WL-01667</t>
  </si>
  <si>
    <t xml:space="preserve">(541) 555-4495</t>
  </si>
  <si>
    <t xml:space="preserve">maryharris@pugetpost.com</t>
  </si>
  <si>
    <t xml:space="preserve">WL-01668</t>
  </si>
  <si>
    <t xml:space="preserve">Marisa</t>
  </si>
  <si>
    <t xml:space="preserve">Alexander Charters Inc</t>
  </si>
  <si>
    <t xml:space="preserve">(360) 555-7094</t>
  </si>
  <si>
    <t xml:space="preserve">marisaalexander@gmail.example.com</t>
  </si>
  <si>
    <t xml:space="preserve">WL-01669</t>
  </si>
  <si>
    <t xml:space="preserve">Dakota</t>
  </si>
  <si>
    <t xml:space="preserve">Nguyen Ventures LLC</t>
  </si>
  <si>
    <t xml:space="preserve">(360) 555-3814</t>
  </si>
  <si>
    <t xml:space="preserve">dakotanguyen@pugetpost.com</t>
  </si>
  <si>
    <t xml:space="preserve">WL-01670</t>
  </si>
  <si>
    <t xml:space="preserve">Larsen</t>
  </si>
  <si>
    <t xml:space="preserve">Larsen Ventures LLC</t>
  </si>
  <si>
    <t xml:space="preserve">(206) 555-7117</t>
  </si>
  <si>
    <t xml:space="preserve">benjamin.larsen@salishnet.net</t>
  </si>
  <si>
    <t xml:space="preserve">WL-01671</t>
  </si>
  <si>
    <t xml:space="preserve">(360) 555-4936</t>
  </si>
  <si>
    <t xml:space="preserve">patrickrodriguez@quillayute.org</t>
  </si>
  <si>
    <t xml:space="preserve">WL-01672</t>
  </si>
  <si>
    <t xml:space="preserve">(541) 555-2604</t>
  </si>
  <si>
    <t xml:space="preserve">holly_jones@pugetpost.com</t>
  </si>
  <si>
    <t xml:space="preserve">WL-01673</t>
  </si>
  <si>
    <t xml:space="preserve">WIDGEON WIND</t>
  </si>
  <si>
    <t xml:space="preserve">(503) 555-8991</t>
  </si>
  <si>
    <t xml:space="preserve">kellie.lee@quillayute.org</t>
  </si>
  <si>
    <t xml:space="preserve">WL-01674</t>
  </si>
  <si>
    <t xml:space="preserve">Singh Marine LLC</t>
  </si>
  <si>
    <t xml:space="preserve">(206) 555-2368</t>
  </si>
  <si>
    <t xml:space="preserve">conniesingh@outlook.example.com</t>
  </si>
  <si>
    <t xml:space="preserve">WL-01675</t>
  </si>
  <si>
    <t xml:space="preserve">(360) 555-4339</t>
  </si>
  <si>
    <t xml:space="preserve">christina_smith@outlook.example.com</t>
  </si>
  <si>
    <t xml:space="preserve">WL-01676</t>
  </si>
  <si>
    <t xml:space="preserve">Spence</t>
  </si>
  <si>
    <t xml:space="preserve">(360) 555-0868</t>
  </si>
  <si>
    <t xml:space="preserve">jill.spence@gmail.example.com</t>
  </si>
  <si>
    <t xml:space="preserve">WL-01677</t>
  </si>
  <si>
    <t xml:space="preserve">Harrison</t>
  </si>
  <si>
    <t xml:space="preserve">Harrison Charters Inc</t>
  </si>
  <si>
    <t xml:space="preserve">(360) 555-5623</t>
  </si>
  <si>
    <t xml:space="preserve">christopher.harrison@salishnet.net</t>
  </si>
  <si>
    <t xml:space="preserve">WL-01678</t>
  </si>
  <si>
    <t xml:space="preserve">Robles</t>
  </si>
  <si>
    <t xml:space="preserve">SALISH WIND</t>
  </si>
  <si>
    <t xml:space="preserve">(541) 555-8687</t>
  </si>
  <si>
    <t xml:space="preserve">logan.robles@quillayute.org</t>
  </si>
  <si>
    <t xml:space="preserve">WL-01679</t>
  </si>
  <si>
    <t xml:space="preserve">Reyes</t>
  </si>
  <si>
    <t xml:space="preserve">Rachael</t>
  </si>
  <si>
    <t xml:space="preserve">Reyes Holdings LLC</t>
  </si>
  <si>
    <t xml:space="preserve">(541) 555-4356</t>
  </si>
  <si>
    <t xml:space="preserve">rachael.reyes@quillayute.org</t>
  </si>
  <si>
    <t xml:space="preserve">WL-01680</t>
  </si>
  <si>
    <t xml:space="preserve">(360) 555-4516</t>
  </si>
  <si>
    <t xml:space="preserve">sara_nelson@quillayute.org</t>
  </si>
  <si>
    <t xml:space="preserve">WL-01681</t>
  </si>
  <si>
    <t xml:space="preserve">Trevor</t>
  </si>
  <si>
    <t xml:space="preserve">TIDE MIST</t>
  </si>
  <si>
    <t xml:space="preserve">(503) 555-0984</t>
  </si>
  <si>
    <t xml:space="preserve">trevor_jones@outlook.example.com</t>
  </si>
  <si>
    <t xml:space="preserve">WL-01682</t>
  </si>
  <si>
    <t xml:space="preserve">Moon Ventures LLC</t>
  </si>
  <si>
    <t xml:space="preserve">(503) 555-9795</t>
  </si>
  <si>
    <t xml:space="preserve">john.moon@harbormail.net</t>
  </si>
  <si>
    <t xml:space="preserve">WL-01683</t>
  </si>
  <si>
    <t xml:space="preserve">Davis Marine LLC</t>
  </si>
  <si>
    <t xml:space="preserve">(503) 555-7569</t>
  </si>
  <si>
    <t xml:space="preserve">steven_davis@gmail.example.com</t>
  </si>
  <si>
    <t xml:space="preserve">WL-01684</t>
  </si>
  <si>
    <t xml:space="preserve">Shaw</t>
  </si>
  <si>
    <t xml:space="preserve">Shaw Holdings LLC</t>
  </si>
  <si>
    <t xml:space="preserve">(360) 555-3158</t>
  </si>
  <si>
    <t xml:space="preserve">janet.shaw@gmail.example.com</t>
  </si>
  <si>
    <t xml:space="preserve">WL-01685</t>
  </si>
  <si>
    <t xml:space="preserve">(503) 555-4403</t>
  </si>
  <si>
    <t xml:space="preserve">WL-01686</t>
  </si>
  <si>
    <t xml:space="preserve">Poole</t>
  </si>
  <si>
    <t xml:space="preserve">Poole Ventures LLC</t>
  </si>
  <si>
    <t xml:space="preserve">PETREL STAR</t>
  </si>
  <si>
    <t xml:space="preserve">(503) 555-9963</t>
  </si>
  <si>
    <t xml:space="preserve">michael_poole@gmail.example.com</t>
  </si>
  <si>
    <t xml:space="preserve">WL-01687</t>
  </si>
  <si>
    <t xml:space="preserve">Franco</t>
  </si>
  <si>
    <t xml:space="preserve">Franco Ventures LLC</t>
  </si>
  <si>
    <t xml:space="preserve">(360) 555-5649</t>
  </si>
  <si>
    <t xml:space="preserve">hollyfranco@harbormail.net</t>
  </si>
  <si>
    <t xml:space="preserve">WL-01688</t>
  </si>
  <si>
    <t xml:space="preserve">Gardner</t>
  </si>
  <si>
    <t xml:space="preserve">KESTREL RUNNER</t>
  </si>
  <si>
    <t xml:space="preserve">(541) 555-3956</t>
  </si>
  <si>
    <t xml:space="preserve">michaelgardner@harbormail.net</t>
  </si>
  <si>
    <t xml:space="preserve">WL-01689</t>
  </si>
  <si>
    <t xml:space="preserve">Nelson Ventures LLC</t>
  </si>
  <si>
    <t xml:space="preserve">joshuanelson@pugetpost.com</t>
  </si>
  <si>
    <t xml:space="preserve">WL-01690</t>
  </si>
  <si>
    <t xml:space="preserve">Glass</t>
  </si>
  <si>
    <t xml:space="preserve">Glass Marine LLC</t>
  </si>
  <si>
    <t xml:space="preserve">(503) 555-3720</t>
  </si>
  <si>
    <t xml:space="preserve">andrew.glass@pugetpost.com</t>
  </si>
  <si>
    <t xml:space="preserve">WL-01691</t>
  </si>
  <si>
    <t xml:space="preserve">Li</t>
  </si>
  <si>
    <t xml:space="preserve">(360) 555-1738</t>
  </si>
  <si>
    <t xml:space="preserve">joshua.li@quillayute.org</t>
  </si>
  <si>
    <t xml:space="preserve">WL-01692</t>
  </si>
  <si>
    <t xml:space="preserve">Beck</t>
  </si>
  <si>
    <t xml:space="preserve">(360) 555-9901</t>
  </si>
  <si>
    <t xml:space="preserve">steven.beck@pugetpost.com</t>
  </si>
  <si>
    <t xml:space="preserve">WL-01693</t>
  </si>
  <si>
    <t xml:space="preserve">Price</t>
  </si>
  <si>
    <t xml:space="preserve">ANCHOR HARBOR</t>
  </si>
  <si>
    <t xml:space="preserve">(425) 555-7172</t>
  </si>
  <si>
    <t xml:space="preserve">michael_price@salishnet.net</t>
  </si>
  <si>
    <t xml:space="preserve">WL-01694</t>
  </si>
  <si>
    <t xml:space="preserve">Aguirre</t>
  </si>
  <si>
    <t xml:space="preserve">Cory</t>
  </si>
  <si>
    <t xml:space="preserve">Aguirre Holdings LLC</t>
  </si>
  <si>
    <t xml:space="preserve">HERON REACH</t>
  </si>
  <si>
    <t xml:space="preserve">(360) 555-7250</t>
  </si>
  <si>
    <t xml:space="preserve">cory_aguirre@pugetpost.com</t>
  </si>
  <si>
    <t xml:space="preserve">WL-01695</t>
  </si>
  <si>
    <t xml:space="preserve">Leach</t>
  </si>
  <si>
    <t xml:space="preserve">Antonio</t>
  </si>
  <si>
    <t xml:space="preserve">(503) 555-0790</t>
  </si>
  <si>
    <t xml:space="preserve">antonio.leach@salishnet.net</t>
  </si>
  <si>
    <t xml:space="preserve">WL-01696</t>
  </si>
  <si>
    <t xml:space="preserve">Steve</t>
  </si>
  <si>
    <t xml:space="preserve">Dixon Ventures LLC</t>
  </si>
  <si>
    <t xml:space="preserve">(360) 555-3808</t>
  </si>
  <si>
    <t xml:space="preserve">steve.dixon@salishnet.net</t>
  </si>
  <si>
    <t xml:space="preserve">WL-01697</t>
  </si>
  <si>
    <t xml:space="preserve">(541) 555-1331</t>
  </si>
  <si>
    <t xml:space="preserve">paige.brown@pugetpost.com</t>
  </si>
  <si>
    <t xml:space="preserve">WL-01698</t>
  </si>
  <si>
    <t xml:space="preserve">SABLE ROCK</t>
  </si>
  <si>
    <t xml:space="preserve">(360) 555-6354</t>
  </si>
  <si>
    <t xml:space="preserve">lisa_young@harbormail.net</t>
  </si>
  <si>
    <t xml:space="preserve">WL-01699</t>
  </si>
  <si>
    <t xml:space="preserve">Fuller</t>
  </si>
  <si>
    <t xml:space="preserve">Fuller Holdings LLC</t>
  </si>
  <si>
    <t xml:space="preserve">OTTER ROSE</t>
  </si>
  <si>
    <t xml:space="preserve">(360) 555-5814</t>
  </si>
  <si>
    <t xml:space="preserve">kevin.fuller@harbormail.net</t>
  </si>
  <si>
    <t xml:space="preserve">WL-01700</t>
  </si>
  <si>
    <t xml:space="preserve">Fletcher</t>
  </si>
  <si>
    <t xml:space="preserve">Fletcher Marine LLC</t>
  </si>
  <si>
    <t xml:space="preserve">DRIFT BAY</t>
  </si>
  <si>
    <t xml:space="preserve">(425) 555-4526</t>
  </si>
  <si>
    <t xml:space="preserve">sherry.fletcher@gmail.example.com</t>
  </si>
  <si>
    <t xml:space="preserve">WL-01701</t>
  </si>
  <si>
    <t xml:space="preserve">Cox</t>
  </si>
  <si>
    <t xml:space="preserve">Cox Marine LLC</t>
  </si>
  <si>
    <t xml:space="preserve">SANDERLING LINE</t>
  </si>
  <si>
    <t xml:space="preserve">(253) 555-6895</t>
  </si>
  <si>
    <t xml:space="preserve">robertcox@gmail.example.com</t>
  </si>
  <si>
    <t xml:space="preserve">WL-01702</t>
  </si>
  <si>
    <t xml:space="preserve">Larry</t>
  </si>
  <si>
    <t xml:space="preserve">Carr Ventures LLC</t>
  </si>
  <si>
    <t xml:space="preserve">(206) 555-9422</t>
  </si>
  <si>
    <t xml:space="preserve">larrycarr@harbormail.net</t>
  </si>
  <si>
    <t xml:space="preserve">WL-01703</t>
  </si>
  <si>
    <t xml:space="preserve">Avery Ventures LLC</t>
  </si>
  <si>
    <t xml:space="preserve">PSINDRIFT WIND</t>
  </si>
  <si>
    <t xml:space="preserve">(541) 555-4394</t>
  </si>
  <si>
    <t xml:space="preserve">jorge.avery@gmail.example.com</t>
  </si>
  <si>
    <t xml:space="preserve">WL-01704</t>
  </si>
  <si>
    <t xml:space="preserve">Horn</t>
  </si>
  <si>
    <t xml:space="preserve">Horn Charters Inc</t>
  </si>
  <si>
    <t xml:space="preserve">(541) 555-6995</t>
  </si>
  <si>
    <t xml:space="preserve">justin.horn@pugetpost.com</t>
  </si>
  <si>
    <t xml:space="preserve">WL-01705</t>
  </si>
  <si>
    <t xml:space="preserve">(541) 555-8058</t>
  </si>
  <si>
    <t xml:space="preserve">tracywalker@salishnet.net</t>
  </si>
  <si>
    <t xml:space="preserve">WL-01706</t>
  </si>
  <si>
    <t xml:space="preserve">(253) 555-8694</t>
  </si>
  <si>
    <t xml:space="preserve">michaellee@salishnet.net</t>
  </si>
  <si>
    <t xml:space="preserve">WL-01707</t>
  </si>
  <si>
    <t xml:space="preserve">COHO LIGHT</t>
  </si>
  <si>
    <t xml:space="preserve">linda.thompson@outlook.example.com</t>
  </si>
  <si>
    <t xml:space="preserve">WL-01708</t>
  </si>
  <si>
    <t xml:space="preserve">Miranda</t>
  </si>
  <si>
    <t xml:space="preserve">(360) 555-5083</t>
  </si>
  <si>
    <t xml:space="preserve">miranda_jones@salishnet.net</t>
  </si>
  <si>
    <t xml:space="preserve">WL-01709</t>
  </si>
  <si>
    <t xml:space="preserve">Stephens</t>
  </si>
  <si>
    <t xml:space="preserve">Stephens Marine LLC</t>
  </si>
  <si>
    <t xml:space="preserve">WIDGEON VEER</t>
  </si>
  <si>
    <t xml:space="preserve">(253) 555-2999</t>
  </si>
  <si>
    <t xml:space="preserve">alexanderstephens@salishnet.net</t>
  </si>
  <si>
    <t xml:space="preserve">WL-01710</t>
  </si>
  <si>
    <t xml:space="preserve">Alyssa</t>
  </si>
  <si>
    <t xml:space="preserve">Morris Ventures LLC</t>
  </si>
  <si>
    <t xml:space="preserve">(360) 555-4784</t>
  </si>
  <si>
    <t xml:space="preserve">alyssa_morris@pugetpost.com</t>
  </si>
  <si>
    <t xml:space="preserve">WL-01711</t>
  </si>
  <si>
    <t xml:space="preserve">Julie</t>
  </si>
  <si>
    <t xml:space="preserve">Peterson Ventures LLC</t>
  </si>
  <si>
    <t xml:space="preserve">PINTAIL WIND</t>
  </si>
  <si>
    <t xml:space="preserve">(503) 555-8135</t>
  </si>
  <si>
    <t xml:space="preserve">julie_peterson@pugetpost.com</t>
  </si>
  <si>
    <t xml:space="preserve">WL-01712</t>
  </si>
  <si>
    <t xml:space="preserve">Liu</t>
  </si>
  <si>
    <t xml:space="preserve">Liu Charters Inc</t>
  </si>
  <si>
    <t xml:space="preserve">(253) 555-9569</t>
  </si>
  <si>
    <t xml:space="preserve">kevinliu@gmail.example.com</t>
  </si>
  <si>
    <t xml:space="preserve">WL-01713</t>
  </si>
  <si>
    <t xml:space="preserve">(360) 555-0186</t>
  </si>
  <si>
    <t xml:space="preserve">tina_garza@gmail.example.com</t>
  </si>
  <si>
    <t xml:space="preserve">WL-01714</t>
  </si>
  <si>
    <t xml:space="preserve">(360) 555-1394</t>
  </si>
  <si>
    <t xml:space="preserve">ashleysmith@quillayute.org</t>
  </si>
  <si>
    <t xml:space="preserve">WL-01715</t>
  </si>
  <si>
    <t xml:space="preserve">Snyder</t>
  </si>
  <si>
    <t xml:space="preserve">Snyder Charters Inc</t>
  </si>
  <si>
    <t xml:space="preserve">(541) 555-6153</t>
  </si>
  <si>
    <t xml:space="preserve">richard.snyder@harbormail.net</t>
  </si>
  <si>
    <t xml:space="preserve">WL-01716</t>
  </si>
  <si>
    <t xml:space="preserve">Olsen</t>
  </si>
  <si>
    <t xml:space="preserve">SPINDRIFT MOON</t>
  </si>
  <si>
    <t xml:space="preserve">(360) 555-3236</t>
  </si>
  <si>
    <t xml:space="preserve">christinaolsen@salishnet.net</t>
  </si>
  <si>
    <t xml:space="preserve">WL-01717</t>
  </si>
  <si>
    <t xml:space="preserve">SPINDRIFT LIGHT</t>
  </si>
  <si>
    <t xml:space="preserve">(360) 555-9606</t>
  </si>
  <si>
    <t xml:space="preserve">andrea.bailey@salishnet.net</t>
  </si>
  <si>
    <t xml:space="preserve">WL-01718</t>
  </si>
  <si>
    <t xml:space="preserve">(360) 555-1249</t>
  </si>
  <si>
    <t xml:space="preserve">christopher.welch@gmail.example.com</t>
  </si>
  <si>
    <t xml:space="preserve">WL-01719</t>
  </si>
  <si>
    <t xml:space="preserve">Anderson Marine LLC</t>
  </si>
  <si>
    <t xml:space="preserve">FOUL ADNCER</t>
  </si>
  <si>
    <t xml:space="preserve">(360) 555-4838</t>
  </si>
  <si>
    <t xml:space="preserve">john_anderson@gmail.example.com</t>
  </si>
  <si>
    <t xml:space="preserve">WL-01720</t>
  </si>
  <si>
    <t xml:space="preserve">Peck</t>
  </si>
  <si>
    <t xml:space="preserve">SPINDRIFT LINE</t>
  </si>
  <si>
    <t xml:space="preserve">(541) 555-9779</t>
  </si>
  <si>
    <t xml:space="preserve">patricia_peck@pugetpost.com</t>
  </si>
  <si>
    <t xml:space="preserve">WL-01721</t>
  </si>
  <si>
    <t xml:space="preserve">Armstrong</t>
  </si>
  <si>
    <t xml:space="preserve">(206) 555-3326</t>
  </si>
  <si>
    <t xml:space="preserve">paularmstrong@outlook.example.com</t>
  </si>
  <si>
    <t xml:space="preserve">WL-01722</t>
  </si>
  <si>
    <t xml:space="preserve">(425) 555-1659</t>
  </si>
  <si>
    <t xml:space="preserve">gregory.collins@quillayute.org</t>
  </si>
  <si>
    <t xml:space="preserve">WL-01723</t>
  </si>
  <si>
    <t xml:space="preserve">Buchanan</t>
  </si>
  <si>
    <t xml:space="preserve">Buchanan Holdings LLC</t>
  </si>
  <si>
    <t xml:space="preserve">(541) 555-0756</t>
  </si>
  <si>
    <t xml:space="preserve">justin_buchanan@pugetpost.com</t>
  </si>
  <si>
    <t xml:space="preserve">WL-01724</t>
  </si>
  <si>
    <t xml:space="preserve">Winters</t>
  </si>
  <si>
    <t xml:space="preserve">Winters Marine LLC</t>
  </si>
  <si>
    <t xml:space="preserve">(360) 555-1149</t>
  </si>
  <si>
    <t xml:space="preserve">bryan_winters@gmail.example.com</t>
  </si>
  <si>
    <t xml:space="preserve">WL-01725</t>
  </si>
  <si>
    <t xml:space="preserve">MURRE MIST</t>
  </si>
  <si>
    <t xml:space="preserve">(360) 555-5030</t>
  </si>
  <si>
    <t xml:space="preserve">lindahall@pugetpost.com</t>
  </si>
  <si>
    <t xml:space="preserve">WL-01726</t>
  </si>
  <si>
    <t xml:space="preserve">(503) 555-7857</t>
  </si>
  <si>
    <t xml:space="preserve">angela.smith@pugetpost.com</t>
  </si>
  <si>
    <t xml:space="preserve">WL-01727</t>
  </si>
  <si>
    <t xml:space="preserve">Morton</t>
  </si>
  <si>
    <t xml:space="preserve">OSPREY VEER</t>
  </si>
  <si>
    <t xml:space="preserve">(253) 555-6264</t>
  </si>
  <si>
    <t xml:space="preserve">ashleymorton@pugetpost.com</t>
  </si>
  <si>
    <t xml:space="preserve">WL-01728</t>
  </si>
  <si>
    <t xml:space="preserve">Robinson Ventures LLC</t>
  </si>
  <si>
    <t xml:space="preserve">(360) 555-1250</t>
  </si>
  <si>
    <t xml:space="preserve">theresa.robinson@gmail.example.com</t>
  </si>
  <si>
    <t xml:space="preserve">WL-01729</t>
  </si>
  <si>
    <t xml:space="preserve">Whitney</t>
  </si>
  <si>
    <t xml:space="preserve">(360) 555-2315</t>
  </si>
  <si>
    <t xml:space="preserve">whitney.baker@harbormail.net</t>
  </si>
  <si>
    <t xml:space="preserve">WL-01730</t>
  </si>
  <si>
    <t xml:space="preserve">Sparks</t>
  </si>
  <si>
    <t xml:space="preserve">Sparks Ventures LLC</t>
  </si>
  <si>
    <t xml:space="preserve">(541) 555-2357</t>
  </si>
  <si>
    <t xml:space="preserve">charlessparks@salishnet.net</t>
  </si>
  <si>
    <t xml:space="preserve">WL-01731</t>
  </si>
  <si>
    <t xml:space="preserve">White Charters Inc</t>
  </si>
  <si>
    <t xml:space="preserve">thomas_white@harbormail.net</t>
  </si>
  <si>
    <t xml:space="preserve">WL-01732</t>
  </si>
  <si>
    <t xml:space="preserve">(541) 555-7213</t>
  </si>
  <si>
    <t xml:space="preserve">dennis.jones@gmail.example.com</t>
  </si>
  <si>
    <t xml:space="preserve">WL-01733</t>
  </si>
  <si>
    <t xml:space="preserve">(360) 555-5186</t>
  </si>
  <si>
    <t xml:space="preserve">william.weber@harbormail.net</t>
  </si>
  <si>
    <t xml:space="preserve">WL-01734</t>
  </si>
  <si>
    <t xml:space="preserve">(253) 555-1103</t>
  </si>
  <si>
    <t xml:space="preserve">jamie_sanchez@pugetpost.com</t>
  </si>
  <si>
    <t xml:space="preserve">WL-01735</t>
  </si>
  <si>
    <t xml:space="preserve">(360) 555-8626</t>
  </si>
  <si>
    <t xml:space="preserve">jeffrey.brown@outlook.example.com</t>
  </si>
  <si>
    <t xml:space="preserve">WL-01736</t>
  </si>
  <si>
    <t xml:space="preserve">Deleon</t>
  </si>
  <si>
    <t xml:space="preserve">Deleon Ventures LLC</t>
  </si>
  <si>
    <t xml:space="preserve">DRIFT VEER</t>
  </si>
  <si>
    <t xml:space="preserve">(360) 555-6687</t>
  </si>
  <si>
    <t xml:space="preserve">patricia.deleon@gmail.example.com</t>
  </si>
  <si>
    <t xml:space="preserve">WL-01737</t>
  </si>
  <si>
    <t xml:space="preserve">(253) 555-1219</t>
  </si>
  <si>
    <t xml:space="preserve">nicolewright@gmail.example.com</t>
  </si>
  <si>
    <t xml:space="preserve">WL-01738</t>
  </si>
  <si>
    <t xml:space="preserve">Kramer</t>
  </si>
  <si>
    <t xml:space="preserve">(425) 555-8322</t>
  </si>
  <si>
    <t xml:space="preserve">zacharykramer@harbormail.net</t>
  </si>
  <si>
    <t xml:space="preserve">WL-01739</t>
  </si>
  <si>
    <t xml:space="preserve">(206) 555-5400</t>
  </si>
  <si>
    <t xml:space="preserve">andrew.davis@gmail.example.com</t>
  </si>
  <si>
    <t xml:space="preserve">WL-01740</t>
  </si>
  <si>
    <t xml:space="preserve">Wyatt</t>
  </si>
  <si>
    <t xml:space="preserve">(503) 555-1572</t>
  </si>
  <si>
    <t xml:space="preserve">lisawyatt@gmail.example.com</t>
  </si>
  <si>
    <t xml:space="preserve">WL-01741</t>
  </si>
  <si>
    <t xml:space="preserve">Burton</t>
  </si>
  <si>
    <t xml:space="preserve">(206) 555-7979</t>
  </si>
  <si>
    <t xml:space="preserve">lisaburton@quillayute.org</t>
  </si>
  <si>
    <t xml:space="preserve">WL-01742</t>
  </si>
  <si>
    <t xml:space="preserve">(360) 555-7514</t>
  </si>
  <si>
    <t xml:space="preserve">robertsmith@pugetpost.com</t>
  </si>
  <si>
    <t xml:space="preserve">WL-01743</t>
  </si>
  <si>
    <t xml:space="preserve">Hernandez Ventures LLC</t>
  </si>
  <si>
    <t xml:space="preserve">(503) 555-8815</t>
  </si>
  <si>
    <t xml:space="preserve">melissa_hernandez@outlook.example.com</t>
  </si>
  <si>
    <t xml:space="preserve">WL-01744</t>
  </si>
  <si>
    <t xml:space="preserve">Mariah</t>
  </si>
  <si>
    <t xml:space="preserve">(360) 555-0692</t>
  </si>
  <si>
    <t xml:space="preserve">mariah_white@outlook.example.com</t>
  </si>
  <si>
    <t xml:space="preserve">WL-01745</t>
  </si>
  <si>
    <t xml:space="preserve">(360) 555-3433</t>
  </si>
  <si>
    <t xml:space="preserve">david.hall@quillayute.org</t>
  </si>
  <si>
    <t xml:space="preserve">WL-01746</t>
  </si>
  <si>
    <t xml:space="preserve">PINTAIL WEATHER</t>
  </si>
  <si>
    <t xml:space="preserve">(360) 555-8974</t>
  </si>
  <si>
    <t xml:space="preserve">elizabeth_ward@outlook.example.com</t>
  </si>
  <si>
    <t xml:space="preserve">WL-01747</t>
  </si>
  <si>
    <t xml:space="preserve">OSPREY MOON</t>
  </si>
  <si>
    <t xml:space="preserve">(360) 555-8322</t>
  </si>
  <si>
    <t xml:space="preserve">andrew.anderson@gmail.example.com</t>
  </si>
  <si>
    <t xml:space="preserve">WL-01748</t>
  </si>
  <si>
    <t xml:space="preserve">(425) 555-0958</t>
  </si>
  <si>
    <t xml:space="preserve">daniel_brown@salishnet.net</t>
  </si>
  <si>
    <t xml:space="preserve">WL-01749</t>
  </si>
  <si>
    <t xml:space="preserve">Evan</t>
  </si>
  <si>
    <t xml:space="preserve">(360) 555-5050</t>
  </si>
  <si>
    <t xml:space="preserve">evanstevens@outlook.example.com</t>
  </si>
  <si>
    <t xml:space="preserve">WL-01750</t>
  </si>
  <si>
    <t xml:space="preserve">Berg</t>
  </si>
  <si>
    <t xml:space="preserve">(360) 555-6057</t>
  </si>
  <si>
    <t xml:space="preserve">shawn.berg@pugetpost.com</t>
  </si>
  <si>
    <t xml:space="preserve">WL-01751</t>
  </si>
  <si>
    <t xml:space="preserve">Jennings Marine LLC</t>
  </si>
  <si>
    <t xml:space="preserve">(360) 555-7727</t>
  </si>
  <si>
    <t xml:space="preserve">johnjennings@salishnet.net</t>
  </si>
  <si>
    <t xml:space="preserve">WL-01752</t>
  </si>
  <si>
    <t xml:space="preserve">(206) 555-4098</t>
  </si>
  <si>
    <t xml:space="preserve">kellyjenkins@pugetpost.com</t>
  </si>
  <si>
    <t xml:space="preserve">WL-01753</t>
  </si>
  <si>
    <t xml:space="preserve">Valencia</t>
  </si>
  <si>
    <t xml:space="preserve">Valencia Marine LLC</t>
  </si>
  <si>
    <t xml:space="preserve">(360) 555-2852</t>
  </si>
  <si>
    <t xml:space="preserve">erin.valencia@harbormail.net</t>
  </si>
  <si>
    <t xml:space="preserve">WL-01754</t>
  </si>
  <si>
    <t xml:space="preserve">(360) 555-3206</t>
  </si>
  <si>
    <t xml:space="preserve">paulthompson@outlook.example.com</t>
  </si>
  <si>
    <t xml:space="preserve">WL-01755</t>
  </si>
  <si>
    <t xml:space="preserve">Walton Ventures LLC</t>
  </si>
  <si>
    <t xml:space="preserve">(541) 555-2317</t>
  </si>
  <si>
    <t xml:space="preserve">joshua.walton@salishnet.net</t>
  </si>
  <si>
    <t xml:space="preserve">WL-01756</t>
  </si>
  <si>
    <t xml:space="preserve">Mcdonald</t>
  </si>
  <si>
    <t xml:space="preserve">Mcdonald Marine LLC</t>
  </si>
  <si>
    <t xml:space="preserve">(425) 555-6768</t>
  </si>
  <si>
    <t xml:space="preserve">alexander_mcdonald@pugetpost.com</t>
  </si>
  <si>
    <t xml:space="preserve">WL-01757</t>
  </si>
  <si>
    <t xml:space="preserve">Woods</t>
  </si>
  <si>
    <t xml:space="preserve">Susan</t>
  </si>
  <si>
    <t xml:space="preserve">Woods Marine LLC</t>
  </si>
  <si>
    <t xml:space="preserve">(425) 555-1508</t>
  </si>
  <si>
    <t xml:space="preserve">susanwoods@harbormail.net</t>
  </si>
  <si>
    <t xml:space="preserve">WL-01758</t>
  </si>
  <si>
    <t xml:space="preserve">Billy</t>
  </si>
  <si>
    <t xml:space="preserve">(360) 555-1880</t>
  </si>
  <si>
    <t xml:space="preserve">billyhernandez@salishnet.net</t>
  </si>
  <si>
    <t xml:space="preserve">WL-01759</t>
  </si>
  <si>
    <t xml:space="preserve">(360) 555-8663</t>
  </si>
  <si>
    <t xml:space="preserve">michael_schneider@quillayute.org</t>
  </si>
  <si>
    <t xml:space="preserve">WL-01760</t>
  </si>
  <si>
    <t xml:space="preserve">Becker</t>
  </si>
  <si>
    <t xml:space="preserve">SPINDRIFT WAKE</t>
  </si>
  <si>
    <t xml:space="preserve">(503) 555-4478</t>
  </si>
  <si>
    <t xml:space="preserve">jose.becker@quillayute.org</t>
  </si>
  <si>
    <t xml:space="preserve">WL-01761</t>
  </si>
  <si>
    <t xml:space="preserve">Morrow</t>
  </si>
  <si>
    <t xml:space="preserve">Ariel</t>
  </si>
  <si>
    <t xml:space="preserve">(360) 555-9785</t>
  </si>
  <si>
    <t xml:space="preserve">ariel_morrow@gmail.example.com</t>
  </si>
  <si>
    <t xml:space="preserve">WL-01762</t>
  </si>
  <si>
    <t xml:space="preserve">DRIFT WAKE</t>
  </si>
  <si>
    <t xml:space="preserve">(541) 555-4936</t>
  </si>
  <si>
    <t xml:space="preserve">john_powell@outlook.example.com</t>
  </si>
  <si>
    <t xml:space="preserve">WL-01763</t>
  </si>
  <si>
    <t xml:space="preserve">CORMORANT RUNNER</t>
  </si>
  <si>
    <t xml:space="preserve">(360) 555-8501</t>
  </si>
  <si>
    <t xml:space="preserve">christopher.miller@harbormail.net</t>
  </si>
  <si>
    <t xml:space="preserve">WL-01764</t>
  </si>
  <si>
    <t xml:space="preserve">Arnold Marine LLC</t>
  </si>
  <si>
    <t xml:space="preserve">(541) 555-4343</t>
  </si>
  <si>
    <t xml:space="preserve">WL-01765</t>
  </si>
  <si>
    <t xml:space="preserve">(360) 555-1220</t>
  </si>
  <si>
    <t xml:space="preserve">donald_edwards@salishnet.net</t>
  </si>
  <si>
    <t xml:space="preserve">WL-01766</t>
  </si>
  <si>
    <t xml:space="preserve">Wallace Charters Inc</t>
  </si>
  <si>
    <t xml:space="preserve">(253) 555-1912</t>
  </si>
  <si>
    <t xml:space="preserve">james.wallace@gmail.example.com</t>
  </si>
  <si>
    <t xml:space="preserve">WL-01767</t>
  </si>
  <si>
    <t xml:space="preserve">Christine</t>
  </si>
  <si>
    <t xml:space="preserve">(360) 555-9774</t>
  </si>
  <si>
    <t xml:space="preserve">christine.watson@gmail.example.com</t>
  </si>
  <si>
    <t xml:space="preserve">WL-01768</t>
  </si>
  <si>
    <t xml:space="preserve">Dodson</t>
  </si>
  <si>
    <t xml:space="preserve">POINT VEER</t>
  </si>
  <si>
    <t xml:space="preserve">(360) 555-8090</t>
  </si>
  <si>
    <t xml:space="preserve">amanda.dodson@harbormail.net</t>
  </si>
  <si>
    <t xml:space="preserve">WL-01769</t>
  </si>
  <si>
    <t xml:space="preserve">Cruz</t>
  </si>
  <si>
    <t xml:space="preserve">Brenda</t>
  </si>
  <si>
    <t xml:space="preserve">Cruz Marine LLC</t>
  </si>
  <si>
    <t xml:space="preserve">(360) 555-5127</t>
  </si>
  <si>
    <t xml:space="preserve">brenda_cruz@quillayute.org</t>
  </si>
  <si>
    <t xml:space="preserve">WL-01770</t>
  </si>
  <si>
    <t xml:space="preserve">Cummings</t>
  </si>
  <si>
    <t xml:space="preserve">(425) 555-5218</t>
  </si>
  <si>
    <t xml:space="preserve">billy.cummings@outlook.example.com</t>
  </si>
  <si>
    <t xml:space="preserve">WL-01771</t>
  </si>
  <si>
    <t xml:space="preserve">(360) 555-0998</t>
  </si>
  <si>
    <t xml:space="preserve">kimberlyanderson@harbormail.net</t>
  </si>
  <si>
    <t xml:space="preserve">WL-01772</t>
  </si>
  <si>
    <t xml:space="preserve">(360) 555-3725</t>
  </si>
  <si>
    <t xml:space="preserve">lisa_perez@quillayute.org</t>
  </si>
  <si>
    <t xml:space="preserve">WL-01773</t>
  </si>
  <si>
    <t xml:space="preserve">Bartlett</t>
  </si>
  <si>
    <t xml:space="preserve">Kara</t>
  </si>
  <si>
    <t xml:space="preserve">SCOTER SONG</t>
  </si>
  <si>
    <t xml:space="preserve">(360) 555-5137</t>
  </si>
  <si>
    <t xml:space="preserve">karabartlett@pugetpost.com</t>
  </si>
  <si>
    <t xml:space="preserve">WL-01774</t>
  </si>
  <si>
    <t xml:space="preserve">Castaneda</t>
  </si>
  <si>
    <t xml:space="preserve">Stanley</t>
  </si>
  <si>
    <t xml:space="preserve">(360) 555-4406</t>
  </si>
  <si>
    <t xml:space="preserve">stanley.castaneda@pugetpost.com</t>
  </si>
  <si>
    <t xml:space="preserve">WL-01775</t>
  </si>
  <si>
    <t xml:space="preserve">Tyler</t>
  </si>
  <si>
    <t xml:space="preserve">(360) 555-4850</t>
  </si>
  <si>
    <t xml:space="preserve">tylermiller@salishnet.net</t>
  </si>
  <si>
    <t xml:space="preserve">WL-01776</t>
  </si>
  <si>
    <t xml:space="preserve">Pena</t>
  </si>
  <si>
    <t xml:space="preserve">Pena Marine LLC</t>
  </si>
  <si>
    <t xml:space="preserve">(360) 555-0878</t>
  </si>
  <si>
    <t xml:space="preserve">theresa_pena@pugetpost.com</t>
  </si>
  <si>
    <t xml:space="preserve">WL-01777</t>
  </si>
  <si>
    <t xml:space="preserve">GRAY DANCER</t>
  </si>
  <si>
    <t xml:space="preserve">(360) 555-1318</t>
  </si>
  <si>
    <t xml:space="preserve">WL-01778</t>
  </si>
  <si>
    <t xml:space="preserve">DRIFT GLIDE</t>
  </si>
  <si>
    <t xml:space="preserve">(360) 555-2821</t>
  </si>
  <si>
    <t xml:space="preserve">margaret_brown@outlook.example.com</t>
  </si>
  <si>
    <t xml:space="preserve">WL-01779</t>
  </si>
  <si>
    <t xml:space="preserve">Christy</t>
  </si>
  <si>
    <t xml:space="preserve">Burke Holdings LLC</t>
  </si>
  <si>
    <t xml:space="preserve">(541) 555-1757</t>
  </si>
  <si>
    <t xml:space="preserve">christy_burke@harbormail.net</t>
  </si>
  <si>
    <t xml:space="preserve">WL-01780</t>
  </si>
  <si>
    <t xml:space="preserve">Murphy</t>
  </si>
  <si>
    <t xml:space="preserve">Murphy Ventures LLC</t>
  </si>
  <si>
    <t xml:space="preserve">(425) 555-5577</t>
  </si>
  <si>
    <t xml:space="preserve">matthew.murphy@salishnet.net</t>
  </si>
  <si>
    <t xml:space="preserve">WL-01781</t>
  </si>
  <si>
    <t xml:space="preserve">(206) 555-7352</t>
  </si>
  <si>
    <t xml:space="preserve">crystal_parrish@salishnet.net</t>
  </si>
  <si>
    <t xml:space="preserve">WL-01782</t>
  </si>
  <si>
    <t xml:space="preserve">(541) 555-2422</t>
  </si>
  <si>
    <t xml:space="preserve">ronald.white@quillayute.org</t>
  </si>
  <si>
    <t xml:space="preserve">WL-01783</t>
  </si>
  <si>
    <t xml:space="preserve">(541) 555-2425</t>
  </si>
  <si>
    <t xml:space="preserve">gerald.montgomery@harbormail.net</t>
  </si>
  <si>
    <t xml:space="preserve">WL-01784</t>
  </si>
  <si>
    <t xml:space="preserve">Reyes Marine LLC</t>
  </si>
  <si>
    <t xml:space="preserve">(360) 555-3881</t>
  </si>
  <si>
    <t xml:space="preserve">ginareyes@pugetpost.com</t>
  </si>
  <si>
    <t xml:space="preserve">WL-01785</t>
  </si>
  <si>
    <t xml:space="preserve">ANCHOR WEATHER</t>
  </si>
  <si>
    <t xml:space="preserve">(503) 555-5199</t>
  </si>
  <si>
    <t xml:space="preserve">kayla_henderson@outlook.example.com</t>
  </si>
  <si>
    <t xml:space="preserve">WL-01786</t>
  </si>
  <si>
    <t xml:space="preserve">Steele Ventures LLC</t>
  </si>
  <si>
    <t xml:space="preserve">(503) 555-8011</t>
  </si>
  <si>
    <t xml:space="preserve">april.steele@harbormail.net</t>
  </si>
  <si>
    <t xml:space="preserve">WL-01787</t>
  </si>
  <si>
    <t xml:space="preserve">(360) 555-6285</t>
  </si>
  <si>
    <t xml:space="preserve">ambermiller@gmail.example.com</t>
  </si>
  <si>
    <t xml:space="preserve">WL-01788</t>
  </si>
  <si>
    <t xml:space="preserve">TIDE GLIDE</t>
  </si>
  <si>
    <t xml:space="preserve">(425) 555-0199</t>
  </si>
  <si>
    <t xml:space="preserve">james.austin@outlook.example.com</t>
  </si>
  <si>
    <t xml:space="preserve">WL-01789</t>
  </si>
  <si>
    <t xml:space="preserve">Fox Ventures LLC</t>
  </si>
  <si>
    <t xml:space="preserve">(206) 555-6809</t>
  </si>
  <si>
    <t xml:space="preserve">darrenfox@quillayute.org</t>
  </si>
  <si>
    <t xml:space="preserve">WL-01790</t>
  </si>
  <si>
    <t xml:space="preserve">Bush</t>
  </si>
  <si>
    <t xml:space="preserve">Carlos</t>
  </si>
  <si>
    <t xml:space="preserve">Bush Holdings LLC</t>
  </si>
  <si>
    <t xml:space="preserve">KESTREL ROCK</t>
  </si>
  <si>
    <t xml:space="preserve">(503) 555-9551</t>
  </si>
  <si>
    <t xml:space="preserve">carlos_bush@outlook.example.com</t>
  </si>
  <si>
    <t xml:space="preserve">WL-01791</t>
  </si>
  <si>
    <t xml:space="preserve">Hobbs</t>
  </si>
  <si>
    <t xml:space="preserve">Hobbs Ventures LLC</t>
  </si>
  <si>
    <t xml:space="preserve">PETREL DANCER</t>
  </si>
  <si>
    <t xml:space="preserve">(360) 555-9817</t>
  </si>
  <si>
    <t xml:space="preserve">amy_hobbs@pugetpost.com</t>
  </si>
  <si>
    <t xml:space="preserve">WL-01792</t>
  </si>
  <si>
    <t xml:space="preserve">(253) 555-6375</t>
  </si>
  <si>
    <t xml:space="preserve">cody.baker@outlook.example.com</t>
  </si>
  <si>
    <t xml:space="preserve">WL-01793</t>
  </si>
  <si>
    <t xml:space="preserve">Jasmine</t>
  </si>
  <si>
    <t xml:space="preserve">Buchanan Ventures LLC</t>
  </si>
  <si>
    <t xml:space="preserve">(503) 555-2035</t>
  </si>
  <si>
    <t xml:space="preserve">jasminebuchanan@outlook.example.com</t>
  </si>
  <si>
    <t xml:space="preserve">WL-01794</t>
  </si>
  <si>
    <t xml:space="preserve">(360) 555-8564</t>
  </si>
  <si>
    <t xml:space="preserve">holly_thomas@gmail.example.com</t>
  </si>
  <si>
    <t xml:space="preserve">WL-01795</t>
  </si>
  <si>
    <t xml:space="preserve">Alexander Marine LLC</t>
  </si>
  <si>
    <t xml:space="preserve">(541) 555-1429</t>
  </si>
  <si>
    <t xml:space="preserve">emily.alexander@quillayute.org</t>
  </si>
  <si>
    <t xml:space="preserve">WL-01796</t>
  </si>
  <si>
    <t xml:space="preserve">(360) 555-3775</t>
  </si>
  <si>
    <t xml:space="preserve">michael_phillips@pugetpost.com</t>
  </si>
  <si>
    <t xml:space="preserve">WL-01797</t>
  </si>
  <si>
    <t xml:space="preserve">Pham</t>
  </si>
  <si>
    <t xml:space="preserve">Karl</t>
  </si>
  <si>
    <t xml:space="preserve">Pham Holdings LLC</t>
  </si>
  <si>
    <t xml:space="preserve">(360) 555-5569</t>
  </si>
  <si>
    <t xml:space="preserve">karl_pham@salishnet.net</t>
  </si>
  <si>
    <t xml:space="preserve">WL-01798</t>
  </si>
  <si>
    <t xml:space="preserve">Kelley</t>
  </si>
  <si>
    <t xml:space="preserve">Kelley Marine LLC</t>
  </si>
  <si>
    <t xml:space="preserve">(360) 555-8031</t>
  </si>
  <si>
    <t xml:space="preserve">thomas.kelley@salishnet.net</t>
  </si>
  <si>
    <t xml:space="preserve">WL-01799</t>
  </si>
  <si>
    <t xml:space="preserve">(425) 555-9968</t>
  </si>
  <si>
    <t xml:space="preserve">robert.johnson@salishnet.net</t>
  </si>
  <si>
    <t xml:space="preserve">WL-01800</t>
  </si>
  <si>
    <t xml:space="preserve">(360) 555-7140</t>
  </si>
  <si>
    <t xml:space="preserve">nancylopez@pugetpost.com</t>
  </si>
  <si>
    <t xml:space="preserve">WL-01801</t>
  </si>
  <si>
    <t xml:space="preserve">HALIBUT QUEEN</t>
  </si>
  <si>
    <t xml:space="preserve">(360) 555-3579</t>
  </si>
  <si>
    <t xml:space="preserve">thomasmartinez@pugetpost.com</t>
  </si>
  <si>
    <t xml:space="preserve">WL-01802</t>
  </si>
  <si>
    <t xml:space="preserve">Gamble</t>
  </si>
  <si>
    <t xml:space="preserve">Gamble Holdings LLC</t>
  </si>
  <si>
    <t xml:space="preserve">FOUL CREST</t>
  </si>
  <si>
    <t xml:space="preserve">(360) 555-1505</t>
  </si>
  <si>
    <t xml:space="preserve">josephgamble@harbormail.net</t>
  </si>
  <si>
    <t xml:space="preserve">WL-01803</t>
  </si>
  <si>
    <t xml:space="preserve">Lozano Ventures LLC</t>
  </si>
  <si>
    <t xml:space="preserve">SPINDRIFT REACH</t>
  </si>
  <si>
    <t xml:space="preserve">(360) 555-7173</t>
  </si>
  <si>
    <t xml:space="preserve">miranda.lozano@quillayute.org</t>
  </si>
  <si>
    <t xml:space="preserve">WL-01804</t>
  </si>
  <si>
    <t xml:space="preserve">Norman</t>
  </si>
  <si>
    <t xml:space="preserve">(360) 555-8265</t>
  </si>
  <si>
    <t xml:space="preserve">kimberlynorman@outlook.example.com</t>
  </si>
  <si>
    <t xml:space="preserve">WL-01805</t>
  </si>
  <si>
    <t xml:space="preserve">(360) 555-9733</t>
  </si>
  <si>
    <t xml:space="preserve">robert_alvarez@gmail.example.com</t>
  </si>
  <si>
    <t xml:space="preserve">WL-01806</t>
  </si>
  <si>
    <t xml:space="preserve">(503) 555-3550</t>
  </si>
  <si>
    <t xml:space="preserve">douglasfrazier@gmail.example.com</t>
  </si>
  <si>
    <t xml:space="preserve">WL-01807</t>
  </si>
  <si>
    <t xml:space="preserve">Kathleen</t>
  </si>
  <si>
    <t xml:space="preserve">(541) 555-5082</t>
  </si>
  <si>
    <t xml:space="preserve">kathleen.mcdonald@harbormail.net</t>
  </si>
  <si>
    <t xml:space="preserve">WL-01808</t>
  </si>
  <si>
    <t xml:space="preserve">Shepard</t>
  </si>
  <si>
    <t xml:space="preserve">Shepard Ventures LLC</t>
  </si>
  <si>
    <t xml:space="preserve">(541) 555-4558</t>
  </si>
  <si>
    <t xml:space="preserve">jasonshepard@pugetpost.com</t>
  </si>
  <si>
    <t xml:space="preserve">WL-01809</t>
  </si>
  <si>
    <t xml:space="preserve">Banks</t>
  </si>
  <si>
    <t xml:space="preserve">(253) 555-6387</t>
  </si>
  <si>
    <t xml:space="preserve">tim_banks@outlook.example.com</t>
  </si>
  <si>
    <t xml:space="preserve">WL-01810</t>
  </si>
  <si>
    <t xml:space="preserve">Bridges</t>
  </si>
  <si>
    <t xml:space="preserve">Bridges Marine LLC</t>
  </si>
  <si>
    <t xml:space="preserve">SANDERLING SOUND</t>
  </si>
  <si>
    <t xml:space="preserve">(253) 555-1078</t>
  </si>
  <si>
    <t xml:space="preserve">jenniferbridges@outlook.example.com</t>
  </si>
  <si>
    <t xml:space="preserve">WL-01811</t>
  </si>
  <si>
    <t xml:space="preserve">(541) 555-8824</t>
  </si>
  <si>
    <t xml:space="preserve">bradleyclark@gmail.example.com</t>
  </si>
  <si>
    <t xml:space="preserve">WL-01812</t>
  </si>
  <si>
    <t xml:space="preserve">(206) 555-3878</t>
  </si>
  <si>
    <t xml:space="preserve">tina.evans@salishnet.net</t>
  </si>
  <si>
    <t xml:space="preserve">WL-01813</t>
  </si>
  <si>
    <t xml:space="preserve">Williams Marine LLC</t>
  </si>
  <si>
    <t xml:space="preserve">SPINDRIFT AHRBOR</t>
  </si>
  <si>
    <t xml:space="preserve">(360) 555-8395</t>
  </si>
  <si>
    <t xml:space="preserve">jessica.williams@harbormail.net</t>
  </si>
  <si>
    <t xml:space="preserve">WL-01814</t>
  </si>
  <si>
    <t xml:space="preserve">(360) 555-1957</t>
  </si>
  <si>
    <t xml:space="preserve">lisajensen@salishnet.net</t>
  </si>
  <si>
    <t xml:space="preserve">WL-01815</t>
  </si>
  <si>
    <t xml:space="preserve">(360) 555-3869</t>
  </si>
  <si>
    <t xml:space="preserve">theresamartinez@pugetpost.com</t>
  </si>
  <si>
    <t xml:space="preserve">WL-01816</t>
  </si>
  <si>
    <t xml:space="preserve">Jeanne</t>
  </si>
  <si>
    <t xml:space="preserve">(425) 555-2465</t>
  </si>
  <si>
    <t xml:space="preserve">jeanne.bennett@pugetpost.com</t>
  </si>
  <si>
    <t xml:space="preserve">WL-01817</t>
  </si>
  <si>
    <t xml:space="preserve">PINTAIL HARBOR</t>
  </si>
  <si>
    <t xml:space="preserve">(360) 555-2077</t>
  </si>
  <si>
    <t xml:space="preserve">holly.taylor@gmail.example.com</t>
  </si>
  <si>
    <t xml:space="preserve">WL-01818</t>
  </si>
  <si>
    <t xml:space="preserve">Higgins</t>
  </si>
  <si>
    <t xml:space="preserve">Natasha</t>
  </si>
  <si>
    <t xml:space="preserve">Higgins Marine LLC</t>
  </si>
  <si>
    <t xml:space="preserve">TIDE SOUND</t>
  </si>
  <si>
    <t xml:space="preserve">(503) 555-5615</t>
  </si>
  <si>
    <t xml:space="preserve">natasha.higgins@outlook.example.com</t>
  </si>
  <si>
    <t xml:space="preserve">WL-01819</t>
  </si>
  <si>
    <t xml:space="preserve">Giles</t>
  </si>
  <si>
    <t xml:space="preserve">Giles Marine LLC</t>
  </si>
  <si>
    <t xml:space="preserve">(360) 555-6956</t>
  </si>
  <si>
    <t xml:space="preserve">heathergiles@quillayute.org</t>
  </si>
  <si>
    <t xml:space="preserve">WL-01820</t>
  </si>
  <si>
    <t xml:space="preserve">Petty</t>
  </si>
  <si>
    <t xml:space="preserve">(360) 555-4921</t>
  </si>
  <si>
    <t xml:space="preserve">andrew_petty@harbormail.net</t>
  </si>
  <si>
    <t xml:space="preserve">WL-01821</t>
  </si>
  <si>
    <t xml:space="preserve">Dwayne</t>
  </si>
  <si>
    <t xml:space="preserve">(360) 555-7831</t>
  </si>
  <si>
    <t xml:space="preserve">dwayne.smith@harbormail.net</t>
  </si>
  <si>
    <t xml:space="preserve">WL-01822</t>
  </si>
  <si>
    <t xml:space="preserve">(360) 555-0426</t>
  </si>
  <si>
    <t xml:space="preserve">jessica_price@quillayute.org</t>
  </si>
  <si>
    <t xml:space="preserve">WL-01823</t>
  </si>
  <si>
    <t xml:space="preserve">Leonard</t>
  </si>
  <si>
    <t xml:space="preserve">(360) 555-7626</t>
  </si>
  <si>
    <t xml:space="preserve">amberleonard@salishnet.net</t>
  </si>
  <si>
    <t xml:space="preserve">WL-01824</t>
  </si>
  <si>
    <t xml:space="preserve">Robin</t>
  </si>
  <si>
    <t xml:space="preserve">(360) 555-3495</t>
  </si>
  <si>
    <t xml:space="preserve">robintucker@gmail.example.com</t>
  </si>
  <si>
    <t xml:space="preserve">WL-01825</t>
  </si>
  <si>
    <t xml:space="preserve">Krause</t>
  </si>
  <si>
    <t xml:space="preserve">(360) 555-3969</t>
  </si>
  <si>
    <t xml:space="preserve">WL-01826</t>
  </si>
  <si>
    <t xml:space="preserve">WIDGEON CREST</t>
  </si>
  <si>
    <t xml:space="preserve">(360) 555-6264</t>
  </si>
  <si>
    <t xml:space="preserve">briannadennis@gmail.example.com</t>
  </si>
  <si>
    <t xml:space="preserve">WL-01827</t>
  </si>
  <si>
    <t xml:space="preserve">(360) 555-3703</t>
  </si>
  <si>
    <t xml:space="preserve">nicole.lee@outlook.example.com</t>
  </si>
  <si>
    <t xml:space="preserve">WL-01828</t>
  </si>
  <si>
    <t xml:space="preserve">Adams Ventures LLC</t>
  </si>
  <si>
    <t xml:space="preserve">(503) 555-5083</t>
  </si>
  <si>
    <t xml:space="preserve">donaldadams@salishnet.net</t>
  </si>
  <si>
    <t xml:space="preserve">WL-01829</t>
  </si>
  <si>
    <t xml:space="preserve">Franklin</t>
  </si>
  <si>
    <t xml:space="preserve">BRANT SONG</t>
  </si>
  <si>
    <t xml:space="preserve">(360) 555-6678</t>
  </si>
  <si>
    <t xml:space="preserve">bradley.franklin@quillayute.org</t>
  </si>
  <si>
    <t xml:space="preserve">WL-01830</t>
  </si>
  <si>
    <t xml:space="preserve">(253) 555-7180</t>
  </si>
  <si>
    <t xml:space="preserve">robertpatel@quillayute.org</t>
  </si>
  <si>
    <t xml:space="preserve">WL-01831</t>
  </si>
  <si>
    <t xml:space="preserve">Andersen</t>
  </si>
  <si>
    <t xml:space="preserve">(425) 555-3587</t>
  </si>
  <si>
    <t xml:space="preserve">angela_andersen@pugetpost.com</t>
  </si>
  <si>
    <t xml:space="preserve">WL-01832</t>
  </si>
  <si>
    <t xml:space="preserve">Spencer</t>
  </si>
  <si>
    <t xml:space="preserve">Spencer Ventures LLC</t>
  </si>
  <si>
    <t xml:space="preserve">(360) 555-0983</t>
  </si>
  <si>
    <t xml:space="preserve">bryan.spencer@salishnet.net</t>
  </si>
  <si>
    <t xml:space="preserve">WL-01833</t>
  </si>
  <si>
    <t xml:space="preserve">Michael Charters Inc</t>
  </si>
  <si>
    <t xml:space="preserve">(541) 555-2623</t>
  </si>
  <si>
    <t xml:space="preserve">becky.michael@gmail.example.com</t>
  </si>
  <si>
    <t xml:space="preserve">WL-01834</t>
  </si>
  <si>
    <t xml:space="preserve">(360) 555-8181</t>
  </si>
  <si>
    <t xml:space="preserve">kevin.baker@outlook.example.com</t>
  </si>
  <si>
    <t xml:space="preserve">WL-01835</t>
  </si>
  <si>
    <t xml:space="preserve">Carla</t>
  </si>
  <si>
    <t xml:space="preserve">(360) 555-5010</t>
  </si>
  <si>
    <t xml:space="preserve">carla_montgomery@outlook.example.com</t>
  </si>
  <si>
    <t xml:space="preserve">WL-01836</t>
  </si>
  <si>
    <t xml:space="preserve">Davenport</t>
  </si>
  <si>
    <t xml:space="preserve">Davenport Ventures LLC</t>
  </si>
  <si>
    <t xml:space="preserve">SANDERLING VEER</t>
  </si>
  <si>
    <t xml:space="preserve">(206) 555-6306</t>
  </si>
  <si>
    <t xml:space="preserve">kevin.davenport@gmail.example.com</t>
  </si>
  <si>
    <t xml:space="preserve">WL-01837</t>
  </si>
  <si>
    <t xml:space="preserve">Brad</t>
  </si>
  <si>
    <t xml:space="preserve">(503) 555-6374</t>
  </si>
  <si>
    <t xml:space="preserve">brad_bradford@quillayute.org</t>
  </si>
  <si>
    <t xml:space="preserve">WL-01838</t>
  </si>
  <si>
    <t xml:space="preserve">(360) 555-7921</t>
  </si>
  <si>
    <t xml:space="preserve">james.gregory@outlook.example.com</t>
  </si>
  <si>
    <t xml:space="preserve">WL-01839</t>
  </si>
  <si>
    <t xml:space="preserve">WIDGEON QUEEN</t>
  </si>
  <si>
    <t xml:space="preserve">(206) 555-6396</t>
  </si>
  <si>
    <t xml:space="preserve">darrellclark@quillayute.org</t>
  </si>
  <si>
    <t xml:space="preserve">WL-01840</t>
  </si>
  <si>
    <t xml:space="preserve">Candace</t>
  </si>
  <si>
    <t xml:space="preserve">(206) 555-9287</t>
  </si>
  <si>
    <t xml:space="preserve">candace_ward@pugetpost.com</t>
  </si>
  <si>
    <t xml:space="preserve">WL-01841</t>
  </si>
  <si>
    <t xml:space="preserve">Arthur</t>
  </si>
  <si>
    <t xml:space="preserve">PONIT HARBOR</t>
  </si>
  <si>
    <t xml:space="preserve">(360) 555-5597</t>
  </si>
  <si>
    <t xml:space="preserve">arthur_jones@gmail.example.com</t>
  </si>
  <si>
    <t xml:space="preserve">WL-01842</t>
  </si>
  <si>
    <t xml:space="preserve">(541) 555-8184</t>
  </si>
  <si>
    <t xml:space="preserve">amythomas@harbormail.net</t>
  </si>
  <si>
    <t xml:space="preserve">WL-01843</t>
  </si>
  <si>
    <t xml:space="preserve">Kim Charters Inc</t>
  </si>
  <si>
    <t xml:space="preserve">ANCHOR WIND</t>
  </si>
  <si>
    <t xml:space="preserve">(360) 555-8065</t>
  </si>
  <si>
    <t xml:space="preserve">donnakim@outlook.example.com</t>
  </si>
  <si>
    <t xml:space="preserve">WL-01844</t>
  </si>
  <si>
    <t xml:space="preserve">Pearson</t>
  </si>
  <si>
    <t xml:space="preserve">(360) 555-4205</t>
  </si>
  <si>
    <t xml:space="preserve">jeffreypearson@outlook.example.com</t>
  </si>
  <si>
    <t xml:space="preserve">WL-01845</t>
  </si>
  <si>
    <t xml:space="preserve">(206) 555-0230</t>
  </si>
  <si>
    <t xml:space="preserve">brianna.bush@pugetpost.com</t>
  </si>
  <si>
    <t xml:space="preserve">WL-01846</t>
  </si>
  <si>
    <t xml:space="preserve">Pratt</t>
  </si>
  <si>
    <t xml:space="preserve">Pratt Holdings LLC</t>
  </si>
  <si>
    <t xml:space="preserve">(425) 555-5061</t>
  </si>
  <si>
    <t xml:space="preserve">johnpratt@pugetpost.com</t>
  </si>
  <si>
    <t xml:space="preserve">WL-01847</t>
  </si>
  <si>
    <t xml:space="preserve">Carlson Charters Inc</t>
  </si>
  <si>
    <t xml:space="preserve">(503) 555-1371</t>
  </si>
  <si>
    <t xml:space="preserve">amycarlson@salishnet.net</t>
  </si>
  <si>
    <t xml:space="preserve">WL-01848</t>
  </si>
  <si>
    <t xml:space="preserve">Mckinney</t>
  </si>
  <si>
    <t xml:space="preserve">(360) 555-3466</t>
  </si>
  <si>
    <t xml:space="preserve">casey.mckinney@pugetpost.com</t>
  </si>
  <si>
    <t xml:space="preserve">WL-01849</t>
  </si>
  <si>
    <t xml:space="preserve">Hebert</t>
  </si>
  <si>
    <t xml:space="preserve">(253) 555-8090</t>
  </si>
  <si>
    <t xml:space="preserve">angela_hebert@gmail.example.com</t>
  </si>
  <si>
    <t xml:space="preserve">WL-01850</t>
  </si>
  <si>
    <t xml:space="preserve">Bryce</t>
  </si>
  <si>
    <t xml:space="preserve">(503) 555-8124</t>
  </si>
  <si>
    <t xml:space="preserve">brycebenjamin@gmail.example.com</t>
  </si>
  <si>
    <t xml:space="preserve">WL-01851</t>
  </si>
  <si>
    <t xml:space="preserve">(206) 555-2145</t>
  </si>
  <si>
    <t xml:space="preserve">kevin.kelly@harbormail.net</t>
  </si>
  <si>
    <t xml:space="preserve">WL-01852</t>
  </si>
  <si>
    <t xml:space="preserve">Erickson Charters Inc</t>
  </si>
  <si>
    <t xml:space="preserve">(541) 555-8740</t>
  </si>
  <si>
    <t xml:space="preserve">ross.erickson@gmail.example.com</t>
  </si>
  <si>
    <t xml:space="preserve">WL-01853</t>
  </si>
  <si>
    <t xml:space="preserve">(541) 555-0248</t>
  </si>
  <si>
    <t xml:space="preserve">michael_peterson@quillayute.org</t>
  </si>
  <si>
    <t xml:space="preserve">WL-01854</t>
  </si>
  <si>
    <t xml:space="preserve">Vincent</t>
  </si>
  <si>
    <t xml:space="preserve">(206) 555-2718</t>
  </si>
  <si>
    <t xml:space="preserve">vincent_simon@salishnet.net</t>
  </si>
  <si>
    <t xml:space="preserve">WL-01855</t>
  </si>
  <si>
    <t xml:space="preserve">Wright Holdings LLC</t>
  </si>
  <si>
    <t xml:space="preserve">(541) 555-4015</t>
  </si>
  <si>
    <t xml:space="preserve">mariawright@outlook.example.com</t>
  </si>
  <si>
    <t xml:space="preserve">WL-01856</t>
  </si>
  <si>
    <t xml:space="preserve">Gates</t>
  </si>
  <si>
    <t xml:space="preserve">MURRE ANN</t>
  </si>
  <si>
    <t xml:space="preserve">(360) 555-8613</t>
  </si>
  <si>
    <t xml:space="preserve">chadgates@outlook.example.com</t>
  </si>
  <si>
    <t xml:space="preserve">WL-01857</t>
  </si>
  <si>
    <t xml:space="preserve">Morales</t>
  </si>
  <si>
    <t xml:space="preserve">(360) 555-2989</t>
  </si>
  <si>
    <t xml:space="preserve">anthony.morales@quillayute.org</t>
  </si>
  <si>
    <t xml:space="preserve">WL-01858</t>
  </si>
  <si>
    <t xml:space="preserve">Joyce Holdings LLC</t>
  </si>
  <si>
    <t xml:space="preserve">(360) 555-3482</t>
  </si>
  <si>
    <t xml:space="preserve">sara_joyce@salishnet.net</t>
  </si>
  <si>
    <t xml:space="preserve">WL-01859</t>
  </si>
  <si>
    <t xml:space="preserve">Delgado</t>
  </si>
  <si>
    <t xml:space="preserve">(425) 555-5743</t>
  </si>
  <si>
    <t xml:space="preserve">patricia.delgado@pugetpost.com</t>
  </si>
  <si>
    <t xml:space="preserve">WL-01860</t>
  </si>
  <si>
    <t xml:space="preserve">(503) 555-7091</t>
  </si>
  <si>
    <t xml:space="preserve">justin_brown@quillayute.org</t>
  </si>
  <si>
    <t xml:space="preserve">WL-01861</t>
  </si>
  <si>
    <t xml:space="preserve">(206) 555-1444</t>
  </si>
  <si>
    <t xml:space="preserve">ivanwright@pugetpost.com</t>
  </si>
  <si>
    <t xml:space="preserve">WL-01862</t>
  </si>
  <si>
    <t xml:space="preserve">(253) 555-2020</t>
  </si>
  <si>
    <t xml:space="preserve">joseph_miller@quillayute.org</t>
  </si>
  <si>
    <t xml:space="preserve">WL-01863</t>
  </si>
  <si>
    <t xml:space="preserve">Ruth</t>
  </si>
  <si>
    <t xml:space="preserve">(206) 555-0151</t>
  </si>
  <si>
    <t xml:space="preserve">ruth.jennings@salishnet.net</t>
  </si>
  <si>
    <t xml:space="preserve">WL-01864</t>
  </si>
  <si>
    <t xml:space="preserve">(206) 555-7125</t>
  </si>
  <si>
    <t xml:space="preserve">eric.weber@salishnet.net</t>
  </si>
  <si>
    <t xml:space="preserve">WL-01865</t>
  </si>
  <si>
    <t xml:space="preserve">Barton</t>
  </si>
  <si>
    <t xml:space="preserve">(503) 555-9667</t>
  </si>
  <si>
    <t xml:space="preserve">aaron_barton@outlook.example.com</t>
  </si>
  <si>
    <t xml:space="preserve">WL-01866</t>
  </si>
  <si>
    <t xml:space="preserve">James Ventures LLC</t>
  </si>
  <si>
    <t xml:space="preserve">(541) 555-6095</t>
  </si>
  <si>
    <t xml:space="preserve">joshua.james@harbormail.net</t>
  </si>
  <si>
    <t xml:space="preserve">WL-01867</t>
  </si>
  <si>
    <t xml:space="preserve">Evans Marine LLC</t>
  </si>
  <si>
    <t xml:space="preserve">(425) 555-9750</t>
  </si>
  <si>
    <t xml:space="preserve">andreaevans@outlook.example.com</t>
  </si>
  <si>
    <t xml:space="preserve">WL-01868</t>
  </si>
  <si>
    <t xml:space="preserve">Franklin Ventures LLC</t>
  </si>
  <si>
    <t xml:space="preserve">(360) 555-8253</t>
  </si>
  <si>
    <t xml:space="preserve">james_franklin@quillayute.org</t>
  </si>
  <si>
    <t xml:space="preserve">WL-01869</t>
  </si>
  <si>
    <t xml:space="preserve">(360) 555-5775</t>
  </si>
  <si>
    <t xml:space="preserve">steve_lopez@outlook.example.com</t>
  </si>
  <si>
    <t xml:space="preserve">WL-01870</t>
  </si>
  <si>
    <t xml:space="preserve">(360) 555-1446</t>
  </si>
  <si>
    <t xml:space="preserve">whitney_miller@gmail.example.com</t>
  </si>
  <si>
    <t xml:space="preserve">WL-01871</t>
  </si>
  <si>
    <t xml:space="preserve">(360) 555-6584</t>
  </si>
  <si>
    <t xml:space="preserve">amber_munoz@quillayute.org</t>
  </si>
  <si>
    <t xml:space="preserve">WL-01872</t>
  </si>
  <si>
    <t xml:space="preserve">Adkins</t>
  </si>
  <si>
    <t xml:space="preserve">Neil</t>
  </si>
  <si>
    <t xml:space="preserve">(360) 555-7577</t>
  </si>
  <si>
    <t xml:space="preserve">neiladkins@quillayute.org</t>
  </si>
  <si>
    <t xml:space="preserve">WL-01873</t>
  </si>
  <si>
    <t xml:space="preserve">Michele</t>
  </si>
  <si>
    <t xml:space="preserve">Woods Ventures LLC</t>
  </si>
  <si>
    <t xml:space="preserve">(360) 555-5809</t>
  </si>
  <si>
    <t xml:space="preserve">michelewoods@outlook.example.com</t>
  </si>
  <si>
    <t xml:space="preserve">WL-01874</t>
  </si>
  <si>
    <t xml:space="preserve">Glenda</t>
  </si>
  <si>
    <t xml:space="preserve">(360) 555-5053</t>
  </si>
  <si>
    <t xml:space="preserve">glenda.williams@harbormail.net</t>
  </si>
  <si>
    <t xml:space="preserve">WL-01875</t>
  </si>
  <si>
    <t xml:space="preserve">(360) 555-3570</t>
  </si>
  <si>
    <t xml:space="preserve">steven_harris@pugetpost.com</t>
  </si>
  <si>
    <t xml:space="preserve">WL-01876</t>
  </si>
  <si>
    <t xml:space="preserve">(360) 555-1280</t>
  </si>
  <si>
    <t xml:space="preserve">megan_guzman@pugetpost.com</t>
  </si>
  <si>
    <t xml:space="preserve">WL-01877</t>
  </si>
  <si>
    <t xml:space="preserve">Ingram</t>
  </si>
  <si>
    <t xml:space="preserve">Ingram Ventures LLC</t>
  </si>
  <si>
    <t xml:space="preserve">POINT REACH</t>
  </si>
  <si>
    <t xml:space="preserve">(425) 555-2202</t>
  </si>
  <si>
    <t xml:space="preserve">michael.ingram@outlook.example.com</t>
  </si>
  <si>
    <t xml:space="preserve">WL-01878</t>
  </si>
  <si>
    <t xml:space="preserve">(360) 555-4930</t>
  </si>
  <si>
    <t xml:space="preserve">jennifer.phillips@harbormail.net</t>
  </si>
  <si>
    <t xml:space="preserve">WL-01879</t>
  </si>
  <si>
    <t xml:space="preserve">English Ventures LLC</t>
  </si>
  <si>
    <t xml:space="preserve">SEAL QUEEN</t>
  </si>
  <si>
    <t xml:space="preserve">(253) 555-7053</t>
  </si>
  <si>
    <t xml:space="preserve">crystalenglish@harbormail.net</t>
  </si>
  <si>
    <t xml:space="preserve">WL-01880</t>
  </si>
  <si>
    <t xml:space="preserve">Torres Marine LLC</t>
  </si>
  <si>
    <t xml:space="preserve">(360) 555-5022</t>
  </si>
  <si>
    <t xml:space="preserve">walter_torres@harbormail.net</t>
  </si>
  <si>
    <t xml:space="preserve">WL-01881</t>
  </si>
  <si>
    <t xml:space="preserve">(360) 555-9128</t>
  </si>
  <si>
    <t xml:space="preserve">williambennett@harbormail.net</t>
  </si>
  <si>
    <t xml:space="preserve">WL-01882</t>
  </si>
  <si>
    <t xml:space="preserve">Shepard Marine LLC</t>
  </si>
  <si>
    <t xml:space="preserve">(360) 555-1289</t>
  </si>
  <si>
    <t xml:space="preserve">dennisshepard@outlook.example.com</t>
  </si>
  <si>
    <t xml:space="preserve">WL-01883</t>
  </si>
  <si>
    <t xml:space="preserve">Chavez</t>
  </si>
  <si>
    <t xml:space="preserve">Chavez Charters Inc</t>
  </si>
  <si>
    <t xml:space="preserve">(206) 555-4652</t>
  </si>
  <si>
    <t xml:space="preserve">joseph.chavez@outlook.example.com</t>
  </si>
  <si>
    <t xml:space="preserve">WL-01884</t>
  </si>
  <si>
    <t xml:space="preserve">TIDE HRABOR</t>
  </si>
  <si>
    <t xml:space="preserve">(360) 555-0420</t>
  </si>
  <si>
    <t xml:space="preserve">rebecca_price@outlook.example.com</t>
  </si>
  <si>
    <t xml:space="preserve">WL-01885</t>
  </si>
  <si>
    <t xml:space="preserve">Ricky</t>
  </si>
  <si>
    <t xml:space="preserve">SANDERLING QUEEN</t>
  </si>
  <si>
    <t xml:space="preserve">(541) 555-1073</t>
  </si>
  <si>
    <t xml:space="preserve">ricky.frazier@quillayute.org</t>
  </si>
  <si>
    <t xml:space="preserve">WL-01886</t>
  </si>
  <si>
    <t xml:space="preserve">WIDGEON HARBOR</t>
  </si>
  <si>
    <t xml:space="preserve">(360) 555-6590</t>
  </si>
  <si>
    <t xml:space="preserve">kenneth.riley@salishnet.net</t>
  </si>
  <si>
    <t xml:space="preserve">WL-01887</t>
  </si>
  <si>
    <t xml:space="preserve">Moss Marine LLC</t>
  </si>
  <si>
    <t xml:space="preserve">(425) 555-0517</t>
  </si>
  <si>
    <t xml:space="preserve">davidmoss@quillayute.org</t>
  </si>
  <si>
    <t xml:space="preserve">WL-01888</t>
  </si>
  <si>
    <t xml:space="preserve">HERON SOUND</t>
  </si>
  <si>
    <t xml:space="preserve">(360) 555-5934</t>
  </si>
  <si>
    <t xml:space="preserve">david.chapman@salishnet.net</t>
  </si>
  <si>
    <t xml:space="preserve">WL-01889</t>
  </si>
  <si>
    <t xml:space="preserve">Haley</t>
  </si>
  <si>
    <t xml:space="preserve">(253) 555-5869</t>
  </si>
  <si>
    <t xml:space="preserve">haleyscott@pugetpost.com</t>
  </si>
  <si>
    <t xml:space="preserve">WL-01890</t>
  </si>
  <si>
    <t xml:space="preserve">Graves Charters Inc</t>
  </si>
  <si>
    <t xml:space="preserve">(360) 555-1072</t>
  </si>
  <si>
    <t xml:space="preserve">melissa.graves@salishnet.net</t>
  </si>
  <si>
    <t xml:space="preserve">WL-01891</t>
  </si>
  <si>
    <t xml:space="preserve">Ritter</t>
  </si>
  <si>
    <t xml:space="preserve">Ritter Charters Inc</t>
  </si>
  <si>
    <t xml:space="preserve">(360) 555-0463</t>
  </si>
  <si>
    <t xml:space="preserve">leeritter@pugetpost.com</t>
  </si>
  <si>
    <t xml:space="preserve">WL-01892</t>
  </si>
  <si>
    <t xml:space="preserve">Perry</t>
  </si>
  <si>
    <t xml:space="preserve">Perry Marine LLC</t>
  </si>
  <si>
    <t xml:space="preserve">(253) 555-3441</t>
  </si>
  <si>
    <t xml:space="preserve">rebeccaperry@harbormail.net</t>
  </si>
  <si>
    <t xml:space="preserve">WL-01893</t>
  </si>
  <si>
    <t xml:space="preserve">Beesley</t>
  </si>
  <si>
    <t xml:space="preserve">MARBLE WING</t>
  </si>
  <si>
    <t xml:space="preserve">(360) 555-4109</t>
  </si>
  <si>
    <t xml:space="preserve">laura.beesley@salishnet.net</t>
  </si>
  <si>
    <t xml:space="preserve">WL-01894</t>
  </si>
  <si>
    <t xml:space="preserve">Taylor Ventures LLC</t>
  </si>
  <si>
    <t xml:space="preserve">(360) 555-9692</t>
  </si>
  <si>
    <t xml:space="preserve">linda_taylor@outlook.example.com</t>
  </si>
  <si>
    <t xml:space="preserve">WL-01895</t>
  </si>
  <si>
    <t xml:space="preserve">(503) 555-2958</t>
  </si>
  <si>
    <t xml:space="preserve">lisa.brown@gmail.example.com</t>
  </si>
  <si>
    <t xml:space="preserve">WL-01896</t>
  </si>
  <si>
    <t xml:space="preserve">Meredith</t>
  </si>
  <si>
    <t xml:space="preserve">Williams Ventures LLC</t>
  </si>
  <si>
    <t xml:space="preserve">(360) 555-8238</t>
  </si>
  <si>
    <t xml:space="preserve">meredith.williams@gmail.example.com</t>
  </si>
  <si>
    <t xml:space="preserve">WL-01897</t>
  </si>
  <si>
    <t xml:space="preserve">(503) 555-3310</t>
  </si>
  <si>
    <t xml:space="preserve">raymond_davis@pugetpost.com</t>
  </si>
  <si>
    <t xml:space="preserve">WL-01898</t>
  </si>
  <si>
    <t xml:space="preserve">Melinda</t>
  </si>
  <si>
    <t xml:space="preserve">(360) 555-9281</t>
  </si>
  <si>
    <t xml:space="preserve">melinda.wilson@harbormail.net</t>
  </si>
  <si>
    <t xml:space="preserve">WL-01899</t>
  </si>
  <si>
    <t xml:space="preserve">Salas</t>
  </si>
  <si>
    <t xml:space="preserve">emily_salas@pugetpost.com</t>
  </si>
  <si>
    <t xml:space="preserve">WL-01900</t>
  </si>
  <si>
    <t xml:space="preserve">SPINDRIFT BAY</t>
  </si>
  <si>
    <t xml:space="preserve">(360) 555-0764</t>
  </si>
  <si>
    <t xml:space="preserve">nancy.guerrero@pugetpost.com</t>
  </si>
  <si>
    <t xml:space="preserve">WL-01901</t>
  </si>
  <si>
    <t xml:space="preserve">COHO ANN</t>
  </si>
  <si>
    <t xml:space="preserve">(425) 555-0860</t>
  </si>
  <si>
    <t xml:space="preserve">karenjohnson@quillayute.org</t>
  </si>
  <si>
    <t xml:space="preserve">WL-01902</t>
  </si>
  <si>
    <t xml:space="preserve">Rios</t>
  </si>
  <si>
    <t xml:space="preserve">Brendan</t>
  </si>
  <si>
    <t xml:space="preserve">Rios Marine LLC</t>
  </si>
  <si>
    <t xml:space="preserve">(206) 555-9805</t>
  </si>
  <si>
    <t xml:space="preserve">brendan.rios@outlook.example.com</t>
  </si>
  <si>
    <t xml:space="preserve">WL-01903</t>
  </si>
  <si>
    <t xml:space="preserve">Brady</t>
  </si>
  <si>
    <t xml:space="preserve">(206) 555-4523</t>
  </si>
  <si>
    <t xml:space="preserve">andreabrady@quillayute.org</t>
  </si>
  <si>
    <t xml:space="preserve">WL-01904</t>
  </si>
  <si>
    <t xml:space="preserve">(360) 555-9944</t>
  </si>
  <si>
    <t xml:space="preserve">alexanderwong@salishnet.net</t>
  </si>
  <si>
    <t xml:space="preserve">WL-01905</t>
  </si>
  <si>
    <t xml:space="preserve">(206) 555-0292</t>
  </si>
  <si>
    <t xml:space="preserve">william.rogers@pugetpost.com</t>
  </si>
  <si>
    <t xml:space="preserve">WL-01906</t>
  </si>
  <si>
    <t xml:space="preserve">(541) 555-9373</t>
  </si>
  <si>
    <t xml:space="preserve">jessicaflores@harbormail.net</t>
  </si>
  <si>
    <t xml:space="preserve">WL-01907</t>
  </si>
  <si>
    <t xml:space="preserve">(206) 555-8699</t>
  </si>
  <si>
    <t xml:space="preserve">johnrodriguez@pugetpost.com</t>
  </si>
  <si>
    <t xml:space="preserve">WL-01908</t>
  </si>
  <si>
    <t xml:space="preserve">Jensen Holdings LLC</t>
  </si>
  <si>
    <t xml:space="preserve">(541) 555-8212</t>
  </si>
  <si>
    <t xml:space="preserve">jasmine_jensen@harbormail.net</t>
  </si>
  <si>
    <t xml:space="preserve">WL-01909</t>
  </si>
  <si>
    <t xml:space="preserve">Black</t>
  </si>
  <si>
    <t xml:space="preserve">Black Ventures LLC</t>
  </si>
  <si>
    <t xml:space="preserve">(360) 555-6131</t>
  </si>
  <si>
    <t xml:space="preserve">natalie_black@harbormail.net</t>
  </si>
  <si>
    <t xml:space="preserve">WL-01910</t>
  </si>
  <si>
    <t xml:space="preserve">(425) 555-6287</t>
  </si>
  <si>
    <t xml:space="preserve">charles.gates@pugetpost.com</t>
  </si>
  <si>
    <t xml:space="preserve">WL-01911</t>
  </si>
  <si>
    <t xml:space="preserve">Laurie</t>
  </si>
  <si>
    <t xml:space="preserve">Murphy Holdings LLC</t>
  </si>
  <si>
    <t xml:space="preserve">(503) 555-4316</t>
  </si>
  <si>
    <t xml:space="preserve">laurie.murphy@harbormail.net</t>
  </si>
  <si>
    <t xml:space="preserve">WL-01912</t>
  </si>
  <si>
    <t xml:space="preserve">Gibbs</t>
  </si>
  <si>
    <t xml:space="preserve">(541) 555-6936</t>
  </si>
  <si>
    <t xml:space="preserve">james.gibbs@pugetpost.com</t>
  </si>
  <si>
    <t xml:space="preserve">WL-01913</t>
  </si>
  <si>
    <t xml:space="preserve">(360) 555-0826</t>
  </si>
  <si>
    <t xml:space="preserve">nicolethompson@salishnet.net</t>
  </si>
  <si>
    <t xml:space="preserve">WL-01914</t>
  </si>
  <si>
    <t xml:space="preserve">Flores Charters Inc</t>
  </si>
  <si>
    <t xml:space="preserve">(360) 555-8607</t>
  </si>
  <si>
    <t xml:space="preserve">danny_flores@outlook.example.com</t>
  </si>
  <si>
    <t xml:space="preserve">WL-01915</t>
  </si>
  <si>
    <t xml:space="preserve">Fox Holdings LLC</t>
  </si>
  <si>
    <t xml:space="preserve">(360) 555-7919</t>
  </si>
  <si>
    <t xml:space="preserve">sara_fox@quillayute.org</t>
  </si>
  <si>
    <t xml:space="preserve">WL-01916</t>
  </si>
  <si>
    <t xml:space="preserve">(425) 555-8910</t>
  </si>
  <si>
    <t xml:space="preserve">denise_gutierrez@salishnet.net</t>
  </si>
  <si>
    <t xml:space="preserve">WL-01917</t>
  </si>
  <si>
    <t xml:space="preserve">May</t>
  </si>
  <si>
    <t xml:space="preserve">May Marine LLC</t>
  </si>
  <si>
    <t xml:space="preserve">(360) 555-4248</t>
  </si>
  <si>
    <t xml:space="preserve">matthewmay@quillayute.org</t>
  </si>
  <si>
    <t xml:space="preserve">WL-01918</t>
  </si>
  <si>
    <t xml:space="preserve">Barrett</t>
  </si>
  <si>
    <t xml:space="preserve">Barrett Charters Inc</t>
  </si>
  <si>
    <t xml:space="preserve">(360) 555-7215</t>
  </si>
  <si>
    <t xml:space="preserve">brittany.barrett@gmail.example.com</t>
  </si>
  <si>
    <t xml:space="preserve">WL-01919</t>
  </si>
  <si>
    <t xml:space="preserve">(253) 555-3916</t>
  </si>
  <si>
    <t xml:space="preserve">glenda_perkins@outlook.example.com</t>
  </si>
  <si>
    <t xml:space="preserve">WL-01920</t>
  </si>
  <si>
    <t xml:space="preserve">Wise</t>
  </si>
  <si>
    <t xml:space="preserve">Harold</t>
  </si>
  <si>
    <t xml:space="preserve">Wise Holdings LLC</t>
  </si>
  <si>
    <t xml:space="preserve">(360) 555-8745</t>
  </si>
  <si>
    <t xml:space="preserve">haroldwise@quillayute.org</t>
  </si>
  <si>
    <t xml:space="preserve">WL-01921</t>
  </si>
  <si>
    <t xml:space="preserve">(360) 555-2559</t>
  </si>
  <si>
    <t xml:space="preserve">darren_burnett@gmail.example.com</t>
  </si>
  <si>
    <t xml:space="preserve">WL-01922</t>
  </si>
  <si>
    <t xml:space="preserve">Holland</t>
  </si>
  <si>
    <t xml:space="preserve">Holland Charters Inc</t>
  </si>
  <si>
    <t xml:space="preserve">(503) 555-2764</t>
  </si>
  <si>
    <t xml:space="preserve">jodi_holland@salishnet.net</t>
  </si>
  <si>
    <t xml:space="preserve">WL-01923</t>
  </si>
  <si>
    <t xml:space="preserve">GRAY ROSE</t>
  </si>
  <si>
    <t xml:space="preserve">(425) 555-8525</t>
  </si>
  <si>
    <t xml:space="preserve">aprilwilliams@outlook.example.com</t>
  </si>
  <si>
    <t xml:space="preserve">WL-01924</t>
  </si>
  <si>
    <t xml:space="preserve">(425) 555-7533</t>
  </si>
  <si>
    <t xml:space="preserve">angela.alexander@salishnet.net</t>
  </si>
  <si>
    <t xml:space="preserve">WL-01925</t>
  </si>
  <si>
    <t xml:space="preserve">(503) 555-9610</t>
  </si>
  <si>
    <t xml:space="preserve">nicholas_brown@gmail.example.com</t>
  </si>
  <si>
    <t xml:space="preserve">WL-01926</t>
  </si>
  <si>
    <t xml:space="preserve">Mills Marine LLC</t>
  </si>
  <si>
    <t xml:space="preserve">(503) 555-3503</t>
  </si>
  <si>
    <t xml:space="preserve">lindamills@gmail.example.com</t>
  </si>
  <si>
    <t xml:space="preserve">WL-01927</t>
  </si>
  <si>
    <t xml:space="preserve">Mclaughlin</t>
  </si>
  <si>
    <t xml:space="preserve">Mclaughlin Holdings LLC</t>
  </si>
  <si>
    <t xml:space="preserve">mark_mclaughlin@outlook.example.com</t>
  </si>
  <si>
    <t xml:space="preserve">WL-01928</t>
  </si>
  <si>
    <t xml:space="preserve">Yates</t>
  </si>
  <si>
    <t xml:space="preserve">(360) 555-5526</t>
  </si>
  <si>
    <t xml:space="preserve">stephanie.yates@salishnet.net</t>
  </si>
  <si>
    <t xml:space="preserve">WL-01929</t>
  </si>
  <si>
    <t xml:space="preserve">Mcbride</t>
  </si>
  <si>
    <t xml:space="preserve">Mcbride Marine LLC</t>
  </si>
  <si>
    <t xml:space="preserve">(541) 555-1817</t>
  </si>
  <si>
    <t xml:space="preserve">margaret.mcbride@salishnet.net</t>
  </si>
  <si>
    <t xml:space="preserve">WL-01930</t>
  </si>
  <si>
    <t xml:space="preserve">Woods Charters Inc</t>
  </si>
  <si>
    <t xml:space="preserve">(360) 555-7724</t>
  </si>
  <si>
    <t xml:space="preserve">austin.woods@gmail.example.com</t>
  </si>
  <si>
    <t xml:space="preserve">WL-01931</t>
  </si>
  <si>
    <t xml:space="preserve">Logan Charters Inc</t>
  </si>
  <si>
    <t xml:space="preserve">SCOTER LIGHT</t>
  </si>
  <si>
    <t xml:space="preserve">(425) 555-3320</t>
  </si>
  <si>
    <t xml:space="preserve">cassandralogan@salishnet.net</t>
  </si>
  <si>
    <t xml:space="preserve">WL-01932</t>
  </si>
  <si>
    <t xml:space="preserve">Clayton</t>
  </si>
  <si>
    <t xml:space="preserve">(253) 555-1772</t>
  </si>
  <si>
    <t xml:space="preserve">clayton.williams@quillayute.org</t>
  </si>
  <si>
    <t xml:space="preserve">WL-01933</t>
  </si>
  <si>
    <t xml:space="preserve">Rocha</t>
  </si>
  <si>
    <t xml:space="preserve">Rocha Marine LLC</t>
  </si>
  <si>
    <t xml:space="preserve">(206) 555-7077</t>
  </si>
  <si>
    <t xml:space="preserve">johnrocha@gmail.example.com</t>
  </si>
  <si>
    <t xml:space="preserve">WL-01934</t>
  </si>
  <si>
    <t xml:space="preserve">Cooke</t>
  </si>
  <si>
    <t xml:space="preserve">PETREL ANN</t>
  </si>
  <si>
    <t xml:space="preserve">(360) 555-8525</t>
  </si>
  <si>
    <t xml:space="preserve">jonathancooke@outlook.example.com</t>
  </si>
  <si>
    <t xml:space="preserve">WL-01935</t>
  </si>
  <si>
    <t xml:space="preserve">(253) 555-7011</t>
  </si>
  <si>
    <t xml:space="preserve">jacqueline.jones@quillayute.org</t>
  </si>
  <si>
    <t xml:space="preserve">WL-01936</t>
  </si>
  <si>
    <t xml:space="preserve">Deanna</t>
  </si>
  <si>
    <t xml:space="preserve">(360) 555-9812</t>
  </si>
  <si>
    <t xml:space="preserve">deanna_livingston@pugetpost.com</t>
  </si>
  <si>
    <t xml:space="preserve">WL-01937</t>
  </si>
  <si>
    <t xml:space="preserve">Brady Ventures LLC</t>
  </si>
  <si>
    <t xml:space="preserve">(360) 555-0269</t>
  </si>
  <si>
    <t xml:space="preserve">debbie_brady@salishnet.net</t>
  </si>
  <si>
    <t xml:space="preserve">WL-01938</t>
  </si>
  <si>
    <t xml:space="preserve">Webb Ventures LLC</t>
  </si>
  <si>
    <t xml:space="preserve">(503) 555-3905</t>
  </si>
  <si>
    <t xml:space="preserve">ian_webb@salishnet.net</t>
  </si>
  <si>
    <t xml:space="preserve">WL-01939</t>
  </si>
  <si>
    <t xml:space="preserve">Baird</t>
  </si>
  <si>
    <t xml:space="preserve">FOUL MOON</t>
  </si>
  <si>
    <t xml:space="preserve">(503) 555-8153</t>
  </si>
  <si>
    <t xml:space="preserve">kellybaird@gmail.example.com</t>
  </si>
  <si>
    <t xml:space="preserve">WL-01940</t>
  </si>
  <si>
    <t xml:space="preserve">Howell</t>
  </si>
  <si>
    <t xml:space="preserve">Howell Holdings LLC</t>
  </si>
  <si>
    <t xml:space="preserve">PINTAIL MIST</t>
  </si>
  <si>
    <t xml:space="preserve">(206) 555-6697</t>
  </si>
  <si>
    <t xml:space="preserve">kellyhowell@pugetpost.com</t>
  </si>
  <si>
    <t xml:space="preserve">WL-01941</t>
  </si>
  <si>
    <t xml:space="preserve">Barnes Charters Inc</t>
  </si>
  <si>
    <t xml:space="preserve">WIDGEON OSUND</t>
  </si>
  <si>
    <t xml:space="preserve">(206) 555-2165</t>
  </si>
  <si>
    <t xml:space="preserve">rebecca_barnes@gmail.example.com</t>
  </si>
  <si>
    <t xml:space="preserve">WL-01942</t>
  </si>
  <si>
    <t xml:space="preserve">HERON DANCER</t>
  </si>
  <si>
    <t xml:space="preserve">(541) 555-1009</t>
  </si>
  <si>
    <t xml:space="preserve">beth_powell@outlook.example.com</t>
  </si>
  <si>
    <t xml:space="preserve">WL-01943</t>
  </si>
  <si>
    <t xml:space="preserve">(541) 555-2082</t>
  </si>
  <si>
    <t xml:space="preserve">michael_berg@outlook.example.com</t>
  </si>
  <si>
    <t xml:space="preserve">WL-01944</t>
  </si>
  <si>
    <t xml:space="preserve">(425) 555-6806</t>
  </si>
  <si>
    <t xml:space="preserve">tinawells@pugetpost.com</t>
  </si>
  <si>
    <t xml:space="preserve">WL-01945</t>
  </si>
  <si>
    <t xml:space="preserve">Bonilla</t>
  </si>
  <si>
    <t xml:space="preserve">(541) 555-9238</t>
  </si>
  <si>
    <t xml:space="preserve">jacobbonilla@pugetpost.com</t>
  </si>
  <si>
    <t xml:space="preserve">WL-01946</t>
  </si>
  <si>
    <t xml:space="preserve">(541) 555-3874</t>
  </si>
  <si>
    <t xml:space="preserve">david.sweeney@outlook.example.com</t>
  </si>
  <si>
    <t xml:space="preserve">WL-01947</t>
  </si>
  <si>
    <t xml:space="preserve">Mcdowell</t>
  </si>
  <si>
    <t xml:space="preserve">(360) 555-4721</t>
  </si>
  <si>
    <t xml:space="preserve">teresa.mcdowell@gmail.example.com</t>
  </si>
  <si>
    <t xml:space="preserve">WL-01948</t>
  </si>
  <si>
    <t xml:space="preserve">(360) 555-3613</t>
  </si>
  <si>
    <t xml:space="preserve">michaeltaylor@harbormail.net</t>
  </si>
  <si>
    <t xml:space="preserve">WL-01949</t>
  </si>
  <si>
    <t xml:space="preserve">Parks</t>
  </si>
  <si>
    <t xml:space="preserve">Troy</t>
  </si>
  <si>
    <t xml:space="preserve">(360) 555-7352</t>
  </si>
  <si>
    <t xml:space="preserve">troy.parks@salishnet.net</t>
  </si>
  <si>
    <t xml:space="preserve">WL-01950</t>
  </si>
  <si>
    <t xml:space="preserve">Mathew</t>
  </si>
  <si>
    <t xml:space="preserve">Trujillo Holdings LLC</t>
  </si>
  <si>
    <t xml:space="preserve">(541) 555-7276</t>
  </si>
  <si>
    <t xml:space="preserve">mathew.trujillo@gmail.example.com</t>
  </si>
  <si>
    <t xml:space="preserve">WL-01951</t>
  </si>
  <si>
    <t xml:space="preserve">Prince</t>
  </si>
  <si>
    <t xml:space="preserve">(541) 555-4265</t>
  </si>
  <si>
    <t xml:space="preserve">danielle_prince@outlook.example.com</t>
  </si>
  <si>
    <t xml:space="preserve">WL-01952</t>
  </si>
  <si>
    <t xml:space="preserve">Harper</t>
  </si>
  <si>
    <t xml:space="preserve">Harper Marine LLC</t>
  </si>
  <si>
    <t xml:space="preserve">DRIFT SHORE</t>
  </si>
  <si>
    <t xml:space="preserve">(206) 555-8836</t>
  </si>
  <si>
    <t xml:space="preserve">amanda_harper@harbormail.net</t>
  </si>
  <si>
    <t xml:space="preserve">WL-01953</t>
  </si>
  <si>
    <t xml:space="preserve">Wright Charters Inc</t>
  </si>
  <si>
    <t xml:space="preserve">(206) 555-8326</t>
  </si>
  <si>
    <t xml:space="preserve">derekwright@pugetpost.com</t>
  </si>
  <si>
    <t xml:space="preserve">WL-01954</t>
  </si>
  <si>
    <t xml:space="preserve">(360) 555-7605</t>
  </si>
  <si>
    <t xml:space="preserve">richardsmith@harbormail.net</t>
  </si>
  <si>
    <t xml:space="preserve">WL-01955</t>
  </si>
  <si>
    <t xml:space="preserve">(360) 555-5865</t>
  </si>
  <si>
    <t xml:space="preserve">nicole_davis@gmail.example.com</t>
  </si>
  <si>
    <t xml:space="preserve">WL-01956</t>
  </si>
  <si>
    <t xml:space="preserve">Lutz</t>
  </si>
  <si>
    <t xml:space="preserve">SEAL WIND</t>
  </si>
  <si>
    <t xml:space="preserve">(360) 555-0298</t>
  </si>
  <si>
    <t xml:space="preserve">cheryl.lutz@gmail.example.com</t>
  </si>
  <si>
    <t xml:space="preserve">WL-01957</t>
  </si>
  <si>
    <t xml:space="preserve">Louis</t>
  </si>
  <si>
    <t xml:space="preserve">(503) 555-6836</t>
  </si>
  <si>
    <t xml:space="preserve">louis_powell@harbormail.net</t>
  </si>
  <si>
    <t xml:space="preserve">WL-01958</t>
  </si>
  <si>
    <t xml:space="preserve">Catherine</t>
  </si>
  <si>
    <t xml:space="preserve">Stevens Holdings LLC</t>
  </si>
  <si>
    <t xml:space="preserve">(360) 555-9729</t>
  </si>
  <si>
    <t xml:space="preserve">catherinestevens@pugetpost.com</t>
  </si>
  <si>
    <t xml:space="preserve">WL-01959</t>
  </si>
  <si>
    <t xml:space="preserve">(253) 555-9578</t>
  </si>
  <si>
    <t xml:space="preserve">jonathan.moore@gmail.example.com</t>
  </si>
  <si>
    <t xml:space="preserve">WL-01960</t>
  </si>
  <si>
    <t xml:space="preserve">(541) 555-8469</t>
  </si>
  <si>
    <t xml:space="preserve">sean_smith@quillayute.org</t>
  </si>
  <si>
    <t xml:space="preserve">WL-01961</t>
  </si>
  <si>
    <t xml:space="preserve">Parker Marine LLC</t>
  </si>
  <si>
    <t xml:space="preserve">(541) 555-6464</t>
  </si>
  <si>
    <t xml:space="preserve">jeffrey.parker@quillayute.org</t>
  </si>
  <si>
    <t xml:space="preserve">WL-01962</t>
  </si>
  <si>
    <t xml:space="preserve">Tyler Ventures LLC</t>
  </si>
  <si>
    <t xml:space="preserve">HALIBUT PASSAGE</t>
  </si>
  <si>
    <t xml:space="preserve">(253) 555-3296</t>
  </si>
  <si>
    <t xml:space="preserve">natalie.tyler@pugetpost.com</t>
  </si>
  <si>
    <t xml:space="preserve">WL-01963</t>
  </si>
  <si>
    <t xml:space="preserve">Beck Holdings LLC</t>
  </si>
  <si>
    <t xml:space="preserve">(360) 555-1852</t>
  </si>
  <si>
    <t xml:space="preserve">erik_beck@salishnet.net</t>
  </si>
  <si>
    <t xml:space="preserve">WL-01964</t>
  </si>
  <si>
    <t xml:space="preserve">Richardson Marine LLC</t>
  </si>
  <si>
    <t xml:space="preserve">PINTAIL SONG</t>
  </si>
  <si>
    <t xml:space="preserve">(360) 555-8488</t>
  </si>
  <si>
    <t xml:space="preserve">ryanrichardson@gmail.example.com</t>
  </si>
  <si>
    <t xml:space="preserve">WL-01965</t>
  </si>
  <si>
    <t xml:space="preserve">SANDERLING DANCER</t>
  </si>
  <si>
    <t xml:space="preserve">(360) 555-4830</t>
  </si>
  <si>
    <t xml:space="preserve">tyler.williams@harbormail.net</t>
  </si>
  <si>
    <t xml:space="preserve">WL-01966</t>
  </si>
  <si>
    <t xml:space="preserve">Cardenas</t>
  </si>
  <si>
    <t xml:space="preserve">(425) 555-3135</t>
  </si>
  <si>
    <t xml:space="preserve">amanda.cardenas@salishnet.net</t>
  </si>
  <si>
    <t xml:space="preserve">WL-01967</t>
  </si>
  <si>
    <t xml:space="preserve">(360) 555-8836</t>
  </si>
  <si>
    <t xml:space="preserve">april.cameron@harbormail.net</t>
  </si>
  <si>
    <t xml:space="preserve">WL-01968</t>
  </si>
  <si>
    <t xml:space="preserve">(253) 555-1559</t>
  </si>
  <si>
    <t xml:space="preserve">cheryl.lewis@quillayute.org</t>
  </si>
  <si>
    <t xml:space="preserve">WL-01969</t>
  </si>
  <si>
    <t xml:space="preserve">Byrd</t>
  </si>
  <si>
    <t xml:space="preserve">Byrd Marine LLC</t>
  </si>
  <si>
    <t xml:space="preserve">FOUL REACH</t>
  </si>
  <si>
    <t xml:space="preserve">(360) 555-6709</t>
  </si>
  <si>
    <t xml:space="preserve">scottbyrd@pugetpost.com</t>
  </si>
  <si>
    <t xml:space="preserve">WL-01970</t>
  </si>
  <si>
    <t xml:space="preserve">Andres</t>
  </si>
  <si>
    <t xml:space="preserve">Stewart Holdings LLC</t>
  </si>
  <si>
    <t xml:space="preserve">(360) 555-1731</t>
  </si>
  <si>
    <t xml:space="preserve">andres_stewart@harbormail.net</t>
  </si>
  <si>
    <t xml:space="preserve">WL-01971</t>
  </si>
  <si>
    <t xml:space="preserve">(360) 555-6197</t>
  </si>
  <si>
    <t xml:space="preserve">paulsmith@outlook.example.com</t>
  </si>
  <si>
    <t xml:space="preserve">WL-01972</t>
  </si>
  <si>
    <t xml:space="preserve">Robyn</t>
  </si>
  <si>
    <t xml:space="preserve">(360) 555-1681</t>
  </si>
  <si>
    <t xml:space="preserve">robyn.torres@gmail.example.com</t>
  </si>
  <si>
    <t xml:space="preserve">WL-01973</t>
  </si>
  <si>
    <t xml:space="preserve">Payne</t>
  </si>
  <si>
    <t xml:space="preserve">(360) 555-1169</t>
  </si>
  <si>
    <t xml:space="preserve">michaelpayne@harbormail.net</t>
  </si>
  <si>
    <t xml:space="preserve">WL-01974</t>
  </si>
  <si>
    <t xml:space="preserve">Arroyo</t>
  </si>
  <si>
    <t xml:space="preserve">Arroyo Holdings LLC</t>
  </si>
  <si>
    <t xml:space="preserve">OTTER SOUND</t>
  </si>
  <si>
    <t xml:space="preserve">(206) 555-5510</t>
  </si>
  <si>
    <t xml:space="preserve">paulaarroyo@gmail.example.com</t>
  </si>
  <si>
    <t xml:space="preserve">WL-01975</t>
  </si>
  <si>
    <t xml:space="preserve">(541) 555-1377</t>
  </si>
  <si>
    <t xml:space="preserve">susan_wilson@salishnet.net</t>
  </si>
  <si>
    <t xml:space="preserve">WL-01976</t>
  </si>
  <si>
    <t xml:space="preserve">Martin Ventures LLC</t>
  </si>
  <si>
    <t xml:space="preserve">(206) 555-4566</t>
  </si>
  <si>
    <t xml:space="preserve">tanya.martin@pugetpost.com</t>
  </si>
  <si>
    <t xml:space="preserve">WL-01977</t>
  </si>
  <si>
    <t xml:space="preserve">Warner</t>
  </si>
  <si>
    <t xml:space="preserve">Warner Ventures LLC</t>
  </si>
  <si>
    <t xml:space="preserve">(206) 555-2748</t>
  </si>
  <si>
    <t xml:space="preserve">adam_warner@outlook.example.com</t>
  </si>
  <si>
    <t xml:space="preserve">WL-01978</t>
  </si>
  <si>
    <t xml:space="preserve">ANCHOR ANN</t>
  </si>
  <si>
    <t xml:space="preserve">(360) 555-2359</t>
  </si>
  <si>
    <t xml:space="preserve">patriciafrazier@outlook.example.com</t>
  </si>
  <si>
    <t xml:space="preserve">WL-01979</t>
  </si>
  <si>
    <t xml:space="preserve">SANDERLING SHORE</t>
  </si>
  <si>
    <t xml:space="preserve">(360) 555-6234</t>
  </si>
  <si>
    <t xml:space="preserve">kimberly.mccarthy@gmail.example.com</t>
  </si>
  <si>
    <t xml:space="preserve">WL-01980</t>
  </si>
  <si>
    <t xml:space="preserve">(541) 555-0765</t>
  </si>
  <si>
    <t xml:space="preserve">jacob.powell@quillayute.org</t>
  </si>
  <si>
    <t xml:space="preserve">WL-01981</t>
  </si>
  <si>
    <t xml:space="preserve">(206) 555-1569</t>
  </si>
  <si>
    <t xml:space="preserve">kathleen.walker@pugetpost.com</t>
  </si>
  <si>
    <t xml:space="preserve">WL-01982</t>
  </si>
  <si>
    <t xml:space="preserve">(206) 555-9253</t>
  </si>
  <si>
    <t xml:space="preserve">jeffreyharrison@harbormail.net</t>
  </si>
  <si>
    <t xml:space="preserve">WL-01983</t>
  </si>
  <si>
    <t xml:space="preserve">(503) 555-5691</t>
  </si>
  <si>
    <t xml:space="preserve">thomas_carroll@harbormail.net</t>
  </si>
  <si>
    <t xml:space="preserve">WL-01984</t>
  </si>
  <si>
    <t xml:space="preserve">Jackson Holdings LLC</t>
  </si>
  <si>
    <t xml:space="preserve">(360) 555-1078</t>
  </si>
  <si>
    <t xml:space="preserve">vanessa_jackson@salishnet.net</t>
  </si>
  <si>
    <t xml:space="preserve">WL-01985</t>
  </si>
  <si>
    <t xml:space="preserve">Rita</t>
  </si>
  <si>
    <t xml:space="preserve">(503) 555-1355</t>
  </si>
  <si>
    <t xml:space="preserve">rita_stewart@quillayute.org</t>
  </si>
  <si>
    <t xml:space="preserve">WL-01986</t>
  </si>
  <si>
    <t xml:space="preserve">Leah</t>
  </si>
  <si>
    <t xml:space="preserve">HALIBUT CREST</t>
  </si>
  <si>
    <t xml:space="preserve">(360) 555-8537</t>
  </si>
  <si>
    <t xml:space="preserve">leahblake@salishnet.net</t>
  </si>
  <si>
    <t xml:space="preserve">WL-01987</t>
  </si>
  <si>
    <t xml:space="preserve">Samuel</t>
  </si>
  <si>
    <t xml:space="preserve">Gonzalez Holdings LLC</t>
  </si>
  <si>
    <t xml:space="preserve">(541) 555-5472</t>
  </si>
  <si>
    <t xml:space="preserve">samuelgonzalez@harbormail.net</t>
  </si>
  <si>
    <t xml:space="preserve">WL-01988</t>
  </si>
  <si>
    <t xml:space="preserve">(503) 555-3976</t>
  </si>
  <si>
    <t xml:space="preserve">brianrobertson@gmail.example.com</t>
  </si>
  <si>
    <t xml:space="preserve">WL-01989</t>
  </si>
  <si>
    <t xml:space="preserve">Bean</t>
  </si>
  <si>
    <t xml:space="preserve">Tricia</t>
  </si>
  <si>
    <t xml:space="preserve">(360) 555-7903</t>
  </si>
  <si>
    <t xml:space="preserve">tricia_bean@quillayute.org</t>
  </si>
  <si>
    <t xml:space="preserve">WL-01990</t>
  </si>
  <si>
    <t xml:space="preserve">(541) 555-7758</t>
  </si>
  <si>
    <t xml:space="preserve">michael_taylor@salishnet.net</t>
  </si>
  <si>
    <t xml:space="preserve">WL-01991</t>
  </si>
  <si>
    <t xml:space="preserve">Farley</t>
  </si>
  <si>
    <t xml:space="preserve">Farley Marine LLC</t>
  </si>
  <si>
    <t xml:space="preserve">POINT PASSAGE</t>
  </si>
  <si>
    <t xml:space="preserve">(503) 555-9616</t>
  </si>
  <si>
    <t xml:space="preserve">margaret_farley@quillayute.org</t>
  </si>
  <si>
    <t xml:space="preserve">WL-01992</t>
  </si>
  <si>
    <t xml:space="preserve">john.davis@harbormail.net</t>
  </si>
  <si>
    <t xml:space="preserve">WL-01993</t>
  </si>
  <si>
    <t xml:space="preserve">Nichole</t>
  </si>
  <si>
    <t xml:space="preserve">FOUL LIGHT</t>
  </si>
  <si>
    <t xml:space="preserve">(253) 555-2589</t>
  </si>
  <si>
    <t xml:space="preserve">WL-01994</t>
  </si>
  <si>
    <t xml:space="preserve">TIDE LIGHT</t>
  </si>
  <si>
    <t xml:space="preserve">(503) 555-5945</t>
  </si>
  <si>
    <t xml:space="preserve">natalie.williams@harbormail.net</t>
  </si>
  <si>
    <t xml:space="preserve">WL-01995</t>
  </si>
  <si>
    <t xml:space="preserve">(360) 555-7725</t>
  </si>
  <si>
    <t xml:space="preserve">tiffanyrussell@gmail.example.com</t>
  </si>
  <si>
    <t xml:space="preserve">WL-01996</t>
  </si>
  <si>
    <t xml:space="preserve">Skinner</t>
  </si>
  <si>
    <t xml:space="preserve">(360) 555-3211</t>
  </si>
  <si>
    <t xml:space="preserve">mike_skinner@gmail.example.com</t>
  </si>
  <si>
    <t xml:space="preserve">WL-01997</t>
  </si>
  <si>
    <t xml:space="preserve">Avila</t>
  </si>
  <si>
    <t xml:space="preserve">Avila Marine LLC</t>
  </si>
  <si>
    <t xml:space="preserve">(206) 555-2678</t>
  </si>
  <si>
    <t xml:space="preserve">WL-01998</t>
  </si>
  <si>
    <t xml:space="preserve">(541) 555-1134</t>
  </si>
  <si>
    <t xml:space="preserve">katherine_johnson@outlook.example.com</t>
  </si>
  <si>
    <t xml:space="preserve">WL-01999</t>
  </si>
  <si>
    <t xml:space="preserve">(360) 555-4061</t>
  </si>
  <si>
    <t xml:space="preserve">kristen.williams@outlook.example.com</t>
  </si>
  <si>
    <t xml:space="preserve">WL-02000</t>
  </si>
  <si>
    <t xml:space="preserve">Erika</t>
  </si>
  <si>
    <t xml:space="preserve">Cruz Ventures LLC</t>
  </si>
  <si>
    <t xml:space="preserve">(360) 555-9082</t>
  </si>
  <si>
    <t xml:space="preserve">erika.cruz@outlook.example.com</t>
  </si>
  <si>
    <t xml:space="preserve">WL-02001</t>
  </si>
  <si>
    <t xml:space="preserve">Richard Charters Inc</t>
  </si>
  <si>
    <t xml:space="preserve">SANDERLING WIND</t>
  </si>
  <si>
    <t xml:space="preserve">(360) 555-7283</t>
  </si>
  <si>
    <t xml:space="preserve">ashley.richard@salishnet.net</t>
  </si>
  <si>
    <t xml:space="preserve">WL-02002</t>
  </si>
  <si>
    <t xml:space="preserve">Turner Charters Inc</t>
  </si>
  <si>
    <t xml:space="preserve">andrewturner@quillayute.org</t>
  </si>
  <si>
    <t xml:space="preserve">WL-02003</t>
  </si>
  <si>
    <t xml:space="preserve">Frank</t>
  </si>
  <si>
    <t xml:space="preserve">Suzanne</t>
  </si>
  <si>
    <t xml:space="preserve">Frank Charters Inc</t>
  </si>
  <si>
    <t xml:space="preserve">(503) 555-0819</t>
  </si>
  <si>
    <t xml:space="preserve">suzanne.frank@harbormail.net</t>
  </si>
  <si>
    <t xml:space="preserve">WL-02004</t>
  </si>
  <si>
    <t xml:space="preserve">SEAL REACH</t>
  </si>
  <si>
    <t xml:space="preserve">shelia_gibbs@quillayute.org</t>
  </si>
  <si>
    <t xml:space="preserve">WL-02005</t>
  </si>
  <si>
    <t xml:space="preserve">Howard</t>
  </si>
  <si>
    <t xml:space="preserve">Howard Charters Inc</t>
  </si>
  <si>
    <t xml:space="preserve">WIDGEON DANCER</t>
  </si>
  <si>
    <t xml:space="preserve">(503) 555-8998</t>
  </si>
  <si>
    <t xml:space="preserve">caitlin.howard@salishnet.net</t>
  </si>
  <si>
    <t xml:space="preserve">WL-02006</t>
  </si>
  <si>
    <t xml:space="preserve">Sierra</t>
  </si>
  <si>
    <t xml:space="preserve">WIDGEON MOON</t>
  </si>
  <si>
    <t xml:space="preserve">(360) 555-1971</t>
  </si>
  <si>
    <t xml:space="preserve">sierrafreeman@harbormail.net</t>
  </si>
  <si>
    <t xml:space="preserve">WL-02007</t>
  </si>
  <si>
    <t xml:space="preserve">(360) 555-4456</t>
  </si>
  <si>
    <t xml:space="preserve">brian_erickson@gmail.example.com</t>
  </si>
  <si>
    <t xml:space="preserve">WL-02008</t>
  </si>
  <si>
    <t xml:space="preserve">Matthews Ventures LLC</t>
  </si>
  <si>
    <t xml:space="preserve">(360) 555-5939</t>
  </si>
  <si>
    <t xml:space="preserve">karen.matthews@pugetpost.com</t>
  </si>
  <si>
    <t xml:space="preserve">WL-02009</t>
  </si>
  <si>
    <t xml:space="preserve">ANCHOR ROCK</t>
  </si>
  <si>
    <t xml:space="preserve">(425) 555-6808</t>
  </si>
  <si>
    <t xml:space="preserve">johnmay@salishnet.net</t>
  </si>
  <si>
    <t xml:space="preserve">WL-02010</t>
  </si>
  <si>
    <t xml:space="preserve">(541) 555-9110</t>
  </si>
  <si>
    <t xml:space="preserve">anthony.thompson@outlook.example.com</t>
  </si>
  <si>
    <t xml:space="preserve">WL-02011</t>
  </si>
  <si>
    <t xml:space="preserve">(360) 555-6349</t>
  </si>
  <si>
    <t xml:space="preserve">meganwilliams@pugetpost.com</t>
  </si>
  <si>
    <t xml:space="preserve">WL-02012</t>
  </si>
  <si>
    <t xml:space="preserve">Foster</t>
  </si>
  <si>
    <t xml:space="preserve">(360) 555-4672</t>
  </si>
  <si>
    <t xml:space="preserve">rebecca.foster@salishnet.net</t>
  </si>
  <si>
    <t xml:space="preserve">WL-02013</t>
  </si>
  <si>
    <t xml:space="preserve">Harrison Marine LLC</t>
  </si>
  <si>
    <t xml:space="preserve">(360) 555-6373</t>
  </si>
  <si>
    <t xml:space="preserve">elizabethharrison@salishnet.net</t>
  </si>
  <si>
    <t xml:space="preserve">WL-02014</t>
  </si>
  <si>
    <t xml:space="preserve">Nash</t>
  </si>
  <si>
    <t xml:space="preserve">(360) 555-9180</t>
  </si>
  <si>
    <t xml:space="preserve">WL-02015</t>
  </si>
  <si>
    <t xml:space="preserve">(503) 555-5001</t>
  </si>
  <si>
    <t xml:space="preserve">kenneth.frazier@outlook.example.com</t>
  </si>
  <si>
    <t xml:space="preserve">WL-02016</t>
  </si>
  <si>
    <t xml:space="preserve">(360) 555-8601</t>
  </si>
  <si>
    <t xml:space="preserve">andrea.garza@salishnet.net</t>
  </si>
  <si>
    <t xml:space="preserve">WL-02017</t>
  </si>
  <si>
    <t xml:space="preserve">Horton</t>
  </si>
  <si>
    <t xml:space="preserve">Horton Marine LLC</t>
  </si>
  <si>
    <t xml:space="preserve">(360) 555-6607</t>
  </si>
  <si>
    <t xml:space="preserve">gary.horton@gmail.example.com</t>
  </si>
  <si>
    <t xml:space="preserve">WL-02018</t>
  </si>
  <si>
    <t xml:space="preserve">Kennedy Charters Inc</t>
  </si>
  <si>
    <t xml:space="preserve">(541) 555-8776</t>
  </si>
  <si>
    <t xml:space="preserve">jacobkennedy@gmail.example.com</t>
  </si>
  <si>
    <t xml:space="preserve">WL-02019</t>
  </si>
  <si>
    <t xml:space="preserve">SANDERLING REACH</t>
  </si>
  <si>
    <t xml:space="preserve">(206) 555-9873</t>
  </si>
  <si>
    <t xml:space="preserve">james.cox@outlook.example.com</t>
  </si>
  <si>
    <t xml:space="preserve">WL-02020</t>
  </si>
  <si>
    <t xml:space="preserve">Daniels</t>
  </si>
  <si>
    <t xml:space="preserve">(503) 555-6170</t>
  </si>
  <si>
    <t xml:space="preserve">jacquelinedaniels@pugetpost.com</t>
  </si>
  <si>
    <t xml:space="preserve">WL-02021</t>
  </si>
  <si>
    <t xml:space="preserve">(360) 555-3264</t>
  </si>
  <si>
    <t xml:space="preserve">andrewmedina@pugetpost.com</t>
  </si>
  <si>
    <t xml:space="preserve">WL-02022</t>
  </si>
  <si>
    <t xml:space="preserve">Joann</t>
  </si>
  <si>
    <t xml:space="preserve">(541) 555-6396</t>
  </si>
  <si>
    <t xml:space="preserve">joann_castillo@harbormail.net</t>
  </si>
  <si>
    <t xml:space="preserve">WL-02023</t>
  </si>
  <si>
    <t xml:space="preserve">Black Marine LLC</t>
  </si>
  <si>
    <t xml:space="preserve">(360) 555-3728</t>
  </si>
  <si>
    <t xml:space="preserve">davidblack@gmail.example.com</t>
  </si>
  <si>
    <t xml:space="preserve">WL-02024</t>
  </si>
  <si>
    <t xml:space="preserve">Mata</t>
  </si>
  <si>
    <t xml:space="preserve">Mata Ventures LLC</t>
  </si>
  <si>
    <t xml:space="preserve">SEAL RUNNER</t>
  </si>
  <si>
    <t xml:space="preserve">(541) 555-5213</t>
  </si>
  <si>
    <t xml:space="preserve">mary_mata@gmail.example.com</t>
  </si>
  <si>
    <t xml:space="preserve">WL-02025</t>
  </si>
  <si>
    <t xml:space="preserve">(360) 555-0407</t>
  </si>
  <si>
    <t xml:space="preserve">haley.johnson@pugetpost.com</t>
  </si>
  <si>
    <t xml:space="preserve">WL-02026</t>
  </si>
  <si>
    <t xml:space="preserve">Foster Charters Inc</t>
  </si>
  <si>
    <t xml:space="preserve">(360) 555-8401</t>
  </si>
  <si>
    <t xml:space="preserve">miranda_foster@harbormail.net</t>
  </si>
  <si>
    <t xml:space="preserve">WL-02027</t>
  </si>
  <si>
    <t xml:space="preserve">Monica</t>
  </si>
  <si>
    <t xml:space="preserve">(360) 555-3173</t>
  </si>
  <si>
    <t xml:space="preserve">monicahammond@harbormail.net</t>
  </si>
  <si>
    <t xml:space="preserve">WL-02028</t>
  </si>
  <si>
    <t xml:space="preserve">Shepard Holdings LLC</t>
  </si>
  <si>
    <t xml:space="preserve">(425) 555-1746</t>
  </si>
  <si>
    <t xml:space="preserve">stephanie.shepard@gmail.example.com</t>
  </si>
  <si>
    <t xml:space="preserve">WL-02029</t>
  </si>
  <si>
    <t xml:space="preserve">(360) 555-8075</t>
  </si>
  <si>
    <t xml:space="preserve">whitney.jackson@outlook.example.com</t>
  </si>
  <si>
    <t xml:space="preserve">WL-02030</t>
  </si>
  <si>
    <t xml:space="preserve">Carr Holdings LLC</t>
  </si>
  <si>
    <t xml:space="preserve">(360) 555-9818</t>
  </si>
  <si>
    <t xml:space="preserve">adam_carr@salishnet.net</t>
  </si>
  <si>
    <t xml:space="preserve">WL-02031</t>
  </si>
  <si>
    <t xml:space="preserve">(253) 555-2951</t>
  </si>
  <si>
    <t xml:space="preserve">josephbishop@pugetpost.com</t>
  </si>
  <si>
    <t xml:space="preserve">WL-02032</t>
  </si>
  <si>
    <t xml:space="preserve">Perez Ventures LLC</t>
  </si>
  <si>
    <t xml:space="preserve">(503) 555-6252</t>
  </si>
  <si>
    <t xml:space="preserve">kenneth_perez@harbormail.net</t>
  </si>
  <si>
    <t xml:space="preserve">WL-02033</t>
  </si>
  <si>
    <t xml:space="preserve">(253) 555-8953</t>
  </si>
  <si>
    <t xml:space="preserve">danielrogers@quillayute.org</t>
  </si>
  <si>
    <t xml:space="preserve">WL-02034</t>
  </si>
  <si>
    <t xml:space="preserve">(541) 555-5230</t>
  </si>
  <si>
    <t xml:space="preserve">donnawatson@gmail.example.com</t>
  </si>
  <si>
    <t xml:space="preserve">WL-02035</t>
  </si>
  <si>
    <t xml:space="preserve">Howe</t>
  </si>
  <si>
    <t xml:space="preserve">(541) 555-2888</t>
  </si>
  <si>
    <t xml:space="preserve">deborah_howe@gmail.example.com</t>
  </si>
  <si>
    <t xml:space="preserve">WL-02036</t>
  </si>
  <si>
    <t xml:space="preserve">BRANT GLIDE</t>
  </si>
  <si>
    <t xml:space="preserve">(360) 555-9525</t>
  </si>
  <si>
    <t xml:space="preserve">susan.miller@quillayute.org</t>
  </si>
  <si>
    <t xml:space="preserve">WL-02037</t>
  </si>
  <si>
    <t xml:space="preserve">CORMORANT HARBOR</t>
  </si>
  <si>
    <t xml:space="preserve">(360) 555-5346</t>
  </si>
  <si>
    <t xml:space="preserve">michael.hodges@gmail.example.com</t>
  </si>
  <si>
    <t xml:space="preserve">WL-02038</t>
  </si>
  <si>
    <t xml:space="preserve">(425) 555-1235</t>
  </si>
  <si>
    <t xml:space="preserve">patricia.thomas@harbormail.net</t>
  </si>
  <si>
    <t xml:space="preserve">WL-02039</t>
  </si>
  <si>
    <t xml:space="preserve">Burke Marine LLC</t>
  </si>
  <si>
    <t xml:space="preserve">(360) 555-0220</t>
  </si>
  <si>
    <t xml:space="preserve">alex.burke@gmail.example.com</t>
  </si>
  <si>
    <t xml:space="preserve">WL-02040</t>
  </si>
  <si>
    <t xml:space="preserve">Drake</t>
  </si>
  <si>
    <t xml:space="preserve">Drake Marine LLC</t>
  </si>
  <si>
    <t xml:space="preserve">POINT QUEEN</t>
  </si>
  <si>
    <t xml:space="preserve">(360) 555-2776</t>
  </si>
  <si>
    <t xml:space="preserve">erik_drake@gmail.example.com</t>
  </si>
  <si>
    <t xml:space="preserve">WL-02041</t>
  </si>
  <si>
    <t xml:space="preserve">(503) 555-5607</t>
  </si>
  <si>
    <t xml:space="preserve">barbara_brown@pugetpost.com</t>
  </si>
  <si>
    <t xml:space="preserve">WL-02042</t>
  </si>
  <si>
    <t xml:space="preserve">Rhodes</t>
  </si>
  <si>
    <t xml:space="preserve">SABLE BAY</t>
  </si>
  <si>
    <t xml:space="preserve">(360) 555-5265</t>
  </si>
  <si>
    <t xml:space="preserve">timothy_rhodes@pugetpost.com</t>
  </si>
  <si>
    <t xml:space="preserve">WL-02043</t>
  </si>
  <si>
    <t xml:space="preserve">HEORN WAKE</t>
  </si>
  <si>
    <t xml:space="preserve">(360) 555-9102</t>
  </si>
  <si>
    <t xml:space="preserve">barbara_gutierrez@harbormail.net</t>
  </si>
  <si>
    <t xml:space="preserve">WL-02044</t>
  </si>
  <si>
    <t xml:space="preserve">MURRE CREST</t>
  </si>
  <si>
    <t xml:space="preserve">(541) 555-5669</t>
  </si>
  <si>
    <t xml:space="preserve">brandon_griffith@quillayute.org</t>
  </si>
  <si>
    <t xml:space="preserve">WL-02045</t>
  </si>
  <si>
    <t xml:space="preserve">Tabitha</t>
  </si>
  <si>
    <t xml:space="preserve">SALISH RUNNER</t>
  </si>
  <si>
    <t xml:space="preserve">(253) 555-2188</t>
  </si>
  <si>
    <t xml:space="preserve">tabitha_evans@harbormail.net</t>
  </si>
  <si>
    <t xml:space="preserve">WL-02046</t>
  </si>
  <si>
    <t xml:space="preserve">Scott Charters Inc</t>
  </si>
  <si>
    <t xml:space="preserve">(360) 555-7334</t>
  </si>
  <si>
    <t xml:space="preserve">jenniferscott@outlook.example.com</t>
  </si>
  <si>
    <t xml:space="preserve">WL-02047</t>
  </si>
  <si>
    <t xml:space="preserve">(425) 555-6543</t>
  </si>
  <si>
    <t xml:space="preserve">amandahammond@harbormail.net</t>
  </si>
  <si>
    <t xml:space="preserve">WL-02048</t>
  </si>
  <si>
    <t xml:space="preserve">Bridges Ventures LLC</t>
  </si>
  <si>
    <t xml:space="preserve">(360) 555-0786</t>
  </si>
  <si>
    <t xml:space="preserve">james.bridges@quillayute.org</t>
  </si>
  <si>
    <t xml:space="preserve">WL-02049</t>
  </si>
  <si>
    <t xml:space="preserve">Waters</t>
  </si>
  <si>
    <t xml:space="preserve">Victor</t>
  </si>
  <si>
    <t xml:space="preserve">Waters Ventures LLC</t>
  </si>
  <si>
    <t xml:space="preserve">(541) 555-8593</t>
  </si>
  <si>
    <t xml:space="preserve">victor_waters@harbormail.net</t>
  </si>
  <si>
    <t xml:space="preserve">WL-02050</t>
  </si>
  <si>
    <t xml:space="preserve">Howard Holdings LLC</t>
  </si>
  <si>
    <t xml:space="preserve">SCOTER SOUND</t>
  </si>
  <si>
    <t xml:space="preserve">(541) 555-6220</t>
  </si>
  <si>
    <t xml:space="preserve">johnhoward@outlook.example.com</t>
  </si>
  <si>
    <t xml:space="preserve">WL-02051</t>
  </si>
  <si>
    <t xml:space="preserve">Pennington</t>
  </si>
  <si>
    <t xml:space="preserve">Pennington Ventures LLC</t>
  </si>
  <si>
    <t xml:space="preserve">(360) 555-7572</t>
  </si>
  <si>
    <t xml:space="preserve">rachel_pennington@salishnet.net</t>
  </si>
  <si>
    <t xml:space="preserve">WL-02052</t>
  </si>
  <si>
    <t xml:space="preserve">Cochran</t>
  </si>
  <si>
    <t xml:space="preserve">(541) 555-8823</t>
  </si>
  <si>
    <t xml:space="preserve">hollycochran@salishnet.net</t>
  </si>
  <si>
    <t xml:space="preserve">WL-02053</t>
  </si>
  <si>
    <t xml:space="preserve">(360) 555-2530</t>
  </si>
  <si>
    <t xml:space="preserve">erika_smith@gmail.example.com</t>
  </si>
  <si>
    <t xml:space="preserve">WL-02054</t>
  </si>
  <si>
    <t xml:space="preserve">West</t>
  </si>
  <si>
    <t xml:space="preserve">West Ventures LLC</t>
  </si>
  <si>
    <t xml:space="preserve">(360) 555-4217</t>
  </si>
  <si>
    <t xml:space="preserve">angela_west@outlook.example.com</t>
  </si>
  <si>
    <t xml:space="preserve">WL-02055</t>
  </si>
  <si>
    <t xml:space="preserve">(360) 555-7146</t>
  </si>
  <si>
    <t xml:space="preserve">jamesrice@harbormail.net</t>
  </si>
  <si>
    <t xml:space="preserve">WL-02056</t>
  </si>
  <si>
    <t xml:space="preserve">Yvonne</t>
  </si>
  <si>
    <t xml:space="preserve">(360) 555-6044</t>
  </si>
  <si>
    <t xml:space="preserve">yvonne_carpenter@harbormail.net</t>
  </si>
  <si>
    <t xml:space="preserve">WL-02057</t>
  </si>
  <si>
    <t xml:space="preserve">(360) 555-4740</t>
  </si>
  <si>
    <t xml:space="preserve">sandra.diaz@gmail.example.com</t>
  </si>
  <si>
    <t xml:space="preserve">WL-02058</t>
  </si>
  <si>
    <t xml:space="preserve">Lin</t>
  </si>
  <si>
    <t xml:space="preserve">(206) 555-3903</t>
  </si>
  <si>
    <t xml:space="preserve">jenniferlin@harbormail.net</t>
  </si>
  <si>
    <t xml:space="preserve">WL-02059</t>
  </si>
  <si>
    <t xml:space="preserve">Hurst</t>
  </si>
  <si>
    <t xml:space="preserve">Hurst Marine LLC</t>
  </si>
  <si>
    <t xml:space="preserve">(360) 555-4650</t>
  </si>
  <si>
    <t xml:space="preserve">ryan_hurst@pugetpost.com</t>
  </si>
  <si>
    <t xml:space="preserve">WL-02060</t>
  </si>
  <si>
    <t xml:space="preserve">(360) 555-2319</t>
  </si>
  <si>
    <t xml:space="preserve">eric_flynn@quillayute.org</t>
  </si>
  <si>
    <t xml:space="preserve">WL-02061</t>
  </si>
  <si>
    <t xml:space="preserve">Hanna</t>
  </si>
  <si>
    <t xml:space="preserve">(360) 555-3727</t>
  </si>
  <si>
    <t xml:space="preserve">william.hanna@pugetpost.com</t>
  </si>
  <si>
    <t xml:space="preserve">WL-02062</t>
  </si>
  <si>
    <t xml:space="preserve">Luke</t>
  </si>
  <si>
    <t xml:space="preserve">Rodriguez Holdings LLC</t>
  </si>
  <si>
    <t xml:space="preserve">SABLE HARBOR</t>
  </si>
  <si>
    <t xml:space="preserve">(541) 555-3027</t>
  </si>
  <si>
    <t xml:space="preserve">lukerodriguez@quillayute.org</t>
  </si>
  <si>
    <t xml:space="preserve">WL-02063</t>
  </si>
  <si>
    <t xml:space="preserve">Thompson Marine LLC</t>
  </si>
  <si>
    <t xml:space="preserve">(360) 555-2551</t>
  </si>
  <si>
    <t xml:space="preserve">spencer_thompson@pugetpost.com</t>
  </si>
  <si>
    <t xml:space="preserve">WL-02064</t>
  </si>
  <si>
    <t xml:space="preserve">brian.jones@pugetpost.com</t>
  </si>
  <si>
    <t xml:space="preserve">WL-02065</t>
  </si>
  <si>
    <t xml:space="preserve">Torres Ventures LLC</t>
  </si>
  <si>
    <t xml:space="preserve">(360) 555-7144</t>
  </si>
  <si>
    <t xml:space="preserve">christopher_torres@harbormail.net</t>
  </si>
  <si>
    <t xml:space="preserve">WL-02066</t>
  </si>
  <si>
    <t xml:space="preserve">(360) 555-6563</t>
  </si>
  <si>
    <t xml:space="preserve">sherri.williams@harbormail.net</t>
  </si>
  <si>
    <t xml:space="preserve">WL-02067</t>
  </si>
  <si>
    <t xml:space="preserve">Simon Ventures LLC</t>
  </si>
  <si>
    <t xml:space="preserve">(425) 555-1263</t>
  </si>
  <si>
    <t xml:space="preserve">craigsimon@salishnet.net</t>
  </si>
  <si>
    <t xml:space="preserve">WL-02068</t>
  </si>
  <si>
    <t xml:space="preserve">Rogers Charters Inc</t>
  </si>
  <si>
    <t xml:space="preserve">OSPRYE STAR</t>
  </si>
  <si>
    <t xml:space="preserve">(360) 555-3558</t>
  </si>
  <si>
    <t xml:space="preserve">jodirogers@salishnet.net</t>
  </si>
  <si>
    <t xml:space="preserve">WL-02069</t>
  </si>
  <si>
    <t xml:space="preserve">(206) 555-5606</t>
  </si>
  <si>
    <t xml:space="preserve">david_lopez@pugetpost.com</t>
  </si>
  <si>
    <t xml:space="preserve">WL-02070</t>
  </si>
  <si>
    <t xml:space="preserve">(206) 555-0617</t>
  </si>
  <si>
    <t xml:space="preserve">leslie.thomas@quillayute.org</t>
  </si>
  <si>
    <t xml:space="preserve">WL-02071</t>
  </si>
  <si>
    <t xml:space="preserve">(360) 555-2443</t>
  </si>
  <si>
    <t xml:space="preserve">cameronperry@quillayute.org</t>
  </si>
  <si>
    <t xml:space="preserve">WL-02072</t>
  </si>
  <si>
    <t xml:space="preserve">(503) 555-7527</t>
  </si>
  <si>
    <t xml:space="preserve">stephen.hoffman@pugetpost.com</t>
  </si>
  <si>
    <t xml:space="preserve">WL-02073</t>
  </si>
  <si>
    <t xml:space="preserve">Jordan</t>
  </si>
  <si>
    <t xml:space="preserve">Jordan Marine LLC</t>
  </si>
  <si>
    <t xml:space="preserve">(425) 555-0882</t>
  </si>
  <si>
    <t xml:space="preserve">susanjordan@harbormail.net</t>
  </si>
  <si>
    <t xml:space="preserve">WL-02074</t>
  </si>
  <si>
    <t xml:space="preserve">(360) 555-1484</t>
  </si>
  <si>
    <t xml:space="preserve">erika.martin@salishnet.net</t>
  </si>
  <si>
    <t xml:space="preserve">WL-02075</t>
  </si>
  <si>
    <t xml:space="preserve">Melton</t>
  </si>
  <si>
    <t xml:space="preserve">Melton Marine LLC</t>
  </si>
  <si>
    <t xml:space="preserve">(503) 555-2336</t>
  </si>
  <si>
    <t xml:space="preserve">stephen.melton@harbormail.net</t>
  </si>
  <si>
    <t xml:space="preserve">WL-02076</t>
  </si>
  <si>
    <t xml:space="preserve">Pham Marine LLC</t>
  </si>
  <si>
    <t xml:space="preserve">(503) 555-8315</t>
  </si>
  <si>
    <t xml:space="preserve">robertpham@pugetpost.com</t>
  </si>
  <si>
    <t xml:space="preserve">WL-02077</t>
  </si>
  <si>
    <t xml:space="preserve">Price Charters Inc</t>
  </si>
  <si>
    <t xml:space="preserve">(253) 555-2252</t>
  </si>
  <si>
    <t xml:space="preserve">william_price@gmail.example.com</t>
  </si>
  <si>
    <t xml:space="preserve">WL-02078</t>
  </si>
  <si>
    <t xml:space="preserve">Kramer Holdings LLC</t>
  </si>
  <si>
    <t xml:space="preserve">HALIBUT DANCER</t>
  </si>
  <si>
    <t xml:space="preserve">(206) 555-5660</t>
  </si>
  <si>
    <t xml:space="preserve">briankramer@salishnet.net</t>
  </si>
  <si>
    <t xml:space="preserve">WL-02079</t>
  </si>
  <si>
    <t xml:space="preserve">Vicki</t>
  </si>
  <si>
    <t xml:space="preserve">(360) 555-5439</t>
  </si>
  <si>
    <t xml:space="preserve">vicki.wright@salishnet.net</t>
  </si>
  <si>
    <t xml:space="preserve">WL-02080</t>
  </si>
  <si>
    <t xml:space="preserve">Le</t>
  </si>
  <si>
    <t xml:space="preserve">(360) 555-1340</t>
  </si>
  <si>
    <t xml:space="preserve">audrey_le@gmail.example.com</t>
  </si>
  <si>
    <t xml:space="preserve">WL-02081</t>
  </si>
  <si>
    <t xml:space="preserve">Francis</t>
  </si>
  <si>
    <t xml:space="preserve">Francis Holdings LLC</t>
  </si>
  <si>
    <t xml:space="preserve">(425) 555-1029</t>
  </si>
  <si>
    <t xml:space="preserve">laurenfrancis@salishnet.net</t>
  </si>
  <si>
    <t xml:space="preserve">WL-02082</t>
  </si>
  <si>
    <t xml:space="preserve">SALISH MIST</t>
  </si>
  <si>
    <t xml:space="preserve">(360) 555-4709</t>
  </si>
  <si>
    <t xml:space="preserve">cynthiafoster@outlook.example.com</t>
  </si>
  <si>
    <t xml:space="preserve">WL-02083</t>
  </si>
  <si>
    <t xml:space="preserve">Choi Charters Inc</t>
  </si>
  <si>
    <t xml:space="preserve">(360) 555-8654</t>
  </si>
  <si>
    <t xml:space="preserve">brandon.choi@outlook.example.com</t>
  </si>
  <si>
    <t xml:space="preserve">WL-02084</t>
  </si>
  <si>
    <t xml:space="preserve">Murphy Marine LLC</t>
  </si>
  <si>
    <t xml:space="preserve">(360) 555-4389</t>
  </si>
  <si>
    <t xml:space="preserve">karenmurphy@gmail.example.com</t>
  </si>
  <si>
    <t xml:space="preserve">WL-02085</t>
  </si>
  <si>
    <t xml:space="preserve">(360) 555-6700</t>
  </si>
  <si>
    <t xml:space="preserve">sherryjacobs@salishnet.net</t>
  </si>
  <si>
    <t xml:space="preserve">WL-02086</t>
  </si>
  <si>
    <t xml:space="preserve">Pope</t>
  </si>
  <si>
    <t xml:space="preserve">Pope Charters Inc</t>
  </si>
  <si>
    <t xml:space="preserve">(360) 555-7013</t>
  </si>
  <si>
    <t xml:space="preserve">samantha.pope@pugetpost.com</t>
  </si>
  <si>
    <t xml:space="preserve">WL-02087</t>
  </si>
  <si>
    <t xml:space="preserve">Bellamy</t>
  </si>
  <si>
    <t xml:space="preserve">(360) 555-1272</t>
  </si>
  <si>
    <t xml:space="preserve">craigbellamy@harbormail.net</t>
  </si>
  <si>
    <t xml:space="preserve">WL-02088</t>
  </si>
  <si>
    <t xml:space="preserve">WIDGEON WEATHER</t>
  </si>
  <si>
    <t xml:space="preserve">yvonne.collins@pugetpost.com</t>
  </si>
  <si>
    <t xml:space="preserve">WL-02089</t>
  </si>
  <si>
    <t xml:space="preserve">Butler</t>
  </si>
  <si>
    <t xml:space="preserve">(503) 555-6609</t>
  </si>
  <si>
    <t xml:space="preserve">todd_butler@outlook.example.com</t>
  </si>
  <si>
    <t xml:space="preserve">WL-02090</t>
  </si>
  <si>
    <t xml:space="preserve">Lyons</t>
  </si>
  <si>
    <t xml:space="preserve">(253) 555-7830</t>
  </si>
  <si>
    <t xml:space="preserve">rita.lyons@pugetpost.com</t>
  </si>
  <si>
    <t xml:space="preserve">WL-02091</t>
  </si>
  <si>
    <t xml:space="preserve">Herrera</t>
  </si>
  <si>
    <t xml:space="preserve">Herrera Marine LLC</t>
  </si>
  <si>
    <t xml:space="preserve">(541) 555-2353</t>
  </si>
  <si>
    <t xml:space="preserve">timothyherrera@pugetpost.com</t>
  </si>
  <si>
    <t xml:space="preserve">WL-02092</t>
  </si>
  <si>
    <t xml:space="preserve">Brooks</t>
  </si>
  <si>
    <t xml:space="preserve">Brooks Charters Inc</t>
  </si>
  <si>
    <t xml:space="preserve">PERTEL MIST</t>
  </si>
  <si>
    <t xml:space="preserve">(541) 555-1439</t>
  </si>
  <si>
    <t xml:space="preserve">WL-02093</t>
  </si>
  <si>
    <t xml:space="preserve">(360) 555-7233</t>
  </si>
  <si>
    <t xml:space="preserve">brittany_fisher@outlook.example.com</t>
  </si>
  <si>
    <t xml:space="preserve">WL-02094</t>
  </si>
  <si>
    <t xml:space="preserve">brandi_harris@salishnet.net</t>
  </si>
  <si>
    <t xml:space="preserve">WL-02095</t>
  </si>
  <si>
    <t xml:space="preserve">(503) 555-7453</t>
  </si>
  <si>
    <t xml:space="preserve">annadiaz@pugetpost.com</t>
  </si>
  <si>
    <t xml:space="preserve">WL-02096</t>
  </si>
  <si>
    <t xml:space="preserve">(360) 555-0404</t>
  </si>
  <si>
    <t xml:space="preserve">amanda.moore@salishnet.net</t>
  </si>
  <si>
    <t xml:space="preserve">WL-02097</t>
  </si>
  <si>
    <t xml:space="preserve">Brooks Marine LLC</t>
  </si>
  <si>
    <t xml:space="preserve">ANCHOR PASSAGE</t>
  </si>
  <si>
    <t xml:space="preserve">(360) 555-9278</t>
  </si>
  <si>
    <t xml:space="preserve">scottbrooks@salishnet.net</t>
  </si>
  <si>
    <t xml:space="preserve">WL-02098</t>
  </si>
  <si>
    <t xml:space="preserve">(360) 555-8252</t>
  </si>
  <si>
    <t xml:space="preserve">rhonda.james@gmail.example.com</t>
  </si>
  <si>
    <t xml:space="preserve">WL-02099</t>
  </si>
  <si>
    <t xml:space="preserve">Peggy</t>
  </si>
  <si>
    <t xml:space="preserve">(503) 555-5522</t>
  </si>
  <si>
    <t xml:space="preserve">peggyhorton@pugetpost.com</t>
  </si>
  <si>
    <t xml:space="preserve">WL-02100</t>
  </si>
  <si>
    <t xml:space="preserve">Pena Charters Inc</t>
  </si>
  <si>
    <t xml:space="preserve">(503) 555-6372</t>
  </si>
  <si>
    <t xml:space="preserve">michelle_pena@quillayute.org</t>
  </si>
  <si>
    <t xml:space="preserve">WL-02101</t>
  </si>
  <si>
    <t xml:space="preserve">WIDGEON ROSE</t>
  </si>
  <si>
    <t xml:space="preserve">(425) 555-7806</t>
  </si>
  <si>
    <t xml:space="preserve">david.green@outlook.example.com</t>
  </si>
  <si>
    <t xml:space="preserve">WL-02102</t>
  </si>
  <si>
    <t xml:space="preserve">KESTREL BAY</t>
  </si>
  <si>
    <t xml:space="preserve">(253) 555-2815</t>
  </si>
  <si>
    <t xml:space="preserve">mark_anderson@harbormail.net</t>
  </si>
  <si>
    <t xml:space="preserve">WL-02103</t>
  </si>
  <si>
    <t xml:space="preserve">SPINDRIFT GLIDE</t>
  </si>
  <si>
    <t xml:space="preserve">(360) 555-5766</t>
  </si>
  <si>
    <t xml:space="preserve">mary_guzman@gmail.example.com</t>
  </si>
  <si>
    <t xml:space="preserve">WL-02104</t>
  </si>
  <si>
    <t xml:space="preserve">(541) 555-6349</t>
  </si>
  <si>
    <t xml:space="preserve">patricia_herrera@outlook.example.com</t>
  </si>
  <si>
    <t xml:space="preserve">WL-02105</t>
  </si>
  <si>
    <t xml:space="preserve">Underwood</t>
  </si>
  <si>
    <t xml:space="preserve">Underwood Marine LLC</t>
  </si>
  <si>
    <t xml:space="preserve">(360) 555-8320</t>
  </si>
  <si>
    <t xml:space="preserve">kenneth_underwood@harbormail.net</t>
  </si>
  <si>
    <t xml:space="preserve">WL-02106</t>
  </si>
  <si>
    <t xml:space="preserve">(541) 555-3649</t>
  </si>
  <si>
    <t xml:space="preserve">michelle.perry@quillayute.org</t>
  </si>
  <si>
    <t xml:space="preserve">WL-02107</t>
  </si>
  <si>
    <t xml:space="preserve">Baldwin</t>
  </si>
  <si>
    <t xml:space="preserve">Baldwin Charters Inc</t>
  </si>
  <si>
    <t xml:space="preserve">(503) 555-4023</t>
  </si>
  <si>
    <t xml:space="preserve">brittany_baldwin@harbormail.net</t>
  </si>
  <si>
    <t xml:space="preserve">WL-02108</t>
  </si>
  <si>
    <t xml:space="preserve">Hodges Ventures LLC</t>
  </si>
  <si>
    <t xml:space="preserve">(360) 555-1181</t>
  </si>
  <si>
    <t xml:space="preserve">amanda_hodges@outlook.example.com</t>
  </si>
  <si>
    <t xml:space="preserve">WL-02109</t>
  </si>
  <si>
    <t xml:space="preserve">Flynn Holdings LLC</t>
  </si>
  <si>
    <t xml:space="preserve">(360) 555-1868</t>
  </si>
  <si>
    <t xml:space="preserve">leahflynn@outlook.example.com</t>
  </si>
  <si>
    <t xml:space="preserve">WL-02110</t>
  </si>
  <si>
    <t xml:space="preserve">(206) 555-8463</t>
  </si>
  <si>
    <t xml:space="preserve">alison.byrd@harbormail.net</t>
  </si>
  <si>
    <t xml:space="preserve">WL-02111</t>
  </si>
  <si>
    <t xml:space="preserve">(360) 555-2534</t>
  </si>
  <si>
    <t xml:space="preserve">maryrodriguez@pugetpost.com</t>
  </si>
  <si>
    <t xml:space="preserve">WL-02112</t>
  </si>
  <si>
    <t xml:space="preserve">Molly</t>
  </si>
  <si>
    <t xml:space="preserve">(541) 555-4433</t>
  </si>
  <si>
    <t xml:space="preserve">mollyperez@salishnet.net</t>
  </si>
  <si>
    <t xml:space="preserve">WL-02113</t>
  </si>
  <si>
    <t xml:space="preserve">(360) 555-5739</t>
  </si>
  <si>
    <t xml:space="preserve">donald_smith@harbormail.net</t>
  </si>
  <si>
    <t xml:space="preserve">WL-02114</t>
  </si>
  <si>
    <t xml:space="preserve">(253) 555-9561</t>
  </si>
  <si>
    <t xml:space="preserve">walter_adams@quillayute.org</t>
  </si>
  <si>
    <t xml:space="preserve">WL-02115</t>
  </si>
  <si>
    <t xml:space="preserve">Young Holdings LLC</t>
  </si>
  <si>
    <t xml:space="preserve">CORMORANT BAY</t>
  </si>
  <si>
    <t xml:space="preserve">(425) 555-4782</t>
  </si>
  <si>
    <t xml:space="preserve">christopher.young@quillayute.org</t>
  </si>
  <si>
    <t xml:space="preserve">WL-02116</t>
  </si>
  <si>
    <t xml:space="preserve">(360) 555-9477</t>
  </si>
  <si>
    <t xml:space="preserve">stephanieperez@pugetpost.com</t>
  </si>
  <si>
    <t xml:space="preserve">WL-02117</t>
  </si>
  <si>
    <t xml:space="preserve">Marquez Holdings LLC</t>
  </si>
  <si>
    <t xml:space="preserve">(425) 555-7609</t>
  </si>
  <si>
    <t xml:space="preserve">stevenmarquez@pugetpost.com</t>
  </si>
  <si>
    <t xml:space="preserve">WL-02118</t>
  </si>
  <si>
    <t xml:space="preserve">SANDERLING WAKE</t>
  </si>
  <si>
    <t xml:space="preserve">(360) 555-5862</t>
  </si>
  <si>
    <t xml:space="preserve">matthewmeyer@outlook.example.com</t>
  </si>
  <si>
    <t xml:space="preserve">WL-02119</t>
  </si>
  <si>
    <t xml:space="preserve">Forbes</t>
  </si>
  <si>
    <t xml:space="preserve">Forbes Charters Inc</t>
  </si>
  <si>
    <t xml:space="preserve">(541) 555-7122</t>
  </si>
  <si>
    <t xml:space="preserve">eric_forbes@pugetpost.com</t>
  </si>
  <si>
    <t xml:space="preserve">WL-02120</t>
  </si>
  <si>
    <t xml:space="preserve">Jerry</t>
  </si>
  <si>
    <t xml:space="preserve">Reyes Ventures LLC</t>
  </si>
  <si>
    <t xml:space="preserve">(360) 555-2342</t>
  </si>
  <si>
    <t xml:space="preserve">jerryreyes@salishnet.net</t>
  </si>
  <si>
    <t xml:space="preserve">WL-02121</t>
  </si>
  <si>
    <t xml:space="preserve">COHO CREST</t>
  </si>
  <si>
    <t xml:space="preserve">(541) 555-5253</t>
  </si>
  <si>
    <t xml:space="preserve">seanalexander@salishnet.net</t>
  </si>
  <si>
    <t xml:space="preserve">WL-02122</t>
  </si>
  <si>
    <t xml:space="preserve">Graham Ventures LLC</t>
  </si>
  <si>
    <t xml:space="preserve">(360) 555-5489</t>
  </si>
  <si>
    <t xml:space="preserve">jefferygraham@harbormail.net</t>
  </si>
  <si>
    <t xml:space="preserve">WL-02123</t>
  </si>
  <si>
    <t xml:space="preserve">Ramos</t>
  </si>
  <si>
    <t xml:space="preserve">KESTREL STAR</t>
  </si>
  <si>
    <t xml:space="preserve">(503) 555-8927</t>
  </si>
  <si>
    <t xml:space="preserve">meganramos@pugetpost.com</t>
  </si>
  <si>
    <t xml:space="preserve">WL-02124</t>
  </si>
  <si>
    <t xml:space="preserve">French</t>
  </si>
  <si>
    <t xml:space="preserve">SALISH MOON</t>
  </si>
  <si>
    <t xml:space="preserve">(360) 555-7844</t>
  </si>
  <si>
    <t xml:space="preserve">laura.french@pugetpost.com</t>
  </si>
  <si>
    <t xml:space="preserve">WL-02125</t>
  </si>
  <si>
    <t xml:space="preserve">Fred</t>
  </si>
  <si>
    <t xml:space="preserve">(360) 555-1618</t>
  </si>
  <si>
    <t xml:space="preserve">fredpowell@harbormail.net</t>
  </si>
  <si>
    <t xml:space="preserve">WL-02126</t>
  </si>
  <si>
    <t xml:space="preserve">(360) 555-1067</t>
  </si>
  <si>
    <t xml:space="preserve">mariahudson@gmail.example.com</t>
  </si>
  <si>
    <t xml:space="preserve">WL-02127</t>
  </si>
  <si>
    <t xml:space="preserve">Gomez Holdings LLC</t>
  </si>
  <si>
    <t xml:space="preserve">(360) 555-7930</t>
  </si>
  <si>
    <t xml:space="preserve">kimberly.gomez@salishnet.net</t>
  </si>
  <si>
    <t xml:space="preserve">WL-02128</t>
  </si>
  <si>
    <t xml:space="preserve">Terry Marine LLC</t>
  </si>
  <si>
    <t xml:space="preserve">(360) 555-2666</t>
  </si>
  <si>
    <t xml:space="preserve">kevin_terry@harbormail.net</t>
  </si>
  <si>
    <t xml:space="preserve">WL-02129</t>
  </si>
  <si>
    <t xml:space="preserve">SCOTER GLIDE</t>
  </si>
  <si>
    <t xml:space="preserve">(503) 555-7078</t>
  </si>
  <si>
    <t xml:space="preserve">lisa_palmer@quillayute.org</t>
  </si>
  <si>
    <t xml:space="preserve">WL-02130</t>
  </si>
  <si>
    <t xml:space="preserve">Le Charters Inc</t>
  </si>
  <si>
    <t xml:space="preserve">(360) 555-2003</t>
  </si>
  <si>
    <t xml:space="preserve">sierra.le@outlook.example.com</t>
  </si>
  <si>
    <t xml:space="preserve">WL-02131</t>
  </si>
  <si>
    <t xml:space="preserve">(360) 555-2391</t>
  </si>
  <si>
    <t xml:space="preserve">richard.thompson@harbormail.net</t>
  </si>
  <si>
    <t xml:space="preserve">WL-02132</t>
  </si>
  <si>
    <t xml:space="preserve">Ward Charters Inc</t>
  </si>
  <si>
    <t xml:space="preserve">(360) 555-5028</t>
  </si>
  <si>
    <t xml:space="preserve">john.ward@quillayute.org</t>
  </si>
  <si>
    <t xml:space="preserve">WL-02133</t>
  </si>
  <si>
    <t xml:space="preserve">Moses</t>
  </si>
  <si>
    <t xml:space="preserve">(360) 555-8080</t>
  </si>
  <si>
    <t xml:space="preserve">WL-02134</t>
  </si>
  <si>
    <t xml:space="preserve">(541) 555-3012</t>
  </si>
  <si>
    <t xml:space="preserve">james.martin@pugetpost.com</t>
  </si>
  <si>
    <t xml:space="preserve">WL-02135</t>
  </si>
  <si>
    <t xml:space="preserve">(425) 555-3118</t>
  </si>
  <si>
    <t xml:space="preserve">david_flores@outlook.example.com</t>
  </si>
  <si>
    <t xml:space="preserve">WL-02136</t>
  </si>
  <si>
    <t xml:space="preserve">(503) 555-7605</t>
  </si>
  <si>
    <t xml:space="preserve">danielle.williams@gmail.example.com</t>
  </si>
  <si>
    <t xml:space="preserve">WL-02137</t>
  </si>
  <si>
    <t xml:space="preserve">Oliver</t>
  </si>
  <si>
    <t xml:space="preserve">Cindy</t>
  </si>
  <si>
    <t xml:space="preserve">Oliver Ventures LLC</t>
  </si>
  <si>
    <t xml:space="preserve">(360) 555-2861</t>
  </si>
  <si>
    <t xml:space="preserve">cindyoliver@pugetpost.com</t>
  </si>
  <si>
    <t xml:space="preserve">WL-02138</t>
  </si>
  <si>
    <t xml:space="preserve">Potter</t>
  </si>
  <si>
    <t xml:space="preserve">Potter Ventures LLC</t>
  </si>
  <si>
    <t xml:space="preserve">(503) 555-0397</t>
  </si>
  <si>
    <t xml:space="preserve">brandy.potter@gmail.example.com</t>
  </si>
  <si>
    <t xml:space="preserve">WL-02139</t>
  </si>
  <si>
    <t xml:space="preserve">(360) 555-3624</t>
  </si>
  <si>
    <t xml:space="preserve">jenniferanderson@salishnet.net</t>
  </si>
  <si>
    <t xml:space="preserve">WL-02140</t>
  </si>
  <si>
    <t xml:space="preserve">(541) 555-8421</t>
  </si>
  <si>
    <t xml:space="preserve">amy.gutierrez@pugetpost.com</t>
  </si>
  <si>
    <t xml:space="preserve">WL-02141</t>
  </si>
  <si>
    <t xml:space="preserve">KSETREL ROSE</t>
  </si>
  <si>
    <t xml:space="preserve">(360) 555-9937</t>
  </si>
  <si>
    <t xml:space="preserve">tiffany_anderson@harbormail.net</t>
  </si>
  <si>
    <t xml:space="preserve">WL-02142</t>
  </si>
  <si>
    <t xml:space="preserve">(503) 555-6700</t>
  </si>
  <si>
    <t xml:space="preserve">tammy.jackson@gmail.example.com</t>
  </si>
  <si>
    <t xml:space="preserve">WL-02143</t>
  </si>
  <si>
    <t xml:space="preserve">(360) 555-8986</t>
  </si>
  <si>
    <t xml:space="preserve">lisa_wright@harbormail.net</t>
  </si>
  <si>
    <t xml:space="preserve">WL-02144</t>
  </si>
  <si>
    <t xml:space="preserve">(360) 555-6492</t>
  </si>
  <si>
    <t xml:space="preserve">kelliclark@outlook.example.com</t>
  </si>
  <si>
    <t xml:space="preserve">WL-02145</t>
  </si>
  <si>
    <t xml:space="preserve">Ali</t>
  </si>
  <si>
    <t xml:space="preserve">(253) 555-8326</t>
  </si>
  <si>
    <t xml:space="preserve">danielle.ali@outlook.example.com</t>
  </si>
  <si>
    <t xml:space="preserve">WL-02146</t>
  </si>
  <si>
    <t xml:space="preserve">(253) 555-9127</t>
  </si>
  <si>
    <t xml:space="preserve">mary.allen@quillayute.org</t>
  </si>
  <si>
    <t xml:space="preserve">WL-02147</t>
  </si>
  <si>
    <t xml:space="preserve">(360) 555-9960</t>
  </si>
  <si>
    <t xml:space="preserve">virginia_ayers@gmail.example.com</t>
  </si>
  <si>
    <t xml:space="preserve">WL-02148</t>
  </si>
  <si>
    <t xml:space="preserve">(206) 555-6024</t>
  </si>
  <si>
    <t xml:space="preserve">williamroberts@outlook.example.com</t>
  </si>
  <si>
    <t xml:space="preserve">WL-02149</t>
  </si>
  <si>
    <t xml:space="preserve">Bowman</t>
  </si>
  <si>
    <t xml:space="preserve">Tonya</t>
  </si>
  <si>
    <t xml:space="preserve">(360) 555-7189</t>
  </si>
  <si>
    <t xml:space="preserve">tonya_bowman@outlook.example.com</t>
  </si>
  <si>
    <t xml:space="preserve">WL-02150</t>
  </si>
  <si>
    <t xml:space="preserve">Gomez Charters Inc</t>
  </si>
  <si>
    <t xml:space="preserve">OSPREY SONG</t>
  </si>
  <si>
    <t xml:space="preserve">(206) 555-4289</t>
  </si>
  <si>
    <t xml:space="preserve">jared.gomez@gmail.example.com</t>
  </si>
  <si>
    <t xml:space="preserve">WL-02151</t>
  </si>
  <si>
    <t xml:space="preserve">Kent</t>
  </si>
  <si>
    <t xml:space="preserve">Kent Ventures LLC</t>
  </si>
  <si>
    <t xml:space="preserve">(360) 555-1244</t>
  </si>
  <si>
    <t xml:space="preserve">patrick_kent@quillayute.org</t>
  </si>
  <si>
    <t xml:space="preserve">WL-02152</t>
  </si>
  <si>
    <t xml:space="preserve">(360) 555-8294</t>
  </si>
  <si>
    <t xml:space="preserve">sandra_miller@harbormail.net</t>
  </si>
  <si>
    <t xml:space="preserve">WL-02153</t>
  </si>
  <si>
    <t xml:space="preserve">Murray</t>
  </si>
  <si>
    <t xml:space="preserve">Murray Holdings LLC</t>
  </si>
  <si>
    <t xml:space="preserve">(541) 555-6090</t>
  </si>
  <si>
    <t xml:space="preserve">amy_murray@quillayute.org</t>
  </si>
  <si>
    <t xml:space="preserve">WL-02154</t>
  </si>
  <si>
    <t xml:space="preserve">Moore Holdings LLC</t>
  </si>
  <si>
    <t xml:space="preserve">SALISH PASSAGE</t>
  </si>
  <si>
    <t xml:space="preserve">(360) 555-9708</t>
  </si>
  <si>
    <t xml:space="preserve">kimberlymoore@pugetpost.com</t>
  </si>
  <si>
    <t xml:space="preserve">WL-02155</t>
  </si>
  <si>
    <t xml:space="preserve">Turner Marine LLC</t>
  </si>
  <si>
    <t xml:space="preserve">(503) 555-9148</t>
  </si>
  <si>
    <t xml:space="preserve">jeremyturner@pugetpost.com</t>
  </si>
  <si>
    <t xml:space="preserve">WL-02156</t>
  </si>
  <si>
    <t xml:space="preserve">Ariana</t>
  </si>
  <si>
    <t xml:space="preserve">(541) 555-3987</t>
  </si>
  <si>
    <t xml:space="preserve">ariana_jenkins@salishnet.net</t>
  </si>
  <si>
    <t xml:space="preserve">WL-02157</t>
  </si>
  <si>
    <t xml:space="preserve">SCOTER UQEEN</t>
  </si>
  <si>
    <t xml:space="preserve">(360) 555-2253</t>
  </si>
  <si>
    <t xml:space="preserve">richardprice@salishnet.net</t>
  </si>
  <si>
    <t xml:space="preserve">WL-02158</t>
  </si>
  <si>
    <t xml:space="preserve">COHO MOON</t>
  </si>
  <si>
    <t xml:space="preserve">(206) 555-1177</t>
  </si>
  <si>
    <t xml:space="preserve">franciscosmith@outlook.example.com</t>
  </si>
  <si>
    <t xml:space="preserve">WL-02159</t>
  </si>
  <si>
    <t xml:space="preserve">(503) 555-6447</t>
  </si>
  <si>
    <t xml:space="preserve">alexanderpeterson@quillayute.org</t>
  </si>
  <si>
    <t xml:space="preserve">WL-02160</t>
  </si>
  <si>
    <t xml:space="preserve">Lawrence Marine LLC</t>
  </si>
  <si>
    <t xml:space="preserve">(360) 555-5687</t>
  </si>
  <si>
    <t xml:space="preserve">alexander.lawrence@outlook.example.com</t>
  </si>
  <si>
    <t xml:space="preserve">WL-02161</t>
  </si>
  <si>
    <t xml:space="preserve">Erica</t>
  </si>
  <si>
    <t xml:space="preserve">HERON WIND</t>
  </si>
  <si>
    <t xml:space="preserve">(360) 555-6664</t>
  </si>
  <si>
    <t xml:space="preserve">WL-02162</t>
  </si>
  <si>
    <t xml:space="preserve">(503) 555-0723</t>
  </si>
  <si>
    <t xml:space="preserve">susansmith@quillayute.org</t>
  </si>
  <si>
    <t xml:space="preserve">WL-02163</t>
  </si>
  <si>
    <t xml:space="preserve">(360) 555-7029</t>
  </si>
  <si>
    <t xml:space="preserve">kimberly_brown@gmail.example.com</t>
  </si>
  <si>
    <t xml:space="preserve">WL-02164</t>
  </si>
  <si>
    <t xml:space="preserve">Adrienne</t>
  </si>
  <si>
    <t xml:space="preserve">(360) 555-5533</t>
  </si>
  <si>
    <t xml:space="preserve">adrienne.thompson@salishnet.net</t>
  </si>
  <si>
    <t xml:space="preserve">WL-02165</t>
  </si>
  <si>
    <t xml:space="preserve">(503) 555-3299</t>
  </si>
  <si>
    <t xml:space="preserve">tiffany.brown@gmail.example.com</t>
  </si>
  <si>
    <t xml:space="preserve">WL-02166</t>
  </si>
  <si>
    <t xml:space="preserve">Haney</t>
  </si>
  <si>
    <t xml:space="preserve">Haney Marine LLC</t>
  </si>
  <si>
    <t xml:space="preserve">PINTAIL REACH</t>
  </si>
  <si>
    <t xml:space="preserve">(541) 555-9165</t>
  </si>
  <si>
    <t xml:space="preserve">tonya.haney@quillayute.org</t>
  </si>
  <si>
    <t xml:space="preserve">WL-02167</t>
  </si>
  <si>
    <t xml:space="preserve">(253) 555-2198</t>
  </si>
  <si>
    <t xml:space="preserve">jonathan_anderson@gmail.example.com</t>
  </si>
  <si>
    <t xml:space="preserve">WL-02168</t>
  </si>
  <si>
    <t xml:space="preserve">Stevens Charters Inc</t>
  </si>
  <si>
    <t xml:space="preserve">(503) 555-9278</t>
  </si>
  <si>
    <t xml:space="preserve">williamstevens@outlook.example.com</t>
  </si>
  <si>
    <t xml:space="preserve">WL-02169</t>
  </si>
  <si>
    <t xml:space="preserve">Weber Marine LLC</t>
  </si>
  <si>
    <t xml:space="preserve">COHO REACH</t>
  </si>
  <si>
    <t xml:space="preserve">(360) 555-8044</t>
  </si>
  <si>
    <t xml:space="preserve">maria.weber@harbormail.net</t>
  </si>
  <si>
    <t xml:space="preserve">WL-02170</t>
  </si>
  <si>
    <t xml:space="preserve">Duke</t>
  </si>
  <si>
    <t xml:space="preserve">Duke Charters Inc</t>
  </si>
  <si>
    <t xml:space="preserve">(360) 555-0350</t>
  </si>
  <si>
    <t xml:space="preserve">robinduke@harbormail.net</t>
  </si>
  <si>
    <t xml:space="preserve">WL-02171</t>
  </si>
  <si>
    <t xml:space="preserve">(360) 555-0639</t>
  </si>
  <si>
    <t xml:space="preserve">andrea_hill@quillayute.org</t>
  </si>
  <si>
    <t xml:space="preserve">WL-02172</t>
  </si>
  <si>
    <t xml:space="preserve">Bishop Marine LLC</t>
  </si>
  <si>
    <t xml:space="preserve">(541) 555-3021</t>
  </si>
  <si>
    <t xml:space="preserve">annabishop@harbormail.net</t>
  </si>
  <si>
    <t xml:space="preserve">WL-02173</t>
  </si>
  <si>
    <t xml:space="preserve">(360) 555-6799</t>
  </si>
  <si>
    <t xml:space="preserve">lisa.parker@quillayute.org</t>
  </si>
  <si>
    <t xml:space="preserve">WL-02174</t>
  </si>
  <si>
    <t xml:space="preserve">(360) 555-6067</t>
  </si>
  <si>
    <t xml:space="preserve">kellystevens@harbormail.net</t>
  </si>
  <si>
    <t xml:space="preserve">WL-02175</t>
  </si>
  <si>
    <t xml:space="preserve">(360) 555-9844</t>
  </si>
  <si>
    <t xml:space="preserve">erichill@quillayute.org</t>
  </si>
  <si>
    <t xml:space="preserve">WL-02176</t>
  </si>
  <si>
    <t xml:space="preserve">Robinson Marine LLC</t>
  </si>
  <si>
    <t xml:space="preserve">BRANT LINE</t>
  </si>
  <si>
    <t xml:space="preserve">(206) 555-3063</t>
  </si>
  <si>
    <t xml:space="preserve">susan_robinson@harbormail.net</t>
  </si>
  <si>
    <t xml:space="preserve">WL-02177</t>
  </si>
  <si>
    <t xml:space="preserve">(503) 555-4390</t>
  </si>
  <si>
    <t xml:space="preserve">charles_perez@gmail.example.com</t>
  </si>
  <si>
    <t xml:space="preserve">WL-02178</t>
  </si>
  <si>
    <t xml:space="preserve">(253) 555-5129</t>
  </si>
  <si>
    <t xml:space="preserve">thomasstone@outlook.example.com</t>
  </si>
  <si>
    <t xml:space="preserve">WL-02179</t>
  </si>
  <si>
    <t xml:space="preserve">BRANT ROSE</t>
  </si>
  <si>
    <t xml:space="preserve">(541) 555-1873</t>
  </si>
  <si>
    <t xml:space="preserve">charlesking@harbormail.net</t>
  </si>
  <si>
    <t xml:space="preserve">WL-02180</t>
  </si>
  <si>
    <t xml:space="preserve">MURRE PASSAGE</t>
  </si>
  <si>
    <t xml:space="preserve">(541) 555-4165</t>
  </si>
  <si>
    <t xml:space="preserve">michele.jones@harbormail.net</t>
  </si>
  <si>
    <t xml:space="preserve">WL-02181</t>
  </si>
  <si>
    <t xml:space="preserve">(541) 555-2150</t>
  </si>
  <si>
    <t xml:space="preserve">samantha.spence@salishnet.net</t>
  </si>
  <si>
    <t xml:space="preserve">WL-02182</t>
  </si>
  <si>
    <t xml:space="preserve">(360) 555-0930</t>
  </si>
  <si>
    <t xml:space="preserve">jerry.jones@gmail.example.com</t>
  </si>
  <si>
    <t xml:space="preserve">WL-02183</t>
  </si>
  <si>
    <t xml:space="preserve">(503) 555-1781</t>
  </si>
  <si>
    <t xml:space="preserve">emily.ward@harbormail.net</t>
  </si>
  <si>
    <t xml:space="preserve">WL-02184</t>
  </si>
  <si>
    <t xml:space="preserve">Wiley Holdings LLC</t>
  </si>
  <si>
    <t xml:space="preserve">(360) 555-0670</t>
  </si>
  <si>
    <t xml:space="preserve">leonardwiley@gmail.example.com</t>
  </si>
  <si>
    <t xml:space="preserve">WL-02185</t>
  </si>
  <si>
    <t xml:space="preserve">Lopez Holdings LLC</t>
  </si>
  <si>
    <t xml:space="preserve">(425) 555-0152</t>
  </si>
  <si>
    <t xml:space="preserve">kelly.lopez@outlook.example.com</t>
  </si>
  <si>
    <t xml:space="preserve">WL-02186</t>
  </si>
  <si>
    <t xml:space="preserve">(360) 555-6478</t>
  </si>
  <si>
    <t xml:space="preserve">karenlewis@harbormail.net</t>
  </si>
  <si>
    <t xml:space="preserve">WL-02187</t>
  </si>
  <si>
    <t xml:space="preserve">(503) 555-3855</t>
  </si>
  <si>
    <t xml:space="preserve">leonardgordon@gmail.example.com</t>
  </si>
  <si>
    <t xml:space="preserve">WL-02188</t>
  </si>
  <si>
    <t xml:space="preserve">Courtney</t>
  </si>
  <si>
    <t xml:space="preserve">Zamora Charters Inc</t>
  </si>
  <si>
    <t xml:space="preserve">(360) 555-6701</t>
  </si>
  <si>
    <t xml:space="preserve">courtneyzamora@outlook.example.com</t>
  </si>
  <si>
    <t xml:space="preserve">WL-02189</t>
  </si>
  <si>
    <t xml:space="preserve">richard.garcia@harbormail.net</t>
  </si>
  <si>
    <t xml:space="preserve">WL-02190</t>
  </si>
  <si>
    <t xml:space="preserve">Mills Charters Inc</t>
  </si>
  <si>
    <t xml:space="preserve">(503) 555-6863</t>
  </si>
  <si>
    <t xml:space="preserve">dale.mills@pugetpost.com</t>
  </si>
  <si>
    <t xml:space="preserve">WL-02191</t>
  </si>
  <si>
    <t xml:space="preserve">Farmer</t>
  </si>
  <si>
    <t xml:space="preserve">(425) 555-3290</t>
  </si>
  <si>
    <t xml:space="preserve">michellefarmer@outlook.example.com</t>
  </si>
  <si>
    <t xml:space="preserve">WL-02192</t>
  </si>
  <si>
    <t xml:space="preserve">Woodard</t>
  </si>
  <si>
    <t xml:space="preserve">(253) 555-8825</t>
  </si>
  <si>
    <t xml:space="preserve">jesuswoodard@salishnet.net</t>
  </si>
  <si>
    <t xml:space="preserve">WL-02193</t>
  </si>
  <si>
    <t xml:space="preserve">Berg Ventures LLC</t>
  </si>
  <si>
    <t xml:space="preserve">(253) 555-1191</t>
  </si>
  <si>
    <t xml:space="preserve">valerie_berg@outlook.example.com</t>
  </si>
  <si>
    <t xml:space="preserve">WL-02194</t>
  </si>
  <si>
    <t xml:space="preserve">Williamson Holdings LLC</t>
  </si>
  <si>
    <t xml:space="preserve">(541) 555-8475</t>
  </si>
  <si>
    <t xml:space="preserve">victoria.williamson@quillayute.org</t>
  </si>
  <si>
    <t xml:space="preserve">WL-02195</t>
  </si>
  <si>
    <t xml:space="preserve">SANDERLING MIST</t>
  </si>
  <si>
    <t xml:space="preserve">(541) 555-9654</t>
  </si>
  <si>
    <t xml:space="preserve">thomas_baker@quillayute.org</t>
  </si>
  <si>
    <t xml:space="preserve">WL-02196</t>
  </si>
  <si>
    <t xml:space="preserve">Gloria</t>
  </si>
  <si>
    <t xml:space="preserve">SEAL CREST</t>
  </si>
  <si>
    <t xml:space="preserve">(425) 555-9162</t>
  </si>
  <si>
    <t xml:space="preserve">gloriaruiz@gmail.example.com</t>
  </si>
  <si>
    <t xml:space="preserve">WL-02197</t>
  </si>
  <si>
    <t xml:space="preserve">Nicholson</t>
  </si>
  <si>
    <t xml:space="preserve">Nicholson Marine LLC</t>
  </si>
  <si>
    <t xml:space="preserve">(360) 555-4491</t>
  </si>
  <si>
    <t xml:space="preserve">jasmine.nicholson@salishnet.net</t>
  </si>
  <si>
    <t xml:space="preserve">WL-02198</t>
  </si>
  <si>
    <t xml:space="preserve">(360) 555-8694</t>
  </si>
  <si>
    <t xml:space="preserve">james_torres@outlook.example.com</t>
  </si>
  <si>
    <t xml:space="preserve">WL-02199</t>
  </si>
  <si>
    <t xml:space="preserve">OSPREY SOUND</t>
  </si>
  <si>
    <t xml:space="preserve">(360) 555-6932</t>
  </si>
  <si>
    <t xml:space="preserve">patricia.perez@salishnet.net</t>
  </si>
  <si>
    <t xml:space="preserve">WL-02200</t>
  </si>
  <si>
    <t xml:space="preserve">Kristine</t>
  </si>
  <si>
    <t xml:space="preserve">(360) 555-2081</t>
  </si>
  <si>
    <t xml:space="preserve">kristine.howell@pugetpost.com</t>
  </si>
  <si>
    <t xml:space="preserve">WL-02201</t>
  </si>
  <si>
    <t xml:space="preserve">Gould</t>
  </si>
  <si>
    <t xml:space="preserve">Johnathan</t>
  </si>
  <si>
    <t xml:space="preserve">(541) 555-9989</t>
  </si>
  <si>
    <t xml:space="preserve">johnathan_gould@salishnet.net</t>
  </si>
  <si>
    <t xml:space="preserve">WL-02202</t>
  </si>
  <si>
    <t xml:space="preserve">Ortiz</t>
  </si>
  <si>
    <t xml:space="preserve">(360) 555-1817</t>
  </si>
  <si>
    <t xml:space="preserve">andrew.ortiz@outlook.example.com</t>
  </si>
  <si>
    <t xml:space="preserve">WL-02203</t>
  </si>
  <si>
    <t xml:space="preserve">Bartlett Ventures LLC</t>
  </si>
  <si>
    <t xml:space="preserve">(541) 555-7441</t>
  </si>
  <si>
    <t xml:space="preserve">amandabartlett@pugetpost.com</t>
  </si>
  <si>
    <t xml:space="preserve">WL-02204</t>
  </si>
  <si>
    <t xml:space="preserve">(360) 555-3706</t>
  </si>
  <si>
    <t xml:space="preserve">WL-02205</t>
  </si>
  <si>
    <t xml:space="preserve">Rivas</t>
  </si>
  <si>
    <t xml:space="preserve">Rivas Charters Inc</t>
  </si>
  <si>
    <t xml:space="preserve">(360) 555-6673</t>
  </si>
  <si>
    <t xml:space="preserve">robert_rivas@gmail.example.com</t>
  </si>
  <si>
    <t xml:space="preserve">WL-02206</t>
  </si>
  <si>
    <t xml:space="preserve">Morris Holdings LLC</t>
  </si>
  <si>
    <t xml:space="preserve">(425) 555-3837</t>
  </si>
  <si>
    <t xml:space="preserve">marymorris@gmail.example.com</t>
  </si>
  <si>
    <t xml:space="preserve">WL-02207</t>
  </si>
  <si>
    <t xml:space="preserve">Lane</t>
  </si>
  <si>
    <t xml:space="preserve">(503) 555-0783</t>
  </si>
  <si>
    <t xml:space="preserve">zachary.lane@harbormail.net</t>
  </si>
  <si>
    <t xml:space="preserve">WL-02208</t>
  </si>
  <si>
    <t xml:space="preserve">(503) 555-7517</t>
  </si>
  <si>
    <t xml:space="preserve">richard_bush@gmail.example.com</t>
  </si>
  <si>
    <t xml:space="preserve">WL-02209</t>
  </si>
  <si>
    <t xml:space="preserve">(360) 555-3920</t>
  </si>
  <si>
    <t xml:space="preserve">christine.garcia@quillayute.org</t>
  </si>
  <si>
    <t xml:space="preserve">WL-02210</t>
  </si>
  <si>
    <t xml:space="preserve">PETREL VEER</t>
  </si>
  <si>
    <t xml:space="preserve">(425) 555-1176</t>
  </si>
  <si>
    <t xml:space="preserve">erika.huber@gmail.example.com</t>
  </si>
  <si>
    <t xml:space="preserve">WL-02211</t>
  </si>
  <si>
    <t xml:space="preserve">Mallory</t>
  </si>
  <si>
    <t xml:space="preserve">DUSKY LURE</t>
  </si>
  <si>
    <t xml:space="preserve">(503) 555-6705</t>
  </si>
  <si>
    <t xml:space="preserve">ruthmallory@outlook.example.com</t>
  </si>
  <si>
    <t xml:space="preserve">WL-02212</t>
  </si>
  <si>
    <t xml:space="preserve">Delacruz</t>
  </si>
  <si>
    <t xml:space="preserve">(360) 555-8054</t>
  </si>
  <si>
    <t xml:space="preserve">jeffery_delacruz@salishnet.net</t>
  </si>
  <si>
    <t xml:space="preserve">WL-02213</t>
  </si>
  <si>
    <t xml:space="preserve">(206) 555-4817</t>
  </si>
  <si>
    <t xml:space="preserve">thomasmiller@pugetpost.com</t>
  </si>
  <si>
    <t xml:space="preserve">WL-02214</t>
  </si>
  <si>
    <t xml:space="preserve">MURRE WIND</t>
  </si>
  <si>
    <t xml:space="preserve">(360) 555-4555</t>
  </si>
  <si>
    <t xml:space="preserve">WL-02215</t>
  </si>
  <si>
    <t xml:space="preserve">Gilbert</t>
  </si>
  <si>
    <t xml:space="preserve">andrew.gilbert@quillayute.org</t>
  </si>
  <si>
    <t xml:space="preserve">WL-02216</t>
  </si>
  <si>
    <t xml:space="preserve">michael_diaz@outlook.example.com</t>
  </si>
  <si>
    <t xml:space="preserve">WL-02217</t>
  </si>
  <si>
    <t xml:space="preserve">rose.morales@quillayute.org</t>
  </si>
  <si>
    <t xml:space="preserve">WL-02218</t>
  </si>
  <si>
    <t xml:space="preserve">Mccarthy Holdings LLC</t>
  </si>
  <si>
    <t xml:space="preserve">(541) 555-1732</t>
  </si>
  <si>
    <t xml:space="preserve">dawn.mccarthy@harbormail.net</t>
  </si>
  <si>
    <t xml:space="preserve">WL-02219</t>
  </si>
  <si>
    <t xml:space="preserve">Cameron Marine LLC</t>
  </si>
  <si>
    <t xml:space="preserve">(206) 555-3372</t>
  </si>
  <si>
    <t xml:space="preserve">grantcameron@pugetpost.com</t>
  </si>
  <si>
    <t xml:space="preserve">WL-02220</t>
  </si>
  <si>
    <t xml:space="preserve">(360) 555-7277</t>
  </si>
  <si>
    <t xml:space="preserve">cassandra.garcia@outlook.example.com</t>
  </si>
  <si>
    <t xml:space="preserve">WL-02221</t>
  </si>
  <si>
    <t xml:space="preserve">(360) 555-6531</t>
  </si>
  <si>
    <t xml:space="preserve">jason_howe@outlook.example.com</t>
  </si>
  <si>
    <t xml:space="preserve">WL-02222</t>
  </si>
  <si>
    <t xml:space="preserve">(360) 555-2031</t>
  </si>
  <si>
    <t xml:space="preserve">david.cook@pugetpost.com</t>
  </si>
  <si>
    <t xml:space="preserve">WL-02223</t>
  </si>
  <si>
    <t xml:space="preserve">Wilson Ventures LLC</t>
  </si>
  <si>
    <t xml:space="preserve">(541) 555-5500</t>
  </si>
  <si>
    <t xml:space="preserve">ashleywilson@harbormail.net</t>
  </si>
  <si>
    <t xml:space="preserve">WL-02224</t>
  </si>
  <si>
    <t xml:space="preserve">(541) 555-4255</t>
  </si>
  <si>
    <t xml:space="preserve">melissa_hawkins@pugetpost.com</t>
  </si>
  <si>
    <t xml:space="preserve">WL-02225</t>
  </si>
  <si>
    <t xml:space="preserve">(360) 555-2007</t>
  </si>
  <si>
    <t xml:space="preserve">scott_gregory@harbormail.net</t>
  </si>
  <si>
    <t xml:space="preserve">WL-02226</t>
  </si>
  <si>
    <t xml:space="preserve">(360) 555-9529</t>
  </si>
  <si>
    <t xml:space="preserve">dale.morris@pugetpost.com</t>
  </si>
  <si>
    <t xml:space="preserve">WL-02227</t>
  </si>
  <si>
    <t xml:space="preserve">sarasmith@quillayute.org</t>
  </si>
  <si>
    <t xml:space="preserve">WL-02228</t>
  </si>
  <si>
    <t xml:space="preserve">(541) 555-8979</t>
  </si>
  <si>
    <t xml:space="preserve">jonathan.price@salishnet.net</t>
  </si>
  <si>
    <t xml:space="preserve">WL-02229</t>
  </si>
  <si>
    <t xml:space="preserve">Riddle</t>
  </si>
  <si>
    <t xml:space="preserve">Riddle Marine LLC</t>
  </si>
  <si>
    <t xml:space="preserve">(360) 555-3636</t>
  </si>
  <si>
    <t xml:space="preserve">lisa.riddle@salishnet.net</t>
  </si>
  <si>
    <t xml:space="preserve">WL-02230</t>
  </si>
  <si>
    <t xml:space="preserve">(360) 555-3976</t>
  </si>
  <si>
    <t xml:space="preserve">tyler_ellis@quillayute.org</t>
  </si>
  <si>
    <t xml:space="preserve">WL-02231</t>
  </si>
  <si>
    <t xml:space="preserve">(360) 555-4348</t>
  </si>
  <si>
    <t xml:space="preserve">stacey.bell@salishnet.net</t>
  </si>
  <si>
    <t xml:space="preserve">WL-02232</t>
  </si>
  <si>
    <t xml:space="preserve">(503) 555-0133</t>
  </si>
  <si>
    <t xml:space="preserve">andrew_henry@salishnet.net</t>
  </si>
  <si>
    <t xml:space="preserve">WL-02233</t>
  </si>
  <si>
    <t xml:space="preserve">(360) 555-6332</t>
  </si>
  <si>
    <t xml:space="preserve">sarahforbes@salishnet.net</t>
  </si>
  <si>
    <t xml:space="preserve">WL-02234</t>
  </si>
  <si>
    <t xml:space="preserve">Chandler</t>
  </si>
  <si>
    <t xml:space="preserve">(541) 555-6254</t>
  </si>
  <si>
    <t xml:space="preserve">chelsea_chandler@outlook.example.com</t>
  </si>
  <si>
    <t xml:space="preserve">WL-02235</t>
  </si>
  <si>
    <t xml:space="preserve">(503) 555-4176</t>
  </si>
  <si>
    <t xml:space="preserve">justin_fisher@harbormail.net</t>
  </si>
  <si>
    <t xml:space="preserve">WL-02236</t>
  </si>
  <si>
    <t xml:space="preserve">Singh Ventures LLC</t>
  </si>
  <si>
    <t xml:space="preserve">MURRE ROSE</t>
  </si>
  <si>
    <t xml:space="preserve">(360) 555-4276</t>
  </si>
  <si>
    <t xml:space="preserve">mike.singh@harbormail.net</t>
  </si>
  <si>
    <t xml:space="preserve">WL-02237</t>
  </si>
  <si>
    <t xml:space="preserve">(541) 555-7952</t>
  </si>
  <si>
    <t xml:space="preserve">william_powell@salishnet.net</t>
  </si>
  <si>
    <t xml:space="preserve">WL-02238</t>
  </si>
  <si>
    <t xml:space="preserve">Meyers</t>
  </si>
  <si>
    <t xml:space="preserve">(541) 555-9371</t>
  </si>
  <si>
    <t xml:space="preserve">davidmeyers@quillayute.org</t>
  </si>
  <si>
    <t xml:space="preserve">WL-02239</t>
  </si>
  <si>
    <t xml:space="preserve">Haas</t>
  </si>
  <si>
    <t xml:space="preserve">(503) 555-9297</t>
  </si>
  <si>
    <t xml:space="preserve">morgan_haas@gmail.example.com</t>
  </si>
  <si>
    <t xml:space="preserve">WL-02240</t>
  </si>
  <si>
    <t xml:space="preserve">Tran</t>
  </si>
  <si>
    <t xml:space="preserve">Tran Holdings LLC</t>
  </si>
  <si>
    <t xml:space="preserve">OSPRYE QUEEN</t>
  </si>
  <si>
    <t xml:space="preserve">(360) 555-6909</t>
  </si>
  <si>
    <t xml:space="preserve">ryan.tran@quillayute.org</t>
  </si>
  <si>
    <t xml:space="preserve">WL-02241</t>
  </si>
  <si>
    <t xml:space="preserve">Veronica</t>
  </si>
  <si>
    <t xml:space="preserve">(360) 555-6102</t>
  </si>
  <si>
    <t xml:space="preserve">veronicawilliams@outlook.example.com</t>
  </si>
  <si>
    <t xml:space="preserve">WL-02242</t>
  </si>
  <si>
    <t xml:space="preserve">TIDE PASSAGE</t>
  </si>
  <si>
    <t xml:space="preserve">(541) 555-2723</t>
  </si>
  <si>
    <t xml:space="preserve">eric_lane@outlook.example.com</t>
  </si>
  <si>
    <t xml:space="preserve">WL-02243</t>
  </si>
  <si>
    <t xml:space="preserve">SANDERLING BAY</t>
  </si>
  <si>
    <t xml:space="preserve">(503) 555-1495</t>
  </si>
  <si>
    <t xml:space="preserve">andrewmiller@salishnet.net</t>
  </si>
  <si>
    <t xml:space="preserve">WL-02244</t>
  </si>
  <si>
    <t xml:space="preserve">victorianash@quillayute.org</t>
  </si>
  <si>
    <t xml:space="preserve">WL-02245</t>
  </si>
  <si>
    <t xml:space="preserve">COHO PASSAGE</t>
  </si>
  <si>
    <t xml:space="preserve">(503) 555-7414</t>
  </si>
  <si>
    <t xml:space="preserve">angelatran@harbormail.net</t>
  </si>
  <si>
    <t xml:space="preserve">WL-02246</t>
  </si>
  <si>
    <t xml:space="preserve">Franco Marine LLC</t>
  </si>
  <si>
    <t xml:space="preserve">(206) 555-0373</t>
  </si>
  <si>
    <t xml:space="preserve">brooke_franco@harbormail.net</t>
  </si>
  <si>
    <t xml:space="preserve">WL-02247</t>
  </si>
  <si>
    <t xml:space="preserve">Stafford</t>
  </si>
  <si>
    <t xml:space="preserve">(360) 555-5349</t>
  </si>
  <si>
    <t xml:space="preserve">kimberly.stafford@gmail.example.com</t>
  </si>
  <si>
    <t xml:space="preserve">WL-02248</t>
  </si>
  <si>
    <t xml:space="preserve">Devon</t>
  </si>
  <si>
    <t xml:space="preserve">(360) 555-6682</t>
  </si>
  <si>
    <t xml:space="preserve">devongriffin@harbormail.net</t>
  </si>
  <si>
    <t xml:space="preserve">WL-02249</t>
  </si>
  <si>
    <t xml:space="preserve">(253) 555-7782</t>
  </si>
  <si>
    <t xml:space="preserve">aaronforbes@salishnet.net</t>
  </si>
  <si>
    <t xml:space="preserve">WL-02250</t>
  </si>
  <si>
    <t xml:space="preserve">James Marine LLC</t>
  </si>
  <si>
    <t xml:space="preserve">(206) 555-0224</t>
  </si>
  <si>
    <t xml:space="preserve">jonathan.james@salishnet.net</t>
  </si>
  <si>
    <t xml:space="preserve">WL-02251</t>
  </si>
  <si>
    <t xml:space="preserve">Swanson</t>
  </si>
  <si>
    <t xml:space="preserve">Jane</t>
  </si>
  <si>
    <t xml:space="preserve">Swanson Marine LLC</t>
  </si>
  <si>
    <t xml:space="preserve">(541) 555-9465</t>
  </si>
  <si>
    <t xml:space="preserve">jane.swanson@outlook.example.com</t>
  </si>
  <si>
    <t xml:space="preserve">WL-02252</t>
  </si>
  <si>
    <t xml:space="preserve">(360) 555-3685</t>
  </si>
  <si>
    <t xml:space="preserve">donald.mitchell@pugetpost.com</t>
  </si>
  <si>
    <t xml:space="preserve">WL-02253</t>
  </si>
  <si>
    <t xml:space="preserve">(360) 555-2550</t>
  </si>
  <si>
    <t xml:space="preserve">nathanparker@quillayute.org</t>
  </si>
  <si>
    <t xml:space="preserve">WL-02254</t>
  </si>
  <si>
    <t xml:space="preserve">Nichols</t>
  </si>
  <si>
    <t xml:space="preserve">Nichols Charters Inc</t>
  </si>
  <si>
    <t xml:space="preserve">(541) 555-3883</t>
  </si>
  <si>
    <t xml:space="preserve">susan_nichols@outlook.example.com</t>
  </si>
  <si>
    <t xml:space="preserve">WL-02255</t>
  </si>
  <si>
    <t xml:space="preserve">Garcia Marine LLC</t>
  </si>
  <si>
    <t xml:space="preserve">(360) 555-5965</t>
  </si>
  <si>
    <t xml:space="preserve">scottgarcia@quillayute.org</t>
  </si>
  <si>
    <t xml:space="preserve">WL-02256</t>
  </si>
  <si>
    <t xml:space="preserve">(360) 555-5735</t>
  </si>
  <si>
    <t xml:space="preserve">ryan.johnson@salishnet.net</t>
  </si>
  <si>
    <t xml:space="preserve">WL-02257</t>
  </si>
  <si>
    <t xml:space="preserve">(360) 555-8441</t>
  </si>
  <si>
    <t xml:space="preserve">phillipwright@gmail.example.com</t>
  </si>
  <si>
    <t xml:space="preserve">WL-02258</t>
  </si>
  <si>
    <t xml:space="preserve">(206) 555-0272</t>
  </si>
  <si>
    <t xml:space="preserve">katrinagriffin@pugetpost.com</t>
  </si>
  <si>
    <t xml:space="preserve">WL-02259</t>
  </si>
  <si>
    <t xml:space="preserve">Watson Holdings LLC</t>
  </si>
  <si>
    <t xml:space="preserve">(425) 555-4069</t>
  </si>
  <si>
    <t xml:space="preserve">charles.watson@quillayute.org</t>
  </si>
  <si>
    <t xml:space="preserve">WL-02260</t>
  </si>
  <si>
    <t xml:space="preserve">King Holdings LLC</t>
  </si>
  <si>
    <t xml:space="preserve">COHO WIND</t>
  </si>
  <si>
    <t xml:space="preserve">(360) 555-5851</t>
  </si>
  <si>
    <t xml:space="preserve">michael_king@quillayute.org</t>
  </si>
  <si>
    <t xml:space="preserve">WL-02261</t>
  </si>
  <si>
    <t xml:space="preserve">Guzman Ventures LLC</t>
  </si>
  <si>
    <t xml:space="preserve">OTTER SONG</t>
  </si>
  <si>
    <t xml:space="preserve">(360) 555-4971</t>
  </si>
  <si>
    <t xml:space="preserve">walterguzman@harbormail.net</t>
  </si>
  <si>
    <t xml:space="preserve">WL-02262</t>
  </si>
  <si>
    <t xml:space="preserve">Rice Marine LLC</t>
  </si>
  <si>
    <t xml:space="preserve">(541) 555-2407</t>
  </si>
  <si>
    <t xml:space="preserve">james.rice@gmail.example.com</t>
  </si>
  <si>
    <t xml:space="preserve">WL-02263</t>
  </si>
  <si>
    <t xml:space="preserve">(360) 555-5788</t>
  </si>
  <si>
    <t xml:space="preserve">anthony.young@salishnet.net</t>
  </si>
  <si>
    <t xml:space="preserve">WL-02264</t>
  </si>
  <si>
    <t xml:space="preserve">Meyers Ventures LLC</t>
  </si>
  <si>
    <t xml:space="preserve">(360) 555-8403</t>
  </si>
  <si>
    <t xml:space="preserve">phyllis_meyers@outlook.example.com</t>
  </si>
  <si>
    <t xml:space="preserve">WL-02265</t>
  </si>
  <si>
    <t xml:space="preserve">(206) 555-5042</t>
  </si>
  <si>
    <t xml:space="preserve">kimberlybailey@pugetpost.com</t>
  </si>
  <si>
    <t xml:space="preserve">WL-02266</t>
  </si>
  <si>
    <t xml:space="preserve">Nichols Ventures LLC</t>
  </si>
  <si>
    <t xml:space="preserve">(503) 555-2080</t>
  </si>
  <si>
    <t xml:space="preserve">ashley.nichols@outlook.example.com</t>
  </si>
  <si>
    <t xml:space="preserve">WL-02267</t>
  </si>
  <si>
    <t xml:space="preserve">Randall</t>
  </si>
  <si>
    <t xml:space="preserve">(360) 555-5861</t>
  </si>
  <si>
    <t xml:space="preserve">randallhall@quillayute.org</t>
  </si>
  <si>
    <t xml:space="preserve">WL-02268</t>
  </si>
  <si>
    <t xml:space="preserve">Mitchell Holdings LLC</t>
  </si>
  <si>
    <t xml:space="preserve">(541) 555-7678</t>
  </si>
  <si>
    <t xml:space="preserve">tamara_mitchell@salishnet.net</t>
  </si>
  <si>
    <t xml:space="preserve">WL-02269</t>
  </si>
  <si>
    <t xml:space="preserve">Orozco</t>
  </si>
  <si>
    <t xml:space="preserve">Orozco Marine LLC</t>
  </si>
  <si>
    <t xml:space="preserve">CSOTER QUEEN</t>
  </si>
  <si>
    <t xml:space="preserve">(360) 555-2920</t>
  </si>
  <si>
    <t xml:space="preserve">jeffreyorozco@gmail.example.com</t>
  </si>
  <si>
    <t xml:space="preserve">WL-02270</t>
  </si>
  <si>
    <t xml:space="preserve">nathan.lewis@outlook.example.com</t>
  </si>
  <si>
    <t xml:space="preserve">WL-02271</t>
  </si>
  <si>
    <t xml:space="preserve">Mendoza</t>
  </si>
  <si>
    <t xml:space="preserve">(360) 555-5350</t>
  </si>
  <si>
    <t xml:space="preserve">lisamendoza@harbormail.net</t>
  </si>
  <si>
    <t xml:space="preserve">WL-02272</t>
  </si>
  <si>
    <t xml:space="preserve">Mendoza Charters Inc</t>
  </si>
  <si>
    <t xml:space="preserve">(360) 555-0596</t>
  </si>
  <si>
    <t xml:space="preserve">scottmendoza@salishnet.net</t>
  </si>
  <si>
    <t xml:space="preserve">WL-02273</t>
  </si>
  <si>
    <t xml:space="preserve">Davis Charters Inc</t>
  </si>
  <si>
    <t xml:space="preserve">(253) 555-5345</t>
  </si>
  <si>
    <t xml:space="preserve">whitney.davis@gmail.example.com</t>
  </si>
  <si>
    <t xml:space="preserve">WL-02274</t>
  </si>
  <si>
    <t xml:space="preserve">(541) 555-0943</t>
  </si>
  <si>
    <t xml:space="preserve">kevin_green@quillayute.org</t>
  </si>
  <si>
    <t xml:space="preserve">WL-02275</t>
  </si>
  <si>
    <t xml:space="preserve">(360) 555-7442</t>
  </si>
  <si>
    <t xml:space="preserve">ricky.harmon@gmail.example.com</t>
  </si>
  <si>
    <t xml:space="preserve">WL-02276</t>
  </si>
  <si>
    <t xml:space="preserve">(360) 555-8954</t>
  </si>
  <si>
    <t xml:space="preserve">tara.jones@quillayute.org</t>
  </si>
  <si>
    <t xml:space="preserve">WL-02277</t>
  </si>
  <si>
    <t xml:space="preserve">Hall Holdings LLC</t>
  </si>
  <si>
    <t xml:space="preserve">(253) 555-0926</t>
  </si>
  <si>
    <t xml:space="preserve">luis.hall@quillayute.org</t>
  </si>
  <si>
    <t xml:space="preserve">WL-02278</t>
  </si>
  <si>
    <t xml:space="preserve">(360) 555-6118</t>
  </si>
  <si>
    <t xml:space="preserve">maria.williams@gmail.example.com</t>
  </si>
  <si>
    <t xml:space="preserve">WL-02279</t>
  </si>
  <si>
    <t xml:space="preserve">Atkinson</t>
  </si>
  <si>
    <t xml:space="preserve">Atkinson Ventures LLC</t>
  </si>
  <si>
    <t xml:space="preserve">(206) 555-4329</t>
  </si>
  <si>
    <t xml:space="preserve">christine.atkinson@gmail.example.com</t>
  </si>
  <si>
    <t xml:space="preserve">WL-02280</t>
  </si>
  <si>
    <t xml:space="preserve">(360) 555-0223</t>
  </si>
  <si>
    <t xml:space="preserve">joseph.rogers@salishnet.net</t>
  </si>
  <si>
    <t xml:space="preserve">WL-02281</t>
  </si>
  <si>
    <t xml:space="preserve">Cox Ventures LLC</t>
  </si>
  <si>
    <t xml:space="preserve">(360) 555-3559</t>
  </si>
  <si>
    <t xml:space="preserve">peter.cox@gmail.example.com</t>
  </si>
  <si>
    <t xml:space="preserve">WL-02282</t>
  </si>
  <si>
    <t xml:space="preserve">HALIBUT WAKE</t>
  </si>
  <si>
    <t xml:space="preserve">(206) 555-9910</t>
  </si>
  <si>
    <t xml:space="preserve">WL-02283</t>
  </si>
  <si>
    <t xml:space="preserve">Mora</t>
  </si>
  <si>
    <t xml:space="preserve">(360) 555-8018</t>
  </si>
  <si>
    <t xml:space="preserve">barbara.mora@quillayute.org</t>
  </si>
  <si>
    <t xml:space="preserve">WL-02284</t>
  </si>
  <si>
    <t xml:space="preserve">Ruiz Marine LLC</t>
  </si>
  <si>
    <t xml:space="preserve">UMRRE LIGHT</t>
  </si>
  <si>
    <t xml:space="preserve">(360) 555-7612</t>
  </si>
  <si>
    <t xml:space="preserve">tonya.ruiz@salishnet.net</t>
  </si>
  <si>
    <t xml:space="preserve">WL-02285</t>
  </si>
  <si>
    <t xml:space="preserve">(503) 555-7633</t>
  </si>
  <si>
    <t xml:space="preserve">brian.scott@pugetpost.com</t>
  </si>
  <si>
    <t xml:space="preserve">WL-02286</t>
  </si>
  <si>
    <t xml:space="preserve">Sandoval</t>
  </si>
  <si>
    <t xml:space="preserve">Sandoval Charters Inc</t>
  </si>
  <si>
    <t xml:space="preserve">(360) 555-6825</t>
  </si>
  <si>
    <t xml:space="preserve">nicholas_sandoval@gmail.example.com</t>
  </si>
  <si>
    <t xml:space="preserve">WL-02287</t>
  </si>
  <si>
    <t xml:space="preserve">(360) 555-8816</t>
  </si>
  <si>
    <t xml:space="preserve">michaelcurry@outlook.example.com</t>
  </si>
  <si>
    <t xml:space="preserve">WL-02288</t>
  </si>
  <si>
    <t xml:space="preserve">OSPREY ANN</t>
  </si>
  <si>
    <t xml:space="preserve">(206) 555-8589</t>
  </si>
  <si>
    <t xml:space="preserve">valeriegonzalez@harbormail.net</t>
  </si>
  <si>
    <t xml:space="preserve">WL-02289</t>
  </si>
  <si>
    <t xml:space="preserve">Jackson Charters Inc</t>
  </si>
  <si>
    <t xml:space="preserve">(360) 555-4589</t>
  </si>
  <si>
    <t xml:space="preserve">wendy.jackson@salishnet.net</t>
  </si>
  <si>
    <t xml:space="preserve">WL-02290</t>
  </si>
  <si>
    <t xml:space="preserve">Torres Charters Inc</t>
  </si>
  <si>
    <t xml:space="preserve">(503) 555-1223</t>
  </si>
  <si>
    <t xml:space="preserve">mark.torres@outlook.example.com</t>
  </si>
  <si>
    <t xml:space="preserve">WL-02291</t>
  </si>
  <si>
    <t xml:space="preserve">Stark</t>
  </si>
  <si>
    <t xml:space="preserve">Sheena</t>
  </si>
  <si>
    <t xml:space="preserve">Stark Holdings LLC</t>
  </si>
  <si>
    <t xml:space="preserve">(503) 555-5473</t>
  </si>
  <si>
    <t xml:space="preserve">sheenastark@outlook.example.com</t>
  </si>
  <si>
    <t xml:space="preserve">WL-02292</t>
  </si>
  <si>
    <t xml:space="preserve">Brandt</t>
  </si>
  <si>
    <t xml:space="preserve">(360) 555-5060</t>
  </si>
  <si>
    <t xml:space="preserve">brendabrandt@gmail.example.com</t>
  </si>
  <si>
    <t xml:space="preserve">WL-02293</t>
  </si>
  <si>
    <t xml:space="preserve">(360) 555-6723</t>
  </si>
  <si>
    <t xml:space="preserve">brianalexander@gmail.example.com</t>
  </si>
  <si>
    <t xml:space="preserve">WL-02294</t>
  </si>
  <si>
    <t xml:space="preserve">Fernandez</t>
  </si>
  <si>
    <t xml:space="preserve">jonathanfernandez@pugetpost.com</t>
  </si>
  <si>
    <t xml:space="preserve">WL-02295</t>
  </si>
  <si>
    <t xml:space="preserve">Katie</t>
  </si>
  <si>
    <t xml:space="preserve">(503) 555-9269</t>
  </si>
  <si>
    <t xml:space="preserve">katie.hall@gmail.example.com</t>
  </si>
  <si>
    <t xml:space="preserve">WL-02296</t>
  </si>
  <si>
    <t xml:space="preserve">jason_miller@quillayute.org</t>
  </si>
  <si>
    <t xml:space="preserve">WL-02297</t>
  </si>
  <si>
    <t xml:space="preserve">SEAL PASSAGE</t>
  </si>
  <si>
    <t xml:space="preserve">(541) 555-8434</t>
  </si>
  <si>
    <t xml:space="preserve">jessica.bryant@harbormail.net</t>
  </si>
  <si>
    <t xml:space="preserve">WL-02298</t>
  </si>
  <si>
    <t xml:space="preserve">Simpson Ventures LLC</t>
  </si>
  <si>
    <t xml:space="preserve">(541) 555-7118</t>
  </si>
  <si>
    <t xml:space="preserve">WL-02299</t>
  </si>
  <si>
    <t xml:space="preserve">Harper Charters Inc</t>
  </si>
  <si>
    <t xml:space="preserve">(360) 555-2678</t>
  </si>
  <si>
    <t xml:space="preserve">christopher_harper@harbormail.net</t>
  </si>
  <si>
    <t xml:space="preserve">WL-02300</t>
  </si>
  <si>
    <t xml:space="preserve">Carolyn</t>
  </si>
  <si>
    <t xml:space="preserve">(360) 555-1396</t>
  </si>
  <si>
    <t xml:space="preserve">carolynmurray@outlook.example.com</t>
  </si>
  <si>
    <t xml:space="preserve">WL-02301</t>
  </si>
  <si>
    <t xml:space="preserve">Moody Marine LLC</t>
  </si>
  <si>
    <t xml:space="preserve">(253) 555-8591</t>
  </si>
  <si>
    <t xml:space="preserve">nicholas_moody@salishnet.net</t>
  </si>
  <si>
    <t xml:space="preserve">WL-02302</t>
  </si>
  <si>
    <t xml:space="preserve">(425) 555-5279</t>
  </si>
  <si>
    <t xml:space="preserve">jamesdavis@pugetpost.com</t>
  </si>
  <si>
    <t xml:space="preserve">WL-02303</t>
  </si>
  <si>
    <t xml:space="preserve">(360) 555-4528</t>
  </si>
  <si>
    <t xml:space="preserve">christinahernandez@gmail.example.com</t>
  </si>
  <si>
    <t xml:space="preserve">WL-02304</t>
  </si>
  <si>
    <t xml:space="preserve">(503) 555-8094</t>
  </si>
  <si>
    <t xml:space="preserve">johnathan.young@salishnet.net</t>
  </si>
  <si>
    <t xml:space="preserve">WL-02305</t>
  </si>
  <si>
    <t xml:space="preserve">(425) 555-2984</t>
  </si>
  <si>
    <t xml:space="preserve">john_patel@salishnet.net</t>
  </si>
  <si>
    <t xml:space="preserve">WL-02306</t>
  </si>
  <si>
    <t xml:space="preserve">Schneider Ventures LLC</t>
  </si>
  <si>
    <t xml:space="preserve">(360) 555-2631</t>
  </si>
  <si>
    <t xml:space="preserve">lori.schneider@salishnet.net</t>
  </si>
  <si>
    <t xml:space="preserve">WL-02307</t>
  </si>
  <si>
    <t xml:space="preserve">Jacobson Holdings LLC</t>
  </si>
  <si>
    <t xml:space="preserve">HALIBUT VEER</t>
  </si>
  <si>
    <t xml:space="preserve">(541) 555-5882</t>
  </si>
  <si>
    <t xml:space="preserve">joshua_jacobson@pugetpost.com</t>
  </si>
  <si>
    <t xml:space="preserve">WL-02308</t>
  </si>
  <si>
    <t xml:space="preserve">POINT STAR</t>
  </si>
  <si>
    <t xml:space="preserve">(360) 555-6696</t>
  </si>
  <si>
    <t xml:space="preserve">abigail.jones@outlook.example.com</t>
  </si>
  <si>
    <t xml:space="preserve">WL-02309</t>
  </si>
  <si>
    <t xml:space="preserve">(360) 555-3671</t>
  </si>
  <si>
    <t xml:space="preserve">timothy_brown@pugetpost.com</t>
  </si>
  <si>
    <t xml:space="preserve">WL-02310</t>
  </si>
  <si>
    <t xml:space="preserve">Kristy</t>
  </si>
  <si>
    <t xml:space="preserve">(541) 555-6727</t>
  </si>
  <si>
    <t xml:space="preserve">kristybell@salishnet.net</t>
  </si>
  <si>
    <t xml:space="preserve">WL-02311</t>
  </si>
  <si>
    <t xml:space="preserve">(253) 555-1761</t>
  </si>
  <si>
    <t xml:space="preserve">catherine.martinez@quillayute.org</t>
  </si>
  <si>
    <t xml:space="preserve">WL-02312</t>
  </si>
  <si>
    <t xml:space="preserve">Ray</t>
  </si>
  <si>
    <t xml:space="preserve">(360) 555-7358</t>
  </si>
  <si>
    <t xml:space="preserve">annaray@pugetpost.com</t>
  </si>
  <si>
    <t xml:space="preserve">WL-02313</t>
  </si>
  <si>
    <t xml:space="preserve">(253) 555-2635</t>
  </si>
  <si>
    <t xml:space="preserve">aaron.bell@gmail.example.com</t>
  </si>
  <si>
    <t xml:space="preserve">WL-02314</t>
  </si>
  <si>
    <t xml:space="preserve">Silva</t>
  </si>
  <si>
    <t xml:space="preserve">Silva Holdings LLC</t>
  </si>
  <si>
    <t xml:space="preserve">(541) 555-4578</t>
  </si>
  <si>
    <t xml:space="preserve">davidsilva@gmail.example.com</t>
  </si>
  <si>
    <t xml:space="preserve">WL-02315</t>
  </si>
  <si>
    <t xml:space="preserve">Mendez</t>
  </si>
  <si>
    <t xml:space="preserve">Mendez Holdings LLC</t>
  </si>
  <si>
    <t xml:space="preserve">(360) 555-6391</t>
  </si>
  <si>
    <t xml:space="preserve">mitchell.mendez@quillayute.org</t>
  </si>
  <si>
    <t xml:space="preserve">WL-02316</t>
  </si>
  <si>
    <t xml:space="preserve">(503) 555-7488</t>
  </si>
  <si>
    <t xml:space="preserve">cheryl.elliott@pugetpost.com</t>
  </si>
  <si>
    <t xml:space="preserve">WL-02317</t>
  </si>
  <si>
    <t xml:space="preserve">(360) 555-7596</t>
  </si>
  <si>
    <t xml:space="preserve">nicole.gomez@pugetpost.com</t>
  </si>
  <si>
    <t xml:space="preserve">WL-02318</t>
  </si>
  <si>
    <t xml:space="preserve">Harris Marine LLC</t>
  </si>
  <si>
    <t xml:space="preserve">(360) 555-8866</t>
  </si>
  <si>
    <t xml:space="preserve">brittanyharris@quillayute.org</t>
  </si>
  <si>
    <t xml:space="preserve">WL-02319</t>
  </si>
  <si>
    <t xml:space="preserve">(360) 555-3412</t>
  </si>
  <si>
    <t xml:space="preserve">elizabeth.pacheco@harbormail.net</t>
  </si>
  <si>
    <t xml:space="preserve">WL-02320</t>
  </si>
  <si>
    <t xml:space="preserve">(360) 555-3097</t>
  </si>
  <si>
    <t xml:space="preserve">eric.walker@outlook.example.com</t>
  </si>
  <si>
    <t xml:space="preserve">WL-02321</t>
  </si>
  <si>
    <t xml:space="preserve">(541) 555-2439</t>
  </si>
  <si>
    <t xml:space="preserve">laurawilliams@salishnet.net</t>
  </si>
  <si>
    <t xml:space="preserve">WL-02322</t>
  </si>
  <si>
    <t xml:space="preserve">Allison</t>
  </si>
  <si>
    <t xml:space="preserve">(206) 555-4776</t>
  </si>
  <si>
    <t xml:space="preserve">allison_nguyen@pugetpost.com</t>
  </si>
  <si>
    <t xml:space="preserve">WL-02323</t>
  </si>
  <si>
    <t xml:space="preserve">Preston</t>
  </si>
  <si>
    <t xml:space="preserve">(253) 555-2385</t>
  </si>
  <si>
    <t xml:space="preserve">john_preston@quillayute.org</t>
  </si>
  <si>
    <t xml:space="preserve">WL-02324</t>
  </si>
  <si>
    <t xml:space="preserve">scottmarquez@harbormail.net</t>
  </si>
  <si>
    <t xml:space="preserve">WL-02325</t>
  </si>
  <si>
    <t xml:space="preserve">(253) 555-4501</t>
  </si>
  <si>
    <t xml:space="preserve">lisa.brown@outlook.example.com</t>
  </si>
  <si>
    <t xml:space="preserve">WL-02326</t>
  </si>
  <si>
    <t xml:space="preserve">Blackwell</t>
  </si>
  <si>
    <t xml:space="preserve">Blackwell Holdings LLC</t>
  </si>
  <si>
    <t xml:space="preserve">(360) 555-1086</t>
  </si>
  <si>
    <t xml:space="preserve">debra_blackwell@gmail.example.com</t>
  </si>
  <si>
    <t xml:space="preserve">WL-02327</t>
  </si>
  <si>
    <t xml:space="preserve">Hogan</t>
  </si>
  <si>
    <t xml:space="preserve">(541) 555-2885</t>
  </si>
  <si>
    <t xml:space="preserve">sarah_hogan@salishnet.net</t>
  </si>
  <si>
    <t xml:space="preserve">WL-02328</t>
  </si>
  <si>
    <t xml:space="preserve">Mack</t>
  </si>
  <si>
    <t xml:space="preserve">(360) 555-6737</t>
  </si>
  <si>
    <t xml:space="preserve">tony.mack@harbormail.net</t>
  </si>
  <si>
    <t xml:space="preserve">WL-02329</t>
  </si>
  <si>
    <t xml:space="preserve">Morgan Charters Inc</t>
  </si>
  <si>
    <t xml:space="preserve">(360) 555-1529</t>
  </si>
  <si>
    <t xml:space="preserve">WL-02330</t>
  </si>
  <si>
    <t xml:space="preserve">(206) 555-9077</t>
  </si>
  <si>
    <t xml:space="preserve">john_fox@salishnet.net</t>
  </si>
  <si>
    <t xml:space="preserve">WL-02331</t>
  </si>
  <si>
    <t xml:space="preserve">Gibbs Charters Inc</t>
  </si>
  <si>
    <t xml:space="preserve">(541) 555-1070</t>
  </si>
  <si>
    <t xml:space="preserve">cassandragibbs@harbormail.net</t>
  </si>
  <si>
    <t xml:space="preserve">WL-02332</t>
  </si>
  <si>
    <t xml:space="preserve">Cross</t>
  </si>
  <si>
    <t xml:space="preserve">Karla</t>
  </si>
  <si>
    <t xml:space="preserve">Cross Holdings LLC</t>
  </si>
  <si>
    <t xml:space="preserve">(360) 555-6111</t>
  </si>
  <si>
    <t xml:space="preserve">karlacross@gmail.example.com</t>
  </si>
  <si>
    <t xml:space="preserve">WL-02333</t>
  </si>
  <si>
    <t xml:space="preserve">Maurice</t>
  </si>
  <si>
    <t xml:space="preserve">(503) 555-3890</t>
  </si>
  <si>
    <t xml:space="preserve">mauricewallace@quillayute.org</t>
  </si>
  <si>
    <t xml:space="preserve">WL-02334</t>
  </si>
  <si>
    <t xml:space="preserve">Lewis Marine LLC</t>
  </si>
  <si>
    <t xml:space="preserve">MURRE REACH</t>
  </si>
  <si>
    <t xml:space="preserve">(541) 555-7737</t>
  </si>
  <si>
    <t xml:space="preserve">dean.lewis@quillayute.org</t>
  </si>
  <si>
    <t xml:space="preserve">WL-02335</t>
  </si>
  <si>
    <t xml:space="preserve">(541) 555-7335</t>
  </si>
  <si>
    <t xml:space="preserve">susan_pham@pugetpost.com</t>
  </si>
  <si>
    <t xml:space="preserve">WL-02336</t>
  </si>
  <si>
    <t xml:space="preserve">Jimmy</t>
  </si>
  <si>
    <t xml:space="preserve">(503) 555-6281</t>
  </si>
  <si>
    <t xml:space="preserve">jimmy.ford@pugetpost.com</t>
  </si>
  <si>
    <t xml:space="preserve">WL-02337</t>
  </si>
  <si>
    <t xml:space="preserve">(360) 555-6063</t>
  </si>
  <si>
    <t xml:space="preserve">brian.taylor@harbormail.net</t>
  </si>
  <si>
    <t xml:space="preserve">WL-02338</t>
  </si>
  <si>
    <t xml:space="preserve">(503) 555-4491</t>
  </si>
  <si>
    <t xml:space="preserve">deborahestrada@harbormail.net</t>
  </si>
  <si>
    <t xml:space="preserve">WL-02339</t>
  </si>
  <si>
    <t xml:space="preserve">Suarez</t>
  </si>
  <si>
    <t xml:space="preserve">(425) 555-3255</t>
  </si>
  <si>
    <t xml:space="preserve">michaelsuarez@quillayute.org</t>
  </si>
  <si>
    <t xml:space="preserve">WL-02340</t>
  </si>
  <si>
    <t xml:space="preserve">Charles Marine LLC</t>
  </si>
  <si>
    <t xml:space="preserve">(253) 555-7098</t>
  </si>
  <si>
    <t xml:space="preserve">taracharles@harbormail.net</t>
  </si>
  <si>
    <t xml:space="preserve">WL-02341</t>
  </si>
  <si>
    <t xml:space="preserve">(503) 555-0348</t>
  </si>
  <si>
    <t xml:space="preserve">david_stewart@quillayute.org</t>
  </si>
  <si>
    <t xml:space="preserve">WL-02342</t>
  </si>
  <si>
    <t xml:space="preserve">ANCHOR STAR</t>
  </si>
  <si>
    <t xml:space="preserve">(206) 555-3919</t>
  </si>
  <si>
    <t xml:space="preserve">rickymorris@outlook.example.com</t>
  </si>
  <si>
    <t xml:space="preserve">WL-02343</t>
  </si>
  <si>
    <t xml:space="preserve">(360) 555-9305</t>
  </si>
  <si>
    <t xml:space="preserve">nicolemata@quillayute.org</t>
  </si>
  <si>
    <t xml:space="preserve">WL-02344</t>
  </si>
  <si>
    <t xml:space="preserve">Combs</t>
  </si>
  <si>
    <t xml:space="preserve">Combs Holdings LLC</t>
  </si>
  <si>
    <t xml:space="preserve">(253) 555-7713</t>
  </si>
  <si>
    <t xml:space="preserve">michaelcombs@outlook.example.com</t>
  </si>
  <si>
    <t xml:space="preserve">WL-02345</t>
  </si>
  <si>
    <t xml:space="preserve">Wade Charters Inc</t>
  </si>
  <si>
    <t xml:space="preserve">(360) 555-9687</t>
  </si>
  <si>
    <t xml:space="preserve">brianwade@harbormail.net</t>
  </si>
  <si>
    <t xml:space="preserve">WL-02346</t>
  </si>
  <si>
    <t xml:space="preserve">HERON CREST</t>
  </si>
  <si>
    <t xml:space="preserve">(425) 555-4505</t>
  </si>
  <si>
    <t xml:space="preserve">tammythomas@gmail.example.com</t>
  </si>
  <si>
    <t xml:space="preserve">WL-02347</t>
  </si>
  <si>
    <t xml:space="preserve">(360) 555-9240</t>
  </si>
  <si>
    <t xml:space="preserve">timothy_yang@salishnet.net</t>
  </si>
  <si>
    <t xml:space="preserve">WL-02348</t>
  </si>
  <si>
    <t xml:space="preserve">Ballard</t>
  </si>
  <si>
    <t xml:space="preserve">(541) 555-5192</t>
  </si>
  <si>
    <t xml:space="preserve">kimberly_ballard@gmail.example.com</t>
  </si>
  <si>
    <t xml:space="preserve">WL-02349</t>
  </si>
  <si>
    <t xml:space="preserve">Mason Ventures LLC</t>
  </si>
  <si>
    <t xml:space="preserve">(360) 555-3028</t>
  </si>
  <si>
    <t xml:space="preserve">natalie_mason@pugetpost.com</t>
  </si>
  <si>
    <t xml:space="preserve">WL-02350</t>
  </si>
  <si>
    <t xml:space="preserve">Chambers</t>
  </si>
  <si>
    <t xml:space="preserve">Chambers Ventures LLC</t>
  </si>
  <si>
    <t xml:space="preserve">(360) 555-2423</t>
  </si>
  <si>
    <t xml:space="preserve">christy_chambers@quillayute.org</t>
  </si>
  <si>
    <t xml:space="preserve">WL-02351</t>
  </si>
  <si>
    <t xml:space="preserve">Bradford Marine LLC</t>
  </si>
  <si>
    <t xml:space="preserve">(360) 555-3672</t>
  </si>
  <si>
    <t xml:space="preserve">kenneth.bradford@outlook.example.com</t>
  </si>
  <si>
    <t xml:space="preserve">WL-02352</t>
  </si>
  <si>
    <t xml:space="preserve">(425) 555-9120</t>
  </si>
  <si>
    <t xml:space="preserve">jamespreston@salishnet.net</t>
  </si>
  <si>
    <t xml:space="preserve">WL-02353</t>
  </si>
  <si>
    <t xml:space="preserve">Freeman Charters Inc</t>
  </si>
  <si>
    <t xml:space="preserve">(360) 555-2943</t>
  </si>
  <si>
    <t xml:space="preserve">jonathan.freeman@quillayute.org</t>
  </si>
  <si>
    <t xml:space="preserve">WL-02354</t>
  </si>
  <si>
    <t xml:space="preserve">Makayla</t>
  </si>
  <si>
    <t xml:space="preserve">(360) 555-9014</t>
  </si>
  <si>
    <t xml:space="preserve">makayla_sanchez@pugetpost.com</t>
  </si>
  <si>
    <t xml:space="preserve">WL-02355</t>
  </si>
  <si>
    <t xml:space="preserve">Rich</t>
  </si>
  <si>
    <t xml:space="preserve">(360) 555-9811</t>
  </si>
  <si>
    <t xml:space="preserve">WL-02356</t>
  </si>
  <si>
    <t xml:space="preserve">(360) 555-9657</t>
  </si>
  <si>
    <t xml:space="preserve">WL-02357</t>
  </si>
  <si>
    <t xml:space="preserve">OTTER STAR</t>
  </si>
  <si>
    <t xml:space="preserve">(360) 555-3383</t>
  </si>
  <si>
    <t xml:space="preserve">kimberlyadams@salishnet.net</t>
  </si>
  <si>
    <t xml:space="preserve">WL-02358</t>
  </si>
  <si>
    <t xml:space="preserve">(503) 555-2112</t>
  </si>
  <si>
    <t xml:space="preserve">kelly_mccoy@salishnet.net</t>
  </si>
  <si>
    <t xml:space="preserve">WL-02359</t>
  </si>
  <si>
    <t xml:space="preserve">Adams Holdings LLC</t>
  </si>
  <si>
    <t xml:space="preserve">(503) 555-6395</t>
  </si>
  <si>
    <t xml:space="preserve">josephadams@outlook.example.com</t>
  </si>
  <si>
    <t xml:space="preserve">WL-02360</t>
  </si>
  <si>
    <t xml:space="preserve">(360) 555-2009</t>
  </si>
  <si>
    <t xml:space="preserve">spencer.gordon@quillayute.org</t>
  </si>
  <si>
    <t xml:space="preserve">WL-02361</t>
  </si>
  <si>
    <t xml:space="preserve">dana_anderson@outlook.example.com</t>
  </si>
  <si>
    <t xml:space="preserve">WL-02362</t>
  </si>
  <si>
    <t xml:space="preserve">(360) 555-0201</t>
  </si>
  <si>
    <t xml:space="preserve">crystal.foster@harbormail.net</t>
  </si>
  <si>
    <t xml:space="preserve">WL-02363</t>
  </si>
  <si>
    <t xml:space="preserve">(360) 555-0388</t>
  </si>
  <si>
    <t xml:space="preserve">timothy.johnson@outlook.example.com</t>
  </si>
  <si>
    <t xml:space="preserve">WL-02364</t>
  </si>
  <si>
    <t xml:space="preserve">susan.brooks@pugetpost.com</t>
  </si>
  <si>
    <t xml:space="preserve">WL-02365</t>
  </si>
  <si>
    <t xml:space="preserve">Sophia</t>
  </si>
  <si>
    <t xml:space="preserve">(541) 555-6175</t>
  </si>
  <si>
    <t xml:space="preserve">sophiawilliams@pugetpost.com</t>
  </si>
  <si>
    <t xml:space="preserve">WL-02366</t>
  </si>
  <si>
    <t xml:space="preserve">(360) 555-4301</t>
  </si>
  <si>
    <t xml:space="preserve">megan.hoffman@outlook.example.com</t>
  </si>
  <si>
    <t xml:space="preserve">WL-02367</t>
  </si>
  <si>
    <t xml:space="preserve">(541) 555-9510</t>
  </si>
  <si>
    <t xml:space="preserve">nicolemorales@gmail.example.com</t>
  </si>
  <si>
    <t xml:space="preserve">WL-02368</t>
  </si>
  <si>
    <t xml:space="preserve">Chavez Ventures LLC</t>
  </si>
  <si>
    <t xml:space="preserve">(360) 555-4225</t>
  </si>
  <si>
    <t xml:space="preserve">chris_chavez@quillayute.org</t>
  </si>
  <si>
    <t xml:space="preserve">WL-02369</t>
  </si>
  <si>
    <t xml:space="preserve">(360) 555-6178</t>
  </si>
  <si>
    <t xml:space="preserve">jean_young@outlook.example.com</t>
  </si>
  <si>
    <t xml:space="preserve">WL-02370</t>
  </si>
  <si>
    <t xml:space="preserve">DRIFT MOON</t>
  </si>
  <si>
    <t xml:space="preserve">(503) 555-8003</t>
  </si>
  <si>
    <t xml:space="preserve">rhonda.brown@pugetpost.com</t>
  </si>
  <si>
    <t xml:space="preserve">WL-02371</t>
  </si>
  <si>
    <t xml:space="preserve">HERON WEATHER</t>
  </si>
  <si>
    <t xml:space="preserve">(360) 555-0247</t>
  </si>
  <si>
    <t xml:space="preserve">WL-02372</t>
  </si>
  <si>
    <t xml:space="preserve">Powell Holdings LLC</t>
  </si>
  <si>
    <t xml:space="preserve">(360) 555-9342</t>
  </si>
  <si>
    <t xml:space="preserve">amber_powell@harbormail.net</t>
  </si>
  <si>
    <t xml:space="preserve">WL-02373</t>
  </si>
  <si>
    <t xml:space="preserve">(206) 555-7969</t>
  </si>
  <si>
    <t xml:space="preserve">angela.adkins@salishnet.net</t>
  </si>
  <si>
    <t xml:space="preserve">WL-02374</t>
  </si>
  <si>
    <t xml:space="preserve">(360) 555-3907</t>
  </si>
  <si>
    <t xml:space="preserve">anthonytorres@pugetpost.com</t>
  </si>
  <si>
    <t xml:space="preserve">WL-02375</t>
  </si>
  <si>
    <t xml:space="preserve">(360) 555-1760</t>
  </si>
  <si>
    <t xml:space="preserve">lisaflores@pugetpost.com</t>
  </si>
  <si>
    <t xml:space="preserve">WL-02376</t>
  </si>
  <si>
    <t xml:space="preserve">Robinson Charters Inc</t>
  </si>
  <si>
    <t xml:space="preserve">(360) 555-2310</t>
  </si>
  <si>
    <t xml:space="preserve">steven.robinson@salishnet.net</t>
  </si>
  <si>
    <t xml:space="preserve">WL-02377</t>
  </si>
  <si>
    <t xml:space="preserve">Patterson</t>
  </si>
  <si>
    <t xml:space="preserve">(360) 555-0280</t>
  </si>
  <si>
    <t xml:space="preserve">tammy.patterson@quillayute.org</t>
  </si>
  <si>
    <t xml:space="preserve">WL-02378</t>
  </si>
  <si>
    <t xml:space="preserve">(503) 555-0162</t>
  </si>
  <si>
    <t xml:space="preserve">kevin.barnes@outlook.example.com</t>
  </si>
  <si>
    <t xml:space="preserve">WL-02379</t>
  </si>
  <si>
    <t xml:space="preserve">(253) 555-6332</t>
  </si>
  <si>
    <t xml:space="preserve">robyn_davis@gmail.example.com</t>
  </si>
  <si>
    <t xml:space="preserve">WL-02380</t>
  </si>
  <si>
    <t xml:space="preserve">SANDERLING GLIDE</t>
  </si>
  <si>
    <t xml:space="preserve">(541) 555-8826</t>
  </si>
  <si>
    <t xml:space="preserve">john.escobar@salishnet.net</t>
  </si>
  <si>
    <t xml:space="preserve">WL-02381</t>
  </si>
  <si>
    <t xml:space="preserve">(360) 555-6752</t>
  </si>
  <si>
    <t xml:space="preserve">gary_waters@outlook.example.com</t>
  </si>
  <si>
    <t xml:space="preserve">WL-02382</t>
  </si>
  <si>
    <t xml:space="preserve">(541) 555-3957</t>
  </si>
  <si>
    <t xml:space="preserve">rachael.wallace@pugetpost.com</t>
  </si>
  <si>
    <t xml:space="preserve">WL-02383</t>
  </si>
  <si>
    <t xml:space="preserve">Meyer Marine LLC</t>
  </si>
  <si>
    <t xml:space="preserve">(360) 555-4753</t>
  </si>
  <si>
    <t xml:space="preserve">joel_meyer@pugetpost.com</t>
  </si>
  <si>
    <t xml:space="preserve">WL-02384</t>
  </si>
  <si>
    <t xml:space="preserve">(360) 555-4573</t>
  </si>
  <si>
    <t xml:space="preserve">WL-02385</t>
  </si>
  <si>
    <t xml:space="preserve">(425) 555-0253</t>
  </si>
  <si>
    <t xml:space="preserve">john.lopez@gmail.example.com</t>
  </si>
  <si>
    <t xml:space="preserve">WL-02386</t>
  </si>
  <si>
    <t xml:space="preserve">Cuevas</t>
  </si>
  <si>
    <t xml:space="preserve">(541) 555-9933</t>
  </si>
  <si>
    <t xml:space="preserve">austin.cuevas@gmail.example.com</t>
  </si>
  <si>
    <t xml:space="preserve">WL-02387</t>
  </si>
  <si>
    <t xml:space="preserve">(360) 555-8985</t>
  </si>
  <si>
    <t xml:space="preserve">scottroberts@gmail.example.com</t>
  </si>
  <si>
    <t xml:space="preserve">WL-02388</t>
  </si>
  <si>
    <t xml:space="preserve">(360) 555-4071</t>
  </si>
  <si>
    <t xml:space="preserve">gregory.brady@quillayute.org</t>
  </si>
  <si>
    <t xml:space="preserve">WL-02389</t>
  </si>
  <si>
    <t xml:space="preserve">MURER ANN</t>
  </si>
  <si>
    <t xml:space="preserve">(360) 555-6539</t>
  </si>
  <si>
    <t xml:space="preserve">michaelcox@quillayute.org</t>
  </si>
  <si>
    <t xml:space="preserve">WL-02390</t>
  </si>
  <si>
    <t xml:space="preserve">veronica_anderson@quillayute.org</t>
  </si>
  <si>
    <t xml:space="preserve">WL-02391</t>
  </si>
  <si>
    <t xml:space="preserve">Welch Marine LLC</t>
  </si>
  <si>
    <t xml:space="preserve">(360) 555-9233</t>
  </si>
  <si>
    <t xml:space="preserve">nicholaswelch@gmail.example.com</t>
  </si>
  <si>
    <t xml:space="preserve">WL-02392</t>
  </si>
  <si>
    <t xml:space="preserve">(360) 555-5048</t>
  </si>
  <si>
    <t xml:space="preserve">michaeljones@salishnet.net</t>
  </si>
  <si>
    <t xml:space="preserve">WL-02393</t>
  </si>
  <si>
    <t xml:space="preserve">(206) 555-7088</t>
  </si>
  <si>
    <t xml:space="preserve">christopher_bradley@outlook.example.com</t>
  </si>
  <si>
    <t xml:space="preserve">WL-02394</t>
  </si>
  <si>
    <t xml:space="preserve">(503) 555-6428</t>
  </si>
  <si>
    <t xml:space="preserve">dustin.harris@outlook.example.com</t>
  </si>
  <si>
    <t xml:space="preserve">WL-02395</t>
  </si>
  <si>
    <t xml:space="preserve">(360) 555-2750</t>
  </si>
  <si>
    <t xml:space="preserve">scottramos@quillayute.org</t>
  </si>
  <si>
    <t xml:space="preserve">WL-02396</t>
  </si>
  <si>
    <t xml:space="preserve">Le Marine LLC</t>
  </si>
  <si>
    <t xml:space="preserve">sethle@quillayute.org</t>
  </si>
  <si>
    <t xml:space="preserve">WL-02397</t>
  </si>
  <si>
    <t xml:space="preserve">Darin</t>
  </si>
  <si>
    <t xml:space="preserve">Atkinson Holdings LLC</t>
  </si>
  <si>
    <t xml:space="preserve">(503) 555-4940</t>
  </si>
  <si>
    <t xml:space="preserve">darin.atkinson@quillayute.org</t>
  </si>
  <si>
    <t xml:space="preserve">WL-02398</t>
  </si>
  <si>
    <t xml:space="preserve">(206) 555-8826</t>
  </si>
  <si>
    <t xml:space="preserve">danny.patrick@quillayute.org</t>
  </si>
  <si>
    <t xml:space="preserve">WL-02399</t>
  </si>
  <si>
    <t xml:space="preserve">Mccullough</t>
  </si>
  <si>
    <t xml:space="preserve">(503) 555-5119</t>
  </si>
  <si>
    <t xml:space="preserve">jennifermccullough@outlook.example.com</t>
  </si>
  <si>
    <t xml:space="preserve">WL-02400</t>
  </si>
  <si>
    <t xml:space="preserve">sierrawashington@pugetpost.com</t>
  </si>
  <si>
    <t xml:space="preserve">WL-02401</t>
  </si>
  <si>
    <t xml:space="preserve">Whitford</t>
  </si>
  <si>
    <t xml:space="preserve">COHO RUN</t>
  </si>
  <si>
    <t xml:space="preserve">(360) 555-3915</t>
  </si>
  <si>
    <t xml:space="preserve">danawhitford@pugetpost.com</t>
  </si>
  <si>
    <t xml:space="preserve">WL-02402</t>
  </si>
  <si>
    <t xml:space="preserve">(541) 555-8921</t>
  </si>
  <si>
    <t xml:space="preserve">ashley_wilcox@harbormail.net</t>
  </si>
  <si>
    <t xml:space="preserve">WL-02403</t>
  </si>
  <si>
    <t xml:space="preserve">(360) 555-1882</t>
  </si>
  <si>
    <t xml:space="preserve">courtney.powell@quillayute.org</t>
  </si>
  <si>
    <t xml:space="preserve">WL-02404</t>
  </si>
  <si>
    <t xml:space="preserve">(360) 555-7948</t>
  </si>
  <si>
    <t xml:space="preserve">samuel_king@salishnet.net</t>
  </si>
  <si>
    <t xml:space="preserve">WL-02405</t>
  </si>
  <si>
    <t xml:space="preserve">Marissa</t>
  </si>
  <si>
    <t xml:space="preserve">(253) 555-9982</t>
  </si>
  <si>
    <t xml:space="preserve">marissa.martin@quillayute.org</t>
  </si>
  <si>
    <t xml:space="preserve">WL-02406</t>
  </si>
  <si>
    <t xml:space="preserve">(206) 555-7068</t>
  </si>
  <si>
    <t xml:space="preserve">christopher.jackson@outlook.example.com</t>
  </si>
  <si>
    <t xml:space="preserve">WL-02407</t>
  </si>
  <si>
    <t xml:space="preserve">(360) 555-1017</t>
  </si>
  <si>
    <t xml:space="preserve">ryanthompson@outlook.example.com</t>
  </si>
  <si>
    <t xml:space="preserve">WL-02408</t>
  </si>
  <si>
    <t xml:space="preserve">(425) 555-1277</t>
  </si>
  <si>
    <t xml:space="preserve">jacqueline.kelly@pugetpost.com</t>
  </si>
  <si>
    <t xml:space="preserve">WL-02409</t>
  </si>
  <si>
    <t xml:space="preserve">Sexton</t>
  </si>
  <si>
    <t xml:space="preserve">Sexton Holdings LLC</t>
  </si>
  <si>
    <t xml:space="preserve">(360) 555-0508</t>
  </si>
  <si>
    <t xml:space="preserve">dannysexton@gmail.example.com</t>
  </si>
  <si>
    <t xml:space="preserve">WL-02410</t>
  </si>
  <si>
    <t xml:space="preserve">Juan</t>
  </si>
  <si>
    <t xml:space="preserve">(360) 555-2509</t>
  </si>
  <si>
    <t xml:space="preserve">juan.martin@gmail.example.com</t>
  </si>
  <si>
    <t xml:space="preserve">WL-02411</t>
  </si>
  <si>
    <t xml:space="preserve">(360) 555-1743</t>
  </si>
  <si>
    <t xml:space="preserve">brooke.kelly@quillayute.org</t>
  </si>
  <si>
    <t xml:space="preserve">WL-02412</t>
  </si>
  <si>
    <t xml:space="preserve">David Marine LLC</t>
  </si>
  <si>
    <t xml:space="preserve">COHO RUNNER</t>
  </si>
  <si>
    <t xml:space="preserve">laura.david@quillayute.org</t>
  </si>
  <si>
    <t xml:space="preserve">WL-02413</t>
  </si>
  <si>
    <t xml:space="preserve">Damon</t>
  </si>
  <si>
    <t xml:space="preserve">(503) 555-7606</t>
  </si>
  <si>
    <t xml:space="preserve">damon.phillips@harbormail.net</t>
  </si>
  <si>
    <t xml:space="preserve">WL-02414</t>
  </si>
  <si>
    <t xml:space="preserve">(360) 555-3933</t>
  </si>
  <si>
    <t xml:space="preserve">ashleymartinez@pugetpost.com</t>
  </si>
  <si>
    <t xml:space="preserve">WL-02415</t>
  </si>
  <si>
    <t xml:space="preserve">(360) 555-7909</t>
  </si>
  <si>
    <t xml:space="preserve">valerie_nelson@quillayute.org</t>
  </si>
  <si>
    <t xml:space="preserve">WL-02416</t>
  </si>
  <si>
    <t xml:space="preserve">Wood</t>
  </si>
  <si>
    <t xml:space="preserve">(425) 555-6716</t>
  </si>
  <si>
    <t xml:space="preserve">nicholaswood@gmail.example.com</t>
  </si>
  <si>
    <t xml:space="preserve">WL-02417</t>
  </si>
  <si>
    <t xml:space="preserve">(503) 555-0952</t>
  </si>
  <si>
    <t xml:space="preserve">eric_benjamin@harbormail.net</t>
  </si>
  <si>
    <t xml:space="preserve">WL-02418</t>
  </si>
  <si>
    <t xml:space="preserve">(425) 555-2383</t>
  </si>
  <si>
    <t xml:space="preserve">riley_wilson@salishnet.net</t>
  </si>
  <si>
    <t xml:space="preserve">WL-02419</t>
  </si>
  <si>
    <t xml:space="preserve">(360) 555-0734</t>
  </si>
  <si>
    <t xml:space="preserve">cameron_aguirre@pugetpost.com</t>
  </si>
  <si>
    <t xml:space="preserve">WL-02420</t>
  </si>
  <si>
    <t xml:space="preserve">Clifford</t>
  </si>
  <si>
    <t xml:space="preserve">Blake Marine LLC</t>
  </si>
  <si>
    <t xml:space="preserve">(360) 555-9427</t>
  </si>
  <si>
    <t xml:space="preserve">clifford.blake@salishnet.net</t>
  </si>
  <si>
    <t xml:space="preserve">WL-02421</t>
  </si>
  <si>
    <t xml:space="preserve">(206) 555-5274</t>
  </si>
  <si>
    <t xml:space="preserve">kennethcook@harbormail.net</t>
  </si>
  <si>
    <t xml:space="preserve">WL-02422</t>
  </si>
  <si>
    <t xml:space="preserve">lydia.hamilton@harbormail.net</t>
  </si>
  <si>
    <t xml:space="preserve">WL-02423</t>
  </si>
  <si>
    <t xml:space="preserve">(503) 555-8868</t>
  </si>
  <si>
    <t xml:space="preserve">melissa.johnson@harbormail.net</t>
  </si>
  <si>
    <t xml:space="preserve">WL-02424</t>
  </si>
  <si>
    <t xml:space="preserve">(360) 555-4754</t>
  </si>
  <si>
    <t xml:space="preserve">jessicanguyen@outlook.example.com</t>
  </si>
  <si>
    <t xml:space="preserve">WL-02425</t>
  </si>
  <si>
    <t xml:space="preserve">(503) 555-7750</t>
  </si>
  <si>
    <t xml:space="preserve">sharontucker@harbormail.net</t>
  </si>
  <si>
    <t xml:space="preserve">WL-02426</t>
  </si>
  <si>
    <t xml:space="preserve">Cherry Marine LLC</t>
  </si>
  <si>
    <t xml:space="preserve">(360) 555-5930</t>
  </si>
  <si>
    <t xml:space="preserve">joshua.cherry@salishnet.net</t>
  </si>
  <si>
    <t xml:space="preserve">WL-02427</t>
  </si>
  <si>
    <t xml:space="preserve">Crosby</t>
  </si>
  <si>
    <t xml:space="preserve">(253) 555-3013</t>
  </si>
  <si>
    <t xml:space="preserve">joseph.crosby@harbormail.net</t>
  </si>
  <si>
    <t xml:space="preserve">WL-02428</t>
  </si>
  <si>
    <t xml:space="preserve">Henry Marine LLC</t>
  </si>
  <si>
    <t xml:space="preserve">(360) 555-7846</t>
  </si>
  <si>
    <t xml:space="preserve">david.henry@pugetpost.com</t>
  </si>
  <si>
    <t xml:space="preserve">WL-02429</t>
  </si>
  <si>
    <t xml:space="preserve">(360) 555-4140</t>
  </si>
  <si>
    <t xml:space="preserve">theresawhite@harbormail.net</t>
  </si>
  <si>
    <t xml:space="preserve">WL-02430</t>
  </si>
  <si>
    <t xml:space="preserve">Hopkins Holdings LLC</t>
  </si>
  <si>
    <t xml:space="preserve">CORMORANT SONG</t>
  </si>
  <si>
    <t xml:space="preserve">(541) 555-9404</t>
  </si>
  <si>
    <t xml:space="preserve">laura.hopkins@harbormail.net</t>
  </si>
  <si>
    <t xml:space="preserve">WL-02431</t>
  </si>
  <si>
    <t xml:space="preserve">Montoya</t>
  </si>
  <si>
    <t xml:space="preserve">Montoya Ventures LLC</t>
  </si>
  <si>
    <t xml:space="preserve">(503) 555-7103</t>
  </si>
  <si>
    <t xml:space="preserve">lauramontoya@pugetpost.com</t>
  </si>
  <si>
    <t xml:space="preserve">WL-02432</t>
  </si>
  <si>
    <t xml:space="preserve">Olson</t>
  </si>
  <si>
    <t xml:space="preserve">(253) 555-7842</t>
  </si>
  <si>
    <t xml:space="preserve">jamesolson@gmail.example.com</t>
  </si>
  <si>
    <t xml:space="preserve">WL-02433</t>
  </si>
  <si>
    <t xml:space="preserve">Casey Holdings LLC</t>
  </si>
  <si>
    <t xml:space="preserve">jordan_casey@quillayute.org</t>
  </si>
  <si>
    <t xml:space="preserve">WL-02434</t>
  </si>
  <si>
    <t xml:space="preserve">(360) 555-5881</t>
  </si>
  <si>
    <t xml:space="preserve">roygonzalez@gmail.example.com</t>
  </si>
  <si>
    <t xml:space="preserve">WL-02435</t>
  </si>
  <si>
    <t xml:space="preserve">Gonzalez Marine LLC</t>
  </si>
  <si>
    <t xml:space="preserve">(360) 555-8524</t>
  </si>
  <si>
    <t xml:space="preserve">jacob_gonzalez@harbormail.net</t>
  </si>
  <si>
    <t xml:space="preserve">WL-02436</t>
  </si>
  <si>
    <t xml:space="preserve">Allen Marine LLC</t>
  </si>
  <si>
    <t xml:space="preserve">(503) 555-7927</t>
  </si>
  <si>
    <t xml:space="preserve">jeffrey_allen@harbormail.net</t>
  </si>
  <si>
    <t xml:space="preserve">WL-02437</t>
  </si>
  <si>
    <t xml:space="preserve">(360) 555-8760</t>
  </si>
  <si>
    <t xml:space="preserve">jeremy.holmes@quillayute.org</t>
  </si>
  <si>
    <t xml:space="preserve">WL-02438</t>
  </si>
  <si>
    <t xml:space="preserve">(360) 555-5300</t>
  </si>
  <si>
    <t xml:space="preserve">sharon_phillips@outlook.example.com</t>
  </si>
  <si>
    <t xml:space="preserve">WL-02439</t>
  </si>
  <si>
    <t xml:space="preserve">(253) 555-9382</t>
  </si>
  <si>
    <t xml:space="preserve">michelle.miller@salishnet.net</t>
  </si>
  <si>
    <t xml:space="preserve">WL-02440</t>
  </si>
  <si>
    <t xml:space="preserve">Copeland</t>
  </si>
  <si>
    <t xml:space="preserve">SPINDRIFT SHORE</t>
  </si>
  <si>
    <t xml:space="preserve">(360) 555-5434</t>
  </si>
  <si>
    <t xml:space="preserve">david.copeland@outlook.example.com</t>
  </si>
  <si>
    <t xml:space="preserve">WL-02441</t>
  </si>
  <si>
    <t xml:space="preserve">TIDE WEATHER</t>
  </si>
  <si>
    <t xml:space="preserve">(503) 555-2612</t>
  </si>
  <si>
    <t xml:space="preserve">jenna_price@gmail.example.com</t>
  </si>
  <si>
    <t xml:space="preserve">WL-02442</t>
  </si>
  <si>
    <t xml:space="preserve">Burns</t>
  </si>
  <si>
    <t xml:space="preserve">(360) 555-1978</t>
  </si>
  <si>
    <t xml:space="preserve">elizabeth_burns@pugetpost.com</t>
  </si>
  <si>
    <t xml:space="preserve">WL-02443</t>
  </si>
  <si>
    <t xml:space="preserve">Neal Charters Inc</t>
  </si>
  <si>
    <t xml:space="preserve">(360) 555-6889</t>
  </si>
  <si>
    <t xml:space="preserve">sethneal@gmail.example.com</t>
  </si>
  <si>
    <t xml:space="preserve">WL-02444</t>
  </si>
  <si>
    <t xml:space="preserve">Gabriel</t>
  </si>
  <si>
    <t xml:space="preserve">(503) 555-4783</t>
  </si>
  <si>
    <t xml:space="preserve">gabriel_robinson@salishnet.net</t>
  </si>
  <si>
    <t xml:space="preserve">WL-02445</t>
  </si>
  <si>
    <t xml:space="preserve">Yee</t>
  </si>
  <si>
    <t xml:space="preserve">Marcus</t>
  </si>
  <si>
    <t xml:space="preserve">PINTAIL</t>
  </si>
  <si>
    <t xml:space="preserve">(541) 555-5383</t>
  </si>
  <si>
    <t xml:space="preserve">marcusyee@salishnet.net</t>
  </si>
  <si>
    <t xml:space="preserve">WL-02446</t>
  </si>
  <si>
    <t xml:space="preserve">SABLE SONG</t>
  </si>
  <si>
    <t xml:space="preserve">(360) 555-4626</t>
  </si>
  <si>
    <t xml:space="preserve">emily.parker@outlook.example.com</t>
  </si>
  <si>
    <t xml:space="preserve">WL-02447</t>
  </si>
  <si>
    <t xml:space="preserve">Hodges Charters Inc</t>
  </si>
  <si>
    <t xml:space="preserve">(503) 555-6233</t>
  </si>
  <si>
    <t xml:space="preserve">jacob_hodges@quillayute.org</t>
  </si>
  <si>
    <t xml:space="preserve">WL-02448</t>
  </si>
  <si>
    <t xml:space="preserve">Bolton</t>
  </si>
  <si>
    <t xml:space="preserve">Bolton Ventures LLC</t>
  </si>
  <si>
    <t xml:space="preserve">SLAISH GLIDE</t>
  </si>
  <si>
    <t xml:space="preserve">(253) 555-5620</t>
  </si>
  <si>
    <t xml:space="preserve">markbolton@outlook.example.com</t>
  </si>
  <si>
    <t xml:space="preserve">WL-02449</t>
  </si>
  <si>
    <t xml:space="preserve">Herbert</t>
  </si>
  <si>
    <t xml:space="preserve">(253) 555-2125</t>
  </si>
  <si>
    <t xml:space="preserve">herbert.johnson@gmail.example.com</t>
  </si>
  <si>
    <t xml:space="preserve">WL-02450</t>
  </si>
  <si>
    <t xml:space="preserve">(360) 555-6543</t>
  </si>
  <si>
    <t xml:space="preserve">jennifer.green@gmail.example.com</t>
  </si>
  <si>
    <t xml:space="preserve">WL-02451</t>
  </si>
  <si>
    <t xml:space="preserve">(360) 555-2294</t>
  </si>
  <si>
    <t xml:space="preserve">brooke_bell@harbormail.net</t>
  </si>
  <si>
    <t xml:space="preserve">WL-02452</t>
  </si>
  <si>
    <t xml:space="preserve">Willis Marine LLC</t>
  </si>
  <si>
    <t xml:space="preserve">(360) 555-2502</t>
  </si>
  <si>
    <t xml:space="preserve">benjamin.willis@quillayute.org</t>
  </si>
  <si>
    <t xml:space="preserve">WL-02453</t>
  </si>
  <si>
    <t xml:space="preserve">Savage</t>
  </si>
  <si>
    <t xml:space="preserve">Kristina</t>
  </si>
  <si>
    <t xml:space="preserve">(360) 555-5404</t>
  </si>
  <si>
    <t xml:space="preserve">kristina.savage@gmail.example.com</t>
  </si>
  <si>
    <t xml:space="preserve">WL-02454</t>
  </si>
  <si>
    <t xml:space="preserve">Marquez Marine LLC</t>
  </si>
  <si>
    <t xml:space="preserve">(360) 555-7983</t>
  </si>
  <si>
    <t xml:space="preserve">michael.marquez@gmail.example.com</t>
  </si>
  <si>
    <t xml:space="preserve">WL-02455</t>
  </si>
  <si>
    <t xml:space="preserve">Stout</t>
  </si>
  <si>
    <t xml:space="preserve">Diana</t>
  </si>
  <si>
    <t xml:space="preserve">(360) 555-5126</t>
  </si>
  <si>
    <t xml:space="preserve">diana_stout@salishnet.net</t>
  </si>
  <si>
    <t xml:space="preserve">WL-02456</t>
  </si>
  <si>
    <t xml:space="preserve">Nunez</t>
  </si>
  <si>
    <t xml:space="preserve">Nunez Marine LLC</t>
  </si>
  <si>
    <t xml:space="preserve">(253) 555-8351</t>
  </si>
  <si>
    <t xml:space="preserve">madeline.nunez@gmail.example.com</t>
  </si>
  <si>
    <t xml:space="preserve">WL-02457</t>
  </si>
  <si>
    <t xml:space="preserve">(360) 555-8752</t>
  </si>
  <si>
    <t xml:space="preserve">margaretbartlett@quillayute.org</t>
  </si>
  <si>
    <t xml:space="preserve">WL-02458</t>
  </si>
  <si>
    <t xml:space="preserve">Sue</t>
  </si>
  <si>
    <t xml:space="preserve">(360) 555-7533</t>
  </si>
  <si>
    <t xml:space="preserve">suebutler@quillayute.org</t>
  </si>
  <si>
    <t xml:space="preserve">WL-02459</t>
  </si>
  <si>
    <t xml:space="preserve">(541) 555-8483</t>
  </si>
  <si>
    <t xml:space="preserve">kimberlysmith@salishnet.net</t>
  </si>
  <si>
    <t xml:space="preserve">WL-02460</t>
  </si>
  <si>
    <t xml:space="preserve">(253) 555-3676</t>
  </si>
  <si>
    <t xml:space="preserve">amy.booker@outlook.example.com</t>
  </si>
  <si>
    <t xml:space="preserve">WL-02461</t>
  </si>
  <si>
    <t xml:space="preserve">OSPREY SHORE</t>
  </si>
  <si>
    <t xml:space="preserve">(425) 555-6903</t>
  </si>
  <si>
    <t xml:space="preserve">robertswanson@harbormail.net</t>
  </si>
  <si>
    <t xml:space="preserve">WL-02462</t>
  </si>
  <si>
    <t xml:space="preserve">MURRE SONG</t>
  </si>
  <si>
    <t xml:space="preserve">(360) 555-1786</t>
  </si>
  <si>
    <t xml:space="preserve">jeffrey_perez@gmail.example.com</t>
  </si>
  <si>
    <t xml:space="preserve">WL-02463</t>
  </si>
  <si>
    <t xml:space="preserve">Oconnor Marine LLC</t>
  </si>
  <si>
    <t xml:space="preserve">(360) 555-3877</t>
  </si>
  <si>
    <t xml:space="preserve">laurenoconnor@gmail.example.com</t>
  </si>
  <si>
    <t xml:space="preserve">WL-02464</t>
  </si>
  <si>
    <t xml:space="preserve">Perez Charters Inc</t>
  </si>
  <si>
    <t xml:space="preserve">(360) 555-3233</t>
  </si>
  <si>
    <t xml:space="preserve">lisa_perez@harbormail.net</t>
  </si>
  <si>
    <t xml:space="preserve">WL-02465</t>
  </si>
  <si>
    <t xml:space="preserve">(425) 555-4241</t>
  </si>
  <si>
    <t xml:space="preserve">clinton.cox@outlook.example.com</t>
  </si>
  <si>
    <t xml:space="preserve">WL-02466</t>
  </si>
  <si>
    <t xml:space="preserve">(206) 555-9200</t>
  </si>
  <si>
    <t xml:space="preserve">aprilfoster@outlook.example.com</t>
  </si>
  <si>
    <t xml:space="preserve">WL-02467</t>
  </si>
  <si>
    <t xml:space="preserve">(360) 555-1165</t>
  </si>
  <si>
    <t xml:space="preserve">josephdavis@harbormail.net</t>
  </si>
  <si>
    <t xml:space="preserve">WL-02468</t>
  </si>
  <si>
    <t xml:space="preserve">Lucas</t>
  </si>
  <si>
    <t xml:space="preserve">Prince Holdings LLC</t>
  </si>
  <si>
    <t xml:space="preserve">(253) 555-6056</t>
  </si>
  <si>
    <t xml:space="preserve">lucas_prince@salishnet.net</t>
  </si>
  <si>
    <t xml:space="preserve">WL-02469</t>
  </si>
  <si>
    <t xml:space="preserve">(360) 555-3399</t>
  </si>
  <si>
    <t xml:space="preserve">margaretthompson@salishnet.net</t>
  </si>
  <si>
    <t xml:space="preserve">WL-02470</t>
  </si>
  <si>
    <t xml:space="preserve">Willie</t>
  </si>
  <si>
    <t xml:space="preserve">(425) 555-3868</t>
  </si>
  <si>
    <t xml:space="preserve">williepayne@outlook.example.com</t>
  </si>
  <si>
    <t xml:space="preserve">WL-02471</t>
  </si>
  <si>
    <t xml:space="preserve">Jack</t>
  </si>
  <si>
    <t xml:space="preserve">(360) 555-3699</t>
  </si>
  <si>
    <t xml:space="preserve">jack_atkinson@quillayute.org</t>
  </si>
  <si>
    <t xml:space="preserve">WL-02472</t>
  </si>
  <si>
    <t xml:space="preserve">(541) 555-5251</t>
  </si>
  <si>
    <t xml:space="preserve">william_martinez@quillayute.org</t>
  </si>
  <si>
    <t xml:space="preserve">WL-02473</t>
  </si>
  <si>
    <t xml:space="preserve">GRAY ANN</t>
  </si>
  <si>
    <t xml:space="preserve">(360) 555-2930</t>
  </si>
  <si>
    <t xml:space="preserve">michael.washington@salishnet.net</t>
  </si>
  <si>
    <t xml:space="preserve">WL-02474</t>
  </si>
  <si>
    <t xml:space="preserve">(360) 555-5205</t>
  </si>
  <si>
    <t xml:space="preserve">william.bennett@gmail.example.com</t>
  </si>
  <si>
    <t xml:space="preserve">WL-02475</t>
  </si>
  <si>
    <t xml:space="preserve">(503) 555-7726</t>
  </si>
  <si>
    <t xml:space="preserve">amberhill@quillayute.org</t>
  </si>
  <si>
    <t xml:space="preserve">WL-02476</t>
  </si>
  <si>
    <t xml:space="preserve">(425) 555-9756</t>
  </si>
  <si>
    <t xml:space="preserve">dana_becker@pugetpost.com</t>
  </si>
  <si>
    <t xml:space="preserve">WL-02477</t>
  </si>
  <si>
    <t xml:space="preserve">(253) 555-6695</t>
  </si>
  <si>
    <t xml:space="preserve">lori.cox@outlook.example.com</t>
  </si>
  <si>
    <t xml:space="preserve">WL-02478</t>
  </si>
  <si>
    <t xml:space="preserve">Travis</t>
  </si>
  <si>
    <t xml:space="preserve">Long Ventures LLC</t>
  </si>
  <si>
    <t xml:space="preserve">(360) 555-0323</t>
  </si>
  <si>
    <t xml:space="preserve">travis.long@harbormail.net</t>
  </si>
  <si>
    <t xml:space="preserve">WL-02479</t>
  </si>
  <si>
    <t xml:space="preserve">Aguirre Marine LLC</t>
  </si>
  <si>
    <t xml:space="preserve">(360) 555-6484</t>
  </si>
  <si>
    <t xml:space="preserve">jeremyaguirre@harbormail.net</t>
  </si>
  <si>
    <t xml:space="preserve">WL-02480</t>
  </si>
  <si>
    <t xml:space="preserve">(541) 555-7243</t>
  </si>
  <si>
    <t xml:space="preserve">rachel.edwards@salishnet.net</t>
  </si>
  <si>
    <t xml:space="preserve">WL-02481</t>
  </si>
  <si>
    <t xml:space="preserve">Bullock</t>
  </si>
  <si>
    <t xml:space="preserve">(206) 555-4799</t>
  </si>
  <si>
    <t xml:space="preserve">christopher_bullock@salishnet.net</t>
  </si>
  <si>
    <t xml:space="preserve">WL-02482</t>
  </si>
  <si>
    <t xml:space="preserve">(503) 555-8067</t>
  </si>
  <si>
    <t xml:space="preserve">emilytaylor@pugetpost.com</t>
  </si>
  <si>
    <t xml:space="preserve">WL-02483</t>
  </si>
  <si>
    <t xml:space="preserve">(503) 555-8556</t>
  </si>
  <si>
    <t xml:space="preserve">benjamingomez@outlook.example.com</t>
  </si>
  <si>
    <t xml:space="preserve">WL-02484</t>
  </si>
  <si>
    <t xml:space="preserve">(360) 555-6010</t>
  </si>
  <si>
    <t xml:space="preserve">larrygray@harbormail.net</t>
  </si>
  <si>
    <t xml:space="preserve">WL-02485</t>
  </si>
  <si>
    <t xml:space="preserve">Dickerson</t>
  </si>
  <si>
    <t xml:space="preserve">(425) 555-6941</t>
  </si>
  <si>
    <t xml:space="preserve">matthew.dickerson@quillayute.org</t>
  </si>
  <si>
    <t xml:space="preserve">WL-02486</t>
  </si>
  <si>
    <t xml:space="preserve">(253) 555-3450</t>
  </si>
  <si>
    <t xml:space="preserve">donna_james@quillayute.org</t>
  </si>
  <si>
    <t xml:space="preserve">WL-02487</t>
  </si>
  <si>
    <t xml:space="preserve">Oscar</t>
  </si>
  <si>
    <t xml:space="preserve">Castaneda Holdings LLC</t>
  </si>
  <si>
    <t xml:space="preserve">(503) 555-6881</t>
  </si>
  <si>
    <t xml:space="preserve">oscar.castaneda@gmail.example.com</t>
  </si>
  <si>
    <t xml:space="preserve">WL-02488</t>
  </si>
  <si>
    <t xml:space="preserve">Ann</t>
  </si>
  <si>
    <t xml:space="preserve">(360) 555-4549</t>
  </si>
  <si>
    <t xml:space="preserve">ann_wheeler@harbormail.net</t>
  </si>
  <si>
    <t xml:space="preserve">WL-02489</t>
  </si>
  <si>
    <t xml:space="preserve">Burgess</t>
  </si>
  <si>
    <t xml:space="preserve">Burgess Charters Inc</t>
  </si>
  <si>
    <t xml:space="preserve">(360) 555-3279</t>
  </si>
  <si>
    <t xml:space="preserve">caitlin_burgess@gmail.example.com</t>
  </si>
  <si>
    <t xml:space="preserve">WL-02490</t>
  </si>
  <si>
    <t xml:space="preserve">Jefferson</t>
  </si>
  <si>
    <t xml:space="preserve">Jefferson Charters Inc</t>
  </si>
  <si>
    <t xml:space="preserve">(360) 555-7011</t>
  </si>
  <si>
    <t xml:space="preserve">kenneth.jefferson@salishnet.net</t>
  </si>
  <si>
    <t xml:space="preserve">WL-02491</t>
  </si>
  <si>
    <t xml:space="preserve">diana.le@gmail.example.com</t>
  </si>
  <si>
    <t xml:space="preserve">WL-02492</t>
  </si>
  <si>
    <t xml:space="preserve">Robbins</t>
  </si>
  <si>
    <t xml:space="preserve">Jaclyn</t>
  </si>
  <si>
    <t xml:space="preserve">Robbins Holdings LLC</t>
  </si>
  <si>
    <t xml:space="preserve">(541) 555-7501</t>
  </si>
  <si>
    <t xml:space="preserve">jaclynrobbins@harbormail.net</t>
  </si>
  <si>
    <t xml:space="preserve">WL-02493</t>
  </si>
  <si>
    <t xml:space="preserve">Vaughn Holdings LLC</t>
  </si>
  <si>
    <t xml:space="preserve">(503) 555-3681</t>
  </si>
  <si>
    <t xml:space="preserve">rebecca_vaughn@pugetpost.com</t>
  </si>
  <si>
    <t xml:space="preserve">WL-02494</t>
  </si>
  <si>
    <t xml:space="preserve">Renee</t>
  </si>
  <si>
    <t xml:space="preserve">Dean Holdings LLC</t>
  </si>
  <si>
    <t xml:space="preserve">(206) 555-7136</t>
  </si>
  <si>
    <t xml:space="preserve">renee.dean@gmail.example.com</t>
  </si>
  <si>
    <t xml:space="preserve">WL-02495</t>
  </si>
  <si>
    <t xml:space="preserve">(541) 555-5946</t>
  </si>
  <si>
    <t xml:space="preserve">richarddean@quillayute.org</t>
  </si>
  <si>
    <t xml:space="preserve">WL-02496</t>
  </si>
  <si>
    <t xml:space="preserve">(360) 555-0966</t>
  </si>
  <si>
    <t xml:space="preserve">larry.mitchell@salishnet.net</t>
  </si>
  <si>
    <t xml:space="preserve">WL-02497</t>
  </si>
  <si>
    <t xml:space="preserve">(503) 555-3821</t>
  </si>
  <si>
    <t xml:space="preserve">chadsmith@gmail.example.com</t>
  </si>
  <si>
    <t xml:space="preserve">WL-02498</t>
  </si>
  <si>
    <t xml:space="preserve">Herrera Ventures LLC</t>
  </si>
  <si>
    <t xml:space="preserve">(425) 555-2602</t>
  </si>
  <si>
    <t xml:space="preserve">patrick.herrera@outlook.example.com</t>
  </si>
  <si>
    <t xml:space="preserve">WL-02499</t>
  </si>
  <si>
    <t xml:space="preserve">(503) 555-8167</t>
  </si>
  <si>
    <t xml:space="preserve">jason_morris@gmail.example.com</t>
  </si>
  <si>
    <t xml:space="preserve">WL-02500</t>
  </si>
  <si>
    <t xml:space="preserve">Bradford Ventures LLC</t>
  </si>
  <si>
    <t xml:space="preserve">CORMORANT VEER</t>
  </si>
  <si>
    <t xml:space="preserve">(503) 555-2996</t>
  </si>
  <si>
    <t xml:space="preserve">robert_bradford@outlook.example.com</t>
  </si>
  <si>
    <t xml:space="preserve">WL-02501</t>
  </si>
  <si>
    <t xml:space="preserve">(360) 555-3520</t>
  </si>
  <si>
    <t xml:space="preserve">alexis.yates@outlook.example.com</t>
  </si>
  <si>
    <t xml:space="preserve">WL-02502</t>
  </si>
  <si>
    <t xml:space="preserve">Cline</t>
  </si>
  <si>
    <t xml:space="preserve">Cline Holdings LLC</t>
  </si>
  <si>
    <t xml:space="preserve">(360) 555-5394</t>
  </si>
  <si>
    <t xml:space="preserve">michelle.cline@gmail.example.com</t>
  </si>
  <si>
    <t xml:space="preserve">WL-02503</t>
  </si>
  <si>
    <t xml:space="preserve">molly_holland@harbormail.net</t>
  </si>
  <si>
    <t xml:space="preserve">WL-02504</t>
  </si>
  <si>
    <t xml:space="preserve">Stevenson</t>
  </si>
  <si>
    <t xml:space="preserve">Stevenson Ventures LLC</t>
  </si>
  <si>
    <t xml:space="preserve">(206) 555-0839</t>
  </si>
  <si>
    <t xml:space="preserve">crystal.stevenson@pugetpost.com</t>
  </si>
  <si>
    <t xml:space="preserve">WL-02505</t>
  </si>
  <si>
    <t xml:space="preserve">(360) 555-0391</t>
  </si>
  <si>
    <t xml:space="preserve">joesmith@gmail.example.com</t>
  </si>
  <si>
    <t xml:space="preserve">WL-02506</t>
  </si>
  <si>
    <t xml:space="preserve">Fernandez Charters Inc</t>
  </si>
  <si>
    <t xml:space="preserve">(425) 555-2411</t>
  </si>
  <si>
    <t xml:space="preserve">mariafernandez@salishnet.net</t>
  </si>
  <si>
    <t xml:space="preserve">WL-02507</t>
  </si>
  <si>
    <t xml:space="preserve">(360) 555-9264</t>
  </si>
  <si>
    <t xml:space="preserve">erin.morris@harbormail.net</t>
  </si>
  <si>
    <t xml:space="preserve">WL-02508</t>
  </si>
  <si>
    <t xml:space="preserve">OTTER SHORE</t>
  </si>
  <si>
    <t xml:space="preserve">(360) 555-9347</t>
  </si>
  <si>
    <t xml:space="preserve">jamesreyes@quillayute.org</t>
  </si>
  <si>
    <t xml:space="preserve">WL-02509</t>
  </si>
  <si>
    <t xml:space="preserve">Norris</t>
  </si>
  <si>
    <t xml:space="preserve">(425) 555-5739</t>
  </si>
  <si>
    <t xml:space="preserve">dean_norris@quillayute.org</t>
  </si>
  <si>
    <t xml:space="preserve">WL-02510</t>
  </si>
  <si>
    <t xml:space="preserve">Foley</t>
  </si>
  <si>
    <t xml:space="preserve">(541) 555-5450</t>
  </si>
  <si>
    <t xml:space="preserve">audreyfoley@gmail.example.com</t>
  </si>
  <si>
    <t xml:space="preserve">WL-02511</t>
  </si>
  <si>
    <t xml:space="preserve">(253) 555-0406</t>
  </si>
  <si>
    <t xml:space="preserve">brett.lee@harbormail.net</t>
  </si>
  <si>
    <t xml:space="preserve">WL-02512</t>
  </si>
  <si>
    <t xml:space="preserve">Olsen Marine LLC</t>
  </si>
  <si>
    <t xml:space="preserve">(206) 555-9138</t>
  </si>
  <si>
    <t xml:space="preserve">natalieolsen@gmail.example.com</t>
  </si>
  <si>
    <t xml:space="preserve">WL-02513</t>
  </si>
  <si>
    <t xml:space="preserve">(360) 555-2084</t>
  </si>
  <si>
    <t xml:space="preserve">WL-02514</t>
  </si>
  <si>
    <t xml:space="preserve">Moyer</t>
  </si>
  <si>
    <t xml:space="preserve">Moyer Ventures LLC</t>
  </si>
  <si>
    <t xml:space="preserve">(206) 555-6188</t>
  </si>
  <si>
    <t xml:space="preserve">joshua.moyer@outlook.example.com</t>
  </si>
  <si>
    <t xml:space="preserve">WL-02515</t>
  </si>
  <si>
    <t xml:space="preserve">(360) 555-8279</t>
  </si>
  <si>
    <t xml:space="preserve">michael.adams@pugetpost.com</t>
  </si>
  <si>
    <t xml:space="preserve">WL-02516</t>
  </si>
  <si>
    <t xml:space="preserve">Connor</t>
  </si>
  <si>
    <t xml:space="preserve">(360) 555-2336</t>
  </si>
  <si>
    <t xml:space="preserve">connorgarcia@harbormail.net</t>
  </si>
  <si>
    <t xml:space="preserve">WL-02517</t>
  </si>
  <si>
    <t xml:space="preserve">(360) 555-1135</t>
  </si>
  <si>
    <t xml:space="preserve">hayden.bryan@pugetpost.com</t>
  </si>
  <si>
    <t xml:space="preserve">WL-02518</t>
  </si>
  <si>
    <t xml:space="preserve">(425) 555-4131</t>
  </si>
  <si>
    <t xml:space="preserve">steven_walker@quillayute.org</t>
  </si>
  <si>
    <t xml:space="preserve">WL-02519</t>
  </si>
  <si>
    <t xml:space="preserve">(360) 555-6764</t>
  </si>
  <si>
    <t xml:space="preserve">james_davis@outlook.example.com</t>
  </si>
  <si>
    <t xml:space="preserve">WL-02520</t>
  </si>
  <si>
    <t xml:space="preserve">(360) 555-5755</t>
  </si>
  <si>
    <t xml:space="preserve">ashley.steele@harbormail.net</t>
  </si>
  <si>
    <t xml:space="preserve">WL-02521</t>
  </si>
  <si>
    <t xml:space="preserve">Vance</t>
  </si>
  <si>
    <t xml:space="preserve">Vance Marine LLC</t>
  </si>
  <si>
    <t xml:space="preserve">SALISH GLIDE</t>
  </si>
  <si>
    <t xml:space="preserve">(503) 555-4710</t>
  </si>
  <si>
    <t xml:space="preserve">ashley.vance@harbormail.net</t>
  </si>
  <si>
    <t xml:space="preserve">WL-02522</t>
  </si>
  <si>
    <t xml:space="preserve">Obrien</t>
  </si>
  <si>
    <t xml:space="preserve">Ricardo</t>
  </si>
  <si>
    <t xml:space="preserve">Obrien Marine LLC</t>
  </si>
  <si>
    <t xml:space="preserve">(360) 555-7293</t>
  </si>
  <si>
    <t xml:space="preserve">ricardo_obrien@gmail.example.com</t>
  </si>
  <si>
    <t xml:space="preserve">WL-02523</t>
  </si>
  <si>
    <t xml:space="preserve">(425) 555-7497</t>
  </si>
  <si>
    <t xml:space="preserve">lisa_roberts@harbormail.net</t>
  </si>
  <si>
    <t xml:space="preserve">WL-02524</t>
  </si>
  <si>
    <t xml:space="preserve">(503) 555-2105</t>
  </si>
  <si>
    <t xml:space="preserve">douglas.herrera@quillayute.org</t>
  </si>
  <si>
    <t xml:space="preserve">WL-02525</t>
  </si>
  <si>
    <t xml:space="preserve">(360) 555-3321</t>
  </si>
  <si>
    <t xml:space="preserve">matthewwright@pugetpost.com</t>
  </si>
  <si>
    <t xml:space="preserve">WL-02526</t>
  </si>
  <si>
    <t xml:space="preserve">(360) 555-5164</t>
  </si>
  <si>
    <t xml:space="preserve">jennifer_jacobs@salishnet.net</t>
  </si>
  <si>
    <t xml:space="preserve">WL-02527</t>
  </si>
  <si>
    <t xml:space="preserve">(360) 555-1287</t>
  </si>
  <si>
    <t xml:space="preserve">rachel.hanson@salishnet.net</t>
  </si>
  <si>
    <t xml:space="preserve">WL-02528</t>
  </si>
  <si>
    <t xml:space="preserve">Richards</t>
  </si>
  <si>
    <t xml:space="preserve">Richards Marine LLC</t>
  </si>
  <si>
    <t xml:space="preserve">(360) 555-2542</t>
  </si>
  <si>
    <t xml:space="preserve">lisa_richards@harbormail.net</t>
  </si>
  <si>
    <t xml:space="preserve">WL-02529</t>
  </si>
  <si>
    <t xml:space="preserve">(360) 555-4777</t>
  </si>
  <si>
    <t xml:space="preserve">shelby_lewis@quillayute.org</t>
  </si>
  <si>
    <t xml:space="preserve">WL-02530</t>
  </si>
  <si>
    <t xml:space="preserve">davidlopez@pugetpost.com</t>
  </si>
  <si>
    <t xml:space="preserve">WL-02531</t>
  </si>
  <si>
    <t xml:space="preserve">PINTAIL GLIDE</t>
  </si>
  <si>
    <t xml:space="preserve">(503) 555-8929</t>
  </si>
  <si>
    <t xml:space="preserve">allen.fleming@pugetpost.com</t>
  </si>
  <si>
    <t xml:space="preserve">WL-02532</t>
  </si>
  <si>
    <t xml:space="preserve">Goodman</t>
  </si>
  <si>
    <t xml:space="preserve">Marie</t>
  </si>
  <si>
    <t xml:space="preserve">Goodman Charters Inc</t>
  </si>
  <si>
    <t xml:space="preserve">SCOTER ROSE</t>
  </si>
  <si>
    <t xml:space="preserve">(541) 555-7024</t>
  </si>
  <si>
    <t xml:space="preserve">marie_goodman@pugetpost.com</t>
  </si>
  <si>
    <t xml:space="preserve">WL-02533</t>
  </si>
  <si>
    <t xml:space="preserve">Derrick</t>
  </si>
  <si>
    <t xml:space="preserve">Myers Holdings LLC</t>
  </si>
  <si>
    <t xml:space="preserve">(360) 555-8505</t>
  </si>
  <si>
    <t xml:space="preserve">derrick.myers@gmail.example.com</t>
  </si>
  <si>
    <t xml:space="preserve">WL-02534</t>
  </si>
  <si>
    <t xml:space="preserve">Erickson Marine LLC</t>
  </si>
  <si>
    <t xml:space="preserve">(360) 555-7355</t>
  </si>
  <si>
    <t xml:space="preserve">daniel_erickson@quillayute.org</t>
  </si>
  <si>
    <t xml:space="preserve">WL-02535</t>
  </si>
  <si>
    <t xml:space="preserve">Hess Holdings LLC</t>
  </si>
  <si>
    <t xml:space="preserve">(541) 555-0116</t>
  </si>
  <si>
    <t xml:space="preserve">shari.hess@outlook.example.com</t>
  </si>
  <si>
    <t xml:space="preserve">WL-02536</t>
  </si>
  <si>
    <t xml:space="preserve">(360) 555-7281</t>
  </si>
  <si>
    <t xml:space="preserve">christian.ellis@pugetpost.com</t>
  </si>
  <si>
    <t xml:space="preserve">WL-02537</t>
  </si>
  <si>
    <t xml:space="preserve">(503) 555-2788</t>
  </si>
  <si>
    <t xml:space="preserve">calvinnelson@salishnet.net</t>
  </si>
  <si>
    <t xml:space="preserve">WL-02538</t>
  </si>
  <si>
    <t xml:space="preserve">(503) 555-6659</t>
  </si>
  <si>
    <t xml:space="preserve">angela.davidson@pugetpost.com</t>
  </si>
  <si>
    <t xml:space="preserve">WL-02539</t>
  </si>
  <si>
    <t xml:space="preserve">Moody Ventures LLC</t>
  </si>
  <si>
    <t xml:space="preserve">(360) 555-2154</t>
  </si>
  <si>
    <t xml:space="preserve">william.moody@gmail.example.com</t>
  </si>
  <si>
    <t xml:space="preserve">WL-02540</t>
  </si>
  <si>
    <t xml:space="preserve">Shepherd Charters Inc</t>
  </si>
  <si>
    <t xml:space="preserve">(360) 555-1472</t>
  </si>
  <si>
    <t xml:space="preserve">david.shepherd@salishnet.net</t>
  </si>
  <si>
    <t xml:space="preserve">WL-02541</t>
  </si>
  <si>
    <t xml:space="preserve">(360) 555-8324</t>
  </si>
  <si>
    <t xml:space="preserve">WL-02542</t>
  </si>
  <si>
    <t xml:space="preserve">Decker</t>
  </si>
  <si>
    <t xml:space="preserve">(541) 555-5436</t>
  </si>
  <si>
    <t xml:space="preserve">susan.decker@pugetpost.com</t>
  </si>
  <si>
    <t xml:space="preserve">WL-02543</t>
  </si>
  <si>
    <t xml:space="preserve">Latoya</t>
  </si>
  <si>
    <t xml:space="preserve">(360) 555-1332</t>
  </si>
  <si>
    <t xml:space="preserve">latoya_ray@outlook.example.com</t>
  </si>
  <si>
    <t xml:space="preserve">WL-02544</t>
  </si>
  <si>
    <t xml:space="preserve">(360) 555-2630</t>
  </si>
  <si>
    <t xml:space="preserve">laurie_smith@harbormail.net</t>
  </si>
  <si>
    <t xml:space="preserve">WL-02545</t>
  </si>
  <si>
    <t xml:space="preserve">(360) 555-3015</t>
  </si>
  <si>
    <t xml:space="preserve">cynthia.smith@salishnet.net</t>
  </si>
  <si>
    <t xml:space="preserve">WL-02546</t>
  </si>
  <si>
    <t xml:space="preserve">(541) 555-1094</t>
  </si>
  <si>
    <t xml:space="preserve">crystal_rogers@outlook.example.com</t>
  </si>
  <si>
    <t xml:space="preserve">WL-02547</t>
  </si>
  <si>
    <t xml:space="preserve">(360) 555-1155</t>
  </si>
  <si>
    <t xml:space="preserve">jesusstephens@gmail.example.com</t>
  </si>
  <si>
    <t xml:space="preserve">WL-02548</t>
  </si>
  <si>
    <t xml:space="preserve">Galloway</t>
  </si>
  <si>
    <t xml:space="preserve">(253) 555-6110</t>
  </si>
  <si>
    <t xml:space="preserve">jessica.galloway@gmail.example.com</t>
  </si>
  <si>
    <t xml:space="preserve">WL-02549</t>
  </si>
  <si>
    <t xml:space="preserve">Hill Ventures LLC</t>
  </si>
  <si>
    <t xml:space="preserve">(360) 555-7412</t>
  </si>
  <si>
    <t xml:space="preserve">cynthia_hill@gmail.example.com</t>
  </si>
  <si>
    <t xml:space="preserve">WL-02550</t>
  </si>
  <si>
    <t xml:space="preserve">Patty</t>
  </si>
  <si>
    <t xml:space="preserve">(360) 555-8709</t>
  </si>
  <si>
    <t xml:space="preserve">pattyjoseph@gmail.example.com</t>
  </si>
  <si>
    <t xml:space="preserve">WL-02551</t>
  </si>
  <si>
    <t xml:space="preserve">(360) 555-1698</t>
  </si>
  <si>
    <t xml:space="preserve">nicole_brown@harbormail.net</t>
  </si>
  <si>
    <t xml:space="preserve">WL-02552</t>
  </si>
  <si>
    <t xml:space="preserve">Shea</t>
  </si>
  <si>
    <t xml:space="preserve">(360) 555-8881</t>
  </si>
  <si>
    <t xml:space="preserve">brian_shea@outlook.example.com</t>
  </si>
  <si>
    <t xml:space="preserve">WL-02553</t>
  </si>
  <si>
    <t xml:space="preserve">(360) 555-4132</t>
  </si>
  <si>
    <t xml:space="preserve">WL-02554</t>
  </si>
  <si>
    <t xml:space="preserve">Hardy</t>
  </si>
  <si>
    <t xml:space="preserve">Hardy Marine LLC</t>
  </si>
  <si>
    <t xml:space="preserve">(360) 555-2537</t>
  </si>
  <si>
    <t xml:space="preserve">cindy.hardy@salishnet.net</t>
  </si>
  <si>
    <t xml:space="preserve">WL-02555</t>
  </si>
  <si>
    <t xml:space="preserve">Welch Charters Inc</t>
  </si>
  <si>
    <t xml:space="preserve">(541) 555-2045</t>
  </si>
  <si>
    <t xml:space="preserve">jacob_welch@pugetpost.com</t>
  </si>
  <si>
    <t xml:space="preserve">WL-02556</t>
  </si>
  <si>
    <t xml:space="preserve">(360) 555-8393</t>
  </si>
  <si>
    <t xml:space="preserve">marclindsey@gmail.example.com</t>
  </si>
  <si>
    <t xml:space="preserve">WL-02557</t>
  </si>
  <si>
    <t xml:space="preserve">(503) 555-4934</t>
  </si>
  <si>
    <t xml:space="preserve">debra.martinez@quillayute.org</t>
  </si>
  <si>
    <t xml:space="preserve">WL-02558</t>
  </si>
  <si>
    <t xml:space="preserve">Hardy Ventures LLC</t>
  </si>
  <si>
    <t xml:space="preserve">(503) 555-2874</t>
  </si>
  <si>
    <t xml:space="preserve">edward.hardy@harbormail.net</t>
  </si>
  <si>
    <t xml:space="preserve">WL-02559</t>
  </si>
  <si>
    <t xml:space="preserve">(503) 555-2698</t>
  </si>
  <si>
    <t xml:space="preserve">joshuaalvarado@salishnet.net</t>
  </si>
  <si>
    <t xml:space="preserve">WL-02560</t>
  </si>
  <si>
    <t xml:space="preserve">Mills Holdings LLC</t>
  </si>
  <si>
    <t xml:space="preserve">(360) 555-4411</t>
  </si>
  <si>
    <t xml:space="preserve">barbara_mills@salishnet.net</t>
  </si>
  <si>
    <t xml:space="preserve">WL-02561</t>
  </si>
  <si>
    <t xml:space="preserve">Carpenter Ventures LLC</t>
  </si>
  <si>
    <t xml:space="preserve">(253) 555-5313</t>
  </si>
  <si>
    <t xml:space="preserve">kayla.carpenter@gmail.example.com</t>
  </si>
  <si>
    <t xml:space="preserve">WL-02562</t>
  </si>
  <si>
    <t xml:space="preserve">Waller</t>
  </si>
  <si>
    <t xml:space="preserve">(360) 555-0365</t>
  </si>
  <si>
    <t xml:space="preserve">marywaller@salishnet.net</t>
  </si>
  <si>
    <t xml:space="preserve">WL-02563</t>
  </si>
  <si>
    <t xml:space="preserve">Haynes</t>
  </si>
  <si>
    <t xml:space="preserve">Haynes Holdings LLC</t>
  </si>
  <si>
    <t xml:space="preserve">(541) 555-5354</t>
  </si>
  <si>
    <t xml:space="preserve">richard.haynes@salishnet.net</t>
  </si>
  <si>
    <t xml:space="preserve">WL-02564</t>
  </si>
  <si>
    <t xml:space="preserve">Fischer</t>
  </si>
  <si>
    <t xml:space="preserve">Fischer Marine LLC</t>
  </si>
  <si>
    <t xml:space="preserve">(360) 555-1337</t>
  </si>
  <si>
    <t xml:space="preserve">paul_fischer@pugetpost.com</t>
  </si>
  <si>
    <t xml:space="preserve">WL-02565</t>
  </si>
  <si>
    <t xml:space="preserve">DRIFT ANN</t>
  </si>
  <si>
    <t xml:space="preserve">(360) 555-0297</t>
  </si>
  <si>
    <t xml:space="preserve">christina.smith@quillayute.org</t>
  </si>
  <si>
    <t xml:space="preserve">WL-02566</t>
  </si>
  <si>
    <t xml:space="preserve">Lloyd</t>
  </si>
  <si>
    <t xml:space="preserve">(503) 555-8040</t>
  </si>
  <si>
    <t xml:space="preserve">morgan.lloyd@outlook.example.com</t>
  </si>
  <si>
    <t xml:space="preserve">WL-02567</t>
  </si>
  <si>
    <t xml:space="preserve">Watkins</t>
  </si>
  <si>
    <t xml:space="preserve">Mercedes</t>
  </si>
  <si>
    <t xml:space="preserve">Watkins Marine LLC</t>
  </si>
  <si>
    <t xml:space="preserve">(425) 555-4655</t>
  </si>
  <si>
    <t xml:space="preserve">mercedeswatkins@outlook.example.com</t>
  </si>
  <si>
    <t xml:space="preserve">WL-02568</t>
  </si>
  <si>
    <t xml:space="preserve">House</t>
  </si>
  <si>
    <t xml:space="preserve">House Charters Inc</t>
  </si>
  <si>
    <t xml:space="preserve">(503) 555-6539</t>
  </si>
  <si>
    <t xml:space="preserve">adam_house@quillayute.org</t>
  </si>
  <si>
    <t xml:space="preserve">WL-02569</t>
  </si>
  <si>
    <t xml:space="preserve">Mcintyre</t>
  </si>
  <si>
    <t xml:space="preserve">(206) 555-2866</t>
  </si>
  <si>
    <t xml:space="preserve">michaelmcintyre@pugetpost.com</t>
  </si>
  <si>
    <t xml:space="preserve">WL-02570</t>
  </si>
  <si>
    <t xml:space="preserve">Dorsey</t>
  </si>
  <si>
    <t xml:space="preserve">(541) 555-0356</t>
  </si>
  <si>
    <t xml:space="preserve">brianna.dorsey@gmail.example.com</t>
  </si>
  <si>
    <t xml:space="preserve">WL-02571</t>
  </si>
  <si>
    <t xml:space="preserve">Martinez Holdings LLC</t>
  </si>
  <si>
    <t xml:space="preserve">(360) 555-9609</t>
  </si>
  <si>
    <t xml:space="preserve">jesse.martinez@pugetpost.com</t>
  </si>
  <si>
    <t xml:space="preserve">WL-02572</t>
  </si>
  <si>
    <t xml:space="preserve">(206) 555-4721</t>
  </si>
  <si>
    <t xml:space="preserve">kelly.cox@pugetpost.com</t>
  </si>
  <si>
    <t xml:space="preserve">WL-02573</t>
  </si>
  <si>
    <t xml:space="preserve">(360) 555-1349</t>
  </si>
  <si>
    <t xml:space="preserve">jason.bell@outlook.example.com</t>
  </si>
  <si>
    <t xml:space="preserve">WL-02574</t>
  </si>
  <si>
    <t xml:space="preserve">(360) 555-1672</t>
  </si>
  <si>
    <t xml:space="preserve">elizabeth_larsen@gmail.example.com</t>
  </si>
  <si>
    <t xml:space="preserve">WL-02575</t>
  </si>
  <si>
    <t xml:space="preserve">(360) 555-9384</t>
  </si>
  <si>
    <t xml:space="preserve">victoria.aguirre@outlook.example.com</t>
  </si>
  <si>
    <t xml:space="preserve">WL-02576</t>
  </si>
  <si>
    <t xml:space="preserve">BRANT BAY</t>
  </si>
  <si>
    <t xml:space="preserve">(360) 555-1669</t>
  </si>
  <si>
    <t xml:space="preserve">stephanielopez@quillayute.org</t>
  </si>
  <si>
    <t xml:space="preserve">WL-02577</t>
  </si>
  <si>
    <t xml:space="preserve">(360) 555-6364</t>
  </si>
  <si>
    <t xml:space="preserve">aaronhiggins@pugetpost.com</t>
  </si>
  <si>
    <t xml:space="preserve">WL-02578</t>
  </si>
  <si>
    <t xml:space="preserve">Duncan</t>
  </si>
  <si>
    <t xml:space="preserve">Duncan Holdings LLC</t>
  </si>
  <si>
    <t xml:space="preserve">(503) 555-6558</t>
  </si>
  <si>
    <t xml:space="preserve">heather_duncan@quillayute.org</t>
  </si>
  <si>
    <t xml:space="preserve">WL-02579</t>
  </si>
  <si>
    <t xml:space="preserve">(541) 555-1794</t>
  </si>
  <si>
    <t xml:space="preserve">WL-02580</t>
  </si>
  <si>
    <t xml:space="preserve">Campbell Holdings LLC</t>
  </si>
  <si>
    <t xml:space="preserve">tracy_campbell@salishnet.net</t>
  </si>
  <si>
    <t xml:space="preserve">WL-02581</t>
  </si>
  <si>
    <t xml:space="preserve">(360) 555-3534</t>
  </si>
  <si>
    <t xml:space="preserve">carolyn.sanchez@harbormail.net</t>
  </si>
  <si>
    <t xml:space="preserve">WL-02582</t>
  </si>
  <si>
    <t xml:space="preserve">Nelson Holdings LLC</t>
  </si>
  <si>
    <t xml:space="preserve">(360) 555-8219</t>
  </si>
  <si>
    <t xml:space="preserve">margaretnelson@pugetpost.com</t>
  </si>
  <si>
    <t xml:space="preserve">WL-02583</t>
  </si>
  <si>
    <t xml:space="preserve">(541) 555-9083</t>
  </si>
  <si>
    <t xml:space="preserve">jacqueline_johnson@quillayute.org</t>
  </si>
  <si>
    <t xml:space="preserve">WL-02584</t>
  </si>
  <si>
    <t xml:space="preserve">(253) 555-8245</t>
  </si>
  <si>
    <t xml:space="preserve">suzanne_smith@outlook.example.com</t>
  </si>
  <si>
    <t xml:space="preserve">WL-02585</t>
  </si>
  <si>
    <t xml:space="preserve">(360) 555-2478</t>
  </si>
  <si>
    <t xml:space="preserve">jacobhammond@pugetpost.com</t>
  </si>
  <si>
    <t xml:space="preserve">WL-02586</t>
  </si>
  <si>
    <t xml:space="preserve">Stanton</t>
  </si>
  <si>
    <t xml:space="preserve">(360) 555-2378</t>
  </si>
  <si>
    <t xml:space="preserve">shelby_stanton@outlook.example.com</t>
  </si>
  <si>
    <t xml:space="preserve">WL-02587</t>
  </si>
  <si>
    <t xml:space="preserve">Figueroa</t>
  </si>
  <si>
    <t xml:space="preserve">(360) 555-7829</t>
  </si>
  <si>
    <t xml:space="preserve">mary_figueroa@pugetpost.com</t>
  </si>
  <si>
    <t xml:space="preserve">WL-02588</t>
  </si>
  <si>
    <t xml:space="preserve">(253) 555-4022</t>
  </si>
  <si>
    <t xml:space="preserve">laura.wiley@gmail.example.com</t>
  </si>
  <si>
    <t xml:space="preserve">WL-02589</t>
  </si>
  <si>
    <t xml:space="preserve">Tammie</t>
  </si>
  <si>
    <t xml:space="preserve">(425) 555-3829</t>
  </si>
  <si>
    <t xml:space="preserve">tammiejohnson@pugetpost.com</t>
  </si>
  <si>
    <t xml:space="preserve">WL-02590</t>
  </si>
  <si>
    <t xml:space="preserve">(360) 555-6488</t>
  </si>
  <si>
    <t xml:space="preserve">thomas_anderson@salishnet.net</t>
  </si>
  <si>
    <t xml:space="preserve">WL-02591</t>
  </si>
  <si>
    <t xml:space="preserve">(503) 555-0101</t>
  </si>
  <si>
    <t xml:space="preserve">kyle.thompson@pugetpost.com</t>
  </si>
  <si>
    <t xml:space="preserve">WL-02592</t>
  </si>
  <si>
    <t xml:space="preserve">(425) 555-5590</t>
  </si>
  <si>
    <t xml:space="preserve">stacy.hernandez@gmail.example.com</t>
  </si>
  <si>
    <t xml:space="preserve">WL-02593</t>
  </si>
  <si>
    <t xml:space="preserve">Dunn Holdings LLC</t>
  </si>
  <si>
    <t xml:space="preserve">(360) 555-2903</t>
  </si>
  <si>
    <t xml:space="preserve">jennifer_dunn@salishnet.net</t>
  </si>
  <si>
    <t xml:space="preserve">WL-02594</t>
  </si>
  <si>
    <t xml:space="preserve">(360) 555-4471</t>
  </si>
  <si>
    <t xml:space="preserve">tinajohnson@pugetpost.com</t>
  </si>
  <si>
    <t xml:space="preserve">WL-02595</t>
  </si>
  <si>
    <t xml:space="preserve">(360) 555-8955</t>
  </si>
  <si>
    <t xml:space="preserve">cheryl_wood@harbormail.net</t>
  </si>
  <si>
    <t xml:space="preserve">WL-02596</t>
  </si>
  <si>
    <t xml:space="preserve">DRIFT DANCER</t>
  </si>
  <si>
    <t xml:space="preserve">(360) 555-5340</t>
  </si>
  <si>
    <t xml:space="preserve">kevin_williams@quillayute.org</t>
  </si>
  <si>
    <t xml:space="preserve">WL-02597</t>
  </si>
  <si>
    <t xml:space="preserve">(360) 555-1965</t>
  </si>
  <si>
    <t xml:space="preserve">michael_wong@gmail.example.com</t>
  </si>
  <si>
    <t xml:space="preserve">WL-02598</t>
  </si>
  <si>
    <t xml:space="preserve">Rubio</t>
  </si>
  <si>
    <t xml:space="preserve">Rubio Ventures LLC</t>
  </si>
  <si>
    <t xml:space="preserve">(541) 555-2506</t>
  </si>
  <si>
    <t xml:space="preserve">nicolerubio@outlook.example.com</t>
  </si>
  <si>
    <t xml:space="preserve">WL-02599</t>
  </si>
  <si>
    <t xml:space="preserve">(541) 555-3634</t>
  </si>
  <si>
    <t xml:space="preserve">james.stephens@outlook.example.com</t>
  </si>
  <si>
    <t xml:space="preserve">WL-02600</t>
  </si>
  <si>
    <t xml:space="preserve">(425) 555-6192</t>
  </si>
  <si>
    <t xml:space="preserve">aliciafritz@quillayute.org</t>
  </si>
  <si>
    <t xml:space="preserve">WL-02601</t>
  </si>
  <si>
    <t xml:space="preserve">(360) 555-8623</t>
  </si>
  <si>
    <t xml:space="preserve">michael.taylor@gmail.example.com</t>
  </si>
  <si>
    <t xml:space="preserve">WL-02602</t>
  </si>
  <si>
    <t xml:space="preserve">Shah</t>
  </si>
  <si>
    <t xml:space="preserve">(425) 555-4144</t>
  </si>
  <si>
    <t xml:space="preserve">johnshah@quillayute.org</t>
  </si>
  <si>
    <t xml:space="preserve">WL-02603</t>
  </si>
  <si>
    <t xml:space="preserve">(360) 555-9975</t>
  </si>
  <si>
    <t xml:space="preserve">sharon.lopez@harbormail.net</t>
  </si>
  <si>
    <t xml:space="preserve">WL-02604</t>
  </si>
  <si>
    <t xml:space="preserve">(503) 555-7602</t>
  </si>
  <si>
    <t xml:space="preserve">jeremy.scott@outlook.example.com</t>
  </si>
  <si>
    <t xml:space="preserve">WL-02605</t>
  </si>
  <si>
    <t xml:space="preserve">(360) 555-4806</t>
  </si>
  <si>
    <t xml:space="preserve">stevenjones@harbormail.net</t>
  </si>
  <si>
    <t xml:space="preserve">WL-02606</t>
  </si>
  <si>
    <t xml:space="preserve">(503) 555-5304</t>
  </si>
  <si>
    <t xml:space="preserve">steve_torres@salishnet.net</t>
  </si>
  <si>
    <t xml:space="preserve">WL-02607</t>
  </si>
  <si>
    <t xml:space="preserve">(360) 555-9598</t>
  </si>
  <si>
    <t xml:space="preserve">sean_charles@outlook.example.com</t>
  </si>
  <si>
    <t xml:space="preserve">WL-02608</t>
  </si>
  <si>
    <t xml:space="preserve">(541) 555-1174</t>
  </si>
  <si>
    <t xml:space="preserve">timothyporter@quillayute.org</t>
  </si>
  <si>
    <t xml:space="preserve">WL-02609</t>
  </si>
  <si>
    <t xml:space="preserve">Ortiz Charters Inc</t>
  </si>
  <si>
    <t xml:space="preserve">(360) 555-6572</t>
  </si>
  <si>
    <t xml:space="preserve">timothyortiz@gmail.example.com</t>
  </si>
  <si>
    <t xml:space="preserve">WL-02610</t>
  </si>
  <si>
    <t xml:space="preserve">(206) 555-8484</t>
  </si>
  <si>
    <t xml:space="preserve">kathleen_alvarez@outlook.example.com</t>
  </si>
  <si>
    <t xml:space="preserve">WL-02611</t>
  </si>
  <si>
    <t xml:space="preserve">(541) 555-0152</t>
  </si>
  <si>
    <t xml:space="preserve">rachel.franklin@salishnet.net</t>
  </si>
  <si>
    <t xml:space="preserve">WL-02612</t>
  </si>
  <si>
    <t xml:space="preserve">(541) 555-6705</t>
  </si>
  <si>
    <t xml:space="preserve">kevin_fritz@outlook.example.com</t>
  </si>
  <si>
    <t xml:space="preserve">WL-02613</t>
  </si>
  <si>
    <t xml:space="preserve">Farrell</t>
  </si>
  <si>
    <t xml:space="preserve">Farrell Charters Inc</t>
  </si>
  <si>
    <t xml:space="preserve">(503) 555-2731</t>
  </si>
  <si>
    <t xml:space="preserve">carolyn.farrell@harbormail.net</t>
  </si>
  <si>
    <t xml:space="preserve">WL-02614</t>
  </si>
  <si>
    <t xml:space="preserve">(541) 555-3727</t>
  </si>
  <si>
    <t xml:space="preserve">jasmine_kennedy@quillayute.org</t>
  </si>
  <si>
    <t xml:space="preserve">WL-02615</t>
  </si>
  <si>
    <t xml:space="preserve">(503) 555-8932</t>
  </si>
  <si>
    <t xml:space="preserve">tracy_wallace@pugetpost.com</t>
  </si>
  <si>
    <t xml:space="preserve">WL-02616</t>
  </si>
  <si>
    <t xml:space="preserve">(360) 555-0976</t>
  </si>
  <si>
    <t xml:space="preserve">billybanks@harbormail.net</t>
  </si>
  <si>
    <t xml:space="preserve">WL-02617</t>
  </si>
  <si>
    <t xml:space="preserve">(206) 555-0329</t>
  </si>
  <si>
    <t xml:space="preserve">shane_lozano@outlook.example.com</t>
  </si>
  <si>
    <t xml:space="preserve">WL-02618</t>
  </si>
  <si>
    <t xml:space="preserve">Tomlinson</t>
  </si>
  <si>
    <t xml:space="preserve">SECOND WIND</t>
  </si>
  <si>
    <t xml:space="preserve">(360) 555-6860</t>
  </si>
  <si>
    <t xml:space="preserve">gary_tomlinson@harbormail.net</t>
  </si>
  <si>
    <t xml:space="preserve">WL-02619</t>
  </si>
  <si>
    <t xml:space="preserve">Blankenship</t>
  </si>
  <si>
    <t xml:space="preserve">Blankenship Ventures LLC</t>
  </si>
  <si>
    <t xml:space="preserve">(360) 555-7716</t>
  </si>
  <si>
    <t xml:space="preserve">robert.blankenship@outlook.example.com</t>
  </si>
  <si>
    <t xml:space="preserve">WL-02620</t>
  </si>
  <si>
    <t xml:space="preserve">Compton</t>
  </si>
  <si>
    <t xml:space="preserve">(360) 555-7292</t>
  </si>
  <si>
    <t xml:space="preserve">heathercompton@quillayute.org</t>
  </si>
  <si>
    <t xml:space="preserve">WL-02621</t>
  </si>
  <si>
    <t xml:space="preserve">Tanner</t>
  </si>
  <si>
    <t xml:space="preserve">Hill Holdings LLC</t>
  </si>
  <si>
    <t xml:space="preserve">(360) 555-9576</t>
  </si>
  <si>
    <t xml:space="preserve">tanner_hill@outlook.example.com</t>
  </si>
  <si>
    <t xml:space="preserve">WL-02622</t>
  </si>
  <si>
    <t xml:space="preserve">Murillo</t>
  </si>
  <si>
    <t xml:space="preserve">Murillo Holdings LLC</t>
  </si>
  <si>
    <t xml:space="preserve">(360) 555-7255</t>
  </si>
  <si>
    <t xml:space="preserve">laura.murillo@harbormail.net</t>
  </si>
  <si>
    <t xml:space="preserve">WL-02623</t>
  </si>
  <si>
    <t xml:space="preserve">(360) 555-8672</t>
  </si>
  <si>
    <t xml:space="preserve">kristensanchez@quillayute.org</t>
  </si>
  <si>
    <t xml:space="preserve">WL-02624</t>
  </si>
  <si>
    <t xml:space="preserve">(360) 555-9554</t>
  </si>
  <si>
    <t xml:space="preserve">danielle.smith@outlook.example.com</t>
  </si>
  <si>
    <t xml:space="preserve">WL-02625</t>
  </si>
  <si>
    <t xml:space="preserve">Friedman</t>
  </si>
  <si>
    <t xml:space="preserve">Friedman Charters Inc</t>
  </si>
  <si>
    <t xml:space="preserve">(425) 555-5063</t>
  </si>
  <si>
    <t xml:space="preserve">samanthafriedman@pugetpost.com</t>
  </si>
  <si>
    <t xml:space="preserve">WL-02626</t>
  </si>
  <si>
    <t xml:space="preserve">Sanchez Charters Inc</t>
  </si>
  <si>
    <t xml:space="preserve">(360) 555-9048</t>
  </si>
  <si>
    <t xml:space="preserve">michael.sanchez@pugetpost.com</t>
  </si>
  <si>
    <t xml:space="preserve">WL-02627</t>
  </si>
  <si>
    <t xml:space="preserve">(360) 555-0606</t>
  </si>
  <si>
    <t xml:space="preserve">cynthia.campbell@outlook.example.com</t>
  </si>
  <si>
    <t xml:space="preserve">WL-02628</t>
  </si>
  <si>
    <t xml:space="preserve">Mooney</t>
  </si>
  <si>
    <t xml:space="preserve">(360) 555-5820</t>
  </si>
  <si>
    <t xml:space="preserve">tammymooney@gmail.example.com</t>
  </si>
  <si>
    <t xml:space="preserve">WL-02629</t>
  </si>
  <si>
    <t xml:space="preserve">Powell Charters Inc</t>
  </si>
  <si>
    <t xml:space="preserve">(360) 555-4160</t>
  </si>
  <si>
    <t xml:space="preserve">josephpowell@salishnet.net</t>
  </si>
  <si>
    <t xml:space="preserve">WL-02630</t>
  </si>
  <si>
    <t xml:space="preserve">Snow</t>
  </si>
  <si>
    <t xml:space="preserve">Snow Holdings LLC</t>
  </si>
  <si>
    <t xml:space="preserve">(360) 555-6786</t>
  </si>
  <si>
    <t xml:space="preserve">susansnow@pugetpost.com</t>
  </si>
  <si>
    <t xml:space="preserve">WL-02631</t>
  </si>
  <si>
    <t xml:space="preserve">Gonzales</t>
  </si>
  <si>
    <t xml:space="preserve">(360) 555-5398</t>
  </si>
  <si>
    <t xml:space="preserve">sandragonzales@harbormail.net</t>
  </si>
  <si>
    <t xml:space="preserve">WL-02632</t>
  </si>
  <si>
    <t xml:space="preserve">Kirk</t>
  </si>
  <si>
    <t xml:space="preserve">Hunter Charters Inc</t>
  </si>
  <si>
    <t xml:space="preserve">(425) 555-7515</t>
  </si>
  <si>
    <t xml:space="preserve">kirk.hunter@gmail.example.com</t>
  </si>
  <si>
    <t xml:space="preserve">WL-02633</t>
  </si>
  <si>
    <t xml:space="preserve">(541) 555-9818</t>
  </si>
  <si>
    <t xml:space="preserve">jordan_torres@gmail.example.com</t>
  </si>
  <si>
    <t xml:space="preserve">WL-02634</t>
  </si>
  <si>
    <t xml:space="preserve">Cooper Ventures LLC</t>
  </si>
  <si>
    <t xml:space="preserve">KESTREL WAKE</t>
  </si>
  <si>
    <t xml:space="preserve">(360) 555-3110</t>
  </si>
  <si>
    <t xml:space="preserve">michellecooper@outlook.example.com</t>
  </si>
  <si>
    <t xml:space="preserve">WL-02635</t>
  </si>
  <si>
    <t xml:space="preserve">Bowers</t>
  </si>
  <si>
    <t xml:space="preserve">Roger</t>
  </si>
  <si>
    <t xml:space="preserve">Bowers Charters Inc</t>
  </si>
  <si>
    <t xml:space="preserve">(360) 555-6691</t>
  </si>
  <si>
    <t xml:space="preserve">roger_bowers@gmail.example.com</t>
  </si>
  <si>
    <t xml:space="preserve">WL-02636</t>
  </si>
  <si>
    <t xml:space="preserve">(360) 555-4897</t>
  </si>
  <si>
    <t xml:space="preserve">andrewyoung@gmail.example.com</t>
  </si>
  <si>
    <t xml:space="preserve">WL-02637</t>
  </si>
  <si>
    <t xml:space="preserve">(360) 555-9037</t>
  </si>
  <si>
    <t xml:space="preserve">william_taylor@gmail.example.com</t>
  </si>
  <si>
    <t xml:space="preserve">WL-02638</t>
  </si>
  <si>
    <t xml:space="preserve">Fitzgerald Charters Inc</t>
  </si>
  <si>
    <t xml:space="preserve">(253) 555-1994</t>
  </si>
  <si>
    <t xml:space="preserve">rose_fitzgerald@outlook.example.com</t>
  </si>
  <si>
    <t xml:space="preserve">WL-02639</t>
  </si>
  <si>
    <t xml:space="preserve">(360) 555-8260</t>
  </si>
  <si>
    <t xml:space="preserve">WL-02640</t>
  </si>
  <si>
    <t xml:space="preserve">Downs</t>
  </si>
  <si>
    <t xml:space="preserve">(541) 555-5492</t>
  </si>
  <si>
    <t xml:space="preserve">jeremydowns@pugetpost.com</t>
  </si>
  <si>
    <t xml:space="preserve">WL-02641</t>
  </si>
  <si>
    <t xml:space="preserve">Miles</t>
  </si>
  <si>
    <t xml:space="preserve">denise_miles@salishnet.net</t>
  </si>
  <si>
    <t xml:space="preserve">WL-02642</t>
  </si>
  <si>
    <t xml:space="preserve">Gutierrez Ventures LLC</t>
  </si>
  <si>
    <t xml:space="preserve">(206) 555-9241</t>
  </si>
  <si>
    <t xml:space="preserve">ann.gutierrez@harbormail.net</t>
  </si>
  <si>
    <t xml:space="preserve">WL-02643</t>
  </si>
  <si>
    <t xml:space="preserve">(360) 555-0689</t>
  </si>
  <si>
    <t xml:space="preserve">joshuavillanueva@harbormail.net</t>
  </si>
  <si>
    <t xml:space="preserve">WL-02644</t>
  </si>
  <si>
    <t xml:space="preserve">Klein Ventures LLC</t>
  </si>
  <si>
    <t xml:space="preserve">(425) 555-4842</t>
  </si>
  <si>
    <t xml:space="preserve">larry_klein@salishnet.net</t>
  </si>
  <si>
    <t xml:space="preserve">WL-02645</t>
  </si>
  <si>
    <t xml:space="preserve">(206) 555-1851</t>
  </si>
  <si>
    <t xml:space="preserve">rosegonzalez@gmail.example.com</t>
  </si>
  <si>
    <t xml:space="preserve">WL-02646</t>
  </si>
  <si>
    <t xml:space="preserve">Meyer Ventures LLC</t>
  </si>
  <si>
    <t xml:space="preserve">(360) 555-6154</t>
  </si>
  <si>
    <t xml:space="preserve">erik_meyer@outlook.example.com</t>
  </si>
  <si>
    <t xml:space="preserve">WL-02647</t>
  </si>
  <si>
    <t xml:space="preserve">(253) 555-1970</t>
  </si>
  <si>
    <t xml:space="preserve">seth_perez@gmail.example.com</t>
  </si>
  <si>
    <t xml:space="preserve">WL-02648</t>
  </si>
  <si>
    <t xml:space="preserve">(360) 555-7183</t>
  </si>
  <si>
    <t xml:space="preserve">williamrussell@harbormail.net</t>
  </si>
  <si>
    <t xml:space="preserve">WL-02649</t>
  </si>
  <si>
    <t xml:space="preserve">Callahan</t>
  </si>
  <si>
    <t xml:space="preserve">(253) 555-6966</t>
  </si>
  <si>
    <t xml:space="preserve">nicholas.callahan@quillayute.org</t>
  </si>
  <si>
    <t xml:space="preserve">WL-02650</t>
  </si>
  <si>
    <t xml:space="preserve">(425) 555-5918</t>
  </si>
  <si>
    <t xml:space="preserve">alex.white@harbormail.net</t>
  </si>
  <si>
    <t xml:space="preserve">WL-02651</t>
  </si>
  <si>
    <t xml:space="preserve">Phelps</t>
  </si>
  <si>
    <t xml:space="preserve">Phelps Marine LLC</t>
  </si>
  <si>
    <t xml:space="preserve">(541) 555-1332</t>
  </si>
  <si>
    <t xml:space="preserve">jeremy_phelps@outlook.example.com</t>
  </si>
  <si>
    <t xml:space="preserve">WL-02652</t>
  </si>
  <si>
    <t xml:space="preserve">Mcpherson</t>
  </si>
  <si>
    <t xml:space="preserve">Mcpherson Charters Inc</t>
  </si>
  <si>
    <t xml:space="preserve">(503) 555-7325</t>
  </si>
  <si>
    <t xml:space="preserve">pamela_mcpherson@harbormail.net</t>
  </si>
  <si>
    <t xml:space="preserve">WL-02653</t>
  </si>
  <si>
    <t xml:space="preserve">(360) 555-9478</t>
  </si>
  <si>
    <t xml:space="preserve">christinejones@salishnet.net</t>
  </si>
  <si>
    <t xml:space="preserve">WL-02654</t>
  </si>
  <si>
    <t xml:space="preserve">(541) 555-6394</t>
  </si>
  <si>
    <t xml:space="preserve">christopher.evans@quillayute.org</t>
  </si>
  <si>
    <t xml:space="preserve">WL-02655</t>
  </si>
  <si>
    <t xml:space="preserve">Hale</t>
  </si>
  <si>
    <t xml:space="preserve">Hale Holdings LLC</t>
  </si>
  <si>
    <t xml:space="preserve">(503) 555-0395</t>
  </si>
  <si>
    <t xml:space="preserve">vanessahale@outlook.example.com</t>
  </si>
  <si>
    <t xml:space="preserve">WL-02656</t>
  </si>
  <si>
    <t xml:space="preserve">(541) 555-7406</t>
  </si>
  <si>
    <t xml:space="preserve">david_horton@harbormail.net</t>
  </si>
  <si>
    <t xml:space="preserve">WL-02657</t>
  </si>
  <si>
    <t xml:space="preserve">Barr</t>
  </si>
  <si>
    <t xml:space="preserve">(360) 555-8379</t>
  </si>
  <si>
    <t xml:space="preserve">keithbarr@harbormail.net</t>
  </si>
  <si>
    <t xml:space="preserve">WL-02658</t>
  </si>
  <si>
    <t xml:space="preserve">Allen Charters Inc</t>
  </si>
  <si>
    <t xml:space="preserve">(541) 555-3801</t>
  </si>
  <si>
    <t xml:space="preserve">cynthia_allen@pugetpost.com</t>
  </si>
  <si>
    <t xml:space="preserve">WL-02659</t>
  </si>
  <si>
    <t xml:space="preserve">Loretta</t>
  </si>
  <si>
    <t xml:space="preserve">Murillo Ventures LLC</t>
  </si>
  <si>
    <t xml:space="preserve">loretta.murillo@salishnet.net</t>
  </si>
  <si>
    <t xml:space="preserve">WL-02660</t>
  </si>
  <si>
    <t xml:space="preserve">Bridget</t>
  </si>
  <si>
    <t xml:space="preserve">(360) 555-2783</t>
  </si>
  <si>
    <t xml:space="preserve">bridget.moore@pugetpost.com</t>
  </si>
  <si>
    <t xml:space="preserve">WL-02661</t>
  </si>
  <si>
    <t xml:space="preserve">HERON BAY</t>
  </si>
  <si>
    <t xml:space="preserve">(425) 555-7399</t>
  </si>
  <si>
    <t xml:space="preserve">angela_poole@outlook.example.com</t>
  </si>
  <si>
    <t xml:space="preserve">WL-02662</t>
  </si>
  <si>
    <t xml:space="preserve">(503) 555-3355</t>
  </si>
  <si>
    <t xml:space="preserve">katherine_livingston@gmail.example.com</t>
  </si>
  <si>
    <t xml:space="preserve">WL-02663</t>
  </si>
  <si>
    <t xml:space="preserve">SALISH SOUND</t>
  </si>
  <si>
    <t xml:space="preserve">(503) 555-7014</t>
  </si>
  <si>
    <t xml:space="preserve">susanthompson@outlook.example.com</t>
  </si>
  <si>
    <t xml:space="preserve">WL-02664</t>
  </si>
  <si>
    <t xml:space="preserve">(425) 555-9476</t>
  </si>
  <si>
    <t xml:space="preserve">marksmith@pugetpost.com</t>
  </si>
  <si>
    <t xml:space="preserve">WL-02665</t>
  </si>
  <si>
    <t xml:space="preserve">Kaiser</t>
  </si>
  <si>
    <t xml:space="preserve">(206) 555-7057</t>
  </si>
  <si>
    <t xml:space="preserve">ashley_kaiser@pugetpost.com</t>
  </si>
  <si>
    <t xml:space="preserve">WL-02666</t>
  </si>
  <si>
    <t xml:space="preserve">amber.liu@pugetpost.com</t>
  </si>
  <si>
    <t xml:space="preserve">WL-02667</t>
  </si>
  <si>
    <t xml:space="preserve">(360) 555-7654</t>
  </si>
  <si>
    <t xml:space="preserve">stephanie_thomas@harbormail.net</t>
  </si>
  <si>
    <t xml:space="preserve">WL-02668</t>
  </si>
  <si>
    <t xml:space="preserve">(503) 555-8079</t>
  </si>
  <si>
    <t xml:space="preserve">tracey_williams@harbormail.net</t>
  </si>
  <si>
    <t xml:space="preserve">WL-02669</t>
  </si>
  <si>
    <t xml:space="preserve">Charles Holdings LLC</t>
  </si>
  <si>
    <t xml:space="preserve">ashley_charles@pugetpost.com</t>
  </si>
  <si>
    <t xml:space="preserve">WL-02670</t>
  </si>
  <si>
    <t xml:space="preserve">(206) 555-1926</t>
  </si>
  <si>
    <t xml:space="preserve">sara_hamilton@pugetpost.com</t>
  </si>
  <si>
    <t xml:space="preserve">WL-02671</t>
  </si>
  <si>
    <t xml:space="preserve">(503) 555-7968</t>
  </si>
  <si>
    <t xml:space="preserve">WL-02672</t>
  </si>
  <si>
    <t xml:space="preserve">(360) 555-5128</t>
  </si>
  <si>
    <t xml:space="preserve">russell_barnes@quillayute.org</t>
  </si>
  <si>
    <t xml:space="preserve">WL-02673</t>
  </si>
  <si>
    <t xml:space="preserve">Rodney</t>
  </si>
  <si>
    <t xml:space="preserve">(503) 555-5169</t>
  </si>
  <si>
    <t xml:space="preserve">rodney_watson@harbormail.net</t>
  </si>
  <si>
    <t xml:space="preserve">WL-02674</t>
  </si>
  <si>
    <t xml:space="preserve">(206) 555-2476</t>
  </si>
  <si>
    <t xml:space="preserve">jennifer_campbell@gmail.example.com</t>
  </si>
  <si>
    <t xml:space="preserve">WL-02675</t>
  </si>
  <si>
    <t xml:space="preserve">(425) 555-5649</t>
  </si>
  <si>
    <t xml:space="preserve">christopher.lopez@pugetpost.com</t>
  </si>
  <si>
    <t xml:space="preserve">WL-02676</t>
  </si>
  <si>
    <t xml:space="preserve">(360) 555-2305</t>
  </si>
  <si>
    <t xml:space="preserve">janice_walker@outlook.example.com</t>
  </si>
  <si>
    <t xml:space="preserve">WL-02677</t>
  </si>
  <si>
    <t xml:space="preserve">Cabrera</t>
  </si>
  <si>
    <t xml:space="preserve">Cabrera Charters Inc</t>
  </si>
  <si>
    <t xml:space="preserve">(253) 555-5053</t>
  </si>
  <si>
    <t xml:space="preserve">brandon_cabrera@pugetpost.com</t>
  </si>
  <si>
    <t xml:space="preserve">WL-02678</t>
  </si>
  <si>
    <t xml:space="preserve">(360) 555-9127</t>
  </si>
  <si>
    <t xml:space="preserve">heather_hall@pugetpost.com</t>
  </si>
  <si>
    <t xml:space="preserve">WL-02679</t>
  </si>
  <si>
    <t xml:space="preserve">(425) 555-1249</t>
  </si>
  <si>
    <t xml:space="preserve">richardjohnson@quillayute.org</t>
  </si>
  <si>
    <t xml:space="preserve">WL-02680</t>
  </si>
  <si>
    <t xml:space="preserve">(360) 555-1656</t>
  </si>
  <si>
    <t xml:space="preserve">melanie.rivera@salishnet.net</t>
  </si>
  <si>
    <t xml:space="preserve">WL-02681</t>
  </si>
  <si>
    <t xml:space="preserve">Webster Charters Inc</t>
  </si>
  <si>
    <t xml:space="preserve">(541) 555-5403</t>
  </si>
  <si>
    <t xml:space="preserve">janice_webster@gmail.example.com</t>
  </si>
  <si>
    <t xml:space="preserve">WL-02682</t>
  </si>
  <si>
    <t xml:space="preserve">(253) 555-5965</t>
  </si>
  <si>
    <t xml:space="preserve">erica_gomez@gmail.example.com</t>
  </si>
  <si>
    <t xml:space="preserve">WL-02683</t>
  </si>
  <si>
    <t xml:space="preserve">Ramsey</t>
  </si>
  <si>
    <t xml:space="preserve">Ramsey Holdings LLC</t>
  </si>
  <si>
    <t xml:space="preserve">(360) 555-4757</t>
  </si>
  <si>
    <t xml:space="preserve">joseph_ramsey@pugetpost.com</t>
  </si>
  <si>
    <t xml:space="preserve">WL-02684</t>
  </si>
  <si>
    <t xml:space="preserve">(503) 555-8989</t>
  </si>
  <si>
    <t xml:space="preserve">kristen_collins@quillayute.org</t>
  </si>
  <si>
    <t xml:space="preserve">WL-02685</t>
  </si>
  <si>
    <t xml:space="preserve">(503) 555-2325</t>
  </si>
  <si>
    <t xml:space="preserve">stephanie_hill@gmail.example.com</t>
  </si>
  <si>
    <t xml:space="preserve">WL-02686</t>
  </si>
  <si>
    <t xml:space="preserve">(503) 555-3016</t>
  </si>
  <si>
    <t xml:space="preserve">davidforbes@quillayute.org</t>
  </si>
  <si>
    <t xml:space="preserve">WL-02687</t>
  </si>
  <si>
    <t xml:space="preserve">Rodriguez Marine LLC</t>
  </si>
  <si>
    <t xml:space="preserve">(360) 555-3245</t>
  </si>
  <si>
    <t xml:space="preserve">jennifer_rodriguez@outlook.example.com</t>
  </si>
  <si>
    <t xml:space="preserve">WL-02688</t>
  </si>
  <si>
    <t xml:space="preserve">Cohen</t>
  </si>
  <si>
    <t xml:space="preserve">Cohen Holdings LLC</t>
  </si>
  <si>
    <t xml:space="preserve">MURRE QUEEN</t>
  </si>
  <si>
    <t xml:space="preserve">(541) 555-8153</t>
  </si>
  <si>
    <t xml:space="preserve">joseph_cohen@gmail.example.com</t>
  </si>
  <si>
    <t xml:space="preserve">WL-02689</t>
  </si>
  <si>
    <t xml:space="preserve">(425) 555-7699</t>
  </si>
  <si>
    <t xml:space="preserve">julie.silva@harbormail.net</t>
  </si>
  <si>
    <t xml:space="preserve">WL-02690</t>
  </si>
  <si>
    <t xml:space="preserve">Nicholson Charters Inc</t>
  </si>
  <si>
    <t xml:space="preserve">(360) 555-4909</t>
  </si>
  <si>
    <t xml:space="preserve">gregorynicholson@harbormail.net</t>
  </si>
  <si>
    <t xml:space="preserve">WL-02691</t>
  </si>
  <si>
    <t xml:space="preserve">(360) 555-2984</t>
  </si>
  <si>
    <t xml:space="preserve">pamela_le@gmail.example.com</t>
  </si>
  <si>
    <t xml:space="preserve">WL-02692</t>
  </si>
  <si>
    <t xml:space="preserve">Vasquez Ventures LLC</t>
  </si>
  <si>
    <t xml:space="preserve">(360) 555-0116</t>
  </si>
  <si>
    <t xml:space="preserve">WL-02693</t>
  </si>
  <si>
    <t xml:space="preserve">(253) 555-9541</t>
  </si>
  <si>
    <t xml:space="preserve">patrick_allen@salishnet.net</t>
  </si>
  <si>
    <t xml:space="preserve">WL-02694</t>
  </si>
  <si>
    <t xml:space="preserve">Meyers Charters Inc</t>
  </si>
  <si>
    <t xml:space="preserve">(360) 555-6058</t>
  </si>
  <si>
    <t xml:space="preserve">jacob_meyers@harbormail.net</t>
  </si>
  <si>
    <t xml:space="preserve">WL-02695</t>
  </si>
  <si>
    <t xml:space="preserve">(541) 555-1271</t>
  </si>
  <si>
    <t xml:space="preserve">anthony.hamilton@salishnet.net</t>
  </si>
  <si>
    <t xml:space="preserve">WL-02696</t>
  </si>
  <si>
    <t xml:space="preserve">(206) 555-8451</t>
  </si>
  <si>
    <t xml:space="preserve">hunter.galloway@gmail.example.com</t>
  </si>
  <si>
    <t xml:space="preserve">WL-02697</t>
  </si>
  <si>
    <t xml:space="preserve">(360) 555-9134</t>
  </si>
  <si>
    <t xml:space="preserve">wendygreen@quillayute.org</t>
  </si>
  <si>
    <t xml:space="preserve">WL-02698</t>
  </si>
  <si>
    <t xml:space="preserve">Mckenzie</t>
  </si>
  <si>
    <t xml:space="preserve">Mckenzie Holdings LLC</t>
  </si>
  <si>
    <t xml:space="preserve">(360) 555-0607</t>
  </si>
  <si>
    <t xml:space="preserve">laura_mckenzie@outlook.example.com</t>
  </si>
  <si>
    <t xml:space="preserve">WL-02699</t>
  </si>
  <si>
    <t xml:space="preserve">(360) 555-9055</t>
  </si>
  <si>
    <t xml:space="preserve">sharongonzales@salishnet.net</t>
  </si>
  <si>
    <t xml:space="preserve">WL-02700</t>
  </si>
  <si>
    <t xml:space="preserve">Perkins Marine LLC</t>
  </si>
  <si>
    <t xml:space="preserve">(360) 555-4068</t>
  </si>
  <si>
    <t xml:space="preserve">amanda_perkins@harbormail.net</t>
  </si>
  <si>
    <t xml:space="preserve">WL-02701</t>
  </si>
  <si>
    <t xml:space="preserve">Larson</t>
  </si>
  <si>
    <t xml:space="preserve">Julian</t>
  </si>
  <si>
    <t xml:space="preserve">(360) 555-8511</t>
  </si>
  <si>
    <t xml:space="preserve">julianlarson@pugetpost.com</t>
  </si>
  <si>
    <t xml:space="preserve">WL-02702</t>
  </si>
  <si>
    <t xml:space="preserve">Schneider Holdings LLC</t>
  </si>
  <si>
    <t xml:space="preserve">(360) 555-2656</t>
  </si>
  <si>
    <t xml:space="preserve">ericschneider@quillayute.org</t>
  </si>
  <si>
    <t xml:space="preserve">WL-02703</t>
  </si>
  <si>
    <t xml:space="preserve">Armstrong Ventures LLC</t>
  </si>
  <si>
    <t xml:space="preserve">(503) 555-2444</t>
  </si>
  <si>
    <t xml:space="preserve">anthony_armstrong@harbormail.net</t>
  </si>
  <si>
    <t xml:space="preserve">WL-02704</t>
  </si>
  <si>
    <t xml:space="preserve">(206) 555-3539</t>
  </si>
  <si>
    <t xml:space="preserve">ruthlucas@outlook.example.com</t>
  </si>
  <si>
    <t xml:space="preserve">WL-02705</t>
  </si>
  <si>
    <t xml:space="preserve">(541) 555-8414</t>
  </si>
  <si>
    <t xml:space="preserve">amy_smith@pugetpost.com</t>
  </si>
  <si>
    <t xml:space="preserve">WL-02706</t>
  </si>
  <si>
    <t xml:space="preserve">(360) 555-4853</t>
  </si>
  <si>
    <t xml:space="preserve">allison_fisher@harbormail.net</t>
  </si>
  <si>
    <t xml:space="preserve">WL-02707</t>
  </si>
  <si>
    <t xml:space="preserve">(360) 555-8186</t>
  </si>
  <si>
    <t xml:space="preserve">ronnie_anderson@harbormail.net</t>
  </si>
  <si>
    <t xml:space="preserve">WL-02708</t>
  </si>
  <si>
    <t xml:space="preserve">Boyd Ventures LLC</t>
  </si>
  <si>
    <t xml:space="preserve">KESTREL ROSE</t>
  </si>
  <si>
    <t xml:space="preserve">(425) 555-4348</t>
  </si>
  <si>
    <t xml:space="preserve">denise.boyd@outlook.example.com</t>
  </si>
  <si>
    <t xml:space="preserve">WL-02709</t>
  </si>
  <si>
    <t xml:space="preserve">Young Ventures LLC</t>
  </si>
  <si>
    <t xml:space="preserve">(503) 555-0623</t>
  </si>
  <si>
    <t xml:space="preserve">christopheryoung@salishnet.net</t>
  </si>
  <si>
    <t xml:space="preserve">WL-02710</t>
  </si>
  <si>
    <t xml:space="preserve">Greene</t>
  </si>
  <si>
    <t xml:space="preserve">Greene Charters Inc</t>
  </si>
  <si>
    <t xml:space="preserve">(253) 555-7449</t>
  </si>
  <si>
    <t xml:space="preserve">WL-02711</t>
  </si>
  <si>
    <t xml:space="preserve">SABLE QUEEN</t>
  </si>
  <si>
    <t xml:space="preserve">(541) 555-2894</t>
  </si>
  <si>
    <t xml:space="preserve">davidbaker@gmail.example.com</t>
  </si>
  <si>
    <t xml:space="preserve">WL-02712</t>
  </si>
  <si>
    <t xml:space="preserve">(541) 555-2443</t>
  </si>
  <si>
    <t xml:space="preserve">sarahgarcia@gmail.example.com</t>
  </si>
  <si>
    <t xml:space="preserve">WL-02713</t>
  </si>
  <si>
    <t xml:space="preserve">Evans Holdings LLC</t>
  </si>
  <si>
    <t xml:space="preserve">(541) 555-4566</t>
  </si>
  <si>
    <t xml:space="preserve">alexander_evans@gmail.example.com</t>
  </si>
  <si>
    <t xml:space="preserve">WL-02714</t>
  </si>
  <si>
    <t xml:space="preserve">(360) 555-8057</t>
  </si>
  <si>
    <t xml:space="preserve">mitchell.sanchez@harbormail.net</t>
  </si>
  <si>
    <t xml:space="preserve">WL-02715</t>
  </si>
  <si>
    <t xml:space="preserve">Wanda</t>
  </si>
  <si>
    <t xml:space="preserve">(206) 555-1596</t>
  </si>
  <si>
    <t xml:space="preserve">wanda_daniel@outlook.example.com</t>
  </si>
  <si>
    <t xml:space="preserve">WL-02716</t>
  </si>
  <si>
    <t xml:space="preserve">(360) 555-2346</t>
  </si>
  <si>
    <t xml:space="preserve">johnnguyen@salishnet.net</t>
  </si>
  <si>
    <t xml:space="preserve">WL-02717</t>
  </si>
  <si>
    <t xml:space="preserve">(503) 555-9587</t>
  </si>
  <si>
    <t xml:space="preserve">ryan.phillips@pugetpost.com</t>
  </si>
  <si>
    <t xml:space="preserve">WL-02718</t>
  </si>
  <si>
    <t xml:space="preserve">Pena Ventures LLC</t>
  </si>
  <si>
    <t xml:space="preserve">(360) 555-8143</t>
  </si>
  <si>
    <t xml:space="preserve">andrewpena@outlook.example.com</t>
  </si>
  <si>
    <t xml:space="preserve">WL-02719</t>
  </si>
  <si>
    <t xml:space="preserve">(503) 555-1432</t>
  </si>
  <si>
    <t xml:space="preserve">travis_sexton@quillayute.org</t>
  </si>
  <si>
    <t xml:space="preserve">WL-02720</t>
  </si>
  <si>
    <t xml:space="preserve">Lindsay</t>
  </si>
  <si>
    <t xml:space="preserve">(360) 555-2799</t>
  </si>
  <si>
    <t xml:space="preserve">lindsay.richards@pugetpost.com</t>
  </si>
  <si>
    <t xml:space="preserve">WL-02721</t>
  </si>
  <si>
    <t xml:space="preserve">(253) 555-6777</t>
  </si>
  <si>
    <t xml:space="preserve">carol.scott@pugetpost.com</t>
  </si>
  <si>
    <t xml:space="preserve">WL-02722</t>
  </si>
  <si>
    <t xml:space="preserve">alexander_hernandez@quillayute.org</t>
  </si>
  <si>
    <t xml:space="preserve">WL-02723</t>
  </si>
  <si>
    <t xml:space="preserve">Curtis Charters Inc</t>
  </si>
  <si>
    <t xml:space="preserve">(503) 555-7620</t>
  </si>
  <si>
    <t xml:space="preserve">WL-02724</t>
  </si>
  <si>
    <t xml:space="preserve">Hawkins Marine LLC</t>
  </si>
  <si>
    <t xml:space="preserve">(503) 555-3982</t>
  </si>
  <si>
    <t xml:space="preserve">benjamin.hawkins@outlook.example.com</t>
  </si>
  <si>
    <t xml:space="preserve">WL-02725</t>
  </si>
  <si>
    <t xml:space="preserve">(360) 555-1913</t>
  </si>
  <si>
    <t xml:space="preserve">matthewhernandez@salishnet.net</t>
  </si>
  <si>
    <t xml:space="preserve">WL-02726</t>
  </si>
  <si>
    <t xml:space="preserve">Herman</t>
  </si>
  <si>
    <t xml:space="preserve">HALIBUT WEATHER</t>
  </si>
  <si>
    <t xml:space="preserve">(541) 555-2576</t>
  </si>
  <si>
    <t xml:space="preserve">michelleherman@gmail.example.com</t>
  </si>
  <si>
    <t xml:space="preserve">WL-02727</t>
  </si>
  <si>
    <t xml:space="preserve">(541) 555-9038</t>
  </si>
  <si>
    <t xml:space="preserve">anthony_hernandez@harbormail.net</t>
  </si>
  <si>
    <t xml:space="preserve">WL-02728</t>
  </si>
  <si>
    <t xml:space="preserve">Archer</t>
  </si>
  <si>
    <t xml:space="preserve">Ralph</t>
  </si>
  <si>
    <t xml:space="preserve">Archer Charters Inc</t>
  </si>
  <si>
    <t xml:space="preserve">(360) 555-5381</t>
  </si>
  <si>
    <t xml:space="preserve">ralph_archer@outlook.example.com</t>
  </si>
  <si>
    <t xml:space="preserve">WL-02729</t>
  </si>
  <si>
    <t xml:space="preserve">Henderson Holdings LLC</t>
  </si>
  <si>
    <t xml:space="preserve">(425) 555-4434</t>
  </si>
  <si>
    <t xml:space="preserve">james.henderson@pugetpost.com</t>
  </si>
  <si>
    <t xml:space="preserve">WL-02730</t>
  </si>
  <si>
    <t xml:space="preserve">Chang</t>
  </si>
  <si>
    <t xml:space="preserve">(503) 555-4583</t>
  </si>
  <si>
    <t xml:space="preserve">christina.chang@quillayute.org</t>
  </si>
  <si>
    <t xml:space="preserve">WL-02731</t>
  </si>
  <si>
    <t xml:space="preserve">(360) 555-9976</t>
  </si>
  <si>
    <t xml:space="preserve">allisontaylor@gmail.example.com</t>
  </si>
  <si>
    <t xml:space="preserve">WL-02732</t>
  </si>
  <si>
    <t xml:space="preserve">(425) 555-9653</t>
  </si>
  <si>
    <t xml:space="preserve">jamie.gross@outlook.example.com</t>
  </si>
  <si>
    <t xml:space="preserve">WL-02733</t>
  </si>
  <si>
    <t xml:space="preserve">Melendez</t>
  </si>
  <si>
    <t xml:space="preserve">Melendez Marine LLC</t>
  </si>
  <si>
    <t xml:space="preserve">(360) 555-7739</t>
  </si>
  <si>
    <t xml:space="preserve">WL-02734</t>
  </si>
  <si>
    <t xml:space="preserve">Lewis Charters Inc</t>
  </si>
  <si>
    <t xml:space="preserve">(206) 555-9584</t>
  </si>
  <si>
    <t xml:space="preserve">kenneth.lewis@pugetpost.com</t>
  </si>
  <si>
    <t xml:space="preserve">WL-02735</t>
  </si>
  <si>
    <t xml:space="preserve">Orr</t>
  </si>
  <si>
    <t xml:space="preserve">Orr Charters Inc</t>
  </si>
  <si>
    <t xml:space="preserve">(360) 555-0188</t>
  </si>
  <si>
    <t xml:space="preserve">kristen.orr@harbormail.net</t>
  </si>
  <si>
    <t xml:space="preserve">WL-02736</t>
  </si>
  <si>
    <t xml:space="preserve">Newton</t>
  </si>
  <si>
    <t xml:space="preserve">(541) 555-8004</t>
  </si>
  <si>
    <t xml:space="preserve">lisa_newton@outlook.example.com</t>
  </si>
  <si>
    <t xml:space="preserve">WL-02737</t>
  </si>
  <si>
    <t xml:space="preserve">(360) 555-3302</t>
  </si>
  <si>
    <t xml:space="preserve">WL-02738</t>
  </si>
  <si>
    <t xml:space="preserve">Schmitt</t>
  </si>
  <si>
    <t xml:space="preserve">Schmitt Marine LLC</t>
  </si>
  <si>
    <t xml:space="preserve">(425) 555-2073</t>
  </si>
  <si>
    <t xml:space="preserve">wandaschmitt@quillayute.org</t>
  </si>
  <si>
    <t xml:space="preserve">WL-02739</t>
  </si>
  <si>
    <t xml:space="preserve">(360) 555-2777</t>
  </si>
  <si>
    <t xml:space="preserve">aaron_bennett@pugetpost.com</t>
  </si>
  <si>
    <t xml:space="preserve">WL-02740</t>
  </si>
  <si>
    <t xml:space="preserve">Valdez</t>
  </si>
  <si>
    <t xml:space="preserve">(360) 555-4330</t>
  </si>
  <si>
    <t xml:space="preserve">hollyvaldez@gmail.example.com</t>
  </si>
  <si>
    <t xml:space="preserve">WL-02741</t>
  </si>
  <si>
    <t xml:space="preserve">Moran</t>
  </si>
  <si>
    <t xml:space="preserve">(206) 555-4899</t>
  </si>
  <si>
    <t xml:space="preserve">megan_moran@pugetpost.com</t>
  </si>
  <si>
    <t xml:space="preserve">WL-02742</t>
  </si>
  <si>
    <t xml:space="preserve">(360) 555-2428</t>
  </si>
  <si>
    <t xml:space="preserve">lisa.smith@salishnet.net</t>
  </si>
  <si>
    <t xml:space="preserve">WL-02743</t>
  </si>
  <si>
    <t xml:space="preserve">(503) 555-8779</t>
  </si>
  <si>
    <t xml:space="preserve">maryriddle@outlook.example.com</t>
  </si>
  <si>
    <t xml:space="preserve">WL-02744</t>
  </si>
  <si>
    <t xml:space="preserve">(541) 555-8431</t>
  </si>
  <si>
    <t xml:space="preserve">sheena.hoffman@harbormail.net</t>
  </si>
  <si>
    <t xml:space="preserve">WL-02745</t>
  </si>
  <si>
    <t xml:space="preserve">Olivia</t>
  </si>
  <si>
    <t xml:space="preserve">(206) 555-3500</t>
  </si>
  <si>
    <t xml:space="preserve">olivia_baldwin@harbormail.net</t>
  </si>
  <si>
    <t xml:space="preserve">WL-02746</t>
  </si>
  <si>
    <t xml:space="preserve">FOUL GLIDE</t>
  </si>
  <si>
    <t xml:space="preserve">(360) 555-3396</t>
  </si>
  <si>
    <t xml:space="preserve">patrick_potter@harbormail.net</t>
  </si>
  <si>
    <t xml:space="preserve">WL-02747</t>
  </si>
  <si>
    <t xml:space="preserve">Angel</t>
  </si>
  <si>
    <t xml:space="preserve">Massey Holdings LLC</t>
  </si>
  <si>
    <t xml:space="preserve">(360) 555-2553</t>
  </si>
  <si>
    <t xml:space="preserve">angel.massey@salishnet.net</t>
  </si>
  <si>
    <t xml:space="preserve">WL-02748</t>
  </si>
  <si>
    <t xml:space="preserve">(541) 555-1035</t>
  </si>
  <si>
    <t xml:space="preserve">ross.griffin@salishnet.net</t>
  </si>
  <si>
    <t xml:space="preserve">WL-02749</t>
  </si>
  <si>
    <t xml:space="preserve">French Holdings LLC</t>
  </si>
  <si>
    <t xml:space="preserve">(503) 555-0961</t>
  </si>
  <si>
    <t xml:space="preserve">stephanie.french@pugetpost.com</t>
  </si>
  <si>
    <t xml:space="preserve">WL-02750</t>
  </si>
  <si>
    <t xml:space="preserve">FOUL RUNNER</t>
  </si>
  <si>
    <t xml:space="preserve">(503) 555-1192</t>
  </si>
  <si>
    <t xml:space="preserve">sarahgraves@salishnet.net</t>
  </si>
  <si>
    <t xml:space="preserve">WL-02751</t>
  </si>
  <si>
    <t xml:space="preserve">Austin Marine LLC</t>
  </si>
  <si>
    <t xml:space="preserve">(503) 555-0857</t>
  </si>
  <si>
    <t xml:space="preserve">tracy_austin@salishnet.net</t>
  </si>
  <si>
    <t xml:space="preserve">WL-02752</t>
  </si>
  <si>
    <t xml:space="preserve">(503) 555-6721</t>
  </si>
  <si>
    <t xml:space="preserve">danielward@salishnet.net</t>
  </si>
  <si>
    <t xml:space="preserve">WL-02753</t>
  </si>
  <si>
    <t xml:space="preserve">Brooks Holdings LLC</t>
  </si>
  <si>
    <t xml:space="preserve">(503) 555-3930</t>
  </si>
  <si>
    <t xml:space="preserve">kyle.brooks@quillayute.org</t>
  </si>
  <si>
    <t xml:space="preserve">WL-02754</t>
  </si>
  <si>
    <t xml:space="preserve">(360) 555-7180</t>
  </si>
  <si>
    <t xml:space="preserve">kristenjohnson@quillayute.org</t>
  </si>
  <si>
    <t xml:space="preserve">WL-02755</t>
  </si>
  <si>
    <t xml:space="preserve">(541) 555-4926</t>
  </si>
  <si>
    <t xml:space="preserve">james.mitchell@salishnet.net</t>
  </si>
  <si>
    <t xml:space="preserve">WL-02756</t>
  </si>
  <si>
    <t xml:space="preserve">(541) 555-3079</t>
  </si>
  <si>
    <t xml:space="preserve">gregory_phillips@gmail.example.com</t>
  </si>
  <si>
    <t xml:space="preserve">WL-02757</t>
  </si>
  <si>
    <t xml:space="preserve">(360) 555-5587</t>
  </si>
  <si>
    <t xml:space="preserve">mariahgreen@harbormail.net</t>
  </si>
  <si>
    <t xml:space="preserve">WL-02758</t>
  </si>
  <si>
    <t xml:space="preserve">Carter Ventures LLC</t>
  </si>
  <si>
    <t xml:space="preserve">(425) 555-0461</t>
  </si>
  <si>
    <t xml:space="preserve">leecarter@harbormail.net</t>
  </si>
  <si>
    <t xml:space="preserve">WL-02759</t>
  </si>
  <si>
    <t xml:space="preserve">Rose Ventures LLC</t>
  </si>
  <si>
    <t xml:space="preserve">(360) 555-0609</t>
  </si>
  <si>
    <t xml:space="preserve">michael.rose@pugetpost.com</t>
  </si>
  <si>
    <t xml:space="preserve">WL-02760</t>
  </si>
  <si>
    <t xml:space="preserve">(360) 555-8074</t>
  </si>
  <si>
    <t xml:space="preserve">jonathan_byrd@salishnet.net</t>
  </si>
  <si>
    <t xml:space="preserve">WL-02761</t>
  </si>
  <si>
    <t xml:space="preserve">Coleman</t>
  </si>
  <si>
    <t xml:space="preserve">Coleman Charters Inc</t>
  </si>
  <si>
    <t xml:space="preserve">(360) 555-8594</t>
  </si>
  <si>
    <t xml:space="preserve">timothy.coleman@salishnet.net</t>
  </si>
  <si>
    <t xml:space="preserve">WL-02762</t>
  </si>
  <si>
    <t xml:space="preserve">(206) 555-1523</t>
  </si>
  <si>
    <t xml:space="preserve">elizabeth.williams@pugetpost.com</t>
  </si>
  <si>
    <t xml:space="preserve">WL-02763</t>
  </si>
  <si>
    <t xml:space="preserve">(360) 555-5591</t>
  </si>
  <si>
    <t xml:space="preserve">ryan_burgess@salishnet.net</t>
  </si>
  <si>
    <t xml:space="preserve">WL-02764</t>
  </si>
  <si>
    <t xml:space="preserve">(360) 555-0214</t>
  </si>
  <si>
    <t xml:space="preserve">jason_bradley@outlook.example.com</t>
  </si>
  <si>
    <t xml:space="preserve">WL-02765</t>
  </si>
  <si>
    <t xml:space="preserve">(360) 555-9919</t>
  </si>
  <si>
    <t xml:space="preserve">rachelrusso@quillayute.org</t>
  </si>
  <si>
    <t xml:space="preserve">WL-02766</t>
  </si>
  <si>
    <t xml:space="preserve">Macias</t>
  </si>
  <si>
    <t xml:space="preserve">(503) 555-1581</t>
  </si>
  <si>
    <t xml:space="preserve">valeriemacias@gmail.example.com</t>
  </si>
  <si>
    <t xml:space="preserve">WL-02767</t>
  </si>
  <si>
    <t xml:space="preserve">Mckay</t>
  </si>
  <si>
    <t xml:space="preserve">Mckay Holdings LLC</t>
  </si>
  <si>
    <t xml:space="preserve">(360) 555-4085</t>
  </si>
  <si>
    <t xml:space="preserve">raymondmckay@quillayute.org</t>
  </si>
  <si>
    <t xml:space="preserve">WL-02768</t>
  </si>
  <si>
    <t xml:space="preserve">(360) 555-1034</t>
  </si>
  <si>
    <t xml:space="preserve">sandra_sweeney@pugetpost.com</t>
  </si>
  <si>
    <t xml:space="preserve">WL-02769</t>
  </si>
  <si>
    <t xml:space="preserve">(360) 555-8461</t>
  </si>
  <si>
    <t xml:space="preserve">jacqueline.simon@quillayute.org</t>
  </si>
  <si>
    <t xml:space="preserve">WL-02770</t>
  </si>
  <si>
    <t xml:space="preserve">Okafor</t>
  </si>
  <si>
    <t xml:space="preserve">(360) 555-4030</t>
  </si>
  <si>
    <t xml:space="preserve">henry.okafor@outlook.example.com</t>
  </si>
  <si>
    <t xml:space="preserve">WL-02771</t>
  </si>
  <si>
    <t xml:space="preserve">DRIFT STAR</t>
  </si>
  <si>
    <t xml:space="preserve">(253) 555-7473</t>
  </si>
  <si>
    <t xml:space="preserve">lisagarcia@harbormail.net</t>
  </si>
  <si>
    <t xml:space="preserve">WL-02772</t>
  </si>
  <si>
    <t xml:space="preserve">Chambers Holdings LLC</t>
  </si>
  <si>
    <t xml:space="preserve">(360) 555-3662</t>
  </si>
  <si>
    <t xml:space="preserve">sarah_chambers@quillayute.org</t>
  </si>
  <si>
    <t xml:space="preserve">WL-02773</t>
  </si>
  <si>
    <t xml:space="preserve">(503) 555-9629</t>
  </si>
  <si>
    <t xml:space="preserve">joshua_palmer@quillayute.org</t>
  </si>
  <si>
    <t xml:space="preserve">WL-02774</t>
  </si>
  <si>
    <t xml:space="preserve">(360) 555-9475</t>
  </si>
  <si>
    <t xml:space="preserve">benjaminharris@outlook.example.com</t>
  </si>
  <si>
    <t xml:space="preserve">WL-02775</t>
  </si>
  <si>
    <t xml:space="preserve">(360) 555-5452</t>
  </si>
  <si>
    <t xml:space="preserve">samantha_graham@pugetpost.com</t>
  </si>
  <si>
    <t xml:space="preserve">WL-02776</t>
  </si>
  <si>
    <t xml:space="preserve">(360) 555-3939</t>
  </si>
  <si>
    <t xml:space="preserve">kayla_sanders@salishnet.net</t>
  </si>
  <si>
    <t xml:space="preserve">WL-02777</t>
  </si>
  <si>
    <t xml:space="preserve">carolyn.johnson@gmail.example.com</t>
  </si>
  <si>
    <t xml:space="preserve">WL-02778</t>
  </si>
  <si>
    <t xml:space="preserve">(541) 555-8090</t>
  </si>
  <si>
    <t xml:space="preserve">joel_gregory@outlook.example.com</t>
  </si>
  <si>
    <t xml:space="preserve">WL-02779</t>
  </si>
  <si>
    <t xml:space="preserve">Harris Ventures LLC</t>
  </si>
  <si>
    <t xml:space="preserve">(206) 555-1053</t>
  </si>
  <si>
    <t xml:space="preserve">patricia_harris@salishnet.net</t>
  </si>
  <si>
    <t xml:space="preserve">WL-02780</t>
  </si>
  <si>
    <t xml:space="preserve">(360) 555-7088</t>
  </si>
  <si>
    <t xml:space="preserve">christophertaylor@gmail.example.com</t>
  </si>
  <si>
    <t xml:space="preserve">WL-02781</t>
  </si>
  <si>
    <t xml:space="preserve">trevor.perez@salishnet.net</t>
  </si>
  <si>
    <t xml:space="preserve">WL-02782</t>
  </si>
  <si>
    <t xml:space="preserve">Judy</t>
  </si>
  <si>
    <t xml:space="preserve">Adams Marine LLC</t>
  </si>
  <si>
    <t xml:space="preserve">DRIFT WEATHER</t>
  </si>
  <si>
    <t xml:space="preserve">(360) 555-7788</t>
  </si>
  <si>
    <t xml:space="preserve">judy.adams@gmail.example.com</t>
  </si>
  <si>
    <t xml:space="preserve">WL-02783</t>
  </si>
  <si>
    <t xml:space="preserve">Garza Ventures LLC</t>
  </si>
  <si>
    <t xml:space="preserve">(425) 555-9183</t>
  </si>
  <si>
    <t xml:space="preserve">jean_garza@harbormail.net</t>
  </si>
  <si>
    <t xml:space="preserve">WL-02784</t>
  </si>
  <si>
    <t xml:space="preserve">(360) 555-4637</t>
  </si>
  <si>
    <t xml:space="preserve">maryfreeman@quillayute.org</t>
  </si>
  <si>
    <t xml:space="preserve">WL-02785</t>
  </si>
  <si>
    <t xml:space="preserve">Little</t>
  </si>
  <si>
    <t xml:space="preserve">(541) 555-1805</t>
  </si>
  <si>
    <t xml:space="preserve">jenniferlittle@outlook.example.com</t>
  </si>
  <si>
    <t xml:space="preserve">WL-02786</t>
  </si>
  <si>
    <t xml:space="preserve">Tasha</t>
  </si>
  <si>
    <t xml:space="preserve">(425) 555-4464</t>
  </si>
  <si>
    <t xml:space="preserve">tasha_mason@harbormail.net</t>
  </si>
  <si>
    <t xml:space="preserve">WL-02787</t>
  </si>
  <si>
    <t xml:space="preserve">Dawson</t>
  </si>
  <si>
    <t xml:space="preserve">Dawson Ventures LLC</t>
  </si>
  <si>
    <t xml:space="preserve">(360) 555-3566</t>
  </si>
  <si>
    <t xml:space="preserve">david_dawson@outlook.example.com</t>
  </si>
  <si>
    <t xml:space="preserve">WL-02788</t>
  </si>
  <si>
    <t xml:space="preserve">Mcdaniel</t>
  </si>
  <si>
    <t xml:space="preserve">Mcdaniel Charters Inc</t>
  </si>
  <si>
    <t xml:space="preserve">(360) 555-8341</t>
  </si>
  <si>
    <t xml:space="preserve">eric.mcdaniel@harbormail.net</t>
  </si>
  <si>
    <t xml:space="preserve">WL-02789</t>
  </si>
  <si>
    <t xml:space="preserve">Berger</t>
  </si>
  <si>
    <t xml:space="preserve">Berger Charters Inc</t>
  </si>
  <si>
    <t xml:space="preserve">(206) 555-4629</t>
  </si>
  <si>
    <t xml:space="preserve">elizabeth_berger@harbormail.net</t>
  </si>
  <si>
    <t xml:space="preserve">WL-02790</t>
  </si>
  <si>
    <t xml:space="preserve">(360) 555-2027</t>
  </si>
  <si>
    <t xml:space="preserve">mike_armstrong@quillayute.org</t>
  </si>
  <si>
    <t xml:space="preserve">WL-02791</t>
  </si>
  <si>
    <t xml:space="preserve">Jimenez Charters Inc</t>
  </si>
  <si>
    <t xml:space="preserve">(503) 555-3562</t>
  </si>
  <si>
    <t xml:space="preserve">kyle_jimenez@harbormail.net</t>
  </si>
  <si>
    <t xml:space="preserve">WL-02792</t>
  </si>
  <si>
    <t xml:space="preserve">Marsh</t>
  </si>
  <si>
    <t xml:space="preserve">(541) 555-6301</t>
  </si>
  <si>
    <t xml:space="preserve">michelle.marsh@harbormail.net</t>
  </si>
  <si>
    <t xml:space="preserve">WL-02793</t>
  </si>
  <si>
    <t xml:space="preserve">Franco Holdings LLC</t>
  </si>
  <si>
    <t xml:space="preserve">(503) 555-0355</t>
  </si>
  <si>
    <t xml:space="preserve">david.franco@harbormail.net</t>
  </si>
  <si>
    <t xml:space="preserve">WL-02794</t>
  </si>
  <si>
    <t xml:space="preserve">Weiss</t>
  </si>
  <si>
    <t xml:space="preserve">(360) 555-8183</t>
  </si>
  <si>
    <t xml:space="preserve">chelsea_weiss@quillayute.org</t>
  </si>
  <si>
    <t xml:space="preserve">WL-02795</t>
  </si>
  <si>
    <t xml:space="preserve">Calhoun</t>
  </si>
  <si>
    <t xml:space="preserve">(360) 555-0528</t>
  </si>
  <si>
    <t xml:space="preserve">seancalhoun@salishnet.net</t>
  </si>
  <si>
    <t xml:space="preserve">WL-02796</t>
  </si>
  <si>
    <t xml:space="preserve">Gavin</t>
  </si>
  <si>
    <t xml:space="preserve">(541) 555-5547</t>
  </si>
  <si>
    <t xml:space="preserve">gavinscott@gmail.example.com</t>
  </si>
  <si>
    <t xml:space="preserve">WL-02797</t>
  </si>
  <si>
    <t xml:space="preserve">(360) 555-1677</t>
  </si>
  <si>
    <t xml:space="preserve">lori_stephens@outlook.example.com</t>
  </si>
  <si>
    <t xml:space="preserve">WL-02798</t>
  </si>
  <si>
    <t xml:space="preserve">(360) 555-0301</t>
  </si>
  <si>
    <t xml:space="preserve">cindyvaughn@harbormail.net</t>
  </si>
  <si>
    <t xml:space="preserve">WL-02799</t>
  </si>
  <si>
    <t xml:space="preserve">amber.turner@outlook.example.com</t>
  </si>
  <si>
    <t xml:space="preserve">WL-02800</t>
  </si>
  <si>
    <t xml:space="preserve">(425) 555-1762</t>
  </si>
  <si>
    <t xml:space="preserve">phillip_berg@pugetpost.com</t>
  </si>
  <si>
    <t xml:space="preserve">WL-02801</t>
  </si>
  <si>
    <t xml:space="preserve">(360) 555-1023</t>
  </si>
  <si>
    <t xml:space="preserve">tony_burgess@quillayute.org</t>
  </si>
  <si>
    <t xml:space="preserve">WL-02802</t>
  </si>
  <si>
    <t xml:space="preserve">(541) 555-7502</t>
  </si>
  <si>
    <t xml:space="preserve">kimberly_poole@outlook.example.com</t>
  </si>
  <si>
    <t xml:space="preserve">WL-02803</t>
  </si>
  <si>
    <t xml:space="preserve">(360) 555-9400</t>
  </si>
  <si>
    <t xml:space="preserve">james.rodriguez@harbormail.net</t>
  </si>
  <si>
    <t xml:space="preserve">WL-02804</t>
  </si>
  <si>
    <t xml:space="preserve">(360) 555-8856</t>
  </si>
  <si>
    <t xml:space="preserve">danny.jones@quillayute.org</t>
  </si>
  <si>
    <t xml:space="preserve">WL-02805</t>
  </si>
  <si>
    <t xml:space="preserve">Fuentes</t>
  </si>
  <si>
    <t xml:space="preserve">Sheila</t>
  </si>
  <si>
    <t xml:space="preserve">(425) 555-0202</t>
  </si>
  <si>
    <t xml:space="preserve">sheilafuentes@salishnet.net</t>
  </si>
  <si>
    <t xml:space="preserve">WL-02806</t>
  </si>
  <si>
    <t xml:space="preserve">Chen</t>
  </si>
  <si>
    <t xml:space="preserve">Chen Ventures LLC</t>
  </si>
  <si>
    <t xml:space="preserve">(360) 555-7941</t>
  </si>
  <si>
    <t xml:space="preserve">WL-02807</t>
  </si>
  <si>
    <t xml:space="preserve">julia_wells@outlook.example.com</t>
  </si>
  <si>
    <t xml:space="preserve">WL-02808</t>
  </si>
  <si>
    <t xml:space="preserve">(360) 555-2797</t>
  </si>
  <si>
    <t xml:space="preserve">tammy.nelson@outlook.example.com</t>
  </si>
  <si>
    <t xml:space="preserve">WL-02809</t>
  </si>
  <si>
    <t xml:space="preserve">Carey Holdings LLC</t>
  </si>
  <si>
    <t xml:space="preserve">(360) 555-4717</t>
  </si>
  <si>
    <t xml:space="preserve">austin_carey@harbormail.net</t>
  </si>
  <si>
    <t xml:space="preserve">WL-02810</t>
  </si>
  <si>
    <t xml:space="preserve">Morgan Ventures LLC</t>
  </si>
  <si>
    <t xml:space="preserve">(360) 555-7071</t>
  </si>
  <si>
    <t xml:space="preserve">steven.morgan@gmail.example.com</t>
  </si>
  <si>
    <t xml:space="preserve">WL-02811</t>
  </si>
  <si>
    <t xml:space="preserve">MRURE WEATHER</t>
  </si>
  <si>
    <t xml:space="preserve">(541) 555-0265</t>
  </si>
  <si>
    <t xml:space="preserve">bryan.thomas@salishnet.net</t>
  </si>
  <si>
    <t xml:space="preserve">WL-02812</t>
  </si>
  <si>
    <t xml:space="preserve">Christensen</t>
  </si>
  <si>
    <t xml:space="preserve">Christensen Charters Inc</t>
  </si>
  <si>
    <t xml:space="preserve">(360) 555-3496</t>
  </si>
  <si>
    <t xml:space="preserve">lesliechristensen@gmail.example.com</t>
  </si>
  <si>
    <t xml:space="preserve">WL-02813</t>
  </si>
  <si>
    <t xml:space="preserve">(541) 555-5819</t>
  </si>
  <si>
    <t xml:space="preserve">calvin.dawson@harbormail.net</t>
  </si>
  <si>
    <t xml:space="preserve">WL-02814</t>
  </si>
  <si>
    <t xml:space="preserve">(360) 555-7367</t>
  </si>
  <si>
    <t xml:space="preserve">john.hammond@pugetpost.com</t>
  </si>
  <si>
    <t xml:space="preserve">WL-02815</t>
  </si>
  <si>
    <t xml:space="preserve">(425) 555-8690</t>
  </si>
  <si>
    <t xml:space="preserve">mark.myers@pugetpost.com</t>
  </si>
  <si>
    <t xml:space="preserve">WL-02816</t>
  </si>
  <si>
    <t xml:space="preserve">Chang Holdings LLC</t>
  </si>
  <si>
    <t xml:space="preserve">(360) 555-9930</t>
  </si>
  <si>
    <t xml:space="preserve">joel.chang@quillayute.org</t>
  </si>
  <si>
    <t xml:space="preserve">WL-02817</t>
  </si>
  <si>
    <t xml:space="preserve">(360) 555-4820</t>
  </si>
  <si>
    <t xml:space="preserve">james.morales@outlook.example.com</t>
  </si>
  <si>
    <t xml:space="preserve">WL-02818</t>
  </si>
  <si>
    <t xml:space="preserve">(503) 555-9247</t>
  </si>
  <si>
    <t xml:space="preserve">andrewbryan@outlook.example.com</t>
  </si>
  <si>
    <t xml:space="preserve">WL-02819</t>
  </si>
  <si>
    <t xml:space="preserve">Johnson Holdings LLC</t>
  </si>
  <si>
    <t xml:space="preserve">(503) 555-4567</t>
  </si>
  <si>
    <t xml:space="preserve">derrick.johnson@harbormail.net</t>
  </si>
  <si>
    <t xml:space="preserve">WL-02820</t>
  </si>
  <si>
    <t xml:space="preserve">(503) 555-3434</t>
  </si>
  <si>
    <t xml:space="preserve">christinamartin@harbormail.net</t>
  </si>
  <si>
    <t xml:space="preserve">WL-02821</t>
  </si>
  <si>
    <t xml:space="preserve">(360) 555-6188</t>
  </si>
  <si>
    <t xml:space="preserve">benjamin.smith@outlook.example.com</t>
  </si>
  <si>
    <t xml:space="preserve">WL-02822</t>
  </si>
  <si>
    <t xml:space="preserve">(360) 555-4426</t>
  </si>
  <si>
    <t xml:space="preserve">evan.williams@quillayute.org</t>
  </si>
  <si>
    <t xml:space="preserve">WL-02823</t>
  </si>
  <si>
    <t xml:space="preserve">(360) 555-8697</t>
  </si>
  <si>
    <t xml:space="preserve">brian.nicholson@gmail.example.com</t>
  </si>
  <si>
    <t xml:space="preserve">WL-02824</t>
  </si>
  <si>
    <t xml:space="preserve">Gallegos</t>
  </si>
  <si>
    <t xml:space="preserve">(503) 555-9707</t>
  </si>
  <si>
    <t xml:space="preserve">carol.gallegos@pugetpost.com</t>
  </si>
  <si>
    <t xml:space="preserve">WL-02825</t>
  </si>
  <si>
    <t xml:space="preserve">SEAL RCEST</t>
  </si>
  <si>
    <t xml:space="preserve">(360) 555-9595</t>
  </si>
  <si>
    <t xml:space="preserve">dustinwatkins@gmail.example.com</t>
  </si>
  <si>
    <t xml:space="preserve">WL-02826</t>
  </si>
  <si>
    <t xml:space="preserve">(541) 555-6362</t>
  </si>
  <si>
    <t xml:space="preserve">deborah_wilson@salishnet.net</t>
  </si>
  <si>
    <t xml:space="preserve">WL-02827</t>
  </si>
  <si>
    <t xml:space="preserve">(360) 555-7960</t>
  </si>
  <si>
    <t xml:space="preserve">kimberlywilson@harbormail.net</t>
  </si>
  <si>
    <t xml:space="preserve">WL-02828</t>
  </si>
  <si>
    <t xml:space="preserve">(360) 555-6807</t>
  </si>
  <si>
    <t xml:space="preserve">desiree.olsen@gmail.example.com</t>
  </si>
  <si>
    <t xml:space="preserve">WL-02829</t>
  </si>
  <si>
    <t xml:space="preserve">(360) 555-0814</t>
  </si>
  <si>
    <t xml:space="preserve">jenna_lawrence@outlook.example.com</t>
  </si>
  <si>
    <t xml:space="preserve">WL-02830</t>
  </si>
  <si>
    <t xml:space="preserve">(541) 555-3436</t>
  </si>
  <si>
    <t xml:space="preserve">jeffrey_larson@quillayute.org</t>
  </si>
  <si>
    <t xml:space="preserve">WL-02831</t>
  </si>
  <si>
    <t xml:space="preserve">(360) 555-2629</t>
  </si>
  <si>
    <t xml:space="preserve">benjamin_alexander@outlook.example.com</t>
  </si>
  <si>
    <t xml:space="preserve">WL-02832</t>
  </si>
  <si>
    <t xml:space="preserve">Mia</t>
  </si>
  <si>
    <t xml:space="preserve">Schwartz Ventures LLC</t>
  </si>
  <si>
    <t xml:space="preserve">(360) 555-3751</t>
  </si>
  <si>
    <t xml:space="preserve">mia.schwartz@gmail.example.com</t>
  </si>
  <si>
    <t xml:space="preserve">WL-02833</t>
  </si>
  <si>
    <t xml:space="preserve">(360) 555-3858</t>
  </si>
  <si>
    <t xml:space="preserve">annadavis@gmail.example.com</t>
  </si>
  <si>
    <t xml:space="preserve">WL-02834</t>
  </si>
  <si>
    <t xml:space="preserve">(206) 555-2417</t>
  </si>
  <si>
    <t xml:space="preserve">gregorychen@gmail.example.com</t>
  </si>
  <si>
    <t xml:space="preserve">WL-02835</t>
  </si>
  <si>
    <t xml:space="preserve">Cox Holdings LLC</t>
  </si>
  <si>
    <t xml:space="preserve">(206) 555-6662</t>
  </si>
  <si>
    <t xml:space="preserve">WL-02836</t>
  </si>
  <si>
    <t xml:space="preserve">Coffey</t>
  </si>
  <si>
    <t xml:space="preserve">Coffey Holdings LLC</t>
  </si>
  <si>
    <t xml:space="preserve">(360) 555-0275</t>
  </si>
  <si>
    <t xml:space="preserve">kimberlycoffey@pugetpost.com</t>
  </si>
  <si>
    <t xml:space="preserve">WL-02837</t>
  </si>
  <si>
    <t xml:space="preserve">Elliott Ventures LLC</t>
  </si>
  <si>
    <t xml:space="preserve">(503) 555-0763</t>
  </si>
  <si>
    <t xml:space="preserve">tara_elliott@pugetpost.com</t>
  </si>
  <si>
    <t xml:space="preserve">WL-02838</t>
  </si>
  <si>
    <t xml:space="preserve">(360) 555-9209</t>
  </si>
  <si>
    <t xml:space="preserve">kimberly_griffin@gmail.example.com</t>
  </si>
  <si>
    <t xml:space="preserve">WL-02839</t>
  </si>
  <si>
    <t xml:space="preserve">Reynolds</t>
  </si>
  <si>
    <t xml:space="preserve">Reynolds Charters Inc</t>
  </si>
  <si>
    <t xml:space="preserve">(425) 555-4403</t>
  </si>
  <si>
    <t xml:space="preserve">april.reynolds@outlook.example.com</t>
  </si>
  <si>
    <t xml:space="preserve">WL-02840</t>
  </si>
  <si>
    <t xml:space="preserve">(206) 555-8904</t>
  </si>
  <si>
    <t xml:space="preserve">zachary_mcdonald@gmail.example.com</t>
  </si>
  <si>
    <t xml:space="preserve">WL-02841</t>
  </si>
  <si>
    <t xml:space="preserve">(425) 555-0843</t>
  </si>
  <si>
    <t xml:space="preserve">wendy.harvey@pugetpost.com</t>
  </si>
  <si>
    <t xml:space="preserve">WL-02842</t>
  </si>
  <si>
    <t xml:space="preserve">(360) 555-9779</t>
  </si>
  <si>
    <t xml:space="preserve">henryrhodes@quillayute.org</t>
  </si>
  <si>
    <t xml:space="preserve">WL-02843</t>
  </si>
  <si>
    <t xml:space="preserve">Navarro</t>
  </si>
  <si>
    <t xml:space="preserve">(360) 555-5695</t>
  </si>
  <si>
    <t xml:space="preserve">joshuanavarro@salishnet.net</t>
  </si>
  <si>
    <t xml:space="preserve">WL-02844</t>
  </si>
  <si>
    <t xml:space="preserve">Richards Holdings LLC</t>
  </si>
  <si>
    <t xml:space="preserve">(541) 555-7390</t>
  </si>
  <si>
    <t xml:space="preserve">michael_richards@harbormail.net</t>
  </si>
  <si>
    <t xml:space="preserve">WL-02845</t>
  </si>
  <si>
    <t xml:space="preserve">(541) 555-4105</t>
  </si>
  <si>
    <t xml:space="preserve">joshua_ortiz@gmail.example.com</t>
  </si>
  <si>
    <t xml:space="preserve">WL-02846</t>
  </si>
  <si>
    <t xml:space="preserve">Ryan Ventures LLC</t>
  </si>
  <si>
    <t xml:space="preserve">(360) 555-5155</t>
  </si>
  <si>
    <t xml:space="preserve">alexanderryan@outlook.example.com</t>
  </si>
  <si>
    <t xml:space="preserve">WL-02847</t>
  </si>
  <si>
    <t xml:space="preserve">(425) 555-9810</t>
  </si>
  <si>
    <t xml:space="preserve">julie_johnston@quillayute.org</t>
  </si>
  <si>
    <t xml:space="preserve">WL-02848</t>
  </si>
  <si>
    <t xml:space="preserve">(503) 555-1101</t>
  </si>
  <si>
    <t xml:space="preserve">abigail_myers@outlook.example.com</t>
  </si>
  <si>
    <t xml:space="preserve">WL-02849</t>
  </si>
  <si>
    <t xml:space="preserve">(253) 555-3452</t>
  </si>
  <si>
    <t xml:space="preserve">peter.johnson@pugetpost.com</t>
  </si>
  <si>
    <t xml:space="preserve">WL-02850</t>
  </si>
  <si>
    <t xml:space="preserve">Boone</t>
  </si>
  <si>
    <t xml:space="preserve">(503) 555-1883</t>
  </si>
  <si>
    <t xml:space="preserve">edwin_boone@harbormail.net</t>
  </si>
  <si>
    <t xml:space="preserve">WL-02851</t>
  </si>
  <si>
    <t xml:space="preserve">(360) 555-5953</t>
  </si>
  <si>
    <t xml:space="preserve">andrewrivera@salishnet.net</t>
  </si>
  <si>
    <t xml:space="preserve">WL-02852</t>
  </si>
  <si>
    <t xml:space="preserve">Mendoza Marine LLC</t>
  </si>
  <si>
    <t xml:space="preserve">(425) 555-7120</t>
  </si>
  <si>
    <t xml:space="preserve">robertmendoza@pugetpost.com</t>
  </si>
  <si>
    <t xml:space="preserve">WL-02853</t>
  </si>
  <si>
    <t xml:space="preserve">(360) 555-1769</t>
  </si>
  <si>
    <t xml:space="preserve">adam_stevens@pugetpost.com</t>
  </si>
  <si>
    <t xml:space="preserve">WL-02854</t>
  </si>
  <si>
    <t xml:space="preserve">(541) 555-4164</t>
  </si>
  <si>
    <t xml:space="preserve">michael.martinez@quillayute.org</t>
  </si>
  <si>
    <t xml:space="preserve">WL-02855</t>
  </si>
  <si>
    <t xml:space="preserve">Bernard</t>
  </si>
  <si>
    <t xml:space="preserve">Bernard Marine LLC</t>
  </si>
  <si>
    <t xml:space="preserve">(253) 555-0163</t>
  </si>
  <si>
    <t xml:space="preserve">kristy.bernard@quillayute.org</t>
  </si>
  <si>
    <t xml:space="preserve">WL-02856</t>
  </si>
  <si>
    <t xml:space="preserve">(425) 555-6580</t>
  </si>
  <si>
    <t xml:space="preserve">amandawashington@pugetpost.com</t>
  </si>
  <si>
    <t xml:space="preserve">WL-02857</t>
  </si>
  <si>
    <t xml:space="preserve">Nichols Marine LLC</t>
  </si>
  <si>
    <t xml:space="preserve">BRANT ILGHT</t>
  </si>
  <si>
    <t xml:space="preserve">(541) 555-5340</t>
  </si>
  <si>
    <t xml:space="preserve">charles.nichols@pugetpost.com</t>
  </si>
  <si>
    <t xml:space="preserve">WL-02858</t>
  </si>
  <si>
    <t xml:space="preserve">(253) 555-8097</t>
  </si>
  <si>
    <t xml:space="preserve">melissa.bailey@outlook.example.com</t>
  </si>
  <si>
    <t xml:space="preserve">WL-02859</t>
  </si>
  <si>
    <t xml:space="preserve">Hall Ventures LLC</t>
  </si>
  <si>
    <t xml:space="preserve">(541) 555-4541</t>
  </si>
  <si>
    <t xml:space="preserve">anthony_hall@quillayute.org</t>
  </si>
  <si>
    <t xml:space="preserve">WL-02860</t>
  </si>
  <si>
    <t xml:space="preserve">Ross Marine LLC</t>
  </si>
  <si>
    <t xml:space="preserve">SOPREY QUEEN</t>
  </si>
  <si>
    <t xml:space="preserve">(206) 555-6921</t>
  </si>
  <si>
    <t xml:space="preserve">sherry_ross@gmail.example.com</t>
  </si>
  <si>
    <t xml:space="preserve">WL-02861</t>
  </si>
  <si>
    <t xml:space="preserve">(360) 555-8961</t>
  </si>
  <si>
    <t xml:space="preserve">brian_scott@quillayute.org</t>
  </si>
  <si>
    <t xml:space="preserve">WL-02862</t>
  </si>
  <si>
    <t xml:space="preserve">Gentry</t>
  </si>
  <si>
    <t xml:space="preserve">(360) 555-6105</t>
  </si>
  <si>
    <t xml:space="preserve">catherine.gentry@pugetpost.com</t>
  </si>
  <si>
    <t xml:space="preserve">WL-02863</t>
  </si>
  <si>
    <t xml:space="preserve">(503) 555-7698</t>
  </si>
  <si>
    <t xml:space="preserve">WL-02864</t>
  </si>
  <si>
    <t xml:space="preserve">Perry Charters Inc</t>
  </si>
  <si>
    <t xml:space="preserve">(503) 555-5779</t>
  </si>
  <si>
    <t xml:space="preserve">brittany.perry@outlook.example.com</t>
  </si>
  <si>
    <t xml:space="preserve">WL-02865</t>
  </si>
  <si>
    <t xml:space="preserve">(206) 555-7380</t>
  </si>
  <si>
    <t xml:space="preserve">nancy.davis@pugetpost.com</t>
  </si>
  <si>
    <t xml:space="preserve">WL-02866</t>
  </si>
  <si>
    <t xml:space="preserve">WL-02867</t>
  </si>
  <si>
    <t xml:space="preserve">Campos</t>
  </si>
  <si>
    <t xml:space="preserve">(425) 555-5852</t>
  </si>
  <si>
    <t xml:space="preserve">joel_campos@gmail.example.com</t>
  </si>
  <si>
    <t xml:space="preserve">WL-02868</t>
  </si>
  <si>
    <t xml:space="preserve">(206) 555-1390</t>
  </si>
  <si>
    <t xml:space="preserve">michael_lopez@gmail.example.com</t>
  </si>
  <si>
    <t xml:space="preserve">WL-02869</t>
  </si>
  <si>
    <t xml:space="preserve">(541) 555-8928</t>
  </si>
  <si>
    <t xml:space="preserve">george_robbins@pugetpost.com</t>
  </si>
  <si>
    <t xml:space="preserve">WL-02870</t>
  </si>
  <si>
    <t xml:space="preserve">Summers</t>
  </si>
  <si>
    <t xml:space="preserve">(503) 555-3257</t>
  </si>
  <si>
    <t xml:space="preserve">jessica.summers@pugetpost.com</t>
  </si>
  <si>
    <t xml:space="preserve">WL-02871</t>
  </si>
  <si>
    <t xml:space="preserve">(360) 555-5543</t>
  </si>
  <si>
    <t xml:space="preserve">baileybarnes@outlook.example.com</t>
  </si>
  <si>
    <t xml:space="preserve">WL-02872</t>
  </si>
  <si>
    <t xml:space="preserve">(360) 555-1732</t>
  </si>
  <si>
    <t xml:space="preserve">jessicafitzgerald@harbormail.net</t>
  </si>
  <si>
    <t xml:space="preserve">WL-02873</t>
  </si>
  <si>
    <t xml:space="preserve">Wilkerson</t>
  </si>
  <si>
    <t xml:space="preserve">(360) 555-4585</t>
  </si>
  <si>
    <t xml:space="preserve">brittany.wilkerson@pugetpost.com</t>
  </si>
  <si>
    <t xml:space="preserve">WL-02874</t>
  </si>
  <si>
    <t xml:space="preserve">Sherman</t>
  </si>
  <si>
    <t xml:space="preserve">(360) 555-9463</t>
  </si>
  <si>
    <t xml:space="preserve">michael_sherman@harbormail.net</t>
  </si>
  <si>
    <t xml:space="preserve">WL-02875</t>
  </si>
  <si>
    <t xml:space="preserve">Beard Charters Inc</t>
  </si>
  <si>
    <t xml:space="preserve">SABLE MOON</t>
  </si>
  <si>
    <t xml:space="preserve">(503) 555-2339</t>
  </si>
  <si>
    <t xml:space="preserve">frank.beard@quillayute.org</t>
  </si>
  <si>
    <t xml:space="preserve">WL-02876</t>
  </si>
  <si>
    <t xml:space="preserve">(541) 555-6052</t>
  </si>
  <si>
    <t xml:space="preserve">janicecollins@outlook.example.com</t>
  </si>
  <si>
    <t xml:space="preserve">WL-02877</t>
  </si>
  <si>
    <t xml:space="preserve">Milovich</t>
  </si>
  <si>
    <t xml:space="preserve">TIDE FLATS</t>
  </si>
  <si>
    <t xml:space="preserve">(503) 555-1193</t>
  </si>
  <si>
    <t xml:space="preserve">sandra_milovich@harbormail.net</t>
  </si>
  <si>
    <t xml:space="preserve">WL-02878</t>
  </si>
  <si>
    <t xml:space="preserve">Heidi</t>
  </si>
  <si>
    <t xml:space="preserve">Mendez Ventures LLC</t>
  </si>
  <si>
    <t xml:space="preserve">(360) 555-7127</t>
  </si>
  <si>
    <t xml:space="preserve">heidimendez@gmail.example.com</t>
  </si>
  <si>
    <t xml:space="preserve">WL-02879</t>
  </si>
  <si>
    <t xml:space="preserve">Long Holdings LLC</t>
  </si>
  <si>
    <t xml:space="preserve">(503) 555-2490</t>
  </si>
  <si>
    <t xml:space="preserve">vincent_long@quillayute.org</t>
  </si>
  <si>
    <t xml:space="preserve">WL-02880</t>
  </si>
  <si>
    <t xml:space="preserve">Donaldson</t>
  </si>
  <si>
    <t xml:space="preserve">(360) 555-8433</t>
  </si>
  <si>
    <t xml:space="preserve">jason.donaldson@harbormail.net</t>
  </si>
  <si>
    <t xml:space="preserve">WL-02881</t>
  </si>
  <si>
    <t xml:space="preserve">Woodward Marine LLC</t>
  </si>
  <si>
    <t xml:space="preserve">(360) 555-7502</t>
  </si>
  <si>
    <t xml:space="preserve">christopher.woodward@pugetpost.com</t>
  </si>
  <si>
    <t xml:space="preserve">WL-02882</t>
  </si>
  <si>
    <t xml:space="preserve">(206) 555-9442</t>
  </si>
  <si>
    <t xml:space="preserve">stephen_hernandez@outlook.example.com</t>
  </si>
  <si>
    <t xml:space="preserve">WL-02883</t>
  </si>
  <si>
    <t xml:space="preserve">(360) 555-1303</t>
  </si>
  <si>
    <t xml:space="preserve">william_drake@outlook.example.com</t>
  </si>
  <si>
    <t xml:space="preserve">WL-02884</t>
  </si>
  <si>
    <t xml:space="preserve">Barrera</t>
  </si>
  <si>
    <t xml:space="preserve">Barrera Ventures LLC</t>
  </si>
  <si>
    <t xml:space="preserve">(360) 555-7813</t>
  </si>
  <si>
    <t xml:space="preserve">lauren.barrera@salishnet.net</t>
  </si>
  <si>
    <t xml:space="preserve">WL-02885</t>
  </si>
  <si>
    <t xml:space="preserve">Rivera Charters Inc</t>
  </si>
  <si>
    <t xml:space="preserve">(253) 555-5920</t>
  </si>
  <si>
    <t xml:space="preserve">james_rivera@salishnet.net</t>
  </si>
  <si>
    <t xml:space="preserve">WL-02886</t>
  </si>
  <si>
    <t xml:space="preserve">(206) 555-7590</t>
  </si>
  <si>
    <t xml:space="preserve">sarahwoods@outlook.example.com</t>
  </si>
  <si>
    <t xml:space="preserve">WL-02887</t>
  </si>
  <si>
    <t xml:space="preserve">Mayer</t>
  </si>
  <si>
    <t xml:space="preserve">Shelly</t>
  </si>
  <si>
    <t xml:space="preserve">(206) 555-6942</t>
  </si>
  <si>
    <t xml:space="preserve">shellymayer@outlook.example.com</t>
  </si>
  <si>
    <t xml:space="preserve">WL-02888</t>
  </si>
  <si>
    <t xml:space="preserve">Rich Charters Inc</t>
  </si>
  <si>
    <t xml:space="preserve">spencer_rich@gmail.example.com</t>
  </si>
  <si>
    <t xml:space="preserve">WL-02889</t>
  </si>
  <si>
    <t xml:space="preserve">(360) 555-7246</t>
  </si>
  <si>
    <t xml:space="preserve">melissa_ross@gmail.example.com</t>
  </si>
  <si>
    <t xml:space="preserve">WL-02890</t>
  </si>
  <si>
    <t xml:space="preserve">(360) 555-7822</t>
  </si>
  <si>
    <t xml:space="preserve">crystal.morales@outlook.example.com</t>
  </si>
  <si>
    <t xml:space="preserve">WL-02891</t>
  </si>
  <si>
    <t xml:space="preserve">Jon</t>
  </si>
  <si>
    <t xml:space="preserve">(541) 555-5976</t>
  </si>
  <si>
    <t xml:space="preserve">jon_suarez@gmail.example.com</t>
  </si>
  <si>
    <t xml:space="preserve">WL-02892</t>
  </si>
  <si>
    <t xml:space="preserve">Martha</t>
  </si>
  <si>
    <t xml:space="preserve">(360) 555-7498</t>
  </si>
  <si>
    <t xml:space="preserve">marthacook@harbormail.net</t>
  </si>
  <si>
    <t xml:space="preserve">WL-02893</t>
  </si>
  <si>
    <t xml:space="preserve">Carrillo</t>
  </si>
  <si>
    <t xml:space="preserve">(425) 555-6149</t>
  </si>
  <si>
    <t xml:space="preserve">christopher.carrillo@harbormail.net</t>
  </si>
  <si>
    <t xml:space="preserve">WL-02894</t>
  </si>
  <si>
    <t xml:space="preserve">(360) 555-3134</t>
  </si>
  <si>
    <t xml:space="preserve">robert.smith@salishnet.net</t>
  </si>
  <si>
    <t xml:space="preserve">WL-02895</t>
  </si>
  <si>
    <t xml:space="preserve">Hensley</t>
  </si>
  <si>
    <t xml:space="preserve">Madison</t>
  </si>
  <si>
    <t xml:space="preserve">(360) 555-6336</t>
  </si>
  <si>
    <t xml:space="preserve">madison.hensley@quillayute.org</t>
  </si>
  <si>
    <t xml:space="preserve">WL-02896</t>
  </si>
  <si>
    <t xml:space="preserve">(425) 555-0159</t>
  </si>
  <si>
    <t xml:space="preserve">wandacoleman@pugetpost.com</t>
  </si>
  <si>
    <t xml:space="preserve">WL-02897</t>
  </si>
  <si>
    <t xml:space="preserve">Love Ventures LLC</t>
  </si>
  <si>
    <t xml:space="preserve">(360) 555-8574</t>
  </si>
  <si>
    <t xml:space="preserve">jessica.love@quillayute.org</t>
  </si>
  <si>
    <t xml:space="preserve">WL-02898</t>
  </si>
  <si>
    <t xml:space="preserve">(206) 555-3859</t>
  </si>
  <si>
    <t xml:space="preserve">patricia.lindsey@pugetpost.com</t>
  </si>
  <si>
    <t xml:space="preserve">WL-02899</t>
  </si>
  <si>
    <t xml:space="preserve">Dixon Holdings LLC</t>
  </si>
  <si>
    <t xml:space="preserve">(206) 555-5007</t>
  </si>
  <si>
    <t xml:space="preserve">tricia.dixon@gmail.example.com</t>
  </si>
  <si>
    <t xml:space="preserve">WL-02900</t>
  </si>
  <si>
    <t xml:space="preserve">Henderson Charters Inc</t>
  </si>
  <si>
    <t xml:space="preserve">(503) 555-3303</t>
  </si>
  <si>
    <t xml:space="preserve">timothy.henderson@salishnet.net</t>
  </si>
  <si>
    <t xml:space="preserve">WL-02901</t>
  </si>
  <si>
    <t xml:space="preserve">(206) 555-6846</t>
  </si>
  <si>
    <t xml:space="preserve">paulwilliams@harbormail.net</t>
  </si>
  <si>
    <t xml:space="preserve">WL-02902</t>
  </si>
  <si>
    <t xml:space="preserve">Lorraine</t>
  </si>
  <si>
    <t xml:space="preserve">Schultz Holdings LLC</t>
  </si>
  <si>
    <t xml:space="preserve">PTEREL STAR</t>
  </si>
  <si>
    <t xml:space="preserve">(360) 555-4024</t>
  </si>
  <si>
    <t xml:space="preserve">lorraine.schultz@quillayute.org</t>
  </si>
  <si>
    <t xml:space="preserve">WL-02903</t>
  </si>
  <si>
    <t xml:space="preserve">Donovan</t>
  </si>
  <si>
    <t xml:space="preserve">(541) 555-8966</t>
  </si>
  <si>
    <t xml:space="preserve">dawn.donovan@pugetpost.com</t>
  </si>
  <si>
    <t xml:space="preserve">WL-02904</t>
  </si>
  <si>
    <t xml:space="preserve">Caldwell</t>
  </si>
  <si>
    <t xml:space="preserve">tonya.caldwell@gmail.example.com</t>
  </si>
  <si>
    <t xml:space="preserve">WL-02905</t>
  </si>
  <si>
    <t xml:space="preserve">(360) 555-9526</t>
  </si>
  <si>
    <t xml:space="preserve">WL-02906</t>
  </si>
  <si>
    <t xml:space="preserve">(360) 555-7569</t>
  </si>
  <si>
    <t xml:space="preserve">victor.turner@salishnet.net</t>
  </si>
  <si>
    <t xml:space="preserve">WL-02907</t>
  </si>
  <si>
    <t xml:space="preserve">(360) 555-5990</t>
  </si>
  <si>
    <t xml:space="preserve">holly.harris@outlook.example.com</t>
  </si>
  <si>
    <t xml:space="preserve">WL-02908</t>
  </si>
  <si>
    <t xml:space="preserve">(360) 555-4572</t>
  </si>
  <si>
    <t xml:space="preserve">lynn_chang@quillayute.org</t>
  </si>
  <si>
    <t xml:space="preserve">WL-02909</t>
  </si>
  <si>
    <t xml:space="preserve">Medina Ventures LLC</t>
  </si>
  <si>
    <t xml:space="preserve">(360) 555-8869</t>
  </si>
  <si>
    <t xml:space="preserve">ryan_medina@quillayute.org</t>
  </si>
  <si>
    <t xml:space="preserve">WL-02910</t>
  </si>
  <si>
    <t xml:space="preserve">(360) 555-9890</t>
  </si>
  <si>
    <t xml:space="preserve">david_taylor@quillayute.org</t>
  </si>
  <si>
    <t xml:space="preserve">WL-02911</t>
  </si>
  <si>
    <t xml:space="preserve">Reed</t>
  </si>
  <si>
    <t xml:space="preserve">(503) 555-3957</t>
  </si>
  <si>
    <t xml:space="preserve">john.reed@harbormail.net</t>
  </si>
  <si>
    <t xml:space="preserve">WL-02912</t>
  </si>
  <si>
    <t xml:space="preserve">(503) 555-6416</t>
  </si>
  <si>
    <t xml:space="preserve">alan_ortiz@outlook.example.com</t>
  </si>
  <si>
    <t xml:space="preserve">WL-02913</t>
  </si>
  <si>
    <t xml:space="preserve">(503) 555-9470</t>
  </si>
  <si>
    <t xml:space="preserve">paul_hall@pugetpost.com</t>
  </si>
  <si>
    <t xml:space="preserve">WL-02914</t>
  </si>
  <si>
    <t xml:space="preserve">tanyarobinson@outlook.example.com</t>
  </si>
  <si>
    <t xml:space="preserve">WL-02915</t>
  </si>
  <si>
    <t xml:space="preserve">(360) 555-9251</t>
  </si>
  <si>
    <t xml:space="preserve">lori_cook@quillayute.org</t>
  </si>
  <si>
    <t xml:space="preserve">WL-02916</t>
  </si>
  <si>
    <t xml:space="preserve">Andre</t>
  </si>
  <si>
    <t xml:space="preserve">(360) 555-1962</t>
  </si>
  <si>
    <t xml:space="preserve">andrekennedy@quillayute.org</t>
  </si>
  <si>
    <t xml:space="preserve">WL-02917</t>
  </si>
  <si>
    <t xml:space="preserve">(503) 555-6666</t>
  </si>
  <si>
    <t xml:space="preserve">nathanbenitez@quillayute.org</t>
  </si>
  <si>
    <t xml:space="preserve">WL-02918</t>
  </si>
  <si>
    <t xml:space="preserve">Aguilar Ventures LLC</t>
  </si>
  <si>
    <t xml:space="preserve">(360) 555-4671</t>
  </si>
  <si>
    <t xml:space="preserve">kara.aguilar@outlook.example.com</t>
  </si>
  <si>
    <t xml:space="preserve">WL-02919</t>
  </si>
  <si>
    <t xml:space="preserve">Bailey Marine LLC</t>
  </si>
  <si>
    <t xml:space="preserve">(360) 555-5357</t>
  </si>
  <si>
    <t xml:space="preserve">patrick_bailey@salishnet.net</t>
  </si>
  <si>
    <t xml:space="preserve">WL-02920</t>
  </si>
  <si>
    <t xml:space="preserve">IPNTAIL SOUND</t>
  </si>
  <si>
    <t xml:space="preserve">(360) 555-8723</t>
  </si>
  <si>
    <t xml:space="preserve">richard_thomas@salishnet.net</t>
  </si>
  <si>
    <t xml:space="preserve">WL-02921</t>
  </si>
  <si>
    <t xml:space="preserve">(360) 555-4293</t>
  </si>
  <si>
    <t xml:space="preserve">marissahatfield@outlook.example.com</t>
  </si>
  <si>
    <t xml:space="preserve">WL-02922</t>
  </si>
  <si>
    <t xml:space="preserve">(360) 555-8530</t>
  </si>
  <si>
    <t xml:space="preserve">sandra_allen@harbormail.net</t>
  </si>
  <si>
    <t xml:space="preserve">WL-02923</t>
  </si>
  <si>
    <t xml:space="preserve">Cummings Charters Inc</t>
  </si>
  <si>
    <t xml:space="preserve">randallcummings@outlook.example.com</t>
  </si>
  <si>
    <t xml:space="preserve">WL-02924</t>
  </si>
  <si>
    <t xml:space="preserve">(425) 555-9077</t>
  </si>
  <si>
    <t xml:space="preserve">heather.hall@gmail.example.com</t>
  </si>
  <si>
    <t xml:space="preserve">WL-02925</t>
  </si>
  <si>
    <t xml:space="preserve">KETSREL SOUND</t>
  </si>
  <si>
    <t xml:space="preserve">(360) 555-5360</t>
  </si>
  <si>
    <t xml:space="preserve">leslie.marsh@harbormail.net</t>
  </si>
  <si>
    <t xml:space="preserve">WL-02926</t>
  </si>
  <si>
    <t xml:space="preserve">Harris Charters Inc</t>
  </si>
  <si>
    <t xml:space="preserve">(503) 555-9504</t>
  </si>
  <si>
    <t xml:space="preserve">pamela_harris@quillayute.org</t>
  </si>
  <si>
    <t xml:space="preserve">WL-02927</t>
  </si>
  <si>
    <t xml:space="preserve">Jonathon</t>
  </si>
  <si>
    <t xml:space="preserve">(360) 555-8326</t>
  </si>
  <si>
    <t xml:space="preserve">jonathon.jones@salishnet.net</t>
  </si>
  <si>
    <t xml:space="preserve">WL-02928</t>
  </si>
  <si>
    <t xml:space="preserve">White Holdings LLC</t>
  </si>
  <si>
    <t xml:space="preserve">(360) 555-9389</t>
  </si>
  <si>
    <t xml:space="preserve">christopher.white@quillayute.org</t>
  </si>
  <si>
    <t xml:space="preserve">WL-02929</t>
  </si>
  <si>
    <t xml:space="preserve">Ayala</t>
  </si>
  <si>
    <t xml:space="preserve">(503) 555-0652</t>
  </si>
  <si>
    <t xml:space="preserve">danielayala@outlook.example.com</t>
  </si>
  <si>
    <t xml:space="preserve">WL-02930</t>
  </si>
  <si>
    <t xml:space="preserve">Strickland</t>
  </si>
  <si>
    <t xml:space="preserve">(360) 555-0513</t>
  </si>
  <si>
    <t xml:space="preserve">carmen_strickland@pugetpost.com</t>
  </si>
  <si>
    <t xml:space="preserve">WL-02931</t>
  </si>
  <si>
    <t xml:space="preserve">(360) 555-4889</t>
  </si>
  <si>
    <t xml:space="preserve">larry.osborne@quillayute.org</t>
  </si>
  <si>
    <t xml:space="preserve">WL-02932</t>
  </si>
  <si>
    <t xml:space="preserve">(360) 555-0119</t>
  </si>
  <si>
    <t xml:space="preserve">steven_brown@outlook.example.com</t>
  </si>
  <si>
    <t xml:space="preserve">WL-02933</t>
  </si>
  <si>
    <t xml:space="preserve">(253) 555-5418</t>
  </si>
  <si>
    <t xml:space="preserve">jacobturner@harbormail.net</t>
  </si>
  <si>
    <t xml:space="preserve">WL-02934</t>
  </si>
  <si>
    <t xml:space="preserve">(503) 555-8654</t>
  </si>
  <si>
    <t xml:space="preserve">lisa.jimenez@outlook.example.com</t>
  </si>
  <si>
    <t xml:space="preserve">WL-02935</t>
  </si>
  <si>
    <t xml:space="preserve">(206) 555-6822</t>
  </si>
  <si>
    <t xml:space="preserve">jamie.boyd@pugetpost.com</t>
  </si>
  <si>
    <t xml:space="preserve">WL-02936</t>
  </si>
  <si>
    <t xml:space="preserve">Spencer Charters Inc</t>
  </si>
  <si>
    <t xml:space="preserve">(206) 555-3222</t>
  </si>
  <si>
    <t xml:space="preserve">matthew.spencer@pugetpost.com</t>
  </si>
  <si>
    <t xml:space="preserve">WL-02937</t>
  </si>
  <si>
    <t xml:space="preserve">(360) 555-3996</t>
  </si>
  <si>
    <t xml:space="preserve">rebecca.harrison@quillayute.org</t>
  </si>
  <si>
    <t xml:space="preserve">WL-02938</t>
  </si>
  <si>
    <t xml:space="preserve">(503) 555-2564</t>
  </si>
  <si>
    <t xml:space="preserve">micheal.perez@harbormail.net</t>
  </si>
  <si>
    <t xml:space="preserve">WL-02939</t>
  </si>
  <si>
    <t xml:space="preserve">(503) 555-7670</t>
  </si>
  <si>
    <t xml:space="preserve">williejones@salishnet.net</t>
  </si>
  <si>
    <t xml:space="preserve">WL-02940</t>
  </si>
  <si>
    <t xml:space="preserve">Carter Marine LLC</t>
  </si>
  <si>
    <t xml:space="preserve">POINT GLIDE</t>
  </si>
  <si>
    <t xml:space="preserve">(360) 555-5753</t>
  </si>
  <si>
    <t xml:space="preserve">leah.carter@harbormail.net</t>
  </si>
  <si>
    <t xml:space="preserve">WL-02941</t>
  </si>
  <si>
    <t xml:space="preserve">(360) 555-4898</t>
  </si>
  <si>
    <t xml:space="preserve">jose.benson@pugetpost.com</t>
  </si>
  <si>
    <t xml:space="preserve">WL-02942</t>
  </si>
  <si>
    <t xml:space="preserve">Bradley Holdings LLC</t>
  </si>
  <si>
    <t xml:space="preserve">(360) 555-3338</t>
  </si>
  <si>
    <t xml:space="preserve">matthew.bradley@quillayute.org</t>
  </si>
  <si>
    <t xml:space="preserve">WL-02943</t>
  </si>
  <si>
    <t xml:space="preserve">(253) 555-5569</t>
  </si>
  <si>
    <t xml:space="preserve">matthew.thomas@quillayute.org</t>
  </si>
  <si>
    <t xml:space="preserve">WL-02944</t>
  </si>
  <si>
    <t xml:space="preserve">Terri</t>
  </si>
  <si>
    <t xml:space="preserve">(425) 555-7161</t>
  </si>
  <si>
    <t xml:space="preserve">terri_long@harbormail.net</t>
  </si>
  <si>
    <t xml:space="preserve">WL-02945</t>
  </si>
  <si>
    <t xml:space="preserve">Jerome</t>
  </si>
  <si>
    <t xml:space="preserve">CORMORANT DANCER</t>
  </si>
  <si>
    <t xml:space="preserve">jeromeramirez@pugetpost.com</t>
  </si>
  <si>
    <t xml:space="preserve">WL-02946</t>
  </si>
  <si>
    <t xml:space="preserve">(360) 555-7222</t>
  </si>
  <si>
    <t xml:space="preserve">anita.moore@salishnet.net</t>
  </si>
  <si>
    <t xml:space="preserve">WL-02947</t>
  </si>
  <si>
    <t xml:space="preserve">(206) 555-8285</t>
  </si>
  <si>
    <t xml:space="preserve">melissa.brown@outlook.example.com</t>
  </si>
  <si>
    <t xml:space="preserve">WL-02948</t>
  </si>
  <si>
    <t xml:space="preserve">Salinas</t>
  </si>
  <si>
    <t xml:space="preserve">Salinas Holdings LLC</t>
  </si>
  <si>
    <t xml:space="preserve">(360) 555-7637</t>
  </si>
  <si>
    <t xml:space="preserve">michael.salinas@quillayute.org</t>
  </si>
  <si>
    <t xml:space="preserve">WL-02949</t>
  </si>
  <si>
    <t xml:space="preserve">(360) 555-6068</t>
  </si>
  <si>
    <t xml:space="preserve">WL-02950</t>
  </si>
  <si>
    <t xml:space="preserve">(360) 555-0557</t>
  </si>
  <si>
    <t xml:space="preserve">travis_young@outlook.example.com</t>
  </si>
  <si>
    <t xml:space="preserve">WL-02951</t>
  </si>
  <si>
    <t xml:space="preserve">(360) 555-7342</t>
  </si>
  <si>
    <t xml:space="preserve">evelyn_thompson@gmail.example.com</t>
  </si>
  <si>
    <t xml:space="preserve">WL-02952</t>
  </si>
  <si>
    <t xml:space="preserve">Schroeder</t>
  </si>
  <si>
    <t xml:space="preserve">(541) 555-9513</t>
  </si>
  <si>
    <t xml:space="preserve">stacy.schroeder@salishnet.net</t>
  </si>
  <si>
    <t xml:space="preserve">WL-02953</t>
  </si>
  <si>
    <t xml:space="preserve">Frost</t>
  </si>
  <si>
    <t xml:space="preserve">Frost Charters Inc</t>
  </si>
  <si>
    <t xml:space="preserve">(541) 555-8109</t>
  </si>
  <si>
    <t xml:space="preserve">melissa_frost@harbormail.net</t>
  </si>
  <si>
    <t xml:space="preserve">WL-02954</t>
  </si>
  <si>
    <t xml:space="preserve">(503) 555-6829</t>
  </si>
  <si>
    <t xml:space="preserve">michael.perez@salishnet.net</t>
  </si>
  <si>
    <t xml:space="preserve">WL-02955</t>
  </si>
  <si>
    <t xml:space="preserve">(360) 555-0597</t>
  </si>
  <si>
    <t xml:space="preserve">jessica.phillips@harbormail.net</t>
  </si>
  <si>
    <t xml:space="preserve">WL-02956</t>
  </si>
  <si>
    <t xml:space="preserve">HERON PASSAGE</t>
  </si>
  <si>
    <t xml:space="preserve">(503) 555-9459</t>
  </si>
  <si>
    <t xml:space="preserve">andrew.johnson@gmail.example.com</t>
  </si>
  <si>
    <t xml:space="preserve">WL-02957</t>
  </si>
  <si>
    <t xml:space="preserve">(206) 555-8470</t>
  </si>
  <si>
    <t xml:space="preserve">jeanne.montgomery@harbormail.net</t>
  </si>
  <si>
    <t xml:space="preserve">WL-02958</t>
  </si>
  <si>
    <t xml:space="preserve">(503) 555-1221</t>
  </si>
  <si>
    <t xml:space="preserve">holly_fuentes@quillayute.org</t>
  </si>
  <si>
    <t xml:space="preserve">WL-02959</t>
  </si>
  <si>
    <t xml:space="preserve">Zavala</t>
  </si>
  <si>
    <t xml:space="preserve">Diamond</t>
  </si>
  <si>
    <t xml:space="preserve">Zavala Ventures LLC</t>
  </si>
  <si>
    <t xml:space="preserve">(360) 555-2734</t>
  </si>
  <si>
    <t xml:space="preserve">diamond_zavala@outlook.example.com</t>
  </si>
  <si>
    <t xml:space="preserve">WL-02960</t>
  </si>
  <si>
    <t xml:space="preserve">(360) 555-9963</t>
  </si>
  <si>
    <t xml:space="preserve">trevor.davis@quillayute.org</t>
  </si>
  <si>
    <t xml:space="preserve">WL-02961</t>
  </si>
  <si>
    <t xml:space="preserve">SANDERLING HARBOR</t>
  </si>
  <si>
    <t xml:space="preserve">(360) 555-9371</t>
  </si>
  <si>
    <t xml:space="preserve">rachelflores@outlook.example.com</t>
  </si>
  <si>
    <t xml:space="preserve">WL-02962</t>
  </si>
  <si>
    <t xml:space="preserve">Powell Marine LLC</t>
  </si>
  <si>
    <t xml:space="preserve">(206) 555-8752</t>
  </si>
  <si>
    <t xml:space="preserve">allison_powell@harbormail.net</t>
  </si>
  <si>
    <t xml:space="preserve">WL-02963</t>
  </si>
  <si>
    <t xml:space="preserve">(541) 555-8898</t>
  </si>
  <si>
    <t xml:space="preserve">jenniferliu@quillayute.org</t>
  </si>
  <si>
    <t xml:space="preserve">WL-02964</t>
  </si>
  <si>
    <t xml:space="preserve">(206) 555-0599</t>
  </si>
  <si>
    <t xml:space="preserve">christopher_boyd@outlook.example.com</t>
  </si>
  <si>
    <t xml:space="preserve">WL-02965</t>
  </si>
  <si>
    <t xml:space="preserve">Koch</t>
  </si>
  <si>
    <t xml:space="preserve">Koch Marine LLC</t>
  </si>
  <si>
    <t xml:space="preserve">(541) 555-8895</t>
  </si>
  <si>
    <t xml:space="preserve">harry.koch@gmail.example.com</t>
  </si>
  <si>
    <t xml:space="preserve">WL-02966</t>
  </si>
  <si>
    <t xml:space="preserve">(360) 555-3773</t>
  </si>
  <si>
    <t xml:space="preserve">benjamin_thompson@pugetpost.com</t>
  </si>
  <si>
    <t xml:space="preserve">WL-02967</t>
  </si>
  <si>
    <t xml:space="preserve">(360) 555-5222</t>
  </si>
  <si>
    <t xml:space="preserve">joseph_thompson@gmail.example.com</t>
  </si>
  <si>
    <t xml:space="preserve">WL-02968</t>
  </si>
  <si>
    <t xml:space="preserve">Blackburn</t>
  </si>
  <si>
    <t xml:space="preserve">Blackburn Charters Inc</t>
  </si>
  <si>
    <t xml:space="preserve">(425) 555-9283</t>
  </si>
  <si>
    <t xml:space="preserve">brian_blackburn@pugetpost.com</t>
  </si>
  <si>
    <t xml:space="preserve">WL-02969</t>
  </si>
  <si>
    <t xml:space="preserve">SANDERLING ROCK</t>
  </si>
  <si>
    <t xml:space="preserve">(503) 555-8210</t>
  </si>
  <si>
    <t xml:space="preserve">anthony.davis@quillayute.org</t>
  </si>
  <si>
    <t xml:space="preserve">WL-02970</t>
  </si>
  <si>
    <t xml:space="preserve">Robles Holdings LLC</t>
  </si>
  <si>
    <t xml:space="preserve">(360) 555-1825</t>
  </si>
  <si>
    <t xml:space="preserve">william_robles@harbormail.net</t>
  </si>
  <si>
    <t xml:space="preserve">WL-02971</t>
  </si>
  <si>
    <t xml:space="preserve">(360) 555-6041</t>
  </si>
  <si>
    <t xml:space="preserve">frankgrant@quillayute.org</t>
  </si>
  <si>
    <t xml:space="preserve">WL-02972</t>
  </si>
  <si>
    <t xml:space="preserve">(360) 555-4529</t>
  </si>
  <si>
    <t xml:space="preserve">john.hamilton@gmail.example.com</t>
  </si>
  <si>
    <t xml:space="preserve">WL-02973</t>
  </si>
  <si>
    <t xml:space="preserve">(360) 555-6287</t>
  </si>
  <si>
    <t xml:space="preserve">theresa.jennings@salishnet.net</t>
  </si>
  <si>
    <t xml:space="preserve">WL-02974</t>
  </si>
  <si>
    <t xml:space="preserve">ANCHOR SHORE</t>
  </si>
  <si>
    <t xml:space="preserve">(360) 555-1943</t>
  </si>
  <si>
    <t xml:space="preserve">natashawilson@outlook.example.com</t>
  </si>
  <si>
    <t xml:space="preserve">WL-02975</t>
  </si>
  <si>
    <t xml:space="preserve">(360) 555-6190</t>
  </si>
  <si>
    <t xml:space="preserve">mariajones@harbormail.net</t>
  </si>
  <si>
    <t xml:space="preserve">WL-02976</t>
  </si>
  <si>
    <t xml:space="preserve">(360) 555-5119</t>
  </si>
  <si>
    <t xml:space="preserve">kristenrichmond@pugetpost.com</t>
  </si>
  <si>
    <t xml:space="preserve">WL-02977</t>
  </si>
  <si>
    <t xml:space="preserve">Candice</t>
  </si>
  <si>
    <t xml:space="preserve">West Charters Inc</t>
  </si>
  <si>
    <t xml:space="preserve">(360) 555-0465</t>
  </si>
  <si>
    <t xml:space="preserve">candicewest@pugetpost.com</t>
  </si>
  <si>
    <t xml:space="preserve">WL-02978</t>
  </si>
  <si>
    <t xml:space="preserve">Schmitt Holdings LLC</t>
  </si>
  <si>
    <t xml:space="preserve">(360) 555-3023</t>
  </si>
  <si>
    <t xml:space="preserve">arthur_schmitt@quillayute.org</t>
  </si>
  <si>
    <t xml:space="preserve">WL-02979</t>
  </si>
  <si>
    <t xml:space="preserve">Reed Marine LLC</t>
  </si>
  <si>
    <t xml:space="preserve">(360) 555-6729</t>
  </si>
  <si>
    <t xml:space="preserve">catherine_reed@pugetpost.com</t>
  </si>
  <si>
    <t xml:space="preserve">WL-02980</t>
  </si>
  <si>
    <t xml:space="preserve">(360) 555-7823</t>
  </si>
  <si>
    <t xml:space="preserve">elizabeth.dixon@harbormail.net</t>
  </si>
  <si>
    <t xml:space="preserve">WL-02981</t>
  </si>
  <si>
    <t xml:space="preserve">(360) 555-1986</t>
  </si>
  <si>
    <t xml:space="preserve">carolinemiller@outlook.example.com</t>
  </si>
  <si>
    <t xml:space="preserve">WL-02982</t>
  </si>
  <si>
    <t xml:space="preserve">Juarez</t>
  </si>
  <si>
    <t xml:space="preserve">(360) 555-9088</t>
  </si>
  <si>
    <t xml:space="preserve">alanjuarez@gmail.example.com</t>
  </si>
  <si>
    <t xml:space="preserve">WL-02983</t>
  </si>
  <si>
    <t xml:space="preserve">(425) 555-3116</t>
  </si>
  <si>
    <t xml:space="preserve">albert.rodriguez@quillayute.org</t>
  </si>
  <si>
    <t xml:space="preserve">WL-02984</t>
  </si>
  <si>
    <t xml:space="preserve">(360) 555-4603</t>
  </si>
  <si>
    <t xml:space="preserve">bridget.jones@harbormail.net</t>
  </si>
  <si>
    <t xml:space="preserve">WL-02985</t>
  </si>
  <si>
    <t xml:space="preserve">Benjamin Ventures LLC</t>
  </si>
  <si>
    <t xml:space="preserve">CORMORANT MOON</t>
  </si>
  <si>
    <t xml:space="preserve">(503) 555-0929</t>
  </si>
  <si>
    <t xml:space="preserve">francisco_benjamin@quillayute.org</t>
  </si>
  <si>
    <t xml:space="preserve">WL-02986</t>
  </si>
  <si>
    <t xml:space="preserve">Jaime</t>
  </si>
  <si>
    <t xml:space="preserve">Hernandez Holdings LLC</t>
  </si>
  <si>
    <t xml:space="preserve">(360) 555-0949</t>
  </si>
  <si>
    <t xml:space="preserve">jaime_hernandez@salishnet.net</t>
  </si>
  <si>
    <t xml:space="preserve">WL-02987</t>
  </si>
  <si>
    <t xml:space="preserve">Wolfe</t>
  </si>
  <si>
    <t xml:space="preserve">Wolfe Holdings LLC</t>
  </si>
  <si>
    <t xml:space="preserve">(541) 555-1304</t>
  </si>
  <si>
    <t xml:space="preserve">michael.wolfe@quillayute.org</t>
  </si>
  <si>
    <t xml:space="preserve">WL-02988</t>
  </si>
  <si>
    <t xml:space="preserve">(360) 555-5927</t>
  </si>
  <si>
    <t xml:space="preserve">jamieroberts@harbormail.net</t>
  </si>
  <si>
    <t xml:space="preserve">WL-02989</t>
  </si>
  <si>
    <t xml:space="preserve">Levi</t>
  </si>
  <si>
    <t xml:space="preserve">Rojas Charters Inc</t>
  </si>
  <si>
    <t xml:space="preserve">(360) 555-2481</t>
  </si>
  <si>
    <t xml:space="preserve">levi_rojas@gmail.example.com</t>
  </si>
  <si>
    <t xml:space="preserve">WL-02990</t>
  </si>
  <si>
    <t xml:space="preserve">(503) 555-8046</t>
  </si>
  <si>
    <t xml:space="preserve">karen_sanders@gmail.example.com</t>
  </si>
  <si>
    <t xml:space="preserve">WL-02991</t>
  </si>
  <si>
    <t xml:space="preserve">Palmer Ventures LLC</t>
  </si>
  <si>
    <t xml:space="preserve">(253) 555-7669</t>
  </si>
  <si>
    <t xml:space="preserve">cole_palmer@quillayute.org</t>
  </si>
  <si>
    <t xml:space="preserve">WL-02992</t>
  </si>
  <si>
    <t xml:space="preserve">(503) 555-5363</t>
  </si>
  <si>
    <t xml:space="preserve">emilycox@quillayute.org</t>
  </si>
  <si>
    <t xml:space="preserve">WL-02993</t>
  </si>
  <si>
    <t xml:space="preserve">Mcmahon Marine LLC</t>
  </si>
  <si>
    <t xml:space="preserve">(253) 555-7173</t>
  </si>
  <si>
    <t xml:space="preserve">jaimemcmahon@quillayute.org</t>
  </si>
  <si>
    <t xml:space="preserve">WL-02994</t>
  </si>
  <si>
    <t xml:space="preserve">(206) 555-7518</t>
  </si>
  <si>
    <t xml:space="preserve">pamela.wright@outlook.example.com</t>
  </si>
  <si>
    <t xml:space="preserve">WL-02995</t>
  </si>
  <si>
    <t xml:space="preserve">(360) 555-8858</t>
  </si>
  <si>
    <t xml:space="preserve">angela.stanton@quillayute.org</t>
  </si>
  <si>
    <t xml:space="preserve">WL-02996</t>
  </si>
  <si>
    <t xml:space="preserve">Martinez Charters Inc</t>
  </si>
  <si>
    <t xml:space="preserve">(503) 555-4545</t>
  </si>
  <si>
    <t xml:space="preserve">waynemartinez@outlook.example.com</t>
  </si>
  <si>
    <t xml:space="preserve">WL-02997</t>
  </si>
  <si>
    <t xml:space="preserve">(541) 555-4007</t>
  </si>
  <si>
    <t xml:space="preserve">michael_underwood@quillayute.org</t>
  </si>
  <si>
    <t xml:space="preserve">WL-02998</t>
  </si>
  <si>
    <t xml:space="preserve">(206) 555-3253</t>
  </si>
  <si>
    <t xml:space="preserve">luisbradley@pugetpost.com</t>
  </si>
  <si>
    <t xml:space="preserve">WL-02999</t>
  </si>
  <si>
    <t xml:space="preserve">(360) 555-4219</t>
  </si>
  <si>
    <t xml:space="preserve">gary_brock@pugetpost.com</t>
  </si>
  <si>
    <t xml:space="preserve">WL-03000</t>
  </si>
  <si>
    <t xml:space="preserve">(206) 555-8855</t>
  </si>
  <si>
    <t xml:space="preserve">tina.gibbs@gmail.example.com</t>
  </si>
  <si>
    <t xml:space="preserve">WL-03001</t>
  </si>
  <si>
    <t xml:space="preserve">(360) 555-4037</t>
  </si>
  <si>
    <t xml:space="preserve">michael_burns@gmail.example.com</t>
  </si>
  <si>
    <t xml:space="preserve">WL-03002</t>
  </si>
  <si>
    <t xml:space="preserve">(541) 555-1096</t>
  </si>
  <si>
    <t xml:space="preserve">kimwilson@quillayute.org</t>
  </si>
  <si>
    <t xml:space="preserve">WL-03003</t>
  </si>
  <si>
    <t xml:space="preserve">(360) 555-1225</t>
  </si>
  <si>
    <t xml:space="preserve">trevor_turner@pugetpost.com</t>
  </si>
  <si>
    <t xml:space="preserve">WL-03004</t>
  </si>
  <si>
    <t xml:space="preserve">Vargas Marine LLC</t>
  </si>
  <si>
    <t xml:space="preserve">(360) 555-9001</t>
  </si>
  <si>
    <t xml:space="preserve">connor_vargas@pugetpost.com</t>
  </si>
  <si>
    <t xml:space="preserve">WL-03005</t>
  </si>
  <si>
    <t xml:space="preserve">Day</t>
  </si>
  <si>
    <t xml:space="preserve">(541) 555-7429</t>
  </si>
  <si>
    <t xml:space="preserve">john.day@pugetpost.com</t>
  </si>
  <si>
    <t xml:space="preserve">WL-03006</t>
  </si>
  <si>
    <t xml:space="preserve">(253) 555-9174</t>
  </si>
  <si>
    <t xml:space="preserve">dannydiaz@quillayute.org</t>
  </si>
  <si>
    <t xml:space="preserve">WL-03007</t>
  </si>
  <si>
    <t xml:space="preserve">Hart Holdings LLC</t>
  </si>
  <si>
    <t xml:space="preserve">(360) 555-2860</t>
  </si>
  <si>
    <t xml:space="preserve">brandyhart@pugetpost.com</t>
  </si>
  <si>
    <t xml:space="preserve">WL-03008</t>
  </si>
  <si>
    <t xml:space="preserve">(360) 555-0991</t>
  </si>
  <si>
    <t xml:space="preserve">ashley_hart@quillayute.org</t>
  </si>
  <si>
    <t xml:space="preserve">WL-03009</t>
  </si>
  <si>
    <t xml:space="preserve">(503) 555-7431</t>
  </si>
  <si>
    <t xml:space="preserve">dennistaylor@gmail.example.com</t>
  </si>
  <si>
    <t xml:space="preserve">WL-03010</t>
  </si>
  <si>
    <t xml:space="preserve">(206) 555-1986</t>
  </si>
  <si>
    <t xml:space="preserve">anthonyfleming@quillayute.org</t>
  </si>
  <si>
    <t xml:space="preserve">WL-03011</t>
  </si>
  <si>
    <t xml:space="preserve">Schultz Ventures LLC</t>
  </si>
  <si>
    <t xml:space="preserve">(360) 555-1785</t>
  </si>
  <si>
    <t xml:space="preserve">christopher.schultz@quillayute.org</t>
  </si>
  <si>
    <t xml:space="preserve">WL-03012</t>
  </si>
  <si>
    <t xml:space="preserve">(503) 555-8888</t>
  </si>
  <si>
    <t xml:space="preserve">oliviajoseph@gmail.example.com</t>
  </si>
  <si>
    <t xml:space="preserve">WL-03013</t>
  </si>
  <si>
    <t xml:space="preserve">(360) 555-8992</t>
  </si>
  <si>
    <t xml:space="preserve">daniel_johnson@outlook.example.com</t>
  </si>
  <si>
    <t xml:space="preserve">WL-03014</t>
  </si>
  <si>
    <t xml:space="preserve">(206) 555-7819</t>
  </si>
  <si>
    <t xml:space="preserve">daniel_mitchell@pugetpost.com</t>
  </si>
  <si>
    <t xml:space="preserve">WL-03015</t>
  </si>
  <si>
    <t xml:space="preserve">(503) 555-9745</t>
  </si>
  <si>
    <t xml:space="preserve">andrew_osborne@quillayute.org</t>
  </si>
  <si>
    <t xml:space="preserve">WL-03016</t>
  </si>
  <si>
    <t xml:space="preserve">(360) 555-2985</t>
  </si>
  <si>
    <t xml:space="preserve">joycemartin@harbormail.net</t>
  </si>
  <si>
    <t xml:space="preserve">WL-03017</t>
  </si>
  <si>
    <t xml:space="preserve">(425) 555-6785</t>
  </si>
  <si>
    <t xml:space="preserve">WL-03018</t>
  </si>
  <si>
    <t xml:space="preserve">Duffy</t>
  </si>
  <si>
    <t xml:space="preserve">(360) 555-7773</t>
  </si>
  <si>
    <t xml:space="preserve">jessicaduffy@salishnet.net</t>
  </si>
  <si>
    <t xml:space="preserve">WL-03019</t>
  </si>
  <si>
    <t xml:space="preserve">Bonilla Ventures LLC</t>
  </si>
  <si>
    <t xml:space="preserve">(360) 555-5726</t>
  </si>
  <si>
    <t xml:space="preserve">denise.bonilla@gmail.example.com</t>
  </si>
  <si>
    <t xml:space="preserve">WL-03020</t>
  </si>
  <si>
    <t xml:space="preserve">(360) 555-8534</t>
  </si>
  <si>
    <t xml:space="preserve">cassandraestrada@gmail.example.com</t>
  </si>
  <si>
    <t xml:space="preserve">WL-03021</t>
  </si>
  <si>
    <t xml:space="preserve">denise_king@quillayute.org</t>
  </si>
  <si>
    <t xml:space="preserve">WL-03022</t>
  </si>
  <si>
    <t xml:space="preserve">(206) 555-6847</t>
  </si>
  <si>
    <t xml:space="preserve">thomas.patterson@outlook.example.com</t>
  </si>
  <si>
    <t xml:space="preserve">WL-03023</t>
  </si>
  <si>
    <t xml:space="preserve">(360) 555-4052</t>
  </si>
  <si>
    <t xml:space="preserve">thomas.andrews@gmail.example.com</t>
  </si>
  <si>
    <t xml:space="preserve">WL-03024</t>
  </si>
  <si>
    <t xml:space="preserve">(541) 555-7767</t>
  </si>
  <si>
    <t xml:space="preserve">gregory_elliott@harbormail.net</t>
  </si>
  <si>
    <t xml:space="preserve">WL-03025</t>
  </si>
  <si>
    <t xml:space="preserve">(360) 555-6226</t>
  </si>
  <si>
    <t xml:space="preserve">patrickmiller@outlook.example.com</t>
  </si>
  <si>
    <t xml:space="preserve">WL-03026</t>
  </si>
  <si>
    <t xml:space="preserve">(360) 555-8333</t>
  </si>
  <si>
    <t xml:space="preserve">amanda_taylor@quillayute.org</t>
  </si>
  <si>
    <t xml:space="preserve">WL-03027</t>
  </si>
  <si>
    <t xml:space="preserve">(206) 555-1247</t>
  </si>
  <si>
    <t xml:space="preserve">gavinlewis@pugetpost.com</t>
  </si>
  <si>
    <t xml:space="preserve">WL-03028</t>
  </si>
  <si>
    <t xml:space="preserve">Cathy</t>
  </si>
  <si>
    <t xml:space="preserve">(206) 555-3035</t>
  </si>
  <si>
    <t xml:space="preserve">cathy_douglas@quillayute.org</t>
  </si>
  <si>
    <t xml:space="preserve">WL-03029</t>
  </si>
  <si>
    <t xml:space="preserve">(360) 555-1687</t>
  </si>
  <si>
    <t xml:space="preserve">cheryl_norris@harbormail.net</t>
  </si>
  <si>
    <t xml:space="preserve">WL-03030</t>
  </si>
  <si>
    <t xml:space="preserve">(541) 555-1322</t>
  </si>
  <si>
    <t xml:space="preserve">ryanramirez@pugetpost.com</t>
  </si>
  <si>
    <t xml:space="preserve">WL-03031</t>
  </si>
  <si>
    <t xml:space="preserve">House Marine LLC</t>
  </si>
  <si>
    <t xml:space="preserve">(503) 555-7283</t>
  </si>
  <si>
    <t xml:space="preserve">kevin_house@outlook.example.com</t>
  </si>
  <si>
    <t xml:space="preserve">WL-03032</t>
  </si>
  <si>
    <t xml:space="preserve">(253) 555-8195</t>
  </si>
  <si>
    <t xml:space="preserve">paula.caldwell@harbormail.net</t>
  </si>
  <si>
    <t xml:space="preserve">WL-03033</t>
  </si>
  <si>
    <t xml:space="preserve">Sellers</t>
  </si>
  <si>
    <t xml:space="preserve">(503) 555-4703</t>
  </si>
  <si>
    <t xml:space="preserve">brian_sellers@salishnet.net</t>
  </si>
  <si>
    <t xml:space="preserve">WL-03034</t>
  </si>
  <si>
    <t xml:space="preserve">(503) 555-6783</t>
  </si>
  <si>
    <t xml:space="preserve">michelle_smith@gmail.example.com</t>
  </si>
  <si>
    <t xml:space="preserve">WL-03035</t>
  </si>
  <si>
    <t xml:space="preserve">Osborn</t>
  </si>
  <si>
    <t xml:space="preserve">(425) 555-5317</t>
  </si>
  <si>
    <t xml:space="preserve">robert.osborn@salishnet.net</t>
  </si>
  <si>
    <t xml:space="preserve">WL-03036</t>
  </si>
  <si>
    <t xml:space="preserve">Ford Marine LLC</t>
  </si>
  <si>
    <t xml:space="preserve">(360) 555-9594</t>
  </si>
  <si>
    <t xml:space="preserve">justinford@gmail.example.com</t>
  </si>
  <si>
    <t xml:space="preserve">WL-03037</t>
  </si>
  <si>
    <t xml:space="preserve">(360) 555-4302</t>
  </si>
  <si>
    <t xml:space="preserve">tinaandrews@pugetpost.com</t>
  </si>
  <si>
    <t xml:space="preserve">WL-03038</t>
  </si>
  <si>
    <t xml:space="preserve">Max</t>
  </si>
  <si>
    <t xml:space="preserve">(503) 555-0595</t>
  </si>
  <si>
    <t xml:space="preserve">max_hanson@outlook.example.com</t>
  </si>
  <si>
    <t xml:space="preserve">WL-03039</t>
  </si>
  <si>
    <t xml:space="preserve">(206) 555-0565</t>
  </si>
  <si>
    <t xml:space="preserve">alexander_lopez@salishnet.net</t>
  </si>
  <si>
    <t xml:space="preserve">WL-03040</t>
  </si>
  <si>
    <t xml:space="preserve">(360) 555-4957</t>
  </si>
  <si>
    <t xml:space="preserve">lindabryant@salishnet.net</t>
  </si>
  <si>
    <t xml:space="preserve">WL-03041</t>
  </si>
  <si>
    <t xml:space="preserve">anthony.harris@outlook.example.com</t>
  </si>
  <si>
    <t xml:space="preserve">WL-03042</t>
  </si>
  <si>
    <t xml:space="preserve">(541) 555-4385</t>
  </si>
  <si>
    <t xml:space="preserve">cheryl.stone@quillayute.org</t>
  </si>
  <si>
    <t xml:space="preserve">WL-03043</t>
  </si>
  <si>
    <t xml:space="preserve">(360) 555-2426</t>
  </si>
  <si>
    <t xml:space="preserve">donald.jones@quillayute.org</t>
  </si>
  <si>
    <t xml:space="preserve">WL-03044</t>
  </si>
  <si>
    <t xml:space="preserve">Quan</t>
  </si>
  <si>
    <t xml:space="preserve">Iris</t>
  </si>
  <si>
    <t xml:space="preserve">LITTLE AUK</t>
  </si>
  <si>
    <t xml:space="preserve">(360) 555-5573</t>
  </si>
  <si>
    <t xml:space="preserve">irisquan@pugetpost.com</t>
  </si>
  <si>
    <t xml:space="preserve">WL-03045</t>
  </si>
  <si>
    <t xml:space="preserve">(360) 555-7457</t>
  </si>
  <si>
    <t xml:space="preserve">karen_davis@outlook.example.com</t>
  </si>
  <si>
    <t xml:space="preserve">WL-03046</t>
  </si>
  <si>
    <t xml:space="preserve">(425) 555-4574</t>
  </si>
  <si>
    <t xml:space="preserve">philip.jones@harbormail.net</t>
  </si>
  <si>
    <t xml:space="preserve">WL-03047</t>
  </si>
  <si>
    <t xml:space="preserve">(360) 555-7081</t>
  </si>
  <si>
    <t xml:space="preserve">lauren_collins@outlook.example.com</t>
  </si>
  <si>
    <t xml:space="preserve">WL-03048</t>
  </si>
  <si>
    <t xml:space="preserve">(360) 555-8153</t>
  </si>
  <si>
    <t xml:space="preserve">brian_campbell@harbormail.net</t>
  </si>
  <si>
    <t xml:space="preserve">WL-03049</t>
  </si>
  <si>
    <t xml:space="preserve">Nixon</t>
  </si>
  <si>
    <t xml:space="preserve">Nixon Marine LLC</t>
  </si>
  <si>
    <t xml:space="preserve">(360) 555-5333</t>
  </si>
  <si>
    <t xml:space="preserve">tyler_nixon@gmail.example.com</t>
  </si>
  <si>
    <t xml:space="preserve">WL-03050</t>
  </si>
  <si>
    <t xml:space="preserve">Pearson Ventures LLC</t>
  </si>
  <si>
    <t xml:space="preserve">(360) 555-0129</t>
  </si>
  <si>
    <t xml:space="preserve">justin_pearson@pugetpost.com</t>
  </si>
  <si>
    <t xml:space="preserve">WL-03051</t>
  </si>
  <si>
    <t xml:space="preserve">(360) 555-7797</t>
  </si>
  <si>
    <t xml:space="preserve">edwardreyes@harbormail.net</t>
  </si>
  <si>
    <t xml:space="preserve">WL-03052</t>
  </si>
  <si>
    <t xml:space="preserve">(253) 555-9045</t>
  </si>
  <si>
    <t xml:space="preserve">jenna.marsh@harbormail.net</t>
  </si>
  <si>
    <t xml:space="preserve">WL-03053</t>
  </si>
  <si>
    <t xml:space="preserve">(253) 555-9717</t>
  </si>
  <si>
    <t xml:space="preserve">matthew.miller@pugetpost.com</t>
  </si>
  <si>
    <t xml:space="preserve">WL-03054</t>
  </si>
  <si>
    <t xml:space="preserve">(360) 555-8210</t>
  </si>
  <si>
    <t xml:space="preserve">amandaschmidt@gmail.example.com</t>
  </si>
  <si>
    <t xml:space="preserve">WL-03055</t>
  </si>
  <si>
    <t xml:space="preserve">Mathis</t>
  </si>
  <si>
    <t xml:space="preserve">(425) 555-2302</t>
  </si>
  <si>
    <t xml:space="preserve">amandamathis@quillayute.org</t>
  </si>
  <si>
    <t xml:space="preserve">WL-03056</t>
  </si>
  <si>
    <t xml:space="preserve">Kristi</t>
  </si>
  <si>
    <t xml:space="preserve">(360) 555-7805</t>
  </si>
  <si>
    <t xml:space="preserve">kristi.jones@salishnet.net</t>
  </si>
  <si>
    <t xml:space="preserve">WL-03057</t>
  </si>
  <si>
    <t xml:space="preserve">Stout Holdings LLC</t>
  </si>
  <si>
    <t xml:space="preserve">BRNAT ROSE</t>
  </si>
  <si>
    <t xml:space="preserve">(541) 555-1168</t>
  </si>
  <si>
    <t xml:space="preserve">jennifer_stout@quillayute.org</t>
  </si>
  <si>
    <t xml:space="preserve">WL-03058</t>
  </si>
  <si>
    <t xml:space="preserve">(253) 555-1704</t>
  </si>
  <si>
    <t xml:space="preserve">marythomas@salishnet.net</t>
  </si>
  <si>
    <t xml:space="preserve">WL-03059</t>
  </si>
  <si>
    <t xml:space="preserve">(360) 555-3744</t>
  </si>
  <si>
    <t xml:space="preserve">jonathan_daniels@outlook.example.com</t>
  </si>
  <si>
    <t xml:space="preserve">WL-03060</t>
  </si>
  <si>
    <t xml:space="preserve">(360) 555-2566</t>
  </si>
  <si>
    <t xml:space="preserve">lisa.johnson@outlook.example.com</t>
  </si>
  <si>
    <t xml:space="preserve">WL-03061</t>
  </si>
  <si>
    <t xml:space="preserve">(206) 555-9116</t>
  </si>
  <si>
    <t xml:space="preserve">richard_jones@salishnet.net</t>
  </si>
  <si>
    <t xml:space="preserve">WL-03062</t>
  </si>
  <si>
    <t xml:space="preserve">(253) 555-8873</t>
  </si>
  <si>
    <t xml:space="preserve">donnagarcia@salishnet.net</t>
  </si>
  <si>
    <t xml:space="preserve">WL-03063</t>
  </si>
  <si>
    <t xml:space="preserve">Stout Charters Inc</t>
  </si>
  <si>
    <t xml:space="preserve">natalie.stout@gmail.example.com</t>
  </si>
  <si>
    <t xml:space="preserve">WL-03064</t>
  </si>
  <si>
    <t xml:space="preserve">Hendricks</t>
  </si>
  <si>
    <t xml:space="preserve">Hendricks Charters Inc</t>
  </si>
  <si>
    <t xml:space="preserve">(360) 555-1465</t>
  </si>
  <si>
    <t xml:space="preserve">megan.hendricks@pugetpost.com</t>
  </si>
  <si>
    <t xml:space="preserve">WL-03065</t>
  </si>
  <si>
    <t xml:space="preserve">Ward Ventures LLC</t>
  </si>
  <si>
    <t xml:space="preserve">(503) 555-9773</t>
  </si>
  <si>
    <t xml:space="preserve">patriciaward@harbormail.net</t>
  </si>
  <si>
    <t xml:space="preserve">WL-03066</t>
  </si>
  <si>
    <t xml:space="preserve">Cain</t>
  </si>
  <si>
    <t xml:space="preserve">Shawna</t>
  </si>
  <si>
    <t xml:space="preserve">Cain Ventures LLC</t>
  </si>
  <si>
    <t xml:space="preserve">shawna.cain@pugetpost.com</t>
  </si>
  <si>
    <t xml:space="preserve">WL-03067</t>
  </si>
  <si>
    <t xml:space="preserve">(360) 555-7047</t>
  </si>
  <si>
    <t xml:space="preserve">ericthomas@harbormail.net</t>
  </si>
  <si>
    <t xml:space="preserve">WL-03068</t>
  </si>
  <si>
    <t xml:space="preserve">SCOTER HARBOR</t>
  </si>
  <si>
    <t xml:space="preserve">(360) 555-3679</t>
  </si>
  <si>
    <t xml:space="preserve">monicadickson@harbormail.net</t>
  </si>
  <si>
    <t xml:space="preserve">WL-03069</t>
  </si>
  <si>
    <t xml:space="preserve">(206) 555-9612</t>
  </si>
  <si>
    <t xml:space="preserve">bridget_brown@outlook.example.com</t>
  </si>
  <si>
    <t xml:space="preserve">WL-03070</t>
  </si>
  <si>
    <t xml:space="preserve">Alvarez Charters Inc</t>
  </si>
  <si>
    <t xml:space="preserve">(360) 555-4121</t>
  </si>
  <si>
    <t xml:space="preserve">andrew_alvarez@outlook.example.com</t>
  </si>
  <si>
    <t xml:space="preserve">WL-03071</t>
  </si>
  <si>
    <t xml:space="preserve">(360) 555-8758</t>
  </si>
  <si>
    <t xml:space="preserve">kennethjones@gmail.example.com</t>
  </si>
  <si>
    <t xml:space="preserve">WL-03072</t>
  </si>
  <si>
    <t xml:space="preserve">(360) 555-8556</t>
  </si>
  <si>
    <t xml:space="preserve">jennifergriffin@pugetpost.com</t>
  </si>
  <si>
    <t xml:space="preserve">WL-03073</t>
  </si>
  <si>
    <t xml:space="preserve">Silva Ventures LLC</t>
  </si>
  <si>
    <t xml:space="preserve">(360) 555-2292</t>
  </si>
  <si>
    <t xml:space="preserve">donna_silva@salishnet.net</t>
  </si>
  <si>
    <t xml:space="preserve">WL-03074</t>
  </si>
  <si>
    <t xml:space="preserve">(360) 555-6410</t>
  </si>
  <si>
    <t xml:space="preserve">WL-03075</t>
  </si>
  <si>
    <t xml:space="preserve">(360) 555-2960</t>
  </si>
  <si>
    <t xml:space="preserve">jay_cruz@pugetpost.com</t>
  </si>
  <si>
    <t xml:space="preserve">WL-03076</t>
  </si>
  <si>
    <t xml:space="preserve">Davis Holdings LLC</t>
  </si>
  <si>
    <t xml:space="preserve">(360) 555-2034</t>
  </si>
  <si>
    <t xml:space="preserve">jennifer.davis@pugetpost.com</t>
  </si>
  <si>
    <t xml:space="preserve">WL-03077</t>
  </si>
  <si>
    <t xml:space="preserve">(253) 555-5137</t>
  </si>
  <si>
    <t xml:space="preserve">lisajensen@quillayute.org</t>
  </si>
  <si>
    <t xml:space="preserve">WL-03078</t>
  </si>
  <si>
    <t xml:space="preserve">(360) 555-3562</t>
  </si>
  <si>
    <t xml:space="preserve">rachael.mitchell@pugetpost.com</t>
  </si>
  <si>
    <t xml:space="preserve">WL-03079</t>
  </si>
  <si>
    <t xml:space="preserve">Glover Marine LLC</t>
  </si>
  <si>
    <t xml:space="preserve">(541) 555-2243</t>
  </si>
  <si>
    <t xml:space="preserve">crystalglover@gmail.example.com</t>
  </si>
  <si>
    <t xml:space="preserve">WL-03080</t>
  </si>
  <si>
    <t xml:space="preserve">Lester Holdings LLC</t>
  </si>
  <si>
    <t xml:space="preserve">(206) 555-5612</t>
  </si>
  <si>
    <t xml:space="preserve">cynthialester@gmail.example.com</t>
  </si>
  <si>
    <t xml:space="preserve">WL-03081</t>
  </si>
  <si>
    <t xml:space="preserve">(253) 555-9848</t>
  </si>
  <si>
    <t xml:space="preserve">caseyortiz@harbormail.net</t>
  </si>
  <si>
    <t xml:space="preserve">WL-03082</t>
  </si>
  <si>
    <t xml:space="preserve">(425) 555-6980</t>
  </si>
  <si>
    <t xml:space="preserve">brian.thompson@gmail.example.com</t>
  </si>
  <si>
    <t xml:space="preserve">WL-03083</t>
  </si>
  <si>
    <t xml:space="preserve">(360) 555-6599</t>
  </si>
  <si>
    <t xml:space="preserve">gregory_smith@salishnet.net</t>
  </si>
  <si>
    <t xml:space="preserve">WL-03084</t>
  </si>
  <si>
    <t xml:space="preserve">(206) 555-6391</t>
  </si>
  <si>
    <t xml:space="preserve">timothyjohnson@pugetpost.com</t>
  </si>
  <si>
    <t xml:space="preserve">WL-03085</t>
  </si>
  <si>
    <t xml:space="preserve">Robertson Holdings LLC</t>
  </si>
  <si>
    <t xml:space="preserve">(206) 555-0785</t>
  </si>
  <si>
    <t xml:space="preserve">tiffanyrobertson@pugetpost.com</t>
  </si>
  <si>
    <t xml:space="preserve">WL-03086</t>
  </si>
  <si>
    <t xml:space="preserve">Daugherty</t>
  </si>
  <si>
    <t xml:space="preserve">(503) 555-5672</t>
  </si>
  <si>
    <t xml:space="preserve">william_daugherty@pugetpost.com</t>
  </si>
  <si>
    <t xml:space="preserve">WL-03087</t>
  </si>
  <si>
    <t xml:space="preserve">(541) 555-1169</t>
  </si>
  <si>
    <t xml:space="preserve">andrea_holland@outlook.example.com</t>
  </si>
  <si>
    <t xml:space="preserve">WL-03088</t>
  </si>
  <si>
    <t xml:space="preserve">SALISH BAY</t>
  </si>
  <si>
    <t xml:space="preserve">(541) 555-6838</t>
  </si>
  <si>
    <t xml:space="preserve">heather_williams@gmail.example.com</t>
  </si>
  <si>
    <t xml:space="preserve">WL-03089</t>
  </si>
  <si>
    <t xml:space="preserve">Rivera Ventures LLC</t>
  </si>
  <si>
    <t xml:space="preserve">(541) 555-3556</t>
  </si>
  <si>
    <t xml:space="preserve">joshuarivera@salishnet.net</t>
  </si>
  <si>
    <t xml:space="preserve">WL-03090</t>
  </si>
  <si>
    <t xml:space="preserve">Price Holdings LLC</t>
  </si>
  <si>
    <t xml:space="preserve">(425) 555-2714</t>
  </si>
  <si>
    <t xml:space="preserve">erin_price@pugetpost.com</t>
  </si>
  <si>
    <t xml:space="preserve">WL-03091</t>
  </si>
  <si>
    <t xml:space="preserve">(360) 555-7077</t>
  </si>
  <si>
    <t xml:space="preserve">sandrabarber@pugetpost.com</t>
  </si>
  <si>
    <t xml:space="preserve">WL-03092</t>
  </si>
  <si>
    <t xml:space="preserve">Houston Marine LLC</t>
  </si>
  <si>
    <t xml:space="preserve">(360) 555-3258</t>
  </si>
  <si>
    <t xml:space="preserve">WL-03093</t>
  </si>
  <si>
    <t xml:space="preserve">(360) 555-0802</t>
  </si>
  <si>
    <t xml:space="preserve">gina.west@harbormail.net</t>
  </si>
  <si>
    <t xml:space="preserve">WL-03094</t>
  </si>
  <si>
    <t xml:space="preserve">(360) 555-0665</t>
  </si>
  <si>
    <t xml:space="preserve">WL-03095</t>
  </si>
  <si>
    <t xml:space="preserve">(503) 555-0485</t>
  </si>
  <si>
    <t xml:space="preserve">christopherjones@salishnet.net</t>
  </si>
  <si>
    <t xml:space="preserve">WL-03096</t>
  </si>
  <si>
    <t xml:space="preserve">(503) 555-6960</t>
  </si>
  <si>
    <t xml:space="preserve">craigkelley@gmail.example.com</t>
  </si>
  <si>
    <t xml:space="preserve">WL-03097</t>
  </si>
  <si>
    <t xml:space="preserve">(360) 555-4287</t>
  </si>
  <si>
    <t xml:space="preserve">john.sanchez@quillayute.org</t>
  </si>
  <si>
    <t xml:space="preserve">WL-03098</t>
  </si>
  <si>
    <t xml:space="preserve">(360) 555-4612</t>
  </si>
  <si>
    <t xml:space="preserve">michelle_phillips@quillayute.org</t>
  </si>
  <si>
    <t xml:space="preserve">WL-03099</t>
  </si>
  <si>
    <t xml:space="preserve">(360) 555-5276</t>
  </si>
  <si>
    <t xml:space="preserve">ryan.robertson@harbormail.net</t>
  </si>
  <si>
    <t xml:space="preserve">WL-03100</t>
  </si>
  <si>
    <t xml:space="preserve">Contreras</t>
  </si>
  <si>
    <t xml:space="preserve">(253) 555-6848</t>
  </si>
  <si>
    <t xml:space="preserve">andrew_contreras@quillayute.org</t>
  </si>
  <si>
    <t xml:space="preserve">WL-03101</t>
  </si>
  <si>
    <t xml:space="preserve">Cunningham</t>
  </si>
  <si>
    <t xml:space="preserve">Cunningham Ventures LLC</t>
  </si>
  <si>
    <t xml:space="preserve">(360) 555-0578</t>
  </si>
  <si>
    <t xml:space="preserve">kristie.cunningham@salishnet.net</t>
  </si>
  <si>
    <t xml:space="preserve">WL-03102</t>
  </si>
  <si>
    <t xml:space="preserve">Farlow</t>
  </si>
  <si>
    <t xml:space="preserve">(541) 555-0536</t>
  </si>
  <si>
    <t xml:space="preserve">dennis_farlow@pugetpost.com</t>
  </si>
  <si>
    <t xml:space="preserve">WL-03103</t>
  </si>
  <si>
    <t xml:space="preserve">Roman</t>
  </si>
  <si>
    <t xml:space="preserve">(425) 555-9941</t>
  </si>
  <si>
    <t xml:space="preserve">thomas_roman@outlook.example.com</t>
  </si>
  <si>
    <t xml:space="preserve">WL-03104</t>
  </si>
  <si>
    <t xml:space="preserve">Maldonado Charters Inc</t>
  </si>
  <si>
    <t xml:space="preserve">(360) 555-5563</t>
  </si>
  <si>
    <t xml:space="preserve">jill_maldonado@gmail.example.com</t>
  </si>
  <si>
    <t xml:space="preserve">WL-03105</t>
  </si>
  <si>
    <t xml:space="preserve">Zhang</t>
  </si>
  <si>
    <t xml:space="preserve">(503) 555-9532</t>
  </si>
  <si>
    <t xml:space="preserve">elizabethzhang@outlook.example.com</t>
  </si>
  <si>
    <t xml:space="preserve">WL-03106</t>
  </si>
  <si>
    <t xml:space="preserve">Morales Marine LLC</t>
  </si>
  <si>
    <t xml:space="preserve">(503) 555-4030</t>
  </si>
  <si>
    <t xml:space="preserve">shannonmorales@outlook.example.com</t>
  </si>
  <si>
    <t xml:space="preserve">WL-03107</t>
  </si>
  <si>
    <t xml:space="preserve">Fleming Ventures LLC</t>
  </si>
  <si>
    <t xml:space="preserve">(360) 555-9184</t>
  </si>
  <si>
    <t xml:space="preserve">john.fleming@harbormail.net</t>
  </si>
  <si>
    <t xml:space="preserve">WL-03108</t>
  </si>
  <si>
    <t xml:space="preserve">(360) 555-6890</t>
  </si>
  <si>
    <t xml:space="preserve">danielle_adams@outlook.example.com</t>
  </si>
  <si>
    <t xml:space="preserve">WL-03109</t>
  </si>
  <si>
    <t xml:space="preserve">(503) 555-9660</t>
  </si>
  <si>
    <t xml:space="preserve">matthew.murphy@harbormail.net</t>
  </si>
  <si>
    <t xml:space="preserve">WL-03110</t>
  </si>
  <si>
    <t xml:space="preserve">(360) 555-4949</t>
  </si>
  <si>
    <t xml:space="preserve">randyramos@salishnet.net</t>
  </si>
  <si>
    <t xml:space="preserve">WL-03111</t>
  </si>
  <si>
    <t xml:space="preserve">Gilbert Ventures LLC</t>
  </si>
  <si>
    <t xml:space="preserve">(360) 555-7060</t>
  </si>
  <si>
    <t xml:space="preserve">kevin.gilbert@pugetpost.com</t>
  </si>
  <si>
    <t xml:space="preserve">WL-03112</t>
  </si>
  <si>
    <t xml:space="preserve">TIDE HAROBR</t>
  </si>
  <si>
    <t xml:space="preserve">(360) 555-2849</t>
  </si>
  <si>
    <t xml:space="preserve">lauren.scott@pugetpost.com</t>
  </si>
  <si>
    <t xml:space="preserve">WL-03113</t>
  </si>
  <si>
    <t xml:space="preserve">(360) 555-2161</t>
  </si>
  <si>
    <t xml:space="preserve">dale_martin@harbormail.net</t>
  </si>
  <si>
    <t xml:space="preserve">WL-03114</t>
  </si>
  <si>
    <t xml:space="preserve">(360) 555-0835</t>
  </si>
  <si>
    <t xml:space="preserve">jennifer_goodman@gmail.example.com</t>
  </si>
  <si>
    <t xml:space="preserve">WL-03115</t>
  </si>
  <si>
    <t xml:space="preserve">Bray</t>
  </si>
  <si>
    <t xml:space="preserve">(503) 555-2330</t>
  </si>
  <si>
    <t xml:space="preserve">ariel_bray@salishnet.net</t>
  </si>
  <si>
    <t xml:space="preserve">WL-03116</t>
  </si>
  <si>
    <t xml:space="preserve">(503) 555-3367</t>
  </si>
  <si>
    <t xml:space="preserve">WL-03117</t>
  </si>
  <si>
    <t xml:space="preserve">(503) 555-5887</t>
  </si>
  <si>
    <t xml:space="preserve">stephanie_hawkins@gmail.example.com</t>
  </si>
  <si>
    <t xml:space="preserve">WL-03118</t>
  </si>
  <si>
    <t xml:space="preserve">Clayton Charters Inc</t>
  </si>
  <si>
    <t xml:space="preserve">(503) 555-6893</t>
  </si>
  <si>
    <t xml:space="preserve">amanda.clayton@quillayute.org</t>
  </si>
  <si>
    <t xml:space="preserve">WL-03119</t>
  </si>
  <si>
    <t xml:space="preserve">(360) 555-5556</t>
  </si>
  <si>
    <t xml:space="preserve">karen.harris@pugetpost.com</t>
  </si>
  <si>
    <t xml:space="preserve">WL-03120</t>
  </si>
  <si>
    <t xml:space="preserve">Peterson Holdings LLC</t>
  </si>
  <si>
    <t xml:space="preserve">(503) 555-1655</t>
  </si>
  <si>
    <t xml:space="preserve">stacey.peterson@quillayute.org</t>
  </si>
  <si>
    <t xml:space="preserve">WL-03121</t>
  </si>
  <si>
    <t xml:space="preserve">(541) 555-6987</t>
  </si>
  <si>
    <t xml:space="preserve">joel.ellis@outlook.example.com</t>
  </si>
  <si>
    <t xml:space="preserve">WL-03122</t>
  </si>
  <si>
    <t xml:space="preserve">Owens</t>
  </si>
  <si>
    <t xml:space="preserve">Owens Marine LLC</t>
  </si>
  <si>
    <t xml:space="preserve">(541) 555-1473</t>
  </si>
  <si>
    <t xml:space="preserve">larry.owens@pugetpost.com</t>
  </si>
  <si>
    <t xml:space="preserve">WL-03123</t>
  </si>
  <si>
    <t xml:space="preserve">(503) 555-0859</t>
  </si>
  <si>
    <t xml:space="preserve">michael.johnson@gmail.example.com</t>
  </si>
  <si>
    <t xml:space="preserve">WL-03124</t>
  </si>
  <si>
    <t xml:space="preserve">(253) 555-2636</t>
  </si>
  <si>
    <t xml:space="preserve">heather_taylor@outlook.example.com</t>
  </si>
  <si>
    <t xml:space="preserve">WL-03125</t>
  </si>
  <si>
    <t xml:space="preserve">(425) 555-3108</t>
  </si>
  <si>
    <t xml:space="preserve">ronaldwright@salishnet.net</t>
  </si>
  <si>
    <t xml:space="preserve">WL-03126</t>
  </si>
  <si>
    <t xml:space="preserve">OSPREY CREST</t>
  </si>
  <si>
    <t xml:space="preserve">(253) 555-0987</t>
  </si>
  <si>
    <t xml:space="preserve">cheryl_mejia@quillayute.org</t>
  </si>
  <si>
    <t xml:space="preserve">WL-03127</t>
  </si>
  <si>
    <t xml:space="preserve">(503) 555-4253</t>
  </si>
  <si>
    <t xml:space="preserve">lindsay.dixon@quillayute.org</t>
  </si>
  <si>
    <t xml:space="preserve">WL-03128</t>
  </si>
  <si>
    <t xml:space="preserve">FOUL SONG</t>
  </si>
  <si>
    <t xml:space="preserve">(360) 555-8007</t>
  </si>
  <si>
    <t xml:space="preserve">kayla_johnson@harbormail.net</t>
  </si>
  <si>
    <t xml:space="preserve">WL-03129</t>
  </si>
  <si>
    <t xml:space="preserve">Fischer Charters Inc</t>
  </si>
  <si>
    <t xml:space="preserve">(360) 555-4894</t>
  </si>
  <si>
    <t xml:space="preserve">jennifer_fischer@gmail.example.com</t>
  </si>
  <si>
    <t xml:space="preserve">WL-03130</t>
  </si>
  <si>
    <t xml:space="preserve">Berger Marine LLC</t>
  </si>
  <si>
    <t xml:space="preserve">(360) 555-5594</t>
  </si>
  <si>
    <t xml:space="preserve">nicole.berger@quillayute.org</t>
  </si>
  <si>
    <t xml:space="preserve">WL-03131</t>
  </si>
  <si>
    <t xml:space="preserve">Quinn</t>
  </si>
  <si>
    <t xml:space="preserve">(360) 555-7225</t>
  </si>
  <si>
    <t xml:space="preserve">jose.quinn@salishnet.net</t>
  </si>
  <si>
    <t xml:space="preserve">WL-03132</t>
  </si>
  <si>
    <t xml:space="preserve">(360) 555-5847</t>
  </si>
  <si>
    <t xml:space="preserve">david.fox@salishnet.net</t>
  </si>
  <si>
    <t xml:space="preserve">WL-03133</t>
  </si>
  <si>
    <t xml:space="preserve">Zuniga</t>
  </si>
  <si>
    <t xml:space="preserve">Zuniga Charters Inc</t>
  </si>
  <si>
    <t xml:space="preserve">(425) 555-0731</t>
  </si>
  <si>
    <t xml:space="preserve">catherine.zuniga@gmail.example.com</t>
  </si>
  <si>
    <t xml:space="preserve">WL-03134</t>
  </si>
  <si>
    <t xml:space="preserve">Larson Holdings LLC</t>
  </si>
  <si>
    <t xml:space="preserve">(360) 555-2276</t>
  </si>
  <si>
    <t xml:space="preserve">laurie.larson@gmail.example.com</t>
  </si>
  <si>
    <t xml:space="preserve">WL-03135</t>
  </si>
  <si>
    <t xml:space="preserve">(503) 555-4257</t>
  </si>
  <si>
    <t xml:space="preserve">mallory_rodgers@salishnet.net</t>
  </si>
  <si>
    <t xml:space="preserve">WL-03136</t>
  </si>
  <si>
    <t xml:space="preserve">Brittney</t>
  </si>
  <si>
    <t xml:space="preserve">(541) 555-7168</t>
  </si>
  <si>
    <t xml:space="preserve">brittneyhawkins@harbormail.net</t>
  </si>
  <si>
    <t xml:space="preserve">WL-03137</t>
  </si>
  <si>
    <t xml:space="preserve">(503) 555-7846</t>
  </si>
  <si>
    <t xml:space="preserve">matthew_hamilton@harbormail.net</t>
  </si>
  <si>
    <t xml:space="preserve">WL-03138</t>
  </si>
  <si>
    <t xml:space="preserve">Dominique</t>
  </si>
  <si>
    <t xml:space="preserve">(541) 555-0931</t>
  </si>
  <si>
    <t xml:space="preserve">dominique_lewis@harbormail.net</t>
  </si>
  <si>
    <t xml:space="preserve">WL-03139</t>
  </si>
  <si>
    <t xml:space="preserve">(503) 555-5671</t>
  </si>
  <si>
    <t xml:space="preserve">stanleypeterson@outlook.example.com</t>
  </si>
  <si>
    <t xml:space="preserve">WL-03140</t>
  </si>
  <si>
    <t xml:space="preserve">(360) 555-4805</t>
  </si>
  <si>
    <t xml:space="preserve">jason_martinez@pugetpost.com</t>
  </si>
  <si>
    <t xml:space="preserve">WL-03141</t>
  </si>
  <si>
    <t xml:space="preserve">(360) 555-4236</t>
  </si>
  <si>
    <t xml:space="preserve">josephgreen@pugetpost.com</t>
  </si>
  <si>
    <t xml:space="preserve">WL-03142</t>
  </si>
  <si>
    <t xml:space="preserve">Tommy</t>
  </si>
  <si>
    <t xml:space="preserve">Bennett Holdings LLC</t>
  </si>
  <si>
    <t xml:space="preserve">(360) 555-4879</t>
  </si>
  <si>
    <t xml:space="preserve">tommy.bennett@gmail.example.com</t>
  </si>
  <si>
    <t xml:space="preserve">WL-03143</t>
  </si>
  <si>
    <t xml:space="preserve">(503) 555-1065</t>
  </si>
  <si>
    <t xml:space="preserve">timothy_jennings@harbormail.net</t>
  </si>
  <si>
    <t xml:space="preserve">WL-03144</t>
  </si>
  <si>
    <t xml:space="preserve">Jackson Ventures LLC</t>
  </si>
  <si>
    <t xml:space="preserve">(425) 555-9641</t>
  </si>
  <si>
    <t xml:space="preserve">brandijackson@salishnet.net</t>
  </si>
  <si>
    <t xml:space="preserve">WL-03145</t>
  </si>
  <si>
    <t xml:space="preserve">(360) 555-4986</t>
  </si>
  <si>
    <t xml:space="preserve">connie_hernandez@quillayute.org</t>
  </si>
  <si>
    <t xml:space="preserve">WL-03146</t>
  </si>
  <si>
    <t xml:space="preserve">Dalton</t>
  </si>
  <si>
    <t xml:space="preserve">(360) 555-1020</t>
  </si>
  <si>
    <t xml:space="preserve">jose_dalton@salishnet.net</t>
  </si>
  <si>
    <t xml:space="preserve">WL-03147</t>
  </si>
  <si>
    <t xml:space="preserve">(360) 555-1109</t>
  </si>
  <si>
    <t xml:space="preserve">jonathan_bean@harbormail.net</t>
  </si>
  <si>
    <t xml:space="preserve">WL-03148</t>
  </si>
  <si>
    <t xml:space="preserve">(360) 555-2880</t>
  </si>
  <si>
    <t xml:space="preserve">stephaniewilcox@pugetpost.com</t>
  </si>
  <si>
    <t xml:space="preserve">WL-03149</t>
  </si>
  <si>
    <t xml:space="preserve">(541) 555-7340</t>
  </si>
  <si>
    <t xml:space="preserve">toddwilliams@quillayute.org</t>
  </si>
  <si>
    <t xml:space="preserve">WL-03150</t>
  </si>
  <si>
    <t xml:space="preserve">Dave</t>
  </si>
  <si>
    <t xml:space="preserve">Holmes Holdings LLC</t>
  </si>
  <si>
    <t xml:space="preserve">(360) 555-2614</t>
  </si>
  <si>
    <t xml:space="preserve">WL-03151</t>
  </si>
  <si>
    <t xml:space="preserve">King Marine LLC</t>
  </si>
  <si>
    <t xml:space="preserve">(360) 555-2912</t>
  </si>
  <si>
    <t xml:space="preserve">elizabeth_king@outlook.example.com</t>
  </si>
  <si>
    <t xml:space="preserve">WL-03152</t>
  </si>
  <si>
    <t xml:space="preserve">Simmons Charters Inc</t>
  </si>
  <si>
    <t xml:space="preserve">(360) 555-6994</t>
  </si>
  <si>
    <t xml:space="preserve">kenneth_simmons@quillayute.org</t>
  </si>
  <si>
    <t xml:space="preserve">WL-03153</t>
  </si>
  <si>
    <t xml:space="preserve">(360) 555-0506</t>
  </si>
  <si>
    <t xml:space="preserve">derrickwebb@gmail.example.com</t>
  </si>
  <si>
    <t xml:space="preserve">WL-03154</t>
  </si>
  <si>
    <t xml:space="preserve">(360) 555-6172</t>
  </si>
  <si>
    <t xml:space="preserve">michaelstevens@harbormail.net</t>
  </si>
  <si>
    <t xml:space="preserve">WL-03155</t>
  </si>
  <si>
    <t xml:space="preserve">(253) 555-9482</t>
  </si>
  <si>
    <t xml:space="preserve">mark_harvey@pugetpost.com</t>
  </si>
  <si>
    <t xml:space="preserve">WL-03156</t>
  </si>
  <si>
    <t xml:space="preserve">Riley Ventures LLC</t>
  </si>
  <si>
    <t xml:space="preserve">SANEDRLING ROSE</t>
  </si>
  <si>
    <t xml:space="preserve">(206) 555-1865</t>
  </si>
  <si>
    <t xml:space="preserve">stephen.riley@quillayute.org</t>
  </si>
  <si>
    <t xml:space="preserve">WL-03157</t>
  </si>
  <si>
    <t xml:space="preserve">Dean Marine LLC</t>
  </si>
  <si>
    <t xml:space="preserve">(503) 555-6795</t>
  </si>
  <si>
    <t xml:space="preserve">robertdean@salishnet.net</t>
  </si>
  <si>
    <t xml:space="preserve">WL-03158</t>
  </si>
  <si>
    <t xml:space="preserve">(503) 555-2130</t>
  </si>
  <si>
    <t xml:space="preserve">andrea_lopez@outlook.example.com</t>
  </si>
  <si>
    <t xml:space="preserve">WL-03159</t>
  </si>
  <si>
    <t xml:space="preserve">(360) 555-1402</t>
  </si>
  <si>
    <t xml:space="preserve">williamwilliams@gmail.example.com</t>
  </si>
  <si>
    <t xml:space="preserve">WL-03160</t>
  </si>
  <si>
    <t xml:space="preserve">(425) 555-9812</t>
  </si>
  <si>
    <t xml:space="preserve">kyle_mann@quillayute.org</t>
  </si>
  <si>
    <t xml:space="preserve">WL-03161</t>
  </si>
  <si>
    <t xml:space="preserve">(360) 555-2565</t>
  </si>
  <si>
    <t xml:space="preserve">ashley_hall@pugetpost.com</t>
  </si>
  <si>
    <t xml:space="preserve">WL-03162</t>
  </si>
  <si>
    <t xml:space="preserve">WL-03163</t>
  </si>
  <si>
    <t xml:space="preserve">Dunn Marine LLC</t>
  </si>
  <si>
    <t xml:space="preserve">(503) 555-1127</t>
  </si>
  <si>
    <t xml:space="preserve">julia.dunn@outlook.example.com</t>
  </si>
  <si>
    <t xml:space="preserve">WL-03164</t>
  </si>
  <si>
    <t xml:space="preserve">(360) 555-6900</t>
  </si>
  <si>
    <t xml:space="preserve">danielrivera@salishnet.net</t>
  </si>
  <si>
    <t xml:space="preserve">WL-03165</t>
  </si>
  <si>
    <t xml:space="preserve">Durham</t>
  </si>
  <si>
    <t xml:space="preserve">Durham Charters Inc</t>
  </si>
  <si>
    <t xml:space="preserve">(503) 555-7146</t>
  </si>
  <si>
    <t xml:space="preserve">brendandurham@harbormail.net</t>
  </si>
  <si>
    <t xml:space="preserve">WL-03166</t>
  </si>
  <si>
    <t xml:space="preserve">(253) 555-5055</t>
  </si>
  <si>
    <t xml:space="preserve">victoria_gonzales@harbormail.net</t>
  </si>
  <si>
    <t xml:space="preserve">WL-03167</t>
  </si>
  <si>
    <t xml:space="preserve">Rhodes Holdings LLC</t>
  </si>
  <si>
    <t xml:space="preserve">(425) 555-4886</t>
  </si>
  <si>
    <t xml:space="preserve">sara_rhodes@pugetpost.com</t>
  </si>
  <si>
    <t xml:space="preserve">WL-03168</t>
  </si>
  <si>
    <t xml:space="preserve">Mckinney Marine LLC</t>
  </si>
  <si>
    <t xml:space="preserve">(360) 555-6542</t>
  </si>
  <si>
    <t xml:space="preserve">danielle_mckinney@quillayute.org</t>
  </si>
  <si>
    <t xml:space="preserve">WL-03169</t>
  </si>
  <si>
    <t xml:space="preserve">(541) 555-2471</t>
  </si>
  <si>
    <t xml:space="preserve">william.clark@salishnet.net</t>
  </si>
  <si>
    <t xml:space="preserve">WL-03170</t>
  </si>
  <si>
    <t xml:space="preserve">Chen Charters Inc</t>
  </si>
  <si>
    <t xml:space="preserve">(503) 555-3869</t>
  </si>
  <si>
    <t xml:space="preserve">kyle.chen@outlook.example.com</t>
  </si>
  <si>
    <t xml:space="preserve">WL-03171</t>
  </si>
  <si>
    <t xml:space="preserve">Destiny</t>
  </si>
  <si>
    <t xml:space="preserve">Tucker Marine LLC</t>
  </si>
  <si>
    <t xml:space="preserve">(360) 555-8652</t>
  </si>
  <si>
    <t xml:space="preserve">destiny_tucker@quillayute.org</t>
  </si>
  <si>
    <t xml:space="preserve">WL-03172</t>
  </si>
  <si>
    <t xml:space="preserve">(360) 555-5380</t>
  </si>
  <si>
    <t xml:space="preserve">jessica.sanford@quillayute.org</t>
  </si>
  <si>
    <t xml:space="preserve">WL-03173</t>
  </si>
  <si>
    <t xml:space="preserve">Wood Ventures LLC</t>
  </si>
  <si>
    <t xml:space="preserve">(360) 555-1763</t>
  </si>
  <si>
    <t xml:space="preserve">timothy.wood@quillayute.org</t>
  </si>
  <si>
    <t xml:space="preserve">WL-03174</t>
  </si>
  <si>
    <t xml:space="preserve">(206) 555-6270</t>
  </si>
  <si>
    <t xml:space="preserve">WL-03175</t>
  </si>
  <si>
    <t xml:space="preserve">Lawrence Holdings LLC</t>
  </si>
  <si>
    <t xml:space="preserve">WIDGEON REACH</t>
  </si>
  <si>
    <t xml:space="preserve">(360) 555-3986</t>
  </si>
  <si>
    <t xml:space="preserve">robert.lawrence@outlook.example.com</t>
  </si>
  <si>
    <t xml:space="preserve">WL-03176</t>
  </si>
  <si>
    <t xml:space="preserve">Kelly Ventures LLC</t>
  </si>
  <si>
    <t xml:space="preserve">(541) 555-5131</t>
  </si>
  <si>
    <t xml:space="preserve">elizabeth.kelly@harbormail.net</t>
  </si>
  <si>
    <t xml:space="preserve">WL-03177</t>
  </si>
  <si>
    <t xml:space="preserve">Alexandra</t>
  </si>
  <si>
    <t xml:space="preserve">(360) 555-5701</t>
  </si>
  <si>
    <t xml:space="preserve">alexandra_lee@outlook.example.com</t>
  </si>
  <si>
    <t xml:space="preserve">WL-03178</t>
  </si>
  <si>
    <t xml:space="preserve">Schneider Charters Inc</t>
  </si>
  <si>
    <t xml:space="preserve">(360) 555-6314</t>
  </si>
  <si>
    <t xml:space="preserve">kristen.schneider@quillayute.org</t>
  </si>
  <si>
    <t xml:space="preserve">WL-03179</t>
  </si>
  <si>
    <t xml:space="preserve">Ball Ventures LLC</t>
  </si>
  <si>
    <t xml:space="preserve">(541) 555-3114</t>
  </si>
  <si>
    <t xml:space="preserve">deniseball@harbormail.net</t>
  </si>
  <si>
    <t xml:space="preserve">WL-03180</t>
  </si>
  <si>
    <t xml:space="preserve">(503) 555-9248</t>
  </si>
  <si>
    <t xml:space="preserve">teresa.jimenez@gmail.example.com</t>
  </si>
  <si>
    <t xml:space="preserve">WL-03181</t>
  </si>
  <si>
    <t xml:space="preserve">Collins Ventures LLC</t>
  </si>
  <si>
    <t xml:space="preserve">(360) 555-4508</t>
  </si>
  <si>
    <t xml:space="preserve">annettecollins@pugetpost.com</t>
  </si>
  <si>
    <t xml:space="preserve">WL-03182</t>
  </si>
  <si>
    <t xml:space="preserve">OTTER GLIDE</t>
  </si>
  <si>
    <t xml:space="preserve">(360) 555-0321</t>
  </si>
  <si>
    <t xml:space="preserve">matthew.gonzalez@harbormail.net</t>
  </si>
  <si>
    <t xml:space="preserve">WL-03183</t>
  </si>
  <si>
    <t xml:space="preserve">(541) 555-4517</t>
  </si>
  <si>
    <t xml:space="preserve">daniel_stevens@quillayute.org</t>
  </si>
  <si>
    <t xml:space="preserve">WL-03184</t>
  </si>
  <si>
    <t xml:space="preserve">Alexander Ventures LLC</t>
  </si>
  <si>
    <t xml:space="preserve">(360) 555-6101</t>
  </si>
  <si>
    <t xml:space="preserve">lindsay.alexander@harbormail.net</t>
  </si>
  <si>
    <t xml:space="preserve">WL-03185</t>
  </si>
  <si>
    <t xml:space="preserve">(360) 555-4390</t>
  </si>
  <si>
    <t xml:space="preserve">sarahdavis@pugetpost.com</t>
  </si>
  <si>
    <t xml:space="preserve">WL-03186</t>
  </si>
  <si>
    <t xml:space="preserve">Murray Ventures LLC</t>
  </si>
  <si>
    <t xml:space="preserve">(206) 555-7703</t>
  </si>
  <si>
    <t xml:space="preserve">kevin_murray@harbormail.net</t>
  </si>
  <si>
    <t xml:space="preserve">WL-03187</t>
  </si>
  <si>
    <t xml:space="preserve">(360) 555-8206</t>
  </si>
  <si>
    <t xml:space="preserve">cynthia.brown@gmail.example.com</t>
  </si>
  <si>
    <t xml:space="preserve">WL-03188</t>
  </si>
  <si>
    <t xml:space="preserve">(360) 555-1717</t>
  </si>
  <si>
    <t xml:space="preserve">juan_alexander@gmail.example.com</t>
  </si>
  <si>
    <t xml:space="preserve">WL-03189</t>
  </si>
  <si>
    <t xml:space="preserve">(360) 555-1748</t>
  </si>
  <si>
    <t xml:space="preserve">gregory_johnson@gmail.example.com</t>
  </si>
  <si>
    <t xml:space="preserve">WL-03190</t>
  </si>
  <si>
    <t xml:space="preserve">Pearson Charters Inc</t>
  </si>
  <si>
    <t xml:space="preserve">(360) 555-5419</t>
  </si>
  <si>
    <t xml:space="preserve">john.pearson@outlook.example.com</t>
  </si>
  <si>
    <t xml:space="preserve">WL-03191</t>
  </si>
  <si>
    <t xml:space="preserve">Lam</t>
  </si>
  <si>
    <t xml:space="preserve">(503) 555-8074</t>
  </si>
  <si>
    <t xml:space="preserve">william_lam@gmail.example.com</t>
  </si>
  <si>
    <t xml:space="preserve">WL-03192</t>
  </si>
  <si>
    <t xml:space="preserve">aaron_johnson@pugetpost.com</t>
  </si>
  <si>
    <t xml:space="preserve">WL-03193</t>
  </si>
  <si>
    <t xml:space="preserve">(360) 555-1025</t>
  </si>
  <si>
    <t xml:space="preserve">tammy_williams@outlook.example.com</t>
  </si>
  <si>
    <t xml:space="preserve">WL-03194</t>
  </si>
  <si>
    <t xml:space="preserve">(541) 555-3221</t>
  </si>
  <si>
    <t xml:space="preserve">jonathonwhite@salishnet.net</t>
  </si>
  <si>
    <t xml:space="preserve">WL-03195</t>
  </si>
  <si>
    <t xml:space="preserve">Burns Marine LLC</t>
  </si>
  <si>
    <t xml:space="preserve">(360) 555-2295</t>
  </si>
  <si>
    <t xml:space="preserve">matthew.burns@outlook.example.com</t>
  </si>
  <si>
    <t xml:space="preserve">WL-03196</t>
  </si>
  <si>
    <t xml:space="preserve">Tate Marine LLC</t>
  </si>
  <si>
    <t xml:space="preserve">(360) 555-9839</t>
  </si>
  <si>
    <t xml:space="preserve">nicholastate@gmail.example.com</t>
  </si>
  <si>
    <t xml:space="preserve">WL-03197</t>
  </si>
  <si>
    <t xml:space="preserve">(360) 555-2995</t>
  </si>
  <si>
    <t xml:space="preserve">thomas.lee@quillayute.org</t>
  </si>
  <si>
    <t xml:space="preserve">WL-03198</t>
  </si>
  <si>
    <t xml:space="preserve">(360) 555-1644</t>
  </si>
  <si>
    <t xml:space="preserve">katherinebailey@pugetpost.com</t>
  </si>
  <si>
    <t xml:space="preserve">WL-03199</t>
  </si>
  <si>
    <t xml:space="preserve">Miguel</t>
  </si>
  <si>
    <t xml:space="preserve">Tucker Ventures LLC</t>
  </si>
  <si>
    <t xml:space="preserve">(360) 555-1362</t>
  </si>
  <si>
    <t xml:space="preserve">miguel_tucker@outlook.example.com</t>
  </si>
  <si>
    <t xml:space="preserve">WL-03200</t>
  </si>
  <si>
    <t xml:space="preserve">(541) 555-4215</t>
  </si>
  <si>
    <t xml:space="preserve">dustin.callahan@outlook.example.com</t>
  </si>
  <si>
    <t xml:space="preserve">WL-03201</t>
  </si>
  <si>
    <t xml:space="preserve">(425) 555-1515</t>
  </si>
  <si>
    <t xml:space="preserve">nancymontgomery@gmail.example.com</t>
  </si>
  <si>
    <t xml:space="preserve">WL-03202</t>
  </si>
  <si>
    <t xml:space="preserve">(503) 555-7055</t>
  </si>
  <si>
    <t xml:space="preserve">brianscott@quillayute.org</t>
  </si>
  <si>
    <t xml:space="preserve">WL-03203</t>
  </si>
  <si>
    <t xml:space="preserve">(360) 555-8325</t>
  </si>
  <si>
    <t xml:space="preserve">kyle_shepard@harbormail.net</t>
  </si>
  <si>
    <t xml:space="preserve">WL-03204</t>
  </si>
  <si>
    <t xml:space="preserve">(360) 555-3040</t>
  </si>
  <si>
    <t xml:space="preserve">stevenhall@salishnet.net</t>
  </si>
  <si>
    <t xml:space="preserve">WL-03205</t>
  </si>
  <si>
    <t xml:space="preserve">Hampton</t>
  </si>
  <si>
    <t xml:space="preserve">Hampton Holdings LLC</t>
  </si>
  <si>
    <t xml:space="preserve">(360) 555-1749</t>
  </si>
  <si>
    <t xml:space="preserve">matthewhampton@gmail.example.com</t>
  </si>
  <si>
    <t xml:space="preserve">WL-03206</t>
  </si>
  <si>
    <t xml:space="preserve">(503) 555-8693</t>
  </si>
  <si>
    <t xml:space="preserve">edward.thomas@outlook.example.com</t>
  </si>
  <si>
    <t xml:space="preserve">WL-03207</t>
  </si>
  <si>
    <t xml:space="preserve">(541) 555-9042</t>
  </si>
  <si>
    <t xml:space="preserve">stephaniegarza@quillayute.org</t>
  </si>
  <si>
    <t xml:space="preserve">WL-03208</t>
  </si>
  <si>
    <t xml:space="preserve">(206) 555-7527</t>
  </si>
  <si>
    <t xml:space="preserve">anthonyzavala@salishnet.net</t>
  </si>
  <si>
    <t xml:space="preserve">WL-03209</t>
  </si>
  <si>
    <t xml:space="preserve">Velazquez</t>
  </si>
  <si>
    <t xml:space="preserve">Velazquez Holdings LLC</t>
  </si>
  <si>
    <t xml:space="preserve">(360) 555-8076</t>
  </si>
  <si>
    <t xml:space="preserve">eric_velazquez@gmail.example.com</t>
  </si>
  <si>
    <t xml:space="preserve">WL-03210</t>
  </si>
  <si>
    <t xml:space="preserve">Calderon</t>
  </si>
  <si>
    <t xml:space="preserve">Calderon Charters Inc</t>
  </si>
  <si>
    <t xml:space="preserve">(253) 555-4515</t>
  </si>
  <si>
    <t xml:space="preserve">jamescalderon@pugetpost.com</t>
  </si>
  <si>
    <t xml:space="preserve">WL-03211</t>
  </si>
  <si>
    <t xml:space="preserve">(360) 555-7776</t>
  </si>
  <si>
    <t xml:space="preserve">spencer.murray@salishnet.net</t>
  </si>
  <si>
    <t xml:space="preserve">WL-03212</t>
  </si>
  <si>
    <t xml:space="preserve">(541) 555-2515</t>
  </si>
  <si>
    <t xml:space="preserve">damon_garcia@gmail.example.com</t>
  </si>
  <si>
    <t xml:space="preserve">WL-03213</t>
  </si>
  <si>
    <t xml:space="preserve">(541) 555-0374</t>
  </si>
  <si>
    <t xml:space="preserve">williamsingh@salishnet.net</t>
  </si>
  <si>
    <t xml:space="preserve">WL-03214</t>
  </si>
  <si>
    <t xml:space="preserve">(360) 555-9786</t>
  </si>
  <si>
    <t xml:space="preserve">michaelarmstrong@pugetpost.com</t>
  </si>
  <si>
    <t xml:space="preserve">WL-03215</t>
  </si>
  <si>
    <t xml:space="preserve">Simmons Holdings LLC</t>
  </si>
  <si>
    <t xml:space="preserve">(253) 555-2513</t>
  </si>
  <si>
    <t xml:space="preserve">eric_simmons@pugetpost.com</t>
  </si>
  <si>
    <t xml:space="preserve">WL-03216</t>
  </si>
  <si>
    <t xml:space="preserve">(541) 555-5703</t>
  </si>
  <si>
    <t xml:space="preserve">nancy.branch@outlook.example.com</t>
  </si>
  <si>
    <t xml:space="preserve">WL-03217</t>
  </si>
  <si>
    <t xml:space="preserve">(541) 555-5581</t>
  </si>
  <si>
    <t xml:space="preserve">stevenwilliams@outlook.example.com</t>
  </si>
  <si>
    <t xml:space="preserve">WL-03218</t>
  </si>
  <si>
    <t xml:space="preserve">(503) 555-4936</t>
  </si>
  <si>
    <t xml:space="preserve">brittany.williams@quillayute.org</t>
  </si>
  <si>
    <t xml:space="preserve">WL-03219</t>
  </si>
  <si>
    <t xml:space="preserve">(360) 555-4781</t>
  </si>
  <si>
    <t xml:space="preserve">tara_sanders@pugetpost.com</t>
  </si>
  <si>
    <t xml:space="preserve">WL-03220</t>
  </si>
  <si>
    <t xml:space="preserve">Kirby Marine LLC</t>
  </si>
  <si>
    <t xml:space="preserve">(541) 555-5771</t>
  </si>
  <si>
    <t xml:space="preserve">daniel.kirby@harbormail.net</t>
  </si>
  <si>
    <t xml:space="preserve">WL-03221</t>
  </si>
  <si>
    <t xml:space="preserve">(360) 555-1386</t>
  </si>
  <si>
    <t xml:space="preserve">christopher.shepherd@harbormail.net</t>
  </si>
  <si>
    <t xml:space="preserve">WL-03222</t>
  </si>
  <si>
    <t xml:space="preserve">(360) 555-8113</t>
  </si>
  <si>
    <t xml:space="preserve">teresa_scott@quillayute.org</t>
  </si>
  <si>
    <t xml:space="preserve">WL-03223</t>
  </si>
  <si>
    <t xml:space="preserve">King Ventures LLC</t>
  </si>
  <si>
    <t xml:space="preserve">tony.king@harbormail.net</t>
  </si>
  <si>
    <t xml:space="preserve">WL-03224</t>
  </si>
  <si>
    <t xml:space="preserve">(541) 555-0376</t>
  </si>
  <si>
    <t xml:space="preserve">catherine.flynn@harbormail.net</t>
  </si>
  <si>
    <t xml:space="preserve">WL-03225</t>
  </si>
  <si>
    <t xml:space="preserve">Duarte Ventures LLC</t>
  </si>
  <si>
    <t xml:space="preserve">(360) 555-1932</t>
  </si>
  <si>
    <t xml:space="preserve">tommy_duarte@outlook.example.com</t>
  </si>
  <si>
    <t xml:space="preserve">WL-03226</t>
  </si>
  <si>
    <t xml:space="preserve">Kari</t>
  </si>
  <si>
    <t xml:space="preserve">(541) 555-2476</t>
  </si>
  <si>
    <t xml:space="preserve">kari_snow@harbormail.net</t>
  </si>
  <si>
    <t xml:space="preserve">WL-03227</t>
  </si>
  <si>
    <t xml:space="preserve">(360) 555-3747</t>
  </si>
  <si>
    <t xml:space="preserve">carrie.herrera@gmail.example.com</t>
  </si>
  <si>
    <t xml:space="preserve">WL-03228</t>
  </si>
  <si>
    <t xml:space="preserve">Stuart</t>
  </si>
  <si>
    <t xml:space="preserve">(541) 555-3757</t>
  </si>
  <si>
    <t xml:space="preserve">roystuart@quillayute.org</t>
  </si>
  <si>
    <t xml:space="preserve">WL-03229</t>
  </si>
  <si>
    <t xml:space="preserve">Alvarez Holdings LLC</t>
  </si>
  <si>
    <t xml:space="preserve">(541) 555-4818</t>
  </si>
  <si>
    <t xml:space="preserve">monicaalvarez@harbormail.net</t>
  </si>
  <si>
    <t xml:space="preserve">WL-03230</t>
  </si>
  <si>
    <t xml:space="preserve">(360) 555-2133</t>
  </si>
  <si>
    <t xml:space="preserve">corypark@outlook.example.com</t>
  </si>
  <si>
    <t xml:space="preserve">WL-03231</t>
  </si>
  <si>
    <t xml:space="preserve">Roberto</t>
  </si>
  <si>
    <t xml:space="preserve">roberto_simpson@pugetpost.com</t>
  </si>
  <si>
    <t xml:space="preserve">WL-03232</t>
  </si>
  <si>
    <t xml:space="preserve">Christensen Ventures LLC</t>
  </si>
  <si>
    <t xml:space="preserve">(360) 555-5818</t>
  </si>
  <si>
    <t xml:space="preserve">johnathan_christensen@pugetpost.com</t>
  </si>
  <si>
    <t xml:space="preserve">WL-03233</t>
  </si>
  <si>
    <t xml:space="preserve">(360) 555-4394</t>
  </si>
  <si>
    <t xml:space="preserve">erin.williams@salishnet.net</t>
  </si>
  <si>
    <t xml:space="preserve">WL-03234</t>
  </si>
  <si>
    <t xml:space="preserve">(503) 555-7087</t>
  </si>
  <si>
    <t xml:space="preserve">loganthomas@outlook.example.com</t>
  </si>
  <si>
    <t xml:space="preserve">WL-03235</t>
  </si>
  <si>
    <t xml:space="preserve">(360) 555-9792</t>
  </si>
  <si>
    <t xml:space="preserve">andrea_rodriguez@outlook.example.com</t>
  </si>
  <si>
    <t xml:space="preserve">WL-03236</t>
  </si>
  <si>
    <t xml:space="preserve">(503) 555-6200</t>
  </si>
  <si>
    <t xml:space="preserve">danielle_brock@gmail.example.com</t>
  </si>
  <si>
    <t xml:space="preserve">WL-03237</t>
  </si>
  <si>
    <t xml:space="preserve">(425) 555-3942</t>
  </si>
  <si>
    <t xml:space="preserve">amber_martin@outlook.example.com</t>
  </si>
  <si>
    <t xml:space="preserve">WL-03238</t>
  </si>
  <si>
    <t xml:space="preserve">Carter Charters Inc</t>
  </si>
  <si>
    <t xml:space="preserve">justin_carter@outlook.example.com</t>
  </si>
  <si>
    <t xml:space="preserve">WL-03239</t>
  </si>
  <si>
    <t xml:space="preserve">SOPREY ANN</t>
  </si>
  <si>
    <t xml:space="preserve">(360) 555-6248</t>
  </si>
  <si>
    <t xml:space="preserve">carladelgado@outlook.example.com</t>
  </si>
  <si>
    <t xml:space="preserve">WL-03240</t>
  </si>
  <si>
    <t xml:space="preserve">Booth Charters Inc</t>
  </si>
  <si>
    <t xml:space="preserve">(360) 555-0315</t>
  </si>
  <si>
    <t xml:space="preserve">lisabooth@salishnet.net</t>
  </si>
  <si>
    <t xml:space="preserve">WL-03241</t>
  </si>
  <si>
    <t xml:space="preserve">(541) 555-9524</t>
  </si>
  <si>
    <t xml:space="preserve">WL-03242</t>
  </si>
  <si>
    <t xml:space="preserve">Navarro Ventures LLC</t>
  </si>
  <si>
    <t xml:space="preserve">(206) 555-8156</t>
  </si>
  <si>
    <t xml:space="preserve">michealnavarro@outlook.example.com</t>
  </si>
  <si>
    <t xml:space="preserve">WL-03243</t>
  </si>
  <si>
    <t xml:space="preserve">(541) 555-1274</t>
  </si>
  <si>
    <t xml:space="preserve">jessicalong@gmail.example.com</t>
  </si>
  <si>
    <t xml:space="preserve">WL-03244</t>
  </si>
  <si>
    <t xml:space="preserve">Norma</t>
  </si>
  <si>
    <t xml:space="preserve">(541) 555-5149</t>
  </si>
  <si>
    <t xml:space="preserve">norma.brown@salishnet.net</t>
  </si>
  <si>
    <t xml:space="preserve">WL-03245</t>
  </si>
  <si>
    <t xml:space="preserve">howardsellers@quillayute.org</t>
  </si>
  <si>
    <t xml:space="preserve">WL-03246</t>
  </si>
  <si>
    <t xml:space="preserve">(360) 555-5945</t>
  </si>
  <si>
    <t xml:space="preserve">robert.martin@outlook.example.com</t>
  </si>
  <si>
    <t xml:space="preserve">WL-03247</t>
  </si>
  <si>
    <t xml:space="preserve">(206) 555-4559</t>
  </si>
  <si>
    <t xml:space="preserve">tinaarmstrong@harbormail.net</t>
  </si>
  <si>
    <t xml:space="preserve">WL-03248</t>
  </si>
  <si>
    <t xml:space="preserve">Grant Charters Inc</t>
  </si>
  <si>
    <t xml:space="preserve">(425) 555-9299</t>
  </si>
  <si>
    <t xml:space="preserve">theresagrant@salishnet.net</t>
  </si>
  <si>
    <t xml:space="preserve">WL-03249</t>
  </si>
  <si>
    <t xml:space="preserve">(360) 555-7026</t>
  </si>
  <si>
    <t xml:space="preserve">julia_anderson@salishnet.net</t>
  </si>
  <si>
    <t xml:space="preserve">WL-03250</t>
  </si>
  <si>
    <t xml:space="preserve">(541) 555-1562</t>
  </si>
  <si>
    <t xml:space="preserve">philip_garcia@outlook.example.com</t>
  </si>
  <si>
    <t xml:space="preserve">WL-03251</t>
  </si>
  <si>
    <t xml:space="preserve">Katelyn</t>
  </si>
  <si>
    <t xml:space="preserve">(541) 555-7666</t>
  </si>
  <si>
    <t xml:space="preserve">katelyncook@gmail.example.com</t>
  </si>
  <si>
    <t xml:space="preserve">WL-03252</t>
  </si>
  <si>
    <t xml:space="preserve">Gregory Holdings LLC</t>
  </si>
  <si>
    <t xml:space="preserve">(360) 555-2108</t>
  </si>
  <si>
    <t xml:space="preserve">john.gregory@gmail.example.com</t>
  </si>
  <si>
    <t xml:space="preserve">WL-03253</t>
  </si>
  <si>
    <t xml:space="preserve">Butler Ventures LLC</t>
  </si>
  <si>
    <t xml:space="preserve">(541) 555-5109</t>
  </si>
  <si>
    <t xml:space="preserve">jenniferbutler@salishnet.net</t>
  </si>
  <si>
    <t xml:space="preserve">WL-03254</t>
  </si>
  <si>
    <t xml:space="preserve">linda_garza@outlook.example.com</t>
  </si>
  <si>
    <t xml:space="preserve">WL-03255</t>
  </si>
  <si>
    <t xml:space="preserve">Meghan</t>
  </si>
  <si>
    <t xml:space="preserve">(541) 555-2795</t>
  </si>
  <si>
    <t xml:space="preserve">meghanhoward@quillayute.org</t>
  </si>
  <si>
    <t xml:space="preserve">WL-03256</t>
  </si>
  <si>
    <t xml:space="preserve">taylor_frazier@quillayute.org</t>
  </si>
  <si>
    <t xml:space="preserve">WL-03257</t>
  </si>
  <si>
    <t xml:space="preserve">MURRE ROCK</t>
  </si>
  <si>
    <t xml:space="preserve">(541) 555-8883</t>
  </si>
  <si>
    <t xml:space="preserve">eric.robinson@salishnet.net</t>
  </si>
  <si>
    <t xml:space="preserve">WL-03258</t>
  </si>
  <si>
    <t xml:space="preserve">(360) 555-9593</t>
  </si>
  <si>
    <t xml:space="preserve">robert.williams@gmail.example.com</t>
  </si>
  <si>
    <t xml:space="preserve">WL-03259</t>
  </si>
  <si>
    <t xml:space="preserve">(503) 555-0250</t>
  </si>
  <si>
    <t xml:space="preserve">lukethomas@quillayute.org</t>
  </si>
  <si>
    <t xml:space="preserve">WL-03260</t>
  </si>
  <si>
    <t xml:space="preserve">(206) 555-9980</t>
  </si>
  <si>
    <t xml:space="preserve">joel_thomas@salishnet.net</t>
  </si>
  <si>
    <t xml:space="preserve">WL-03261</t>
  </si>
  <si>
    <t xml:space="preserve">ericwright@quillayute.org</t>
  </si>
  <si>
    <t xml:space="preserve">WL-03262</t>
  </si>
  <si>
    <t xml:space="preserve">(541) 555-4360</t>
  </si>
  <si>
    <t xml:space="preserve">melissa_kerr@gmail.example.com</t>
  </si>
  <si>
    <t xml:space="preserve">WL-03263</t>
  </si>
  <si>
    <t xml:space="preserve">(541) 555-8385</t>
  </si>
  <si>
    <t xml:space="preserve">curtis_gutierrez@gmail.example.com</t>
  </si>
  <si>
    <t xml:space="preserve">WL-03264</t>
  </si>
  <si>
    <t xml:space="preserve">(360) 555-9956</t>
  </si>
  <si>
    <t xml:space="preserve">cathy_hernandez@harbormail.net</t>
  </si>
  <si>
    <t xml:space="preserve">WL-03265</t>
  </si>
  <si>
    <t xml:space="preserve">Espinoza</t>
  </si>
  <si>
    <t xml:space="preserve">Melvin</t>
  </si>
  <si>
    <t xml:space="preserve">(360) 555-3726</t>
  </si>
  <si>
    <t xml:space="preserve">melvin.espinoza@quillayute.org</t>
  </si>
  <si>
    <t xml:space="preserve">WL-03266</t>
  </si>
  <si>
    <t xml:space="preserve">Newman</t>
  </si>
  <si>
    <t xml:space="preserve">(503) 555-3583</t>
  </si>
  <si>
    <t xml:space="preserve">jasonnewman@harbormail.net</t>
  </si>
  <si>
    <t xml:space="preserve">WL-03267</t>
  </si>
  <si>
    <t xml:space="preserve">(253) 555-6876</t>
  </si>
  <si>
    <t xml:space="preserve">donna_perez@salishnet.net</t>
  </si>
  <si>
    <t xml:space="preserve">WL-03268</t>
  </si>
  <si>
    <t xml:space="preserve">Parker Holdings LLC</t>
  </si>
  <si>
    <t xml:space="preserve">(360) 555-2050</t>
  </si>
  <si>
    <t xml:space="preserve">charles.parker@pugetpost.com</t>
  </si>
  <si>
    <t xml:space="preserve">WL-03269</t>
  </si>
  <si>
    <t xml:space="preserve">(541) 555-8078</t>
  </si>
  <si>
    <t xml:space="preserve">maria_schultz@pugetpost.com</t>
  </si>
  <si>
    <t xml:space="preserve">WL-03270</t>
  </si>
  <si>
    <t xml:space="preserve">Baker Charters Inc</t>
  </si>
  <si>
    <t xml:space="preserve">(360) 555-8105</t>
  </si>
  <si>
    <t xml:space="preserve">michael.baker@gmail.example.com</t>
  </si>
  <si>
    <t xml:space="preserve">WL-03271</t>
  </si>
  <si>
    <t xml:space="preserve">Mejia Holdings LLC</t>
  </si>
  <si>
    <t xml:space="preserve">(541) 555-0728</t>
  </si>
  <si>
    <t xml:space="preserve">luke_mejia@salishnet.net</t>
  </si>
  <si>
    <t xml:space="preserve">WL-03272</t>
  </si>
  <si>
    <t xml:space="preserve">(360) 555-9735</t>
  </si>
  <si>
    <t xml:space="preserve">matthew_contreras@gmail.example.com</t>
  </si>
  <si>
    <t xml:space="preserve">WL-03273</t>
  </si>
  <si>
    <t xml:space="preserve">Dodson Ventures LLC</t>
  </si>
  <si>
    <t xml:space="preserve">(253) 555-7855</t>
  </si>
  <si>
    <t xml:space="preserve">daniel_dodson@salishnet.net</t>
  </si>
  <si>
    <t xml:space="preserve">WL-03274</t>
  </si>
  <si>
    <t xml:space="preserve">Matthews Marine LLC</t>
  </si>
  <si>
    <t xml:space="preserve">brendamatthews@salishnet.net</t>
  </si>
  <si>
    <t xml:space="preserve">WL-03275</t>
  </si>
  <si>
    <t xml:space="preserve">(360) 555-1835</t>
  </si>
  <si>
    <t xml:space="preserve">michael.wilson@gmail.example.com</t>
  </si>
  <si>
    <t xml:space="preserve">WL-03276</t>
  </si>
  <si>
    <t xml:space="preserve">(541) 555-3137</t>
  </si>
  <si>
    <t xml:space="preserve">WL-03277</t>
  </si>
  <si>
    <t xml:space="preserve">ashleyyoung@quillayute.org</t>
  </si>
  <si>
    <t xml:space="preserve">WL-03278</t>
  </si>
  <si>
    <t xml:space="preserve">Stacie</t>
  </si>
  <si>
    <t xml:space="preserve">(360) 555-4203</t>
  </si>
  <si>
    <t xml:space="preserve">staciefleming@harbormail.net</t>
  </si>
  <si>
    <t xml:space="preserve">WL-03279</t>
  </si>
  <si>
    <t xml:space="preserve">Marshall</t>
  </si>
  <si>
    <t xml:space="preserve">(360) 555-1972</t>
  </si>
  <si>
    <t xml:space="preserve">davidmarshall@quillayute.org</t>
  </si>
  <si>
    <t xml:space="preserve">WL-03280</t>
  </si>
  <si>
    <t xml:space="preserve">(503) 555-8578</t>
  </si>
  <si>
    <t xml:space="preserve">christineclark@gmail.example.com</t>
  </si>
  <si>
    <t xml:space="preserve">WL-03281</t>
  </si>
  <si>
    <t xml:space="preserve">(425) 555-8008</t>
  </si>
  <si>
    <t xml:space="preserve">vanessa_evans@harbormail.net</t>
  </si>
  <si>
    <t xml:space="preserve">WL-03282</t>
  </si>
  <si>
    <t xml:space="preserve">Jillian</t>
  </si>
  <si>
    <t xml:space="preserve">Curry Marine LLC</t>
  </si>
  <si>
    <t xml:space="preserve">(360) 555-1528</t>
  </si>
  <si>
    <t xml:space="preserve">jillian_curry@outlook.example.com</t>
  </si>
  <si>
    <t xml:space="preserve">WL-03283</t>
  </si>
  <si>
    <t xml:space="preserve">davidking@outlook.example.com</t>
  </si>
  <si>
    <t xml:space="preserve">WL-03284</t>
  </si>
  <si>
    <t xml:space="preserve">(360) 555-7434</t>
  </si>
  <si>
    <t xml:space="preserve">regina_brown@quillayute.org</t>
  </si>
  <si>
    <t xml:space="preserve">WL-03285</t>
  </si>
  <si>
    <t xml:space="preserve">(206) 555-4944</t>
  </si>
  <si>
    <t xml:space="preserve">seth.hughes@pugetpost.com</t>
  </si>
  <si>
    <t xml:space="preserve">WL-03286</t>
  </si>
  <si>
    <t xml:space="preserve">(360) 555-4556</t>
  </si>
  <si>
    <t xml:space="preserve">robert_wright@quillayute.org</t>
  </si>
  <si>
    <t xml:space="preserve">WL-03287</t>
  </si>
  <si>
    <t xml:space="preserve">(206) 555-3976</t>
  </si>
  <si>
    <t xml:space="preserve">deborahholmes@salishnet.net</t>
  </si>
  <si>
    <t xml:space="preserve">WL-03288</t>
  </si>
  <si>
    <t xml:space="preserve">(425) 555-2625</t>
  </si>
  <si>
    <t xml:space="preserve">jaclyningram@gmail.example.com</t>
  </si>
  <si>
    <t xml:space="preserve">WL-03289</t>
  </si>
  <si>
    <t xml:space="preserve">(360) 555-3657</t>
  </si>
  <si>
    <t xml:space="preserve">kaitlin_bishop@quillayute.org</t>
  </si>
  <si>
    <t xml:space="preserve">WL-03290</t>
  </si>
  <si>
    <t xml:space="preserve">(360) 555-8731</t>
  </si>
  <si>
    <t xml:space="preserve">caitlinchavez@quillayute.org</t>
  </si>
  <si>
    <t xml:space="preserve">WL-03291</t>
  </si>
  <si>
    <t xml:space="preserve">Marshall Marine LLC</t>
  </si>
  <si>
    <t xml:space="preserve">(503) 555-1024</t>
  </si>
  <si>
    <t xml:space="preserve">nicholasmarshall@harbormail.net</t>
  </si>
  <si>
    <t xml:space="preserve">WL-03292</t>
  </si>
  <si>
    <t xml:space="preserve">(360) 555-6303</t>
  </si>
  <si>
    <t xml:space="preserve">vincenthanson@gmail.example.com</t>
  </si>
  <si>
    <t xml:space="preserve">WL-03293</t>
  </si>
  <si>
    <t xml:space="preserve">Huerta</t>
  </si>
  <si>
    <t xml:space="preserve">(360) 555-5947</t>
  </si>
  <si>
    <t xml:space="preserve">laurie.huerta@gmail.example.com</t>
  </si>
  <si>
    <t xml:space="preserve">WL-03294</t>
  </si>
  <si>
    <t xml:space="preserve">(503) 555-0295</t>
  </si>
  <si>
    <t xml:space="preserve">megannguyen@outlook.example.com</t>
  </si>
  <si>
    <t xml:space="preserve">WL-03295</t>
  </si>
  <si>
    <t xml:space="preserve">Fry Ventures LLC</t>
  </si>
  <si>
    <t xml:space="preserve">(360) 555-1503</t>
  </si>
  <si>
    <t xml:space="preserve">heidi.fry@salishnet.net</t>
  </si>
  <si>
    <t xml:space="preserve">WL-03296</t>
  </si>
  <si>
    <t xml:space="preserve">Sergio</t>
  </si>
  <si>
    <t xml:space="preserve">(360) 555-9312</t>
  </si>
  <si>
    <t xml:space="preserve">sergio_fox@gmail.example.com</t>
  </si>
  <si>
    <t xml:space="preserve">WL-03297</t>
  </si>
  <si>
    <t xml:space="preserve">HALIBUT LINE</t>
  </si>
  <si>
    <t xml:space="preserve">(503) 555-7393</t>
  </si>
  <si>
    <t xml:space="preserve">lindseyjohnston@outlook.example.com</t>
  </si>
  <si>
    <t xml:space="preserve">WL-03298</t>
  </si>
  <si>
    <t xml:space="preserve">(360) 555-0849</t>
  </si>
  <si>
    <t xml:space="preserve">alyssa_thompson@quillayute.org</t>
  </si>
  <si>
    <t xml:space="preserve">WL-03299</t>
  </si>
  <si>
    <t xml:space="preserve">(425) 555-3509</t>
  </si>
  <si>
    <t xml:space="preserve">lisa_fisher@harbormail.net</t>
  </si>
  <si>
    <t xml:space="preserve">WL-03300</t>
  </si>
  <si>
    <t xml:space="preserve">Levine Holdings LLC</t>
  </si>
  <si>
    <t xml:space="preserve">(360) 555-8237</t>
  </si>
  <si>
    <t xml:space="preserve">anthony.levine@salishnet.net</t>
  </si>
  <si>
    <t xml:space="preserve">WL-03301</t>
  </si>
  <si>
    <t xml:space="preserve">(360) 555-7883</t>
  </si>
  <si>
    <t xml:space="preserve">michaelgordon@salishnet.net</t>
  </si>
  <si>
    <t xml:space="preserve">WL-03302</t>
  </si>
  <si>
    <t xml:space="preserve">(503) 555-5854</t>
  </si>
  <si>
    <t xml:space="preserve">thomas_miller@outlook.example.com</t>
  </si>
  <si>
    <t xml:space="preserve">WL-03303</t>
  </si>
  <si>
    <t xml:space="preserve">Eileen</t>
  </si>
  <si>
    <t xml:space="preserve">Norris Ventures LLC</t>
  </si>
  <si>
    <t xml:space="preserve">(503) 555-7658</t>
  </si>
  <si>
    <t xml:space="preserve">eileen_norris@pugetpost.com</t>
  </si>
  <si>
    <t xml:space="preserve">WL-03304</t>
  </si>
  <si>
    <t xml:space="preserve">(360) 555-6204</t>
  </si>
  <si>
    <t xml:space="preserve">heather.brown@salishnet.net</t>
  </si>
  <si>
    <t xml:space="preserve">WL-03305</t>
  </si>
  <si>
    <t xml:space="preserve">(503) 555-0650</t>
  </si>
  <si>
    <t xml:space="preserve">monica_garcia@harbormail.net</t>
  </si>
  <si>
    <t xml:space="preserve">WL-03306</t>
  </si>
  <si>
    <t xml:space="preserve">(541) 555-0431</t>
  </si>
  <si>
    <t xml:space="preserve">rebecca_martin@harbormail.net</t>
  </si>
  <si>
    <t xml:space="preserve">WL-03307</t>
  </si>
  <si>
    <t xml:space="preserve">(503) 555-6683</t>
  </si>
  <si>
    <t xml:space="preserve">michael_jackson@salishnet.net</t>
  </si>
  <si>
    <t xml:space="preserve">WL-03308</t>
  </si>
  <si>
    <t xml:space="preserve">(360) 555-4320</t>
  </si>
  <si>
    <t xml:space="preserve">tanya.hunt@quillayute.org</t>
  </si>
  <si>
    <t xml:space="preserve">WL-03309</t>
  </si>
  <si>
    <t xml:space="preserve">Reid Holdings LLC</t>
  </si>
  <si>
    <t xml:space="preserve">(206) 555-9408</t>
  </si>
  <si>
    <t xml:space="preserve">angela_reid@harbormail.net</t>
  </si>
  <si>
    <t xml:space="preserve">WL-03310</t>
  </si>
  <si>
    <t xml:space="preserve">(360) 555-3340</t>
  </si>
  <si>
    <t xml:space="preserve">ronald.kim@pugetpost.com</t>
  </si>
  <si>
    <t xml:space="preserve">WL-03311</t>
  </si>
  <si>
    <t xml:space="preserve">(503) 555-7397</t>
  </si>
  <si>
    <t xml:space="preserve">shane_lee@outlook.example.com</t>
  </si>
  <si>
    <t xml:space="preserve">WL-03312</t>
  </si>
  <si>
    <t xml:space="preserve">(541) 555-0662</t>
  </si>
  <si>
    <t xml:space="preserve">karla_thomas@quillayute.org</t>
  </si>
  <si>
    <t xml:space="preserve">WL-03313</t>
  </si>
  <si>
    <t xml:space="preserve">(360) 555-3205</t>
  </si>
  <si>
    <t xml:space="preserve">jose.jimenez@gmail.example.com</t>
  </si>
  <si>
    <t xml:space="preserve">WL-03314</t>
  </si>
  <si>
    <t xml:space="preserve">Hannah</t>
  </si>
  <si>
    <t xml:space="preserve">Orozco Ventures LLC</t>
  </si>
  <si>
    <t xml:space="preserve">hannah.orozco@pugetpost.com</t>
  </si>
  <si>
    <t xml:space="preserve">WL-03315</t>
  </si>
  <si>
    <t xml:space="preserve">Marvin</t>
  </si>
  <si>
    <t xml:space="preserve">marvin.miranda@salishnet.net</t>
  </si>
  <si>
    <t xml:space="preserve">WL-03316</t>
  </si>
  <si>
    <t xml:space="preserve">(253) 555-3031</t>
  </si>
  <si>
    <t xml:space="preserve">theresa_nguyen@quillayute.org</t>
  </si>
  <si>
    <t xml:space="preserve">WL-03317</t>
  </si>
  <si>
    <t xml:space="preserve">(360) 555-1102</t>
  </si>
  <si>
    <t xml:space="preserve">theresajordan@harbormail.net</t>
  </si>
  <si>
    <t xml:space="preserve">WL-03318</t>
  </si>
  <si>
    <t xml:space="preserve">(541) 555-7814</t>
  </si>
  <si>
    <t xml:space="preserve">denisejordan@outlook.example.com</t>
  </si>
  <si>
    <t xml:space="preserve">WL-03319</t>
  </si>
  <si>
    <t xml:space="preserve">(360) 555-3871</t>
  </si>
  <si>
    <t xml:space="preserve">darrell_hall@pugetpost.com</t>
  </si>
  <si>
    <t xml:space="preserve">WL-03320</t>
  </si>
  <si>
    <t xml:space="preserve">(360) 555-3861</t>
  </si>
  <si>
    <t xml:space="preserve">maria.robinson@outlook.example.com</t>
  </si>
  <si>
    <t xml:space="preserve">WL-03321</t>
  </si>
  <si>
    <t xml:space="preserve">(360) 555-5070</t>
  </si>
  <si>
    <t xml:space="preserve">caseymedina@outlook.example.com</t>
  </si>
  <si>
    <t xml:space="preserve">WL-03322</t>
  </si>
  <si>
    <t xml:space="preserve">Reginald</t>
  </si>
  <si>
    <t xml:space="preserve">Robles Charters Inc</t>
  </si>
  <si>
    <t xml:space="preserve">reginaldrobles@quillayute.org</t>
  </si>
  <si>
    <t xml:space="preserve">WL-03323</t>
  </si>
  <si>
    <t xml:space="preserve">(425) 555-8043</t>
  </si>
  <si>
    <t xml:space="preserve">wesley_dickerson@salishnet.net</t>
  </si>
  <si>
    <t xml:space="preserve">WL-03324</t>
  </si>
  <si>
    <t xml:space="preserve">(360) 555-5132</t>
  </si>
  <si>
    <t xml:space="preserve">jacobhanna@salishnet.net</t>
  </si>
  <si>
    <t xml:space="preserve">WL-03325</t>
  </si>
  <si>
    <t xml:space="preserve">(360) 555-6653</t>
  </si>
  <si>
    <t xml:space="preserve">brianvaughn@gmail.example.com</t>
  </si>
  <si>
    <t xml:space="preserve">WL-03326</t>
  </si>
  <si>
    <t xml:space="preserve">Brock Ventures LLC</t>
  </si>
  <si>
    <t xml:space="preserve">(503) 555-7650</t>
  </si>
  <si>
    <t xml:space="preserve">christopherbrock@pugetpost.com</t>
  </si>
  <si>
    <t xml:space="preserve">WL-03327</t>
  </si>
  <si>
    <t xml:space="preserve">(541) 555-4799</t>
  </si>
  <si>
    <t xml:space="preserve">laura_zamora@gmail.example.com</t>
  </si>
  <si>
    <t xml:space="preserve">WL-03328</t>
  </si>
  <si>
    <t xml:space="preserve">(360) 555-3625</t>
  </si>
  <si>
    <t xml:space="preserve">beth.perry@salishnet.net</t>
  </si>
  <si>
    <t xml:space="preserve">WL-03329</t>
  </si>
  <si>
    <t xml:space="preserve">(206) 555-2034</t>
  </si>
  <si>
    <t xml:space="preserve">anne.davis@salishnet.net</t>
  </si>
  <si>
    <t xml:space="preserve">WL-03330</t>
  </si>
  <si>
    <t xml:space="preserve">Bauer</t>
  </si>
  <si>
    <t xml:space="preserve">Bauer Marine LLC</t>
  </si>
  <si>
    <t xml:space="preserve">lori_bauer@gmail.example.com</t>
  </si>
  <si>
    <t xml:space="preserve">WL-03331</t>
  </si>
  <si>
    <t xml:space="preserve">Lane Ventures LLC</t>
  </si>
  <si>
    <t xml:space="preserve">(253) 555-3407</t>
  </si>
  <si>
    <t xml:space="preserve">samuel.lane@outlook.example.com</t>
  </si>
  <si>
    <t xml:space="preserve">WL-03332</t>
  </si>
  <si>
    <t xml:space="preserve">(425) 555-3494</t>
  </si>
  <si>
    <t xml:space="preserve">amandarodgers@gmail.example.com</t>
  </si>
  <si>
    <t xml:space="preserve">WL-03333</t>
  </si>
  <si>
    <t xml:space="preserve">Greene Ventures LLC</t>
  </si>
  <si>
    <t xml:space="preserve">(360) 555-4178</t>
  </si>
  <si>
    <t xml:space="preserve">steven_greene@pugetpost.com</t>
  </si>
  <si>
    <t xml:space="preserve">WL-03334</t>
  </si>
  <si>
    <t xml:space="preserve">Friedman Ventures LLC</t>
  </si>
  <si>
    <t xml:space="preserve">(360) 555-0399</t>
  </si>
  <si>
    <t xml:space="preserve">samanthafriedman@outlook.example.com</t>
  </si>
  <si>
    <t xml:space="preserve">WL-03335</t>
  </si>
  <si>
    <t xml:space="preserve">Adrian</t>
  </si>
  <si>
    <t xml:space="preserve">(503) 555-9869</t>
  </si>
  <si>
    <t xml:space="preserve">adrian.johnson@gmail.example.com</t>
  </si>
  <si>
    <t xml:space="preserve">WL-03336</t>
  </si>
  <si>
    <t xml:space="preserve">(360) 555-5977</t>
  </si>
  <si>
    <t xml:space="preserve">jason.bailey@salishnet.net</t>
  </si>
  <si>
    <t xml:space="preserve">WL-03337</t>
  </si>
  <si>
    <t xml:space="preserve">Little Ventures LLC</t>
  </si>
  <si>
    <t xml:space="preserve">(360) 555-2862</t>
  </si>
  <si>
    <t xml:space="preserve">daniel.little@salishnet.net</t>
  </si>
  <si>
    <t xml:space="preserve">WL-03338</t>
  </si>
  <si>
    <t xml:space="preserve">Hall Charters Inc</t>
  </si>
  <si>
    <t xml:space="preserve">(425) 555-3860</t>
  </si>
  <si>
    <t xml:space="preserve">justin.hall@harbormail.net</t>
  </si>
  <si>
    <t xml:space="preserve">WL-03339</t>
  </si>
  <si>
    <t xml:space="preserve">Joy</t>
  </si>
  <si>
    <t xml:space="preserve">Andrews Charters Inc</t>
  </si>
  <si>
    <t xml:space="preserve">(503) 555-7902</t>
  </si>
  <si>
    <t xml:space="preserve">joy.andrews@gmail.example.com</t>
  </si>
  <si>
    <t xml:space="preserve">WL-03340</t>
  </si>
  <si>
    <t xml:space="preserve">(541) 555-6245</t>
  </si>
  <si>
    <t xml:space="preserve">linda.gonzalez@gmail.example.com</t>
  </si>
  <si>
    <t xml:space="preserve">WL-03341</t>
  </si>
  <si>
    <t xml:space="preserve">Johnston Ventures LLC</t>
  </si>
  <si>
    <t xml:space="preserve">(360) 555-6722</t>
  </si>
  <si>
    <t xml:space="preserve">terri_johnston@salishnet.net</t>
  </si>
  <si>
    <t xml:space="preserve">WL-03342</t>
  </si>
  <si>
    <t xml:space="preserve">(360) 555-2655</t>
  </si>
  <si>
    <t xml:space="preserve">margarethowe@gmail.example.com</t>
  </si>
  <si>
    <t xml:space="preserve">WL-03343</t>
  </si>
  <si>
    <t xml:space="preserve">(503) 555-4929</t>
  </si>
  <si>
    <t xml:space="preserve">justin_mckinney@harbormail.net</t>
  </si>
  <si>
    <t xml:space="preserve">WL-03344</t>
  </si>
  <si>
    <t xml:space="preserve">(360) 555-9653</t>
  </si>
  <si>
    <t xml:space="preserve">ryanbutler@pugetpost.com</t>
  </si>
  <si>
    <t xml:space="preserve">WL-03345</t>
  </si>
  <si>
    <t xml:space="preserve">(360) 555-4036</t>
  </si>
  <si>
    <t xml:space="preserve">codyjackson@pugetpost.com</t>
  </si>
  <si>
    <t xml:space="preserve">WL-03346</t>
  </si>
  <si>
    <t xml:space="preserve">(541) 555-8980</t>
  </si>
  <si>
    <t xml:space="preserve">andrew.miller@quillayute.org</t>
  </si>
  <si>
    <t xml:space="preserve">WL-03347</t>
  </si>
  <si>
    <t xml:space="preserve">Toni</t>
  </si>
  <si>
    <t xml:space="preserve">(503) 555-0517</t>
  </si>
  <si>
    <t xml:space="preserve">toni.ross@gmail.example.com</t>
  </si>
  <si>
    <t xml:space="preserve">WL-03348</t>
  </si>
  <si>
    <t xml:space="preserve">(360) 555-3099</t>
  </si>
  <si>
    <t xml:space="preserve">sandra_jackson@pugetpost.com</t>
  </si>
  <si>
    <t xml:space="preserve">WL-03349</t>
  </si>
  <si>
    <t xml:space="preserve">(360) 555-3698</t>
  </si>
  <si>
    <t xml:space="preserve">andrew.jimenez@quillayute.org</t>
  </si>
  <si>
    <t xml:space="preserve">WL-03350</t>
  </si>
  <si>
    <t xml:space="preserve">(360) 555-6493</t>
  </si>
  <si>
    <t xml:space="preserve">edwin.jones@quillayute.org</t>
  </si>
  <si>
    <t xml:space="preserve">WL-03351</t>
  </si>
  <si>
    <t xml:space="preserve">(541) 555-3270</t>
  </si>
  <si>
    <t xml:space="preserve">justinmejia@pugetpost.com</t>
  </si>
  <si>
    <t xml:space="preserve">WL-03352</t>
  </si>
  <si>
    <t xml:space="preserve">Sutton</t>
  </si>
  <si>
    <t xml:space="preserve">Isabella</t>
  </si>
  <si>
    <t xml:space="preserve">(425) 555-6774</t>
  </si>
  <si>
    <t xml:space="preserve">isabella.sutton@quillayute.org</t>
  </si>
  <si>
    <t xml:space="preserve">WL-03353</t>
  </si>
  <si>
    <t xml:space="preserve">(360) 555-6622</t>
  </si>
  <si>
    <t xml:space="preserve">patricia_adkins@harbormail.net</t>
  </si>
  <si>
    <t xml:space="preserve">WL-03354</t>
  </si>
  <si>
    <t xml:space="preserve">Roberts Marine LLC</t>
  </si>
  <si>
    <t xml:space="preserve">(360) 555-5495</t>
  </si>
  <si>
    <t xml:space="preserve">james.roberts@outlook.example.com</t>
  </si>
  <si>
    <t xml:space="preserve">WL-03355</t>
  </si>
  <si>
    <t xml:space="preserve">(360) 555-7531</t>
  </si>
  <si>
    <t xml:space="preserve">sarah.king@gmail.example.com</t>
  </si>
  <si>
    <t xml:space="preserve">WL-03356</t>
  </si>
  <si>
    <t xml:space="preserve">(360) 555-5593</t>
  </si>
  <si>
    <t xml:space="preserve">WL-03357</t>
  </si>
  <si>
    <t xml:space="preserve">(360) 555-9699</t>
  </si>
  <si>
    <t xml:space="preserve">mary.scott@salishnet.net</t>
  </si>
  <si>
    <t xml:space="preserve">WL-03358</t>
  </si>
  <si>
    <t xml:space="preserve">Jeremiah</t>
  </si>
  <si>
    <t xml:space="preserve">Cruz Holdings LLC</t>
  </si>
  <si>
    <t xml:space="preserve">(360) 555-3392</t>
  </si>
  <si>
    <t xml:space="preserve">jeremiah.cruz@outlook.example.com</t>
  </si>
  <si>
    <t xml:space="preserve">WL-03359</t>
  </si>
  <si>
    <t xml:space="preserve">(360) 555-1198</t>
  </si>
  <si>
    <t xml:space="preserve">scott_larsen@salishnet.net</t>
  </si>
  <si>
    <t xml:space="preserve">WL-03360</t>
  </si>
  <si>
    <t xml:space="preserve">(360) 555-8932</t>
  </si>
  <si>
    <t xml:space="preserve">morgan.ramos@quillayute.org</t>
  </si>
  <si>
    <t xml:space="preserve">WL-03361</t>
  </si>
  <si>
    <t xml:space="preserve">(360) 555-1866</t>
  </si>
  <si>
    <t xml:space="preserve">donnarobertson@outlook.example.com</t>
  </si>
  <si>
    <t xml:space="preserve">WL-03362</t>
  </si>
  <si>
    <t xml:space="preserve">(360) 555-6569</t>
  </si>
  <si>
    <t xml:space="preserve">crystalporter@salishnet.net</t>
  </si>
  <si>
    <t xml:space="preserve">WL-03363</t>
  </si>
  <si>
    <t xml:space="preserve">(503) 555-9798</t>
  </si>
  <si>
    <t xml:space="preserve">benjamin_lopez@salishnet.net</t>
  </si>
  <si>
    <t xml:space="preserve">WL-03364</t>
  </si>
  <si>
    <t xml:space="preserve">(360) 555-5289</t>
  </si>
  <si>
    <t xml:space="preserve">brendapatel@quillayute.org</t>
  </si>
  <si>
    <t xml:space="preserve">WL-03365</t>
  </si>
  <si>
    <t xml:space="preserve">(360) 555-0894</t>
  </si>
  <si>
    <t xml:space="preserve">elizabethpennington@outlook.example.com</t>
  </si>
  <si>
    <t xml:space="preserve">WL-03366</t>
  </si>
  <si>
    <t xml:space="preserve">(503) 555-8833</t>
  </si>
  <si>
    <t xml:space="preserve">jose.mckinney@harbormail.net</t>
  </si>
  <si>
    <t xml:space="preserve">WL-03367</t>
  </si>
  <si>
    <t xml:space="preserve">(541) 555-0198</t>
  </si>
  <si>
    <t xml:space="preserve">jill_stevenson@pugetpost.com</t>
  </si>
  <si>
    <t xml:space="preserve">WL-03368</t>
  </si>
  <si>
    <t xml:space="preserve">Bowen</t>
  </si>
  <si>
    <t xml:space="preserve">Bowen Ventures LLC</t>
  </si>
  <si>
    <t xml:space="preserve">(253) 555-8731</t>
  </si>
  <si>
    <t xml:space="preserve">daniel_bowen@harbormail.net</t>
  </si>
  <si>
    <t xml:space="preserve">WL-03369</t>
  </si>
  <si>
    <t xml:space="preserve">(360) 555-6906</t>
  </si>
  <si>
    <t xml:space="preserve">sara_jones@gmail.example.com</t>
  </si>
  <si>
    <t xml:space="preserve">WL-03370</t>
  </si>
  <si>
    <t xml:space="preserve">Adkins Ventures LLC</t>
  </si>
  <si>
    <t xml:space="preserve">(425) 555-6263</t>
  </si>
  <si>
    <t xml:space="preserve">denise.adkins@outlook.example.com</t>
  </si>
  <si>
    <t xml:space="preserve">WL-03371</t>
  </si>
  <si>
    <t xml:space="preserve">(360) 555-8098</t>
  </si>
  <si>
    <t xml:space="preserve">scott_barber@pugetpost.com</t>
  </si>
  <si>
    <t xml:space="preserve">WL-03372</t>
  </si>
  <si>
    <t xml:space="preserve">(360) 555-5099</t>
  </si>
  <si>
    <t xml:space="preserve">kristin_alexander@harbormail.net</t>
  </si>
  <si>
    <t xml:space="preserve">WL-03373</t>
  </si>
  <si>
    <t xml:space="preserve">Mcgee</t>
  </si>
  <si>
    <t xml:space="preserve">Mcgee Charters Inc</t>
  </si>
  <si>
    <t xml:space="preserve">(253) 555-6862</t>
  </si>
  <si>
    <t xml:space="preserve">saramcgee@outlook.example.com</t>
  </si>
  <si>
    <t xml:space="preserve">WL-03374</t>
  </si>
  <si>
    <t xml:space="preserve">(360) 555-7543</t>
  </si>
  <si>
    <t xml:space="preserve">tinaward@harbormail.net</t>
  </si>
  <si>
    <t xml:space="preserve">WL-03375</t>
  </si>
  <si>
    <t xml:space="preserve">Rogers Marine LLC</t>
  </si>
  <si>
    <t xml:space="preserve">(360) 555-7696</t>
  </si>
  <si>
    <t xml:space="preserve">WL-03376</t>
  </si>
  <si>
    <t xml:space="preserve">Diaz Holdings LLC</t>
  </si>
  <si>
    <t xml:space="preserve">(360) 555-7305</t>
  </si>
  <si>
    <t xml:space="preserve">WL-03377</t>
  </si>
  <si>
    <t xml:space="preserve">(360) 555-9166</t>
  </si>
  <si>
    <t xml:space="preserve">cynthia.harris@quillayute.org</t>
  </si>
  <si>
    <t xml:space="preserve">WL-03378</t>
  </si>
  <si>
    <t xml:space="preserve">(360) 555-4423</t>
  </si>
  <si>
    <t xml:space="preserve">jessica_lewis@harbormail.net</t>
  </si>
  <si>
    <t xml:space="preserve">WL-03379</t>
  </si>
  <si>
    <t xml:space="preserve">(503) 555-5537</t>
  </si>
  <si>
    <t xml:space="preserve">WL-03380</t>
  </si>
  <si>
    <t xml:space="preserve">(360) 555-4539</t>
  </si>
  <si>
    <t xml:space="preserve">charlessnyder@harbormail.net</t>
  </si>
  <si>
    <t xml:space="preserve">WL-03381</t>
  </si>
  <si>
    <t xml:space="preserve">(503) 555-3988</t>
  </si>
  <si>
    <t xml:space="preserve">juliejackson@pugetpost.com</t>
  </si>
  <si>
    <t xml:space="preserve">WL-03382</t>
  </si>
  <si>
    <t xml:space="preserve">Noble</t>
  </si>
  <si>
    <t xml:space="preserve">Noble Charters Inc</t>
  </si>
  <si>
    <t xml:space="preserve">(425) 555-5983</t>
  </si>
  <si>
    <t xml:space="preserve">katherinenoble@outlook.example.com</t>
  </si>
  <si>
    <t xml:space="preserve">WL-03383</t>
  </si>
  <si>
    <t xml:space="preserve">(503) 555-4438</t>
  </si>
  <si>
    <t xml:space="preserve">michelle.potter@salishnet.net</t>
  </si>
  <si>
    <t xml:space="preserve">WL-03384</t>
  </si>
  <si>
    <t xml:space="preserve">(253) 555-0455</t>
  </si>
  <si>
    <t xml:space="preserve">luke.fleming@quillayute.org</t>
  </si>
  <si>
    <t xml:space="preserve">WL-03385</t>
  </si>
  <si>
    <t xml:space="preserve">(360) 555-3615</t>
  </si>
  <si>
    <t xml:space="preserve">anthony_chen@harbormail.net</t>
  </si>
  <si>
    <t xml:space="preserve">WL-03386</t>
  </si>
  <si>
    <t xml:space="preserve">Sullivan Marine LLC</t>
  </si>
  <si>
    <t xml:space="preserve">(425) 555-9454</t>
  </si>
  <si>
    <t xml:space="preserve">john.sullivan@gmail.example.com</t>
  </si>
  <si>
    <t xml:space="preserve">WL-03387</t>
  </si>
  <si>
    <t xml:space="preserve">Rowe</t>
  </si>
  <si>
    <t xml:space="preserve">Rowe Charters Inc</t>
  </si>
  <si>
    <t xml:space="preserve">(360) 555-0438</t>
  </si>
  <si>
    <t xml:space="preserve">paul_rowe@harbormail.net</t>
  </si>
  <si>
    <t xml:space="preserve">WL-03388</t>
  </si>
  <si>
    <t xml:space="preserve">Cook Holdings LLC</t>
  </si>
  <si>
    <t xml:space="preserve">(360) 555-6689</t>
  </si>
  <si>
    <t xml:space="preserve">benjamincook@gmail.example.com</t>
  </si>
  <si>
    <t xml:space="preserve">WL-03389</t>
  </si>
  <si>
    <t xml:space="preserve">(541) 555-7555</t>
  </si>
  <si>
    <t xml:space="preserve">christinareyes@pugetpost.com</t>
  </si>
  <si>
    <t xml:space="preserve">WL-03390</t>
  </si>
  <si>
    <t xml:space="preserve">Ard</t>
  </si>
  <si>
    <t xml:space="preserve">MOSSBACK</t>
  </si>
  <si>
    <t xml:space="preserve">(360) 555-8793</t>
  </si>
  <si>
    <t xml:space="preserve">phillip.ard@pugetpost.com</t>
  </si>
  <si>
    <t xml:space="preserve">WL-03391</t>
  </si>
  <si>
    <t xml:space="preserve">Gonzales Ventures LLC</t>
  </si>
  <si>
    <t xml:space="preserve">(503) 555-9385</t>
  </si>
  <si>
    <t xml:space="preserve">michael.gonzales@gmail.example.com</t>
  </si>
  <si>
    <t xml:space="preserve">WL-03392</t>
  </si>
  <si>
    <t xml:space="preserve">Hart Ventures LLC</t>
  </si>
  <si>
    <t xml:space="preserve">(206) 555-0896</t>
  </si>
  <si>
    <t xml:space="preserve">matthewhart@harbormail.net</t>
  </si>
  <si>
    <t xml:space="preserve">WL-03393</t>
  </si>
  <si>
    <t xml:space="preserve">(360) 555-4829</t>
  </si>
  <si>
    <t xml:space="preserve">richard.norris@harbormail.net</t>
  </si>
  <si>
    <t xml:space="preserve">WL-03394</t>
  </si>
  <si>
    <t xml:space="preserve">alyssarobinson@quillayute.org</t>
  </si>
  <si>
    <t xml:space="preserve">WL-03395</t>
  </si>
  <si>
    <t xml:space="preserve">(503) 555-2118</t>
  </si>
  <si>
    <t xml:space="preserve">matthew_summers@harbormail.net</t>
  </si>
  <si>
    <t xml:space="preserve">WL-03396</t>
  </si>
  <si>
    <t xml:space="preserve">(541) 555-4755</t>
  </si>
  <si>
    <t xml:space="preserve">tanyawoods@pugetpost.com</t>
  </si>
  <si>
    <t xml:space="preserve">WL-03397</t>
  </si>
  <si>
    <t xml:space="preserve">(425) 555-8320</t>
  </si>
  <si>
    <t xml:space="preserve">jessica_daugherty@salishnet.net</t>
  </si>
  <si>
    <t xml:space="preserve">WL-03398</t>
  </si>
  <si>
    <t xml:space="preserve">Cannon Ventures LLC</t>
  </si>
  <si>
    <t xml:space="preserve">(541) 555-2534</t>
  </si>
  <si>
    <t xml:space="preserve">jefferycannon@salishnet.net</t>
  </si>
  <si>
    <t xml:space="preserve">WL-03399</t>
  </si>
  <si>
    <t xml:space="preserve">Case</t>
  </si>
  <si>
    <t xml:space="preserve">Case Ventures LLC</t>
  </si>
  <si>
    <t xml:space="preserve">(206) 555-3793</t>
  </si>
  <si>
    <t xml:space="preserve">charlescase@salishnet.net</t>
  </si>
  <si>
    <t xml:space="preserve">WL-03400</t>
  </si>
  <si>
    <t xml:space="preserve">Blair</t>
  </si>
  <si>
    <t xml:space="preserve">(503) 555-8751</t>
  </si>
  <si>
    <t xml:space="preserve">danielle.blair@harbormail.net</t>
  </si>
  <si>
    <t xml:space="preserve">WL-03401</t>
  </si>
  <si>
    <t xml:space="preserve">(360) 555-7425</t>
  </si>
  <si>
    <t xml:space="preserve">shawn_chambers@gmail.example.com</t>
  </si>
  <si>
    <t xml:space="preserve">WL-03402</t>
  </si>
  <si>
    <t xml:space="preserve">Brennan</t>
  </si>
  <si>
    <t xml:space="preserve">(360) 555-4738</t>
  </si>
  <si>
    <t xml:space="preserve">jenniferbrennan@quillayute.org</t>
  </si>
  <si>
    <t xml:space="preserve">WL-03403</t>
  </si>
  <si>
    <t xml:space="preserve">Mcpherson Ventures LLC</t>
  </si>
  <si>
    <t xml:space="preserve">(360) 555-5754</t>
  </si>
  <si>
    <t xml:space="preserve">christopher_mcpherson@gmail.example.com</t>
  </si>
  <si>
    <t xml:space="preserve">WL-03404</t>
  </si>
  <si>
    <t xml:space="preserve">(360) 555-5481</t>
  </si>
  <si>
    <t xml:space="preserve">seanhernandez@harbormail.net</t>
  </si>
  <si>
    <t xml:space="preserve">WL-03405</t>
  </si>
  <si>
    <t xml:space="preserve">Bradford Charters Inc</t>
  </si>
  <si>
    <t xml:space="preserve">(206) 555-0476</t>
  </si>
  <si>
    <t xml:space="preserve">charles.bradford@outlook.example.com</t>
  </si>
  <si>
    <t xml:space="preserve">WL-03406</t>
  </si>
  <si>
    <t xml:space="preserve">(360) 555-6405</t>
  </si>
  <si>
    <t xml:space="preserve">richard.brown@harbormail.net</t>
  </si>
  <si>
    <t xml:space="preserve">WL-03407</t>
  </si>
  <si>
    <t xml:space="preserve">(253) 555-8974</t>
  </si>
  <si>
    <t xml:space="preserve">allisonanthony@quillayute.org</t>
  </si>
  <si>
    <t xml:space="preserve">WL-03408</t>
  </si>
  <si>
    <t xml:space="preserve">(360) 555-6028</t>
  </si>
  <si>
    <t xml:space="preserve">mark_phillips@outlook.example.com</t>
  </si>
  <si>
    <t xml:space="preserve">WL-03409</t>
  </si>
  <si>
    <t xml:space="preserve">(360) 555-3201</t>
  </si>
  <si>
    <t xml:space="preserve">linda.franklin@salishnet.net</t>
  </si>
  <si>
    <t xml:space="preserve">WL-03410</t>
  </si>
  <si>
    <t xml:space="preserve">(206) 555-4931</t>
  </si>
  <si>
    <t xml:space="preserve">cindysmith@gmail.example.com</t>
  </si>
  <si>
    <t xml:space="preserve">WL-03411</t>
  </si>
  <si>
    <t xml:space="preserve">(360) 555-1218</t>
  </si>
  <si>
    <t xml:space="preserve">miguel.boyd@salishnet.net</t>
  </si>
  <si>
    <t xml:space="preserve">WL-03412</t>
  </si>
  <si>
    <t xml:space="preserve">(425) 555-9886</t>
  </si>
  <si>
    <t xml:space="preserve">sethsmith@outlook.example.com</t>
  </si>
  <si>
    <t xml:space="preserve">WL-03413</t>
  </si>
  <si>
    <t xml:space="preserve">(253) 555-6107</t>
  </si>
  <si>
    <t xml:space="preserve">timothymoran@gmail.example.com</t>
  </si>
  <si>
    <t xml:space="preserve">WL-03414</t>
  </si>
  <si>
    <t xml:space="preserve">(425) 555-6587</t>
  </si>
  <si>
    <t xml:space="preserve">charles_nelson@quillayute.org</t>
  </si>
  <si>
    <t xml:space="preserve">WL-03415</t>
  </si>
  <si>
    <t xml:space="preserve">Leonard Ventures LLC</t>
  </si>
  <si>
    <t xml:space="preserve">jennifer_leonard@salishnet.net</t>
  </si>
  <si>
    <t xml:space="preserve">WL-03416</t>
  </si>
  <si>
    <t xml:space="preserve">Miles Holdings LLC</t>
  </si>
  <si>
    <t xml:space="preserve">(360) 555-1090</t>
  </si>
  <si>
    <t xml:space="preserve">andrew_miles@harbormail.net</t>
  </si>
  <si>
    <t xml:space="preserve">WL-03417</t>
  </si>
  <si>
    <t xml:space="preserve">Carl</t>
  </si>
  <si>
    <t xml:space="preserve">(541) 555-4946</t>
  </si>
  <si>
    <t xml:space="preserve">carlcannon@outlook.example.com</t>
  </si>
  <si>
    <t xml:space="preserve">WL-03418</t>
  </si>
  <si>
    <t xml:space="preserve">(206) 555-9929</t>
  </si>
  <si>
    <t xml:space="preserve">mary_ford@harbormail.net</t>
  </si>
  <si>
    <t xml:space="preserve">WL-03419</t>
  </si>
  <si>
    <t xml:space="preserve">(503) 555-6748</t>
  </si>
  <si>
    <t xml:space="preserve">kylemason@quillayute.org</t>
  </si>
  <si>
    <t xml:space="preserve">WL-03420</t>
  </si>
  <si>
    <t xml:space="preserve">(503) 555-4252</t>
  </si>
  <si>
    <t xml:space="preserve">laura.franklin@salishnet.net</t>
  </si>
  <si>
    <t xml:space="preserve">WL-03421</t>
  </si>
  <si>
    <t xml:space="preserve">(503) 555-0909</t>
  </si>
  <si>
    <t xml:space="preserve">timothy_harris@outlook.example.com</t>
  </si>
  <si>
    <t xml:space="preserve">WL-03422</t>
  </si>
  <si>
    <t xml:space="preserve">(503) 555-8345</t>
  </si>
  <si>
    <t xml:space="preserve">robinjones@pugetpost.com</t>
  </si>
  <si>
    <t xml:space="preserve">WL-03423</t>
  </si>
  <si>
    <t xml:space="preserve">(425) 555-4331</t>
  </si>
  <si>
    <t xml:space="preserve">sarah.walker@salishnet.net</t>
  </si>
  <si>
    <t xml:space="preserve">WL-03424</t>
  </si>
  <si>
    <t xml:space="preserve">Hawkins Ventures LLC</t>
  </si>
  <si>
    <t xml:space="preserve">(541) 555-4873</t>
  </si>
  <si>
    <t xml:space="preserve">craighawkins@pugetpost.com</t>
  </si>
  <si>
    <t xml:space="preserve">WL-03425</t>
  </si>
  <si>
    <t xml:space="preserve">(360) 555-8241</t>
  </si>
  <si>
    <t xml:space="preserve">mirandaneal@gmail.example.com</t>
  </si>
  <si>
    <t xml:space="preserve">WL-03426</t>
  </si>
  <si>
    <t xml:space="preserve">SCOTER DANECR</t>
  </si>
  <si>
    <t xml:space="preserve">(360) 555-7258</t>
  </si>
  <si>
    <t xml:space="preserve">amanda_jackson@pugetpost.com</t>
  </si>
  <si>
    <t xml:space="preserve">WL-03427</t>
  </si>
  <si>
    <t xml:space="preserve">(425) 555-3976</t>
  </si>
  <si>
    <t xml:space="preserve">austinwise@outlook.example.com</t>
  </si>
  <si>
    <t xml:space="preserve">WL-03428</t>
  </si>
  <si>
    <t xml:space="preserve">Bentley</t>
  </si>
  <si>
    <t xml:space="preserve">Bentley Holdings LLC</t>
  </si>
  <si>
    <t xml:space="preserve">(360) 555-1811</t>
  </si>
  <si>
    <t xml:space="preserve">ryan.bentley@harbormail.net</t>
  </si>
  <si>
    <t xml:space="preserve">WL-03429</t>
  </si>
  <si>
    <t xml:space="preserve">(360) 555-9439</t>
  </si>
  <si>
    <t xml:space="preserve">daniel.perez@quillayute.org</t>
  </si>
  <si>
    <t xml:space="preserve">WL-03430</t>
  </si>
  <si>
    <t xml:space="preserve">Camacho</t>
  </si>
  <si>
    <t xml:space="preserve">(360) 555-3831</t>
  </si>
  <si>
    <t xml:space="preserve">david_camacho@harbormail.net</t>
  </si>
  <si>
    <t xml:space="preserve">WL-03431</t>
  </si>
  <si>
    <t xml:space="preserve">(360) 555-0387</t>
  </si>
  <si>
    <t xml:space="preserve">lisa_cochran@outlook.example.com</t>
  </si>
  <si>
    <t xml:space="preserve">WL-03432</t>
  </si>
  <si>
    <t xml:space="preserve">Duarte Charters Inc</t>
  </si>
  <si>
    <t xml:space="preserve">(360) 555-7263</t>
  </si>
  <si>
    <t xml:space="preserve">sarah.duarte@gmail.example.com</t>
  </si>
  <si>
    <t xml:space="preserve">WL-03433</t>
  </si>
  <si>
    <t xml:space="preserve">(360) 555-7101</t>
  </si>
  <si>
    <t xml:space="preserve">ruben_taylor@salishnet.net</t>
  </si>
  <si>
    <t xml:space="preserve">WL-03434</t>
  </si>
  <si>
    <t xml:space="preserve">Caldwell Marine LLC</t>
  </si>
  <si>
    <t xml:space="preserve">(360) 555-8417</t>
  </si>
  <si>
    <t xml:space="preserve">michellecaldwell@gmail.example.com</t>
  </si>
  <si>
    <t xml:space="preserve">WL-03435</t>
  </si>
  <si>
    <t xml:space="preserve">(541) 555-3032</t>
  </si>
  <si>
    <t xml:space="preserve">shawnalexander@gmail.example.com</t>
  </si>
  <si>
    <t xml:space="preserve">WL-03436</t>
  </si>
  <si>
    <t xml:space="preserve">(541) 555-5697</t>
  </si>
  <si>
    <t xml:space="preserve">WL-03437</t>
  </si>
  <si>
    <t xml:space="preserve">Noble Holdings LLC</t>
  </si>
  <si>
    <t xml:space="preserve">(360) 555-6128</t>
  </si>
  <si>
    <t xml:space="preserve">david.noble@gmail.example.com</t>
  </si>
  <si>
    <t xml:space="preserve">WL-03438</t>
  </si>
  <si>
    <t xml:space="preserve">Mitchell Ventures LLC</t>
  </si>
  <si>
    <t xml:space="preserve">(360) 555-0911</t>
  </si>
  <si>
    <t xml:space="preserve">stacey.mitchell@harbormail.net</t>
  </si>
  <si>
    <t xml:space="preserve">WL-03439</t>
  </si>
  <si>
    <t xml:space="preserve">(360) 555-6081</t>
  </si>
  <si>
    <t xml:space="preserve">willie_stewart@pugetpost.com</t>
  </si>
  <si>
    <t xml:space="preserve">WL-03440</t>
  </si>
  <si>
    <t xml:space="preserve">(360) 555-3143</t>
  </si>
  <si>
    <t xml:space="preserve">lisa.alvarez@pugetpost.com</t>
  </si>
  <si>
    <t xml:space="preserve">WL-03441</t>
  </si>
  <si>
    <t xml:space="preserve">Schultz Marine LLC</t>
  </si>
  <si>
    <t xml:space="preserve">(541) 555-7197</t>
  </si>
  <si>
    <t xml:space="preserve">jose_schultz@gmail.example.com</t>
  </si>
  <si>
    <t xml:space="preserve">WL-03442</t>
  </si>
  <si>
    <t xml:space="preserve">Russo Charters Inc</t>
  </si>
  <si>
    <t xml:space="preserve">(425) 555-7303</t>
  </si>
  <si>
    <t xml:space="preserve">gary.russo@gmail.example.com</t>
  </si>
  <si>
    <t xml:space="preserve">WL-03443</t>
  </si>
  <si>
    <t xml:space="preserve">Mccann</t>
  </si>
  <si>
    <t xml:space="preserve">(425) 555-4006</t>
  </si>
  <si>
    <t xml:space="preserve">katie_mccann@outlook.example.com</t>
  </si>
  <si>
    <t xml:space="preserve">WL-03444</t>
  </si>
  <si>
    <t xml:space="preserve">(360) 555-7597</t>
  </si>
  <si>
    <t xml:space="preserve">daniellelopez@pugetpost.com</t>
  </si>
  <si>
    <t xml:space="preserve">WL-03445</t>
  </si>
  <si>
    <t xml:space="preserve">(360) 555-6294</t>
  </si>
  <si>
    <t xml:space="preserve">gregory_ball@pugetpost.com</t>
  </si>
  <si>
    <t xml:space="preserve">WL-03446</t>
  </si>
  <si>
    <t xml:space="preserve">Weaver Charters Inc</t>
  </si>
  <si>
    <t xml:space="preserve">(360) 555-0526</t>
  </si>
  <si>
    <t xml:space="preserve">joshuaweaver@salishnet.net</t>
  </si>
  <si>
    <t xml:space="preserve">WL-03447</t>
  </si>
  <si>
    <t xml:space="preserve">Mcdonald Holdings LLC</t>
  </si>
  <si>
    <t xml:space="preserve">(541) 555-4327</t>
  </si>
  <si>
    <t xml:space="preserve">matthew.mcdonald@quillayute.org</t>
  </si>
  <si>
    <t xml:space="preserve">WL-03448</t>
  </si>
  <si>
    <t xml:space="preserve">Marshall Charters Inc</t>
  </si>
  <si>
    <t xml:space="preserve">(503) 555-4460</t>
  </si>
  <si>
    <t xml:space="preserve">christopher_marshall@quillayute.org</t>
  </si>
  <si>
    <t xml:space="preserve">WL-03449</t>
  </si>
  <si>
    <t xml:space="preserve">(360) 555-2107</t>
  </si>
  <si>
    <t xml:space="preserve">chrisfox@pugetpost.com</t>
  </si>
  <si>
    <t xml:space="preserve">WL-03450</t>
  </si>
  <si>
    <t xml:space="preserve">(253) 555-9451</t>
  </si>
  <si>
    <t xml:space="preserve">mallory_harris@quillayute.org</t>
  </si>
  <si>
    <t xml:space="preserve">WL-03451</t>
  </si>
  <si>
    <t xml:space="preserve">(503) 555-2833</t>
  </si>
  <si>
    <t xml:space="preserve">samantha_jones@pugetpost.com</t>
  </si>
  <si>
    <t xml:space="preserve">WL-03452</t>
  </si>
  <si>
    <t xml:space="preserve">(206) 555-8245</t>
  </si>
  <si>
    <t xml:space="preserve">nicole_wood@pugetpost.com</t>
  </si>
  <si>
    <t xml:space="preserve">WL-03453</t>
  </si>
  <si>
    <t xml:space="preserve">(360) 555-1858</t>
  </si>
  <si>
    <t xml:space="preserve">kelly_johnson@quillayute.org</t>
  </si>
  <si>
    <t xml:space="preserve">WL-03454</t>
  </si>
  <si>
    <t xml:space="preserve">(360) 555-9391</t>
  </si>
  <si>
    <t xml:space="preserve">jason.ramirez@salishnet.net</t>
  </si>
  <si>
    <t xml:space="preserve">WL-03455</t>
  </si>
  <si>
    <t xml:space="preserve">(425) 555-5601</t>
  </si>
  <si>
    <t xml:space="preserve">taylor_george@pugetpost.com</t>
  </si>
  <si>
    <t xml:space="preserve">WL-03456</t>
  </si>
  <si>
    <t xml:space="preserve">(425) 555-2500</t>
  </si>
  <si>
    <t xml:space="preserve">stephanie_wilson@pugetpost.com</t>
  </si>
  <si>
    <t xml:space="preserve">WL-03457</t>
  </si>
  <si>
    <t xml:space="preserve">(503) 555-4315</t>
  </si>
  <si>
    <t xml:space="preserve">teresa.davis@outlook.example.com</t>
  </si>
  <si>
    <t xml:space="preserve">WL-03458</t>
  </si>
  <si>
    <t xml:space="preserve">Wells Holdings LLC</t>
  </si>
  <si>
    <t xml:space="preserve">brittany.wells@salishnet.net</t>
  </si>
  <si>
    <t xml:space="preserve">WL-03459</t>
  </si>
  <si>
    <t xml:space="preserve">(541) 555-0161</t>
  </si>
  <si>
    <t xml:space="preserve">april_thomas@pugetpost.com</t>
  </si>
  <si>
    <t xml:space="preserve">WL-03460</t>
  </si>
  <si>
    <t xml:space="preserve">(360) 555-5085</t>
  </si>
  <si>
    <t xml:space="preserve">shannon.nolan@quillayute.org</t>
  </si>
  <si>
    <t xml:space="preserve">WL-03461</t>
  </si>
  <si>
    <t xml:space="preserve">Hahn</t>
  </si>
  <si>
    <t xml:space="preserve">(360) 555-6773</t>
  </si>
  <si>
    <t xml:space="preserve">tiffanyhahn@harbormail.net</t>
  </si>
  <si>
    <t xml:space="preserve">WL-03462</t>
  </si>
  <si>
    <t xml:space="preserve">(360) 555-1221</t>
  </si>
  <si>
    <t xml:space="preserve">melanie_martinez@quillayute.org</t>
  </si>
  <si>
    <t xml:space="preserve">WL-03463</t>
  </si>
  <si>
    <t xml:space="preserve">(541) 555-4839</t>
  </si>
  <si>
    <t xml:space="preserve">chris.dixon@quillayute.org</t>
  </si>
  <si>
    <t xml:space="preserve">WL-03464</t>
  </si>
  <si>
    <t xml:space="preserve">Spencer Holdings LLC</t>
  </si>
  <si>
    <t xml:space="preserve">(360) 555-1424</t>
  </si>
  <si>
    <t xml:space="preserve">joseph_spencer@pugetpost.com</t>
  </si>
  <si>
    <t xml:space="preserve">WL-03465</t>
  </si>
  <si>
    <t xml:space="preserve">(541) 555-7605</t>
  </si>
  <si>
    <t xml:space="preserve">ericmays@gmail.example.com</t>
  </si>
  <si>
    <t xml:space="preserve">WL-03466</t>
  </si>
  <si>
    <t xml:space="preserve">(206) 555-0690</t>
  </si>
  <si>
    <t xml:space="preserve">christopher_smith@gmail.example.com</t>
  </si>
  <si>
    <t xml:space="preserve">WL-03467</t>
  </si>
  <si>
    <t xml:space="preserve">Ray Ventures LLC</t>
  </si>
  <si>
    <t xml:space="preserve">(360) 555-2111</t>
  </si>
  <si>
    <t xml:space="preserve">juanray@gmail.example.com</t>
  </si>
  <si>
    <t xml:space="preserve">WL-03468</t>
  </si>
  <si>
    <t xml:space="preserve">(253) 555-7798</t>
  </si>
  <si>
    <t xml:space="preserve">WL-03469</t>
  </si>
  <si>
    <t xml:space="preserve">(360) 555-1037</t>
  </si>
  <si>
    <t xml:space="preserve">christopher.calhoun@outlook.example.com</t>
  </si>
  <si>
    <t xml:space="preserve">WL-03470</t>
  </si>
  <si>
    <t xml:space="preserve">Huffman</t>
  </si>
  <si>
    <t xml:space="preserve">(360) 555-2037</t>
  </si>
  <si>
    <t xml:space="preserve">nathan_huffman@pugetpost.com</t>
  </si>
  <si>
    <t xml:space="preserve">WL-03471</t>
  </si>
  <si>
    <t xml:space="preserve">Leroy</t>
  </si>
  <si>
    <t xml:space="preserve">Cooley Marine LLC</t>
  </si>
  <si>
    <t xml:space="preserve">(360) 555-5803</t>
  </si>
  <si>
    <t xml:space="preserve">leroycooley@pugetpost.com</t>
  </si>
  <si>
    <t xml:space="preserve">WL-03472</t>
  </si>
  <si>
    <t xml:space="preserve">(360) 555-3488</t>
  </si>
  <si>
    <t xml:space="preserve">robert.shea@salishnet.net</t>
  </si>
  <si>
    <t xml:space="preserve">WL-03473</t>
  </si>
  <si>
    <t xml:space="preserve">(360) 555-3530</t>
  </si>
  <si>
    <t xml:space="preserve">brian.miller@gmail.example.com</t>
  </si>
  <si>
    <t xml:space="preserve">WL-03474</t>
  </si>
  <si>
    <t xml:space="preserve">(503) 555-0726</t>
  </si>
  <si>
    <t xml:space="preserve">christopherflores@pugetpost.com</t>
  </si>
  <si>
    <t xml:space="preserve">WL-03475</t>
  </si>
  <si>
    <t xml:space="preserve">Ross Charters Inc</t>
  </si>
  <si>
    <t xml:space="preserve">(503) 555-2718</t>
  </si>
  <si>
    <t xml:space="preserve">jennifer_ross@salishnet.net</t>
  </si>
  <si>
    <t xml:space="preserve">WL-03476</t>
  </si>
  <si>
    <t xml:space="preserve">(253) 555-7429</t>
  </si>
  <si>
    <t xml:space="preserve">andrew.myers@outlook.example.com</t>
  </si>
  <si>
    <t xml:space="preserve">WL-03477</t>
  </si>
  <si>
    <t xml:space="preserve">Darryl</t>
  </si>
  <si>
    <t xml:space="preserve">Garcia Charters Inc</t>
  </si>
  <si>
    <t xml:space="preserve">(360) 555-4469</t>
  </si>
  <si>
    <t xml:space="preserve">darryl_garcia@quillayute.org</t>
  </si>
  <si>
    <t xml:space="preserve">WL-03478</t>
  </si>
  <si>
    <t xml:space="preserve">(360) 555-1190</t>
  </si>
  <si>
    <t xml:space="preserve">walter_hahn@quillayute.org</t>
  </si>
  <si>
    <t xml:space="preserve">WL-03479</t>
  </si>
  <si>
    <t xml:space="preserve">Daugherty Holdings LLC</t>
  </si>
  <si>
    <t xml:space="preserve">SALIHS GLIDE</t>
  </si>
  <si>
    <t xml:space="preserve">(503) 555-5212</t>
  </si>
  <si>
    <t xml:space="preserve">brittney_daugherty@salishnet.net</t>
  </si>
  <si>
    <t xml:space="preserve">WL-03480</t>
  </si>
  <si>
    <t xml:space="preserve">(360) 555-3287</t>
  </si>
  <si>
    <t xml:space="preserve">melissataylor@harbormail.net</t>
  </si>
  <si>
    <t xml:space="preserve">WL-03481</t>
  </si>
  <si>
    <t xml:space="preserve">(541) 555-0147</t>
  </si>
  <si>
    <t xml:space="preserve">WL-03482</t>
  </si>
  <si>
    <t xml:space="preserve">(206) 555-6891</t>
  </si>
  <si>
    <t xml:space="preserve">james_gonzalez@pugetpost.com</t>
  </si>
  <si>
    <t xml:space="preserve">WL-03483</t>
  </si>
  <si>
    <t xml:space="preserve">Hendricks Ventures LLC</t>
  </si>
  <si>
    <t xml:space="preserve">(360) 555-5856</t>
  </si>
  <si>
    <t xml:space="preserve">lawrencehendricks@gmail.example.com</t>
  </si>
  <si>
    <t xml:space="preserve">WL-03484</t>
  </si>
  <si>
    <t xml:space="preserve">Mikayla</t>
  </si>
  <si>
    <t xml:space="preserve">(541) 555-4886</t>
  </si>
  <si>
    <t xml:space="preserve">mikaylajackson@salishnet.net</t>
  </si>
  <si>
    <t xml:space="preserve">WL-03485</t>
  </si>
  <si>
    <t xml:space="preserve">Moon Marine LLC</t>
  </si>
  <si>
    <t xml:space="preserve">(503) 555-4524</t>
  </si>
  <si>
    <t xml:space="preserve">timothy.moon@quillayute.org</t>
  </si>
  <si>
    <t xml:space="preserve">WL-03486</t>
  </si>
  <si>
    <t xml:space="preserve">(425) 555-8123</t>
  </si>
  <si>
    <t xml:space="preserve">mary.murillo@quillayute.org</t>
  </si>
  <si>
    <t xml:space="preserve">WL-03487</t>
  </si>
  <si>
    <t xml:space="preserve">(253) 555-4094</t>
  </si>
  <si>
    <t xml:space="preserve">WL-03488</t>
  </si>
  <si>
    <t xml:space="preserve">(503) 555-2225</t>
  </si>
  <si>
    <t xml:space="preserve">alberthill@harbormail.net</t>
  </si>
  <si>
    <t xml:space="preserve">WL-03489</t>
  </si>
  <si>
    <t xml:space="preserve">Padilla</t>
  </si>
  <si>
    <t xml:space="preserve">Alec</t>
  </si>
  <si>
    <t xml:space="preserve">(541) 555-0627</t>
  </si>
  <si>
    <t xml:space="preserve">alec.padilla@pugetpost.com</t>
  </si>
  <si>
    <t xml:space="preserve">WL-03490</t>
  </si>
  <si>
    <t xml:space="preserve">Browning</t>
  </si>
  <si>
    <t xml:space="preserve">Browning Charters Inc</t>
  </si>
  <si>
    <t xml:space="preserve">(360) 555-5436</t>
  </si>
  <si>
    <t xml:space="preserve">WL-03491</t>
  </si>
  <si>
    <t xml:space="preserve">Flowers</t>
  </si>
  <si>
    <t xml:space="preserve">Flowers Holdings LLC</t>
  </si>
  <si>
    <t xml:space="preserve">danielflowers@salishnet.net</t>
  </si>
  <si>
    <t xml:space="preserve">WL-03492</t>
  </si>
  <si>
    <t xml:space="preserve">(360) 555-0846</t>
  </si>
  <si>
    <t xml:space="preserve">lisa.hernandez@gmail.example.com</t>
  </si>
  <si>
    <t xml:space="preserve">WL-03493</t>
  </si>
  <si>
    <t xml:space="preserve">(360) 555-7360</t>
  </si>
  <si>
    <t xml:space="preserve">francisco.patterson@harbormail.net</t>
  </si>
  <si>
    <t xml:space="preserve">WL-03494</t>
  </si>
  <si>
    <t xml:space="preserve">donna.owen@gmail.example.com</t>
  </si>
  <si>
    <t xml:space="preserve">WL-03495</t>
  </si>
  <si>
    <t xml:space="preserve">(360) 555-7641</t>
  </si>
  <si>
    <t xml:space="preserve">sara.watson@quillayute.org</t>
  </si>
  <si>
    <t xml:space="preserve">WL-03496</t>
  </si>
  <si>
    <t xml:space="preserve">(360) 555-3044</t>
  </si>
  <si>
    <t xml:space="preserve">WL-03497</t>
  </si>
  <si>
    <t xml:space="preserve">(541) 555-0315</t>
  </si>
  <si>
    <t xml:space="preserve">davidnorman@quillayute.org</t>
  </si>
  <si>
    <t xml:space="preserve">WL-03498</t>
  </si>
  <si>
    <t xml:space="preserve">Bell Marine LLC</t>
  </si>
  <si>
    <t xml:space="preserve">(541) 555-5067</t>
  </si>
  <si>
    <t xml:space="preserve">andrewbell@harbormail.net</t>
  </si>
  <si>
    <t xml:space="preserve">WL-03499</t>
  </si>
  <si>
    <t xml:space="preserve">Foster Holdings LLC</t>
  </si>
  <si>
    <t xml:space="preserve">(253) 555-8970</t>
  </si>
  <si>
    <t xml:space="preserve">cameron_foster@quillayute.org</t>
  </si>
  <si>
    <t xml:space="preserve">WL-03500</t>
  </si>
  <si>
    <t xml:space="preserve">(503) 555-0722</t>
  </si>
  <si>
    <t xml:space="preserve">rebeccafletcher@harbormail.net</t>
  </si>
  <si>
    <t xml:space="preserve">WL-03501</t>
  </si>
  <si>
    <t xml:space="preserve">Campos Charters Inc</t>
  </si>
  <si>
    <t xml:space="preserve">(503) 555-5684</t>
  </si>
  <si>
    <t xml:space="preserve">shelley.campos@quillayute.org</t>
  </si>
  <si>
    <t xml:space="preserve">WL-03502</t>
  </si>
  <si>
    <t xml:space="preserve">(360) 555-9496</t>
  </si>
  <si>
    <t xml:space="preserve">jenniferbryant@quillayute.org</t>
  </si>
  <si>
    <t xml:space="preserve">WL-03503</t>
  </si>
  <si>
    <t xml:space="preserve">(541) 555-5668</t>
  </si>
  <si>
    <t xml:space="preserve">shelly.elliott@harbormail.net</t>
  </si>
  <si>
    <t xml:space="preserve">WL-03504</t>
  </si>
  <si>
    <t xml:space="preserve">(360) 555-9625</t>
  </si>
  <si>
    <t xml:space="preserve">paulbrady@quillayute.org</t>
  </si>
  <si>
    <t xml:space="preserve">WL-03505</t>
  </si>
  <si>
    <t xml:space="preserve">Chung</t>
  </si>
  <si>
    <t xml:space="preserve">Chung Charters Inc</t>
  </si>
  <si>
    <t xml:space="preserve">(541) 555-1471</t>
  </si>
  <si>
    <t xml:space="preserve">alexandra_chung@quillayute.org</t>
  </si>
  <si>
    <t xml:space="preserve">WL-03506</t>
  </si>
  <si>
    <t xml:space="preserve">(541) 555-9806</t>
  </si>
  <si>
    <t xml:space="preserve">sarahwilson@gmail.example.com</t>
  </si>
  <si>
    <t xml:space="preserve">WL-03507</t>
  </si>
  <si>
    <t xml:space="preserve">Chambers Marine LLC</t>
  </si>
  <si>
    <t xml:space="preserve">(541) 555-2930</t>
  </si>
  <si>
    <t xml:space="preserve">john.chambers@outlook.example.com</t>
  </si>
  <si>
    <t xml:space="preserve">WL-03508</t>
  </si>
  <si>
    <t xml:space="preserve">Cross Marine LLC</t>
  </si>
  <si>
    <t xml:space="preserve">(360) 555-6878</t>
  </si>
  <si>
    <t xml:space="preserve">michael.cross@quillayute.org</t>
  </si>
  <si>
    <t xml:space="preserve">WL-03509</t>
  </si>
  <si>
    <t xml:space="preserve">Kline</t>
  </si>
  <si>
    <t xml:space="preserve">Kline Marine LLC</t>
  </si>
  <si>
    <t xml:space="preserve">(360) 555-7870</t>
  </si>
  <si>
    <t xml:space="preserve">sabrinakline@harbormail.net</t>
  </si>
  <si>
    <t xml:space="preserve">WL-03510</t>
  </si>
  <si>
    <t xml:space="preserve">(360) 555-7135</t>
  </si>
  <si>
    <t xml:space="preserve">kimberly_pearson@harbormail.net</t>
  </si>
  <si>
    <t xml:space="preserve">WL-03511</t>
  </si>
  <si>
    <t xml:space="preserve">(541) 555-6395</t>
  </si>
  <si>
    <t xml:space="preserve">kristen_turner@pugetpost.com</t>
  </si>
  <si>
    <t xml:space="preserve">WL-03512</t>
  </si>
  <si>
    <t xml:space="preserve">Holland Ventures LLC</t>
  </si>
  <si>
    <t xml:space="preserve">(253) 555-6251</t>
  </si>
  <si>
    <t xml:space="preserve">lisa.holland@harbormail.net</t>
  </si>
  <si>
    <t xml:space="preserve">WL-03513</t>
  </si>
  <si>
    <t xml:space="preserve">(360) 555-4281</t>
  </si>
  <si>
    <t xml:space="preserve">rose.lee@quillayute.org</t>
  </si>
  <si>
    <t xml:space="preserve">WL-03514</t>
  </si>
  <si>
    <t xml:space="preserve">Davila</t>
  </si>
  <si>
    <t xml:space="preserve">(360) 555-6006</t>
  </si>
  <si>
    <t xml:space="preserve">marvin.davila@gmail.example.com</t>
  </si>
  <si>
    <t xml:space="preserve">WL-03515</t>
  </si>
  <si>
    <t xml:space="preserve">(360) 555-9860</t>
  </si>
  <si>
    <t xml:space="preserve">adam.ramirez@gmail.example.com</t>
  </si>
  <si>
    <t xml:space="preserve">WL-03516</t>
  </si>
  <si>
    <t xml:space="preserve">Mcgrath</t>
  </si>
  <si>
    <t xml:space="preserve">Mcgrath Charters Inc</t>
  </si>
  <si>
    <t xml:space="preserve">(541) 555-8279</t>
  </si>
  <si>
    <t xml:space="preserve">tiffanymcgrath@pugetpost.com</t>
  </si>
  <si>
    <t xml:space="preserve">WL-03517</t>
  </si>
  <si>
    <t xml:space="preserve">(360) 555-6170</t>
  </si>
  <si>
    <t xml:space="preserve">ruthpeters@harbormail.net</t>
  </si>
  <si>
    <t xml:space="preserve">WL-03518</t>
  </si>
  <si>
    <t xml:space="preserve">(360) 555-9846</t>
  </si>
  <si>
    <t xml:space="preserve">jorge.donovan@quillayute.org</t>
  </si>
  <si>
    <t xml:space="preserve">WL-03519</t>
  </si>
  <si>
    <t xml:space="preserve">(503) 555-5057</t>
  </si>
  <si>
    <t xml:space="preserve">crystal_moore@pugetpost.com</t>
  </si>
  <si>
    <t xml:space="preserve">WL-03520</t>
  </si>
  <si>
    <t xml:space="preserve">Barnett</t>
  </si>
  <si>
    <t xml:space="preserve">Barnett Marine LLC</t>
  </si>
  <si>
    <t xml:space="preserve">(253) 555-6590</t>
  </si>
  <si>
    <t xml:space="preserve">carlos_barnett@pugetpost.com</t>
  </si>
  <si>
    <t xml:space="preserve">WL-03521</t>
  </si>
  <si>
    <t xml:space="preserve">Penny</t>
  </si>
  <si>
    <t xml:space="preserve">(360) 555-1620</t>
  </si>
  <si>
    <t xml:space="preserve">penny.nelson@outlook.example.com</t>
  </si>
  <si>
    <t xml:space="preserve">WL-03522</t>
  </si>
  <si>
    <t xml:space="preserve">(360) 555-0700</t>
  </si>
  <si>
    <t xml:space="preserve">austin_sanchez@outlook.example.com</t>
  </si>
  <si>
    <t xml:space="preserve">WL-03523</t>
  </si>
  <si>
    <t xml:space="preserve">Darlene</t>
  </si>
  <si>
    <t xml:space="preserve">(541) 555-0720</t>
  </si>
  <si>
    <t xml:space="preserve">darleneglover@pugetpost.com</t>
  </si>
  <si>
    <t xml:space="preserve">WL-03524</t>
  </si>
  <si>
    <t xml:space="preserve">Hayes Charters Inc</t>
  </si>
  <si>
    <t xml:space="preserve">(253) 555-6440</t>
  </si>
  <si>
    <t xml:space="preserve">jameshayes@harbormail.net</t>
  </si>
  <si>
    <t xml:space="preserve">WL-03525</t>
  </si>
  <si>
    <t xml:space="preserve">Richardson Holdings LLC</t>
  </si>
  <si>
    <t xml:space="preserve">(206) 555-8146</t>
  </si>
  <si>
    <t xml:space="preserve">samuelrichardson@quillayute.org</t>
  </si>
  <si>
    <t xml:space="preserve">WL-03526</t>
  </si>
  <si>
    <t xml:space="preserve">(503) 555-8898</t>
  </si>
  <si>
    <t xml:space="preserve">michael.west@harbormail.net</t>
  </si>
  <si>
    <t xml:space="preserve">WL-03527</t>
  </si>
  <si>
    <t xml:space="preserve">Logan Ventures LLC</t>
  </si>
  <si>
    <t xml:space="preserve">(360) 555-8757</t>
  </si>
  <si>
    <t xml:space="preserve">ashley_logan@salishnet.net</t>
  </si>
  <si>
    <t xml:space="preserve">WL-03528</t>
  </si>
  <si>
    <t xml:space="preserve">Hudson Marine LLC</t>
  </si>
  <si>
    <t xml:space="preserve">gina_hudson@pugetpost.com</t>
  </si>
  <si>
    <t xml:space="preserve">WL-03529</t>
  </si>
  <si>
    <t xml:space="preserve">Bautista</t>
  </si>
  <si>
    <t xml:space="preserve">Jeanette</t>
  </si>
  <si>
    <t xml:space="preserve">Bautista Marine LLC</t>
  </si>
  <si>
    <t xml:space="preserve">(425) 555-1122</t>
  </si>
  <si>
    <t xml:space="preserve">jeanette.bautista@pugetpost.com</t>
  </si>
  <si>
    <t xml:space="preserve">WL-03530</t>
  </si>
  <si>
    <t xml:space="preserve">Dominguez</t>
  </si>
  <si>
    <t xml:space="preserve">Dominguez Ventures LLC</t>
  </si>
  <si>
    <t xml:space="preserve">(360) 555-3580</t>
  </si>
  <si>
    <t xml:space="preserve">jay.dominguez@pugetpost.com</t>
  </si>
  <si>
    <t xml:space="preserve">WL-03531</t>
  </si>
  <si>
    <t xml:space="preserve">Golden Marine LLC</t>
  </si>
  <si>
    <t xml:space="preserve">(503) 555-6538</t>
  </si>
  <si>
    <t xml:space="preserve">nicole_golden@harbormail.net</t>
  </si>
  <si>
    <t xml:space="preserve">WL-03532</t>
  </si>
  <si>
    <t xml:space="preserve">May Charters Inc</t>
  </si>
  <si>
    <t xml:space="preserve">(360) 555-0257</t>
  </si>
  <si>
    <t xml:space="preserve">tanya_may@harbormail.net</t>
  </si>
  <si>
    <t xml:space="preserve">WL-03533</t>
  </si>
  <si>
    <t xml:space="preserve">(253) 555-6710</t>
  </si>
  <si>
    <t xml:space="preserve">brian.wilson@salishnet.net</t>
  </si>
  <si>
    <t xml:space="preserve">WL-03534</t>
  </si>
  <si>
    <t xml:space="preserve">(253) 555-4985</t>
  </si>
  <si>
    <t xml:space="preserve">henry_morris@salishnet.net</t>
  </si>
  <si>
    <t xml:space="preserve">WL-03535</t>
  </si>
  <si>
    <t xml:space="preserve">Castro Marine LLC</t>
  </si>
  <si>
    <t xml:space="preserve">(253) 555-8702</t>
  </si>
  <si>
    <t xml:space="preserve">allison_castro@salishnet.net</t>
  </si>
  <si>
    <t xml:space="preserve">WL-03536</t>
  </si>
  <si>
    <t xml:space="preserve">(360) 555-8055</t>
  </si>
  <si>
    <t xml:space="preserve">susan_elliott@harbormail.net</t>
  </si>
  <si>
    <t xml:space="preserve">WL-03537</t>
  </si>
  <si>
    <t xml:space="preserve">(360) 555-6161</t>
  </si>
  <si>
    <t xml:space="preserve">angelwheeler@salishnet.net</t>
  </si>
  <si>
    <t xml:space="preserve">WL-03538</t>
  </si>
  <si>
    <t xml:space="preserve">(503) 555-2000</t>
  </si>
  <si>
    <t xml:space="preserve">kevingardner@quillayute.org</t>
  </si>
  <si>
    <t xml:space="preserve">WL-03539</t>
  </si>
  <si>
    <t xml:space="preserve">(503) 555-8104</t>
  </si>
  <si>
    <t xml:space="preserve">arthur_martinez@outlook.example.com</t>
  </si>
  <si>
    <t xml:space="preserve">WL-03540</t>
  </si>
  <si>
    <t xml:space="preserve">(360) 555-4200</t>
  </si>
  <si>
    <t xml:space="preserve">julie.crane@gmail.example.com</t>
  </si>
  <si>
    <t xml:space="preserve">WL-03541</t>
  </si>
  <si>
    <t xml:space="preserve">(541) 555-1455</t>
  </si>
  <si>
    <t xml:space="preserve">michael.myers@harbormail.net</t>
  </si>
  <si>
    <t xml:space="preserve">WL-03542</t>
  </si>
  <si>
    <t xml:space="preserve">(360) 555-9760</t>
  </si>
  <si>
    <t xml:space="preserve">kristina_rivas@salishnet.net</t>
  </si>
  <si>
    <t xml:space="preserve">WL-03543</t>
  </si>
  <si>
    <t xml:space="preserve">(503) 555-1447</t>
  </si>
  <si>
    <t xml:space="preserve">joseph_harrison@outlook.example.com</t>
  </si>
  <si>
    <t xml:space="preserve">WL-03544</t>
  </si>
  <si>
    <t xml:space="preserve">sarah_walker@harbormail.net</t>
  </si>
  <si>
    <t xml:space="preserve">WL-03545</t>
  </si>
  <si>
    <t xml:space="preserve">(360) 555-8829</t>
  </si>
  <si>
    <t xml:space="preserve">barbara_chen@pugetpost.com</t>
  </si>
  <si>
    <t xml:space="preserve">WL-03546</t>
  </si>
  <si>
    <t xml:space="preserve">Huynh</t>
  </si>
  <si>
    <t xml:space="preserve">Huynh Ventures LLC</t>
  </si>
  <si>
    <t xml:space="preserve">(503) 555-9168</t>
  </si>
  <si>
    <t xml:space="preserve">samanthahuynh@gmail.example.com</t>
  </si>
  <si>
    <t xml:space="preserve">WL-03547</t>
  </si>
  <si>
    <t xml:space="preserve">(360) 555-9754</t>
  </si>
  <si>
    <t xml:space="preserve">amber.ward@quillayute.org</t>
  </si>
  <si>
    <t xml:space="preserve">WL-03548</t>
  </si>
  <si>
    <t xml:space="preserve">Clark Marine LLC</t>
  </si>
  <si>
    <t xml:space="preserve">(206) 555-4099</t>
  </si>
  <si>
    <t xml:space="preserve">michael_clark@gmail.example.com</t>
  </si>
  <si>
    <t xml:space="preserve">WL-03549</t>
  </si>
  <si>
    <t xml:space="preserve">(360) 555-6537</t>
  </si>
  <si>
    <t xml:space="preserve">erika_howard@pugetpost.com</t>
  </si>
  <si>
    <t xml:space="preserve">WL-03550</t>
  </si>
  <si>
    <t xml:space="preserve">(360) 555-6155</t>
  </si>
  <si>
    <t xml:space="preserve">brendaparker@gmail.example.com</t>
  </si>
  <si>
    <t xml:space="preserve">WL-03551</t>
  </si>
  <si>
    <t xml:space="preserve">(425) 555-3781</t>
  </si>
  <si>
    <t xml:space="preserve">jenniferfisher@harbormail.net</t>
  </si>
  <si>
    <t xml:space="preserve">WL-03552</t>
  </si>
  <si>
    <t xml:space="preserve">(541) 555-1192</t>
  </si>
  <si>
    <t xml:space="preserve">dawn_hammond@quillayute.org</t>
  </si>
  <si>
    <t xml:space="preserve">WL-03553</t>
  </si>
  <si>
    <t xml:space="preserve">Kaitlyn</t>
  </si>
  <si>
    <t xml:space="preserve">(425) 555-8421</t>
  </si>
  <si>
    <t xml:space="preserve">kaitlyn.gomez@pugetpost.com</t>
  </si>
  <si>
    <t xml:space="preserve">WL-03554</t>
  </si>
  <si>
    <t xml:space="preserve">Maddox</t>
  </si>
  <si>
    <t xml:space="preserve">(503) 555-8915</t>
  </si>
  <si>
    <t xml:space="preserve">justinmaddox@gmail.example.com</t>
  </si>
  <si>
    <t xml:space="preserve">WL-03555</t>
  </si>
  <si>
    <t xml:space="preserve">Clark Ventures LLC</t>
  </si>
  <si>
    <t xml:space="preserve">(503) 555-9175</t>
  </si>
  <si>
    <t xml:space="preserve">andrea_clark@quillayute.org</t>
  </si>
  <si>
    <t xml:space="preserve">WL-03556</t>
  </si>
  <si>
    <t xml:space="preserve">Bird</t>
  </si>
  <si>
    <t xml:space="preserve">(541) 555-8280</t>
  </si>
  <si>
    <t xml:space="preserve">scottbird@salishnet.net</t>
  </si>
  <si>
    <t xml:space="preserve">WL-03557</t>
  </si>
  <si>
    <t xml:space="preserve">(206) 555-2201</t>
  </si>
  <si>
    <t xml:space="preserve">tiffanysmith@salishnet.net</t>
  </si>
  <si>
    <t xml:space="preserve">WL-03558</t>
  </si>
  <si>
    <t xml:space="preserve">(360) 555-9198</t>
  </si>
  <si>
    <t xml:space="preserve">jeremy_davis@quillayute.org</t>
  </si>
  <si>
    <t xml:space="preserve">WL-03559</t>
  </si>
  <si>
    <t xml:space="preserve">(541) 555-7328</t>
  </si>
  <si>
    <t xml:space="preserve">davidsanders@quillayute.org</t>
  </si>
  <si>
    <t xml:space="preserve">WL-03560</t>
  </si>
  <si>
    <t xml:space="preserve">(206) 555-7060</t>
  </si>
  <si>
    <t xml:space="preserve">anthony.pham@salishnet.net</t>
  </si>
  <si>
    <t xml:space="preserve">WL-03561</t>
  </si>
  <si>
    <t xml:space="preserve">Crawford</t>
  </si>
  <si>
    <t xml:space="preserve">Crawford Holdings LLC</t>
  </si>
  <si>
    <t xml:space="preserve">(360) 555-5583</t>
  </si>
  <si>
    <t xml:space="preserve">rebeccacrawford@pugetpost.com</t>
  </si>
  <si>
    <t xml:space="preserve">WL-03562</t>
  </si>
  <si>
    <t xml:space="preserve">(360) 555-3387</t>
  </si>
  <si>
    <t xml:space="preserve">taradavis@quillayute.org</t>
  </si>
  <si>
    <t xml:space="preserve">WL-03563</t>
  </si>
  <si>
    <t xml:space="preserve">Ellen</t>
  </si>
  <si>
    <t xml:space="preserve">Bryant Ventures LLC</t>
  </si>
  <si>
    <t xml:space="preserve">(425) 555-9153</t>
  </si>
  <si>
    <t xml:space="preserve">ellen_bryant@harbormail.net</t>
  </si>
  <si>
    <t xml:space="preserve">WL-03564</t>
  </si>
  <si>
    <t xml:space="preserve">(360) 555-2787</t>
  </si>
  <si>
    <t xml:space="preserve">amyhernandez@gmail.example.com</t>
  </si>
  <si>
    <t xml:space="preserve">WL-03565</t>
  </si>
  <si>
    <t xml:space="preserve">Rosario</t>
  </si>
  <si>
    <t xml:space="preserve">(360) 555-3223</t>
  </si>
  <si>
    <t xml:space="preserve">brian.rosario@outlook.example.com</t>
  </si>
  <si>
    <t xml:space="preserve">WL-03566</t>
  </si>
  <si>
    <t xml:space="preserve">(360) 555-8554</t>
  </si>
  <si>
    <t xml:space="preserve">terry.moore@pugetpost.com</t>
  </si>
  <si>
    <t xml:space="preserve">WL-03567</t>
  </si>
  <si>
    <t xml:space="preserve">Vargas Charters Inc</t>
  </si>
  <si>
    <t xml:space="preserve">(360) 555-3651</t>
  </si>
  <si>
    <t xml:space="preserve">kevinvargas@outlook.example.com</t>
  </si>
  <si>
    <t xml:space="preserve">WL-03568</t>
  </si>
  <si>
    <t xml:space="preserve">(425) 555-5380</t>
  </si>
  <si>
    <t xml:space="preserve">ricardo_jensen@outlook.example.com</t>
  </si>
  <si>
    <t xml:space="preserve">WL-03569</t>
  </si>
  <si>
    <t xml:space="preserve">Hicks</t>
  </si>
  <si>
    <t xml:space="preserve">Hicks Charters Inc</t>
  </si>
  <si>
    <t xml:space="preserve">(541) 555-2655</t>
  </si>
  <si>
    <t xml:space="preserve">maryhicks@outlook.example.com</t>
  </si>
  <si>
    <t xml:space="preserve">WL-03570</t>
  </si>
  <si>
    <t xml:space="preserve">(253) 555-7455</t>
  </si>
  <si>
    <t xml:space="preserve">michael.smith@harbormail.net</t>
  </si>
  <si>
    <t xml:space="preserve">WL-03571</t>
  </si>
  <si>
    <t xml:space="preserve">Merritt</t>
  </si>
  <si>
    <t xml:space="preserve">(206) 555-2680</t>
  </si>
  <si>
    <t xml:space="preserve">rebecca_merritt@harbormail.net</t>
  </si>
  <si>
    <t xml:space="preserve">WL-03572</t>
  </si>
  <si>
    <t xml:space="preserve">(541) 555-0103</t>
  </si>
  <si>
    <t xml:space="preserve">anthony_morrison@quillayute.org</t>
  </si>
  <si>
    <t xml:space="preserve">WL-03573</t>
  </si>
  <si>
    <t xml:space="preserve">Sanchez Ventures LLC</t>
  </si>
  <si>
    <t xml:space="preserve">(253) 555-1079</t>
  </si>
  <si>
    <t xml:space="preserve">kathy.sanchez@salishnet.net</t>
  </si>
  <si>
    <t xml:space="preserve">WL-03574</t>
  </si>
  <si>
    <t xml:space="preserve">(541) 555-1706</t>
  </si>
  <si>
    <t xml:space="preserve">christineboyd@harbormail.net</t>
  </si>
  <si>
    <t xml:space="preserve">WL-03575</t>
  </si>
  <si>
    <t xml:space="preserve">(360) 555-0797</t>
  </si>
  <si>
    <t xml:space="preserve">charles.johnson@quillayute.org</t>
  </si>
  <si>
    <t xml:space="preserve">WL-03576</t>
  </si>
  <si>
    <t xml:space="preserve">(360) 555-4402</t>
  </si>
  <si>
    <t xml:space="preserve">aimee_cooper@salishnet.net</t>
  </si>
  <si>
    <t xml:space="preserve">WL-03577</t>
  </si>
  <si>
    <t xml:space="preserve">charlesbell@pugetpost.com</t>
  </si>
  <si>
    <t xml:space="preserve">WL-03578</t>
  </si>
  <si>
    <t xml:space="preserve">(360) 555-3343</t>
  </si>
  <si>
    <t xml:space="preserve">william_beck@pugetpost.com</t>
  </si>
  <si>
    <t xml:space="preserve">WL-03579</t>
  </si>
  <si>
    <t xml:space="preserve">Greer</t>
  </si>
  <si>
    <t xml:space="preserve">Greer Charters Inc</t>
  </si>
  <si>
    <t xml:space="preserve">(206) 555-3689</t>
  </si>
  <si>
    <t xml:space="preserve">jeanne_greer@gmail.example.com</t>
  </si>
  <si>
    <t xml:space="preserve">WL-03580</t>
  </si>
  <si>
    <t xml:space="preserve">Carson</t>
  </si>
  <si>
    <t xml:space="preserve">(425) 555-1317</t>
  </si>
  <si>
    <t xml:space="preserve">rebecca_carson@outlook.example.com</t>
  </si>
  <si>
    <t xml:space="preserve">WL-03581</t>
  </si>
  <si>
    <t xml:space="preserve">(541) 555-4029</t>
  </si>
  <si>
    <t xml:space="preserve">april_baker@quillayute.org</t>
  </si>
  <si>
    <t xml:space="preserve">WL-03582</t>
  </si>
  <si>
    <t xml:space="preserve">(425) 555-2023</t>
  </si>
  <si>
    <t xml:space="preserve">melissa.jones@quillayute.org</t>
  </si>
  <si>
    <t xml:space="preserve">WL-03583</t>
  </si>
  <si>
    <t xml:space="preserve">(503) 555-2603</t>
  </si>
  <si>
    <t xml:space="preserve">walter.martin@gmail.example.com</t>
  </si>
  <si>
    <t xml:space="preserve">WL-03584</t>
  </si>
  <si>
    <t xml:space="preserve">(360) 555-5082</t>
  </si>
  <si>
    <t xml:space="preserve">stephanie.stafford@quillayute.org</t>
  </si>
  <si>
    <t xml:space="preserve">WL-03585</t>
  </si>
  <si>
    <t xml:space="preserve">Black Charters Inc</t>
  </si>
  <si>
    <t xml:space="preserve">(253) 555-8414</t>
  </si>
  <si>
    <t xml:space="preserve">randyblack@outlook.example.com</t>
  </si>
  <si>
    <t xml:space="preserve">WL-03586</t>
  </si>
  <si>
    <t xml:space="preserve">Rhodes Marine LLC</t>
  </si>
  <si>
    <t xml:space="preserve">(360) 555-8133</t>
  </si>
  <si>
    <t xml:space="preserve">jasminerhodes@salishnet.net</t>
  </si>
  <si>
    <t xml:space="preserve">WL-03587</t>
  </si>
  <si>
    <t xml:space="preserve">Cole Ventures LLC</t>
  </si>
  <si>
    <t xml:space="preserve">(503) 555-7903</t>
  </si>
  <si>
    <t xml:space="preserve">georgecole@outlook.example.com</t>
  </si>
  <si>
    <t xml:space="preserve">WL-03588</t>
  </si>
  <si>
    <t xml:space="preserve">Olson Charters Inc</t>
  </si>
  <si>
    <t xml:space="preserve">(541) 555-9456</t>
  </si>
  <si>
    <t xml:space="preserve">angela_olson@quillayute.org</t>
  </si>
  <si>
    <t xml:space="preserve">WL-03589</t>
  </si>
  <si>
    <t xml:space="preserve">(541) 555-9029</t>
  </si>
  <si>
    <t xml:space="preserve">WL-03590</t>
  </si>
  <si>
    <t xml:space="preserve">(360) 555-9951</t>
  </si>
  <si>
    <t xml:space="preserve">WL-03591</t>
  </si>
  <si>
    <t xml:space="preserve">(253) 555-4517</t>
  </si>
  <si>
    <t xml:space="preserve">matthewspence@harbormail.net</t>
  </si>
  <si>
    <t xml:space="preserve">WL-03592</t>
  </si>
  <si>
    <t xml:space="preserve">melinda_freeman@pugetpost.com</t>
  </si>
  <si>
    <t xml:space="preserve">WL-03593</t>
  </si>
  <si>
    <t xml:space="preserve">(541) 555-3929</t>
  </si>
  <si>
    <t xml:space="preserve">aaron.friedman@quillayute.org</t>
  </si>
  <si>
    <t xml:space="preserve">WL-03594</t>
  </si>
  <si>
    <t xml:space="preserve">(503) 555-3732</t>
  </si>
  <si>
    <t xml:space="preserve">teresa_smith@gmail.example.com</t>
  </si>
  <si>
    <t xml:space="preserve">WL-03595</t>
  </si>
  <si>
    <t xml:space="preserve">(253) 555-4575</t>
  </si>
  <si>
    <t xml:space="preserve">rogerjohnson@pugetpost.com</t>
  </si>
  <si>
    <t xml:space="preserve">WL-03596</t>
  </si>
  <si>
    <t xml:space="preserve">(206) 555-3775</t>
  </si>
  <si>
    <t xml:space="preserve">adamhamilton@salishnet.net</t>
  </si>
  <si>
    <t xml:space="preserve">WL-03597</t>
  </si>
  <si>
    <t xml:space="preserve">Diaz Charters Inc</t>
  </si>
  <si>
    <t xml:space="preserve">(360) 555-7124</t>
  </si>
  <si>
    <t xml:space="preserve">justin.diaz@pugetpost.com</t>
  </si>
  <si>
    <t xml:space="preserve">WL-03598</t>
  </si>
  <si>
    <t xml:space="preserve">(541) 555-3487</t>
  </si>
  <si>
    <t xml:space="preserve">randy_williams@quillayute.org</t>
  </si>
  <si>
    <t xml:space="preserve">WL-03599</t>
  </si>
  <si>
    <t xml:space="preserve">(253) 555-5375</t>
  </si>
  <si>
    <t xml:space="preserve">jonathanbaker@outlook.example.com</t>
  </si>
  <si>
    <t xml:space="preserve">WL-03600</t>
  </si>
  <si>
    <t xml:space="preserve">Bruce</t>
  </si>
  <si>
    <t xml:space="preserve">(503) 555-0154</t>
  </si>
  <si>
    <t xml:space="preserve">brucemiller@quillayute.org</t>
  </si>
  <si>
    <t xml:space="preserve">WL-03601</t>
  </si>
  <si>
    <t xml:space="preserve">Jenny</t>
  </si>
  <si>
    <t xml:space="preserve">(360) 555-9791</t>
  </si>
  <si>
    <t xml:space="preserve">jenny_perez@salishnet.net</t>
  </si>
  <si>
    <t xml:space="preserve">WL-03602</t>
  </si>
  <si>
    <t xml:space="preserve">Horne</t>
  </si>
  <si>
    <t xml:space="preserve">Horne Marine LLC</t>
  </si>
  <si>
    <t xml:space="preserve">(541) 555-3505</t>
  </si>
  <si>
    <t xml:space="preserve">michael_horne@pugetpost.com</t>
  </si>
  <si>
    <t xml:space="preserve">WL-03603</t>
  </si>
  <si>
    <t xml:space="preserve">steven.sanders@salishnet.net</t>
  </si>
  <si>
    <t xml:space="preserve">WL-03604</t>
  </si>
  <si>
    <t xml:space="preserve">(425) 555-7693</t>
  </si>
  <si>
    <t xml:space="preserve">lawrence_rodriguez@gmail.example.com</t>
  </si>
  <si>
    <t xml:space="preserve">WL-03605</t>
  </si>
  <si>
    <t xml:space="preserve">(360) 555-5150</t>
  </si>
  <si>
    <t xml:space="preserve">nicholas.johnson@salishnet.net</t>
  </si>
  <si>
    <t xml:space="preserve">WL-03606</t>
  </si>
  <si>
    <t xml:space="preserve">Garcia Holdings LLC</t>
  </si>
  <si>
    <t xml:space="preserve">(541) 555-4033</t>
  </si>
  <si>
    <t xml:space="preserve">jared.garcia@outlook.example.com</t>
  </si>
  <si>
    <t xml:space="preserve">WL-03607</t>
  </si>
  <si>
    <t xml:space="preserve">FOUL WEATHER</t>
  </si>
  <si>
    <t xml:space="preserve">(253) 555-1620</t>
  </si>
  <si>
    <t xml:space="preserve">ross_green@harbormail.net</t>
  </si>
  <si>
    <t xml:space="preserve">WL-03608</t>
  </si>
  <si>
    <t xml:space="preserve">May Ventures LLC</t>
  </si>
  <si>
    <t xml:space="preserve">(206) 555-2455</t>
  </si>
  <si>
    <t xml:space="preserve">daniel_may@salishnet.net</t>
  </si>
  <si>
    <t xml:space="preserve">WL-03609</t>
  </si>
  <si>
    <t xml:space="preserve">(541) 555-2861</t>
  </si>
  <si>
    <t xml:space="preserve">daniel.dunn@outlook.example.com</t>
  </si>
  <si>
    <t xml:space="preserve">WL-03610</t>
  </si>
  <si>
    <t xml:space="preserve">(253) 555-8197</t>
  </si>
  <si>
    <t xml:space="preserve">david.austin@salishnet.net</t>
  </si>
  <si>
    <t xml:space="preserve">WL-03611</t>
  </si>
  <si>
    <t xml:space="preserve">(503) 555-6693</t>
  </si>
  <si>
    <t xml:space="preserve">madeline.morris@pugetpost.com</t>
  </si>
  <si>
    <t xml:space="preserve">WL-03612</t>
  </si>
  <si>
    <t xml:space="preserve">(360) 555-9420</t>
  </si>
  <si>
    <t xml:space="preserve">jessica.rivas@gmail.example.com</t>
  </si>
  <si>
    <t xml:space="preserve">WL-03613</t>
  </si>
  <si>
    <t xml:space="preserve">michael.li@harbormail.net</t>
  </si>
  <si>
    <t xml:space="preserve">WL-03614</t>
  </si>
  <si>
    <t xml:space="preserve">Waters Marine LLC</t>
  </si>
  <si>
    <t xml:space="preserve">(206) 555-7633</t>
  </si>
  <si>
    <t xml:space="preserve">richardwaters@salishnet.net</t>
  </si>
  <si>
    <t xml:space="preserve">WL-03615</t>
  </si>
  <si>
    <t xml:space="preserve">(206) 555-7733</t>
  </si>
  <si>
    <t xml:space="preserve">kathryn_cook@gmail.example.com</t>
  </si>
  <si>
    <t xml:space="preserve">WL-03616</t>
  </si>
  <si>
    <t xml:space="preserve">(360) 555-2680</t>
  </si>
  <si>
    <t xml:space="preserve">martin_king@harbormail.net</t>
  </si>
  <si>
    <t xml:space="preserve">WL-03617</t>
  </si>
  <si>
    <t xml:space="preserve">Vaughan</t>
  </si>
  <si>
    <t xml:space="preserve">(541) 555-5914</t>
  </si>
  <si>
    <t xml:space="preserve">kimberly_vaughan@gmail.example.com</t>
  </si>
  <si>
    <t xml:space="preserve">WL-03618</t>
  </si>
  <si>
    <t xml:space="preserve">Oneill Ventures LLC</t>
  </si>
  <si>
    <t xml:space="preserve">(541) 555-7399</t>
  </si>
  <si>
    <t xml:space="preserve">kimberly_oneill@salishnet.net</t>
  </si>
  <si>
    <t xml:space="preserve">WL-03619</t>
  </si>
  <si>
    <t xml:space="preserve">(425) 555-0693</t>
  </si>
  <si>
    <t xml:space="preserve">jessehanson@gmail.example.com</t>
  </si>
  <si>
    <t xml:space="preserve">WL-03620</t>
  </si>
  <si>
    <t xml:space="preserve">(541) 555-5748</t>
  </si>
  <si>
    <t xml:space="preserve">WL-03621</t>
  </si>
  <si>
    <t xml:space="preserve">Powers</t>
  </si>
  <si>
    <t xml:space="preserve">(206) 555-5552</t>
  </si>
  <si>
    <t xml:space="preserve">denise.powers@pugetpost.com</t>
  </si>
  <si>
    <t xml:space="preserve">WL-03622</t>
  </si>
  <si>
    <t xml:space="preserve">(360) 555-6016</t>
  </si>
  <si>
    <t xml:space="preserve">madeline_johnson@quillayute.org</t>
  </si>
  <si>
    <t xml:space="preserve">WL-03623</t>
  </si>
  <si>
    <t xml:space="preserve">(503) 555-9843</t>
  </si>
  <si>
    <t xml:space="preserve">justindorsey@gmail.example.com</t>
  </si>
  <si>
    <t xml:space="preserve">WL-03624</t>
  </si>
  <si>
    <t xml:space="preserve">robertrodriguez@harbormail.net</t>
  </si>
  <si>
    <t xml:space="preserve">WL-03625</t>
  </si>
  <si>
    <t xml:space="preserve">ANCHOR DANCER</t>
  </si>
  <si>
    <t xml:space="preserve">(253) 555-4145</t>
  </si>
  <si>
    <t xml:space="preserve">vincent_johnson@pugetpost.com</t>
  </si>
  <si>
    <t xml:space="preserve">WL-03626</t>
  </si>
  <si>
    <t xml:space="preserve">Martin Charters Inc</t>
  </si>
  <si>
    <t xml:space="preserve">(360) 555-3682</t>
  </si>
  <si>
    <t xml:space="preserve">jamesmartin@pugetpost.com</t>
  </si>
  <si>
    <t xml:space="preserve">WL-03627</t>
  </si>
  <si>
    <t xml:space="preserve">(360) 555-2755</t>
  </si>
  <si>
    <t xml:space="preserve">michelle_wilson@gmail.example.com</t>
  </si>
  <si>
    <t xml:space="preserve">WL-03628</t>
  </si>
  <si>
    <t xml:space="preserve">(541) 555-1500</t>
  </si>
  <si>
    <t xml:space="preserve">makaylajohnson@outlook.example.com</t>
  </si>
  <si>
    <t xml:space="preserve">WL-03629</t>
  </si>
  <si>
    <t xml:space="preserve">(360) 555-5879</t>
  </si>
  <si>
    <t xml:space="preserve">justin.parks@salishnet.net</t>
  </si>
  <si>
    <t xml:space="preserve">WL-03630</t>
  </si>
  <si>
    <t xml:space="preserve">Torres Holdings LLC</t>
  </si>
  <si>
    <t xml:space="preserve">(253) 555-9556</t>
  </si>
  <si>
    <t xml:space="preserve">tiffany_torres@pugetpost.com</t>
  </si>
  <si>
    <t xml:space="preserve">WL-03631</t>
  </si>
  <si>
    <t xml:space="preserve">(360) 555-2324</t>
  </si>
  <si>
    <t xml:space="preserve">jeanne_chavez@pugetpost.com</t>
  </si>
  <si>
    <t xml:space="preserve">WL-03632</t>
  </si>
  <si>
    <t xml:space="preserve">melissa_wallace@outlook.example.com</t>
  </si>
  <si>
    <t xml:space="preserve">WL-03633</t>
  </si>
  <si>
    <t xml:space="preserve">(541) 555-1287</t>
  </si>
  <si>
    <t xml:space="preserve">keith.powell@harbormail.net</t>
  </si>
  <si>
    <t xml:space="preserve">WL-03634</t>
  </si>
  <si>
    <t xml:space="preserve">(541) 555-4223</t>
  </si>
  <si>
    <t xml:space="preserve">michelle.brown@salishnet.net</t>
  </si>
  <si>
    <t xml:space="preserve">WL-03635</t>
  </si>
  <si>
    <t xml:space="preserve">(360) 555-7381</t>
  </si>
  <si>
    <t xml:space="preserve">christinemyers@gmail.example.com</t>
  </si>
  <si>
    <t xml:space="preserve">WL-03636</t>
  </si>
  <si>
    <t xml:space="preserve">(360) 555-3002</t>
  </si>
  <si>
    <t xml:space="preserve">amy.flores@outlook.example.com</t>
  </si>
  <si>
    <t xml:space="preserve">WL-03637</t>
  </si>
  <si>
    <t xml:space="preserve">mollycardenas@quillayute.org</t>
  </si>
  <si>
    <t xml:space="preserve">WL-03638</t>
  </si>
  <si>
    <t xml:space="preserve">(360) 555-8463</t>
  </si>
  <si>
    <t xml:space="preserve">edwardstanley@salishnet.net</t>
  </si>
  <si>
    <t xml:space="preserve">WL-03639</t>
  </si>
  <si>
    <t xml:space="preserve">(360) 555-6838</t>
  </si>
  <si>
    <t xml:space="preserve">tonigraves@pugetpost.com</t>
  </si>
  <si>
    <t xml:space="preserve">WL-03640</t>
  </si>
  <si>
    <t xml:space="preserve">(503) 555-3466</t>
  </si>
  <si>
    <t xml:space="preserve">jessica_turner@outlook.example.com</t>
  </si>
  <si>
    <t xml:space="preserve">WL-03641</t>
  </si>
  <si>
    <t xml:space="preserve">Bailey Charters Inc</t>
  </si>
  <si>
    <t xml:space="preserve">(503) 555-0653</t>
  </si>
  <si>
    <t xml:space="preserve">tony.bailey@gmail.example.com</t>
  </si>
  <si>
    <t xml:space="preserve">WL-03642</t>
  </si>
  <si>
    <t xml:space="preserve">(360) 555-4561</t>
  </si>
  <si>
    <t xml:space="preserve">johnjohnson@salishnet.net</t>
  </si>
  <si>
    <t xml:space="preserve">WL-03643</t>
  </si>
  <si>
    <t xml:space="preserve">(206) 555-4793</t>
  </si>
  <si>
    <t xml:space="preserve">jeanette.woods@outlook.example.com</t>
  </si>
  <si>
    <t xml:space="preserve">WL-03644</t>
  </si>
  <si>
    <t xml:space="preserve">(360) 555-4055</t>
  </si>
  <si>
    <t xml:space="preserve">daniel_blackburn@harbormail.net</t>
  </si>
  <si>
    <t xml:space="preserve">WL-03645</t>
  </si>
  <si>
    <t xml:space="preserve">(360) 555-7184</t>
  </si>
  <si>
    <t xml:space="preserve">tracy.blake@gmail.example.com</t>
  </si>
  <si>
    <t xml:space="preserve">WL-03646</t>
  </si>
  <si>
    <t xml:space="preserve">Grimes</t>
  </si>
  <si>
    <t xml:space="preserve">(360) 555-7395</t>
  </si>
  <si>
    <t xml:space="preserve">james.grimes@harbormail.net</t>
  </si>
  <si>
    <t xml:space="preserve">WL-03647</t>
  </si>
  <si>
    <t xml:space="preserve">York</t>
  </si>
  <si>
    <t xml:space="preserve">Autumn</t>
  </si>
  <si>
    <t xml:space="preserve">(206) 555-8952</t>
  </si>
  <si>
    <t xml:space="preserve">autumn.york@quillayute.org</t>
  </si>
  <si>
    <t xml:space="preserve">WL-03648</t>
  </si>
  <si>
    <t xml:space="preserve">(503) 555-8819</t>
  </si>
  <si>
    <t xml:space="preserve">danny_thomas@gmail.example.com</t>
  </si>
  <si>
    <t xml:space="preserve">WL-03649</t>
  </si>
  <si>
    <t xml:space="preserve">(360) 555-5991</t>
  </si>
  <si>
    <t xml:space="preserve">veronica.flores@pugetpost.com</t>
  </si>
  <si>
    <t xml:space="preserve">WL-03650</t>
  </si>
  <si>
    <t xml:space="preserve">Roth</t>
  </si>
  <si>
    <t xml:space="preserve">(503) 555-7171</t>
  </si>
  <si>
    <t xml:space="preserve">sean.roth@salishnet.net</t>
  </si>
  <si>
    <t xml:space="preserve">WL-03651</t>
  </si>
  <si>
    <t xml:space="preserve">(360) 555-3661</t>
  </si>
  <si>
    <t xml:space="preserve">troy.drake@outlook.example.com</t>
  </si>
  <si>
    <t xml:space="preserve">WL-03652</t>
  </si>
  <si>
    <t xml:space="preserve">SCOETR WEATHER</t>
  </si>
  <si>
    <t xml:space="preserve">(541) 555-9750</t>
  </si>
  <si>
    <t xml:space="preserve">lisa.strickland@salishnet.net</t>
  </si>
  <si>
    <t xml:space="preserve">WL-03653</t>
  </si>
  <si>
    <t xml:space="preserve">(541) 555-7571</t>
  </si>
  <si>
    <t xml:space="preserve">rodneycarter@quillayute.org</t>
  </si>
  <si>
    <t xml:space="preserve">WL-03654</t>
  </si>
  <si>
    <t xml:space="preserve">Kerri</t>
  </si>
  <si>
    <t xml:space="preserve">(360) 555-1682</t>
  </si>
  <si>
    <t xml:space="preserve">kerri.merritt@pugetpost.com</t>
  </si>
  <si>
    <t xml:space="preserve">WL-03655</t>
  </si>
  <si>
    <t xml:space="preserve">Garrison Charters Inc</t>
  </si>
  <si>
    <t xml:space="preserve">(360) 555-3278</t>
  </si>
  <si>
    <t xml:space="preserve">sharongarrison@quillayute.org</t>
  </si>
  <si>
    <t xml:space="preserve">WL-03656</t>
  </si>
  <si>
    <t xml:space="preserve">(503) 555-1056</t>
  </si>
  <si>
    <t xml:space="preserve">heidi_martinez@salishnet.net</t>
  </si>
  <si>
    <t xml:space="preserve">WL-03657</t>
  </si>
  <si>
    <t xml:space="preserve">TOTER ROCK</t>
  </si>
  <si>
    <t xml:space="preserve">(360) 555-0572</t>
  </si>
  <si>
    <t xml:space="preserve">melissa.wagner@harbormail.net</t>
  </si>
  <si>
    <t xml:space="preserve">WL-03658</t>
  </si>
  <si>
    <t xml:space="preserve">Washington Marine LLC</t>
  </si>
  <si>
    <t xml:space="preserve">(360) 555-1440</t>
  </si>
  <si>
    <t xml:space="preserve">william.washington@salishnet.net</t>
  </si>
  <si>
    <t xml:space="preserve">WL-03659</t>
  </si>
  <si>
    <t xml:space="preserve">(360) 555-7159</t>
  </si>
  <si>
    <t xml:space="preserve">joshuaestes@gmail.example.com</t>
  </si>
  <si>
    <t xml:space="preserve">WL-03660</t>
  </si>
  <si>
    <t xml:space="preserve">(503) 555-4140</t>
  </si>
  <si>
    <t xml:space="preserve">david.sutton@quillayute.org</t>
  </si>
  <si>
    <t xml:space="preserve">WL-03661</t>
  </si>
  <si>
    <t xml:space="preserve">(360) 555-5839</t>
  </si>
  <si>
    <t xml:space="preserve">kennethwilliams@quillayute.org</t>
  </si>
  <si>
    <t xml:space="preserve">WL-03662</t>
  </si>
  <si>
    <t xml:space="preserve">(253) 555-9176</t>
  </si>
  <si>
    <t xml:space="preserve">kevinmurphy@gmail.example.com</t>
  </si>
  <si>
    <t xml:space="preserve">WL-03663</t>
  </si>
  <si>
    <t xml:space="preserve">(206) 555-9274</t>
  </si>
  <si>
    <t xml:space="preserve">jasminepage@quillayute.org</t>
  </si>
  <si>
    <t xml:space="preserve">WL-03664</t>
  </si>
  <si>
    <t xml:space="preserve">Meza</t>
  </si>
  <si>
    <t xml:space="preserve">(360) 555-5076</t>
  </si>
  <si>
    <t xml:space="preserve">ricky_meza@salishnet.net</t>
  </si>
  <si>
    <t xml:space="preserve">WL-03665</t>
  </si>
  <si>
    <t xml:space="preserve">Middleton</t>
  </si>
  <si>
    <t xml:space="preserve">(360) 555-9359</t>
  </si>
  <si>
    <t xml:space="preserve">maria_middleton@outlook.example.com</t>
  </si>
  <si>
    <t xml:space="preserve">WL-03666</t>
  </si>
  <si>
    <t xml:space="preserve">(253) 555-8997</t>
  </si>
  <si>
    <t xml:space="preserve">andreafranco@outlook.example.com</t>
  </si>
  <si>
    <t xml:space="preserve">WL-03667</t>
  </si>
  <si>
    <t xml:space="preserve">Bean Charters Inc</t>
  </si>
  <si>
    <t xml:space="preserve">(360) 555-6453</t>
  </si>
  <si>
    <t xml:space="preserve">amberbean@gmail.example.com</t>
  </si>
  <si>
    <t xml:space="preserve">WL-03668</t>
  </si>
  <si>
    <t xml:space="preserve">(503) 555-0666</t>
  </si>
  <si>
    <t xml:space="preserve">anthony.morris@harbormail.net</t>
  </si>
  <si>
    <t xml:space="preserve">WL-03669</t>
  </si>
  <si>
    <t xml:space="preserve">(360) 555-0653</t>
  </si>
  <si>
    <t xml:space="preserve">samantha.powers@harbormail.net</t>
  </si>
  <si>
    <t xml:space="preserve">WL-03670</t>
  </si>
  <si>
    <t xml:space="preserve">(503) 555-5123</t>
  </si>
  <si>
    <t xml:space="preserve">brianjones@pugetpost.com</t>
  </si>
  <si>
    <t xml:space="preserve">WL-03671</t>
  </si>
  <si>
    <t xml:space="preserve">(360) 555-8588</t>
  </si>
  <si>
    <t xml:space="preserve">WL-03672</t>
  </si>
  <si>
    <t xml:space="preserve">(206) 555-5019</t>
  </si>
  <si>
    <t xml:space="preserve">WL-03673</t>
  </si>
  <si>
    <t xml:space="preserve">Gibson</t>
  </si>
  <si>
    <t xml:space="preserve">(503) 555-3052</t>
  </si>
  <si>
    <t xml:space="preserve">angela_gibson@harbormail.net</t>
  </si>
  <si>
    <t xml:space="preserve">WL-03674</t>
  </si>
  <si>
    <t xml:space="preserve">Savannah</t>
  </si>
  <si>
    <t xml:space="preserve">(541) 555-9698</t>
  </si>
  <si>
    <t xml:space="preserve">savannah_scott@pugetpost.com</t>
  </si>
  <si>
    <t xml:space="preserve">WL-03675</t>
  </si>
  <si>
    <t xml:space="preserve">PETREL WAKE</t>
  </si>
  <si>
    <t xml:space="preserve">(360) 555-7195</t>
  </si>
  <si>
    <t xml:space="preserve">randy.barrett@pugetpost.com</t>
  </si>
  <si>
    <t xml:space="preserve">WL-03676</t>
  </si>
  <si>
    <t xml:space="preserve">Barajas</t>
  </si>
  <si>
    <t xml:space="preserve">Barajas Marine LLC</t>
  </si>
  <si>
    <t xml:space="preserve">WIDGEON ERACH</t>
  </si>
  <si>
    <t xml:space="preserve">(503) 555-0597</t>
  </si>
  <si>
    <t xml:space="preserve">antonio_barajas@salishnet.net</t>
  </si>
  <si>
    <t xml:space="preserve">WL-03677</t>
  </si>
  <si>
    <t xml:space="preserve">Schaefer</t>
  </si>
  <si>
    <t xml:space="preserve">Schaefer Ventures LLC</t>
  </si>
  <si>
    <t xml:space="preserve">(360) 555-3121</t>
  </si>
  <si>
    <t xml:space="preserve">mark.schaefer@salishnet.net</t>
  </si>
  <si>
    <t xml:space="preserve">WL-03678</t>
  </si>
  <si>
    <t xml:space="preserve">jill.davis@salishnet.net</t>
  </si>
  <si>
    <t xml:space="preserve">WL-03679</t>
  </si>
  <si>
    <t xml:space="preserve">(206) 555-3927</t>
  </si>
  <si>
    <t xml:space="preserve">tracy.page@outlook.example.com</t>
  </si>
  <si>
    <t xml:space="preserve">WL-03680</t>
  </si>
  <si>
    <t xml:space="preserve">(360) 555-0580</t>
  </si>
  <si>
    <t xml:space="preserve">thomas.bates@harbormail.net</t>
  </si>
  <si>
    <t xml:space="preserve">WL-03681</t>
  </si>
  <si>
    <t xml:space="preserve">(360) 555-6783</t>
  </si>
  <si>
    <t xml:space="preserve">robert.brown@harbormail.net</t>
  </si>
  <si>
    <t xml:space="preserve">WL-03682</t>
  </si>
  <si>
    <t xml:space="preserve">(360) 555-1510</t>
  </si>
  <si>
    <t xml:space="preserve">paulanderson@gmail.example.com</t>
  </si>
  <si>
    <t xml:space="preserve">WL-03683</t>
  </si>
  <si>
    <t xml:space="preserve">(253) 555-2458</t>
  </si>
  <si>
    <t xml:space="preserve">shawncarter@harbormail.net</t>
  </si>
  <si>
    <t xml:space="preserve">WL-03684</t>
  </si>
  <si>
    <t xml:space="preserve">Butler Holdings LLC</t>
  </si>
  <si>
    <t xml:space="preserve">(253) 555-6504</t>
  </si>
  <si>
    <t xml:space="preserve">david_butler@quillayute.org</t>
  </si>
  <si>
    <t xml:space="preserve">WL-03685</t>
  </si>
  <si>
    <t xml:space="preserve">Mcguire</t>
  </si>
  <si>
    <t xml:space="preserve">Mcguire Charters Inc</t>
  </si>
  <si>
    <t xml:space="preserve">(360) 555-9959</t>
  </si>
  <si>
    <t xml:space="preserve">kimmcguire@outlook.example.com</t>
  </si>
  <si>
    <t xml:space="preserve">WL-03686</t>
  </si>
  <si>
    <t xml:space="preserve">(360) 555-5178</t>
  </si>
  <si>
    <t xml:space="preserve">candice_howard@harbormail.net</t>
  </si>
  <si>
    <t xml:space="preserve">WL-03687</t>
  </si>
  <si>
    <t xml:space="preserve">Mccoy Holdings LLC</t>
  </si>
  <si>
    <t xml:space="preserve">(425) 555-6657</t>
  </si>
  <si>
    <t xml:space="preserve">marissa.mccoy@gmail.example.com</t>
  </si>
  <si>
    <t xml:space="preserve">WL-03688</t>
  </si>
  <si>
    <t xml:space="preserve">(541) 555-5227</t>
  </si>
  <si>
    <t xml:space="preserve">gilbertrodriguez@pugetpost.com</t>
  </si>
  <si>
    <t xml:space="preserve">WL-03689</t>
  </si>
  <si>
    <t xml:space="preserve">(253) 555-9972</t>
  </si>
  <si>
    <t xml:space="preserve">keith_scott@outlook.example.com</t>
  </si>
  <si>
    <t xml:space="preserve">WL-03690</t>
  </si>
  <si>
    <t xml:space="preserve">(206) 555-7879</t>
  </si>
  <si>
    <t xml:space="preserve">john.patel@quillayute.org</t>
  </si>
  <si>
    <t xml:space="preserve">WL-03691</t>
  </si>
  <si>
    <t xml:space="preserve">(253) 555-2766</t>
  </si>
  <si>
    <t xml:space="preserve">mary_kennedy@gmail.example.com</t>
  </si>
  <si>
    <t xml:space="preserve">WL-03692</t>
  </si>
  <si>
    <t xml:space="preserve">Warren</t>
  </si>
  <si>
    <t xml:space="preserve">Wilkins Ventures LLC</t>
  </si>
  <si>
    <t xml:space="preserve">(360) 555-4606</t>
  </si>
  <si>
    <t xml:space="preserve">warren_wilkins@harbormail.net</t>
  </si>
  <si>
    <t xml:space="preserve">WL-03693</t>
  </si>
  <si>
    <t xml:space="preserve">(360) 555-5055</t>
  </si>
  <si>
    <t xml:space="preserve">wendy.williams@salishnet.net</t>
  </si>
  <si>
    <t xml:space="preserve">WL-03694</t>
  </si>
  <si>
    <t xml:space="preserve">(206) 555-9004</t>
  </si>
  <si>
    <t xml:space="preserve">alan_vasquez@quillayute.org</t>
  </si>
  <si>
    <t xml:space="preserve">WL-03695</t>
  </si>
  <si>
    <t xml:space="preserve">(425) 555-4136</t>
  </si>
  <si>
    <t xml:space="preserve">deborah.ramirez@harbormail.net</t>
  </si>
  <si>
    <t xml:space="preserve">WL-03696</t>
  </si>
  <si>
    <t xml:space="preserve">(360) 555-5611</t>
  </si>
  <si>
    <t xml:space="preserve">natalie.duncan@gmail.example.com</t>
  </si>
  <si>
    <t xml:space="preserve">WL-03697</t>
  </si>
  <si>
    <t xml:space="preserve">(360) 555-8844</t>
  </si>
  <si>
    <t xml:space="preserve">joel.nichols@outlook.example.com</t>
  </si>
  <si>
    <t xml:space="preserve">WL-03698</t>
  </si>
  <si>
    <t xml:space="preserve">(360) 555-0266</t>
  </si>
  <si>
    <t xml:space="preserve">tonyamartinez@pugetpost.com</t>
  </si>
  <si>
    <t xml:space="preserve">WL-03699</t>
  </si>
  <si>
    <t xml:space="preserve">Duncan Ventures LLC</t>
  </si>
  <si>
    <t xml:space="preserve">(360) 555-8302</t>
  </si>
  <si>
    <t xml:space="preserve">christopher.duncan@outlook.example.com</t>
  </si>
  <si>
    <t xml:space="preserve">WL-03700</t>
  </si>
  <si>
    <t xml:space="preserve">(541) 555-1972</t>
  </si>
  <si>
    <t xml:space="preserve">jonathan.diaz@gmail.example.com</t>
  </si>
  <si>
    <t xml:space="preserve">WL-03701</t>
  </si>
  <si>
    <t xml:space="preserve">(360) 555-9442</t>
  </si>
  <si>
    <t xml:space="preserve">jamesdavidson@harbormail.net</t>
  </si>
  <si>
    <t xml:space="preserve">WL-03702</t>
  </si>
  <si>
    <t xml:space="preserve">(503) 555-7450</t>
  </si>
  <si>
    <t xml:space="preserve">crystalburke@harbormail.net</t>
  </si>
  <si>
    <t xml:space="preserve">WL-03703</t>
  </si>
  <si>
    <t xml:space="preserve">cindyjefferson@outlook.example.com</t>
  </si>
  <si>
    <t xml:space="preserve">WL-03704</t>
  </si>
  <si>
    <t xml:space="preserve">Ballard Charters Inc</t>
  </si>
  <si>
    <t xml:space="preserve">(541) 555-8344</t>
  </si>
  <si>
    <t xml:space="preserve">heatherballard@outlook.example.com</t>
  </si>
  <si>
    <t xml:space="preserve">WL-03705</t>
  </si>
  <si>
    <t xml:space="preserve">brittany_garcia@outlook.example.com</t>
  </si>
  <si>
    <t xml:space="preserve">WL-03706</t>
  </si>
  <si>
    <t xml:space="preserve">Richmond Marine LLC</t>
  </si>
  <si>
    <t xml:space="preserve">(253) 555-7861</t>
  </si>
  <si>
    <t xml:space="preserve">nicolerichmond@harbormail.net</t>
  </si>
  <si>
    <t xml:space="preserve">WL-03707</t>
  </si>
  <si>
    <t xml:space="preserve">(360) 555-6680</t>
  </si>
  <si>
    <t xml:space="preserve">michael.lopez@salishnet.net</t>
  </si>
  <si>
    <t xml:space="preserve">WL-03708</t>
  </si>
  <si>
    <t xml:space="preserve">(360) 555-9298</t>
  </si>
  <si>
    <t xml:space="preserve">catherine_anderson@salishnet.net</t>
  </si>
  <si>
    <t xml:space="preserve">WL-03709</t>
  </si>
  <si>
    <t xml:space="preserve">(503) 555-0334</t>
  </si>
  <si>
    <t xml:space="preserve">brandy.mays@quillayute.org</t>
  </si>
  <si>
    <t xml:space="preserve">WL-03710</t>
  </si>
  <si>
    <t xml:space="preserve">Ortiz Ventures LLC</t>
  </si>
  <si>
    <t xml:space="preserve">(206) 555-1228</t>
  </si>
  <si>
    <t xml:space="preserve">WL-03711</t>
  </si>
  <si>
    <t xml:space="preserve">WL-03712</t>
  </si>
  <si>
    <t xml:space="preserve">(425) 555-0197</t>
  </si>
  <si>
    <t xml:space="preserve">charles_graham@salishnet.net</t>
  </si>
  <si>
    <t xml:space="preserve">WL-03713</t>
  </si>
  <si>
    <t xml:space="preserve">(253) 555-3863</t>
  </si>
  <si>
    <t xml:space="preserve">jessica_smith@quillayute.org</t>
  </si>
  <si>
    <t xml:space="preserve">WL-03714</t>
  </si>
  <si>
    <t xml:space="preserve">(253) 555-0583</t>
  </si>
  <si>
    <t xml:space="preserve">christopher_mitchell@outlook.example.com</t>
  </si>
  <si>
    <t xml:space="preserve">WL-03715</t>
  </si>
  <si>
    <t xml:space="preserve">(360) 555-5628</t>
  </si>
  <si>
    <t xml:space="preserve">aaronlee@gmail.example.com</t>
  </si>
  <si>
    <t xml:space="preserve">WL-03716</t>
  </si>
  <si>
    <t xml:space="preserve">Tyler Charters Inc</t>
  </si>
  <si>
    <t xml:space="preserve">(425) 555-9073</t>
  </si>
  <si>
    <t xml:space="preserve">sharon.tyler@pugetpost.com</t>
  </si>
  <si>
    <t xml:space="preserve">WL-03717</t>
  </si>
  <si>
    <t xml:space="preserve">royschmitt@salishnet.net</t>
  </si>
  <si>
    <t xml:space="preserve">WL-03718</t>
  </si>
  <si>
    <t xml:space="preserve">Bradley Charters Inc</t>
  </si>
  <si>
    <t xml:space="preserve">FOUL WIND</t>
  </si>
  <si>
    <t xml:space="preserve">(425) 555-0659</t>
  </si>
  <si>
    <t xml:space="preserve">cheyenne_bradley@outlook.example.com</t>
  </si>
  <si>
    <t xml:space="preserve">WL-03719</t>
  </si>
  <si>
    <t xml:space="preserve">(425) 555-1835</t>
  </si>
  <si>
    <t xml:space="preserve">sheilaadkins@salishnet.net</t>
  </si>
  <si>
    <t xml:space="preserve">WL-03720</t>
  </si>
  <si>
    <t xml:space="preserve">Blair Ventures LLC</t>
  </si>
  <si>
    <t xml:space="preserve">(360) 555-2162</t>
  </si>
  <si>
    <t xml:space="preserve">kristenblair@gmail.example.com</t>
  </si>
  <si>
    <t xml:space="preserve">WL-03721</t>
  </si>
  <si>
    <t xml:space="preserve">(360) 555-1906</t>
  </si>
  <si>
    <t xml:space="preserve">annvaughn@harbormail.net</t>
  </si>
  <si>
    <t xml:space="preserve">WL-03722</t>
  </si>
  <si>
    <t xml:space="preserve">(253) 555-8423</t>
  </si>
  <si>
    <t xml:space="preserve">sethstone@gmail.example.com</t>
  </si>
  <si>
    <t xml:space="preserve">WL-03723</t>
  </si>
  <si>
    <t xml:space="preserve">michael.douglas@gmail.example.com</t>
  </si>
  <si>
    <t xml:space="preserve">WL-03724</t>
  </si>
  <si>
    <t xml:space="preserve">ryangarza@pugetpost.com</t>
  </si>
  <si>
    <t xml:space="preserve">WL-03725</t>
  </si>
  <si>
    <t xml:space="preserve">(360) 555-8660</t>
  </si>
  <si>
    <t xml:space="preserve">edwinmartinez@gmail.example.com</t>
  </si>
  <si>
    <t xml:space="preserve">WL-03726</t>
  </si>
  <si>
    <t xml:space="preserve">(360) 555-2545</t>
  </si>
  <si>
    <t xml:space="preserve">christinajohnson@pugetpost.com</t>
  </si>
  <si>
    <t xml:space="preserve">WL-03727</t>
  </si>
  <si>
    <t xml:space="preserve">(360) 555-7547</t>
  </si>
  <si>
    <t xml:space="preserve">vanessacrawford@pugetpost.com</t>
  </si>
  <si>
    <t xml:space="preserve">WL-03728</t>
  </si>
  <si>
    <t xml:space="preserve">Wade Marine LLC</t>
  </si>
  <si>
    <t xml:space="preserve">(425) 555-7833</t>
  </si>
  <si>
    <t xml:space="preserve">gary.wade@pugetpost.com</t>
  </si>
  <si>
    <t xml:space="preserve">WL-03729</t>
  </si>
  <si>
    <t xml:space="preserve">(360) 555-1069</t>
  </si>
  <si>
    <t xml:space="preserve">sarajackson@salishnet.net</t>
  </si>
  <si>
    <t xml:space="preserve">WL-03730</t>
  </si>
  <si>
    <t xml:space="preserve">(541) 555-2650</t>
  </si>
  <si>
    <t xml:space="preserve">vincent_miller@pugetpost.com</t>
  </si>
  <si>
    <t xml:space="preserve">WL-03731</t>
  </si>
  <si>
    <t xml:space="preserve">(360) 555-4836</t>
  </si>
  <si>
    <t xml:space="preserve">kevin.clay@pugetpost.com</t>
  </si>
  <si>
    <t xml:space="preserve">WL-03732</t>
  </si>
  <si>
    <t xml:space="preserve">Montoya Holdings LLC</t>
  </si>
  <si>
    <t xml:space="preserve">(360) 555-7332</t>
  </si>
  <si>
    <t xml:space="preserve">cheryl.montoya@harbormail.net</t>
  </si>
  <si>
    <t xml:space="preserve">WL-03733</t>
  </si>
  <si>
    <t xml:space="preserve">Richmond Ventures LLC</t>
  </si>
  <si>
    <t xml:space="preserve">(360) 555-1144</t>
  </si>
  <si>
    <t xml:space="preserve">theresa.richmond@quillayute.org</t>
  </si>
  <si>
    <t xml:space="preserve">WL-03734</t>
  </si>
  <si>
    <t xml:space="preserve">(541) 555-7048</t>
  </si>
  <si>
    <t xml:space="preserve">erinlewis@salishnet.net</t>
  </si>
  <si>
    <t xml:space="preserve">WL-03735</t>
  </si>
  <si>
    <t xml:space="preserve">(206) 555-2013</t>
  </si>
  <si>
    <t xml:space="preserve">kyle_foster@harbormail.net</t>
  </si>
  <si>
    <t xml:space="preserve">WL-03736</t>
  </si>
  <si>
    <t xml:space="preserve">(425) 555-5427</t>
  </si>
  <si>
    <t xml:space="preserve">nicolemartinez@salishnet.net</t>
  </si>
  <si>
    <t xml:space="preserve">WL-03737</t>
  </si>
  <si>
    <t xml:space="preserve">(503) 555-9669</t>
  </si>
  <si>
    <t xml:space="preserve">kathrynmcpherson@harbormail.net</t>
  </si>
  <si>
    <t xml:space="preserve">WL-03738</t>
  </si>
  <si>
    <t xml:space="preserve">(360) 555-3337</t>
  </si>
  <si>
    <t xml:space="preserve">patrick_wilson@quillayute.org</t>
  </si>
  <si>
    <t xml:space="preserve">WL-03739</t>
  </si>
  <si>
    <t xml:space="preserve">Dennis Marine LLC</t>
  </si>
  <si>
    <t xml:space="preserve">(206) 555-0848</t>
  </si>
  <si>
    <t xml:space="preserve">marc_dennis@outlook.example.com</t>
  </si>
  <si>
    <t xml:space="preserve">WL-03740</t>
  </si>
  <si>
    <t xml:space="preserve">(360) 555-9535</t>
  </si>
  <si>
    <t xml:space="preserve">steve.campbell@harbormail.net</t>
  </si>
  <si>
    <t xml:space="preserve">WL-03741</t>
  </si>
  <si>
    <t xml:space="preserve">Mullins</t>
  </si>
  <si>
    <t xml:space="preserve">Jim</t>
  </si>
  <si>
    <t xml:space="preserve">Mullins Marine LLC</t>
  </si>
  <si>
    <t xml:space="preserve">(360) 555-9150</t>
  </si>
  <si>
    <t xml:space="preserve">WL-03742</t>
  </si>
  <si>
    <t xml:space="preserve">(503) 555-6340</t>
  </si>
  <si>
    <t xml:space="preserve">frank.phillips@pugetpost.com</t>
  </si>
  <si>
    <t xml:space="preserve">WL-03743</t>
  </si>
  <si>
    <t xml:space="preserve">(206) 555-4499</t>
  </si>
  <si>
    <t xml:space="preserve">lisa.morrison@gmail.example.com</t>
  </si>
  <si>
    <t xml:space="preserve">WL-03744</t>
  </si>
  <si>
    <t xml:space="preserve">Hanson Ventures LLC</t>
  </si>
  <si>
    <t xml:space="preserve">KESTREL LIGHT</t>
  </si>
  <si>
    <t xml:space="preserve">(360) 555-6681</t>
  </si>
  <si>
    <t xml:space="preserve">william_hanson@outlook.example.com</t>
  </si>
  <si>
    <t xml:space="preserve">WL-03745</t>
  </si>
  <si>
    <t xml:space="preserve">(360) 555-7408</t>
  </si>
  <si>
    <t xml:space="preserve">john.sparks@gmail.example.com</t>
  </si>
  <si>
    <t xml:space="preserve">WL-03746</t>
  </si>
  <si>
    <t xml:space="preserve">Morgan Marine LLC</t>
  </si>
  <si>
    <t xml:space="preserve">(206) 555-0197</t>
  </si>
  <si>
    <t xml:space="preserve">cory.morgan@gmail.example.com</t>
  </si>
  <si>
    <t xml:space="preserve">WL-03747</t>
  </si>
  <si>
    <t xml:space="preserve">(360) 555-3326</t>
  </si>
  <si>
    <t xml:space="preserve">april_young@gmail.example.com</t>
  </si>
  <si>
    <t xml:space="preserve">WL-03748</t>
  </si>
  <si>
    <t xml:space="preserve">(425) 555-7189</t>
  </si>
  <si>
    <t xml:space="preserve">jaredgarcia@quillayute.org</t>
  </si>
  <si>
    <t xml:space="preserve">WL-03749</t>
  </si>
  <si>
    <t xml:space="preserve">(503) 555-8039</t>
  </si>
  <si>
    <t xml:space="preserve">raymond_greene@outlook.example.com</t>
  </si>
  <si>
    <t xml:space="preserve">WL-03750</t>
  </si>
  <si>
    <t xml:space="preserve">(541) 555-0655</t>
  </si>
  <si>
    <t xml:space="preserve">michael_phillips@gmail.example.com</t>
  </si>
  <si>
    <t xml:space="preserve">WL-03751</t>
  </si>
  <si>
    <t xml:space="preserve">(360) 555-5209</t>
  </si>
  <si>
    <t xml:space="preserve">sharon.shah@outlook.example.com</t>
  </si>
  <si>
    <t xml:space="preserve">WL-03752</t>
  </si>
  <si>
    <t xml:space="preserve">Soto Holdings LLC</t>
  </si>
  <si>
    <t xml:space="preserve">(503) 555-4499</t>
  </si>
  <si>
    <t xml:space="preserve">timothysoto@gmail.example.com</t>
  </si>
  <si>
    <t xml:space="preserve">WL-03753</t>
  </si>
  <si>
    <t xml:space="preserve">melanie.webb@gmail.example.com</t>
  </si>
  <si>
    <t xml:space="preserve">WL-03754</t>
  </si>
  <si>
    <t xml:space="preserve">(541) 555-8235</t>
  </si>
  <si>
    <t xml:space="preserve">carolyn.ali@outlook.example.com</t>
  </si>
  <si>
    <t xml:space="preserve">WL-03755</t>
  </si>
  <si>
    <t xml:space="preserve">(360) 555-2693</t>
  </si>
  <si>
    <t xml:space="preserve">david.richardson@salishnet.net</t>
  </si>
  <si>
    <t xml:space="preserve">WL-03756</t>
  </si>
  <si>
    <t xml:space="preserve">(206) 555-8828</t>
  </si>
  <si>
    <t xml:space="preserve">kevin.martin@quillayute.org</t>
  </si>
  <si>
    <t xml:space="preserve">WL-03757</t>
  </si>
  <si>
    <t xml:space="preserve">(360) 555-5245</t>
  </si>
  <si>
    <t xml:space="preserve">stephanie_webb@quillayute.org</t>
  </si>
  <si>
    <t xml:space="preserve">WL-03758</t>
  </si>
  <si>
    <t xml:space="preserve">Cherry Holdings LLC</t>
  </si>
  <si>
    <t xml:space="preserve">(503) 555-5362</t>
  </si>
  <si>
    <t xml:space="preserve">seancherry@gmail.example.com</t>
  </si>
  <si>
    <t xml:space="preserve">WL-03759</t>
  </si>
  <si>
    <t xml:space="preserve">(360) 555-6827</t>
  </si>
  <si>
    <t xml:space="preserve">ryannewton@quillayute.org</t>
  </si>
  <si>
    <t xml:space="preserve">WL-03760</t>
  </si>
  <si>
    <t xml:space="preserve">Herring</t>
  </si>
  <si>
    <t xml:space="preserve">(360) 555-4131</t>
  </si>
  <si>
    <t xml:space="preserve">samantha.herring@quillayute.org</t>
  </si>
  <si>
    <t xml:space="preserve">WL-03761</t>
  </si>
  <si>
    <t xml:space="preserve">Maxwell</t>
  </si>
  <si>
    <t xml:space="preserve">thomas.maxwell@gmail.example.com</t>
  </si>
  <si>
    <t xml:space="preserve">WL-03762</t>
  </si>
  <si>
    <t xml:space="preserve">(360) 555-4772</t>
  </si>
  <si>
    <t xml:space="preserve">kristenanderson@quillayute.org</t>
  </si>
  <si>
    <t xml:space="preserve">WL-03763</t>
  </si>
  <si>
    <t xml:space="preserve">(541) 555-9966</t>
  </si>
  <si>
    <t xml:space="preserve">patrick.marquez@salishnet.net</t>
  </si>
  <si>
    <t xml:space="preserve">WL-03764</t>
  </si>
  <si>
    <t xml:space="preserve">(425) 555-2961</t>
  </si>
  <si>
    <t xml:space="preserve">kim_allen@pugetpost.com</t>
  </si>
  <si>
    <t xml:space="preserve">WL-03765</t>
  </si>
  <si>
    <t xml:space="preserve">(360) 555-0547</t>
  </si>
  <si>
    <t xml:space="preserve">joelschmidt@outlook.example.com</t>
  </si>
  <si>
    <t xml:space="preserve">WL-03766</t>
  </si>
  <si>
    <t xml:space="preserve">(503) 555-5287</t>
  </si>
  <si>
    <t xml:space="preserve">stephenkim@outlook.example.com</t>
  </si>
  <si>
    <t xml:space="preserve">WL-03767</t>
  </si>
  <si>
    <t xml:space="preserve">David Holdings LLC</t>
  </si>
  <si>
    <t xml:space="preserve">(360) 555-3265</t>
  </si>
  <si>
    <t xml:space="preserve">chad_david@gmail.example.com</t>
  </si>
  <si>
    <t xml:space="preserve">WL-03768</t>
  </si>
  <si>
    <t xml:space="preserve">(360) 555-4278</t>
  </si>
  <si>
    <t xml:space="preserve">michaelramirez@salishnet.net</t>
  </si>
  <si>
    <t xml:space="preserve">WL-03769</t>
  </si>
  <si>
    <t xml:space="preserve">Rebekah</t>
  </si>
  <si>
    <t xml:space="preserve">(360) 555-3189</t>
  </si>
  <si>
    <t xml:space="preserve">rebekah.adams@salishnet.net</t>
  </si>
  <si>
    <t xml:space="preserve">WL-03770</t>
  </si>
  <si>
    <t xml:space="preserve">(360) 555-3497</t>
  </si>
  <si>
    <t xml:space="preserve">lisa.mills@harbormail.net</t>
  </si>
  <si>
    <t xml:space="preserve">WL-03771</t>
  </si>
  <si>
    <t xml:space="preserve">Cross Ventures LLC</t>
  </si>
  <si>
    <t xml:space="preserve">(360) 555-7682</t>
  </si>
  <si>
    <t xml:space="preserve">alexander.cross@salishnet.net</t>
  </si>
  <si>
    <t xml:space="preserve">WL-03772</t>
  </si>
  <si>
    <t xml:space="preserve">(360) 555-6253</t>
  </si>
  <si>
    <t xml:space="preserve">kayla.sanchez@harbormail.net</t>
  </si>
  <si>
    <t xml:space="preserve">WL-03773</t>
  </si>
  <si>
    <t xml:space="preserve">Giles Charters Inc</t>
  </si>
  <si>
    <t xml:space="preserve">(503) 555-0524</t>
  </si>
  <si>
    <t xml:space="preserve">davidgiles@quillayute.org</t>
  </si>
  <si>
    <t xml:space="preserve">WL-03774</t>
  </si>
  <si>
    <t xml:space="preserve">(541) 555-6382</t>
  </si>
  <si>
    <t xml:space="preserve">erichernandez@outlook.example.com</t>
  </si>
  <si>
    <t xml:space="preserve">WL-03775</t>
  </si>
  <si>
    <t xml:space="preserve">Ramos Charters Inc</t>
  </si>
  <si>
    <t xml:space="preserve">(206) 555-2869</t>
  </si>
  <si>
    <t xml:space="preserve">danielramos@outlook.example.com</t>
  </si>
  <si>
    <t xml:space="preserve">WL-03776</t>
  </si>
  <si>
    <t xml:space="preserve">(541) 555-9368</t>
  </si>
  <si>
    <t xml:space="preserve">michael_beard@pugetpost.com</t>
  </si>
  <si>
    <t xml:space="preserve">WL-03777</t>
  </si>
  <si>
    <t xml:space="preserve">shannonmitchell@harbormail.net</t>
  </si>
  <si>
    <t xml:space="preserve">WL-03778</t>
  </si>
  <si>
    <t xml:space="preserve">(360) 555-5215</t>
  </si>
  <si>
    <t xml:space="preserve">lauren.mays@quillayute.org</t>
  </si>
  <si>
    <t xml:space="preserve">WL-03779</t>
  </si>
  <si>
    <t xml:space="preserve">james_grant@quillayute.org</t>
  </si>
  <si>
    <t xml:space="preserve">WL-03780</t>
  </si>
  <si>
    <t xml:space="preserve">(206) 555-2309</t>
  </si>
  <si>
    <t xml:space="preserve">carmen.maldonado@outlook.example.com</t>
  </si>
  <si>
    <t xml:space="preserve">WL-03781</t>
  </si>
  <si>
    <t xml:space="preserve">(360) 555-7428</t>
  </si>
  <si>
    <t xml:space="preserve">carrie_reid@quillayute.org</t>
  </si>
  <si>
    <t xml:space="preserve">WL-03782</t>
  </si>
  <si>
    <t xml:space="preserve">Todd Holdings LLC</t>
  </si>
  <si>
    <t xml:space="preserve">(425) 555-6614</t>
  </si>
  <si>
    <t xml:space="preserve">pamela_todd@salishnet.net</t>
  </si>
  <si>
    <t xml:space="preserve">WL-03783</t>
  </si>
  <si>
    <t xml:space="preserve">(360) 555-1571</t>
  </si>
  <si>
    <t xml:space="preserve">tammy_mayer@gmail.example.com</t>
  </si>
  <si>
    <t xml:space="preserve">WL-03784</t>
  </si>
  <si>
    <t xml:space="preserve">(360) 555-0150</t>
  </si>
  <si>
    <t xml:space="preserve">raymondjackson@harbormail.net</t>
  </si>
  <si>
    <t xml:space="preserve">WL-03785</t>
  </si>
  <si>
    <t xml:space="preserve">Burton Charters Inc</t>
  </si>
  <si>
    <t xml:space="preserve">(360) 555-4343</t>
  </si>
  <si>
    <t xml:space="preserve">bradley.burton@outlook.example.com</t>
  </si>
  <si>
    <t xml:space="preserve">WL-03786</t>
  </si>
  <si>
    <t xml:space="preserve">Cordova</t>
  </si>
  <si>
    <t xml:space="preserve">(425) 555-5328</t>
  </si>
  <si>
    <t xml:space="preserve">richardcordova@harbormail.net</t>
  </si>
  <si>
    <t xml:space="preserve">WL-03787</t>
  </si>
  <si>
    <t xml:space="preserve">Mcneil</t>
  </si>
  <si>
    <t xml:space="preserve">(541) 555-9984</t>
  </si>
  <si>
    <t xml:space="preserve">john_mcneil@outlook.example.com</t>
  </si>
  <si>
    <t xml:space="preserve">WL-03788</t>
  </si>
  <si>
    <t xml:space="preserve">(253) 555-2464</t>
  </si>
  <si>
    <t xml:space="preserve">nathan_kelley@salishnet.net</t>
  </si>
  <si>
    <t xml:space="preserve">WL-03789</t>
  </si>
  <si>
    <t xml:space="preserve">(425) 555-9136</t>
  </si>
  <si>
    <t xml:space="preserve">christopherdorsey@gmail.example.com</t>
  </si>
  <si>
    <t xml:space="preserve">WL-03790</t>
  </si>
  <si>
    <t xml:space="preserve">(360) 555-2529</t>
  </si>
  <si>
    <t xml:space="preserve">bradley.walker@harbormail.net</t>
  </si>
  <si>
    <t xml:space="preserve">WL-03791</t>
  </si>
  <si>
    <t xml:space="preserve">(360) 555-1631</t>
  </si>
  <si>
    <t xml:space="preserve">tammy.powell@outlook.example.com</t>
  </si>
  <si>
    <t xml:space="preserve">WL-03792</t>
  </si>
  <si>
    <t xml:space="preserve">(541) 555-2034</t>
  </si>
  <si>
    <t xml:space="preserve">WL-03793</t>
  </si>
  <si>
    <t xml:space="preserve">Sharp Holdings LLC</t>
  </si>
  <si>
    <t xml:space="preserve">(425) 555-8476</t>
  </si>
  <si>
    <t xml:space="preserve">stephanie_sharp@quillayute.org</t>
  </si>
  <si>
    <t xml:space="preserve">WL-03794</t>
  </si>
  <si>
    <t xml:space="preserve">(253) 555-2038</t>
  </si>
  <si>
    <t xml:space="preserve">rachel_curry@quillayute.org</t>
  </si>
  <si>
    <t xml:space="preserve">WL-03795</t>
  </si>
  <si>
    <t xml:space="preserve">Norman Marine LLC</t>
  </si>
  <si>
    <t xml:space="preserve">(503) 555-4707</t>
  </si>
  <si>
    <t xml:space="preserve">brenda.norman@pugetpost.com</t>
  </si>
  <si>
    <t xml:space="preserve">WL-03796</t>
  </si>
  <si>
    <t xml:space="preserve">(360) 555-6619</t>
  </si>
  <si>
    <t xml:space="preserve">christine_johnson@quillayute.org</t>
  </si>
  <si>
    <t xml:space="preserve">WL-03797</t>
  </si>
  <si>
    <t xml:space="preserve">(503) 555-4773</t>
  </si>
  <si>
    <t xml:space="preserve">marc_perez@pugetpost.com</t>
  </si>
  <si>
    <t xml:space="preserve">WL-03798</t>
  </si>
  <si>
    <t xml:space="preserve">(360) 555-0367</t>
  </si>
  <si>
    <t xml:space="preserve">stacy.bruce@salishnet.net</t>
  </si>
  <si>
    <t xml:space="preserve">WL-03799</t>
  </si>
  <si>
    <t xml:space="preserve">(360) 555-0783</t>
  </si>
  <si>
    <t xml:space="preserve">ashley.duncan@outlook.example.com</t>
  </si>
  <si>
    <t xml:space="preserve">WL-03800</t>
  </si>
  <si>
    <t xml:space="preserve">(360) 555-2286</t>
  </si>
  <si>
    <t xml:space="preserve">brian_weaver@pugetpost.com</t>
  </si>
  <si>
    <t xml:space="preserve">WL-03801</t>
  </si>
  <si>
    <t xml:space="preserve">(360) 555-6152</t>
  </si>
  <si>
    <t xml:space="preserve">brian.robertson@harbormail.net</t>
  </si>
  <si>
    <t xml:space="preserve">WL-03802</t>
  </si>
  <si>
    <t xml:space="preserve">Wilkerson Charters Inc</t>
  </si>
  <si>
    <t xml:space="preserve">(503) 555-7411</t>
  </si>
  <si>
    <t xml:space="preserve">jodi_wilkerson@salishnet.net</t>
  </si>
  <si>
    <t xml:space="preserve">WL-03803</t>
  </si>
  <si>
    <t xml:space="preserve">Mathews</t>
  </si>
  <si>
    <t xml:space="preserve">Mathews Marine LLC</t>
  </si>
  <si>
    <t xml:space="preserve">(541) 555-9931</t>
  </si>
  <si>
    <t xml:space="preserve">elizabethmathews@outlook.example.com</t>
  </si>
  <si>
    <t xml:space="preserve">WL-03804</t>
  </si>
  <si>
    <t xml:space="preserve">Terry Ventures LLC</t>
  </si>
  <si>
    <t xml:space="preserve">(360) 555-8693</t>
  </si>
  <si>
    <t xml:space="preserve">jenna_terry@salishnet.net</t>
  </si>
  <si>
    <t xml:space="preserve">WL-03805</t>
  </si>
  <si>
    <t xml:space="preserve">Rich Marine LLC</t>
  </si>
  <si>
    <t xml:space="preserve">(360) 555-7368</t>
  </si>
  <si>
    <t xml:space="preserve">olivia.rich@quillayute.org</t>
  </si>
  <si>
    <t xml:space="preserve">WL-03806</t>
  </si>
  <si>
    <t xml:space="preserve">Espinoza Marine LLC</t>
  </si>
  <si>
    <t xml:space="preserve">(541) 555-3030</t>
  </si>
  <si>
    <t xml:space="preserve">lynnespinoza@harbormail.net</t>
  </si>
  <si>
    <t xml:space="preserve">WL-03807</t>
  </si>
  <si>
    <t xml:space="preserve">Frazier Holdings LLC</t>
  </si>
  <si>
    <t xml:space="preserve">(541) 555-3833</t>
  </si>
  <si>
    <t xml:space="preserve">matthew.frazier@salishnet.net</t>
  </si>
  <si>
    <t xml:space="preserve">WL-03808</t>
  </si>
  <si>
    <t xml:space="preserve">(206) 555-5296</t>
  </si>
  <si>
    <t xml:space="preserve">julie_peterson@harbormail.net</t>
  </si>
  <si>
    <t xml:space="preserve">WL-03809</t>
  </si>
  <si>
    <t xml:space="preserve">(541) 555-9231</t>
  </si>
  <si>
    <t xml:space="preserve">richard_mcguire@pugetpost.com</t>
  </si>
  <si>
    <t xml:space="preserve">WL-03810</t>
  </si>
  <si>
    <t xml:space="preserve">(360) 555-0681</t>
  </si>
  <si>
    <t xml:space="preserve">danielle.brown@harbormail.net</t>
  </si>
  <si>
    <t xml:space="preserve">WL-03811</t>
  </si>
  <si>
    <t xml:space="preserve">Mathews Ventures LLC</t>
  </si>
  <si>
    <t xml:space="preserve">(360) 555-1982</t>
  </si>
  <si>
    <t xml:space="preserve">shannonmathews@pugetpost.com</t>
  </si>
  <si>
    <t xml:space="preserve">WL-03812</t>
  </si>
  <si>
    <t xml:space="preserve">(541) 555-0604</t>
  </si>
  <si>
    <t xml:space="preserve">ryan.martinez@salishnet.net</t>
  </si>
  <si>
    <t xml:space="preserve">WL-03813</t>
  </si>
  <si>
    <t xml:space="preserve">(503) 555-4554</t>
  </si>
  <si>
    <t xml:space="preserve">gregory.stewart@gmail.example.com</t>
  </si>
  <si>
    <t xml:space="preserve">WL-03814</t>
  </si>
  <si>
    <t xml:space="preserve">Hinton</t>
  </si>
  <si>
    <t xml:space="preserve">(360) 555-7284</t>
  </si>
  <si>
    <t xml:space="preserve">rickyhinton@outlook.example.com</t>
  </si>
  <si>
    <t xml:space="preserve">WL-03815</t>
  </si>
  <si>
    <t xml:space="preserve">(503) 555-2026</t>
  </si>
  <si>
    <t xml:space="preserve">jacqueline.jones@gmail.example.com</t>
  </si>
  <si>
    <t xml:space="preserve">WL-03816</t>
  </si>
  <si>
    <t xml:space="preserve">brittany.lopez@salishnet.net</t>
  </si>
  <si>
    <t xml:space="preserve">WL-03817</t>
  </si>
  <si>
    <t xml:space="preserve">Short</t>
  </si>
  <si>
    <t xml:space="preserve">Short Holdings LLC</t>
  </si>
  <si>
    <t xml:space="preserve">(360) 555-3445</t>
  </si>
  <si>
    <t xml:space="preserve">leslie.short@gmail.example.com</t>
  </si>
  <si>
    <t xml:space="preserve">WL-03818</t>
  </si>
  <si>
    <t xml:space="preserve">abigailbrooks@pugetpost.com</t>
  </si>
  <si>
    <t xml:space="preserve">WL-03819</t>
  </si>
  <si>
    <t xml:space="preserve">Wu</t>
  </si>
  <si>
    <t xml:space="preserve">(503) 555-4616</t>
  </si>
  <si>
    <t xml:space="preserve">anna.wu@harbormail.net</t>
  </si>
  <si>
    <t xml:space="preserve">WL-03820</t>
  </si>
  <si>
    <t xml:space="preserve">(503) 555-8145</t>
  </si>
  <si>
    <t xml:space="preserve">thomasrobinson@salishnet.net</t>
  </si>
  <si>
    <t xml:space="preserve">WL-03821</t>
  </si>
  <si>
    <t xml:space="preserve">Dalton Marine LLC</t>
  </si>
  <si>
    <t xml:space="preserve">(360) 555-7697</t>
  </si>
  <si>
    <t xml:space="preserve">tammy.dalton@harbormail.net</t>
  </si>
  <si>
    <t xml:space="preserve">WL-03822</t>
  </si>
  <si>
    <t xml:space="preserve">(253) 555-0933</t>
  </si>
  <si>
    <t xml:space="preserve">andrewparker@outlook.example.com</t>
  </si>
  <si>
    <t xml:space="preserve">WL-03823</t>
  </si>
  <si>
    <t xml:space="preserve">judy_anderson@pugetpost.com</t>
  </si>
  <si>
    <t xml:space="preserve">WL-03824</t>
  </si>
  <si>
    <t xml:space="preserve">Morgan Holdings LLC</t>
  </si>
  <si>
    <t xml:space="preserve">(541) 555-7484</t>
  </si>
  <si>
    <t xml:space="preserve">anthony_morgan@gmail.example.com</t>
  </si>
  <si>
    <t xml:space="preserve">WL-03825</t>
  </si>
  <si>
    <t xml:space="preserve">Salinas Ventures LLC</t>
  </si>
  <si>
    <t xml:space="preserve">(541) 555-6085</t>
  </si>
  <si>
    <t xml:space="preserve">kelly.salinas@pugetpost.com</t>
  </si>
  <si>
    <t xml:space="preserve">WL-03826</t>
  </si>
  <si>
    <t xml:space="preserve">(206) 555-6733</t>
  </si>
  <si>
    <t xml:space="preserve">jenniferevans@pugetpost.com</t>
  </si>
  <si>
    <t xml:space="preserve">WL-03827</t>
  </si>
  <si>
    <t xml:space="preserve">Fowler</t>
  </si>
  <si>
    <t xml:space="preserve">(253) 555-2939</t>
  </si>
  <si>
    <t xml:space="preserve">monicafowler@quillayute.org</t>
  </si>
  <si>
    <t xml:space="preserve">WL-03828</t>
  </si>
  <si>
    <t xml:space="preserve">Pittman</t>
  </si>
  <si>
    <t xml:space="preserve">(541) 555-4241</t>
  </si>
  <si>
    <t xml:space="preserve">kristenpittman@harbormail.net</t>
  </si>
  <si>
    <t xml:space="preserve">WL-03829</t>
  </si>
  <si>
    <t xml:space="preserve">Ana</t>
  </si>
  <si>
    <t xml:space="preserve">(503) 555-9903</t>
  </si>
  <si>
    <t xml:space="preserve">anachristian@gmail.example.com</t>
  </si>
  <si>
    <t xml:space="preserve">WL-03830</t>
  </si>
  <si>
    <t xml:space="preserve">(360) 555-3602</t>
  </si>
  <si>
    <t xml:space="preserve">ericasmith@pugetpost.com</t>
  </si>
  <si>
    <t xml:space="preserve">WL-03831</t>
  </si>
  <si>
    <t xml:space="preserve">Burns Holdings LLC</t>
  </si>
  <si>
    <t xml:space="preserve">(253) 555-0851</t>
  </si>
  <si>
    <t xml:space="preserve">michaelburns@gmail.example.com</t>
  </si>
  <si>
    <t xml:space="preserve">WL-03832</t>
  </si>
  <si>
    <t xml:space="preserve">(360) 555-1513</t>
  </si>
  <si>
    <t xml:space="preserve">amandasmith@pugetpost.com</t>
  </si>
  <si>
    <t xml:space="preserve">WL-03833</t>
  </si>
  <si>
    <t xml:space="preserve">(206) 555-2509</t>
  </si>
  <si>
    <t xml:space="preserve">jenny_miller@outlook.example.com</t>
  </si>
  <si>
    <t xml:space="preserve">WL-03834</t>
  </si>
  <si>
    <t xml:space="preserve">Watts</t>
  </si>
  <si>
    <t xml:space="preserve">Watts Marine LLC</t>
  </si>
  <si>
    <t xml:space="preserve">(541) 555-7124</t>
  </si>
  <si>
    <t xml:space="preserve">amberwatts@pugetpost.com</t>
  </si>
  <si>
    <t xml:space="preserve">WL-03835</t>
  </si>
  <si>
    <t xml:space="preserve">(360) 555-1870</t>
  </si>
  <si>
    <t xml:space="preserve">kimberly_miller@gmail.example.com</t>
  </si>
  <si>
    <t xml:space="preserve">WL-03836</t>
  </si>
  <si>
    <t xml:space="preserve">Latasha</t>
  </si>
  <si>
    <t xml:space="preserve">(360) 555-5471</t>
  </si>
  <si>
    <t xml:space="preserve">latashasmith@outlook.example.com</t>
  </si>
  <si>
    <t xml:space="preserve">WL-03837</t>
  </si>
  <si>
    <t xml:space="preserve">(541) 555-2684</t>
  </si>
  <si>
    <t xml:space="preserve">john_griffith@outlook.example.com</t>
  </si>
  <si>
    <t xml:space="preserve">WL-03838</t>
  </si>
  <si>
    <t xml:space="preserve">(253) 555-5647</t>
  </si>
  <si>
    <t xml:space="preserve">sean.cruz@quillayute.org</t>
  </si>
  <si>
    <t xml:space="preserve">WL-03839</t>
  </si>
  <si>
    <t xml:space="preserve">Sonya</t>
  </si>
  <si>
    <t xml:space="preserve">(360) 555-0357</t>
  </si>
  <si>
    <t xml:space="preserve">sonya.may@harbormail.net</t>
  </si>
  <si>
    <t xml:space="preserve">WL-03840</t>
  </si>
  <si>
    <t xml:space="preserve">(360) 555-4141</t>
  </si>
  <si>
    <t xml:space="preserve">david_davis@pugetpost.com</t>
  </si>
  <si>
    <t xml:space="preserve">WL-03841</t>
  </si>
  <si>
    <t xml:space="preserve">(360) 555-0936</t>
  </si>
  <si>
    <t xml:space="preserve">stephen.miller@salishnet.net</t>
  </si>
  <si>
    <t xml:space="preserve">WL-03842</t>
  </si>
  <si>
    <t xml:space="preserve">(503) 555-9951</t>
  </si>
  <si>
    <t xml:space="preserve">jennifer.campbell@outlook.example.com</t>
  </si>
  <si>
    <t xml:space="preserve">WL-03843</t>
  </si>
  <si>
    <t xml:space="preserve">Davila Holdings LLC</t>
  </si>
  <si>
    <t xml:space="preserve">(360) 555-6491</t>
  </si>
  <si>
    <t xml:space="preserve">tricia_davila@outlook.example.com</t>
  </si>
  <si>
    <t xml:space="preserve">WL-03844</t>
  </si>
  <si>
    <t xml:space="preserve">(425) 555-3967</t>
  </si>
  <si>
    <t xml:space="preserve">WL-03845</t>
  </si>
  <si>
    <t xml:space="preserve">(360) 555-3770</t>
  </si>
  <si>
    <t xml:space="preserve">nancyjohnson@outlook.example.com</t>
  </si>
  <si>
    <t xml:space="preserve">WL-03846</t>
  </si>
  <si>
    <t xml:space="preserve">Gallagher</t>
  </si>
  <si>
    <t xml:space="preserve">Gallagher Ventures LLC</t>
  </si>
  <si>
    <t xml:space="preserve">(503) 555-6169</t>
  </si>
  <si>
    <t xml:space="preserve">jenna.gallagher@pugetpost.com</t>
  </si>
  <si>
    <t xml:space="preserve">WL-03847</t>
  </si>
  <si>
    <t xml:space="preserve">(503) 555-6288</t>
  </si>
  <si>
    <t xml:space="preserve">michael_jackson@quillayute.org</t>
  </si>
  <si>
    <t xml:space="preserve">WL-03848</t>
  </si>
  <si>
    <t xml:space="preserve">(360) 555-9845</t>
  </si>
  <si>
    <t xml:space="preserve">anne.thomas@gmail.example.com</t>
  </si>
  <si>
    <t xml:space="preserve">WL-03849</t>
  </si>
  <si>
    <t xml:space="preserve">(360) 555-7951</t>
  </si>
  <si>
    <t xml:space="preserve">melissaramirez@quillayute.org</t>
  </si>
  <si>
    <t xml:space="preserve">WL-03850</t>
  </si>
  <si>
    <t xml:space="preserve">(253) 555-0172</t>
  </si>
  <si>
    <t xml:space="preserve">teresagreer@quillayute.org</t>
  </si>
  <si>
    <t xml:space="preserve">WL-03851</t>
  </si>
  <si>
    <t xml:space="preserve">Tyrone</t>
  </si>
  <si>
    <t xml:space="preserve">Frank Ventures LLC</t>
  </si>
  <si>
    <t xml:space="preserve">(360) 555-4693</t>
  </si>
  <si>
    <t xml:space="preserve">tyrone_frank@outlook.example.com</t>
  </si>
  <si>
    <t xml:space="preserve">WL-03852</t>
  </si>
  <si>
    <t xml:space="preserve">joshua_torres@harbormail.net</t>
  </si>
  <si>
    <t xml:space="preserve">WL-03853</t>
  </si>
  <si>
    <t xml:space="preserve">(541) 555-1556</t>
  </si>
  <si>
    <t xml:space="preserve">stephanie_jackson@pugetpost.com</t>
  </si>
  <si>
    <t xml:space="preserve">WL-03854</t>
  </si>
  <si>
    <t xml:space="preserve">Jackson Marine LLC</t>
  </si>
  <si>
    <t xml:space="preserve">brandon.jackson@harbormail.net</t>
  </si>
  <si>
    <t xml:space="preserve">WL-03855</t>
  </si>
  <si>
    <t xml:space="preserve">(503) 555-8537</t>
  </si>
  <si>
    <t xml:space="preserve">peggy.solomon@gmail.example.com</t>
  </si>
  <si>
    <t xml:space="preserve">WL-03856</t>
  </si>
  <si>
    <t xml:space="preserve">Ross Holdings LLC</t>
  </si>
  <si>
    <t xml:space="preserve">(360) 555-3154</t>
  </si>
  <si>
    <t xml:space="preserve">taylor.ross@gmail.example.com</t>
  </si>
  <si>
    <t xml:space="preserve">WL-03857</t>
  </si>
  <si>
    <t xml:space="preserve">(503) 555-7909</t>
  </si>
  <si>
    <t xml:space="preserve">catherinedavis@outlook.example.com</t>
  </si>
  <si>
    <t xml:space="preserve">WL-03858</t>
  </si>
  <si>
    <t xml:space="preserve">(206) 555-4243</t>
  </si>
  <si>
    <t xml:space="preserve">jeromecoleman@salishnet.net</t>
  </si>
  <si>
    <t xml:space="preserve">WL-03859</t>
  </si>
  <si>
    <t xml:space="preserve">(253) 555-1105</t>
  </si>
  <si>
    <t xml:space="preserve">marymiller@outlook.example.com</t>
  </si>
  <si>
    <t xml:space="preserve">WL-03860</t>
  </si>
  <si>
    <t xml:space="preserve">alicia.davis@harbormail.net</t>
  </si>
  <si>
    <t xml:space="preserve">WL-03861</t>
  </si>
  <si>
    <t xml:space="preserve">josephkoch@harbormail.net</t>
  </si>
  <si>
    <t xml:space="preserve">WL-03862</t>
  </si>
  <si>
    <t xml:space="preserve">Keller</t>
  </si>
  <si>
    <t xml:space="preserve">(360) 555-6846</t>
  </si>
  <si>
    <t xml:space="preserve">tyler.keller@quillayute.org</t>
  </si>
  <si>
    <t xml:space="preserve">WL-03863</t>
  </si>
  <si>
    <t xml:space="preserve">briannaphillips@salishnet.net</t>
  </si>
  <si>
    <t xml:space="preserve">WL-03864</t>
  </si>
  <si>
    <t xml:space="preserve">(360) 555-9091</t>
  </si>
  <si>
    <t xml:space="preserve">brittany_mendez@salishnet.net</t>
  </si>
  <si>
    <t xml:space="preserve">WL-03865</t>
  </si>
  <si>
    <t xml:space="preserve">Moran Marine LLC</t>
  </si>
  <si>
    <t xml:space="preserve">(360) 555-9206</t>
  </si>
  <si>
    <t xml:space="preserve">williammoran@gmail.example.com</t>
  </si>
  <si>
    <t xml:space="preserve">WL-03866</t>
  </si>
  <si>
    <t xml:space="preserve">Anderson Charters Inc</t>
  </si>
  <si>
    <t xml:space="preserve">(206) 555-7770</t>
  </si>
  <si>
    <t xml:space="preserve">jacqueline.anderson@outlook.example.com</t>
  </si>
  <si>
    <t xml:space="preserve">WL-03867</t>
  </si>
  <si>
    <t xml:space="preserve">(360) 555-4627</t>
  </si>
  <si>
    <t xml:space="preserve">WL-03868</t>
  </si>
  <si>
    <t xml:space="preserve">(360) 555-0233</t>
  </si>
  <si>
    <t xml:space="preserve">madisonbarr@quillayute.org</t>
  </si>
  <si>
    <t xml:space="preserve">WL-03869</t>
  </si>
  <si>
    <t xml:space="preserve">(503) 555-2989</t>
  </si>
  <si>
    <t xml:space="preserve">seth_raymond@outlook.example.com</t>
  </si>
  <si>
    <t xml:space="preserve">WL-03870</t>
  </si>
  <si>
    <t xml:space="preserve">(360) 555-9249</t>
  </si>
  <si>
    <t xml:space="preserve">robert_lee@quillayute.org</t>
  </si>
  <si>
    <t xml:space="preserve">WL-03871</t>
  </si>
  <si>
    <t xml:space="preserve">(360) 555-0593</t>
  </si>
  <si>
    <t xml:space="preserve">joshua_ramos@pugetpost.com</t>
  </si>
  <si>
    <t xml:space="preserve">WL-03872</t>
  </si>
  <si>
    <t xml:space="preserve">tiffany.taylor@harbormail.net</t>
  </si>
  <si>
    <t xml:space="preserve">WL-03873</t>
  </si>
  <si>
    <t xml:space="preserve">Clay Ventures LLC</t>
  </si>
  <si>
    <t xml:space="preserve">(360) 555-8119</t>
  </si>
  <si>
    <t xml:space="preserve">micheleclay@outlook.example.com</t>
  </si>
  <si>
    <t xml:space="preserve">WL-03874</t>
  </si>
  <si>
    <t xml:space="preserve">Stone Marine LLC</t>
  </si>
  <si>
    <t xml:space="preserve">kimberlystone@pugetpost.com</t>
  </si>
  <si>
    <t xml:space="preserve">WL-03875</t>
  </si>
  <si>
    <t xml:space="preserve">Murray Marine LLC</t>
  </si>
  <si>
    <t xml:space="preserve">(206) 555-4500</t>
  </si>
  <si>
    <t xml:space="preserve">nancy.murray@harbormail.net</t>
  </si>
  <si>
    <t xml:space="preserve">WL-03876</t>
  </si>
  <si>
    <t xml:space="preserve">Heath Charters Inc</t>
  </si>
  <si>
    <t xml:space="preserve">COROMRANT GLIDE</t>
  </si>
  <si>
    <t xml:space="preserve">(360) 555-2820</t>
  </si>
  <si>
    <t xml:space="preserve">john.heath@quillayute.org</t>
  </si>
  <si>
    <t xml:space="preserve">WL-03877</t>
  </si>
  <si>
    <t xml:space="preserve">(206) 555-5467</t>
  </si>
  <si>
    <t xml:space="preserve">jerry.davis@harbormail.net</t>
  </si>
  <si>
    <t xml:space="preserve">WL-03878</t>
  </si>
  <si>
    <t xml:space="preserve">(541) 555-4224</t>
  </si>
  <si>
    <t xml:space="preserve">michael_wagner@gmail.example.com</t>
  </si>
  <si>
    <t xml:space="preserve">WL-03879</t>
  </si>
  <si>
    <t xml:space="preserve">Blackwell Charters Inc</t>
  </si>
  <si>
    <t xml:space="preserve">(206) 555-0425</t>
  </si>
  <si>
    <t xml:space="preserve">justin.blackwell@salishnet.net</t>
  </si>
  <si>
    <t xml:space="preserve">WL-03880</t>
  </si>
  <si>
    <t xml:space="preserve">(425) 555-0651</t>
  </si>
  <si>
    <t xml:space="preserve">connie_davis@quillayute.org</t>
  </si>
  <si>
    <t xml:space="preserve">WL-03881</t>
  </si>
  <si>
    <t xml:space="preserve">(503) 555-8489</t>
  </si>
  <si>
    <t xml:space="preserve">mariareid@outlook.example.com</t>
  </si>
  <si>
    <t xml:space="preserve">WL-03882</t>
  </si>
  <si>
    <t xml:space="preserve">Wilkins Marine LLC</t>
  </si>
  <si>
    <t xml:space="preserve">(503) 555-6902</t>
  </si>
  <si>
    <t xml:space="preserve">david_wilkins@harbormail.net</t>
  </si>
  <si>
    <t xml:space="preserve">WL-03883</t>
  </si>
  <si>
    <t xml:space="preserve">Priscilla</t>
  </si>
  <si>
    <t xml:space="preserve">(541) 555-2937</t>
  </si>
  <si>
    <t xml:space="preserve">priscillagallegos@outlook.example.com</t>
  </si>
  <si>
    <t xml:space="preserve">WL-03884</t>
  </si>
  <si>
    <t xml:space="preserve">(360) 555-1242</t>
  </si>
  <si>
    <t xml:space="preserve">lindsay_williams@pugetpost.com</t>
  </si>
  <si>
    <t xml:space="preserve">WL-03885</t>
  </si>
  <si>
    <t xml:space="preserve">travisgrant@pugetpost.com</t>
  </si>
  <si>
    <t xml:space="preserve">WL-03886</t>
  </si>
  <si>
    <t xml:space="preserve">(206) 555-8574</t>
  </si>
  <si>
    <t xml:space="preserve">teresabonilla@outlook.example.com</t>
  </si>
  <si>
    <t xml:space="preserve">WL-03887</t>
  </si>
  <si>
    <t xml:space="preserve">(360) 555-4186</t>
  </si>
  <si>
    <t xml:space="preserve">brianna.goodwin@quillayute.org</t>
  </si>
  <si>
    <t xml:space="preserve">WL-03888</t>
  </si>
  <si>
    <t xml:space="preserve">(360) 555-8936</t>
  </si>
  <si>
    <t xml:space="preserve">christiangarcia@outlook.example.com</t>
  </si>
  <si>
    <t xml:space="preserve">WL-03889</t>
  </si>
  <si>
    <t xml:space="preserve">(206) 555-4825</t>
  </si>
  <si>
    <t xml:space="preserve">WL-03890</t>
  </si>
  <si>
    <t xml:space="preserve">Alvarado Marine LLC</t>
  </si>
  <si>
    <t xml:space="preserve">(360) 555-4867</t>
  </si>
  <si>
    <t xml:space="preserve">steven_alvarado@salishnet.net</t>
  </si>
  <si>
    <t xml:space="preserve">WL-03891</t>
  </si>
  <si>
    <t xml:space="preserve">(503) 555-1014</t>
  </si>
  <si>
    <t xml:space="preserve">davidmelton@outlook.example.com</t>
  </si>
  <si>
    <t xml:space="preserve">WL-03892</t>
  </si>
  <si>
    <t xml:space="preserve">Montgomery Marine LLC</t>
  </si>
  <si>
    <t xml:space="preserve">(206) 555-2207</t>
  </si>
  <si>
    <t xml:space="preserve">johnmontgomery@gmail.example.com</t>
  </si>
  <si>
    <t xml:space="preserve">WL-03893</t>
  </si>
  <si>
    <t xml:space="preserve">Nolan Ventures LLC</t>
  </si>
  <si>
    <t xml:space="preserve">(541) 555-7503</t>
  </si>
  <si>
    <t xml:space="preserve">james.nolan@gmail.example.com</t>
  </si>
  <si>
    <t xml:space="preserve">WL-03894</t>
  </si>
  <si>
    <t xml:space="preserve">Gardner Holdings LLC</t>
  </si>
  <si>
    <t xml:space="preserve">(360) 555-4634</t>
  </si>
  <si>
    <t xml:space="preserve">william.gardner@quillayute.org</t>
  </si>
  <si>
    <t xml:space="preserve">WL-03895</t>
  </si>
  <si>
    <t xml:space="preserve">(503) 555-7360</t>
  </si>
  <si>
    <t xml:space="preserve">michaelmartin@gmail.example.com</t>
  </si>
  <si>
    <t xml:space="preserve">WL-03896</t>
  </si>
  <si>
    <t xml:space="preserve">(360) 555-8684</t>
  </si>
  <si>
    <t xml:space="preserve">stephen.hammond@quillayute.org</t>
  </si>
  <si>
    <t xml:space="preserve">WL-03897</t>
  </si>
  <si>
    <t xml:space="preserve">(503) 555-5395</t>
  </si>
  <si>
    <t xml:space="preserve">sherry.green@outlook.example.com</t>
  </si>
  <si>
    <t xml:space="preserve">WL-03898</t>
  </si>
  <si>
    <t xml:space="preserve">nichole.price@pugetpost.com</t>
  </si>
  <si>
    <t xml:space="preserve">WL-03899</t>
  </si>
  <si>
    <t xml:space="preserve">(360) 555-6877</t>
  </si>
  <si>
    <t xml:space="preserve">kyle.jackson@salishnet.net</t>
  </si>
  <si>
    <t xml:space="preserve">WL-03900</t>
  </si>
  <si>
    <t xml:space="preserve">Mckay Ventures LLC</t>
  </si>
  <si>
    <t xml:space="preserve">(541) 555-6814</t>
  </si>
  <si>
    <t xml:space="preserve">jonathan_mckay@salishnet.net</t>
  </si>
  <si>
    <t xml:space="preserve">WL-03901</t>
  </si>
  <si>
    <t xml:space="preserve">Vasquez Charters Inc</t>
  </si>
  <si>
    <t xml:space="preserve">(360) 555-1010</t>
  </si>
  <si>
    <t xml:space="preserve">michaelvasquez@quillayute.org</t>
  </si>
  <si>
    <t xml:space="preserve">WL-03902</t>
  </si>
  <si>
    <t xml:space="preserve">(360) 555-7595</t>
  </si>
  <si>
    <t xml:space="preserve">andrewbrowning@pugetpost.com</t>
  </si>
  <si>
    <t xml:space="preserve">WL-03903</t>
  </si>
  <si>
    <t xml:space="preserve">Willis Charters Inc</t>
  </si>
  <si>
    <t xml:space="preserve">(253) 555-5005</t>
  </si>
  <si>
    <t xml:space="preserve">deborahwillis@outlook.example.com</t>
  </si>
  <si>
    <t xml:space="preserve">WL-03904</t>
  </si>
  <si>
    <t xml:space="preserve">Trevino</t>
  </si>
  <si>
    <t xml:space="preserve">Trevino Charters Inc</t>
  </si>
  <si>
    <t xml:space="preserve">(360) 555-4498</t>
  </si>
  <si>
    <t xml:space="preserve">peggy_trevino@gmail.example.com</t>
  </si>
  <si>
    <t xml:space="preserve">WL-03905</t>
  </si>
  <si>
    <t xml:space="preserve">Carpenter Marine LLC</t>
  </si>
  <si>
    <t xml:space="preserve">(360) 555-3840</t>
  </si>
  <si>
    <t xml:space="preserve">jamie.carpenter@pugetpost.com</t>
  </si>
  <si>
    <t xml:space="preserve">WL-03906</t>
  </si>
  <si>
    <t xml:space="preserve">Duncan Marine LLC</t>
  </si>
  <si>
    <t xml:space="preserve">(360) 555-7910</t>
  </si>
  <si>
    <t xml:space="preserve">james.duncan@harbormail.net</t>
  </si>
  <si>
    <t xml:space="preserve">WL-03907</t>
  </si>
  <si>
    <t xml:space="preserve">(360) 555-3148</t>
  </si>
  <si>
    <t xml:space="preserve">ryan.collins@harbormail.net</t>
  </si>
  <si>
    <t xml:space="preserve">WL-03908</t>
  </si>
  <si>
    <t xml:space="preserve">Ibarra</t>
  </si>
  <si>
    <t xml:space="preserve">Ibarra Charters Inc</t>
  </si>
  <si>
    <t xml:space="preserve">(360) 555-4893</t>
  </si>
  <si>
    <t xml:space="preserve">kaitlin.ibarra@quillayute.org</t>
  </si>
  <si>
    <t xml:space="preserve">WL-03909</t>
  </si>
  <si>
    <t xml:space="preserve">Edwards Marine LLC</t>
  </si>
  <si>
    <t xml:space="preserve">(541) 555-5945</t>
  </si>
  <si>
    <t xml:space="preserve">elizabeth_edwards@outlook.example.com</t>
  </si>
  <si>
    <t xml:space="preserve">WL-03910</t>
  </si>
  <si>
    <t xml:space="preserve">Buchanan Marine LLC</t>
  </si>
  <si>
    <t xml:space="preserve">(425) 555-2480</t>
  </si>
  <si>
    <t xml:space="preserve">brianbuchanan@gmail.example.com</t>
  </si>
  <si>
    <t xml:space="preserve">Source - Offer Events</t>
  </si>
  <si>
    <t xml:space="preserve">offer_id</t>
  </si>
  <si>
    <t xml:space="preserve">offer_date</t>
  </si>
  <si>
    <t xml:space="preserve">rank_at_offer</t>
  </si>
  <si>
    <t xml:space="preserve">slip_id</t>
  </si>
  <si>
    <t xml:space="preserve">basin</t>
  </si>
  <si>
    <t xml:space="preserve">slip_size_ft</t>
  </si>
  <si>
    <t xml:space="preserve">covered</t>
  </si>
  <si>
    <t xml:space="preserve">rate_class</t>
  </si>
  <si>
    <t xml:space="preserve">monthly_rate</t>
  </si>
  <si>
    <t xml:space="preserve">offer_seq</t>
  </si>
  <si>
    <t xml:space="preserve">outcome</t>
  </si>
  <si>
    <t xml:space="preserve">response_due_date</t>
  </si>
  <si>
    <t xml:space="preserve">response_date</t>
  </si>
  <si>
    <t xml:space="preserve">days_to_respond</t>
  </si>
  <si>
    <t xml:space="preserve">skip_reason_code</t>
  </si>
  <si>
    <t xml:space="preserve">agreement_id</t>
  </si>
  <si>
    <t xml:space="preserve">OFR-2022-0001</t>
  </si>
  <si>
    <t xml:space="preserve">GW-0701</t>
  </si>
  <si>
    <t xml:space="preserve">OPEN</t>
  </si>
  <si>
    <t xml:space="preserve">NON_COMM_MONTHLY</t>
  </si>
  <si>
    <t xml:space="preserve">SKIPPED</t>
  </si>
  <si>
    <t xml:space="preserve">vessel-fit</t>
  </si>
  <si>
    <t xml:space="preserve">OFR-2022-0002</t>
  </si>
  <si>
    <t xml:space="preserve">VB-0907</t>
  </si>
  <si>
    <t xml:space="preserve">COVERED</t>
  </si>
  <si>
    <t xml:space="preserve">ACCEPTED</t>
  </si>
  <si>
    <t xml:space="preserve">MA-2022-0907</t>
  </si>
  <si>
    <t xml:space="preserve">OFR-2022-0003</t>
  </si>
  <si>
    <t xml:space="preserve">GW-0710</t>
  </si>
  <si>
    <t xml:space="preserve">DECLINED_RETAINER</t>
  </si>
  <si>
    <t xml:space="preserve">OFR-2022-0004</t>
  </si>
  <si>
    <t xml:space="preserve">LP-0414</t>
  </si>
  <si>
    <t xml:space="preserve">OFR-2022-0005</t>
  </si>
  <si>
    <t xml:space="preserve">LP-0804</t>
  </si>
  <si>
    <t xml:space="preserve">MA-2022-0804</t>
  </si>
  <si>
    <t xml:space="preserve">OFR-2022-0006</t>
  </si>
  <si>
    <t xml:space="preserve">SB-0812</t>
  </si>
  <si>
    <t xml:space="preserve">PENDING</t>
  </si>
  <si>
    <t xml:space="preserve">OFR-2022-0007</t>
  </si>
  <si>
    <t xml:space="preserve">EW-0818</t>
  </si>
  <si>
    <t xml:space="preserve">OFR-2022-0008</t>
  </si>
  <si>
    <t xml:space="preserve">SB-0209</t>
  </si>
  <si>
    <t xml:space="preserve">OFR-2022-0009</t>
  </si>
  <si>
    <t xml:space="preserve">LP-0707</t>
  </si>
  <si>
    <t xml:space="preserve">OFR-2022-0010</t>
  </si>
  <si>
    <t xml:space="preserve">GW-0411</t>
  </si>
  <si>
    <t xml:space="preserve">not-current</t>
  </si>
  <si>
    <t xml:space="preserve">OFR-2022-0011</t>
  </si>
  <si>
    <t xml:space="preserve">VB-0820</t>
  </si>
  <si>
    <t xml:space="preserve">MA-2022-0820</t>
  </si>
  <si>
    <t xml:space="preserve">OFR-2022-0012</t>
  </si>
  <si>
    <t xml:space="preserve">LP-0313</t>
  </si>
  <si>
    <t xml:space="preserve">OFR-2022-0013</t>
  </si>
  <si>
    <t xml:space="preserve">LP-0612</t>
  </si>
  <si>
    <t xml:space="preserve">MA-2022-0612</t>
  </si>
  <si>
    <t xml:space="preserve">OFR-2022-0014</t>
  </si>
  <si>
    <t xml:space="preserve">LP-0216</t>
  </si>
  <si>
    <t xml:space="preserve">OFR-2022-0015</t>
  </si>
  <si>
    <t xml:space="preserve">SB-0307</t>
  </si>
  <si>
    <t xml:space="preserve">OFR-2022-0016</t>
  </si>
  <si>
    <t xml:space="preserve">LP-1003</t>
  </si>
  <si>
    <t xml:space="preserve">MA-2022-1003</t>
  </si>
  <si>
    <t xml:space="preserve">OFR-2022-0017</t>
  </si>
  <si>
    <t xml:space="preserve">SB-0315</t>
  </si>
  <si>
    <t xml:space="preserve">DECLINED</t>
  </si>
  <si>
    <t xml:space="preserve">OFR-2022-0018</t>
  </si>
  <si>
    <t xml:space="preserve">GW-0811</t>
  </si>
  <si>
    <t xml:space="preserve">declined-prior-offer</t>
  </si>
  <si>
    <t xml:space="preserve">OFR-2022-0019</t>
  </si>
  <si>
    <t xml:space="preserve">LP-1019</t>
  </si>
  <si>
    <t xml:space="preserve">OFR-2022-0020</t>
  </si>
  <si>
    <t xml:space="preserve">LP-0111</t>
  </si>
  <si>
    <t xml:space="preserve">OFR-2022-0021</t>
  </si>
  <si>
    <t xml:space="preserve">GW-0419</t>
  </si>
  <si>
    <t xml:space="preserve">OFR-2022-0022</t>
  </si>
  <si>
    <t xml:space="preserve">EW-0408</t>
  </si>
  <si>
    <t xml:space="preserve">OFR-2022-0023</t>
  </si>
  <si>
    <t xml:space="preserve">LP-0320</t>
  </si>
  <si>
    <t xml:space="preserve">preference-mismatch</t>
  </si>
  <si>
    <t xml:space="preserve">OFR-2022-0024</t>
  </si>
  <si>
    <t xml:space="preserve">EW-0911</t>
  </si>
  <si>
    <t xml:space="preserve">MA-2022-0911</t>
  </si>
  <si>
    <t xml:space="preserve">OFR-2022-0025</t>
  </si>
  <si>
    <t xml:space="preserve">EW-0313</t>
  </si>
  <si>
    <t xml:space="preserve">OFR-2022-0026</t>
  </si>
  <si>
    <t xml:space="preserve">GW-0406</t>
  </si>
  <si>
    <t xml:space="preserve">OFR-2022-0027</t>
  </si>
  <si>
    <t xml:space="preserve">GW-0918</t>
  </si>
  <si>
    <t xml:space="preserve">OFR-2022-0028</t>
  </si>
  <si>
    <t xml:space="preserve">GW-0813</t>
  </si>
  <si>
    <t xml:space="preserve">MA-2022-0813</t>
  </si>
  <si>
    <t xml:space="preserve">OFR-2022-0029</t>
  </si>
  <si>
    <t xml:space="preserve">VB-1017</t>
  </si>
  <si>
    <t xml:space="preserve">OFR-2022-0030</t>
  </si>
  <si>
    <t xml:space="preserve">SB-0224</t>
  </si>
  <si>
    <t xml:space="preserve">MA-2022-0224</t>
  </si>
  <si>
    <t xml:space="preserve">OFR-2022-0031</t>
  </si>
  <si>
    <t xml:space="preserve">GW-1012</t>
  </si>
  <si>
    <t xml:space="preserve">OFR-2022-0032</t>
  </si>
  <si>
    <t xml:space="preserve">EW-0317</t>
  </si>
  <si>
    <t xml:space="preserve">OFR-2022-0033</t>
  </si>
  <si>
    <t xml:space="preserve">LP-0121</t>
  </si>
  <si>
    <t xml:space="preserve">OFR-2022-0034</t>
  </si>
  <si>
    <t xml:space="preserve">GW-0213</t>
  </si>
  <si>
    <t xml:space="preserve">OFR-2022-0035</t>
  </si>
  <si>
    <t xml:space="preserve">VB-0220</t>
  </si>
  <si>
    <t xml:space="preserve">OFR-2022-0036</t>
  </si>
  <si>
    <t xml:space="preserve">GW-0511</t>
  </si>
  <si>
    <t xml:space="preserve">OFR-2022-0037</t>
  </si>
  <si>
    <t xml:space="preserve">SB-0510</t>
  </si>
  <si>
    <t xml:space="preserve">OFR-2022-0038</t>
  </si>
  <si>
    <t xml:space="preserve">SB-0319</t>
  </si>
  <si>
    <t xml:space="preserve">MA-2022-0319</t>
  </si>
  <si>
    <t xml:space="preserve">OFR-2022-0039</t>
  </si>
  <si>
    <t xml:space="preserve">EW-0119</t>
  </si>
  <si>
    <t xml:space="preserve">OFR-2022-0040</t>
  </si>
  <si>
    <t xml:space="preserve">EW-0819</t>
  </si>
  <si>
    <t xml:space="preserve">OFR-2022-0041</t>
  </si>
  <si>
    <t xml:space="preserve">SB-0122</t>
  </si>
  <si>
    <t xml:space="preserve">OFR-2022-0042</t>
  </si>
  <si>
    <t xml:space="preserve">LP-0806</t>
  </si>
  <si>
    <t xml:space="preserve">OFR-2022-0043</t>
  </si>
  <si>
    <t xml:space="preserve">LP-0503</t>
  </si>
  <si>
    <t xml:space="preserve">OFR-2022-0044</t>
  </si>
  <si>
    <t xml:space="preserve">EW-0910</t>
  </si>
  <si>
    <t xml:space="preserve">OFR-2022-0045</t>
  </si>
  <si>
    <t xml:space="preserve">EW-0820</t>
  </si>
  <si>
    <t xml:space="preserve">OFR-2022-0046</t>
  </si>
  <si>
    <t xml:space="preserve">LP-0711</t>
  </si>
  <si>
    <t xml:space="preserve">OFR-2022-0047</t>
  </si>
  <si>
    <t xml:space="preserve">VB-0621</t>
  </si>
  <si>
    <t xml:space="preserve">OFR-2022-0048</t>
  </si>
  <si>
    <t xml:space="preserve">EW-1014</t>
  </si>
  <si>
    <t xml:space="preserve">OFR-2022-0049</t>
  </si>
  <si>
    <t xml:space="preserve">VB-0921</t>
  </si>
  <si>
    <t xml:space="preserve">MA-2022-0921</t>
  </si>
  <si>
    <t xml:space="preserve">OFR-2022-0050</t>
  </si>
  <si>
    <t xml:space="preserve">SB-0804</t>
  </si>
  <si>
    <t xml:space="preserve">OFR-2022-0051</t>
  </si>
  <si>
    <t xml:space="preserve">VB-0808</t>
  </si>
  <si>
    <t xml:space="preserve">MA-2022-0808</t>
  </si>
  <si>
    <t xml:space="preserve">OFR-2022-0052</t>
  </si>
  <si>
    <t xml:space="preserve">LP-0113</t>
  </si>
  <si>
    <t xml:space="preserve">OFR-2022-0053</t>
  </si>
  <si>
    <t xml:space="preserve">LP-0413</t>
  </si>
  <si>
    <t xml:space="preserve">MA-2022-0413</t>
  </si>
  <si>
    <t xml:space="preserve">OFR-2022-0054</t>
  </si>
  <si>
    <t xml:space="preserve">GW-0418</t>
  </si>
  <si>
    <t xml:space="preserve">OFR-2022-0055</t>
  </si>
  <si>
    <t xml:space="preserve">LP-0407</t>
  </si>
  <si>
    <t xml:space="preserve">OFR-2022-0056</t>
  </si>
  <si>
    <t xml:space="preserve">EW-0723</t>
  </si>
  <si>
    <t xml:space="preserve">OFR-2022-0057</t>
  </si>
  <si>
    <t xml:space="preserve">GW-0218</t>
  </si>
  <si>
    <t xml:space="preserve">MA-2022-0218</t>
  </si>
  <si>
    <t xml:space="preserve">OFR-2022-0058</t>
  </si>
  <si>
    <t xml:space="preserve">GW-0210</t>
  </si>
  <si>
    <t xml:space="preserve">MA-2022-0210</t>
  </si>
  <si>
    <t xml:space="preserve">OFR-2022-0059</t>
  </si>
  <si>
    <t xml:space="preserve">LP-0514</t>
  </si>
  <si>
    <t xml:space="preserve">OFR-2022-0060</t>
  </si>
  <si>
    <t xml:space="preserve">SB-0704</t>
  </si>
  <si>
    <t xml:space="preserve">OFR-2022-0061</t>
  </si>
  <si>
    <t xml:space="preserve">VB-0320</t>
  </si>
  <si>
    <t xml:space="preserve">OFR-2022-0062</t>
  </si>
  <si>
    <t xml:space="preserve">EW-0109</t>
  </si>
  <si>
    <t xml:space="preserve">OFR-2022-0063</t>
  </si>
  <si>
    <t xml:space="preserve">VB-0302</t>
  </si>
  <si>
    <t xml:space="preserve">OFR-2022-0064</t>
  </si>
  <si>
    <t xml:space="preserve">VB-0401</t>
  </si>
  <si>
    <t xml:space="preserve">OFR-2022-0065</t>
  </si>
  <si>
    <t xml:space="preserve">EW-0124</t>
  </si>
  <si>
    <t xml:space="preserve">OFR-2022-0066</t>
  </si>
  <si>
    <t xml:space="preserve">EW-0424</t>
  </si>
  <si>
    <t xml:space="preserve">MA-2022-0424</t>
  </si>
  <si>
    <t xml:space="preserve">OFR-2022-0067</t>
  </si>
  <si>
    <t xml:space="preserve">OFR-2022-0068</t>
  </si>
  <si>
    <t xml:space="preserve">SB-0201</t>
  </si>
  <si>
    <t xml:space="preserve">MA-2022-0201</t>
  </si>
  <si>
    <t xml:space="preserve">OFR-2022-0069</t>
  </si>
  <si>
    <t xml:space="preserve">EW-0421</t>
  </si>
  <si>
    <t xml:space="preserve">OFR-2022-0070</t>
  </si>
  <si>
    <t xml:space="preserve">GW-0917</t>
  </si>
  <si>
    <t xml:space="preserve">OFR-2022-0071</t>
  </si>
  <si>
    <t xml:space="preserve">GW-0518</t>
  </si>
  <si>
    <t xml:space="preserve">MA-2022-0518</t>
  </si>
  <si>
    <t xml:space="preserve">OFR-2022-0072</t>
  </si>
  <si>
    <t xml:space="preserve">LP-0909</t>
  </si>
  <si>
    <t xml:space="preserve">OFR-2022-0073</t>
  </si>
  <si>
    <t xml:space="preserve">EW-0423</t>
  </si>
  <si>
    <t xml:space="preserve">MA-2022-0423</t>
  </si>
  <si>
    <t xml:space="preserve">OFR-2022-0074</t>
  </si>
  <si>
    <t xml:space="preserve">SB-0505</t>
  </si>
  <si>
    <t xml:space="preserve">OFR-2022-0075</t>
  </si>
  <si>
    <t xml:space="preserve">LP-1106</t>
  </si>
  <si>
    <t xml:space="preserve">MA-2022-1106</t>
  </si>
  <si>
    <t xml:space="preserve">OFR-2022-0076</t>
  </si>
  <si>
    <t xml:space="preserve">SB-0406</t>
  </si>
  <si>
    <t xml:space="preserve">OFR-2022-0077</t>
  </si>
  <si>
    <t xml:space="preserve">EW-0512</t>
  </si>
  <si>
    <t xml:space="preserve">MA-2022-0512</t>
  </si>
  <si>
    <t xml:space="preserve">OFR-2022-0078</t>
  </si>
  <si>
    <t xml:space="preserve">OFR-2022-0079</t>
  </si>
  <si>
    <t xml:space="preserve">GW-0505</t>
  </si>
  <si>
    <t xml:space="preserve">MA-2022-0505</t>
  </si>
  <si>
    <t xml:space="preserve">OFR-2022-0080</t>
  </si>
  <si>
    <t xml:space="preserve">EW-0611</t>
  </si>
  <si>
    <t xml:space="preserve">OFR-2022-0081</t>
  </si>
  <si>
    <t xml:space="preserve">LP-0619</t>
  </si>
  <si>
    <t xml:space="preserve">OFR-2022-0082</t>
  </si>
  <si>
    <t xml:space="preserve">VB-0719</t>
  </si>
  <si>
    <t xml:space="preserve">OFR-2022-0083</t>
  </si>
  <si>
    <t xml:space="preserve">LP-0513</t>
  </si>
  <si>
    <t xml:space="preserve">MA-2022-0513</t>
  </si>
  <si>
    <t xml:space="preserve">OFR-2022-0084</t>
  </si>
  <si>
    <t xml:space="preserve">GW-0219</t>
  </si>
  <si>
    <t xml:space="preserve">MA-2022-0219</t>
  </si>
  <si>
    <t xml:space="preserve">OFR-2022-0085</t>
  </si>
  <si>
    <t xml:space="preserve">GW-0606</t>
  </si>
  <si>
    <t xml:space="preserve">OFR-2022-0086</t>
  </si>
  <si>
    <t xml:space="preserve">VB-0915</t>
  </si>
  <si>
    <t xml:space="preserve">MA-2022-0915</t>
  </si>
  <si>
    <t xml:space="preserve">OFR-2022-0087</t>
  </si>
  <si>
    <t xml:space="preserve">LP-0506</t>
  </si>
  <si>
    <t xml:space="preserve">OFR-2022-0088</t>
  </si>
  <si>
    <t xml:space="preserve">LP-0811</t>
  </si>
  <si>
    <t xml:space="preserve">MA-2022-0811</t>
  </si>
  <si>
    <t xml:space="preserve">OFR-2022-0089</t>
  </si>
  <si>
    <t xml:space="preserve">EW-0122</t>
  </si>
  <si>
    <t xml:space="preserve">MA-2022-0122</t>
  </si>
  <si>
    <t xml:space="preserve">OFR-2022-0090</t>
  </si>
  <si>
    <t xml:space="preserve">GW-0617</t>
  </si>
  <si>
    <t xml:space="preserve">OFR-2022-0091</t>
  </si>
  <si>
    <t xml:space="preserve">EW-0814</t>
  </si>
  <si>
    <t xml:space="preserve">OFR-2022-0092</t>
  </si>
  <si>
    <t xml:space="preserve">VB-1016</t>
  </si>
  <si>
    <t xml:space="preserve">OFR-2022-0093</t>
  </si>
  <si>
    <t xml:space="preserve">LP-0715</t>
  </si>
  <si>
    <t xml:space="preserve">WITHDRAWN</t>
  </si>
  <si>
    <t xml:space="preserve">OFR-2022-0094</t>
  </si>
  <si>
    <t xml:space="preserve">EW-0318</t>
  </si>
  <si>
    <t xml:space="preserve">OFR-2022-0095</t>
  </si>
  <si>
    <t xml:space="preserve">EW-0624</t>
  </si>
  <si>
    <t xml:space="preserve">OFR-2022-0096</t>
  </si>
  <si>
    <t xml:space="preserve">EW-0601</t>
  </si>
  <si>
    <t xml:space="preserve">MA-2022-0601</t>
  </si>
  <si>
    <t xml:space="preserve">OFR-2022-0097</t>
  </si>
  <si>
    <t xml:space="preserve">GW-0420</t>
  </si>
  <si>
    <t xml:space="preserve">OFR-2022-0098</t>
  </si>
  <si>
    <t xml:space="preserve">LP-0720</t>
  </si>
  <si>
    <t xml:space="preserve">OFR-2022-0099</t>
  </si>
  <si>
    <t xml:space="preserve">LP-0411</t>
  </si>
  <si>
    <t xml:space="preserve">MA-2022-0411</t>
  </si>
  <si>
    <t xml:space="preserve">OFR-2022-0100</t>
  </si>
  <si>
    <t xml:space="preserve">GW-0712</t>
  </si>
  <si>
    <t xml:space="preserve">OFR-2022-0101</t>
  </si>
  <si>
    <t xml:space="preserve">VB-1024</t>
  </si>
  <si>
    <t xml:space="preserve">OFR-2022-0102</t>
  </si>
  <si>
    <t xml:space="preserve">VB-1001</t>
  </si>
  <si>
    <t xml:space="preserve">OFR-2022-0103</t>
  </si>
  <si>
    <t xml:space="preserve">SB-0110</t>
  </si>
  <si>
    <t xml:space="preserve">MA-2022-0110</t>
  </si>
  <si>
    <t xml:space="preserve">OFR-2022-0104</t>
  </si>
  <si>
    <t xml:space="preserve">MA-2022-1012</t>
  </si>
  <si>
    <t xml:space="preserve">OFR-2022-0105</t>
  </si>
  <si>
    <t xml:space="preserve">VB-0203</t>
  </si>
  <si>
    <t xml:space="preserve">OFR-2022-0106</t>
  </si>
  <si>
    <t xml:space="preserve">VB-0815</t>
  </si>
  <si>
    <t xml:space="preserve">OFR-2022-0107</t>
  </si>
  <si>
    <t xml:space="preserve">LP-0322</t>
  </si>
  <si>
    <t xml:space="preserve">OFR-2022-0108</t>
  </si>
  <si>
    <t xml:space="preserve">SB-0418</t>
  </si>
  <si>
    <t xml:space="preserve">OFR-2022-0109</t>
  </si>
  <si>
    <t xml:space="preserve">MA-2022-0216</t>
  </si>
  <si>
    <t xml:space="preserve">OFR-2022-0110</t>
  </si>
  <si>
    <t xml:space="preserve">SB-0114</t>
  </si>
  <si>
    <t xml:space="preserve">OFR-2022-0111</t>
  </si>
  <si>
    <t xml:space="preserve">EW-0701</t>
  </si>
  <si>
    <t xml:space="preserve">MA-2022-0701</t>
  </si>
  <si>
    <t xml:space="preserve">OFR-2022-0112</t>
  </si>
  <si>
    <t xml:space="preserve">LP-0820</t>
  </si>
  <si>
    <t xml:space="preserve">OFR-2022-0113</t>
  </si>
  <si>
    <t xml:space="preserve">GW-0216</t>
  </si>
  <si>
    <t xml:space="preserve">OFR-2022-0114</t>
  </si>
  <si>
    <t xml:space="preserve">SB-0102</t>
  </si>
  <si>
    <t xml:space="preserve">MA-2022-0102</t>
  </si>
  <si>
    <t xml:space="preserve">OFR-2022-0115</t>
  </si>
  <si>
    <t xml:space="preserve">EW-0411</t>
  </si>
  <si>
    <t xml:space="preserve">OFR-2022-0116</t>
  </si>
  <si>
    <t xml:space="preserve">SB-0204</t>
  </si>
  <si>
    <t xml:space="preserve">OFR-2022-0117</t>
  </si>
  <si>
    <t xml:space="preserve">GW-0407</t>
  </si>
  <si>
    <t xml:space="preserve">OFR-2022-0118</t>
  </si>
  <si>
    <t xml:space="preserve">VB-0611</t>
  </si>
  <si>
    <t xml:space="preserve">MA-2022-0611</t>
  </si>
  <si>
    <t xml:space="preserve">OFR-2022-0119</t>
  </si>
  <si>
    <t xml:space="preserve">LP-1010</t>
  </si>
  <si>
    <t xml:space="preserve">MA-2022-1010</t>
  </si>
  <si>
    <t xml:space="preserve">OFR-2022-0120</t>
  </si>
  <si>
    <t xml:space="preserve">SB-0213</t>
  </si>
  <si>
    <t xml:space="preserve">MA-2022-0213</t>
  </si>
  <si>
    <t xml:space="preserve">OFR-2022-0121</t>
  </si>
  <si>
    <t xml:space="preserve">SB-0717</t>
  </si>
  <si>
    <t xml:space="preserve">OFR-2022-0122</t>
  </si>
  <si>
    <t xml:space="preserve">GW-0401</t>
  </si>
  <si>
    <t xml:space="preserve">MA-2022-0401</t>
  </si>
  <si>
    <t xml:space="preserve">OFR-2022-0123</t>
  </si>
  <si>
    <t xml:space="preserve">LP-0523</t>
  </si>
  <si>
    <t xml:space="preserve">OFR-2022-0124</t>
  </si>
  <si>
    <t xml:space="preserve">VB-0615</t>
  </si>
  <si>
    <t xml:space="preserve">MA-2022-0615</t>
  </si>
  <si>
    <t xml:space="preserve">OFR-2022-0125</t>
  </si>
  <si>
    <t xml:space="preserve">LP-0812</t>
  </si>
  <si>
    <t xml:space="preserve">OFR-2022-0126</t>
  </si>
  <si>
    <t xml:space="preserve">EW-0616</t>
  </si>
  <si>
    <t xml:space="preserve">OFR-2022-0127</t>
  </si>
  <si>
    <t xml:space="preserve">EW-0419</t>
  </si>
  <si>
    <t xml:space="preserve">MA-2022-0419</t>
  </si>
  <si>
    <t xml:space="preserve">OFR-2022-0128</t>
  </si>
  <si>
    <t xml:space="preserve">EW-0511</t>
  </si>
  <si>
    <t xml:space="preserve">MA-2022-0511</t>
  </si>
  <si>
    <t xml:space="preserve">OFR-2022-0129</t>
  </si>
  <si>
    <t xml:space="preserve">EW-0322</t>
  </si>
  <si>
    <t xml:space="preserve">OFR-2022-0130</t>
  </si>
  <si>
    <t xml:space="preserve">GW-0519</t>
  </si>
  <si>
    <t xml:space="preserve">OFR-2022-0131</t>
  </si>
  <si>
    <t xml:space="preserve">SB-0517</t>
  </si>
  <si>
    <t xml:space="preserve">MA-2022-0517</t>
  </si>
  <si>
    <t xml:space="preserve">OFR-2022-0132</t>
  </si>
  <si>
    <t xml:space="preserve">EW-0920</t>
  </si>
  <si>
    <t xml:space="preserve">MA-2022-0920</t>
  </si>
  <si>
    <t xml:space="preserve">OFR-2022-0133</t>
  </si>
  <si>
    <t xml:space="preserve">SB-0801</t>
  </si>
  <si>
    <t xml:space="preserve">OFR-2022-0134</t>
  </si>
  <si>
    <t xml:space="preserve">SB-0415</t>
  </si>
  <si>
    <t xml:space="preserve">MA-2022-0415</t>
  </si>
  <si>
    <t xml:space="preserve">OFR-2022-0135</t>
  </si>
  <si>
    <t xml:space="preserve">GW-0805</t>
  </si>
  <si>
    <t xml:space="preserve">OFR-2022-0136</t>
  </si>
  <si>
    <t xml:space="preserve">VB-0712</t>
  </si>
  <si>
    <t xml:space="preserve">MA-2022-0712</t>
  </si>
  <si>
    <t xml:space="preserve">OFR-2022-0137</t>
  </si>
  <si>
    <t xml:space="preserve">GW-0207</t>
  </si>
  <si>
    <t xml:space="preserve">OFR-2022-0138</t>
  </si>
  <si>
    <t xml:space="preserve">GW-0907</t>
  </si>
  <si>
    <t xml:space="preserve">OFR-2022-0139</t>
  </si>
  <si>
    <t xml:space="preserve">LP-0422</t>
  </si>
  <si>
    <t xml:space="preserve">OFR-2022-0140</t>
  </si>
  <si>
    <t xml:space="preserve">MA-2022-0819</t>
  </si>
  <si>
    <t xml:space="preserve">OFR-2022-0141</t>
  </si>
  <si>
    <t xml:space="preserve">EW-0822</t>
  </si>
  <si>
    <t xml:space="preserve">OFR-2022-0142</t>
  </si>
  <si>
    <t xml:space="preserve">LP-0222</t>
  </si>
  <si>
    <t xml:space="preserve">OFR-2022-0143</t>
  </si>
  <si>
    <t xml:space="preserve">SB-0402</t>
  </si>
  <si>
    <t xml:space="preserve">MA-2022-0402</t>
  </si>
  <si>
    <t xml:space="preserve">OFR-2022-0144</t>
  </si>
  <si>
    <t xml:space="preserve">VB-0416</t>
  </si>
  <si>
    <t xml:space="preserve">OFR-2022-0145</t>
  </si>
  <si>
    <t xml:space="preserve">SB-0523</t>
  </si>
  <si>
    <t xml:space="preserve">MA-2022-0523</t>
  </si>
  <si>
    <t xml:space="preserve">OFR-2022-0146</t>
  </si>
  <si>
    <t xml:space="preserve">VB-0804</t>
  </si>
  <si>
    <t xml:space="preserve">OFR-2022-0147</t>
  </si>
  <si>
    <t xml:space="preserve">VB-0723</t>
  </si>
  <si>
    <t xml:space="preserve">OFR-2022-0148</t>
  </si>
  <si>
    <t xml:space="preserve">GW-0307</t>
  </si>
  <si>
    <t xml:space="preserve">OFR-2022-0149</t>
  </si>
  <si>
    <t xml:space="preserve">LP-0620</t>
  </si>
  <si>
    <t xml:space="preserve">MA-2022-0620</t>
  </si>
  <si>
    <t xml:space="preserve">OFR-2022-0150</t>
  </si>
  <si>
    <t xml:space="preserve">EW-0816</t>
  </si>
  <si>
    <t xml:space="preserve">OFR-2022-0151</t>
  </si>
  <si>
    <t xml:space="preserve">GW-0308</t>
  </si>
  <si>
    <t xml:space="preserve">OFR-2022-0152</t>
  </si>
  <si>
    <t xml:space="preserve">EW-0717</t>
  </si>
  <si>
    <t xml:space="preserve">OFR-2022-0153</t>
  </si>
  <si>
    <t xml:space="preserve">SB-0106</t>
  </si>
  <si>
    <t xml:space="preserve">OFR-2022-0154</t>
  </si>
  <si>
    <t xml:space="preserve">LP-0307</t>
  </si>
  <si>
    <t xml:space="preserve">MA-2022-0307</t>
  </si>
  <si>
    <t xml:space="preserve">OFR-2022-0155</t>
  </si>
  <si>
    <t xml:space="preserve">VB-0408</t>
  </si>
  <si>
    <t xml:space="preserve">OFR-2022-0156</t>
  </si>
  <si>
    <t xml:space="preserve">VB-0524</t>
  </si>
  <si>
    <t xml:space="preserve">OFR-2022-0157</t>
  </si>
  <si>
    <t xml:space="preserve">EW-1020</t>
  </si>
  <si>
    <t xml:space="preserve">OFR-2022-0158</t>
  </si>
  <si>
    <t xml:space="preserve">VB-1014</t>
  </si>
  <si>
    <t xml:space="preserve">MA-2022-1014</t>
  </si>
  <si>
    <t xml:space="preserve">OFR-2022-0159</t>
  </si>
  <si>
    <t xml:space="preserve">SB-0702</t>
  </si>
  <si>
    <t xml:space="preserve">OFR-2022-0160</t>
  </si>
  <si>
    <t xml:space="preserve">LP-0505</t>
  </si>
  <si>
    <t xml:space="preserve">OFR-2022-0161</t>
  </si>
  <si>
    <t xml:space="preserve">VB-1011</t>
  </si>
  <si>
    <t xml:space="preserve">MA-2022-1011</t>
  </si>
  <si>
    <t xml:space="preserve">OFR-2022-0162</t>
  </si>
  <si>
    <t xml:space="preserve">LP-0314</t>
  </si>
  <si>
    <t xml:space="preserve">MA-2022-0314</t>
  </si>
  <si>
    <t xml:space="preserve">OFR-2022-0163</t>
  </si>
  <si>
    <t xml:space="preserve">LP-1112</t>
  </si>
  <si>
    <t xml:space="preserve">OFR-2022-0164</t>
  </si>
  <si>
    <t xml:space="preserve">SB-0705</t>
  </si>
  <si>
    <t xml:space="preserve">MA-2022-0705</t>
  </si>
  <si>
    <t xml:space="preserve">OFR-2022-0165</t>
  </si>
  <si>
    <t xml:space="preserve">VB-0718</t>
  </si>
  <si>
    <t xml:space="preserve">MA-2022-0718</t>
  </si>
  <si>
    <t xml:space="preserve">OFR-2022-0166</t>
  </si>
  <si>
    <t xml:space="preserve">GW-0214</t>
  </si>
  <si>
    <t xml:space="preserve">OFR-2022-0167</t>
  </si>
  <si>
    <t xml:space="preserve">LP-0215</t>
  </si>
  <si>
    <t xml:space="preserve">MA-2022-0215</t>
  </si>
  <si>
    <t xml:space="preserve">OFR-2022-0168</t>
  </si>
  <si>
    <t xml:space="preserve">GW-0919</t>
  </si>
  <si>
    <t xml:space="preserve">OFR-2022-0169</t>
  </si>
  <si>
    <t xml:space="preserve">GW-0118</t>
  </si>
  <si>
    <t xml:space="preserve">OFR-2022-0170</t>
  </si>
  <si>
    <t xml:space="preserve">GW-0920</t>
  </si>
  <si>
    <t xml:space="preserve">OFR-2022-0171</t>
  </si>
  <si>
    <t xml:space="preserve">EW-0703</t>
  </si>
  <si>
    <t xml:space="preserve">OFR-2022-0172</t>
  </si>
  <si>
    <t xml:space="preserve">EW-1022</t>
  </si>
  <si>
    <t xml:space="preserve">OFR-2022-0173</t>
  </si>
  <si>
    <t xml:space="preserve">VB-0821</t>
  </si>
  <si>
    <t xml:space="preserve">OFR-2022-0174</t>
  </si>
  <si>
    <t xml:space="preserve">VB-0919</t>
  </si>
  <si>
    <t xml:space="preserve">OFR-2022-0175</t>
  </si>
  <si>
    <t xml:space="preserve">MA-2022-0514</t>
  </si>
  <si>
    <t xml:space="preserve">OFR-2022-0176</t>
  </si>
  <si>
    <t xml:space="preserve">EW-0401</t>
  </si>
  <si>
    <t xml:space="preserve">OFR-2022-0177</t>
  </si>
  <si>
    <t xml:space="preserve">SB-0607</t>
  </si>
  <si>
    <t xml:space="preserve">OFR-2022-0178</t>
  </si>
  <si>
    <t xml:space="preserve">LP-0805</t>
  </si>
  <si>
    <t xml:space="preserve">OFR-2022-0179</t>
  </si>
  <si>
    <t xml:space="preserve">MA-2022-0113</t>
  </si>
  <si>
    <t xml:space="preserve">OFR-2022-0180</t>
  </si>
  <si>
    <t xml:space="preserve">LP-0516</t>
  </si>
  <si>
    <t xml:space="preserve">MA-2022-0516</t>
  </si>
  <si>
    <t xml:space="preserve">OFR-2022-0181</t>
  </si>
  <si>
    <t xml:space="preserve">SB-0420</t>
  </si>
  <si>
    <t xml:space="preserve">OFR-2022-0182</t>
  </si>
  <si>
    <t xml:space="preserve">GW-0521</t>
  </si>
  <si>
    <t xml:space="preserve">OFR-2022-0183</t>
  </si>
  <si>
    <t xml:space="preserve">VB-0620</t>
  </si>
  <si>
    <t xml:space="preserve">OFR-2022-0184</t>
  </si>
  <si>
    <t xml:space="preserve">LP-1017</t>
  </si>
  <si>
    <t xml:space="preserve">OFR-2022-0185</t>
  </si>
  <si>
    <t xml:space="preserve">MA-2022-0521</t>
  </si>
  <si>
    <t xml:space="preserve">OFR-2022-0186</t>
  </si>
  <si>
    <t xml:space="preserve">VB-0222</t>
  </si>
  <si>
    <t xml:space="preserve">OFR-2022-0187</t>
  </si>
  <si>
    <t xml:space="preserve">GW-0502</t>
  </si>
  <si>
    <t xml:space="preserve">MA-2022-0502</t>
  </si>
  <si>
    <t xml:space="preserve">OFR-2022-0188</t>
  </si>
  <si>
    <t xml:space="preserve">GW-0405</t>
  </si>
  <si>
    <t xml:space="preserve">OFR-2022-0189</t>
  </si>
  <si>
    <t xml:space="preserve">GW-0503</t>
  </si>
  <si>
    <t xml:space="preserve">MA-2022-0503</t>
  </si>
  <si>
    <t xml:space="preserve">OFR-2022-0190</t>
  </si>
  <si>
    <t xml:space="preserve">EW-0708</t>
  </si>
  <si>
    <t xml:space="preserve">MA-2022-0708</t>
  </si>
  <si>
    <t xml:space="preserve">OFR-2022-0191</t>
  </si>
  <si>
    <t xml:space="preserve">SB-0217</t>
  </si>
  <si>
    <t xml:space="preserve">MA-2022-0217</t>
  </si>
  <si>
    <t xml:space="preserve">OFR-2022-0192</t>
  </si>
  <si>
    <t xml:space="preserve">LP-0123</t>
  </si>
  <si>
    <t xml:space="preserve">MA-2022-0123</t>
  </si>
  <si>
    <t xml:space="preserve">OFR-2022-0193</t>
  </si>
  <si>
    <t xml:space="preserve">EW-1004</t>
  </si>
  <si>
    <t xml:space="preserve">MA-2022-1004</t>
  </si>
  <si>
    <t xml:space="preserve">OFR-2022-0194</t>
  </si>
  <si>
    <t xml:space="preserve">GW-0513</t>
  </si>
  <si>
    <t xml:space="preserve">OFR-2022-0195</t>
  </si>
  <si>
    <t xml:space="preserve">EW-0916</t>
  </si>
  <si>
    <t xml:space="preserve">MA-2022-0916</t>
  </si>
  <si>
    <t xml:space="preserve">OFR-2022-0196</t>
  </si>
  <si>
    <t xml:space="preserve">GW-0913</t>
  </si>
  <si>
    <t xml:space="preserve">MA-2022-0913</t>
  </si>
  <si>
    <t xml:space="preserve">OFR-2022-0197</t>
  </si>
  <si>
    <t xml:space="preserve">GW-0206</t>
  </si>
  <si>
    <t xml:space="preserve">OFR-2022-0198</t>
  </si>
  <si>
    <t xml:space="preserve">GW-0501</t>
  </si>
  <si>
    <t xml:space="preserve">MA-2022-0501</t>
  </si>
  <si>
    <t xml:space="preserve">OFR-2022-0199</t>
  </si>
  <si>
    <t xml:space="preserve">EW-0823</t>
  </si>
  <si>
    <t xml:space="preserve">OFR-2022-0200</t>
  </si>
  <si>
    <t xml:space="preserve">LP-0305</t>
  </si>
  <si>
    <t xml:space="preserve">OFR-2022-0201</t>
  </si>
  <si>
    <t xml:space="preserve">VB-1018</t>
  </si>
  <si>
    <t xml:space="preserve">OFR-2022-0202</t>
  </si>
  <si>
    <t xml:space="preserve">SB-0609</t>
  </si>
  <si>
    <t xml:space="preserve">MA-2022-0609</t>
  </si>
  <si>
    <t xml:space="preserve">OFR-2022-0203</t>
  </si>
  <si>
    <t xml:space="preserve">OFR-2022-0204</t>
  </si>
  <si>
    <t xml:space="preserve">SB-0103</t>
  </si>
  <si>
    <t xml:space="preserve">MA-2022-0103</t>
  </si>
  <si>
    <t xml:space="preserve">OFR-2022-0205</t>
  </si>
  <si>
    <t xml:space="preserve">LP-1114</t>
  </si>
  <si>
    <t xml:space="preserve">OFR-2022-0206</t>
  </si>
  <si>
    <t xml:space="preserve">EW-0806</t>
  </si>
  <si>
    <t xml:space="preserve">MA-2022-0806</t>
  </si>
  <si>
    <t xml:space="preserve">OFR-2022-0207</t>
  </si>
  <si>
    <t xml:space="preserve">VB-0819</t>
  </si>
  <si>
    <t xml:space="preserve">OFR-2022-0208</t>
  </si>
  <si>
    <t xml:space="preserve">EW-0602</t>
  </si>
  <si>
    <t xml:space="preserve">OFR-2022-0209</t>
  </si>
  <si>
    <t xml:space="preserve">SB-0617</t>
  </si>
  <si>
    <t xml:space="preserve">MA-2022-0617</t>
  </si>
  <si>
    <t xml:space="preserve">OFR-2022-0210</t>
  </si>
  <si>
    <t xml:space="preserve">OFR-2022-0211</t>
  </si>
  <si>
    <t xml:space="preserve">GW-0303</t>
  </si>
  <si>
    <t xml:space="preserve">OFR-2022-0212</t>
  </si>
  <si>
    <t xml:space="preserve">OFR-2022-0213</t>
  </si>
  <si>
    <t xml:space="preserve">SB-0608</t>
  </si>
  <si>
    <t xml:space="preserve">MA-2022-0608</t>
  </si>
  <si>
    <t xml:space="preserve">OFR-2022-0214</t>
  </si>
  <si>
    <t xml:space="preserve">VB-0717</t>
  </si>
  <si>
    <t xml:space="preserve">MA-2022-0717</t>
  </si>
  <si>
    <t xml:space="preserve">OFR-2022-0215</t>
  </si>
  <si>
    <t xml:space="preserve">SB-0807</t>
  </si>
  <si>
    <t xml:space="preserve">OFR-2022-0216</t>
  </si>
  <si>
    <t xml:space="preserve">SB-0703</t>
  </si>
  <si>
    <t xml:space="preserve">MA-2022-0703</t>
  </si>
  <si>
    <t xml:space="preserve">OFR-2022-0217</t>
  </si>
  <si>
    <t xml:space="preserve">EW-0120</t>
  </si>
  <si>
    <t xml:space="preserve">OFR-2022-0218</t>
  </si>
  <si>
    <t xml:space="preserve">EW-0222</t>
  </si>
  <si>
    <t xml:space="preserve">MA-2022-0222</t>
  </si>
  <si>
    <t xml:space="preserve">OFR-2022-0219</t>
  </si>
  <si>
    <t xml:space="preserve">OFR-2022-0220</t>
  </si>
  <si>
    <t xml:space="preserve">GW-1015</t>
  </si>
  <si>
    <t xml:space="preserve">OFR-2022-0221</t>
  </si>
  <si>
    <t xml:space="preserve">OFR-2022-0222</t>
  </si>
  <si>
    <t xml:space="preserve">VB-1019</t>
  </si>
  <si>
    <t xml:space="preserve">OFR-2022-0223</t>
  </si>
  <si>
    <t xml:space="preserve">EW-0921</t>
  </si>
  <si>
    <t xml:space="preserve">OFR-2022-0224</t>
  </si>
  <si>
    <t xml:space="preserve">OFR-2022-0225</t>
  </si>
  <si>
    <t xml:space="preserve">VB-0115</t>
  </si>
  <si>
    <t xml:space="preserve">MA-2022-0115</t>
  </si>
  <si>
    <t xml:space="preserve">OFR-2022-0226</t>
  </si>
  <si>
    <t xml:space="preserve">VB-0123</t>
  </si>
  <si>
    <t xml:space="preserve">OFR-2022-0227</t>
  </si>
  <si>
    <t xml:space="preserve">GW-0914</t>
  </si>
  <si>
    <t xml:space="preserve">OFR-2022-0228</t>
  </si>
  <si>
    <t xml:space="preserve">LP-0423</t>
  </si>
  <si>
    <t xml:space="preserve">OFR-2022-0229</t>
  </si>
  <si>
    <t xml:space="preserve">GW-0109</t>
  </si>
  <si>
    <t xml:space="preserve">OFR-2022-0230</t>
  </si>
  <si>
    <t xml:space="preserve">GW-0421</t>
  </si>
  <si>
    <t xml:space="preserve">MA-2022-0421</t>
  </si>
  <si>
    <t xml:space="preserve">OFR-2022-0231</t>
  </si>
  <si>
    <t xml:space="preserve">LP-0719</t>
  </si>
  <si>
    <t xml:space="preserve">MA-2022-0719</t>
  </si>
  <si>
    <t xml:space="preserve">OFR-2022-0232</t>
  </si>
  <si>
    <t xml:space="preserve">OFR-2022-0233</t>
  </si>
  <si>
    <t xml:space="preserve">EW-0323</t>
  </si>
  <si>
    <t xml:space="preserve">OFR-2022-0234</t>
  </si>
  <si>
    <t xml:space="preserve">VB-0623</t>
  </si>
  <si>
    <t xml:space="preserve">MA-2022-0623</t>
  </si>
  <si>
    <t xml:space="preserve">OFR-2022-0235</t>
  </si>
  <si>
    <t xml:space="preserve">VB-0905</t>
  </si>
  <si>
    <t xml:space="preserve">OFR-2022-0236</t>
  </si>
  <si>
    <t xml:space="preserve">GW-0415</t>
  </si>
  <si>
    <t xml:space="preserve">OFR-2022-0237</t>
  </si>
  <si>
    <t xml:space="preserve">MA-2022-0118</t>
  </si>
  <si>
    <t xml:space="preserve">OFR-2022-0238</t>
  </si>
  <si>
    <t xml:space="preserve">SB-0119</t>
  </si>
  <si>
    <t xml:space="preserve">OFR-2022-0239</t>
  </si>
  <si>
    <t xml:space="preserve">GW-0709</t>
  </si>
  <si>
    <t xml:space="preserve">OFR-2022-0240</t>
  </si>
  <si>
    <t xml:space="preserve">OFR-2022-0241</t>
  </si>
  <si>
    <t xml:space="preserve">VB-0102</t>
  </si>
  <si>
    <t xml:space="preserve">OFR-2022-0242</t>
  </si>
  <si>
    <t xml:space="preserve">EW-1021</t>
  </si>
  <si>
    <t xml:space="preserve">MA-2022-1021</t>
  </si>
  <si>
    <t xml:space="preserve">OFR-2022-0243</t>
  </si>
  <si>
    <t xml:space="preserve">GW-1022</t>
  </si>
  <si>
    <t xml:space="preserve">OFR-2022-0244</t>
  </si>
  <si>
    <t xml:space="preserve">EW-1023</t>
  </si>
  <si>
    <t xml:space="preserve">OFR-2022-0245</t>
  </si>
  <si>
    <t xml:space="preserve">GW-0417</t>
  </si>
  <si>
    <t xml:space="preserve">MA-2022-0417</t>
  </si>
  <si>
    <t xml:space="preserve">OFR-2022-0246</t>
  </si>
  <si>
    <t xml:space="preserve">OFR-2022-0247</t>
  </si>
  <si>
    <t xml:space="preserve">EW-0307</t>
  </si>
  <si>
    <t xml:space="preserve">OFR-2022-0248</t>
  </si>
  <si>
    <t xml:space="preserve">OFR-2022-0249</t>
  </si>
  <si>
    <t xml:space="preserve">EW-0316</t>
  </si>
  <si>
    <t xml:space="preserve">MA-2022-0316</t>
  </si>
  <si>
    <t xml:space="preserve">OFR-2022-0250</t>
  </si>
  <si>
    <t xml:space="preserve">OFR-2022-0251</t>
  </si>
  <si>
    <t xml:space="preserve">EW-0614</t>
  </si>
  <si>
    <t xml:space="preserve">MA-2022-0614</t>
  </si>
  <si>
    <t xml:space="preserve">OFR-2022-0252</t>
  </si>
  <si>
    <t xml:space="preserve">VB-0304</t>
  </si>
  <si>
    <t xml:space="preserve">MA-2022-0304</t>
  </si>
  <si>
    <t xml:space="preserve">OFR-2022-0253</t>
  </si>
  <si>
    <t xml:space="preserve">GW-0720</t>
  </si>
  <si>
    <t xml:space="preserve">OFR-2022-0254</t>
  </si>
  <si>
    <t xml:space="preserve">VB-0812</t>
  </si>
  <si>
    <t xml:space="preserve">MA-2022-0812</t>
  </si>
  <si>
    <t xml:space="preserve">OFR-2022-0255</t>
  </si>
  <si>
    <t xml:space="preserve">EW-1013</t>
  </si>
  <si>
    <t xml:space="preserve">OFR-2022-0256</t>
  </si>
  <si>
    <t xml:space="preserve">SB-0222</t>
  </si>
  <si>
    <t xml:space="preserve">OFR-2022-0257</t>
  </si>
  <si>
    <t xml:space="preserve">LP-1020</t>
  </si>
  <si>
    <t xml:space="preserve">MA-2022-1020</t>
  </si>
  <si>
    <t xml:space="preserve">OFR-2022-0258</t>
  </si>
  <si>
    <t xml:space="preserve">OFR-2022-0259</t>
  </si>
  <si>
    <t xml:space="preserve">GW-0612</t>
  </si>
  <si>
    <t xml:space="preserve">OFR-2022-0260</t>
  </si>
  <si>
    <t xml:space="preserve">GW-0103</t>
  </si>
  <si>
    <t xml:space="preserve">OFR-2022-0261</t>
  </si>
  <si>
    <t xml:space="preserve">OFR-2022-0262</t>
  </si>
  <si>
    <t xml:space="preserve">VB-0112</t>
  </si>
  <si>
    <t xml:space="preserve">OFR-2022-0263</t>
  </si>
  <si>
    <t xml:space="preserve">EW-0502</t>
  </si>
  <si>
    <t xml:space="preserve">OFR-2022-0264</t>
  </si>
  <si>
    <t xml:space="preserve">OFR-2022-0265</t>
  </si>
  <si>
    <t xml:space="preserve">OFR-2022-0266</t>
  </si>
  <si>
    <t xml:space="preserve">GW-0116</t>
  </si>
  <si>
    <t xml:space="preserve">MA-2022-0116</t>
  </si>
  <si>
    <t xml:space="preserve">OFR-2022-0267</t>
  </si>
  <si>
    <t xml:space="preserve">LP-1111</t>
  </si>
  <si>
    <t xml:space="preserve">OFR-2022-0268</t>
  </si>
  <si>
    <t xml:space="preserve">EW-0514</t>
  </si>
  <si>
    <t xml:space="preserve">OFR-2022-0269</t>
  </si>
  <si>
    <t xml:space="preserve">GW-0622</t>
  </si>
  <si>
    <t xml:space="preserve">MA-2022-0622</t>
  </si>
  <si>
    <t xml:space="preserve">OFR-2022-0270</t>
  </si>
  <si>
    <t xml:space="preserve">GW-0522</t>
  </si>
  <si>
    <t xml:space="preserve">OFR-2022-0271</t>
  </si>
  <si>
    <t xml:space="preserve">OFR-2022-0272</t>
  </si>
  <si>
    <t xml:space="preserve">LP-1001</t>
  </si>
  <si>
    <t xml:space="preserve">OFR-2022-0273</t>
  </si>
  <si>
    <t xml:space="preserve">SB-0808</t>
  </si>
  <si>
    <t xml:space="preserve">OFR-2022-0274</t>
  </si>
  <si>
    <t xml:space="preserve">GW-0614</t>
  </si>
  <si>
    <t xml:space="preserve">OFR-2022-0275</t>
  </si>
  <si>
    <t xml:space="preserve">MA-2022-0203</t>
  </si>
  <si>
    <t xml:space="preserve">OFR-2022-0276</t>
  </si>
  <si>
    <t xml:space="preserve">OFR-2022-0277</t>
  </si>
  <si>
    <t xml:space="preserve">MA-2022-0720</t>
  </si>
  <si>
    <t xml:space="preserve">OFR-2022-0278</t>
  </si>
  <si>
    <t xml:space="preserve">EW-0219</t>
  </si>
  <si>
    <t xml:space="preserve">OFR-2022-0279</t>
  </si>
  <si>
    <t xml:space="preserve">LP-0321</t>
  </si>
  <si>
    <t xml:space="preserve">OFR-2022-0280</t>
  </si>
  <si>
    <t xml:space="preserve">SB-0306</t>
  </si>
  <si>
    <t xml:space="preserve">MA-2022-0306</t>
  </si>
  <si>
    <t xml:space="preserve">OFR-2022-0281</t>
  </si>
  <si>
    <t xml:space="preserve">GW-0808</t>
  </si>
  <si>
    <t xml:space="preserve">OFR-2022-0282</t>
  </si>
  <si>
    <t xml:space="preserve">LP-1015</t>
  </si>
  <si>
    <t xml:space="preserve">OFR-2022-0283</t>
  </si>
  <si>
    <t xml:space="preserve">OFR-2022-0284</t>
  </si>
  <si>
    <t xml:space="preserve">SB-0421</t>
  </si>
  <si>
    <t xml:space="preserve">OFR-2022-0285</t>
  </si>
  <si>
    <t xml:space="preserve">MA-2022-0607</t>
  </si>
  <si>
    <t xml:space="preserve">OFR-2022-0286</t>
  </si>
  <si>
    <t xml:space="preserve">OFR-2022-0287</t>
  </si>
  <si>
    <t xml:space="preserve">SB-0120</t>
  </si>
  <si>
    <t xml:space="preserve">MA-2022-0120</t>
  </si>
  <si>
    <t xml:space="preserve">OFR-2022-0288</t>
  </si>
  <si>
    <t xml:space="preserve">OFR-2022-0289</t>
  </si>
  <si>
    <t xml:space="preserve">VB-0505</t>
  </si>
  <si>
    <t xml:space="preserve">OFR-2022-0290</t>
  </si>
  <si>
    <t xml:space="preserve">SB-0918</t>
  </si>
  <si>
    <t xml:space="preserve">OFR-2022-0291</t>
  </si>
  <si>
    <t xml:space="preserve">SB-0817</t>
  </si>
  <si>
    <t xml:space="preserve">OFR-2022-0292</t>
  </si>
  <si>
    <t xml:space="preserve">GW-0413</t>
  </si>
  <si>
    <t xml:space="preserve">OFR-2022-0293</t>
  </si>
  <si>
    <t xml:space="preserve">LP-0813</t>
  </si>
  <si>
    <t xml:space="preserve">OFR-2022-0294</t>
  </si>
  <si>
    <t xml:space="preserve">OFR-2022-0295</t>
  </si>
  <si>
    <t xml:space="preserve">GW-0707</t>
  </si>
  <si>
    <t xml:space="preserve">OFR-2022-0296</t>
  </si>
  <si>
    <t xml:space="preserve">SB-0311</t>
  </si>
  <si>
    <t xml:space="preserve">OFR-2022-0297</t>
  </si>
  <si>
    <t xml:space="preserve">MA-2022-1024</t>
  </si>
  <si>
    <t xml:space="preserve">OFR-2022-0298</t>
  </si>
  <si>
    <t xml:space="preserve">EW-0804</t>
  </si>
  <si>
    <t xml:space="preserve">OFR-2022-0299</t>
  </si>
  <si>
    <t xml:space="preserve">LP-0916</t>
  </si>
  <si>
    <t xml:space="preserve">OFR-2022-0300</t>
  </si>
  <si>
    <t xml:space="preserve">LP-0702</t>
  </si>
  <si>
    <t xml:space="preserve">OFR-2022-0301</t>
  </si>
  <si>
    <t xml:space="preserve">LP-0223</t>
  </si>
  <si>
    <t xml:space="preserve">OFR-2022-0302</t>
  </si>
  <si>
    <t xml:space="preserve">OFR-2022-0303</t>
  </si>
  <si>
    <t xml:space="preserve">OFR-2022-0304</t>
  </si>
  <si>
    <t xml:space="preserve">OFR-2022-0305</t>
  </si>
  <si>
    <t xml:space="preserve">OFR-2022-0306</t>
  </si>
  <si>
    <t xml:space="preserve">GW-0320</t>
  </si>
  <si>
    <t xml:space="preserve">OFR-2022-0307</t>
  </si>
  <si>
    <t xml:space="preserve">OFR-2022-0308</t>
  </si>
  <si>
    <t xml:space="preserve">VB-0215</t>
  </si>
  <si>
    <t xml:space="preserve">OFR-2022-0309</t>
  </si>
  <si>
    <t xml:space="preserve">GW-0317</t>
  </si>
  <si>
    <t xml:space="preserve">OFR-2022-0310</t>
  </si>
  <si>
    <t xml:space="preserve">VB-0518</t>
  </si>
  <si>
    <t xml:space="preserve">OFR-2022-0311</t>
  </si>
  <si>
    <t xml:space="preserve">GW-0910</t>
  </si>
  <si>
    <t xml:space="preserve">OFR-2022-0312</t>
  </si>
  <si>
    <t xml:space="preserve">SB-0601</t>
  </si>
  <si>
    <t xml:space="preserve">OFR-2022-0313</t>
  </si>
  <si>
    <t xml:space="preserve">GW-0807</t>
  </si>
  <si>
    <t xml:space="preserve">MA-2022-0807</t>
  </si>
  <si>
    <t xml:space="preserve">OFR-2022-0314</t>
  </si>
  <si>
    <t xml:space="preserve">GW-0823</t>
  </si>
  <si>
    <t xml:space="preserve">MA-2022-0823</t>
  </si>
  <si>
    <t xml:space="preserve">OFR-2022-0315</t>
  </si>
  <si>
    <t xml:space="preserve">LP-0204</t>
  </si>
  <si>
    <t xml:space="preserve">MA-2022-0204</t>
  </si>
  <si>
    <t xml:space="preserve">OFR-2022-0316</t>
  </si>
  <si>
    <t xml:space="preserve">OFR-2022-0317</t>
  </si>
  <si>
    <t xml:space="preserve">MA-2022-0624</t>
  </si>
  <si>
    <t xml:space="preserve">OFR-2022-0318</t>
  </si>
  <si>
    <t xml:space="preserve">LP-0107</t>
  </si>
  <si>
    <t xml:space="preserve">MA-2022-0107</t>
  </si>
  <si>
    <t xml:space="preserve">OFR-2022-0319</t>
  </si>
  <si>
    <t xml:space="preserve">EW-0420</t>
  </si>
  <si>
    <t xml:space="preserve">OFR-2022-0320</t>
  </si>
  <si>
    <t xml:space="preserve">SB-0512</t>
  </si>
  <si>
    <t xml:space="preserve">OFR-2023-0321</t>
  </si>
  <si>
    <t xml:space="preserve">EW-0621</t>
  </si>
  <si>
    <t xml:space="preserve">MA-2023-0621</t>
  </si>
  <si>
    <t xml:space="preserve">OFR-2023-0322</t>
  </si>
  <si>
    <t xml:space="preserve">OFR-2023-0323</t>
  </si>
  <si>
    <t xml:space="preserve">LP-0317</t>
  </si>
  <si>
    <t xml:space="preserve">OFR-2023-0324</t>
  </si>
  <si>
    <t xml:space="preserve">LP-0906</t>
  </si>
  <si>
    <t xml:space="preserve">OFR-2023-0325</t>
  </si>
  <si>
    <t xml:space="preserve">EW-1015</t>
  </si>
  <si>
    <t xml:space="preserve">OFR-2023-0326</t>
  </si>
  <si>
    <t xml:space="preserve">GW-0708</t>
  </si>
  <si>
    <t xml:space="preserve">OFR-2023-0327</t>
  </si>
  <si>
    <t xml:space="preserve">SB-0917</t>
  </si>
  <si>
    <t xml:space="preserve">OFR-2023-0328</t>
  </si>
  <si>
    <t xml:space="preserve">GW-0610</t>
  </si>
  <si>
    <t xml:space="preserve">OFR-2023-0329</t>
  </si>
  <si>
    <t xml:space="preserve">EW-0101</t>
  </si>
  <si>
    <t xml:space="preserve">MA-2023-0101</t>
  </si>
  <si>
    <t xml:space="preserve">OFR-2023-0330</t>
  </si>
  <si>
    <t xml:space="preserve">SB-0210</t>
  </si>
  <si>
    <t xml:space="preserve">OFR-2023-0331</t>
  </si>
  <si>
    <t xml:space="preserve">SB-0803</t>
  </si>
  <si>
    <t xml:space="preserve">MA-2023-0803</t>
  </si>
  <si>
    <t xml:space="preserve">OFR-2023-0332</t>
  </si>
  <si>
    <t xml:space="preserve">LP-0408</t>
  </si>
  <si>
    <t xml:space="preserve">OFR-2023-0333</t>
  </si>
  <si>
    <t xml:space="preserve">GW-0304</t>
  </si>
  <si>
    <t xml:space="preserve">OFR-2023-0334</t>
  </si>
  <si>
    <t xml:space="preserve">VB-1023</t>
  </si>
  <si>
    <t xml:space="preserve">OFR-2023-0335</t>
  </si>
  <si>
    <t xml:space="preserve">SB-0821</t>
  </si>
  <si>
    <t xml:space="preserve">MA-2023-0821</t>
  </si>
  <si>
    <t xml:space="preserve">OFR-2023-0336</t>
  </si>
  <si>
    <t xml:space="preserve">EW-0311</t>
  </si>
  <si>
    <t xml:space="preserve">OFR-2023-0337</t>
  </si>
  <si>
    <t xml:space="preserve">GW-0507</t>
  </si>
  <si>
    <t xml:space="preserve">MA-2023-0507</t>
  </si>
  <si>
    <t xml:space="preserve">OFR-2023-0338</t>
  </si>
  <si>
    <t xml:space="preserve">EW-0203</t>
  </si>
  <si>
    <t xml:space="preserve">OFR-2023-0339</t>
  </si>
  <si>
    <t xml:space="preserve">EW-0707</t>
  </si>
  <si>
    <t xml:space="preserve">OFR-2023-0340</t>
  </si>
  <si>
    <t xml:space="preserve">OFR-2023-0341</t>
  </si>
  <si>
    <t xml:space="preserve">SB-0218</t>
  </si>
  <si>
    <t xml:space="preserve">MA-2023-0218</t>
  </si>
  <si>
    <t xml:space="preserve">OFR-2023-0342</t>
  </si>
  <si>
    <t xml:space="preserve">LP-0601</t>
  </si>
  <si>
    <t xml:space="preserve">OFR-2023-0343</t>
  </si>
  <si>
    <t xml:space="preserve">OFR-2023-0344</t>
  </si>
  <si>
    <t xml:space="preserve">GW-0402</t>
  </si>
  <si>
    <t xml:space="preserve">MA-2023-0402</t>
  </si>
  <si>
    <t xml:space="preserve">OFR-2023-0345</t>
  </si>
  <si>
    <t xml:space="preserve">GW-0220</t>
  </si>
  <si>
    <t xml:space="preserve">OFR-2023-0346</t>
  </si>
  <si>
    <t xml:space="preserve">GW-0615</t>
  </si>
  <si>
    <t xml:space="preserve">OFR-2023-0347</t>
  </si>
  <si>
    <t xml:space="preserve">MA-2023-0505</t>
  </si>
  <si>
    <t xml:space="preserve">OFR-2023-0348</t>
  </si>
  <si>
    <t xml:space="preserve">LP-0106</t>
  </si>
  <si>
    <t xml:space="preserve">MA-2023-0106</t>
  </si>
  <si>
    <t xml:space="preserve">OFR-2023-0349</t>
  </si>
  <si>
    <t xml:space="preserve">VB-0909</t>
  </si>
  <si>
    <t xml:space="preserve">MA-2023-0909</t>
  </si>
  <si>
    <t xml:space="preserve">OFR-2023-0350</t>
  </si>
  <si>
    <t xml:space="preserve">LP-1116</t>
  </si>
  <si>
    <t xml:space="preserve">OFR-2023-0351</t>
  </si>
  <si>
    <t xml:space="preserve">OFR-2023-0352</t>
  </si>
  <si>
    <t xml:space="preserve">SB-0714</t>
  </si>
  <si>
    <t xml:space="preserve">MA-2023-0714</t>
  </si>
  <si>
    <t xml:space="preserve">OFR-2023-0353</t>
  </si>
  <si>
    <t xml:space="preserve">EW-0807</t>
  </si>
  <si>
    <t xml:space="preserve">MA-2023-0807</t>
  </si>
  <si>
    <t xml:space="preserve">OFR-2023-0354</t>
  </si>
  <si>
    <t xml:space="preserve">SB-0317</t>
  </si>
  <si>
    <t xml:space="preserve">MA-2023-0317</t>
  </si>
  <si>
    <t xml:space="preserve">OFR-2023-0355</t>
  </si>
  <si>
    <t xml:space="preserve">LP-0912</t>
  </si>
  <si>
    <t xml:space="preserve">MA-2023-0912</t>
  </si>
  <si>
    <t xml:space="preserve">OFR-2023-0356</t>
  </si>
  <si>
    <t xml:space="preserve">OFR-2023-0357</t>
  </si>
  <si>
    <t xml:space="preserve">SB-0409</t>
  </si>
  <si>
    <t xml:space="preserve">OFR-2023-0358</t>
  </si>
  <si>
    <t xml:space="preserve">SB-0503</t>
  </si>
  <si>
    <t xml:space="preserve">MA-2023-0503</t>
  </si>
  <si>
    <t xml:space="preserve">OFR-2023-0359</t>
  </si>
  <si>
    <t xml:space="preserve">VB-0706</t>
  </si>
  <si>
    <t xml:space="preserve">OFR-2023-0360</t>
  </si>
  <si>
    <t xml:space="preserve">OFR-2023-0361</t>
  </si>
  <si>
    <t xml:space="preserve">OFR-2023-0362</t>
  </si>
  <si>
    <t xml:space="preserve">SB-0410</t>
  </si>
  <si>
    <t xml:space="preserve">MA-2023-0410</t>
  </si>
  <si>
    <t xml:space="preserve">OFR-2023-0363</t>
  </si>
  <si>
    <t xml:space="preserve">LP-1012</t>
  </si>
  <si>
    <t xml:space="preserve">MA-2023-1012</t>
  </si>
  <si>
    <t xml:space="preserve">OFR-2023-0364</t>
  </si>
  <si>
    <t xml:space="preserve">OFR-2023-0365</t>
  </si>
  <si>
    <t xml:space="preserve">MA-2023-0423</t>
  </si>
  <si>
    <t xml:space="preserve">OFR-2023-0366</t>
  </si>
  <si>
    <t xml:space="preserve">LP-0103</t>
  </si>
  <si>
    <t xml:space="preserve">OFR-2023-0367</t>
  </si>
  <si>
    <t xml:space="preserve">VB-0818</t>
  </si>
  <si>
    <t xml:space="preserve">OFR-2023-0368</t>
  </si>
  <si>
    <t xml:space="preserve">OFR-2023-0369</t>
  </si>
  <si>
    <t xml:space="preserve">SB-0219</t>
  </si>
  <si>
    <t xml:space="preserve">OFR-2023-0370</t>
  </si>
  <si>
    <t xml:space="preserve">OFR-2023-0371</t>
  </si>
  <si>
    <t xml:space="preserve">GW-0101</t>
  </si>
  <si>
    <t xml:space="preserve">OFR-2023-0372</t>
  </si>
  <si>
    <t xml:space="preserve">SB-0802</t>
  </si>
  <si>
    <t xml:space="preserve">OFR-2023-0373</t>
  </si>
  <si>
    <t xml:space="preserve">MA-2023-0215</t>
  </si>
  <si>
    <t xml:space="preserve">OFR-2023-0374</t>
  </si>
  <si>
    <t xml:space="preserve">SB-0623</t>
  </si>
  <si>
    <t xml:space="preserve">OFR-2023-0375</t>
  </si>
  <si>
    <t xml:space="preserve">SB-0109</t>
  </si>
  <si>
    <t xml:space="preserve">OFR-2023-0376</t>
  </si>
  <si>
    <t xml:space="preserve">VB-0103</t>
  </si>
  <si>
    <t xml:space="preserve">MA-2023-0103</t>
  </si>
  <si>
    <t xml:space="preserve">OFR-2023-0377</t>
  </si>
  <si>
    <t xml:space="preserve">GW-0903</t>
  </si>
  <si>
    <t xml:space="preserve">OFR-2023-0378</t>
  </si>
  <si>
    <t xml:space="preserve">OFR-2023-0379</t>
  </si>
  <si>
    <t xml:space="preserve">EW-0617</t>
  </si>
  <si>
    <t xml:space="preserve">OFR-2023-0380</t>
  </si>
  <si>
    <t xml:space="preserve">LP-0807</t>
  </si>
  <si>
    <t xml:space="preserve">OFR-2023-0381</t>
  </si>
  <si>
    <t xml:space="preserve">GW-0414</t>
  </si>
  <si>
    <t xml:space="preserve">OFR-2023-0382</t>
  </si>
  <si>
    <t xml:space="preserve">LP-0524</t>
  </si>
  <si>
    <t xml:space="preserve">MA-2023-0524</t>
  </si>
  <si>
    <t xml:space="preserve">OFR-2023-0383</t>
  </si>
  <si>
    <t xml:space="preserve">VB-0510</t>
  </si>
  <si>
    <t xml:space="preserve">MA-2023-0510</t>
  </si>
  <si>
    <t xml:space="preserve">OFR-2023-0384</t>
  </si>
  <si>
    <t xml:space="preserve">VB-0301</t>
  </si>
  <si>
    <t xml:space="preserve">OFR-2023-0385</t>
  </si>
  <si>
    <t xml:space="preserve">LP-0923</t>
  </si>
  <si>
    <t xml:space="preserve">OFR-2023-0386</t>
  </si>
  <si>
    <t xml:space="preserve">VB-0109</t>
  </si>
  <si>
    <t xml:space="preserve">OFR-2023-0387</t>
  </si>
  <si>
    <t xml:space="preserve">OFR-2023-0388</t>
  </si>
  <si>
    <t xml:space="preserve">SB-0713</t>
  </si>
  <si>
    <t xml:space="preserve">MA-2023-0713</t>
  </si>
  <si>
    <t xml:space="preserve">OFR-2023-0389</t>
  </si>
  <si>
    <t xml:space="preserve">LP-0302</t>
  </si>
  <si>
    <t xml:space="preserve">MA-2023-0302</t>
  </si>
  <si>
    <t xml:space="preserve">OFR-2023-0390</t>
  </si>
  <si>
    <t xml:space="preserve">OFR-2023-0391</t>
  </si>
  <si>
    <t xml:space="preserve">OFR-2023-0392</t>
  </si>
  <si>
    <t xml:space="preserve">OFR-2023-0393</t>
  </si>
  <si>
    <t xml:space="preserve">SB-0816</t>
  </si>
  <si>
    <t xml:space="preserve">OFR-2023-0394</t>
  </si>
  <si>
    <t xml:space="preserve">GW-0608</t>
  </si>
  <si>
    <t xml:space="preserve">MA-2023-0608</t>
  </si>
  <si>
    <t xml:space="preserve">OFR-2023-0395</t>
  </si>
  <si>
    <t xml:space="preserve">EW-1007</t>
  </si>
  <si>
    <t xml:space="preserve">OFR-2023-0396</t>
  </si>
  <si>
    <t xml:space="preserve">EW-0215</t>
  </si>
  <si>
    <t xml:space="preserve">OFR-2023-0397</t>
  </si>
  <si>
    <t xml:space="preserve">OFR-2023-0398</t>
  </si>
  <si>
    <t xml:space="preserve">OFR-2023-0399</t>
  </si>
  <si>
    <t xml:space="preserve">VB-0508</t>
  </si>
  <si>
    <t xml:space="preserve">OFR-2023-0400</t>
  </si>
  <si>
    <t xml:space="preserve">LP-0217</t>
  </si>
  <si>
    <t xml:space="preserve">OFR-2023-0401</t>
  </si>
  <si>
    <t xml:space="preserve">EW-0304</t>
  </si>
  <si>
    <t xml:space="preserve">OFR-2023-0402</t>
  </si>
  <si>
    <t xml:space="preserve">VB-1013</t>
  </si>
  <si>
    <t xml:space="preserve">MA-2023-1013</t>
  </si>
  <si>
    <t xml:space="preserve">OFR-2023-0403</t>
  </si>
  <si>
    <t xml:space="preserve">GW-0905</t>
  </si>
  <si>
    <t xml:space="preserve">OFR-2023-0404</t>
  </si>
  <si>
    <t xml:space="preserve">GW-1003</t>
  </si>
  <si>
    <t xml:space="preserve">MA-2023-1003</t>
  </si>
  <si>
    <t xml:space="preserve">OFR-2023-0405</t>
  </si>
  <si>
    <t xml:space="preserve">VB-0610</t>
  </si>
  <si>
    <t xml:space="preserve">MA-2023-0610</t>
  </si>
  <si>
    <t xml:space="preserve">OFR-2023-0406</t>
  </si>
  <si>
    <t xml:space="preserve">VB-0522</t>
  </si>
  <si>
    <t xml:space="preserve">MA-2023-0522</t>
  </si>
  <si>
    <t xml:space="preserve">OFR-2023-0407</t>
  </si>
  <si>
    <t xml:space="preserve">SB-0715</t>
  </si>
  <si>
    <t xml:space="preserve">OFR-2023-0408</t>
  </si>
  <si>
    <t xml:space="preserve">VB-1021</t>
  </si>
  <si>
    <t xml:space="preserve">MA-2023-1021</t>
  </si>
  <si>
    <t xml:space="preserve">OFR-2023-0409</t>
  </si>
  <si>
    <t xml:space="preserve">GW-0306</t>
  </si>
  <si>
    <t xml:space="preserve">OFR-2023-0410</t>
  </si>
  <si>
    <t xml:space="preserve">SB-0211</t>
  </si>
  <si>
    <t xml:space="preserve">MA-2023-0211</t>
  </si>
  <si>
    <t xml:space="preserve">OFR-2023-0411</t>
  </si>
  <si>
    <t xml:space="preserve">VB-0521</t>
  </si>
  <si>
    <t xml:space="preserve">OFR-2023-0412</t>
  </si>
  <si>
    <t xml:space="preserve">OFR-2023-0413</t>
  </si>
  <si>
    <t xml:space="preserve">SB-0708</t>
  </si>
  <si>
    <t xml:space="preserve">MA-2023-0708</t>
  </si>
  <si>
    <t xml:space="preserve">OFR-2023-0414</t>
  </si>
  <si>
    <t xml:space="preserve">VB-0607</t>
  </si>
  <si>
    <t xml:space="preserve">MA-2023-0607</t>
  </si>
  <si>
    <t xml:space="preserve">OFR-2023-0415</t>
  </si>
  <si>
    <t xml:space="preserve">VB-0322</t>
  </si>
  <si>
    <t xml:space="preserve">MA-2023-0322</t>
  </si>
  <si>
    <t xml:space="preserve">OFR-2023-0416</t>
  </si>
  <si>
    <t xml:space="preserve">OFR-2023-0417</t>
  </si>
  <si>
    <t xml:space="preserve">LP-1104</t>
  </si>
  <si>
    <t xml:space="preserve">OFR-2023-0418</t>
  </si>
  <si>
    <t xml:space="preserve">SB-0903</t>
  </si>
  <si>
    <t xml:space="preserve">OFR-2023-0419</t>
  </si>
  <si>
    <t xml:space="preserve">VB-0113</t>
  </si>
  <si>
    <t xml:space="preserve">OFR-2023-0420</t>
  </si>
  <si>
    <t xml:space="preserve">LP-0301</t>
  </si>
  <si>
    <t xml:space="preserve">OFR-2023-0421</t>
  </si>
  <si>
    <t xml:space="preserve">OFR-2023-0422</t>
  </si>
  <si>
    <t xml:space="preserve">VB-0504</t>
  </si>
  <si>
    <t xml:space="preserve">OFR-2023-0423</t>
  </si>
  <si>
    <t xml:space="preserve">OFR-2023-0424</t>
  </si>
  <si>
    <t xml:space="preserve">OFR-2023-0425</t>
  </si>
  <si>
    <t xml:space="preserve">OFR-2023-0426</t>
  </si>
  <si>
    <t xml:space="preserve">EW-0615</t>
  </si>
  <si>
    <t xml:space="preserve">MA-2023-0615</t>
  </si>
  <si>
    <t xml:space="preserve">OFR-2023-0427</t>
  </si>
  <si>
    <t xml:space="preserve">OFR-2023-0428</t>
  </si>
  <si>
    <t xml:space="preserve">MA-2023-0816</t>
  </si>
  <si>
    <t xml:space="preserve">OFR-2023-0429</t>
  </si>
  <si>
    <t xml:space="preserve">LP-0402</t>
  </si>
  <si>
    <t xml:space="preserve">OFR-2023-0430</t>
  </si>
  <si>
    <t xml:space="preserve">SB-0521</t>
  </si>
  <si>
    <t xml:space="preserve">OFR-2023-0431</t>
  </si>
  <si>
    <t xml:space="preserve">EW-0905</t>
  </si>
  <si>
    <t xml:space="preserve">MA-2023-0905</t>
  </si>
  <si>
    <t xml:space="preserve">OFR-2023-0432</t>
  </si>
  <si>
    <t xml:space="preserve">EW-0320</t>
  </si>
  <si>
    <t xml:space="preserve">OFR-2023-0433</t>
  </si>
  <si>
    <t xml:space="preserve">EW-0102</t>
  </si>
  <si>
    <t xml:space="preserve">MA-2023-0102</t>
  </si>
  <si>
    <t xml:space="preserve">OFR-2023-0434</t>
  </si>
  <si>
    <t xml:space="preserve">OFR-2023-0435</t>
  </si>
  <si>
    <t xml:space="preserve">SB-0405</t>
  </si>
  <si>
    <t xml:space="preserve">OFR-2023-0436</t>
  </si>
  <si>
    <t xml:space="preserve">OFR-2023-0437</t>
  </si>
  <si>
    <t xml:space="preserve">VB-0617</t>
  </si>
  <si>
    <t xml:space="preserve">OFR-2023-0438</t>
  </si>
  <si>
    <t xml:space="preserve">OFR-2023-0439</t>
  </si>
  <si>
    <t xml:space="preserve">GW-0114</t>
  </si>
  <si>
    <t xml:space="preserve">MA-2023-0114</t>
  </si>
  <si>
    <t xml:space="preserve">OFR-2023-0440</t>
  </si>
  <si>
    <t xml:space="preserve">VB-0810</t>
  </si>
  <si>
    <t xml:space="preserve">OFR-2023-0441</t>
  </si>
  <si>
    <t xml:space="preserve">VB-1007</t>
  </si>
  <si>
    <t xml:space="preserve">MA-2023-1007</t>
  </si>
  <si>
    <t xml:space="preserve">OFR-2023-0442</t>
  </si>
  <si>
    <t xml:space="preserve">LP-0418</t>
  </si>
  <si>
    <t xml:space="preserve">OFR-2023-0443</t>
  </si>
  <si>
    <t xml:space="preserve">GW-0822</t>
  </si>
  <si>
    <t xml:space="preserve">MA-2023-0822</t>
  </si>
  <si>
    <t xml:space="preserve">OFR-2023-0444</t>
  </si>
  <si>
    <t xml:space="preserve">SB-0907</t>
  </si>
  <si>
    <t xml:space="preserve">OFR-2023-0445</t>
  </si>
  <si>
    <t xml:space="preserve">EW-1016</t>
  </si>
  <si>
    <t xml:space="preserve">OFR-2023-0446</t>
  </si>
  <si>
    <t xml:space="preserve">VB-0605</t>
  </si>
  <si>
    <t xml:space="preserve">OFR-2023-0447</t>
  </si>
  <si>
    <t xml:space="preserve">VB-0720</t>
  </si>
  <si>
    <t xml:space="preserve">OFR-2023-0448</t>
  </si>
  <si>
    <t xml:space="preserve">LP-0220</t>
  </si>
  <si>
    <t xml:space="preserve">OFR-2023-0449</t>
  </si>
  <si>
    <t xml:space="preserve">VB-0205</t>
  </si>
  <si>
    <t xml:space="preserve">OFR-2023-0450</t>
  </si>
  <si>
    <t xml:space="preserve">MA-2023-0219</t>
  </si>
  <si>
    <t xml:space="preserve">OFR-2023-0451</t>
  </si>
  <si>
    <t xml:space="preserve">EW-0522</t>
  </si>
  <si>
    <t xml:space="preserve">OFR-2023-0452</t>
  </si>
  <si>
    <t xml:space="preserve">GW-0119</t>
  </si>
  <si>
    <t xml:space="preserve">OFR-2023-0453</t>
  </si>
  <si>
    <t xml:space="preserve">MA-2023-0204</t>
  </si>
  <si>
    <t xml:space="preserve">OFR-2023-0454</t>
  </si>
  <si>
    <t xml:space="preserve">LP-0613</t>
  </si>
  <si>
    <t xml:space="preserve">OFR-2023-0455</t>
  </si>
  <si>
    <t xml:space="preserve">OFR-2023-0456</t>
  </si>
  <si>
    <t xml:space="preserve">OFR-2023-0457</t>
  </si>
  <si>
    <t xml:space="preserve">GW-1008</t>
  </si>
  <si>
    <t xml:space="preserve">OFR-2023-0458</t>
  </si>
  <si>
    <t xml:space="preserve">SB-0205</t>
  </si>
  <si>
    <t xml:space="preserve">OFR-2023-0459</t>
  </si>
  <si>
    <t xml:space="preserve">SB-0408</t>
  </si>
  <si>
    <t xml:space="preserve">MA-2023-0408</t>
  </si>
  <si>
    <t xml:space="preserve">OFR-2023-0460</t>
  </si>
  <si>
    <t xml:space="preserve">LP-0219</t>
  </si>
  <si>
    <t xml:space="preserve">OFR-2023-0461</t>
  </si>
  <si>
    <t xml:space="preserve">OFR-2023-0462</t>
  </si>
  <si>
    <t xml:space="preserve">VB-0805</t>
  </si>
  <si>
    <t xml:space="preserve">OFR-2023-0463</t>
  </si>
  <si>
    <t xml:space="preserve">LP-1008</t>
  </si>
  <si>
    <t xml:space="preserve">MA-2023-1008</t>
  </si>
  <si>
    <t xml:space="preserve">OFR-2023-0464</t>
  </si>
  <si>
    <t xml:space="preserve">GW-0810</t>
  </si>
  <si>
    <t xml:space="preserve">OFR-2023-0465</t>
  </si>
  <si>
    <t xml:space="preserve">MA-2023-0911</t>
  </si>
  <si>
    <t xml:space="preserve">OFR-2023-0466</t>
  </si>
  <si>
    <t xml:space="preserve">SB-0507</t>
  </si>
  <si>
    <t xml:space="preserve">OFR-2023-0467</t>
  </si>
  <si>
    <t xml:space="preserve">EW-0306</t>
  </si>
  <si>
    <t xml:space="preserve">MA-2023-0306</t>
  </si>
  <si>
    <t xml:space="preserve">OFR-2023-0468</t>
  </si>
  <si>
    <t xml:space="preserve">EW-0315</t>
  </si>
  <si>
    <t xml:space="preserve">OFR-2023-0469</t>
  </si>
  <si>
    <t xml:space="preserve">OFR-2023-0470</t>
  </si>
  <si>
    <t xml:space="preserve">LP-1009</t>
  </si>
  <si>
    <t xml:space="preserve">OFR-2023-0471</t>
  </si>
  <si>
    <t xml:space="preserve">GW-0703</t>
  </si>
  <si>
    <t xml:space="preserve">MA-2023-0703</t>
  </si>
  <si>
    <t xml:space="preserve">OFR-2023-0472</t>
  </si>
  <si>
    <t xml:space="preserve">LP-0203</t>
  </si>
  <si>
    <t xml:space="preserve">MA-2023-0203</t>
  </si>
  <si>
    <t xml:space="preserve">OFR-2023-0473</t>
  </si>
  <si>
    <t xml:space="preserve">EW-0622</t>
  </si>
  <si>
    <t xml:space="preserve">OFR-2023-0474</t>
  </si>
  <si>
    <t xml:space="preserve">OFR-2023-0475</t>
  </si>
  <si>
    <t xml:space="preserve">LP-0201</t>
  </si>
  <si>
    <t xml:space="preserve">MA-2023-0201</t>
  </si>
  <si>
    <t xml:space="preserve">OFR-2023-0476</t>
  </si>
  <si>
    <t xml:space="preserve">VB-0513</t>
  </si>
  <si>
    <t xml:space="preserve">MA-2023-0513</t>
  </si>
  <si>
    <t xml:space="preserve">OFR-2023-0477</t>
  </si>
  <si>
    <t xml:space="preserve">GW-0509</t>
  </si>
  <si>
    <t xml:space="preserve">MA-2023-0509</t>
  </si>
  <si>
    <t xml:space="preserve">OFR-2023-0478</t>
  </si>
  <si>
    <t xml:space="preserve">SB-0602</t>
  </si>
  <si>
    <t xml:space="preserve">OFR-2023-0479</t>
  </si>
  <si>
    <t xml:space="preserve">OFR-2023-0480</t>
  </si>
  <si>
    <t xml:space="preserve">VB-0403</t>
  </si>
  <si>
    <t xml:space="preserve">MA-2023-0403</t>
  </si>
  <si>
    <t xml:space="preserve">OFR-2023-0481</t>
  </si>
  <si>
    <t xml:space="preserve">OFR-2023-0482</t>
  </si>
  <si>
    <t xml:space="preserve">OFR-2023-0483</t>
  </si>
  <si>
    <t xml:space="preserve">LP-0520</t>
  </si>
  <si>
    <t xml:space="preserve">OFR-2023-0484</t>
  </si>
  <si>
    <t xml:space="preserve">OFR-2023-0485</t>
  </si>
  <si>
    <t xml:space="preserve">SB-0314</t>
  </si>
  <si>
    <t xml:space="preserve">OFR-2023-0486</t>
  </si>
  <si>
    <t xml:space="preserve">OFR-2023-0487</t>
  </si>
  <si>
    <t xml:space="preserve">SB-0909</t>
  </si>
  <si>
    <t xml:space="preserve">OFR-2023-0488</t>
  </si>
  <si>
    <t xml:space="preserve">OFR-2023-0489</t>
  </si>
  <si>
    <t xml:space="preserve">SB-0915</t>
  </si>
  <si>
    <t xml:space="preserve">OFR-2023-0490</t>
  </si>
  <si>
    <t xml:space="preserve">GW-0719</t>
  </si>
  <si>
    <t xml:space="preserve">OFR-2023-0491</t>
  </si>
  <si>
    <t xml:space="preserve">GW-0403</t>
  </si>
  <si>
    <t xml:space="preserve">OFR-2023-0492</t>
  </si>
  <si>
    <t xml:space="preserve">OFR-2023-0493</t>
  </si>
  <si>
    <t xml:space="preserve">OFR-2023-0494</t>
  </si>
  <si>
    <t xml:space="preserve">OFR-2023-0495</t>
  </si>
  <si>
    <t xml:space="preserve">LP-0104</t>
  </si>
  <si>
    <t xml:space="preserve">OFR-2023-0496</t>
  </si>
  <si>
    <t xml:space="preserve">EW-0110</t>
  </si>
  <si>
    <t xml:space="preserve">MA-2023-0110</t>
  </si>
  <si>
    <t xml:space="preserve">OFR-2023-0497</t>
  </si>
  <si>
    <t xml:space="preserve">GW-0821</t>
  </si>
  <si>
    <t xml:space="preserve">OFR-2023-0498</t>
  </si>
  <si>
    <t xml:space="preserve">OFR-2023-0499</t>
  </si>
  <si>
    <t xml:space="preserve">EW-0504</t>
  </si>
  <si>
    <t xml:space="preserve">MA-2023-0504</t>
  </si>
  <si>
    <t xml:space="preserve">OFR-2023-0500</t>
  </si>
  <si>
    <t xml:space="preserve">LP-0717</t>
  </si>
  <si>
    <t xml:space="preserve">MA-2023-0717</t>
  </si>
  <si>
    <t xml:space="preserve">OFR-2023-0501</t>
  </si>
  <si>
    <t xml:space="preserve">EW-0111</t>
  </si>
  <si>
    <t xml:space="preserve">OFR-2023-0502</t>
  </si>
  <si>
    <t xml:space="preserve">MA-2023-0609</t>
  </si>
  <si>
    <t xml:space="preserve">OFR-2023-0503</t>
  </si>
  <si>
    <t xml:space="preserve">EW-1001</t>
  </si>
  <si>
    <t xml:space="preserve">OFR-2023-0504</t>
  </si>
  <si>
    <t xml:space="preserve">GW-0301</t>
  </si>
  <si>
    <t xml:space="preserve">OFR-2023-0505</t>
  </si>
  <si>
    <t xml:space="preserve">OFR-2023-0506</t>
  </si>
  <si>
    <t xml:space="preserve">MA-2023-0804</t>
  </si>
  <si>
    <t xml:space="preserve">OFR-2023-0507</t>
  </si>
  <si>
    <t xml:space="preserve">SB-0514</t>
  </si>
  <si>
    <t xml:space="preserve">OFR-2023-0508</t>
  </si>
  <si>
    <t xml:space="preserve">OFR-2023-0509</t>
  </si>
  <si>
    <t xml:space="preserve">SB-0911</t>
  </si>
  <si>
    <t xml:space="preserve">OFR-2023-0510</t>
  </si>
  <si>
    <t xml:space="preserve">VB-0824</t>
  </si>
  <si>
    <t xml:space="preserve">MA-2023-0824</t>
  </si>
  <si>
    <t xml:space="preserve">OFR-2023-0511</t>
  </si>
  <si>
    <t xml:space="preserve">GW-0721</t>
  </si>
  <si>
    <t xml:space="preserve">MA-2023-0721</t>
  </si>
  <si>
    <t xml:space="preserve">OFR-2023-0512</t>
  </si>
  <si>
    <t xml:space="preserve">GW-0121</t>
  </si>
  <si>
    <t xml:space="preserve">MA-2023-0121</t>
  </si>
  <si>
    <t xml:space="preserve">OFR-2023-0513</t>
  </si>
  <si>
    <t xml:space="preserve">SB-0401</t>
  </si>
  <si>
    <t xml:space="preserve">OFR-2023-0514</t>
  </si>
  <si>
    <t xml:space="preserve">OFR-2023-0515</t>
  </si>
  <si>
    <t xml:space="preserve">OFR-2023-0516</t>
  </si>
  <si>
    <t xml:space="preserve">OFR-2023-0517</t>
  </si>
  <si>
    <t xml:space="preserve">VB-0512</t>
  </si>
  <si>
    <t xml:space="preserve">OFR-2023-0518</t>
  </si>
  <si>
    <t xml:space="preserve">GW-0611</t>
  </si>
  <si>
    <t xml:space="preserve">OFR-2023-0519</t>
  </si>
  <si>
    <t xml:space="preserve">LP-0404</t>
  </si>
  <si>
    <t xml:space="preserve">OFR-2023-0520</t>
  </si>
  <si>
    <t xml:space="preserve">OFR-2023-0521</t>
  </si>
  <si>
    <t xml:space="preserve">EW-0105</t>
  </si>
  <si>
    <t xml:space="preserve">MA-2023-0105</t>
  </si>
  <si>
    <t xml:space="preserve">OFR-2023-0522</t>
  </si>
  <si>
    <t xml:space="preserve">SB-0207</t>
  </si>
  <si>
    <t xml:space="preserve">OFR-2023-0523</t>
  </si>
  <si>
    <t xml:space="preserve">GW-0410</t>
  </si>
  <si>
    <t xml:space="preserve">OFR-2023-0524</t>
  </si>
  <si>
    <t xml:space="preserve">EW-0213</t>
  </si>
  <si>
    <t xml:space="preserve">OFR-2023-0525</t>
  </si>
  <si>
    <t xml:space="preserve">EW-0803</t>
  </si>
  <si>
    <t xml:space="preserve">OFR-2023-0526</t>
  </si>
  <si>
    <t xml:space="preserve">EW-0310</t>
  </si>
  <si>
    <t xml:space="preserve">OFR-2023-0527</t>
  </si>
  <si>
    <t xml:space="preserve">VB-0606</t>
  </si>
  <si>
    <t xml:space="preserve">MA-2023-0606</t>
  </si>
  <si>
    <t xml:space="preserve">OFR-2023-0528</t>
  </si>
  <si>
    <t xml:space="preserve">OFR-2023-0529</t>
  </si>
  <si>
    <t xml:space="preserve">MA-2023-0421</t>
  </si>
  <si>
    <t xml:space="preserve">OFR-2023-0530</t>
  </si>
  <si>
    <t xml:space="preserve">OFR-2023-0531</t>
  </si>
  <si>
    <t xml:space="preserve">LP-0323</t>
  </si>
  <si>
    <t xml:space="preserve">OFR-2023-0532</t>
  </si>
  <si>
    <t xml:space="preserve">EW-0715</t>
  </si>
  <si>
    <t xml:space="preserve">MA-2023-0715</t>
  </si>
  <si>
    <t xml:space="preserve">OFR-2023-0533</t>
  </si>
  <si>
    <t xml:space="preserve">OFR-2023-0534</t>
  </si>
  <si>
    <t xml:space="preserve">LP-0401</t>
  </si>
  <si>
    <t xml:space="preserve">OFR-2023-0535</t>
  </si>
  <si>
    <t xml:space="preserve">VB-0114</t>
  </si>
  <si>
    <t xml:space="preserve">OFR-2023-0536</t>
  </si>
  <si>
    <t xml:space="preserve">LP-1018</t>
  </si>
  <si>
    <t xml:space="preserve">OFR-2023-0537</t>
  </si>
  <si>
    <t xml:space="preserve">VB-0902</t>
  </si>
  <si>
    <t xml:space="preserve">MA-2023-0902</t>
  </si>
  <si>
    <t xml:space="preserve">OFR-2023-0538</t>
  </si>
  <si>
    <t xml:space="preserve">OFR-2023-0539</t>
  </si>
  <si>
    <t xml:space="preserve">OFR-2023-0540</t>
  </si>
  <si>
    <t xml:space="preserve">GW-0412</t>
  </si>
  <si>
    <t xml:space="preserve">OFR-2023-0541</t>
  </si>
  <si>
    <t xml:space="preserve">EW-0518</t>
  </si>
  <si>
    <t xml:space="preserve">OFR-2023-0542</t>
  </si>
  <si>
    <t xml:space="preserve">LP-0501</t>
  </si>
  <si>
    <t xml:space="preserve">OFR-2023-0543</t>
  </si>
  <si>
    <t xml:space="preserve">OFR-2023-0544</t>
  </si>
  <si>
    <t xml:space="preserve">OFR-2023-0545</t>
  </si>
  <si>
    <t xml:space="preserve">LP-0403</t>
  </si>
  <si>
    <t xml:space="preserve">OFR-2023-0546</t>
  </si>
  <si>
    <t xml:space="preserve">OFR-2023-0547</t>
  </si>
  <si>
    <t xml:space="preserve">GW-0801</t>
  </si>
  <si>
    <t xml:space="preserve">OFR-2023-0548</t>
  </si>
  <si>
    <t xml:space="preserve">GW-1005</t>
  </si>
  <si>
    <t xml:space="preserve">OFR-2023-0549</t>
  </si>
  <si>
    <t xml:space="preserve">GW-1013</t>
  </si>
  <si>
    <t xml:space="preserve">OFR-2023-0550</t>
  </si>
  <si>
    <t xml:space="preserve">OFR-2023-0551</t>
  </si>
  <si>
    <t xml:space="preserve">OFR-2023-0552</t>
  </si>
  <si>
    <t xml:space="preserve">OFR-2023-0553</t>
  </si>
  <si>
    <t xml:space="preserve">OFR-2023-0554</t>
  </si>
  <si>
    <t xml:space="preserve">OFR-2023-0555</t>
  </si>
  <si>
    <t xml:space="preserve">LP-0706</t>
  </si>
  <si>
    <t xml:space="preserve">OFR-2023-0556</t>
  </si>
  <si>
    <t xml:space="preserve">EW-0813</t>
  </si>
  <si>
    <t xml:space="preserve">MA-2023-0813</t>
  </si>
  <si>
    <t xml:space="preserve">OFR-2023-0557</t>
  </si>
  <si>
    <t xml:space="preserve">OFR-2023-0558</t>
  </si>
  <si>
    <t xml:space="preserve">MA-2023-0818</t>
  </si>
  <si>
    <t xml:space="preserve">OFR-2023-0559</t>
  </si>
  <si>
    <t xml:space="preserve">SB-0916</t>
  </si>
  <si>
    <t xml:space="preserve">OFR-2023-0560</t>
  </si>
  <si>
    <t xml:space="preserve">GW-0623</t>
  </si>
  <si>
    <t xml:space="preserve">MA-2023-0623</t>
  </si>
  <si>
    <t xml:space="preserve">OFR-2023-0561</t>
  </si>
  <si>
    <t xml:space="preserve">MA-2023-0223</t>
  </si>
  <si>
    <t xml:space="preserve">OFR-2023-0562</t>
  </si>
  <si>
    <t xml:space="preserve">MA-2023-0601</t>
  </si>
  <si>
    <t xml:space="preserve">OFR-2023-0563</t>
  </si>
  <si>
    <t xml:space="preserve">LP-0708</t>
  </si>
  <si>
    <t xml:space="preserve">OFR-2023-0564</t>
  </si>
  <si>
    <t xml:space="preserve">EW-0519</t>
  </si>
  <si>
    <t xml:space="preserve">MA-2023-0519</t>
  </si>
  <si>
    <t xml:space="preserve">OFR-2023-0565</t>
  </si>
  <si>
    <t xml:space="preserve">OFR-2023-0566</t>
  </si>
  <si>
    <t xml:space="preserve">OFR-2023-0567</t>
  </si>
  <si>
    <t xml:space="preserve">LP-0604</t>
  </si>
  <si>
    <t xml:space="preserve">OFR-2023-0568</t>
  </si>
  <si>
    <t xml:space="preserve">EW-0901</t>
  </si>
  <si>
    <t xml:space="preserve">MA-2023-0901</t>
  </si>
  <si>
    <t xml:space="preserve">OFR-2023-0569</t>
  </si>
  <si>
    <t xml:space="preserve">OFR-2023-0570</t>
  </si>
  <si>
    <t xml:space="preserve">EW-0810</t>
  </si>
  <si>
    <t xml:space="preserve">MA-2023-0810</t>
  </si>
  <si>
    <t xml:space="preserve">OFR-2023-0571</t>
  </si>
  <si>
    <t xml:space="preserve">LP-0412</t>
  </si>
  <si>
    <t xml:space="preserve">OFR-2023-0572</t>
  </si>
  <si>
    <t xml:space="preserve">GW-0314</t>
  </si>
  <si>
    <t xml:space="preserve">OFR-2023-0573</t>
  </si>
  <si>
    <t xml:space="preserve">OFR-2023-0574</t>
  </si>
  <si>
    <t xml:space="preserve">OFR-2023-0575</t>
  </si>
  <si>
    <t xml:space="preserve">VB-0224</t>
  </si>
  <si>
    <t xml:space="preserve">MA-2023-0224</t>
  </si>
  <si>
    <t xml:space="preserve">OFR-2023-0576</t>
  </si>
  <si>
    <t xml:space="preserve">VB-0713</t>
  </si>
  <si>
    <t xml:space="preserve">OFR-2023-0577</t>
  </si>
  <si>
    <t xml:space="preserve">VB-0705</t>
  </si>
  <si>
    <t xml:space="preserve">OFR-2023-0578</t>
  </si>
  <si>
    <t xml:space="preserve">EW-0107</t>
  </si>
  <si>
    <t xml:space="preserve">OFR-2023-0579</t>
  </si>
  <si>
    <t xml:space="preserve">OFR-2023-0580</t>
  </si>
  <si>
    <t xml:space="preserve">OFR-2023-0581</t>
  </si>
  <si>
    <t xml:space="preserve">MA-2023-0614</t>
  </si>
  <si>
    <t xml:space="preserve">OFR-2023-0582</t>
  </si>
  <si>
    <t xml:space="preserve">LP-0102</t>
  </si>
  <si>
    <t xml:space="preserve">OFR-2023-0583</t>
  </si>
  <si>
    <t xml:space="preserve">VB-0218</t>
  </si>
  <si>
    <t xml:space="preserve">OFR-2023-0584</t>
  </si>
  <si>
    <t xml:space="preserve">EW-1005</t>
  </si>
  <si>
    <t xml:space="preserve">OFR-2023-0585</t>
  </si>
  <si>
    <t xml:space="preserve">GW-0113</t>
  </si>
  <si>
    <t xml:space="preserve">OFR-2023-0586</t>
  </si>
  <si>
    <t xml:space="preserve">OFR-2023-0587</t>
  </si>
  <si>
    <t xml:space="preserve">OFR-2023-0588</t>
  </si>
  <si>
    <t xml:space="preserve">LP-0917</t>
  </si>
  <si>
    <t xml:space="preserve">MA-2023-0917</t>
  </si>
  <si>
    <t xml:space="preserve">OFR-2023-0589</t>
  </si>
  <si>
    <t xml:space="preserve">EW-0410</t>
  </si>
  <si>
    <t xml:space="preserve">OFR-2023-0590</t>
  </si>
  <si>
    <t xml:space="preserve">LP-1118</t>
  </si>
  <si>
    <t xml:space="preserve">MA-2023-1118</t>
  </si>
  <si>
    <t xml:space="preserve">OFR-2023-0591</t>
  </si>
  <si>
    <t xml:space="preserve">OFR-2023-0592</t>
  </si>
  <si>
    <t xml:space="preserve">OFR-2023-0593</t>
  </si>
  <si>
    <t xml:space="preserve">OFR-2023-0594</t>
  </si>
  <si>
    <t xml:space="preserve">VB-0214</t>
  </si>
  <si>
    <t xml:space="preserve">MA-2023-0214</t>
  </si>
  <si>
    <t xml:space="preserve">OFR-2023-0595</t>
  </si>
  <si>
    <t xml:space="preserve">OFR-2023-0596</t>
  </si>
  <si>
    <t xml:space="preserve">SB-0724</t>
  </si>
  <si>
    <t xml:space="preserve">OFR-2023-0597</t>
  </si>
  <si>
    <t xml:space="preserve">MA-2023-0407</t>
  </si>
  <si>
    <t xml:space="preserve">OFR-2023-0598</t>
  </si>
  <si>
    <t xml:space="preserve">OFR-2023-0599</t>
  </si>
  <si>
    <t xml:space="preserve">GW-0602</t>
  </si>
  <si>
    <t xml:space="preserve">OFR-2023-0600</t>
  </si>
  <si>
    <t xml:space="preserve">SB-0112</t>
  </si>
  <si>
    <t xml:space="preserve">MA-2023-0112</t>
  </si>
  <si>
    <t xml:space="preserve">OFR-2023-0601</t>
  </si>
  <si>
    <t xml:space="preserve">EW-0915</t>
  </si>
  <si>
    <t xml:space="preserve">MA-2023-0915</t>
  </si>
  <si>
    <t xml:space="preserve">OFR-2023-0602</t>
  </si>
  <si>
    <t xml:space="preserve">OFR-2023-0603</t>
  </si>
  <si>
    <t xml:space="preserve">VB-0710</t>
  </si>
  <si>
    <t xml:space="preserve">MA-2023-0710</t>
  </si>
  <si>
    <t xml:space="preserve">OFR-2023-0604</t>
  </si>
  <si>
    <t xml:space="preserve">GW-0705</t>
  </si>
  <si>
    <t xml:space="preserve">OFR-2023-0605</t>
  </si>
  <si>
    <t xml:space="preserve">LP-0502</t>
  </si>
  <si>
    <t xml:space="preserve">OFR-2023-0606</t>
  </si>
  <si>
    <t xml:space="preserve">GW-0803</t>
  </si>
  <si>
    <t xml:space="preserve">OFR-2023-0607</t>
  </si>
  <si>
    <t xml:space="preserve">EW-0724</t>
  </si>
  <si>
    <t xml:space="preserve">MA-2023-0724</t>
  </si>
  <si>
    <t xml:space="preserve">OFR-2023-0608</t>
  </si>
  <si>
    <t xml:space="preserve">GW-0820</t>
  </si>
  <si>
    <t xml:space="preserve">MA-2023-0820</t>
  </si>
  <si>
    <t xml:space="preserve">OFR-2023-0609</t>
  </si>
  <si>
    <t xml:space="preserve">VB-0118</t>
  </si>
  <si>
    <t xml:space="preserve">OFR-2023-0610</t>
  </si>
  <si>
    <t xml:space="preserve">MA-2023-0914</t>
  </si>
  <si>
    <t xml:space="preserve">OFR-2023-0611</t>
  </si>
  <si>
    <t xml:space="preserve">SB-0203</t>
  </si>
  <si>
    <t xml:space="preserve">OFR-2023-0612</t>
  </si>
  <si>
    <t xml:space="preserve">EW-0324</t>
  </si>
  <si>
    <t xml:space="preserve">MA-2023-0324</t>
  </si>
  <si>
    <t xml:space="preserve">OFR-2023-0613</t>
  </si>
  <si>
    <t xml:space="preserve">OFR-2023-0614</t>
  </si>
  <si>
    <t xml:space="preserve">OFR-2023-0615</t>
  </si>
  <si>
    <t xml:space="preserve">MA-2023-1005</t>
  </si>
  <si>
    <t xml:space="preserve">OFR-2023-0616</t>
  </si>
  <si>
    <t xml:space="preserve">LP-0718</t>
  </si>
  <si>
    <t xml:space="preserve">MA-2023-0718</t>
  </si>
  <si>
    <t xml:space="preserve">OFR-2023-0617</t>
  </si>
  <si>
    <t xml:space="preserve">OFR-2023-0618</t>
  </si>
  <si>
    <t xml:space="preserve">OFR-2023-0619</t>
  </si>
  <si>
    <t xml:space="preserve">VB-0423</t>
  </si>
  <si>
    <t xml:space="preserve">OFR-2023-0620</t>
  </si>
  <si>
    <t xml:space="preserve">OFR-2023-0621</t>
  </si>
  <si>
    <t xml:space="preserve">OFR-2023-0622</t>
  </si>
  <si>
    <t xml:space="preserve">VB-0216</t>
  </si>
  <si>
    <t xml:space="preserve">MA-2023-0216</t>
  </si>
  <si>
    <t xml:space="preserve">OFR-2023-0623</t>
  </si>
  <si>
    <t xml:space="preserve">LP-0114</t>
  </si>
  <si>
    <t xml:space="preserve">OFR-2023-0624</t>
  </si>
  <si>
    <t xml:space="preserve">VB-0509</t>
  </si>
  <si>
    <t xml:space="preserve">OFR-2023-0625</t>
  </si>
  <si>
    <t xml:space="preserve">MA-2023-0401</t>
  </si>
  <si>
    <t xml:space="preserve">OFR-2023-0626</t>
  </si>
  <si>
    <t xml:space="preserve">LP-0518</t>
  </si>
  <si>
    <t xml:space="preserve">OFR-2023-0627</t>
  </si>
  <si>
    <t xml:space="preserve">EW-1002</t>
  </si>
  <si>
    <t xml:space="preserve">OFR-2023-0628</t>
  </si>
  <si>
    <t xml:space="preserve">MA-2023-0220</t>
  </si>
  <si>
    <t xml:space="preserve">OFR-2023-0629</t>
  </si>
  <si>
    <t xml:space="preserve">MA-2023-1111</t>
  </si>
  <si>
    <t xml:space="preserve">OFR-2023-0630</t>
  </si>
  <si>
    <t xml:space="preserve">EW-0116</t>
  </si>
  <si>
    <t xml:space="preserve">OFR-2023-0631</t>
  </si>
  <si>
    <t xml:space="preserve">OFR-2023-0632</t>
  </si>
  <si>
    <t xml:space="preserve">LP-0603</t>
  </si>
  <si>
    <t xml:space="preserve">MA-2023-0603</t>
  </si>
  <si>
    <t xml:space="preserve">OFR-2023-0633</t>
  </si>
  <si>
    <t xml:space="preserve">GW-0718</t>
  </si>
  <si>
    <t xml:space="preserve">OFR-2023-0634</t>
  </si>
  <si>
    <t xml:space="preserve">LP-0416</t>
  </si>
  <si>
    <t xml:space="preserve">OFR-2023-0635</t>
  </si>
  <si>
    <t xml:space="preserve">VB-0413</t>
  </si>
  <si>
    <t xml:space="preserve">OFR-2023-0636</t>
  </si>
  <si>
    <t xml:space="preserve">SB-0610</t>
  </si>
  <si>
    <t xml:space="preserve">OFR-2023-0637</t>
  </si>
  <si>
    <t xml:space="preserve">VB-0309</t>
  </si>
  <si>
    <t xml:space="preserve">MA-2023-0309</t>
  </si>
  <si>
    <t xml:space="preserve">OFR-2023-0638</t>
  </si>
  <si>
    <t xml:space="preserve">OFR-2023-0639</t>
  </si>
  <si>
    <t xml:space="preserve">VB-0204</t>
  </si>
  <si>
    <t xml:space="preserve">OFR-2023-0640</t>
  </si>
  <si>
    <t xml:space="preserve">GW-0223</t>
  </si>
  <si>
    <t xml:space="preserve">OFR-2023-0641</t>
  </si>
  <si>
    <t xml:space="preserve">GW-1020</t>
  </si>
  <si>
    <t xml:space="preserve">OFR-2023-0642</t>
  </si>
  <si>
    <t xml:space="preserve">OFR-2023-0643</t>
  </si>
  <si>
    <t xml:space="preserve">VB-0311</t>
  </si>
  <si>
    <t xml:space="preserve">OFR-2023-0644</t>
  </si>
  <si>
    <t xml:space="preserve">OFR-2023-0645</t>
  </si>
  <si>
    <t xml:space="preserve">OFR-2023-0646</t>
  </si>
  <si>
    <t xml:space="preserve">GW-0106</t>
  </si>
  <si>
    <t xml:space="preserve">OFR-2023-0647</t>
  </si>
  <si>
    <t xml:space="preserve">SB-0223</t>
  </si>
  <si>
    <t xml:space="preserve">OFR-2023-0648</t>
  </si>
  <si>
    <t xml:space="preserve">OFR-2024-0649</t>
  </si>
  <si>
    <t xml:space="preserve">MA-2024-0301</t>
  </si>
  <si>
    <t xml:space="preserve">OFR-2024-0650</t>
  </si>
  <si>
    <t xml:space="preserve">GW-0215</t>
  </si>
  <si>
    <t xml:space="preserve">MA-2024-0215</t>
  </si>
  <si>
    <t xml:space="preserve">OFR-2024-0651</t>
  </si>
  <si>
    <t xml:space="preserve">EW-0209</t>
  </si>
  <si>
    <t xml:space="preserve">OFR-2024-0652</t>
  </si>
  <si>
    <t xml:space="preserve">SB-0216</t>
  </si>
  <si>
    <t xml:space="preserve">OFR-2024-0653</t>
  </si>
  <si>
    <t xml:space="preserve">OFR-2024-0654</t>
  </si>
  <si>
    <t xml:space="preserve">OFR-2024-0655</t>
  </si>
  <si>
    <t xml:space="preserve">OFR-2024-0656</t>
  </si>
  <si>
    <t xml:space="preserve">OFR-2024-0657</t>
  </si>
  <si>
    <t xml:space="preserve">GW-0208</t>
  </si>
  <si>
    <t xml:space="preserve">MA-2024-0208</t>
  </si>
  <si>
    <t xml:space="preserve">OFR-2024-0658</t>
  </si>
  <si>
    <t xml:space="preserve">GW-0409</t>
  </si>
  <si>
    <t xml:space="preserve">OFR-2024-0659</t>
  </si>
  <si>
    <t xml:space="preserve">SB-0606</t>
  </si>
  <si>
    <t xml:space="preserve">MA-2024-0606</t>
  </si>
  <si>
    <t xml:space="preserve">OFR-2024-0660</t>
  </si>
  <si>
    <t xml:space="preserve">SB-0506</t>
  </si>
  <si>
    <t xml:space="preserve">OFR-2024-0661</t>
  </si>
  <si>
    <t xml:space="preserve">OFR-2024-0662</t>
  </si>
  <si>
    <t xml:space="preserve">OFR-2024-0663</t>
  </si>
  <si>
    <t xml:space="preserve">SB-0403</t>
  </si>
  <si>
    <t xml:space="preserve">OFR-2024-0664</t>
  </si>
  <si>
    <t xml:space="preserve">OFR-2024-0665</t>
  </si>
  <si>
    <t xml:space="preserve">LP-0410</t>
  </si>
  <si>
    <t xml:space="preserve">MA-2024-0410</t>
  </si>
  <si>
    <t xml:space="preserve">OFR-2024-0666</t>
  </si>
  <si>
    <t xml:space="preserve">OFR-2024-0667</t>
  </si>
  <si>
    <t xml:space="preserve">SB-0603</t>
  </si>
  <si>
    <t xml:space="preserve">MA-2024-0603</t>
  </si>
  <si>
    <t xml:space="preserve">OFR-2024-0668</t>
  </si>
  <si>
    <t xml:space="preserve">GW-0613</t>
  </si>
  <si>
    <t xml:space="preserve">MA-2024-0613</t>
  </si>
  <si>
    <t xml:space="preserve">OFR-2024-0669</t>
  </si>
  <si>
    <t xml:space="preserve">LP-0920</t>
  </si>
  <si>
    <t xml:space="preserve">OFR-2024-0670</t>
  </si>
  <si>
    <t xml:space="preserve">LP-0515</t>
  </si>
  <si>
    <t xml:space="preserve">OFR-2024-0671</t>
  </si>
  <si>
    <t xml:space="preserve">SB-0616</t>
  </si>
  <si>
    <t xml:space="preserve">OFR-2024-0672</t>
  </si>
  <si>
    <t xml:space="preserve">OFR-2024-0673</t>
  </si>
  <si>
    <t xml:space="preserve">OFR-2024-0674</t>
  </si>
  <si>
    <t xml:space="preserve">SB-0822</t>
  </si>
  <si>
    <t xml:space="preserve">OFR-2024-0675</t>
  </si>
  <si>
    <t xml:space="preserve">LP-0405</t>
  </si>
  <si>
    <t xml:space="preserve">OFR-2024-0676</t>
  </si>
  <si>
    <t xml:space="preserve">OFR-2024-0677</t>
  </si>
  <si>
    <t xml:space="preserve">GW-0711</t>
  </si>
  <si>
    <t xml:space="preserve">MA-2024-0711</t>
  </si>
  <si>
    <t xml:space="preserve">OFR-2024-0678</t>
  </si>
  <si>
    <t xml:space="preserve">EW-0214</t>
  </si>
  <si>
    <t xml:space="preserve">MA-2024-0214</t>
  </si>
  <si>
    <t xml:space="preserve">OFR-2024-0679</t>
  </si>
  <si>
    <t xml:space="preserve">OFR-2024-0680</t>
  </si>
  <si>
    <t xml:space="preserve">SB-0116</t>
  </si>
  <si>
    <t xml:space="preserve">MA-2024-0116</t>
  </si>
  <si>
    <t xml:space="preserve">OFR-2024-0681</t>
  </si>
  <si>
    <t xml:space="preserve">OFR-2024-0682</t>
  </si>
  <si>
    <t xml:space="preserve">MA-2024-0616</t>
  </si>
  <si>
    <t xml:space="preserve">OFR-2024-0683</t>
  </si>
  <si>
    <t xml:space="preserve">OFR-2024-0684</t>
  </si>
  <si>
    <t xml:space="preserve">OFR-2024-0685</t>
  </si>
  <si>
    <t xml:space="preserve">EW-0503</t>
  </si>
  <si>
    <t xml:space="preserve">OFR-2024-0686</t>
  </si>
  <si>
    <t xml:space="preserve">OFR-2024-0687</t>
  </si>
  <si>
    <t xml:space="preserve">OFR-2024-0688</t>
  </si>
  <si>
    <t xml:space="preserve">OFR-2024-0689</t>
  </si>
  <si>
    <t xml:space="preserve">GW-1010</t>
  </si>
  <si>
    <t xml:space="preserve">MA-2024-1010</t>
  </si>
  <si>
    <t xml:space="preserve">OFR-2024-0690</t>
  </si>
  <si>
    <t xml:space="preserve">SB-0824</t>
  </si>
  <si>
    <t xml:space="preserve">OFR-2024-0691</t>
  </si>
  <si>
    <t xml:space="preserve">EW-0618</t>
  </si>
  <si>
    <t xml:space="preserve">OFR-2024-0692</t>
  </si>
  <si>
    <t xml:space="preserve">LP-0809</t>
  </si>
  <si>
    <t xml:space="preserve">MA-2024-0809</t>
  </si>
  <si>
    <t xml:space="preserve">OFR-2024-0693</t>
  </si>
  <si>
    <t xml:space="preserve">OFR-2024-0694</t>
  </si>
  <si>
    <t xml:space="preserve">SB-0124</t>
  </si>
  <si>
    <t xml:space="preserve">OFR-2024-0695</t>
  </si>
  <si>
    <t xml:space="preserve">OFR-2024-0696</t>
  </si>
  <si>
    <t xml:space="preserve">MA-2024-0307</t>
  </si>
  <si>
    <t xml:space="preserve">OFR-2024-0697</t>
  </si>
  <si>
    <t xml:space="preserve">OFR-2024-0698</t>
  </si>
  <si>
    <t xml:space="preserve">VB-0721</t>
  </si>
  <si>
    <t xml:space="preserve">OFR-2024-0699</t>
  </si>
  <si>
    <t xml:space="preserve">MA-2024-0518</t>
  </si>
  <si>
    <t xml:space="preserve">OFR-2024-0700</t>
  </si>
  <si>
    <t xml:space="preserve">EW-0709</t>
  </si>
  <si>
    <t xml:space="preserve">OFR-2024-0701</t>
  </si>
  <si>
    <t xml:space="preserve">EW-0902</t>
  </si>
  <si>
    <t xml:space="preserve">OFR-2024-0702</t>
  </si>
  <si>
    <t xml:space="preserve">MA-2024-0421</t>
  </si>
  <si>
    <t xml:space="preserve">OFR-2024-0703</t>
  </si>
  <si>
    <t xml:space="preserve">EW-0517</t>
  </si>
  <si>
    <t xml:space="preserve">MA-2024-0517</t>
  </si>
  <si>
    <t xml:space="preserve">OFR-2024-0704</t>
  </si>
  <si>
    <t xml:space="preserve">EW-0608</t>
  </si>
  <si>
    <t xml:space="preserve">OFR-2024-0705</t>
  </si>
  <si>
    <t xml:space="preserve">GW-0706</t>
  </si>
  <si>
    <t xml:space="preserve">OFR-2024-0706</t>
  </si>
  <si>
    <t xml:space="preserve">VB-0922</t>
  </si>
  <si>
    <t xml:space="preserve">MA-2024-0922</t>
  </si>
  <si>
    <t xml:space="preserve">OFR-2024-0707</t>
  </si>
  <si>
    <t xml:space="preserve">OFR-2024-0708</t>
  </si>
  <si>
    <t xml:space="preserve">MA-2024-1019</t>
  </si>
  <si>
    <t xml:space="preserve">OFR-2024-0709</t>
  </si>
  <si>
    <t xml:space="preserve">MA-2024-0702</t>
  </si>
  <si>
    <t xml:space="preserve">OFR-2024-0710</t>
  </si>
  <si>
    <t xml:space="preserve">VB-0622</t>
  </si>
  <si>
    <t xml:space="preserve">OFR-2024-0711</t>
  </si>
  <si>
    <t xml:space="preserve">EW-0321</t>
  </si>
  <si>
    <t xml:space="preserve">MA-2024-0321</t>
  </si>
  <si>
    <t xml:space="preserve">OFR-2024-0712</t>
  </si>
  <si>
    <t xml:space="preserve">MA-2024-0812</t>
  </si>
  <si>
    <t xml:space="preserve">OFR-2024-0713</t>
  </si>
  <si>
    <t xml:space="preserve">SB-0906</t>
  </si>
  <si>
    <t xml:space="preserve">MA-2024-0906</t>
  </si>
  <si>
    <t xml:space="preserve">OFR-2024-0714</t>
  </si>
  <si>
    <t xml:space="preserve">MA-2024-0209</t>
  </si>
  <si>
    <t xml:space="preserve">OFR-2024-0715</t>
  </si>
  <si>
    <t xml:space="preserve">MA-2024-0403</t>
  </si>
  <si>
    <t xml:space="preserve">OFR-2024-0716</t>
  </si>
  <si>
    <t xml:space="preserve">MA-2024-0411</t>
  </si>
  <si>
    <t xml:space="preserve">OFR-2024-0717</t>
  </si>
  <si>
    <t xml:space="preserve">MA-2024-0405</t>
  </si>
  <si>
    <t xml:space="preserve">OFR-2024-0718</t>
  </si>
  <si>
    <t xml:space="preserve">OFR-2024-0719</t>
  </si>
  <si>
    <t xml:space="preserve">SB-0722</t>
  </si>
  <si>
    <t xml:space="preserve">OFR-2024-0720</t>
  </si>
  <si>
    <t xml:space="preserve">OFR-2024-0721</t>
  </si>
  <si>
    <t xml:space="preserve">EW-0416</t>
  </si>
  <si>
    <t xml:space="preserve">MA-2024-0416</t>
  </si>
  <si>
    <t xml:space="preserve">OFR-2024-0722</t>
  </si>
  <si>
    <t xml:space="preserve">VB-0813</t>
  </si>
  <si>
    <t xml:space="preserve">MA-2024-0813</t>
  </si>
  <si>
    <t xml:space="preserve">OFR-2024-0723</t>
  </si>
  <si>
    <t xml:space="preserve">MA-2024-0219</t>
  </si>
  <si>
    <t xml:space="preserve">OFR-2024-0724</t>
  </si>
  <si>
    <t xml:space="preserve">OFR-2024-0725</t>
  </si>
  <si>
    <t xml:space="preserve">MA-2024-0720</t>
  </si>
  <si>
    <t xml:space="preserve">OFR-2024-0726</t>
  </si>
  <si>
    <t xml:space="preserve">VB-0104</t>
  </si>
  <si>
    <t xml:space="preserve">OFR-2024-0727</t>
  </si>
  <si>
    <t xml:space="preserve">LP-0315</t>
  </si>
  <si>
    <t xml:space="preserve">OFR-2024-0728</t>
  </si>
  <si>
    <t xml:space="preserve">EW-0710</t>
  </si>
  <si>
    <t xml:space="preserve">MA-2024-0710</t>
  </si>
  <si>
    <t xml:space="preserve">OFR-2024-0729</t>
  </si>
  <si>
    <t xml:space="preserve">OFR-2024-0730</t>
  </si>
  <si>
    <t xml:space="preserve">GW-0802</t>
  </si>
  <si>
    <t xml:space="preserve">OFR-2024-0731</t>
  </si>
  <si>
    <t xml:space="preserve">LP-0914</t>
  </si>
  <si>
    <t xml:space="preserve">MA-2024-0914</t>
  </si>
  <si>
    <t xml:space="preserve">OFR-2024-0732</t>
  </si>
  <si>
    <t xml:space="preserve">GW-0916</t>
  </si>
  <si>
    <t xml:space="preserve">MA-2024-0916</t>
  </si>
  <si>
    <t xml:space="preserve">OFR-2024-0733</t>
  </si>
  <si>
    <t xml:space="preserve">MA-2024-1016</t>
  </si>
  <si>
    <t xml:space="preserve">OFR-2024-0734</t>
  </si>
  <si>
    <t xml:space="preserve">LP-0512</t>
  </si>
  <si>
    <t xml:space="preserve">MA-2024-0512</t>
  </si>
  <si>
    <t xml:space="preserve">OFR-2024-0735</t>
  </si>
  <si>
    <t xml:space="preserve">OFR-2024-0736</t>
  </si>
  <si>
    <t xml:space="preserve">EW-0206</t>
  </si>
  <si>
    <t xml:space="preserve">MA-2024-0206</t>
  </si>
  <si>
    <t xml:space="preserve">OFR-2024-0737</t>
  </si>
  <si>
    <t xml:space="preserve">OFR-2024-0738</t>
  </si>
  <si>
    <t xml:space="preserve">MA-2024-0523</t>
  </si>
  <si>
    <t xml:space="preserve">OFR-2024-0739</t>
  </si>
  <si>
    <t xml:space="preserve">OFR-2024-0740</t>
  </si>
  <si>
    <t xml:space="preserve">MA-2024-0717</t>
  </si>
  <si>
    <t xml:space="preserve">OFR-2024-0741</t>
  </si>
  <si>
    <t xml:space="preserve">LP-0704</t>
  </si>
  <si>
    <t xml:space="preserve">MA-2024-0704</t>
  </si>
  <si>
    <t xml:space="preserve">OFR-2024-0742</t>
  </si>
  <si>
    <t xml:space="preserve">MA-2024-0713</t>
  </si>
  <si>
    <t xml:space="preserve">OFR-2024-0743</t>
  </si>
  <si>
    <t xml:space="preserve">LP-0310</t>
  </si>
  <si>
    <t xml:space="preserve">OFR-2024-0744</t>
  </si>
  <si>
    <t xml:space="preserve">SB-0820</t>
  </si>
  <si>
    <t xml:space="preserve">MA-2024-0820</t>
  </si>
  <si>
    <t xml:space="preserve">OFR-2024-0745</t>
  </si>
  <si>
    <t xml:space="preserve">VB-0306</t>
  </si>
  <si>
    <t xml:space="preserve">MA-2024-0306</t>
  </si>
  <si>
    <t xml:space="preserve">OFR-2024-0746</t>
  </si>
  <si>
    <t xml:space="preserve">OFR-2024-0747</t>
  </si>
  <si>
    <t xml:space="preserve">OFR-2024-0748</t>
  </si>
  <si>
    <t xml:space="preserve">OFR-2024-0749</t>
  </si>
  <si>
    <t xml:space="preserve">MA-2024-0317</t>
  </si>
  <si>
    <t xml:space="preserve">OFR-2024-0750</t>
  </si>
  <si>
    <t xml:space="preserve">VB-0920</t>
  </si>
  <si>
    <t xml:space="preserve">OFR-2024-0751</t>
  </si>
  <si>
    <t xml:space="preserve">VB-0206</t>
  </si>
  <si>
    <t xml:space="preserve">OFR-2024-0752</t>
  </si>
  <si>
    <t xml:space="preserve">OFR-2024-0753</t>
  </si>
  <si>
    <t xml:space="preserve">MA-2024-0408</t>
  </si>
  <si>
    <t xml:space="preserve">OFR-2024-0754</t>
  </si>
  <si>
    <t xml:space="preserve">VB-0619</t>
  </si>
  <si>
    <t xml:space="preserve">MA-2024-0619</t>
  </si>
  <si>
    <t xml:space="preserve">OFR-2024-0755</t>
  </si>
  <si>
    <t xml:space="preserve">VB-0602</t>
  </si>
  <si>
    <t xml:space="preserve">OFR-2024-0756</t>
  </si>
  <si>
    <t xml:space="preserve">MA-2024-1112</t>
  </si>
  <si>
    <t xml:space="preserve">OFR-2024-0757</t>
  </si>
  <si>
    <t xml:space="preserve">EW-0705</t>
  </si>
  <si>
    <t xml:space="preserve">MA-2024-0705</t>
  </si>
  <si>
    <t xml:space="preserve">OFR-2024-0758</t>
  </si>
  <si>
    <t xml:space="preserve">MA-2024-0612</t>
  </si>
  <si>
    <t xml:space="preserve">OFR-2024-0759</t>
  </si>
  <si>
    <t xml:space="preserve">LP-0722</t>
  </si>
  <si>
    <t xml:space="preserve">OFR-2024-0760</t>
  </si>
  <si>
    <t xml:space="preserve">SB-0615</t>
  </si>
  <si>
    <t xml:space="preserve">MA-2024-0615</t>
  </si>
  <si>
    <t xml:space="preserve">OFR-2024-0761</t>
  </si>
  <si>
    <t xml:space="preserve">EW-0404</t>
  </si>
  <si>
    <t xml:space="preserve">MA-2024-0404</t>
  </si>
  <si>
    <t xml:space="preserve">OFR-2024-0762</t>
  </si>
  <si>
    <t xml:space="preserve">OFR-2024-0763</t>
  </si>
  <si>
    <t xml:space="preserve">SB-0719</t>
  </si>
  <si>
    <t xml:space="preserve">MA-2024-0719</t>
  </si>
  <si>
    <t xml:space="preserve">OFR-2024-0764</t>
  </si>
  <si>
    <t xml:space="preserve">OFR-2024-0765</t>
  </si>
  <si>
    <t xml:space="preserve">VB-1003</t>
  </si>
  <si>
    <t xml:space="preserve">MA-2024-1003</t>
  </si>
  <si>
    <t xml:space="preserve">OFR-2024-0766</t>
  </si>
  <si>
    <t xml:space="preserve">EW-0607</t>
  </si>
  <si>
    <t xml:space="preserve">OFR-2024-0767</t>
  </si>
  <si>
    <t xml:space="preserve">GW-0510</t>
  </si>
  <si>
    <t xml:space="preserve">MA-2024-0510</t>
  </si>
  <si>
    <t xml:space="preserve">OFR-2024-0768</t>
  </si>
  <si>
    <t xml:space="preserve">VB-1012</t>
  </si>
  <si>
    <t xml:space="preserve">MA-2024-1012</t>
  </si>
  <si>
    <t xml:space="preserve">OFR-2024-0769</t>
  </si>
  <si>
    <t xml:space="preserve">MA-2024-0316</t>
  </si>
  <si>
    <t xml:space="preserve">OFR-2024-0770</t>
  </si>
  <si>
    <t xml:space="preserve">EW-0509</t>
  </si>
  <si>
    <t xml:space="preserve">OFR-2024-0771</t>
  </si>
  <si>
    <t xml:space="preserve">MA-2024-0110</t>
  </si>
  <si>
    <t xml:space="preserve">OFR-2024-0772</t>
  </si>
  <si>
    <t xml:space="preserve">LP-0324</t>
  </si>
  <si>
    <t xml:space="preserve">OFR-2024-0773</t>
  </si>
  <si>
    <t xml:space="preserve">SB-0308</t>
  </si>
  <si>
    <t xml:space="preserve">OFR-2024-0774</t>
  </si>
  <si>
    <t xml:space="preserve">OFR-2024-0775</t>
  </si>
  <si>
    <t xml:space="preserve">EW-0308</t>
  </si>
  <si>
    <t xml:space="preserve">OFR-2024-0776</t>
  </si>
  <si>
    <t xml:space="preserve">OFR-2024-0777</t>
  </si>
  <si>
    <t xml:space="preserve">VB-0409</t>
  </si>
  <si>
    <t xml:space="preserve">OFR-2024-0778</t>
  </si>
  <si>
    <t xml:space="preserve">VB-0519</t>
  </si>
  <si>
    <t xml:space="preserve">OFR-2024-0779</t>
  </si>
  <si>
    <t xml:space="preserve">VB-1010</t>
  </si>
  <si>
    <t xml:space="preserve">OFR-2024-0780</t>
  </si>
  <si>
    <t xml:space="preserve">MA-2024-0311</t>
  </si>
  <si>
    <t xml:space="preserve">OFR-2024-0781</t>
  </si>
  <si>
    <t xml:space="preserve">MA-2024-0519</t>
  </si>
  <si>
    <t xml:space="preserve">OFR-2024-0782</t>
  </si>
  <si>
    <t xml:space="preserve">OFR-2024-0783</t>
  </si>
  <si>
    <t xml:space="preserve">SB-0720</t>
  </si>
  <si>
    <t xml:space="preserve">OFR-2024-0784</t>
  </si>
  <si>
    <t xml:space="preserve">EW-0523</t>
  </si>
  <si>
    <t xml:space="preserve">OFR-2024-0785</t>
  </si>
  <si>
    <t xml:space="preserve">OFR-2024-0786</t>
  </si>
  <si>
    <t xml:space="preserve">OFR-2024-0787</t>
  </si>
  <si>
    <t xml:space="preserve">GW-0605</t>
  </si>
  <si>
    <t xml:space="preserve">OFR-2024-0788</t>
  </si>
  <si>
    <t xml:space="preserve">VB-0107</t>
  </si>
  <si>
    <t xml:space="preserve">MA-2024-0107</t>
  </si>
  <si>
    <t xml:space="preserve">OFR-2024-0789</t>
  </si>
  <si>
    <t xml:space="preserve">OFR-2024-0790</t>
  </si>
  <si>
    <t xml:space="preserve">GW-0422</t>
  </si>
  <si>
    <t xml:space="preserve">OFR-2024-0791</t>
  </si>
  <si>
    <t xml:space="preserve">SB-0302</t>
  </si>
  <si>
    <t xml:space="preserve">OFR-2024-0792</t>
  </si>
  <si>
    <t xml:space="preserve">VB-0924</t>
  </si>
  <si>
    <t xml:space="preserve">OFR-2024-0793</t>
  </si>
  <si>
    <t xml:space="preserve">OFR-2024-0794</t>
  </si>
  <si>
    <t xml:space="preserve">OFR-2024-0795</t>
  </si>
  <si>
    <t xml:space="preserve">GW-0715</t>
  </si>
  <si>
    <t xml:space="preserve">MA-2024-0715</t>
  </si>
  <si>
    <t xml:space="preserve">OFR-2024-0796</t>
  </si>
  <si>
    <t xml:space="preserve">SB-0806</t>
  </si>
  <si>
    <t xml:space="preserve">MA-2024-0806</t>
  </si>
  <si>
    <t xml:space="preserve">OFR-2024-0797</t>
  </si>
  <si>
    <t xml:space="preserve">LP-0421</t>
  </si>
  <si>
    <t xml:space="preserve">OFR-2024-0798</t>
  </si>
  <si>
    <t xml:space="preserve">VB-0314</t>
  </si>
  <si>
    <t xml:space="preserve">OFR-2024-0799</t>
  </si>
  <si>
    <t xml:space="preserve">MA-2024-0513</t>
  </si>
  <si>
    <t xml:space="preserve">OFR-2024-0800</t>
  </si>
  <si>
    <t xml:space="preserve">OFR-2024-0801</t>
  </si>
  <si>
    <t xml:space="preserve">SB-0515</t>
  </si>
  <si>
    <t xml:space="preserve">OFR-2024-0802</t>
  </si>
  <si>
    <t xml:space="preserve">OFR-2024-0803</t>
  </si>
  <si>
    <t xml:space="preserve">OFR-2024-0804</t>
  </si>
  <si>
    <t xml:space="preserve">OFR-2024-0805</t>
  </si>
  <si>
    <t xml:space="preserve">OFR-2024-0806</t>
  </si>
  <si>
    <t xml:space="preserve">LP-0910</t>
  </si>
  <si>
    <t xml:space="preserve">MA-2024-0910</t>
  </si>
  <si>
    <t xml:space="preserve">OFR-2024-0807</t>
  </si>
  <si>
    <t xml:space="preserve">MA-2024-0901</t>
  </si>
  <si>
    <t xml:space="preserve">OFR-2024-0808</t>
  </si>
  <si>
    <t xml:space="preserve">VB-0923</t>
  </si>
  <si>
    <t xml:space="preserve">MA-2024-0923</t>
  </si>
  <si>
    <t xml:space="preserve">OFR-2024-0809</t>
  </si>
  <si>
    <t xml:space="preserve">GW-0506</t>
  </si>
  <si>
    <t xml:space="preserve">OFR-2024-0810</t>
  </si>
  <si>
    <t xml:space="preserve">MA-2024-0604</t>
  </si>
  <si>
    <t xml:space="preserve">OFR-2024-0811</t>
  </si>
  <si>
    <t xml:space="preserve">OFR-2024-0812</t>
  </si>
  <si>
    <t xml:space="preserve">OFR-2024-0813</t>
  </si>
  <si>
    <t xml:space="preserve">LP-0214</t>
  </si>
  <si>
    <t xml:space="preserve">OFR-2024-0814</t>
  </si>
  <si>
    <t xml:space="preserve">VB-0716</t>
  </si>
  <si>
    <t xml:space="preserve">OFR-2024-0815</t>
  </si>
  <si>
    <t xml:space="preserve">OFR-2024-0816</t>
  </si>
  <si>
    <t xml:space="preserve">OFR-2024-0817</t>
  </si>
  <si>
    <t xml:space="preserve">OFR-2024-0818</t>
  </si>
  <si>
    <t xml:space="preserve">OFR-2024-0819</t>
  </si>
  <si>
    <t xml:space="preserve">OFR-2024-0820</t>
  </si>
  <si>
    <t xml:space="preserve">EW-0912</t>
  </si>
  <si>
    <t xml:space="preserve">MA-2024-0912</t>
  </si>
  <si>
    <t xml:space="preserve">OFR-2024-0821</t>
  </si>
  <si>
    <t xml:space="preserve">LP-0624</t>
  </si>
  <si>
    <t xml:space="preserve">MA-2024-0624</t>
  </si>
  <si>
    <t xml:space="preserve">OFR-2024-0822</t>
  </si>
  <si>
    <t xml:space="preserve">LP-0622</t>
  </si>
  <si>
    <t xml:space="preserve">MA-2024-0622</t>
  </si>
  <si>
    <t xml:space="preserve">OFR-2024-0823</t>
  </si>
  <si>
    <t xml:space="preserve">LP-1024</t>
  </si>
  <si>
    <t xml:space="preserve">OFR-2024-0824</t>
  </si>
  <si>
    <t xml:space="preserve">SB-0107</t>
  </si>
  <si>
    <t xml:space="preserve">OFR-2024-0825</t>
  </si>
  <si>
    <t xml:space="preserve">OFR-2024-0826</t>
  </si>
  <si>
    <t xml:space="preserve">VB-0316</t>
  </si>
  <si>
    <t xml:space="preserve">OFR-2024-0827</t>
  </si>
  <si>
    <t xml:space="preserve">LP-0918</t>
  </si>
  <si>
    <t xml:space="preserve">MA-2024-0918</t>
  </si>
  <si>
    <t xml:space="preserve">OFR-2024-0828</t>
  </si>
  <si>
    <t xml:space="preserve">OFR-2024-0829</t>
  </si>
  <si>
    <t xml:space="preserve">OFR-2024-0830</t>
  </si>
  <si>
    <t xml:space="preserve">GW-0123</t>
  </si>
  <si>
    <t xml:space="preserve">OFR-2024-0831</t>
  </si>
  <si>
    <t xml:space="preserve">VB-1008</t>
  </si>
  <si>
    <t xml:space="preserve">OFR-2024-0832</t>
  </si>
  <si>
    <t xml:space="preserve">EW-0319</t>
  </si>
  <si>
    <t xml:space="preserve">MA-2024-0319</t>
  </si>
  <si>
    <t xml:space="preserve">OFR-2024-0833</t>
  </si>
  <si>
    <t xml:space="preserve">GW-0102</t>
  </si>
  <si>
    <t xml:space="preserve">MA-2024-0102</t>
  </si>
  <si>
    <t xml:space="preserve">OFR-2024-0834</t>
  </si>
  <si>
    <t xml:space="preserve">OFR-2024-0835</t>
  </si>
  <si>
    <t xml:space="preserve">OFR-2024-0836</t>
  </si>
  <si>
    <t xml:space="preserve">MA-2024-1007</t>
  </si>
  <si>
    <t xml:space="preserve">OFR-2024-0837</t>
  </si>
  <si>
    <t xml:space="preserve">OFR-2024-0838</t>
  </si>
  <si>
    <t xml:space="preserve">OFR-2024-0839</t>
  </si>
  <si>
    <t xml:space="preserve">LP-0212</t>
  </si>
  <si>
    <t xml:space="preserve">MA-2024-0212</t>
  </si>
  <si>
    <t xml:space="preserve">OFR-2024-0840</t>
  </si>
  <si>
    <t xml:space="preserve">EW-0609</t>
  </si>
  <si>
    <t xml:space="preserve">OFR-2024-0841</t>
  </si>
  <si>
    <t xml:space="preserve">MA-2024-0524</t>
  </si>
  <si>
    <t xml:space="preserve">OFR-2024-0842</t>
  </si>
  <si>
    <t xml:space="preserve">VB-0219</t>
  </si>
  <si>
    <t xml:space="preserve">OFR-2024-0843</t>
  </si>
  <si>
    <t xml:space="preserve">GW-1002</t>
  </si>
  <si>
    <t xml:space="preserve">OFR-2024-0844</t>
  </si>
  <si>
    <t xml:space="preserve">MA-2024-0412</t>
  </si>
  <si>
    <t xml:space="preserve">OFR-2024-0845</t>
  </si>
  <si>
    <t xml:space="preserve">EW-0118</t>
  </si>
  <si>
    <t xml:space="preserve">OFR-2024-0846</t>
  </si>
  <si>
    <t xml:space="preserve">SB-0202</t>
  </si>
  <si>
    <t xml:space="preserve">OFR-2024-0847</t>
  </si>
  <si>
    <t xml:space="preserve">LP-0607</t>
  </si>
  <si>
    <t xml:space="preserve">OFR-2024-0848</t>
  </si>
  <si>
    <t xml:space="preserve">OFR-2024-0849</t>
  </si>
  <si>
    <t xml:space="preserve">VB-0324</t>
  </si>
  <si>
    <t xml:space="preserve">MA-2024-0324</t>
  </si>
  <si>
    <t xml:space="preserve">OFR-2024-0850</t>
  </si>
  <si>
    <t xml:space="preserve">EW-0801</t>
  </si>
  <si>
    <t xml:space="preserve">OFR-2024-0851</t>
  </si>
  <si>
    <t xml:space="preserve">LP-0903</t>
  </si>
  <si>
    <t xml:space="preserve">OFR-2024-0852</t>
  </si>
  <si>
    <t xml:space="preserve">OFR-2024-0853</t>
  </si>
  <si>
    <t xml:space="preserve">MA-2024-0913</t>
  </si>
  <si>
    <t xml:space="preserve">OFR-2024-0854</t>
  </si>
  <si>
    <t xml:space="preserve">SB-0322</t>
  </si>
  <si>
    <t xml:space="preserve">MA-2024-0322</t>
  </si>
  <si>
    <t xml:space="preserve">OFR-2024-0855</t>
  </si>
  <si>
    <t xml:space="preserve">OFR-2024-0856</t>
  </si>
  <si>
    <t xml:space="preserve">MA-2024-1014</t>
  </si>
  <si>
    <t xml:space="preserve">OFR-2024-0857</t>
  </si>
  <si>
    <t xml:space="preserve">OFR-2024-0858</t>
  </si>
  <si>
    <t xml:space="preserve">VB-0105</t>
  </si>
  <si>
    <t xml:space="preserve">MA-2024-0105</t>
  </si>
  <si>
    <t xml:space="preserve">OFR-2024-0859</t>
  </si>
  <si>
    <t xml:space="preserve">VB-0913</t>
  </si>
  <si>
    <t xml:space="preserve">OFR-2024-0860</t>
  </si>
  <si>
    <t xml:space="preserve">EW-0314</t>
  </si>
  <si>
    <t xml:space="preserve">MA-2024-0314</t>
  </si>
  <si>
    <t xml:space="preserve">OFR-2024-0861</t>
  </si>
  <si>
    <t xml:space="preserve">LP-0712</t>
  </si>
  <si>
    <t xml:space="preserve">MA-2024-0712</t>
  </si>
  <si>
    <t xml:space="preserve">OFR-2024-0862</t>
  </si>
  <si>
    <t xml:space="preserve">OFR-2024-0863</t>
  </si>
  <si>
    <t xml:space="preserve">MA-2024-0903</t>
  </si>
  <si>
    <t xml:space="preserve">OFR-2024-0864</t>
  </si>
  <si>
    <t xml:space="preserve">OFR-2024-0865</t>
  </si>
  <si>
    <t xml:space="preserve">OFR-2024-0866</t>
  </si>
  <si>
    <t xml:space="preserve">LP-0815</t>
  </si>
  <si>
    <t xml:space="preserve">MA-2024-0815</t>
  </si>
  <si>
    <t xml:space="preserve">OFR-2024-0867</t>
  </si>
  <si>
    <t xml:space="preserve">OFR-2024-0868</t>
  </si>
  <si>
    <t xml:space="preserve">OFR-2024-0869</t>
  </si>
  <si>
    <t xml:space="preserve">OFR-2024-0870</t>
  </si>
  <si>
    <t xml:space="preserve">LP-0303</t>
  </si>
  <si>
    <t xml:space="preserve">OFR-2024-0871</t>
  </si>
  <si>
    <t xml:space="preserve">SB-0313</t>
  </si>
  <si>
    <t xml:space="preserve">OFR-2024-0872</t>
  </si>
  <si>
    <t xml:space="preserve">LP-0911</t>
  </si>
  <si>
    <t xml:space="preserve">OFR-2024-0873</t>
  </si>
  <si>
    <t xml:space="preserve">EW-0207</t>
  </si>
  <si>
    <t xml:space="preserve">MA-2024-0207</t>
  </si>
  <si>
    <t xml:space="preserve">OFR-2024-0874</t>
  </si>
  <si>
    <t xml:space="preserve">OFR-2024-0875</t>
  </si>
  <si>
    <t xml:space="preserve">EW-0302</t>
  </si>
  <si>
    <t xml:space="preserve">OFR-2024-0876</t>
  </si>
  <si>
    <t xml:space="preserve">OFR-2024-0877</t>
  </si>
  <si>
    <t xml:space="preserve">OFR-2024-0878</t>
  </si>
  <si>
    <t xml:space="preserve">OFR-2024-0879</t>
  </si>
  <si>
    <t xml:space="preserve">MA-2024-0506</t>
  </si>
  <si>
    <t xml:space="preserve">OFR-2024-0880</t>
  </si>
  <si>
    <t xml:space="preserve">LP-0309</t>
  </si>
  <si>
    <t xml:space="preserve">MA-2024-0309</t>
  </si>
  <si>
    <t xml:space="preserve">OFR-2024-0881</t>
  </si>
  <si>
    <t xml:space="preserve">GW-0203</t>
  </si>
  <si>
    <t xml:space="preserve">MA-2024-0203</t>
  </si>
  <si>
    <t xml:space="preserve">OFR-2024-0882</t>
  </si>
  <si>
    <t xml:space="preserve">OFR-2024-0883</t>
  </si>
  <si>
    <t xml:space="preserve">VB-0517</t>
  </si>
  <si>
    <t xml:space="preserve">OFR-2024-0884</t>
  </si>
  <si>
    <t xml:space="preserve">EW-1019</t>
  </si>
  <si>
    <t xml:space="preserve">OFR-2024-0885</t>
  </si>
  <si>
    <t xml:space="preserve">OFR-2024-0886</t>
  </si>
  <si>
    <t xml:space="preserve">MA-2024-0223</t>
  </si>
  <si>
    <t xml:space="preserve">OFR-2024-0887</t>
  </si>
  <si>
    <t xml:space="preserve">VB-0223</t>
  </si>
  <si>
    <t xml:space="preserve">OFR-2024-0888</t>
  </si>
  <si>
    <t xml:space="preserve">OFR-2024-0889</t>
  </si>
  <si>
    <t xml:space="preserve">OFR-2024-0890</t>
  </si>
  <si>
    <t xml:space="preserve">GW-0322</t>
  </si>
  <si>
    <t xml:space="preserve">OFR-2024-0891</t>
  </si>
  <si>
    <t xml:space="preserve">OFR-2024-0892</t>
  </si>
  <si>
    <t xml:space="preserve">OFR-2024-0893</t>
  </si>
  <si>
    <t xml:space="preserve">SB-0214</t>
  </si>
  <si>
    <t xml:space="preserve">OFR-2024-0894</t>
  </si>
  <si>
    <t xml:space="preserve">MA-2024-0509</t>
  </si>
  <si>
    <t xml:space="preserve">OFR-2024-0895</t>
  </si>
  <si>
    <t xml:space="preserve">OFR-2024-0896</t>
  </si>
  <si>
    <t xml:space="preserve">MA-2024-0902</t>
  </si>
  <si>
    <t xml:space="preserve">OFR-2024-0897</t>
  </si>
  <si>
    <t xml:space="preserve">SB-0723</t>
  </si>
  <si>
    <t xml:space="preserve">MA-2024-0723</t>
  </si>
  <si>
    <t xml:space="preserve">OFR-2024-0898</t>
  </si>
  <si>
    <t xml:space="preserve">MA-2024-0413</t>
  </si>
  <si>
    <t xml:space="preserve">OFR-2024-0899</t>
  </si>
  <si>
    <t xml:space="preserve">SB-0710</t>
  </si>
  <si>
    <t xml:space="preserve">OFR-2024-0900</t>
  </si>
  <si>
    <t xml:space="preserve">MA-2024-0104</t>
  </si>
  <si>
    <t xml:space="preserve">OFR-2024-0901</t>
  </si>
  <si>
    <t xml:space="preserve">VB-0917</t>
  </si>
  <si>
    <t xml:space="preserve">OFR-2024-0902</t>
  </si>
  <si>
    <t xml:space="preserve">OFR-2024-0903</t>
  </si>
  <si>
    <t xml:space="preserve">OFR-2024-0904</t>
  </si>
  <si>
    <t xml:space="preserve">EW-0406</t>
  </si>
  <si>
    <t xml:space="preserve">OFR-2024-0905</t>
  </si>
  <si>
    <t xml:space="preserve">OFR-2024-0906</t>
  </si>
  <si>
    <t xml:space="preserve">MA-2024-0420</t>
  </si>
  <si>
    <t xml:space="preserve">OFR-2024-0907</t>
  </si>
  <si>
    <t xml:space="preserve">EW-0702</t>
  </si>
  <si>
    <t xml:space="preserve">OFR-2024-0908</t>
  </si>
  <si>
    <t xml:space="preserve">SB-0815</t>
  </si>
  <si>
    <t xml:space="preserve">OFR-2024-0909</t>
  </si>
  <si>
    <t xml:space="preserve">VB-0601</t>
  </si>
  <si>
    <t xml:space="preserve">OFR-2024-0910</t>
  </si>
  <si>
    <t xml:space="preserve">MA-2024-0407</t>
  </si>
  <si>
    <t xml:space="preserve">OFR-2024-0911</t>
  </si>
  <si>
    <t xml:space="preserve">VB-0420</t>
  </si>
  <si>
    <t xml:space="preserve">OFR-2024-0912</t>
  </si>
  <si>
    <t xml:space="preserve">EW-0720</t>
  </si>
  <si>
    <t xml:space="preserve">OFR-2024-0913</t>
  </si>
  <si>
    <t xml:space="preserve">OFR-2024-0914</t>
  </si>
  <si>
    <t xml:space="preserve">OFR-2024-0915</t>
  </si>
  <si>
    <t xml:space="preserve">OFR-2024-0916</t>
  </si>
  <si>
    <t xml:space="preserve">LP-1101</t>
  </si>
  <si>
    <t xml:space="preserve">MA-2024-1101</t>
  </si>
  <si>
    <t xml:space="preserve">OFR-2024-0917</t>
  </si>
  <si>
    <t xml:space="preserve">SB-0914</t>
  </si>
  <si>
    <t xml:space="preserve">OFR-2024-0918</t>
  </si>
  <si>
    <t xml:space="preserve">OFR-2024-0919</t>
  </si>
  <si>
    <t xml:space="preserve">OFR-2024-0920</t>
  </si>
  <si>
    <t xml:space="preserve">VB-0106</t>
  </si>
  <si>
    <t xml:space="preserve">MA-2024-0106</t>
  </si>
  <si>
    <t xml:space="preserve">OFR-2024-0921</t>
  </si>
  <si>
    <t xml:space="preserve">VB-0221</t>
  </si>
  <si>
    <t xml:space="preserve">MA-2024-0221</t>
  </si>
  <si>
    <t xml:space="preserve">OFR-2024-0922</t>
  </si>
  <si>
    <t xml:space="preserve">OFR-2024-0923</t>
  </si>
  <si>
    <t xml:space="preserve">EW-0904</t>
  </si>
  <si>
    <t xml:space="preserve">MA-2024-0904</t>
  </si>
  <si>
    <t xml:space="preserve">OFR-2024-0924</t>
  </si>
  <si>
    <t xml:space="preserve">GW-0814</t>
  </si>
  <si>
    <t xml:space="preserve">OFR-2024-0925</t>
  </si>
  <si>
    <t xml:space="preserve">MA-2024-0808</t>
  </si>
  <si>
    <t xml:space="preserve">OFR-2024-0926</t>
  </si>
  <si>
    <t xml:space="preserve">LP-0721</t>
  </si>
  <si>
    <t xml:space="preserve">MA-2024-0721</t>
  </si>
  <si>
    <t xml:space="preserve">OFR-2024-0927</t>
  </si>
  <si>
    <t xml:space="preserve">OFR-2024-0928</t>
  </si>
  <si>
    <t xml:space="preserve">MA-2024-0505</t>
  </si>
  <si>
    <t xml:space="preserve">OFR-2024-0929</t>
  </si>
  <si>
    <t xml:space="preserve">OFR-2024-0930</t>
  </si>
  <si>
    <t xml:space="preserve">GW-0902</t>
  </si>
  <si>
    <t xml:space="preserve">OFR-2024-0931</t>
  </si>
  <si>
    <t xml:space="preserve">OFR-2024-0932</t>
  </si>
  <si>
    <t xml:space="preserve">EW-0417</t>
  </si>
  <si>
    <t xml:space="preserve">MA-2024-0417</t>
  </si>
  <si>
    <t xml:space="preserve">OFR-2024-0933</t>
  </si>
  <si>
    <t xml:space="preserve">LP-0105</t>
  </si>
  <si>
    <t xml:space="preserve">OFR-2024-0934</t>
  </si>
  <si>
    <t xml:space="preserve">LP-0318</t>
  </si>
  <si>
    <t xml:space="preserve">MA-2024-0318</t>
  </si>
  <si>
    <t xml:space="preserve">OFR-2024-0935</t>
  </si>
  <si>
    <t xml:space="preserve">LP-0509</t>
  </si>
  <si>
    <t xml:space="preserve">OFR-2024-0936</t>
  </si>
  <si>
    <t xml:space="preserve">MA-2024-0401</t>
  </si>
  <si>
    <t xml:space="preserve">OFR-2024-0937</t>
  </si>
  <si>
    <t xml:space="preserve">VB-0407</t>
  </si>
  <si>
    <t xml:space="preserve">OFR-2024-0938</t>
  </si>
  <si>
    <t xml:space="preserve">OFR-2024-0939</t>
  </si>
  <si>
    <t xml:space="preserve">VB-0918</t>
  </si>
  <si>
    <t xml:space="preserve">OFR-2024-0940</t>
  </si>
  <si>
    <t xml:space="preserve">OFR-2024-0941</t>
  </si>
  <si>
    <t xml:space="preserve">LP-0803</t>
  </si>
  <si>
    <t xml:space="preserve">MA-2024-0803</t>
  </si>
  <si>
    <t xml:space="preserve">OFR-2024-0942</t>
  </si>
  <si>
    <t xml:space="preserve">SB-0407</t>
  </si>
  <si>
    <t xml:space="preserve">OFR-2024-0943</t>
  </si>
  <si>
    <t xml:space="preserve">OFR-2024-0944</t>
  </si>
  <si>
    <t xml:space="preserve">LP-0415</t>
  </si>
  <si>
    <t xml:space="preserve">OFR-2024-0945</t>
  </si>
  <si>
    <t xml:space="preserve">OFR-2024-0946</t>
  </si>
  <si>
    <t xml:space="preserve">OFR-2024-0947</t>
  </si>
  <si>
    <t xml:space="preserve">MA-2024-0112</t>
  </si>
  <si>
    <t xml:space="preserve">OFR-2024-0948</t>
  </si>
  <si>
    <t xml:space="preserve">SB-0304</t>
  </si>
  <si>
    <t xml:space="preserve">MA-2024-0304</t>
  </si>
  <si>
    <t xml:space="preserve">OFR-2024-0949</t>
  </si>
  <si>
    <t xml:space="preserve">EW-0422</t>
  </si>
  <si>
    <t xml:space="preserve">OFR-2024-0950</t>
  </si>
  <si>
    <t xml:space="preserve">VB-0707</t>
  </si>
  <si>
    <t xml:space="preserve">MA-2024-0707</t>
  </si>
  <si>
    <t xml:space="preserve">OFR-2024-0951</t>
  </si>
  <si>
    <t xml:space="preserve">GW-0201</t>
  </si>
  <si>
    <t xml:space="preserve">OFR-2024-0952</t>
  </si>
  <si>
    <t xml:space="preserve">OFR-2024-0953</t>
  </si>
  <si>
    <t xml:space="preserve">EW-0623</t>
  </si>
  <si>
    <t xml:space="preserve">MA-2024-0623</t>
  </si>
  <si>
    <t xml:space="preserve">OFR-2024-0954</t>
  </si>
  <si>
    <t xml:space="preserve">OFR-2024-0955</t>
  </si>
  <si>
    <t xml:space="preserve">OFR-2024-0956</t>
  </si>
  <si>
    <t xml:space="preserve">SB-0901</t>
  </si>
  <si>
    <t xml:space="preserve">OFR-2024-0957</t>
  </si>
  <si>
    <t xml:space="preserve">VB-1015</t>
  </si>
  <si>
    <t xml:space="preserve">MA-2024-1015</t>
  </si>
  <si>
    <t xml:space="preserve">OFR-2024-0958</t>
  </si>
  <si>
    <t xml:space="preserve">MA-2024-1017</t>
  </si>
  <si>
    <t xml:space="preserve">OFR-2024-0959</t>
  </si>
  <si>
    <t xml:space="preserve">LP-1004</t>
  </si>
  <si>
    <t xml:space="preserve">MA-2024-1004</t>
  </si>
  <si>
    <t xml:space="preserve">OFR-2024-0960</t>
  </si>
  <si>
    <t xml:space="preserve">LP-0822</t>
  </si>
  <si>
    <t xml:space="preserve">OFR-2024-0961</t>
  </si>
  <si>
    <t xml:space="preserve">LP-0817</t>
  </si>
  <si>
    <t xml:space="preserve">MA-2024-0817</t>
  </si>
  <si>
    <t xml:space="preserve">OFR-2024-0962</t>
  </si>
  <si>
    <t xml:space="preserve">OFR-2025-0963</t>
  </si>
  <si>
    <t xml:space="preserve">MA-2025-0610</t>
  </si>
  <si>
    <t xml:space="preserve">OFR-2025-0964</t>
  </si>
  <si>
    <t xml:space="preserve">OFR-2025-0965</t>
  </si>
  <si>
    <t xml:space="preserve">EW-0914</t>
  </si>
  <si>
    <t xml:space="preserve">MA-2025-0914</t>
  </si>
  <si>
    <t xml:space="preserve">OFR-2025-0966</t>
  </si>
  <si>
    <t xml:space="preserve">MA-2025-0715</t>
  </si>
  <si>
    <t xml:space="preserve">OFR-2025-0967</t>
  </si>
  <si>
    <t xml:space="preserve">MA-2025-1101</t>
  </si>
  <si>
    <t xml:space="preserve">OFR-2025-0968</t>
  </si>
  <si>
    <t xml:space="preserve">GW-0517</t>
  </si>
  <si>
    <t xml:space="preserve">OFR-2025-0969</t>
  </si>
  <si>
    <t xml:space="preserve">GW-0908</t>
  </si>
  <si>
    <t xml:space="preserve">OFR-2025-0970</t>
  </si>
  <si>
    <t xml:space="preserve">OFR-2025-0971</t>
  </si>
  <si>
    <t xml:space="preserve">LP-0109</t>
  </si>
  <si>
    <t xml:space="preserve">OFR-2025-0972</t>
  </si>
  <si>
    <t xml:space="preserve">GW-0604</t>
  </si>
  <si>
    <t xml:space="preserve">MA-2025-0604</t>
  </si>
  <si>
    <t xml:space="preserve">OFR-2025-0973</t>
  </si>
  <si>
    <t xml:space="preserve">SB-0221</t>
  </si>
  <si>
    <t xml:space="preserve">MA-2025-0221</t>
  </si>
  <si>
    <t xml:space="preserve">OFR-2025-0974</t>
  </si>
  <si>
    <t xml:space="preserve">OFR-2025-0975</t>
  </si>
  <si>
    <t xml:space="preserve">OFR-2025-0976</t>
  </si>
  <si>
    <t xml:space="preserve">SB-0422</t>
  </si>
  <si>
    <t xml:space="preserve">OFR-2025-0977</t>
  </si>
  <si>
    <t xml:space="preserve">OFR-2025-0978</t>
  </si>
  <si>
    <t xml:space="preserve">LP-0714</t>
  </si>
  <si>
    <t xml:space="preserve">MA-2025-0714</t>
  </si>
  <si>
    <t xml:space="preserve">OFR-2025-0979</t>
  </si>
  <si>
    <t xml:space="preserve">EW-1003</t>
  </si>
  <si>
    <t xml:space="preserve">MA-2025-1003</t>
  </si>
  <si>
    <t xml:space="preserve">OFR-2025-0980</t>
  </si>
  <si>
    <t xml:space="preserve">GW-0120</t>
  </si>
  <si>
    <t xml:space="preserve">MA-2025-0120</t>
  </si>
  <si>
    <t xml:space="preserve">OFR-2025-0981</t>
  </si>
  <si>
    <t xml:space="preserve">GW-0117</t>
  </si>
  <si>
    <t xml:space="preserve">MA-2025-0117</t>
  </si>
  <si>
    <t xml:space="preserve">OFR-2025-0982</t>
  </si>
  <si>
    <t xml:space="preserve">SB-0605</t>
  </si>
  <si>
    <t xml:space="preserve">MA-2025-0605</t>
  </si>
  <si>
    <t xml:space="preserve">OFR-2025-0983</t>
  </si>
  <si>
    <t xml:space="preserve">MA-2025-0322</t>
  </si>
  <si>
    <t xml:space="preserve">OFR-2025-0984</t>
  </si>
  <si>
    <t xml:space="preserve">MA-2025-0404</t>
  </si>
  <si>
    <t xml:space="preserve">OFR-2025-0985</t>
  </si>
  <si>
    <t xml:space="preserve">OFR-2025-0986</t>
  </si>
  <si>
    <t xml:space="preserve">EW-0919</t>
  </si>
  <si>
    <t xml:space="preserve">OFR-2025-0987</t>
  </si>
  <si>
    <t xml:space="preserve">MA-2025-0114</t>
  </si>
  <si>
    <t xml:space="preserve">OFR-2025-0988</t>
  </si>
  <si>
    <t xml:space="preserve">MA-2025-0813</t>
  </si>
  <si>
    <t xml:space="preserve">OFR-2025-0989</t>
  </si>
  <si>
    <t xml:space="preserve">LP-1002</t>
  </si>
  <si>
    <t xml:space="preserve">MA-2025-1002</t>
  </si>
  <si>
    <t xml:space="preserve">OFR-2025-0990</t>
  </si>
  <si>
    <t xml:space="preserve">OFR-2025-0991</t>
  </si>
  <si>
    <t xml:space="preserve">SB-0324</t>
  </si>
  <si>
    <t xml:space="preserve">OFR-2025-0992</t>
  </si>
  <si>
    <t xml:space="preserve">LP-1120</t>
  </si>
  <si>
    <t xml:space="preserve">OFR-2025-0993</t>
  </si>
  <si>
    <t xml:space="preserve">LP-0519</t>
  </si>
  <si>
    <t xml:space="preserve">MA-2025-0519</t>
  </si>
  <si>
    <t xml:space="preserve">OFR-2025-0994</t>
  </si>
  <si>
    <t xml:space="preserve">OFR-2025-0995</t>
  </si>
  <si>
    <t xml:space="preserve">MA-2025-0215</t>
  </si>
  <si>
    <t xml:space="preserve">OFR-2025-0996</t>
  </si>
  <si>
    <t xml:space="preserve">MA-2025-0219</t>
  </si>
  <si>
    <t xml:space="preserve">OFR-2025-0997</t>
  </si>
  <si>
    <t xml:space="preserve">MA-2025-0810</t>
  </si>
  <si>
    <t xml:space="preserve">OFR-2025-0998</t>
  </si>
  <si>
    <t xml:space="preserve">MA-2025-0907</t>
  </si>
  <si>
    <t xml:space="preserve">OFR-2025-0999</t>
  </si>
  <si>
    <t xml:space="preserve">LP-1107</t>
  </si>
  <si>
    <t xml:space="preserve">OFR-2025-1000</t>
  </si>
  <si>
    <t xml:space="preserve">EW-0817</t>
  </si>
  <si>
    <t xml:space="preserve">MA-2025-0817</t>
  </si>
  <si>
    <t xml:space="preserve">OFR-2025-1001</t>
  </si>
  <si>
    <t xml:space="preserve">LP-0304</t>
  </si>
  <si>
    <t xml:space="preserve">OFR-2025-1002</t>
  </si>
  <si>
    <t xml:space="preserve">EW-0718</t>
  </si>
  <si>
    <t xml:space="preserve">MA-2025-0718</t>
  </si>
  <si>
    <t xml:space="preserve">OFR-2025-1003</t>
  </si>
  <si>
    <t xml:space="preserve">OFR-2025-1004</t>
  </si>
  <si>
    <t xml:space="preserve">LP-0119</t>
  </si>
  <si>
    <t xml:space="preserve">MA-2025-0119</t>
  </si>
  <si>
    <t xml:space="preserve">OFR-2025-1005</t>
  </si>
  <si>
    <t xml:space="preserve">EW-0909</t>
  </si>
  <si>
    <t xml:space="preserve">OFR-2025-1006</t>
  </si>
  <si>
    <t xml:space="preserve">MA-2025-0509</t>
  </si>
  <si>
    <t xml:space="preserve">OFR-2025-1007</t>
  </si>
  <si>
    <t xml:space="preserve">SB-0301</t>
  </si>
  <si>
    <t xml:space="preserve">MA-2025-0301</t>
  </si>
  <si>
    <t xml:space="preserve">OFR-2025-1008</t>
  </si>
  <si>
    <t xml:space="preserve">MA-2025-0112</t>
  </si>
  <si>
    <t xml:space="preserve">OFR-2025-1009</t>
  </si>
  <si>
    <t xml:space="preserve">OFR-2025-1010</t>
  </si>
  <si>
    <t xml:space="preserve">OFR-2025-1011</t>
  </si>
  <si>
    <t xml:space="preserve">LP-0507</t>
  </si>
  <si>
    <t xml:space="preserve">MA-2025-0507</t>
  </si>
  <si>
    <t xml:space="preserve">OFR-2025-1012</t>
  </si>
  <si>
    <t xml:space="preserve">LP-1108</t>
  </si>
  <si>
    <t xml:space="preserve">OFR-2025-1013</t>
  </si>
  <si>
    <t xml:space="preserve">GW-0804</t>
  </si>
  <si>
    <t xml:space="preserve">MA-2025-0804</t>
  </si>
  <si>
    <t xml:space="preserve">OFR-2025-1014</t>
  </si>
  <si>
    <t xml:space="preserve">SB-0215</t>
  </si>
  <si>
    <t xml:space="preserve">OFR-2025-1015</t>
  </si>
  <si>
    <t xml:space="preserve">SB-0417</t>
  </si>
  <si>
    <t xml:space="preserve">OFR-2025-1016</t>
  </si>
  <si>
    <t xml:space="preserve">GW-0906</t>
  </si>
  <si>
    <t xml:space="preserve">MA-2025-0906</t>
  </si>
  <si>
    <t xml:space="preserve">OFR-2025-1017</t>
  </si>
  <si>
    <t xml:space="preserve">GW-0806</t>
  </si>
  <si>
    <t xml:space="preserve">MA-2025-0806</t>
  </si>
  <si>
    <t xml:space="preserve">OFR-2025-1018</t>
  </si>
  <si>
    <t xml:space="preserve">OFR-2025-1019</t>
  </si>
  <si>
    <t xml:space="preserve">MA-2025-1112</t>
  </si>
  <si>
    <t xml:space="preserve">OFR-2025-1020</t>
  </si>
  <si>
    <t xml:space="preserve">OFR-2025-1021</t>
  </si>
  <si>
    <t xml:space="preserve">MA-2025-0719</t>
  </si>
  <si>
    <t xml:space="preserve">OFR-2025-1022</t>
  </si>
  <si>
    <t xml:space="preserve">VB-0901</t>
  </si>
  <si>
    <t xml:space="preserve">OFR-2025-1023</t>
  </si>
  <si>
    <t xml:space="preserve">OFR-2025-1024</t>
  </si>
  <si>
    <t xml:space="preserve">OFR-2025-1025</t>
  </si>
  <si>
    <t xml:space="preserve">OFR-2025-1026</t>
  </si>
  <si>
    <t xml:space="preserve">MA-2025-0803</t>
  </si>
  <si>
    <t xml:space="preserve">OFR-2025-1027</t>
  </si>
  <si>
    <t xml:space="preserve">EW-0402</t>
  </si>
  <si>
    <t xml:space="preserve">MA-2025-0402</t>
  </si>
  <si>
    <t xml:space="preserve">OFR-2025-1028</t>
  </si>
  <si>
    <t xml:space="preserve">LP-0316</t>
  </si>
  <si>
    <t xml:space="preserve">OFR-2025-1029</t>
  </si>
  <si>
    <t xml:space="preserve">VB-0906</t>
  </si>
  <si>
    <t xml:space="preserve">OFR-2025-1030</t>
  </si>
  <si>
    <t xml:space="preserve">OFR-2025-1031</t>
  </si>
  <si>
    <t xml:space="preserve">EW-0805</t>
  </si>
  <si>
    <t xml:space="preserve">MA-2025-0805</t>
  </si>
  <si>
    <t xml:space="preserve">OFR-2025-1032</t>
  </si>
  <si>
    <t xml:space="preserve">OFR-2025-1033</t>
  </si>
  <si>
    <t xml:space="preserve">OFR-2025-1034</t>
  </si>
  <si>
    <t xml:space="preserve">OFR-2025-1035</t>
  </si>
  <si>
    <t xml:space="preserve">LP-0508</t>
  </si>
  <si>
    <t xml:space="preserve">MA-2025-0508</t>
  </si>
  <si>
    <t xml:space="preserve">OFR-2025-1036</t>
  </si>
  <si>
    <t xml:space="preserve">OFR-2025-1037</t>
  </si>
  <si>
    <t xml:space="preserve">OFR-2025-1038</t>
  </si>
  <si>
    <t xml:space="preserve">MA-2025-0606</t>
  </si>
  <si>
    <t xml:space="preserve">OFR-2025-1039</t>
  </si>
  <si>
    <t xml:space="preserve">OFR-2025-1040</t>
  </si>
  <si>
    <t xml:space="preserve">OFR-2025-1041</t>
  </si>
  <si>
    <t xml:space="preserve">VB-0421</t>
  </si>
  <si>
    <t xml:space="preserve">MA-2025-0421</t>
  </si>
  <si>
    <t xml:space="preserve">OFR-2025-1042</t>
  </si>
  <si>
    <t xml:space="preserve">OFR-2025-1043</t>
  </si>
  <si>
    <t xml:space="preserve">EW-0205</t>
  </si>
  <si>
    <t xml:space="preserve">MA-2025-0205</t>
  </si>
  <si>
    <t xml:space="preserve">OFR-2025-1044</t>
  </si>
  <si>
    <t xml:space="preserve">EW-0721</t>
  </si>
  <si>
    <t xml:space="preserve">MA-2025-0721</t>
  </si>
  <si>
    <t xml:space="preserve">OFR-2025-1045</t>
  </si>
  <si>
    <t xml:space="preserve">MA-2025-0206</t>
  </si>
  <si>
    <t xml:space="preserve">OFR-2025-1046</t>
  </si>
  <si>
    <t xml:space="preserve">EW-0603</t>
  </si>
  <si>
    <t xml:space="preserve">OFR-2025-1047</t>
  </si>
  <si>
    <t xml:space="preserve">VB-0624</t>
  </si>
  <si>
    <t xml:space="preserve">OFR-2025-1048</t>
  </si>
  <si>
    <t xml:space="preserve">EW-0811</t>
  </si>
  <si>
    <t xml:space="preserve">OFR-2025-1049</t>
  </si>
  <si>
    <t xml:space="preserve">VB-0502</t>
  </si>
  <si>
    <t xml:space="preserve">MA-2025-0502</t>
  </si>
  <si>
    <t xml:space="preserve">OFR-2025-1050</t>
  </si>
  <si>
    <t xml:space="preserve">VB-1009</t>
  </si>
  <si>
    <t xml:space="preserve">MA-2025-1009</t>
  </si>
  <si>
    <t xml:space="preserve">OFR-2025-1051</t>
  </si>
  <si>
    <t xml:space="preserve">VB-1020</t>
  </si>
  <si>
    <t xml:space="preserve">OFR-2025-1052</t>
  </si>
  <si>
    <t xml:space="preserve">MA-2025-0918</t>
  </si>
  <si>
    <t xml:space="preserve">OFR-2025-1053</t>
  </si>
  <si>
    <t xml:space="preserve">OFR-2025-1054</t>
  </si>
  <si>
    <t xml:space="preserve">VB-0604</t>
  </si>
  <si>
    <t xml:space="preserve">OFR-2025-1055</t>
  </si>
  <si>
    <t xml:space="preserve">MA-2025-0317</t>
  </si>
  <si>
    <t xml:space="preserve">OFR-2025-1056</t>
  </si>
  <si>
    <t xml:space="preserve">LP-0409</t>
  </si>
  <si>
    <t xml:space="preserve">MA-2025-0409</t>
  </si>
  <si>
    <t xml:space="preserve">OFR-2025-1057</t>
  </si>
  <si>
    <t xml:space="preserve">MA-2025-0612</t>
  </si>
  <si>
    <t xml:space="preserve">OFR-2025-1058</t>
  </si>
  <si>
    <t xml:space="preserve">LP-0723</t>
  </si>
  <si>
    <t xml:space="preserve">OFR-2025-1059</t>
  </si>
  <si>
    <t xml:space="preserve">OFR-2025-1060</t>
  </si>
  <si>
    <t xml:space="preserve">LP-0609</t>
  </si>
  <si>
    <t xml:space="preserve">OFR-2025-1061</t>
  </si>
  <si>
    <t xml:space="preserve">GW-0423</t>
  </si>
  <si>
    <t xml:space="preserve">MA-2025-0423</t>
  </si>
  <si>
    <t xml:space="preserve">OFR-2025-1062</t>
  </si>
  <si>
    <t xml:space="preserve">EW-1012</t>
  </si>
  <si>
    <t xml:space="preserve">MA-2025-1012</t>
  </si>
  <si>
    <t xml:space="preserve">OFR-2025-1063</t>
  </si>
  <si>
    <t xml:space="preserve">GW-0616</t>
  </si>
  <si>
    <t xml:space="preserve">OFR-2025-1064</t>
  </si>
  <si>
    <t xml:space="preserve">OFR-2025-1065</t>
  </si>
  <si>
    <t xml:space="preserve">OFR-2025-1066</t>
  </si>
  <si>
    <t xml:space="preserve">OFR-2025-1067</t>
  </si>
  <si>
    <t xml:space="preserve">OFR-2025-1068</t>
  </si>
  <si>
    <t xml:space="preserve">OFR-2025-1069</t>
  </si>
  <si>
    <t xml:space="preserve">MA-2025-0401</t>
  </si>
  <si>
    <t xml:space="preserve">OFR-2025-1070</t>
  </si>
  <si>
    <t xml:space="preserve">OFR-2025-1071</t>
  </si>
  <si>
    <t xml:space="preserve">MA-2025-1023</t>
  </si>
  <si>
    <t xml:space="preserve">OFR-2025-1072</t>
  </si>
  <si>
    <t xml:space="preserve">OFR-2025-1073</t>
  </si>
  <si>
    <t xml:space="preserve">MA-2025-0603</t>
  </si>
  <si>
    <t xml:space="preserve">OFR-2025-1074</t>
  </si>
  <si>
    <t xml:space="preserve">OFR-2025-1075</t>
  </si>
  <si>
    <t xml:space="preserve">LP-0208</t>
  </si>
  <si>
    <t xml:space="preserve">OFR-2025-1076</t>
  </si>
  <si>
    <t xml:space="preserve">OFR-2025-1077</t>
  </si>
  <si>
    <t xml:space="preserve">MA-2025-1116</t>
  </si>
  <si>
    <t xml:space="preserve">OFR-2025-1078</t>
  </si>
  <si>
    <t xml:space="preserve">MA-2025-0909</t>
  </si>
  <si>
    <t xml:space="preserve">OFR-2025-1079</t>
  </si>
  <si>
    <t xml:space="preserve">EW-0415</t>
  </si>
  <si>
    <t xml:space="preserve">OFR-2025-1080</t>
  </si>
  <si>
    <t xml:space="preserve">EW-0210</t>
  </si>
  <si>
    <t xml:space="preserve">MA-2025-0210</t>
  </si>
  <si>
    <t xml:space="preserve">OFR-2025-1081</t>
  </si>
  <si>
    <t xml:space="preserve">OFR-2025-1082</t>
  </si>
  <si>
    <t xml:space="preserve">GW-0815</t>
  </si>
  <si>
    <t xml:space="preserve">MA-2025-0815</t>
  </si>
  <si>
    <t xml:space="preserve">OFR-2025-1083</t>
  </si>
  <si>
    <t xml:space="preserve">OFR-2025-1084</t>
  </si>
  <si>
    <t xml:space="preserve">VB-0702</t>
  </si>
  <si>
    <t xml:space="preserve">OFR-2025-1085</t>
  </si>
  <si>
    <t xml:space="preserve">OFR-2025-1086</t>
  </si>
  <si>
    <t xml:space="preserve">GW-0713</t>
  </si>
  <si>
    <t xml:space="preserve">MA-2025-0713</t>
  </si>
  <si>
    <t xml:space="preserve">OFR-2025-1087</t>
  </si>
  <si>
    <t xml:space="preserve">OFR-2025-1088</t>
  </si>
  <si>
    <t xml:space="preserve">MA-2025-1007</t>
  </si>
  <si>
    <t xml:space="preserve">OFR-2025-1089</t>
  </si>
  <si>
    <t xml:space="preserve">MA-2025-1108</t>
  </si>
  <si>
    <t xml:space="preserve">OFR-2025-1090</t>
  </si>
  <si>
    <t xml:space="preserve">LP-0124</t>
  </si>
  <si>
    <t xml:space="preserve">OFR-2025-1091</t>
  </si>
  <si>
    <t xml:space="preserve">SB-0411</t>
  </si>
  <si>
    <t xml:space="preserve">OFR-2025-1092</t>
  </si>
  <si>
    <t xml:space="preserve">MA-2025-0919</t>
  </si>
  <si>
    <t xml:space="preserve">OFR-2025-1093</t>
  </si>
  <si>
    <t xml:space="preserve">GW-0901</t>
  </si>
  <si>
    <t xml:space="preserve">OFR-2025-1094</t>
  </si>
  <si>
    <t xml:space="preserve">VB-0419</t>
  </si>
  <si>
    <t xml:space="preserve">MA-2025-0419</t>
  </si>
  <si>
    <t xml:space="preserve">OFR-2025-1095</t>
  </si>
  <si>
    <t xml:space="preserve">SB-0101</t>
  </si>
  <si>
    <t xml:space="preserve">OFR-2025-1096</t>
  </si>
  <si>
    <t xml:space="preserve">MA-2025-0601</t>
  </si>
  <si>
    <t xml:space="preserve">OFR-2025-1097</t>
  </si>
  <si>
    <t xml:space="preserve">SB-0814</t>
  </si>
  <si>
    <t xml:space="preserve">MA-2025-0814</t>
  </si>
  <si>
    <t xml:space="preserve">OFR-2025-1098</t>
  </si>
  <si>
    <t xml:space="preserve">LP-0901</t>
  </si>
  <si>
    <t xml:space="preserve">OFR-2025-1099</t>
  </si>
  <si>
    <t xml:space="preserve">OFR-2025-1100</t>
  </si>
  <si>
    <t xml:space="preserve">OFR-2025-1101</t>
  </si>
  <si>
    <t xml:space="preserve">OFR-2025-1102</t>
  </si>
  <si>
    <t xml:space="preserve">GW-0619</t>
  </si>
  <si>
    <t xml:space="preserve">MA-2025-0619</t>
  </si>
  <si>
    <t xml:space="preserve">OFR-2025-1103</t>
  </si>
  <si>
    <t xml:space="preserve">EW-0713</t>
  </si>
  <si>
    <t xml:space="preserve">OFR-2025-1104</t>
  </si>
  <si>
    <t xml:space="preserve">MA-2025-0418</t>
  </si>
  <si>
    <t xml:space="preserve">OFR-2025-1105</t>
  </si>
  <si>
    <t xml:space="preserve">OFR-2025-1106</t>
  </si>
  <si>
    <t xml:space="preserve">EW-0704</t>
  </si>
  <si>
    <t xml:space="preserve">OFR-2025-1107</t>
  </si>
  <si>
    <t xml:space="preserve">OFR-2025-1108</t>
  </si>
  <si>
    <t xml:space="preserve">OFR-2025-1109</t>
  </si>
  <si>
    <t xml:space="preserve">SB-0621</t>
  </si>
  <si>
    <t xml:space="preserve">MA-2025-0621</t>
  </si>
  <si>
    <t xml:space="preserve">OFR-2025-1110</t>
  </si>
  <si>
    <t xml:space="preserve">OFR-2025-1111</t>
  </si>
  <si>
    <t xml:space="preserve">OFR-2025-1112</t>
  </si>
  <si>
    <t xml:space="preserve">EW-0815</t>
  </si>
  <si>
    <t xml:space="preserve">OFR-2025-1113</t>
  </si>
  <si>
    <t xml:space="preserve">OFR-2025-1114</t>
  </si>
  <si>
    <t xml:space="preserve">EW-0409</t>
  </si>
  <si>
    <t xml:space="preserve">OFR-2025-1115</t>
  </si>
  <si>
    <t xml:space="preserve">OFR-2025-1116</t>
  </si>
  <si>
    <t xml:space="preserve">OFR-2025-1117</t>
  </si>
  <si>
    <t xml:space="preserve">GW-1017</t>
  </si>
  <si>
    <t xml:space="preserve">OFR-2025-1118</t>
  </si>
  <si>
    <t xml:space="preserve">MA-2025-0412</t>
  </si>
  <si>
    <t xml:space="preserve">OFR-2025-1119</t>
  </si>
  <si>
    <t xml:space="preserve">OFR-2025-1120</t>
  </si>
  <si>
    <t xml:space="preserve">OFR-2025-1121</t>
  </si>
  <si>
    <t xml:space="preserve">OFR-2025-1122</t>
  </si>
  <si>
    <t xml:space="preserve">MA-2025-0422</t>
  </si>
  <si>
    <t xml:space="preserve">OFR-2025-1123</t>
  </si>
  <si>
    <t xml:space="preserve">VB-0209</t>
  </si>
  <si>
    <t xml:space="preserve">OFR-2025-1124</t>
  </si>
  <si>
    <t xml:space="preserve">LP-0816</t>
  </si>
  <si>
    <t xml:space="preserve">OFR-2025-1125</t>
  </si>
  <si>
    <t xml:space="preserve">LP-0616</t>
  </si>
  <si>
    <t xml:space="preserve">OFR-2025-1126</t>
  </si>
  <si>
    <t xml:space="preserve">OFR-2025-1127</t>
  </si>
  <si>
    <t xml:space="preserve">SB-0516</t>
  </si>
  <si>
    <t xml:space="preserve">OFR-2025-1128</t>
  </si>
  <si>
    <t xml:space="preserve">LP-0419</t>
  </si>
  <si>
    <t xml:space="preserve">OFR-2025-1129</t>
  </si>
  <si>
    <t xml:space="preserve">OFR-2025-1130</t>
  </si>
  <si>
    <t xml:space="preserve">LP-0207</t>
  </si>
  <si>
    <t xml:space="preserve">OFR-2025-1131</t>
  </si>
  <si>
    <t xml:space="preserve">MA-2025-0623</t>
  </si>
  <si>
    <t xml:space="preserve">OFR-2025-1132</t>
  </si>
  <si>
    <t xml:space="preserve">MA-2025-0704</t>
  </si>
  <si>
    <t xml:space="preserve">OFR-2025-1133</t>
  </si>
  <si>
    <t xml:space="preserve">OFR-2025-1134</t>
  </si>
  <si>
    <t xml:space="preserve">OFR-2025-1135</t>
  </si>
  <si>
    <t xml:space="preserve">OFR-2025-1136</t>
  </si>
  <si>
    <t xml:space="preserve">OFR-2025-1137</t>
  </si>
  <si>
    <t xml:space="preserve">GW-0302</t>
  </si>
  <si>
    <t xml:space="preserve">MA-2025-0302</t>
  </si>
  <si>
    <t xml:space="preserve">OFR-2025-1138</t>
  </si>
  <si>
    <t xml:space="preserve">OFR-2025-1139</t>
  </si>
  <si>
    <t xml:space="preserve">OFR-2025-1140</t>
  </si>
  <si>
    <t xml:space="preserve">MA-2025-0204</t>
  </si>
  <si>
    <t xml:space="preserve">OFR-2025-1141</t>
  </si>
  <si>
    <t xml:space="preserve">OFR-2025-1142</t>
  </si>
  <si>
    <t xml:space="preserve">OFR-2025-1143</t>
  </si>
  <si>
    <t xml:space="preserve">GW-0305</t>
  </si>
  <si>
    <t xml:space="preserve">OFR-2025-1144</t>
  </si>
  <si>
    <t xml:space="preserve">MA-2025-0616</t>
  </si>
  <si>
    <t xml:space="preserve">OFR-2025-1145</t>
  </si>
  <si>
    <t xml:space="preserve">MA-2025-0517</t>
  </si>
  <si>
    <t xml:space="preserve">OFR-2025-1146</t>
  </si>
  <si>
    <t xml:space="preserve">LP-0902</t>
  </si>
  <si>
    <t xml:space="preserve">OFR-2025-1147</t>
  </si>
  <si>
    <t xml:space="preserve">OFR-2025-1148</t>
  </si>
  <si>
    <t xml:space="preserve">EW-0112</t>
  </si>
  <si>
    <t xml:space="preserve">OFR-2025-1149</t>
  </si>
  <si>
    <t xml:space="preserve">GW-0915</t>
  </si>
  <si>
    <t xml:space="preserve">MA-2025-0915</t>
  </si>
  <si>
    <t xml:space="preserve">OFR-2025-1150</t>
  </si>
  <si>
    <t xml:space="preserve">SB-0618</t>
  </si>
  <si>
    <t xml:space="preserve">MA-2025-0618</t>
  </si>
  <si>
    <t xml:space="preserve">OFR-2025-1151</t>
  </si>
  <si>
    <t xml:space="preserve">EW-0201</t>
  </si>
  <si>
    <t xml:space="preserve">MA-2025-0201</t>
  </si>
  <si>
    <t xml:space="preserve">OFR-2025-1152</t>
  </si>
  <si>
    <t xml:space="preserve">MA-2025-0912</t>
  </si>
  <si>
    <t xml:space="preserve">OFR-2025-1153</t>
  </si>
  <si>
    <t xml:space="preserve">OFR-2025-1154</t>
  </si>
  <si>
    <t xml:space="preserve">OFR-2025-1155</t>
  </si>
  <si>
    <t xml:space="preserve">LP-0319</t>
  </si>
  <si>
    <t xml:space="preserve">OFR-2025-1156</t>
  </si>
  <si>
    <t xml:space="preserve">OFR-2025-1157</t>
  </si>
  <si>
    <t xml:space="preserve">SB-0624</t>
  </si>
  <si>
    <t xml:space="preserve">OFR-2025-1158</t>
  </si>
  <si>
    <t xml:space="preserve">OFR-2025-1159</t>
  </si>
  <si>
    <t xml:space="preserve">GW-1023</t>
  </si>
  <si>
    <t xml:space="preserve">OFR-2025-1160</t>
  </si>
  <si>
    <t xml:space="preserve">OFR-2025-1161</t>
  </si>
  <si>
    <t xml:space="preserve">MA-2025-0816</t>
  </si>
  <si>
    <t xml:space="preserve">OFR-2025-1162</t>
  </si>
  <si>
    <t xml:space="preserve">SB-0613</t>
  </si>
  <si>
    <t xml:space="preserve">MA-2025-0613</t>
  </si>
  <si>
    <t xml:space="preserve">OFR-2025-1163</t>
  </si>
  <si>
    <t xml:space="preserve">EW-0620</t>
  </si>
  <si>
    <t xml:space="preserve">MA-2025-0620</t>
  </si>
  <si>
    <t xml:space="preserve">OFR-2025-1164</t>
  </si>
  <si>
    <t xml:space="preserve">OFR-2025-1165</t>
  </si>
  <si>
    <t xml:space="preserve">OFR-2025-1166</t>
  </si>
  <si>
    <t xml:space="preserve">MA-2025-0615</t>
  </si>
  <si>
    <t xml:space="preserve">OFR-2025-1167</t>
  </si>
  <si>
    <t xml:space="preserve">OFR-2025-1168</t>
  </si>
  <si>
    <t xml:space="preserve">OFR-2025-1169</t>
  </si>
  <si>
    <t xml:space="preserve">VB-0307</t>
  </si>
  <si>
    <t xml:space="preserve">MA-2025-0307</t>
  </si>
  <si>
    <t xml:space="preserve">OFR-2025-1170</t>
  </si>
  <si>
    <t xml:space="preserve">LP-0824</t>
  </si>
  <si>
    <t xml:space="preserve">MA-2025-0824</t>
  </si>
  <si>
    <t xml:space="preserve">OFR-2025-1171</t>
  </si>
  <si>
    <t xml:space="preserve">OFR-2025-1172</t>
  </si>
  <si>
    <t xml:space="preserve">OFR-2025-1173</t>
  </si>
  <si>
    <t xml:space="preserve">OFR-2025-1174</t>
  </si>
  <si>
    <t xml:space="preserve">OFR-2025-1175</t>
  </si>
  <si>
    <t xml:space="preserve">VB-0616</t>
  </si>
  <si>
    <t xml:space="preserve">OFR-2025-1176</t>
  </si>
  <si>
    <t xml:space="preserve">OFR-2025-1177</t>
  </si>
  <si>
    <t xml:space="preserve">MA-2025-0505</t>
  </si>
  <si>
    <t xml:space="preserve">OFR-2025-1178</t>
  </si>
  <si>
    <t xml:space="preserve">GW-1021</t>
  </si>
  <si>
    <t xml:space="preserve">MA-2025-1021</t>
  </si>
  <si>
    <t xml:space="preserve">OFR-2025-1179</t>
  </si>
  <si>
    <t xml:space="preserve">EW-0923</t>
  </si>
  <si>
    <t xml:space="preserve">OFR-2025-1180</t>
  </si>
  <si>
    <t xml:space="preserve">OFR-2025-1181</t>
  </si>
  <si>
    <t xml:space="preserve">OFR-2025-1182</t>
  </si>
  <si>
    <t xml:space="preserve">OFR-2025-1183</t>
  </si>
  <si>
    <t xml:space="preserve">SB-0416</t>
  </si>
  <si>
    <t xml:space="preserve">MA-2025-0416</t>
  </si>
  <si>
    <t xml:space="preserve">OFR-2025-1184</t>
  </si>
  <si>
    <t xml:space="preserve">GW-0404</t>
  </si>
  <si>
    <t xml:space="preserve">OFR-2025-1185</t>
  </si>
  <si>
    <t xml:space="preserve">OFR-2025-1186</t>
  </si>
  <si>
    <t xml:space="preserve">SB-0718</t>
  </si>
  <si>
    <t xml:space="preserve">OFR-2025-1187</t>
  </si>
  <si>
    <t xml:space="preserve">OFR-2025-1188</t>
  </si>
  <si>
    <t xml:space="preserve">OFR-2025-1189</t>
  </si>
  <si>
    <t xml:space="preserve">OFR-2025-1190</t>
  </si>
  <si>
    <t xml:space="preserve">MA-2025-0222</t>
  </si>
  <si>
    <t xml:space="preserve">OFR-2025-1191</t>
  </si>
  <si>
    <t xml:space="preserve">MA-2025-1005</t>
  </si>
  <si>
    <t xml:space="preserve">OFR-2025-1192</t>
  </si>
  <si>
    <t xml:space="preserve">MA-2025-0910</t>
  </si>
  <si>
    <t xml:space="preserve">OFR-2025-1193</t>
  </si>
  <si>
    <t xml:space="preserve">MA-2025-0608</t>
  </si>
  <si>
    <t xml:space="preserve">OFR-2025-1194</t>
  </si>
  <si>
    <t xml:space="preserve">OFR-2025-1195</t>
  </si>
  <si>
    <t xml:space="preserve">OFR-2025-1196</t>
  </si>
  <si>
    <t xml:space="preserve">OFR-2025-1197</t>
  </si>
  <si>
    <t xml:space="preserve">EW-0716</t>
  </si>
  <si>
    <t xml:space="preserve">OFR-2025-1198</t>
  </si>
  <si>
    <t xml:space="preserve">LP-1117</t>
  </si>
  <si>
    <t xml:space="preserve">MA-2025-1117</t>
  </si>
  <si>
    <t xml:space="preserve">OFR-2025-1199</t>
  </si>
  <si>
    <t xml:space="preserve">OFR-2025-1200</t>
  </si>
  <si>
    <t xml:space="preserve">MA-2025-0315</t>
  </si>
  <si>
    <t xml:space="preserve">OFR-2025-1201</t>
  </si>
  <si>
    <t xml:space="preserve">OFR-2025-1202</t>
  </si>
  <si>
    <t xml:space="preserve">OFR-2025-1203</t>
  </si>
  <si>
    <t xml:space="preserve">GW-0514</t>
  </si>
  <si>
    <t xml:space="preserve">MA-2025-0514</t>
  </si>
  <si>
    <t xml:space="preserve">OFR-2025-1204</t>
  </si>
  <si>
    <t xml:space="preserve">OFR-2025-1205</t>
  </si>
  <si>
    <t xml:space="preserve">OFR-2025-1206</t>
  </si>
  <si>
    <t xml:space="preserve">LP-0210</t>
  </si>
  <si>
    <t xml:space="preserve">OFR-2025-1207</t>
  </si>
  <si>
    <t xml:space="preserve">OFR-2025-1208</t>
  </si>
  <si>
    <t xml:space="preserve">OFR-2025-1209</t>
  </si>
  <si>
    <t xml:space="preserve">OFR-2025-1210</t>
  </si>
  <si>
    <t xml:space="preserve">OFR-2025-1211</t>
  </si>
  <si>
    <t xml:space="preserve">VB-0823</t>
  </si>
  <si>
    <t xml:space="preserve">OFR-2025-1212</t>
  </si>
  <si>
    <t xml:space="preserve">OFR-2025-1213</t>
  </si>
  <si>
    <t xml:space="preserve">OFR-2025-1214</t>
  </si>
  <si>
    <t xml:space="preserve">LP-0605</t>
  </si>
  <si>
    <t xml:space="preserve">OFR-2025-1215</t>
  </si>
  <si>
    <t xml:space="preserve">OFR-2025-1216</t>
  </si>
  <si>
    <t xml:space="preserve">VB-0201</t>
  </si>
  <si>
    <t xml:space="preserve">OFR-2025-1217</t>
  </si>
  <si>
    <t xml:space="preserve">VB-0323</t>
  </si>
  <si>
    <t xml:space="preserve">OFR-2025-1218</t>
  </si>
  <si>
    <t xml:space="preserve">OFR-2025-1219</t>
  </si>
  <si>
    <t xml:space="preserve">LP-0705</t>
  </si>
  <si>
    <t xml:space="preserve">OFR-2025-1220</t>
  </si>
  <si>
    <t xml:space="preserve">EW-0303</t>
  </si>
  <si>
    <t xml:space="preserve">MA-2025-0303</t>
  </si>
  <si>
    <t xml:space="preserve">OFR-2025-1221</t>
  </si>
  <si>
    <t xml:space="preserve">MA-2025-0207</t>
  </si>
  <si>
    <t xml:space="preserve">OFR-2025-1222</t>
  </si>
  <si>
    <t xml:space="preserve">GW-0316</t>
  </si>
  <si>
    <t xml:space="preserve">OFR-2025-1223</t>
  </si>
  <si>
    <t xml:space="preserve">MA-2025-1008</t>
  </si>
  <si>
    <t xml:space="preserve">OFR-2025-1224</t>
  </si>
  <si>
    <t xml:space="preserve">LP-0206</t>
  </si>
  <si>
    <t xml:space="preserve">OFR-2025-1225</t>
  </si>
  <si>
    <t xml:space="preserve">OFR-2025-1226</t>
  </si>
  <si>
    <t xml:space="preserve">MA-2025-0611</t>
  </si>
  <si>
    <t xml:space="preserve">OFR-2025-1227</t>
  </si>
  <si>
    <t xml:space="preserve">OFR-2025-1228</t>
  </si>
  <si>
    <t xml:space="preserve">LP-0818</t>
  </si>
  <si>
    <t xml:space="preserve">OFR-2025-1229</t>
  </si>
  <si>
    <t xml:space="preserve">MA-2025-0705</t>
  </si>
  <si>
    <t xml:space="preserve">OFR-2025-1230</t>
  </si>
  <si>
    <t xml:space="preserve">SB-0115</t>
  </si>
  <si>
    <t xml:space="preserve">OFR-2025-1231</t>
  </si>
  <si>
    <t xml:space="preserve">MA-2025-0820</t>
  </si>
  <si>
    <t xml:space="preserve">OFR-2025-1232</t>
  </si>
  <si>
    <t xml:space="preserve">OFR-2025-1233</t>
  </si>
  <si>
    <t xml:space="preserve">LP-0504</t>
  </si>
  <si>
    <t xml:space="preserve">OFR-2025-1234</t>
  </si>
  <si>
    <t xml:space="preserve">MA-2025-0411</t>
  </si>
  <si>
    <t xml:space="preserve">OFR-2025-1235</t>
  </si>
  <si>
    <t xml:space="preserve">LP-0621</t>
  </si>
  <si>
    <t xml:space="preserve">OFR-2025-1236</t>
  </si>
  <si>
    <t xml:space="preserve">OFR-2025-1237</t>
  </si>
  <si>
    <t xml:space="preserve">SB-0305</t>
  </si>
  <si>
    <t xml:space="preserve">OFR-2025-1238</t>
  </si>
  <si>
    <t xml:space="preserve">LP-0101</t>
  </si>
  <si>
    <t xml:space="preserve">MA-2025-0101</t>
  </si>
  <si>
    <t xml:space="preserve">OFR-2025-1239</t>
  </si>
  <si>
    <t xml:space="preserve">OFR-2025-1240</t>
  </si>
  <si>
    <t xml:space="preserve">OFR-2025-1241</t>
  </si>
  <si>
    <t xml:space="preserve">SB-0123</t>
  </si>
  <si>
    <t xml:space="preserve">MA-2025-0123</t>
  </si>
  <si>
    <t xml:space="preserve">OFR-2025-1242</t>
  </si>
  <si>
    <t xml:space="preserve">OFR-2025-1243</t>
  </si>
  <si>
    <t xml:space="preserve">SB-0321</t>
  </si>
  <si>
    <t xml:space="preserve">MA-2025-0321</t>
  </si>
  <si>
    <t xml:space="preserve">OFR-2025-1244</t>
  </si>
  <si>
    <t xml:space="preserve">OFR-2025-1245</t>
  </si>
  <si>
    <t xml:space="preserve">OFR-2025-1246</t>
  </si>
  <si>
    <t xml:space="preserve">OFR-2025-1247</t>
  </si>
  <si>
    <t xml:space="preserve">OFR-2025-1248</t>
  </si>
  <si>
    <t xml:space="preserve">MA-2025-0710</t>
  </si>
  <si>
    <t xml:space="preserve">OFR-2025-1249</t>
  </si>
  <si>
    <t xml:space="preserve">LP-0908</t>
  </si>
  <si>
    <t xml:space="preserve">OFR-2025-1250</t>
  </si>
  <si>
    <t xml:space="preserve">LP-0606</t>
  </si>
  <si>
    <t xml:space="preserve">OFR-2025-1251</t>
  </si>
  <si>
    <t xml:space="preserve">OFR-2025-1252</t>
  </si>
  <si>
    <t xml:space="preserve">OFR-2025-1253</t>
  </si>
  <si>
    <t xml:space="preserve">OFR-2025-1254</t>
  </si>
  <si>
    <t xml:space="preserve">OFR-2025-1255</t>
  </si>
  <si>
    <t xml:space="preserve">LP-0921</t>
  </si>
  <si>
    <t xml:space="preserve">OFR-2025-1256</t>
  </si>
  <si>
    <t xml:space="preserve">LP-0211</t>
  </si>
  <si>
    <t xml:space="preserve">OFR-2025-1257</t>
  </si>
  <si>
    <t xml:space="preserve">OFR-2025-1258</t>
  </si>
  <si>
    <t xml:space="preserve">OFR-2025-1259</t>
  </si>
  <si>
    <t xml:space="preserve">MA-2025-0614</t>
  </si>
  <si>
    <t xml:space="preserve">OFR-2025-1260</t>
  </si>
  <si>
    <t xml:space="preserve">VB-0507</t>
  </si>
  <si>
    <t xml:space="preserve">OFR-2025-1261</t>
  </si>
  <si>
    <t xml:space="preserve">VB-0116</t>
  </si>
  <si>
    <t xml:space="preserve">MA-2025-0116</t>
  </si>
  <si>
    <t xml:space="preserve">OFR-2025-1262</t>
  </si>
  <si>
    <t xml:space="preserve">OFR-2025-1263</t>
  </si>
  <si>
    <t xml:space="preserve">GW-0702</t>
  </si>
  <si>
    <t xml:space="preserve">OFR-2025-1264</t>
  </si>
  <si>
    <t xml:space="preserve">OFR-2025-1265</t>
  </si>
  <si>
    <t xml:space="preserve">OFR-2025-1266</t>
  </si>
  <si>
    <t xml:space="preserve">GW-0921</t>
  </si>
  <si>
    <t xml:space="preserve">OFR-2025-1267</t>
  </si>
  <si>
    <t xml:space="preserve">OFR-2025-1268</t>
  </si>
  <si>
    <t xml:space="preserve">VB-0303</t>
  </si>
  <si>
    <t xml:space="preserve">OFR-2025-1269</t>
  </si>
  <si>
    <t xml:space="preserve">EW-1008</t>
  </si>
  <si>
    <t xml:space="preserve">OFR-2025-1270</t>
  </si>
  <si>
    <t xml:space="preserve">VB-0520</t>
  </si>
  <si>
    <t xml:space="preserve">MA-2025-0520</t>
  </si>
  <si>
    <t xml:space="preserve">OFR-2025-1271</t>
  </si>
  <si>
    <t xml:space="preserve">SB-0819</t>
  </si>
  <si>
    <t xml:space="preserve">MA-2025-0819</t>
  </si>
  <si>
    <t xml:space="preserve">OFR-2025-1272</t>
  </si>
  <si>
    <t xml:space="preserve">OFR-2025-1273</t>
  </si>
  <si>
    <t xml:space="preserve">OFR-2025-1274</t>
  </si>
  <si>
    <t xml:space="preserve">SB-0104</t>
  </si>
  <si>
    <t xml:space="preserve">MA-2025-0104</t>
  </si>
  <si>
    <t xml:space="preserve">OFR-2025-1275</t>
  </si>
  <si>
    <t xml:space="preserve">OFR-2025-1276</t>
  </si>
  <si>
    <t xml:space="preserve">OFR-2026-1277</t>
  </si>
  <si>
    <t xml:space="preserve">SB-0509</t>
  </si>
  <si>
    <t xml:space="preserve">OFR-2026-1278</t>
  </si>
  <si>
    <t xml:space="preserve">OFR-2026-1279</t>
  </si>
  <si>
    <t xml:space="preserve">OFR-2026-1280</t>
  </si>
  <si>
    <t xml:space="preserve">OFR-2026-1281</t>
  </si>
  <si>
    <t xml:space="preserve">OFR-2026-1282</t>
  </si>
  <si>
    <t xml:space="preserve">OFR-2026-1283</t>
  </si>
  <si>
    <t xml:space="preserve">LP-1109</t>
  </si>
  <si>
    <t xml:space="preserve">OFR-2026-1284</t>
  </si>
  <si>
    <t xml:space="preserve">OFR-2026-1285</t>
  </si>
  <si>
    <t xml:space="preserve">OFR-2026-1286</t>
  </si>
  <si>
    <t xml:space="preserve">MA-2026-0718</t>
  </si>
  <si>
    <t xml:space="preserve">OFR-2026-1287</t>
  </si>
  <si>
    <t xml:space="preserve">VB-0101</t>
  </si>
  <si>
    <t xml:space="preserve">OFR-2026-1288</t>
  </si>
  <si>
    <t xml:space="preserve">OFR-2026-1289</t>
  </si>
  <si>
    <t xml:space="preserve">LP-0614</t>
  </si>
  <si>
    <t xml:space="preserve">MA-2026-0614</t>
  </si>
  <si>
    <t xml:space="preserve">OFR-2026-1290</t>
  </si>
  <si>
    <t xml:space="preserve">SB-0612</t>
  </si>
  <si>
    <t xml:space="preserve">OFR-2026-1291</t>
  </si>
  <si>
    <t xml:space="preserve">OFR-2026-1292</t>
  </si>
  <si>
    <t xml:space="preserve">MA-2026-0824</t>
  </si>
  <si>
    <t xml:space="preserve">OFR-2026-1293</t>
  </si>
  <si>
    <t xml:space="preserve">LP-0801</t>
  </si>
  <si>
    <t xml:space="preserve">MA-2026-0801</t>
  </si>
  <si>
    <t xml:space="preserve">OFR-2026-1294</t>
  </si>
  <si>
    <t xml:space="preserve">OFR-2026-1295</t>
  </si>
  <si>
    <t xml:space="preserve">OFR-2026-1296</t>
  </si>
  <si>
    <t xml:space="preserve">OFR-2026-1297</t>
  </si>
  <si>
    <t xml:space="preserve">OFR-2026-1298</t>
  </si>
  <si>
    <t xml:space="preserve">VB-0912</t>
  </si>
  <si>
    <t xml:space="preserve">OFR-2026-1299</t>
  </si>
  <si>
    <t xml:space="preserve">OFR-2026-1300</t>
  </si>
  <si>
    <t xml:space="preserve">EW-0918</t>
  </si>
  <si>
    <t xml:space="preserve">OFR-2026-1301</t>
  </si>
  <si>
    <t xml:space="preserve">VB-0414</t>
  </si>
  <si>
    <t xml:space="preserve">OFR-2026-1302</t>
  </si>
  <si>
    <t xml:space="preserve">MA-2026-0608</t>
  </si>
  <si>
    <t xml:space="preserve">OFR-2026-1303</t>
  </si>
  <si>
    <t xml:space="preserve">GW-0312</t>
  </si>
  <si>
    <t xml:space="preserve">MA-2026-0312</t>
  </si>
  <si>
    <t xml:space="preserve">OFR-2026-1304</t>
  </si>
  <si>
    <t xml:space="preserve">VB-0122</t>
  </si>
  <si>
    <t xml:space="preserve">MA-2026-0122</t>
  </si>
  <si>
    <t xml:space="preserve">OFR-2026-1305</t>
  </si>
  <si>
    <t xml:space="preserve">LP-0915</t>
  </si>
  <si>
    <t xml:space="preserve">OFR-2026-1306</t>
  </si>
  <si>
    <t xml:space="preserve">OFR-2026-1307</t>
  </si>
  <si>
    <t xml:space="preserve">OFR-2026-1308</t>
  </si>
  <si>
    <t xml:space="preserve">MA-2026-0214</t>
  </si>
  <si>
    <t xml:space="preserve">OFR-2026-1309</t>
  </si>
  <si>
    <t xml:space="preserve">VB-0908</t>
  </si>
  <si>
    <t xml:space="preserve">OFR-2026-1310</t>
  </si>
  <si>
    <t xml:space="preserve">GW-0105</t>
  </si>
  <si>
    <t xml:space="preserve">OFR-2026-1311</t>
  </si>
  <si>
    <t xml:space="preserve">MA-2026-1020</t>
  </si>
  <si>
    <t xml:space="preserve">OFR-2026-1312</t>
  </si>
  <si>
    <t xml:space="preserve">MA-2026-0306</t>
  </si>
  <si>
    <t xml:space="preserve">OFR-2026-1313</t>
  </si>
  <si>
    <t xml:space="preserve">MA-2026-0422</t>
  </si>
  <si>
    <t xml:space="preserve">OFR-2026-1314</t>
  </si>
  <si>
    <t xml:space="preserve">OFR-2026-1315</t>
  </si>
  <si>
    <t xml:space="preserve">OFR-2026-1316</t>
  </si>
  <si>
    <t xml:space="preserve">EW-0922</t>
  </si>
  <si>
    <t xml:space="preserve">OFR-2026-1317</t>
  </si>
  <si>
    <t xml:space="preserve">OFR-2026-1318</t>
  </si>
  <si>
    <t xml:space="preserve">MA-2026-0901</t>
  </si>
  <si>
    <t xml:space="preserve">OFR-2026-1319</t>
  </si>
  <si>
    <t xml:space="preserve">OFR-2026-1320</t>
  </si>
  <si>
    <t xml:space="preserve">VB-1006</t>
  </si>
  <si>
    <t xml:space="preserve">OFR-2026-1321</t>
  </si>
  <si>
    <t xml:space="preserve">SB-0709</t>
  </si>
  <si>
    <t xml:space="preserve">OFR-2026-1322</t>
  </si>
  <si>
    <t xml:space="preserve">OFR-2026-1323</t>
  </si>
  <si>
    <t xml:space="preserve">OFR-2026-1324</t>
  </si>
  <si>
    <t xml:space="preserve">GW-0911</t>
  </si>
  <si>
    <t xml:space="preserve">MA-2026-0911</t>
  </si>
  <si>
    <t xml:space="preserve">OFR-2026-1325</t>
  </si>
  <si>
    <t xml:space="preserve">MA-2026-0405</t>
  </si>
  <si>
    <t xml:space="preserve">OFR-2026-1326</t>
  </si>
  <si>
    <t xml:space="preserve">VB-0711</t>
  </si>
  <si>
    <t xml:space="preserve">OFR-2026-1327</t>
  </si>
  <si>
    <t xml:space="preserve">OFR-2026-1328</t>
  </si>
  <si>
    <t xml:space="preserve">GW-0323</t>
  </si>
  <si>
    <t xml:space="preserve">OFR-2026-1329</t>
  </si>
  <si>
    <t xml:space="preserve">SB-0323</t>
  </si>
  <si>
    <t xml:space="preserve">MA-2026-0323</t>
  </si>
  <si>
    <t xml:space="preserve">OFR-2026-1330</t>
  </si>
  <si>
    <t xml:space="preserve">SB-0419</t>
  </si>
  <si>
    <t xml:space="preserve">OFR-2026-1331</t>
  </si>
  <si>
    <t xml:space="preserve">MA-2026-0510</t>
  </si>
  <si>
    <t xml:space="preserve">OFR-2026-1332</t>
  </si>
  <si>
    <t xml:space="preserve">OFR-2026-1333</t>
  </si>
  <si>
    <t xml:space="preserve">OFR-2026-1334</t>
  </si>
  <si>
    <t xml:space="preserve">VB-0124</t>
  </si>
  <si>
    <t xml:space="preserve">MA-2026-0124</t>
  </si>
  <si>
    <t xml:space="preserve">OFR-2026-1335</t>
  </si>
  <si>
    <t xml:space="preserve">SB-0908</t>
  </si>
  <si>
    <t xml:space="preserve">OFR-2026-1336</t>
  </si>
  <si>
    <t xml:space="preserve">MA-2026-0806</t>
  </si>
  <si>
    <t xml:space="preserve">OFR-2026-1337</t>
  </si>
  <si>
    <t xml:space="preserve">OFR-2026-1338</t>
  </si>
  <si>
    <t xml:space="preserve">OFR-2026-1339</t>
  </si>
  <si>
    <t xml:space="preserve">GW-0601</t>
  </si>
  <si>
    <t xml:space="preserve">OFR-2026-1340</t>
  </si>
  <si>
    <t xml:space="preserve">OFR-2026-1341</t>
  </si>
  <si>
    <t xml:space="preserve">MA-2026-0415</t>
  </si>
  <si>
    <t xml:space="preserve">OFR-2026-1342</t>
  </si>
  <si>
    <t xml:space="preserve">MA-2026-0815</t>
  </si>
  <si>
    <t xml:space="preserve">OFR-2026-1343</t>
  </si>
  <si>
    <t xml:space="preserve">VB-1002</t>
  </si>
  <si>
    <t xml:space="preserve">MA-2026-1002</t>
  </si>
  <si>
    <t xml:space="preserve">OFR-2026-1344</t>
  </si>
  <si>
    <t xml:space="preserve">LP-0312</t>
  </si>
  <si>
    <t xml:space="preserve">OFR-2026-1345</t>
  </si>
  <si>
    <t xml:space="preserve">OFR-2026-1346</t>
  </si>
  <si>
    <t xml:space="preserve">OFR-2026-1347</t>
  </si>
  <si>
    <t xml:space="preserve">OFR-2026-1348</t>
  </si>
  <si>
    <t xml:space="preserve">VB-0916</t>
  </si>
  <si>
    <t xml:space="preserve">OFR-2026-1349</t>
  </si>
  <si>
    <t xml:space="preserve">OFR-2026-1350</t>
  </si>
  <si>
    <t xml:space="preserve">LP-1102</t>
  </si>
  <si>
    <t xml:space="preserve">OFR-2026-1351</t>
  </si>
  <si>
    <t xml:space="preserve">SB-0809</t>
  </si>
  <si>
    <t xml:space="preserve">MA-2026-0809</t>
  </si>
  <si>
    <t xml:space="preserve">OFR-2026-1352</t>
  </si>
  <si>
    <t xml:space="preserve">MA-2026-0420</t>
  </si>
  <si>
    <t xml:space="preserve">OFR-2026-1353</t>
  </si>
  <si>
    <t xml:space="preserve">OFR-2026-1354</t>
  </si>
  <si>
    <t xml:space="preserve">OFR-2026-1355</t>
  </si>
  <si>
    <t xml:space="preserve">LP-0115</t>
  </si>
  <si>
    <t xml:space="preserve">OFR-2026-1356</t>
  </si>
  <si>
    <t xml:space="preserve">OFR-2026-1357</t>
  </si>
  <si>
    <t xml:space="preserve">MA-2026-0605</t>
  </si>
  <si>
    <t xml:space="preserve">OFR-2026-1358</t>
  </si>
  <si>
    <t xml:space="preserve">OFR-2026-1359</t>
  </si>
  <si>
    <t xml:space="preserve">SB-0805</t>
  </si>
  <si>
    <t xml:space="preserve">MA-2026-0805</t>
  </si>
  <si>
    <t xml:space="preserve">OFR-2026-1360</t>
  </si>
  <si>
    <t xml:space="preserve">GW-0620</t>
  </si>
  <si>
    <t xml:space="preserve">OFR-2026-1361</t>
  </si>
  <si>
    <t xml:space="preserve">LP-1105</t>
  </si>
  <si>
    <t xml:space="preserve">OFR-2026-1362</t>
  </si>
  <si>
    <t xml:space="preserve">MA-2026-0203</t>
  </si>
  <si>
    <t xml:space="preserve">OFR-2026-1363</t>
  </si>
  <si>
    <t xml:space="preserve">OFR-2026-1364</t>
  </si>
  <si>
    <t xml:space="preserve">MA-2026-0506</t>
  </si>
  <si>
    <t xml:space="preserve">OFR-2026-1365</t>
  </si>
  <si>
    <t xml:space="preserve">MA-2026-1008</t>
  </si>
  <si>
    <t xml:space="preserve">OFR-2026-1366</t>
  </si>
  <si>
    <t xml:space="preserve">OFR-2026-1367</t>
  </si>
  <si>
    <t xml:space="preserve">MA-2026-0324</t>
  </si>
  <si>
    <t xml:space="preserve">OFR-2026-1368</t>
  </si>
  <si>
    <t xml:space="preserve">MA-2026-0101</t>
  </si>
  <si>
    <t xml:space="preserve">OFR-2026-1369</t>
  </si>
  <si>
    <t xml:space="preserve">GW-0205</t>
  </si>
  <si>
    <t xml:space="preserve">MA-2026-0205</t>
  </si>
  <si>
    <t xml:space="preserve">OFR-2026-1370</t>
  </si>
  <si>
    <t xml:space="preserve">MA-2026-0207</t>
  </si>
  <si>
    <t xml:space="preserve">OFR-2026-1371</t>
  </si>
  <si>
    <t xml:space="preserve">MA-2026-0808</t>
  </si>
  <si>
    <t xml:space="preserve">OFR-2026-1372</t>
  </si>
  <si>
    <t xml:space="preserve">OFR-2026-1373</t>
  </si>
  <si>
    <t xml:space="preserve">EW-0722</t>
  </si>
  <si>
    <t xml:space="preserve">MA-2026-0722</t>
  </si>
  <si>
    <t xml:space="preserve">OFR-2026-1374</t>
  </si>
  <si>
    <t xml:space="preserve">MA-2026-0104</t>
  </si>
  <si>
    <t xml:space="preserve">OFR-2026-1375</t>
  </si>
  <si>
    <t xml:space="preserve">OFR-2026-1376</t>
  </si>
  <si>
    <t xml:space="preserve">OFR-2026-1377</t>
  </si>
  <si>
    <t xml:space="preserve">LP-0924</t>
  </si>
  <si>
    <t xml:space="preserve">MA-2026-0924</t>
  </si>
  <si>
    <t xml:space="preserve">OFR-2026-1378</t>
  </si>
  <si>
    <t xml:space="preserve">OFR-2026-1379</t>
  </si>
  <si>
    <t xml:space="preserve">MA-2026-0906</t>
  </si>
  <si>
    <t xml:space="preserve">OFR-2026-1380</t>
  </si>
  <si>
    <t xml:space="preserve">OFR-2026-1381</t>
  </si>
  <si>
    <t xml:space="preserve">OFR-2026-1382</t>
  </si>
  <si>
    <t xml:space="preserve">VB-0501</t>
  </si>
  <si>
    <t xml:space="preserve">MA-2026-0501</t>
  </si>
  <si>
    <t xml:space="preserve">OFR-2026-1383</t>
  </si>
  <si>
    <t xml:space="preserve">OFR-2026-1384</t>
  </si>
  <si>
    <t xml:space="preserve">OFR-2026-1385</t>
  </si>
  <si>
    <t xml:space="preserve">OFR-2026-1386</t>
  </si>
  <si>
    <t xml:space="preserve">OFR-2026-1387</t>
  </si>
  <si>
    <t xml:space="preserve">OFR-2026-1388</t>
  </si>
  <si>
    <t xml:space="preserve">MA-2026-0302</t>
  </si>
  <si>
    <t xml:space="preserve">OFR-2026-1389</t>
  </si>
  <si>
    <t xml:space="preserve">GW-1004</t>
  </si>
  <si>
    <t xml:space="preserve">MA-2026-1004</t>
  </si>
  <si>
    <t xml:space="preserve">OFR-2026-1390</t>
  </si>
  <si>
    <t xml:space="preserve">EW-0309</t>
  </si>
  <si>
    <t xml:space="preserve">MA-2026-0309</t>
  </si>
  <si>
    <t xml:space="preserve">OFR-2026-1391</t>
  </si>
  <si>
    <t xml:space="preserve">VB-0415</t>
  </si>
  <si>
    <t xml:space="preserve">OFR-2026-1392</t>
  </si>
  <si>
    <t xml:space="preserve">GW-0609</t>
  </si>
  <si>
    <t xml:space="preserve">MA-2026-0609</t>
  </si>
  <si>
    <t xml:space="preserve">OFR-2026-1393</t>
  </si>
  <si>
    <t xml:space="preserve">OFR-2026-1394</t>
  </si>
  <si>
    <t xml:space="preserve">OFR-2026-1395</t>
  </si>
  <si>
    <t xml:space="preserve">GW-0319</t>
  </si>
  <si>
    <t xml:space="preserve">MA-2026-0319</t>
  </si>
  <si>
    <t xml:space="preserve">OFR-2026-1396</t>
  </si>
  <si>
    <t xml:space="preserve">OFR-2026-1397</t>
  </si>
  <si>
    <t xml:space="preserve">OFR-2026-1398</t>
  </si>
  <si>
    <t xml:space="preserve">OFR-2026-1399</t>
  </si>
  <si>
    <t xml:space="preserve">OFR-2026-1400</t>
  </si>
  <si>
    <t xml:space="preserve">LP-1103</t>
  </si>
  <si>
    <t xml:space="preserve">OFR-2026-1401</t>
  </si>
  <si>
    <t xml:space="preserve">MA-2026-0820</t>
  </si>
  <si>
    <t xml:space="preserve">OFR-2026-1402</t>
  </si>
  <si>
    <t xml:space="preserve">OFR-2026-1403</t>
  </si>
  <si>
    <t xml:space="preserve">VB-0312</t>
  </si>
  <si>
    <t xml:space="preserve">OFR-2026-1404</t>
  </si>
  <si>
    <t xml:space="preserve">OFR-2026-1405</t>
  </si>
  <si>
    <t xml:space="preserve">OFR-2026-1406</t>
  </si>
  <si>
    <t xml:space="preserve">OFR-2026-1407</t>
  </si>
  <si>
    <t xml:space="preserve">EW-0208</t>
  </si>
  <si>
    <t xml:space="preserve">MA-2026-0208</t>
  </si>
  <si>
    <t xml:space="preserve">OFR-2026-1408</t>
  </si>
  <si>
    <t xml:space="preserve">LP-0701</t>
  </si>
  <si>
    <t xml:space="preserve">OFR-2026-1409</t>
  </si>
  <si>
    <t xml:space="preserve">GW-0704</t>
  </si>
  <si>
    <t xml:space="preserve">OFR-2026-1410</t>
  </si>
  <si>
    <t xml:space="preserve">OFR-2026-1411</t>
  </si>
  <si>
    <t xml:space="preserve">VB-0402</t>
  </si>
  <si>
    <t xml:space="preserve">OFR-2026-1412</t>
  </si>
  <si>
    <t xml:space="preserve">OFR-2026-1413</t>
  </si>
  <si>
    <t xml:space="preserve">GW-0209</t>
  </si>
  <si>
    <t xml:space="preserve">OFR-2026-1414</t>
  </si>
  <si>
    <t xml:space="preserve">GW-0516</t>
  </si>
  <si>
    <t xml:space="preserve">MA-2026-0516</t>
  </si>
  <si>
    <t xml:space="preserve">OFR-2026-1415</t>
  </si>
  <si>
    <t xml:space="preserve">EW-0216</t>
  </si>
  <si>
    <t xml:space="preserve">MA-2026-0216</t>
  </si>
  <si>
    <t xml:space="preserve">OFR-2026-1416</t>
  </si>
  <si>
    <t xml:space="preserve">EW-0505</t>
  </si>
  <si>
    <t xml:space="preserve">MA-2026-0505</t>
  </si>
  <si>
    <t xml:space="preserve">OFR-2026-1417</t>
  </si>
  <si>
    <t xml:space="preserve">OFR-2026-1418</t>
  </si>
  <si>
    <t xml:space="preserve">OFR-2026-1419</t>
  </si>
  <si>
    <t xml:space="preserve">SB-0902</t>
  </si>
  <si>
    <t xml:space="preserve">OFR-2026-1420</t>
  </si>
  <si>
    <t xml:space="preserve">VB-0514</t>
  </si>
  <si>
    <t xml:space="preserve">MA-2026-0514</t>
  </si>
  <si>
    <t xml:space="preserve">OFR-2026-1421</t>
  </si>
  <si>
    <t xml:space="preserve">MA-2026-0713</t>
  </si>
  <si>
    <t xml:space="preserve">OFR-2026-1422</t>
  </si>
  <si>
    <t xml:space="preserve">OFR-2026-1423</t>
  </si>
  <si>
    <t xml:space="preserve">MA-2026-0411</t>
  </si>
  <si>
    <t xml:space="preserve">OFR-2026-1424</t>
  </si>
  <si>
    <t xml:space="preserve">EW-0510</t>
  </si>
  <si>
    <t xml:space="preserve">OFR-2026-1425</t>
  </si>
  <si>
    <t xml:space="preserve">OFR-2026-1426</t>
  </si>
  <si>
    <t xml:space="preserve">EW-0301</t>
  </si>
  <si>
    <t xml:space="preserve">MA-2026-0301</t>
  </si>
  <si>
    <t xml:space="preserve">OFR-2026-1427</t>
  </si>
  <si>
    <t xml:space="preserve">MA-2026-0416</t>
  </si>
  <si>
    <t xml:space="preserve">OFR-2026-1428</t>
  </si>
  <si>
    <t xml:space="preserve">MA-2026-0321</t>
  </si>
  <si>
    <t xml:space="preserve">OFR-2026-1429</t>
  </si>
  <si>
    <t xml:space="preserve">OFR-2026-1430</t>
  </si>
  <si>
    <t xml:space="preserve">MA-2026-1010</t>
  </si>
  <si>
    <t xml:space="preserve">OFR-2026-1431</t>
  </si>
  <si>
    <t xml:space="preserve">OFR-2026-1432</t>
  </si>
  <si>
    <t xml:space="preserve">EW-0104</t>
  </si>
  <si>
    <t xml:space="preserve">OFR-2026-1433</t>
  </si>
  <si>
    <t xml:space="preserve">OFR-2026-1434</t>
  </si>
  <si>
    <t xml:space="preserve">OFR-2026-1435</t>
  </si>
  <si>
    <t xml:space="preserve">OFR-2026-1436</t>
  </si>
  <si>
    <t xml:space="preserve">OFR-2026-1437</t>
  </si>
  <si>
    <t xml:space="preserve">MA-2026-0923</t>
  </si>
  <si>
    <t xml:space="preserve">OFR-2026-1438</t>
  </si>
  <si>
    <t xml:space="preserve">GW-1018</t>
  </si>
  <si>
    <t xml:space="preserve">MA-2026-1018</t>
  </si>
  <si>
    <t xml:space="preserve">OFR-2026-1439</t>
  </si>
  <si>
    <t xml:space="preserve">MA-2026-0905</t>
  </si>
  <si>
    <t xml:space="preserve">OFR-2026-1440</t>
  </si>
  <si>
    <t xml:space="preserve">MA-2026-0701</t>
  </si>
  <si>
    <t xml:space="preserve">OFR-2026-1441</t>
  </si>
  <si>
    <t xml:space="preserve">OFR-2026-1442</t>
  </si>
  <si>
    <t xml:space="preserve">OFR-2026-1443</t>
  </si>
  <si>
    <t xml:space="preserve">SB-0905</t>
  </si>
  <si>
    <t xml:space="preserve">OFR-2026-1444</t>
  </si>
  <si>
    <t xml:space="preserve">GW-0104</t>
  </si>
  <si>
    <t xml:space="preserve">OFR-2026-1445</t>
  </si>
  <si>
    <t xml:space="preserve">MA-2026-0601</t>
  </si>
  <si>
    <t xml:space="preserve">OFR-2026-1446</t>
  </si>
  <si>
    <t xml:space="preserve">OFR-2026-1447</t>
  </si>
  <si>
    <t xml:space="preserve">VB-0404</t>
  </si>
  <si>
    <t xml:space="preserve">OFR-2026-1448</t>
  </si>
  <si>
    <t xml:space="preserve">VB-0121</t>
  </si>
  <si>
    <t xml:space="preserve">MA-2026-0121</t>
  </si>
  <si>
    <t xml:space="preserve">OFR-2026-1449</t>
  </si>
  <si>
    <t xml:space="preserve">VB-0315</t>
  </si>
  <si>
    <t xml:space="preserve">OFR-2026-1450</t>
  </si>
  <si>
    <t xml:space="preserve">MA-2026-0113</t>
  </si>
  <si>
    <t xml:space="preserve">OFR-2026-1451</t>
  </si>
  <si>
    <t xml:space="preserve">OFR-2026-1452</t>
  </si>
  <si>
    <t xml:space="preserve">OFR-2026-1453</t>
  </si>
  <si>
    <t xml:space="preserve">OFR-2026-1454</t>
  </si>
  <si>
    <t xml:space="preserve">EW-0604</t>
  </si>
  <si>
    <t xml:space="preserve">OFR-2026-1455</t>
  </si>
  <si>
    <t xml:space="preserve">EW-0917</t>
  </si>
  <si>
    <t xml:space="preserve">MA-2026-0917</t>
  </si>
  <si>
    <t xml:space="preserve">OFR-2026-1456</t>
  </si>
  <si>
    <t xml:space="preserve">OFR-2026-1457</t>
  </si>
  <si>
    <t xml:space="preserve">VB-0120</t>
  </si>
  <si>
    <t xml:space="preserve">OFR-2026-1458</t>
  </si>
  <si>
    <t xml:space="preserve">LP-0308</t>
  </si>
  <si>
    <t xml:space="preserve">MA-2026-0308</t>
  </si>
  <si>
    <t xml:space="preserve">OFR-2026-1459</t>
  </si>
  <si>
    <t xml:space="preserve">SB-0117</t>
  </si>
  <si>
    <t xml:space="preserve">OFR-2026-1460</t>
  </si>
  <si>
    <t xml:space="preserve">OFR-2026-1461</t>
  </si>
  <si>
    <t xml:space="preserve">EW-0108</t>
  </si>
  <si>
    <t xml:space="preserve">MA-2026-0108</t>
  </si>
  <si>
    <t xml:space="preserve">OFR-2026-1462</t>
  </si>
  <si>
    <t xml:space="preserve">MA-2026-0220</t>
  </si>
  <si>
    <t xml:space="preserve">OFR-2026-1463</t>
  </si>
  <si>
    <t xml:space="preserve">OFR-2026-1464</t>
  </si>
  <si>
    <t xml:space="preserve">GW-0321</t>
  </si>
  <si>
    <t xml:space="preserve">OFR-2026-1465</t>
  </si>
  <si>
    <t xml:space="preserve">OFR-2026-1466</t>
  </si>
  <si>
    <t xml:space="preserve">VB-0313</t>
  </si>
  <si>
    <t xml:space="preserve">OFR-2026-1467</t>
  </si>
  <si>
    <t xml:space="preserve">EW-0809</t>
  </si>
  <si>
    <t xml:space="preserve">OFR-2026-1468</t>
  </si>
  <si>
    <t xml:space="preserve">VB-1004</t>
  </si>
  <si>
    <t xml:space="preserve">OFR-2026-1469</t>
  </si>
  <si>
    <t xml:space="preserve">OFR-2026-1470</t>
  </si>
  <si>
    <t xml:space="preserve">OFR-2026-1471</t>
  </si>
  <si>
    <t xml:space="preserve">OFR-2026-1472</t>
  </si>
  <si>
    <t xml:space="preserve">MA-2026-0410</t>
  </si>
  <si>
    <t xml:space="preserve">OFR-2026-1473</t>
  </si>
  <si>
    <t xml:space="preserve">OFR-2026-1474</t>
  </si>
  <si>
    <t xml:space="preserve">OFR-2026-1475</t>
  </si>
  <si>
    <t xml:space="preserve">OFR-2026-1476</t>
  </si>
  <si>
    <t xml:space="preserve">OFR-2026-1477</t>
  </si>
  <si>
    <t xml:space="preserve">EW-0224</t>
  </si>
  <si>
    <t xml:space="preserve">OFR-2026-1478</t>
  </si>
  <si>
    <t xml:space="preserve">GW-0922</t>
  </si>
  <si>
    <t xml:space="preserve">OFR-2026-1479</t>
  </si>
  <si>
    <t xml:space="preserve">OFR-2026-1480</t>
  </si>
  <si>
    <t xml:space="preserve">EW-1006</t>
  </si>
  <si>
    <t xml:space="preserve">MA-2026-1006</t>
  </si>
  <si>
    <t xml:space="preserve">OFR-2026-1481</t>
  </si>
  <si>
    <t xml:space="preserve">MA-2026-1017</t>
  </si>
  <si>
    <t xml:space="preserve">OFR-2026-1482</t>
  </si>
  <si>
    <t xml:space="preserve">MA-2026-0617</t>
  </si>
  <si>
    <t xml:space="preserve">OFR-2026-1483</t>
  </si>
  <si>
    <t xml:space="preserve">MA-2026-1019</t>
  </si>
  <si>
    <t xml:space="preserve">OFR-2026-1484</t>
  </si>
  <si>
    <t xml:space="preserve">OFR-2026-1485</t>
  </si>
  <si>
    <t xml:space="preserve">MA-2026-0907</t>
  </si>
  <si>
    <t xml:space="preserve">OFR-2026-1486</t>
  </si>
  <si>
    <t xml:space="preserve">MA-2026-1106</t>
  </si>
  <si>
    <t xml:space="preserve">Source - Skip Events</t>
  </si>
  <si>
    <t xml:space="preserve">skip_id</t>
  </si>
  <si>
    <t xml:space="preserve">skip_date</t>
  </si>
  <si>
    <t xml:space="preserve">reason_code</t>
  </si>
  <si>
    <t xml:space="preserve">justification_category</t>
  </si>
  <si>
    <t xml:space="preserve">documentation_attached</t>
  </si>
  <si>
    <t xml:space="preserve">documentation_type</t>
  </si>
  <si>
    <t xml:space="preserve">reviewed_by</t>
  </si>
  <si>
    <t xml:space="preserve">review_date</t>
  </si>
  <si>
    <t xml:space="preserve">disposition</t>
  </si>
  <si>
    <t xml:space="preserve">SKP-2022-0001</t>
  </si>
  <si>
    <t xml:space="preserve">SLIP_SIZE_MISMATCH</t>
  </si>
  <si>
    <t xml:space="preserve">Y</t>
  </si>
  <si>
    <t xml:space="preserve">INSURANCE_DECL</t>
  </si>
  <si>
    <t xml:space="preserve">MT</t>
  </si>
  <si>
    <t xml:space="preserve">SUSTAINED</t>
  </si>
  <si>
    <t xml:space="preserve">SKP-2022-0002</t>
  </si>
  <si>
    <t xml:space="preserve">INSURANCE_LAPSE</t>
  </si>
  <si>
    <t xml:space="preserve">WRITTEN_STATEMENT</t>
  </si>
  <si>
    <t xml:space="preserve">EK</t>
  </si>
  <si>
    <t xml:space="preserve">SKP-2022-0003</t>
  </si>
  <si>
    <t xml:space="preserve">OTHER</t>
  </si>
  <si>
    <t xml:space="preserve">SKP-2022-0004</t>
  </si>
  <si>
    <t xml:space="preserve">REPAIR_ESTIMATE</t>
  </si>
  <si>
    <t xml:space="preserve">NO</t>
  </si>
  <si>
    <t xml:space="preserve">SKP-2022-0005</t>
  </si>
  <si>
    <t xml:space="preserve">LOCATION_PREF</t>
  </si>
  <si>
    <t xml:space="preserve">RD</t>
  </si>
  <si>
    <t xml:space="preserve">SKP-2022-0006</t>
  </si>
  <si>
    <t xml:space="preserve">PC</t>
  </si>
  <si>
    <t xml:space="preserve">SKP-2022-0007</t>
  </si>
  <si>
    <t xml:space="preserve">OTHER_SUPPORT</t>
  </si>
  <si>
    <t xml:space="preserve">SKP-2022-0008</t>
  </si>
  <si>
    <t xml:space="preserve">SKP-2022-0009</t>
  </si>
  <si>
    <t xml:space="preserve">TY</t>
  </si>
  <si>
    <t xml:space="preserve">SKP-2022-0010</t>
  </si>
  <si>
    <t xml:space="preserve">BH</t>
  </si>
  <si>
    <t xml:space="preserve">SKP-2022-0011</t>
  </si>
  <si>
    <t xml:space="preserve">SKP-2022-0012</t>
  </si>
  <si>
    <t xml:space="preserve">DR</t>
  </si>
  <si>
    <t xml:space="preserve">SKP-2022-0013</t>
  </si>
  <si>
    <t xml:space="preserve">N</t>
  </si>
  <si>
    <t xml:space="preserve">SKP-2022-0014</t>
  </si>
  <si>
    <t xml:space="preserve">SKP-2022-0015</t>
  </si>
  <si>
    <t xml:space="preserve">SKP-2022-0016</t>
  </si>
  <si>
    <t xml:space="preserve">SKP-2022-0017</t>
  </si>
  <si>
    <t xml:space="preserve">SKP-2022-0018</t>
  </si>
  <si>
    <t xml:space="preserve">SKP-2022-0019</t>
  </si>
  <si>
    <t xml:space="preserve">SKP-2022-0020</t>
  </si>
  <si>
    <t xml:space="preserve">SKP-2022-0021</t>
  </si>
  <si>
    <t xml:space="preserve">SKP-2022-0022</t>
  </si>
  <si>
    <t xml:space="preserve">SKP-2022-0023</t>
  </si>
  <si>
    <t xml:space="preserve">SKP-2022-0024</t>
  </si>
  <si>
    <t xml:space="preserve">SKP-2022-0025</t>
  </si>
  <si>
    <t xml:space="preserve">SKP-2022-0026</t>
  </si>
  <si>
    <t xml:space="preserve">SKP-2022-0027</t>
  </si>
  <si>
    <t xml:space="preserve">SKP-2022-0028</t>
  </si>
  <si>
    <t xml:space="preserve">SKP-2022-0029</t>
  </si>
  <si>
    <t xml:space="preserve">SKP-2022-0030</t>
  </si>
  <si>
    <t xml:space="preserve">SKP-2022-0031</t>
  </si>
  <si>
    <t xml:space="preserve">SKP-2022-0032</t>
  </si>
  <si>
    <t xml:space="preserve">SKP-2022-0033</t>
  </si>
  <si>
    <t xml:space="preserve">SKP-2022-0034</t>
  </si>
  <si>
    <t xml:space="preserve">SKP-2022-0035</t>
  </si>
  <si>
    <t xml:space="preserve">SKP-2022-0036</t>
  </si>
  <si>
    <t xml:space="preserve">SKP-2022-0037</t>
  </si>
  <si>
    <t xml:space="preserve">SKP-2022-0038</t>
  </si>
  <si>
    <t xml:space="preserve">SKP-2022-0039</t>
  </si>
  <si>
    <t xml:space="preserve">SKP-2022-0040</t>
  </si>
  <si>
    <t xml:space="preserve">SKP-2022-0041</t>
  </si>
  <si>
    <t xml:space="preserve">SKP-2022-0042</t>
  </si>
  <si>
    <t xml:space="preserve">SKP-2022-0043</t>
  </si>
  <si>
    <t xml:space="preserve">SKP-2022-0044</t>
  </si>
  <si>
    <t xml:space="preserve">SKP-2022-0045</t>
  </si>
  <si>
    <t xml:space="preserve">SKP-2022-0046</t>
  </si>
  <si>
    <t xml:space="preserve">SKP-2022-0047</t>
  </si>
  <si>
    <t xml:space="preserve">SKP-2022-0048</t>
  </si>
  <si>
    <t xml:space="preserve">SKP-2022-0049</t>
  </si>
  <si>
    <t xml:space="preserve">GF</t>
  </si>
  <si>
    <t xml:space="preserve">SKP-2022-0050</t>
  </si>
  <si>
    <t xml:space="preserve">SKP-2022-0051</t>
  </si>
  <si>
    <t xml:space="preserve">SKP-2022-0052</t>
  </si>
  <si>
    <t xml:space="preserve">SKP-2022-0053</t>
  </si>
  <si>
    <t xml:space="preserve">SKP-2022-0054</t>
  </si>
  <si>
    <t xml:space="preserve">SKP-2022-0055</t>
  </si>
  <si>
    <t xml:space="preserve">SKP-2022-0056</t>
  </si>
  <si>
    <t xml:space="preserve">SKP-2022-0057</t>
  </si>
  <si>
    <t xml:space="preserve">SKP-2022-0058</t>
  </si>
  <si>
    <t xml:space="preserve">SKP-2022-0059</t>
  </si>
  <si>
    <t xml:space="preserve">SKP-2022-0060</t>
  </si>
  <si>
    <t xml:space="preserve">SKP-2022-0061</t>
  </si>
  <si>
    <t xml:space="preserve">SKP-2022-0062</t>
  </si>
  <si>
    <t xml:space="preserve">SKP-2022-0063</t>
  </si>
  <si>
    <t xml:space="preserve">SKP-2022-0064</t>
  </si>
  <si>
    <t xml:space="preserve">SKP-2022-0065</t>
  </si>
  <si>
    <t xml:space="preserve">SKP-2022-0066</t>
  </si>
  <si>
    <t xml:space="preserve">SKP-2022-0067</t>
  </si>
  <si>
    <t xml:space="preserve">SKP-2022-0068</t>
  </si>
  <si>
    <t xml:space="preserve">SKP-2022-0069</t>
  </si>
  <si>
    <t xml:space="preserve">SKP-2022-0070</t>
  </si>
  <si>
    <t xml:space="preserve">SKP-2022-0071</t>
  </si>
  <si>
    <t xml:space="preserve">SKP-2022-0072</t>
  </si>
  <si>
    <t xml:space="preserve">SKP-2022-0073</t>
  </si>
  <si>
    <t xml:space="preserve">SKP-2022-0074</t>
  </si>
  <si>
    <t xml:space="preserve">SKP-2022-0075</t>
  </si>
  <si>
    <t xml:space="preserve">SKP-2022-0076</t>
  </si>
  <si>
    <t xml:space="preserve">SKP-2022-0077</t>
  </si>
  <si>
    <t xml:space="preserve">SKP-2022-0078</t>
  </si>
  <si>
    <t xml:space="preserve">SKP-2022-0079</t>
  </si>
  <si>
    <t xml:space="preserve">SKP-2022-0080</t>
  </si>
  <si>
    <t xml:space="preserve">SKP-2022-0081</t>
  </si>
  <si>
    <t xml:space="preserve">SKP-2022-0082</t>
  </si>
  <si>
    <t xml:space="preserve">SKP-2022-0083</t>
  </si>
  <si>
    <t xml:space="preserve">SKP-2022-0084</t>
  </si>
  <si>
    <t xml:space="preserve">SKP-2022-0085</t>
  </si>
  <si>
    <t xml:space="preserve">SKP-2022-0086</t>
  </si>
  <si>
    <t xml:space="preserve">SKP-2022-0087</t>
  </si>
  <si>
    <t xml:space="preserve">SKP-2022-0088</t>
  </si>
  <si>
    <t xml:space="preserve">SKP-2022-0089</t>
  </si>
  <si>
    <t xml:space="preserve">SKP-2022-0090</t>
  </si>
  <si>
    <t xml:space="preserve">SKP-2022-0091</t>
  </si>
  <si>
    <t xml:space="preserve">SKP-2022-0092</t>
  </si>
  <si>
    <t xml:space="preserve">SKP-2022-0093</t>
  </si>
  <si>
    <t xml:space="preserve">SKP-2022-0094</t>
  </si>
  <si>
    <t xml:space="preserve">SKP-2023-0095</t>
  </si>
  <si>
    <t xml:space="preserve">SKP-2023-0096</t>
  </si>
  <si>
    <t xml:space="preserve">SKP-2023-0097</t>
  </si>
  <si>
    <t xml:space="preserve">SKP-2023-0098</t>
  </si>
  <si>
    <t xml:space="preserve">SKP-2023-0099</t>
  </si>
  <si>
    <t xml:space="preserve">SKP-2023-0100</t>
  </si>
  <si>
    <t xml:space="preserve">SKP-2023-0101</t>
  </si>
  <si>
    <t xml:space="preserve">SKP-2023-0102</t>
  </si>
  <si>
    <t xml:space="preserve">SKP-2023-0103</t>
  </si>
  <si>
    <t xml:space="preserve">SKP-2023-0104</t>
  </si>
  <si>
    <t xml:space="preserve">SKP-2023-0105</t>
  </si>
  <si>
    <t xml:space="preserve">SKP-2023-0106</t>
  </si>
  <si>
    <t xml:space="preserve">SKP-2023-0107</t>
  </si>
  <si>
    <t xml:space="preserve">SKP-2023-0108</t>
  </si>
  <si>
    <t xml:space="preserve">SKP-2023-0109</t>
  </si>
  <si>
    <t xml:space="preserve">SKP-2023-0110</t>
  </si>
  <si>
    <t xml:space="preserve">SKP-2023-0111</t>
  </si>
  <si>
    <t xml:space="preserve">SKP-2023-0112</t>
  </si>
  <si>
    <t xml:space="preserve">SKP-2023-0113</t>
  </si>
  <si>
    <t xml:space="preserve">SKP-2023-0114</t>
  </si>
  <si>
    <t xml:space="preserve">SKP-2023-0115</t>
  </si>
  <si>
    <t xml:space="preserve">SKP-2023-0116</t>
  </si>
  <si>
    <t xml:space="preserve">SKP-2023-0117</t>
  </si>
  <si>
    <t xml:space="preserve">SKP-2023-0118</t>
  </si>
  <si>
    <t xml:space="preserve">SKP-2023-0119</t>
  </si>
  <si>
    <t xml:space="preserve">SKP-2023-0120</t>
  </si>
  <si>
    <t xml:space="preserve">SKP-2023-0121</t>
  </si>
  <si>
    <t xml:space="preserve">SKP-2023-0122</t>
  </si>
  <si>
    <t xml:space="preserve">SKP-2023-0123</t>
  </si>
  <si>
    <t xml:space="preserve">SKP-2023-0124</t>
  </si>
  <si>
    <t xml:space="preserve">SKP-2023-0125</t>
  </si>
  <si>
    <t xml:space="preserve">SKP-2023-0126</t>
  </si>
  <si>
    <t xml:space="preserve">SKP-2023-0127</t>
  </si>
  <si>
    <t xml:space="preserve">SKP-2023-0128</t>
  </si>
  <si>
    <t xml:space="preserve">SKP-2023-0129</t>
  </si>
  <si>
    <t xml:space="preserve">SKP-2023-0130</t>
  </si>
  <si>
    <t xml:space="preserve">SKP-2023-0131</t>
  </si>
  <si>
    <t xml:space="preserve">SKP-2023-0132</t>
  </si>
  <si>
    <t xml:space="preserve">SKP-2023-0133</t>
  </si>
  <si>
    <t xml:space="preserve">SKP-2023-0134</t>
  </si>
  <si>
    <t xml:space="preserve">SKP-2023-0135</t>
  </si>
  <si>
    <t xml:space="preserve">SKP-2023-0136</t>
  </si>
  <si>
    <t xml:space="preserve">SKP-2023-0137</t>
  </si>
  <si>
    <t xml:space="preserve">SKP-2023-0138</t>
  </si>
  <si>
    <t xml:space="preserve">SKP-2023-0139</t>
  </si>
  <si>
    <t xml:space="preserve">SKP-2023-0140</t>
  </si>
  <si>
    <t xml:space="preserve">SKP-2023-0141</t>
  </si>
  <si>
    <t xml:space="preserve">SKP-2023-0142</t>
  </si>
  <si>
    <t xml:space="preserve">SKP-2023-0143</t>
  </si>
  <si>
    <t xml:space="preserve">SKP-2023-0144</t>
  </si>
  <si>
    <t xml:space="preserve">SKP-2023-0145</t>
  </si>
  <si>
    <t xml:space="preserve">SKP-2023-0146</t>
  </si>
  <si>
    <t xml:space="preserve">SKP-2023-0147</t>
  </si>
  <si>
    <t xml:space="preserve">SKP-2023-0148</t>
  </si>
  <si>
    <t xml:space="preserve">SKP-2023-0149</t>
  </si>
  <si>
    <t xml:space="preserve">SKP-2023-0150</t>
  </si>
  <si>
    <t xml:space="preserve">SKP-2023-0151</t>
  </si>
  <si>
    <t xml:space="preserve">SKP-2023-0152</t>
  </si>
  <si>
    <t xml:space="preserve">SKP-2023-0153</t>
  </si>
  <si>
    <t xml:space="preserve">SKP-2023-0154</t>
  </si>
  <si>
    <t xml:space="preserve">SKP-2023-0155</t>
  </si>
  <si>
    <t xml:space="preserve">SKP-2023-0156</t>
  </si>
  <si>
    <t xml:space="preserve">SKP-2023-0157</t>
  </si>
  <si>
    <t xml:space="preserve">SKP-2023-0158</t>
  </si>
  <si>
    <t xml:space="preserve">SKP-2023-0159</t>
  </si>
  <si>
    <t xml:space="preserve">SKP-2023-0160</t>
  </si>
  <si>
    <t xml:space="preserve">SKP-2023-0161</t>
  </si>
  <si>
    <t xml:space="preserve">SKP-2023-0162</t>
  </si>
  <si>
    <t xml:space="preserve">SKP-2023-0163</t>
  </si>
  <si>
    <t xml:space="preserve">SKP-2023-0164</t>
  </si>
  <si>
    <t xml:space="preserve">SKP-2023-0165</t>
  </si>
  <si>
    <t xml:space="preserve">SKP-2023-0166</t>
  </si>
  <si>
    <t xml:space="preserve">SKP-2023-0167</t>
  </si>
  <si>
    <t xml:space="preserve">SKP-2023-0168</t>
  </si>
  <si>
    <t xml:space="preserve">SKP-2023-0169</t>
  </si>
  <si>
    <t xml:space="preserve">SKP-2023-0170</t>
  </si>
  <si>
    <t xml:space="preserve">SKP-2023-0171</t>
  </si>
  <si>
    <t xml:space="preserve">SKP-2023-0172</t>
  </si>
  <si>
    <t xml:space="preserve">SKP-2023-0173</t>
  </si>
  <si>
    <t xml:space="preserve">SKP-2023-0174</t>
  </si>
  <si>
    <t xml:space="preserve">SKP-2023-0175</t>
  </si>
  <si>
    <t xml:space="preserve">SKP-2023-0176</t>
  </si>
  <si>
    <t xml:space="preserve">SKP-2023-0177</t>
  </si>
  <si>
    <t xml:space="preserve">SKP-2023-0178</t>
  </si>
  <si>
    <t xml:space="preserve">SKP-2023-0179</t>
  </si>
  <si>
    <t xml:space="preserve">SKP-2023-0180</t>
  </si>
  <si>
    <t xml:space="preserve">SKP-2023-0181</t>
  </si>
  <si>
    <t xml:space="preserve">SKP-2023-0182</t>
  </si>
  <si>
    <t xml:space="preserve">SKP-2023-0183</t>
  </si>
  <si>
    <t xml:space="preserve">SKP-2023-0184</t>
  </si>
  <si>
    <t xml:space="preserve">SKP-2023-0185</t>
  </si>
  <si>
    <t xml:space="preserve">SKP-2023-0186</t>
  </si>
  <si>
    <t xml:space="preserve">SKP-2024-0187</t>
  </si>
  <si>
    <t xml:space="preserve">SKP-2024-0188</t>
  </si>
  <si>
    <t xml:space="preserve">SKP-2024-0189</t>
  </si>
  <si>
    <t xml:space="preserve">SKP-2024-0190</t>
  </si>
  <si>
    <t xml:space="preserve">SKP-2024-0191</t>
  </si>
  <si>
    <t xml:space="preserve">SKP-2024-0192</t>
  </si>
  <si>
    <t xml:space="preserve">SKP-2024-0193</t>
  </si>
  <si>
    <t xml:space="preserve">SKP-2024-0194</t>
  </si>
  <si>
    <t xml:space="preserve">SKP-2024-0195</t>
  </si>
  <si>
    <t xml:space="preserve">SKP-2024-0196</t>
  </si>
  <si>
    <t xml:space="preserve">SKP-2024-0197</t>
  </si>
  <si>
    <t xml:space="preserve">SKP-2024-0198</t>
  </si>
  <si>
    <t xml:space="preserve">SKP-2024-0199</t>
  </si>
  <si>
    <t xml:space="preserve">SKP-2024-0200</t>
  </si>
  <si>
    <t xml:space="preserve">SKP-2024-0201</t>
  </si>
  <si>
    <t xml:space="preserve">SKP-2024-0202</t>
  </si>
  <si>
    <t xml:space="preserve">SKP-2024-0203</t>
  </si>
  <si>
    <t xml:space="preserve">SKP-2024-0204</t>
  </si>
  <si>
    <t xml:space="preserve">SKP-2024-0205</t>
  </si>
  <si>
    <t xml:space="preserve">SKP-2024-0206</t>
  </si>
  <si>
    <t xml:space="preserve">SKP-2024-0207</t>
  </si>
  <si>
    <t xml:space="preserve">SKP-2024-0208</t>
  </si>
  <si>
    <t xml:space="preserve">SKP-2024-0209</t>
  </si>
  <si>
    <t xml:space="preserve">SKP-2024-0210</t>
  </si>
  <si>
    <t xml:space="preserve">SKP-2024-0211</t>
  </si>
  <si>
    <t xml:space="preserve">SKP-2024-0212</t>
  </si>
  <si>
    <t xml:space="preserve">SKP-2024-0213</t>
  </si>
  <si>
    <t xml:space="preserve">SKP-2024-0214</t>
  </si>
  <si>
    <t xml:space="preserve">SKP-2024-0215</t>
  </si>
  <si>
    <t xml:space="preserve">SKP-2024-0216</t>
  </si>
  <si>
    <t xml:space="preserve">SKP-2024-0217</t>
  </si>
  <si>
    <t xml:space="preserve">SKP-2024-0218</t>
  </si>
  <si>
    <t xml:space="preserve">SKP-2024-0219</t>
  </si>
  <si>
    <t xml:space="preserve">SKP-2024-0220</t>
  </si>
  <si>
    <t xml:space="preserve">SKP-2024-0221</t>
  </si>
  <si>
    <t xml:space="preserve">SKP-2024-0222</t>
  </si>
  <si>
    <t xml:space="preserve">SKP-2024-0223</t>
  </si>
  <si>
    <t xml:space="preserve">SKP-2024-0224</t>
  </si>
  <si>
    <t xml:space="preserve">SKP-2024-0225</t>
  </si>
  <si>
    <t xml:space="preserve">SKP-2024-0226</t>
  </si>
  <si>
    <t xml:space="preserve">SKP-2024-0227</t>
  </si>
  <si>
    <t xml:space="preserve">SKP-2024-0228</t>
  </si>
  <si>
    <t xml:space="preserve">SKP-2024-0229</t>
  </si>
  <si>
    <t xml:space="preserve">SKP-2024-0230</t>
  </si>
  <si>
    <t xml:space="preserve">SKP-2024-0231</t>
  </si>
  <si>
    <t xml:space="preserve">SKP-2024-0232</t>
  </si>
  <si>
    <t xml:space="preserve">SKP-2024-0233</t>
  </si>
  <si>
    <t xml:space="preserve">SKP-2024-0234</t>
  </si>
  <si>
    <t xml:space="preserve">SKP-2024-0235</t>
  </si>
  <si>
    <t xml:space="preserve">SKP-2024-0236</t>
  </si>
  <si>
    <t xml:space="preserve">SKP-2024-0237</t>
  </si>
  <si>
    <t xml:space="preserve">SKP-2024-0238</t>
  </si>
  <si>
    <t xml:space="preserve">SKP-2024-0239</t>
  </si>
  <si>
    <t xml:space="preserve">SKP-2024-0240</t>
  </si>
  <si>
    <t xml:space="preserve">SKP-2024-0241</t>
  </si>
  <si>
    <t xml:space="preserve">SKP-2024-0242</t>
  </si>
  <si>
    <t xml:space="preserve">SKP-2024-0243</t>
  </si>
  <si>
    <t xml:space="preserve">SKP-2024-0244</t>
  </si>
  <si>
    <t xml:space="preserve">SKP-2024-0245</t>
  </si>
  <si>
    <t xml:space="preserve">SKP-2024-0246</t>
  </si>
  <si>
    <t xml:space="preserve">SKP-2024-0247</t>
  </si>
  <si>
    <t xml:space="preserve">SKP-2024-0248</t>
  </si>
  <si>
    <t xml:space="preserve">SKP-2024-0249</t>
  </si>
  <si>
    <t xml:space="preserve">SKP-2024-0250</t>
  </si>
  <si>
    <t xml:space="preserve">SKP-2024-0251</t>
  </si>
  <si>
    <t xml:space="preserve">SKP-2024-0252</t>
  </si>
  <si>
    <t xml:space="preserve">SKP-2024-0253</t>
  </si>
  <si>
    <t xml:space="preserve">SKP-2024-0254</t>
  </si>
  <si>
    <t xml:space="preserve">SKP-2024-0255</t>
  </si>
  <si>
    <t xml:space="preserve">SKP-2024-0256</t>
  </si>
  <si>
    <t xml:space="preserve">SKP-2025-0257</t>
  </si>
  <si>
    <t xml:space="preserve">SKP-2025-0258</t>
  </si>
  <si>
    <t xml:space="preserve">SKP-2025-0259</t>
  </si>
  <si>
    <t xml:space="preserve">SKP-2025-0260</t>
  </si>
  <si>
    <t xml:space="preserve">SKP-2025-0261</t>
  </si>
  <si>
    <t xml:space="preserve">SKP-2025-0262</t>
  </si>
  <si>
    <t xml:space="preserve">SKP-2025-0263</t>
  </si>
  <si>
    <t xml:space="preserve">SKP-2025-0264</t>
  </si>
  <si>
    <t xml:space="preserve">SKP-2025-0265</t>
  </si>
  <si>
    <t xml:space="preserve">SKP-2025-0266</t>
  </si>
  <si>
    <t xml:space="preserve">SKP-2025-0267</t>
  </si>
  <si>
    <t xml:space="preserve">SKP-2025-0268</t>
  </si>
  <si>
    <t xml:space="preserve">SKP-2025-0269</t>
  </si>
  <si>
    <t xml:space="preserve">SKP-2025-0270</t>
  </si>
  <si>
    <t xml:space="preserve">SKP-2025-0271</t>
  </si>
  <si>
    <t xml:space="preserve">SKP-2025-0272</t>
  </si>
  <si>
    <t xml:space="preserve">SKP-2025-0273</t>
  </si>
  <si>
    <t xml:space="preserve">SKP-2025-0274</t>
  </si>
  <si>
    <t xml:space="preserve">SKP-2025-0275</t>
  </si>
  <si>
    <t xml:space="preserve">SKP-2025-0276</t>
  </si>
  <si>
    <t xml:space="preserve">SKP-2025-0277</t>
  </si>
  <si>
    <t xml:space="preserve">SKP-2025-0278</t>
  </si>
  <si>
    <t xml:space="preserve">SKP-2025-0279</t>
  </si>
  <si>
    <t xml:space="preserve">SKP-2025-0280</t>
  </si>
  <si>
    <t xml:space="preserve">SKP-2025-0281</t>
  </si>
  <si>
    <t xml:space="preserve">SKP-2025-0282</t>
  </si>
  <si>
    <t xml:space="preserve">SKP-2025-0283</t>
  </si>
  <si>
    <t xml:space="preserve">SKP-2025-0284</t>
  </si>
  <si>
    <t xml:space="preserve">SKP-2025-0285</t>
  </si>
  <si>
    <t xml:space="preserve">SKP-2025-0286</t>
  </si>
  <si>
    <t xml:space="preserve">SKP-2025-0287</t>
  </si>
  <si>
    <t xml:space="preserve">SKP-2025-0288</t>
  </si>
  <si>
    <t xml:space="preserve">SKP-2025-0289</t>
  </si>
  <si>
    <t xml:space="preserve">SKP-2025-0290</t>
  </si>
  <si>
    <t xml:space="preserve">SKP-2025-0291</t>
  </si>
  <si>
    <t xml:space="preserve">SKP-2025-0292</t>
  </si>
  <si>
    <t xml:space="preserve">SKP-2025-0293</t>
  </si>
  <si>
    <t xml:space="preserve">SKP-2025-0294</t>
  </si>
  <si>
    <t xml:space="preserve">SKP-2025-0295</t>
  </si>
  <si>
    <t xml:space="preserve">SKP-2025-0296</t>
  </si>
  <si>
    <t xml:space="preserve">SKP-2025-0297</t>
  </si>
  <si>
    <t xml:space="preserve">SKP-2025-0298</t>
  </si>
  <si>
    <t xml:space="preserve">SKP-2025-0299</t>
  </si>
  <si>
    <t xml:space="preserve">SKP-2025-0300</t>
  </si>
  <si>
    <t xml:space="preserve">SKP-2025-0301</t>
  </si>
  <si>
    <t xml:space="preserve">SKP-2025-0302</t>
  </si>
  <si>
    <t xml:space="preserve">SKP-2025-0303</t>
  </si>
  <si>
    <t xml:space="preserve">SKP-2025-0304</t>
  </si>
  <si>
    <t xml:space="preserve">SKP-2025-0305</t>
  </si>
  <si>
    <t xml:space="preserve">SKP-2025-0306</t>
  </si>
  <si>
    <t xml:space="preserve">SKP-2025-0307</t>
  </si>
  <si>
    <t xml:space="preserve">SKP-2025-0308</t>
  </si>
  <si>
    <t xml:space="preserve">SKP-2025-0309</t>
  </si>
  <si>
    <t xml:space="preserve">SKP-2025-0310</t>
  </si>
  <si>
    <t xml:space="preserve">SKP-2025-0311</t>
  </si>
  <si>
    <t xml:space="preserve">SKP-2025-0312</t>
  </si>
  <si>
    <t xml:space="preserve">SKP-2025-0313</t>
  </si>
  <si>
    <t xml:space="preserve">SKP-2025-0314</t>
  </si>
  <si>
    <t xml:space="preserve">SKP-2025-0315</t>
  </si>
  <si>
    <t xml:space="preserve">SKP-2025-0316</t>
  </si>
  <si>
    <t xml:space="preserve">SKP-2025-0317</t>
  </si>
  <si>
    <t xml:space="preserve">SKP-2025-0318</t>
  </si>
  <si>
    <t xml:space="preserve">SKP-2025-0319</t>
  </si>
  <si>
    <t xml:space="preserve">SKP-2025-0320</t>
  </si>
  <si>
    <t xml:space="preserve">SKP-2025-0321</t>
  </si>
  <si>
    <t xml:space="preserve">SKP-2025-0322</t>
  </si>
  <si>
    <t xml:space="preserve">SKP-2025-0323</t>
  </si>
  <si>
    <t xml:space="preserve">SKP-2025-0324</t>
  </si>
  <si>
    <t xml:space="preserve">SKP-2025-0325</t>
  </si>
  <si>
    <t xml:space="preserve">SKP-2025-0326</t>
  </si>
  <si>
    <t xml:space="preserve">SKP-2025-0327</t>
  </si>
  <si>
    <t xml:space="preserve">SKP-2025-0328</t>
  </si>
  <si>
    <t xml:space="preserve">SKP-2025-0329</t>
  </si>
  <si>
    <t xml:space="preserve">SKP-2025-0330</t>
  </si>
  <si>
    <t xml:space="preserve">SKP-2025-0331</t>
  </si>
  <si>
    <t xml:space="preserve">SKP-2025-0332</t>
  </si>
  <si>
    <t xml:space="preserve">SKP-2025-0333</t>
  </si>
  <si>
    <t xml:space="preserve">SKP-2025-0334</t>
  </si>
  <si>
    <t xml:space="preserve">SKP-2025-0335</t>
  </si>
  <si>
    <t xml:space="preserve">SKP-2025-0336</t>
  </si>
  <si>
    <t xml:space="preserve">SKP-2025-0337</t>
  </si>
  <si>
    <t xml:space="preserve">SKP-2026-0338</t>
  </si>
  <si>
    <t xml:space="preserve">SKP-2026-0339</t>
  </si>
  <si>
    <t xml:space="preserve">SKP-2026-0340</t>
  </si>
  <si>
    <t xml:space="preserve">SKP-2026-0341</t>
  </si>
  <si>
    <t xml:space="preserve">SKP-2026-0342</t>
  </si>
  <si>
    <t xml:space="preserve">SKP-2026-0343</t>
  </si>
  <si>
    <t xml:space="preserve">SKP-2026-0344</t>
  </si>
  <si>
    <t xml:space="preserve">SKP-2026-0345</t>
  </si>
  <si>
    <t xml:space="preserve">SKP-2026-0346</t>
  </si>
  <si>
    <t xml:space="preserve">SKP-2026-0347</t>
  </si>
  <si>
    <t xml:space="preserve">SKP-2026-0348</t>
  </si>
  <si>
    <t xml:space="preserve">SKP-2026-0349</t>
  </si>
  <si>
    <t xml:space="preserve">SKP-2026-0350</t>
  </si>
  <si>
    <t xml:space="preserve">SKP-2026-0351</t>
  </si>
  <si>
    <t xml:space="preserve">SKP-2026-0352</t>
  </si>
  <si>
    <t xml:space="preserve">SKP-2026-0353</t>
  </si>
  <si>
    <t xml:space="preserve">SKP-2026-0354</t>
  </si>
  <si>
    <t xml:space="preserve">SKP-2026-0355</t>
  </si>
  <si>
    <t xml:space="preserve">SKP-2026-0356</t>
  </si>
  <si>
    <t xml:space="preserve">SKP-2026-0357</t>
  </si>
  <si>
    <t xml:space="preserve">SKP-2026-0358</t>
  </si>
  <si>
    <t xml:space="preserve">SKP-2026-0359</t>
  </si>
  <si>
    <t xml:space="preserve">SKP-2026-0360</t>
  </si>
  <si>
    <t xml:space="preserve">SKP-2026-0361</t>
  </si>
  <si>
    <t xml:space="preserve">SKP-2026-0362</t>
  </si>
  <si>
    <t xml:space="preserve">SKP-2026-0363</t>
  </si>
  <si>
    <t xml:space="preserve">SKP-2026-0364</t>
  </si>
  <si>
    <t xml:space="preserve">SKP-2026-0365</t>
  </si>
  <si>
    <t xml:space="preserve">SKP-2026-0366</t>
  </si>
  <si>
    <t xml:space="preserve">SKP-2026-0367</t>
  </si>
  <si>
    <t xml:space="preserve">SKP-2026-0368</t>
  </si>
  <si>
    <t xml:space="preserve">SKP-2026-0369</t>
  </si>
  <si>
    <t xml:space="preserve">SKP-2026-0370</t>
  </si>
  <si>
    <t xml:space="preserve">SKP-2026-0371</t>
  </si>
  <si>
    <t xml:space="preserve">SKP-2026-0372</t>
  </si>
  <si>
    <t xml:space="preserve">SKP-2026-0373</t>
  </si>
  <si>
    <t xml:space="preserve">SKP-2026-0374</t>
  </si>
  <si>
    <t xml:space="preserve">SKP-2026-0375</t>
  </si>
  <si>
    <t xml:space="preserve">SKP-2026-0376</t>
  </si>
  <si>
    <t xml:space="preserve">SKP-2026-0377</t>
  </si>
  <si>
    <t xml:space="preserve">SKP-2026-0378</t>
  </si>
  <si>
    <t xml:space="preserve">SKP-2026-0379</t>
  </si>
  <si>
    <t xml:space="preserve">SKP-2026-0380</t>
  </si>
  <si>
    <t xml:space="preserve">SKP-2026-0381</t>
  </si>
  <si>
    <t xml:space="preserve">SKP-2026-0382</t>
  </si>
  <si>
    <t xml:space="preserve">SKP-2026-0383</t>
  </si>
  <si>
    <t xml:space="preserve">SKP-2026-0384</t>
  </si>
  <si>
    <t xml:space="preserve">SKP-2026-0385</t>
  </si>
  <si>
    <t xml:space="preserve">SKP-2026-0386</t>
  </si>
  <si>
    <t xml:space="preserve">SKP-2026-0387</t>
  </si>
  <si>
    <t xml:space="preserve">SKP-2026-0388</t>
  </si>
  <si>
    <t xml:space="preserve">SKP-2026-0389</t>
  </si>
  <si>
    <t xml:space="preserve">SKP-2026-0390</t>
  </si>
  <si>
    <t xml:space="preserve">SKP-2026-0391</t>
  </si>
  <si>
    <t xml:space="preserve">SKP-2026-0392</t>
  </si>
  <si>
    <t xml:space="preserve">SKP-2026-0393</t>
  </si>
  <si>
    <t xml:space="preserve">SKP-2026-0394</t>
  </si>
  <si>
    <t xml:space="preserve">SKP-2026-0395</t>
  </si>
  <si>
    <t xml:space="preserve">SKP-2026-0396</t>
  </si>
  <si>
    <t xml:space="preserve">SKP-2026-0397</t>
  </si>
  <si>
    <t xml:space="preserve">SKP-2026-0398</t>
  </si>
  <si>
    <t xml:space="preserve">SKP-2026-0399</t>
  </si>
  <si>
    <t xml:space="preserve">SKP-2026-0400</t>
  </si>
  <si>
    <t xml:space="preserve">SKP-2026-0401</t>
  </si>
  <si>
    <t xml:space="preserve">SKP-2026-0402</t>
  </si>
  <si>
    <t xml:space="preserve">SKP-2026-0403</t>
  </si>
  <si>
    <t xml:space="preserve">SKP-2026-0404</t>
  </si>
  <si>
    <t xml:space="preserve">SKP-2026-0405</t>
  </si>
  <si>
    <t xml:space="preserve">SKP-2026-0406</t>
  </si>
  <si>
    <t xml:space="preserve">SKP-2022-0407</t>
  </si>
  <si>
    <t xml:space="preserve">OFR-2022-1487</t>
  </si>
  <si>
    <t xml:space="preserve">Cover sheet only - supporting record not attached</t>
  </si>
  <si>
    <t xml:space="preserve">SKP-2023-0408</t>
  </si>
  <si>
    <t xml:space="preserve">OFR-2023-1487</t>
  </si>
  <si>
    <t xml:space="preserve">SKP-2024-0409</t>
  </si>
  <si>
    <t xml:space="preserve">OFR-2024-1487</t>
  </si>
  <si>
    <t xml:space="preserve">VB-0904</t>
  </si>
  <si>
    <t xml:space="preserve">SKP-2024-0410</t>
  </si>
  <si>
    <t xml:space="preserve">SKP-2024-0411</t>
  </si>
  <si>
    <t xml:space="preserve">SKP-2025-0412</t>
  </si>
  <si>
    <t xml:space="preserve">OFR-2025-1487</t>
  </si>
  <si>
    <t xml:space="preserve">Source - Amendments</t>
  </si>
  <si>
    <t xml:space="preserve">amendment_id</t>
  </si>
  <si>
    <t xml:space="preserve">amendment_ts</t>
  </si>
  <si>
    <t xml:space="preserve">field_code</t>
  </si>
  <si>
    <t xml:space="preserve">field_label</t>
  </si>
  <si>
    <t xml:space="preserve">old_value</t>
  </si>
  <si>
    <t xml:space="preserve">new_value</t>
  </si>
  <si>
    <t xml:space="preserve">workstation_id</t>
  </si>
  <si>
    <t xml:space="preserve">source_document</t>
  </si>
  <si>
    <t xml:space="preserve">requires_cert</t>
  </si>
  <si>
    <t xml:space="preserve">counter_log_ref</t>
  </si>
  <si>
    <t xml:space="preserve">AMD-000001</t>
  </si>
  <si>
    <t xml:space="preserve">VESSEL_NAME</t>
  </si>
  <si>
    <t xml:space="preserve">Vessel Name</t>
  </si>
  <si>
    <t xml:space="preserve">HB-COUNTER-2</t>
  </si>
  <si>
    <t xml:space="preserve">day log 2022-01-04</t>
  </si>
  <si>
    <t xml:space="preserve">AMD-000002</t>
  </si>
  <si>
    <t xml:space="preserve">LOA</t>
  </si>
  <si>
    <t xml:space="preserve">Length Overall (LOA)</t>
  </si>
  <si>
    <t xml:space="preserve">26.6</t>
  </si>
  <si>
    <t xml:space="preserve">23.7</t>
  </si>
  <si>
    <t xml:space="preserve">AMD-000003</t>
  </si>
  <si>
    <t xml:space="preserve">OFFICIAL_NUM</t>
  </si>
  <si>
    <t xml:space="preserve">Official Number / Registration</t>
  </si>
  <si>
    <t xml:space="preserve">583536</t>
  </si>
  <si>
    <t xml:space="preserve">912469</t>
  </si>
  <si>
    <t xml:space="preserve">driver's license</t>
  </si>
  <si>
    <t xml:space="preserve">AMD-000004</t>
  </si>
  <si>
    <t xml:space="preserve">52.4</t>
  </si>
  <si>
    <t xml:space="preserve">52.7</t>
  </si>
  <si>
    <t xml:space="preserve">AMD-000005</t>
  </si>
  <si>
    <t xml:space="preserve">BEAM</t>
  </si>
  <si>
    <t xml:space="preserve">Beam (Width)</t>
  </si>
  <si>
    <t xml:space="preserve">10.2</t>
  </si>
  <si>
    <t xml:space="preserve">9.5</t>
  </si>
  <si>
    <t xml:space="preserve">check-in measurement 2022-01-05</t>
  </si>
  <si>
    <t xml:space="preserve">day log 2022-01-05</t>
  </si>
  <si>
    <t xml:space="preserve">AMD-000006</t>
  </si>
  <si>
    <t xml:space="preserve">HIN</t>
  </si>
  <si>
    <t xml:space="preserve">Hull Identification Number</t>
  </si>
  <si>
    <t xml:space="preserve">CHD93697R987</t>
  </si>
  <si>
    <t xml:space="preserve">CHD31514J530</t>
  </si>
  <si>
    <t xml:space="preserve">AMD-000007</t>
  </si>
  <si>
    <t xml:space="preserve">YEAR_BUILT</t>
  </si>
  <si>
    <t xml:space="preserve">Year Built</t>
  </si>
  <si>
    <t xml:space="preserve">1970</t>
  </si>
  <si>
    <t xml:space="preserve">owner declaration at counter</t>
  </si>
  <si>
    <t xml:space="preserve">AMD-000008</t>
  </si>
  <si>
    <t xml:space="preserve">day log 2022-01-06</t>
  </si>
  <si>
    <t xml:space="preserve">AMD-000009</t>
  </si>
  <si>
    <t xml:space="preserve">OWNER_NAME</t>
  </si>
  <si>
    <t xml:space="preserve">Owner Name</t>
  </si>
  <si>
    <t xml:space="preserve">ALUMINUM</t>
  </si>
  <si>
    <t xml:space="preserve">insurance decl page</t>
  </si>
  <si>
    <t xml:space="preserve">AMD-000010</t>
  </si>
  <si>
    <t xml:space="preserve">day log 2022-01-08</t>
  </si>
  <si>
    <t xml:space="preserve">AMD-000011</t>
  </si>
  <si>
    <t xml:space="preserve">600626</t>
  </si>
  <si>
    <t xml:space="preserve">775543</t>
  </si>
  <si>
    <t xml:space="preserve">day log 2022-01-09</t>
  </si>
  <si>
    <t xml:space="preserve">AMD-000012</t>
  </si>
  <si>
    <t xml:space="preserve">2019</t>
  </si>
  <si>
    <t xml:space="preserve">AMD-000013</t>
  </si>
  <si>
    <t xml:space="preserve">36.4</t>
  </si>
  <si>
    <t xml:space="preserve">35.8</t>
  </si>
  <si>
    <t xml:space="preserve">day log 2022-01-11</t>
  </si>
  <si>
    <t xml:space="preserve">AMD-000014</t>
  </si>
  <si>
    <t xml:space="preserve">ENGINE_HP</t>
  </si>
  <si>
    <t xml:space="preserve">Engine Horsepower</t>
  </si>
  <si>
    <t xml:space="preserve">250</t>
  </si>
  <si>
    <t xml:space="preserve">210</t>
  </si>
  <si>
    <t xml:space="preserve">registration</t>
  </si>
  <si>
    <t xml:space="preserve">AMD-000015</t>
  </si>
  <si>
    <t xml:space="preserve">444197</t>
  </si>
  <si>
    <t xml:space="preserve">531542</t>
  </si>
  <si>
    <t xml:space="preserve">day log 2022-01-12</t>
  </si>
  <si>
    <t xml:space="preserve">AMD-000016</t>
  </si>
  <si>
    <t xml:space="preserve">PROPULSION_TYPE</t>
  </si>
  <si>
    <t xml:space="preserve">Propulsion Type</t>
  </si>
  <si>
    <t xml:space="preserve">day log 2022-01-13</t>
  </si>
  <si>
    <t xml:space="preserve">AMD-000017</t>
  </si>
  <si>
    <t xml:space="preserve">HULL_MATERIAL</t>
  </si>
  <si>
    <t xml:space="preserve">Hull Material</t>
  </si>
  <si>
    <t xml:space="preserve">CA</t>
  </si>
  <si>
    <t xml:space="preserve">WOOD</t>
  </si>
  <si>
    <t xml:space="preserve">day log 2022-01-14</t>
  </si>
  <si>
    <t xml:space="preserve">AMD-000018</t>
  </si>
  <si>
    <t xml:space="preserve">BUILD_LOCATION</t>
  </si>
  <si>
    <t xml:space="preserve">Build Location / Yard</t>
  </si>
  <si>
    <t xml:space="preserve">US</t>
  </si>
  <si>
    <t xml:space="preserve">bill of sale</t>
  </si>
  <si>
    <t xml:space="preserve">day log 2022-01-16</t>
  </si>
  <si>
    <t xml:space="preserve">AMD-000019</t>
  </si>
  <si>
    <t xml:space="preserve">150</t>
  </si>
  <si>
    <t xml:space="preserve">85</t>
  </si>
  <si>
    <t xml:space="preserve">day log 2022-01-17</t>
  </si>
  <si>
    <t xml:space="preserve">AMD-000020</t>
  </si>
  <si>
    <t xml:space="preserve">54.2</t>
  </si>
  <si>
    <t xml:space="preserve">51.3</t>
  </si>
  <si>
    <t xml:space="preserve">day log 2022-01-19</t>
  </si>
  <si>
    <t xml:space="preserve">AMD-000021</t>
  </si>
  <si>
    <t xml:space="preserve">NET_TONNAGE</t>
  </si>
  <si>
    <t xml:space="preserve">Net Tonnage (NT)</t>
  </si>
  <si>
    <t xml:space="preserve">12.7</t>
  </si>
  <si>
    <t xml:space="preserve">12.8</t>
  </si>
  <si>
    <t xml:space="preserve">AMD-000022</t>
  </si>
  <si>
    <t xml:space="preserve">day log 2022-01-20</t>
  </si>
  <si>
    <t xml:space="preserve">AMD-000023</t>
  </si>
  <si>
    <t xml:space="preserve">330</t>
  </si>
  <si>
    <t xml:space="preserve">AMD-000024</t>
  </si>
  <si>
    <t xml:space="preserve">AMD-000025</t>
  </si>
  <si>
    <t xml:space="preserve">OWNER_ADDRESS</t>
  </si>
  <si>
    <t xml:space="preserve">Owner Address</t>
  </si>
  <si>
    <t xml:space="preserve">7770 Zachary Ville, Aberdeen, WA</t>
  </si>
  <si>
    <t xml:space="preserve">8994 Roman Burgs, Aberdeen, WA</t>
  </si>
  <si>
    <t xml:space="preserve">day log 2022-01-21</t>
  </si>
  <si>
    <t xml:space="preserve">AMD-000026</t>
  </si>
  <si>
    <t xml:space="preserve">CHD81847K911</t>
  </si>
  <si>
    <t xml:space="preserve">CHD99753P758</t>
  </si>
  <si>
    <t xml:space="preserve">AMD-000027</t>
  </si>
  <si>
    <t xml:space="preserve">FLAG</t>
  </si>
  <si>
    <t xml:space="preserve">Flag State</t>
  </si>
  <si>
    <t xml:space="preserve">day log 2022-01-23</t>
  </si>
  <si>
    <t xml:space="preserve">AMD-000028</t>
  </si>
  <si>
    <t xml:space="preserve">day log 2022-01-24</t>
  </si>
  <si>
    <t xml:space="preserve">AMD-000029</t>
  </si>
  <si>
    <t xml:space="preserve">45.4</t>
  </si>
  <si>
    <t xml:space="preserve">42.5</t>
  </si>
  <si>
    <t xml:space="preserve">day log 2022-01-25</t>
  </si>
  <si>
    <t xml:space="preserve">AMD-000030</t>
  </si>
  <si>
    <t xml:space="preserve">375</t>
  </si>
  <si>
    <t xml:space="preserve">AMD-000031</t>
  </si>
  <si>
    <t xml:space="preserve">ENGINE_MAKE</t>
  </si>
  <si>
    <t xml:space="preserve">Engine Make / Model</t>
  </si>
  <si>
    <t xml:space="preserve">day log 2022-01-26</t>
  </si>
  <si>
    <t xml:space="preserve">AMD-000032</t>
  </si>
  <si>
    <t xml:space="preserve">1971</t>
  </si>
  <si>
    <t xml:space="preserve">AMD-000033</t>
  </si>
  <si>
    <t xml:space="preserve">AMD-000034</t>
  </si>
  <si>
    <t xml:space="preserve">day log 2022-01-27</t>
  </si>
  <si>
    <t xml:space="preserve">AMD-000035</t>
  </si>
  <si>
    <t xml:space="preserve">FOAM_CORE</t>
  </si>
  <si>
    <t xml:space="preserve">day log 2022-01-28</t>
  </si>
  <si>
    <t xml:space="preserve">AMD-000036</t>
  </si>
  <si>
    <t xml:space="preserve">FIBERGLASS</t>
  </si>
  <si>
    <t xml:space="preserve">AMD-000037</t>
  </si>
  <si>
    <t xml:space="preserve">GROSS_TONNAGE</t>
  </si>
  <si>
    <t xml:space="preserve">Gross Tonnage (GT)</t>
  </si>
  <si>
    <t xml:space="preserve">27.4</t>
  </si>
  <si>
    <t xml:space="preserve">27.8</t>
  </si>
  <si>
    <t xml:space="preserve">AMD-000038</t>
  </si>
  <si>
    <t xml:space="preserve">day log 2022-01-29</t>
  </si>
  <si>
    <t xml:space="preserve">AMD-000039</t>
  </si>
  <si>
    <t xml:space="preserve">22.1</t>
  </si>
  <si>
    <t xml:space="preserve">22.4</t>
  </si>
  <si>
    <t xml:space="preserve">AMD-000040</t>
  </si>
  <si>
    <t xml:space="preserve">23.8</t>
  </si>
  <si>
    <t xml:space="preserve">26.7</t>
  </si>
  <si>
    <t xml:space="preserve">AMD-000041</t>
  </si>
  <si>
    <t xml:space="preserve">POINT CREST</t>
  </si>
  <si>
    <t xml:space="preserve">day log 2022-01-30</t>
  </si>
  <si>
    <t xml:space="preserve">AMD-000042</t>
  </si>
  <si>
    <t xml:space="preserve">AMD-000043</t>
  </si>
  <si>
    <t xml:space="preserve">617153</t>
  </si>
  <si>
    <t xml:space="preserve">442398</t>
  </si>
  <si>
    <t xml:space="preserve">AMD-000044</t>
  </si>
  <si>
    <t xml:space="preserve">13.3</t>
  </si>
  <si>
    <t xml:space="preserve">13.0</t>
  </si>
  <si>
    <t xml:space="preserve">day log 2022-01-31</t>
  </si>
  <si>
    <t xml:space="preserve">AMD-000045</t>
  </si>
  <si>
    <t xml:space="preserve">day log 2022-02-01</t>
  </si>
  <si>
    <t xml:space="preserve">AMD-000046</t>
  </si>
  <si>
    <t xml:space="preserve">AMD-000047</t>
  </si>
  <si>
    <t xml:space="preserve">22.6</t>
  </si>
  <si>
    <t xml:space="preserve">22.9</t>
  </si>
  <si>
    <t xml:space="preserve">day log 2022-02-04</t>
  </si>
  <si>
    <t xml:space="preserve">AMD-000048</t>
  </si>
  <si>
    <t xml:space="preserve">1991</t>
  </si>
  <si>
    <t xml:space="preserve">AMD-000049</t>
  </si>
  <si>
    <t xml:space="preserve">VESSEL_TYPE</t>
  </si>
  <si>
    <t xml:space="preserve">Vessel Type</t>
  </si>
  <si>
    <t xml:space="preserve">day log 2022-02-05</t>
  </si>
  <si>
    <t xml:space="preserve">AMD-000050</t>
  </si>
  <si>
    <t xml:space="preserve">day log 2022-02-07</t>
  </si>
  <si>
    <t xml:space="preserve">AMD-000051</t>
  </si>
  <si>
    <t xml:space="preserve">day log 2022-02-08</t>
  </si>
  <si>
    <t xml:space="preserve">AMD-000052</t>
  </si>
  <si>
    <t xml:space="preserve">1993</t>
  </si>
  <si>
    <t xml:space="preserve">AMD-000053</t>
  </si>
  <si>
    <t xml:space="preserve">1977</t>
  </si>
  <si>
    <t xml:space="preserve">day log 2022-02-09</t>
  </si>
  <si>
    <t xml:space="preserve">AMD-000054</t>
  </si>
  <si>
    <t xml:space="preserve">AMD-000055</t>
  </si>
  <si>
    <t xml:space="preserve">day log 2022-02-10</t>
  </si>
  <si>
    <t xml:space="preserve">AMD-000056</t>
  </si>
  <si>
    <t xml:space="preserve">18.6</t>
  </si>
  <si>
    <t xml:space="preserve">19.3</t>
  </si>
  <si>
    <t xml:space="preserve">check-in measurement 2022-02-10</t>
  </si>
  <si>
    <t xml:space="preserve">AMD-000057</t>
  </si>
  <si>
    <t xml:space="preserve">day log 2022-02-15</t>
  </si>
  <si>
    <t xml:space="preserve">AMD-000058</t>
  </si>
  <si>
    <t xml:space="preserve">STEEL</t>
  </si>
  <si>
    <t xml:space="preserve">AMD-000059</t>
  </si>
  <si>
    <t xml:space="preserve">21.4</t>
  </si>
  <si>
    <t xml:space="preserve">AMD-000060</t>
  </si>
  <si>
    <t xml:space="preserve">day log 2022-02-16</t>
  </si>
  <si>
    <t xml:space="preserve">AMD-000061</t>
  </si>
  <si>
    <t xml:space="preserve">day log 2022-02-17</t>
  </si>
  <si>
    <t xml:space="preserve">AMD-000062</t>
  </si>
  <si>
    <t xml:space="preserve">day log 2022-02-19</t>
  </si>
  <si>
    <t xml:space="preserve">AMD-000063</t>
  </si>
  <si>
    <t xml:space="preserve">day log 2022-02-20</t>
  </si>
  <si>
    <t xml:space="preserve">AMD-000064</t>
  </si>
  <si>
    <t xml:space="preserve">31.2</t>
  </si>
  <si>
    <t xml:space="preserve">29.6</t>
  </si>
  <si>
    <t xml:space="preserve">day log 2022-02-21</t>
  </si>
  <si>
    <t xml:space="preserve">AMD-000065</t>
  </si>
  <si>
    <t xml:space="preserve">1972</t>
  </si>
  <si>
    <t xml:space="preserve">AMD-000066</t>
  </si>
  <si>
    <t xml:space="preserve">9.0</t>
  </si>
  <si>
    <t xml:space="preserve">9.9</t>
  </si>
  <si>
    <t xml:space="preserve">AMD-000067</t>
  </si>
  <si>
    <t xml:space="preserve">AMD-000068</t>
  </si>
  <si>
    <t xml:space="preserve">day log 2022-02-22</t>
  </si>
  <si>
    <t xml:space="preserve">AMD-000069</t>
  </si>
  <si>
    <t xml:space="preserve">39.1</t>
  </si>
  <si>
    <t xml:space="preserve">39.4</t>
  </si>
  <si>
    <t xml:space="preserve">AMD-000070</t>
  </si>
  <si>
    <t xml:space="preserve">day log 2022-02-23</t>
  </si>
  <si>
    <t xml:space="preserve">AMD-000071</t>
  </si>
  <si>
    <t xml:space="preserve">day log 2022-02-24</t>
  </si>
  <si>
    <t xml:space="preserve">AMD-000072</t>
  </si>
  <si>
    <t xml:space="preserve">12.9</t>
  </si>
  <si>
    <t xml:space="preserve">12.3</t>
  </si>
  <si>
    <t xml:space="preserve">day log 2022-02-25</t>
  </si>
  <si>
    <t xml:space="preserve">AMD-000073</t>
  </si>
  <si>
    <t xml:space="preserve">day log 2022-02-26</t>
  </si>
  <si>
    <t xml:space="preserve">AMD-000074</t>
  </si>
  <si>
    <t xml:space="preserve">6911 John Mountain, Port Angeles, WA</t>
  </si>
  <si>
    <t xml:space="preserve">5352 Jenna Extension, Tacoma, WA</t>
  </si>
  <si>
    <t xml:space="preserve">day log 2022-03-01</t>
  </si>
  <si>
    <t xml:space="preserve">AMD-000075</t>
  </si>
  <si>
    <t xml:space="preserve">21.1</t>
  </si>
  <si>
    <t xml:space="preserve">check-in measurement 2022-03-02</t>
  </si>
  <si>
    <t xml:space="preserve">day log 2022-03-02</t>
  </si>
  <si>
    <t xml:space="preserve">AMD-000076</t>
  </si>
  <si>
    <t xml:space="preserve">8103 Ball Place, Seattle, WA</t>
  </si>
  <si>
    <t xml:space="preserve">1769 James Walk, Coos Bay, OR</t>
  </si>
  <si>
    <t xml:space="preserve">day log 2022-03-03</t>
  </si>
  <si>
    <t xml:space="preserve">AMD-000077</t>
  </si>
  <si>
    <t xml:space="preserve">1396 Mary Flat, Tacoma, WA</t>
  </si>
  <si>
    <t xml:space="preserve">8189 Christopher Forest, Everett, WA</t>
  </si>
  <si>
    <t xml:space="preserve">day log 2022-03-04</t>
  </si>
  <si>
    <t xml:space="preserve">AMD-000078</t>
  </si>
  <si>
    <t xml:space="preserve">50.4</t>
  </si>
  <si>
    <t xml:space="preserve">50.1</t>
  </si>
  <si>
    <t xml:space="preserve">day log 2022-03-07</t>
  </si>
  <si>
    <t xml:space="preserve">AMD-000079</t>
  </si>
  <si>
    <t xml:space="preserve">11.0</t>
  </si>
  <si>
    <t xml:space="preserve">11.8</t>
  </si>
  <si>
    <t xml:space="preserve">AMD-000080</t>
  </si>
  <si>
    <t xml:space="preserve">day log 2022-03-09</t>
  </si>
  <si>
    <t xml:space="preserve">AMD-000081</t>
  </si>
  <si>
    <t xml:space="preserve">AMD-000082</t>
  </si>
  <si>
    <t xml:space="preserve">400578</t>
  </si>
  <si>
    <t xml:space="preserve">866206</t>
  </si>
  <si>
    <t xml:space="preserve">AMD-000083</t>
  </si>
  <si>
    <t xml:space="preserve">53.7</t>
  </si>
  <si>
    <t xml:space="preserve">54.3</t>
  </si>
  <si>
    <t xml:space="preserve">check-in measurement 2022-03-10</t>
  </si>
  <si>
    <t xml:space="preserve">day log 2022-03-10</t>
  </si>
  <si>
    <t xml:space="preserve">AMD-000084</t>
  </si>
  <si>
    <t xml:space="preserve">day log 2022-03-13</t>
  </si>
  <si>
    <t xml:space="preserve">AMD-000085</t>
  </si>
  <si>
    <t xml:space="preserve">day log 2022-03-14</t>
  </si>
  <si>
    <t xml:space="preserve">AMD-000086</t>
  </si>
  <si>
    <t xml:space="preserve">AMD-000087</t>
  </si>
  <si>
    <t xml:space="preserve">AMD-000088</t>
  </si>
  <si>
    <t xml:space="preserve">day log 2022-03-16</t>
  </si>
  <si>
    <t xml:space="preserve">AMD-000089</t>
  </si>
  <si>
    <t xml:space="preserve">26.4</t>
  </si>
  <si>
    <t xml:space="preserve">23.6</t>
  </si>
  <si>
    <t xml:space="preserve">check-in measurement 2022-03-17</t>
  </si>
  <si>
    <t xml:space="preserve">day log 2022-03-17</t>
  </si>
  <si>
    <t xml:space="preserve">AMD-000090</t>
  </si>
  <si>
    <t xml:space="preserve">13.6</t>
  </si>
  <si>
    <t xml:space="preserve">14.6</t>
  </si>
  <si>
    <t xml:space="preserve">AMD-000091</t>
  </si>
  <si>
    <t xml:space="preserve">AMD-000092</t>
  </si>
  <si>
    <t xml:space="preserve">AMD-000093</t>
  </si>
  <si>
    <t xml:space="preserve">20.4</t>
  </si>
  <si>
    <t xml:space="preserve">19.5</t>
  </si>
  <si>
    <t xml:space="preserve">day log 2022-03-18</t>
  </si>
  <si>
    <t xml:space="preserve">AMD-000094</t>
  </si>
  <si>
    <t xml:space="preserve">day log 2022-03-19</t>
  </si>
  <si>
    <t xml:space="preserve">AMD-000095</t>
  </si>
  <si>
    <t xml:space="preserve">1996</t>
  </si>
  <si>
    <t xml:space="preserve">day log 2022-03-20</t>
  </si>
  <si>
    <t xml:space="preserve">AMD-000096</t>
  </si>
  <si>
    <t xml:space="preserve">31.6</t>
  </si>
  <si>
    <t xml:space="preserve">32.2</t>
  </si>
  <si>
    <t xml:space="preserve">AMD-000097</t>
  </si>
  <si>
    <t xml:space="preserve">day log 2022-03-21</t>
  </si>
  <si>
    <t xml:space="preserve">AMD-000098</t>
  </si>
  <si>
    <t xml:space="preserve">33.1</t>
  </si>
  <si>
    <t xml:space="preserve">32.7</t>
  </si>
  <si>
    <t xml:space="preserve">day log 2022-03-22</t>
  </si>
  <si>
    <t xml:space="preserve">AMD-000099</t>
  </si>
  <si>
    <t xml:space="preserve">22.5</t>
  </si>
  <si>
    <t xml:space="preserve">day log 2022-03-23</t>
  </si>
  <si>
    <t xml:space="preserve">AMD-000100</t>
  </si>
  <si>
    <t xml:space="preserve">1981</t>
  </si>
  <si>
    <t xml:space="preserve">day log 2022-03-27</t>
  </si>
  <si>
    <t xml:space="preserve">AMD-000101</t>
  </si>
  <si>
    <t xml:space="preserve">CHD18215P515</t>
  </si>
  <si>
    <t xml:space="preserve">CHD68902K787</t>
  </si>
  <si>
    <t xml:space="preserve">AMD-000102</t>
  </si>
  <si>
    <t xml:space="preserve">AMD-000103</t>
  </si>
  <si>
    <t xml:space="preserve">15.9</t>
  </si>
  <si>
    <t xml:space="preserve">16.5</t>
  </si>
  <si>
    <t xml:space="preserve">day log 2022-03-29</t>
  </si>
  <si>
    <t xml:space="preserve">AMD-000104</t>
  </si>
  <si>
    <t xml:space="preserve">37.1</t>
  </si>
  <si>
    <t xml:space="preserve">38.2</t>
  </si>
  <si>
    <t xml:space="preserve">check-in measurement 2022-03-29</t>
  </si>
  <si>
    <t xml:space="preserve">AMD-000105</t>
  </si>
  <si>
    <t xml:space="preserve">2000</t>
  </si>
  <si>
    <t xml:space="preserve">AMD-000106</t>
  </si>
  <si>
    <t xml:space="preserve">AMD-000107</t>
  </si>
  <si>
    <t xml:space="preserve">28.0</t>
  </si>
  <si>
    <t xml:space="preserve">29.3</t>
  </si>
  <si>
    <t xml:space="preserve">day log 2022-03-30</t>
  </si>
  <si>
    <t xml:space="preserve">AMD-000108</t>
  </si>
  <si>
    <t xml:space="preserve">30.5</t>
  </si>
  <si>
    <t xml:space="preserve">AMD-000109</t>
  </si>
  <si>
    <t xml:space="preserve">AMD-000110</t>
  </si>
  <si>
    <t xml:space="preserve">CHD72295L906</t>
  </si>
  <si>
    <t xml:space="preserve">CHD86836H100</t>
  </si>
  <si>
    <t xml:space="preserve">AMD-000111</t>
  </si>
  <si>
    <t xml:space="preserve">2001</t>
  </si>
  <si>
    <t xml:space="preserve">day log 2022-03-31</t>
  </si>
  <si>
    <t xml:space="preserve">AMD-000112</t>
  </si>
  <si>
    <t xml:space="preserve">2010</t>
  </si>
  <si>
    <t xml:space="preserve">day log 2022-04-03</t>
  </si>
  <si>
    <t xml:space="preserve">AMD-000113</t>
  </si>
  <si>
    <t xml:space="preserve">day log 2022-04-04</t>
  </si>
  <si>
    <t xml:space="preserve">AMD-000114</t>
  </si>
  <si>
    <t xml:space="preserve">30.7</t>
  </si>
  <si>
    <t xml:space="preserve">day log 2022-04-05</t>
  </si>
  <si>
    <t xml:space="preserve">AMD-000115</t>
  </si>
  <si>
    <t xml:space="preserve">AMD-000116</t>
  </si>
  <si>
    <t xml:space="preserve">24.5</t>
  </si>
  <si>
    <t xml:space="preserve">day log 2022-04-06</t>
  </si>
  <si>
    <t xml:space="preserve">AMD-000117</t>
  </si>
  <si>
    <t xml:space="preserve">AMD-000118</t>
  </si>
  <si>
    <t xml:space="preserve">day log 2022-04-07</t>
  </si>
  <si>
    <t xml:space="preserve">AMD-000119</t>
  </si>
  <si>
    <t xml:space="preserve">AMD-000120</t>
  </si>
  <si>
    <t xml:space="preserve">day log 2022-04-08</t>
  </si>
  <si>
    <t xml:space="preserve">AMD-000121</t>
  </si>
  <si>
    <t xml:space="preserve">AMD-000122</t>
  </si>
  <si>
    <t xml:space="preserve">22.0</t>
  </si>
  <si>
    <t xml:space="preserve">20.7</t>
  </si>
  <si>
    <t xml:space="preserve">day log 2022-04-09</t>
  </si>
  <si>
    <t xml:space="preserve">AMD-000123</t>
  </si>
  <si>
    <t xml:space="preserve">day log 2022-04-10</t>
  </si>
  <si>
    <t xml:space="preserve">AMD-000124</t>
  </si>
  <si>
    <t xml:space="preserve">28.6</t>
  </si>
  <si>
    <t xml:space="preserve">28.2</t>
  </si>
  <si>
    <t xml:space="preserve">day log 2022-04-11</t>
  </si>
  <si>
    <t xml:space="preserve">AMD-000125</t>
  </si>
  <si>
    <t xml:space="preserve">8.0</t>
  </si>
  <si>
    <t xml:space="preserve">8.6</t>
  </si>
  <si>
    <t xml:space="preserve">day log 2022-04-12</t>
  </si>
  <si>
    <t xml:space="preserve">AMD-000126</t>
  </si>
  <si>
    <t xml:space="preserve">day log 2022-04-13</t>
  </si>
  <si>
    <t xml:space="preserve">AMD-000127</t>
  </si>
  <si>
    <t xml:space="preserve">4.5</t>
  </si>
  <si>
    <t xml:space="preserve">4.0</t>
  </si>
  <si>
    <t xml:space="preserve">day log 2022-04-14</t>
  </si>
  <si>
    <t xml:space="preserve">AMD-000128</t>
  </si>
  <si>
    <t xml:space="preserve">AMD-000129</t>
  </si>
  <si>
    <t xml:space="preserve">day log 2022-04-15</t>
  </si>
  <si>
    <t xml:space="preserve">AMD-000130</t>
  </si>
  <si>
    <t xml:space="preserve">CHD25416E434</t>
  </si>
  <si>
    <t xml:space="preserve">CHD88089S164</t>
  </si>
  <si>
    <t xml:space="preserve">day log 2022-04-16</t>
  </si>
  <si>
    <t xml:space="preserve">AMD-000131</t>
  </si>
  <si>
    <t xml:space="preserve">DRAFT</t>
  </si>
  <si>
    <t xml:space="preserve">Draft (Depth)</t>
  </si>
  <si>
    <t xml:space="preserve">5.3</t>
  </si>
  <si>
    <t xml:space="preserve">4.8</t>
  </si>
  <si>
    <t xml:space="preserve">AMD-000132</t>
  </si>
  <si>
    <t xml:space="preserve">day log 2022-04-17</t>
  </si>
  <si>
    <t xml:space="preserve">AMD-000133</t>
  </si>
  <si>
    <t xml:space="preserve">AMD-000134</t>
  </si>
  <si>
    <t xml:space="preserve">AMD-000135</t>
  </si>
  <si>
    <t xml:space="preserve">day log 2022-04-18</t>
  </si>
  <si>
    <t xml:space="preserve">AMD-000136</t>
  </si>
  <si>
    <t xml:space="preserve">day log 2022-04-20</t>
  </si>
  <si>
    <t xml:space="preserve">AMD-000137</t>
  </si>
  <si>
    <t xml:space="preserve">110</t>
  </si>
  <si>
    <t xml:space="preserve">AMD-000138</t>
  </si>
  <si>
    <t xml:space="preserve">day log 2022-04-22</t>
  </si>
  <si>
    <t xml:space="preserve">AMD-000139</t>
  </si>
  <si>
    <t xml:space="preserve">AMD-000140</t>
  </si>
  <si>
    <t xml:space="preserve">day log 2022-04-24</t>
  </si>
  <si>
    <t xml:space="preserve">AMD-000141</t>
  </si>
  <si>
    <t xml:space="preserve">AMD-000142</t>
  </si>
  <si>
    <t xml:space="preserve">AMD-000143</t>
  </si>
  <si>
    <t xml:space="preserve">31.3</t>
  </si>
  <si>
    <t xml:space="preserve">31.5</t>
  </si>
  <si>
    <t xml:space="preserve">day log 2022-04-26</t>
  </si>
  <si>
    <t xml:space="preserve">AMD-000144</t>
  </si>
  <si>
    <t xml:space="preserve">day log 2022-04-27</t>
  </si>
  <si>
    <t xml:space="preserve">AMD-000145</t>
  </si>
  <si>
    <t xml:space="preserve">AMD-000146</t>
  </si>
  <si>
    <t xml:space="preserve">1984</t>
  </si>
  <si>
    <t xml:space="preserve">day log 2022-04-28</t>
  </si>
  <si>
    <t xml:space="preserve">AMD-000147</t>
  </si>
  <si>
    <t xml:space="preserve">41.6</t>
  </si>
  <si>
    <t xml:space="preserve">44.5</t>
  </si>
  <si>
    <t xml:space="preserve">AMD-000148</t>
  </si>
  <si>
    <t xml:space="preserve">817868</t>
  </si>
  <si>
    <t xml:space="preserve">767969</t>
  </si>
  <si>
    <t xml:space="preserve">day log 2022-04-29</t>
  </si>
  <si>
    <t xml:space="preserve">AMD-000149</t>
  </si>
  <si>
    <t xml:space="preserve">41.1</t>
  </si>
  <si>
    <t xml:space="preserve">43.9</t>
  </si>
  <si>
    <t xml:space="preserve">day log 2022-04-30</t>
  </si>
  <si>
    <t xml:space="preserve">AMD-000150</t>
  </si>
  <si>
    <t xml:space="preserve">723218</t>
  </si>
  <si>
    <t xml:space="preserve">590811</t>
  </si>
  <si>
    <t xml:space="preserve">AMD-000151</t>
  </si>
  <si>
    <t xml:space="preserve">8.3</t>
  </si>
  <si>
    <t xml:space="preserve">8.4</t>
  </si>
  <si>
    <t xml:space="preserve">day log 2022-05-01</t>
  </si>
  <si>
    <t xml:space="preserve">AMD-000152</t>
  </si>
  <si>
    <t xml:space="preserve">day log 2022-05-03</t>
  </si>
  <si>
    <t xml:space="preserve">AMD-000153</t>
  </si>
  <si>
    <t xml:space="preserve">day log 2022-05-04</t>
  </si>
  <si>
    <t xml:space="preserve">AMD-000154</t>
  </si>
  <si>
    <t xml:space="preserve">AMD-000155</t>
  </si>
  <si>
    <t xml:space="preserve">day log 2022-05-06</t>
  </si>
  <si>
    <t xml:space="preserve">AMD-000156</t>
  </si>
  <si>
    <t xml:space="preserve">2.2</t>
  </si>
  <si>
    <t xml:space="preserve">2.6</t>
  </si>
  <si>
    <t xml:space="preserve">day log 2022-05-07</t>
  </si>
  <si>
    <t xml:space="preserve">AMD-000157</t>
  </si>
  <si>
    <t xml:space="preserve">41.2</t>
  </si>
  <si>
    <t xml:space="preserve">40.9</t>
  </si>
  <si>
    <t xml:space="preserve">AMD-000158</t>
  </si>
  <si>
    <t xml:space="preserve">day log 2022-05-08</t>
  </si>
  <si>
    <t xml:space="preserve">AMD-000159</t>
  </si>
  <si>
    <t xml:space="preserve">38.0</t>
  </si>
  <si>
    <t xml:space="preserve">AMD-000160</t>
  </si>
  <si>
    <t xml:space="preserve">AMD-000161</t>
  </si>
  <si>
    <t xml:space="preserve">AMD-000162</t>
  </si>
  <si>
    <t xml:space="preserve">44.9</t>
  </si>
  <si>
    <t xml:space="preserve">44.3</t>
  </si>
  <si>
    <t xml:space="preserve">AMD-000163</t>
  </si>
  <si>
    <t xml:space="preserve">day log 2022-05-10</t>
  </si>
  <si>
    <t xml:space="preserve">AMD-000164</t>
  </si>
  <si>
    <t xml:space="preserve">3.5</t>
  </si>
  <si>
    <t xml:space="preserve">AMD-000165</t>
  </si>
  <si>
    <t xml:space="preserve">6782 Joseph Drives, Olympia, WA</t>
  </si>
  <si>
    <t xml:space="preserve">5527 Nicole Union, Port Angeles, WA</t>
  </si>
  <si>
    <t xml:space="preserve">day log 2022-05-11</t>
  </si>
  <si>
    <t xml:space="preserve">AMD-000166</t>
  </si>
  <si>
    <t xml:space="preserve">16.0</t>
  </si>
  <si>
    <t xml:space="preserve">14.3</t>
  </si>
  <si>
    <t xml:space="preserve">AMD-000167</t>
  </si>
  <si>
    <t xml:space="preserve">36.7</t>
  </si>
  <si>
    <t xml:space="preserve">35.3</t>
  </si>
  <si>
    <t xml:space="preserve">day log 2022-05-12</t>
  </si>
  <si>
    <t xml:space="preserve">AMD-000168</t>
  </si>
  <si>
    <t xml:space="preserve">AMD-000169</t>
  </si>
  <si>
    <t xml:space="preserve">AMD-000170</t>
  </si>
  <si>
    <t xml:space="preserve">day log 2022-05-13</t>
  </si>
  <si>
    <t xml:space="preserve">AMD-000171</t>
  </si>
  <si>
    <t xml:space="preserve">day log 2022-05-15</t>
  </si>
  <si>
    <t xml:space="preserve">AMD-000172</t>
  </si>
  <si>
    <t xml:space="preserve">AMD-000173</t>
  </si>
  <si>
    <t xml:space="preserve">AMD-000174</t>
  </si>
  <si>
    <t xml:space="preserve">AMD-000175</t>
  </si>
  <si>
    <t xml:space="preserve">day log 2022-05-16</t>
  </si>
  <si>
    <t xml:space="preserve">AMD-000176</t>
  </si>
  <si>
    <t xml:space="preserve">AMD-000177</t>
  </si>
  <si>
    <t xml:space="preserve">CHD65137S529</t>
  </si>
  <si>
    <t xml:space="preserve">CHD11749C842</t>
  </si>
  <si>
    <t xml:space="preserve">day log 2022-05-17</t>
  </si>
  <si>
    <t xml:space="preserve">AMD-000178</t>
  </si>
  <si>
    <t xml:space="preserve">AMD-000179</t>
  </si>
  <si>
    <t xml:space="preserve">11.7</t>
  </si>
  <si>
    <t xml:space="preserve">11.6</t>
  </si>
  <si>
    <t xml:space="preserve">day log 2022-05-18</t>
  </si>
  <si>
    <t xml:space="preserve">AMD-000180</t>
  </si>
  <si>
    <t xml:space="preserve">day log 2022-05-19</t>
  </si>
  <si>
    <t xml:space="preserve">AMD-000181</t>
  </si>
  <si>
    <t xml:space="preserve">23.9</t>
  </si>
  <si>
    <t xml:space="preserve">22.8</t>
  </si>
  <si>
    <t xml:space="preserve">AMD-000182</t>
  </si>
  <si>
    <t xml:space="preserve">AMD-000183</t>
  </si>
  <si>
    <t xml:space="preserve">day log 2022-05-21</t>
  </si>
  <si>
    <t xml:space="preserve">AMD-000184</t>
  </si>
  <si>
    <t xml:space="preserve">AMD-000185</t>
  </si>
  <si>
    <t xml:space="preserve">AMD-000186</t>
  </si>
  <si>
    <t xml:space="preserve">53.1</t>
  </si>
  <si>
    <t xml:space="preserve">day log 2022-05-23</t>
  </si>
  <si>
    <t xml:space="preserve">AMD-000187</t>
  </si>
  <si>
    <t xml:space="preserve">48.0</t>
  </si>
  <si>
    <t xml:space="preserve">day log 2022-05-24</t>
  </si>
  <si>
    <t xml:space="preserve">AMD-000188</t>
  </si>
  <si>
    <t xml:space="preserve">AMD-000189</t>
  </si>
  <si>
    <t xml:space="preserve">day log 2022-05-26</t>
  </si>
  <si>
    <t xml:space="preserve">AMD-000190</t>
  </si>
  <si>
    <t xml:space="preserve">day log 2022-05-27</t>
  </si>
  <si>
    <t xml:space="preserve">AMD-000191</t>
  </si>
  <si>
    <t xml:space="preserve">day log 2022-05-28</t>
  </si>
  <si>
    <t xml:space="preserve">AMD-000192</t>
  </si>
  <si>
    <t xml:space="preserve">AMD-000193</t>
  </si>
  <si>
    <t xml:space="preserve">day log 2022-05-29</t>
  </si>
  <si>
    <t xml:space="preserve">AMD-000194</t>
  </si>
  <si>
    <t xml:space="preserve">54.7</t>
  </si>
  <si>
    <t xml:space="preserve">day log 2022-06-01</t>
  </si>
  <si>
    <t xml:space="preserve">AMD-000195</t>
  </si>
  <si>
    <t xml:space="preserve">47.1</t>
  </si>
  <si>
    <t xml:space="preserve">46.8</t>
  </si>
  <si>
    <t xml:space="preserve">day log 2022-06-02</t>
  </si>
  <si>
    <t xml:space="preserve">AMD-000196</t>
  </si>
  <si>
    <t xml:space="preserve">17.3</t>
  </si>
  <si>
    <t xml:space="preserve">17.5</t>
  </si>
  <si>
    <t xml:space="preserve">AMD-000197</t>
  </si>
  <si>
    <t xml:space="preserve">7.4</t>
  </si>
  <si>
    <t xml:space="preserve">7.9</t>
  </si>
  <si>
    <t xml:space="preserve">AMD-000198</t>
  </si>
  <si>
    <t xml:space="preserve">day log 2022-06-03</t>
  </si>
  <si>
    <t xml:space="preserve">AMD-000199</t>
  </si>
  <si>
    <t xml:space="preserve">AMD-000200</t>
  </si>
  <si>
    <t xml:space="preserve">AMD-000201</t>
  </si>
  <si>
    <t xml:space="preserve">21.9</t>
  </si>
  <si>
    <t xml:space="preserve">check-in measurement 2022-06-03</t>
  </si>
  <si>
    <t xml:space="preserve">AMD-000202</t>
  </si>
  <si>
    <t xml:space="preserve">33.5</t>
  </si>
  <si>
    <t xml:space="preserve">34.5</t>
  </si>
  <si>
    <t xml:space="preserve">day log 2022-06-05</t>
  </si>
  <si>
    <t xml:space="preserve">AMD-000203</t>
  </si>
  <si>
    <t xml:space="preserve">day log 2022-06-06</t>
  </si>
  <si>
    <t xml:space="preserve">AMD-000204</t>
  </si>
  <si>
    <t xml:space="preserve">AMD-000205</t>
  </si>
  <si>
    <t xml:space="preserve">2005</t>
  </si>
  <si>
    <t xml:space="preserve">day log 2022-06-07</t>
  </si>
  <si>
    <t xml:space="preserve">AMD-000206</t>
  </si>
  <si>
    <t xml:space="preserve">AMD-000207</t>
  </si>
  <si>
    <t xml:space="preserve">9933 Thomas Drive, Coos Bay, OR</t>
  </si>
  <si>
    <t xml:space="preserve">6631 Young Street, Astoria, OR</t>
  </si>
  <si>
    <t xml:space="preserve">AMD-000208</t>
  </si>
  <si>
    <t xml:space="preserve">9132 Timothy Pines, Tacoma, WA</t>
  </si>
  <si>
    <t xml:space="preserve">2204 Jessica Shoals, Newport, OR</t>
  </si>
  <si>
    <t xml:space="preserve">day log 2022-06-08</t>
  </si>
  <si>
    <t xml:space="preserve">AMD-000209</t>
  </si>
  <si>
    <t xml:space="preserve">38.3</t>
  </si>
  <si>
    <t xml:space="preserve">38.5</t>
  </si>
  <si>
    <t xml:space="preserve">AMD-000210</t>
  </si>
  <si>
    <t xml:space="preserve">9.7</t>
  </si>
  <si>
    <t xml:space="preserve">11.3</t>
  </si>
  <si>
    <t xml:space="preserve">day log 2022-06-09</t>
  </si>
  <si>
    <t xml:space="preserve">AMD-000211</t>
  </si>
  <si>
    <t xml:space="preserve">CHD51083F931</t>
  </si>
  <si>
    <t xml:space="preserve">CHD64473O328</t>
  </si>
  <si>
    <t xml:space="preserve">day log 2022-06-10</t>
  </si>
  <si>
    <t xml:space="preserve">AMD-000212</t>
  </si>
  <si>
    <t xml:space="preserve">AMD-000213</t>
  </si>
  <si>
    <t xml:space="preserve">day log 2022-06-14</t>
  </si>
  <si>
    <t xml:space="preserve">AMD-000214</t>
  </si>
  <si>
    <t xml:space="preserve">AMD-000215</t>
  </si>
  <si>
    <t xml:space="preserve">646800</t>
  </si>
  <si>
    <t xml:space="preserve">880517</t>
  </si>
  <si>
    <t xml:space="preserve">day log 2022-06-16</t>
  </si>
  <si>
    <t xml:space="preserve">AMD-000216</t>
  </si>
  <si>
    <t xml:space="preserve">35.6</t>
  </si>
  <si>
    <t xml:space="preserve">35.5</t>
  </si>
  <si>
    <t xml:space="preserve">day log 2022-06-17</t>
  </si>
  <si>
    <t xml:space="preserve">AMD-000217</t>
  </si>
  <si>
    <t xml:space="preserve">AMD-000218</t>
  </si>
  <si>
    <t xml:space="preserve">6.0</t>
  </si>
  <si>
    <t xml:space="preserve">AMD-000219</t>
  </si>
  <si>
    <t xml:space="preserve">16.1</t>
  </si>
  <si>
    <t xml:space="preserve">day log 2022-06-18</t>
  </si>
  <si>
    <t xml:space="preserve">AMD-000220</t>
  </si>
  <si>
    <t xml:space="preserve">47.2</t>
  </si>
  <si>
    <t xml:space="preserve">AMD-000221</t>
  </si>
  <si>
    <t xml:space="preserve">day log 2022-06-19</t>
  </si>
  <si>
    <t xml:space="preserve">AMD-000222</t>
  </si>
  <si>
    <t xml:space="preserve">2084 Wilson Motorway, Tacoma, WA</t>
  </si>
  <si>
    <t xml:space="preserve">905 Rachel Divide, Newport, OR</t>
  </si>
  <si>
    <t xml:space="preserve">day log 2022-06-20</t>
  </si>
  <si>
    <t xml:space="preserve">AMD-000223</t>
  </si>
  <si>
    <t xml:space="preserve">AMD-000224</t>
  </si>
  <si>
    <t xml:space="preserve">18.3</t>
  </si>
  <si>
    <t xml:space="preserve">16.7</t>
  </si>
  <si>
    <t xml:space="preserve">check-in measurement 2022-06-22</t>
  </si>
  <si>
    <t xml:space="preserve">day log 2022-06-22</t>
  </si>
  <si>
    <t xml:space="preserve">AMD-000225</t>
  </si>
  <si>
    <t xml:space="preserve">day log 2022-06-23</t>
  </si>
  <si>
    <t xml:space="preserve">AMD-000226</t>
  </si>
  <si>
    <t xml:space="preserve">5.8</t>
  </si>
  <si>
    <t xml:space="preserve">6.4</t>
  </si>
  <si>
    <t xml:space="preserve">check-in measurement 2022-06-26</t>
  </si>
  <si>
    <t xml:space="preserve">day log 2022-06-26</t>
  </si>
  <si>
    <t xml:space="preserve">AMD-000227</t>
  </si>
  <si>
    <t xml:space="preserve">day log 2022-06-27</t>
  </si>
  <si>
    <t xml:space="preserve">AMD-000228</t>
  </si>
  <si>
    <t xml:space="preserve">5.5</t>
  </si>
  <si>
    <t xml:space="preserve">day log 2022-06-29</t>
  </si>
  <si>
    <t xml:space="preserve">AMD-000229</t>
  </si>
  <si>
    <t xml:space="preserve">CHD16009P683</t>
  </si>
  <si>
    <t xml:space="preserve">CHD60295B501</t>
  </si>
  <si>
    <t xml:space="preserve">AMD-000230</t>
  </si>
  <si>
    <t xml:space="preserve">9.3</t>
  </si>
  <si>
    <t xml:space="preserve">check-in measurement 2022-06-29</t>
  </si>
  <si>
    <t xml:space="preserve">AMD-000231</t>
  </si>
  <si>
    <t xml:space="preserve">AMD-000232</t>
  </si>
  <si>
    <t xml:space="preserve">2007</t>
  </si>
  <si>
    <t xml:space="preserve">AMD-000233</t>
  </si>
  <si>
    <t xml:space="preserve">day log 2022-06-30</t>
  </si>
  <si>
    <t xml:space="preserve">AMD-000234</t>
  </si>
  <si>
    <t xml:space="preserve">day log 2022-07-02</t>
  </si>
  <si>
    <t xml:space="preserve">AMD-000235</t>
  </si>
  <si>
    <t xml:space="preserve">AMD-000236</t>
  </si>
  <si>
    <t xml:space="preserve">CHD65114B338</t>
  </si>
  <si>
    <t xml:space="preserve">CHD79220V856</t>
  </si>
  <si>
    <t xml:space="preserve">day log 2022-07-03</t>
  </si>
  <si>
    <t xml:space="preserve">AMD-000237</t>
  </si>
  <si>
    <t xml:space="preserve">27.6</t>
  </si>
  <si>
    <t xml:space="preserve">day log 2022-07-04</t>
  </si>
  <si>
    <t xml:space="preserve">AMD-000238</t>
  </si>
  <si>
    <t xml:space="preserve">5.6</t>
  </si>
  <si>
    <t xml:space="preserve">5.7</t>
  </si>
  <si>
    <t xml:space="preserve">AMD-000239</t>
  </si>
  <si>
    <t xml:space="preserve">CHD48971N556</t>
  </si>
  <si>
    <t xml:space="preserve">CHD39041D647</t>
  </si>
  <si>
    <t xml:space="preserve">day log 2022-07-05</t>
  </si>
  <si>
    <t xml:space="preserve">AMD-000240</t>
  </si>
  <si>
    <t xml:space="preserve">10.9</t>
  </si>
  <si>
    <t xml:space="preserve">AMD-000241</t>
  </si>
  <si>
    <t xml:space="preserve">24.2</t>
  </si>
  <si>
    <t xml:space="preserve">26.2</t>
  </si>
  <si>
    <t xml:space="preserve">day log 2022-07-06</t>
  </si>
  <si>
    <t xml:space="preserve">AMD-000242</t>
  </si>
  <si>
    <t xml:space="preserve">732850</t>
  </si>
  <si>
    <t xml:space="preserve">177303</t>
  </si>
  <si>
    <t xml:space="preserve">day log 2022-07-07</t>
  </si>
  <si>
    <t xml:space="preserve">AMD-000243</t>
  </si>
  <si>
    <t xml:space="preserve">20.1</t>
  </si>
  <si>
    <t xml:space="preserve">21.5</t>
  </si>
  <si>
    <t xml:space="preserve">AMD-000244</t>
  </si>
  <si>
    <t xml:space="preserve">3740 Andre Village, Everett, WA</t>
  </si>
  <si>
    <t xml:space="preserve">5008 Lawrence Squares, Chaldale, WA</t>
  </si>
  <si>
    <t xml:space="preserve">day log 2022-07-08</t>
  </si>
  <si>
    <t xml:space="preserve">AMD-000245</t>
  </si>
  <si>
    <t xml:space="preserve">34.0</t>
  </si>
  <si>
    <t xml:space="preserve">31.9</t>
  </si>
  <si>
    <t xml:space="preserve">day log 2022-07-09</t>
  </si>
  <si>
    <t xml:space="preserve">AMD-000246</t>
  </si>
  <si>
    <t xml:space="preserve">15.7</t>
  </si>
  <si>
    <t xml:space="preserve">check-in measurement 2022-07-11</t>
  </si>
  <si>
    <t xml:space="preserve">day log 2022-07-11</t>
  </si>
  <si>
    <t xml:space="preserve">AMD-000247</t>
  </si>
  <si>
    <t xml:space="preserve">day log 2022-07-12</t>
  </si>
  <si>
    <t xml:space="preserve">AMD-000248</t>
  </si>
  <si>
    <t xml:space="preserve">5089 Yvonne Viaduct, Seattle, WA</t>
  </si>
  <si>
    <t xml:space="preserve">9825 Alicia Manor, Olympia, WA</t>
  </si>
  <si>
    <t xml:space="preserve">day log 2022-07-13</t>
  </si>
  <si>
    <t xml:space="preserve">AMD-000249</t>
  </si>
  <si>
    <t xml:space="preserve">day log 2022-07-14</t>
  </si>
  <si>
    <t xml:space="preserve">AMD-000250</t>
  </si>
  <si>
    <t xml:space="preserve">day log 2022-07-15</t>
  </si>
  <si>
    <t xml:space="preserve">AMD-000251</t>
  </si>
  <si>
    <t xml:space="preserve">AMD-000252</t>
  </si>
  <si>
    <t xml:space="preserve">AMD-000253</t>
  </si>
  <si>
    <t xml:space="preserve">AMD-000254</t>
  </si>
  <si>
    <t xml:space="preserve">day log 2022-07-16</t>
  </si>
  <si>
    <t xml:space="preserve">AMD-000255</t>
  </si>
  <si>
    <t xml:space="preserve">575090</t>
  </si>
  <si>
    <t xml:space="preserve">625892</t>
  </si>
  <si>
    <t xml:space="preserve">AMD-000256</t>
  </si>
  <si>
    <t xml:space="preserve">day log 2022-07-17</t>
  </si>
  <si>
    <t xml:space="preserve">AMD-000257</t>
  </si>
  <si>
    <t xml:space="preserve">9.8</t>
  </si>
  <si>
    <t xml:space="preserve">day log 2022-07-18</t>
  </si>
  <si>
    <t xml:space="preserve">AMD-000258</t>
  </si>
  <si>
    <t xml:space="preserve">day log 2022-07-19</t>
  </si>
  <si>
    <t xml:space="preserve">AMD-000259</t>
  </si>
  <si>
    <t xml:space="preserve">AMD-000260</t>
  </si>
  <si>
    <t xml:space="preserve">day log 2022-07-21</t>
  </si>
  <si>
    <t xml:space="preserve">AMD-000261</t>
  </si>
  <si>
    <t xml:space="preserve">AMD-000262</t>
  </si>
  <si>
    <t xml:space="preserve">AMD-000263</t>
  </si>
  <si>
    <t xml:space="preserve">day log 2022-07-22</t>
  </si>
  <si>
    <t xml:space="preserve">AMD-000264</t>
  </si>
  <si>
    <t xml:space="preserve">50.5</t>
  </si>
  <si>
    <t xml:space="preserve">52.2</t>
  </si>
  <si>
    <t xml:space="preserve">check-in measurement 2022-07-22</t>
  </si>
  <si>
    <t xml:space="preserve">AMD-000265</t>
  </si>
  <si>
    <t xml:space="preserve">AMD-000266</t>
  </si>
  <si>
    <t xml:space="preserve">day log 2022-07-24</t>
  </si>
  <si>
    <t xml:space="preserve">AMD-000267</t>
  </si>
  <si>
    <t xml:space="preserve">12.2</t>
  </si>
  <si>
    <t xml:space="preserve">AMD-000268</t>
  </si>
  <si>
    <t xml:space="preserve">53.2</t>
  </si>
  <si>
    <t xml:space="preserve">53.5</t>
  </si>
  <si>
    <t xml:space="preserve">day log 2022-07-25</t>
  </si>
  <si>
    <t xml:space="preserve">AMD-000269</t>
  </si>
  <si>
    <t xml:space="preserve">CHD91160E786</t>
  </si>
  <si>
    <t xml:space="preserve">CHD96490O828</t>
  </si>
  <si>
    <t xml:space="preserve">AMD-000270</t>
  </si>
  <si>
    <t xml:space="preserve">day log 2022-07-26</t>
  </si>
  <si>
    <t xml:space="preserve">AMD-000271</t>
  </si>
  <si>
    <t xml:space="preserve">CHD54462C143</t>
  </si>
  <si>
    <t xml:space="preserve">CHD75026W386</t>
  </si>
  <si>
    <t xml:space="preserve">AMD-000272</t>
  </si>
  <si>
    <t xml:space="preserve">day log 2022-07-27</t>
  </si>
  <si>
    <t xml:space="preserve">AMD-000273</t>
  </si>
  <si>
    <t xml:space="preserve">AMD-000274</t>
  </si>
  <si>
    <t xml:space="preserve">5509 Katherine Orchard, Olympia, WA</t>
  </si>
  <si>
    <t xml:space="preserve">9745 Elizabeth Courts, Bellingham, WA</t>
  </si>
  <si>
    <t xml:space="preserve">day log 2022-07-28</t>
  </si>
  <si>
    <t xml:space="preserve">AMD-000275</t>
  </si>
  <si>
    <t xml:space="preserve">7867 Tiffany Square, Longview, WA</t>
  </si>
  <si>
    <t xml:space="preserve">6782 Watson Brook, Astoria, OR</t>
  </si>
  <si>
    <t xml:space="preserve">AMD-000276</t>
  </si>
  <si>
    <t xml:space="preserve">day log 2022-07-30</t>
  </si>
  <si>
    <t xml:space="preserve">AMD-000277</t>
  </si>
  <si>
    <t xml:space="preserve">1988</t>
  </si>
  <si>
    <t xml:space="preserve">AMD-000278</t>
  </si>
  <si>
    <t xml:space="preserve">day log 2022-07-31</t>
  </si>
  <si>
    <t xml:space="preserve">AMD-000279</t>
  </si>
  <si>
    <t xml:space="preserve">AMD-000280</t>
  </si>
  <si>
    <t xml:space="preserve">day log 2022-08-03</t>
  </si>
  <si>
    <t xml:space="preserve">AMD-000281</t>
  </si>
  <si>
    <t xml:space="preserve">day log 2022-08-04</t>
  </si>
  <si>
    <t xml:space="preserve">AMD-000282</t>
  </si>
  <si>
    <t xml:space="preserve">AMD-000283</t>
  </si>
  <si>
    <t xml:space="preserve">AMD-000284</t>
  </si>
  <si>
    <t xml:space="preserve">AMD-000285</t>
  </si>
  <si>
    <t xml:space="preserve">46.4</t>
  </si>
  <si>
    <t xml:space="preserve">Foldview Marine Services haul-out sheet 2022-08-02</t>
  </si>
  <si>
    <t xml:space="preserve">day log 2022-08-05</t>
  </si>
  <si>
    <t xml:space="preserve">AMD-000286</t>
  </si>
  <si>
    <t xml:space="preserve">10.0</t>
  </si>
  <si>
    <t xml:space="preserve">MC-2022-0314</t>
  </si>
  <si>
    <t xml:space="preserve">day log 2022-08-07</t>
  </si>
  <si>
    <t xml:space="preserve">AMD-000287</t>
  </si>
  <si>
    <t xml:space="preserve">25.8</t>
  </si>
  <si>
    <t xml:space="preserve">Foldview Marine Services haul-out sheet 2022-08-08</t>
  </si>
  <si>
    <t xml:space="preserve">day log 2022-08-09</t>
  </si>
  <si>
    <t xml:space="preserve">AMD-000288</t>
  </si>
  <si>
    <t xml:space="preserve">46.9</t>
  </si>
  <si>
    <t xml:space="preserve">45.3</t>
  </si>
  <si>
    <t xml:space="preserve">MC-2022-0411</t>
  </si>
  <si>
    <t xml:space="preserve">AMD-000289</t>
  </si>
  <si>
    <t xml:space="preserve">51.0</t>
  </si>
  <si>
    <t xml:space="preserve">51.1</t>
  </si>
  <si>
    <t xml:space="preserve">Foldview Marine Services haul-out sheet 2022-08-04</t>
  </si>
  <si>
    <t xml:space="preserve">day log 2022-08-10</t>
  </si>
  <si>
    <t xml:space="preserve">AMD-000290</t>
  </si>
  <si>
    <t xml:space="preserve">AMD-000291</t>
  </si>
  <si>
    <t xml:space="preserve">day log 2022-08-11</t>
  </si>
  <si>
    <t xml:space="preserve">AMD-000292</t>
  </si>
  <si>
    <t xml:space="preserve">19.6</t>
  </si>
  <si>
    <t xml:space="preserve">20.9</t>
  </si>
  <si>
    <t xml:space="preserve">MC-2022-0526</t>
  </si>
  <si>
    <t xml:space="preserve">AMD-000293</t>
  </si>
  <si>
    <t xml:space="preserve">9.2</t>
  </si>
  <si>
    <t xml:space="preserve">8.8</t>
  </si>
  <si>
    <t xml:space="preserve">MC-2022-0301</t>
  </si>
  <si>
    <t xml:space="preserve">day log 2022-08-12</t>
  </si>
  <si>
    <t xml:space="preserve">AMD-000294</t>
  </si>
  <si>
    <t xml:space="preserve">4.4</t>
  </si>
  <si>
    <t xml:space="preserve">MC-2022-0871</t>
  </si>
  <si>
    <t xml:space="preserve">day log 2022-08-13</t>
  </si>
  <si>
    <t xml:space="preserve">AMD-000295</t>
  </si>
  <si>
    <t xml:space="preserve">day log 2022-08-14</t>
  </si>
  <si>
    <t xml:space="preserve">AMD-000296</t>
  </si>
  <si>
    <t xml:space="preserve">CHD15066B464</t>
  </si>
  <si>
    <t xml:space="preserve">CHD39950Y377</t>
  </si>
  <si>
    <t xml:space="preserve">AMD-000297</t>
  </si>
  <si>
    <t xml:space="preserve">day log 2022-08-16</t>
  </si>
  <si>
    <t xml:space="preserve">AMD-000298</t>
  </si>
  <si>
    <t xml:space="preserve">AMD-000299</t>
  </si>
  <si>
    <t xml:space="preserve">day log 2022-08-17</t>
  </si>
  <si>
    <t xml:space="preserve">AMD-000300</t>
  </si>
  <si>
    <t xml:space="preserve">day log 2022-08-18</t>
  </si>
  <si>
    <t xml:space="preserve">AMD-000301</t>
  </si>
  <si>
    <t xml:space="preserve">day log 2022-08-22</t>
  </si>
  <si>
    <t xml:space="preserve">AMD-000302</t>
  </si>
  <si>
    <t xml:space="preserve">day log 2022-08-24</t>
  </si>
  <si>
    <t xml:space="preserve">AMD-000303</t>
  </si>
  <si>
    <t xml:space="preserve">13.8</t>
  </si>
  <si>
    <t xml:space="preserve">12.4</t>
  </si>
  <si>
    <t xml:space="preserve">MC-2022-0471</t>
  </si>
  <si>
    <t xml:space="preserve">AMD-000304</t>
  </si>
  <si>
    <t xml:space="preserve">AMD-000305</t>
  </si>
  <si>
    <t xml:space="preserve">day log 2022-08-26</t>
  </si>
  <si>
    <t xml:space="preserve">AMD-000306</t>
  </si>
  <si>
    <t xml:space="preserve">AMD-000307</t>
  </si>
  <si>
    <t xml:space="preserve">day log 2022-08-27</t>
  </si>
  <si>
    <t xml:space="preserve">AMD-000308</t>
  </si>
  <si>
    <t xml:space="preserve">1973</t>
  </si>
  <si>
    <t xml:space="preserve">day log 2022-08-29</t>
  </si>
  <si>
    <t xml:space="preserve">AMD-000309</t>
  </si>
  <si>
    <t xml:space="preserve">day log 2022-08-30</t>
  </si>
  <si>
    <t xml:space="preserve">AMD-000310</t>
  </si>
  <si>
    <t xml:space="preserve">700320</t>
  </si>
  <si>
    <t xml:space="preserve">723239</t>
  </si>
  <si>
    <t xml:space="preserve">AMD-000311</t>
  </si>
  <si>
    <t xml:space="preserve">AMD-000312</t>
  </si>
  <si>
    <t xml:space="preserve">11.4</t>
  </si>
  <si>
    <t xml:space="preserve">MC-2022-0644</t>
  </si>
  <si>
    <t xml:space="preserve">AMD-000313</t>
  </si>
  <si>
    <t xml:space="preserve">day log 2022-08-31</t>
  </si>
  <si>
    <t xml:space="preserve">AMD-000314</t>
  </si>
  <si>
    <t xml:space="preserve">11.2</t>
  </si>
  <si>
    <t xml:space="preserve">Foldview Marine Services haul-out sheet 2022-08-12</t>
  </si>
  <si>
    <t xml:space="preserve">AMD-000315</t>
  </si>
  <si>
    <t xml:space="preserve">day log 2022-09-01</t>
  </si>
  <si>
    <t xml:space="preserve">AMD-000316</t>
  </si>
  <si>
    <t xml:space="preserve">28.7</t>
  </si>
  <si>
    <t xml:space="preserve">Foldview Marine Services haul-out sheet 2022-08-03</t>
  </si>
  <si>
    <t xml:space="preserve">AMD-000317</t>
  </si>
  <si>
    <t xml:space="preserve">AMD-000318</t>
  </si>
  <si>
    <t xml:space="preserve">CHD12512K305</t>
  </si>
  <si>
    <t xml:space="preserve">CHD37747W349</t>
  </si>
  <si>
    <t xml:space="preserve">day log 2022-09-04</t>
  </si>
  <si>
    <t xml:space="preserve">AMD-000319</t>
  </si>
  <si>
    <t xml:space="preserve">AMD-000320</t>
  </si>
  <si>
    <t xml:space="preserve">day log 2022-09-05</t>
  </si>
  <si>
    <t xml:space="preserve">AMD-000321</t>
  </si>
  <si>
    <t xml:space="preserve">day log 2022-09-07</t>
  </si>
  <si>
    <t xml:space="preserve">AMD-000322</t>
  </si>
  <si>
    <t xml:space="preserve">30.4</t>
  </si>
  <si>
    <t xml:space="preserve">Foldview Marine Services haul-out sheet 2022-09-01</t>
  </si>
  <si>
    <t xml:space="preserve">AMD-000323</t>
  </si>
  <si>
    <t xml:space="preserve">4.3</t>
  </si>
  <si>
    <t xml:space="preserve">3.9</t>
  </si>
  <si>
    <t xml:space="preserve">MC-2022-0546</t>
  </si>
  <si>
    <t xml:space="preserve">day log 2022-09-08</t>
  </si>
  <si>
    <t xml:space="preserve">AMD-000324</t>
  </si>
  <si>
    <t xml:space="preserve">day log 2022-09-10</t>
  </si>
  <si>
    <t xml:space="preserve">AMD-000325</t>
  </si>
  <si>
    <t xml:space="preserve">day log 2022-09-11</t>
  </si>
  <si>
    <t xml:space="preserve">AMD-000326</t>
  </si>
  <si>
    <t xml:space="preserve">day log 2022-09-12</t>
  </si>
  <si>
    <t xml:space="preserve">AMD-000327</t>
  </si>
  <si>
    <t xml:space="preserve">1982</t>
  </si>
  <si>
    <t xml:space="preserve">AMD-000328</t>
  </si>
  <si>
    <t xml:space="preserve">7.2</t>
  </si>
  <si>
    <t xml:space="preserve">MC-2022-0802</t>
  </si>
  <si>
    <t xml:space="preserve">day log 2022-09-14</t>
  </si>
  <si>
    <t xml:space="preserve">AMD-000329</t>
  </si>
  <si>
    <t xml:space="preserve">AMD-000330</t>
  </si>
  <si>
    <t xml:space="preserve">AMD-000331</t>
  </si>
  <si>
    <t xml:space="preserve">AMD-000332</t>
  </si>
  <si>
    <t xml:space="preserve">MC-2022-0125</t>
  </si>
  <si>
    <t xml:space="preserve">AMD-000333</t>
  </si>
  <si>
    <t xml:space="preserve">9044 Davenport Brooks, Bellingham, WA</t>
  </si>
  <si>
    <t xml:space="preserve">1656 Garner Radial, Portland, OR</t>
  </si>
  <si>
    <t xml:space="preserve">AMD-000334</t>
  </si>
  <si>
    <t xml:space="preserve">16.2</t>
  </si>
  <si>
    <t xml:space="preserve">17.8</t>
  </si>
  <si>
    <t xml:space="preserve">Foldview Marine Services haul-out sheet 2022-08-28</t>
  </si>
  <si>
    <t xml:space="preserve">day log 2022-09-15</t>
  </si>
  <si>
    <t xml:space="preserve">AMD-000335</t>
  </si>
  <si>
    <t xml:space="preserve">AMD-000336</t>
  </si>
  <si>
    <t xml:space="preserve">day log 2022-09-17</t>
  </si>
  <si>
    <t xml:space="preserve">AMD-000337</t>
  </si>
  <si>
    <t xml:space="preserve">6.1</t>
  </si>
  <si>
    <t xml:space="preserve">Foldview Marine Services haul-out sheet 2022-08-27</t>
  </si>
  <si>
    <t xml:space="preserve">day log 2022-09-19</t>
  </si>
  <si>
    <t xml:space="preserve">AMD-000338</t>
  </si>
  <si>
    <t xml:space="preserve">51.4</t>
  </si>
  <si>
    <t xml:space="preserve">49.0</t>
  </si>
  <si>
    <t xml:space="preserve">day log 2022-09-20</t>
  </si>
  <si>
    <t xml:space="preserve">AMD-000339</t>
  </si>
  <si>
    <t xml:space="preserve">42.8</t>
  </si>
  <si>
    <t xml:space="preserve">42.9</t>
  </si>
  <si>
    <t xml:space="preserve">Foldview Marine Services haul-out sheet 2022-08-21</t>
  </si>
  <si>
    <t xml:space="preserve">day log 2022-09-22</t>
  </si>
  <si>
    <t xml:space="preserve">AMD-000340</t>
  </si>
  <si>
    <t xml:space="preserve">523036</t>
  </si>
  <si>
    <t xml:space="preserve">972292</t>
  </si>
  <si>
    <t xml:space="preserve">day log 2022-09-23</t>
  </si>
  <si>
    <t xml:space="preserve">AMD-000341</t>
  </si>
  <si>
    <t xml:space="preserve">AMD-000342</t>
  </si>
  <si>
    <t xml:space="preserve">5.4</t>
  </si>
  <si>
    <t xml:space="preserve">5.0</t>
  </si>
  <si>
    <t xml:space="preserve">AMD-000343</t>
  </si>
  <si>
    <t xml:space="preserve">MC-2022-0705</t>
  </si>
  <si>
    <t xml:space="preserve">AMD-000344</t>
  </si>
  <si>
    <t xml:space="preserve">CHD14828L591</t>
  </si>
  <si>
    <t xml:space="preserve">CHD78916G172</t>
  </si>
  <si>
    <t xml:space="preserve">day log 2022-09-24</t>
  </si>
  <si>
    <t xml:space="preserve">AMD-000345</t>
  </si>
  <si>
    <t xml:space="preserve">AMD-000346</t>
  </si>
  <si>
    <t xml:space="preserve">3258 Farrell Harbor, Bremerton, WA</t>
  </si>
  <si>
    <t xml:space="preserve">3048 Newman Lights, Portland, OR</t>
  </si>
  <si>
    <t xml:space="preserve">day log 2022-09-26</t>
  </si>
  <si>
    <t xml:space="preserve">AMD-000347</t>
  </si>
  <si>
    <t xml:space="preserve">day log 2022-09-27</t>
  </si>
  <si>
    <t xml:space="preserve">AMD-000348</t>
  </si>
  <si>
    <t xml:space="preserve">302988</t>
  </si>
  <si>
    <t xml:space="preserve">539409</t>
  </si>
  <si>
    <t xml:space="preserve">AMD-000349</t>
  </si>
  <si>
    <t xml:space="preserve">AMD-000350</t>
  </si>
  <si>
    <t xml:space="preserve">AMD-000351</t>
  </si>
  <si>
    <t xml:space="preserve">day log 2022-09-29</t>
  </si>
  <si>
    <t xml:space="preserve">AMD-000352</t>
  </si>
  <si>
    <t xml:space="preserve">day log 2022-10-01</t>
  </si>
  <si>
    <t xml:space="preserve">AMD-000353</t>
  </si>
  <si>
    <t xml:space="preserve">7291 Baird Dam, Olympia, WA</t>
  </si>
  <si>
    <t xml:space="preserve">6240 Rodney Fords, Portland, OR</t>
  </si>
  <si>
    <t xml:space="preserve">day log 2022-10-02</t>
  </si>
  <si>
    <t xml:space="preserve">AMD-000354</t>
  </si>
  <si>
    <t xml:space="preserve">2126 Ibarra Roads, Port Angeles, WA</t>
  </si>
  <si>
    <t xml:space="preserve">2474 Kathleen Glens, Portland, OR</t>
  </si>
  <si>
    <t xml:space="preserve">day log 2022-10-04</t>
  </si>
  <si>
    <t xml:space="preserve">AMD-000355</t>
  </si>
  <si>
    <t xml:space="preserve">AMD-000356</t>
  </si>
  <si>
    <t xml:space="preserve">20.2</t>
  </si>
  <si>
    <t xml:space="preserve">MC-2022-0134</t>
  </si>
  <si>
    <t xml:space="preserve">day log 2022-10-05</t>
  </si>
  <si>
    <t xml:space="preserve">AMD-000357</t>
  </si>
  <si>
    <t xml:space="preserve">15.1</t>
  </si>
  <si>
    <t xml:space="preserve">MC-2022-0496</t>
  </si>
  <si>
    <t xml:space="preserve">day log 2022-10-06</t>
  </si>
  <si>
    <t xml:space="preserve">AMD-000358</t>
  </si>
  <si>
    <t xml:space="preserve">23.0</t>
  </si>
  <si>
    <t xml:space="preserve">21.0</t>
  </si>
  <si>
    <t xml:space="preserve">MC-2022-0633</t>
  </si>
  <si>
    <t xml:space="preserve">AMD-000359</t>
  </si>
  <si>
    <t xml:space="preserve">day log 2022-10-07</t>
  </si>
  <si>
    <t xml:space="preserve">AMD-000360</t>
  </si>
  <si>
    <t xml:space="preserve">day log 2022-10-08</t>
  </si>
  <si>
    <t xml:space="preserve">AMD-000361</t>
  </si>
  <si>
    <t xml:space="preserve">3239 Porter Shoal, Port Angeles, WA</t>
  </si>
  <si>
    <t xml:space="preserve">6245 Blanchard Parkway, Coos Bay, OR</t>
  </si>
  <si>
    <t xml:space="preserve">day log 2022-10-09</t>
  </si>
  <si>
    <t xml:space="preserve">AMD-000362</t>
  </si>
  <si>
    <t xml:space="preserve">15.5</t>
  </si>
  <si>
    <t xml:space="preserve">17.0</t>
  </si>
  <si>
    <t xml:space="preserve">Foldview Marine Services haul-out sheet 2022-08-24</t>
  </si>
  <si>
    <t xml:space="preserve">day log 2022-10-10</t>
  </si>
  <si>
    <t xml:space="preserve">AMD-000363</t>
  </si>
  <si>
    <t xml:space="preserve">CHD38740S795</t>
  </si>
  <si>
    <t xml:space="preserve">CHD77627D827</t>
  </si>
  <si>
    <t xml:space="preserve">AMD-000364</t>
  </si>
  <si>
    <t xml:space="preserve">AMD-000365</t>
  </si>
  <si>
    <t xml:space="preserve">16.4</t>
  </si>
  <si>
    <t xml:space="preserve">Foldview Marine Services haul-out sheet 2022-08-06</t>
  </si>
  <si>
    <t xml:space="preserve">AMD-000366</t>
  </si>
  <si>
    <t xml:space="preserve">8953 Christine Junction, Tacoma, WA</t>
  </si>
  <si>
    <t xml:space="preserve">455 Simon Underpass, Longview, WA</t>
  </si>
  <si>
    <t xml:space="preserve">day log 2022-10-11</t>
  </si>
  <si>
    <t xml:space="preserve">AMD-000367</t>
  </si>
  <si>
    <t xml:space="preserve">766075</t>
  </si>
  <si>
    <t xml:space="preserve">255781</t>
  </si>
  <si>
    <t xml:space="preserve">day log 2022-10-12</t>
  </si>
  <si>
    <t xml:space="preserve">AMD-000368</t>
  </si>
  <si>
    <t xml:space="preserve">42.1</t>
  </si>
  <si>
    <t xml:space="preserve">43.7</t>
  </si>
  <si>
    <t xml:space="preserve">MC-2022-0882</t>
  </si>
  <si>
    <t xml:space="preserve">AMD-000369</t>
  </si>
  <si>
    <t xml:space="preserve">day log 2022-10-13</t>
  </si>
  <si>
    <t xml:space="preserve">AMD-000370</t>
  </si>
  <si>
    <t xml:space="preserve">day log 2022-10-14</t>
  </si>
  <si>
    <t xml:space="preserve">AMD-000371</t>
  </si>
  <si>
    <t xml:space="preserve">CHD76268S569</t>
  </si>
  <si>
    <t xml:space="preserve">CHD92805G181</t>
  </si>
  <si>
    <t xml:space="preserve">AMD-000372</t>
  </si>
  <si>
    <t xml:space="preserve">day log 2022-10-15</t>
  </si>
  <si>
    <t xml:space="preserve">AMD-000373</t>
  </si>
  <si>
    <t xml:space="preserve">AMD-000374</t>
  </si>
  <si>
    <t xml:space="preserve">33.4</t>
  </si>
  <si>
    <t xml:space="preserve">Foldview Marine Services haul-out sheet 2022-09-12</t>
  </si>
  <si>
    <t xml:space="preserve">day log 2022-10-16</t>
  </si>
  <si>
    <t xml:space="preserve">AMD-000375</t>
  </si>
  <si>
    <t xml:space="preserve">AMD-000376</t>
  </si>
  <si>
    <t xml:space="preserve">2977 Gordon Orchard, Everett, WA</t>
  </si>
  <si>
    <t xml:space="preserve">1945 Thomas Junctions, Everett, WA</t>
  </si>
  <si>
    <t xml:space="preserve">AMD-000377</t>
  </si>
  <si>
    <t xml:space="preserve">CHD62319E829</t>
  </si>
  <si>
    <t xml:space="preserve">CHD17573K778</t>
  </si>
  <si>
    <t xml:space="preserve">AMD-000378</t>
  </si>
  <si>
    <t xml:space="preserve">AMD-000379</t>
  </si>
  <si>
    <t xml:space="preserve">day log 2022-10-17</t>
  </si>
  <si>
    <t xml:space="preserve">AMD-000380</t>
  </si>
  <si>
    <t xml:space="preserve">43.5</t>
  </si>
  <si>
    <t xml:space="preserve">42.6</t>
  </si>
  <si>
    <t xml:space="preserve">MC-2022-0916</t>
  </si>
  <si>
    <t xml:space="preserve">AMD-000381</t>
  </si>
  <si>
    <t xml:space="preserve">day log 2022-10-18</t>
  </si>
  <si>
    <t xml:space="preserve">AMD-000382</t>
  </si>
  <si>
    <t xml:space="preserve">day log 2022-10-20</t>
  </si>
  <si>
    <t xml:space="preserve">AMD-000383</t>
  </si>
  <si>
    <t xml:space="preserve">day log 2022-10-21</t>
  </si>
  <si>
    <t xml:space="preserve">AMD-000384</t>
  </si>
  <si>
    <t xml:space="preserve">6.6</t>
  </si>
  <si>
    <t xml:space="preserve">Foldview Marine Services haul-out sheet 2022-09-27</t>
  </si>
  <si>
    <t xml:space="preserve">day log 2022-10-22</t>
  </si>
  <si>
    <t xml:space="preserve">AMD-000385</t>
  </si>
  <si>
    <t xml:space="preserve">AMD-000386</t>
  </si>
  <si>
    <t xml:space="preserve">AMD-000387</t>
  </si>
  <si>
    <t xml:space="preserve">day log 2022-10-23</t>
  </si>
  <si>
    <t xml:space="preserve">AMD-000388</t>
  </si>
  <si>
    <t xml:space="preserve">445986</t>
  </si>
  <si>
    <t xml:space="preserve">679816</t>
  </si>
  <si>
    <t xml:space="preserve">AMD-000389</t>
  </si>
  <si>
    <t xml:space="preserve">828560</t>
  </si>
  <si>
    <t xml:space="preserve">844273</t>
  </si>
  <si>
    <t xml:space="preserve">day log 2022-10-24</t>
  </si>
  <si>
    <t xml:space="preserve">AMD-000390</t>
  </si>
  <si>
    <t xml:space="preserve">day log 2022-10-25</t>
  </si>
  <si>
    <t xml:space="preserve">AMD-000391</t>
  </si>
  <si>
    <t xml:space="preserve">AMD-000392</t>
  </si>
  <si>
    <t xml:space="preserve">18.2</t>
  </si>
  <si>
    <t xml:space="preserve">MC-2022-0747</t>
  </si>
  <si>
    <t xml:space="preserve">day log 2022-10-26</t>
  </si>
  <si>
    <t xml:space="preserve">AMD-000393</t>
  </si>
  <si>
    <t xml:space="preserve">day log 2022-10-28</t>
  </si>
  <si>
    <t xml:space="preserve">AMD-000394</t>
  </si>
  <si>
    <t xml:space="preserve">9.4</t>
  </si>
  <si>
    <t xml:space="preserve">8.5</t>
  </si>
  <si>
    <t xml:space="preserve">Foldview Marine Services haul-out sheet 2022-09-21</t>
  </si>
  <si>
    <t xml:space="preserve">AMD-000395</t>
  </si>
  <si>
    <t xml:space="preserve">CHD70934V464</t>
  </si>
  <si>
    <t xml:space="preserve">CHD20736I125</t>
  </si>
  <si>
    <t xml:space="preserve">AMD-000396</t>
  </si>
  <si>
    <t xml:space="preserve">day log 2022-10-29</t>
  </si>
  <si>
    <t xml:space="preserve">AMD-000397</t>
  </si>
  <si>
    <t xml:space="preserve">468516</t>
  </si>
  <si>
    <t xml:space="preserve">355529</t>
  </si>
  <si>
    <t xml:space="preserve">day log 2022-10-30</t>
  </si>
  <si>
    <t xml:space="preserve">AMD-000398</t>
  </si>
  <si>
    <t xml:space="preserve">day log 2022-10-31</t>
  </si>
  <si>
    <t xml:space="preserve">AMD-000399</t>
  </si>
  <si>
    <t xml:space="preserve">day log 2022-11-04</t>
  </si>
  <si>
    <t xml:space="preserve">AMD-000400</t>
  </si>
  <si>
    <t xml:space="preserve">day log 2022-11-05</t>
  </si>
  <si>
    <t xml:space="preserve">AMD-000401</t>
  </si>
  <si>
    <t xml:space="preserve">day log 2022-11-07</t>
  </si>
  <si>
    <t xml:space="preserve">AMD-000402</t>
  </si>
  <si>
    <t xml:space="preserve">CHD18845D181</t>
  </si>
  <si>
    <t xml:space="preserve">CHD10560C705</t>
  </si>
  <si>
    <t xml:space="preserve">AMD-000403</t>
  </si>
  <si>
    <t xml:space="preserve">28.9</t>
  </si>
  <si>
    <t xml:space="preserve">Foldview Marine Services haul-out sheet 2022-10-02</t>
  </si>
  <si>
    <t xml:space="preserve">day log 2022-11-08</t>
  </si>
  <si>
    <t xml:space="preserve">AMD-000404</t>
  </si>
  <si>
    <t xml:space="preserve">day log 2022-11-09</t>
  </si>
  <si>
    <t xml:space="preserve">AMD-000405</t>
  </si>
  <si>
    <t xml:space="preserve">day log 2022-11-10</t>
  </si>
  <si>
    <t xml:space="preserve">AMD-000406</t>
  </si>
  <si>
    <t xml:space="preserve">AMD-000407</t>
  </si>
  <si>
    <t xml:space="preserve">AMD-000408</t>
  </si>
  <si>
    <t xml:space="preserve">4.9</t>
  </si>
  <si>
    <t xml:space="preserve">4.1</t>
  </si>
  <si>
    <t xml:space="preserve">Foldview Marine Services haul-out sheet 2022-08-20</t>
  </si>
  <si>
    <t xml:space="preserve">day log 2022-11-11</t>
  </si>
  <si>
    <t xml:space="preserve">AMD-000409</t>
  </si>
  <si>
    <t xml:space="preserve">14.0</t>
  </si>
  <si>
    <t xml:space="preserve">Foldview Marine Services haul-out sheet 2022-10-09</t>
  </si>
  <si>
    <t xml:space="preserve">AMD-000410</t>
  </si>
  <si>
    <t xml:space="preserve">2308 Wolf Islands, Coos Bay, OR</t>
  </si>
  <si>
    <t xml:space="preserve">8603 Martin Trace, Aberdeen, WA</t>
  </si>
  <si>
    <t xml:space="preserve">day log 2022-11-12</t>
  </si>
  <si>
    <t xml:space="preserve">AMD-000411</t>
  </si>
  <si>
    <t xml:space="preserve">8.9</t>
  </si>
  <si>
    <t xml:space="preserve">AMD-000412</t>
  </si>
  <si>
    <t xml:space="preserve">day log 2022-11-13</t>
  </si>
  <si>
    <t xml:space="preserve">AMD-000413</t>
  </si>
  <si>
    <t xml:space="preserve">41.9</t>
  </si>
  <si>
    <t xml:space="preserve">40.7</t>
  </si>
  <si>
    <t xml:space="preserve">MC-2022-0143</t>
  </si>
  <si>
    <t xml:space="preserve">AMD-000414</t>
  </si>
  <si>
    <t xml:space="preserve">5269 Sullivan Groves, Newport, OR</t>
  </si>
  <si>
    <t xml:space="preserve">6798 Beverly Streets, Bellingham, WA</t>
  </si>
  <si>
    <t xml:space="preserve">day log 2022-11-14</t>
  </si>
  <si>
    <t xml:space="preserve">AMD-000415</t>
  </si>
  <si>
    <t xml:space="preserve">48.4</t>
  </si>
  <si>
    <t xml:space="preserve">47.3</t>
  </si>
  <si>
    <t xml:space="preserve">day log 2022-11-16</t>
  </si>
  <si>
    <t xml:space="preserve">AMD-000416</t>
  </si>
  <si>
    <t xml:space="preserve">24.8</t>
  </si>
  <si>
    <t xml:space="preserve">AMD-000417</t>
  </si>
  <si>
    <t xml:space="preserve">14.5</t>
  </si>
  <si>
    <t xml:space="preserve">MC-2022-0469</t>
  </si>
  <si>
    <t xml:space="preserve">AMD-000418</t>
  </si>
  <si>
    <t xml:space="preserve">CHD78225O672</t>
  </si>
  <si>
    <t xml:space="preserve">CHD13269L503</t>
  </si>
  <si>
    <t xml:space="preserve">day log 2022-11-20</t>
  </si>
  <si>
    <t xml:space="preserve">AMD-000419</t>
  </si>
  <si>
    <t xml:space="preserve">MC-2022-0978</t>
  </si>
  <si>
    <t xml:space="preserve">AMD-000420</t>
  </si>
  <si>
    <t xml:space="preserve">AMD-000421</t>
  </si>
  <si>
    <t xml:space="preserve">AMD-000422</t>
  </si>
  <si>
    <t xml:space="preserve">CHD28983K683</t>
  </si>
  <si>
    <t xml:space="preserve">CHD15991W542</t>
  </si>
  <si>
    <t xml:space="preserve">AMD-000423</t>
  </si>
  <si>
    <t xml:space="preserve">day log 2022-11-21</t>
  </si>
  <si>
    <t xml:space="preserve">AMD-000424</t>
  </si>
  <si>
    <t xml:space="preserve">day log 2022-11-24</t>
  </si>
  <si>
    <t xml:space="preserve">AMD-000425</t>
  </si>
  <si>
    <t xml:space="preserve">37.5</t>
  </si>
  <si>
    <t xml:space="preserve">35.2</t>
  </si>
  <si>
    <t xml:space="preserve">MC-2022-0209</t>
  </si>
  <si>
    <t xml:space="preserve">AMD-000426</t>
  </si>
  <si>
    <t xml:space="preserve">AMD-000427</t>
  </si>
  <si>
    <t xml:space="preserve">day log 2022-11-26</t>
  </si>
  <si>
    <t xml:space="preserve">AMD-000428</t>
  </si>
  <si>
    <t xml:space="preserve">29.0</t>
  </si>
  <si>
    <t xml:space="preserve">27.9</t>
  </si>
  <si>
    <t xml:space="preserve">MC-2022-0302</t>
  </si>
  <si>
    <t xml:space="preserve">AMD-000429</t>
  </si>
  <si>
    <t xml:space="preserve">day log 2022-11-28</t>
  </si>
  <si>
    <t xml:space="preserve">AMD-000430</t>
  </si>
  <si>
    <t xml:space="preserve">AMD-000431</t>
  </si>
  <si>
    <t xml:space="preserve">42.3</t>
  </si>
  <si>
    <t xml:space="preserve">44.0</t>
  </si>
  <si>
    <t xml:space="preserve">AMD-000432</t>
  </si>
  <si>
    <t xml:space="preserve">AMD-000433</t>
  </si>
  <si>
    <t xml:space="preserve">AMD-000434</t>
  </si>
  <si>
    <t xml:space="preserve">day log 2022-11-29</t>
  </si>
  <si>
    <t xml:space="preserve">AMD-000435</t>
  </si>
  <si>
    <t xml:space="preserve">MC-2022-0410</t>
  </si>
  <si>
    <t xml:space="preserve">day log 2022-11-30</t>
  </si>
  <si>
    <t xml:space="preserve">AMD-000436</t>
  </si>
  <si>
    <t xml:space="preserve">23.5</t>
  </si>
  <si>
    <t xml:space="preserve">MC-2022-0629</t>
  </si>
  <si>
    <t xml:space="preserve">day log 2022-12-02</t>
  </si>
  <si>
    <t xml:space="preserve">AMD-000437</t>
  </si>
  <si>
    <t xml:space="preserve">5.1</t>
  </si>
  <si>
    <t xml:space="preserve">3.8</t>
  </si>
  <si>
    <t xml:space="preserve">MC-2022-0673</t>
  </si>
  <si>
    <t xml:space="preserve">AMD-000438</t>
  </si>
  <si>
    <t xml:space="preserve">day log 2022-12-03</t>
  </si>
  <si>
    <t xml:space="preserve">AMD-000439</t>
  </si>
  <si>
    <t xml:space="preserve">day log 2022-12-04</t>
  </si>
  <si>
    <t xml:space="preserve">AMD-000440</t>
  </si>
  <si>
    <t xml:space="preserve">MC-2022-0441</t>
  </si>
  <si>
    <t xml:space="preserve">day log 2022-12-05</t>
  </si>
  <si>
    <t xml:space="preserve">AMD-000441</t>
  </si>
  <si>
    <t xml:space="preserve">2.8</t>
  </si>
  <si>
    <t xml:space="preserve">MC-2022-0336</t>
  </si>
  <si>
    <t xml:space="preserve">day log 2022-12-06</t>
  </si>
  <si>
    <t xml:space="preserve">AMD-000442</t>
  </si>
  <si>
    <t xml:space="preserve">AMD-000443</t>
  </si>
  <si>
    <t xml:space="preserve">4.6</t>
  </si>
  <si>
    <t xml:space="preserve">MC-2022-0821</t>
  </si>
  <si>
    <t xml:space="preserve">AMD-000444</t>
  </si>
  <si>
    <t xml:space="preserve">9.6</t>
  </si>
  <si>
    <t xml:space="preserve">day log 2022-12-07</t>
  </si>
  <si>
    <t xml:space="preserve">AMD-000445</t>
  </si>
  <si>
    <t xml:space="preserve">day log 2022-12-08</t>
  </si>
  <si>
    <t xml:space="preserve">AMD-000446</t>
  </si>
  <si>
    <t xml:space="preserve">34.4</t>
  </si>
  <si>
    <t xml:space="preserve">36.3</t>
  </si>
  <si>
    <t xml:space="preserve">Foldview Marine Services haul-out sheet 2022-12-01</t>
  </si>
  <si>
    <t xml:space="preserve">AMD-000447</t>
  </si>
  <si>
    <t xml:space="preserve">AMD-000448</t>
  </si>
  <si>
    <t xml:space="preserve">AMD-000449</t>
  </si>
  <si>
    <t xml:space="preserve">AMD-000450</t>
  </si>
  <si>
    <t xml:space="preserve">day log 2022-12-10</t>
  </si>
  <si>
    <t xml:space="preserve">AMD-000451</t>
  </si>
  <si>
    <t xml:space="preserve">AMD-000452</t>
  </si>
  <si>
    <t xml:space="preserve">5913 Aguirre Ridge, Portland, OR</t>
  </si>
  <si>
    <t xml:space="preserve">8589 Baldwin Rapid, Port Angeles, WA</t>
  </si>
  <si>
    <t xml:space="preserve">AMD-000453</t>
  </si>
  <si>
    <t xml:space="preserve">SALISH SHORE</t>
  </si>
  <si>
    <t xml:space="preserve">day log 2022-12-11</t>
  </si>
  <si>
    <t xml:space="preserve">AMD-000454</t>
  </si>
  <si>
    <t xml:space="preserve">day log 2022-12-12</t>
  </si>
  <si>
    <t xml:space="preserve">AMD-000455</t>
  </si>
  <si>
    <t xml:space="preserve">day log 2022-12-13</t>
  </si>
  <si>
    <t xml:space="preserve">AMD-000456</t>
  </si>
  <si>
    <t xml:space="preserve">MC-2022-0725</t>
  </si>
  <si>
    <t xml:space="preserve">day log 2022-12-15</t>
  </si>
  <si>
    <t xml:space="preserve">AMD-000457</t>
  </si>
  <si>
    <t xml:space="preserve">CHD59588H782</t>
  </si>
  <si>
    <t xml:space="preserve">CHD63169M671</t>
  </si>
  <si>
    <t xml:space="preserve">day log 2022-12-18</t>
  </si>
  <si>
    <t xml:space="preserve">AMD-000458</t>
  </si>
  <si>
    <t xml:space="preserve">AMD-000459</t>
  </si>
  <si>
    <t xml:space="preserve">MC-2022-0703</t>
  </si>
  <si>
    <t xml:space="preserve">AMD-000460</t>
  </si>
  <si>
    <t xml:space="preserve">day log 2022-12-20</t>
  </si>
  <si>
    <t xml:space="preserve">AMD-000461</t>
  </si>
  <si>
    <t xml:space="preserve">30.8</t>
  </si>
  <si>
    <t xml:space="preserve">Foldview Marine Services haul-out sheet 2022-09-09</t>
  </si>
  <si>
    <t xml:space="preserve">AMD-000462</t>
  </si>
  <si>
    <t xml:space="preserve">32.1</t>
  </si>
  <si>
    <t xml:space="preserve">29.7</t>
  </si>
  <si>
    <t xml:space="preserve">MC-2022-0151</t>
  </si>
  <si>
    <t xml:space="preserve">day log 2022-12-21</t>
  </si>
  <si>
    <t xml:space="preserve">AMD-000463</t>
  </si>
  <si>
    <t xml:space="preserve">AMD-000464</t>
  </si>
  <si>
    <t xml:space="preserve">AMD-000465</t>
  </si>
  <si>
    <t xml:space="preserve">day log 2022-12-23</t>
  </si>
  <si>
    <t xml:space="preserve">AMD-000466</t>
  </si>
  <si>
    <t xml:space="preserve">AMD-000467</t>
  </si>
  <si>
    <t xml:space="preserve">day log 2022-12-24</t>
  </si>
  <si>
    <t xml:space="preserve">AMD-000468</t>
  </si>
  <si>
    <t xml:space="preserve">MC-2022-0205</t>
  </si>
  <si>
    <t xml:space="preserve">day log 2022-12-25</t>
  </si>
  <si>
    <t xml:space="preserve">AMD-000469</t>
  </si>
  <si>
    <t xml:space="preserve">AMD-000470</t>
  </si>
  <si>
    <t xml:space="preserve">1853 Cooper Lock, Chaldale, WA</t>
  </si>
  <si>
    <t xml:space="preserve">2262 Melanie Forks, Olympia, WA</t>
  </si>
  <si>
    <t xml:space="preserve">day log 2022-12-26</t>
  </si>
  <si>
    <t xml:space="preserve">AMD-000471</t>
  </si>
  <si>
    <t xml:space="preserve">50.6</t>
  </si>
  <si>
    <t xml:space="preserve">48.9</t>
  </si>
  <si>
    <t xml:space="preserve">MC-2022-0675</t>
  </si>
  <si>
    <t xml:space="preserve">AMD-000472</t>
  </si>
  <si>
    <t xml:space="preserve">day log 2022-12-27</t>
  </si>
  <si>
    <t xml:space="preserve">AMD-000473</t>
  </si>
  <si>
    <t xml:space="preserve">day log 2022-12-29</t>
  </si>
  <si>
    <t xml:space="preserve">AMD-000474</t>
  </si>
  <si>
    <t xml:space="preserve">8.1</t>
  </si>
  <si>
    <t xml:space="preserve">Foldview Marine Services haul-out sheet 2022-09-10</t>
  </si>
  <si>
    <t xml:space="preserve">AMD-000475</t>
  </si>
  <si>
    <t xml:space="preserve">AMD-000476</t>
  </si>
  <si>
    <t xml:space="preserve">AMD-000477</t>
  </si>
  <si>
    <t xml:space="preserve">day log 2022-12-30</t>
  </si>
  <si>
    <t xml:space="preserve">AMD-000478</t>
  </si>
  <si>
    <t xml:space="preserve">26.3</t>
  </si>
  <si>
    <t xml:space="preserve">27.5</t>
  </si>
  <si>
    <t xml:space="preserve">MC-2022-0649</t>
  </si>
  <si>
    <t xml:space="preserve">AMD-000479</t>
  </si>
  <si>
    <t xml:space="preserve">15.3</t>
  </si>
  <si>
    <t xml:space="preserve">14.4</t>
  </si>
  <si>
    <t xml:space="preserve">Foldview Marine Services haul-out sheet 2022-11-05</t>
  </si>
  <si>
    <t xml:space="preserve">AMD-000480</t>
  </si>
  <si>
    <t xml:space="preserve">588846</t>
  </si>
  <si>
    <t xml:space="preserve">604497</t>
  </si>
  <si>
    <t xml:space="preserve">day log 2022-12-31</t>
  </si>
  <si>
    <t xml:space="preserve">AMD-000481</t>
  </si>
  <si>
    <t xml:space="preserve">AMD-000482</t>
  </si>
  <si>
    <t xml:space="preserve">24.0</t>
  </si>
  <si>
    <t xml:space="preserve">MC-2023-0263</t>
  </si>
  <si>
    <t xml:space="preserve">day log 2023-01-01</t>
  </si>
  <si>
    <t xml:space="preserve">AMD-000483</t>
  </si>
  <si>
    <t xml:space="preserve">CHD10193L254</t>
  </si>
  <si>
    <t xml:space="preserve">CHD70881F490</t>
  </si>
  <si>
    <t xml:space="preserve">AMD-000484</t>
  </si>
  <si>
    <t xml:space="preserve">CHD29013R466</t>
  </si>
  <si>
    <t xml:space="preserve">CHD22505T825</t>
  </si>
  <si>
    <t xml:space="preserve">day log 2023-01-02</t>
  </si>
  <si>
    <t xml:space="preserve">AMD-000485</t>
  </si>
  <si>
    <t xml:space="preserve">AMD-000486</t>
  </si>
  <si>
    <t xml:space="preserve">6.9</t>
  </si>
  <si>
    <t xml:space="preserve">day log 2023-01-05</t>
  </si>
  <si>
    <t xml:space="preserve">AMD-000487</t>
  </si>
  <si>
    <t xml:space="preserve">AMD-000488</t>
  </si>
  <si>
    <t xml:space="preserve">CHD74764F149</t>
  </si>
  <si>
    <t xml:space="preserve">CHD17272P652</t>
  </si>
  <si>
    <t xml:space="preserve">day log 2023-01-06</t>
  </si>
  <si>
    <t xml:space="preserve">AMD-000489</t>
  </si>
  <si>
    <t xml:space="preserve">29.8</t>
  </si>
  <si>
    <t xml:space="preserve">Foldview Marine Services haul-out sheet 2022-09-17</t>
  </si>
  <si>
    <t xml:space="preserve">day log 2023-01-07</t>
  </si>
  <si>
    <t xml:space="preserve">AMD-000490</t>
  </si>
  <si>
    <t xml:space="preserve">9.1</t>
  </si>
  <si>
    <t xml:space="preserve">MC-2023-0323</t>
  </si>
  <si>
    <t xml:space="preserve">day log 2023-01-08</t>
  </si>
  <si>
    <t xml:space="preserve">AMD-000491</t>
  </si>
  <si>
    <t xml:space="preserve">AMD-000492</t>
  </si>
  <si>
    <t xml:space="preserve">12.1</t>
  </si>
  <si>
    <t xml:space="preserve">12.0</t>
  </si>
  <si>
    <t xml:space="preserve">Foldview Marine Services haul-out sheet 2022-11-23</t>
  </si>
  <si>
    <t xml:space="preserve">day log 2023-01-10</t>
  </si>
  <si>
    <t xml:space="preserve">AMD-000493</t>
  </si>
  <si>
    <t xml:space="preserve">day log 2023-01-11</t>
  </si>
  <si>
    <t xml:space="preserve">AMD-000494</t>
  </si>
  <si>
    <t xml:space="preserve">AMD-000495</t>
  </si>
  <si>
    <t xml:space="preserve">4169 Samuel Fields, Seattle, WA</t>
  </si>
  <si>
    <t xml:space="preserve">1227 Nancy Ville, Bellingham, WA</t>
  </si>
  <si>
    <t xml:space="preserve">AMD-000496</t>
  </si>
  <si>
    <t xml:space="preserve">AMD-000497</t>
  </si>
  <si>
    <t xml:space="preserve">38.4</t>
  </si>
  <si>
    <t xml:space="preserve">MC-2023-0638</t>
  </si>
  <si>
    <t xml:space="preserve">day log 2023-01-13</t>
  </si>
  <si>
    <t xml:space="preserve">AMD-000498</t>
  </si>
  <si>
    <t xml:space="preserve">day log 2023-01-14</t>
  </si>
  <si>
    <t xml:space="preserve">AMD-000499</t>
  </si>
  <si>
    <t xml:space="preserve">MC-2023-0869</t>
  </si>
  <si>
    <t xml:space="preserve">day log 2023-01-15</t>
  </si>
  <si>
    <t xml:space="preserve">AMD-000500</t>
  </si>
  <si>
    <t xml:space="preserve">AMD-000501</t>
  </si>
  <si>
    <t xml:space="preserve">day log 2023-01-17</t>
  </si>
  <si>
    <t xml:space="preserve">AMD-000502</t>
  </si>
  <si>
    <t xml:space="preserve">8.2</t>
  </si>
  <si>
    <t xml:space="preserve">MC-2023-0189</t>
  </si>
  <si>
    <t xml:space="preserve">AMD-000503</t>
  </si>
  <si>
    <t xml:space="preserve">day log 2023-01-18</t>
  </si>
  <si>
    <t xml:space="preserve">AMD-000504</t>
  </si>
  <si>
    <t xml:space="preserve">16.6</t>
  </si>
  <si>
    <t xml:space="preserve">Foldview Marine Services haul-out sheet 2022-08-05</t>
  </si>
  <si>
    <t xml:space="preserve">day log 2023-01-21</t>
  </si>
  <si>
    <t xml:space="preserve">AMD-000505</t>
  </si>
  <si>
    <t xml:space="preserve">day log 2023-01-22</t>
  </si>
  <si>
    <t xml:space="preserve">AMD-000506</t>
  </si>
  <si>
    <t xml:space="preserve">MC-2023-0238</t>
  </si>
  <si>
    <t xml:space="preserve">AMD-000507</t>
  </si>
  <si>
    <t xml:space="preserve">AMD-000508</t>
  </si>
  <si>
    <t xml:space="preserve">35.7</t>
  </si>
  <si>
    <t xml:space="preserve">35.4</t>
  </si>
  <si>
    <t xml:space="preserve">MC-2023-0260</t>
  </si>
  <si>
    <t xml:space="preserve">AMD-000509</t>
  </si>
  <si>
    <t xml:space="preserve">day log 2023-01-23</t>
  </si>
  <si>
    <t xml:space="preserve">AMD-000510</t>
  </si>
  <si>
    <t xml:space="preserve">AMD-000511</t>
  </si>
  <si>
    <t xml:space="preserve">MC-2023-0887</t>
  </si>
  <si>
    <t xml:space="preserve">day log 2023-01-24</t>
  </si>
  <si>
    <t xml:space="preserve">AMD-000512</t>
  </si>
  <si>
    <t xml:space="preserve">day log 2023-01-25</t>
  </si>
  <si>
    <t xml:space="preserve">AMD-000513</t>
  </si>
  <si>
    <t xml:space="preserve">day log 2023-01-27</t>
  </si>
  <si>
    <t xml:space="preserve">AMD-000514</t>
  </si>
  <si>
    <t xml:space="preserve">CHD80417J531</t>
  </si>
  <si>
    <t xml:space="preserve">CHD94530J862</t>
  </si>
  <si>
    <t xml:space="preserve">AMD-000515</t>
  </si>
  <si>
    <t xml:space="preserve">7.6</t>
  </si>
  <si>
    <t xml:space="preserve">day log 2023-01-28</t>
  </si>
  <si>
    <t xml:space="preserve">AMD-000516</t>
  </si>
  <si>
    <t xml:space="preserve">14.1</t>
  </si>
  <si>
    <t xml:space="preserve">13.1</t>
  </si>
  <si>
    <t xml:space="preserve">MC-2023-0318</t>
  </si>
  <si>
    <t xml:space="preserve">day log 2023-01-29</t>
  </si>
  <si>
    <t xml:space="preserve">AMD-000517</t>
  </si>
  <si>
    <t xml:space="preserve">AMD-000518</t>
  </si>
  <si>
    <t xml:space="preserve">2016</t>
  </si>
  <si>
    <t xml:space="preserve">AMD-000519</t>
  </si>
  <si>
    <t xml:space="preserve">MC-2023-0213</t>
  </si>
  <si>
    <t xml:space="preserve">day log 2023-01-30</t>
  </si>
  <si>
    <t xml:space="preserve">AMD-000520</t>
  </si>
  <si>
    <t xml:space="preserve">day log 2023-01-31</t>
  </si>
  <si>
    <t xml:space="preserve">AMD-000521</t>
  </si>
  <si>
    <t xml:space="preserve">AMD-000522</t>
  </si>
  <si>
    <t xml:space="preserve">AMD-000523</t>
  </si>
  <si>
    <t xml:space="preserve">day log 2023-02-01</t>
  </si>
  <si>
    <t xml:space="preserve">AMD-000524</t>
  </si>
  <si>
    <t xml:space="preserve">day log 2023-02-02</t>
  </si>
  <si>
    <t xml:space="preserve">AMD-000525</t>
  </si>
  <si>
    <t xml:space="preserve">day log 2023-02-03</t>
  </si>
  <si>
    <t xml:space="preserve">AMD-000526</t>
  </si>
  <si>
    <t xml:space="preserve">23.1</t>
  </si>
  <si>
    <t xml:space="preserve">MC-2023-0961</t>
  </si>
  <si>
    <t xml:space="preserve">AMD-000527</t>
  </si>
  <si>
    <t xml:space="preserve">6.8</t>
  </si>
  <si>
    <t xml:space="preserve">MC-2023-0700</t>
  </si>
  <si>
    <t xml:space="preserve">AMD-000528</t>
  </si>
  <si>
    <t xml:space="preserve">54.4</t>
  </si>
  <si>
    <t xml:space="preserve">MC-2023-0335</t>
  </si>
  <si>
    <t xml:space="preserve">AMD-000529</t>
  </si>
  <si>
    <t xml:space="preserve">day log 2023-02-04</t>
  </si>
  <si>
    <t xml:space="preserve">AMD-000530</t>
  </si>
  <si>
    <t xml:space="preserve">CHD62549I547</t>
  </si>
  <si>
    <t xml:space="preserve">CHD10933J361</t>
  </si>
  <si>
    <t xml:space="preserve">day log 2023-02-05</t>
  </si>
  <si>
    <t xml:space="preserve">AMD-000531</t>
  </si>
  <si>
    <t xml:space="preserve">21.6</t>
  </si>
  <si>
    <t xml:space="preserve">MC-2023-0706</t>
  </si>
  <si>
    <t xml:space="preserve">AMD-000532</t>
  </si>
  <si>
    <t xml:space="preserve">27.1</t>
  </si>
  <si>
    <t xml:space="preserve">MC-2023-0851</t>
  </si>
  <si>
    <t xml:space="preserve">day log 2023-02-06</t>
  </si>
  <si>
    <t xml:space="preserve">AMD-000533</t>
  </si>
  <si>
    <t xml:space="preserve">AMD-000534</t>
  </si>
  <si>
    <t xml:space="preserve">day log 2023-02-08</t>
  </si>
  <si>
    <t xml:space="preserve">AMD-000535</t>
  </si>
  <si>
    <t xml:space="preserve">AMD-000536</t>
  </si>
  <si>
    <t xml:space="preserve">36.9</t>
  </si>
  <si>
    <t xml:space="preserve">MC-2023-0410</t>
  </si>
  <si>
    <t xml:space="preserve">day log 2023-02-10</t>
  </si>
  <si>
    <t xml:space="preserve">AMD-000537</t>
  </si>
  <si>
    <t xml:space="preserve">AMD-000538</t>
  </si>
  <si>
    <t xml:space="preserve">day log 2023-02-12</t>
  </si>
  <si>
    <t xml:space="preserve">AMD-000539</t>
  </si>
  <si>
    <t xml:space="preserve">day log 2023-02-13</t>
  </si>
  <si>
    <t xml:space="preserve">AMD-000540</t>
  </si>
  <si>
    <t xml:space="preserve">3.7</t>
  </si>
  <si>
    <t xml:space="preserve">MC-2023-0334</t>
  </si>
  <si>
    <t xml:space="preserve">AMD-000541</t>
  </si>
  <si>
    <t xml:space="preserve">CHD66215R602</t>
  </si>
  <si>
    <t xml:space="preserve">CHD42877R719</t>
  </si>
  <si>
    <t xml:space="preserve">AMD-000542</t>
  </si>
  <si>
    <t xml:space="preserve">AMD-000543</t>
  </si>
  <si>
    <t xml:space="preserve">day log 2023-02-14</t>
  </si>
  <si>
    <t xml:space="preserve">AMD-000544</t>
  </si>
  <si>
    <t xml:space="preserve">CHD64634B966</t>
  </si>
  <si>
    <t xml:space="preserve">CHD21223K137</t>
  </si>
  <si>
    <t xml:space="preserve">day log 2023-02-15</t>
  </si>
  <si>
    <t xml:space="preserve">AMD-000545</t>
  </si>
  <si>
    <t xml:space="preserve">18.5</t>
  </si>
  <si>
    <t xml:space="preserve">17.7</t>
  </si>
  <si>
    <t xml:space="preserve">MC-2023-0956</t>
  </si>
  <si>
    <t xml:space="preserve">AMD-000546</t>
  </si>
  <si>
    <t xml:space="preserve">AMD-000547</t>
  </si>
  <si>
    <t xml:space="preserve">AMD-000548</t>
  </si>
  <si>
    <t xml:space="preserve">AMD-000549</t>
  </si>
  <si>
    <t xml:space="preserve">AMD-000550</t>
  </si>
  <si>
    <t xml:space="preserve">day log 2023-02-16</t>
  </si>
  <si>
    <t xml:space="preserve">AMD-000551</t>
  </si>
  <si>
    <t xml:space="preserve">2.0</t>
  </si>
  <si>
    <t xml:space="preserve">Foldview Marine Services haul-out sheet 2022-10-26</t>
  </si>
  <si>
    <t xml:space="preserve">AMD-000552</t>
  </si>
  <si>
    <t xml:space="preserve">day log 2023-02-17</t>
  </si>
  <si>
    <t xml:space="preserve">AMD-000553</t>
  </si>
  <si>
    <t xml:space="preserve">CHD44929D609</t>
  </si>
  <si>
    <t xml:space="preserve">CHD76347T107</t>
  </si>
  <si>
    <t xml:space="preserve">day log 2023-02-21</t>
  </si>
  <si>
    <t xml:space="preserve">AMD-000554</t>
  </si>
  <si>
    <t xml:space="preserve">day log 2023-02-23</t>
  </si>
  <si>
    <t xml:space="preserve">AMD-000555</t>
  </si>
  <si>
    <t xml:space="preserve">AMD-000556</t>
  </si>
  <si>
    <t xml:space="preserve">AMD-000557</t>
  </si>
  <si>
    <t xml:space="preserve">day log 2023-02-24</t>
  </si>
  <si>
    <t xml:space="preserve">AMD-000558</t>
  </si>
  <si>
    <t xml:space="preserve">AMD-000559</t>
  </si>
  <si>
    <t xml:space="preserve">AMD-000560</t>
  </si>
  <si>
    <t xml:space="preserve">day log 2023-02-25</t>
  </si>
  <si>
    <t xml:space="preserve">AMD-000561</t>
  </si>
  <si>
    <t xml:space="preserve">CHD86658H180</t>
  </si>
  <si>
    <t xml:space="preserve">CHD59403L132</t>
  </si>
  <si>
    <t xml:space="preserve">day log 2023-02-27</t>
  </si>
  <si>
    <t xml:space="preserve">AMD-000562</t>
  </si>
  <si>
    <t xml:space="preserve">day log 2023-02-28</t>
  </si>
  <si>
    <t xml:space="preserve">AMD-000563</t>
  </si>
  <si>
    <t xml:space="preserve">AMD-000564</t>
  </si>
  <si>
    <t xml:space="preserve">AMD-000565</t>
  </si>
  <si>
    <t xml:space="preserve">day log 2023-03-02</t>
  </si>
  <si>
    <t xml:space="preserve">AMD-000566</t>
  </si>
  <si>
    <t xml:space="preserve">day log 2023-03-03</t>
  </si>
  <si>
    <t xml:space="preserve">AMD-000567</t>
  </si>
  <si>
    <t xml:space="preserve">AMD-000568</t>
  </si>
  <si>
    <t xml:space="preserve">AMD-000569</t>
  </si>
  <si>
    <t xml:space="preserve">AMD-000570</t>
  </si>
  <si>
    <t xml:space="preserve">day log 2023-03-04</t>
  </si>
  <si>
    <t xml:space="preserve">AMD-000571</t>
  </si>
  <si>
    <t xml:space="preserve">2013</t>
  </si>
  <si>
    <t xml:space="preserve">day log 2023-03-05</t>
  </si>
  <si>
    <t xml:space="preserve">AMD-000572</t>
  </si>
  <si>
    <t xml:space="preserve">1968</t>
  </si>
  <si>
    <t xml:space="preserve">AMD-000573</t>
  </si>
  <si>
    <t xml:space="preserve">day log 2023-03-06</t>
  </si>
  <si>
    <t xml:space="preserve">AMD-000574</t>
  </si>
  <si>
    <t xml:space="preserve">day log 2023-03-07</t>
  </si>
  <si>
    <t xml:space="preserve">AMD-000575</t>
  </si>
  <si>
    <t xml:space="preserve">day log 2023-03-08</t>
  </si>
  <si>
    <t xml:space="preserve">AMD-000576</t>
  </si>
  <si>
    <t xml:space="preserve">day log 2023-03-10</t>
  </si>
  <si>
    <t xml:space="preserve">AMD-000577</t>
  </si>
  <si>
    <t xml:space="preserve">AMD-000578</t>
  </si>
  <si>
    <t xml:space="preserve">916579</t>
  </si>
  <si>
    <t xml:space="preserve">984652</t>
  </si>
  <si>
    <t xml:space="preserve">AMD-000579</t>
  </si>
  <si>
    <t xml:space="preserve">755143</t>
  </si>
  <si>
    <t xml:space="preserve">548618</t>
  </si>
  <si>
    <t xml:space="preserve">AMD-000580</t>
  </si>
  <si>
    <t xml:space="preserve">51.8</t>
  </si>
  <si>
    <t xml:space="preserve">MC-2023-0485</t>
  </si>
  <si>
    <t xml:space="preserve">day log 2023-03-11</t>
  </si>
  <si>
    <t xml:space="preserve">AMD-000581</t>
  </si>
  <si>
    <t xml:space="preserve">Foldview Marine Services haul-out sheet 2023-03-05</t>
  </si>
  <si>
    <t xml:space="preserve">day log 2023-03-12</t>
  </si>
  <si>
    <t xml:space="preserve">AMD-000582</t>
  </si>
  <si>
    <t xml:space="preserve">AMD-000583</t>
  </si>
  <si>
    <t xml:space="preserve">day log 2023-03-13</t>
  </si>
  <si>
    <t xml:space="preserve">AMD-000584</t>
  </si>
  <si>
    <t xml:space="preserve">25.5</t>
  </si>
  <si>
    <t xml:space="preserve">day log 2023-03-14</t>
  </si>
  <si>
    <t xml:space="preserve">AMD-000585</t>
  </si>
  <si>
    <t xml:space="preserve">10.3</t>
  </si>
  <si>
    <t xml:space="preserve">MC-2023-0874</t>
  </si>
  <si>
    <t xml:space="preserve">day log 2023-03-15</t>
  </si>
  <si>
    <t xml:space="preserve">AMD-000586</t>
  </si>
  <si>
    <t xml:space="preserve">day log 2023-03-16</t>
  </si>
  <si>
    <t xml:space="preserve">AMD-000587</t>
  </si>
  <si>
    <t xml:space="preserve">AMD-000588</t>
  </si>
  <si>
    <t xml:space="preserve">day log 2023-03-17</t>
  </si>
  <si>
    <t xml:space="preserve">AMD-000589</t>
  </si>
  <si>
    <t xml:space="preserve">AMD-000590</t>
  </si>
  <si>
    <t xml:space="preserve">day log 2023-03-19</t>
  </si>
  <si>
    <t xml:space="preserve">AMD-000591</t>
  </si>
  <si>
    <t xml:space="preserve">CHD30104V745</t>
  </si>
  <si>
    <t xml:space="preserve">CHD39483A234</t>
  </si>
  <si>
    <t xml:space="preserve">AMD-000592</t>
  </si>
  <si>
    <t xml:space="preserve">AMD-000593</t>
  </si>
  <si>
    <t xml:space="preserve">AMD-000594</t>
  </si>
  <si>
    <t xml:space="preserve">MC-2023-0319</t>
  </si>
  <si>
    <t xml:space="preserve">day log 2023-03-20</t>
  </si>
  <si>
    <t xml:space="preserve">AMD-000595</t>
  </si>
  <si>
    <t xml:space="preserve">day log 2023-03-21</t>
  </si>
  <si>
    <t xml:space="preserve">AMD-000596</t>
  </si>
  <si>
    <t xml:space="preserve">29.2</t>
  </si>
  <si>
    <t xml:space="preserve">Foldview Marine Services haul-out sheet 2023-02-04</t>
  </si>
  <si>
    <t xml:space="preserve">AMD-000597</t>
  </si>
  <si>
    <t xml:space="preserve">day log 2023-03-22</t>
  </si>
  <si>
    <t xml:space="preserve">AMD-000598</t>
  </si>
  <si>
    <t xml:space="preserve">day log 2023-03-23</t>
  </si>
  <si>
    <t xml:space="preserve">AMD-000599</t>
  </si>
  <si>
    <t xml:space="preserve">13.4</t>
  </si>
  <si>
    <t xml:space="preserve">Foldview Marine Services haul-out sheet 2022-09-04</t>
  </si>
  <si>
    <t xml:space="preserve">day log 2023-03-24</t>
  </si>
  <si>
    <t xml:space="preserve">AMD-000600</t>
  </si>
  <si>
    <t xml:space="preserve">CHD61771H767</t>
  </si>
  <si>
    <t xml:space="preserve">CHD65744Y462</t>
  </si>
  <si>
    <t xml:space="preserve">AMD-000601</t>
  </si>
  <si>
    <t xml:space="preserve">28.8</t>
  </si>
  <si>
    <t xml:space="preserve">MC-2023-0255</t>
  </si>
  <si>
    <t xml:space="preserve">day log 2023-03-25</t>
  </si>
  <si>
    <t xml:space="preserve">AMD-000602</t>
  </si>
  <si>
    <t xml:space="preserve">day log 2023-03-26</t>
  </si>
  <si>
    <t xml:space="preserve">AMD-000603</t>
  </si>
  <si>
    <t xml:space="preserve">AMD-000604</t>
  </si>
  <si>
    <t xml:space="preserve">AMD-000605</t>
  </si>
  <si>
    <t xml:space="preserve">AMD-000606</t>
  </si>
  <si>
    <t xml:space="preserve">CHD24943X441</t>
  </si>
  <si>
    <t xml:space="preserve">CHD43927S560</t>
  </si>
  <si>
    <t xml:space="preserve">day log 2023-03-27</t>
  </si>
  <si>
    <t xml:space="preserve">AMD-000607</t>
  </si>
  <si>
    <t xml:space="preserve">24.9</t>
  </si>
  <si>
    <t xml:space="preserve">MC-2023-0371</t>
  </si>
  <si>
    <t xml:space="preserve">AMD-000608</t>
  </si>
  <si>
    <t xml:space="preserve">day log 2023-04-02</t>
  </si>
  <si>
    <t xml:space="preserve">AMD-000609</t>
  </si>
  <si>
    <t xml:space="preserve">10.8</t>
  </si>
  <si>
    <t xml:space="preserve">MC-2023-0815</t>
  </si>
  <si>
    <t xml:space="preserve">day log 2023-04-05</t>
  </si>
  <si>
    <t xml:space="preserve">AMD-000610</t>
  </si>
  <si>
    <t xml:space="preserve">52.1</t>
  </si>
  <si>
    <t xml:space="preserve">52.5</t>
  </si>
  <si>
    <t xml:space="preserve">Foldview Marine Services haul-out sheet 2022-11-25</t>
  </si>
  <si>
    <t xml:space="preserve">day log 2023-04-07</t>
  </si>
  <si>
    <t xml:space="preserve">AMD-000611</t>
  </si>
  <si>
    <t xml:space="preserve">AMD-000612</t>
  </si>
  <si>
    <t xml:space="preserve">MC-2023-0236</t>
  </si>
  <si>
    <t xml:space="preserve">AMD-000613</t>
  </si>
  <si>
    <t xml:space="preserve">MC-2023-0470</t>
  </si>
  <si>
    <t xml:space="preserve">day log 2023-04-10</t>
  </si>
  <si>
    <t xml:space="preserve">AMD-000614</t>
  </si>
  <si>
    <t xml:space="preserve">AMD-000615</t>
  </si>
  <si>
    <t xml:space="preserve">CHD15401V104</t>
  </si>
  <si>
    <t xml:space="preserve">CHD94434F469</t>
  </si>
  <si>
    <t xml:space="preserve">day log 2023-04-12</t>
  </si>
  <si>
    <t xml:space="preserve">AMD-000616</t>
  </si>
  <si>
    <t xml:space="preserve">14.8</t>
  </si>
  <si>
    <t xml:space="preserve">15.8</t>
  </si>
  <si>
    <t xml:space="preserve">Foldview Marine Services haul-out sheet 2023-02-18</t>
  </si>
  <si>
    <t xml:space="preserve">AMD-000617</t>
  </si>
  <si>
    <t xml:space="preserve">891167</t>
  </si>
  <si>
    <t xml:space="preserve">972557</t>
  </si>
  <si>
    <t xml:space="preserve">day log 2023-04-14</t>
  </si>
  <si>
    <t xml:space="preserve">AMD-000618</t>
  </si>
  <si>
    <t xml:space="preserve">AMD-000619</t>
  </si>
  <si>
    <t xml:space="preserve">day log 2023-04-15</t>
  </si>
  <si>
    <t xml:space="preserve">AMD-000620</t>
  </si>
  <si>
    <t xml:space="preserve">AMD-000621</t>
  </si>
  <si>
    <t xml:space="preserve">day log 2023-04-16</t>
  </si>
  <si>
    <t xml:space="preserve">AMD-000622</t>
  </si>
  <si>
    <t xml:space="preserve">4.2</t>
  </si>
  <si>
    <t xml:space="preserve">Foldview Marine Services haul-out sheet 2022-12-06</t>
  </si>
  <si>
    <t xml:space="preserve">day log 2023-04-17</t>
  </si>
  <si>
    <t xml:space="preserve">AMD-000623</t>
  </si>
  <si>
    <t xml:space="preserve">SPIRIT OF ALDA</t>
  </si>
  <si>
    <t xml:space="preserve">ALDA MARIE</t>
  </si>
  <si>
    <t xml:space="preserve">day log 2023-04-18</t>
  </si>
  <si>
    <t xml:space="preserve">AMD-000624</t>
  </si>
  <si>
    <t xml:space="preserve">day log 2023-04-19</t>
  </si>
  <si>
    <t xml:space="preserve">AMD-000625</t>
  </si>
  <si>
    <t xml:space="preserve">AMD-000626</t>
  </si>
  <si>
    <t xml:space="preserve">8.7</t>
  </si>
  <si>
    <t xml:space="preserve">MC-2023-0736</t>
  </si>
  <si>
    <t xml:space="preserve">AMD-000627</t>
  </si>
  <si>
    <t xml:space="preserve">21.7</t>
  </si>
  <si>
    <t xml:space="preserve">21.3</t>
  </si>
  <si>
    <t xml:space="preserve">MC-2023-0423</t>
  </si>
  <si>
    <t xml:space="preserve">day log 2023-04-22</t>
  </si>
  <si>
    <t xml:space="preserve">AMD-000628</t>
  </si>
  <si>
    <t xml:space="preserve">13.9</t>
  </si>
  <si>
    <t xml:space="preserve">MC-2023-0444</t>
  </si>
  <si>
    <t xml:space="preserve">AMD-000629</t>
  </si>
  <si>
    <t xml:space="preserve">day log 2023-04-23</t>
  </si>
  <si>
    <t xml:space="preserve">AMD-000630</t>
  </si>
  <si>
    <t xml:space="preserve">CHD66360H612</t>
  </si>
  <si>
    <t xml:space="preserve">CHD15562H367</t>
  </si>
  <si>
    <t xml:space="preserve">day log 2023-04-24</t>
  </si>
  <si>
    <t xml:space="preserve">AMD-000631</t>
  </si>
  <si>
    <t xml:space="preserve">AMD-000632</t>
  </si>
  <si>
    <t xml:space="preserve">AMD-000633</t>
  </si>
  <si>
    <t xml:space="preserve">Foldview Marine Services haul-out sheet 2023-02-24</t>
  </si>
  <si>
    <t xml:space="preserve">day log 2023-04-25</t>
  </si>
  <si>
    <t xml:space="preserve">AMD-000634</t>
  </si>
  <si>
    <t xml:space="preserve">1975</t>
  </si>
  <si>
    <t xml:space="preserve">day log 2023-04-26</t>
  </si>
  <si>
    <t xml:space="preserve">AMD-000635</t>
  </si>
  <si>
    <t xml:space="preserve">day log 2023-04-27</t>
  </si>
  <si>
    <t xml:space="preserve">AMD-000636</t>
  </si>
  <si>
    <t xml:space="preserve">617816</t>
  </si>
  <si>
    <t xml:space="preserve">516251</t>
  </si>
  <si>
    <t xml:space="preserve">AMD-000637</t>
  </si>
  <si>
    <t xml:space="preserve">AMD-000638</t>
  </si>
  <si>
    <t xml:space="preserve">day log 2023-04-28</t>
  </si>
  <si>
    <t xml:space="preserve">AMD-000639</t>
  </si>
  <si>
    <t xml:space="preserve">AMD-000640</t>
  </si>
  <si>
    <t xml:space="preserve">36.5</t>
  </si>
  <si>
    <t xml:space="preserve">MC-2023-0120</t>
  </si>
  <si>
    <t xml:space="preserve">day log 2023-04-29</t>
  </si>
  <si>
    <t xml:space="preserve">AMD-000641</t>
  </si>
  <si>
    <t xml:space="preserve">CHD62583H483</t>
  </si>
  <si>
    <t xml:space="preserve">CHD98424D146</t>
  </si>
  <si>
    <t xml:space="preserve">AMD-000642</t>
  </si>
  <si>
    <t xml:space="preserve">MC-2023-0621</t>
  </si>
  <si>
    <t xml:space="preserve">day log 2023-04-30</t>
  </si>
  <si>
    <t xml:space="preserve">AMD-000643</t>
  </si>
  <si>
    <t xml:space="preserve">day log 2023-05-01</t>
  </si>
  <si>
    <t xml:space="preserve">AMD-000644</t>
  </si>
  <si>
    <t xml:space="preserve">339 Catherine Meadow, Newport, OR</t>
  </si>
  <si>
    <t xml:space="preserve">9712 Claudia Via, Coos Bay, OR</t>
  </si>
  <si>
    <t xml:space="preserve">AMD-000645</t>
  </si>
  <si>
    <t xml:space="preserve">day log 2023-05-03</t>
  </si>
  <si>
    <t xml:space="preserve">AMD-000646</t>
  </si>
  <si>
    <t xml:space="preserve">24.3</t>
  </si>
  <si>
    <t xml:space="preserve">day log 2023-05-04</t>
  </si>
  <si>
    <t xml:space="preserve">AMD-000647</t>
  </si>
  <si>
    <t xml:space="preserve">day log 2023-05-05</t>
  </si>
  <si>
    <t xml:space="preserve">AMD-000648</t>
  </si>
  <si>
    <t xml:space="preserve">AMD-000649</t>
  </si>
  <si>
    <t xml:space="preserve">day log 2023-05-06</t>
  </si>
  <si>
    <t xml:space="preserve">AMD-000650</t>
  </si>
  <si>
    <t xml:space="preserve">AMD-000651</t>
  </si>
  <si>
    <t xml:space="preserve">day log 2023-05-07</t>
  </si>
  <si>
    <t xml:space="preserve">AMD-000652</t>
  </si>
  <si>
    <t xml:space="preserve">day log 2023-05-08</t>
  </si>
  <si>
    <t xml:space="preserve">AMD-000653</t>
  </si>
  <si>
    <t xml:space="preserve">day log 2023-05-09</t>
  </si>
  <si>
    <t xml:space="preserve">AMD-000654</t>
  </si>
  <si>
    <t xml:space="preserve">AMD-000655</t>
  </si>
  <si>
    <t xml:space="preserve">day log 2023-05-10</t>
  </si>
  <si>
    <t xml:space="preserve">AMD-000656</t>
  </si>
  <si>
    <t xml:space="preserve">day log 2023-05-11</t>
  </si>
  <si>
    <t xml:space="preserve">AMD-000657</t>
  </si>
  <si>
    <t xml:space="preserve">day log 2023-05-12</t>
  </si>
  <si>
    <t xml:space="preserve">AMD-000658</t>
  </si>
  <si>
    <t xml:space="preserve">day log 2023-05-15</t>
  </si>
  <si>
    <t xml:space="preserve">AMD-000659</t>
  </si>
  <si>
    <t xml:space="preserve">AMD-000660</t>
  </si>
  <si>
    <t xml:space="preserve">AMD-000661</t>
  </si>
  <si>
    <t xml:space="preserve">54.0</t>
  </si>
  <si>
    <t xml:space="preserve">53.9</t>
  </si>
  <si>
    <t xml:space="preserve">Foldview Marine Services haul-out sheet 2023-04-18</t>
  </si>
  <si>
    <t xml:space="preserve">day log 2023-05-21</t>
  </si>
  <si>
    <t xml:space="preserve">AMD-000662</t>
  </si>
  <si>
    <t xml:space="preserve">44.4</t>
  </si>
  <si>
    <t xml:space="preserve">MC-2023-0309</t>
  </si>
  <si>
    <t xml:space="preserve">AMD-000663</t>
  </si>
  <si>
    <t xml:space="preserve">day log 2023-05-22</t>
  </si>
  <si>
    <t xml:space="preserve">AMD-000664</t>
  </si>
  <si>
    <t xml:space="preserve">CHD75691M762</t>
  </si>
  <si>
    <t xml:space="preserve">CHD99587J276</t>
  </si>
  <si>
    <t xml:space="preserve">AMD-000665</t>
  </si>
  <si>
    <t xml:space="preserve">28.1</t>
  </si>
  <si>
    <t xml:space="preserve">Foldview Marine Services haul-out sheet 2023-01-27</t>
  </si>
  <si>
    <t xml:space="preserve">day log 2023-05-23</t>
  </si>
  <si>
    <t xml:space="preserve">AMD-000666</t>
  </si>
  <si>
    <t xml:space="preserve">day log 2023-05-24</t>
  </si>
  <si>
    <t xml:space="preserve">AMD-000667</t>
  </si>
  <si>
    <t xml:space="preserve">day log 2023-05-26</t>
  </si>
  <si>
    <t xml:space="preserve">AMD-000668</t>
  </si>
  <si>
    <t xml:space="preserve">day log 2023-05-27</t>
  </si>
  <si>
    <t xml:space="preserve">AMD-000669</t>
  </si>
  <si>
    <t xml:space="preserve">MC-2023-0828</t>
  </si>
  <si>
    <t xml:space="preserve">AMD-000670</t>
  </si>
  <si>
    <t xml:space="preserve">31.4</t>
  </si>
  <si>
    <t xml:space="preserve">33.3</t>
  </si>
  <si>
    <t xml:space="preserve">MC-2023-0841</t>
  </si>
  <si>
    <t xml:space="preserve">day log 2023-05-28</t>
  </si>
  <si>
    <t xml:space="preserve">AMD-000671</t>
  </si>
  <si>
    <t xml:space="preserve">day log 2023-05-29</t>
  </si>
  <si>
    <t xml:space="preserve">AMD-000672</t>
  </si>
  <si>
    <t xml:space="preserve">AMD-000673</t>
  </si>
  <si>
    <t xml:space="preserve">AMD-000674</t>
  </si>
  <si>
    <t xml:space="preserve">7.0</t>
  </si>
  <si>
    <t xml:space="preserve">MC-2023-0530</t>
  </si>
  <si>
    <t xml:space="preserve">day log 2023-05-31</t>
  </si>
  <si>
    <t xml:space="preserve">AMD-000675</t>
  </si>
  <si>
    <t xml:space="preserve">AMD-000676</t>
  </si>
  <si>
    <t xml:space="preserve">day log 2023-06-01</t>
  </si>
  <si>
    <t xml:space="preserve">AMD-000677</t>
  </si>
  <si>
    <t xml:space="preserve">AMD-000678</t>
  </si>
  <si>
    <t xml:space="preserve">day log 2023-06-02</t>
  </si>
  <si>
    <t xml:space="preserve">AMD-000679</t>
  </si>
  <si>
    <t xml:space="preserve">21.2</t>
  </si>
  <si>
    <t xml:space="preserve">Foldview Marine Services haul-out sheet 2022-10-06</t>
  </si>
  <si>
    <t xml:space="preserve">AMD-000680</t>
  </si>
  <si>
    <t xml:space="preserve">CHD15915V266</t>
  </si>
  <si>
    <t xml:space="preserve">CHD71328M319</t>
  </si>
  <si>
    <t xml:space="preserve">day log 2023-06-03</t>
  </si>
  <si>
    <t xml:space="preserve">AMD-000681</t>
  </si>
  <si>
    <t xml:space="preserve">Foldview Marine Services haul-out sheet 2023-05-18</t>
  </si>
  <si>
    <t xml:space="preserve">day log 2023-06-04</t>
  </si>
  <si>
    <t xml:space="preserve">AMD-000682</t>
  </si>
  <si>
    <t xml:space="preserve">Foldview Marine Services haul-out sheet 2022-12-15</t>
  </si>
  <si>
    <t xml:space="preserve">AMD-000683</t>
  </si>
  <si>
    <t xml:space="preserve">AMD-000684</t>
  </si>
  <si>
    <t xml:space="preserve">1986</t>
  </si>
  <si>
    <t xml:space="preserve">AMD-000685</t>
  </si>
  <si>
    <t xml:space="preserve">day log 2023-06-05</t>
  </si>
  <si>
    <t xml:space="preserve">AMD-000686</t>
  </si>
  <si>
    <t xml:space="preserve">4.7</t>
  </si>
  <si>
    <t xml:space="preserve">MC-2023-0132</t>
  </si>
  <si>
    <t xml:space="preserve">AMD-000687</t>
  </si>
  <si>
    <t xml:space="preserve">day log 2023-06-07</t>
  </si>
  <si>
    <t xml:space="preserve">AMD-000688</t>
  </si>
  <si>
    <t xml:space="preserve">AMD-000689</t>
  </si>
  <si>
    <t xml:space="preserve">AMD-000690</t>
  </si>
  <si>
    <t xml:space="preserve">day log 2023-06-08</t>
  </si>
  <si>
    <t xml:space="preserve">AMD-000691</t>
  </si>
  <si>
    <t xml:space="preserve">39.0</t>
  </si>
  <si>
    <t xml:space="preserve">MC-2023-0192</t>
  </si>
  <si>
    <t xml:space="preserve">AMD-000692</t>
  </si>
  <si>
    <t xml:space="preserve">AMD-000693</t>
  </si>
  <si>
    <t xml:space="preserve">day log 2023-06-09</t>
  </si>
  <si>
    <t xml:space="preserve">AMD-000694</t>
  </si>
  <si>
    <t xml:space="preserve">37.8</t>
  </si>
  <si>
    <t xml:space="preserve">Foldview Marine Services haul-out sheet 2022-10-31</t>
  </si>
  <si>
    <t xml:space="preserve">AMD-000695</t>
  </si>
  <si>
    <t xml:space="preserve">AMD-000696</t>
  </si>
  <si>
    <t xml:space="preserve">13.5</t>
  </si>
  <si>
    <t xml:space="preserve">Foldview Marine Services haul-out sheet 2023-04-03</t>
  </si>
  <si>
    <t xml:space="preserve">day log 2023-06-11</t>
  </si>
  <si>
    <t xml:space="preserve">AMD-000697</t>
  </si>
  <si>
    <t xml:space="preserve">AMD-000698</t>
  </si>
  <si>
    <t xml:space="preserve">day log 2023-06-12</t>
  </si>
  <si>
    <t xml:space="preserve">AMD-000699</t>
  </si>
  <si>
    <t xml:space="preserve">day log 2023-06-14</t>
  </si>
  <si>
    <t xml:space="preserve">AMD-000700</t>
  </si>
  <si>
    <t xml:space="preserve">18.1</t>
  </si>
  <si>
    <t xml:space="preserve">MC-2023-0389</t>
  </si>
  <si>
    <t xml:space="preserve">day log 2023-06-15</t>
  </si>
  <si>
    <t xml:space="preserve">AMD-000701</t>
  </si>
  <si>
    <t xml:space="preserve">CHD84447Z811</t>
  </si>
  <si>
    <t xml:space="preserve">CHD51478T594</t>
  </si>
  <si>
    <t xml:space="preserve">day log 2023-06-16</t>
  </si>
  <si>
    <t xml:space="preserve">AMD-000702</t>
  </si>
  <si>
    <t xml:space="preserve">AMD-000703</t>
  </si>
  <si>
    <t xml:space="preserve">day log 2023-06-17</t>
  </si>
  <si>
    <t xml:space="preserve">AMD-000704</t>
  </si>
  <si>
    <t xml:space="preserve">2744 Jacobs Court, Portland, OR</t>
  </si>
  <si>
    <t xml:space="preserve">7752 Ramos Fall, Newport, OR</t>
  </si>
  <si>
    <t xml:space="preserve">AMD-000705</t>
  </si>
  <si>
    <t xml:space="preserve">53.3</t>
  </si>
  <si>
    <t xml:space="preserve">MC-2023-0222</t>
  </si>
  <si>
    <t xml:space="preserve">day log 2023-06-18</t>
  </si>
  <si>
    <t xml:space="preserve">AMD-000706</t>
  </si>
  <si>
    <t xml:space="preserve">13.7</t>
  </si>
  <si>
    <t xml:space="preserve">Foldview Marine Services haul-out sheet 2023-05-05</t>
  </si>
  <si>
    <t xml:space="preserve">AMD-000707</t>
  </si>
  <si>
    <t xml:space="preserve">1976</t>
  </si>
  <si>
    <t xml:space="preserve">day log 2023-06-19</t>
  </si>
  <si>
    <t xml:space="preserve">AMD-000708</t>
  </si>
  <si>
    <t xml:space="preserve">day log 2023-06-20</t>
  </si>
  <si>
    <t xml:space="preserve">AMD-000709</t>
  </si>
  <si>
    <t xml:space="preserve">25.2</t>
  </si>
  <si>
    <t xml:space="preserve">MC-2023-0266</t>
  </si>
  <si>
    <t xml:space="preserve">AMD-000710</t>
  </si>
  <si>
    <t xml:space="preserve">CHD72471U387</t>
  </si>
  <si>
    <t xml:space="preserve">CHD74438M298</t>
  </si>
  <si>
    <t xml:space="preserve">day log 2023-06-22</t>
  </si>
  <si>
    <t xml:space="preserve">AMD-000711</t>
  </si>
  <si>
    <t xml:space="preserve">day log 2023-06-23</t>
  </si>
  <si>
    <t xml:space="preserve">AMD-000712</t>
  </si>
  <si>
    <t xml:space="preserve">34.3</t>
  </si>
  <si>
    <t xml:space="preserve">MC-2023-0225</t>
  </si>
  <si>
    <t xml:space="preserve">AMD-000713</t>
  </si>
  <si>
    <t xml:space="preserve">4911 Wilkerson Mountains, Port Angeles, WA</t>
  </si>
  <si>
    <t xml:space="preserve">5055 Catherine Ports, Aberdeen, WA</t>
  </si>
  <si>
    <t xml:space="preserve">day log 2023-06-24</t>
  </si>
  <si>
    <t xml:space="preserve">AMD-000714</t>
  </si>
  <si>
    <t xml:space="preserve">32.3</t>
  </si>
  <si>
    <t xml:space="preserve">34.6</t>
  </si>
  <si>
    <t xml:space="preserve">Foldview Marine Services haul-out sheet 2023-01-12</t>
  </si>
  <si>
    <t xml:space="preserve">AMD-000715</t>
  </si>
  <si>
    <t xml:space="preserve">day log 2023-06-26</t>
  </si>
  <si>
    <t xml:space="preserve">AMD-000716</t>
  </si>
  <si>
    <t xml:space="preserve">day log 2023-06-29</t>
  </si>
  <si>
    <t xml:space="preserve">AMD-000717</t>
  </si>
  <si>
    <t xml:space="preserve">day log 2023-06-30</t>
  </si>
  <si>
    <t xml:space="preserve">AMD-000718</t>
  </si>
  <si>
    <t xml:space="preserve">day log 2023-07-01</t>
  </si>
  <si>
    <t xml:space="preserve">AMD-000719</t>
  </si>
  <si>
    <t xml:space="preserve">1987</t>
  </si>
  <si>
    <t xml:space="preserve">AMD-000720</t>
  </si>
  <si>
    <t xml:space="preserve">AMD-000721</t>
  </si>
  <si>
    <t xml:space="preserve">AMD-000722</t>
  </si>
  <si>
    <t xml:space="preserve">AMD-000723</t>
  </si>
  <si>
    <t xml:space="preserve">day log 2023-07-02</t>
  </si>
  <si>
    <t xml:space="preserve">AMD-000724</t>
  </si>
  <si>
    <t xml:space="preserve">885554</t>
  </si>
  <si>
    <t xml:space="preserve">211402</t>
  </si>
  <si>
    <t xml:space="preserve">AMD-000725</t>
  </si>
  <si>
    <t xml:space="preserve">1969</t>
  </si>
  <si>
    <t xml:space="preserve">day log 2023-07-03</t>
  </si>
  <si>
    <t xml:space="preserve">AMD-000726</t>
  </si>
  <si>
    <t xml:space="preserve">day log 2023-07-04</t>
  </si>
  <si>
    <t xml:space="preserve">AMD-000727</t>
  </si>
  <si>
    <t xml:space="preserve">855555</t>
  </si>
  <si>
    <t xml:space="preserve">712722</t>
  </si>
  <si>
    <t xml:space="preserve">day log 2023-07-05</t>
  </si>
  <si>
    <t xml:space="preserve">AMD-000728</t>
  </si>
  <si>
    <t xml:space="preserve">AMD-000729</t>
  </si>
  <si>
    <t xml:space="preserve">15.2</t>
  </si>
  <si>
    <t xml:space="preserve">MC-2023-0765</t>
  </si>
  <si>
    <t xml:space="preserve">AMD-000730</t>
  </si>
  <si>
    <t xml:space="preserve">MC-2023-0726</t>
  </si>
  <si>
    <t xml:space="preserve">day log 2023-07-06</t>
  </si>
  <si>
    <t xml:space="preserve">AMD-000731</t>
  </si>
  <si>
    <t xml:space="preserve">23.2</t>
  </si>
  <si>
    <t xml:space="preserve">MC-2023-0245</t>
  </si>
  <si>
    <t xml:space="preserve">AMD-000732</t>
  </si>
  <si>
    <t xml:space="preserve">MC-2023-0471</t>
  </si>
  <si>
    <t xml:space="preserve">day log 2023-07-07</t>
  </si>
  <si>
    <t xml:space="preserve">AMD-000733</t>
  </si>
  <si>
    <t xml:space="preserve">day log 2023-07-08</t>
  </si>
  <si>
    <t xml:space="preserve">AMD-000734</t>
  </si>
  <si>
    <t xml:space="preserve">841916</t>
  </si>
  <si>
    <t xml:space="preserve">882117</t>
  </si>
  <si>
    <t xml:space="preserve">AMD-000735</t>
  </si>
  <si>
    <t xml:space="preserve">9438 Marsh Ford, Aberdeen, WA</t>
  </si>
  <si>
    <t xml:space="preserve">3769 Padilla Field, Olympia, WA</t>
  </si>
  <si>
    <t xml:space="preserve">day log 2023-07-09</t>
  </si>
  <si>
    <t xml:space="preserve">AMD-000736</t>
  </si>
  <si>
    <t xml:space="preserve">596043</t>
  </si>
  <si>
    <t xml:space="preserve">251090</t>
  </si>
  <si>
    <t xml:space="preserve">AMD-000737</t>
  </si>
  <si>
    <t xml:space="preserve">1978</t>
  </si>
  <si>
    <t xml:space="preserve">AMD-000738</t>
  </si>
  <si>
    <t xml:space="preserve">day log 2023-07-10</t>
  </si>
  <si>
    <t xml:space="preserve">AMD-000739</t>
  </si>
  <si>
    <t xml:space="preserve">day log 2023-07-12</t>
  </si>
  <si>
    <t xml:space="preserve">AMD-000740</t>
  </si>
  <si>
    <t xml:space="preserve">day log 2023-07-15</t>
  </si>
  <si>
    <t xml:space="preserve">AMD-000741</t>
  </si>
  <si>
    <t xml:space="preserve">day log 2023-07-16</t>
  </si>
  <si>
    <t xml:space="preserve">AMD-000742</t>
  </si>
  <si>
    <t xml:space="preserve">day log 2023-07-18</t>
  </si>
  <si>
    <t xml:space="preserve">AMD-000743</t>
  </si>
  <si>
    <t xml:space="preserve">MC-2023-0396</t>
  </si>
  <si>
    <t xml:space="preserve">AMD-000744</t>
  </si>
  <si>
    <t xml:space="preserve">day log 2023-07-20</t>
  </si>
  <si>
    <t xml:space="preserve">AMD-000745</t>
  </si>
  <si>
    <t xml:space="preserve">day log 2023-07-21</t>
  </si>
  <si>
    <t xml:space="preserve">AMD-000746</t>
  </si>
  <si>
    <t xml:space="preserve">AMD-000747</t>
  </si>
  <si>
    <t xml:space="preserve">37.9</t>
  </si>
  <si>
    <t xml:space="preserve">38.7</t>
  </si>
  <si>
    <t xml:space="preserve">Foldview Marine Services haul-out sheet 2023-01-21</t>
  </si>
  <si>
    <t xml:space="preserve">day log 2023-07-24</t>
  </si>
  <si>
    <t xml:space="preserve">AMD-000748</t>
  </si>
  <si>
    <t xml:space="preserve">1980</t>
  </si>
  <si>
    <t xml:space="preserve">AMD-000749</t>
  </si>
  <si>
    <t xml:space="preserve">MC-2023-0839</t>
  </si>
  <si>
    <t xml:space="preserve">day log 2023-07-25</t>
  </si>
  <si>
    <t xml:space="preserve">AMD-000750</t>
  </si>
  <si>
    <t xml:space="preserve">29.1</t>
  </si>
  <si>
    <t xml:space="preserve">26.9</t>
  </si>
  <si>
    <t xml:space="preserve">Foldview Marine Services haul-out sheet 2022-11-09</t>
  </si>
  <si>
    <t xml:space="preserve">AMD-000751</t>
  </si>
  <si>
    <t xml:space="preserve">day log 2023-07-26</t>
  </si>
  <si>
    <t xml:space="preserve">AMD-000752</t>
  </si>
  <si>
    <t xml:space="preserve">1992</t>
  </si>
  <si>
    <t xml:space="preserve">AMD-000753</t>
  </si>
  <si>
    <t xml:space="preserve">7.1</t>
  </si>
  <si>
    <t xml:space="preserve">7.3</t>
  </si>
  <si>
    <t xml:space="preserve">Foldview Marine Services haul-out sheet 2023-02-27</t>
  </si>
  <si>
    <t xml:space="preserve">day log 2023-07-27</t>
  </si>
  <si>
    <t xml:space="preserve">AMD-000754</t>
  </si>
  <si>
    <t xml:space="preserve">day log 2023-07-28</t>
  </si>
  <si>
    <t xml:space="preserve">AMD-000755</t>
  </si>
  <si>
    <t xml:space="preserve">AMD-000756</t>
  </si>
  <si>
    <t xml:space="preserve">351705</t>
  </si>
  <si>
    <t xml:space="preserve">561354</t>
  </si>
  <si>
    <t xml:space="preserve">AMD-000757</t>
  </si>
  <si>
    <t xml:space="preserve">day log 2023-07-29</t>
  </si>
  <si>
    <t xml:space="preserve">AMD-000758</t>
  </si>
  <si>
    <t xml:space="preserve">day log 2023-07-31</t>
  </si>
  <si>
    <t xml:space="preserve">AMD-000759</t>
  </si>
  <si>
    <t xml:space="preserve">day log 2023-08-01</t>
  </si>
  <si>
    <t xml:space="preserve">AMD-000760</t>
  </si>
  <si>
    <t xml:space="preserve">38.8</t>
  </si>
  <si>
    <t xml:space="preserve">39.8</t>
  </si>
  <si>
    <t xml:space="preserve">MC-2023-0648</t>
  </si>
  <si>
    <t xml:space="preserve">day log 2023-08-03</t>
  </si>
  <si>
    <t xml:space="preserve">AMD-000761</t>
  </si>
  <si>
    <t xml:space="preserve">AMD-000762</t>
  </si>
  <si>
    <t xml:space="preserve">day log 2023-08-04</t>
  </si>
  <si>
    <t xml:space="preserve">AMD-000763</t>
  </si>
  <si>
    <t xml:space="preserve">38.6</t>
  </si>
  <si>
    <t xml:space="preserve">MC-2023-0129</t>
  </si>
  <si>
    <t xml:space="preserve">AMD-000764</t>
  </si>
  <si>
    <t xml:space="preserve">day log 2023-08-06</t>
  </si>
  <si>
    <t xml:space="preserve">AMD-000765</t>
  </si>
  <si>
    <t xml:space="preserve">AMD-000766</t>
  </si>
  <si>
    <t xml:space="preserve">CHD40488T146</t>
  </si>
  <si>
    <t xml:space="preserve">CHD15639R467</t>
  </si>
  <si>
    <t xml:space="preserve">day log 2023-08-07</t>
  </si>
  <si>
    <t xml:space="preserve">AMD-000767</t>
  </si>
  <si>
    <t xml:space="preserve">CHD43365F751</t>
  </si>
  <si>
    <t xml:space="preserve">CHD38482Z666</t>
  </si>
  <si>
    <t xml:space="preserve">AMD-000768</t>
  </si>
  <si>
    <t xml:space="preserve">day log 2023-08-08</t>
  </si>
  <si>
    <t xml:space="preserve">AMD-000769</t>
  </si>
  <si>
    <t xml:space="preserve">Foldview Marine Services haul-out sheet 2023-06-18</t>
  </si>
  <si>
    <t xml:space="preserve">AMD-000770</t>
  </si>
  <si>
    <t xml:space="preserve">day log 2023-08-09</t>
  </si>
  <si>
    <t xml:space="preserve">AMD-000771</t>
  </si>
  <si>
    <t xml:space="preserve">day log 2023-08-10</t>
  </si>
  <si>
    <t xml:space="preserve">AMD-000772</t>
  </si>
  <si>
    <t xml:space="preserve">AMD-000773</t>
  </si>
  <si>
    <t xml:space="preserve">Foldview Marine Services haul-out sheet 2023-06-22</t>
  </si>
  <si>
    <t xml:space="preserve">AMD-000774</t>
  </si>
  <si>
    <t xml:space="preserve">9423 Martinez Throughway, Coos Bay, OR</t>
  </si>
  <si>
    <t xml:space="preserve">8160 Yesenia Parkways, Astoria, OR</t>
  </si>
  <si>
    <t xml:space="preserve">day log 2023-08-11</t>
  </si>
  <si>
    <t xml:space="preserve">AMD-000775</t>
  </si>
  <si>
    <t xml:space="preserve">day log 2023-08-13</t>
  </si>
  <si>
    <t xml:space="preserve">AMD-000776</t>
  </si>
  <si>
    <t xml:space="preserve">AMD-000777</t>
  </si>
  <si>
    <t xml:space="preserve">40.5</t>
  </si>
  <si>
    <t xml:space="preserve">MC-2023-0628</t>
  </si>
  <si>
    <t xml:space="preserve">day log 2023-08-14</t>
  </si>
  <si>
    <t xml:space="preserve">AMD-000778</t>
  </si>
  <si>
    <t xml:space="preserve">CHD61788U229</t>
  </si>
  <si>
    <t xml:space="preserve">CHD59261Z479</t>
  </si>
  <si>
    <t xml:space="preserve">day log 2023-08-15</t>
  </si>
  <si>
    <t xml:space="preserve">AMD-000779</t>
  </si>
  <si>
    <t xml:space="preserve">39.5</t>
  </si>
  <si>
    <t xml:space="preserve">41.3</t>
  </si>
  <si>
    <t xml:space="preserve">Foldview Marine Services haul-out sheet 2022-09-13</t>
  </si>
  <si>
    <t xml:space="preserve">day log 2023-08-16</t>
  </si>
  <si>
    <t xml:space="preserve">AMD-000780</t>
  </si>
  <si>
    <t xml:space="preserve">day log 2023-08-18</t>
  </si>
  <si>
    <t xml:space="preserve">AMD-000781</t>
  </si>
  <si>
    <t xml:space="preserve">AMD-000782</t>
  </si>
  <si>
    <t xml:space="preserve">51.2</t>
  </si>
  <si>
    <t xml:space="preserve">Foldview Marine Services haul-out sheet 2023-01-11</t>
  </si>
  <si>
    <t xml:space="preserve">AMD-000783</t>
  </si>
  <si>
    <t xml:space="preserve">AMD-000784</t>
  </si>
  <si>
    <t xml:space="preserve">day log 2023-08-19</t>
  </si>
  <si>
    <t xml:space="preserve">AMD-000785</t>
  </si>
  <si>
    <t xml:space="preserve">39.3</t>
  </si>
  <si>
    <t xml:space="preserve">MC-2023-0127</t>
  </si>
  <si>
    <t xml:space="preserve">day log 2023-08-20</t>
  </si>
  <si>
    <t xml:space="preserve">AMD-000786</t>
  </si>
  <si>
    <t xml:space="preserve">day log 2023-08-21</t>
  </si>
  <si>
    <t xml:space="preserve">AMD-000787</t>
  </si>
  <si>
    <t xml:space="preserve">8673 Frost Well, Seattle, WA</t>
  </si>
  <si>
    <t xml:space="preserve">7982 Scott Valleys, Coos Bay, OR</t>
  </si>
  <si>
    <t xml:space="preserve">day log 2023-08-22</t>
  </si>
  <si>
    <t xml:space="preserve">AMD-000788</t>
  </si>
  <si>
    <t xml:space="preserve">833991</t>
  </si>
  <si>
    <t xml:space="preserve">832148</t>
  </si>
  <si>
    <t xml:space="preserve">AMD-000789</t>
  </si>
  <si>
    <t xml:space="preserve">MC-2023-0760</t>
  </si>
  <si>
    <t xml:space="preserve">day log 2023-08-23</t>
  </si>
  <si>
    <t xml:space="preserve">AMD-000790</t>
  </si>
  <si>
    <t xml:space="preserve">CHD68523V324</t>
  </si>
  <si>
    <t xml:space="preserve">CHD62356E377</t>
  </si>
  <si>
    <t xml:space="preserve">AMD-000791</t>
  </si>
  <si>
    <t xml:space="preserve">AMD-000792</t>
  </si>
  <si>
    <t xml:space="preserve">AMD-000793</t>
  </si>
  <si>
    <t xml:space="preserve">AMD-000794</t>
  </si>
  <si>
    <t xml:space="preserve">3050 Green Manor, Bellingham, WA</t>
  </si>
  <si>
    <t xml:space="preserve">3839 Alexis Skyway, Portland, OR</t>
  </si>
  <si>
    <t xml:space="preserve">day log 2023-08-24</t>
  </si>
  <si>
    <t xml:space="preserve">AMD-000795</t>
  </si>
  <si>
    <t xml:space="preserve">day log 2023-08-25</t>
  </si>
  <si>
    <t xml:space="preserve">AMD-000796</t>
  </si>
  <si>
    <t xml:space="preserve">day log 2023-08-26</t>
  </si>
  <si>
    <t xml:space="preserve">AMD-000797</t>
  </si>
  <si>
    <t xml:space="preserve">AMD-000798</t>
  </si>
  <si>
    <t xml:space="preserve">day log 2023-08-27</t>
  </si>
  <si>
    <t xml:space="preserve">AMD-000799</t>
  </si>
  <si>
    <t xml:space="preserve">AMD-000800</t>
  </si>
  <si>
    <t xml:space="preserve">AMD-000801</t>
  </si>
  <si>
    <t xml:space="preserve">day log 2023-08-29</t>
  </si>
  <si>
    <t xml:space="preserve">AMD-000802</t>
  </si>
  <si>
    <t xml:space="preserve">day log 2023-08-30</t>
  </si>
  <si>
    <t xml:space="preserve">AMD-000803</t>
  </si>
  <si>
    <t xml:space="preserve">20.8</t>
  </si>
  <si>
    <t xml:space="preserve">MC-2023-0932</t>
  </si>
  <si>
    <t xml:space="preserve">day log 2023-08-31</t>
  </si>
  <si>
    <t xml:space="preserve">AMD-000804</t>
  </si>
  <si>
    <t xml:space="preserve">day log 2023-09-01</t>
  </si>
  <si>
    <t xml:space="preserve">AMD-000805</t>
  </si>
  <si>
    <t xml:space="preserve">11.5</t>
  </si>
  <si>
    <t xml:space="preserve">11.9</t>
  </si>
  <si>
    <t xml:space="preserve">Foldview Marine Services haul-out sheet 2023-04-15</t>
  </si>
  <si>
    <t xml:space="preserve">AMD-000806</t>
  </si>
  <si>
    <t xml:space="preserve">day log 2023-09-02</t>
  </si>
  <si>
    <t xml:space="preserve">AMD-000807</t>
  </si>
  <si>
    <t xml:space="preserve">424677</t>
  </si>
  <si>
    <t xml:space="preserve">265196</t>
  </si>
  <si>
    <t xml:space="preserve">day log 2023-09-03</t>
  </si>
  <si>
    <t xml:space="preserve">AMD-000808</t>
  </si>
  <si>
    <t xml:space="preserve">AMD-000809</t>
  </si>
  <si>
    <t xml:space="preserve">day log 2023-09-04</t>
  </si>
  <si>
    <t xml:space="preserve">AMD-000810</t>
  </si>
  <si>
    <t xml:space="preserve">CHD14268L768</t>
  </si>
  <si>
    <t xml:space="preserve">CHD36562O738</t>
  </si>
  <si>
    <t xml:space="preserve">day log 2023-09-05</t>
  </si>
  <si>
    <t xml:space="preserve">AMD-000811</t>
  </si>
  <si>
    <t xml:space="preserve">day log 2023-09-06</t>
  </si>
  <si>
    <t xml:space="preserve">AMD-000812</t>
  </si>
  <si>
    <t xml:space="preserve">2009</t>
  </si>
  <si>
    <t xml:space="preserve">AMD-000813</t>
  </si>
  <si>
    <t xml:space="preserve">day log 2023-09-08</t>
  </si>
  <si>
    <t xml:space="preserve">AMD-000814</t>
  </si>
  <si>
    <t xml:space="preserve">day log 2023-09-10</t>
  </si>
  <si>
    <t xml:space="preserve">AMD-000815</t>
  </si>
  <si>
    <t xml:space="preserve">day log 2023-09-11</t>
  </si>
  <si>
    <t xml:space="preserve">AMD-000816</t>
  </si>
  <si>
    <t xml:space="preserve">AMD-000817</t>
  </si>
  <si>
    <t xml:space="preserve">37.0</t>
  </si>
  <si>
    <t xml:space="preserve">36.2</t>
  </si>
  <si>
    <t xml:space="preserve">MC-2023-0951</t>
  </si>
  <si>
    <t xml:space="preserve">AMD-000818</t>
  </si>
  <si>
    <t xml:space="preserve">Foldview Marine Services haul-out sheet 2022-11-15</t>
  </si>
  <si>
    <t xml:space="preserve">day log 2023-09-12</t>
  </si>
  <si>
    <t xml:space="preserve">AMD-000819</t>
  </si>
  <si>
    <t xml:space="preserve">673785</t>
  </si>
  <si>
    <t xml:space="preserve">991120</t>
  </si>
  <si>
    <t xml:space="preserve">day log 2023-09-13</t>
  </si>
  <si>
    <t xml:space="preserve">AMD-000820</t>
  </si>
  <si>
    <t xml:space="preserve">day log 2023-09-14</t>
  </si>
  <si>
    <t xml:space="preserve">AMD-000821</t>
  </si>
  <si>
    <t xml:space="preserve">AMD-000822</t>
  </si>
  <si>
    <t xml:space="preserve">AMD-000823</t>
  </si>
  <si>
    <t xml:space="preserve">day log 2023-09-15</t>
  </si>
  <si>
    <t xml:space="preserve">AMD-000824</t>
  </si>
  <si>
    <t xml:space="preserve">day log 2023-09-16</t>
  </si>
  <si>
    <t xml:space="preserve">AMD-000825</t>
  </si>
  <si>
    <t xml:space="preserve">31.8</t>
  </si>
  <si>
    <t xml:space="preserve">32.6</t>
  </si>
  <si>
    <t xml:space="preserve">MC-2023-0271</t>
  </si>
  <si>
    <t xml:space="preserve">day log 2023-09-19</t>
  </si>
  <si>
    <t xml:space="preserve">AMD-000826</t>
  </si>
  <si>
    <t xml:space="preserve">day log 2023-09-21</t>
  </si>
  <si>
    <t xml:space="preserve">AMD-000827</t>
  </si>
  <si>
    <t xml:space="preserve">AMD-000828</t>
  </si>
  <si>
    <t xml:space="preserve">MC-2023-0347</t>
  </si>
  <si>
    <t xml:space="preserve">day log 2023-09-23</t>
  </si>
  <si>
    <t xml:space="preserve">AMD-000829</t>
  </si>
  <si>
    <t xml:space="preserve">722997</t>
  </si>
  <si>
    <t xml:space="preserve">591657</t>
  </si>
  <si>
    <t xml:space="preserve">day log 2023-09-24</t>
  </si>
  <si>
    <t xml:space="preserve">AMD-000830</t>
  </si>
  <si>
    <t xml:space="preserve">day log 2023-09-25</t>
  </si>
  <si>
    <t xml:space="preserve">AMD-000831</t>
  </si>
  <si>
    <t xml:space="preserve">day log 2023-09-27</t>
  </si>
  <si>
    <t xml:space="preserve">AMD-000832</t>
  </si>
  <si>
    <t xml:space="preserve">day log 2023-09-29</t>
  </si>
  <si>
    <t xml:space="preserve">AMD-000833</t>
  </si>
  <si>
    <t xml:space="preserve">AMD-000834</t>
  </si>
  <si>
    <t xml:space="preserve">day log 2023-09-30</t>
  </si>
  <si>
    <t xml:space="preserve">AMD-000835</t>
  </si>
  <si>
    <t xml:space="preserve">CHD97549G647</t>
  </si>
  <si>
    <t xml:space="preserve">CHD95083O866</t>
  </si>
  <si>
    <t xml:space="preserve">day log 2023-10-01</t>
  </si>
  <si>
    <t xml:space="preserve">AMD-000836</t>
  </si>
  <si>
    <t xml:space="preserve">6239 Gallagher Mountains, Longview, WA</t>
  </si>
  <si>
    <t xml:space="preserve">8013 Smith Summit, Portland, OR</t>
  </si>
  <si>
    <t xml:space="preserve">day log 2023-10-03</t>
  </si>
  <si>
    <t xml:space="preserve">AMD-000837</t>
  </si>
  <si>
    <t xml:space="preserve">AMD-000838</t>
  </si>
  <si>
    <t xml:space="preserve">day log 2023-10-07</t>
  </si>
  <si>
    <t xml:space="preserve">AMD-000839</t>
  </si>
  <si>
    <t xml:space="preserve">7.8</t>
  </si>
  <si>
    <t xml:space="preserve">AMD-000840</t>
  </si>
  <si>
    <t xml:space="preserve">CHD14286V142</t>
  </si>
  <si>
    <t xml:space="preserve">CHD69060L608</t>
  </si>
  <si>
    <t xml:space="preserve">day log 2023-10-08</t>
  </si>
  <si>
    <t xml:space="preserve">AMD-000841</t>
  </si>
  <si>
    <t xml:space="preserve">day log 2023-10-09</t>
  </si>
  <si>
    <t xml:space="preserve">AMD-000842</t>
  </si>
  <si>
    <t xml:space="preserve">1985</t>
  </si>
  <si>
    <t xml:space="preserve">day log 2023-10-10</t>
  </si>
  <si>
    <t xml:space="preserve">AMD-000843</t>
  </si>
  <si>
    <t xml:space="preserve">AMD-000844</t>
  </si>
  <si>
    <t xml:space="preserve">day log 2023-10-12</t>
  </si>
  <si>
    <t xml:space="preserve">AMD-000845</t>
  </si>
  <si>
    <t xml:space="preserve">765761</t>
  </si>
  <si>
    <t xml:space="preserve">767819</t>
  </si>
  <si>
    <t xml:space="preserve">day log 2023-10-13</t>
  </si>
  <si>
    <t xml:space="preserve">AMD-000846</t>
  </si>
  <si>
    <t xml:space="preserve">AMD-000847</t>
  </si>
  <si>
    <t xml:space="preserve">219284</t>
  </si>
  <si>
    <t xml:space="preserve">265620</t>
  </si>
  <si>
    <t xml:space="preserve">day log 2023-10-14</t>
  </si>
  <si>
    <t xml:space="preserve">AMD-000848</t>
  </si>
  <si>
    <t xml:space="preserve">38.1</t>
  </si>
  <si>
    <t xml:space="preserve">35.9</t>
  </si>
  <si>
    <t xml:space="preserve">MC-2023-0955</t>
  </si>
  <si>
    <t xml:space="preserve">AMD-000849</t>
  </si>
  <si>
    <t xml:space="preserve">323034</t>
  </si>
  <si>
    <t xml:space="preserve">877837</t>
  </si>
  <si>
    <t xml:space="preserve">AMD-000850</t>
  </si>
  <si>
    <t xml:space="preserve">day log 2023-10-17</t>
  </si>
  <si>
    <t xml:space="preserve">AMD-000851</t>
  </si>
  <si>
    <t xml:space="preserve">Foldview Marine Services haul-out sheet 2022-10-30</t>
  </si>
  <si>
    <t xml:space="preserve">day log 2023-10-18</t>
  </si>
  <si>
    <t xml:space="preserve">AMD-000852</t>
  </si>
  <si>
    <t xml:space="preserve">AMD-000853</t>
  </si>
  <si>
    <t xml:space="preserve">day log 2023-10-19</t>
  </si>
  <si>
    <t xml:space="preserve">AMD-000854</t>
  </si>
  <si>
    <t xml:space="preserve">5737 Frost Hills, Longview, WA</t>
  </si>
  <si>
    <t xml:space="preserve">8671 Guerra Falls, Astoria, OR</t>
  </si>
  <si>
    <t xml:space="preserve">day log 2023-10-20</t>
  </si>
  <si>
    <t xml:space="preserve">AMD-000855</t>
  </si>
  <si>
    <t xml:space="preserve">day log 2023-10-22</t>
  </si>
  <si>
    <t xml:space="preserve">AMD-000856</t>
  </si>
  <si>
    <t xml:space="preserve">Foldview Marine Services haul-out sheet 2023-02-12</t>
  </si>
  <si>
    <t xml:space="preserve">day log 2023-10-24</t>
  </si>
  <si>
    <t xml:space="preserve">AMD-000857</t>
  </si>
  <si>
    <t xml:space="preserve">AMD-000858</t>
  </si>
  <si>
    <t xml:space="preserve">5.2</t>
  </si>
  <si>
    <t xml:space="preserve">MC-2023-0385</t>
  </si>
  <si>
    <t xml:space="preserve">AMD-000859</t>
  </si>
  <si>
    <t xml:space="preserve">CHD97395S219</t>
  </si>
  <si>
    <t xml:space="preserve">CHD51237E336</t>
  </si>
  <si>
    <t xml:space="preserve">day log 2023-10-25</t>
  </si>
  <si>
    <t xml:space="preserve">AMD-000860</t>
  </si>
  <si>
    <t xml:space="preserve">12.5</t>
  </si>
  <si>
    <t xml:space="preserve">MC-2023-0442</t>
  </si>
  <si>
    <t xml:space="preserve">AMD-000861</t>
  </si>
  <si>
    <t xml:space="preserve">19.8</t>
  </si>
  <si>
    <t xml:space="preserve">day log 2023-10-28</t>
  </si>
  <si>
    <t xml:space="preserve">AMD-000862</t>
  </si>
  <si>
    <t xml:space="preserve">day log 2023-10-29</t>
  </si>
  <si>
    <t xml:space="preserve">AMD-000863</t>
  </si>
  <si>
    <t xml:space="preserve">AMD-000864</t>
  </si>
  <si>
    <t xml:space="preserve">AMD-000865</t>
  </si>
  <si>
    <t xml:space="preserve">AMD-000866</t>
  </si>
  <si>
    <t xml:space="preserve">4277 Young Centers, Everett, WA</t>
  </si>
  <si>
    <t xml:space="preserve">7130 Olson Locks, Portland, OR</t>
  </si>
  <si>
    <t xml:space="preserve">day log 2023-10-30</t>
  </si>
  <si>
    <t xml:space="preserve">AMD-000867</t>
  </si>
  <si>
    <t xml:space="preserve">day log 2023-11-01</t>
  </si>
  <si>
    <t xml:space="preserve">AMD-000868</t>
  </si>
  <si>
    <t xml:space="preserve">29.4</t>
  </si>
  <si>
    <t xml:space="preserve">Foldview Marine Services haul-out sheet 2023-05-10</t>
  </si>
  <si>
    <t xml:space="preserve">day log 2023-11-02</t>
  </si>
  <si>
    <t xml:space="preserve">AMD-000869</t>
  </si>
  <si>
    <t xml:space="preserve">day log 2023-11-03</t>
  </si>
  <si>
    <t xml:space="preserve">AMD-000870</t>
  </si>
  <si>
    <t xml:space="preserve">AMD-000871</t>
  </si>
  <si>
    <t xml:space="preserve">day log 2023-11-04</t>
  </si>
  <si>
    <t xml:space="preserve">AMD-000872</t>
  </si>
  <si>
    <t xml:space="preserve">day log 2023-11-05</t>
  </si>
  <si>
    <t xml:space="preserve">AMD-000873</t>
  </si>
  <si>
    <t xml:space="preserve">AMD-000874</t>
  </si>
  <si>
    <t xml:space="preserve">622351</t>
  </si>
  <si>
    <t xml:space="preserve">161343</t>
  </si>
  <si>
    <t xml:space="preserve">day log 2023-11-06</t>
  </si>
  <si>
    <t xml:space="preserve">AMD-000875</t>
  </si>
  <si>
    <t xml:space="preserve">day log 2023-11-07</t>
  </si>
  <si>
    <t xml:space="preserve">AMD-000876</t>
  </si>
  <si>
    <t xml:space="preserve">33.9</t>
  </si>
  <si>
    <t xml:space="preserve">Foldview Marine Services haul-out sheet 2023-10-24</t>
  </si>
  <si>
    <t xml:space="preserve">AMD-000877</t>
  </si>
  <si>
    <t xml:space="preserve">day log 2023-11-08</t>
  </si>
  <si>
    <t xml:space="preserve">AMD-000878</t>
  </si>
  <si>
    <t xml:space="preserve">12.6</t>
  </si>
  <si>
    <t xml:space="preserve">MC-2023-0295</t>
  </si>
  <si>
    <t xml:space="preserve">AMD-000879</t>
  </si>
  <si>
    <t xml:space="preserve">8069 Martinez Stream, Portland, OR</t>
  </si>
  <si>
    <t xml:space="preserve">910 Patricia Way, Port Angeles, WA</t>
  </si>
  <si>
    <t xml:space="preserve">day log 2023-11-09</t>
  </si>
  <si>
    <t xml:space="preserve">AMD-000880</t>
  </si>
  <si>
    <t xml:space="preserve">day log 2023-11-11</t>
  </si>
  <si>
    <t xml:space="preserve">AMD-000881</t>
  </si>
  <si>
    <t xml:space="preserve">AMD-000882</t>
  </si>
  <si>
    <t xml:space="preserve">day log 2023-11-12</t>
  </si>
  <si>
    <t xml:space="preserve">AMD-000883</t>
  </si>
  <si>
    <t xml:space="preserve">AMD-000884</t>
  </si>
  <si>
    <t xml:space="preserve">day log 2023-11-13</t>
  </si>
  <si>
    <t xml:space="preserve">AMD-000885</t>
  </si>
  <si>
    <t xml:space="preserve">CHD89462Z294</t>
  </si>
  <si>
    <t xml:space="preserve">CHD33935N348</t>
  </si>
  <si>
    <t xml:space="preserve">day log 2023-11-14</t>
  </si>
  <si>
    <t xml:space="preserve">AMD-000886</t>
  </si>
  <si>
    <t xml:space="preserve">MC-2023-0668</t>
  </si>
  <si>
    <t xml:space="preserve">AMD-000887</t>
  </si>
  <si>
    <t xml:space="preserve">MC-2023-0909</t>
  </si>
  <si>
    <t xml:space="preserve">AMD-000888</t>
  </si>
  <si>
    <t xml:space="preserve">626157</t>
  </si>
  <si>
    <t xml:space="preserve">742101</t>
  </si>
  <si>
    <t xml:space="preserve">day log 2023-11-15</t>
  </si>
  <si>
    <t xml:space="preserve">AMD-000889</t>
  </si>
  <si>
    <t xml:space="preserve">5047 Jose Crossroad, Portland, OR</t>
  </si>
  <si>
    <t xml:space="preserve">9081 Matthew Haven, Coos Bay, OR</t>
  </si>
  <si>
    <t xml:space="preserve">AMD-000890</t>
  </si>
  <si>
    <t xml:space="preserve">50.0</t>
  </si>
  <si>
    <t xml:space="preserve">Foldview Marine Services haul-out sheet 2023-10-23</t>
  </si>
  <si>
    <t xml:space="preserve">day log 2023-11-16</t>
  </si>
  <si>
    <t xml:space="preserve">AMD-000891</t>
  </si>
  <si>
    <t xml:space="preserve">MC-2023-0467</t>
  </si>
  <si>
    <t xml:space="preserve">AMD-000892</t>
  </si>
  <si>
    <t xml:space="preserve">30.3</t>
  </si>
  <si>
    <t xml:space="preserve">AMD-000893</t>
  </si>
  <si>
    <t xml:space="preserve">Foldview Marine Services haul-out sheet 2023-07-17</t>
  </si>
  <si>
    <t xml:space="preserve">AMD-000894</t>
  </si>
  <si>
    <t xml:space="preserve">AMD-000895</t>
  </si>
  <si>
    <t xml:space="preserve">34.1</t>
  </si>
  <si>
    <t xml:space="preserve">MC-2023-0420</t>
  </si>
  <si>
    <t xml:space="preserve">day log 2023-11-17</t>
  </si>
  <si>
    <t xml:space="preserve">AMD-000896</t>
  </si>
  <si>
    <t xml:space="preserve">day log 2023-11-18</t>
  </si>
  <si>
    <t xml:space="preserve">AMD-000897</t>
  </si>
  <si>
    <t xml:space="preserve">AMD-000898</t>
  </si>
  <si>
    <t xml:space="preserve">232976</t>
  </si>
  <si>
    <t xml:space="preserve">981284</t>
  </si>
  <si>
    <t xml:space="preserve">day log 2023-11-19</t>
  </si>
  <si>
    <t xml:space="preserve">AMD-000899</t>
  </si>
  <si>
    <t xml:space="preserve">AMD-000900</t>
  </si>
  <si>
    <t xml:space="preserve">day log 2023-11-20</t>
  </si>
  <si>
    <t xml:space="preserve">AMD-000901</t>
  </si>
  <si>
    <t xml:space="preserve">AMD-000902</t>
  </si>
  <si>
    <t xml:space="preserve">day log 2023-11-21</t>
  </si>
  <si>
    <t xml:space="preserve">AMD-000903</t>
  </si>
  <si>
    <t xml:space="preserve">14.7</t>
  </si>
  <si>
    <t xml:space="preserve">MC-2023-0315</t>
  </si>
  <si>
    <t xml:space="preserve">AMD-000904</t>
  </si>
  <si>
    <t xml:space="preserve">AMD-000905</t>
  </si>
  <si>
    <t xml:space="preserve">220719</t>
  </si>
  <si>
    <t xml:space="preserve">230917</t>
  </si>
  <si>
    <t xml:space="preserve">AMD-000906</t>
  </si>
  <si>
    <t xml:space="preserve">1941 Jones Lights, Longview, WA</t>
  </si>
  <si>
    <t xml:space="preserve">6221 Nathan Terrace, Bellingham, WA</t>
  </si>
  <si>
    <t xml:space="preserve">day log 2023-11-22</t>
  </si>
  <si>
    <t xml:space="preserve">AMD-000907</t>
  </si>
  <si>
    <t xml:space="preserve">CHD88444J446</t>
  </si>
  <si>
    <t xml:space="preserve">CHD24093J385</t>
  </si>
  <si>
    <t xml:space="preserve">day log 2023-11-24</t>
  </si>
  <si>
    <t xml:space="preserve">AMD-000908</t>
  </si>
  <si>
    <t xml:space="preserve">MC-2023-0128</t>
  </si>
  <si>
    <t xml:space="preserve">AMD-000909</t>
  </si>
  <si>
    <t xml:space="preserve">AMD-000910</t>
  </si>
  <si>
    <t xml:space="preserve">7.7</t>
  </si>
  <si>
    <t xml:space="preserve">Foldview Marine Services haul-out sheet 2022-12-18</t>
  </si>
  <si>
    <t xml:space="preserve">AMD-000911</t>
  </si>
  <si>
    <t xml:space="preserve">6.7</t>
  </si>
  <si>
    <t xml:space="preserve">MC-2023-0681</t>
  </si>
  <si>
    <t xml:space="preserve">AMD-000912</t>
  </si>
  <si>
    <t xml:space="preserve">24.1</t>
  </si>
  <si>
    <t xml:space="preserve">Foldview Marine Services haul-out sheet 2022-12-26</t>
  </si>
  <si>
    <t xml:space="preserve">AMD-000913</t>
  </si>
  <si>
    <t xml:space="preserve">47.4</t>
  </si>
  <si>
    <t xml:space="preserve">MC-2023-0800</t>
  </si>
  <si>
    <t xml:space="preserve">day log 2023-11-25</t>
  </si>
  <si>
    <t xml:space="preserve">AMD-000914</t>
  </si>
  <si>
    <t xml:space="preserve">Foldview Marine Services haul-out sheet 2022-12-07</t>
  </si>
  <si>
    <t xml:space="preserve">AMD-000915</t>
  </si>
  <si>
    <t xml:space="preserve">day log 2023-11-26</t>
  </si>
  <si>
    <t xml:space="preserve">AMD-000916</t>
  </si>
  <si>
    <t xml:space="preserve">Foldview Marine Services haul-out sheet 2023-10-08</t>
  </si>
  <si>
    <t xml:space="preserve">AMD-000917</t>
  </si>
  <si>
    <t xml:space="preserve">MC-2023-0679</t>
  </si>
  <si>
    <t xml:space="preserve">AMD-000918</t>
  </si>
  <si>
    <t xml:space="preserve">CHD44354Z627</t>
  </si>
  <si>
    <t xml:space="preserve">CHD88466K336</t>
  </si>
  <si>
    <t xml:space="preserve">day log 2023-11-27</t>
  </si>
  <si>
    <t xml:space="preserve">AMD-000919</t>
  </si>
  <si>
    <t xml:space="preserve">AMD-000920</t>
  </si>
  <si>
    <t xml:space="preserve">AMD-000921</t>
  </si>
  <si>
    <t xml:space="preserve">day log 2023-11-28</t>
  </si>
  <si>
    <t xml:space="preserve">AMD-000922</t>
  </si>
  <si>
    <t xml:space="preserve">10.6</t>
  </si>
  <si>
    <t xml:space="preserve">Foldview Marine Services haul-out sheet 2022-08-11</t>
  </si>
  <si>
    <t xml:space="preserve">AMD-000923</t>
  </si>
  <si>
    <t xml:space="preserve">CHD15425Y804</t>
  </si>
  <si>
    <t xml:space="preserve">CHD55995D934</t>
  </si>
  <si>
    <t xml:space="preserve">day log 2023-11-29</t>
  </si>
  <si>
    <t xml:space="preserve">AMD-000924</t>
  </si>
  <si>
    <t xml:space="preserve">day log 2023-12-02</t>
  </si>
  <si>
    <t xml:space="preserve">AMD-000925</t>
  </si>
  <si>
    <t xml:space="preserve">day log 2023-12-03</t>
  </si>
  <si>
    <t xml:space="preserve">AMD-000926</t>
  </si>
  <si>
    <t xml:space="preserve">AMD-000927</t>
  </si>
  <si>
    <t xml:space="preserve">26.0</t>
  </si>
  <si>
    <t xml:space="preserve">26.1</t>
  </si>
  <si>
    <t xml:space="preserve">MC-2023-0631</t>
  </si>
  <si>
    <t xml:space="preserve">day log 2023-12-04</t>
  </si>
  <si>
    <t xml:space="preserve">AMD-000928</t>
  </si>
  <si>
    <t xml:space="preserve">3685 Victoria Mountains, Newport, OR</t>
  </si>
  <si>
    <t xml:space="preserve">7601 Kemp Expressway, Chaldale, WA</t>
  </si>
  <si>
    <t xml:space="preserve">day log 2023-12-05</t>
  </si>
  <si>
    <t xml:space="preserve">AMD-000929</t>
  </si>
  <si>
    <t xml:space="preserve">MC-2023-0503</t>
  </si>
  <si>
    <t xml:space="preserve">AMD-000930</t>
  </si>
  <si>
    <t xml:space="preserve">48.8</t>
  </si>
  <si>
    <t xml:space="preserve">47.6</t>
  </si>
  <si>
    <t xml:space="preserve">Foldview Marine Services haul-out sheet 2022-10-07</t>
  </si>
  <si>
    <t xml:space="preserve">AMD-000931</t>
  </si>
  <si>
    <t xml:space="preserve">2.1</t>
  </si>
  <si>
    <t xml:space="preserve">MC-2023-0535</t>
  </si>
  <si>
    <t xml:space="preserve">day log 2023-12-07</t>
  </si>
  <si>
    <t xml:space="preserve">AMD-000932</t>
  </si>
  <si>
    <t xml:space="preserve">CHD17440Y745</t>
  </si>
  <si>
    <t xml:space="preserve">CHD97986V811</t>
  </si>
  <si>
    <t xml:space="preserve">day log 2023-12-08</t>
  </si>
  <si>
    <t xml:space="preserve">AMD-000933</t>
  </si>
  <si>
    <t xml:space="preserve">MC-2023-0952</t>
  </si>
  <si>
    <t xml:space="preserve">AMD-000934</t>
  </si>
  <si>
    <t xml:space="preserve">AMD-000935</t>
  </si>
  <si>
    <t xml:space="preserve">30.0</t>
  </si>
  <si>
    <t xml:space="preserve">MC-2023-0786</t>
  </si>
  <si>
    <t xml:space="preserve">day log 2023-12-09</t>
  </si>
  <si>
    <t xml:space="preserve">AMD-000936</t>
  </si>
  <si>
    <t xml:space="preserve">488123</t>
  </si>
  <si>
    <t xml:space="preserve">218521</t>
  </si>
  <si>
    <t xml:space="preserve">day log 2023-12-11</t>
  </si>
  <si>
    <t xml:space="preserve">AMD-000937</t>
  </si>
  <si>
    <t xml:space="preserve">day log 2023-12-13</t>
  </si>
  <si>
    <t xml:space="preserve">AMD-000938</t>
  </si>
  <si>
    <t xml:space="preserve">day log 2023-12-14</t>
  </si>
  <si>
    <t xml:space="preserve">AMD-000939</t>
  </si>
  <si>
    <t xml:space="preserve">AMD-000940</t>
  </si>
  <si>
    <t xml:space="preserve">CHD23931G798</t>
  </si>
  <si>
    <t xml:space="preserve">CHD29247N321</t>
  </si>
  <si>
    <t xml:space="preserve">AMD-000941</t>
  </si>
  <si>
    <t xml:space="preserve">day log 2023-12-15</t>
  </si>
  <si>
    <t xml:space="preserve">AMD-000942</t>
  </si>
  <si>
    <t xml:space="preserve">AMD-000943</t>
  </si>
  <si>
    <t xml:space="preserve">day log 2023-12-16</t>
  </si>
  <si>
    <t xml:space="preserve">AMD-000944</t>
  </si>
  <si>
    <t xml:space="preserve">Foldview Marine Services haul-out sheet 2022-09-02</t>
  </si>
  <si>
    <t xml:space="preserve">AMD-000945</t>
  </si>
  <si>
    <t xml:space="preserve">day log 2023-12-17</t>
  </si>
  <si>
    <t xml:space="preserve">AMD-000946</t>
  </si>
  <si>
    <t xml:space="preserve">1.8</t>
  </si>
  <si>
    <t xml:space="preserve">MC-2023-0114</t>
  </si>
  <si>
    <t xml:space="preserve">AMD-000947</t>
  </si>
  <si>
    <t xml:space="preserve">4362 Eric Branch, Olympia, WA</t>
  </si>
  <si>
    <t xml:space="preserve">4072 Brianna Street, Longview, WA</t>
  </si>
  <si>
    <t xml:space="preserve">AMD-000948</t>
  </si>
  <si>
    <t xml:space="preserve">AMD-000949</t>
  </si>
  <si>
    <t xml:space="preserve">day log 2023-12-20</t>
  </si>
  <si>
    <t xml:space="preserve">AMD-000950</t>
  </si>
  <si>
    <t xml:space="preserve">CHD60778W817</t>
  </si>
  <si>
    <t xml:space="preserve">CHD89386S927</t>
  </si>
  <si>
    <t xml:space="preserve">day log 2023-12-22</t>
  </si>
  <si>
    <t xml:space="preserve">AMD-000951</t>
  </si>
  <si>
    <t xml:space="preserve">2.3</t>
  </si>
  <si>
    <t xml:space="preserve">Foldview Marine Services haul-out sheet 2023-12-03</t>
  </si>
  <si>
    <t xml:space="preserve">day log 2023-12-23</t>
  </si>
  <si>
    <t xml:space="preserve">AMD-000952</t>
  </si>
  <si>
    <t xml:space="preserve">AMD-000953</t>
  </si>
  <si>
    <t xml:space="preserve">Foldview Marine Services haul-out sheet 2022-11-24</t>
  </si>
  <si>
    <t xml:space="preserve">day log 2023-12-24</t>
  </si>
  <si>
    <t xml:space="preserve">AMD-000954</t>
  </si>
  <si>
    <t xml:space="preserve">CHD94244M571</t>
  </si>
  <si>
    <t xml:space="preserve">CHD19979S708</t>
  </si>
  <si>
    <t xml:space="preserve">AMD-000955</t>
  </si>
  <si>
    <t xml:space="preserve">day log 2023-12-25</t>
  </si>
  <si>
    <t xml:space="preserve">AMD-000956</t>
  </si>
  <si>
    <t xml:space="preserve">AMD-000957</t>
  </si>
  <si>
    <t xml:space="preserve">CHD75099T308</t>
  </si>
  <si>
    <t xml:space="preserve">CHD57937W900</t>
  </si>
  <si>
    <t xml:space="preserve">day log 2023-12-26</t>
  </si>
  <si>
    <t xml:space="preserve">AMD-000958</t>
  </si>
  <si>
    <t xml:space="preserve">32.0</t>
  </si>
  <si>
    <t xml:space="preserve">MC-2023-0428</t>
  </si>
  <si>
    <t xml:space="preserve">day log 2023-12-27</t>
  </si>
  <si>
    <t xml:space="preserve">AMD-000959</t>
  </si>
  <si>
    <t xml:space="preserve">461560</t>
  </si>
  <si>
    <t xml:space="preserve">529871</t>
  </si>
  <si>
    <t xml:space="preserve">day log 2023-12-28</t>
  </si>
  <si>
    <t xml:space="preserve">AMD-000960</t>
  </si>
  <si>
    <t xml:space="preserve">day log 2023-12-30</t>
  </si>
  <si>
    <t xml:space="preserve">AMD-000961</t>
  </si>
  <si>
    <t xml:space="preserve">AMD-000962</t>
  </si>
  <si>
    <t xml:space="preserve">25.7</t>
  </si>
  <si>
    <t xml:space="preserve">Foldview Marine Services haul-out sheet 2023-08-04</t>
  </si>
  <si>
    <t xml:space="preserve">AMD-000963</t>
  </si>
  <si>
    <t xml:space="preserve">AMD-000964</t>
  </si>
  <si>
    <t xml:space="preserve">7473 John Mission, Seattle, WA</t>
  </si>
  <si>
    <t xml:space="preserve">3024 Duane Squares, Everett, WA</t>
  </si>
  <si>
    <t xml:space="preserve">day log 2023-12-31</t>
  </si>
  <si>
    <t xml:space="preserve">AMD-000965</t>
  </si>
  <si>
    <t xml:space="preserve">AMD-000966</t>
  </si>
  <si>
    <t xml:space="preserve">33.8</t>
  </si>
  <si>
    <t xml:space="preserve">34.8</t>
  </si>
  <si>
    <t xml:space="preserve">MC-2023-0721</t>
  </si>
  <si>
    <t xml:space="preserve">AMD-000967</t>
  </si>
  <si>
    <t xml:space="preserve">Foldview Marine Services haul-out sheet 2023-09-16</t>
  </si>
  <si>
    <t xml:space="preserve">AMD-000968</t>
  </si>
  <si>
    <t xml:space="preserve">2017</t>
  </si>
  <si>
    <t xml:space="preserve">day log 2024-01-01</t>
  </si>
  <si>
    <t xml:space="preserve">AMD-000969</t>
  </si>
  <si>
    <t xml:space="preserve">AMD-000970</t>
  </si>
  <si>
    <t xml:space="preserve">day log 2024-01-02</t>
  </si>
  <si>
    <t xml:space="preserve">AMD-000971</t>
  </si>
  <si>
    <t xml:space="preserve">38.9</t>
  </si>
  <si>
    <t xml:space="preserve">day log 2024-01-03</t>
  </si>
  <si>
    <t xml:space="preserve">AMD-000972</t>
  </si>
  <si>
    <t xml:space="preserve">day log 2024-01-04</t>
  </si>
  <si>
    <t xml:space="preserve">AMD-000973</t>
  </si>
  <si>
    <t xml:space="preserve">day log 2024-01-05</t>
  </si>
  <si>
    <t xml:space="preserve">AMD-000974</t>
  </si>
  <si>
    <t xml:space="preserve">AMD-000975</t>
  </si>
  <si>
    <t xml:space="preserve">AMD-000976</t>
  </si>
  <si>
    <t xml:space="preserve">day log 2024-01-06</t>
  </si>
  <si>
    <t xml:space="preserve">AMD-000977</t>
  </si>
  <si>
    <t xml:space="preserve">MC-2024-0516</t>
  </si>
  <si>
    <t xml:space="preserve">day log 2024-01-07</t>
  </si>
  <si>
    <t xml:space="preserve">AMD-000978</t>
  </si>
  <si>
    <t xml:space="preserve">day log 2024-01-08</t>
  </si>
  <si>
    <t xml:space="preserve">AMD-000979</t>
  </si>
  <si>
    <t xml:space="preserve">day log 2024-01-09</t>
  </si>
  <si>
    <t xml:space="preserve">AMD-000980</t>
  </si>
  <si>
    <t xml:space="preserve">3.0</t>
  </si>
  <si>
    <t xml:space="preserve">AMD-000981</t>
  </si>
  <si>
    <t xml:space="preserve">day log 2024-01-10</t>
  </si>
  <si>
    <t xml:space="preserve">AMD-000982</t>
  </si>
  <si>
    <t xml:space="preserve">47.0</t>
  </si>
  <si>
    <t xml:space="preserve">MC-2024-0232</t>
  </si>
  <si>
    <t xml:space="preserve">day log 2024-01-11</t>
  </si>
  <si>
    <t xml:space="preserve">AMD-000983</t>
  </si>
  <si>
    <t xml:space="preserve">Foldview Marine Services haul-out sheet 2023-10-19</t>
  </si>
  <si>
    <t xml:space="preserve">AMD-000984</t>
  </si>
  <si>
    <t xml:space="preserve">AMD-000985</t>
  </si>
  <si>
    <t xml:space="preserve">day log 2024-01-13</t>
  </si>
  <si>
    <t xml:space="preserve">AMD-000986</t>
  </si>
  <si>
    <t xml:space="preserve">AMD-000987</t>
  </si>
  <si>
    <t xml:space="preserve">161 Bowman View, Olympia, WA</t>
  </si>
  <si>
    <t xml:space="preserve">118 Jeffrey Squares, Longview, WA</t>
  </si>
  <si>
    <t xml:space="preserve">AMD-000988</t>
  </si>
  <si>
    <t xml:space="preserve">day log 2024-01-14</t>
  </si>
  <si>
    <t xml:space="preserve">AMD-000989</t>
  </si>
  <si>
    <t xml:space="preserve">Foldview Marine Services haul-out sheet 2023-12-10</t>
  </si>
  <si>
    <t xml:space="preserve">AMD-000990</t>
  </si>
  <si>
    <t xml:space="preserve">day log 2024-01-15</t>
  </si>
  <si>
    <t xml:space="preserve">AMD-000991</t>
  </si>
  <si>
    <t xml:space="preserve">day log 2024-01-16</t>
  </si>
  <si>
    <t xml:space="preserve">AMD-000992</t>
  </si>
  <si>
    <t xml:space="preserve">MC-2024-0579</t>
  </si>
  <si>
    <t xml:space="preserve">AMD-000993</t>
  </si>
  <si>
    <t xml:space="preserve">day log 2024-01-17</t>
  </si>
  <si>
    <t xml:space="preserve">AMD-000994</t>
  </si>
  <si>
    <t xml:space="preserve">AMD-000995</t>
  </si>
  <si>
    <t xml:space="preserve">day log 2024-01-19</t>
  </si>
  <si>
    <t xml:space="preserve">AMD-000996</t>
  </si>
  <si>
    <t xml:space="preserve">149427</t>
  </si>
  <si>
    <t xml:space="preserve">793038</t>
  </si>
  <si>
    <t xml:space="preserve">day log 2024-01-20</t>
  </si>
  <si>
    <t xml:space="preserve">AMD-000997</t>
  </si>
  <si>
    <t xml:space="preserve">3.2</t>
  </si>
  <si>
    <t xml:space="preserve">Foldview Marine Services haul-out sheet 2023-06-21</t>
  </si>
  <si>
    <t xml:space="preserve">day log 2024-01-22</t>
  </si>
  <si>
    <t xml:space="preserve">AMD-000998</t>
  </si>
  <si>
    <t xml:space="preserve">AMD-000999</t>
  </si>
  <si>
    <t xml:space="preserve">18.8</t>
  </si>
  <si>
    <t xml:space="preserve">MC-2024-0198</t>
  </si>
  <si>
    <t xml:space="preserve">day log 2024-01-23</t>
  </si>
  <si>
    <t xml:space="preserve">AMD-001000</t>
  </si>
  <si>
    <t xml:space="preserve">day log 2024-01-24</t>
  </si>
  <si>
    <t xml:space="preserve">AMD-001001</t>
  </si>
  <si>
    <t xml:space="preserve">day log 2024-01-27</t>
  </si>
  <si>
    <t xml:space="preserve">AMD-001002</t>
  </si>
  <si>
    <t xml:space="preserve">27.0</t>
  </si>
  <si>
    <t xml:space="preserve">MC-2024-0702</t>
  </si>
  <si>
    <t xml:space="preserve">AMD-001003</t>
  </si>
  <si>
    <t xml:space="preserve">3897 Miller Shoal, Portland, OR</t>
  </si>
  <si>
    <t xml:space="preserve">1471 Crawford Port, Portland, OR</t>
  </si>
  <si>
    <t xml:space="preserve">day log 2024-01-28</t>
  </si>
  <si>
    <t xml:space="preserve">AMD-001004</t>
  </si>
  <si>
    <t xml:space="preserve">AMD-001005</t>
  </si>
  <si>
    <t xml:space="preserve">2004</t>
  </si>
  <si>
    <t xml:space="preserve">day log 2024-01-29</t>
  </si>
  <si>
    <t xml:space="preserve">AMD-001006</t>
  </si>
  <si>
    <t xml:space="preserve">1979</t>
  </si>
  <si>
    <t xml:space="preserve">day log 2024-01-31</t>
  </si>
  <si>
    <t xml:space="preserve">AMD-001007</t>
  </si>
  <si>
    <t xml:space="preserve">AMD-001008</t>
  </si>
  <si>
    <t xml:space="preserve">MC-2024-0895</t>
  </si>
  <si>
    <t xml:space="preserve">day log 2024-02-02</t>
  </si>
  <si>
    <t xml:space="preserve">AMD-001009</t>
  </si>
  <si>
    <t xml:space="preserve">day log 2024-02-03</t>
  </si>
  <si>
    <t xml:space="preserve">AMD-001010</t>
  </si>
  <si>
    <t xml:space="preserve">AMD-001011</t>
  </si>
  <si>
    <t xml:space="preserve">AMD-001012</t>
  </si>
  <si>
    <t xml:space="preserve">28.3</t>
  </si>
  <si>
    <t xml:space="preserve">MC-2024-0118</t>
  </si>
  <si>
    <t xml:space="preserve">AMD-001013</t>
  </si>
  <si>
    <t xml:space="preserve">day log 2024-02-05</t>
  </si>
  <si>
    <t xml:space="preserve">AMD-001014</t>
  </si>
  <si>
    <t xml:space="preserve">6699 Butler Station, Everett, WA</t>
  </si>
  <si>
    <t xml:space="preserve">6740 Kevin Street, Astoria, OR</t>
  </si>
  <si>
    <t xml:space="preserve">day log 2024-02-06</t>
  </si>
  <si>
    <t xml:space="preserve">AMD-001015</t>
  </si>
  <si>
    <t xml:space="preserve">CHD21049Q431</t>
  </si>
  <si>
    <t xml:space="preserve">CHD23976F437</t>
  </si>
  <si>
    <t xml:space="preserve">day log 2024-02-07</t>
  </si>
  <si>
    <t xml:space="preserve">AMD-001016</t>
  </si>
  <si>
    <t xml:space="preserve">Foldview Marine Services haul-out sheet 2022-10-24</t>
  </si>
  <si>
    <t xml:space="preserve">AMD-001017</t>
  </si>
  <si>
    <t xml:space="preserve">day log 2024-02-08</t>
  </si>
  <si>
    <t xml:space="preserve">AMD-001018</t>
  </si>
  <si>
    <t xml:space="preserve">day log 2024-02-10</t>
  </si>
  <si>
    <t xml:space="preserve">AMD-001019</t>
  </si>
  <si>
    <t xml:space="preserve">AMD-001020</t>
  </si>
  <si>
    <t xml:space="preserve">day log 2024-02-11</t>
  </si>
  <si>
    <t xml:space="preserve">AMD-001021</t>
  </si>
  <si>
    <t xml:space="preserve">AMD-001022</t>
  </si>
  <si>
    <t xml:space="preserve">day log 2024-02-14</t>
  </si>
  <si>
    <t xml:space="preserve">AMD-001023</t>
  </si>
  <si>
    <t xml:space="preserve">AMD-001024</t>
  </si>
  <si>
    <t xml:space="preserve">day log 2024-02-15</t>
  </si>
  <si>
    <t xml:space="preserve">AMD-001025</t>
  </si>
  <si>
    <t xml:space="preserve">AMD-001026</t>
  </si>
  <si>
    <t xml:space="preserve">day log 2024-02-17</t>
  </si>
  <si>
    <t xml:space="preserve">AMD-001027</t>
  </si>
  <si>
    <t xml:space="preserve">49.1</t>
  </si>
  <si>
    <t xml:space="preserve">Foldview Marine Services haul-out sheet 2023-01-26</t>
  </si>
  <si>
    <t xml:space="preserve">day log 2024-02-18</t>
  </si>
  <si>
    <t xml:space="preserve">AMD-001028</t>
  </si>
  <si>
    <t xml:space="preserve">CHD98899B683</t>
  </si>
  <si>
    <t xml:space="preserve">CHD97059J550</t>
  </si>
  <si>
    <t xml:space="preserve">day log 2024-02-19</t>
  </si>
  <si>
    <t xml:space="preserve">AMD-001029</t>
  </si>
  <si>
    <t xml:space="preserve">day log 2024-02-20</t>
  </si>
  <si>
    <t xml:space="preserve">AMD-001030</t>
  </si>
  <si>
    <t xml:space="preserve">14.2</t>
  </si>
  <si>
    <t xml:space="preserve">MC-2024-0122</t>
  </si>
  <si>
    <t xml:space="preserve">AMD-001031</t>
  </si>
  <si>
    <t xml:space="preserve">Foldview Marine Services haul-out sheet 2023-01-18</t>
  </si>
  <si>
    <t xml:space="preserve">AMD-001032</t>
  </si>
  <si>
    <t xml:space="preserve">CHD27318B888</t>
  </si>
  <si>
    <t xml:space="preserve">CHD33299K911</t>
  </si>
  <si>
    <t xml:space="preserve">day log 2024-02-21</t>
  </si>
  <si>
    <t xml:space="preserve">AMD-001033</t>
  </si>
  <si>
    <t xml:space="preserve">AMD-001034</t>
  </si>
  <si>
    <t xml:space="preserve">AMD-001035</t>
  </si>
  <si>
    <t xml:space="preserve">day log 2024-02-23</t>
  </si>
  <si>
    <t xml:space="preserve">AMD-001036</t>
  </si>
  <si>
    <t xml:space="preserve">AMD-001037</t>
  </si>
  <si>
    <t xml:space="preserve">11.1</t>
  </si>
  <si>
    <t xml:space="preserve">AMD-001038</t>
  </si>
  <si>
    <t xml:space="preserve">AMD-001039</t>
  </si>
  <si>
    <t xml:space="preserve">day log 2024-02-24</t>
  </si>
  <si>
    <t xml:space="preserve">AMD-001040</t>
  </si>
  <si>
    <t xml:space="preserve">day log 2024-02-26</t>
  </si>
  <si>
    <t xml:space="preserve">AMD-001041</t>
  </si>
  <si>
    <t xml:space="preserve">day log 2024-02-27</t>
  </si>
  <si>
    <t xml:space="preserve">AMD-001042</t>
  </si>
  <si>
    <t xml:space="preserve">MC-2024-0786</t>
  </si>
  <si>
    <t xml:space="preserve">day log 2024-02-28</t>
  </si>
  <si>
    <t xml:space="preserve">AMD-001043</t>
  </si>
  <si>
    <t xml:space="preserve">MC-2024-0282</t>
  </si>
  <si>
    <t xml:space="preserve">day log 2024-02-29</t>
  </si>
  <si>
    <t xml:space="preserve">AMD-001044</t>
  </si>
  <si>
    <t xml:space="preserve">day log 2024-03-01</t>
  </si>
  <si>
    <t xml:space="preserve">AMD-001045</t>
  </si>
  <si>
    <t xml:space="preserve">2003</t>
  </si>
  <si>
    <t xml:space="preserve">day log 2024-03-04</t>
  </si>
  <si>
    <t xml:space="preserve">AMD-001046</t>
  </si>
  <si>
    <t xml:space="preserve">2006</t>
  </si>
  <si>
    <t xml:space="preserve">AMD-001047</t>
  </si>
  <si>
    <t xml:space="preserve">19.7</t>
  </si>
  <si>
    <t xml:space="preserve">MC-2024-0445</t>
  </si>
  <si>
    <t xml:space="preserve">AMD-001048</t>
  </si>
  <si>
    <t xml:space="preserve">6870 Porter Rest, Longview, WA</t>
  </si>
  <si>
    <t xml:space="preserve">4717 Michelle Stream, Astoria, OR</t>
  </si>
  <si>
    <t xml:space="preserve">AMD-001049</t>
  </si>
  <si>
    <t xml:space="preserve">day log 2024-03-05</t>
  </si>
  <si>
    <t xml:space="preserve">AMD-001050</t>
  </si>
  <si>
    <t xml:space="preserve">19.2</t>
  </si>
  <si>
    <t xml:space="preserve">MC-2024-0604</t>
  </si>
  <si>
    <t xml:space="preserve">AMD-001051</t>
  </si>
  <si>
    <t xml:space="preserve">1782 Callahan Burgs, Bremerton, WA</t>
  </si>
  <si>
    <t xml:space="preserve">4465 Kendra Wells, Coos Bay, OR</t>
  </si>
  <si>
    <t xml:space="preserve">AMD-001052</t>
  </si>
  <si>
    <t xml:space="preserve">18.7</t>
  </si>
  <si>
    <t xml:space="preserve">Foldview Marine Services haul-out sheet 2022-10-01</t>
  </si>
  <si>
    <t xml:space="preserve">day log 2024-03-06</t>
  </si>
  <si>
    <t xml:space="preserve">AMD-001053</t>
  </si>
  <si>
    <t xml:space="preserve">Foldview Marine Services haul-out sheet 2023-10-22</t>
  </si>
  <si>
    <t xml:space="preserve">AMD-001054</t>
  </si>
  <si>
    <t xml:space="preserve">day log 2024-03-07</t>
  </si>
  <si>
    <t xml:space="preserve">AMD-001055</t>
  </si>
  <si>
    <t xml:space="preserve">AMD-001056</t>
  </si>
  <si>
    <t xml:space="preserve">Foldview Marine Services haul-out sheet 2023-05-13</t>
  </si>
  <si>
    <t xml:space="preserve">day log 2024-03-08</t>
  </si>
  <si>
    <t xml:space="preserve">AMD-001057</t>
  </si>
  <si>
    <t xml:space="preserve">MC-2024-0252</t>
  </si>
  <si>
    <t xml:space="preserve">AMD-001058</t>
  </si>
  <si>
    <t xml:space="preserve">AMD-001059</t>
  </si>
  <si>
    <t xml:space="preserve">48.7</t>
  </si>
  <si>
    <t xml:space="preserve">Foldview Marine Services haul-out sheet 2023-11-17</t>
  </si>
  <si>
    <t xml:space="preserve">day log 2024-03-09</t>
  </si>
  <si>
    <t xml:space="preserve">AMD-001060</t>
  </si>
  <si>
    <t xml:space="preserve">AMD-001061</t>
  </si>
  <si>
    <t xml:space="preserve">day log 2024-03-10</t>
  </si>
  <si>
    <t xml:space="preserve">AMD-001062</t>
  </si>
  <si>
    <t xml:space="preserve">day log 2024-03-12</t>
  </si>
  <si>
    <t xml:space="preserve">AMD-001063</t>
  </si>
  <si>
    <t xml:space="preserve">MC-2024-0644</t>
  </si>
  <si>
    <t xml:space="preserve">AMD-001064</t>
  </si>
  <si>
    <t xml:space="preserve">day log 2024-03-13</t>
  </si>
  <si>
    <t xml:space="preserve">AMD-001065</t>
  </si>
  <si>
    <t xml:space="preserve">MC-2024-0730</t>
  </si>
  <si>
    <t xml:space="preserve">AMD-001066</t>
  </si>
  <si>
    <t xml:space="preserve">day log 2024-03-14</t>
  </si>
  <si>
    <t xml:space="preserve">AMD-001067</t>
  </si>
  <si>
    <t xml:space="preserve">Foldview Marine Services haul-out sheet 2023-08-28</t>
  </si>
  <si>
    <t xml:space="preserve">AMD-001068</t>
  </si>
  <si>
    <t xml:space="preserve">232747</t>
  </si>
  <si>
    <t xml:space="preserve">575140</t>
  </si>
  <si>
    <t xml:space="preserve">day log 2024-03-15</t>
  </si>
  <si>
    <t xml:space="preserve">AMD-001069</t>
  </si>
  <si>
    <t xml:space="preserve">MC-2024-0291</t>
  </si>
  <si>
    <t xml:space="preserve">day log 2024-03-16</t>
  </si>
  <si>
    <t xml:space="preserve">AMD-001070</t>
  </si>
  <si>
    <t xml:space="preserve">25.9</t>
  </si>
  <si>
    <t xml:space="preserve">27.2</t>
  </si>
  <si>
    <t xml:space="preserve">AMD-001071</t>
  </si>
  <si>
    <t xml:space="preserve">Foldview Marine Services haul-out sheet 2023-12-21</t>
  </si>
  <si>
    <t xml:space="preserve">day log 2024-03-17</t>
  </si>
  <si>
    <t xml:space="preserve">AMD-001072</t>
  </si>
  <si>
    <t xml:space="preserve">AMD-001073</t>
  </si>
  <si>
    <t xml:space="preserve">AMD-001074</t>
  </si>
  <si>
    <t xml:space="preserve">day log 2024-03-18</t>
  </si>
  <si>
    <t xml:space="preserve">AMD-001075</t>
  </si>
  <si>
    <t xml:space="preserve">AMD-001076</t>
  </si>
  <si>
    <t xml:space="preserve">day log 2024-03-19</t>
  </si>
  <si>
    <t xml:space="preserve">AMD-001077</t>
  </si>
  <si>
    <t xml:space="preserve">3118 Jacob Burgs, Newport, OR</t>
  </si>
  <si>
    <t xml:space="preserve">6933 Courtney Garden, Longview, WA</t>
  </si>
  <si>
    <t xml:space="preserve">day log 2024-03-21</t>
  </si>
  <si>
    <t xml:space="preserve">AMD-001078</t>
  </si>
  <si>
    <t xml:space="preserve">day log 2024-03-22</t>
  </si>
  <si>
    <t xml:space="preserve">AMD-001079</t>
  </si>
  <si>
    <t xml:space="preserve">1017 Mcpherson Creek, Tacoma, WA</t>
  </si>
  <si>
    <t xml:space="preserve">2858 Martinez Pine, Bremerton, WA</t>
  </si>
  <si>
    <t xml:space="preserve">day log 2024-03-23</t>
  </si>
  <si>
    <t xml:space="preserve">AMD-001080</t>
  </si>
  <si>
    <t xml:space="preserve">MC-2024-0876</t>
  </si>
  <si>
    <t xml:space="preserve">AMD-001081</t>
  </si>
  <si>
    <t xml:space="preserve">AMD-001082</t>
  </si>
  <si>
    <t xml:space="preserve">AMD-001083</t>
  </si>
  <si>
    <t xml:space="preserve">AMD-001084</t>
  </si>
  <si>
    <t xml:space="preserve">CHD94042A747</t>
  </si>
  <si>
    <t xml:space="preserve">CHD24983Y480</t>
  </si>
  <si>
    <t xml:space="preserve">AMD-001085</t>
  </si>
  <si>
    <t xml:space="preserve">day log 2024-03-25</t>
  </si>
  <si>
    <t xml:space="preserve">AMD-001086</t>
  </si>
  <si>
    <t xml:space="preserve">day log 2024-03-26</t>
  </si>
  <si>
    <t xml:space="preserve">AMD-001087</t>
  </si>
  <si>
    <t xml:space="preserve">AMD-001088</t>
  </si>
  <si>
    <t xml:space="preserve">MC-2024-0466</t>
  </si>
  <si>
    <t xml:space="preserve">AMD-001089</t>
  </si>
  <si>
    <t xml:space="preserve">MC-2024-0283</t>
  </si>
  <si>
    <t xml:space="preserve">day log 2024-03-27</t>
  </si>
  <si>
    <t xml:space="preserve">AMD-001090</t>
  </si>
  <si>
    <t xml:space="preserve">CHD83965L613</t>
  </si>
  <si>
    <t xml:space="preserve">CHD94978I881</t>
  </si>
  <si>
    <t xml:space="preserve">AMD-001091</t>
  </si>
  <si>
    <t xml:space="preserve">day log 2024-03-28</t>
  </si>
  <si>
    <t xml:space="preserve">AMD-001092</t>
  </si>
  <si>
    <t xml:space="preserve">19.9</t>
  </si>
  <si>
    <t xml:space="preserve">day log 2024-03-30</t>
  </si>
  <si>
    <t xml:space="preserve">AMD-001093</t>
  </si>
  <si>
    <t xml:space="preserve">Foldview Marine Services haul-out sheet 2022-10-23</t>
  </si>
  <si>
    <t xml:space="preserve">day log 2024-04-01</t>
  </si>
  <si>
    <t xml:space="preserve">AMD-001094</t>
  </si>
  <si>
    <t xml:space="preserve">day log 2024-04-02</t>
  </si>
  <si>
    <t xml:space="preserve">AMD-001095</t>
  </si>
  <si>
    <t xml:space="preserve">AMD-001096</t>
  </si>
  <si>
    <t xml:space="preserve">day log 2024-04-04</t>
  </si>
  <si>
    <t xml:space="preserve">AMD-001097</t>
  </si>
  <si>
    <t xml:space="preserve">3069 Fletcher River, Olympia, WA</t>
  </si>
  <si>
    <t xml:space="preserve">4964 Martin Gardens, Tacoma, WA</t>
  </si>
  <si>
    <t xml:space="preserve">AMD-001098</t>
  </si>
  <si>
    <t xml:space="preserve">CHD94341G436</t>
  </si>
  <si>
    <t xml:space="preserve">CHD97123M182</t>
  </si>
  <si>
    <t xml:space="preserve">AMD-001099</t>
  </si>
  <si>
    <t xml:space="preserve">AMD-001100</t>
  </si>
  <si>
    <t xml:space="preserve">day log 2024-04-08</t>
  </si>
  <si>
    <t xml:space="preserve">AMD-001101</t>
  </si>
  <si>
    <t xml:space="preserve">CHD32788K459</t>
  </si>
  <si>
    <t xml:space="preserve">CHD70791J783</t>
  </si>
  <si>
    <t xml:space="preserve">AMD-001102</t>
  </si>
  <si>
    <t xml:space="preserve">AMD-001103</t>
  </si>
  <si>
    <t xml:space="preserve">AMD-001104</t>
  </si>
  <si>
    <t xml:space="preserve">day log 2024-04-09</t>
  </si>
  <si>
    <t xml:space="preserve">AMD-001105</t>
  </si>
  <si>
    <t xml:space="preserve">29.9</t>
  </si>
  <si>
    <t xml:space="preserve">MC-2024-0771</t>
  </si>
  <si>
    <t xml:space="preserve">day log 2024-04-11</t>
  </si>
  <si>
    <t xml:space="preserve">AMD-001106</t>
  </si>
  <si>
    <t xml:space="preserve">day log 2024-04-12</t>
  </si>
  <si>
    <t xml:space="preserve">AMD-001107</t>
  </si>
  <si>
    <t xml:space="preserve">AMD-001108</t>
  </si>
  <si>
    <t xml:space="preserve">994233</t>
  </si>
  <si>
    <t xml:space="preserve">340417</t>
  </si>
  <si>
    <t xml:space="preserve">AMD-001109</t>
  </si>
  <si>
    <t xml:space="preserve">34.9</t>
  </si>
  <si>
    <t xml:space="preserve">MC-2024-0712</t>
  </si>
  <si>
    <t xml:space="preserve">day log 2024-04-13</t>
  </si>
  <si>
    <t xml:space="preserve">AMD-001110</t>
  </si>
  <si>
    <t xml:space="preserve">22.7</t>
  </si>
  <si>
    <t xml:space="preserve">MC-2024-0614</t>
  </si>
  <si>
    <t xml:space="preserve">AMD-001111</t>
  </si>
  <si>
    <t xml:space="preserve">AMD-001112</t>
  </si>
  <si>
    <t xml:space="preserve">day log 2024-04-14</t>
  </si>
  <si>
    <t xml:space="preserve">AMD-001113</t>
  </si>
  <si>
    <t xml:space="preserve">AMD-001114</t>
  </si>
  <si>
    <t xml:space="preserve">day log 2024-04-15</t>
  </si>
  <si>
    <t xml:space="preserve">AMD-001115</t>
  </si>
  <si>
    <t xml:space="preserve">AMD-001116</t>
  </si>
  <si>
    <t xml:space="preserve">27.7</t>
  </si>
  <si>
    <t xml:space="preserve">Foldview Marine Services haul-out sheet 2024-01-20</t>
  </si>
  <si>
    <t xml:space="preserve">day log 2024-04-16</t>
  </si>
  <si>
    <t xml:space="preserve">AMD-001117</t>
  </si>
  <si>
    <t xml:space="preserve">MC-2024-0136</t>
  </si>
  <si>
    <t xml:space="preserve">day log 2024-04-17</t>
  </si>
  <si>
    <t xml:space="preserve">AMD-001118</t>
  </si>
  <si>
    <t xml:space="preserve">day log 2024-04-18</t>
  </si>
  <si>
    <t xml:space="preserve">AMD-001119</t>
  </si>
  <si>
    <t xml:space="preserve">day log 2024-04-20</t>
  </si>
  <si>
    <t xml:space="preserve">AMD-001120</t>
  </si>
  <si>
    <t xml:space="preserve">42.2</t>
  </si>
  <si>
    <t xml:space="preserve">Foldview Marine Services haul-out sheet 2023-08-05</t>
  </si>
  <si>
    <t xml:space="preserve">AMD-001121</t>
  </si>
  <si>
    <t xml:space="preserve">AMD-001122</t>
  </si>
  <si>
    <t xml:space="preserve">5292 Schroeder Vista, Longview, WA</t>
  </si>
  <si>
    <t xml:space="preserve">2034 Jennifer Street, Seattle, WA</t>
  </si>
  <si>
    <t xml:space="preserve">AMD-001123</t>
  </si>
  <si>
    <t xml:space="preserve">Foldview Marine Services haul-out sheet 2022-10-04</t>
  </si>
  <si>
    <t xml:space="preserve">day log 2024-04-21</t>
  </si>
  <si>
    <t xml:space="preserve">AMD-001124</t>
  </si>
  <si>
    <t xml:space="preserve">AMD-001125</t>
  </si>
  <si>
    <t xml:space="preserve">6988 Smith Views, Port Angeles, WA</t>
  </si>
  <si>
    <t xml:space="preserve">4435 Reese Roads, Port Angeles, WA</t>
  </si>
  <si>
    <t xml:space="preserve">day log 2024-04-22</t>
  </si>
  <si>
    <t xml:space="preserve">AMD-001126</t>
  </si>
  <si>
    <t xml:space="preserve">Foldview Marine Services haul-out sheet 2023-07-23</t>
  </si>
  <si>
    <t xml:space="preserve">AMD-001127</t>
  </si>
  <si>
    <t xml:space="preserve">day log 2024-04-23</t>
  </si>
  <si>
    <t xml:space="preserve">AMD-001128</t>
  </si>
  <si>
    <t xml:space="preserve">day log 2024-04-24</t>
  </si>
  <si>
    <t xml:space="preserve">AMD-001129</t>
  </si>
  <si>
    <t xml:space="preserve">Foldview Marine Services haul-out sheet 2023-08-27</t>
  </si>
  <si>
    <t xml:space="preserve">day log 2024-04-25</t>
  </si>
  <si>
    <t xml:space="preserve">AMD-001130</t>
  </si>
  <si>
    <t xml:space="preserve">day log 2024-04-26</t>
  </si>
  <si>
    <t xml:space="preserve">AMD-001131</t>
  </si>
  <si>
    <t xml:space="preserve">day log 2024-04-28</t>
  </si>
  <si>
    <t xml:space="preserve">AMD-001132</t>
  </si>
  <si>
    <t xml:space="preserve">AMD-001133</t>
  </si>
  <si>
    <t xml:space="preserve">day log 2024-04-29</t>
  </si>
  <si>
    <t xml:space="preserve">AMD-001134</t>
  </si>
  <si>
    <t xml:space="preserve">18.4</t>
  </si>
  <si>
    <t xml:space="preserve">17.9</t>
  </si>
  <si>
    <t xml:space="preserve">MC-2024-0613</t>
  </si>
  <si>
    <t xml:space="preserve">day log 2024-05-01</t>
  </si>
  <si>
    <t xml:space="preserve">AMD-001135</t>
  </si>
  <si>
    <t xml:space="preserve">AMD-001136</t>
  </si>
  <si>
    <t xml:space="preserve">3145 Jordan Lock, Olympia, WA</t>
  </si>
  <si>
    <t xml:space="preserve">487 Steven Pine, Seattle, WA</t>
  </si>
  <si>
    <t xml:space="preserve">day log 2024-05-02</t>
  </si>
  <si>
    <t xml:space="preserve">AMD-001137</t>
  </si>
  <si>
    <t xml:space="preserve">13.2</t>
  </si>
  <si>
    <t xml:space="preserve">MC-2024-0478</t>
  </si>
  <si>
    <t xml:space="preserve">AMD-001138</t>
  </si>
  <si>
    <t xml:space="preserve">MC-2024-0780</t>
  </si>
  <si>
    <t xml:space="preserve">day log 2024-05-03</t>
  </si>
  <si>
    <t xml:space="preserve">AMD-001139</t>
  </si>
  <si>
    <t xml:space="preserve">day log 2024-05-04</t>
  </si>
  <si>
    <t xml:space="preserve">AMD-001140</t>
  </si>
  <si>
    <t xml:space="preserve">day log 2024-05-05</t>
  </si>
  <si>
    <t xml:space="preserve">AMD-001141</t>
  </si>
  <si>
    <t xml:space="preserve">Foldview Marine Services haul-out sheet 2023-12-28</t>
  </si>
  <si>
    <t xml:space="preserve">day log 2024-05-06</t>
  </si>
  <si>
    <t xml:space="preserve">AMD-001142</t>
  </si>
  <si>
    <t xml:space="preserve">AMD-001143</t>
  </si>
  <si>
    <t xml:space="preserve">CHD62916T839</t>
  </si>
  <si>
    <t xml:space="preserve">CHD66086Y467</t>
  </si>
  <si>
    <t xml:space="preserve">AMD-001144</t>
  </si>
  <si>
    <t xml:space="preserve">CHD90808W290</t>
  </si>
  <si>
    <t xml:space="preserve">CHD44963U494</t>
  </si>
  <si>
    <t xml:space="preserve">day log 2024-05-07</t>
  </si>
  <si>
    <t xml:space="preserve">AMD-001145</t>
  </si>
  <si>
    <t xml:space="preserve">AMD-001146</t>
  </si>
  <si>
    <t xml:space="preserve">day log 2024-05-09</t>
  </si>
  <si>
    <t xml:space="preserve">AMD-001147</t>
  </si>
  <si>
    <t xml:space="preserve">750616</t>
  </si>
  <si>
    <t xml:space="preserve">277446</t>
  </si>
  <si>
    <t xml:space="preserve">day log 2024-05-10</t>
  </si>
  <si>
    <t xml:space="preserve">AMD-001148</t>
  </si>
  <si>
    <t xml:space="preserve">AMD-001149</t>
  </si>
  <si>
    <t xml:space="preserve">day log 2024-05-13</t>
  </si>
  <si>
    <t xml:space="preserve">AMD-001150</t>
  </si>
  <si>
    <t xml:space="preserve">AMD-001151</t>
  </si>
  <si>
    <t xml:space="preserve">44.6</t>
  </si>
  <si>
    <t xml:space="preserve">41.8</t>
  </si>
  <si>
    <t xml:space="preserve">Foldview Marine Services haul-out sheet 2023-04-25</t>
  </si>
  <si>
    <t xml:space="preserve">day log 2024-05-14</t>
  </si>
  <si>
    <t xml:space="preserve">AMD-001152</t>
  </si>
  <si>
    <t xml:space="preserve">CHD50556H961</t>
  </si>
  <si>
    <t xml:space="preserve">CHD79097Y391</t>
  </si>
  <si>
    <t xml:space="preserve">day log 2024-05-15</t>
  </si>
  <si>
    <t xml:space="preserve">AMD-001153</t>
  </si>
  <si>
    <t xml:space="preserve">day log 2024-05-17</t>
  </si>
  <si>
    <t xml:space="preserve">AMD-001154</t>
  </si>
  <si>
    <t xml:space="preserve">511507</t>
  </si>
  <si>
    <t xml:space="preserve">929951</t>
  </si>
  <si>
    <t xml:space="preserve">AMD-001155</t>
  </si>
  <si>
    <t xml:space="preserve">AMD-001156</t>
  </si>
  <si>
    <t xml:space="preserve">AMD-001157</t>
  </si>
  <si>
    <t xml:space="preserve">37.3</t>
  </si>
  <si>
    <t xml:space="preserve">day log 2024-05-18</t>
  </si>
  <si>
    <t xml:space="preserve">AMD-001158</t>
  </si>
  <si>
    <t xml:space="preserve">AMD-001159</t>
  </si>
  <si>
    <t xml:space="preserve">day log 2024-05-19</t>
  </si>
  <si>
    <t xml:space="preserve">AMD-001160</t>
  </si>
  <si>
    <t xml:space="preserve">day log 2024-05-23</t>
  </si>
  <si>
    <t xml:space="preserve">AMD-001161</t>
  </si>
  <si>
    <t xml:space="preserve">CHD78423M929</t>
  </si>
  <si>
    <t xml:space="preserve">CHD26830X221</t>
  </si>
  <si>
    <t xml:space="preserve">day log 2024-05-24</t>
  </si>
  <si>
    <t xml:space="preserve">AMD-001162</t>
  </si>
  <si>
    <t xml:space="preserve">AMD-001163</t>
  </si>
  <si>
    <t xml:space="preserve">AMD-001164</t>
  </si>
  <si>
    <t xml:space="preserve">day log 2024-05-25</t>
  </si>
  <si>
    <t xml:space="preserve">AMD-001165</t>
  </si>
  <si>
    <t xml:space="preserve">749 Zavala Stream, Port Angeles, WA</t>
  </si>
  <si>
    <t xml:space="preserve">2901 Dennis Crossing, Everett, WA</t>
  </si>
  <si>
    <t xml:space="preserve">day log 2024-05-26</t>
  </si>
  <si>
    <t xml:space="preserve">AMD-001166</t>
  </si>
  <si>
    <t xml:space="preserve">MC-2024-0375</t>
  </si>
  <si>
    <t xml:space="preserve">day log 2024-05-27</t>
  </si>
  <si>
    <t xml:space="preserve">AMD-001167</t>
  </si>
  <si>
    <t xml:space="preserve">33.0</t>
  </si>
  <si>
    <t xml:space="preserve">MC-2024-0510</t>
  </si>
  <si>
    <t xml:space="preserve">day log 2024-05-28</t>
  </si>
  <si>
    <t xml:space="preserve">AMD-001168</t>
  </si>
  <si>
    <t xml:space="preserve">15.0</t>
  </si>
  <si>
    <t xml:space="preserve">MC-2024-0981</t>
  </si>
  <si>
    <t xml:space="preserve">AMD-001169</t>
  </si>
  <si>
    <t xml:space="preserve">AMD-001170</t>
  </si>
  <si>
    <t xml:space="preserve">Foldview Marine Services haul-out sheet 2023-08-23</t>
  </si>
  <si>
    <t xml:space="preserve">day log 2024-05-29</t>
  </si>
  <si>
    <t xml:space="preserve">AMD-001171</t>
  </si>
  <si>
    <t xml:space="preserve">day log 2024-05-30</t>
  </si>
  <si>
    <t xml:space="preserve">AMD-001172</t>
  </si>
  <si>
    <t xml:space="preserve">CHD91563B888</t>
  </si>
  <si>
    <t xml:space="preserve">CHD40336Z610</t>
  </si>
  <si>
    <t xml:space="preserve">day log 2024-06-02</t>
  </si>
  <si>
    <t xml:space="preserve">AMD-001173</t>
  </si>
  <si>
    <t xml:space="preserve">AMD-001174</t>
  </si>
  <si>
    <t xml:space="preserve">OSPREY HARBOR</t>
  </si>
  <si>
    <t xml:space="preserve">day log 2024-06-04</t>
  </si>
  <si>
    <t xml:space="preserve">AMD-001175</t>
  </si>
  <si>
    <t xml:space="preserve">day log 2024-06-05</t>
  </si>
  <si>
    <t xml:space="preserve">AMD-001176</t>
  </si>
  <si>
    <t xml:space="preserve">day log 2024-06-06</t>
  </si>
  <si>
    <t xml:space="preserve">AMD-001177</t>
  </si>
  <si>
    <t xml:space="preserve">AMD-001178</t>
  </si>
  <si>
    <t xml:space="preserve">Foldview Marine Services haul-out sheet 2023-06-24</t>
  </si>
  <si>
    <t xml:space="preserve">day log 2024-06-07</t>
  </si>
  <si>
    <t xml:space="preserve">AMD-001179</t>
  </si>
  <si>
    <t xml:space="preserve">day log 2024-06-08</t>
  </si>
  <si>
    <t xml:space="preserve">AMD-001180</t>
  </si>
  <si>
    <t xml:space="preserve">MC-2024-0789</t>
  </si>
  <si>
    <t xml:space="preserve">day log 2024-06-10</t>
  </si>
  <si>
    <t xml:space="preserve">AMD-001181</t>
  </si>
  <si>
    <t xml:space="preserve">day log 2024-06-11</t>
  </si>
  <si>
    <t xml:space="preserve">AMD-001182</t>
  </si>
  <si>
    <t xml:space="preserve">AMD-001183</t>
  </si>
  <si>
    <t xml:space="preserve">day log 2024-06-12</t>
  </si>
  <si>
    <t xml:space="preserve">AMD-001184</t>
  </si>
  <si>
    <t xml:space="preserve">AMD-001185</t>
  </si>
  <si>
    <t xml:space="preserve">day log 2024-06-15</t>
  </si>
  <si>
    <t xml:space="preserve">AMD-001186</t>
  </si>
  <si>
    <t xml:space="preserve">day log 2024-06-16</t>
  </si>
  <si>
    <t xml:space="preserve">AMD-001187</t>
  </si>
  <si>
    <t xml:space="preserve">AMD-001188</t>
  </si>
  <si>
    <t xml:space="preserve">day log 2024-06-17</t>
  </si>
  <si>
    <t xml:space="preserve">AMD-001189</t>
  </si>
  <si>
    <t xml:space="preserve">MC-2024-0794</t>
  </si>
  <si>
    <t xml:space="preserve">day log 2024-06-18</t>
  </si>
  <si>
    <t xml:space="preserve">AMD-001190</t>
  </si>
  <si>
    <t xml:space="preserve">MC-2024-0747</t>
  </si>
  <si>
    <t xml:space="preserve">day log 2024-06-19</t>
  </si>
  <si>
    <t xml:space="preserve">AMD-001191</t>
  </si>
  <si>
    <t xml:space="preserve">487265</t>
  </si>
  <si>
    <t xml:space="preserve">733097</t>
  </si>
  <si>
    <t xml:space="preserve">day log 2024-06-20</t>
  </si>
  <si>
    <t xml:space="preserve">AMD-001192</t>
  </si>
  <si>
    <t xml:space="preserve">50.8</t>
  </si>
  <si>
    <t xml:space="preserve">MC-2024-0630</t>
  </si>
  <si>
    <t xml:space="preserve">day log 2024-06-21</t>
  </si>
  <si>
    <t xml:space="preserve">AMD-001193</t>
  </si>
  <si>
    <t xml:space="preserve">39.6</t>
  </si>
  <si>
    <t xml:space="preserve">Foldview Marine Services haul-out sheet 2024-05-26</t>
  </si>
  <si>
    <t xml:space="preserve">AMD-001194</t>
  </si>
  <si>
    <t xml:space="preserve">day log 2024-06-22</t>
  </si>
  <si>
    <t xml:space="preserve">AMD-001195</t>
  </si>
  <si>
    <t xml:space="preserve">CHD95466T993</t>
  </si>
  <si>
    <t xml:space="preserve">CHD84434F828</t>
  </si>
  <si>
    <t xml:space="preserve">day log 2024-06-24</t>
  </si>
  <si>
    <t xml:space="preserve">AMD-001196</t>
  </si>
  <si>
    <t xml:space="preserve">2197 Brady Park, Aberdeen, WA</t>
  </si>
  <si>
    <t xml:space="preserve">1797 Destiny Mall, Seattle, WA</t>
  </si>
  <si>
    <t xml:space="preserve">AMD-001197</t>
  </si>
  <si>
    <t xml:space="preserve">day log 2024-06-26</t>
  </si>
  <si>
    <t xml:space="preserve">AMD-001198</t>
  </si>
  <si>
    <t xml:space="preserve">MC-2024-0878</t>
  </si>
  <si>
    <t xml:space="preserve">AMD-001199</t>
  </si>
  <si>
    <t xml:space="preserve">day log 2024-06-27</t>
  </si>
  <si>
    <t xml:space="preserve">AMD-001200</t>
  </si>
  <si>
    <t xml:space="preserve">37.7</t>
  </si>
  <si>
    <t xml:space="preserve">Foldview Marine Services haul-out sheet 2023-09-03</t>
  </si>
  <si>
    <t xml:space="preserve">day log 2024-06-28</t>
  </si>
  <si>
    <t xml:space="preserve">AMD-001201</t>
  </si>
  <si>
    <t xml:space="preserve">AMD-001202</t>
  </si>
  <si>
    <t xml:space="preserve">day log 2024-06-29</t>
  </si>
  <si>
    <t xml:space="preserve">AMD-001203</t>
  </si>
  <si>
    <t xml:space="preserve">day log 2024-06-30</t>
  </si>
  <si>
    <t xml:space="preserve">AMD-001204</t>
  </si>
  <si>
    <t xml:space="preserve">44.2</t>
  </si>
  <si>
    <t xml:space="preserve">43.0</t>
  </si>
  <si>
    <t xml:space="preserve">Foldview Marine Services haul-out sheet 2024-02-12</t>
  </si>
  <si>
    <t xml:space="preserve">day log 2024-07-01</t>
  </si>
  <si>
    <t xml:space="preserve">AMD-001205</t>
  </si>
  <si>
    <t xml:space="preserve">606 Campbell Lake, Everett, WA</t>
  </si>
  <si>
    <t xml:space="preserve">699 Colon Loaf, Bellingham, WA</t>
  </si>
  <si>
    <t xml:space="preserve">AMD-001206</t>
  </si>
  <si>
    <t xml:space="preserve">154218</t>
  </si>
  <si>
    <t xml:space="preserve">134476</t>
  </si>
  <si>
    <t xml:space="preserve">day log 2024-07-02</t>
  </si>
  <si>
    <t xml:space="preserve">AMD-001207</t>
  </si>
  <si>
    <t xml:space="preserve">AMD-001208</t>
  </si>
  <si>
    <t xml:space="preserve">CHD84606X425</t>
  </si>
  <si>
    <t xml:space="preserve">CHD26879V786</t>
  </si>
  <si>
    <t xml:space="preserve">day log 2024-07-05</t>
  </si>
  <si>
    <t xml:space="preserve">AMD-001209</t>
  </si>
  <si>
    <t xml:space="preserve">day log 2024-07-06</t>
  </si>
  <si>
    <t xml:space="preserve">AMD-001210</t>
  </si>
  <si>
    <t xml:space="preserve">CHD15348Y393</t>
  </si>
  <si>
    <t xml:space="preserve">CHD34126K787</t>
  </si>
  <si>
    <t xml:space="preserve">day log 2024-07-09</t>
  </si>
  <si>
    <t xml:space="preserve">AMD-001211</t>
  </si>
  <si>
    <t xml:space="preserve">day log 2024-07-12</t>
  </si>
  <si>
    <t xml:space="preserve">AMD-001212</t>
  </si>
  <si>
    <t xml:space="preserve">7387 Myers Knolls, Tacoma, WA</t>
  </si>
  <si>
    <t xml:space="preserve">6027 Abbott Mission, Portland, OR</t>
  </si>
  <si>
    <t xml:space="preserve">AMD-001213</t>
  </si>
  <si>
    <t xml:space="preserve">day log 2024-07-13</t>
  </si>
  <si>
    <t xml:space="preserve">AMD-001214</t>
  </si>
  <si>
    <t xml:space="preserve">AMD-001215</t>
  </si>
  <si>
    <t xml:space="preserve">day log 2024-07-14</t>
  </si>
  <si>
    <t xml:space="preserve">AMD-001216</t>
  </si>
  <si>
    <t xml:space="preserve">AMD-001217</t>
  </si>
  <si>
    <t xml:space="preserve">977774</t>
  </si>
  <si>
    <t xml:space="preserve">445467</t>
  </si>
  <si>
    <t xml:space="preserve">AMD-001218</t>
  </si>
  <si>
    <t xml:space="preserve">MC-2024-0476</t>
  </si>
  <si>
    <t xml:space="preserve">day log 2024-07-15</t>
  </si>
  <si>
    <t xml:space="preserve">AMD-001219</t>
  </si>
  <si>
    <t xml:space="preserve">1335 Hendricks Islands, Chaldale, WA</t>
  </si>
  <si>
    <t xml:space="preserve">4526 Mario Causeway, Newport, OR</t>
  </si>
  <si>
    <t xml:space="preserve">AMD-001220</t>
  </si>
  <si>
    <t xml:space="preserve">AMD-001221</t>
  </si>
  <si>
    <t xml:space="preserve">day log 2024-07-17</t>
  </si>
  <si>
    <t xml:space="preserve">AMD-001222</t>
  </si>
  <si>
    <t xml:space="preserve">3.1</t>
  </si>
  <si>
    <t xml:space="preserve">MC-2024-0166</t>
  </si>
  <si>
    <t xml:space="preserve">day log 2024-07-19</t>
  </si>
  <si>
    <t xml:space="preserve">AMD-001223</t>
  </si>
  <si>
    <t xml:space="preserve">day log 2024-07-20</t>
  </si>
  <si>
    <t xml:space="preserve">AMD-001224</t>
  </si>
  <si>
    <t xml:space="preserve">CHD77553M752</t>
  </si>
  <si>
    <t xml:space="preserve">CHD85442C613</t>
  </si>
  <si>
    <t xml:space="preserve">AMD-001225</t>
  </si>
  <si>
    <t xml:space="preserve">193834</t>
  </si>
  <si>
    <t xml:space="preserve">893507</t>
  </si>
  <si>
    <t xml:space="preserve">AMD-001226</t>
  </si>
  <si>
    <t xml:space="preserve">day log 2024-07-21</t>
  </si>
  <si>
    <t xml:space="preserve">AMD-001227</t>
  </si>
  <si>
    <t xml:space="preserve">MC-2024-0135</t>
  </si>
  <si>
    <t xml:space="preserve">AMD-001228</t>
  </si>
  <si>
    <t xml:space="preserve">6700 Cruz Ports, Olympia, WA</t>
  </si>
  <si>
    <t xml:space="preserve">4446 Benjamin Mountains, Newport, OR</t>
  </si>
  <si>
    <t xml:space="preserve">day log 2024-07-23</t>
  </si>
  <si>
    <t xml:space="preserve">AMD-001229</t>
  </si>
  <si>
    <t xml:space="preserve">AMD-001230</t>
  </si>
  <si>
    <t xml:space="preserve">54.1</t>
  </si>
  <si>
    <t xml:space="preserve">54.8</t>
  </si>
  <si>
    <t xml:space="preserve">Foldview Marine Services haul-out sheet 2022-09-15</t>
  </si>
  <si>
    <t xml:space="preserve">AMD-001231</t>
  </si>
  <si>
    <t xml:space="preserve">Foldview Marine Services haul-out sheet 2023-01-05</t>
  </si>
  <si>
    <t xml:space="preserve">day log 2024-07-28</t>
  </si>
  <si>
    <t xml:space="preserve">AMD-001232</t>
  </si>
  <si>
    <t xml:space="preserve">40.3</t>
  </si>
  <si>
    <t xml:space="preserve">MC-2024-0489</t>
  </si>
  <si>
    <t xml:space="preserve">day log 2024-07-31</t>
  </si>
  <si>
    <t xml:space="preserve">AMD-001233</t>
  </si>
  <si>
    <t xml:space="preserve">day log 2024-08-01</t>
  </si>
  <si>
    <t xml:space="preserve">AMD-001234</t>
  </si>
  <si>
    <t xml:space="preserve">MC-2024-0840</t>
  </si>
  <si>
    <t xml:space="preserve">AMD-001235</t>
  </si>
  <si>
    <t xml:space="preserve">MC-2024-0146</t>
  </si>
  <si>
    <t xml:space="preserve">day log 2024-08-02</t>
  </si>
  <si>
    <t xml:space="preserve">AMD-001236</t>
  </si>
  <si>
    <t xml:space="preserve">2008</t>
  </si>
  <si>
    <t xml:space="preserve">AMD-001237</t>
  </si>
  <si>
    <t xml:space="preserve">day log 2024-08-03</t>
  </si>
  <si>
    <t xml:space="preserve">AMD-001238</t>
  </si>
  <si>
    <t xml:space="preserve">AMD-001239</t>
  </si>
  <si>
    <t xml:space="preserve">AMD-001240</t>
  </si>
  <si>
    <t xml:space="preserve">AMD-001241</t>
  </si>
  <si>
    <t xml:space="preserve">MC-2024-0891</t>
  </si>
  <si>
    <t xml:space="preserve">day log 2024-08-05</t>
  </si>
  <si>
    <t xml:space="preserve">AMD-001242</t>
  </si>
  <si>
    <t xml:space="preserve">day log 2024-08-06</t>
  </si>
  <si>
    <t xml:space="preserve">AMD-001243</t>
  </si>
  <si>
    <t xml:space="preserve">MC-2024-0411</t>
  </si>
  <si>
    <t xml:space="preserve">AMD-001244</t>
  </si>
  <si>
    <t xml:space="preserve">51.6</t>
  </si>
  <si>
    <t xml:space="preserve">Foldview Marine Services haul-out sheet 2024-01-03</t>
  </si>
  <si>
    <t xml:space="preserve">AMD-001245</t>
  </si>
  <si>
    <t xml:space="preserve">MC-2024-0138</t>
  </si>
  <si>
    <t xml:space="preserve">day log 2024-08-07</t>
  </si>
  <si>
    <t xml:space="preserve">AMD-001246</t>
  </si>
  <si>
    <t xml:space="preserve">AMD-001247</t>
  </si>
  <si>
    <t xml:space="preserve">AMD-001248</t>
  </si>
  <si>
    <t xml:space="preserve">AMD-001249</t>
  </si>
  <si>
    <t xml:space="preserve">day log 2024-08-08</t>
  </si>
  <si>
    <t xml:space="preserve">AMD-001250</t>
  </si>
  <si>
    <t xml:space="preserve">day log 2024-08-09</t>
  </si>
  <si>
    <t xml:space="preserve">AMD-001251</t>
  </si>
  <si>
    <t xml:space="preserve">CHD95670G964</t>
  </si>
  <si>
    <t xml:space="preserve">CHD82574I817</t>
  </si>
  <si>
    <t xml:space="preserve">AMD-001252</t>
  </si>
  <si>
    <t xml:space="preserve">day log 2024-08-10</t>
  </si>
  <si>
    <t xml:space="preserve">AMD-001253</t>
  </si>
  <si>
    <t xml:space="preserve">AMD-001254</t>
  </si>
  <si>
    <t xml:space="preserve">day log 2024-08-11</t>
  </si>
  <si>
    <t xml:space="preserve">AMD-001255</t>
  </si>
  <si>
    <t xml:space="preserve">AMD-001256</t>
  </si>
  <si>
    <t xml:space="preserve">AMD-001257</t>
  </si>
  <si>
    <t xml:space="preserve">26.8</t>
  </si>
  <si>
    <t xml:space="preserve">Foldview Marine Services haul-out sheet 2024-03-26</t>
  </si>
  <si>
    <t xml:space="preserve">day log 2024-08-12</t>
  </si>
  <si>
    <t xml:space="preserve">AMD-001258</t>
  </si>
  <si>
    <t xml:space="preserve">CHD53772H101</t>
  </si>
  <si>
    <t xml:space="preserve">CHD46682N126</t>
  </si>
  <si>
    <t xml:space="preserve">AMD-001259</t>
  </si>
  <si>
    <t xml:space="preserve">AMD-001260</t>
  </si>
  <si>
    <t xml:space="preserve">Foldview Marine Services haul-out sheet 2024-07-21</t>
  </si>
  <si>
    <t xml:space="preserve">day log 2024-08-14</t>
  </si>
  <si>
    <t xml:space="preserve">AMD-001261</t>
  </si>
  <si>
    <t xml:space="preserve">MC-2024-0267</t>
  </si>
  <si>
    <t xml:space="preserve">AMD-001262</t>
  </si>
  <si>
    <t xml:space="preserve">day log 2024-08-17</t>
  </si>
  <si>
    <t xml:space="preserve">AMD-001263</t>
  </si>
  <si>
    <t xml:space="preserve">32.5</t>
  </si>
  <si>
    <t xml:space="preserve">MC-2024-0608</t>
  </si>
  <si>
    <t xml:space="preserve">day log 2024-08-18</t>
  </si>
  <si>
    <t xml:space="preserve">AMD-001264</t>
  </si>
  <si>
    <t xml:space="preserve">AMD-001265</t>
  </si>
  <si>
    <t xml:space="preserve">day log 2024-08-19</t>
  </si>
  <si>
    <t xml:space="preserve">AMD-001266</t>
  </si>
  <si>
    <t xml:space="preserve">5210 Gina Tunnel, Chaldale, WA</t>
  </si>
  <si>
    <t xml:space="preserve">581 Susan Cliffs, Tacoma, WA</t>
  </si>
  <si>
    <t xml:space="preserve">day log 2024-08-20</t>
  </si>
  <si>
    <t xml:space="preserve">AMD-001267</t>
  </si>
  <si>
    <t xml:space="preserve">43.4</t>
  </si>
  <si>
    <t xml:space="preserve">MC-2024-0755</t>
  </si>
  <si>
    <t xml:space="preserve">AMD-001268</t>
  </si>
  <si>
    <t xml:space="preserve">day log 2024-08-22</t>
  </si>
  <si>
    <t xml:space="preserve">AMD-001269</t>
  </si>
  <si>
    <t xml:space="preserve">6370 Scott Inlet, Portland, OR</t>
  </si>
  <si>
    <t xml:space="preserve">1874 Dylan Lake, Everett, WA</t>
  </si>
  <si>
    <t xml:space="preserve">AMD-001270</t>
  </si>
  <si>
    <t xml:space="preserve">AMD-001271</t>
  </si>
  <si>
    <t xml:space="preserve">day log 2024-08-23</t>
  </si>
  <si>
    <t xml:space="preserve">AMD-001272</t>
  </si>
  <si>
    <t xml:space="preserve">day log 2024-08-24</t>
  </si>
  <si>
    <t xml:space="preserve">AMD-001273</t>
  </si>
  <si>
    <t xml:space="preserve">AMD-001274</t>
  </si>
  <si>
    <t xml:space="preserve">5.9</t>
  </si>
  <si>
    <t xml:space="preserve">Foldview Marine Services haul-out sheet 2022-08-15</t>
  </si>
  <si>
    <t xml:space="preserve">day log 2024-08-26</t>
  </si>
  <si>
    <t xml:space="preserve">AMD-001275</t>
  </si>
  <si>
    <t xml:space="preserve">day log 2024-08-28</t>
  </si>
  <si>
    <t xml:space="preserve">AMD-001276</t>
  </si>
  <si>
    <t xml:space="preserve">MC-2024-0929</t>
  </si>
  <si>
    <t xml:space="preserve">AMD-001277</t>
  </si>
  <si>
    <t xml:space="preserve">8803 Hailey Cape, Portland, OR</t>
  </si>
  <si>
    <t xml:space="preserve">6221 Jessica Port, Olympia, WA</t>
  </si>
  <si>
    <t xml:space="preserve">AMD-001278</t>
  </si>
  <si>
    <t xml:space="preserve">40.6</t>
  </si>
  <si>
    <t xml:space="preserve">Foldview Marine Services haul-out sheet 2022-11-26</t>
  </si>
  <si>
    <t xml:space="preserve">day log 2024-08-29</t>
  </si>
  <si>
    <t xml:space="preserve">AMD-001279</t>
  </si>
  <si>
    <t xml:space="preserve">Foldview Marine Services haul-out sheet 2023-05-28</t>
  </si>
  <si>
    <t xml:space="preserve">day log 2024-08-30</t>
  </si>
  <si>
    <t xml:space="preserve">AMD-001280</t>
  </si>
  <si>
    <t xml:space="preserve">day log 2024-09-01</t>
  </si>
  <si>
    <t xml:space="preserve">AMD-001281</t>
  </si>
  <si>
    <t xml:space="preserve">day log 2024-09-02</t>
  </si>
  <si>
    <t xml:space="preserve">AMD-001282</t>
  </si>
  <si>
    <t xml:space="preserve">day log 2024-09-03</t>
  </si>
  <si>
    <t xml:space="preserve">AMD-001283</t>
  </si>
  <si>
    <t xml:space="preserve">AMD-001284</t>
  </si>
  <si>
    <t xml:space="preserve">AMD-001285</t>
  </si>
  <si>
    <t xml:space="preserve">8252 Davis Haven, Astoria, OR</t>
  </si>
  <si>
    <t xml:space="preserve">438 Michelle Path, Olympia, WA</t>
  </si>
  <si>
    <t xml:space="preserve">day log 2024-09-04</t>
  </si>
  <si>
    <t xml:space="preserve">AMD-001286</t>
  </si>
  <si>
    <t xml:space="preserve">AMD-001287</t>
  </si>
  <si>
    <t xml:space="preserve">44.7</t>
  </si>
  <si>
    <t xml:space="preserve">AMD-001288</t>
  </si>
  <si>
    <t xml:space="preserve">31.7</t>
  </si>
  <si>
    <t xml:space="preserve">MC-2024-0091</t>
  </si>
  <si>
    <t xml:space="preserve">day log 2024-09-05</t>
  </si>
  <si>
    <t xml:space="preserve">AMD-001289</t>
  </si>
  <si>
    <t xml:space="preserve">AMD-001290</t>
  </si>
  <si>
    <t xml:space="preserve">day log 2024-09-06</t>
  </si>
  <si>
    <t xml:space="preserve">AMD-001291</t>
  </si>
  <si>
    <t xml:space="preserve">day log 2024-09-07</t>
  </si>
  <si>
    <t xml:space="preserve">AMD-001292</t>
  </si>
  <si>
    <t xml:space="preserve">Foldview Marine Services haul-out sheet 2023-07-07</t>
  </si>
  <si>
    <t xml:space="preserve">day log 2024-09-08</t>
  </si>
  <si>
    <t xml:space="preserve">AMD-001293</t>
  </si>
  <si>
    <t xml:space="preserve">AMD-001294</t>
  </si>
  <si>
    <t xml:space="preserve">33.7</t>
  </si>
  <si>
    <t xml:space="preserve">32.4</t>
  </si>
  <si>
    <t xml:space="preserve">Foldview Marine Services haul-out sheet 2023-11-26</t>
  </si>
  <si>
    <t xml:space="preserve">AMD-001295</t>
  </si>
  <si>
    <t xml:space="preserve">3.3</t>
  </si>
  <si>
    <t xml:space="preserve">3.4</t>
  </si>
  <si>
    <t xml:space="preserve">MC-2024-0787</t>
  </si>
  <si>
    <t xml:space="preserve">day log 2024-09-09</t>
  </si>
  <si>
    <t xml:space="preserve">AMD-001296</t>
  </si>
  <si>
    <t xml:space="preserve">day log 2024-09-10</t>
  </si>
  <si>
    <t xml:space="preserve">AMD-001297</t>
  </si>
  <si>
    <t xml:space="preserve">AMD-001298</t>
  </si>
  <si>
    <t xml:space="preserve">day log 2024-09-11</t>
  </si>
  <si>
    <t xml:space="preserve">AMD-001299</t>
  </si>
  <si>
    <t xml:space="preserve">day log 2024-09-12</t>
  </si>
  <si>
    <t xml:space="preserve">AMD-001300</t>
  </si>
  <si>
    <t xml:space="preserve">MC-2024-0306</t>
  </si>
  <si>
    <t xml:space="preserve">AMD-001301</t>
  </si>
  <si>
    <t xml:space="preserve">6300 Douglas Forks, Coos Bay, OR</t>
  </si>
  <si>
    <t xml:space="preserve">8135 Ryan Meadows, Port Angeles, WA</t>
  </si>
  <si>
    <t xml:space="preserve">AMD-001302</t>
  </si>
  <si>
    <t xml:space="preserve">AMD-001303</t>
  </si>
  <si>
    <t xml:space="preserve">7.5</t>
  </si>
  <si>
    <t xml:space="preserve">MC-2024-0972</t>
  </si>
  <si>
    <t xml:space="preserve">day log 2024-09-13</t>
  </si>
  <si>
    <t xml:space="preserve">AMD-001304</t>
  </si>
  <si>
    <t xml:space="preserve">AMD-001305</t>
  </si>
  <si>
    <t xml:space="preserve">day log 2024-09-15</t>
  </si>
  <si>
    <t xml:space="preserve">AMD-001306</t>
  </si>
  <si>
    <t xml:space="preserve">day log 2024-09-16</t>
  </si>
  <si>
    <t xml:space="preserve">AMD-001307</t>
  </si>
  <si>
    <t xml:space="preserve">3.6</t>
  </si>
  <si>
    <t xml:space="preserve">MC-2024-0520</t>
  </si>
  <si>
    <t xml:space="preserve">day log 2024-09-17</t>
  </si>
  <si>
    <t xml:space="preserve">AMD-001308</t>
  </si>
  <si>
    <t xml:space="preserve">day log 2024-09-18</t>
  </si>
  <si>
    <t xml:space="preserve">AMD-001309</t>
  </si>
  <si>
    <t xml:space="preserve">AMD-001310</t>
  </si>
  <si>
    <t xml:space="preserve">AMD-001311</t>
  </si>
  <si>
    <t xml:space="preserve">24.4</t>
  </si>
  <si>
    <t xml:space="preserve">MC-2024-0324</t>
  </si>
  <si>
    <t xml:space="preserve">day log 2024-09-20</t>
  </si>
  <si>
    <t xml:space="preserve">AMD-001312</t>
  </si>
  <si>
    <t xml:space="preserve">AMD-001313</t>
  </si>
  <si>
    <t xml:space="preserve">29.5</t>
  </si>
  <si>
    <t xml:space="preserve">Foldview Marine Services haul-out sheet 2022-10-15</t>
  </si>
  <si>
    <t xml:space="preserve">day log 2024-09-21</t>
  </si>
  <si>
    <t xml:space="preserve">AMD-001314</t>
  </si>
  <si>
    <t xml:space="preserve">day log 2024-09-22</t>
  </si>
  <si>
    <t xml:space="preserve">AMD-001315</t>
  </si>
  <si>
    <t xml:space="preserve">AMD-001316</t>
  </si>
  <si>
    <t xml:space="preserve">day log 2024-09-23</t>
  </si>
  <si>
    <t xml:space="preserve">AMD-001317</t>
  </si>
  <si>
    <t xml:space="preserve">1989</t>
  </si>
  <si>
    <t xml:space="preserve">day log 2024-09-26</t>
  </si>
  <si>
    <t xml:space="preserve">AMD-001318</t>
  </si>
  <si>
    <t xml:space="preserve">AMD-001319</t>
  </si>
  <si>
    <t xml:space="preserve">day log 2024-09-27</t>
  </si>
  <si>
    <t xml:space="preserve">AMD-001320</t>
  </si>
  <si>
    <t xml:space="preserve">day log 2024-09-28</t>
  </si>
  <si>
    <t xml:space="preserve">AMD-001321</t>
  </si>
  <si>
    <t xml:space="preserve">10.4</t>
  </si>
  <si>
    <t xml:space="preserve">Foldview Marine Services haul-out sheet 2022-12-14</t>
  </si>
  <si>
    <t xml:space="preserve">day log 2024-10-01</t>
  </si>
  <si>
    <t xml:space="preserve">AMD-001322</t>
  </si>
  <si>
    <t xml:space="preserve">day log 2024-10-02</t>
  </si>
  <si>
    <t xml:space="preserve">AMD-001323</t>
  </si>
  <si>
    <t xml:space="preserve">Foldview Marine Services haul-out sheet 2023-02-17</t>
  </si>
  <si>
    <t xml:space="preserve">day log 2024-10-04</t>
  </si>
  <si>
    <t xml:space="preserve">AMD-001324</t>
  </si>
  <si>
    <t xml:space="preserve">Foldview Marine Services haul-out sheet 2023-06-02</t>
  </si>
  <si>
    <t xml:space="preserve">AMD-001325</t>
  </si>
  <si>
    <t xml:space="preserve">day log 2024-10-05</t>
  </si>
  <si>
    <t xml:space="preserve">AMD-001326</t>
  </si>
  <si>
    <t xml:space="preserve">CHD79775O564</t>
  </si>
  <si>
    <t xml:space="preserve">CHD55900P967</t>
  </si>
  <si>
    <t xml:space="preserve">day log 2024-10-07</t>
  </si>
  <si>
    <t xml:space="preserve">AMD-001327</t>
  </si>
  <si>
    <t xml:space="preserve">24.7</t>
  </si>
  <si>
    <t xml:space="preserve">Foldview Marine Services haul-out sheet 2024-01-01</t>
  </si>
  <si>
    <t xml:space="preserve">day log 2024-10-08</t>
  </si>
  <si>
    <t xml:space="preserve">AMD-001328</t>
  </si>
  <si>
    <t xml:space="preserve">AMD-001329</t>
  </si>
  <si>
    <t xml:space="preserve">AMD-001330</t>
  </si>
  <si>
    <t xml:space="preserve">day log 2024-10-09</t>
  </si>
  <si>
    <t xml:space="preserve">AMD-001331</t>
  </si>
  <si>
    <t xml:space="preserve">52.8</t>
  </si>
  <si>
    <t xml:space="preserve">MC-2024-0126</t>
  </si>
  <si>
    <t xml:space="preserve">day log 2024-10-11</t>
  </si>
  <si>
    <t xml:space="preserve">AMD-001332</t>
  </si>
  <si>
    <t xml:space="preserve">AMD-001333</t>
  </si>
  <si>
    <t xml:space="preserve">959432</t>
  </si>
  <si>
    <t xml:space="preserve">442795</t>
  </si>
  <si>
    <t xml:space="preserve">AMD-001334</t>
  </si>
  <si>
    <t xml:space="preserve">MC-2024-0528</t>
  </si>
  <si>
    <t xml:space="preserve">day log 2024-10-12</t>
  </si>
  <si>
    <t xml:space="preserve">AMD-001335</t>
  </si>
  <si>
    <t xml:space="preserve">day log 2024-10-13</t>
  </si>
  <si>
    <t xml:space="preserve">AMD-001336</t>
  </si>
  <si>
    <t xml:space="preserve">MC-2024-0249</t>
  </si>
  <si>
    <t xml:space="preserve">day log 2024-10-14</t>
  </si>
  <si>
    <t xml:space="preserve">AMD-001337</t>
  </si>
  <si>
    <t xml:space="preserve">AMD-001338</t>
  </si>
  <si>
    <t xml:space="preserve">CHD97225D950</t>
  </si>
  <si>
    <t xml:space="preserve">CHD59875X800</t>
  </si>
  <si>
    <t xml:space="preserve">day log 2024-10-16</t>
  </si>
  <si>
    <t xml:space="preserve">AMD-001339</t>
  </si>
  <si>
    <t xml:space="preserve">day log 2024-10-18</t>
  </si>
  <si>
    <t xml:space="preserve">AMD-001340</t>
  </si>
  <si>
    <t xml:space="preserve">2810 Heather Overpass, Newport, OR</t>
  </si>
  <si>
    <t xml:space="preserve">6081 Burnett Knoll, Tacoma, WA</t>
  </si>
  <si>
    <t xml:space="preserve">day log 2024-10-19</t>
  </si>
  <si>
    <t xml:space="preserve">AMD-001341</t>
  </si>
  <si>
    <t xml:space="preserve">AMD-001342</t>
  </si>
  <si>
    <t xml:space="preserve">day log 2024-10-20</t>
  </si>
  <si>
    <t xml:space="preserve">AMD-001343</t>
  </si>
  <si>
    <t xml:space="preserve">756913</t>
  </si>
  <si>
    <t xml:space="preserve">154232</t>
  </si>
  <si>
    <t xml:space="preserve">day log 2024-10-22</t>
  </si>
  <si>
    <t xml:space="preserve">AMD-001344</t>
  </si>
  <si>
    <t xml:space="preserve">day log 2024-10-23</t>
  </si>
  <si>
    <t xml:space="preserve">AMD-001345</t>
  </si>
  <si>
    <t xml:space="preserve">day log 2024-10-24</t>
  </si>
  <si>
    <t xml:space="preserve">AMD-001346</t>
  </si>
  <si>
    <t xml:space="preserve">day log 2024-10-25</t>
  </si>
  <si>
    <t xml:space="preserve">AMD-001347</t>
  </si>
  <si>
    <t xml:space="preserve">AMD-001348</t>
  </si>
  <si>
    <t xml:space="preserve">CHD87338S903</t>
  </si>
  <si>
    <t xml:space="preserve">CHD94978M466</t>
  </si>
  <si>
    <t xml:space="preserve">day log 2024-10-26</t>
  </si>
  <si>
    <t xml:space="preserve">AMD-001349</t>
  </si>
  <si>
    <t xml:space="preserve">day log 2024-10-28</t>
  </si>
  <si>
    <t xml:space="preserve">AMD-001350</t>
  </si>
  <si>
    <t xml:space="preserve">36.6</t>
  </si>
  <si>
    <t xml:space="preserve">Foldview Marine Services haul-out sheet 2022-09-24</t>
  </si>
  <si>
    <t xml:space="preserve">day log 2024-10-29</t>
  </si>
  <si>
    <t xml:space="preserve">AMD-001351</t>
  </si>
  <si>
    <t xml:space="preserve">660154</t>
  </si>
  <si>
    <t xml:space="preserve">951619</t>
  </si>
  <si>
    <t xml:space="preserve">day log 2024-10-30</t>
  </si>
  <si>
    <t xml:space="preserve">AMD-001352</t>
  </si>
  <si>
    <t xml:space="preserve">AMD-001353</t>
  </si>
  <si>
    <t xml:space="preserve">1983</t>
  </si>
  <si>
    <t xml:space="preserve">AMD-001354</t>
  </si>
  <si>
    <t xml:space="preserve">471191</t>
  </si>
  <si>
    <t xml:space="preserve">672774</t>
  </si>
  <si>
    <t xml:space="preserve">day log 2024-10-31</t>
  </si>
  <si>
    <t xml:space="preserve">AMD-001355</t>
  </si>
  <si>
    <t xml:space="preserve">AMD-001356</t>
  </si>
  <si>
    <t xml:space="preserve">CHD11923O350</t>
  </si>
  <si>
    <t xml:space="preserve">CHD12287E737</t>
  </si>
  <si>
    <t xml:space="preserve">day log 2024-11-01</t>
  </si>
  <si>
    <t xml:space="preserve">AMD-001357</t>
  </si>
  <si>
    <t xml:space="preserve">AMD-001358</t>
  </si>
  <si>
    <t xml:space="preserve">MC-2024-0586</t>
  </si>
  <si>
    <t xml:space="preserve">day log 2024-11-03</t>
  </si>
  <si>
    <t xml:space="preserve">AMD-001359</t>
  </si>
  <si>
    <t xml:space="preserve">day log 2024-11-05</t>
  </si>
  <si>
    <t xml:space="preserve">AMD-001360</t>
  </si>
  <si>
    <t xml:space="preserve">AMD-001361</t>
  </si>
  <si>
    <t xml:space="preserve">AMD-001362</t>
  </si>
  <si>
    <t xml:space="preserve">AMD-001363</t>
  </si>
  <si>
    <t xml:space="preserve">828723</t>
  </si>
  <si>
    <t xml:space="preserve">413627</t>
  </si>
  <si>
    <t xml:space="preserve">AMD-001364</t>
  </si>
  <si>
    <t xml:space="preserve">AMD-001365</t>
  </si>
  <si>
    <t xml:space="preserve">day log 2024-11-06</t>
  </si>
  <si>
    <t xml:space="preserve">AMD-001366</t>
  </si>
  <si>
    <t xml:space="preserve">day log 2024-11-07</t>
  </si>
  <si>
    <t xml:space="preserve">AMD-001367</t>
  </si>
  <si>
    <t xml:space="preserve">Foldview Marine Services haul-out sheet 2024-10-09</t>
  </si>
  <si>
    <t xml:space="preserve">day log 2024-11-08</t>
  </si>
  <si>
    <t xml:space="preserve">AMD-001368</t>
  </si>
  <si>
    <t xml:space="preserve">4714 Nash Keys, Bellingham, WA</t>
  </si>
  <si>
    <t xml:space="preserve">6546 Henry Valley, Seattle, WA</t>
  </si>
  <si>
    <t xml:space="preserve">AMD-001369</t>
  </si>
  <si>
    <t xml:space="preserve">AMD-001370</t>
  </si>
  <si>
    <t xml:space="preserve">223895</t>
  </si>
  <si>
    <t xml:space="preserve">196702</t>
  </si>
  <si>
    <t xml:space="preserve">day log 2024-11-09</t>
  </si>
  <si>
    <t xml:space="preserve">AMD-001371</t>
  </si>
  <si>
    <t xml:space="preserve">day log 2024-11-11</t>
  </si>
  <si>
    <t xml:space="preserve">AMD-001372</t>
  </si>
  <si>
    <t xml:space="preserve">AMD-001373</t>
  </si>
  <si>
    <t xml:space="preserve">AMD-001374</t>
  </si>
  <si>
    <t xml:space="preserve">day log 2024-11-12</t>
  </si>
  <si>
    <t xml:space="preserve">AMD-001375</t>
  </si>
  <si>
    <t xml:space="preserve">day log 2024-11-13</t>
  </si>
  <si>
    <t xml:space="preserve">AMD-001376</t>
  </si>
  <si>
    <t xml:space="preserve">15.6</t>
  </si>
  <si>
    <t xml:space="preserve">MC-2024-0372</t>
  </si>
  <si>
    <t xml:space="preserve">day log 2024-11-14</t>
  </si>
  <si>
    <t xml:space="preserve">AMD-001377</t>
  </si>
  <si>
    <t xml:space="preserve">918866</t>
  </si>
  <si>
    <t xml:space="preserve">250934</t>
  </si>
  <si>
    <t xml:space="preserve">day log 2024-11-15</t>
  </si>
  <si>
    <t xml:space="preserve">AMD-001378</t>
  </si>
  <si>
    <t xml:space="preserve">AMD-001379</t>
  </si>
  <si>
    <t xml:space="preserve">day log 2024-11-16</t>
  </si>
  <si>
    <t xml:space="preserve">AMD-001380</t>
  </si>
  <si>
    <t xml:space="preserve">day log 2024-11-17</t>
  </si>
  <si>
    <t xml:space="preserve">AMD-001381</t>
  </si>
  <si>
    <t xml:space="preserve">AMD-001382</t>
  </si>
  <si>
    <t xml:space="preserve">AMD-001383</t>
  </si>
  <si>
    <t xml:space="preserve">570400</t>
  </si>
  <si>
    <t xml:space="preserve">251612</t>
  </si>
  <si>
    <t xml:space="preserve">day log 2024-11-19</t>
  </si>
  <si>
    <t xml:space="preserve">AMD-001384</t>
  </si>
  <si>
    <t xml:space="preserve">37.6</t>
  </si>
  <si>
    <t xml:space="preserve">AMD-001385</t>
  </si>
  <si>
    <t xml:space="preserve">AMD-001386</t>
  </si>
  <si>
    <t xml:space="preserve">day log 2024-11-20</t>
  </si>
  <si>
    <t xml:space="preserve">AMD-001387</t>
  </si>
  <si>
    <t xml:space="preserve">Foldview Marine Services haul-out sheet 2022-08-09</t>
  </si>
  <si>
    <t xml:space="preserve">AMD-001388</t>
  </si>
  <si>
    <t xml:space="preserve">AMD-001389</t>
  </si>
  <si>
    <t xml:space="preserve">Foldview Marine Services haul-out sheet 2023-06-19</t>
  </si>
  <si>
    <t xml:space="preserve">AMD-001390</t>
  </si>
  <si>
    <t xml:space="preserve">day log 2024-11-21</t>
  </si>
  <si>
    <t xml:space="preserve">AMD-001391</t>
  </si>
  <si>
    <t xml:space="preserve">day log 2024-11-22</t>
  </si>
  <si>
    <t xml:space="preserve">AMD-001392</t>
  </si>
  <si>
    <t xml:space="preserve">CHD53361S640</t>
  </si>
  <si>
    <t xml:space="preserve">CHD69603N583</t>
  </si>
  <si>
    <t xml:space="preserve">AMD-001393</t>
  </si>
  <si>
    <t xml:space="preserve">Foldview Marine Services haul-out sheet 2023-02-20</t>
  </si>
  <si>
    <t xml:space="preserve">day log 2024-11-23</t>
  </si>
  <si>
    <t xml:space="preserve">AMD-001394</t>
  </si>
  <si>
    <t xml:space="preserve">MC-2024-0955</t>
  </si>
  <si>
    <t xml:space="preserve">day log 2024-11-24</t>
  </si>
  <si>
    <t xml:space="preserve">AMD-001395</t>
  </si>
  <si>
    <t xml:space="preserve">day log 2024-11-26</t>
  </si>
  <si>
    <t xml:space="preserve">AMD-001396</t>
  </si>
  <si>
    <t xml:space="preserve">AMD-001397</t>
  </si>
  <si>
    <t xml:space="preserve">MC-2024-0527</t>
  </si>
  <si>
    <t xml:space="preserve">AMD-001398</t>
  </si>
  <si>
    <t xml:space="preserve">MC-2024-0379</t>
  </si>
  <si>
    <t xml:space="preserve">day log 2024-11-27</t>
  </si>
  <si>
    <t xml:space="preserve">AMD-001399</t>
  </si>
  <si>
    <t xml:space="preserve">MC-2024-0328</t>
  </si>
  <si>
    <t xml:space="preserve">AMD-001400</t>
  </si>
  <si>
    <t xml:space="preserve">Foldview Marine Services haul-out sheet 2023-01-03</t>
  </si>
  <si>
    <t xml:space="preserve">day log 2024-11-28</t>
  </si>
  <si>
    <t xml:space="preserve">AMD-001401</t>
  </si>
  <si>
    <t xml:space="preserve">AMD-001402</t>
  </si>
  <si>
    <t xml:space="preserve">day log 2024-11-29</t>
  </si>
  <si>
    <t xml:space="preserve">AMD-001403</t>
  </si>
  <si>
    <t xml:space="preserve">32.9</t>
  </si>
  <si>
    <t xml:space="preserve">MC-2024-0438</t>
  </si>
  <si>
    <t xml:space="preserve">day log 2024-11-30</t>
  </si>
  <si>
    <t xml:space="preserve">AMD-001404</t>
  </si>
  <si>
    <t xml:space="preserve">day log 2024-12-01</t>
  </si>
  <si>
    <t xml:space="preserve">AMD-001405</t>
  </si>
  <si>
    <t xml:space="preserve">AMD-001406</t>
  </si>
  <si>
    <t xml:space="preserve">MC-2024-0227</t>
  </si>
  <si>
    <t xml:space="preserve">day log 2024-12-02</t>
  </si>
  <si>
    <t xml:space="preserve">AMD-001407</t>
  </si>
  <si>
    <t xml:space="preserve">309930</t>
  </si>
  <si>
    <t xml:space="preserve">224412</t>
  </si>
  <si>
    <t xml:space="preserve">day log 2024-12-03</t>
  </si>
  <si>
    <t xml:space="preserve">AMD-001408</t>
  </si>
  <si>
    <t xml:space="preserve">46.3</t>
  </si>
  <si>
    <t xml:space="preserve">MC-2024-0801</t>
  </si>
  <si>
    <t xml:space="preserve">day log 2024-12-05</t>
  </si>
  <si>
    <t xml:space="preserve">AMD-001409</t>
  </si>
  <si>
    <t xml:space="preserve">28.4</t>
  </si>
  <si>
    <t xml:space="preserve">MC-2024-0696</t>
  </si>
  <si>
    <t xml:space="preserve">AMD-001410</t>
  </si>
  <si>
    <t xml:space="preserve">day log 2024-12-06</t>
  </si>
  <si>
    <t xml:space="preserve">AMD-001411</t>
  </si>
  <si>
    <t xml:space="preserve">Foldview Marine Services haul-out sheet 2022-10-14</t>
  </si>
  <si>
    <t xml:space="preserve">day log 2024-12-07</t>
  </si>
  <si>
    <t xml:space="preserve">AMD-001412</t>
  </si>
  <si>
    <t xml:space="preserve">25.6</t>
  </si>
  <si>
    <t xml:space="preserve">MC-2024-0988</t>
  </si>
  <si>
    <t xml:space="preserve">day log 2024-12-10</t>
  </si>
  <si>
    <t xml:space="preserve">AMD-001413</t>
  </si>
  <si>
    <t xml:space="preserve">451637</t>
  </si>
  <si>
    <t xml:space="preserve">274510</t>
  </si>
  <si>
    <t xml:space="preserve">AMD-001414</t>
  </si>
  <si>
    <t xml:space="preserve">49.6</t>
  </si>
  <si>
    <t xml:space="preserve">day log 2024-12-11</t>
  </si>
  <si>
    <t xml:space="preserve">AMD-001415</t>
  </si>
  <si>
    <t xml:space="preserve">4284 Howe Tunnel, Longview, WA</t>
  </si>
  <si>
    <t xml:space="preserve">432 Diana Manors, Chaldale, WA</t>
  </si>
  <si>
    <t xml:space="preserve">AMD-001416</t>
  </si>
  <si>
    <t xml:space="preserve">day log 2024-12-13</t>
  </si>
  <si>
    <t xml:space="preserve">AMD-001417</t>
  </si>
  <si>
    <t xml:space="preserve">day log 2024-12-15</t>
  </si>
  <si>
    <t xml:space="preserve">AMD-001418</t>
  </si>
  <si>
    <t xml:space="preserve">MC-2024-0278</t>
  </si>
  <si>
    <t xml:space="preserve">AMD-001419</t>
  </si>
  <si>
    <t xml:space="preserve">Foldview Marine Services haul-out sheet 2024-01-28</t>
  </si>
  <si>
    <t xml:space="preserve">day log 2024-12-16</t>
  </si>
  <si>
    <t xml:space="preserve">AMD-001420</t>
  </si>
  <si>
    <t xml:space="preserve">day log 2024-12-17</t>
  </si>
  <si>
    <t xml:space="preserve">AMD-001421</t>
  </si>
  <si>
    <t xml:space="preserve">905 Chad Common, Coos Bay, OR</t>
  </si>
  <si>
    <t xml:space="preserve">4958 Lisa Islands, Tacoma, WA</t>
  </si>
  <si>
    <t xml:space="preserve">day log 2024-12-18</t>
  </si>
  <si>
    <t xml:space="preserve">AMD-001422</t>
  </si>
  <si>
    <t xml:space="preserve">10.7</t>
  </si>
  <si>
    <t xml:space="preserve">MC-2024-0116</t>
  </si>
  <si>
    <t xml:space="preserve">day log 2024-12-19</t>
  </si>
  <si>
    <t xml:space="preserve">AMD-001423</t>
  </si>
  <si>
    <t xml:space="preserve">562421</t>
  </si>
  <si>
    <t xml:space="preserve">174566</t>
  </si>
  <si>
    <t xml:space="preserve">AMD-001424</t>
  </si>
  <si>
    <t xml:space="preserve">CHD51321N474</t>
  </si>
  <si>
    <t xml:space="preserve">CHD81883T716</t>
  </si>
  <si>
    <t xml:space="preserve">day log 2024-12-20</t>
  </si>
  <si>
    <t xml:space="preserve">AMD-001425</t>
  </si>
  <si>
    <t xml:space="preserve">AMD-001426</t>
  </si>
  <si>
    <t xml:space="preserve">day log 2024-12-21</t>
  </si>
  <si>
    <t xml:space="preserve">AMD-001427</t>
  </si>
  <si>
    <t xml:space="preserve">MC-2024-0864</t>
  </si>
  <si>
    <t xml:space="preserve">day log 2024-12-22</t>
  </si>
  <si>
    <t xml:space="preserve">AMD-001428</t>
  </si>
  <si>
    <t xml:space="preserve">1994</t>
  </si>
  <si>
    <t xml:space="preserve">day log 2024-12-23</t>
  </si>
  <si>
    <t xml:space="preserve">AMD-001429</t>
  </si>
  <si>
    <t xml:space="preserve">AMD-001430</t>
  </si>
  <si>
    <t xml:space="preserve">52.0</t>
  </si>
  <si>
    <t xml:space="preserve">MC-2024-0969</t>
  </si>
  <si>
    <t xml:space="preserve">day log 2024-12-24</t>
  </si>
  <si>
    <t xml:space="preserve">AMD-001431</t>
  </si>
  <si>
    <t xml:space="preserve">MC-2024-0792</t>
  </si>
  <si>
    <t xml:space="preserve">day log 2024-12-25</t>
  </si>
  <si>
    <t xml:space="preserve">AMD-001432</t>
  </si>
  <si>
    <t xml:space="preserve">day log 2024-12-26</t>
  </si>
  <si>
    <t xml:space="preserve">AMD-001433</t>
  </si>
  <si>
    <t xml:space="preserve">AMD-001434</t>
  </si>
  <si>
    <t xml:space="preserve">day log 2024-12-27</t>
  </si>
  <si>
    <t xml:space="preserve">AMD-001435</t>
  </si>
  <si>
    <t xml:space="preserve">day log 2024-12-28</t>
  </si>
  <si>
    <t xml:space="preserve">AMD-001436</t>
  </si>
  <si>
    <t xml:space="preserve">day log 2024-12-29</t>
  </si>
  <si>
    <t xml:space="preserve">AMD-001437</t>
  </si>
  <si>
    <t xml:space="preserve">Foldview Marine Services haul-out sheet 2024-02-22</t>
  </si>
  <si>
    <t xml:space="preserve">day log 2024-12-31</t>
  </si>
  <si>
    <t xml:space="preserve">AMD-001438</t>
  </si>
  <si>
    <t xml:space="preserve">Foldview Marine Services haul-out sheet 2024-12-05</t>
  </si>
  <si>
    <t xml:space="preserve">AMD-001439</t>
  </si>
  <si>
    <t xml:space="preserve">CHD80957K378</t>
  </si>
  <si>
    <t xml:space="preserve">CHD77669U334</t>
  </si>
  <si>
    <t xml:space="preserve">day log 2025-01-02</t>
  </si>
  <si>
    <t xml:space="preserve">AMD-001440</t>
  </si>
  <si>
    <t xml:space="preserve">MC-2025-0547</t>
  </si>
  <si>
    <t xml:space="preserve">day log 2025-01-03</t>
  </si>
  <si>
    <t xml:space="preserve">AMD-001441</t>
  </si>
  <si>
    <t xml:space="preserve">day log 2025-01-05</t>
  </si>
  <si>
    <t xml:space="preserve">AMD-001442</t>
  </si>
  <si>
    <t xml:space="preserve">Foldview Marine Services haul-out sheet 2024-01-11</t>
  </si>
  <si>
    <t xml:space="preserve">day log 2025-01-07</t>
  </si>
  <si>
    <t xml:space="preserve">AMD-001443</t>
  </si>
  <si>
    <t xml:space="preserve">MC-2025-0899</t>
  </si>
  <si>
    <t xml:space="preserve">day log 2025-01-08</t>
  </si>
  <si>
    <t xml:space="preserve">AMD-001444</t>
  </si>
  <si>
    <t xml:space="preserve">25.0</t>
  </si>
  <si>
    <t xml:space="preserve">MC-2025-0967</t>
  </si>
  <si>
    <t xml:space="preserve">day log 2025-01-09</t>
  </si>
  <si>
    <t xml:space="preserve">AMD-001445</t>
  </si>
  <si>
    <t xml:space="preserve">CHD13564Q161</t>
  </si>
  <si>
    <t xml:space="preserve">CHD36253U615</t>
  </si>
  <si>
    <t xml:space="preserve">AMD-001446</t>
  </si>
  <si>
    <t xml:space="preserve">day log 2025-01-10</t>
  </si>
  <si>
    <t xml:space="preserve">AMD-001447</t>
  </si>
  <si>
    <t xml:space="preserve">2012</t>
  </si>
  <si>
    <t xml:space="preserve">AMD-001448</t>
  </si>
  <si>
    <t xml:space="preserve">1990</t>
  </si>
  <si>
    <t xml:space="preserve">day log 2025-01-12</t>
  </si>
  <si>
    <t xml:space="preserve">AMD-001449</t>
  </si>
  <si>
    <t xml:space="preserve">MC-2025-0216</t>
  </si>
  <si>
    <t xml:space="preserve">day log 2025-01-13</t>
  </si>
  <si>
    <t xml:space="preserve">AMD-001450</t>
  </si>
  <si>
    <t xml:space="preserve">20.0</t>
  </si>
  <si>
    <t xml:space="preserve">AMD-001451</t>
  </si>
  <si>
    <t xml:space="preserve">AMD-001452</t>
  </si>
  <si>
    <t xml:space="preserve">271015</t>
  </si>
  <si>
    <t xml:space="preserve">198933</t>
  </si>
  <si>
    <t xml:space="preserve">AMD-001453</t>
  </si>
  <si>
    <t xml:space="preserve">49.2</t>
  </si>
  <si>
    <t xml:space="preserve">47.5</t>
  </si>
  <si>
    <t xml:space="preserve">day log 2025-01-14</t>
  </si>
  <si>
    <t xml:space="preserve">AMD-001454</t>
  </si>
  <si>
    <t xml:space="preserve">day log 2025-01-15</t>
  </si>
  <si>
    <t xml:space="preserve">AMD-001455</t>
  </si>
  <si>
    <t xml:space="preserve">AMD-001456</t>
  </si>
  <si>
    <t xml:space="preserve">16.8</t>
  </si>
  <si>
    <t xml:space="preserve">MC-2025-0246</t>
  </si>
  <si>
    <t xml:space="preserve">AMD-001457</t>
  </si>
  <si>
    <t xml:space="preserve">AMD-001458</t>
  </si>
  <si>
    <t xml:space="preserve">Foldview Marine Services haul-out sheet 2024-04-05</t>
  </si>
  <si>
    <t xml:space="preserve">day log 2025-01-16</t>
  </si>
  <si>
    <t xml:space="preserve">AMD-001459</t>
  </si>
  <si>
    <t xml:space="preserve">894170</t>
  </si>
  <si>
    <t xml:space="preserve">848922</t>
  </si>
  <si>
    <t xml:space="preserve">day log 2025-01-17</t>
  </si>
  <si>
    <t xml:space="preserve">AMD-001460</t>
  </si>
  <si>
    <t xml:space="preserve">MC-2025-0415</t>
  </si>
  <si>
    <t xml:space="preserve">AMD-001461</t>
  </si>
  <si>
    <t xml:space="preserve">day log 2025-01-18</t>
  </si>
  <si>
    <t xml:space="preserve">AMD-001462</t>
  </si>
  <si>
    <t xml:space="preserve">MC-2025-0248</t>
  </si>
  <si>
    <t xml:space="preserve">day log 2025-01-19</t>
  </si>
  <si>
    <t xml:space="preserve">AMD-001463</t>
  </si>
  <si>
    <t xml:space="preserve">day log 2025-01-20</t>
  </si>
  <si>
    <t xml:space="preserve">AMD-001464</t>
  </si>
  <si>
    <t xml:space="preserve">day log 2025-01-21</t>
  </si>
  <si>
    <t xml:space="preserve">AMD-001465</t>
  </si>
  <si>
    <t xml:space="preserve">MC-2025-0357</t>
  </si>
  <si>
    <t xml:space="preserve">AMD-001466</t>
  </si>
  <si>
    <t xml:space="preserve">MC-2025-0514</t>
  </si>
  <si>
    <t xml:space="preserve">AMD-001467</t>
  </si>
  <si>
    <t xml:space="preserve">MC-2025-0852</t>
  </si>
  <si>
    <t xml:space="preserve">day log 2025-01-22</t>
  </si>
  <si>
    <t xml:space="preserve">AMD-001468</t>
  </si>
  <si>
    <t xml:space="preserve">Foldview Marine Services haul-out sheet 2022-12-04</t>
  </si>
  <si>
    <t xml:space="preserve">day log 2025-01-23</t>
  </si>
  <si>
    <t xml:space="preserve">AMD-001469</t>
  </si>
  <si>
    <t xml:space="preserve">AMD-001470</t>
  </si>
  <si>
    <t xml:space="preserve">AMD-001471</t>
  </si>
  <si>
    <t xml:space="preserve">day log 2025-01-24</t>
  </si>
  <si>
    <t xml:space="preserve">AMD-001472</t>
  </si>
  <si>
    <t xml:space="preserve">CHD91654E674</t>
  </si>
  <si>
    <t xml:space="preserve">CHD50360P719</t>
  </si>
  <si>
    <t xml:space="preserve">day log 2025-01-25</t>
  </si>
  <si>
    <t xml:space="preserve">AMD-001473</t>
  </si>
  <si>
    <t xml:space="preserve">669 Christian Square, Seattle, WA</t>
  </si>
  <si>
    <t xml:space="preserve">5720 Martinez Dale, Aberdeen, WA</t>
  </si>
  <si>
    <t xml:space="preserve">AMD-001474</t>
  </si>
  <si>
    <t xml:space="preserve">Foldview Marine Services haul-out sheet 2025-01-07</t>
  </si>
  <si>
    <t xml:space="preserve">AMD-001475</t>
  </si>
  <si>
    <t xml:space="preserve">488997</t>
  </si>
  <si>
    <t xml:space="preserve">174779</t>
  </si>
  <si>
    <t xml:space="preserve">AMD-001476</t>
  </si>
  <si>
    <t xml:space="preserve">day log 2025-01-27</t>
  </si>
  <si>
    <t xml:space="preserve">AMD-001477</t>
  </si>
  <si>
    <t xml:space="preserve">day log 2025-01-28</t>
  </si>
  <si>
    <t xml:space="preserve">AMD-001478</t>
  </si>
  <si>
    <t xml:space="preserve">Foldview Marine Services haul-out sheet 2024-05-08</t>
  </si>
  <si>
    <t xml:space="preserve">AMD-001479</t>
  </si>
  <si>
    <t xml:space="preserve">368537</t>
  </si>
  <si>
    <t xml:space="preserve">707819</t>
  </si>
  <si>
    <t xml:space="preserve">day log 2025-01-29</t>
  </si>
  <si>
    <t xml:space="preserve">AMD-001480</t>
  </si>
  <si>
    <t xml:space="preserve">day log 2025-01-30</t>
  </si>
  <si>
    <t xml:space="preserve">AMD-001481</t>
  </si>
  <si>
    <t xml:space="preserve">Foldview Marine Services haul-out sheet 2024-10-22</t>
  </si>
  <si>
    <t xml:space="preserve">AMD-001482</t>
  </si>
  <si>
    <t xml:space="preserve">day log 2025-01-31</t>
  </si>
  <si>
    <t xml:space="preserve">AMD-001483</t>
  </si>
  <si>
    <t xml:space="preserve">8684 Curry Plaza, Aberdeen, WA</t>
  </si>
  <si>
    <t xml:space="preserve">2631 Evans Wall, Longview, WA</t>
  </si>
  <si>
    <t xml:space="preserve">day log 2025-02-01</t>
  </si>
  <si>
    <t xml:space="preserve">AMD-001484</t>
  </si>
  <si>
    <t xml:space="preserve">CHD48582U764</t>
  </si>
  <si>
    <t xml:space="preserve">CHD10484L437</t>
  </si>
  <si>
    <t xml:space="preserve">day log 2025-02-02</t>
  </si>
  <si>
    <t xml:space="preserve">AMD-001485</t>
  </si>
  <si>
    <t xml:space="preserve">day log 2025-02-05</t>
  </si>
  <si>
    <t xml:space="preserve">AMD-001486</t>
  </si>
  <si>
    <t xml:space="preserve">day log 2025-02-06</t>
  </si>
  <si>
    <t xml:space="preserve">AMD-001487</t>
  </si>
  <si>
    <t xml:space="preserve">AMD-001488</t>
  </si>
  <si>
    <t xml:space="preserve">CHD90321M191</t>
  </si>
  <si>
    <t xml:space="preserve">CHD60066E697</t>
  </si>
  <si>
    <t xml:space="preserve">AMD-001489</t>
  </si>
  <si>
    <t xml:space="preserve">AMD-001490</t>
  </si>
  <si>
    <t xml:space="preserve">AMD-001491</t>
  </si>
  <si>
    <t xml:space="preserve">day log 2025-02-07</t>
  </si>
  <si>
    <t xml:space="preserve">AMD-001492</t>
  </si>
  <si>
    <t xml:space="preserve">MC-2025-0283</t>
  </si>
  <si>
    <t xml:space="preserve">AMD-001493</t>
  </si>
  <si>
    <t xml:space="preserve">MC-2025-0928</t>
  </si>
  <si>
    <t xml:space="preserve">day log 2025-02-08</t>
  </si>
  <si>
    <t xml:space="preserve">AMD-001494</t>
  </si>
  <si>
    <t xml:space="preserve">day log 2025-02-09</t>
  </si>
  <si>
    <t xml:space="preserve">AMD-001495</t>
  </si>
  <si>
    <t xml:space="preserve">738122</t>
  </si>
  <si>
    <t xml:space="preserve">774968</t>
  </si>
  <si>
    <t xml:space="preserve">AMD-001496</t>
  </si>
  <si>
    <t xml:space="preserve">Foldview Marine Services haul-out sheet 2024-10-30</t>
  </si>
  <si>
    <t xml:space="preserve">AMD-001497</t>
  </si>
  <si>
    <t xml:space="preserve">day log 2025-02-10</t>
  </si>
  <si>
    <t xml:space="preserve">AMD-001498</t>
  </si>
  <si>
    <t xml:space="preserve">Foldview Marine Services haul-out sheet 2024-02-23</t>
  </si>
  <si>
    <t xml:space="preserve">AMD-001499</t>
  </si>
  <si>
    <t xml:space="preserve">day log 2025-02-11</t>
  </si>
  <si>
    <t xml:space="preserve">AMD-001500</t>
  </si>
  <si>
    <t xml:space="preserve">AMD-001501</t>
  </si>
  <si>
    <t xml:space="preserve">8207 Wolfe Estate, Aberdeen, WA</t>
  </si>
  <si>
    <t xml:space="preserve">1712 Huang Terrace, Everett, WA</t>
  </si>
  <si>
    <t xml:space="preserve">AMD-001502</t>
  </si>
  <si>
    <t xml:space="preserve">day log 2025-02-12</t>
  </si>
  <si>
    <t xml:space="preserve">AMD-001503</t>
  </si>
  <si>
    <t xml:space="preserve">960230</t>
  </si>
  <si>
    <t xml:space="preserve">231690</t>
  </si>
  <si>
    <t xml:space="preserve">day log 2025-02-13</t>
  </si>
  <si>
    <t xml:space="preserve">AMD-001504</t>
  </si>
  <si>
    <t xml:space="preserve">MC-2025-0596</t>
  </si>
  <si>
    <t xml:space="preserve">AMD-001505</t>
  </si>
  <si>
    <t xml:space="preserve">625485</t>
  </si>
  <si>
    <t xml:space="preserve">779340</t>
  </si>
  <si>
    <t xml:space="preserve">AMD-001506</t>
  </si>
  <si>
    <t xml:space="preserve">CHD70947R894</t>
  </si>
  <si>
    <t xml:space="preserve">CHD17266G952</t>
  </si>
  <si>
    <t xml:space="preserve">day log 2025-02-15</t>
  </si>
  <si>
    <t xml:space="preserve">AMD-001507</t>
  </si>
  <si>
    <t xml:space="preserve">24.6</t>
  </si>
  <si>
    <t xml:space="preserve">Foldview Marine Services haul-out sheet 2023-01-16</t>
  </si>
  <si>
    <t xml:space="preserve">AMD-001508</t>
  </si>
  <si>
    <t xml:space="preserve">MC-2025-0485</t>
  </si>
  <si>
    <t xml:space="preserve">day log 2025-02-16</t>
  </si>
  <si>
    <t xml:space="preserve">AMD-001509</t>
  </si>
  <si>
    <t xml:space="preserve">day log 2025-02-17</t>
  </si>
  <si>
    <t xml:space="preserve">AMD-001510</t>
  </si>
  <si>
    <t xml:space="preserve">5819 Amber Extensions, Port Angeles, WA</t>
  </si>
  <si>
    <t xml:space="preserve">128 Cynthia Roads, Olympia, WA</t>
  </si>
  <si>
    <t xml:space="preserve">AMD-001511</t>
  </si>
  <si>
    <t xml:space="preserve">day log 2025-02-18</t>
  </si>
  <si>
    <t xml:space="preserve">AMD-001512</t>
  </si>
  <si>
    <t xml:space="preserve">831 Teresa Creek, Coos Bay, OR</t>
  </si>
  <si>
    <t xml:space="preserve">9309 Katelyn Union, Chaldale, WA</t>
  </si>
  <si>
    <t xml:space="preserve">AMD-001513</t>
  </si>
  <si>
    <t xml:space="preserve">AMD-001514</t>
  </si>
  <si>
    <t xml:space="preserve">day log 2025-02-19</t>
  </si>
  <si>
    <t xml:space="preserve">AMD-001515</t>
  </si>
  <si>
    <t xml:space="preserve">22.3</t>
  </si>
  <si>
    <t xml:space="preserve">22.2</t>
  </si>
  <si>
    <t xml:space="preserve">Foldview Marine Services haul-out sheet 2025-02-10</t>
  </si>
  <si>
    <t xml:space="preserve">day log 2025-02-20</t>
  </si>
  <si>
    <t xml:space="preserve">AMD-001516</t>
  </si>
  <si>
    <t xml:space="preserve">AMD-001517</t>
  </si>
  <si>
    <t xml:space="preserve">day log 2025-02-21</t>
  </si>
  <si>
    <t xml:space="preserve">AMD-001518</t>
  </si>
  <si>
    <t xml:space="preserve">AMD-001519</t>
  </si>
  <si>
    <t xml:space="preserve">31.1</t>
  </si>
  <si>
    <t xml:space="preserve">MC-2025-0618</t>
  </si>
  <si>
    <t xml:space="preserve">day log 2025-02-22</t>
  </si>
  <si>
    <t xml:space="preserve">AMD-001520</t>
  </si>
  <si>
    <t xml:space="preserve">432732</t>
  </si>
  <si>
    <t xml:space="preserve">311938</t>
  </si>
  <si>
    <t xml:space="preserve">AMD-001521</t>
  </si>
  <si>
    <t xml:space="preserve">day log 2025-02-23</t>
  </si>
  <si>
    <t xml:space="preserve">AMD-001522</t>
  </si>
  <si>
    <t xml:space="preserve">day log 2025-02-24</t>
  </si>
  <si>
    <t xml:space="preserve">AMD-001523</t>
  </si>
  <si>
    <t xml:space="preserve">MC-2025-0308</t>
  </si>
  <si>
    <t xml:space="preserve">day log 2025-02-26</t>
  </si>
  <si>
    <t xml:space="preserve">AMD-001524</t>
  </si>
  <si>
    <t xml:space="preserve">AMD-001525</t>
  </si>
  <si>
    <t xml:space="preserve">MC-2025-0220</t>
  </si>
  <si>
    <t xml:space="preserve">day log 2025-02-28</t>
  </si>
  <si>
    <t xml:space="preserve">AMD-001526</t>
  </si>
  <si>
    <t xml:space="preserve">MC-2025-0710</t>
  </si>
  <si>
    <t xml:space="preserve">day log 2025-03-02</t>
  </si>
  <si>
    <t xml:space="preserve">AMD-001527</t>
  </si>
  <si>
    <t xml:space="preserve">AMD-001528</t>
  </si>
  <si>
    <t xml:space="preserve">39.2</t>
  </si>
  <si>
    <t xml:space="preserve">Foldview Marine Services haul-out sheet 2024-04-14</t>
  </si>
  <si>
    <t xml:space="preserve">day log 2025-03-03</t>
  </si>
  <si>
    <t xml:space="preserve">AMD-001529</t>
  </si>
  <si>
    <t xml:space="preserve">AMD-001530</t>
  </si>
  <si>
    <t xml:space="preserve">day log 2025-03-04</t>
  </si>
  <si>
    <t xml:space="preserve">AMD-001531</t>
  </si>
  <si>
    <t xml:space="preserve">day log 2025-03-07</t>
  </si>
  <si>
    <t xml:space="preserve">AMD-001532</t>
  </si>
  <si>
    <t xml:space="preserve">AMD-001533</t>
  </si>
  <si>
    <t xml:space="preserve">AMD-001534</t>
  </si>
  <si>
    <t xml:space="preserve">day log 2025-03-08</t>
  </si>
  <si>
    <t xml:space="preserve">AMD-001535</t>
  </si>
  <si>
    <t xml:space="preserve">Foldview Marine Services haul-out sheet 2025-01-27</t>
  </si>
  <si>
    <t xml:space="preserve">day log 2025-03-09</t>
  </si>
  <si>
    <t xml:space="preserve">AMD-001536</t>
  </si>
  <si>
    <t xml:space="preserve">day log 2025-03-10</t>
  </si>
  <si>
    <t xml:space="preserve">AMD-001537</t>
  </si>
  <si>
    <t xml:space="preserve">AMD-001538</t>
  </si>
  <si>
    <t xml:space="preserve">AMD-001539</t>
  </si>
  <si>
    <t xml:space="preserve">CHD78558Y838</t>
  </si>
  <si>
    <t xml:space="preserve">CHD32096E971</t>
  </si>
  <si>
    <t xml:space="preserve">day log 2025-03-11</t>
  </si>
  <si>
    <t xml:space="preserve">AMD-001540</t>
  </si>
  <si>
    <t xml:space="preserve">AMD-001541</t>
  </si>
  <si>
    <t xml:space="preserve">2015</t>
  </si>
  <si>
    <t xml:space="preserve">AMD-001542</t>
  </si>
  <si>
    <t xml:space="preserve">10.5</t>
  </si>
  <si>
    <t xml:space="preserve">MC-2025-0800</t>
  </si>
  <si>
    <t xml:space="preserve">day log 2025-03-12</t>
  </si>
  <si>
    <t xml:space="preserve">AMD-001543</t>
  </si>
  <si>
    <t xml:space="preserve">day log 2025-03-13</t>
  </si>
  <si>
    <t xml:space="preserve">AMD-001544</t>
  </si>
  <si>
    <t xml:space="preserve">CHD48291K227</t>
  </si>
  <si>
    <t xml:space="preserve">CHD48291K272</t>
  </si>
  <si>
    <t xml:space="preserve">day log 2025-03-14</t>
  </si>
  <si>
    <t xml:space="preserve">AMD-001545</t>
  </si>
  <si>
    <t xml:space="preserve">MC-2025-0576</t>
  </si>
  <si>
    <t xml:space="preserve">day log 2025-03-15</t>
  </si>
  <si>
    <t xml:space="preserve">AMD-001546</t>
  </si>
  <si>
    <t xml:space="preserve">1416 Andrew Crest, Tacoma, WA</t>
  </si>
  <si>
    <t xml:space="preserve">6740 Stone Knolls, Port Angeles, WA</t>
  </si>
  <si>
    <t xml:space="preserve">day log 2025-03-19</t>
  </si>
  <si>
    <t xml:space="preserve">AMD-001547</t>
  </si>
  <si>
    <t xml:space="preserve">AMD-001548</t>
  </si>
  <si>
    <t xml:space="preserve">CHD55972F268</t>
  </si>
  <si>
    <t xml:space="preserve">CHD62903N815</t>
  </si>
  <si>
    <t xml:space="preserve">AMD-001549</t>
  </si>
  <si>
    <t xml:space="preserve">day log 2025-03-20</t>
  </si>
  <si>
    <t xml:space="preserve">AMD-001550</t>
  </si>
  <si>
    <t xml:space="preserve">AMD-001551</t>
  </si>
  <si>
    <t xml:space="preserve">6040 Julie Union, Olympia, WA</t>
  </si>
  <si>
    <t xml:space="preserve">7531 Compton Square, Aberdeen, WA</t>
  </si>
  <si>
    <t xml:space="preserve">AMD-001552</t>
  </si>
  <si>
    <t xml:space="preserve">day log 2025-03-21</t>
  </si>
  <si>
    <t xml:space="preserve">AMD-001553</t>
  </si>
  <si>
    <t xml:space="preserve">998353</t>
  </si>
  <si>
    <t xml:space="preserve">401499</t>
  </si>
  <si>
    <t xml:space="preserve">day log 2025-03-22</t>
  </si>
  <si>
    <t xml:space="preserve">AMD-001554</t>
  </si>
  <si>
    <t xml:space="preserve">CHD27815H129</t>
  </si>
  <si>
    <t xml:space="preserve">CHD49597G384</t>
  </si>
  <si>
    <t xml:space="preserve">day log 2025-03-24</t>
  </si>
  <si>
    <t xml:space="preserve">AMD-001555</t>
  </si>
  <si>
    <t xml:space="preserve">161470</t>
  </si>
  <si>
    <t xml:space="preserve">490869</t>
  </si>
  <si>
    <t xml:space="preserve">day log 2025-03-25</t>
  </si>
  <si>
    <t xml:space="preserve">AMD-001556</t>
  </si>
  <si>
    <t xml:space="preserve">AMD-001557</t>
  </si>
  <si>
    <t xml:space="preserve">20.5</t>
  </si>
  <si>
    <t xml:space="preserve">MC-2025-0745</t>
  </si>
  <si>
    <t xml:space="preserve">day log 2025-03-26</t>
  </si>
  <si>
    <t xml:space="preserve">AMD-001558</t>
  </si>
  <si>
    <t xml:space="preserve">1999</t>
  </si>
  <si>
    <t xml:space="preserve">AMD-001559</t>
  </si>
  <si>
    <t xml:space="preserve">day log 2025-03-27</t>
  </si>
  <si>
    <t xml:space="preserve">AMD-001560</t>
  </si>
  <si>
    <t xml:space="preserve">day log 2025-03-28</t>
  </si>
  <si>
    <t xml:space="preserve">AMD-001561</t>
  </si>
  <si>
    <t xml:space="preserve">MC-2025-0797</t>
  </si>
  <si>
    <t xml:space="preserve">AMD-001562</t>
  </si>
  <si>
    <t xml:space="preserve">day log 2025-03-29</t>
  </si>
  <si>
    <t xml:space="preserve">AMD-001563</t>
  </si>
  <si>
    <t xml:space="preserve">MC-2025-0538</t>
  </si>
  <si>
    <t xml:space="preserve">AMD-001564</t>
  </si>
  <si>
    <t xml:space="preserve">day log 2025-03-30</t>
  </si>
  <si>
    <t xml:space="preserve">AMD-001565</t>
  </si>
  <si>
    <t xml:space="preserve">MC-2025-0226</t>
  </si>
  <si>
    <t xml:space="preserve">AMD-001566</t>
  </si>
  <si>
    <t xml:space="preserve">AMD-001567</t>
  </si>
  <si>
    <t xml:space="preserve">CHD65730G103</t>
  </si>
  <si>
    <t xml:space="preserve">CHD58581C184</t>
  </si>
  <si>
    <t xml:space="preserve">day log 2025-03-31</t>
  </si>
  <si>
    <t xml:space="preserve">AMD-001568</t>
  </si>
  <si>
    <t xml:space="preserve">MC-2025-0526</t>
  </si>
  <si>
    <t xml:space="preserve">AMD-001569</t>
  </si>
  <si>
    <t xml:space="preserve">AMD-001570</t>
  </si>
  <si>
    <t xml:space="preserve">48.5</t>
  </si>
  <si>
    <t xml:space="preserve">MC-2025-0900</t>
  </si>
  <si>
    <t xml:space="preserve">day log 2025-04-01</t>
  </si>
  <si>
    <t xml:space="preserve">AMD-001571</t>
  </si>
  <si>
    <t xml:space="preserve">AMD-001572</t>
  </si>
  <si>
    <t xml:space="preserve">6.3</t>
  </si>
  <si>
    <t xml:space="preserve">MC-2025-0205</t>
  </si>
  <si>
    <t xml:space="preserve">day log 2025-04-03</t>
  </si>
  <si>
    <t xml:space="preserve">AMD-001573</t>
  </si>
  <si>
    <t xml:space="preserve">AMD-001574</t>
  </si>
  <si>
    <t xml:space="preserve">day log 2025-04-05</t>
  </si>
  <si>
    <t xml:space="preserve">AMD-001575</t>
  </si>
  <si>
    <t xml:space="preserve">MC-2025-0554</t>
  </si>
  <si>
    <t xml:space="preserve">day log 2025-04-06</t>
  </si>
  <si>
    <t xml:space="preserve">AMD-001576</t>
  </si>
  <si>
    <t xml:space="preserve">day log 2025-04-09</t>
  </si>
  <si>
    <t xml:space="preserve">AMD-001577</t>
  </si>
  <si>
    <t xml:space="preserve">MC-2025-0799</t>
  </si>
  <si>
    <t xml:space="preserve">AMD-001578</t>
  </si>
  <si>
    <t xml:space="preserve">MC-2025-0903</t>
  </si>
  <si>
    <t xml:space="preserve">AMD-001579</t>
  </si>
  <si>
    <t xml:space="preserve">day log 2025-04-10</t>
  </si>
  <si>
    <t xml:space="preserve">AMD-001580</t>
  </si>
  <si>
    <t xml:space="preserve">CHD92857F471</t>
  </si>
  <si>
    <t xml:space="preserve">CHD16541I336</t>
  </si>
  <si>
    <t xml:space="preserve">day log 2025-04-12</t>
  </si>
  <si>
    <t xml:space="preserve">AMD-001581</t>
  </si>
  <si>
    <t xml:space="preserve">6640 John Cliffs, Seattle, WA</t>
  </si>
  <si>
    <t xml:space="preserve">7975 Lambert Mountain, Coos Bay, OR</t>
  </si>
  <si>
    <t xml:space="preserve">AMD-001582</t>
  </si>
  <si>
    <t xml:space="preserve">Foldview Marine Services haul-out sheet 2025-04-02</t>
  </si>
  <si>
    <t xml:space="preserve">day log 2025-04-13</t>
  </si>
  <si>
    <t xml:space="preserve">AMD-001583</t>
  </si>
  <si>
    <t xml:space="preserve">AMD-001584</t>
  </si>
  <si>
    <t xml:space="preserve">day log 2025-04-14</t>
  </si>
  <si>
    <t xml:space="preserve">AMD-001585</t>
  </si>
  <si>
    <t xml:space="preserve">day log 2025-04-15</t>
  </si>
  <si>
    <t xml:space="preserve">AMD-001586</t>
  </si>
  <si>
    <t xml:space="preserve">AMD-001587</t>
  </si>
  <si>
    <t xml:space="preserve">AMD-001588</t>
  </si>
  <si>
    <t xml:space="preserve">Foldview Marine Services haul-out sheet 2023-10-21</t>
  </si>
  <si>
    <t xml:space="preserve">day log 2025-04-16</t>
  </si>
  <si>
    <t xml:space="preserve">AMD-001589</t>
  </si>
  <si>
    <t xml:space="preserve">day log 2025-04-17</t>
  </si>
  <si>
    <t xml:space="preserve">AMD-001590</t>
  </si>
  <si>
    <t xml:space="preserve">day log 2025-04-18</t>
  </si>
  <si>
    <t xml:space="preserve">AMD-001591</t>
  </si>
  <si>
    <t xml:space="preserve">Foldview Marine Services haul-out sheet 2023-09-02</t>
  </si>
  <si>
    <t xml:space="preserve">AMD-001592</t>
  </si>
  <si>
    <t xml:space="preserve">AMD-001593</t>
  </si>
  <si>
    <t xml:space="preserve">579721</t>
  </si>
  <si>
    <t xml:space="preserve">225113</t>
  </si>
  <si>
    <t xml:space="preserve">AMD-001594</t>
  </si>
  <si>
    <t xml:space="preserve">CHD65062U330</t>
  </si>
  <si>
    <t xml:space="preserve">CHD50453U171</t>
  </si>
  <si>
    <t xml:space="preserve">day log 2025-04-21</t>
  </si>
  <si>
    <t xml:space="preserve">AMD-001595</t>
  </si>
  <si>
    <t xml:space="preserve">AMD-001596</t>
  </si>
  <si>
    <t xml:space="preserve">MC-2025-0178</t>
  </si>
  <si>
    <t xml:space="preserve">AMD-001597</t>
  </si>
  <si>
    <t xml:space="preserve">MC-2025-0314</t>
  </si>
  <si>
    <t xml:space="preserve">day log 2025-04-23</t>
  </si>
  <si>
    <t xml:space="preserve">AMD-001598</t>
  </si>
  <si>
    <t xml:space="preserve">MC-2025-0956</t>
  </si>
  <si>
    <t xml:space="preserve">AMD-001599</t>
  </si>
  <si>
    <t xml:space="preserve">day log 2025-04-24</t>
  </si>
  <si>
    <t xml:space="preserve">AMD-001600</t>
  </si>
  <si>
    <t xml:space="preserve">day log 2025-04-25</t>
  </si>
  <si>
    <t xml:space="preserve">AMD-001601</t>
  </si>
  <si>
    <t xml:space="preserve">CHD58382Y563</t>
  </si>
  <si>
    <t xml:space="preserve">CHD72229I713</t>
  </si>
  <si>
    <t xml:space="preserve">AMD-001602</t>
  </si>
  <si>
    <t xml:space="preserve">Foldview Marine Services haul-out sheet 2022-12-16</t>
  </si>
  <si>
    <t xml:space="preserve">day log 2025-04-26</t>
  </si>
  <si>
    <t xml:space="preserve">AMD-001603</t>
  </si>
  <si>
    <t xml:space="preserve">AMD-001604</t>
  </si>
  <si>
    <t xml:space="preserve">33.2</t>
  </si>
  <si>
    <t xml:space="preserve">MC-2025-0228</t>
  </si>
  <si>
    <t xml:space="preserve">AMD-001605</t>
  </si>
  <si>
    <t xml:space="preserve">day log 2025-04-27</t>
  </si>
  <si>
    <t xml:space="preserve">AMD-001606</t>
  </si>
  <si>
    <t xml:space="preserve">MC-2025-0913</t>
  </si>
  <si>
    <t xml:space="preserve">day log 2025-04-28</t>
  </si>
  <si>
    <t xml:space="preserve">AMD-001607</t>
  </si>
  <si>
    <t xml:space="preserve">MC-2025-0731</t>
  </si>
  <si>
    <t xml:space="preserve">day log 2025-04-30</t>
  </si>
  <si>
    <t xml:space="preserve">AMD-001608</t>
  </si>
  <si>
    <t xml:space="preserve">40.4</t>
  </si>
  <si>
    <t xml:space="preserve">Foldview Marine Services haul-out sheet 2024-03-15</t>
  </si>
  <si>
    <t xml:space="preserve">day log 2025-05-01</t>
  </si>
  <si>
    <t xml:space="preserve">AMD-001609</t>
  </si>
  <si>
    <t xml:space="preserve">day log 2025-05-02</t>
  </si>
  <si>
    <t xml:space="preserve">AMD-001610</t>
  </si>
  <si>
    <t xml:space="preserve">AMD-001611</t>
  </si>
  <si>
    <t xml:space="preserve">18.0</t>
  </si>
  <si>
    <t xml:space="preserve">MC-2025-0564</t>
  </si>
  <si>
    <t xml:space="preserve">AMD-001612</t>
  </si>
  <si>
    <t xml:space="preserve">day log 2025-05-03</t>
  </si>
  <si>
    <t xml:space="preserve">AMD-001613</t>
  </si>
  <si>
    <t xml:space="preserve">AMD-001614</t>
  </si>
  <si>
    <t xml:space="preserve">AMD-001615</t>
  </si>
  <si>
    <t xml:space="preserve">AMD-001616</t>
  </si>
  <si>
    <t xml:space="preserve">40.0</t>
  </si>
  <si>
    <t xml:space="preserve">Foldview Marine Services haul-out sheet 2024-05-14</t>
  </si>
  <si>
    <t xml:space="preserve">AMD-001617</t>
  </si>
  <si>
    <t xml:space="preserve">day log 2025-05-04</t>
  </si>
  <si>
    <t xml:space="preserve">AMD-001618</t>
  </si>
  <si>
    <t xml:space="preserve">day log 2025-05-06</t>
  </si>
  <si>
    <t xml:space="preserve">AMD-001619</t>
  </si>
  <si>
    <t xml:space="preserve">AMD-001620</t>
  </si>
  <si>
    <t xml:space="preserve">AMD-001621</t>
  </si>
  <si>
    <t xml:space="preserve">day log 2025-05-07</t>
  </si>
  <si>
    <t xml:space="preserve">AMD-001622</t>
  </si>
  <si>
    <t xml:space="preserve">day log 2025-05-08</t>
  </si>
  <si>
    <t xml:space="preserve">AMD-001623</t>
  </si>
  <si>
    <t xml:space="preserve">4416 Brian Walk, Longview, WA</t>
  </si>
  <si>
    <t xml:space="preserve">7232 Morrison Gardens, Bellingham, WA</t>
  </si>
  <si>
    <t xml:space="preserve">day log 2025-05-09</t>
  </si>
  <si>
    <t xml:space="preserve">AMD-001624</t>
  </si>
  <si>
    <t xml:space="preserve">7195 Barbara Parkway, Port Angeles, WA</t>
  </si>
  <si>
    <t xml:space="preserve">5926 Jones Views, Newport, OR</t>
  </si>
  <si>
    <t xml:space="preserve">AMD-001625</t>
  </si>
  <si>
    <t xml:space="preserve">CHD27441S431</t>
  </si>
  <si>
    <t xml:space="preserve">CHD52236Y905</t>
  </si>
  <si>
    <t xml:space="preserve">day log 2025-05-10</t>
  </si>
  <si>
    <t xml:space="preserve">AMD-001626</t>
  </si>
  <si>
    <t xml:space="preserve">MC-2025-0635</t>
  </si>
  <si>
    <t xml:space="preserve">day log 2025-05-11</t>
  </si>
  <si>
    <t xml:space="preserve">AMD-001627</t>
  </si>
  <si>
    <t xml:space="preserve">764 Garcia Branch, Astoria, OR</t>
  </si>
  <si>
    <t xml:space="preserve">5579 Devin Plains, Seattle, WA</t>
  </si>
  <si>
    <t xml:space="preserve">AMD-001628</t>
  </si>
  <si>
    <t xml:space="preserve">day log 2025-05-13</t>
  </si>
  <si>
    <t xml:space="preserve">AMD-001629</t>
  </si>
  <si>
    <t xml:space="preserve">AMD-001630</t>
  </si>
  <si>
    <t xml:space="preserve">703365</t>
  </si>
  <si>
    <t xml:space="preserve">821807</t>
  </si>
  <si>
    <t xml:space="preserve">AMD-001631</t>
  </si>
  <si>
    <t xml:space="preserve">day log 2025-05-14</t>
  </si>
  <si>
    <t xml:space="preserve">AMD-001632</t>
  </si>
  <si>
    <t xml:space="preserve">CHD71389Y497</t>
  </si>
  <si>
    <t xml:space="preserve">CHD92720A151</t>
  </si>
  <si>
    <t xml:space="preserve">day log 2025-05-15</t>
  </si>
  <si>
    <t xml:space="preserve">AMD-001633</t>
  </si>
  <si>
    <t xml:space="preserve">341955</t>
  </si>
  <si>
    <t xml:space="preserve">725384</t>
  </si>
  <si>
    <t xml:space="preserve">AMD-001634</t>
  </si>
  <si>
    <t xml:space="preserve">AMD-001635</t>
  </si>
  <si>
    <t xml:space="preserve">MC-2025-0420</t>
  </si>
  <si>
    <t xml:space="preserve">day log 2025-05-16</t>
  </si>
  <si>
    <t xml:space="preserve">AMD-001636</t>
  </si>
  <si>
    <t xml:space="preserve">MC-2025-0825</t>
  </si>
  <si>
    <t xml:space="preserve">AMD-001637</t>
  </si>
  <si>
    <t xml:space="preserve">day log 2025-05-17</t>
  </si>
  <si>
    <t xml:space="preserve">AMD-001638</t>
  </si>
  <si>
    <t xml:space="preserve">day log 2025-05-20</t>
  </si>
  <si>
    <t xml:space="preserve">AMD-001639</t>
  </si>
  <si>
    <t xml:space="preserve">3822 Anderson Underpass, Coos Bay, OR</t>
  </si>
  <si>
    <t xml:space="preserve">8899 Peterson Oval, Bellingham, WA</t>
  </si>
  <si>
    <t xml:space="preserve">AMD-001640</t>
  </si>
  <si>
    <t xml:space="preserve">CHD72618K124</t>
  </si>
  <si>
    <t xml:space="preserve">CHD92581Z846</t>
  </si>
  <si>
    <t xml:space="preserve">day log 2025-05-21</t>
  </si>
  <si>
    <t xml:space="preserve">AMD-001641</t>
  </si>
  <si>
    <t xml:space="preserve">AMD-001642</t>
  </si>
  <si>
    <t xml:space="preserve">day log 2025-05-22</t>
  </si>
  <si>
    <t xml:space="preserve">AMD-001643</t>
  </si>
  <si>
    <t xml:space="preserve">AMD-001644</t>
  </si>
  <si>
    <t xml:space="preserve">AMD-001645</t>
  </si>
  <si>
    <t xml:space="preserve">day log 2025-05-23</t>
  </si>
  <si>
    <t xml:space="preserve">AMD-001646</t>
  </si>
  <si>
    <t xml:space="preserve">20.3</t>
  </si>
  <si>
    <t xml:space="preserve">Foldview Marine Services haul-out sheet 2023-08-13</t>
  </si>
  <si>
    <t xml:space="preserve">AMD-001647</t>
  </si>
  <si>
    <t xml:space="preserve">35.0</t>
  </si>
  <si>
    <t xml:space="preserve">MC-2025-0442</t>
  </si>
  <si>
    <t xml:space="preserve">AMD-001648</t>
  </si>
  <si>
    <t xml:space="preserve">AMD-001649</t>
  </si>
  <si>
    <t xml:space="preserve">CHD71351D540</t>
  </si>
  <si>
    <t xml:space="preserve">CHD55005G467</t>
  </si>
  <si>
    <t xml:space="preserve">day log 2025-05-24</t>
  </si>
  <si>
    <t xml:space="preserve">AMD-001650</t>
  </si>
  <si>
    <t xml:space="preserve">AMD-001651</t>
  </si>
  <si>
    <t xml:space="preserve">898446</t>
  </si>
  <si>
    <t xml:space="preserve">208441</t>
  </si>
  <si>
    <t xml:space="preserve">AMD-001652</t>
  </si>
  <si>
    <t xml:space="preserve">MC-2025-0303</t>
  </si>
  <si>
    <t xml:space="preserve">day log 2025-05-25</t>
  </si>
  <si>
    <t xml:space="preserve">AMD-001653</t>
  </si>
  <si>
    <t xml:space="preserve">AMD-001654</t>
  </si>
  <si>
    <t xml:space="preserve">34.2</t>
  </si>
  <si>
    <t xml:space="preserve">MC-2025-0791</t>
  </si>
  <si>
    <t xml:space="preserve">AMD-001655</t>
  </si>
  <si>
    <t xml:space="preserve">46.2</t>
  </si>
  <si>
    <t xml:space="preserve">48.2</t>
  </si>
  <si>
    <t xml:space="preserve">MC-2025-0353</t>
  </si>
  <si>
    <t xml:space="preserve">day log 2025-05-26</t>
  </si>
  <si>
    <t xml:space="preserve">AMD-001656</t>
  </si>
  <si>
    <t xml:space="preserve">AMD-001657</t>
  </si>
  <si>
    <t xml:space="preserve">AMD-001658</t>
  </si>
  <si>
    <t xml:space="preserve">day log 2025-05-27</t>
  </si>
  <si>
    <t xml:space="preserve">AMD-001659</t>
  </si>
  <si>
    <t xml:space="preserve">23.3</t>
  </si>
  <si>
    <t xml:space="preserve">MC-2025-0974</t>
  </si>
  <si>
    <t xml:space="preserve">AMD-001660</t>
  </si>
  <si>
    <t xml:space="preserve">819215</t>
  </si>
  <si>
    <t xml:space="preserve">117621</t>
  </si>
  <si>
    <t xml:space="preserve">day log 2025-05-28</t>
  </si>
  <si>
    <t xml:space="preserve">AMD-001661</t>
  </si>
  <si>
    <t xml:space="preserve">847 Hess Haven, Astoria, OR</t>
  </si>
  <si>
    <t xml:space="preserve">8236 Devin Islands, Portland, OR</t>
  </si>
  <si>
    <t xml:space="preserve">day log 2025-05-29</t>
  </si>
  <si>
    <t xml:space="preserve">AMD-001662</t>
  </si>
  <si>
    <t xml:space="preserve">day log 2025-05-30</t>
  </si>
  <si>
    <t xml:space="preserve">AMD-001663</t>
  </si>
  <si>
    <t xml:space="preserve">MC-2025-0698</t>
  </si>
  <si>
    <t xml:space="preserve">day log 2025-06-02</t>
  </si>
  <si>
    <t xml:space="preserve">AMD-001664</t>
  </si>
  <si>
    <t xml:space="preserve">day log 2025-06-05</t>
  </si>
  <si>
    <t xml:space="preserve">AMD-001665</t>
  </si>
  <si>
    <t xml:space="preserve">MC-2025-0744</t>
  </si>
  <si>
    <t xml:space="preserve">AMD-001666</t>
  </si>
  <si>
    <t xml:space="preserve">AMD-001667</t>
  </si>
  <si>
    <t xml:space="preserve">AMD-001668</t>
  </si>
  <si>
    <t xml:space="preserve">6270 White Trail, Newport, OR</t>
  </si>
  <si>
    <t xml:space="preserve">3852 Thornton Cape, Longview, WA</t>
  </si>
  <si>
    <t xml:space="preserve">day log 2025-06-06</t>
  </si>
  <si>
    <t xml:space="preserve">AMD-001669</t>
  </si>
  <si>
    <t xml:space="preserve">AMD-001670</t>
  </si>
  <si>
    <t xml:space="preserve">day log 2025-06-07</t>
  </si>
  <si>
    <t xml:space="preserve">AMD-001671</t>
  </si>
  <si>
    <t xml:space="preserve">CHD98767V523</t>
  </si>
  <si>
    <t xml:space="preserve">CHD42909N186</t>
  </si>
  <si>
    <t xml:space="preserve">AMD-001672</t>
  </si>
  <si>
    <t xml:space="preserve">day log 2025-06-08</t>
  </si>
  <si>
    <t xml:space="preserve">AMD-001673</t>
  </si>
  <si>
    <t xml:space="preserve">day log 2025-06-09</t>
  </si>
  <si>
    <t xml:space="preserve">AMD-001674</t>
  </si>
  <si>
    <t xml:space="preserve">Foldview Marine Services haul-out sheet 2025-04-23</t>
  </si>
  <si>
    <t xml:space="preserve">day log 2025-06-12</t>
  </si>
  <si>
    <t xml:space="preserve">AMD-001675</t>
  </si>
  <si>
    <t xml:space="preserve">MC-2025-0388</t>
  </si>
  <si>
    <t xml:space="preserve">AMD-001676</t>
  </si>
  <si>
    <t xml:space="preserve">AMD-001677</t>
  </si>
  <si>
    <t xml:space="preserve">day log 2025-06-13</t>
  </si>
  <si>
    <t xml:space="preserve">AMD-001678</t>
  </si>
  <si>
    <t xml:space="preserve">day log 2025-06-14</t>
  </si>
  <si>
    <t xml:space="preserve">AMD-001679</t>
  </si>
  <si>
    <t xml:space="preserve">day log 2025-06-16</t>
  </si>
  <si>
    <t xml:space="preserve">AMD-001680</t>
  </si>
  <si>
    <t xml:space="preserve">14.9</t>
  </si>
  <si>
    <t xml:space="preserve">MC-2025-0328</t>
  </si>
  <si>
    <t xml:space="preserve">day log 2025-06-17</t>
  </si>
  <si>
    <t xml:space="preserve">AMD-001681</t>
  </si>
  <si>
    <t xml:space="preserve">27.3</t>
  </si>
  <si>
    <t xml:space="preserve">Foldview Marine Services haul-out sheet 2023-09-08</t>
  </si>
  <si>
    <t xml:space="preserve">day log 2025-06-18</t>
  </si>
  <si>
    <t xml:space="preserve">AMD-001682</t>
  </si>
  <si>
    <t xml:space="preserve">Foldview Marine Services haul-out sheet 2023-07-14</t>
  </si>
  <si>
    <t xml:space="preserve">day log 2025-06-19</t>
  </si>
  <si>
    <t xml:space="preserve">AMD-001683</t>
  </si>
  <si>
    <t xml:space="preserve">day log 2025-06-20</t>
  </si>
  <si>
    <t xml:space="preserve">AMD-001684</t>
  </si>
  <si>
    <t xml:space="preserve">30.1</t>
  </si>
  <si>
    <t xml:space="preserve">MC-2025-0577</t>
  </si>
  <si>
    <t xml:space="preserve">day log 2025-06-21</t>
  </si>
  <si>
    <t xml:space="preserve">AMD-001685</t>
  </si>
  <si>
    <t xml:space="preserve">904159</t>
  </si>
  <si>
    <t xml:space="preserve">575121</t>
  </si>
  <si>
    <t xml:space="preserve">day log 2025-06-22</t>
  </si>
  <si>
    <t xml:space="preserve">AMD-001686</t>
  </si>
  <si>
    <t xml:space="preserve">AMD-001687</t>
  </si>
  <si>
    <t xml:space="preserve">MC-2025-0614</t>
  </si>
  <si>
    <t xml:space="preserve">day log 2025-06-23</t>
  </si>
  <si>
    <t xml:space="preserve">AMD-001688</t>
  </si>
  <si>
    <t xml:space="preserve">CHD49566C878</t>
  </si>
  <si>
    <t xml:space="preserve">CHD76172Q784</t>
  </si>
  <si>
    <t xml:space="preserve">AMD-001689</t>
  </si>
  <si>
    <t xml:space="preserve">MC-2025-0500</t>
  </si>
  <si>
    <t xml:space="preserve">day log 2025-06-25</t>
  </si>
  <si>
    <t xml:space="preserve">AMD-001690</t>
  </si>
  <si>
    <t xml:space="preserve">AMD-001691</t>
  </si>
  <si>
    <t xml:space="preserve">30.9</t>
  </si>
  <si>
    <t xml:space="preserve">MC-2025-0282</t>
  </si>
  <si>
    <t xml:space="preserve">AMD-001692</t>
  </si>
  <si>
    <t xml:space="preserve">AMD-001693</t>
  </si>
  <si>
    <t xml:space="preserve">AMD-001694</t>
  </si>
  <si>
    <t xml:space="preserve">AMD-001695</t>
  </si>
  <si>
    <t xml:space="preserve">MC-2025-0835</t>
  </si>
  <si>
    <t xml:space="preserve">day log 2025-06-26</t>
  </si>
  <si>
    <t xml:space="preserve">AMD-001696</t>
  </si>
  <si>
    <t xml:space="preserve">day log 2025-06-27</t>
  </si>
  <si>
    <t xml:space="preserve">AMD-001697</t>
  </si>
  <si>
    <t xml:space="preserve">2192 Hooper Summit, Everett, WA</t>
  </si>
  <si>
    <t xml:space="preserve">3271 Lane Rest, Chaldale, WA</t>
  </si>
  <si>
    <t xml:space="preserve">day log 2025-06-28</t>
  </si>
  <si>
    <t xml:space="preserve">AMD-001698</t>
  </si>
  <si>
    <t xml:space="preserve">day log 2025-06-29</t>
  </si>
  <si>
    <t xml:space="preserve">AMD-001699</t>
  </si>
  <si>
    <t xml:space="preserve">day log 2025-06-30</t>
  </si>
  <si>
    <t xml:space="preserve">AMD-001700</t>
  </si>
  <si>
    <t xml:space="preserve">40.2</t>
  </si>
  <si>
    <t xml:space="preserve">AMD-001701</t>
  </si>
  <si>
    <t xml:space="preserve">AMD-001702</t>
  </si>
  <si>
    <t xml:space="preserve">Foldview Marine Services haul-out measurement sheet 2025-06-29</t>
  </si>
  <si>
    <t xml:space="preserve">day log 2025-07-01</t>
  </si>
  <si>
    <t xml:space="preserve">Sheet received at counter 2025-07-01; measured on the hard 35.8 ft.</t>
  </si>
  <si>
    <t xml:space="preserve">AMD-001703</t>
  </si>
  <si>
    <t xml:space="preserve">9212 Turner Stream, Chaldale, WA</t>
  </si>
  <si>
    <t xml:space="preserve">5555 Victoria Terrace, Seattle, WA</t>
  </si>
  <si>
    <t xml:space="preserve">day log 2025-07-03</t>
  </si>
  <si>
    <t xml:space="preserve">AMD-001704</t>
  </si>
  <si>
    <t xml:space="preserve">AMD-001705</t>
  </si>
  <si>
    <t xml:space="preserve">41.7</t>
  </si>
  <si>
    <t xml:space="preserve">MC-2025-0532</t>
  </si>
  <si>
    <t xml:space="preserve">day log 2025-07-04</t>
  </si>
  <si>
    <t xml:space="preserve">AMD-001706</t>
  </si>
  <si>
    <t xml:space="preserve">AMD-001707</t>
  </si>
  <si>
    <t xml:space="preserve">612109</t>
  </si>
  <si>
    <t xml:space="preserve">967585</t>
  </si>
  <si>
    <t xml:space="preserve">day log 2025-07-05</t>
  </si>
  <si>
    <t xml:space="preserve">AMD-001708</t>
  </si>
  <si>
    <t xml:space="preserve">day log 2025-07-07</t>
  </si>
  <si>
    <t xml:space="preserve">AMD-001709</t>
  </si>
  <si>
    <t xml:space="preserve">AMD-001710</t>
  </si>
  <si>
    <t xml:space="preserve">AMD-001711</t>
  </si>
  <si>
    <t xml:space="preserve">day log 2025-07-08</t>
  </si>
  <si>
    <t xml:space="preserve">AMD-001712</t>
  </si>
  <si>
    <t xml:space="preserve">day log 2025-07-09</t>
  </si>
  <si>
    <t xml:space="preserve">AMD-001713</t>
  </si>
  <si>
    <t xml:space="preserve">MC-2025-0583</t>
  </si>
  <si>
    <t xml:space="preserve">day log 2025-07-10</t>
  </si>
  <si>
    <t xml:space="preserve">AMD-001714</t>
  </si>
  <si>
    <t xml:space="preserve">Foldview Marine Services haul-out sheet 2023-05-17</t>
  </si>
  <si>
    <t xml:space="preserve">day log 2025-07-11</t>
  </si>
  <si>
    <t xml:space="preserve">AMD-001715</t>
  </si>
  <si>
    <t xml:space="preserve">day log 2025-07-13</t>
  </si>
  <si>
    <t xml:space="preserve">AMD-001716</t>
  </si>
  <si>
    <t xml:space="preserve">AMD-001717</t>
  </si>
  <si>
    <t xml:space="preserve">CHD84396V481</t>
  </si>
  <si>
    <t xml:space="preserve">CHD49520E841</t>
  </si>
  <si>
    <t xml:space="preserve">day log 2025-07-14</t>
  </si>
  <si>
    <t xml:space="preserve">AMD-001718</t>
  </si>
  <si>
    <t xml:space="preserve">day log 2025-07-15</t>
  </si>
  <si>
    <t xml:space="preserve">AMD-001719</t>
  </si>
  <si>
    <t xml:space="preserve">CHD53899W543</t>
  </si>
  <si>
    <t xml:space="preserve">CHD47910R982</t>
  </si>
  <si>
    <t xml:space="preserve">day log 2025-07-18</t>
  </si>
  <si>
    <t xml:space="preserve">AMD-001720</t>
  </si>
  <si>
    <t xml:space="preserve">AMD-001721</t>
  </si>
  <si>
    <t xml:space="preserve">day log 2025-07-19</t>
  </si>
  <si>
    <t xml:space="preserve">AMD-001722</t>
  </si>
  <si>
    <t xml:space="preserve">AMD-001723</t>
  </si>
  <si>
    <t xml:space="preserve">day log 2025-07-20</t>
  </si>
  <si>
    <t xml:space="preserve">AMD-001724</t>
  </si>
  <si>
    <t xml:space="preserve">day log 2025-07-21</t>
  </si>
  <si>
    <t xml:space="preserve">AMD-001725</t>
  </si>
  <si>
    <t xml:space="preserve">5953 Baker Cove, Bremerton, WA</t>
  </si>
  <si>
    <t xml:space="preserve">4661 Elizabeth Via, Seattle, WA</t>
  </si>
  <si>
    <t xml:space="preserve">AMD-001726</t>
  </si>
  <si>
    <t xml:space="preserve">day log 2025-07-23</t>
  </si>
  <si>
    <t xml:space="preserve">AMD-001727</t>
  </si>
  <si>
    <t xml:space="preserve">28.5</t>
  </si>
  <si>
    <t xml:space="preserve">MC-2025-0701</t>
  </si>
  <si>
    <t xml:space="preserve">AMD-001728</t>
  </si>
  <si>
    <t xml:space="preserve">285335</t>
  </si>
  <si>
    <t xml:space="preserve">942367</t>
  </si>
  <si>
    <t xml:space="preserve">AMD-001729</t>
  </si>
  <si>
    <t xml:space="preserve">day log 2025-07-24</t>
  </si>
  <si>
    <t xml:space="preserve">AMD-001730</t>
  </si>
  <si>
    <t xml:space="preserve">day log 2025-07-26</t>
  </si>
  <si>
    <t xml:space="preserve">AMD-001731</t>
  </si>
  <si>
    <t xml:space="preserve">day log 2025-07-27</t>
  </si>
  <si>
    <t xml:space="preserve">AMD-001732</t>
  </si>
  <si>
    <t xml:space="preserve">AMD-001733</t>
  </si>
  <si>
    <t xml:space="preserve">AMD-001734</t>
  </si>
  <si>
    <t xml:space="preserve">day log 2025-07-28</t>
  </si>
  <si>
    <t xml:space="preserve">AMD-001735</t>
  </si>
  <si>
    <t xml:space="preserve">MC-2025-0506</t>
  </si>
  <si>
    <t xml:space="preserve">AMD-001736</t>
  </si>
  <si>
    <t xml:space="preserve">day log 2025-07-29</t>
  </si>
  <si>
    <t xml:space="preserve">AMD-001737</t>
  </si>
  <si>
    <t xml:space="preserve">day log 2025-07-30</t>
  </si>
  <si>
    <t xml:space="preserve">AMD-001738</t>
  </si>
  <si>
    <t xml:space="preserve">6.2</t>
  </si>
  <si>
    <t xml:space="preserve">MC-2025-0173</t>
  </si>
  <si>
    <t xml:space="preserve">day log 2025-07-31</t>
  </si>
  <si>
    <t xml:space="preserve">AMD-001739</t>
  </si>
  <si>
    <t xml:space="preserve">day log 2025-08-01</t>
  </si>
  <si>
    <t xml:space="preserve">AMD-001740</t>
  </si>
  <si>
    <t xml:space="preserve">day log 2025-08-03</t>
  </si>
  <si>
    <t xml:space="preserve">AMD-001741</t>
  </si>
  <si>
    <t xml:space="preserve">AMD-001742</t>
  </si>
  <si>
    <t xml:space="preserve">AMD-001743</t>
  </si>
  <si>
    <t xml:space="preserve">AMD-001744</t>
  </si>
  <si>
    <t xml:space="preserve">AMD-001745</t>
  </si>
  <si>
    <t xml:space="preserve">day log 2025-08-04</t>
  </si>
  <si>
    <t xml:space="preserve">AMD-001746</t>
  </si>
  <si>
    <t xml:space="preserve">day log 2025-08-05</t>
  </si>
  <si>
    <t xml:space="preserve">AMD-001747</t>
  </si>
  <si>
    <t xml:space="preserve">AMD-001748</t>
  </si>
  <si>
    <t xml:space="preserve">day log 2025-08-08</t>
  </si>
  <si>
    <t xml:space="preserve">AMD-001749</t>
  </si>
  <si>
    <t xml:space="preserve">49.3</t>
  </si>
  <si>
    <t xml:space="preserve">MC-2025-0894</t>
  </si>
  <si>
    <t xml:space="preserve">day log 2025-08-09</t>
  </si>
  <si>
    <t xml:space="preserve">AMD-001750</t>
  </si>
  <si>
    <t xml:space="preserve">day log 2025-08-10</t>
  </si>
  <si>
    <t xml:space="preserve">AMD-001751</t>
  </si>
  <si>
    <t xml:space="preserve">Foldview Marine Services haul-out sheet 2024-06-24</t>
  </si>
  <si>
    <t xml:space="preserve">AMD-001752</t>
  </si>
  <si>
    <t xml:space="preserve">AMD-001753</t>
  </si>
  <si>
    <t xml:space="preserve">AMD-001754</t>
  </si>
  <si>
    <t xml:space="preserve">MC-2025-0951</t>
  </si>
  <si>
    <t xml:space="preserve">day log 2025-08-11</t>
  </si>
  <si>
    <t xml:space="preserve">AMD-001755</t>
  </si>
  <si>
    <t xml:space="preserve">day log 2025-08-14</t>
  </si>
  <si>
    <t xml:space="preserve">AMD-001756</t>
  </si>
  <si>
    <t xml:space="preserve">day log 2025-08-15</t>
  </si>
  <si>
    <t xml:space="preserve">AMD-001757</t>
  </si>
  <si>
    <t xml:space="preserve">MC-2025-0817</t>
  </si>
  <si>
    <t xml:space="preserve">day log 2025-08-16</t>
  </si>
  <si>
    <t xml:space="preserve">AMD-001758</t>
  </si>
  <si>
    <t xml:space="preserve">Foldview Marine Services haul-out sheet 2024-10-16</t>
  </si>
  <si>
    <t xml:space="preserve">day log 2025-08-17</t>
  </si>
  <si>
    <t xml:space="preserve">AMD-001759</t>
  </si>
  <si>
    <t xml:space="preserve">day log 2025-08-19</t>
  </si>
  <si>
    <t xml:space="preserve">AMD-001760</t>
  </si>
  <si>
    <t xml:space="preserve">day log 2025-08-21</t>
  </si>
  <si>
    <t xml:space="preserve">AMD-001761</t>
  </si>
  <si>
    <t xml:space="preserve">day log 2025-08-22</t>
  </si>
  <si>
    <t xml:space="preserve">AMD-001762</t>
  </si>
  <si>
    <t xml:space="preserve">AMD-001763</t>
  </si>
  <si>
    <t xml:space="preserve">AMD-001764</t>
  </si>
  <si>
    <t xml:space="preserve">654 Megan Springs, Newport, OR</t>
  </si>
  <si>
    <t xml:space="preserve">8410 Martha Court, Portland, OR</t>
  </si>
  <si>
    <t xml:space="preserve">day log 2025-08-23</t>
  </si>
  <si>
    <t xml:space="preserve">AMD-001765</t>
  </si>
  <si>
    <t xml:space="preserve">day log 2025-08-24</t>
  </si>
  <si>
    <t xml:space="preserve">AMD-001766</t>
  </si>
  <si>
    <t xml:space="preserve">day log 2025-08-25</t>
  </si>
  <si>
    <t xml:space="preserve">AMD-001767</t>
  </si>
  <si>
    <t xml:space="preserve">day log 2025-08-26</t>
  </si>
  <si>
    <t xml:space="preserve">AMD-001768</t>
  </si>
  <si>
    <t xml:space="preserve">day log 2025-08-27</t>
  </si>
  <si>
    <t xml:space="preserve">AMD-001769</t>
  </si>
  <si>
    <t xml:space="preserve">day log 2025-08-28</t>
  </si>
  <si>
    <t xml:space="preserve">AMD-001770</t>
  </si>
  <si>
    <t xml:space="preserve">MC-2025-0202</t>
  </si>
  <si>
    <t xml:space="preserve">AMD-001771</t>
  </si>
  <si>
    <t xml:space="preserve">6.5</t>
  </si>
  <si>
    <t xml:space="preserve">AMD-001772</t>
  </si>
  <si>
    <t xml:space="preserve">CHD70309W258</t>
  </si>
  <si>
    <t xml:space="preserve">CHD63347F596</t>
  </si>
  <si>
    <t xml:space="preserve">day log 2025-08-29</t>
  </si>
  <si>
    <t xml:space="preserve">AMD-001773</t>
  </si>
  <si>
    <t xml:space="preserve">day log 2025-08-30</t>
  </si>
  <si>
    <t xml:space="preserve">AMD-001774</t>
  </si>
  <si>
    <t xml:space="preserve">AMD-001775</t>
  </si>
  <si>
    <t xml:space="preserve">MC-2025-0964</t>
  </si>
  <si>
    <t xml:space="preserve">day log 2025-09-01</t>
  </si>
  <si>
    <t xml:space="preserve">AMD-001776</t>
  </si>
  <si>
    <t xml:space="preserve">AMD-001777</t>
  </si>
  <si>
    <t xml:space="preserve">day log 2025-09-02</t>
  </si>
  <si>
    <t xml:space="preserve">AMD-001778</t>
  </si>
  <si>
    <t xml:space="preserve">Foldview Marine Services haul-out sheet 2024-11-05</t>
  </si>
  <si>
    <t xml:space="preserve">day log 2025-09-03</t>
  </si>
  <si>
    <t xml:space="preserve">AMD-001779</t>
  </si>
  <si>
    <t xml:space="preserve">Foldview Marine Services haul-out sheet 2024-03-27</t>
  </si>
  <si>
    <t xml:space="preserve">AMD-001780</t>
  </si>
  <si>
    <t xml:space="preserve">AMD-001781</t>
  </si>
  <si>
    <t xml:space="preserve">day log 2025-09-04</t>
  </si>
  <si>
    <t xml:space="preserve">AMD-001782</t>
  </si>
  <si>
    <t xml:space="preserve">day log 2025-09-05</t>
  </si>
  <si>
    <t xml:space="preserve">AMD-001783</t>
  </si>
  <si>
    <t xml:space="preserve">day log 2025-09-06</t>
  </si>
  <si>
    <t xml:space="preserve">AMD-001784</t>
  </si>
  <si>
    <t xml:space="preserve">AMD-001785</t>
  </si>
  <si>
    <t xml:space="preserve">AMD-001786</t>
  </si>
  <si>
    <t xml:space="preserve">day log 2025-09-07</t>
  </si>
  <si>
    <t xml:space="preserve">AMD-001787</t>
  </si>
  <si>
    <t xml:space="preserve">AMD-001788</t>
  </si>
  <si>
    <t xml:space="preserve">day log 2025-09-08</t>
  </si>
  <si>
    <t xml:space="preserve">AMD-001789</t>
  </si>
  <si>
    <t xml:space="preserve">MC-2025-0720</t>
  </si>
  <si>
    <t xml:space="preserve">AMD-001790</t>
  </si>
  <si>
    <t xml:space="preserve">AMD-001791</t>
  </si>
  <si>
    <t xml:space="preserve">day log 2025-09-09</t>
  </si>
  <si>
    <t xml:space="preserve">AMD-001792</t>
  </si>
  <si>
    <t xml:space="preserve">537196</t>
  </si>
  <si>
    <t xml:space="preserve">590060</t>
  </si>
  <si>
    <t xml:space="preserve">AMD-001793</t>
  </si>
  <si>
    <t xml:space="preserve">MC-2025-0661</t>
  </si>
  <si>
    <t xml:space="preserve">day log 2025-09-10</t>
  </si>
  <si>
    <t xml:space="preserve">AMD-001794</t>
  </si>
  <si>
    <t xml:space="preserve">day log 2025-09-12</t>
  </si>
  <si>
    <t xml:space="preserve">AMD-001795</t>
  </si>
  <si>
    <t xml:space="preserve">AMD-001796</t>
  </si>
  <si>
    <t xml:space="preserve">day log 2025-09-13</t>
  </si>
  <si>
    <t xml:space="preserve">AMD-001797</t>
  </si>
  <si>
    <t xml:space="preserve">2117 Frost Lakes, Astoria, OR</t>
  </si>
  <si>
    <t xml:space="preserve">3783 Roger Mountain, Tacoma, WA</t>
  </si>
  <si>
    <t xml:space="preserve">day log 2025-09-14</t>
  </si>
  <si>
    <t xml:space="preserve">AMD-001798</t>
  </si>
  <si>
    <t xml:space="preserve">MC-2025-0331</t>
  </si>
  <si>
    <t xml:space="preserve">AMD-001799</t>
  </si>
  <si>
    <t xml:space="preserve">49.8</t>
  </si>
  <si>
    <t xml:space="preserve">47.9</t>
  </si>
  <si>
    <t xml:space="preserve">Foldview Marine Services haul-out sheet 2023-09-15</t>
  </si>
  <si>
    <t xml:space="preserve">day log 2025-09-15</t>
  </si>
  <si>
    <t xml:space="preserve">AMD-001800</t>
  </si>
  <si>
    <t xml:space="preserve">Foldview Marine Services haul-out sheet 2025-01-21</t>
  </si>
  <si>
    <t xml:space="preserve">AMD-001801</t>
  </si>
  <si>
    <t xml:space="preserve">Foldview Marine Services haul-out sheet 2023-02-22</t>
  </si>
  <si>
    <t xml:space="preserve">AMD-001802</t>
  </si>
  <si>
    <t xml:space="preserve">807344</t>
  </si>
  <si>
    <t xml:space="preserve">983642</t>
  </si>
  <si>
    <t xml:space="preserve">day log 2025-09-17</t>
  </si>
  <si>
    <t xml:space="preserve">AMD-001803</t>
  </si>
  <si>
    <t xml:space="preserve">51.7</t>
  </si>
  <si>
    <t xml:space="preserve">MC-2025-0384</t>
  </si>
  <si>
    <t xml:space="preserve">AMD-001804</t>
  </si>
  <si>
    <t xml:space="preserve">AMD-001805</t>
  </si>
  <si>
    <t xml:space="preserve">CHD66251V253</t>
  </si>
  <si>
    <t xml:space="preserve">CHD43610I969</t>
  </si>
  <si>
    <t xml:space="preserve">day log 2025-09-22</t>
  </si>
  <si>
    <t xml:space="preserve">AMD-001806</t>
  </si>
  <si>
    <t xml:space="preserve">AMD-001807</t>
  </si>
  <si>
    <t xml:space="preserve">CHD70076Q338</t>
  </si>
  <si>
    <t xml:space="preserve">CHD56412V949</t>
  </si>
  <si>
    <t xml:space="preserve">AMD-001808</t>
  </si>
  <si>
    <t xml:space="preserve">day log 2025-09-23</t>
  </si>
  <si>
    <t xml:space="preserve">AMD-001809</t>
  </si>
  <si>
    <t xml:space="preserve">CHD32376A715</t>
  </si>
  <si>
    <t xml:space="preserve">CHD48197Y951</t>
  </si>
  <si>
    <t xml:space="preserve">day log 2025-09-24</t>
  </si>
  <si>
    <t xml:space="preserve">AMD-001810</t>
  </si>
  <si>
    <t xml:space="preserve">AMD-001811</t>
  </si>
  <si>
    <t xml:space="preserve">8290 Lopez Islands, Astoria, OR</t>
  </si>
  <si>
    <t xml:space="preserve">8529 Erica Forks, Bellingham, WA</t>
  </si>
  <si>
    <t xml:space="preserve">AMD-001812</t>
  </si>
  <si>
    <t xml:space="preserve">day log 2025-09-26</t>
  </si>
  <si>
    <t xml:space="preserve">AMD-001813</t>
  </si>
  <si>
    <t xml:space="preserve">AMD-001814</t>
  </si>
  <si>
    <t xml:space="preserve">day log 2025-09-28</t>
  </si>
  <si>
    <t xml:space="preserve">AMD-001815</t>
  </si>
  <si>
    <t xml:space="preserve">day log 2025-09-29</t>
  </si>
  <si>
    <t xml:space="preserve">AMD-001816</t>
  </si>
  <si>
    <t xml:space="preserve">AMD-001817</t>
  </si>
  <si>
    <t xml:space="preserve">day log 2025-10-04</t>
  </si>
  <si>
    <t xml:space="preserve">AMD-001818</t>
  </si>
  <si>
    <t xml:space="preserve">MC-2025-0959</t>
  </si>
  <si>
    <t xml:space="preserve">AMD-001819</t>
  </si>
  <si>
    <t xml:space="preserve">day log 2025-10-06</t>
  </si>
  <si>
    <t xml:space="preserve">AMD-001820</t>
  </si>
  <si>
    <t xml:space="preserve">54.5</t>
  </si>
  <si>
    <t xml:space="preserve">55.6</t>
  </si>
  <si>
    <t xml:space="preserve">Foldview Marine Services haul-out sheet 2025-06-20</t>
  </si>
  <si>
    <t xml:space="preserve">AMD-001821</t>
  </si>
  <si>
    <t xml:space="preserve">56.3</t>
  </si>
  <si>
    <t xml:space="preserve">MC-2025-0245</t>
  </si>
  <si>
    <t xml:space="preserve">day log 2025-10-07</t>
  </si>
  <si>
    <t xml:space="preserve">AMD-001822</t>
  </si>
  <si>
    <t xml:space="preserve">837773</t>
  </si>
  <si>
    <t xml:space="preserve">813014</t>
  </si>
  <si>
    <t xml:space="preserve">day log 2025-10-09</t>
  </si>
  <si>
    <t xml:space="preserve">AMD-001823</t>
  </si>
  <si>
    <t xml:space="preserve">AMD-001824</t>
  </si>
  <si>
    <t xml:space="preserve">day log 2025-10-10</t>
  </si>
  <si>
    <t xml:space="preserve">AMD-001825</t>
  </si>
  <si>
    <t xml:space="preserve">Foldview Marine Services haul-out sheet 2024-07-28</t>
  </si>
  <si>
    <t xml:space="preserve">day log 2025-10-11</t>
  </si>
  <si>
    <t xml:space="preserve">AMD-001826</t>
  </si>
  <si>
    <t xml:space="preserve">AMD-001827</t>
  </si>
  <si>
    <t xml:space="preserve">Foldview Marine Services haul-out sheet 2025-01-01</t>
  </si>
  <si>
    <t xml:space="preserve">day log 2025-10-12</t>
  </si>
  <si>
    <t xml:space="preserve">AMD-001828</t>
  </si>
  <si>
    <t xml:space="preserve">CHD80546J721</t>
  </si>
  <si>
    <t xml:space="preserve">CHD71647C826</t>
  </si>
  <si>
    <t xml:space="preserve">AMD-001829</t>
  </si>
  <si>
    <t xml:space="preserve">MC-2025-0832</t>
  </si>
  <si>
    <t xml:space="preserve">AMD-001830</t>
  </si>
  <si>
    <t xml:space="preserve">Foldview Marine Services haul-out sheet 2024-08-24</t>
  </si>
  <si>
    <t xml:space="preserve">day log 2025-10-13</t>
  </si>
  <si>
    <t xml:space="preserve">AMD-001831</t>
  </si>
  <si>
    <t xml:space="preserve">CHD47247J540</t>
  </si>
  <si>
    <t xml:space="preserve">CHD58442F469</t>
  </si>
  <si>
    <t xml:space="preserve">day log 2025-10-14</t>
  </si>
  <si>
    <t xml:space="preserve">AMD-001832</t>
  </si>
  <si>
    <t xml:space="preserve">Foldview Marine Services haul-out sheet 2023-05-25</t>
  </si>
  <si>
    <t xml:space="preserve">AMD-001833</t>
  </si>
  <si>
    <t xml:space="preserve">46.6</t>
  </si>
  <si>
    <t xml:space="preserve">MC-2025-0906</t>
  </si>
  <si>
    <t xml:space="preserve">AMD-001834</t>
  </si>
  <si>
    <t xml:space="preserve">MC-2025-0464</t>
  </si>
  <si>
    <t xml:space="preserve">day log 2025-10-15</t>
  </si>
  <si>
    <t xml:space="preserve">AMD-001835</t>
  </si>
  <si>
    <t xml:space="preserve">day log 2025-10-17</t>
  </si>
  <si>
    <t xml:space="preserve">AMD-001836</t>
  </si>
  <si>
    <t xml:space="preserve">day log 2025-10-18</t>
  </si>
  <si>
    <t xml:space="preserve">AMD-001837</t>
  </si>
  <si>
    <t xml:space="preserve">Foldview Marine Services haul-out sheet 2024-03-18</t>
  </si>
  <si>
    <t xml:space="preserve">day log 2025-10-19</t>
  </si>
  <si>
    <t xml:space="preserve">AMD-001838</t>
  </si>
  <si>
    <t xml:space="preserve">AMD-001839</t>
  </si>
  <si>
    <t xml:space="preserve">AMD-001840</t>
  </si>
  <si>
    <t xml:space="preserve">2018</t>
  </si>
  <si>
    <t xml:space="preserve">day log 2025-10-20</t>
  </si>
  <si>
    <t xml:space="preserve">AMD-001841</t>
  </si>
  <si>
    <t xml:space="preserve">MC-2025-0763</t>
  </si>
  <si>
    <t xml:space="preserve">day log 2025-10-22</t>
  </si>
  <si>
    <t xml:space="preserve">AMD-001842</t>
  </si>
  <si>
    <t xml:space="preserve">MC-2025-0204</t>
  </si>
  <si>
    <t xml:space="preserve">day log 2025-10-23</t>
  </si>
  <si>
    <t xml:space="preserve">AMD-001843</t>
  </si>
  <si>
    <t xml:space="preserve">9957 Valerie Center, Tacoma, WA</t>
  </si>
  <si>
    <t xml:space="preserve">9152 Kirby Center, Everett, WA</t>
  </si>
  <si>
    <t xml:space="preserve">day log 2025-10-24</t>
  </si>
  <si>
    <t xml:space="preserve">AMD-001844</t>
  </si>
  <si>
    <t xml:space="preserve">AMD-001845</t>
  </si>
  <si>
    <t xml:space="preserve">AMD-001846</t>
  </si>
  <si>
    <t xml:space="preserve">MC-2025-0473</t>
  </si>
  <si>
    <t xml:space="preserve">day log 2025-10-25</t>
  </si>
  <si>
    <t xml:space="preserve">AMD-001847</t>
  </si>
  <si>
    <t xml:space="preserve">AMD-001848</t>
  </si>
  <si>
    <t xml:space="preserve">AMD-001849</t>
  </si>
  <si>
    <t xml:space="preserve">948965</t>
  </si>
  <si>
    <t xml:space="preserve">199470</t>
  </si>
  <si>
    <t xml:space="preserve">AMD-001850</t>
  </si>
  <si>
    <t xml:space="preserve">MC-2025-0394</t>
  </si>
  <si>
    <t xml:space="preserve">day log 2025-10-26</t>
  </si>
  <si>
    <t xml:space="preserve">AMD-001851</t>
  </si>
  <si>
    <t xml:space="preserve">138193</t>
  </si>
  <si>
    <t xml:space="preserve">620297</t>
  </si>
  <si>
    <t xml:space="preserve">AMD-001852</t>
  </si>
  <si>
    <t xml:space="preserve">43.6</t>
  </si>
  <si>
    <t xml:space="preserve">46.0</t>
  </si>
  <si>
    <t xml:space="preserve">Foldview Marine Services haul-out sheet 2022-12-09</t>
  </si>
  <si>
    <t xml:space="preserve">AMD-001853</t>
  </si>
  <si>
    <t xml:space="preserve">day log 2025-10-27</t>
  </si>
  <si>
    <t xml:space="preserve">AMD-001854</t>
  </si>
  <si>
    <t xml:space="preserve">MC-2025-0693</t>
  </si>
  <si>
    <t xml:space="preserve">AMD-001855</t>
  </si>
  <si>
    <t xml:space="preserve">5175 Lara Mall, Olympia, WA</t>
  </si>
  <si>
    <t xml:space="preserve">6187 Christina Glens, Olympia, WA</t>
  </si>
  <si>
    <t xml:space="preserve">day log 2025-10-28</t>
  </si>
  <si>
    <t xml:space="preserve">AMD-001856</t>
  </si>
  <si>
    <t xml:space="preserve">5165 Philip Mountains, Everett, WA</t>
  </si>
  <si>
    <t xml:space="preserve">4974 Tiffany Divide, Port Angeles, WA</t>
  </si>
  <si>
    <t xml:space="preserve">AMD-001857</t>
  </si>
  <si>
    <t xml:space="preserve">day log 2025-10-29</t>
  </si>
  <si>
    <t xml:space="preserve">AMD-001858</t>
  </si>
  <si>
    <t xml:space="preserve">day log 2025-10-30</t>
  </si>
  <si>
    <t xml:space="preserve">AMD-001859</t>
  </si>
  <si>
    <t xml:space="preserve">48.6</t>
  </si>
  <si>
    <t xml:space="preserve">AMD-001860</t>
  </si>
  <si>
    <t xml:space="preserve">AMD-001861</t>
  </si>
  <si>
    <t xml:space="preserve">50.3</t>
  </si>
  <si>
    <t xml:space="preserve">MC-2025-0439</t>
  </si>
  <si>
    <t xml:space="preserve">AMD-001862</t>
  </si>
  <si>
    <t xml:space="preserve">AMD-001863</t>
  </si>
  <si>
    <t xml:space="preserve">515526</t>
  </si>
  <si>
    <t xml:space="preserve">355551</t>
  </si>
  <si>
    <t xml:space="preserve">day log 2025-10-31</t>
  </si>
  <si>
    <t xml:space="preserve">AMD-001864</t>
  </si>
  <si>
    <t xml:space="preserve">MC-2025-0405</t>
  </si>
  <si>
    <t xml:space="preserve">day log 2025-11-01</t>
  </si>
  <si>
    <t xml:space="preserve">AMD-001865</t>
  </si>
  <si>
    <t xml:space="preserve">AMD-001866</t>
  </si>
  <si>
    <t xml:space="preserve">46.5</t>
  </si>
  <si>
    <t xml:space="preserve">MC-2025-0186</t>
  </si>
  <si>
    <t xml:space="preserve">AMD-001867</t>
  </si>
  <si>
    <t xml:space="preserve">AMD-001868</t>
  </si>
  <si>
    <t xml:space="preserve">day log 2025-11-02</t>
  </si>
  <si>
    <t xml:space="preserve">AMD-001869</t>
  </si>
  <si>
    <t xml:space="preserve">AMD-001870</t>
  </si>
  <si>
    <t xml:space="preserve">AMD-001871</t>
  </si>
  <si>
    <t xml:space="preserve">AMD-001872</t>
  </si>
  <si>
    <t xml:space="preserve">day log 2025-11-03</t>
  </si>
  <si>
    <t xml:space="preserve">AMD-001873</t>
  </si>
  <si>
    <t xml:space="preserve">AMD-001874</t>
  </si>
  <si>
    <t xml:space="preserve">AMD-001875</t>
  </si>
  <si>
    <t xml:space="preserve">day log 2025-11-05</t>
  </si>
  <si>
    <t xml:space="preserve">AMD-001876</t>
  </si>
  <si>
    <t xml:space="preserve">day log 2025-11-06</t>
  </si>
  <si>
    <t xml:space="preserve">AMD-001877</t>
  </si>
  <si>
    <t xml:space="preserve">CHD29902Y808</t>
  </si>
  <si>
    <t xml:space="preserve">CHD61910K572</t>
  </si>
  <si>
    <t xml:space="preserve">day log 2025-11-07</t>
  </si>
  <si>
    <t xml:space="preserve">AMD-001878</t>
  </si>
  <si>
    <t xml:space="preserve">Foldview Marine Services haul-out sheet 2024-07-18</t>
  </si>
  <si>
    <t xml:space="preserve">day log 2025-11-08</t>
  </si>
  <si>
    <t xml:space="preserve">AMD-001879</t>
  </si>
  <si>
    <t xml:space="preserve">Foldview Marine Services haul-out sheet 2025-05-19</t>
  </si>
  <si>
    <t xml:space="preserve">day log 2025-11-10</t>
  </si>
  <si>
    <t xml:space="preserve">AMD-001880</t>
  </si>
  <si>
    <t xml:space="preserve">AMD-001881</t>
  </si>
  <si>
    <t xml:space="preserve">475596</t>
  </si>
  <si>
    <t xml:space="preserve">984687</t>
  </si>
  <si>
    <t xml:space="preserve">AMD-001882</t>
  </si>
  <si>
    <t xml:space="preserve">day log 2025-11-11</t>
  </si>
  <si>
    <t xml:space="preserve">AMD-001883</t>
  </si>
  <si>
    <t xml:space="preserve">MC-2025-0337</t>
  </si>
  <si>
    <t xml:space="preserve">day log 2025-11-12</t>
  </si>
  <si>
    <t xml:space="preserve">AMD-001884</t>
  </si>
  <si>
    <t xml:space="preserve">Foldview Marine Services haul-out sheet 2025-06-28</t>
  </si>
  <si>
    <t xml:space="preserve">AMD-001885</t>
  </si>
  <si>
    <t xml:space="preserve">AMD-001886</t>
  </si>
  <si>
    <t xml:space="preserve">9623 Ryan Ranch, Portland, OR</t>
  </si>
  <si>
    <t xml:space="preserve">2579 Brooks Loaf, Bellingham, WA</t>
  </si>
  <si>
    <t xml:space="preserve">AMD-001887</t>
  </si>
  <si>
    <t xml:space="preserve">AMD-001888</t>
  </si>
  <si>
    <t xml:space="preserve">day log 2025-11-14</t>
  </si>
  <si>
    <t xml:space="preserve">AMD-001889</t>
  </si>
  <si>
    <t xml:space="preserve">45.2</t>
  </si>
  <si>
    <t xml:space="preserve">MC-2025-0562</t>
  </si>
  <si>
    <t xml:space="preserve">day log 2025-11-15</t>
  </si>
  <si>
    <t xml:space="preserve">AMD-001890</t>
  </si>
  <si>
    <t xml:space="preserve">day log 2025-11-16</t>
  </si>
  <si>
    <t xml:space="preserve">AMD-001891</t>
  </si>
  <si>
    <t xml:space="preserve">day log 2025-11-17</t>
  </si>
  <si>
    <t xml:space="preserve">AMD-001892</t>
  </si>
  <si>
    <t xml:space="preserve">Foldview Marine Services haul-out sheet 2023-06-20</t>
  </si>
  <si>
    <t xml:space="preserve">day log 2025-11-19</t>
  </si>
  <si>
    <t xml:space="preserve">AMD-001893</t>
  </si>
  <si>
    <t xml:space="preserve">AMD-001894</t>
  </si>
  <si>
    <t xml:space="preserve">MC-2025-0143</t>
  </si>
  <si>
    <t xml:space="preserve">AMD-001895</t>
  </si>
  <si>
    <t xml:space="preserve">MC-2025-0339</t>
  </si>
  <si>
    <t xml:space="preserve">day log 2025-11-20</t>
  </si>
  <si>
    <t xml:space="preserve">AMD-001896</t>
  </si>
  <si>
    <t xml:space="preserve">day log 2025-11-21</t>
  </si>
  <si>
    <t xml:space="preserve">AMD-001897</t>
  </si>
  <si>
    <t xml:space="preserve">day log 2025-11-22</t>
  </si>
  <si>
    <t xml:space="preserve">AMD-001898</t>
  </si>
  <si>
    <t xml:space="preserve">day log 2025-11-23</t>
  </si>
  <si>
    <t xml:space="preserve">AMD-001899</t>
  </si>
  <si>
    <t xml:space="preserve">30.2</t>
  </si>
  <si>
    <t xml:space="preserve">Foldview Marine Services haul-out sheet 2024-08-20</t>
  </si>
  <si>
    <t xml:space="preserve">AMD-001900</t>
  </si>
  <si>
    <t xml:space="preserve">day log 2025-11-24</t>
  </si>
  <si>
    <t xml:space="preserve">AMD-001901</t>
  </si>
  <si>
    <t xml:space="preserve">AMD-001902</t>
  </si>
  <si>
    <t xml:space="preserve">1427 Jesse Union, Coos Bay, OR</t>
  </si>
  <si>
    <t xml:space="preserve">604 Allison Crescent, Newport, OR</t>
  </si>
  <si>
    <t xml:space="preserve">day log 2025-11-25</t>
  </si>
  <si>
    <t xml:space="preserve">AMD-001903</t>
  </si>
  <si>
    <t xml:space="preserve">CHD95480R533</t>
  </si>
  <si>
    <t xml:space="preserve">CHD89299C318</t>
  </si>
  <si>
    <t xml:space="preserve">day log 2025-11-26</t>
  </si>
  <si>
    <t xml:space="preserve">AMD-001904</t>
  </si>
  <si>
    <t xml:space="preserve">day log 2025-11-27</t>
  </si>
  <si>
    <t xml:space="preserve">AMD-001905</t>
  </si>
  <si>
    <t xml:space="preserve">CHD72639J459</t>
  </si>
  <si>
    <t xml:space="preserve">CHD14779I845</t>
  </si>
  <si>
    <t xml:space="preserve">AMD-001906</t>
  </si>
  <si>
    <t xml:space="preserve">6270 Anthony Cliffs, Newport, OR</t>
  </si>
  <si>
    <t xml:space="preserve">7808 Joshua Camp, Chaldale, WA</t>
  </si>
  <si>
    <t xml:space="preserve">day log 2025-11-29</t>
  </si>
  <si>
    <t xml:space="preserve">AMD-001907</t>
  </si>
  <si>
    <t xml:space="preserve">MC-2025-0691</t>
  </si>
  <si>
    <t xml:space="preserve">day log 2025-11-30</t>
  </si>
  <si>
    <t xml:space="preserve">AMD-001908</t>
  </si>
  <si>
    <t xml:space="preserve">day log 2025-12-02</t>
  </si>
  <si>
    <t xml:space="preserve">AMD-001909</t>
  </si>
  <si>
    <t xml:space="preserve">CHD83534K288</t>
  </si>
  <si>
    <t xml:space="preserve">CHD92151V497</t>
  </si>
  <si>
    <t xml:space="preserve">AMD-001910</t>
  </si>
  <si>
    <t xml:space="preserve">AMD-001911</t>
  </si>
  <si>
    <t xml:space="preserve">AMD-001912</t>
  </si>
  <si>
    <t xml:space="preserve">day log 2025-12-03</t>
  </si>
  <si>
    <t xml:space="preserve">AMD-001913</t>
  </si>
  <si>
    <t xml:space="preserve">MC-2025-0625</t>
  </si>
  <si>
    <t xml:space="preserve">AMD-001914</t>
  </si>
  <si>
    <t xml:space="preserve">Foldview Marine Services haul-out sheet 2024-07-12</t>
  </si>
  <si>
    <t xml:space="preserve">day log 2025-12-04</t>
  </si>
  <si>
    <t xml:space="preserve">AMD-001915</t>
  </si>
  <si>
    <t xml:space="preserve">day log 2025-12-06</t>
  </si>
  <si>
    <t xml:space="preserve">AMD-001916</t>
  </si>
  <si>
    <t xml:space="preserve">MC-2025-0570</t>
  </si>
  <si>
    <t xml:space="preserve">AMD-001917</t>
  </si>
  <si>
    <t xml:space="preserve">5088 Ariana Shoal, Chaldale, WA</t>
  </si>
  <si>
    <t xml:space="preserve">8883 Danny Gardens, Tacoma, WA</t>
  </si>
  <si>
    <t xml:space="preserve">AMD-001918</t>
  </si>
  <si>
    <t xml:space="preserve">day log 2025-12-07</t>
  </si>
  <si>
    <t xml:space="preserve">AMD-001919</t>
  </si>
  <si>
    <t xml:space="preserve">MC-2025-0839</t>
  </si>
  <si>
    <t xml:space="preserve">AMD-001920</t>
  </si>
  <si>
    <t xml:space="preserve">CHD48217L957</t>
  </si>
  <si>
    <t xml:space="preserve">CHD10583E261</t>
  </si>
  <si>
    <t xml:space="preserve">day log 2025-12-09</t>
  </si>
  <si>
    <t xml:space="preserve">AMD-001921</t>
  </si>
  <si>
    <t xml:space="preserve">MC-2025-0858</t>
  </si>
  <si>
    <t xml:space="preserve">day log 2025-12-10</t>
  </si>
  <si>
    <t xml:space="preserve">AMD-001922</t>
  </si>
  <si>
    <t xml:space="preserve">CHD76597I549</t>
  </si>
  <si>
    <t xml:space="preserve">CHD75745U699</t>
  </si>
  <si>
    <t xml:space="preserve">day log 2025-12-11</t>
  </si>
  <si>
    <t xml:space="preserve">AMD-001923</t>
  </si>
  <si>
    <t xml:space="preserve">AMD-001924</t>
  </si>
  <si>
    <t xml:space="preserve">17.4</t>
  </si>
  <si>
    <t xml:space="preserve">16.3</t>
  </si>
  <si>
    <t xml:space="preserve">MC-2025-0390</t>
  </si>
  <si>
    <t xml:space="preserve">AMD-001925</t>
  </si>
  <si>
    <t xml:space="preserve">592749</t>
  </si>
  <si>
    <t xml:space="preserve">453026</t>
  </si>
  <si>
    <t xml:space="preserve">day log 2025-12-12</t>
  </si>
  <si>
    <t xml:space="preserve">AMD-001926</t>
  </si>
  <si>
    <t xml:space="preserve">AMD-001927</t>
  </si>
  <si>
    <t xml:space="preserve">MC-2025-0398</t>
  </si>
  <si>
    <t xml:space="preserve">day log 2025-12-13</t>
  </si>
  <si>
    <t xml:space="preserve">AMD-001928</t>
  </si>
  <si>
    <t xml:space="preserve">day log 2025-12-14</t>
  </si>
  <si>
    <t xml:space="preserve">AMD-001929</t>
  </si>
  <si>
    <t xml:space="preserve">Foldview Marine Services haul-out sheet 2025-09-25</t>
  </si>
  <si>
    <t xml:space="preserve">AMD-001930</t>
  </si>
  <si>
    <t xml:space="preserve">1995</t>
  </si>
  <si>
    <t xml:space="preserve">day log 2025-12-16</t>
  </si>
  <si>
    <t xml:space="preserve">AMD-001931</t>
  </si>
  <si>
    <t xml:space="preserve">day log 2025-12-17</t>
  </si>
  <si>
    <t xml:space="preserve">AMD-001932</t>
  </si>
  <si>
    <t xml:space="preserve">AMD-001933</t>
  </si>
  <si>
    <t xml:space="preserve">day log 2025-12-18</t>
  </si>
  <si>
    <t xml:space="preserve">AMD-001934</t>
  </si>
  <si>
    <t xml:space="preserve">day log 2025-12-20</t>
  </si>
  <si>
    <t xml:space="preserve">AMD-001935</t>
  </si>
  <si>
    <t xml:space="preserve">day log 2025-12-21</t>
  </si>
  <si>
    <t xml:space="preserve">AMD-001936</t>
  </si>
  <si>
    <t xml:space="preserve">day log 2025-12-22</t>
  </si>
  <si>
    <t xml:space="preserve">AMD-001937</t>
  </si>
  <si>
    <t xml:space="preserve">MC-2025-0712</t>
  </si>
  <si>
    <t xml:space="preserve">AMD-001938</t>
  </si>
  <si>
    <t xml:space="preserve">AMD-001939</t>
  </si>
  <si>
    <t xml:space="preserve">CHD44041K775</t>
  </si>
  <si>
    <t xml:space="preserve">CHD84740Q788</t>
  </si>
  <si>
    <t xml:space="preserve">day log 2025-12-23</t>
  </si>
  <si>
    <t xml:space="preserve">AMD-001940</t>
  </si>
  <si>
    <t xml:space="preserve">AMD-001941</t>
  </si>
  <si>
    <t xml:space="preserve">CHD46585B212</t>
  </si>
  <si>
    <t xml:space="preserve">CHD27311S760</t>
  </si>
  <si>
    <t xml:space="preserve">day log 2025-12-25</t>
  </si>
  <si>
    <t xml:space="preserve">AMD-001942</t>
  </si>
  <si>
    <t xml:space="preserve">CHD27340W440</t>
  </si>
  <si>
    <t xml:space="preserve">CHD79221V367</t>
  </si>
  <si>
    <t xml:space="preserve">AMD-001943</t>
  </si>
  <si>
    <t xml:space="preserve">day log 2025-12-26</t>
  </si>
  <si>
    <t xml:space="preserve">AMD-001944</t>
  </si>
  <si>
    <t xml:space="preserve">CHD26819X642</t>
  </si>
  <si>
    <t xml:space="preserve">CHD40158O708</t>
  </si>
  <si>
    <t xml:space="preserve">day log 2025-12-27</t>
  </si>
  <si>
    <t xml:space="preserve">AMD-001945</t>
  </si>
  <si>
    <t xml:space="preserve">AMD-001946</t>
  </si>
  <si>
    <t xml:space="preserve">CHD81721T438</t>
  </si>
  <si>
    <t xml:space="preserve">CHD29266J155</t>
  </si>
  <si>
    <t xml:space="preserve">AMD-001947</t>
  </si>
  <si>
    <t xml:space="preserve">day log 2025-12-28</t>
  </si>
  <si>
    <t xml:space="preserve">AMD-001948</t>
  </si>
  <si>
    <t xml:space="preserve">AMD-001949</t>
  </si>
  <si>
    <t xml:space="preserve">MC-2025-0736</t>
  </si>
  <si>
    <t xml:space="preserve">day log 2025-12-29</t>
  </si>
  <si>
    <t xml:space="preserve">AMD-001950</t>
  </si>
  <si>
    <t xml:space="preserve">42.4</t>
  </si>
  <si>
    <t xml:space="preserve">44.1</t>
  </si>
  <si>
    <t xml:space="preserve">MC-2025-0994</t>
  </si>
  <si>
    <t xml:space="preserve">AMD-001951</t>
  </si>
  <si>
    <t xml:space="preserve">AMD-001952</t>
  </si>
  <si>
    <t xml:space="preserve">6974 Lisa Stream, Bremerton, WA</t>
  </si>
  <si>
    <t xml:space="preserve">5347 Scott Harbor, Seattle, WA</t>
  </si>
  <si>
    <t xml:space="preserve">day log 2025-12-31</t>
  </si>
  <si>
    <t xml:space="preserve">AMD-001953</t>
  </si>
  <si>
    <t xml:space="preserve">day log 2026-01-01</t>
  </si>
  <si>
    <t xml:space="preserve">AMD-001954</t>
  </si>
  <si>
    <t xml:space="preserve">Foldview Marine Services haul-out sheet 2023-01-13</t>
  </si>
  <si>
    <t xml:space="preserve">day log 2026-01-02</t>
  </si>
  <si>
    <t xml:space="preserve">AMD-001955</t>
  </si>
  <si>
    <t xml:space="preserve">day log 2026-01-03</t>
  </si>
  <si>
    <t xml:space="preserve">AMD-001956</t>
  </si>
  <si>
    <t xml:space="preserve">day log 2026-01-04</t>
  </si>
  <si>
    <t xml:space="preserve">AMD-001957</t>
  </si>
  <si>
    <t xml:space="preserve">MC-2026-0974</t>
  </si>
  <si>
    <t xml:space="preserve">day log 2026-01-05</t>
  </si>
  <si>
    <t xml:space="preserve">AMD-001958</t>
  </si>
  <si>
    <t xml:space="preserve">MC-2026-0982</t>
  </si>
  <si>
    <t xml:space="preserve">day log 2026-01-07</t>
  </si>
  <si>
    <t xml:space="preserve">AMD-001959</t>
  </si>
  <si>
    <t xml:space="preserve">AMD-001960</t>
  </si>
  <si>
    <t xml:space="preserve">442222</t>
  </si>
  <si>
    <t xml:space="preserve">502871</t>
  </si>
  <si>
    <t xml:space="preserve">AMD-001961</t>
  </si>
  <si>
    <t xml:space="preserve">25.1</t>
  </si>
  <si>
    <t xml:space="preserve">Foldview Marine Services haul-out sheet 2023-04-24</t>
  </si>
  <si>
    <t xml:space="preserve">AMD-001962</t>
  </si>
  <si>
    <t xml:space="preserve">day log 2026-01-09</t>
  </si>
  <si>
    <t xml:space="preserve">AMD-001963</t>
  </si>
  <si>
    <t xml:space="preserve">905822</t>
  </si>
  <si>
    <t xml:space="preserve">427323</t>
  </si>
  <si>
    <t xml:space="preserve">day log 2026-01-10</t>
  </si>
  <si>
    <t xml:space="preserve">AMD-001964</t>
  </si>
  <si>
    <t xml:space="preserve">AMD-001965</t>
  </si>
  <si>
    <t xml:space="preserve">day log 2026-01-11</t>
  </si>
  <si>
    <t xml:space="preserve">AMD-001966</t>
  </si>
  <si>
    <t xml:space="preserve">AMD-001967</t>
  </si>
  <si>
    <t xml:space="preserve">19.0</t>
  </si>
  <si>
    <t xml:space="preserve">Foldview Marine Services haul-out sheet 2024-01-14</t>
  </si>
  <si>
    <t xml:space="preserve">AMD-001968</t>
  </si>
  <si>
    <t xml:space="preserve">day log 2026-01-13</t>
  </si>
  <si>
    <t xml:space="preserve">AMD-001969</t>
  </si>
  <si>
    <t xml:space="preserve">MC-2026-0673</t>
  </si>
  <si>
    <t xml:space="preserve">day log 2026-01-15</t>
  </si>
  <si>
    <t xml:space="preserve">AMD-001970</t>
  </si>
  <si>
    <t xml:space="preserve">day log 2026-01-16</t>
  </si>
  <si>
    <t xml:space="preserve">AMD-001971</t>
  </si>
  <si>
    <t xml:space="preserve">Foldview Marine Services haul-out sheet 2025-10-14</t>
  </si>
  <si>
    <t xml:space="preserve">day log 2026-01-18</t>
  </si>
  <si>
    <t xml:space="preserve">AMD-001972</t>
  </si>
  <si>
    <t xml:space="preserve">CHD69560B238</t>
  </si>
  <si>
    <t xml:space="preserve">CHD73159D679</t>
  </si>
  <si>
    <t xml:space="preserve">day log 2026-01-19</t>
  </si>
  <si>
    <t xml:space="preserve">AMD-001973</t>
  </si>
  <si>
    <t xml:space="preserve">Foldview Marine Services haul-out sheet 2023-04-20</t>
  </si>
  <si>
    <t xml:space="preserve">AMD-001974</t>
  </si>
  <si>
    <t xml:space="preserve">day log 2026-01-20</t>
  </si>
  <si>
    <t xml:space="preserve">AMD-001975</t>
  </si>
  <si>
    <t xml:space="preserve">CHD47947L154</t>
  </si>
  <si>
    <t xml:space="preserve">CHD53141B710</t>
  </si>
  <si>
    <t xml:space="preserve">day log 2026-01-21</t>
  </si>
  <si>
    <t xml:space="preserve">AMD-001976</t>
  </si>
  <si>
    <t xml:space="preserve">26.5</t>
  </si>
  <si>
    <t xml:space="preserve">day log 2026-01-22</t>
  </si>
  <si>
    <t xml:space="preserve">AMD-001977</t>
  </si>
  <si>
    <t xml:space="preserve">MC-2026-0265</t>
  </si>
  <si>
    <t xml:space="preserve">day log 2026-01-23</t>
  </si>
  <si>
    <t xml:space="preserve">AMD-001978</t>
  </si>
  <si>
    <t xml:space="preserve">day log 2026-01-24</t>
  </si>
  <si>
    <t xml:space="preserve">AMD-001979</t>
  </si>
  <si>
    <t xml:space="preserve">AMD-001980</t>
  </si>
  <si>
    <t xml:space="preserve">53.4</t>
  </si>
  <si>
    <t xml:space="preserve">day log 2026-01-25</t>
  </si>
  <si>
    <t xml:space="preserve">AMD-001981</t>
  </si>
  <si>
    <t xml:space="preserve">day log 2026-01-27</t>
  </si>
  <si>
    <t xml:space="preserve">AMD-001982</t>
  </si>
  <si>
    <t xml:space="preserve">AMD-001983</t>
  </si>
  <si>
    <t xml:space="preserve">AMD-001984</t>
  </si>
  <si>
    <t xml:space="preserve">day log 2026-01-28</t>
  </si>
  <si>
    <t xml:space="preserve">AMD-001985</t>
  </si>
  <si>
    <t xml:space="preserve">220388</t>
  </si>
  <si>
    <t xml:space="preserve">144626</t>
  </si>
  <si>
    <t xml:space="preserve">day log 2026-01-30</t>
  </si>
  <si>
    <t xml:space="preserve">AMD-001986</t>
  </si>
  <si>
    <t xml:space="preserve">AMD-001987</t>
  </si>
  <si>
    <t xml:space="preserve">AMD-001988</t>
  </si>
  <si>
    <t xml:space="preserve">AMD-001989</t>
  </si>
  <si>
    <t xml:space="preserve">day log 2026-02-01</t>
  </si>
  <si>
    <t xml:space="preserve">AMD-001990</t>
  </si>
  <si>
    <t xml:space="preserve">5533 Dominique Isle, Newport, OR</t>
  </si>
  <si>
    <t xml:space="preserve">6081 Neil Ports, Tacoma, WA</t>
  </si>
  <si>
    <t xml:space="preserve">AMD-001991</t>
  </si>
  <si>
    <t xml:space="preserve">AMD-001992</t>
  </si>
  <si>
    <t xml:space="preserve">AMD-001993</t>
  </si>
  <si>
    <t xml:space="preserve">day log 2026-02-02</t>
  </si>
  <si>
    <t xml:space="preserve">AMD-001994</t>
  </si>
  <si>
    <t xml:space="preserve">day log 2026-02-03</t>
  </si>
  <si>
    <t xml:space="preserve">AMD-001995</t>
  </si>
  <si>
    <t xml:space="preserve">day log 2026-02-04</t>
  </si>
  <si>
    <t xml:space="preserve">AMD-001996</t>
  </si>
  <si>
    <t xml:space="preserve">25.4</t>
  </si>
  <si>
    <t xml:space="preserve">day log 2026-02-06</t>
  </si>
  <si>
    <t xml:space="preserve">AMD-001997</t>
  </si>
  <si>
    <t xml:space="preserve">Foldview Marine Services haul-out sheet 2025-12-26</t>
  </si>
  <si>
    <t xml:space="preserve">AMD-001998</t>
  </si>
  <si>
    <t xml:space="preserve">day log 2026-02-07</t>
  </si>
  <si>
    <t xml:space="preserve">AMD-001999</t>
  </si>
  <si>
    <t xml:space="preserve">MC-2026-0870</t>
  </si>
  <si>
    <t xml:space="preserve">day log 2026-02-09</t>
  </si>
  <si>
    <t xml:space="preserve">AMD-002000</t>
  </si>
  <si>
    <t xml:space="preserve">Foldview Marine Services haul-out sheet 2024-07-08</t>
  </si>
  <si>
    <t xml:space="preserve">AMD-002001</t>
  </si>
  <si>
    <t xml:space="preserve">397277</t>
  </si>
  <si>
    <t xml:space="preserve">885683</t>
  </si>
  <si>
    <t xml:space="preserve">AMD-002002</t>
  </si>
  <si>
    <t xml:space="preserve">Foldview Marine Services haul-out sheet 2025-09-30</t>
  </si>
  <si>
    <t xml:space="preserve">day log 2026-02-10</t>
  </si>
  <si>
    <t xml:space="preserve">AMD-002003</t>
  </si>
  <si>
    <t xml:space="preserve">78 Marine Dr, Chaldale, WA</t>
  </si>
  <si>
    <t xml:space="preserve">1402 Harbor View Rd, Chaldale, WA</t>
  </si>
  <si>
    <t xml:space="preserve">day log 2026-02-11</t>
  </si>
  <si>
    <t xml:space="preserve">AMD-002004</t>
  </si>
  <si>
    <t xml:space="preserve">day log 2026-02-12</t>
  </si>
  <si>
    <t xml:space="preserve">AMD-002005</t>
  </si>
  <si>
    <t xml:space="preserve">MC-2026-0595</t>
  </si>
  <si>
    <t xml:space="preserve">day log 2026-02-13</t>
  </si>
  <si>
    <t xml:space="preserve">AMD-002006</t>
  </si>
  <si>
    <t xml:space="preserve">Foldview Marine Services haul-out sheet 2024-12-27</t>
  </si>
  <si>
    <t xml:space="preserve">day log 2026-02-14</t>
  </si>
  <si>
    <t xml:space="preserve">AMD-002007</t>
  </si>
  <si>
    <t xml:space="preserve">MC-2026-0454</t>
  </si>
  <si>
    <t xml:space="preserve">AMD-002008</t>
  </si>
  <si>
    <t xml:space="preserve">day log 2026-02-15</t>
  </si>
  <si>
    <t xml:space="preserve">AMD-002009</t>
  </si>
  <si>
    <t xml:space="preserve">day log 2026-02-16</t>
  </si>
  <si>
    <t xml:space="preserve">AMD-002010</t>
  </si>
  <si>
    <t xml:space="preserve">day log 2026-02-17</t>
  </si>
  <si>
    <t xml:space="preserve">AMD-002011</t>
  </si>
  <si>
    <t xml:space="preserve">AMD-002012</t>
  </si>
  <si>
    <t xml:space="preserve">day log 2026-02-18</t>
  </si>
  <si>
    <t xml:space="preserve">AMD-002013</t>
  </si>
  <si>
    <t xml:space="preserve">Foldview Marine Services haul-out sheet 2025-05-12</t>
  </si>
  <si>
    <t xml:space="preserve">AMD-002014</t>
  </si>
  <si>
    <t xml:space="preserve">day log 2026-02-19</t>
  </si>
  <si>
    <t xml:space="preserve">AMD-002015</t>
  </si>
  <si>
    <t xml:space="preserve">CHD37518D391</t>
  </si>
  <si>
    <t xml:space="preserve">CHD88299Y583</t>
  </si>
  <si>
    <t xml:space="preserve">AMD-002016</t>
  </si>
  <si>
    <t xml:space="preserve">AMD-002017</t>
  </si>
  <si>
    <t xml:space="preserve">56.1</t>
  </si>
  <si>
    <t xml:space="preserve">MC-2026-0113</t>
  </si>
  <si>
    <t xml:space="preserve">day log 2026-02-20</t>
  </si>
  <si>
    <t xml:space="preserve">AMD-002018</t>
  </si>
  <si>
    <t xml:space="preserve">day log 2026-02-21</t>
  </si>
  <si>
    <t xml:space="preserve">AMD-002019</t>
  </si>
  <si>
    <t xml:space="preserve">CHD41614F280</t>
  </si>
  <si>
    <t xml:space="preserve">CHD14771U471</t>
  </si>
  <si>
    <t xml:space="preserve">AMD-002020</t>
  </si>
  <si>
    <t xml:space="preserve">day log 2026-02-23</t>
  </si>
  <si>
    <t xml:space="preserve">AMD-002021</t>
  </si>
  <si>
    <t xml:space="preserve">day log 2026-02-24</t>
  </si>
  <si>
    <t xml:space="preserve">AMD-002022</t>
  </si>
  <si>
    <t xml:space="preserve">day log 2026-02-26</t>
  </si>
  <si>
    <t xml:space="preserve">AMD-002023</t>
  </si>
  <si>
    <t xml:space="preserve">Foldview Marine Services haul-out sheet 2025-04-26</t>
  </si>
  <si>
    <t xml:space="preserve">AMD-002024</t>
  </si>
  <si>
    <t xml:space="preserve">AMD-002025</t>
  </si>
  <si>
    <t xml:space="preserve">282797</t>
  </si>
  <si>
    <t xml:space="preserve">227164</t>
  </si>
  <si>
    <t xml:space="preserve">day log 2026-02-27</t>
  </si>
  <si>
    <t xml:space="preserve">AMD-002026</t>
  </si>
  <si>
    <t xml:space="preserve">day log 2026-02-28</t>
  </si>
  <si>
    <t xml:space="preserve">AMD-002027</t>
  </si>
  <si>
    <t xml:space="preserve">Foldview Marine Services haul-out sheet 2025-01-29</t>
  </si>
  <si>
    <t xml:space="preserve">AMD-002028</t>
  </si>
  <si>
    <t xml:space="preserve">Foldview Marine Services haul-out sheet 2023-09-01</t>
  </si>
  <si>
    <t xml:space="preserve">AMD-002029</t>
  </si>
  <si>
    <t xml:space="preserve">day log 2026-03-01</t>
  </si>
  <si>
    <t xml:space="preserve">AMD-002030</t>
  </si>
  <si>
    <t xml:space="preserve">AMD-002031</t>
  </si>
  <si>
    <t xml:space="preserve">8368 Paul Locks, Astoria, OR</t>
  </si>
  <si>
    <t xml:space="preserve">1117 Williams Views, Longview, WA</t>
  </si>
  <si>
    <t xml:space="preserve">day log 2026-03-02</t>
  </si>
  <si>
    <t xml:space="preserve">AMD-002032</t>
  </si>
  <si>
    <t xml:space="preserve">day log 2026-03-03</t>
  </si>
  <si>
    <t xml:space="preserve">AMD-002033</t>
  </si>
  <si>
    <t xml:space="preserve">day log 2026-03-06</t>
  </si>
  <si>
    <t xml:space="preserve">AMD-002034</t>
  </si>
  <si>
    <t xml:space="preserve">AMD-002035</t>
  </si>
  <si>
    <t xml:space="preserve">Foldview Marine Services haul-out sheet 2025-02-03</t>
  </si>
  <si>
    <t xml:space="preserve">day log 2026-03-07</t>
  </si>
  <si>
    <t xml:space="preserve">AMD-002036</t>
  </si>
  <si>
    <t xml:space="preserve">AMD-002037</t>
  </si>
  <si>
    <t xml:space="preserve">1.6</t>
  </si>
  <si>
    <t xml:space="preserve">MC-2026-0520</t>
  </si>
  <si>
    <t xml:space="preserve">AMD-002038</t>
  </si>
  <si>
    <t xml:space="preserve">MC-2026-0355</t>
  </si>
  <si>
    <t xml:space="preserve">day log 2026-03-08</t>
  </si>
  <si>
    <t xml:space="preserve">AMD-002039</t>
  </si>
  <si>
    <t xml:space="preserve">MC-2026-0207</t>
  </si>
  <si>
    <t xml:space="preserve">AMD-002040</t>
  </si>
  <si>
    <t xml:space="preserve">5221 Erica Streets, Portland, OR</t>
  </si>
  <si>
    <t xml:space="preserve">978 Schultz Mountains, Aberdeen, WA</t>
  </si>
  <si>
    <t xml:space="preserve">day log 2026-03-11</t>
  </si>
  <si>
    <t xml:space="preserve">AMD-002041</t>
  </si>
  <si>
    <t xml:space="preserve">MC-2026-0320</t>
  </si>
  <si>
    <t xml:space="preserve">day log 2026-03-12</t>
  </si>
  <si>
    <t xml:space="preserve">AMD-002042</t>
  </si>
  <si>
    <t xml:space="preserve">Foldview Marine Services haul-out sheet 2023-03-12</t>
  </si>
  <si>
    <t xml:space="preserve">day log 2026-03-13</t>
  </si>
  <si>
    <t xml:space="preserve">AMD-002043</t>
  </si>
  <si>
    <t xml:space="preserve">5676 Decker Passage, Bellingham, WA</t>
  </si>
  <si>
    <t xml:space="preserve">9641 Stephanie Field, Bellingham, WA</t>
  </si>
  <si>
    <t xml:space="preserve">AMD-002044</t>
  </si>
  <si>
    <t xml:space="preserve">35.1</t>
  </si>
  <si>
    <t xml:space="preserve">MC-2026-0373</t>
  </si>
  <si>
    <t xml:space="preserve">AMD-002045</t>
  </si>
  <si>
    <t xml:space="preserve">MC-2026-0475</t>
  </si>
  <si>
    <t xml:space="preserve">day log 2026-03-14</t>
  </si>
  <si>
    <t xml:space="preserve">AMD-002046</t>
  </si>
  <si>
    <t xml:space="preserve">CHD32081K964</t>
  </si>
  <si>
    <t xml:space="preserve">CHD30182I728</t>
  </si>
  <si>
    <t xml:space="preserve">AMD-002047</t>
  </si>
  <si>
    <t xml:space="preserve">Foldview Marine Services haul-out sheet 2023-06-14</t>
  </si>
  <si>
    <t xml:space="preserve">AMD-002048</t>
  </si>
  <si>
    <t xml:space="preserve">day log 2026-03-15</t>
  </si>
  <si>
    <t xml:space="preserve">AMD-002049</t>
  </si>
  <si>
    <t xml:space="preserve">142270</t>
  </si>
  <si>
    <t xml:space="preserve">557681</t>
  </si>
  <si>
    <t xml:space="preserve">AMD-002050</t>
  </si>
  <si>
    <t xml:space="preserve">CHD55640Z608</t>
  </si>
  <si>
    <t xml:space="preserve">CHD96570K690</t>
  </si>
  <si>
    <t xml:space="preserve">day log 2026-03-16</t>
  </si>
  <si>
    <t xml:space="preserve">AMD-002051</t>
  </si>
  <si>
    <t xml:space="preserve">Foldview Marine Services haul-out sheet 2026-02-07</t>
  </si>
  <si>
    <t xml:space="preserve">AMD-002052</t>
  </si>
  <si>
    <t xml:space="preserve">607201</t>
  </si>
  <si>
    <t xml:space="preserve">520695</t>
  </si>
  <si>
    <t xml:space="preserve">AMD-002053</t>
  </si>
  <si>
    <t xml:space="preserve">day log 2026-03-18</t>
  </si>
  <si>
    <t xml:space="preserve">AMD-002054</t>
  </si>
  <si>
    <t xml:space="preserve">MC-2026-0318</t>
  </si>
  <si>
    <t xml:space="preserve">day log 2026-03-20</t>
  </si>
  <si>
    <t xml:space="preserve">AMD-002055</t>
  </si>
  <si>
    <t xml:space="preserve">7801 Henry Lane, Astoria, OR</t>
  </si>
  <si>
    <t xml:space="preserve">8395 Coffey Square, Longview, WA</t>
  </si>
  <si>
    <t xml:space="preserve">AMD-002056</t>
  </si>
  <si>
    <t xml:space="preserve">AMD-002057</t>
  </si>
  <si>
    <t xml:space="preserve">MC-2026-0255</t>
  </si>
  <si>
    <t xml:space="preserve">day log 2026-03-21</t>
  </si>
  <si>
    <t xml:space="preserve">AMD-002058</t>
  </si>
  <si>
    <t xml:space="preserve">727758</t>
  </si>
  <si>
    <t xml:space="preserve">233859</t>
  </si>
  <si>
    <t xml:space="preserve">AMD-002059</t>
  </si>
  <si>
    <t xml:space="preserve">day log 2026-03-22</t>
  </si>
  <si>
    <t xml:space="preserve">AMD-002060</t>
  </si>
  <si>
    <t xml:space="preserve">AMD-002061</t>
  </si>
  <si>
    <t xml:space="preserve">AMD-002062</t>
  </si>
  <si>
    <t xml:space="preserve">MC-2026-0569</t>
  </si>
  <si>
    <t xml:space="preserve">day log 2026-03-24</t>
  </si>
  <si>
    <t xml:space="preserve">AMD-002063</t>
  </si>
  <si>
    <t xml:space="preserve">day log 2026-03-26</t>
  </si>
  <si>
    <t xml:space="preserve">AMD-002064</t>
  </si>
  <si>
    <t xml:space="preserve">AMD-002065</t>
  </si>
  <si>
    <t xml:space="preserve">Foldview Marine Services haul-out sheet 2025-01-17</t>
  </si>
  <si>
    <t xml:space="preserve">day log 2026-03-27</t>
  </si>
  <si>
    <t xml:space="preserve">AMD-002066</t>
  </si>
  <si>
    <t xml:space="preserve">AMD-002067</t>
  </si>
  <si>
    <t xml:space="preserve">AMD-002068</t>
  </si>
  <si>
    <t xml:space="preserve">day log 2026-03-28</t>
  </si>
  <si>
    <t xml:space="preserve">AMD-002069</t>
  </si>
  <si>
    <t xml:space="preserve">2.5</t>
  </si>
  <si>
    <t xml:space="preserve">MC-2026-0269</t>
  </si>
  <si>
    <t xml:space="preserve">day log 2026-03-30</t>
  </si>
  <si>
    <t xml:space="preserve">AMD-002070</t>
  </si>
  <si>
    <t xml:space="preserve">Foldview Marine Services haul-out sheet 2023-03-13</t>
  </si>
  <si>
    <t xml:space="preserve">AMD-002071</t>
  </si>
  <si>
    <t xml:space="preserve">1998</t>
  </si>
  <si>
    <t xml:space="preserve">AMD-002072</t>
  </si>
  <si>
    <t xml:space="preserve">day log 2026-03-31</t>
  </si>
  <si>
    <t xml:space="preserve">AMD-002073</t>
  </si>
  <si>
    <t xml:space="preserve">CHD29783W706</t>
  </si>
  <si>
    <t xml:space="preserve">CHD90014A655</t>
  </si>
  <si>
    <t xml:space="preserve">day log 2026-04-01</t>
  </si>
  <si>
    <t xml:space="preserve">AMD-002074</t>
  </si>
  <si>
    <t xml:space="preserve">AMD-002075</t>
  </si>
  <si>
    <t xml:space="preserve">day log 2026-04-02</t>
  </si>
  <si>
    <t xml:space="preserve">AMD-002076</t>
  </si>
  <si>
    <t xml:space="preserve">CHD16325N257</t>
  </si>
  <si>
    <t xml:space="preserve">CHD50023T590</t>
  </si>
  <si>
    <t xml:space="preserve">day log 2026-04-04</t>
  </si>
  <si>
    <t xml:space="preserve">AMD-002077</t>
  </si>
  <si>
    <t xml:space="preserve">52.9</t>
  </si>
  <si>
    <t xml:space="preserve">MC-2026-0495</t>
  </si>
  <si>
    <t xml:space="preserve">AMD-002078</t>
  </si>
  <si>
    <t xml:space="preserve">MC-2026-0328</t>
  </si>
  <si>
    <t xml:space="preserve">day log 2026-04-05</t>
  </si>
  <si>
    <t xml:space="preserve">AMD-002079</t>
  </si>
  <si>
    <t xml:space="preserve">day log 2026-04-06</t>
  </si>
  <si>
    <t xml:space="preserve">AMD-002080</t>
  </si>
  <si>
    <t xml:space="preserve">day log 2026-04-08</t>
  </si>
  <si>
    <t xml:space="preserve">AMD-002081</t>
  </si>
  <si>
    <t xml:space="preserve">CHD63944W809</t>
  </si>
  <si>
    <t xml:space="preserve">CHD25470Z818</t>
  </si>
  <si>
    <t xml:space="preserve">AMD-002082</t>
  </si>
  <si>
    <t xml:space="preserve">day log 2026-04-09</t>
  </si>
  <si>
    <t xml:space="preserve">AMD-002083</t>
  </si>
  <si>
    <t xml:space="preserve">1.9</t>
  </si>
  <si>
    <t xml:space="preserve">MC-2026-0116</t>
  </si>
  <si>
    <t xml:space="preserve">AMD-002084</t>
  </si>
  <si>
    <t xml:space="preserve">day log 2026-04-11</t>
  </si>
  <si>
    <t xml:space="preserve">AMD-002085</t>
  </si>
  <si>
    <t xml:space="preserve">AMD-002086</t>
  </si>
  <si>
    <t xml:space="preserve">AMD-002087</t>
  </si>
  <si>
    <t xml:space="preserve">day log 2026-04-12</t>
  </si>
  <si>
    <t xml:space="preserve">AMD-002088</t>
  </si>
  <si>
    <t xml:space="preserve">day log 2026-04-14</t>
  </si>
  <si>
    <t xml:space="preserve">AMD-002089</t>
  </si>
  <si>
    <t xml:space="preserve">AMD-002090</t>
  </si>
  <si>
    <t xml:space="preserve">8653 Theodore Shoals, Newport, OR</t>
  </si>
  <si>
    <t xml:space="preserve">7530 Kurt Dam, Seattle, WA</t>
  </si>
  <si>
    <t xml:space="preserve">day log 2026-04-15</t>
  </si>
  <si>
    <t xml:space="preserve">AMD-002091</t>
  </si>
  <si>
    <t xml:space="preserve">AMD-002092</t>
  </si>
  <si>
    <t xml:space="preserve">892670</t>
  </si>
  <si>
    <t xml:space="preserve">486608</t>
  </si>
  <si>
    <t xml:space="preserve">AMD-002093</t>
  </si>
  <si>
    <t xml:space="preserve">AMD-002094</t>
  </si>
  <si>
    <t xml:space="preserve">Foldview Marine Services haul-out sheet 2025-08-15</t>
  </si>
  <si>
    <t xml:space="preserve">AMD-002095</t>
  </si>
  <si>
    <t xml:space="preserve">day log 2026-04-16</t>
  </si>
  <si>
    <t xml:space="preserve">AMD-002096</t>
  </si>
  <si>
    <t xml:space="preserve">AMD-002097</t>
  </si>
  <si>
    <t xml:space="preserve">AMD-002098</t>
  </si>
  <si>
    <t xml:space="preserve">6852 Jesse Mountains, Tacoma, WA</t>
  </si>
  <si>
    <t xml:space="preserve">5821 Chang Island, Longview, WA</t>
  </si>
  <si>
    <t xml:space="preserve">day log 2026-04-17</t>
  </si>
  <si>
    <t xml:space="preserve">AMD-002099</t>
  </si>
  <si>
    <t xml:space="preserve">MC-2026-0350</t>
  </si>
  <si>
    <t xml:space="preserve">AMD-002100</t>
  </si>
  <si>
    <t xml:space="preserve">AMD-002101</t>
  </si>
  <si>
    <t xml:space="preserve">MC-2026-0777</t>
  </si>
  <si>
    <t xml:space="preserve">day log 2026-04-19</t>
  </si>
  <si>
    <t xml:space="preserve">AMD-002102</t>
  </si>
  <si>
    <t xml:space="preserve">AMD-002103</t>
  </si>
  <si>
    <t xml:space="preserve">day log 2026-04-21</t>
  </si>
  <si>
    <t xml:space="preserve">AMD-002104</t>
  </si>
  <si>
    <t xml:space="preserve">AMD-002105</t>
  </si>
  <si>
    <t xml:space="preserve">AMD-002106</t>
  </si>
  <si>
    <t xml:space="preserve">day log 2026-04-23</t>
  </si>
  <si>
    <t xml:space="preserve">AMD-002107</t>
  </si>
  <si>
    <t xml:space="preserve">MC-2026-0813</t>
  </si>
  <si>
    <t xml:space="preserve">AMD-002108</t>
  </si>
  <si>
    <t xml:space="preserve">Foldview Marine Services haul-out sheet 2023-07-25</t>
  </si>
  <si>
    <t xml:space="preserve">AMD-002109</t>
  </si>
  <si>
    <t xml:space="preserve">day log 2026-04-24</t>
  </si>
  <si>
    <t xml:space="preserve">AMD-002110</t>
  </si>
  <si>
    <t xml:space="preserve">day log 2026-04-26</t>
  </si>
  <si>
    <t xml:space="preserve">AMD-002111</t>
  </si>
  <si>
    <t xml:space="preserve">day log 2026-04-27</t>
  </si>
  <si>
    <t xml:space="preserve">AMD-002112</t>
  </si>
  <si>
    <t xml:space="preserve">day log 2026-04-29</t>
  </si>
  <si>
    <t xml:space="preserve">AMD-002113</t>
  </si>
  <si>
    <t xml:space="preserve">MC-2026-0933</t>
  </si>
  <si>
    <t xml:space="preserve">AMD-002114</t>
  </si>
  <si>
    <t xml:space="preserve">49.4</t>
  </si>
  <si>
    <t xml:space="preserve">MC-2026-0148</t>
  </si>
  <si>
    <t xml:space="preserve">day log 2026-05-01</t>
  </si>
  <si>
    <t xml:space="preserve">AMD-002115</t>
  </si>
  <si>
    <t xml:space="preserve">AMD-002116</t>
  </si>
  <si>
    <t xml:space="preserve">Foldview Marine Services haul-out sheet 2022-11-22</t>
  </si>
  <si>
    <t xml:space="preserve">AMD-002117</t>
  </si>
  <si>
    <t xml:space="preserve">day log 2026-05-02</t>
  </si>
  <si>
    <t xml:space="preserve">AMD-002118</t>
  </si>
  <si>
    <t xml:space="preserve">AMD-002119</t>
  </si>
  <si>
    <t xml:space="preserve">AMD-002120</t>
  </si>
  <si>
    <t xml:space="preserve">MC-2026-0706</t>
  </si>
  <si>
    <t xml:space="preserve">AMD-002121</t>
  </si>
  <si>
    <t xml:space="preserve">AMD-002122</t>
  </si>
  <si>
    <t xml:space="preserve">Foldview Marine Services haul-out sheet 2023-06-04</t>
  </si>
  <si>
    <t xml:space="preserve">day log 2026-05-03</t>
  </si>
  <si>
    <t xml:space="preserve">AMD-002123</t>
  </si>
  <si>
    <t xml:space="preserve">day log 2026-05-04</t>
  </si>
  <si>
    <t xml:space="preserve">AMD-002124</t>
  </si>
  <si>
    <t xml:space="preserve">day log 2026-05-05</t>
  </si>
  <si>
    <t xml:space="preserve">AMD-002125</t>
  </si>
  <si>
    <t xml:space="preserve">21.8</t>
  </si>
  <si>
    <t xml:space="preserve">MC-2026-0247</t>
  </si>
  <si>
    <t xml:space="preserve">AMD-002126</t>
  </si>
  <si>
    <t xml:space="preserve">CHD88383J332</t>
  </si>
  <si>
    <t xml:space="preserve">CHD21007O179</t>
  </si>
  <si>
    <t xml:space="preserve">day log 2026-05-06</t>
  </si>
  <si>
    <t xml:space="preserve">AMD-002127</t>
  </si>
  <si>
    <t xml:space="preserve">AMD-002128</t>
  </si>
  <si>
    <t xml:space="preserve">AMD-002129</t>
  </si>
  <si>
    <t xml:space="preserve">Foldview Marine Services haul-out sheet 2023-03-26</t>
  </si>
  <si>
    <t xml:space="preserve">day log 2026-05-07</t>
  </si>
  <si>
    <t xml:space="preserve">AMD-002130</t>
  </si>
  <si>
    <t xml:space="preserve">6020 Gutierrez Avenue, Bremerton, WA</t>
  </si>
  <si>
    <t xml:space="preserve">653 Campbell Squares, Olympia, WA</t>
  </si>
  <si>
    <t xml:space="preserve">day log 2026-05-08</t>
  </si>
  <si>
    <t xml:space="preserve">AMD-002131</t>
  </si>
  <si>
    <t xml:space="preserve">AMD-002132</t>
  </si>
  <si>
    <t xml:space="preserve">day log 2026-05-09</t>
  </si>
  <si>
    <t xml:space="preserve">AMD-002133</t>
  </si>
  <si>
    <t xml:space="preserve">AMD-002134</t>
  </si>
  <si>
    <t xml:space="preserve">MC-2026-0913</t>
  </si>
  <si>
    <t xml:space="preserve">day log 2026-05-11</t>
  </si>
  <si>
    <t xml:space="preserve">AMD-002135</t>
  </si>
  <si>
    <t xml:space="preserve">AMD-002136</t>
  </si>
  <si>
    <t xml:space="preserve">day log 2026-05-13</t>
  </si>
  <si>
    <t xml:space="preserve">AMD-002137</t>
  </si>
  <si>
    <t xml:space="preserve">AMD-002138</t>
  </si>
  <si>
    <t xml:space="preserve">45.8</t>
  </si>
  <si>
    <t xml:space="preserve">MC-2026-0814</t>
  </si>
  <si>
    <t xml:space="preserve">AMD-002139</t>
  </si>
  <si>
    <t xml:space="preserve">547872</t>
  </si>
  <si>
    <t xml:space="preserve">496761</t>
  </si>
  <si>
    <t xml:space="preserve">day log 2026-05-15</t>
  </si>
  <si>
    <t xml:space="preserve">AMD-002140</t>
  </si>
  <si>
    <t xml:space="preserve">AMD-002141</t>
  </si>
  <si>
    <t xml:space="preserve">day log 2026-05-17</t>
  </si>
  <si>
    <t xml:space="preserve">AMD-002142</t>
  </si>
  <si>
    <t xml:space="preserve">AMD-002143</t>
  </si>
  <si>
    <t xml:space="preserve">MC-2026-0881</t>
  </si>
  <si>
    <t xml:space="preserve">AMD-002144</t>
  </si>
  <si>
    <t xml:space="preserve">day log 2026-05-21</t>
  </si>
  <si>
    <t xml:space="preserve">AMD-002145</t>
  </si>
  <si>
    <t xml:space="preserve">day log 2026-05-22</t>
  </si>
  <si>
    <t xml:space="preserve">AMD-002146</t>
  </si>
  <si>
    <t xml:space="preserve">7907 Ford Land, Seattle, WA</t>
  </si>
  <si>
    <t xml:space="preserve">7512 Maria Harbors, Chaldale, WA</t>
  </si>
  <si>
    <t xml:space="preserve">AMD-002147</t>
  </si>
  <si>
    <t xml:space="preserve">3812 Davis Park, Chaldale, WA</t>
  </si>
  <si>
    <t xml:space="preserve">7505 Bailey Hills, Bremerton, WA</t>
  </si>
  <si>
    <t xml:space="preserve">day log 2026-05-23</t>
  </si>
  <si>
    <t xml:space="preserve">AMD-002148</t>
  </si>
  <si>
    <t xml:space="preserve">MC-2026-0532</t>
  </si>
  <si>
    <t xml:space="preserve">day log 2026-05-24</t>
  </si>
  <si>
    <t xml:space="preserve">AMD-002149</t>
  </si>
  <si>
    <t xml:space="preserve">AMD-002150</t>
  </si>
  <si>
    <t xml:space="preserve">45.6</t>
  </si>
  <si>
    <t xml:space="preserve">46.7</t>
  </si>
  <si>
    <t xml:space="preserve">day log 2026-05-25</t>
  </si>
  <si>
    <t xml:space="preserve">AMD-002151</t>
  </si>
  <si>
    <t xml:space="preserve">AMD-002152</t>
  </si>
  <si>
    <t xml:space="preserve">3414 Swanson Key, Olympia, WA</t>
  </si>
  <si>
    <t xml:space="preserve">9518 Sydney Glens, Tacoma, WA</t>
  </si>
  <si>
    <t xml:space="preserve">day log 2026-05-27</t>
  </si>
  <si>
    <t xml:space="preserve">AMD-002153</t>
  </si>
  <si>
    <t xml:space="preserve">MC-2026-0548</t>
  </si>
  <si>
    <t xml:space="preserve">AMD-002154</t>
  </si>
  <si>
    <t xml:space="preserve">MC-2026-0272</t>
  </si>
  <si>
    <t xml:space="preserve">day log 2026-05-28</t>
  </si>
  <si>
    <t xml:space="preserve">AMD-002155</t>
  </si>
  <si>
    <t xml:space="preserve">Foldview Marine Services haul-out sheet 2023-08-06</t>
  </si>
  <si>
    <t xml:space="preserve">AMD-002156</t>
  </si>
  <si>
    <t xml:space="preserve">5986 Matthew Junctions, Chaldale, WA</t>
  </si>
  <si>
    <t xml:space="preserve">8580 James Circles, Longview, WA</t>
  </si>
  <si>
    <t xml:space="preserve">AMD-002157</t>
  </si>
  <si>
    <t xml:space="preserve">day log 2026-05-29</t>
  </si>
  <si>
    <t xml:space="preserve">AMD-002158</t>
  </si>
  <si>
    <t xml:space="preserve">day log 2026-05-30</t>
  </si>
  <si>
    <t xml:space="preserve">AMD-002159</t>
  </si>
  <si>
    <t xml:space="preserve">Foldview Marine Services haul-out sheet 2024-02-16</t>
  </si>
  <si>
    <t xml:space="preserve">day log 2026-06-01</t>
  </si>
  <si>
    <t xml:space="preserve">AMD-002160</t>
  </si>
  <si>
    <t xml:space="preserve">MC-2026-0502</t>
  </si>
  <si>
    <t xml:space="preserve">AMD-002161</t>
  </si>
  <si>
    <t xml:space="preserve">AMD-002162</t>
  </si>
  <si>
    <t xml:space="preserve">day log 2026-06-02</t>
  </si>
  <si>
    <t xml:space="preserve">AMD-002163</t>
  </si>
  <si>
    <t xml:space="preserve">AMD-002164</t>
  </si>
  <si>
    <t xml:space="preserve">MC-2026-0416</t>
  </si>
  <si>
    <t xml:space="preserve">day log 2026-06-03</t>
  </si>
  <si>
    <t xml:space="preserve">AMD-002165</t>
  </si>
  <si>
    <t xml:space="preserve">AMD-002166</t>
  </si>
  <si>
    <t xml:space="preserve">day log 2026-06-04</t>
  </si>
  <si>
    <t xml:space="preserve">AMD-002167</t>
  </si>
  <si>
    <t xml:space="preserve">MC-2026-0615</t>
  </si>
  <si>
    <t xml:space="preserve">day log 2026-06-05</t>
  </si>
  <si>
    <t xml:space="preserve">AMD-002168</t>
  </si>
  <si>
    <t xml:space="preserve">AMD-002169</t>
  </si>
  <si>
    <t xml:space="preserve">MC-2026-0413</t>
  </si>
  <si>
    <t xml:space="preserve">day log 2026-06-07</t>
  </si>
  <si>
    <t xml:space="preserve">AMD-002170</t>
  </si>
  <si>
    <t xml:space="preserve">day log 2026-06-08</t>
  </si>
  <si>
    <t xml:space="preserve">AMD-002171</t>
  </si>
  <si>
    <t xml:space="preserve">MC-2026-0299</t>
  </si>
  <si>
    <t xml:space="preserve">day log 2026-06-09</t>
  </si>
  <si>
    <t xml:space="preserve">AMD-002172</t>
  </si>
  <si>
    <t xml:space="preserve">day log 2026-06-10</t>
  </si>
  <si>
    <t xml:space="preserve">AMD-002173</t>
  </si>
  <si>
    <t xml:space="preserve">day log 2026-06-11</t>
  </si>
  <si>
    <t xml:space="preserve">AMD-002174</t>
  </si>
  <si>
    <t xml:space="preserve">CHD26958O373</t>
  </si>
  <si>
    <t xml:space="preserve">CHD42747B330</t>
  </si>
  <si>
    <t xml:space="preserve">AMD-002175</t>
  </si>
  <si>
    <t xml:space="preserve">AMD-002176</t>
  </si>
  <si>
    <t xml:space="preserve">day log 2026-06-14</t>
  </si>
  <si>
    <t xml:space="preserve">AMD-002177</t>
  </si>
  <si>
    <t xml:space="preserve">AMD-002178</t>
  </si>
  <si>
    <t xml:space="preserve">MC-2026-0326</t>
  </si>
  <si>
    <t xml:space="preserve">AMD-002179</t>
  </si>
  <si>
    <t xml:space="preserve">1572 Stacy Point, Aberdeen, WA</t>
  </si>
  <si>
    <t xml:space="preserve">2801 Kathryn Streets, Bellingham, WA</t>
  </si>
  <si>
    <t xml:space="preserve">day log 2026-06-16</t>
  </si>
  <si>
    <t xml:space="preserve">AMD-002180</t>
  </si>
  <si>
    <t xml:space="preserve">day log 2026-06-18</t>
  </si>
  <si>
    <t xml:space="preserve">AMD-002181</t>
  </si>
  <si>
    <t xml:space="preserve">AMD-002182</t>
  </si>
  <si>
    <t xml:space="preserve">MC-2026-0452</t>
  </si>
  <si>
    <t xml:space="preserve">AMD-002183</t>
  </si>
  <si>
    <t xml:space="preserve">662235</t>
  </si>
  <si>
    <t xml:space="preserve">664254</t>
  </si>
  <si>
    <t xml:space="preserve">AMD-002184</t>
  </si>
  <si>
    <t xml:space="preserve">AMD-002185</t>
  </si>
  <si>
    <t xml:space="preserve">6647 John Locks, Chaldale, WA</t>
  </si>
  <si>
    <t xml:space="preserve">9693 Murray Freeway, Bremerton, WA</t>
  </si>
  <si>
    <t xml:space="preserve">day log 2026-06-19</t>
  </si>
  <si>
    <t xml:space="preserve">AMD-002186</t>
  </si>
  <si>
    <t xml:space="preserve">AMD-002187</t>
  </si>
  <si>
    <t xml:space="preserve">AMD-002188</t>
  </si>
  <si>
    <t xml:space="preserve">AMD-002189</t>
  </si>
  <si>
    <t xml:space="preserve">day log 2026-06-21</t>
  </si>
  <si>
    <t xml:space="preserve">AMD-002190</t>
  </si>
  <si>
    <t xml:space="preserve">AMD-002191</t>
  </si>
  <si>
    <t xml:space="preserve">day log 2026-06-22</t>
  </si>
  <si>
    <t xml:space="preserve">AMD-002192</t>
  </si>
  <si>
    <t xml:space="preserve">2014</t>
  </si>
  <si>
    <t xml:space="preserve">day log 2026-06-23</t>
  </si>
  <si>
    <t xml:space="preserve">AMD-002193</t>
  </si>
  <si>
    <t xml:space="preserve">AMD-002194</t>
  </si>
  <si>
    <t xml:space="preserve">AMD-002195</t>
  </si>
  <si>
    <t xml:space="preserve">day log 2026-06-24</t>
  </si>
  <si>
    <t xml:space="preserve">AMD-002196</t>
  </si>
  <si>
    <t xml:space="preserve">AMD-002197</t>
  </si>
  <si>
    <t xml:space="preserve">Foldview Marine Services haul-out sheet 2024-07-05</t>
  </si>
  <si>
    <t xml:space="preserve">day log 2026-06-28</t>
  </si>
  <si>
    <t xml:space="preserve">AMD-002198</t>
  </si>
  <si>
    <t xml:space="preserve">AMD-002199</t>
  </si>
  <si>
    <t xml:space="preserve">CHD41000P983</t>
  </si>
  <si>
    <t xml:space="preserve">CHD82575O974</t>
  </si>
  <si>
    <t xml:space="preserve">AMD-002200</t>
  </si>
  <si>
    <t xml:space="preserve">MC-2026-0646</t>
  </si>
  <si>
    <t xml:space="preserve">AMD-002201</t>
  </si>
  <si>
    <t xml:space="preserve">day log 2026-06-29</t>
  </si>
  <si>
    <t xml:space="preserve">AMD-002202</t>
  </si>
  <si>
    <t xml:space="preserve">AMD-002203</t>
  </si>
  <si>
    <t xml:space="preserve">33.6</t>
  </si>
  <si>
    <t xml:space="preserve">day log 2026-06-30</t>
  </si>
  <si>
    <t xml:space="preserve">AMD-002204</t>
  </si>
  <si>
    <t xml:space="preserve">MC-2026-0455</t>
  </si>
  <si>
    <t xml:space="preserve">AMD-002205</t>
  </si>
  <si>
    <t xml:space="preserve">AMD-002206</t>
  </si>
  <si>
    <t xml:space="preserve">Foldview Marine Services haul-out sheet 2025-04-05</t>
  </si>
  <si>
    <t xml:space="preserve">day log 2026-07-02</t>
  </si>
  <si>
    <t xml:space="preserve">AMD-002207</t>
  </si>
  <si>
    <t xml:space="preserve">726323</t>
  </si>
  <si>
    <t xml:space="preserve">500913</t>
  </si>
  <si>
    <t xml:space="preserve">day log 2026-07-03</t>
  </si>
  <si>
    <t xml:space="preserve">AMD-002208</t>
  </si>
  <si>
    <t xml:space="preserve">AMD-002209</t>
  </si>
  <si>
    <t xml:space="preserve">388813</t>
  </si>
  <si>
    <t xml:space="preserve">756553</t>
  </si>
  <si>
    <t xml:space="preserve">day log 2026-07-06</t>
  </si>
  <si>
    <t xml:space="preserve">AMD-002210</t>
  </si>
  <si>
    <t xml:space="preserve">MC-2026-0216</t>
  </si>
  <si>
    <t xml:space="preserve">day log 2026-07-07</t>
  </si>
  <si>
    <t xml:space="preserve">AMD-002211</t>
  </si>
  <si>
    <t xml:space="preserve">622164</t>
  </si>
  <si>
    <t xml:space="preserve">523335</t>
  </si>
  <si>
    <t xml:space="preserve">day log 2026-07-08</t>
  </si>
  <si>
    <t xml:space="preserve">AMD-002212</t>
  </si>
  <si>
    <t xml:space="preserve">Foldview Marine Services haul-out sheet 2025-03-04</t>
  </si>
  <si>
    <t xml:space="preserve">AMD-002213</t>
  </si>
  <si>
    <t xml:space="preserve">day log 2026-07-09</t>
  </si>
  <si>
    <t xml:space="preserve">AMD-002214</t>
  </si>
  <si>
    <t xml:space="preserve">AMD-002215</t>
  </si>
  <si>
    <t xml:space="preserve">day log 2026-07-11</t>
  </si>
  <si>
    <t xml:space="preserve">AMD-002216</t>
  </si>
  <si>
    <t xml:space="preserve">Foldview Marine Services haul-out sheet 2024-04-19</t>
  </si>
  <si>
    <t xml:space="preserve">day log 2026-07-12</t>
  </si>
  <si>
    <t xml:space="preserve">AMD-002217</t>
  </si>
  <si>
    <t xml:space="preserve">day log 2026-07-14</t>
  </si>
  <si>
    <t xml:space="preserve">AMD-002218</t>
  </si>
  <si>
    <t xml:space="preserve">AMD-002219</t>
  </si>
  <si>
    <t xml:space="preserve">day log 2026-07-15</t>
  </si>
  <si>
    <t xml:space="preserve">AMD-002220</t>
  </si>
  <si>
    <t xml:space="preserve">day log 2026-07-16</t>
  </si>
  <si>
    <t xml:space="preserve">AMD-002221</t>
  </si>
  <si>
    <t xml:space="preserve">AMD-002222</t>
  </si>
  <si>
    <t xml:space="preserve">AMD-002223</t>
  </si>
  <si>
    <t xml:space="preserve">AMD-002224</t>
  </si>
  <si>
    <t xml:space="preserve">day log 2026-07-17</t>
  </si>
  <si>
    <t xml:space="preserve">AMD-002225</t>
  </si>
  <si>
    <t xml:space="preserve">AMD-002226</t>
  </si>
  <si>
    <t xml:space="preserve">AMD-002227</t>
  </si>
  <si>
    <t xml:space="preserve">MC-2026-0697</t>
  </si>
  <si>
    <t xml:space="preserve">day log 2026-07-18</t>
  </si>
  <si>
    <t xml:space="preserve">AMD-002228</t>
  </si>
  <si>
    <t xml:space="preserve">Foldview Marine Services haul-out sheet 2025-01-04</t>
  </si>
  <si>
    <t xml:space="preserve">day log 2026-07-19</t>
  </si>
  <si>
    <t xml:space="preserve">AMD-002229</t>
  </si>
  <si>
    <t xml:space="preserve">CHD16882Y338</t>
  </si>
  <si>
    <t xml:space="preserve">CHD64600R152</t>
  </si>
  <si>
    <t xml:space="preserve">day log 2026-07-21</t>
  </si>
  <si>
    <t xml:space="preserve">AMD-002230</t>
  </si>
  <si>
    <t xml:space="preserve">AMD-002231</t>
  </si>
  <si>
    <t xml:space="preserve">day log 2026-07-26</t>
  </si>
  <si>
    <t xml:space="preserve">AMD-002232</t>
  </si>
  <si>
    <t xml:space="preserve">day log 2026-07-27</t>
  </si>
  <si>
    <t xml:space="preserve">AMD-002233</t>
  </si>
  <si>
    <t xml:space="preserve">day log 2026-07-31</t>
  </si>
  <si>
    <t xml:space="preserve">AMD-002234</t>
  </si>
  <si>
    <t xml:space="preserve">MC-2026-0802</t>
  </si>
  <si>
    <t xml:space="preserve">day log 2026-08-04</t>
  </si>
  <si>
    <t xml:space="preserve">AMD-002235</t>
  </si>
  <si>
    <t xml:space="preserve">216336</t>
  </si>
  <si>
    <t xml:space="preserve">517256</t>
  </si>
  <si>
    <t xml:space="preserve">AMD-002236</t>
  </si>
  <si>
    <t xml:space="preserve">AMD-002237</t>
  </si>
  <si>
    <t xml:space="preserve">day log 2026-08-07</t>
  </si>
  <si>
    <t xml:space="preserve">AMD-002238</t>
  </si>
  <si>
    <t xml:space="preserve">5880 Johnson Terrace, Longview, WA</t>
  </si>
  <si>
    <t xml:space="preserve">6363 Eric Island, Seattle, WA</t>
  </si>
  <si>
    <t xml:space="preserve">day log 2026-08-11</t>
  </si>
  <si>
    <t xml:space="preserve">AMD-002239</t>
  </si>
  <si>
    <t xml:space="preserve">day log 2026-08-13</t>
  </si>
  <si>
    <t xml:space="preserve">AMD-002240</t>
  </si>
  <si>
    <t xml:space="preserve">day log 2026-08-14</t>
  </si>
  <si>
    <t xml:space="preserve">AMD-002241</t>
  </si>
  <si>
    <t xml:space="preserve">day log 2026-08-15</t>
  </si>
  <si>
    <t xml:space="preserve">AMD-002242</t>
  </si>
  <si>
    <t xml:space="preserve">Foldview Marine Services haul-out sheet 2024-05-24</t>
  </si>
  <si>
    <t xml:space="preserve">day log 2026-08-17</t>
  </si>
  <si>
    <t xml:space="preserve">AMD-002243</t>
  </si>
  <si>
    <t xml:space="preserve">CHD77705R953</t>
  </si>
  <si>
    <t xml:space="preserve">CHD93482V126</t>
  </si>
  <si>
    <t xml:space="preserve">AMD-002244</t>
  </si>
  <si>
    <t xml:space="preserve">day log 2026-08-18</t>
  </si>
  <si>
    <t xml:space="preserve">Source - Inventory</t>
  </si>
  <si>
    <t xml:space="preserve">basin_type</t>
  </si>
  <si>
    <t xml:space="preserve">dock_row</t>
  </si>
  <si>
    <t xml:space="preserve">slip_class</t>
  </si>
  <si>
    <t xml:space="preserve">beam_max_ft</t>
  </si>
  <si>
    <t xml:space="preserve">amenities</t>
  </si>
  <si>
    <t xml:space="preserve">current_agreement_id</t>
  </si>
  <si>
    <t xml:space="preserve">tenant_id</t>
  </si>
  <si>
    <t xml:space="preserve">tenant_name</t>
  </si>
  <si>
    <t xml:space="preserve">vessel_loa_ft</t>
  </si>
  <si>
    <t xml:space="preserve">last_inspection_date</t>
  </si>
  <si>
    <t xml:space="preserve">A</t>
  </si>
  <si>
    <t xml:space="preserve">Small</t>
  </si>
  <si>
    <t xml:space="preserve">Water, 30A/50A Power</t>
  </si>
  <si>
    <t xml:space="preserve">OCCUPIED</t>
  </si>
  <si>
    <t xml:space="preserve">MA-2024-0101</t>
  </si>
  <si>
    <t xml:space="preserve">Elizabeth Burns</t>
  </si>
  <si>
    <t xml:space="preserve">Medium</t>
  </si>
  <si>
    <t xml:space="preserve">Water, 50A Power</t>
  </si>
  <si>
    <t xml:space="preserve">Damon Phillips</t>
  </si>
  <si>
    <t xml:space="preserve">MA-2024-0103</t>
  </si>
  <si>
    <t xml:space="preserve">Charles Hudson</t>
  </si>
  <si>
    <t xml:space="preserve">Vincent Johnson</t>
  </si>
  <si>
    <t xml:space="preserve">John Heath</t>
  </si>
  <si>
    <t xml:space="preserve">Cheryl Elliott</t>
  </si>
  <si>
    <t xml:space="preserve">Sean Charles</t>
  </si>
  <si>
    <t xml:space="preserve">LP-0108</t>
  </si>
  <si>
    <t xml:space="preserve">MA-2024-0108</t>
  </si>
  <si>
    <t xml:space="preserve">Alan Thomas</t>
  </si>
  <si>
    <t xml:space="preserve">MA-2024-0109</t>
  </si>
  <si>
    <t xml:space="preserve">Sandra Sweeney</t>
  </si>
  <si>
    <t xml:space="preserve">LP-0110</t>
  </si>
  <si>
    <t xml:space="preserve">Jason Martinez</t>
  </si>
  <si>
    <t xml:space="preserve">MA-2024-0111</t>
  </si>
  <si>
    <t xml:space="preserve">Denise Powers</t>
  </si>
  <si>
    <t xml:space="preserve">LP-0112</t>
  </si>
  <si>
    <t xml:space="preserve">GUEST</t>
  </si>
  <si>
    <t xml:space="preserve">MA-2024-0113</t>
  </si>
  <si>
    <t xml:space="preserve">Elizabeth Williams</t>
  </si>
  <si>
    <t xml:space="preserve">MA-2024-0114</t>
  </si>
  <si>
    <t xml:space="preserve">William Powell</t>
  </si>
  <si>
    <t xml:space="preserve">MA-2024-0115</t>
  </si>
  <si>
    <t xml:space="preserve">Matthew Thomas</t>
  </si>
  <si>
    <t xml:space="preserve">LP-0116</t>
  </si>
  <si>
    <t xml:space="preserve">Joseph Bishop</t>
  </si>
  <si>
    <t xml:space="preserve">LP-0117</t>
  </si>
  <si>
    <t xml:space="preserve">MA-2024-0117</t>
  </si>
  <si>
    <t xml:space="preserve">Benjamin Willis</t>
  </si>
  <si>
    <t xml:space="preserve">LP-0118</t>
  </si>
  <si>
    <t xml:space="preserve">MA-2024-0118</t>
  </si>
  <si>
    <t xml:space="preserve">Keith Powell</t>
  </si>
  <si>
    <t xml:space="preserve">MA-2024-0119</t>
  </si>
  <si>
    <t xml:space="preserve">Walter Torres</t>
  </si>
  <si>
    <t xml:space="preserve">LP-0120</t>
  </si>
  <si>
    <t xml:space="preserve">MA-2024-0120</t>
  </si>
  <si>
    <t xml:space="preserve">Kayla Johnson</t>
  </si>
  <si>
    <t xml:space="preserve">MA-2024-0121</t>
  </si>
  <si>
    <t xml:space="preserve">Darryl Garcia</t>
  </si>
  <si>
    <t xml:space="preserve">LP-0122</t>
  </si>
  <si>
    <t xml:space="preserve">MA-2024-0122</t>
  </si>
  <si>
    <t xml:space="preserve">Paula Arroyo</t>
  </si>
  <si>
    <t xml:space="preserve">MA-2024-0123</t>
  </si>
  <si>
    <t xml:space="preserve">Brittney Daugherty</t>
  </si>
  <si>
    <t xml:space="preserve">MA-2024-0124</t>
  </si>
  <si>
    <t xml:space="preserve">Audrey Le</t>
  </si>
  <si>
    <t xml:space="preserve">B</t>
  </si>
  <si>
    <t xml:space="preserve">MA-2024-0201</t>
  </si>
  <si>
    <t xml:space="preserve">Melissa Wagner</t>
  </si>
  <si>
    <t xml:space="preserve">LP-0202</t>
  </si>
  <si>
    <t xml:space="preserve">MA-2024-0202</t>
  </si>
  <si>
    <t xml:space="preserve">Christopher Boyd</t>
  </si>
  <si>
    <t xml:space="preserve">Andrew Petty</t>
  </si>
  <si>
    <t xml:space="preserve">MA-2024-0204</t>
  </si>
  <si>
    <t xml:space="preserve">Patrick Guzman</t>
  </si>
  <si>
    <t xml:space="preserve">LP-0205</t>
  </si>
  <si>
    <t xml:space="preserve">MA-2024-0205</t>
  </si>
  <si>
    <t xml:space="preserve">Gary Young</t>
  </si>
  <si>
    <t xml:space="preserve">Crystal Glover</t>
  </si>
  <si>
    <t xml:space="preserve">VACANT</t>
  </si>
  <si>
    <t xml:space="preserve">James Olson</t>
  </si>
  <si>
    <t xml:space="preserve">LP-0209</t>
  </si>
  <si>
    <t xml:space="preserve">Manuel Abbott</t>
  </si>
  <si>
    <t xml:space="preserve">MA-2024-0210</t>
  </si>
  <si>
    <t xml:space="preserve">Thomas Stone</t>
  </si>
  <si>
    <t xml:space="preserve">Sandra Jackson</t>
  </si>
  <si>
    <t xml:space="preserve">LP-0213</t>
  </si>
  <si>
    <t xml:space="preserve">MA-2024-0213</t>
  </si>
  <si>
    <t xml:space="preserve">Gregory Brady</t>
  </si>
  <si>
    <t xml:space="preserve">Jeanne Bennett</t>
  </si>
  <si>
    <t xml:space="preserve">Anna Wright</t>
  </si>
  <si>
    <t xml:space="preserve">MA-2024-0216</t>
  </si>
  <si>
    <t xml:space="preserve">Audrey Taylor</t>
  </si>
  <si>
    <t xml:space="preserve">MA-2024-0217</t>
  </si>
  <si>
    <t xml:space="preserve">Aaron Ellis</t>
  </si>
  <si>
    <t xml:space="preserve">LP-0218</t>
  </si>
  <si>
    <t xml:space="preserve">MA-2024-0218</t>
  </si>
  <si>
    <t xml:space="preserve">Sydney Moore</t>
  </si>
  <si>
    <t xml:space="preserve">Bradley Baker</t>
  </si>
  <si>
    <t xml:space="preserve">MA-2024-0220</t>
  </si>
  <si>
    <t xml:space="preserve">Loretta Murillo</t>
  </si>
  <si>
    <t xml:space="preserve">LP-0221</t>
  </si>
  <si>
    <t xml:space="preserve">Allison Anthony</t>
  </si>
  <si>
    <t xml:space="preserve">MA-2024-0222</t>
  </si>
  <si>
    <t xml:space="preserve">Stephen Burke</t>
  </si>
  <si>
    <t xml:space="preserve">Renee Dean</t>
  </si>
  <si>
    <t xml:space="preserve">LP-0224</t>
  </si>
  <si>
    <t xml:space="preserve">MA-2024-0224</t>
  </si>
  <si>
    <t xml:space="preserve">Anita Rose</t>
  </si>
  <si>
    <t xml:space="preserve">C</t>
  </si>
  <si>
    <t xml:space="preserve">Miranda Neal</t>
  </si>
  <si>
    <t xml:space="preserve">MA-2024-0302</t>
  </si>
  <si>
    <t xml:space="preserve">Brian Campbell</t>
  </si>
  <si>
    <t xml:space="preserve">MA-2024-0303</t>
  </si>
  <si>
    <t xml:space="preserve">Adam Stevens</t>
  </si>
  <si>
    <t xml:space="preserve">MAINTENANCE</t>
  </si>
  <si>
    <t xml:space="preserve">MA-2024-0305</t>
  </si>
  <si>
    <t xml:space="preserve">Nathan Huffman</t>
  </si>
  <si>
    <t xml:space="preserve">LP-0306</t>
  </si>
  <si>
    <t xml:space="preserve">Brian Wade</t>
  </si>
  <si>
    <t xml:space="preserve">Cory Park</t>
  </si>
  <si>
    <t xml:space="preserve">James Rivera</t>
  </si>
  <si>
    <t xml:space="preserve">LP-0311</t>
  </si>
  <si>
    <t xml:space="preserve">Joel English</t>
  </si>
  <si>
    <t xml:space="preserve">MA-2024-0312</t>
  </si>
  <si>
    <t xml:space="preserve">Steven Greene</t>
  </si>
  <si>
    <t xml:space="preserve">MA-2024-0313</t>
  </si>
  <si>
    <t xml:space="preserve">Christopher Lopez</t>
  </si>
  <si>
    <t xml:space="preserve">Brenda Matthews</t>
  </si>
  <si>
    <t xml:space="preserve">MA-2024-0315</t>
  </si>
  <si>
    <t xml:space="preserve">Gregory Phillips</t>
  </si>
  <si>
    <t xml:space="preserve">Adam Webster</t>
  </si>
  <si>
    <t xml:space="preserve">Randall Cummings</t>
  </si>
  <si>
    <t xml:space="preserve">Albert Hill</t>
  </si>
  <si>
    <t xml:space="preserve">MA-2024-0320</t>
  </si>
  <si>
    <t xml:space="preserve">Douglas Herrera</t>
  </si>
  <si>
    <t xml:space="preserve">Jennifer Leonard</t>
  </si>
  <si>
    <t xml:space="preserve">Robert Nolan</t>
  </si>
  <si>
    <t xml:space="preserve">MA-2024-0323</t>
  </si>
  <si>
    <t xml:space="preserve">Robert Swanson</t>
  </si>
  <si>
    <t xml:space="preserve">Stephanie Hart</t>
  </si>
  <si>
    <t xml:space="preserve">D</t>
  </si>
  <si>
    <t xml:space="preserve">MA-2024-0402</t>
  </si>
  <si>
    <t xml:space="preserve">Dawn Brown</t>
  </si>
  <si>
    <t xml:space="preserve">Donna Mitchell</t>
  </si>
  <si>
    <t xml:space="preserve">Rachel Flores</t>
  </si>
  <si>
    <t xml:space="preserve">David Lopez</t>
  </si>
  <si>
    <t xml:space="preserve">LP-0406</t>
  </si>
  <si>
    <t xml:space="preserve">MA-2024-0406</t>
  </si>
  <si>
    <t xml:space="preserve">Michael King</t>
  </si>
  <si>
    <t xml:space="preserve">Karla Cross</t>
  </si>
  <si>
    <t xml:space="preserve">Kari Snow</t>
  </si>
  <si>
    <t xml:space="preserve">MA-2024-0409</t>
  </si>
  <si>
    <t xml:space="preserve">Joseph Cohen</t>
  </si>
  <si>
    <t xml:space="preserve">Kristina Savage</t>
  </si>
  <si>
    <t xml:space="preserve">Clayton Williams</t>
  </si>
  <si>
    <t xml:space="preserve">Edward Cook</t>
  </si>
  <si>
    <t xml:space="preserve">Tammie Johnson</t>
  </si>
  <si>
    <t xml:space="preserve">MA-2024-0415</t>
  </si>
  <si>
    <t xml:space="preserve">Ryan Collins</t>
  </si>
  <si>
    <t xml:space="preserve">Kevin Fuller</t>
  </si>
  <si>
    <t xml:space="preserve">LP-0417</t>
  </si>
  <si>
    <t xml:space="preserve">Julie Silva</t>
  </si>
  <si>
    <t xml:space="preserve">MA-2024-0418</t>
  </si>
  <si>
    <t xml:space="preserve">Jorge Avery</t>
  </si>
  <si>
    <t xml:space="preserve">MA-2024-0419</t>
  </si>
  <si>
    <t xml:space="preserve">Pamela Harris</t>
  </si>
  <si>
    <t xml:space="preserve">LP-0420</t>
  </si>
  <si>
    <t xml:space="preserve">Megan Nguyen</t>
  </si>
  <si>
    <t xml:space="preserve">Mary Hicks</t>
  </si>
  <si>
    <t xml:space="preserve">MA-2024-0422</t>
  </si>
  <si>
    <t xml:space="preserve">Frank Beard</t>
  </si>
  <si>
    <t xml:space="preserve">MA-2024-0423</t>
  </si>
  <si>
    <t xml:space="preserve">Margaret Brown</t>
  </si>
  <si>
    <t xml:space="preserve">LP-0424</t>
  </si>
  <si>
    <t xml:space="preserve">MA-2024-0424</t>
  </si>
  <si>
    <t xml:space="preserve">Michael Perez</t>
  </si>
  <si>
    <t xml:space="preserve">E</t>
  </si>
  <si>
    <t xml:space="preserve">MA-2024-0502</t>
  </si>
  <si>
    <t xml:space="preserve">Michelle Cooper</t>
  </si>
  <si>
    <t xml:space="preserve">MA-2024-0503</t>
  </si>
  <si>
    <t xml:space="preserve">Steven Sanders</t>
  </si>
  <si>
    <t xml:space="preserve">MA-2024-0504</t>
  </si>
  <si>
    <t xml:space="preserve">Natasha Wilson</t>
  </si>
  <si>
    <t xml:space="preserve">Jordan Casey</t>
  </si>
  <si>
    <t xml:space="preserve">Julia Mills</t>
  </si>
  <si>
    <t xml:space="preserve">MA-2024-0507</t>
  </si>
  <si>
    <t xml:space="preserve">Shane Lee</t>
  </si>
  <si>
    <t xml:space="preserve">MA-2024-0508</t>
  </si>
  <si>
    <t xml:space="preserve">Maria Wright</t>
  </si>
  <si>
    <t xml:space="preserve">Cheryl Lewis</t>
  </si>
  <si>
    <t xml:space="preserve">LP-0510</t>
  </si>
  <si>
    <t xml:space="preserve">Jaclyn Ingram</t>
  </si>
  <si>
    <t xml:space="preserve">LP-0511</t>
  </si>
  <si>
    <t xml:space="preserve">MA-2024-0511</t>
  </si>
  <si>
    <t xml:space="preserve">Michael Cole</t>
  </si>
  <si>
    <t xml:space="preserve">Micheal Perez</t>
  </si>
  <si>
    <t xml:space="preserve">William Hatfield</t>
  </si>
  <si>
    <t xml:space="preserve">MA-2024-0514</t>
  </si>
  <si>
    <t xml:space="preserve">Brandy Rogers</t>
  </si>
  <si>
    <t xml:space="preserve">RESERVED</t>
  </si>
  <si>
    <t xml:space="preserve">MA-2024-0516</t>
  </si>
  <si>
    <t xml:space="preserve">Mallory Rodgers</t>
  </si>
  <si>
    <t xml:space="preserve">LP-0517</t>
  </si>
  <si>
    <t xml:space="preserve">John Nguyen</t>
  </si>
  <si>
    <t xml:space="preserve">Jennifer Liu</t>
  </si>
  <si>
    <t xml:space="preserve">Annette Collins</t>
  </si>
  <si>
    <t xml:space="preserve">MA-2024-0520</t>
  </si>
  <si>
    <t xml:space="preserve">Meredith Williams</t>
  </si>
  <si>
    <t xml:space="preserve">LP-0521</t>
  </si>
  <si>
    <t xml:space="preserve">MA-2024-0521</t>
  </si>
  <si>
    <t xml:space="preserve">Ashley Hall</t>
  </si>
  <si>
    <t xml:space="preserve">LP-0522</t>
  </si>
  <si>
    <t xml:space="preserve">MA-2024-0522</t>
  </si>
  <si>
    <t xml:space="preserve">Patrick Barnes</t>
  </si>
  <si>
    <t xml:space="preserve">Damon Garcia</t>
  </si>
  <si>
    <t xml:space="preserve">Anthony Hamilton</t>
  </si>
  <si>
    <t xml:space="preserve">F</t>
  </si>
  <si>
    <t xml:space="preserve">MA-2024-0601</t>
  </si>
  <si>
    <t xml:space="preserve">Ronald Moore</t>
  </si>
  <si>
    <t xml:space="preserve">LP-0602</t>
  </si>
  <si>
    <t xml:space="preserve">MA-2024-0602</t>
  </si>
  <si>
    <t xml:space="preserve">Lee Maldonado</t>
  </si>
  <si>
    <t xml:space="preserve">Marissa Hatfield</t>
  </si>
  <si>
    <t xml:space="preserve">Timothy Porter</t>
  </si>
  <si>
    <t xml:space="preserve">MA-2024-0605</t>
  </si>
  <si>
    <t xml:space="preserve">Andrew Anderson</t>
  </si>
  <si>
    <t xml:space="preserve">Kyle Foster</t>
  </si>
  <si>
    <t xml:space="preserve">MA-2024-0607</t>
  </si>
  <si>
    <t xml:space="preserve">Morgan Clark</t>
  </si>
  <si>
    <t xml:space="preserve">LP-0608</t>
  </si>
  <si>
    <t xml:space="preserve">MA-2024-0608</t>
  </si>
  <si>
    <t xml:space="preserve">Jamie Carpenter</t>
  </si>
  <si>
    <t xml:space="preserve">MA-2024-0609</t>
  </si>
  <si>
    <t xml:space="preserve">Micheal Martinez</t>
  </si>
  <si>
    <t xml:space="preserve">LP-0610</t>
  </si>
  <si>
    <t xml:space="preserve">MA-2024-0610</t>
  </si>
  <si>
    <t xml:space="preserve">James Williams</t>
  </si>
  <si>
    <t xml:space="preserve">LP-0611</t>
  </si>
  <si>
    <t xml:space="preserve">MA-2024-0611</t>
  </si>
  <si>
    <t xml:space="preserve">Scott Bird</t>
  </si>
  <si>
    <t xml:space="preserve">Albert Rowland</t>
  </si>
  <si>
    <t xml:space="preserve">Matthew Mcdonald</t>
  </si>
  <si>
    <t xml:space="preserve">MA-2024-0614</t>
  </si>
  <si>
    <t xml:space="preserve">Dean Gonzalez</t>
  </si>
  <si>
    <t xml:space="preserve">LP-0615</t>
  </si>
  <si>
    <t xml:space="preserve">Abigail Brooks</t>
  </si>
  <si>
    <t xml:space="preserve">Brandon Jackson</t>
  </si>
  <si>
    <t xml:space="preserve">LP-0617</t>
  </si>
  <si>
    <t xml:space="preserve">MA-2024-0617</t>
  </si>
  <si>
    <t xml:space="preserve">Susan Jordan</t>
  </si>
  <si>
    <t xml:space="preserve">LP-0618</t>
  </si>
  <si>
    <t xml:space="preserve">MA-2024-0618</t>
  </si>
  <si>
    <t xml:space="preserve">Natalie Tyler</t>
  </si>
  <si>
    <t xml:space="preserve">MA-2024-0620</t>
  </si>
  <si>
    <t xml:space="preserve">Juan Martin</t>
  </si>
  <si>
    <t xml:space="preserve">MA-2024-0621</t>
  </si>
  <si>
    <t xml:space="preserve">Victoria Williamson</t>
  </si>
  <si>
    <t xml:space="preserve">Ross Green</t>
  </si>
  <si>
    <t xml:space="preserve">LP-0623</t>
  </si>
  <si>
    <t xml:space="preserve">Craig Kelley</t>
  </si>
  <si>
    <t xml:space="preserve">Evelyn Thompson</t>
  </si>
  <si>
    <t xml:space="preserve">G</t>
  </si>
  <si>
    <t xml:space="preserve">MA-2024-0701</t>
  </si>
  <si>
    <t xml:space="preserve">Michael Combs</t>
  </si>
  <si>
    <t xml:space="preserve">Julie Peterson</t>
  </si>
  <si>
    <t xml:space="preserve">LP-0703</t>
  </si>
  <si>
    <t xml:space="preserve">MA-2024-0703</t>
  </si>
  <si>
    <t xml:space="preserve">Ruth Peters</t>
  </si>
  <si>
    <t xml:space="preserve">Jason Brooks</t>
  </si>
  <si>
    <t xml:space="preserve">Sarah Hogan</t>
  </si>
  <si>
    <t xml:space="preserve">MA-2024-0706</t>
  </si>
  <si>
    <t xml:space="preserve">Anthony Morales</t>
  </si>
  <si>
    <t xml:space="preserve">Laurie Smith</t>
  </si>
  <si>
    <t xml:space="preserve">MA-2024-0708</t>
  </si>
  <si>
    <t xml:space="preserve">Elizabeth Mathews</t>
  </si>
  <si>
    <t xml:space="preserve">LP-0709</t>
  </si>
  <si>
    <t xml:space="preserve">MA-2024-0709</t>
  </si>
  <si>
    <t xml:space="preserve">Patrick Allen</t>
  </si>
  <si>
    <t xml:space="preserve">LP-0710</t>
  </si>
  <si>
    <t xml:space="preserve">Peggy Trevino</t>
  </si>
  <si>
    <t xml:space="preserve">Lisa Wyatt</t>
  </si>
  <si>
    <t xml:space="preserve">Matthew Spencer</t>
  </si>
  <si>
    <t xml:space="preserve">LP-0713</t>
  </si>
  <si>
    <t xml:space="preserve">Stacey Mitchell</t>
  </si>
  <si>
    <t xml:space="preserve">MA-2024-0714</t>
  </si>
  <si>
    <t xml:space="preserve">Nicholas Woodward</t>
  </si>
  <si>
    <t xml:space="preserve">Jason Ramirez</t>
  </si>
  <si>
    <t xml:space="preserve">LP-0716</t>
  </si>
  <si>
    <t xml:space="preserve">MA-2024-0716</t>
  </si>
  <si>
    <t xml:space="preserve">Teresa Smith</t>
  </si>
  <si>
    <t xml:space="preserve">Justin Richardson</t>
  </si>
  <si>
    <t xml:space="preserve">MA-2024-0718</t>
  </si>
  <si>
    <t xml:space="preserve">Charles Case</t>
  </si>
  <si>
    <t xml:space="preserve">Natalie Olsen</t>
  </si>
  <si>
    <t xml:space="preserve">Alexander Stephens</t>
  </si>
  <si>
    <t xml:space="preserve">MA-2024-0722</t>
  </si>
  <si>
    <t xml:space="preserve">Matthew Wright</t>
  </si>
  <si>
    <t xml:space="preserve">LP-0724</t>
  </si>
  <si>
    <t xml:space="preserve">MA-2024-0724</t>
  </si>
  <si>
    <t xml:space="preserve">Zachary Kramer</t>
  </si>
  <si>
    <t xml:space="preserve">H</t>
  </si>
  <si>
    <t xml:space="preserve">MA-2024-0801</t>
  </si>
  <si>
    <t xml:space="preserve">Allison Nguyen</t>
  </si>
  <si>
    <t xml:space="preserve">LP-0802</t>
  </si>
  <si>
    <t xml:space="preserve">MA-2024-0802</t>
  </si>
  <si>
    <t xml:space="preserve">Michael West</t>
  </si>
  <si>
    <t xml:space="preserve">Jill Stevenson</t>
  </si>
  <si>
    <t xml:space="preserve">MA-2024-0805</t>
  </si>
  <si>
    <t xml:space="preserve">Victoria Nash</t>
  </si>
  <si>
    <t xml:space="preserve">Lisa Garcia</t>
  </si>
  <si>
    <t xml:space="preserve">MA-2024-0807</t>
  </si>
  <si>
    <t xml:space="preserve">Seth Perez</t>
  </si>
  <si>
    <t xml:space="preserve">LP-0808</t>
  </si>
  <si>
    <t xml:space="preserve">Denise Jordan</t>
  </si>
  <si>
    <t xml:space="preserve">Robert Rivas</t>
  </si>
  <si>
    <t xml:space="preserve">LP-0810</t>
  </si>
  <si>
    <t xml:space="preserve">MA-2024-0811</t>
  </si>
  <si>
    <t xml:space="preserve">Scott Brooks</t>
  </si>
  <si>
    <t xml:space="preserve">Brett Lee</t>
  </si>
  <si>
    <t xml:space="preserve">Emily Parker</t>
  </si>
  <si>
    <t xml:space="preserve">LP-0814</t>
  </si>
  <si>
    <t xml:space="preserve">MA-2024-0814</t>
  </si>
  <si>
    <t xml:space="preserve">Danny Sexton</t>
  </si>
  <si>
    <t xml:space="preserve">Teresa Mcdowell</t>
  </si>
  <si>
    <t xml:space="preserve">MA-2024-0816</t>
  </si>
  <si>
    <t xml:space="preserve">Jessica Long</t>
  </si>
  <si>
    <t xml:space="preserve">Tiffany Torres</t>
  </si>
  <si>
    <t xml:space="preserve">MA-2024-0818</t>
  </si>
  <si>
    <t xml:space="preserve">Victor Turner</t>
  </si>
  <si>
    <t xml:space="preserve">LP-0819</t>
  </si>
  <si>
    <t xml:space="preserve">MA-2024-0819</t>
  </si>
  <si>
    <t xml:space="preserve">Adrienne Thompson</t>
  </si>
  <si>
    <t xml:space="preserve">Patrick Sanchez</t>
  </si>
  <si>
    <t xml:space="preserve">LP-0821</t>
  </si>
  <si>
    <t xml:space="preserve">MA-2024-0821</t>
  </si>
  <si>
    <t xml:space="preserve">Debra Rogers</t>
  </si>
  <si>
    <t xml:space="preserve">MA-2024-0822</t>
  </si>
  <si>
    <t xml:space="preserve">Ralph Archer</t>
  </si>
  <si>
    <t xml:space="preserve">LP-0823</t>
  </si>
  <si>
    <t xml:space="preserve">MA-2024-0823</t>
  </si>
  <si>
    <t xml:space="preserve">Maria Robinson</t>
  </si>
  <si>
    <t xml:space="preserve">MA-2024-0824</t>
  </si>
  <si>
    <t xml:space="preserve">Jennifer Henson</t>
  </si>
  <si>
    <t xml:space="preserve">I</t>
  </si>
  <si>
    <t xml:space="preserve">Angela Poole</t>
  </si>
  <si>
    <t xml:space="preserve">Neil Adkins</t>
  </si>
  <si>
    <t xml:space="preserve">Mindy Medina</t>
  </si>
  <si>
    <t xml:space="preserve">LP-0904</t>
  </si>
  <si>
    <t xml:space="preserve">Alexander Cross</t>
  </si>
  <si>
    <t xml:space="preserve">LP-0905</t>
  </si>
  <si>
    <t xml:space="preserve">MA-2024-0905</t>
  </si>
  <si>
    <t xml:space="preserve">Emily Alexander</t>
  </si>
  <si>
    <t xml:space="preserve">Denise Bonilla</t>
  </si>
  <si>
    <t xml:space="preserve">LP-0907</t>
  </si>
  <si>
    <t xml:space="preserve">MA-2024-0907</t>
  </si>
  <si>
    <t xml:space="preserve">Brittany Wilkerson</t>
  </si>
  <si>
    <t xml:space="preserve">MA-2024-0908</t>
  </si>
  <si>
    <t xml:space="preserve">Joseph Sharp</t>
  </si>
  <si>
    <t xml:space="preserve">MA-2024-0909</t>
  </si>
  <si>
    <t xml:space="preserve">Jason Shepard</t>
  </si>
  <si>
    <t xml:space="preserve">John Davis</t>
  </si>
  <si>
    <t xml:space="preserve">MA-2024-0911</t>
  </si>
  <si>
    <t xml:space="preserve">Katherine Johnson</t>
  </si>
  <si>
    <t xml:space="preserve">Harry Koch</t>
  </si>
  <si>
    <t xml:space="preserve">LP-0913</t>
  </si>
  <si>
    <t xml:space="preserve">Christina Hernandez</t>
  </si>
  <si>
    <t xml:space="preserve">Paige Brown</t>
  </si>
  <si>
    <t xml:space="preserve">MA-2024-0915</t>
  </si>
  <si>
    <t xml:space="preserve">Carmen Hernandez</t>
  </si>
  <si>
    <t xml:space="preserve">MA-2024-0917</t>
  </si>
  <si>
    <t xml:space="preserve">Ryan Carr</t>
  </si>
  <si>
    <t xml:space="preserve">Jennifer Campbell</t>
  </si>
  <si>
    <t xml:space="preserve">LP-0919</t>
  </si>
  <si>
    <t xml:space="preserve">MA-2024-0919</t>
  </si>
  <si>
    <t xml:space="preserve">Pamela Wright</t>
  </si>
  <si>
    <t xml:space="preserve">MA-2024-0920</t>
  </si>
  <si>
    <t xml:space="preserve">Jason Kim</t>
  </si>
  <si>
    <t xml:space="preserve">MA-2024-0921</t>
  </si>
  <si>
    <t xml:space="preserve">Chris Chavez</t>
  </si>
  <si>
    <t xml:space="preserve">LP-0922</t>
  </si>
  <si>
    <t xml:space="preserve">Joel Thomas</t>
  </si>
  <si>
    <t xml:space="preserve">Russell Barnes</t>
  </si>
  <si>
    <t xml:space="preserve">MA-2024-0924</t>
  </si>
  <si>
    <t xml:space="preserve">Matthew King</t>
  </si>
  <si>
    <t xml:space="preserve">J</t>
  </si>
  <si>
    <t xml:space="preserve">MA-2024-1001</t>
  </si>
  <si>
    <t xml:space="preserve">Lindsay Alexander</t>
  </si>
  <si>
    <t xml:space="preserve">MA-2024-1002</t>
  </si>
  <si>
    <t xml:space="preserve">Richard Norris</t>
  </si>
  <si>
    <t xml:space="preserve">Donna Weber</t>
  </si>
  <si>
    <t xml:space="preserve">Mary Ford</t>
  </si>
  <si>
    <t xml:space="preserve">LP-1005</t>
  </si>
  <si>
    <t xml:space="preserve">MA-2024-1005</t>
  </si>
  <si>
    <t xml:space="preserve">Gary Wade</t>
  </si>
  <si>
    <t xml:space="preserve">LP-1006</t>
  </si>
  <si>
    <t xml:space="preserve">MA-2024-1006</t>
  </si>
  <si>
    <t xml:space="preserve">Carol Scott</t>
  </si>
  <si>
    <t xml:space="preserve">LP-1007</t>
  </si>
  <si>
    <t xml:space="preserve">Shawn Carter</t>
  </si>
  <si>
    <t xml:space="preserve">MA-2024-1008</t>
  </si>
  <si>
    <t xml:space="preserve">Travis Sexton</t>
  </si>
  <si>
    <t xml:space="preserve">MA-2024-1009</t>
  </si>
  <si>
    <t xml:space="preserve">Bradley Franklin</t>
  </si>
  <si>
    <t xml:space="preserve">Sherry Fletcher</t>
  </si>
  <si>
    <t xml:space="preserve">LP-1011</t>
  </si>
  <si>
    <t xml:space="preserve">MA-2024-1011</t>
  </si>
  <si>
    <t xml:space="preserve">Leslie Marsh</t>
  </si>
  <si>
    <t xml:space="preserve">Yvonne Collins</t>
  </si>
  <si>
    <t xml:space="preserve">LP-1013</t>
  </si>
  <si>
    <t xml:space="preserve">MA-2024-1013</t>
  </si>
  <si>
    <t xml:space="preserve">Melissa Villanueva</t>
  </si>
  <si>
    <t xml:space="preserve">LP-1014</t>
  </si>
  <si>
    <t xml:space="preserve">Shari Hess</t>
  </si>
  <si>
    <t xml:space="preserve">LP-1016</t>
  </si>
  <si>
    <t xml:space="preserve">Joshua Rivera</t>
  </si>
  <si>
    <t xml:space="preserve">James Gregory</t>
  </si>
  <si>
    <t xml:space="preserve">MA-2024-1018</t>
  </si>
  <si>
    <t xml:space="preserve">Christina Rivera</t>
  </si>
  <si>
    <t xml:space="preserve">MA-2024-1020</t>
  </si>
  <si>
    <t xml:space="preserve">Michael Taylor</t>
  </si>
  <si>
    <t xml:space="preserve">LP-1021</t>
  </si>
  <si>
    <t xml:space="preserve">MA-2024-1021</t>
  </si>
  <si>
    <t xml:space="preserve">Kimberly Wilson</t>
  </si>
  <si>
    <t xml:space="preserve">LP-1022</t>
  </si>
  <si>
    <t xml:space="preserve">MA-2024-1022</t>
  </si>
  <si>
    <t xml:space="preserve">Kathleen Mcdonald</t>
  </si>
  <si>
    <t xml:space="preserve">LP-1023</t>
  </si>
  <si>
    <t xml:space="preserve">MA-2024-1023</t>
  </si>
  <si>
    <t xml:space="preserve">Patrick Richmond</t>
  </si>
  <si>
    <t xml:space="preserve">MA-2024-1024</t>
  </si>
  <si>
    <t xml:space="preserve">Brittany Benson</t>
  </si>
  <si>
    <t xml:space="preserve">K</t>
  </si>
  <si>
    <t xml:space="preserve">MA-2024-1102</t>
  </si>
  <si>
    <t xml:space="preserve">Rodney Morris</t>
  </si>
  <si>
    <t xml:space="preserve">MA-2024-1103</t>
  </si>
  <si>
    <t xml:space="preserve">Amanda Clayton</t>
  </si>
  <si>
    <t xml:space="preserve">MA-2024-1104</t>
  </si>
  <si>
    <t xml:space="preserve">Trevor Turner</t>
  </si>
  <si>
    <t xml:space="preserve">MA-2024-1105</t>
  </si>
  <si>
    <t xml:space="preserve">Kenneth Frazier</t>
  </si>
  <si>
    <t xml:space="preserve">MA-2024-1106</t>
  </si>
  <si>
    <t xml:space="preserve">Marisa Alexander</t>
  </si>
  <si>
    <t xml:space="preserve">MA-2024-1107</t>
  </si>
  <si>
    <t xml:space="preserve">Michael Ramirez</t>
  </si>
  <si>
    <t xml:space="preserve">MA-2024-1108</t>
  </si>
  <si>
    <t xml:space="preserve">Victoria Aguirre</t>
  </si>
  <si>
    <t xml:space="preserve">MA-2024-1109</t>
  </si>
  <si>
    <t xml:space="preserve">Pamela Le</t>
  </si>
  <si>
    <t xml:space="preserve">LP-1110</t>
  </si>
  <si>
    <t xml:space="preserve">MA-2024-1110</t>
  </si>
  <si>
    <t xml:space="preserve">John Garcia</t>
  </si>
  <si>
    <t xml:space="preserve">MA-2024-1111</t>
  </si>
  <si>
    <t xml:space="preserve">Valerie Macias</t>
  </si>
  <si>
    <t xml:space="preserve">Nicole Richmond</t>
  </si>
  <si>
    <t xml:space="preserve">LP-1113</t>
  </si>
  <si>
    <t xml:space="preserve">MA-2024-1113</t>
  </si>
  <si>
    <t xml:space="preserve">Whitney Jackson</t>
  </si>
  <si>
    <t xml:space="preserve">MA-2024-1114</t>
  </si>
  <si>
    <t xml:space="preserve">Sara Nelson</t>
  </si>
  <si>
    <t xml:space="preserve">LP-1115</t>
  </si>
  <si>
    <t xml:space="preserve">MA-2024-1115</t>
  </si>
  <si>
    <t xml:space="preserve">Michelle Marsh</t>
  </si>
  <si>
    <t xml:space="preserve">MA-2024-1116</t>
  </si>
  <si>
    <t xml:space="preserve">Kelly Johnson</t>
  </si>
  <si>
    <t xml:space="preserve">MA-2024-1117</t>
  </si>
  <si>
    <t xml:space="preserve">Tina Wells</t>
  </si>
  <si>
    <t xml:space="preserve">MA-2024-1118</t>
  </si>
  <si>
    <t xml:space="preserve">Caitlin Burgess</t>
  </si>
  <si>
    <t xml:space="preserve">LP-1119</t>
  </si>
  <si>
    <t xml:space="preserve">MA-2024-1119</t>
  </si>
  <si>
    <t xml:space="preserve">John Gregory</t>
  </si>
  <si>
    <t xml:space="preserve">MA-2024-1120</t>
  </si>
  <si>
    <t xml:space="preserve">Deborah Freeman</t>
  </si>
  <si>
    <t xml:space="preserve">Sarah Walker</t>
  </si>
  <si>
    <t xml:space="preserve">Nathaniel Flores</t>
  </si>
  <si>
    <t xml:space="preserve">Kenneth Simmons</t>
  </si>
  <si>
    <t xml:space="preserve">Tricia Davila</t>
  </si>
  <si>
    <t xml:space="preserve">Regina Brown</t>
  </si>
  <si>
    <t xml:space="preserve">Joshua Ortiz</t>
  </si>
  <si>
    <t xml:space="preserve">VB-0108</t>
  </si>
  <si>
    <t xml:space="preserve">Jerry Davis</t>
  </si>
  <si>
    <t xml:space="preserve">Nicole Brown</t>
  </si>
  <si>
    <t xml:space="preserve">VB-0110</t>
  </si>
  <si>
    <t xml:space="preserve">Lisa Brown</t>
  </si>
  <si>
    <t xml:space="preserve">VB-0111</t>
  </si>
  <si>
    <t xml:space="preserve">Toni Graves</t>
  </si>
  <si>
    <t xml:space="preserve">Valerie Montgomery</t>
  </si>
  <si>
    <t xml:space="preserve">Kimberly Solomon</t>
  </si>
  <si>
    <t xml:space="preserve">Ariana Jenkins</t>
  </si>
  <si>
    <t xml:space="preserve">Anne Thomas</t>
  </si>
  <si>
    <t xml:space="preserve">Amanda Jackson</t>
  </si>
  <si>
    <t xml:space="preserve">VB-0117</t>
  </si>
  <si>
    <t xml:space="preserve">Michael Lee</t>
  </si>
  <si>
    <t xml:space="preserve">Alan Harris</t>
  </si>
  <si>
    <t xml:space="preserve">VB-0119</t>
  </si>
  <si>
    <t xml:space="preserve">Tammy Stone</t>
  </si>
  <si>
    <t xml:space="preserve">Adam Carr</t>
  </si>
  <si>
    <t xml:space="preserve">Charles Nichols</t>
  </si>
  <si>
    <t xml:space="preserve">Tracy Walker</t>
  </si>
  <si>
    <t xml:space="preserve">Destiny Tucker</t>
  </si>
  <si>
    <t xml:space="preserve">Connie Hernandez</t>
  </si>
  <si>
    <t xml:space="preserve">Mary Parker</t>
  </si>
  <si>
    <t xml:space="preserve">VB-0202</t>
  </si>
  <si>
    <t xml:space="preserve">Brandon Cabrera</t>
  </si>
  <si>
    <t xml:space="preserve">Brittany Garcia</t>
  </si>
  <si>
    <t xml:space="preserve">Andrew Osborne</t>
  </si>
  <si>
    <t xml:space="preserve">Laura Murillo</t>
  </si>
  <si>
    <t xml:space="preserve">Rhonda Ferguson</t>
  </si>
  <si>
    <t xml:space="preserve">VB-0207</t>
  </si>
  <si>
    <t xml:space="preserve">Rebecca Carson</t>
  </si>
  <si>
    <t xml:space="preserve">VB-0208</t>
  </si>
  <si>
    <t xml:space="preserve">Cameron Foster</t>
  </si>
  <si>
    <t xml:space="preserve">Kenneth Lewis</t>
  </si>
  <si>
    <t xml:space="preserve">VB-0210</t>
  </si>
  <si>
    <t xml:space="preserve">Michael Lopez</t>
  </si>
  <si>
    <t xml:space="preserve">VB-0211</t>
  </si>
  <si>
    <t xml:space="preserve">MA-2024-0211</t>
  </si>
  <si>
    <t xml:space="preserve">Mary Morris</t>
  </si>
  <si>
    <t xml:space="preserve">VB-0212</t>
  </si>
  <si>
    <t xml:space="preserve">Albert Rodriguez</t>
  </si>
  <si>
    <t xml:space="preserve">VB-0213</t>
  </si>
  <si>
    <t xml:space="preserve">Virginia Ramirez</t>
  </si>
  <si>
    <t xml:space="preserve">Amber Munoz</t>
  </si>
  <si>
    <t xml:space="preserve">Brenda Patel</t>
  </si>
  <si>
    <t xml:space="preserve">Nathan Parker</t>
  </si>
  <si>
    <t xml:space="preserve">VB-0217</t>
  </si>
  <si>
    <t xml:space="preserve">Michelle Potter</t>
  </si>
  <si>
    <t xml:space="preserve">Daniel Erickson</t>
  </si>
  <si>
    <t xml:space="preserve">Elizabeth Dixon</t>
  </si>
  <si>
    <t xml:space="preserve">Calvin Nelson</t>
  </si>
  <si>
    <t xml:space="preserve">Thomas Davis</t>
  </si>
  <si>
    <t xml:space="preserve">Cassandra Gibbs</t>
  </si>
  <si>
    <t xml:space="preserve">Brian Kramer</t>
  </si>
  <si>
    <t xml:space="preserve">Sandra Goodwin</t>
  </si>
  <si>
    <t xml:space="preserve">Tim Bailey</t>
  </si>
  <si>
    <t xml:space="preserve">Robert Houston</t>
  </si>
  <si>
    <t xml:space="preserve">Robert Harmon</t>
  </si>
  <si>
    <t xml:space="preserve">VB-0305</t>
  </si>
  <si>
    <t xml:space="preserve">Sierra Le</t>
  </si>
  <si>
    <t xml:space="preserve">Jessica Daugherty</t>
  </si>
  <si>
    <t xml:space="preserve">Jacob Wong</t>
  </si>
  <si>
    <t xml:space="preserve">VB-0308</t>
  </si>
  <si>
    <t xml:space="preserve">MA-2024-0308</t>
  </si>
  <si>
    <t xml:space="preserve">Amy Hernandez</t>
  </si>
  <si>
    <t xml:space="preserve">David Horton</t>
  </si>
  <si>
    <t xml:space="preserve">VB-0310</t>
  </si>
  <si>
    <t xml:space="preserve">MA-2024-0310</t>
  </si>
  <si>
    <t xml:space="preserve">Jose Jimenez</t>
  </si>
  <si>
    <t xml:space="preserve">Jose Becker</t>
  </si>
  <si>
    <t xml:space="preserve">Catherine Flynn</t>
  </si>
  <si>
    <t xml:space="preserve">Mitchell Mendez</t>
  </si>
  <si>
    <t xml:space="preserve">Christopher Brock</t>
  </si>
  <si>
    <t xml:space="preserve">Lisa Hernandez</t>
  </si>
  <si>
    <t xml:space="preserve">VB-0317</t>
  </si>
  <si>
    <t xml:space="preserve">Lisa Parker</t>
  </si>
  <si>
    <t xml:space="preserve">VB-0318</t>
  </si>
  <si>
    <t xml:space="preserve">Scott Garcia</t>
  </si>
  <si>
    <t xml:space="preserve">VB-0319</t>
  </si>
  <si>
    <t xml:space="preserve">Michael Dickson</t>
  </si>
  <si>
    <t xml:space="preserve">Barbara Jones</t>
  </si>
  <si>
    <t xml:space="preserve">VB-0321</t>
  </si>
  <si>
    <t xml:space="preserve">Christine Cook</t>
  </si>
  <si>
    <t xml:space="preserve">Ryan Johnson</t>
  </si>
  <si>
    <t xml:space="preserve">Stephen Wilcox</t>
  </si>
  <si>
    <t xml:space="preserve">Michael Fox</t>
  </si>
  <si>
    <t xml:space="preserve">Robert Johnson</t>
  </si>
  <si>
    <t xml:space="preserve">Jonathan Moore</t>
  </si>
  <si>
    <t xml:space="preserve">Michael Clark</t>
  </si>
  <si>
    <t xml:space="preserve">VB-0405</t>
  </si>
  <si>
    <t xml:space="preserve">Matthew Meyer</t>
  </si>
  <si>
    <t xml:space="preserve">VB-0406</t>
  </si>
  <si>
    <t xml:space="preserve">Chad Yang</t>
  </si>
  <si>
    <t xml:space="preserve">Allison Taylor</t>
  </si>
  <si>
    <t xml:space="preserve">Casey Smith</t>
  </si>
  <si>
    <t xml:space="preserve">Bryan Spencer</t>
  </si>
  <si>
    <t xml:space="preserve">VB-0410</t>
  </si>
  <si>
    <t xml:space="preserve">Olivia Baldwin</t>
  </si>
  <si>
    <t xml:space="preserve">VB-0411</t>
  </si>
  <si>
    <t xml:space="preserve">Jaime Hernandez</t>
  </si>
  <si>
    <t xml:space="preserve">VB-0412</t>
  </si>
  <si>
    <t xml:space="preserve">Donald Mitchell</t>
  </si>
  <si>
    <t xml:space="preserve">Maria Johnson</t>
  </si>
  <si>
    <t xml:space="preserve">MA-2024-0414</t>
  </si>
  <si>
    <t xml:space="preserve">Christopher Duncan</t>
  </si>
  <si>
    <t xml:space="preserve">John Chambers</t>
  </si>
  <si>
    <t xml:space="preserve">Michael Horne</t>
  </si>
  <si>
    <t xml:space="preserve">VB-0417</t>
  </si>
  <si>
    <t xml:space="preserve">Jeremiah Cruz</t>
  </si>
  <si>
    <t xml:space="preserve">VB-0418</t>
  </si>
  <si>
    <t xml:space="preserve">James Calderon</t>
  </si>
  <si>
    <t xml:space="preserve">Lindsay Williams</t>
  </si>
  <si>
    <t xml:space="preserve">David Harris</t>
  </si>
  <si>
    <t xml:space="preserve">VB-0422</t>
  </si>
  <si>
    <t xml:space="preserve">Erica Smith</t>
  </si>
  <si>
    <t xml:space="preserve">Amanda Schmidt</t>
  </si>
  <si>
    <t xml:space="preserve">VB-0424</t>
  </si>
  <si>
    <t xml:space="preserve">Joel Chang</t>
  </si>
  <si>
    <t xml:space="preserve">MA-2024-0501</t>
  </si>
  <si>
    <t xml:space="preserve">Aimee Cooper</t>
  </si>
  <si>
    <t xml:space="preserve">Kimberly Gomez</t>
  </si>
  <si>
    <t xml:space="preserve">VB-0503</t>
  </si>
  <si>
    <t xml:space="preserve">Erin Lewis</t>
  </si>
  <si>
    <t xml:space="preserve">Justin Mckinney</t>
  </si>
  <si>
    <t xml:space="preserve">VB-0506</t>
  </si>
  <si>
    <t xml:space="preserve">Michael Stevens</t>
  </si>
  <si>
    <t xml:space="preserve">Rhonda Johnson</t>
  </si>
  <si>
    <t xml:space="preserve">Kevin Baker</t>
  </si>
  <si>
    <t xml:space="preserve">Debra Blackwell</t>
  </si>
  <si>
    <t xml:space="preserve">Michael Burns</t>
  </si>
  <si>
    <t xml:space="preserve">VB-0511</t>
  </si>
  <si>
    <t xml:space="preserve">Susan Miller</t>
  </si>
  <si>
    <t xml:space="preserve">Stacy Hernandez</t>
  </si>
  <si>
    <t xml:space="preserve">Cheyenne Kim</t>
  </si>
  <si>
    <t xml:space="preserve">Melissa Kerr</t>
  </si>
  <si>
    <t xml:space="preserve">VB-0515</t>
  </si>
  <si>
    <t xml:space="preserve">MA-2024-0515</t>
  </si>
  <si>
    <t xml:space="preserve">Thomas Anderson</t>
  </si>
  <si>
    <t xml:space="preserve">VB-0516</t>
  </si>
  <si>
    <t xml:space="preserve">Alec Padilla</t>
  </si>
  <si>
    <t xml:space="preserve">Brandon Jacobs</t>
  </si>
  <si>
    <t xml:space="preserve">Tracy Austin</t>
  </si>
  <si>
    <t xml:space="preserve">Anthony Fleming</t>
  </si>
  <si>
    <t xml:space="preserve">Sandra Milovich</t>
  </si>
  <si>
    <t xml:space="preserve">Timothy Moon</t>
  </si>
  <si>
    <t xml:space="preserve">VB-0523</t>
  </si>
  <si>
    <t xml:space="preserve">Mark Mclaughlin</t>
  </si>
  <si>
    <t xml:space="preserve">David Dawson</t>
  </si>
  <si>
    <t xml:space="preserve">Charles Sparks</t>
  </si>
  <si>
    <t xml:space="preserve">Michael Ford</t>
  </si>
  <si>
    <t xml:space="preserve">VB-0603</t>
  </si>
  <si>
    <t xml:space="preserve">Alexander Thompson</t>
  </si>
  <si>
    <t xml:space="preserve">Kristen Williams</t>
  </si>
  <si>
    <t xml:space="preserve">Crystal Morales</t>
  </si>
  <si>
    <t xml:space="preserve">Samuel King</t>
  </si>
  <si>
    <t xml:space="preserve">Cynthia Gutierrez</t>
  </si>
  <si>
    <t xml:space="preserve">VB-0608</t>
  </si>
  <si>
    <t xml:space="preserve">VB-0609</t>
  </si>
  <si>
    <t xml:space="preserve">Nicole Burke</t>
  </si>
  <si>
    <t xml:space="preserve">Mary Thomas</t>
  </si>
  <si>
    <t xml:space="preserve">Mark Flynn</t>
  </si>
  <si>
    <t xml:space="preserve">VB-0612</t>
  </si>
  <si>
    <t xml:space="preserve">Michele Clay</t>
  </si>
  <si>
    <t xml:space="preserve">VB-0613</t>
  </si>
  <si>
    <t xml:space="preserve">Joseph Davis</t>
  </si>
  <si>
    <t xml:space="preserve">VB-0614</t>
  </si>
  <si>
    <t xml:space="preserve">Donna Kim</t>
  </si>
  <si>
    <t xml:space="preserve">Sharon Gonzales</t>
  </si>
  <si>
    <t xml:space="preserve">Paige Cherry</t>
  </si>
  <si>
    <t xml:space="preserve">Shelly Mayer</t>
  </si>
  <si>
    <t xml:space="preserve">VB-0618</t>
  </si>
  <si>
    <t xml:space="preserve">Desiree Olsen</t>
  </si>
  <si>
    <t xml:space="preserve">Arthur Jones</t>
  </si>
  <si>
    <t xml:space="preserve">Phyllis Vargas</t>
  </si>
  <si>
    <t xml:space="preserve">Adam Shepherd</t>
  </si>
  <si>
    <t xml:space="preserve">Dennis Schmidt</t>
  </si>
  <si>
    <t xml:space="preserve">Ross Griffin</t>
  </si>
  <si>
    <t xml:space="preserve">Heather Brown</t>
  </si>
  <si>
    <t xml:space="preserve">VB-0701</t>
  </si>
  <si>
    <t xml:space="preserve">Johnathan Gould</t>
  </si>
  <si>
    <t xml:space="preserve">VB-0703</t>
  </si>
  <si>
    <t xml:space="preserve">Raymond Davis</t>
  </si>
  <si>
    <t xml:space="preserve">VB-0704</t>
  </si>
  <si>
    <t xml:space="preserve">Kimberly Crosby</t>
  </si>
  <si>
    <t xml:space="preserve">Luis Bradley</t>
  </si>
  <si>
    <t xml:space="preserve">Cynthia Campbell</t>
  </si>
  <si>
    <t xml:space="preserve">James Lopez</t>
  </si>
  <si>
    <t xml:space="preserve">VB-0708</t>
  </si>
  <si>
    <t xml:space="preserve">Zachary Wilson</t>
  </si>
  <si>
    <t xml:space="preserve">VB-0709</t>
  </si>
  <si>
    <t xml:space="preserve">Stephanie Hawkins</t>
  </si>
  <si>
    <t xml:space="preserve">Jessica English</t>
  </si>
  <si>
    <t xml:space="preserve">Stephen Riley</t>
  </si>
  <si>
    <t xml:space="preserve">Jay Dominguez</t>
  </si>
  <si>
    <t xml:space="preserve">Nicole Fritz</t>
  </si>
  <si>
    <t xml:space="preserve">VB-0714</t>
  </si>
  <si>
    <t xml:space="preserve">James Rice</t>
  </si>
  <si>
    <t xml:space="preserve">VB-0715</t>
  </si>
  <si>
    <t xml:space="preserve">Edwin Boone</t>
  </si>
  <si>
    <t xml:space="preserve">Emily Taylor</t>
  </si>
  <si>
    <t xml:space="preserve">Andrea Simpson</t>
  </si>
  <si>
    <t xml:space="preserve">Sara Hamilton</t>
  </si>
  <si>
    <t xml:space="preserve">Daniel Brown</t>
  </si>
  <si>
    <t xml:space="preserve">Diane James</t>
  </si>
  <si>
    <t xml:space="preserve">Christopher Dixon</t>
  </si>
  <si>
    <t xml:space="preserve">VB-0722</t>
  </si>
  <si>
    <t xml:space="preserve">Shawna Cain</t>
  </si>
  <si>
    <t xml:space="preserve">Aaron Johnson</t>
  </si>
  <si>
    <t xml:space="preserve">VB-0724</t>
  </si>
  <si>
    <t xml:space="preserve">Mitchell Sanchez</t>
  </si>
  <si>
    <t xml:space="preserve">VB-0801</t>
  </si>
  <si>
    <t xml:space="preserve">Joseph Cooper</t>
  </si>
  <si>
    <t xml:space="preserve">VB-0802</t>
  </si>
  <si>
    <t xml:space="preserve">Donna Silva</t>
  </si>
  <si>
    <t xml:space="preserve">VB-0803</t>
  </si>
  <si>
    <t xml:space="preserve">Haley Scott</t>
  </si>
  <si>
    <t xml:space="preserve">MA-2024-0804</t>
  </si>
  <si>
    <t xml:space="preserve">Tara Elliott</t>
  </si>
  <si>
    <t xml:space="preserve">Laurie Huerta</t>
  </si>
  <si>
    <t xml:space="preserve">VB-0806</t>
  </si>
  <si>
    <t xml:space="preserve">Jean Guerra</t>
  </si>
  <si>
    <t xml:space="preserve">VB-0807</t>
  </si>
  <si>
    <t xml:space="preserve">John Griffith</t>
  </si>
  <si>
    <t xml:space="preserve">VB-0809</t>
  </si>
  <si>
    <t xml:space="preserve">MA-2024-0810</t>
  </si>
  <si>
    <t xml:space="preserve">Brittany Wells</t>
  </si>
  <si>
    <t xml:space="preserve">VB-0811</t>
  </si>
  <si>
    <t xml:space="preserve">Cameron Aguirre</t>
  </si>
  <si>
    <t xml:space="preserve">Andrew Young</t>
  </si>
  <si>
    <t xml:space="preserve">David Fox</t>
  </si>
  <si>
    <t xml:space="preserve">VB-0814</t>
  </si>
  <si>
    <t xml:space="preserve">Daniel Dunn</t>
  </si>
  <si>
    <t xml:space="preserve">Bryce Benjamin</t>
  </si>
  <si>
    <t xml:space="preserve">VB-0816</t>
  </si>
  <si>
    <t xml:space="preserve">Dustin Watkins</t>
  </si>
  <si>
    <t xml:space="preserve">VB-0817</t>
  </si>
  <si>
    <t xml:space="preserve">Stephen Hoffman</t>
  </si>
  <si>
    <t xml:space="preserve">Thomas Levine</t>
  </si>
  <si>
    <t xml:space="preserve">Brian Scott</t>
  </si>
  <si>
    <t xml:space="preserve">Amy Thomas</t>
  </si>
  <si>
    <t xml:space="preserve">Tonya Ruiz</t>
  </si>
  <si>
    <t xml:space="preserve">VB-0822</t>
  </si>
  <si>
    <t xml:space="preserve">Jesse Jennings</t>
  </si>
  <si>
    <t xml:space="preserve">Andrea Brady</t>
  </si>
  <si>
    <t xml:space="preserve">Alex White</t>
  </si>
  <si>
    <t xml:space="preserve">Eduardo Henry</t>
  </si>
  <si>
    <t xml:space="preserve">VB-0903</t>
  </si>
  <si>
    <t xml:space="preserve">Madeline Nunez</t>
  </si>
  <si>
    <t xml:space="preserve">Makayla Sanchez</t>
  </si>
  <si>
    <t xml:space="preserve">Kristie Cunningham</t>
  </si>
  <si>
    <t xml:space="preserve">Angel Massey</t>
  </si>
  <si>
    <t xml:space="preserve">Peggy Solomon</t>
  </si>
  <si>
    <t xml:space="preserve">David Baker</t>
  </si>
  <si>
    <t xml:space="preserve">Aaron Bell</t>
  </si>
  <si>
    <t xml:space="preserve">VB-0910</t>
  </si>
  <si>
    <t xml:space="preserve">Tanya Hunt</t>
  </si>
  <si>
    <t xml:space="preserve">VB-0911</t>
  </si>
  <si>
    <t xml:space="preserve">Jennifer Thomas</t>
  </si>
  <si>
    <t xml:space="preserve">Rachel Jones</t>
  </si>
  <si>
    <t xml:space="preserve">Sean Cruz</t>
  </si>
  <si>
    <t xml:space="preserve">VB-0914</t>
  </si>
  <si>
    <t xml:space="preserve">Travis Young</t>
  </si>
  <si>
    <t xml:space="preserve">Jessica Nguyen</t>
  </si>
  <si>
    <t xml:space="preserve">Kathryn Munoz</t>
  </si>
  <si>
    <t xml:space="preserve">Robin Jones</t>
  </si>
  <si>
    <t xml:space="preserve">Brian Sellers</t>
  </si>
  <si>
    <t xml:space="preserve">Sandra Barber</t>
  </si>
  <si>
    <t xml:space="preserve">Kimberly Bailey</t>
  </si>
  <si>
    <t xml:space="preserve">Amber Liu</t>
  </si>
  <si>
    <t xml:space="preserve">Elizabeth Kelly</t>
  </si>
  <si>
    <t xml:space="preserve">Brian Robertson</t>
  </si>
  <si>
    <t xml:space="preserve">Lorraine Schultz</t>
  </si>
  <si>
    <t xml:space="preserve">Joel Schmidt</t>
  </si>
  <si>
    <t xml:space="preserve">VB-1005</t>
  </si>
  <si>
    <t xml:space="preserve">Glenda Williams</t>
  </si>
  <si>
    <t xml:space="preserve">Michael Douglas</t>
  </si>
  <si>
    <t xml:space="preserve">Gavin Scott</t>
  </si>
  <si>
    <t xml:space="preserve">Valerie Berg</t>
  </si>
  <si>
    <t xml:space="preserve">Kimberly Poole</t>
  </si>
  <si>
    <t xml:space="preserve">Lisa Jensen</t>
  </si>
  <si>
    <t xml:space="preserve">James Lee</t>
  </si>
  <si>
    <t xml:space="preserve">Melanie Alvarado</t>
  </si>
  <si>
    <t xml:space="preserve">Kenneth Underwood</t>
  </si>
  <si>
    <t xml:space="preserve">Courtney Zamora</t>
  </si>
  <si>
    <t xml:space="preserve">William Thomas</t>
  </si>
  <si>
    <t xml:space="preserve">Rachael Mitchell</t>
  </si>
  <si>
    <t xml:space="preserve">Jill Maldonado</t>
  </si>
  <si>
    <t xml:space="preserve">Michelle Pena</t>
  </si>
  <si>
    <t xml:space="preserve">Savannah Scott</t>
  </si>
  <si>
    <t xml:space="preserve">Molly Perez</t>
  </si>
  <si>
    <t xml:space="preserve">Tommy Bennett</t>
  </si>
  <si>
    <t xml:space="preserve">VB-1022</t>
  </si>
  <si>
    <t xml:space="preserve">Kathleen Walker</t>
  </si>
  <si>
    <t xml:space="preserve">Walter Soto</t>
  </si>
  <si>
    <t xml:space="preserve">Lauren Oconnor</t>
  </si>
  <si>
    <t xml:space="preserve">open</t>
  </si>
  <si>
    <t xml:space="preserve">XLarge</t>
  </si>
  <si>
    <t xml:space="preserve">Water, 100A Power, Pump-Out</t>
  </si>
  <si>
    <t xml:space="preserve">Phillip Massey</t>
  </si>
  <si>
    <t xml:space="preserve">Andrea Franco</t>
  </si>
  <si>
    <t xml:space="preserve">EW-0103</t>
  </si>
  <si>
    <t xml:space="preserve">David Hoffman</t>
  </si>
  <si>
    <t xml:space="preserve">Micheal Navarro</t>
  </si>
  <si>
    <t xml:space="preserve">EW-0106</t>
  </si>
  <si>
    <t xml:space="preserve">Large</t>
  </si>
  <si>
    <t xml:space="preserve">Water, 50A Power, Pump-Out</t>
  </si>
  <si>
    <t xml:space="preserve">Charles Snyder</t>
  </si>
  <si>
    <t xml:space="preserve">Justin Turner</t>
  </si>
  <si>
    <t xml:space="preserve">Leslie Thomas</t>
  </si>
  <si>
    <t xml:space="preserve">Robert Rodriguez</t>
  </si>
  <si>
    <t xml:space="preserve">Angela Andersen</t>
  </si>
  <si>
    <t xml:space="preserve">James Ferguson</t>
  </si>
  <si>
    <t xml:space="preserve">Beth Cooper</t>
  </si>
  <si>
    <t xml:space="preserve">EW-0113</t>
  </si>
  <si>
    <t xml:space="preserve">Brandon Boyer</t>
  </si>
  <si>
    <t xml:space="preserve">EW-0114</t>
  </si>
  <si>
    <t xml:space="preserve">Linda Gonzalez</t>
  </si>
  <si>
    <t xml:space="preserve">EW-0115</t>
  </si>
  <si>
    <t xml:space="preserve">Tim Banks</t>
  </si>
  <si>
    <t xml:space="preserve">Edward Hardy</t>
  </si>
  <si>
    <t xml:space="preserve">EW-0117</t>
  </si>
  <si>
    <t xml:space="preserve">Robert Shea</t>
  </si>
  <si>
    <t xml:space="preserve">Eric Benjamin</t>
  </si>
  <si>
    <t xml:space="preserve">Tonya Bowman</t>
  </si>
  <si>
    <t xml:space="preserve">EW-0121</t>
  </si>
  <si>
    <t xml:space="preserve">Brandi Baker</t>
  </si>
  <si>
    <t xml:space="preserve">Brittany Lopez</t>
  </si>
  <si>
    <t xml:space="preserve">EW-0123</t>
  </si>
  <si>
    <t xml:space="preserve">Kyle Shepard</t>
  </si>
  <si>
    <t xml:space="preserve">Donna Robertson</t>
  </si>
  <si>
    <t xml:space="preserve">Andrew Bryan</t>
  </si>
  <si>
    <t xml:space="preserve">EW-0202</t>
  </si>
  <si>
    <t xml:space="preserve">Amanda Rodgers</t>
  </si>
  <si>
    <t xml:space="preserve">Janice Walker</t>
  </si>
  <si>
    <t xml:space="preserve">EW-0204</t>
  </si>
  <si>
    <t xml:space="preserve">Jessica King</t>
  </si>
  <si>
    <t xml:space="preserve">Kevin Wiley</t>
  </si>
  <si>
    <t xml:space="preserve">Stacey Spears</t>
  </si>
  <si>
    <t xml:space="preserve">Nicole Berger</t>
  </si>
  <si>
    <t xml:space="preserve">Rodney Watson</t>
  </si>
  <si>
    <t xml:space="preserve">Whitney Baker</t>
  </si>
  <si>
    <t xml:space="preserve">EW-0211</t>
  </si>
  <si>
    <t xml:space="preserve">Andrea Hill</t>
  </si>
  <si>
    <t xml:space="preserve">EW-0212</t>
  </si>
  <si>
    <t xml:space="preserve">Caitlin Klein</t>
  </si>
  <si>
    <t xml:space="preserve">Kayla Lawson</t>
  </si>
  <si>
    <t xml:space="preserve">Samantha Powers</t>
  </si>
  <si>
    <t xml:space="preserve">Donald Hoffman</t>
  </si>
  <si>
    <t xml:space="preserve">EW-0217</t>
  </si>
  <si>
    <t xml:space="preserve">Sara Garcia</t>
  </si>
  <si>
    <t xml:space="preserve">EW-0218</t>
  </si>
  <si>
    <t xml:space="preserve">Janet Jones</t>
  </si>
  <si>
    <t xml:space="preserve">Andrew Miller</t>
  </si>
  <si>
    <t xml:space="preserve">EW-0220</t>
  </si>
  <si>
    <t xml:space="preserve">Tracy Conrad</t>
  </si>
  <si>
    <t xml:space="preserve">EW-0221</t>
  </si>
  <si>
    <t xml:space="preserve">Rose Gonzalez</t>
  </si>
  <si>
    <t xml:space="preserve">David Taylor</t>
  </si>
  <si>
    <t xml:space="preserve">EW-0223</t>
  </si>
  <si>
    <t xml:space="preserve">Jacob Bonilla</t>
  </si>
  <si>
    <t xml:space="preserve">Thomas Hawkins</t>
  </si>
  <si>
    <t xml:space="preserve">Charles Gates</t>
  </si>
  <si>
    <t xml:space="preserve">Denise Jenkins</t>
  </si>
  <si>
    <t xml:space="preserve">Ann Vaughn</t>
  </si>
  <si>
    <t xml:space="preserve">EW-0305</t>
  </si>
  <si>
    <t xml:space="preserve">Aaron Higgins</t>
  </si>
  <si>
    <t xml:space="preserve">Justin Brown</t>
  </si>
  <si>
    <t xml:space="preserve">Shelley Tucker</t>
  </si>
  <si>
    <t xml:space="preserve">Brittany Baldwin</t>
  </si>
  <si>
    <t xml:space="preserve">Erik Beck</t>
  </si>
  <si>
    <t xml:space="preserve">Devon Griffin</t>
  </si>
  <si>
    <t xml:space="preserve">EW-0312</t>
  </si>
  <si>
    <t xml:space="preserve">Richard Mcguire</t>
  </si>
  <si>
    <t xml:space="preserve">Teresa Evans</t>
  </si>
  <si>
    <t xml:space="preserve">Christina Olsen</t>
  </si>
  <si>
    <t xml:space="preserve">Amanda Morrison</t>
  </si>
  <si>
    <t xml:space="preserve">Leah Carter</t>
  </si>
  <si>
    <t xml:space="preserve">Gary Horton</t>
  </si>
  <si>
    <t xml:space="preserve">Sarah Edwards</t>
  </si>
  <si>
    <t xml:space="preserve">Wendy Green</t>
  </si>
  <si>
    <t xml:space="preserve">Bridget Moore</t>
  </si>
  <si>
    <t xml:space="preserve">Anthony Thompson</t>
  </si>
  <si>
    <t xml:space="preserve">Stephanie Hill</t>
  </si>
  <si>
    <t xml:space="preserve">Kimberly Smith</t>
  </si>
  <si>
    <t xml:space="preserve">Tammy Patterson</t>
  </si>
  <si>
    <t xml:space="preserve">Lisa Burton</t>
  </si>
  <si>
    <t xml:space="preserve">EW-0403</t>
  </si>
  <si>
    <t xml:space="preserve">Amy Luna</t>
  </si>
  <si>
    <t xml:space="preserve">James Graham</t>
  </si>
  <si>
    <t xml:space="preserve">EW-0405</t>
  </si>
  <si>
    <t xml:space="preserve">Rachel Edwards</t>
  </si>
  <si>
    <t xml:space="preserve">Steven Morgan</t>
  </si>
  <si>
    <t xml:space="preserve">EW-0407</t>
  </si>
  <si>
    <t xml:space="preserve">David Silva</t>
  </si>
  <si>
    <t xml:space="preserve">Amy Smith</t>
  </si>
  <si>
    <t xml:space="preserve">Jeffery Lewis</t>
  </si>
  <si>
    <t xml:space="preserve">Herbert Johnson</t>
  </si>
  <si>
    <t xml:space="preserve">Donna Thomas</t>
  </si>
  <si>
    <t xml:space="preserve">EW-0412</t>
  </si>
  <si>
    <t xml:space="preserve">Vincent Simon</t>
  </si>
  <si>
    <t xml:space="preserve">EW-0413</t>
  </si>
  <si>
    <t xml:space="preserve">Maria Weber</t>
  </si>
  <si>
    <t xml:space="preserve">EW-0414</t>
  </si>
  <si>
    <t xml:space="preserve">Jason Howe</t>
  </si>
  <si>
    <t xml:space="preserve">Christian Ellis</t>
  </si>
  <si>
    <t xml:space="preserve">Jamie Roberts</t>
  </si>
  <si>
    <t xml:space="preserve">Laura Avila</t>
  </si>
  <si>
    <t xml:space="preserve">EW-0418</t>
  </si>
  <si>
    <t xml:space="preserve">Sarah Chambers</t>
  </si>
  <si>
    <t xml:space="preserve">Michael Phillips</t>
  </si>
  <si>
    <t xml:space="preserve">Justin Pearson</t>
  </si>
  <si>
    <t xml:space="preserve">Patricia Wilson</t>
  </si>
  <si>
    <t xml:space="preserve">Jessica Flores</t>
  </si>
  <si>
    <t xml:space="preserve">Bradley Walker</t>
  </si>
  <si>
    <t xml:space="preserve">EW-0501</t>
  </si>
  <si>
    <t xml:space="preserve">Joshua Alvarado</t>
  </si>
  <si>
    <t xml:space="preserve">Alexander Mcdonald</t>
  </si>
  <si>
    <t xml:space="preserve">Dawn Mccarthy</t>
  </si>
  <si>
    <t xml:space="preserve">Lisa Perez</t>
  </si>
  <si>
    <t xml:space="preserve">EW-0506</t>
  </si>
  <si>
    <t xml:space="preserve">Madeline Wright</t>
  </si>
  <si>
    <t xml:space="preserve">EW-0507</t>
  </si>
  <si>
    <t xml:space="preserve">George Robbins</t>
  </si>
  <si>
    <t xml:space="preserve">EW-0508</t>
  </si>
  <si>
    <t xml:space="preserve">Henry Morris</t>
  </si>
  <si>
    <t xml:space="preserve">Deborah Holmes</t>
  </si>
  <si>
    <t xml:space="preserve">Vincent Long</t>
  </si>
  <si>
    <t xml:space="preserve">EW-0513</t>
  </si>
  <si>
    <t xml:space="preserve">Cory Aguirre</t>
  </si>
  <si>
    <t xml:space="preserve">Benjamin Vasquez</t>
  </si>
  <si>
    <t xml:space="preserve">EW-0515</t>
  </si>
  <si>
    <t xml:space="preserve">Deanna Livingston</t>
  </si>
  <si>
    <t xml:space="preserve">EW-0516</t>
  </si>
  <si>
    <t xml:space="preserve">Elizabeth Edwards</t>
  </si>
  <si>
    <t xml:space="preserve">Kellie Lee</t>
  </si>
  <si>
    <t xml:space="preserve">Lisa Aguilar</t>
  </si>
  <si>
    <t xml:space="preserve">Donald Edwards</t>
  </si>
  <si>
    <t xml:space="preserve">EW-0520</t>
  </si>
  <si>
    <t xml:space="preserve">Hunter Galloway</t>
  </si>
  <si>
    <t xml:space="preserve">EW-0521</t>
  </si>
  <si>
    <t xml:space="preserve">Emily Cox</t>
  </si>
  <si>
    <t xml:space="preserve">Justin Parks</t>
  </si>
  <si>
    <t xml:space="preserve">Robyn Torres</t>
  </si>
  <si>
    <t xml:space="preserve">EW-0524</t>
  </si>
  <si>
    <t xml:space="preserve">Jason Boyd</t>
  </si>
  <si>
    <t xml:space="preserve">Judy Adams</t>
  </si>
  <si>
    <t xml:space="preserve">Kelly Cox</t>
  </si>
  <si>
    <t xml:space="preserve">Maria Middleton</t>
  </si>
  <si>
    <t xml:space="preserve">Brian Alexander</t>
  </si>
  <si>
    <t xml:space="preserve">EW-0605</t>
  </si>
  <si>
    <t xml:space="preserve">Andrea Garza</t>
  </si>
  <si>
    <t xml:space="preserve">EW-0606</t>
  </si>
  <si>
    <t xml:space="preserve">Lisa Cochran</t>
  </si>
  <si>
    <t xml:space="preserve">Erika Huber</t>
  </si>
  <si>
    <t xml:space="preserve">Patrick Herrera</t>
  </si>
  <si>
    <t xml:space="preserve">Nancy Sullivan</t>
  </si>
  <si>
    <t xml:space="preserve">EW-0610</t>
  </si>
  <si>
    <t xml:space="preserve">Kayla Carpenter</t>
  </si>
  <si>
    <t xml:space="preserve">EW-0612</t>
  </si>
  <si>
    <t xml:space="preserve">EW-0613</t>
  </si>
  <si>
    <t xml:space="preserve">Kristy Bell</t>
  </si>
  <si>
    <t xml:space="preserve">Rebecca Crawford</t>
  </si>
  <si>
    <t xml:space="preserve">Harry Faulkner</t>
  </si>
  <si>
    <t xml:space="preserve">Natasha Higgins</t>
  </si>
  <si>
    <t xml:space="preserve">Rebecca Price</t>
  </si>
  <si>
    <t xml:space="preserve">EW-0619</t>
  </si>
  <si>
    <t xml:space="preserve">Joseph Lopez</t>
  </si>
  <si>
    <t xml:space="preserve">Sarah Woods</t>
  </si>
  <si>
    <t xml:space="preserve">Steven Parrish</t>
  </si>
  <si>
    <t xml:space="preserve">Nicole Mata</t>
  </si>
  <si>
    <t xml:space="preserve">Scott Gutierrez</t>
  </si>
  <si>
    <t xml:space="preserve">Roy Schmitt</t>
  </si>
  <si>
    <t xml:space="preserve">Trevor Jones</t>
  </si>
  <si>
    <t xml:space="preserve">EW-0706</t>
  </si>
  <si>
    <t xml:space="preserve">Jennifer Bryant</t>
  </si>
  <si>
    <t xml:space="preserve">Jessica Fitzgerald</t>
  </si>
  <si>
    <t xml:space="preserve">Dana Walker</t>
  </si>
  <si>
    <t xml:space="preserve">Laura Ball</t>
  </si>
  <si>
    <t xml:space="preserve">EW-0711</t>
  </si>
  <si>
    <t xml:space="preserve">EW-0712</t>
  </si>
  <si>
    <t xml:space="preserve">Brooke Kelly</t>
  </si>
  <si>
    <t xml:space="preserve">Christina Johnson</t>
  </si>
  <si>
    <t xml:space="preserve">EW-0714</t>
  </si>
  <si>
    <t xml:space="preserve">Brianna Phillips</t>
  </si>
  <si>
    <t xml:space="preserve">Jeremy Turner</t>
  </si>
  <si>
    <t xml:space="preserve">Joseph Rogers</t>
  </si>
  <si>
    <t xml:space="preserve">Courtney Powell</t>
  </si>
  <si>
    <t xml:space="preserve">Jesus Rice</t>
  </si>
  <si>
    <t xml:space="preserve">EW-0719</t>
  </si>
  <si>
    <t xml:space="preserve">Amber Turner</t>
  </si>
  <si>
    <t xml:space="preserve">Amy Flores</t>
  </si>
  <si>
    <t xml:space="preserve">Chad Wells</t>
  </si>
  <si>
    <t xml:space="preserve">Stacy Schroeder</t>
  </si>
  <si>
    <t xml:space="preserve">Laura Zamora</t>
  </si>
  <si>
    <t xml:space="preserve">Caitlin Howard</t>
  </si>
  <si>
    <t xml:space="preserve">James Cox</t>
  </si>
  <si>
    <t xml:space="preserve">EW-0802</t>
  </si>
  <si>
    <t xml:space="preserve">Carmen Maldonado</t>
  </si>
  <si>
    <t xml:space="preserve">Morgan Ramos</t>
  </si>
  <si>
    <t xml:space="preserve">Seth Stone</t>
  </si>
  <si>
    <t xml:space="preserve">Sherri Smith</t>
  </si>
  <si>
    <t xml:space="preserve">Crystal Austin</t>
  </si>
  <si>
    <t xml:space="preserve">Matthew Gonzalez</t>
  </si>
  <si>
    <t xml:space="preserve">EW-0808</t>
  </si>
  <si>
    <t xml:space="preserve">Catherine Martinez</t>
  </si>
  <si>
    <t xml:space="preserve">Cheryl Wood</t>
  </si>
  <si>
    <t xml:space="preserve">Jorge Donovan</t>
  </si>
  <si>
    <t xml:space="preserve">Catherine Anderson</t>
  </si>
  <si>
    <t xml:space="preserve">EW-0812</t>
  </si>
  <si>
    <t xml:space="preserve">Tracy Page</t>
  </si>
  <si>
    <t xml:space="preserve">James Torres</t>
  </si>
  <si>
    <t xml:space="preserve">Ross Erickson</t>
  </si>
  <si>
    <t xml:space="preserve">Daniel Bowen</t>
  </si>
  <si>
    <t xml:space="preserve">Marcus Yee</t>
  </si>
  <si>
    <t xml:space="preserve">Michelle Caldwell</t>
  </si>
  <si>
    <t xml:space="preserve">Brandy Mays</t>
  </si>
  <si>
    <t xml:space="preserve">Mary Figueroa</t>
  </si>
  <si>
    <t xml:space="preserve">EW-0821</t>
  </si>
  <si>
    <t xml:space="preserve">Rose Morales</t>
  </si>
  <si>
    <t xml:space="preserve">Timothy Robinson</t>
  </si>
  <si>
    <t xml:space="preserve">Nancy Montgomery</t>
  </si>
  <si>
    <t xml:space="preserve">EW-0824</t>
  </si>
  <si>
    <t xml:space="preserve">Carolyn Sanchez</t>
  </si>
  <si>
    <t xml:space="preserve">John Patel</t>
  </si>
  <si>
    <t xml:space="preserve">EW-0903</t>
  </si>
  <si>
    <t xml:space="preserve">Lee Ritter</t>
  </si>
  <si>
    <t xml:space="preserve">Seth Smith</t>
  </si>
  <si>
    <t xml:space="preserve">Lauren Thompson</t>
  </si>
  <si>
    <t xml:space="preserve">EW-0906</t>
  </si>
  <si>
    <t xml:space="preserve">Ivan Webster</t>
  </si>
  <si>
    <t xml:space="preserve">EW-0907</t>
  </si>
  <si>
    <t xml:space="preserve">Christopher Woodward</t>
  </si>
  <si>
    <t xml:space="preserve">EW-0908</t>
  </si>
  <si>
    <t xml:space="preserve">Travis Long</t>
  </si>
  <si>
    <t xml:space="preserve">Tanya Woods</t>
  </si>
  <si>
    <t xml:space="preserve">Darrell Hall</t>
  </si>
  <si>
    <t xml:space="preserve">Bailey Barnes</t>
  </si>
  <si>
    <t xml:space="preserve">Tara Davis</t>
  </si>
  <si>
    <t xml:space="preserve">EW-0913</t>
  </si>
  <si>
    <t xml:space="preserve">Rachael Wallace</t>
  </si>
  <si>
    <t xml:space="preserve">Jennifer Scott</t>
  </si>
  <si>
    <t xml:space="preserve">Kyle Chen</t>
  </si>
  <si>
    <t xml:space="preserve">Charles Parker</t>
  </si>
  <si>
    <t xml:space="preserve">Tina Ward</t>
  </si>
  <si>
    <t xml:space="preserve">Michelle Cline</t>
  </si>
  <si>
    <t xml:space="preserve">Olivia Joseph</t>
  </si>
  <si>
    <t xml:space="preserve">Brooke Bell</t>
  </si>
  <si>
    <t xml:space="preserve">Jessica Miller</t>
  </si>
  <si>
    <t xml:space="preserve">Ricardo Jensen</t>
  </si>
  <si>
    <t xml:space="preserve">Justin Mejia</t>
  </si>
  <si>
    <t xml:space="preserve">EW-0924</t>
  </si>
  <si>
    <t xml:space="preserve">Tammy Dalton</t>
  </si>
  <si>
    <t xml:space="preserve">Jerry Reyes</t>
  </si>
  <si>
    <t xml:space="preserve">Anthony Kemp</t>
  </si>
  <si>
    <t xml:space="preserve">Steven Hanson</t>
  </si>
  <si>
    <t xml:space="preserve">Sharon Phillips</t>
  </si>
  <si>
    <t xml:space="preserve">Grant Cameron</t>
  </si>
  <si>
    <t xml:space="preserve">EW-1009</t>
  </si>
  <si>
    <t xml:space="preserve">EW-1010</t>
  </si>
  <si>
    <t xml:space="preserve">Spencer Thompson</t>
  </si>
  <si>
    <t xml:space="preserve">EW-1011</t>
  </si>
  <si>
    <t xml:space="preserve">Eric Mays</t>
  </si>
  <si>
    <t xml:space="preserve">Christopher Jackson</t>
  </si>
  <si>
    <t xml:space="preserve">Karen Matthews</t>
  </si>
  <si>
    <t xml:space="preserve">Melanie Rivera</t>
  </si>
  <si>
    <t xml:space="preserve">Patricia Adkins</t>
  </si>
  <si>
    <t xml:space="preserve">Elizabeth Ward</t>
  </si>
  <si>
    <t xml:space="preserve">EW-1017</t>
  </si>
  <si>
    <t xml:space="preserve">Ryan Phillips</t>
  </si>
  <si>
    <t xml:space="preserve">EW-1018</t>
  </si>
  <si>
    <t xml:space="preserve">Jonathan Baker</t>
  </si>
  <si>
    <t xml:space="preserve">Walter Martin</t>
  </si>
  <si>
    <t xml:space="preserve">Christian Garcia</t>
  </si>
  <si>
    <t xml:space="preserve">James Austin</t>
  </si>
  <si>
    <t xml:space="preserve">Robin Tucker</t>
  </si>
  <si>
    <t xml:space="preserve">EW-1024</t>
  </si>
  <si>
    <t xml:space="preserve">Teresa Jimenez</t>
  </si>
  <si>
    <t xml:space="preserve">Christina Green</t>
  </si>
  <si>
    <t xml:space="preserve">Sarah Forbes</t>
  </si>
  <si>
    <t xml:space="preserve">Jacob Powell</t>
  </si>
  <si>
    <t xml:space="preserve">Linda Franklin</t>
  </si>
  <si>
    <t xml:space="preserve">Kara Bartlett</t>
  </si>
  <si>
    <t xml:space="preserve">GW-0107</t>
  </si>
  <si>
    <t xml:space="preserve">GW-0108</t>
  </si>
  <si>
    <t xml:space="preserve">Jonathon Jones</t>
  </si>
  <si>
    <t xml:space="preserve">Catherine Reed</t>
  </si>
  <si>
    <t xml:space="preserve">GW-0110</t>
  </si>
  <si>
    <t xml:space="preserve">Jeremy Aguirre</t>
  </si>
  <si>
    <t xml:space="preserve">GW-0111</t>
  </si>
  <si>
    <t xml:space="preserve">Monica Alvarez</t>
  </si>
  <si>
    <t xml:space="preserve">GW-0112</t>
  </si>
  <si>
    <t xml:space="preserve">Nicholas Lewis</t>
  </si>
  <si>
    <t xml:space="preserve">Sara Avery</t>
  </si>
  <si>
    <t xml:space="preserve">Francisco Benjamin</t>
  </si>
  <si>
    <t xml:space="preserve">GW-0115</t>
  </si>
  <si>
    <t xml:space="preserve">Anthony Johnson</t>
  </si>
  <si>
    <t xml:space="preserve">Benjamin Hawkins</t>
  </si>
  <si>
    <t xml:space="preserve">Laura Wiley</t>
  </si>
  <si>
    <t xml:space="preserve">Zachary Mcdonald</t>
  </si>
  <si>
    <t xml:space="preserve">Megan Estrada</t>
  </si>
  <si>
    <t xml:space="preserve">Yolanda Crane</t>
  </si>
  <si>
    <t xml:space="preserve">Christopher Miller</t>
  </si>
  <si>
    <t xml:space="preserve">GW-0122</t>
  </si>
  <si>
    <t xml:space="preserve">Steven Davis</t>
  </si>
  <si>
    <t xml:space="preserve">Madeline Morris</t>
  </si>
  <si>
    <t xml:space="preserve">Ronald White</t>
  </si>
  <si>
    <t xml:space="preserve">GW-0202</t>
  </si>
  <si>
    <t xml:space="preserve">William Daugherty</t>
  </si>
  <si>
    <t xml:space="preserve">GW-0204</t>
  </si>
  <si>
    <t xml:space="preserve">Aaron Barton</t>
  </si>
  <si>
    <t xml:space="preserve">Isabella Sutton</t>
  </si>
  <si>
    <t xml:space="preserve">Brian Wallace</t>
  </si>
  <si>
    <t xml:space="preserve">Joe Smith</t>
  </si>
  <si>
    <t xml:space="preserve">Jessica Brown</t>
  </si>
  <si>
    <t xml:space="preserve">Amanda Smith</t>
  </si>
  <si>
    <t xml:space="preserve">GW-0211</t>
  </si>
  <si>
    <t xml:space="preserve">Stanley Peterson</t>
  </si>
  <si>
    <t xml:space="preserve">GW-0212</t>
  </si>
  <si>
    <t xml:space="preserve">Leonard Wiley</t>
  </si>
  <si>
    <t xml:space="preserve">Timothy Johnson</t>
  </si>
  <si>
    <t xml:space="preserve">Kristen Blair</t>
  </si>
  <si>
    <t xml:space="preserve">William Cook</t>
  </si>
  <si>
    <t xml:space="preserve">Richard Waters</t>
  </si>
  <si>
    <t xml:space="preserve">GW-0217</t>
  </si>
  <si>
    <t xml:space="preserve">Bridget Jones</t>
  </si>
  <si>
    <t xml:space="preserve">Christopher Russell</t>
  </si>
  <si>
    <t xml:space="preserve">Jeffrey Allen</t>
  </si>
  <si>
    <t xml:space="preserve">GW-0221</t>
  </si>
  <si>
    <t xml:space="preserve">Elizabeth Pacheco</t>
  </si>
  <si>
    <t xml:space="preserve">GW-0222</t>
  </si>
  <si>
    <t xml:space="preserve">Andrew Griffith</t>
  </si>
  <si>
    <t xml:space="preserve">Susan Wilson</t>
  </si>
  <si>
    <t xml:space="preserve">Ryan Richardson</t>
  </si>
  <si>
    <t xml:space="preserve">Jeffrey Brown</t>
  </si>
  <si>
    <t xml:space="preserve">Timothy Herrera</t>
  </si>
  <si>
    <t xml:space="preserve">Bradley Collins</t>
  </si>
  <si>
    <t xml:space="preserve">Lisa Richards</t>
  </si>
  <si>
    <t xml:space="preserve">Gregory Curtis</t>
  </si>
  <si>
    <t xml:space="preserve">Jeremy Holmes</t>
  </si>
  <si>
    <t xml:space="preserve">Rebecca Smith</t>
  </si>
  <si>
    <t xml:space="preserve">GW-0309</t>
  </si>
  <si>
    <t xml:space="preserve">Caitlin Chavez</t>
  </si>
  <si>
    <t xml:space="preserve">GW-0310</t>
  </si>
  <si>
    <t xml:space="preserve">Marvin Miranda</t>
  </si>
  <si>
    <t xml:space="preserve">GW-0311</t>
  </si>
  <si>
    <t xml:space="preserve">Nicole Davis</t>
  </si>
  <si>
    <t xml:space="preserve">GW-0313</t>
  </si>
  <si>
    <t xml:space="preserve">Taylor George</t>
  </si>
  <si>
    <t xml:space="preserve">GW-0315</t>
  </si>
  <si>
    <t xml:space="preserve">Rebecca Martin</t>
  </si>
  <si>
    <t xml:space="preserve">Chelsea Matthews</t>
  </si>
  <si>
    <t xml:space="preserve">Nathan Lewis</t>
  </si>
  <si>
    <t xml:space="preserve">GW-0318</t>
  </si>
  <si>
    <t xml:space="preserve">Rachel Carpenter</t>
  </si>
  <si>
    <t xml:space="preserve">Thomas Palmer</t>
  </si>
  <si>
    <t xml:space="preserve">Sandra Allen</t>
  </si>
  <si>
    <t xml:space="preserve">Theresa Martinez</t>
  </si>
  <si>
    <t xml:space="preserve">Kristen Orr</t>
  </si>
  <si>
    <t xml:space="preserve">Megan Hendricks</t>
  </si>
  <si>
    <t xml:space="preserve">Roger Bowers</t>
  </si>
  <si>
    <t xml:space="preserve">Jennifer Mccullough</t>
  </si>
  <si>
    <t xml:space="preserve">Thomas Martinez</t>
  </si>
  <si>
    <t xml:space="preserve">Pamela Powell</t>
  </si>
  <si>
    <t xml:space="preserve">William Price</t>
  </si>
  <si>
    <t xml:space="preserve">Paul Anderson</t>
  </si>
  <si>
    <t xml:space="preserve">GW-0408</t>
  </si>
  <si>
    <t xml:space="preserve">Megan Santiago</t>
  </si>
  <si>
    <t xml:space="preserve">Tony Mack</t>
  </si>
  <si>
    <t xml:space="preserve">Erika Martin</t>
  </si>
  <si>
    <t xml:space="preserve">Patricia Delgado</t>
  </si>
  <si>
    <t xml:space="preserve">Nancy Miller</t>
  </si>
  <si>
    <t xml:space="preserve">Chad David</t>
  </si>
  <si>
    <t xml:space="preserve">Steven Harris</t>
  </si>
  <si>
    <t xml:space="preserve">Anthony Davis</t>
  </si>
  <si>
    <t xml:space="preserve">GW-0416</t>
  </si>
  <si>
    <t xml:space="preserve">Ashley Smith</t>
  </si>
  <si>
    <t xml:space="preserve">Melissa Johnson</t>
  </si>
  <si>
    <t xml:space="preserve">Brandi Jackson</t>
  </si>
  <si>
    <t xml:space="preserve">Brenda Norman</t>
  </si>
  <si>
    <t xml:space="preserve">Shelia Lewis</t>
  </si>
  <si>
    <t xml:space="preserve">David Williams</t>
  </si>
  <si>
    <t xml:space="preserve">Ashley Duncan</t>
  </si>
  <si>
    <t xml:space="preserve">Erika Smith</t>
  </si>
  <si>
    <t xml:space="preserve">Joel Barnes</t>
  </si>
  <si>
    <t xml:space="preserve">David Sanders</t>
  </si>
  <si>
    <t xml:space="preserve">Ashley Park</t>
  </si>
  <si>
    <t xml:space="preserve">GW-0504</t>
  </si>
  <si>
    <t xml:space="preserve">Patricia Marquez</t>
  </si>
  <si>
    <t xml:space="preserve">Erin Holmes</t>
  </si>
  <si>
    <t xml:space="preserve">Kathryn Cook</t>
  </si>
  <si>
    <t xml:space="preserve">Jennifer Stout</t>
  </si>
  <si>
    <t xml:space="preserve">GW-0508</t>
  </si>
  <si>
    <t xml:space="preserve">Warren Wilkins</t>
  </si>
  <si>
    <t xml:space="preserve">Teresa Greer</t>
  </si>
  <si>
    <t xml:space="preserve">Danny Jones</t>
  </si>
  <si>
    <t xml:space="preserve">GW-0512</t>
  </si>
  <si>
    <t xml:space="preserve">Seth Raymond</t>
  </si>
  <si>
    <t xml:space="preserve">Karen Davis</t>
  </si>
  <si>
    <t xml:space="preserve">Timothy Jennings</t>
  </si>
  <si>
    <t xml:space="preserve">GW-0515</t>
  </si>
  <si>
    <t xml:space="preserve">Haley Johnson</t>
  </si>
  <si>
    <t xml:space="preserve">Sabrina Johnson</t>
  </si>
  <si>
    <t xml:space="preserve">Leah Blake</t>
  </si>
  <si>
    <t xml:space="preserve">Jeffery Delacruz</t>
  </si>
  <si>
    <t xml:space="preserve">Maria Schultz</t>
  </si>
  <si>
    <t xml:space="preserve">GW-0520</t>
  </si>
  <si>
    <t xml:space="preserve">Derek Kirby</t>
  </si>
  <si>
    <t xml:space="preserve">William Brown</t>
  </si>
  <si>
    <t xml:space="preserve">Daniel Stevens</t>
  </si>
  <si>
    <t xml:space="preserve">GW-0523</t>
  </si>
  <si>
    <t xml:space="preserve">Laura French</t>
  </si>
  <si>
    <t xml:space="preserve">Alexis Walters</t>
  </si>
  <si>
    <t xml:space="preserve">GW-0603</t>
  </si>
  <si>
    <t xml:space="preserve">Todd Butler</t>
  </si>
  <si>
    <t xml:space="preserve">Henry Okafor</t>
  </si>
  <si>
    <t xml:space="preserve">Jose Mckinney</t>
  </si>
  <si>
    <t xml:space="preserve">Dale Thomas</t>
  </si>
  <si>
    <t xml:space="preserve">GW-0607</t>
  </si>
  <si>
    <t xml:space="preserve">William Bennett</t>
  </si>
  <si>
    <t xml:space="preserve">Jason Miller</t>
  </si>
  <si>
    <t xml:space="preserve">Lori Cook</t>
  </si>
  <si>
    <t xml:space="preserve">Cynthia Taylor</t>
  </si>
  <si>
    <t xml:space="preserve">William Robles</t>
  </si>
  <si>
    <t xml:space="preserve">Joshua Cherry</t>
  </si>
  <si>
    <t xml:space="preserve">Tiffany Russell</t>
  </si>
  <si>
    <t xml:space="preserve">Larry Carr</t>
  </si>
  <si>
    <t xml:space="preserve">Sierra Washington</t>
  </si>
  <si>
    <t xml:space="preserve">GW-0618</t>
  </si>
  <si>
    <t xml:space="preserve">Juan Ray</t>
  </si>
  <si>
    <t xml:space="preserve">Randy Ramos</t>
  </si>
  <si>
    <t xml:space="preserve">Cody Rose</t>
  </si>
  <si>
    <t xml:space="preserve">GW-0621</t>
  </si>
  <si>
    <t xml:space="preserve">Roger Johnson</t>
  </si>
  <si>
    <t xml:space="preserve">Ryan Gilmore</t>
  </si>
  <si>
    <t xml:space="preserve">Anna Wu</t>
  </si>
  <si>
    <t xml:space="preserve">John Howard</t>
  </si>
  <si>
    <t xml:space="preserve">Valerie Nelson</t>
  </si>
  <si>
    <t xml:space="preserve">Jared Mosley</t>
  </si>
  <si>
    <t xml:space="preserve">Danielle Mckinney</t>
  </si>
  <si>
    <t xml:space="preserve">Molly Holland</t>
  </si>
  <si>
    <t xml:space="preserve">Michael Gardner</t>
  </si>
  <si>
    <t xml:space="preserve">Angela Whitehead</t>
  </si>
  <si>
    <t xml:space="preserve">Kyle Estes</t>
  </si>
  <si>
    <t xml:space="preserve">Holly Kennedy</t>
  </si>
  <si>
    <t xml:space="preserve">Ashley Green</t>
  </si>
  <si>
    <t xml:space="preserve">Dana Becker</t>
  </si>
  <si>
    <t xml:space="preserve">GW-0714</t>
  </si>
  <si>
    <t xml:space="preserve">Brian Green</t>
  </si>
  <si>
    <t xml:space="preserve">Timothy Soto</t>
  </si>
  <si>
    <t xml:space="preserve">GW-0716</t>
  </si>
  <si>
    <t xml:space="preserve">John Hammond</t>
  </si>
  <si>
    <t xml:space="preserve">GW-0717</t>
  </si>
  <si>
    <t xml:space="preserve">Dennis Shepard</t>
  </si>
  <si>
    <t xml:space="preserve">Paul Brady</t>
  </si>
  <si>
    <t xml:space="preserve">Karla Thomas</t>
  </si>
  <si>
    <t xml:space="preserve">Eric Simmons</t>
  </si>
  <si>
    <t xml:space="preserve">GW-0722</t>
  </si>
  <si>
    <t xml:space="preserve">Rachel Smith</t>
  </si>
  <si>
    <t xml:space="preserve">GW-0723</t>
  </si>
  <si>
    <t xml:space="preserve">Brian White</t>
  </si>
  <si>
    <t xml:space="preserve">Bobby Peterson</t>
  </si>
  <si>
    <t xml:space="preserve">Stacy Wilkins</t>
  </si>
  <si>
    <t xml:space="preserve">Sara Fox</t>
  </si>
  <si>
    <t xml:space="preserve">Kristen Pittman</t>
  </si>
  <si>
    <t xml:space="preserve">Dale Martin</t>
  </si>
  <si>
    <t xml:space="preserve">Ryan Jones</t>
  </si>
  <si>
    <t xml:space="preserve">Fred Powell</t>
  </si>
  <si>
    <t xml:space="preserve">GW-0809</t>
  </si>
  <si>
    <t xml:space="preserve">Stephanie Shepard</t>
  </si>
  <si>
    <t xml:space="preserve">Ashley Logan</t>
  </si>
  <si>
    <t xml:space="preserve">GW-0812</t>
  </si>
  <si>
    <t xml:space="preserve">Michelle Herman</t>
  </si>
  <si>
    <t xml:space="preserve">Rachel Burnett</t>
  </si>
  <si>
    <t xml:space="preserve">Kathy Sanchez</t>
  </si>
  <si>
    <t xml:space="preserve">GW-0816</t>
  </si>
  <si>
    <t xml:space="preserve">Craig Mason</t>
  </si>
  <si>
    <t xml:space="preserve">GW-0817</t>
  </si>
  <si>
    <t xml:space="preserve">Mark Phillips</t>
  </si>
  <si>
    <t xml:space="preserve">GW-0818</t>
  </si>
  <si>
    <t xml:space="preserve">Casey Ortiz</t>
  </si>
  <si>
    <t xml:space="preserve">GW-0819</t>
  </si>
  <si>
    <t xml:space="preserve">Brett Cooley</t>
  </si>
  <si>
    <t xml:space="preserve">Samantha Herring</t>
  </si>
  <si>
    <t xml:space="preserve">Clinton Cox</t>
  </si>
  <si>
    <t xml:space="preserve">Susan Snow</t>
  </si>
  <si>
    <t xml:space="preserve">Charles Krause</t>
  </si>
  <si>
    <t xml:space="preserve">Stephanie Webb</t>
  </si>
  <si>
    <t xml:space="preserve">Richard Thompson</t>
  </si>
  <si>
    <t xml:space="preserve">Daniel Perez</t>
  </si>
  <si>
    <t xml:space="preserve">GW-0904</t>
  </si>
  <si>
    <t xml:space="preserve">Andrew Medina</t>
  </si>
  <si>
    <t xml:space="preserve">David Green</t>
  </si>
  <si>
    <t xml:space="preserve">Holly Thomas</t>
  </si>
  <si>
    <t xml:space="preserve">Sophia Williams</t>
  </si>
  <si>
    <t xml:space="preserve">Melissa Gaines</t>
  </si>
  <si>
    <t xml:space="preserve">GW-0909</t>
  </si>
  <si>
    <t xml:space="preserve">Jodi Gonzalez</t>
  </si>
  <si>
    <t xml:space="preserve">Bradley Mejia</t>
  </si>
  <si>
    <t xml:space="preserve">Melissa Wallace</t>
  </si>
  <si>
    <t xml:space="preserve">GW-0912</t>
  </si>
  <si>
    <t xml:space="preserve">David Stewart</t>
  </si>
  <si>
    <t xml:space="preserve">Darlene Glover</t>
  </si>
  <si>
    <t xml:space="preserve">Lori Maldonado</t>
  </si>
  <si>
    <t xml:space="preserve">Jacqueline Anderson</t>
  </si>
  <si>
    <t xml:space="preserve">Danny Flores</t>
  </si>
  <si>
    <t xml:space="preserve">Sharon Lopez</t>
  </si>
  <si>
    <t xml:space="preserve">Jessica Sanford</t>
  </si>
  <si>
    <t xml:space="preserve">Kelly Howell</t>
  </si>
  <si>
    <t xml:space="preserve">Philip Simpson</t>
  </si>
  <si>
    <t xml:space="preserve">Keith Barr</t>
  </si>
  <si>
    <t xml:space="preserve">Nicole Golden</t>
  </si>
  <si>
    <t xml:space="preserve">GW-0923</t>
  </si>
  <si>
    <t xml:space="preserve">Elizabeth Larsen</t>
  </si>
  <si>
    <t xml:space="preserve">GW-1001</t>
  </si>
  <si>
    <t xml:space="preserve">Brandon Choi</t>
  </si>
  <si>
    <t xml:space="preserve">Evelyn Thomas</t>
  </si>
  <si>
    <t xml:space="preserve">Jenna Marsh</t>
  </si>
  <si>
    <t xml:space="preserve">Todd Williams</t>
  </si>
  <si>
    <t xml:space="preserve">William Lam</t>
  </si>
  <si>
    <t xml:space="preserve">GW-1006</t>
  </si>
  <si>
    <t xml:space="preserve">Robin Duke</t>
  </si>
  <si>
    <t xml:space="preserve">GW-1007</t>
  </si>
  <si>
    <t xml:space="preserve">Robert Smith</t>
  </si>
  <si>
    <t xml:space="preserve">Nancy Branch</t>
  </si>
  <si>
    <t xml:space="preserve">GW-1009</t>
  </si>
  <si>
    <t xml:space="preserve">Roy Stuart</t>
  </si>
  <si>
    <t xml:space="preserve">Charles Gomez</t>
  </si>
  <si>
    <t xml:space="preserve">GW-1011</t>
  </si>
  <si>
    <t xml:space="preserve">Katrina Griffin</t>
  </si>
  <si>
    <t xml:space="preserve">Kaitlin Meyer</t>
  </si>
  <si>
    <t xml:space="preserve">Patricia Thomas</t>
  </si>
  <si>
    <t xml:space="preserve">GW-1014</t>
  </si>
  <si>
    <t xml:space="preserve">Eric Thomas</t>
  </si>
  <si>
    <t xml:space="preserve">Lisa Wright</t>
  </si>
  <si>
    <t xml:space="preserve">GW-1016</t>
  </si>
  <si>
    <t xml:space="preserve">Seth Neal</t>
  </si>
  <si>
    <t xml:space="preserve">John George</t>
  </si>
  <si>
    <t xml:space="preserve">Jose Benson</t>
  </si>
  <si>
    <t xml:space="preserve">GW-1019</t>
  </si>
  <si>
    <t xml:space="preserve">Chelsea Chandler</t>
  </si>
  <si>
    <t xml:space="preserve">Michael Beard</t>
  </si>
  <si>
    <t xml:space="preserve">Alyssa Robinson</t>
  </si>
  <si>
    <t xml:space="preserve">Mia Schwartz</t>
  </si>
  <si>
    <t xml:space="preserve">Lisa Johnson</t>
  </si>
  <si>
    <t xml:space="preserve">Andrew Rivera</t>
  </si>
  <si>
    <t xml:space="preserve">Mark Harvey</t>
  </si>
  <si>
    <t xml:space="preserve">Vicki Wright</t>
  </si>
  <si>
    <t xml:space="preserve">SB-0105</t>
  </si>
  <si>
    <t xml:space="preserve">Nicole Martinez</t>
  </si>
  <si>
    <t xml:space="preserve">Cameron Perry</t>
  </si>
  <si>
    <t xml:space="preserve">SB-0108</t>
  </si>
  <si>
    <t xml:space="preserve">Nicole Wood</t>
  </si>
  <si>
    <t xml:space="preserve">Brandy Hart</t>
  </si>
  <si>
    <t xml:space="preserve">Denise Miles</t>
  </si>
  <si>
    <t xml:space="preserve">SB-0111</t>
  </si>
  <si>
    <t xml:space="preserve">David Austin</t>
  </si>
  <si>
    <t xml:space="preserve">Donald Jones</t>
  </si>
  <si>
    <t xml:space="preserve">SB-0113</t>
  </si>
  <si>
    <t xml:space="preserve">Julian Browning</t>
  </si>
  <si>
    <t xml:space="preserve">Crystal Porter</t>
  </si>
  <si>
    <t xml:space="preserve">Jessica Duffy</t>
  </si>
  <si>
    <t xml:space="preserve">Sonya May</t>
  </si>
  <si>
    <t xml:space="preserve">Diamond Zavala</t>
  </si>
  <si>
    <t xml:space="preserve">SB-0118</t>
  </si>
  <si>
    <t xml:space="preserve">John Escobar</t>
  </si>
  <si>
    <t xml:space="preserve">Ashley Martinez</t>
  </si>
  <si>
    <t xml:space="preserve">Jenny Miller</t>
  </si>
  <si>
    <t xml:space="preserve">SB-0121</t>
  </si>
  <si>
    <t xml:space="preserve">Michael Jones</t>
  </si>
  <si>
    <t xml:space="preserve">Taylor Ross</t>
  </si>
  <si>
    <t xml:space="preserve">Douglas Thompson</t>
  </si>
  <si>
    <t xml:space="preserve">Andrea Lopez</t>
  </si>
  <si>
    <t xml:space="preserve">Justin Horn</t>
  </si>
  <si>
    <t xml:space="preserve">David Davis</t>
  </si>
  <si>
    <t xml:space="preserve">SB-0206</t>
  </si>
  <si>
    <t xml:space="preserve">Carolyn Murray</t>
  </si>
  <si>
    <t xml:space="preserve">SB-0208</t>
  </si>
  <si>
    <t xml:space="preserve">Donna Henderson</t>
  </si>
  <si>
    <t xml:space="preserve">Dustin Lambert</t>
  </si>
  <si>
    <t xml:space="preserve">Chris Dixon</t>
  </si>
  <si>
    <t xml:space="preserve">Kristen Hughes</t>
  </si>
  <si>
    <t xml:space="preserve">SB-0212</t>
  </si>
  <si>
    <t xml:space="preserve">Julia Hansen</t>
  </si>
  <si>
    <t xml:space="preserve">Benjamin Jimenez</t>
  </si>
  <si>
    <t xml:space="preserve">Joshua Diaz</t>
  </si>
  <si>
    <t xml:space="preserve">Rose Lee</t>
  </si>
  <si>
    <t xml:space="preserve">Nancy Guerrero</t>
  </si>
  <si>
    <t xml:space="preserve">Ryan Garza</t>
  </si>
  <si>
    <t xml:space="preserve">Thomas Roman</t>
  </si>
  <si>
    <t xml:space="preserve">Angela Olson</t>
  </si>
  <si>
    <t xml:space="preserve">SB-0220</t>
  </si>
  <si>
    <t xml:space="preserve">Shane Lozano</t>
  </si>
  <si>
    <t xml:space="preserve">Benjamin Gomez</t>
  </si>
  <si>
    <t xml:space="preserve">Anthony Kennedy</t>
  </si>
  <si>
    <t xml:space="preserve">Sean Smith</t>
  </si>
  <si>
    <t xml:space="preserve">Sarah King</t>
  </si>
  <si>
    <t xml:space="preserve">Charles Thomas</t>
  </si>
  <si>
    <t xml:space="preserve">SB-0303</t>
  </si>
  <si>
    <t xml:space="preserve">Ana Christian</t>
  </si>
  <si>
    <t xml:space="preserve">Sara Jackson</t>
  </si>
  <si>
    <t xml:space="preserve">David Sutton</t>
  </si>
  <si>
    <t xml:space="preserve">William Washington</t>
  </si>
  <si>
    <t xml:space="preserve">Michael Diaz</t>
  </si>
  <si>
    <t xml:space="preserve">Peter Johnson</t>
  </si>
  <si>
    <t xml:space="preserve">SB-0309</t>
  </si>
  <si>
    <t xml:space="preserve">Tiffany Smith</t>
  </si>
  <si>
    <t xml:space="preserve">SB-0310</t>
  </si>
  <si>
    <t xml:space="preserve">Jillian Curry</t>
  </si>
  <si>
    <t xml:space="preserve">SB-0312</t>
  </si>
  <si>
    <t xml:space="preserve">Erin Morris</t>
  </si>
  <si>
    <t xml:space="preserve">Lisa Palmer</t>
  </si>
  <si>
    <t xml:space="preserve">Eileen Norris</t>
  </si>
  <si>
    <t xml:space="preserve">Brian Taylor</t>
  </si>
  <si>
    <t xml:space="preserve">SB-0316</t>
  </si>
  <si>
    <t xml:space="preserve">Jacqueline Daniels</t>
  </si>
  <si>
    <t xml:space="preserve">Blake Webb</t>
  </si>
  <si>
    <t xml:space="preserve">SB-0318</t>
  </si>
  <si>
    <t xml:space="preserve">Timothy Wood</t>
  </si>
  <si>
    <t xml:space="preserve">Anna Bishop</t>
  </si>
  <si>
    <t xml:space="preserve">SB-0320</t>
  </si>
  <si>
    <t xml:space="preserve">Robert Patel</t>
  </si>
  <si>
    <t xml:space="preserve">William Martinez</t>
  </si>
  <si>
    <t xml:space="preserve">Steven Robinson</t>
  </si>
  <si>
    <t xml:space="preserve">Thomas Robinson</t>
  </si>
  <si>
    <t xml:space="preserve">Matthew May</t>
  </si>
  <si>
    <t xml:space="preserve">Denise Mitchell</t>
  </si>
  <si>
    <t xml:space="preserve">Brian Rosario</t>
  </si>
  <si>
    <t xml:space="preserve">Martha Cook</t>
  </si>
  <si>
    <t xml:space="preserve">SB-0404</t>
  </si>
  <si>
    <t xml:space="preserve">Alexander Lawrence</t>
  </si>
  <si>
    <t xml:space="preserve">Ashley Wilson</t>
  </si>
  <si>
    <t xml:space="preserve">Jon Suarez</t>
  </si>
  <si>
    <t xml:space="preserve">Janice Collins</t>
  </si>
  <si>
    <t xml:space="preserve">Alexander Ferguson</t>
  </si>
  <si>
    <t xml:space="preserve">John Powell</t>
  </si>
  <si>
    <t xml:space="preserve">Billy Cummings</t>
  </si>
  <si>
    <t xml:space="preserve">Susan Decker</t>
  </si>
  <si>
    <t xml:space="preserve">SB-0412</t>
  </si>
  <si>
    <t xml:space="preserve">Cody Jackson</t>
  </si>
  <si>
    <t xml:space="preserve">SB-0413</t>
  </si>
  <si>
    <t xml:space="preserve">Daniel Wallace</t>
  </si>
  <si>
    <t xml:space="preserve">SB-0414</t>
  </si>
  <si>
    <t xml:space="preserve">Brenda Cruz</t>
  </si>
  <si>
    <t xml:space="preserve">Julie Crane</t>
  </si>
  <si>
    <t xml:space="preserve">Jacob Hanna</t>
  </si>
  <si>
    <t xml:space="preserve">Rebecca Merritt</t>
  </si>
  <si>
    <t xml:space="preserve">Jennifer Davis</t>
  </si>
  <si>
    <t xml:space="preserve">Brian Miller</t>
  </si>
  <si>
    <t xml:space="preserve">Brian Shea</t>
  </si>
  <si>
    <t xml:space="preserve">Kenneth Bradford</t>
  </si>
  <si>
    <t xml:space="preserve">SB-0423</t>
  </si>
  <si>
    <t xml:space="preserve">Jared Garcia</t>
  </si>
  <si>
    <t xml:space="preserve">SB-0424</t>
  </si>
  <si>
    <t xml:space="preserve">Katie Hall</t>
  </si>
  <si>
    <t xml:space="preserve">SB-0501</t>
  </si>
  <si>
    <t xml:space="preserve">SB-0502</t>
  </si>
  <si>
    <t xml:space="preserve">Kelly Lee</t>
  </si>
  <si>
    <t xml:space="preserve">Sheila Fuentes</t>
  </si>
  <si>
    <t xml:space="preserve">SB-0504</t>
  </si>
  <si>
    <t xml:space="preserve">Dennis Taylor</t>
  </si>
  <si>
    <t xml:space="preserve">Austin Sanchez</t>
  </si>
  <si>
    <t xml:space="preserve">Craig Simon</t>
  </si>
  <si>
    <t xml:space="preserve">Dawn Johnson</t>
  </si>
  <si>
    <t xml:space="preserve">SB-0508</t>
  </si>
  <si>
    <t xml:space="preserve">Ashley Vance</t>
  </si>
  <si>
    <t xml:space="preserve">Brittany Harris</t>
  </si>
  <si>
    <t xml:space="preserve">SB-0511</t>
  </si>
  <si>
    <t xml:space="preserve">Jeffrey Pearson</t>
  </si>
  <si>
    <t xml:space="preserve">Brandon Sawyer</t>
  </si>
  <si>
    <t xml:space="preserve">SB-0513</t>
  </si>
  <si>
    <t xml:space="preserve">James Cortez</t>
  </si>
  <si>
    <t xml:space="preserve">Sean Ruiz</t>
  </si>
  <si>
    <t xml:space="preserve">William Russell</t>
  </si>
  <si>
    <t xml:space="preserve">SB-0518</t>
  </si>
  <si>
    <t xml:space="preserve">Scott Ramos</t>
  </si>
  <si>
    <t xml:space="preserve">SB-0519</t>
  </si>
  <si>
    <t xml:space="preserve">SB-0520</t>
  </si>
  <si>
    <t xml:space="preserve">Julie Johnston</t>
  </si>
  <si>
    <t xml:space="preserve">Jasmine Page</t>
  </si>
  <si>
    <t xml:space="preserve">SB-0522</t>
  </si>
  <si>
    <t xml:space="preserve">Natalie Stout</t>
  </si>
  <si>
    <t xml:space="preserve">Katherine Hunter</t>
  </si>
  <si>
    <t xml:space="preserve">SB-0524</t>
  </si>
  <si>
    <t xml:space="preserve">Kristen Turner</t>
  </si>
  <si>
    <t xml:space="preserve">Kristy Bernard</t>
  </si>
  <si>
    <t xml:space="preserve">Natalie Duncan</t>
  </si>
  <si>
    <t xml:space="preserve">Kristin Smith</t>
  </si>
  <si>
    <t xml:space="preserve">SB-0604</t>
  </si>
  <si>
    <t xml:space="preserve">Kenneth Jones</t>
  </si>
  <si>
    <t xml:space="preserve">Scott Roberts</t>
  </si>
  <si>
    <t xml:space="preserve">John Lopez</t>
  </si>
  <si>
    <t xml:space="preserve">Jenny Perez</t>
  </si>
  <si>
    <t xml:space="preserve">Michael Gonzalez</t>
  </si>
  <si>
    <t xml:space="preserve">Michael Martinez</t>
  </si>
  <si>
    <t xml:space="preserve">SB-0611</t>
  </si>
  <si>
    <t xml:space="preserve">Gary Waters</t>
  </si>
  <si>
    <t xml:space="preserve">Marvin Davila</t>
  </si>
  <si>
    <t xml:space="preserve">Martin King</t>
  </si>
  <si>
    <t xml:space="preserve">SB-0614</t>
  </si>
  <si>
    <t xml:space="preserve">Joshua Walton</t>
  </si>
  <si>
    <t xml:space="preserve">Kristen Miller</t>
  </si>
  <si>
    <t xml:space="preserve">Christopher Dorsey</t>
  </si>
  <si>
    <t xml:space="preserve">Linda Taylor</t>
  </si>
  <si>
    <t xml:space="preserve">SB-0619</t>
  </si>
  <si>
    <t xml:space="preserve">Adam Warner</t>
  </si>
  <si>
    <t xml:space="preserve">SB-0620</t>
  </si>
  <si>
    <t xml:space="preserve">Glen Owen</t>
  </si>
  <si>
    <t xml:space="preserve">Jeremy Stevens</t>
  </si>
  <si>
    <t xml:space="preserve">SB-0622</t>
  </si>
  <si>
    <t xml:space="preserve">Anthony Morris</t>
  </si>
  <si>
    <t xml:space="preserve">Ian Webb</t>
  </si>
  <si>
    <t xml:space="preserve">Sean Huber</t>
  </si>
  <si>
    <t xml:space="preserve">SB-0701</t>
  </si>
  <si>
    <t xml:space="preserve">Timothy Coleman</t>
  </si>
  <si>
    <t xml:space="preserve">Erin Williams</t>
  </si>
  <si>
    <t xml:space="preserve">Iris Quan</t>
  </si>
  <si>
    <t xml:space="preserve">Deborah Estrada</t>
  </si>
  <si>
    <t xml:space="preserve">Jodi Holland</t>
  </si>
  <si>
    <t xml:space="preserve">SB-0706</t>
  </si>
  <si>
    <t xml:space="preserve">Tammy Thomas</t>
  </si>
  <si>
    <t xml:space="preserve">SB-0707</t>
  </si>
  <si>
    <t xml:space="preserve">David Sweeney</t>
  </si>
  <si>
    <t xml:space="preserve">Christopher Torres</t>
  </si>
  <si>
    <t xml:space="preserve">Charles Bell</t>
  </si>
  <si>
    <t xml:space="preserve">Holly Myers</t>
  </si>
  <si>
    <t xml:space="preserve">SB-0711</t>
  </si>
  <si>
    <t xml:space="preserve">Joseph Koch</t>
  </si>
  <si>
    <t xml:space="preserve">SB-0712</t>
  </si>
  <si>
    <t xml:space="preserve">Theresa Grant</t>
  </si>
  <si>
    <t xml:space="preserve">Kimberly Pearson</t>
  </si>
  <si>
    <t xml:space="preserve">Brendan Durham</t>
  </si>
  <si>
    <t xml:space="preserve">Lori Bauer</t>
  </si>
  <si>
    <t xml:space="preserve">SB-0716</t>
  </si>
  <si>
    <t xml:space="preserve">Tricia Dixon</t>
  </si>
  <si>
    <t xml:space="preserve">Kenneth Williams</t>
  </si>
  <si>
    <t xml:space="preserve">Monique Carey</t>
  </si>
  <si>
    <t xml:space="preserve">Miguel Tucker</t>
  </si>
  <si>
    <t xml:space="preserve">Christopher Evans</t>
  </si>
  <si>
    <t xml:space="preserve">SB-0721</t>
  </si>
  <si>
    <t xml:space="preserve">Scott Mendoza</t>
  </si>
  <si>
    <t xml:space="preserve">Samuel Lane</t>
  </si>
  <si>
    <t xml:space="preserve">Joseph Crosby</t>
  </si>
  <si>
    <t xml:space="preserve">Dawn Hammond</t>
  </si>
  <si>
    <t xml:space="preserve">Jo Hernandez</t>
  </si>
  <si>
    <t xml:space="preserve">David Giles</t>
  </si>
  <si>
    <t xml:space="preserve">Hannah Orozco</t>
  </si>
  <si>
    <t xml:space="preserve">Justin Johnson</t>
  </si>
  <si>
    <t xml:space="preserve">Kimberly Brown</t>
  </si>
  <si>
    <t xml:space="preserve">Penny Nelson</t>
  </si>
  <si>
    <t xml:space="preserve">Heather Hall</t>
  </si>
  <si>
    <t xml:space="preserve">Tara Sanders</t>
  </si>
  <si>
    <t xml:space="preserve">SB-0810</t>
  </si>
  <si>
    <t xml:space="preserve">Mark Myers</t>
  </si>
  <si>
    <t xml:space="preserve">SB-0811</t>
  </si>
  <si>
    <t xml:space="preserve">Amy Murray</t>
  </si>
  <si>
    <t xml:space="preserve">SB-0813</t>
  </si>
  <si>
    <t xml:space="preserve">Robert Shannon</t>
  </si>
  <si>
    <t xml:space="preserve">John Williams</t>
  </si>
  <si>
    <t xml:space="preserve">April Nguyen</t>
  </si>
  <si>
    <t xml:space="preserve">Joshua Weaver</t>
  </si>
  <si>
    <t xml:space="preserve">SB-0818</t>
  </si>
  <si>
    <t xml:space="preserve">Mary Murillo</t>
  </si>
  <si>
    <t xml:space="preserve">Jason Bradley</t>
  </si>
  <si>
    <t xml:space="preserve">Walter Adams</t>
  </si>
  <si>
    <t xml:space="preserve">Michael Price</t>
  </si>
  <si>
    <t xml:space="preserve">Terri Johnston</t>
  </si>
  <si>
    <t xml:space="preserve">SB-0823</t>
  </si>
  <si>
    <t xml:space="preserve">Paul Smith</t>
  </si>
  <si>
    <t xml:space="preserve">Gilbert Rodriguez</t>
  </si>
  <si>
    <t xml:space="preserve">Crystal Moore</t>
  </si>
  <si>
    <t xml:space="preserve">SB-0904</t>
  </si>
  <si>
    <t xml:space="preserve">Michele Jones</t>
  </si>
  <si>
    <t xml:space="preserve">Christopher Mitchell</t>
  </si>
  <si>
    <t xml:space="preserve">Kevin Benson</t>
  </si>
  <si>
    <t xml:space="preserve">Christine Johnson</t>
  </si>
  <si>
    <t xml:space="preserve">Glenda Perkins</t>
  </si>
  <si>
    <t xml:space="preserve">SB-0910</t>
  </si>
  <si>
    <t xml:space="preserve">Kayla Moore</t>
  </si>
  <si>
    <t xml:space="preserve">Alan Ortiz</t>
  </si>
  <si>
    <t xml:space="preserve">SB-0912</t>
  </si>
  <si>
    <t xml:space="preserve">Christy Chambers</t>
  </si>
  <si>
    <t xml:space="preserve">SB-0913</t>
  </si>
  <si>
    <t xml:space="preserve">Eric Forbes</t>
  </si>
  <si>
    <t xml:space="preserve">John Shah</t>
  </si>
  <si>
    <t xml:space="preserve">Gina Hudson</t>
  </si>
  <si>
    <t xml:space="preserve">Peter Jenkins</t>
  </si>
  <si>
    <t xml:space="preserve">Laura Franklin</t>
  </si>
  <si>
    <t xml:space="preserve">Source - Billing Aug26</t>
  </si>
  <si>
    <t xml:space="preserve">txn_id</t>
  </si>
  <si>
    <t xml:space="preserve">post_date</t>
  </si>
  <si>
    <t xml:space="preserve">account_id</t>
  </si>
  <si>
    <t xml:space="preserve">txn_type</t>
  </si>
  <si>
    <t xml:space="preserve">length_ft_billed</t>
  </si>
  <si>
    <t xml:space="preserve">months_billed</t>
  </si>
  <si>
    <t xml:space="preserve">foot_months</t>
  </si>
  <si>
    <t xml:space="preserve">rate_per_foot_month</t>
  </si>
  <si>
    <t xml:space="preserve">amount</t>
  </si>
  <si>
    <t xml:space="preserve">tax_amount</t>
  </si>
  <si>
    <t xml:space="preserve">total_amount</t>
  </si>
  <si>
    <t xml:space="preserve">payment_status</t>
  </si>
  <si>
    <t xml:space="preserve">due_date</t>
  </si>
  <si>
    <t xml:space="preserve">paid_date</t>
  </si>
  <si>
    <t xml:space="preserve">TXN-202608-000064</t>
  </si>
  <si>
    <t xml:space="preserve">AC-LP-0101</t>
  </si>
  <si>
    <t xml:space="preserve">MONTHLY_MOORAGE</t>
  </si>
  <si>
    <t xml:space="preserve">PAID</t>
  </si>
  <si>
    <t xml:space="preserve">TXN-202608-000108</t>
  </si>
  <si>
    <t xml:space="preserve">AC-LP-0102</t>
  </si>
  <si>
    <t xml:space="preserve">LATE</t>
  </si>
  <si>
    <t xml:space="preserve">TXN-202608-000171</t>
  </si>
  <si>
    <t xml:space="preserve">AC-LP-0103</t>
  </si>
  <si>
    <t xml:space="preserve">TXN-202608-000239</t>
  </si>
  <si>
    <t xml:space="preserve">AC-LP-0104</t>
  </si>
  <si>
    <t xml:space="preserve">TXN-202608-000299</t>
  </si>
  <si>
    <t xml:space="preserve">AC-LP-0105</t>
  </si>
  <si>
    <t xml:space="preserve">TXN-202608-000338</t>
  </si>
  <si>
    <t xml:space="preserve">AC-LP-0106</t>
  </si>
  <si>
    <t xml:space="preserve">TXN-202608-000413</t>
  </si>
  <si>
    <t xml:space="preserve">AC-LP-0107</t>
  </si>
  <si>
    <t xml:space="preserve">TXN-202608-000483</t>
  </si>
  <si>
    <t xml:space="preserve">AC-LP-0108</t>
  </si>
  <si>
    <t xml:space="preserve">TXN-202608-000533</t>
  </si>
  <si>
    <t xml:space="preserve">AC-LP-0109</t>
  </si>
  <si>
    <t xml:space="preserve">TXN-202608-000581</t>
  </si>
  <si>
    <t xml:space="preserve">AC-LP-0110</t>
  </si>
  <si>
    <t xml:space="preserve">TXN-202608-000628</t>
  </si>
  <si>
    <t xml:space="preserve">AC-LP-0111</t>
  </si>
  <si>
    <t xml:space="preserve">TXN-202608-000674</t>
  </si>
  <si>
    <t xml:space="preserve">AC-LP-0113</t>
  </si>
  <si>
    <t xml:space="preserve">TXN-202608-000728</t>
  </si>
  <si>
    <t xml:space="preserve">AC-LP-0114</t>
  </si>
  <si>
    <t xml:space="preserve">TXN-202608-000802</t>
  </si>
  <si>
    <t xml:space="preserve">AC-LP-0115</t>
  </si>
  <si>
    <t xml:space="preserve">TXN-202608-000869</t>
  </si>
  <si>
    <t xml:space="preserve">AC-LP-0116</t>
  </si>
  <si>
    <t xml:space="preserve">TXN-202608-000938</t>
  </si>
  <si>
    <t xml:space="preserve">AC-LP-0117</t>
  </si>
  <si>
    <t xml:space="preserve">TXN-202608-000989</t>
  </si>
  <si>
    <t xml:space="preserve">AC-LP-0118</t>
  </si>
  <si>
    <t xml:space="preserve">TXN-202608-001067</t>
  </si>
  <si>
    <t xml:space="preserve">AC-LP-0119</t>
  </si>
  <si>
    <t xml:space="preserve">TXN-202608-001137</t>
  </si>
  <si>
    <t xml:space="preserve">AC-LP-0120</t>
  </si>
  <si>
    <t xml:space="preserve">TXN-202608-001182</t>
  </si>
  <si>
    <t xml:space="preserve">AC-LP-0121</t>
  </si>
  <si>
    <t xml:space="preserve">TXN-202608-001251</t>
  </si>
  <si>
    <t xml:space="preserve">AC-LP-0122</t>
  </si>
  <si>
    <t xml:space="preserve">TXN-202608-001319</t>
  </si>
  <si>
    <t xml:space="preserve">AC-LP-0123</t>
  </si>
  <si>
    <t xml:space="preserve">TXN-202608-001394</t>
  </si>
  <si>
    <t xml:space="preserve">AC-LP-0124</t>
  </si>
  <si>
    <t xml:space="preserve">TXN-202608-001459</t>
  </si>
  <si>
    <t xml:space="preserve">AC-LP-0201</t>
  </si>
  <si>
    <t xml:space="preserve">TXN-202608-001533</t>
  </si>
  <si>
    <t xml:space="preserve">AC-LP-0202</t>
  </si>
  <si>
    <t xml:space="preserve">TXN-202608-001590</t>
  </si>
  <si>
    <t xml:space="preserve">AC-LP-0203</t>
  </si>
  <si>
    <t xml:space="preserve">TXN-202608-001651</t>
  </si>
  <si>
    <t xml:space="preserve">AC-LP-0204</t>
  </si>
  <si>
    <t xml:space="preserve">TXN-202608-001727</t>
  </si>
  <si>
    <t xml:space="preserve">AC-LP-0205</t>
  </si>
  <si>
    <t xml:space="preserve">TXN-202608-001771</t>
  </si>
  <si>
    <t xml:space="preserve">AC-LP-0206</t>
  </si>
  <si>
    <t xml:space="preserve">TXN-202608-001837</t>
  </si>
  <si>
    <t xml:space="preserve">AC-LP-0208</t>
  </si>
  <si>
    <t xml:space="preserve">TXN-202608-001909</t>
  </si>
  <si>
    <t xml:space="preserve">AC-LP-0209</t>
  </si>
  <si>
    <t xml:space="preserve">TXN-202608-001956</t>
  </si>
  <si>
    <t xml:space="preserve">AC-LP-0210</t>
  </si>
  <si>
    <t xml:space="preserve">TXN-202608-002030</t>
  </si>
  <si>
    <t xml:space="preserve">AC-LP-0212</t>
  </si>
  <si>
    <t xml:space="preserve">TXN-202608-002082</t>
  </si>
  <si>
    <t xml:space="preserve">AC-LP-0213</t>
  </si>
  <si>
    <t xml:space="preserve">TXN-202608-002126</t>
  </si>
  <si>
    <t xml:space="preserve">AC-LP-0214</t>
  </si>
  <si>
    <t xml:space="preserve">TXN-202608-002202</t>
  </si>
  <si>
    <t xml:space="preserve">AC-LP-0215</t>
  </si>
  <si>
    <t xml:space="preserve">TXN-202608-002273</t>
  </si>
  <si>
    <t xml:space="preserve">AC-LP-0216</t>
  </si>
  <si>
    <t xml:space="preserve">TXN-202608-002314</t>
  </si>
  <si>
    <t xml:space="preserve">AC-LP-0217</t>
  </si>
  <si>
    <t xml:space="preserve">TXN-202608-002387</t>
  </si>
  <si>
    <t xml:space="preserve">AC-LP-0218</t>
  </si>
  <si>
    <t xml:space="preserve">TXN-202608-002429</t>
  </si>
  <si>
    <t xml:space="preserve">AC-LP-0219</t>
  </si>
  <si>
    <t xml:space="preserve">TXN-202608-002497</t>
  </si>
  <si>
    <t xml:space="preserve">AC-LP-0220</t>
  </si>
  <si>
    <t xml:space="preserve">TXN-202608-002568</t>
  </si>
  <si>
    <t xml:space="preserve">AC-LP-0221</t>
  </si>
  <si>
    <t xml:space="preserve">TXN-202608-002641</t>
  </si>
  <si>
    <t xml:space="preserve">AC-LP-0222</t>
  </si>
  <si>
    <t xml:space="preserve">TXN-202608-002719</t>
  </si>
  <si>
    <t xml:space="preserve">AC-LP-0223</t>
  </si>
  <si>
    <t xml:space="preserve">TXN-202608-002772</t>
  </si>
  <si>
    <t xml:space="preserve">AC-LP-0224</t>
  </si>
  <si>
    <t xml:space="preserve">TXN-202608-002814</t>
  </si>
  <si>
    <t xml:space="preserve">AC-LP-0301</t>
  </si>
  <si>
    <t xml:space="preserve">TXN-202608-002864</t>
  </si>
  <si>
    <t xml:space="preserve">AC-LP-0302</t>
  </si>
  <si>
    <t xml:space="preserve">TXN-202608-002923</t>
  </si>
  <si>
    <t xml:space="preserve">AC-LP-0303</t>
  </si>
  <si>
    <t xml:space="preserve">TXN-202608-002983</t>
  </si>
  <si>
    <t xml:space="preserve">AC-LP-0305</t>
  </si>
  <si>
    <t xml:space="preserve">TXN-202608-003038</t>
  </si>
  <si>
    <t xml:space="preserve">AC-LP-0306</t>
  </si>
  <si>
    <t xml:space="preserve">TXN-202608-003083</t>
  </si>
  <si>
    <t xml:space="preserve">AC-LP-0307</t>
  </si>
  <si>
    <t xml:space="preserve">TXN-202608-003124</t>
  </si>
  <si>
    <t xml:space="preserve">AC-LP-0309</t>
  </si>
  <si>
    <t xml:space="preserve">TXN-202608-003180</t>
  </si>
  <si>
    <t xml:space="preserve">AC-LP-0311</t>
  </si>
  <si>
    <t xml:space="preserve">TXN-202608-003234</t>
  </si>
  <si>
    <t xml:space="preserve">AC-LP-0312</t>
  </si>
  <si>
    <t xml:space="preserve">TXN-202608-003279</t>
  </si>
  <si>
    <t xml:space="preserve">AC-LP-0313</t>
  </si>
  <si>
    <t xml:space="preserve">TXN-202608-003345</t>
  </si>
  <si>
    <t xml:space="preserve">AC-LP-0314</t>
  </si>
  <si>
    <t xml:space="preserve">TXN-202608-003397</t>
  </si>
  <si>
    <t xml:space="preserve">AC-LP-0315</t>
  </si>
  <si>
    <t xml:space="preserve">TXN-202608-003440</t>
  </si>
  <si>
    <t xml:space="preserve">AC-LP-0316</t>
  </si>
  <si>
    <t xml:space="preserve">TXN-202608-003495</t>
  </si>
  <si>
    <t xml:space="preserve">AC-LP-0317</t>
  </si>
  <si>
    <t xml:space="preserve">TXN-202608-003557</t>
  </si>
  <si>
    <t xml:space="preserve">AC-LP-0318</t>
  </si>
  <si>
    <t xml:space="preserve">TXN-202608-003599</t>
  </si>
  <si>
    <t xml:space="preserve">AC-LP-0320</t>
  </si>
  <si>
    <t xml:space="preserve">TXN-202608-003665</t>
  </si>
  <si>
    <t xml:space="preserve">AC-LP-0321</t>
  </si>
  <si>
    <t xml:space="preserve">TXN-202608-003745</t>
  </si>
  <si>
    <t xml:space="preserve">AC-LP-0322</t>
  </si>
  <si>
    <t xml:space="preserve">TXN-202608-003807</t>
  </si>
  <si>
    <t xml:space="preserve">AC-LP-0323</t>
  </si>
  <si>
    <t xml:space="preserve">TXN-202608-003859</t>
  </si>
  <si>
    <t xml:space="preserve">AC-LP-0324</t>
  </si>
  <si>
    <t xml:space="preserve">TXN-202608-003928</t>
  </si>
  <si>
    <t xml:space="preserve">AC-LP-0402</t>
  </si>
  <si>
    <t xml:space="preserve">TXN-202608-003987</t>
  </si>
  <si>
    <t xml:space="preserve">AC-LP-0403</t>
  </si>
  <si>
    <t xml:space="preserve">TXN-202608-004052</t>
  </si>
  <si>
    <t xml:space="preserve">AC-LP-0404</t>
  </si>
  <si>
    <t xml:space="preserve">TXN-202608-004087</t>
  </si>
  <si>
    <t xml:space="preserve">AC-LP-0405</t>
  </si>
  <si>
    <t xml:space="preserve">TXN-202608-004132</t>
  </si>
  <si>
    <t xml:space="preserve">AC-LP-0406</t>
  </si>
  <si>
    <t xml:space="preserve">TXN-202608-004184</t>
  </si>
  <si>
    <t xml:space="preserve">AC-LP-0407</t>
  </si>
  <si>
    <t xml:space="preserve">TXN-202608-004246</t>
  </si>
  <si>
    <t xml:space="preserve">AC-LP-0408</t>
  </si>
  <si>
    <t xml:space="preserve">TXN-202608-004290</t>
  </si>
  <si>
    <t xml:space="preserve">AC-LP-0409</t>
  </si>
  <si>
    <t xml:space="preserve">TXN-202608-004352</t>
  </si>
  <si>
    <t xml:space="preserve">AC-LP-0410</t>
  </si>
  <si>
    <t xml:space="preserve">TXN-202608-004408</t>
  </si>
  <si>
    <t xml:space="preserve">AC-LP-0411</t>
  </si>
  <si>
    <t xml:space="preserve">TXN-202608-004480</t>
  </si>
  <si>
    <t xml:space="preserve">AC-LP-0412</t>
  </si>
  <si>
    <t xml:space="preserve">TXN-202608-004524</t>
  </si>
  <si>
    <t xml:space="preserve">AC-LP-0413</t>
  </si>
  <si>
    <t xml:space="preserve">TXN-202608-004586</t>
  </si>
  <si>
    <t xml:space="preserve">AC-LP-0415</t>
  </si>
  <si>
    <t xml:space="preserve">TXN-202608-004668</t>
  </si>
  <si>
    <t xml:space="preserve">AC-LP-0416</t>
  </si>
  <si>
    <t xml:space="preserve">TXN-202608-004708</t>
  </si>
  <si>
    <t xml:space="preserve">AC-LP-0417</t>
  </si>
  <si>
    <t xml:space="preserve">TXN-202608-004770</t>
  </si>
  <si>
    <t xml:space="preserve">AC-LP-0418</t>
  </si>
  <si>
    <t xml:space="preserve">TXN-202608-004856</t>
  </si>
  <si>
    <t xml:space="preserve">AC-LP-0419</t>
  </si>
  <si>
    <t xml:space="preserve">TXN-202608-004931</t>
  </si>
  <si>
    <t xml:space="preserve">AC-LP-0420</t>
  </si>
  <si>
    <t xml:space="preserve">TXN-202608-004985</t>
  </si>
  <si>
    <t xml:space="preserve">AC-LP-0421</t>
  </si>
  <si>
    <t xml:space="preserve">TXN-202608-005036</t>
  </si>
  <si>
    <t xml:space="preserve">AC-LP-0422</t>
  </si>
  <si>
    <t xml:space="preserve">TXN-202608-005106</t>
  </si>
  <si>
    <t xml:space="preserve">AC-LP-0423</t>
  </si>
  <si>
    <t xml:space="preserve">TXN-202608-005152</t>
  </si>
  <si>
    <t xml:space="preserve">AC-LP-0424</t>
  </si>
  <si>
    <t xml:space="preserve">TXN-202608-005212</t>
  </si>
  <si>
    <t xml:space="preserve">AC-LP-0502</t>
  </si>
  <si>
    <t xml:space="preserve">TXN-202608-005253</t>
  </si>
  <si>
    <t xml:space="preserve">AC-LP-0503</t>
  </si>
  <si>
    <t xml:space="preserve">TXN-202608-005298</t>
  </si>
  <si>
    <t xml:space="preserve">AC-LP-0504</t>
  </si>
  <si>
    <t xml:space="preserve">TXN-202608-005363</t>
  </si>
  <si>
    <t xml:space="preserve">AC-LP-0505</t>
  </si>
  <si>
    <t xml:space="preserve">TXN-202608-005422</t>
  </si>
  <si>
    <t xml:space="preserve">AC-LP-0506</t>
  </si>
  <si>
    <t xml:space="preserve">TXN-202608-005475</t>
  </si>
  <si>
    <t xml:space="preserve">AC-LP-0507</t>
  </si>
  <si>
    <t xml:space="preserve">TXN-202608-005521</t>
  </si>
  <si>
    <t xml:space="preserve">AC-LP-0508</t>
  </si>
  <si>
    <t xml:space="preserve">TXN-202608-005573</t>
  </si>
  <si>
    <t xml:space="preserve">AC-LP-0509</t>
  </si>
  <si>
    <t xml:space="preserve">TXN-202608-005641</t>
  </si>
  <si>
    <t xml:space="preserve">AC-LP-0510</t>
  </si>
  <si>
    <t xml:space="preserve">TXN-202608-005705</t>
  </si>
  <si>
    <t xml:space="preserve">AC-LP-0511</t>
  </si>
  <si>
    <t xml:space="preserve">TXN-202608-005752</t>
  </si>
  <si>
    <t xml:space="preserve">AC-LP-0512</t>
  </si>
  <si>
    <t xml:space="preserve">TXN-202608-005804</t>
  </si>
  <si>
    <t xml:space="preserve">AC-LP-0513</t>
  </si>
  <si>
    <t xml:space="preserve">TXN-202608-005860</t>
  </si>
  <si>
    <t xml:space="preserve">AC-LP-0514</t>
  </si>
  <si>
    <t xml:space="preserve">TXN-202608-005932</t>
  </si>
  <si>
    <t xml:space="preserve">AC-LP-0516</t>
  </si>
  <si>
    <t xml:space="preserve">TXN-202608-005973</t>
  </si>
  <si>
    <t xml:space="preserve">AC-LP-0517</t>
  </si>
  <si>
    <t xml:space="preserve">TXN-202608-006017</t>
  </si>
  <si>
    <t xml:space="preserve">AC-LP-0518</t>
  </si>
  <si>
    <t xml:space="preserve">TXN-202608-006076</t>
  </si>
  <si>
    <t xml:space="preserve">AC-LP-0519</t>
  </si>
  <si>
    <t xml:space="preserve">TXN-202608-006145</t>
  </si>
  <si>
    <t xml:space="preserve">AC-LP-0520</t>
  </si>
  <si>
    <t xml:space="preserve">TXN-202608-006211</t>
  </si>
  <si>
    <t xml:space="preserve">AC-LP-0521</t>
  </si>
  <si>
    <t xml:space="preserve">TXN-202608-006273</t>
  </si>
  <si>
    <t xml:space="preserve">AC-LP-0522</t>
  </si>
  <si>
    <t xml:space="preserve">TXN-202608-006349</t>
  </si>
  <si>
    <t xml:space="preserve">AC-LP-0523</t>
  </si>
  <si>
    <t xml:space="preserve">TXN-202608-006427</t>
  </si>
  <si>
    <t xml:space="preserve">AC-LP-0524</t>
  </si>
  <si>
    <t xml:space="preserve">TXN-202608-006491</t>
  </si>
  <si>
    <t xml:space="preserve">AC-LP-0601</t>
  </si>
  <si>
    <t xml:space="preserve">TXN-202608-006543</t>
  </si>
  <si>
    <t xml:space="preserve">AC-LP-0602</t>
  </si>
  <si>
    <t xml:space="preserve">TXN-202608-006610</t>
  </si>
  <si>
    <t xml:space="preserve">AC-LP-0603</t>
  </si>
  <si>
    <t xml:space="preserve">TXN-202608-006671</t>
  </si>
  <si>
    <t xml:space="preserve">AC-LP-0604</t>
  </si>
  <si>
    <t xml:space="preserve">TXN-202608-006755</t>
  </si>
  <si>
    <t xml:space="preserve">AC-LP-0605</t>
  </si>
  <si>
    <t xml:space="preserve">TXN-202608-006821</t>
  </si>
  <si>
    <t xml:space="preserve">AC-LP-0606</t>
  </si>
  <si>
    <t xml:space="preserve">TXN-202608-006901</t>
  </si>
  <si>
    <t xml:space="preserve">AC-LP-0607</t>
  </si>
  <si>
    <t xml:space="preserve">TXN-202608-006979</t>
  </si>
  <si>
    <t xml:space="preserve">AC-LP-0608</t>
  </si>
  <si>
    <t xml:space="preserve">TXN-202608-007046</t>
  </si>
  <si>
    <t xml:space="preserve">AC-LP-0609</t>
  </si>
  <si>
    <t xml:space="preserve">TXN-202608-007099</t>
  </si>
  <si>
    <t xml:space="preserve">AC-LP-0610</t>
  </si>
  <si>
    <t xml:space="preserve">TXN-202608-007176</t>
  </si>
  <si>
    <t xml:space="preserve">AC-LP-0611</t>
  </si>
  <si>
    <t xml:space="preserve">TXN-202608-007262</t>
  </si>
  <si>
    <t xml:space="preserve">AC-LP-0612</t>
  </si>
  <si>
    <t xml:space="preserve">TXN-202608-007316</t>
  </si>
  <si>
    <t xml:space="preserve">AC-LP-0613</t>
  </si>
  <si>
    <t xml:space="preserve">TXN-202608-007382</t>
  </si>
  <si>
    <t xml:space="preserve">AC-LP-0614</t>
  </si>
  <si>
    <t xml:space="preserve">TXN-202608-007438</t>
  </si>
  <si>
    <t xml:space="preserve">AC-LP-0615</t>
  </si>
  <si>
    <t xml:space="preserve">TXN-202608-007500</t>
  </si>
  <si>
    <t xml:space="preserve">AC-LP-0616</t>
  </si>
  <si>
    <t xml:space="preserve">TXN-202608-007544</t>
  </si>
  <si>
    <t xml:space="preserve">AC-LP-0617</t>
  </si>
  <si>
    <t xml:space="preserve">TXN-202608-007614</t>
  </si>
  <si>
    <t xml:space="preserve">AC-LP-0618</t>
  </si>
  <si>
    <t xml:space="preserve">TXN-202608-007671</t>
  </si>
  <si>
    <t xml:space="preserve">AC-LP-0620</t>
  </si>
  <si>
    <t xml:space="preserve">TXN-202608-007743</t>
  </si>
  <si>
    <t xml:space="preserve">AC-LP-0621</t>
  </si>
  <si>
    <t xml:space="preserve">TXN-202608-007793</t>
  </si>
  <si>
    <t xml:space="preserve">AC-LP-0622</t>
  </si>
  <si>
    <t xml:space="preserve">TXN-202608-007847</t>
  </si>
  <si>
    <t xml:space="preserve">AC-LP-0623</t>
  </si>
  <si>
    <t xml:space="preserve">TXN-202608-007933</t>
  </si>
  <si>
    <t xml:space="preserve">AC-LP-0624</t>
  </si>
  <si>
    <t xml:space="preserve">TXN-202608-008015</t>
  </si>
  <si>
    <t xml:space="preserve">AC-LP-0701</t>
  </si>
  <si>
    <t xml:space="preserve">TXN-202608-008093</t>
  </si>
  <si>
    <t xml:space="preserve">AC-LP-0702</t>
  </si>
  <si>
    <t xml:space="preserve">TXN-202608-008150</t>
  </si>
  <si>
    <t xml:space="preserve">AC-LP-0703</t>
  </si>
  <si>
    <t xml:space="preserve">TXN-202608-008231</t>
  </si>
  <si>
    <t xml:space="preserve">AC-LP-0704</t>
  </si>
  <si>
    <t xml:space="preserve">TXN-202608-008302</t>
  </si>
  <si>
    <t xml:space="preserve">AC-LP-0705</t>
  </si>
  <si>
    <t xml:space="preserve">TXN-202608-008377</t>
  </si>
  <si>
    <t xml:space="preserve">AC-LP-0706</t>
  </si>
  <si>
    <t xml:space="preserve">TXN-202608-008427</t>
  </si>
  <si>
    <t xml:space="preserve">AC-LP-0707</t>
  </si>
  <si>
    <t xml:space="preserve">TXN-202608-008507</t>
  </si>
  <si>
    <t xml:space="preserve">AC-LP-0708</t>
  </si>
  <si>
    <t xml:space="preserve">TXN-202608-008563</t>
  </si>
  <si>
    <t xml:space="preserve">AC-LP-0709</t>
  </si>
  <si>
    <t xml:space="preserve">TXN-202608-008628</t>
  </si>
  <si>
    <t xml:space="preserve">AC-LP-0710</t>
  </si>
  <si>
    <t xml:space="preserve">TXN-202608-008674</t>
  </si>
  <si>
    <t xml:space="preserve">AC-LP-0711</t>
  </si>
  <si>
    <t xml:space="preserve">TXN-202608-008710</t>
  </si>
  <si>
    <t xml:space="preserve">AC-LP-0712</t>
  </si>
  <si>
    <t xml:space="preserve">TXN-202608-008763</t>
  </si>
  <si>
    <t xml:space="preserve">AC-LP-0713</t>
  </si>
  <si>
    <t xml:space="preserve">TXN-202608-008838</t>
  </si>
  <si>
    <t xml:space="preserve">AC-LP-0714</t>
  </si>
  <si>
    <t xml:space="preserve">TXN-202608-008888</t>
  </si>
  <si>
    <t xml:space="preserve">AC-LP-0715</t>
  </si>
  <si>
    <t xml:space="preserve">TXN-202608-008941</t>
  </si>
  <si>
    <t xml:space="preserve">AC-LP-0716</t>
  </si>
  <si>
    <t xml:space="preserve">TXN-202608-008997</t>
  </si>
  <si>
    <t xml:space="preserve">AC-LP-0717</t>
  </si>
  <si>
    <t xml:space="preserve">TXN-202608-009047</t>
  </si>
  <si>
    <t xml:space="preserve">AC-LP-0718</t>
  </si>
  <si>
    <t xml:space="preserve">TXN-202608-009113</t>
  </si>
  <si>
    <t xml:space="preserve">AC-LP-0719</t>
  </si>
  <si>
    <t xml:space="preserve">TXN-202608-009164</t>
  </si>
  <si>
    <t xml:space="preserve">AC-LP-0720</t>
  </si>
  <si>
    <t xml:space="preserve">TXN-202608-009235</t>
  </si>
  <si>
    <t xml:space="preserve">AC-LP-0722</t>
  </si>
  <si>
    <t xml:space="preserve">TXN-202608-009277</t>
  </si>
  <si>
    <t xml:space="preserve">AC-LP-0723</t>
  </si>
  <si>
    <t xml:space="preserve">TXN-202608-009317</t>
  </si>
  <si>
    <t xml:space="preserve">AC-LP-0724</t>
  </si>
  <si>
    <t xml:space="preserve">TXN-202608-009358</t>
  </si>
  <si>
    <t xml:space="preserve">AC-LP-0801</t>
  </si>
  <si>
    <t xml:space="preserve">TXN-202608-009428</t>
  </si>
  <si>
    <t xml:space="preserve">AC-LP-0802</t>
  </si>
  <si>
    <t xml:space="preserve">TXN-202608-009493</t>
  </si>
  <si>
    <t xml:space="preserve">AC-LP-0803</t>
  </si>
  <si>
    <t xml:space="preserve">TXN-202608-009566</t>
  </si>
  <si>
    <t xml:space="preserve">AC-LP-0805</t>
  </si>
  <si>
    <t xml:space="preserve">TXN-202608-009636</t>
  </si>
  <si>
    <t xml:space="preserve">AC-LP-0806</t>
  </si>
  <si>
    <t xml:space="preserve">TXN-202608-009719</t>
  </si>
  <si>
    <t xml:space="preserve">AC-LP-0807</t>
  </si>
  <si>
    <t xml:space="preserve">TXN-202608-009770</t>
  </si>
  <si>
    <t xml:space="preserve">AC-LP-0808</t>
  </si>
  <si>
    <t xml:space="preserve">TXN-202608-009852</t>
  </si>
  <si>
    <t xml:space="preserve">AC-LP-0809</t>
  </si>
  <si>
    <t xml:space="preserve">TXN-202608-009916</t>
  </si>
  <si>
    <t xml:space="preserve">AC-LP-0811</t>
  </si>
  <si>
    <t xml:space="preserve">TXN-202608-009999</t>
  </si>
  <si>
    <t xml:space="preserve">AC-LP-0812</t>
  </si>
  <si>
    <t xml:space="preserve">TXN-202608-010077</t>
  </si>
  <si>
    <t xml:space="preserve">AC-LP-0813</t>
  </si>
  <si>
    <t xml:space="preserve">TXN-202608-010153</t>
  </si>
  <si>
    <t xml:space="preserve">AC-LP-0814</t>
  </si>
  <si>
    <t xml:space="preserve">TXN-202608-010227</t>
  </si>
  <si>
    <t xml:space="preserve">AC-LP-0815</t>
  </si>
  <si>
    <t xml:space="preserve">TXN-202608-010292</t>
  </si>
  <si>
    <t xml:space="preserve">AC-LP-0816</t>
  </si>
  <si>
    <t xml:space="preserve">TXN-202608-010354</t>
  </si>
  <si>
    <t xml:space="preserve">AC-LP-0817</t>
  </si>
  <si>
    <t xml:space="preserve">TXN-202608-010428</t>
  </si>
  <si>
    <t xml:space="preserve">AC-LP-0818</t>
  </si>
  <si>
    <t xml:space="preserve">TXN-202608-010483</t>
  </si>
  <si>
    <t xml:space="preserve">AC-LP-0819</t>
  </si>
  <si>
    <t xml:space="preserve">TXN-202608-010563</t>
  </si>
  <si>
    <t xml:space="preserve">AC-LP-0820</t>
  </si>
  <si>
    <t xml:space="preserve">TXN-202608-010626</t>
  </si>
  <si>
    <t xml:space="preserve">AC-LP-0821</t>
  </si>
  <si>
    <t xml:space="preserve">TXN-202608-010690</t>
  </si>
  <si>
    <t xml:space="preserve">AC-LP-0822</t>
  </si>
  <si>
    <t xml:space="preserve">TXN-202608-010741</t>
  </si>
  <si>
    <t xml:space="preserve">AC-LP-0823</t>
  </si>
  <si>
    <t xml:space="preserve">TXN-202608-010787</t>
  </si>
  <si>
    <t xml:space="preserve">AC-LP-0824</t>
  </si>
  <si>
    <t xml:space="preserve">TXN-202608-010867</t>
  </si>
  <si>
    <t xml:space="preserve">AC-LP-0901</t>
  </si>
  <si>
    <t xml:space="preserve">TXN-202608-010915</t>
  </si>
  <si>
    <t xml:space="preserve">AC-LP-0902</t>
  </si>
  <si>
    <t xml:space="preserve">TXN-202608-010994</t>
  </si>
  <si>
    <t xml:space="preserve">AC-LP-0903</t>
  </si>
  <si>
    <t xml:space="preserve">TXN-202608-011040</t>
  </si>
  <si>
    <t xml:space="preserve">AC-LP-0904</t>
  </si>
  <si>
    <t xml:space="preserve">TXN-202608-011113</t>
  </si>
  <si>
    <t xml:space="preserve">AC-LP-0905</t>
  </si>
  <si>
    <t xml:space="preserve">TXN-202608-011186</t>
  </si>
  <si>
    <t xml:space="preserve">AC-LP-0906</t>
  </si>
  <si>
    <t xml:space="preserve">TXN-202608-011262</t>
  </si>
  <si>
    <t xml:space="preserve">AC-LP-0907</t>
  </si>
  <si>
    <t xml:space="preserve">TXN-202608-011328</t>
  </si>
  <si>
    <t xml:space="preserve">AC-LP-0908</t>
  </si>
  <si>
    <t xml:space="preserve">TXN-202608-011387</t>
  </si>
  <si>
    <t xml:space="preserve">AC-LP-0909</t>
  </si>
  <si>
    <t xml:space="preserve">TXN-202608-011449</t>
  </si>
  <si>
    <t xml:space="preserve">AC-LP-0910</t>
  </si>
  <si>
    <t xml:space="preserve">TXN-202608-011512</t>
  </si>
  <si>
    <t xml:space="preserve">AC-LP-0911</t>
  </si>
  <si>
    <t xml:space="preserve">TXN-202608-011585</t>
  </si>
  <si>
    <t xml:space="preserve">AC-LP-0912</t>
  </si>
  <si>
    <t xml:space="preserve">TXN-202608-011646</t>
  </si>
  <si>
    <t xml:space="preserve">AC-LP-0913</t>
  </si>
  <si>
    <t xml:space="preserve">TXN-202608-011702</t>
  </si>
  <si>
    <t xml:space="preserve">AC-LP-0914</t>
  </si>
  <si>
    <t xml:space="preserve">TXN-202608-011766</t>
  </si>
  <si>
    <t xml:space="preserve">AC-LP-0915</t>
  </si>
  <si>
    <t xml:space="preserve">TXN-202608-011847</t>
  </si>
  <si>
    <t xml:space="preserve">AC-LP-0917</t>
  </si>
  <si>
    <t xml:space="preserve">TXN-202608-011919</t>
  </si>
  <si>
    <t xml:space="preserve">AC-LP-0918</t>
  </si>
  <si>
    <t xml:space="preserve">TXN-202608-011956</t>
  </si>
  <si>
    <t xml:space="preserve">AC-LP-0919</t>
  </si>
  <si>
    <t xml:space="preserve">TXN-202608-012022</t>
  </si>
  <si>
    <t xml:space="preserve">AC-LP-0920</t>
  </si>
  <si>
    <t xml:space="preserve">TXN-202608-012059</t>
  </si>
  <si>
    <t xml:space="preserve">AC-LP-0921</t>
  </si>
  <si>
    <t xml:space="preserve">TXN-202608-012124</t>
  </si>
  <si>
    <t xml:space="preserve">AC-LP-0922</t>
  </si>
  <si>
    <t xml:space="preserve">TXN-202608-012196</t>
  </si>
  <si>
    <t xml:space="preserve">AC-LP-0923</t>
  </si>
  <si>
    <t xml:space="preserve">TXN-202608-012242</t>
  </si>
  <si>
    <t xml:space="preserve">AC-LP-0924</t>
  </si>
  <si>
    <t xml:space="preserve">TXN-202608-012320</t>
  </si>
  <si>
    <t xml:space="preserve">AC-LP-1001</t>
  </si>
  <si>
    <t xml:space="preserve">TXN-202608-012378</t>
  </si>
  <si>
    <t xml:space="preserve">AC-LP-1002</t>
  </si>
  <si>
    <t xml:space="preserve">TXN-202608-012439</t>
  </si>
  <si>
    <t xml:space="preserve">AC-LP-1003</t>
  </si>
  <si>
    <t xml:space="preserve">TXN-202608-012506</t>
  </si>
  <si>
    <t xml:space="preserve">AC-LP-1004</t>
  </si>
  <si>
    <t xml:space="preserve">TXN-202608-012563</t>
  </si>
  <si>
    <t xml:space="preserve">AC-LP-1005</t>
  </si>
  <si>
    <t xml:space="preserve">TXN-202608-012635</t>
  </si>
  <si>
    <t xml:space="preserve">AC-LP-1006</t>
  </si>
  <si>
    <t xml:space="preserve">TXN-202608-012709</t>
  </si>
  <si>
    <t xml:space="preserve">AC-LP-1007</t>
  </si>
  <si>
    <t xml:space="preserve">TXN-202608-012767</t>
  </si>
  <si>
    <t xml:space="preserve">AC-LP-1008</t>
  </si>
  <si>
    <t xml:space="preserve">TXN-202608-012832</t>
  </si>
  <si>
    <t xml:space="preserve">AC-LP-1009</t>
  </si>
  <si>
    <t xml:space="preserve">TXN-202608-012877</t>
  </si>
  <si>
    <t xml:space="preserve">AC-LP-1010</t>
  </si>
  <si>
    <t xml:space="preserve">TXN-202608-012944</t>
  </si>
  <si>
    <t xml:space="preserve">AC-LP-1011</t>
  </si>
  <si>
    <t xml:space="preserve">TXN-202608-012991</t>
  </si>
  <si>
    <t xml:space="preserve">AC-LP-1012</t>
  </si>
  <si>
    <t xml:space="preserve">TXN-202608-013039</t>
  </si>
  <si>
    <t xml:space="preserve">AC-LP-1013</t>
  </si>
  <si>
    <t xml:space="preserve">TXN-202608-013099</t>
  </si>
  <si>
    <t xml:space="preserve">AC-LP-1014</t>
  </si>
  <si>
    <t xml:space="preserve">TXN-202608-013163</t>
  </si>
  <si>
    <t xml:space="preserve">AC-LP-1016</t>
  </si>
  <si>
    <t xml:space="preserve">TXN-202608-013209</t>
  </si>
  <si>
    <t xml:space="preserve">AC-LP-1017</t>
  </si>
  <si>
    <t xml:space="preserve">TXN-202608-013255</t>
  </si>
  <si>
    <t xml:space="preserve">AC-LP-1018</t>
  </si>
  <si>
    <t xml:space="preserve">TXN-202608-013320</t>
  </si>
  <si>
    <t xml:space="preserve">AC-LP-1020</t>
  </si>
  <si>
    <t xml:space="preserve">TXN-202608-013399</t>
  </si>
  <si>
    <t xml:space="preserve">AC-LP-1021</t>
  </si>
  <si>
    <t xml:space="preserve">TXN-202608-013452</t>
  </si>
  <si>
    <t xml:space="preserve">AC-LP-1022</t>
  </si>
  <si>
    <t xml:space="preserve">TXN-202608-013502</t>
  </si>
  <si>
    <t xml:space="preserve">AC-LP-1023</t>
  </si>
  <si>
    <t xml:space="preserve">TXN-202608-013548</t>
  </si>
  <si>
    <t xml:space="preserve">AC-LP-1024</t>
  </si>
  <si>
    <t xml:space="preserve">TXN-202608-013588</t>
  </si>
  <si>
    <t xml:space="preserve">AC-LP-1102</t>
  </si>
  <si>
    <t xml:space="preserve">TXN-202608-013657</t>
  </si>
  <si>
    <t xml:space="preserve">AC-LP-1103</t>
  </si>
  <si>
    <t xml:space="preserve">TXN-202608-013719</t>
  </si>
  <si>
    <t xml:space="preserve">AC-LP-1104</t>
  </si>
  <si>
    <t xml:space="preserve">TXN-202608-013761</t>
  </si>
  <si>
    <t xml:space="preserve">AC-LP-1105</t>
  </si>
  <si>
    <t xml:space="preserve">TXN-202608-013807</t>
  </si>
  <si>
    <t xml:space="preserve">AC-LP-1106</t>
  </si>
  <si>
    <t xml:space="preserve">TXN-202608-013873</t>
  </si>
  <si>
    <t xml:space="preserve">AC-LP-1107</t>
  </si>
  <si>
    <t xml:space="preserve">TXN-202608-013934</t>
  </si>
  <si>
    <t xml:space="preserve">AC-LP-1108</t>
  </si>
  <si>
    <t xml:space="preserve">TXN-202608-014015</t>
  </si>
  <si>
    <t xml:space="preserve">AC-LP-1109</t>
  </si>
  <si>
    <t xml:space="preserve">TXN-202608-014077</t>
  </si>
  <si>
    <t xml:space="preserve">AC-LP-1110</t>
  </si>
  <si>
    <t xml:space="preserve">TXN-202608-014138</t>
  </si>
  <si>
    <t xml:space="preserve">AC-LP-1111</t>
  </si>
  <si>
    <t xml:space="preserve">TXN-202608-014207</t>
  </si>
  <si>
    <t xml:space="preserve">AC-LP-1112</t>
  </si>
  <si>
    <t xml:space="preserve">TXN-202608-014275</t>
  </si>
  <si>
    <t xml:space="preserve">AC-LP-1113</t>
  </si>
  <si>
    <t xml:space="preserve">TXN-202608-014329</t>
  </si>
  <si>
    <t xml:space="preserve">AC-LP-1114</t>
  </si>
  <si>
    <t xml:space="preserve">TXN-202608-014384</t>
  </si>
  <si>
    <t xml:space="preserve">AC-LP-1115</t>
  </si>
  <si>
    <t xml:space="preserve">TXN-202608-014423</t>
  </si>
  <si>
    <t xml:space="preserve">AC-LP-1116</t>
  </si>
  <si>
    <t xml:space="preserve">TXN-202608-014478</t>
  </si>
  <si>
    <t xml:space="preserve">AC-LP-1117</t>
  </si>
  <si>
    <t xml:space="preserve">TXN-202608-014536</t>
  </si>
  <si>
    <t xml:space="preserve">AC-LP-1118</t>
  </si>
  <si>
    <t xml:space="preserve">TXN-202608-014593</t>
  </si>
  <si>
    <t xml:space="preserve">AC-LP-1119</t>
  </si>
  <si>
    <t xml:space="preserve">TXN-202608-014636</t>
  </si>
  <si>
    <t xml:space="preserve">AC-LP-1120</t>
  </si>
  <si>
    <t xml:space="preserve">TXN-202608-014676</t>
  </si>
  <si>
    <t xml:space="preserve">AC-VB-0101</t>
  </si>
  <si>
    <t xml:space="preserve">TXN-202608-014731</t>
  </si>
  <si>
    <t xml:space="preserve">AC-VB-0102</t>
  </si>
  <si>
    <t xml:space="preserve">TXN-202608-014787</t>
  </si>
  <si>
    <t xml:space="preserve">AC-VB-0103</t>
  </si>
  <si>
    <t xml:space="preserve">TXN-202608-014870</t>
  </si>
  <si>
    <t xml:space="preserve">AC-VB-0105</t>
  </si>
  <si>
    <t xml:space="preserve">TXN-202608-014949</t>
  </si>
  <si>
    <t xml:space="preserve">AC-VB-0106</t>
  </si>
  <si>
    <t xml:space="preserve">TXN-202608-015000</t>
  </si>
  <si>
    <t xml:space="preserve">AC-VB-0107</t>
  </si>
  <si>
    <t xml:space="preserve">TXN-202608-015080</t>
  </si>
  <si>
    <t xml:space="preserve">AC-VB-0108</t>
  </si>
  <si>
    <t xml:space="preserve">TXN-202608-015133</t>
  </si>
  <si>
    <t xml:space="preserve">AC-VB-0109</t>
  </si>
  <si>
    <t xml:space="preserve">TXN-202608-015181</t>
  </si>
  <si>
    <t xml:space="preserve">AC-VB-0110</t>
  </si>
  <si>
    <t xml:space="preserve">TXN-202608-015251</t>
  </si>
  <si>
    <t xml:space="preserve">AC-VB-0111</t>
  </si>
  <si>
    <t xml:space="preserve">TXN-202608-015323</t>
  </si>
  <si>
    <t xml:space="preserve">AC-VB-0112</t>
  </si>
  <si>
    <t xml:space="preserve">TXN-202608-015365</t>
  </si>
  <si>
    <t xml:space="preserve">AC-VB-0113</t>
  </si>
  <si>
    <t xml:space="preserve">TXN-202608-015430</t>
  </si>
  <si>
    <t xml:space="preserve">AC-VB-0114</t>
  </si>
  <si>
    <t xml:space="preserve">TXN-202608-015500</t>
  </si>
  <si>
    <t xml:space="preserve">AC-VB-0115</t>
  </si>
  <si>
    <t xml:space="preserve">TXN-202608-015581</t>
  </si>
  <si>
    <t xml:space="preserve">AC-VB-0116</t>
  </si>
  <si>
    <t xml:space="preserve">TXN-202608-015658</t>
  </si>
  <si>
    <t xml:space="preserve">AC-VB-0117</t>
  </si>
  <si>
    <t xml:space="preserve">TXN-202608-015719</t>
  </si>
  <si>
    <t xml:space="preserve">AC-VB-0118</t>
  </si>
  <si>
    <t xml:space="preserve">TXN-202608-015773</t>
  </si>
  <si>
    <t xml:space="preserve">AC-VB-0119</t>
  </si>
  <si>
    <t xml:space="preserve">TXN-202608-015849</t>
  </si>
  <si>
    <t xml:space="preserve">AC-VB-0120</t>
  </si>
  <si>
    <t xml:space="preserve">TXN-202608-015892</t>
  </si>
  <si>
    <t xml:space="preserve">AC-VB-0121</t>
  </si>
  <si>
    <t xml:space="preserve">TXN-202608-015963</t>
  </si>
  <si>
    <t xml:space="preserve">AC-VB-0122</t>
  </si>
  <si>
    <t xml:space="preserve">TXN-202608-016006</t>
  </si>
  <si>
    <t xml:space="preserve">AC-VB-0123</t>
  </si>
  <si>
    <t xml:space="preserve">TXN-202608-016050</t>
  </si>
  <si>
    <t xml:space="preserve">AC-VB-0124</t>
  </si>
  <si>
    <t xml:space="preserve">TXN-202608-016112</t>
  </si>
  <si>
    <t xml:space="preserve">AC-VB-0201</t>
  </si>
  <si>
    <t xml:space="preserve">TXN-202608-016174</t>
  </si>
  <si>
    <t xml:space="preserve">AC-VB-0202</t>
  </si>
  <si>
    <t xml:space="preserve">TXN-202608-016222</t>
  </si>
  <si>
    <t xml:space="preserve">AC-VB-0203</t>
  </si>
  <si>
    <t xml:space="preserve">TXN-202608-016304</t>
  </si>
  <si>
    <t xml:space="preserve">AC-VB-0204</t>
  </si>
  <si>
    <t xml:space="preserve">TXN-202608-016360</t>
  </si>
  <si>
    <t xml:space="preserve">AC-VB-0205</t>
  </si>
  <si>
    <t xml:space="preserve">TXN-202608-016410</t>
  </si>
  <si>
    <t xml:space="preserve">AC-VB-0206</t>
  </si>
  <si>
    <t xml:space="preserve">TXN-202608-016464</t>
  </si>
  <si>
    <t xml:space="preserve">AC-VB-0207</t>
  </si>
  <si>
    <t xml:space="preserve">TXN-202608-016515</t>
  </si>
  <si>
    <t xml:space="preserve">AC-VB-0208</t>
  </si>
  <si>
    <t xml:space="preserve">TXN-202608-016568</t>
  </si>
  <si>
    <t xml:space="preserve">AC-VB-0209</t>
  </si>
  <si>
    <t xml:space="preserve">TXN-202608-016611</t>
  </si>
  <si>
    <t xml:space="preserve">AC-VB-0210</t>
  </si>
  <si>
    <t xml:space="preserve">TXN-202608-016682</t>
  </si>
  <si>
    <t xml:space="preserve">AC-VB-0211</t>
  </si>
  <si>
    <t xml:space="preserve">TXN-202608-016761</t>
  </si>
  <si>
    <t xml:space="preserve">AC-VB-0212</t>
  </si>
  <si>
    <t xml:space="preserve">TXN-202608-016822</t>
  </si>
  <si>
    <t xml:space="preserve">AC-VB-0213</t>
  </si>
  <si>
    <t xml:space="preserve">TXN-202608-016902</t>
  </si>
  <si>
    <t xml:space="preserve">AC-VB-0214</t>
  </si>
  <si>
    <t xml:space="preserve">TXN-202608-016986</t>
  </si>
  <si>
    <t xml:space="preserve">AC-VB-0215</t>
  </si>
  <si>
    <t xml:space="preserve">TXN-202608-017048</t>
  </si>
  <si>
    <t xml:space="preserve">AC-VB-0216</t>
  </si>
  <si>
    <t xml:space="preserve">TXN-202608-017085</t>
  </si>
  <si>
    <t xml:space="preserve">AC-VB-0217</t>
  </si>
  <si>
    <t xml:space="preserve">TXN-202608-017128</t>
  </si>
  <si>
    <t xml:space="preserve">AC-VB-0218</t>
  </si>
  <si>
    <t xml:space="preserve">TXN-202608-017192</t>
  </si>
  <si>
    <t xml:space="preserve">AC-VB-0219</t>
  </si>
  <si>
    <t xml:space="preserve">TXN-202608-017235</t>
  </si>
  <si>
    <t xml:space="preserve">AC-VB-0220</t>
  </si>
  <si>
    <t xml:space="preserve">TXN-202608-017306</t>
  </si>
  <si>
    <t xml:space="preserve">AC-VB-0221</t>
  </si>
  <si>
    <t xml:space="preserve">TXN-202608-017366</t>
  </si>
  <si>
    <t xml:space="preserve">AC-VB-0222</t>
  </si>
  <si>
    <t xml:space="preserve">TXN-202608-017445</t>
  </si>
  <si>
    <t xml:space="preserve">AC-VB-0223</t>
  </si>
  <si>
    <t xml:space="preserve">TXN-202608-017488</t>
  </si>
  <si>
    <t xml:space="preserve">AC-VB-0224</t>
  </si>
  <si>
    <t xml:space="preserve">TXN-202608-017533</t>
  </si>
  <si>
    <t xml:space="preserve">AC-VB-0302</t>
  </si>
  <si>
    <t xml:space="preserve">TXN-202608-017584</t>
  </si>
  <si>
    <t xml:space="preserve">AC-VB-0303</t>
  </si>
  <si>
    <t xml:space="preserve">TXN-202608-017650</t>
  </si>
  <si>
    <t xml:space="preserve">AC-VB-0304</t>
  </si>
  <si>
    <t xml:space="preserve">TXN-202608-017703</t>
  </si>
  <si>
    <t xml:space="preserve">AC-VB-0305</t>
  </si>
  <si>
    <t xml:space="preserve">TXN-202608-017754</t>
  </si>
  <si>
    <t xml:space="preserve">AC-VB-0306</t>
  </si>
  <si>
    <t xml:space="preserve">TXN-202608-017806</t>
  </si>
  <si>
    <t xml:space="preserve">AC-VB-0307</t>
  </si>
  <si>
    <t xml:space="preserve">TXN-202608-017857</t>
  </si>
  <si>
    <t xml:space="preserve">AC-VB-0308</t>
  </si>
  <si>
    <t xml:space="preserve">TXN-202608-017903</t>
  </si>
  <si>
    <t xml:space="preserve">AC-VB-0309</t>
  </si>
  <si>
    <t xml:space="preserve">TXN-202608-017965</t>
  </si>
  <si>
    <t xml:space="preserve">AC-VB-0310</t>
  </si>
  <si>
    <t xml:space="preserve">TXN-202608-018019</t>
  </si>
  <si>
    <t xml:space="preserve">AC-VB-0311</t>
  </si>
  <si>
    <t xml:space="preserve">TXN-202608-018068</t>
  </si>
  <si>
    <t xml:space="preserve">AC-VB-0312</t>
  </si>
  <si>
    <t xml:space="preserve">TXN-202608-018138</t>
  </si>
  <si>
    <t xml:space="preserve">AC-VB-0314</t>
  </si>
  <si>
    <t xml:space="preserve">TXN-202608-018198</t>
  </si>
  <si>
    <t xml:space="preserve">AC-VB-0315</t>
  </si>
  <si>
    <t xml:space="preserve">TXN-202608-018262</t>
  </si>
  <si>
    <t xml:space="preserve">AC-VB-0316</t>
  </si>
  <si>
    <t xml:space="preserve">TXN-202608-018320</t>
  </si>
  <si>
    <t xml:space="preserve">AC-VB-0317</t>
  </si>
  <si>
    <t xml:space="preserve">TXN-202608-018400</t>
  </si>
  <si>
    <t xml:space="preserve">AC-VB-0318</t>
  </si>
  <si>
    <t xml:space="preserve">TXN-202608-018455</t>
  </si>
  <si>
    <t xml:space="preserve">AC-VB-0319</t>
  </si>
  <si>
    <t xml:space="preserve">TXN-202608-018508</t>
  </si>
  <si>
    <t xml:space="preserve">AC-VB-0320</t>
  </si>
  <si>
    <t xml:space="preserve">TXN-202608-018557</t>
  </si>
  <si>
    <t xml:space="preserve">AC-VB-0321</t>
  </si>
  <si>
    <t xml:space="preserve">TXN-202608-018617</t>
  </si>
  <si>
    <t xml:space="preserve">AC-VB-0322</t>
  </si>
  <si>
    <t xml:space="preserve">TXN-202608-018669</t>
  </si>
  <si>
    <t xml:space="preserve">AC-VB-0323</t>
  </si>
  <si>
    <t xml:space="preserve">TXN-202608-018725</t>
  </si>
  <si>
    <t xml:space="preserve">AC-VB-0324</t>
  </si>
  <si>
    <t xml:space="preserve">TXN-202608-018802</t>
  </si>
  <si>
    <t xml:space="preserve">AC-VB-0401</t>
  </si>
  <si>
    <t xml:space="preserve">TXN-202608-018865</t>
  </si>
  <si>
    <t xml:space="preserve">AC-VB-0402</t>
  </si>
  <si>
    <t xml:space="preserve">TXN-202608-018940</t>
  </si>
  <si>
    <t xml:space="preserve">AC-VB-0403</t>
  </si>
  <si>
    <t xml:space="preserve">TXN-202608-018983</t>
  </si>
  <si>
    <t xml:space="preserve">AC-VB-0405</t>
  </si>
  <si>
    <t xml:space="preserve">TXN-202608-019062</t>
  </si>
  <si>
    <t xml:space="preserve">AC-VB-0406</t>
  </si>
  <si>
    <t xml:space="preserve">TXN-202608-019137</t>
  </si>
  <si>
    <t xml:space="preserve">AC-VB-0407</t>
  </si>
  <si>
    <t xml:space="preserve">TXN-202608-019207</t>
  </si>
  <si>
    <t xml:space="preserve">AC-VB-0408</t>
  </si>
  <si>
    <t xml:space="preserve">TXN-202608-019276</t>
  </si>
  <si>
    <t xml:space="preserve">AC-VB-0409</t>
  </si>
  <si>
    <t xml:space="preserve">TXN-202608-019357</t>
  </si>
  <si>
    <t xml:space="preserve">AC-VB-0410</t>
  </si>
  <si>
    <t xml:space="preserve">TXN-202608-019425</t>
  </si>
  <si>
    <t xml:space="preserve">AC-VB-0411</t>
  </si>
  <si>
    <t xml:space="preserve">TXN-202608-019500</t>
  </si>
  <si>
    <t xml:space="preserve">AC-VB-0412</t>
  </si>
  <si>
    <t xml:space="preserve">TXN-202608-019561</t>
  </si>
  <si>
    <t xml:space="preserve">AC-VB-0413</t>
  </si>
  <si>
    <t xml:space="preserve">TXN-202608-019598</t>
  </si>
  <si>
    <t xml:space="preserve">AC-VB-0414</t>
  </si>
  <si>
    <t xml:space="preserve">TXN-202608-019663</t>
  </si>
  <si>
    <t xml:space="preserve">AC-VB-0415</t>
  </si>
  <si>
    <t xml:space="preserve">TXN-202608-019720</t>
  </si>
  <si>
    <t xml:space="preserve">AC-VB-0416</t>
  </si>
  <si>
    <t xml:space="preserve">TXN-202608-019788</t>
  </si>
  <si>
    <t xml:space="preserve">AC-VB-0417</t>
  </si>
  <si>
    <t xml:space="preserve">TXN-202608-019868</t>
  </si>
  <si>
    <t xml:space="preserve">AC-VB-0418</t>
  </si>
  <si>
    <t xml:space="preserve">TXN-202608-019949</t>
  </si>
  <si>
    <t xml:space="preserve">AC-VB-0419</t>
  </si>
  <si>
    <t xml:space="preserve">TXN-202608-020031</t>
  </si>
  <si>
    <t xml:space="preserve">AC-VB-0420</t>
  </si>
  <si>
    <t xml:space="preserve">TXN-202608-020087</t>
  </si>
  <si>
    <t xml:space="preserve">AC-VB-0422</t>
  </si>
  <si>
    <t xml:space="preserve">TXN-202608-020126</t>
  </si>
  <si>
    <t xml:space="preserve">AC-VB-0423</t>
  </si>
  <si>
    <t xml:space="preserve">TXN-202608-020181</t>
  </si>
  <si>
    <t xml:space="preserve">AC-VB-0424</t>
  </si>
  <si>
    <t xml:space="preserve">TXN-202608-020253</t>
  </si>
  <si>
    <t xml:space="preserve">AC-VB-0501</t>
  </si>
  <si>
    <t xml:space="preserve">TXN-202608-020310</t>
  </si>
  <si>
    <t xml:space="preserve">AC-VB-0502</t>
  </si>
  <si>
    <t xml:space="preserve">TXN-202608-020377</t>
  </si>
  <si>
    <t xml:space="preserve">AC-VB-0504</t>
  </si>
  <si>
    <t xml:space="preserve">TXN-202608-020417</t>
  </si>
  <si>
    <t xml:space="preserve">AC-VB-0505</t>
  </si>
  <si>
    <t xml:space="preserve">TXN-202608-020480</t>
  </si>
  <si>
    <t xml:space="preserve">AC-VB-0506</t>
  </si>
  <si>
    <t xml:space="preserve">TXN-202608-020550</t>
  </si>
  <si>
    <t xml:space="preserve">AC-VB-0507</t>
  </si>
  <si>
    <t xml:space="preserve">TXN-202608-020609</t>
  </si>
  <si>
    <t xml:space="preserve">AC-VB-0508</t>
  </si>
  <si>
    <t xml:space="preserve">TXN-202608-020671</t>
  </si>
  <si>
    <t xml:space="preserve">AC-VB-0509</t>
  </si>
  <si>
    <t xml:space="preserve">TXN-202608-020741</t>
  </si>
  <si>
    <t xml:space="preserve">AC-VB-0510</t>
  </si>
  <si>
    <t xml:space="preserve">TXN-202608-020819</t>
  </si>
  <si>
    <t xml:space="preserve">AC-VB-0511</t>
  </si>
  <si>
    <t xml:space="preserve">TXN-202608-020854</t>
  </si>
  <si>
    <t xml:space="preserve">AC-VB-0512</t>
  </si>
  <si>
    <t xml:space="preserve">TXN-202608-020904</t>
  </si>
  <si>
    <t xml:space="preserve">AC-VB-0513</t>
  </si>
  <si>
    <t xml:space="preserve">TXN-202608-020943</t>
  </si>
  <si>
    <t xml:space="preserve">AC-VB-0514</t>
  </si>
  <si>
    <t xml:space="preserve">TXN-202608-021014</t>
  </si>
  <si>
    <t xml:space="preserve">AC-VB-0515</t>
  </si>
  <si>
    <t xml:space="preserve">TXN-202608-021057</t>
  </si>
  <si>
    <t xml:space="preserve">AC-VB-0517</t>
  </si>
  <si>
    <t xml:space="preserve">TXN-202608-021124</t>
  </si>
  <si>
    <t xml:space="preserve">AC-VB-0518</t>
  </si>
  <si>
    <t xml:space="preserve">TXN-202608-021195</t>
  </si>
  <si>
    <t xml:space="preserve">AC-VB-0519</t>
  </si>
  <si>
    <t xml:space="preserve">TXN-202608-021264</t>
  </si>
  <si>
    <t xml:space="preserve">AC-VB-0520</t>
  </si>
  <si>
    <t xml:space="preserve">TXN-202608-021330</t>
  </si>
  <si>
    <t xml:space="preserve">AC-VB-0521</t>
  </si>
  <si>
    <t xml:space="preserve">TXN-202608-021373</t>
  </si>
  <si>
    <t xml:space="preserve">AC-VB-0522</t>
  </si>
  <si>
    <t xml:space="preserve">TXN-202608-021442</t>
  </si>
  <si>
    <t xml:space="preserve">AC-VB-0523</t>
  </si>
  <si>
    <t xml:space="preserve">TXN-202608-021527</t>
  </si>
  <si>
    <t xml:space="preserve">AC-VB-0524</t>
  </si>
  <si>
    <t xml:space="preserve">TXN-202608-021568</t>
  </si>
  <si>
    <t xml:space="preserve">AC-VB-0601</t>
  </si>
  <si>
    <t xml:space="preserve">TXN-202608-021618</t>
  </si>
  <si>
    <t xml:space="preserve">AC-VB-0602</t>
  </si>
  <si>
    <t xml:space="preserve">TXN-202608-021670</t>
  </si>
  <si>
    <t xml:space="preserve">AC-VB-0603</t>
  </si>
  <si>
    <t xml:space="preserve">TXN-202608-021707</t>
  </si>
  <si>
    <t xml:space="preserve">AC-VB-0604</t>
  </si>
  <si>
    <t xml:space="preserve">TXN-202608-021751</t>
  </si>
  <si>
    <t xml:space="preserve">AC-VB-0605</t>
  </si>
  <si>
    <t xml:space="preserve">TXN-202608-021833</t>
  </si>
  <si>
    <t xml:space="preserve">AC-VB-0606</t>
  </si>
  <si>
    <t xml:space="preserve">TXN-202608-021913</t>
  </si>
  <si>
    <t xml:space="preserve">AC-VB-0607</t>
  </si>
  <si>
    <t xml:space="preserve">TXN-202608-021980</t>
  </si>
  <si>
    <t xml:space="preserve">AC-VB-0609</t>
  </si>
  <si>
    <t xml:space="preserve">TXN-202608-022062</t>
  </si>
  <si>
    <t xml:space="preserve">AC-VB-0610</t>
  </si>
  <si>
    <t xml:space="preserve">TXN-202608-022115</t>
  </si>
  <si>
    <t xml:space="preserve">AC-VB-0611</t>
  </si>
  <si>
    <t xml:space="preserve">TXN-202608-022168</t>
  </si>
  <si>
    <t xml:space="preserve">AC-VB-0612</t>
  </si>
  <si>
    <t xml:space="preserve">TXN-202608-022231</t>
  </si>
  <si>
    <t xml:space="preserve">AC-VB-0613</t>
  </si>
  <si>
    <t xml:space="preserve">TXN-202608-022302</t>
  </si>
  <si>
    <t xml:space="preserve">AC-VB-0614</t>
  </si>
  <si>
    <t xml:space="preserve">TXN-202608-022352</t>
  </si>
  <si>
    <t xml:space="preserve">AC-VB-0615</t>
  </si>
  <si>
    <t xml:space="preserve">TXN-202608-022429</t>
  </si>
  <si>
    <t xml:space="preserve">AC-VB-0616</t>
  </si>
  <si>
    <t xml:space="preserve">TXN-202608-022511</t>
  </si>
  <si>
    <t xml:space="preserve">AC-VB-0617</t>
  </si>
  <si>
    <t xml:space="preserve">TXN-202608-022571</t>
  </si>
  <si>
    <t xml:space="preserve">AC-VB-0618</t>
  </si>
  <si>
    <t xml:space="preserve">TXN-202608-022636</t>
  </si>
  <si>
    <t xml:space="preserve">AC-VB-0619</t>
  </si>
  <si>
    <t xml:space="preserve">TXN-202608-022704</t>
  </si>
  <si>
    <t xml:space="preserve">AC-VB-0620</t>
  </si>
  <si>
    <t xml:space="preserve">TXN-202608-022757</t>
  </si>
  <si>
    <t xml:space="preserve">AC-VB-0621</t>
  </si>
  <si>
    <t xml:space="preserve">TXN-202608-022809</t>
  </si>
  <si>
    <t xml:space="preserve">AC-VB-0622</t>
  </si>
  <si>
    <t xml:space="preserve">TXN-202608-022846</t>
  </si>
  <si>
    <t xml:space="preserve">AC-VB-0623</t>
  </si>
  <si>
    <t xml:space="preserve">TXN-202608-022928</t>
  </si>
  <si>
    <t xml:space="preserve">AC-VB-0624</t>
  </si>
  <si>
    <t xml:space="preserve">TXN-202608-022993</t>
  </si>
  <si>
    <t xml:space="preserve">AC-VB-0701</t>
  </si>
  <si>
    <t xml:space="preserve">TXN-202608-023071</t>
  </si>
  <si>
    <t xml:space="preserve">AC-VB-0703</t>
  </si>
  <si>
    <t xml:space="preserve">TXN-202608-023148</t>
  </si>
  <si>
    <t xml:space="preserve">AC-VB-0704</t>
  </si>
  <si>
    <t xml:space="preserve">TXN-202608-023204</t>
  </si>
  <si>
    <t xml:space="preserve">AC-VB-0705</t>
  </si>
  <si>
    <t xml:space="preserve">TXN-202608-023276</t>
  </si>
  <si>
    <t xml:space="preserve">AC-VB-0706</t>
  </si>
  <si>
    <t xml:space="preserve">TXN-202608-023322</t>
  </si>
  <si>
    <t xml:space="preserve">AC-VB-0707</t>
  </si>
  <si>
    <t xml:space="preserve">TXN-202608-023395</t>
  </si>
  <si>
    <t xml:space="preserve">AC-VB-0708</t>
  </si>
  <si>
    <t xml:space="preserve">TXN-202608-023466</t>
  </si>
  <si>
    <t xml:space="preserve">AC-VB-0709</t>
  </si>
  <si>
    <t xml:space="preserve">TXN-202608-023520</t>
  </si>
  <si>
    <t xml:space="preserve">AC-VB-0710</t>
  </si>
  <si>
    <t xml:space="preserve">TXN-202608-023563</t>
  </si>
  <si>
    <t xml:space="preserve">AC-VB-0711</t>
  </si>
  <si>
    <t xml:space="preserve">TXN-202608-023629</t>
  </si>
  <si>
    <t xml:space="preserve">AC-VB-0712</t>
  </si>
  <si>
    <t xml:space="preserve">TXN-202608-023683</t>
  </si>
  <si>
    <t xml:space="preserve">AC-VB-0713</t>
  </si>
  <si>
    <t xml:space="preserve">TXN-202608-023748</t>
  </si>
  <si>
    <t xml:space="preserve">AC-VB-0714</t>
  </si>
  <si>
    <t xml:space="preserve">TXN-202608-023824</t>
  </si>
  <si>
    <t xml:space="preserve">AC-VB-0715</t>
  </si>
  <si>
    <t xml:space="preserve">TXN-202608-023899</t>
  </si>
  <si>
    <t xml:space="preserve">AC-VB-0716</t>
  </si>
  <si>
    <t xml:space="preserve">TXN-202608-023969</t>
  </si>
  <si>
    <t xml:space="preserve">AC-VB-0717</t>
  </si>
  <si>
    <t xml:space="preserve">TXN-202608-024052</t>
  </si>
  <si>
    <t xml:space="preserve">AC-VB-0718</t>
  </si>
  <si>
    <t xml:space="preserve">TXN-202608-024133</t>
  </si>
  <si>
    <t xml:space="preserve">AC-VB-0719</t>
  </si>
  <si>
    <t xml:space="preserve">TXN-202608-024196</t>
  </si>
  <si>
    <t xml:space="preserve">AC-VB-0720</t>
  </si>
  <si>
    <t xml:space="preserve">TXN-202608-024248</t>
  </si>
  <si>
    <t xml:space="preserve">AC-VB-0721</t>
  </si>
  <si>
    <t xml:space="preserve">TXN-202608-024314</t>
  </si>
  <si>
    <t xml:space="preserve">AC-VB-0722</t>
  </si>
  <si>
    <t xml:space="preserve">TXN-202608-024390</t>
  </si>
  <si>
    <t xml:space="preserve">AC-VB-0723</t>
  </si>
  <si>
    <t xml:space="preserve">TXN-202608-024453</t>
  </si>
  <si>
    <t xml:space="preserve">AC-VB-0724</t>
  </si>
  <si>
    <t xml:space="preserve">TXN-202608-024528</t>
  </si>
  <si>
    <t xml:space="preserve">AC-VB-0801</t>
  </si>
  <si>
    <t xml:space="preserve">TXN-202608-024575</t>
  </si>
  <si>
    <t xml:space="preserve">AC-VB-0802</t>
  </si>
  <si>
    <t xml:space="preserve">TXN-202608-024658</t>
  </si>
  <si>
    <t xml:space="preserve">AC-VB-0803</t>
  </si>
  <si>
    <t xml:space="preserve">TXN-202608-024724</t>
  </si>
  <si>
    <t xml:space="preserve">AC-VB-0804</t>
  </si>
  <si>
    <t xml:space="preserve">TXN-202608-024764</t>
  </si>
  <si>
    <t xml:space="preserve">AC-VB-0805</t>
  </si>
  <si>
    <t xml:space="preserve">TXN-202608-024806</t>
  </si>
  <si>
    <t xml:space="preserve">AC-VB-0806</t>
  </si>
  <si>
    <t xml:space="preserve">TXN-202608-024843</t>
  </si>
  <si>
    <t xml:space="preserve">AC-VB-0807</t>
  </si>
  <si>
    <t xml:space="preserve">TXN-202608-024925</t>
  </si>
  <si>
    <t xml:space="preserve">AC-VB-0808</t>
  </si>
  <si>
    <t xml:space="preserve">TXN-202608-024985</t>
  </si>
  <si>
    <t xml:space="preserve">AC-VB-0810</t>
  </si>
  <si>
    <t xml:space="preserve">TXN-202608-025051</t>
  </si>
  <si>
    <t xml:space="preserve">AC-VB-0811</t>
  </si>
  <si>
    <t xml:space="preserve">TXN-202608-025106</t>
  </si>
  <si>
    <t xml:space="preserve">AC-VB-0812</t>
  </si>
  <si>
    <t xml:space="preserve">TXN-202608-025180</t>
  </si>
  <si>
    <t xml:space="preserve">AC-VB-0813</t>
  </si>
  <si>
    <t xml:space="preserve">TXN-202608-025221</t>
  </si>
  <si>
    <t xml:space="preserve">AC-VB-0814</t>
  </si>
  <si>
    <t xml:space="preserve">TXN-202608-025274</t>
  </si>
  <si>
    <t xml:space="preserve">AC-VB-0815</t>
  </si>
  <si>
    <t xml:space="preserve">TXN-202608-025342</t>
  </si>
  <si>
    <t xml:space="preserve">AC-VB-0816</t>
  </si>
  <si>
    <t xml:space="preserve">TXN-202608-025421</t>
  </si>
  <si>
    <t xml:space="preserve">AC-VB-0817</t>
  </si>
  <si>
    <t xml:space="preserve">TXN-202608-025469</t>
  </si>
  <si>
    <t xml:space="preserve">AC-VB-0818</t>
  </si>
  <si>
    <t xml:space="preserve">TXN-202608-025515</t>
  </si>
  <si>
    <t xml:space="preserve">AC-VB-0819</t>
  </si>
  <si>
    <t xml:space="preserve">TXN-202608-025599</t>
  </si>
  <si>
    <t xml:space="preserve">AC-VB-0820</t>
  </si>
  <si>
    <t xml:space="preserve">TXN-202608-025654</t>
  </si>
  <si>
    <t xml:space="preserve">AC-VB-0821</t>
  </si>
  <si>
    <t xml:space="preserve">TXN-202608-025726</t>
  </si>
  <si>
    <t xml:space="preserve">AC-VB-0822</t>
  </si>
  <si>
    <t xml:space="preserve">TXN-202608-025778</t>
  </si>
  <si>
    <t xml:space="preserve">AC-VB-0823</t>
  </si>
  <si>
    <t xml:space="preserve">TXN-202608-025851</t>
  </si>
  <si>
    <t xml:space="preserve">AC-VB-0901</t>
  </si>
  <si>
    <t xml:space="preserve">TXN-202608-025912</t>
  </si>
  <si>
    <t xml:space="preserve">AC-VB-0902</t>
  </si>
  <si>
    <t xml:space="preserve">TXN-202608-025972</t>
  </si>
  <si>
    <t xml:space="preserve">AC-VB-0903</t>
  </si>
  <si>
    <t xml:space="preserve">TXN-202608-026052</t>
  </si>
  <si>
    <t xml:space="preserve">AC-VB-0904</t>
  </si>
  <si>
    <t xml:space="preserve">TXN-202608-026105</t>
  </si>
  <si>
    <t xml:space="preserve">AC-VB-0905</t>
  </si>
  <si>
    <t xml:space="preserve">TXN-202608-026174</t>
  </si>
  <si>
    <t xml:space="preserve">AC-VB-0906</t>
  </si>
  <si>
    <t xml:space="preserve">TXN-202608-026249</t>
  </si>
  <si>
    <t xml:space="preserve">AC-VB-0907</t>
  </si>
  <si>
    <t xml:space="preserve">TXN-202608-026315</t>
  </si>
  <si>
    <t xml:space="preserve">AC-VB-0908</t>
  </si>
  <si>
    <t xml:space="preserve">TXN-202608-026383</t>
  </si>
  <si>
    <t xml:space="preserve">AC-VB-0909</t>
  </si>
  <si>
    <t xml:space="preserve">TXN-202608-026438</t>
  </si>
  <si>
    <t xml:space="preserve">AC-VB-0910</t>
  </si>
  <si>
    <t xml:space="preserve">TXN-202608-026488</t>
  </si>
  <si>
    <t xml:space="preserve">AC-VB-0911</t>
  </si>
  <si>
    <t xml:space="preserve">TXN-202608-026527</t>
  </si>
  <si>
    <t xml:space="preserve">AC-VB-0912</t>
  </si>
  <si>
    <t xml:space="preserve">TXN-202608-026582</t>
  </si>
  <si>
    <t xml:space="preserve">AC-VB-0913</t>
  </si>
  <si>
    <t xml:space="preserve">TXN-202608-026661</t>
  </si>
  <si>
    <t xml:space="preserve">AC-VB-0914</t>
  </si>
  <si>
    <t xml:space="preserve">TXN-202608-026739</t>
  </si>
  <si>
    <t xml:space="preserve">AC-VB-0915</t>
  </si>
  <si>
    <t xml:space="preserve">TXN-202608-026792</t>
  </si>
  <si>
    <t xml:space="preserve">AC-VB-0916</t>
  </si>
  <si>
    <t xml:space="preserve">TXN-202608-026843</t>
  </si>
  <si>
    <t xml:space="preserve">AC-VB-0917</t>
  </si>
  <si>
    <t xml:space="preserve">TXN-202608-026923</t>
  </si>
  <si>
    <t xml:space="preserve">AC-VB-0918</t>
  </si>
  <si>
    <t xml:space="preserve">TXN-202608-026985</t>
  </si>
  <si>
    <t xml:space="preserve">AC-VB-0919</t>
  </si>
  <si>
    <t xml:space="preserve">TXN-202608-027025</t>
  </si>
  <si>
    <t xml:space="preserve">AC-VB-0920</t>
  </si>
  <si>
    <t xml:space="preserve">TXN-202608-027066</t>
  </si>
  <si>
    <t xml:space="preserve">AC-VB-0921</t>
  </si>
  <si>
    <t xml:space="preserve">TXN-202608-027119</t>
  </si>
  <si>
    <t xml:space="preserve">AC-VB-0923</t>
  </si>
  <si>
    <t xml:space="preserve">TXN-202608-027201</t>
  </si>
  <si>
    <t xml:space="preserve">AC-VB-0924</t>
  </si>
  <si>
    <t xml:space="preserve">TXN-202608-027264</t>
  </si>
  <si>
    <t xml:space="preserve">AC-VB-1001</t>
  </si>
  <si>
    <t xml:space="preserve">TXN-202608-027309</t>
  </si>
  <si>
    <t xml:space="preserve">AC-VB-1002</t>
  </si>
  <si>
    <t xml:space="preserve">TXN-202608-027352</t>
  </si>
  <si>
    <t xml:space="preserve">AC-VB-1004</t>
  </si>
  <si>
    <t xml:space="preserve">TXN-202608-027398</t>
  </si>
  <si>
    <t xml:space="preserve">AC-VB-1005</t>
  </si>
  <si>
    <t xml:space="preserve">TXN-202608-027475</t>
  </si>
  <si>
    <t xml:space="preserve">AC-VB-1006</t>
  </si>
  <si>
    <t xml:space="preserve">TXN-202608-027529</t>
  </si>
  <si>
    <t xml:space="preserve">AC-VB-1007</t>
  </si>
  <si>
    <t xml:space="preserve">TXN-202608-027580</t>
  </si>
  <si>
    <t xml:space="preserve">AC-VB-1008</t>
  </si>
  <si>
    <t xml:space="preserve">TXN-202608-027652</t>
  </si>
  <si>
    <t xml:space="preserve">AC-VB-1009</t>
  </si>
  <si>
    <t xml:space="preserve">TXN-202608-027738</t>
  </si>
  <si>
    <t xml:space="preserve">AC-VB-1010</t>
  </si>
  <si>
    <t xml:space="preserve">TXN-202608-027776</t>
  </si>
  <si>
    <t xml:space="preserve">AC-VB-1011</t>
  </si>
  <si>
    <t xml:space="preserve">TXN-202608-027841</t>
  </si>
  <si>
    <t xml:space="preserve">AC-VB-1012</t>
  </si>
  <si>
    <t xml:space="preserve">TXN-202608-027911</t>
  </si>
  <si>
    <t xml:space="preserve">AC-VB-1013</t>
  </si>
  <si>
    <t xml:space="preserve">TXN-202608-027988</t>
  </si>
  <si>
    <t xml:space="preserve">AC-VB-1014</t>
  </si>
  <si>
    <t xml:space="preserve">TXN-202608-028037</t>
  </si>
  <si>
    <t xml:space="preserve">AC-VB-1015</t>
  </si>
  <si>
    <t xml:space="preserve">TXN-202608-028112</t>
  </si>
  <si>
    <t xml:space="preserve">AC-VB-1016</t>
  </si>
  <si>
    <t xml:space="preserve">TXN-202608-028162</t>
  </si>
  <si>
    <t xml:space="preserve">AC-VB-1017</t>
  </si>
  <si>
    <t xml:space="preserve">TXN-202608-028239</t>
  </si>
  <si>
    <t xml:space="preserve">AC-VB-1018</t>
  </si>
  <si>
    <t xml:space="preserve">TXN-202608-028294</t>
  </si>
  <si>
    <t xml:space="preserve">AC-VB-1019</t>
  </si>
  <si>
    <t xml:space="preserve">TXN-202608-028380</t>
  </si>
  <si>
    <t xml:space="preserve">AC-VB-1020</t>
  </si>
  <si>
    <t xml:space="preserve">TXN-202608-028430</t>
  </si>
  <si>
    <t xml:space="preserve">AC-VB-1021</t>
  </si>
  <si>
    <t xml:space="preserve">TXN-202608-028505</t>
  </si>
  <si>
    <t xml:space="preserve">AC-VB-1022</t>
  </si>
  <si>
    <t xml:space="preserve">TXN-202608-028560</t>
  </si>
  <si>
    <t xml:space="preserve">AC-VB-1023</t>
  </si>
  <si>
    <t xml:space="preserve">TXN-202608-028608</t>
  </si>
  <si>
    <t xml:space="preserve">AC-VB-1024</t>
  </si>
  <si>
    <t xml:space="preserve">TXN-202608-028684</t>
  </si>
  <si>
    <t xml:space="preserve">AC-EW-0101</t>
  </si>
  <si>
    <t xml:space="preserve">TXN-202608-028767</t>
  </si>
  <si>
    <t xml:space="preserve">AC-EW-0102</t>
  </si>
  <si>
    <t xml:space="preserve">TXN-202608-028831</t>
  </si>
  <si>
    <t xml:space="preserve">AC-EW-0103</t>
  </si>
  <si>
    <t xml:space="preserve">TXN-202608-028897</t>
  </si>
  <si>
    <t xml:space="preserve">AC-EW-0105</t>
  </si>
  <si>
    <t xml:space="preserve">TXN-202608-028973</t>
  </si>
  <si>
    <t xml:space="preserve">AC-EW-0106</t>
  </si>
  <si>
    <t xml:space="preserve">TXN-202608-029048</t>
  </si>
  <si>
    <t xml:space="preserve">AC-EW-0107</t>
  </si>
  <si>
    <t xml:space="preserve">TXN-202608-029120</t>
  </si>
  <si>
    <t xml:space="preserve">AC-EW-0108</t>
  </si>
  <si>
    <t xml:space="preserve">TXN-202608-029186</t>
  </si>
  <si>
    <t xml:space="preserve">AC-EW-0109</t>
  </si>
  <si>
    <t xml:space="preserve">TXN-202608-029246</t>
  </si>
  <si>
    <t xml:space="preserve">AC-EW-0110</t>
  </si>
  <si>
    <t xml:space="preserve">TXN-202608-029329</t>
  </si>
  <si>
    <t xml:space="preserve">AC-EW-0111</t>
  </si>
  <si>
    <t xml:space="preserve">TXN-202608-029415</t>
  </si>
  <si>
    <t xml:space="preserve">AC-EW-0112</t>
  </si>
  <si>
    <t xml:space="preserve">TXN-202608-029475</t>
  </si>
  <si>
    <t xml:space="preserve">AC-EW-0113</t>
  </si>
  <si>
    <t xml:space="preserve">TXN-202608-029536</t>
  </si>
  <si>
    <t xml:space="preserve">AC-EW-0114</t>
  </si>
  <si>
    <t xml:space="preserve">TXN-202608-029605</t>
  </si>
  <si>
    <t xml:space="preserve">AC-EW-0115</t>
  </si>
  <si>
    <t xml:space="preserve">TXN-202608-029666</t>
  </si>
  <si>
    <t xml:space="preserve">AC-EW-0116</t>
  </si>
  <si>
    <t xml:space="preserve">TXN-202608-029714</t>
  </si>
  <si>
    <t xml:space="preserve">AC-EW-0118</t>
  </si>
  <si>
    <t xml:space="preserve">TXN-202608-029764</t>
  </si>
  <si>
    <t xml:space="preserve">AC-EW-0119</t>
  </si>
  <si>
    <t xml:space="preserve">TXN-202608-029843</t>
  </si>
  <si>
    <t xml:space="preserve">AC-EW-0120</t>
  </si>
  <si>
    <t xml:space="preserve">TXN-202608-029923</t>
  </si>
  <si>
    <t xml:space="preserve">AC-EW-0121</t>
  </si>
  <si>
    <t xml:space="preserve">TXN-202608-029966</t>
  </si>
  <si>
    <t xml:space="preserve">AC-EW-0122</t>
  </si>
  <si>
    <t xml:space="preserve">TXN-202608-030041</t>
  </si>
  <si>
    <t xml:space="preserve">AC-EW-0123</t>
  </si>
  <si>
    <t xml:space="preserve">TXN-202608-030093</t>
  </si>
  <si>
    <t xml:space="preserve">AC-EW-0124</t>
  </si>
  <si>
    <t xml:space="preserve">TXN-202608-030152</t>
  </si>
  <si>
    <t xml:space="preserve">AC-EW-0201</t>
  </si>
  <si>
    <t xml:space="preserve">TXN-202608-030227</t>
  </si>
  <si>
    <t xml:space="preserve">AC-EW-0202</t>
  </si>
  <si>
    <t xml:space="preserve">TXN-202608-030303</t>
  </si>
  <si>
    <t xml:space="preserve">AC-EW-0203</t>
  </si>
  <si>
    <t xml:space="preserve">TXN-202608-030391</t>
  </si>
  <si>
    <t xml:space="preserve">AC-EW-0204</t>
  </si>
  <si>
    <t xml:space="preserve">TXN-202608-030464</t>
  </si>
  <si>
    <t xml:space="preserve">AC-EW-0206</t>
  </si>
  <si>
    <t xml:space="preserve">TXN-202608-030538</t>
  </si>
  <si>
    <t xml:space="preserve">AC-EW-0207</t>
  </si>
  <si>
    <t xml:space="preserve">TXN-202608-030581</t>
  </si>
  <si>
    <t xml:space="preserve">AC-EW-0208</t>
  </si>
  <si>
    <t xml:space="preserve">TXN-202608-030661</t>
  </si>
  <si>
    <t xml:space="preserve">AC-EW-0209</t>
  </si>
  <si>
    <t xml:space="preserve">TXN-202608-030725</t>
  </si>
  <si>
    <t xml:space="preserve">AC-EW-0210</t>
  </si>
  <si>
    <t xml:space="preserve">TXN-202608-030794</t>
  </si>
  <si>
    <t xml:space="preserve">AC-EW-0211</t>
  </si>
  <si>
    <t xml:space="preserve">TXN-202608-030878</t>
  </si>
  <si>
    <t xml:space="preserve">AC-EW-0212</t>
  </si>
  <si>
    <t xml:space="preserve">TXN-202608-030921</t>
  </si>
  <si>
    <t xml:space="preserve">AC-EW-0214</t>
  </si>
  <si>
    <t xml:space="preserve">TXN-202608-031003</t>
  </si>
  <si>
    <t xml:space="preserve">AC-EW-0215</t>
  </si>
  <si>
    <t xml:space="preserve">TXN-202608-031060</t>
  </si>
  <si>
    <t xml:space="preserve">AC-EW-0216</t>
  </si>
  <si>
    <t xml:space="preserve">TXN-202608-031106</t>
  </si>
  <si>
    <t xml:space="preserve">AC-EW-0217</t>
  </si>
  <si>
    <t xml:space="preserve">TXN-202608-031153</t>
  </si>
  <si>
    <t xml:space="preserve">AC-EW-0218</t>
  </si>
  <si>
    <t xml:space="preserve">TXN-202608-031220</t>
  </si>
  <si>
    <t xml:space="preserve">AC-EW-0219</t>
  </si>
  <si>
    <t xml:space="preserve">TXN-202608-031269</t>
  </si>
  <si>
    <t xml:space="preserve">AC-EW-0220</t>
  </si>
  <si>
    <t xml:space="preserve">TXN-202608-031333</t>
  </si>
  <si>
    <t xml:space="preserve">AC-EW-0221</t>
  </si>
  <si>
    <t xml:space="preserve">TXN-202608-031378</t>
  </si>
  <si>
    <t xml:space="preserve">AC-EW-0222</t>
  </si>
  <si>
    <t xml:space="preserve">TXN-202608-031418</t>
  </si>
  <si>
    <t xml:space="preserve">AC-EW-0223</t>
  </si>
  <si>
    <t xml:space="preserve">TXN-202608-031462</t>
  </si>
  <si>
    <t xml:space="preserve">AC-EW-0224</t>
  </si>
  <si>
    <t xml:space="preserve">TXN-202608-031530</t>
  </si>
  <si>
    <t xml:space="preserve">AC-EW-0302</t>
  </si>
  <si>
    <t xml:space="preserve">TXN-202608-031575</t>
  </si>
  <si>
    <t xml:space="preserve">AC-EW-0303</t>
  </si>
  <si>
    <t xml:space="preserve">TXN-202608-031651</t>
  </si>
  <si>
    <t xml:space="preserve">AC-EW-0304</t>
  </si>
  <si>
    <t xml:space="preserve">TXN-202608-031717</t>
  </si>
  <si>
    <t xml:space="preserve">AC-EW-0305</t>
  </si>
  <si>
    <t xml:space="preserve">TXN-202608-031757</t>
  </si>
  <si>
    <t xml:space="preserve">AC-EW-0306</t>
  </si>
  <si>
    <t xml:space="preserve">TXN-202608-031834</t>
  </si>
  <si>
    <t xml:space="preserve">AC-EW-0307</t>
  </si>
  <si>
    <t xml:space="preserve">TXN-202608-031893</t>
  </si>
  <si>
    <t xml:space="preserve">AC-EW-0308</t>
  </si>
  <si>
    <t xml:space="preserve">TXN-202608-031944</t>
  </si>
  <si>
    <t xml:space="preserve">AC-EW-0309</t>
  </si>
  <si>
    <t xml:space="preserve">TXN-202608-032002</t>
  </si>
  <si>
    <t xml:space="preserve">AC-EW-0311</t>
  </si>
  <si>
    <t xml:space="preserve">TXN-202608-032064</t>
  </si>
  <si>
    <t xml:space="preserve">AC-EW-0312</t>
  </si>
  <si>
    <t xml:space="preserve">TXN-202608-032107</t>
  </si>
  <si>
    <t xml:space="preserve">AC-EW-0313</t>
  </si>
  <si>
    <t xml:space="preserve">TXN-202608-032156</t>
  </si>
  <si>
    <t xml:space="preserve">AC-EW-0314</t>
  </si>
  <si>
    <t xml:space="preserve">TXN-202608-032201</t>
  </si>
  <si>
    <t xml:space="preserve">AC-EW-0315</t>
  </si>
  <si>
    <t xml:space="preserve">TXN-202608-032276</t>
  </si>
  <si>
    <t xml:space="preserve">AC-EW-0316</t>
  </si>
  <si>
    <t xml:space="preserve">TXN-202608-032323</t>
  </si>
  <si>
    <t xml:space="preserve">AC-EW-0317</t>
  </si>
  <si>
    <t xml:space="preserve">TXN-202608-032391</t>
  </si>
  <si>
    <t xml:space="preserve">AC-EW-0318</t>
  </si>
  <si>
    <t xml:space="preserve">TXN-202608-032465</t>
  </si>
  <si>
    <t xml:space="preserve">AC-EW-0319</t>
  </si>
  <si>
    <t xml:space="preserve">TXN-202608-032535</t>
  </si>
  <si>
    <t xml:space="preserve">AC-EW-0321</t>
  </si>
  <si>
    <t xml:space="preserve">TXN-202608-032620</t>
  </si>
  <si>
    <t xml:space="preserve">AC-EW-0322</t>
  </si>
  <si>
    <t xml:space="preserve">TXN-202608-032673</t>
  </si>
  <si>
    <t xml:space="preserve">AC-EW-0323</t>
  </si>
  <si>
    <t xml:space="preserve">TXN-202608-032710</t>
  </si>
  <si>
    <t xml:space="preserve">AC-EW-0324</t>
  </si>
  <si>
    <t xml:space="preserve">TXN-202608-032752</t>
  </si>
  <si>
    <t xml:space="preserve">AC-EW-0401</t>
  </si>
  <si>
    <t xml:space="preserve">TXN-202608-032804</t>
  </si>
  <si>
    <t xml:space="preserve">AC-EW-0402</t>
  </si>
  <si>
    <t xml:space="preserve">TXN-202608-032868</t>
  </si>
  <si>
    <t xml:space="preserve">AC-EW-0403</t>
  </si>
  <si>
    <t xml:space="preserve">TXN-202608-032927</t>
  </si>
  <si>
    <t xml:space="preserve">AC-EW-0404</t>
  </si>
  <si>
    <t xml:space="preserve">TXN-202608-032961</t>
  </si>
  <si>
    <t xml:space="preserve">AC-EW-0405</t>
  </si>
  <si>
    <t xml:space="preserve">TXN-202608-033039</t>
  </si>
  <si>
    <t xml:space="preserve">AC-EW-0406</t>
  </si>
  <si>
    <t xml:space="preserve">TXN-202608-033099</t>
  </si>
  <si>
    <t xml:space="preserve">AC-EW-0407</t>
  </si>
  <si>
    <t xml:space="preserve">TXN-202608-033166</t>
  </si>
  <si>
    <t xml:space="preserve">AC-EW-0408</t>
  </si>
  <si>
    <t xml:space="preserve">TXN-202608-033249</t>
  </si>
  <si>
    <t xml:space="preserve">AC-EW-0409</t>
  </si>
  <si>
    <t xml:space="preserve">TXN-202608-033291</t>
  </si>
  <si>
    <t xml:space="preserve">AC-EW-0410</t>
  </si>
  <si>
    <t xml:space="preserve">TXN-202608-033364</t>
  </si>
  <si>
    <t xml:space="preserve">AC-EW-0411</t>
  </si>
  <si>
    <t xml:space="preserve">TXN-202608-033423</t>
  </si>
  <si>
    <t xml:space="preserve">AC-EW-0412</t>
  </si>
  <si>
    <t xml:space="preserve">TXN-202608-033480</t>
  </si>
  <si>
    <t xml:space="preserve">AC-EW-0413</t>
  </si>
  <si>
    <t xml:space="preserve">TXN-202608-033549</t>
  </si>
  <si>
    <t xml:space="preserve">AC-EW-0414</t>
  </si>
  <si>
    <t xml:space="preserve">TXN-202608-033601</t>
  </si>
  <si>
    <t xml:space="preserve">AC-EW-0415</t>
  </si>
  <si>
    <t xml:space="preserve">TXN-202608-033637</t>
  </si>
  <si>
    <t xml:space="preserve">AC-EW-0416</t>
  </si>
  <si>
    <t xml:space="preserve">TXN-202608-033694</t>
  </si>
  <si>
    <t xml:space="preserve">AC-EW-0417</t>
  </si>
  <si>
    <t xml:space="preserve">TXN-202608-033739</t>
  </si>
  <si>
    <t xml:space="preserve">AC-EW-0418</t>
  </si>
  <si>
    <t xml:space="preserve">TXN-202608-033803</t>
  </si>
  <si>
    <t xml:space="preserve">AC-EW-0419</t>
  </si>
  <si>
    <t xml:space="preserve">TXN-202608-033845</t>
  </si>
  <si>
    <t xml:space="preserve">AC-EW-0420</t>
  </si>
  <si>
    <t xml:space="preserve">TXN-202608-033895</t>
  </si>
  <si>
    <t xml:space="preserve">AC-EW-0421</t>
  </si>
  <si>
    <t xml:space="preserve">TXN-202608-033944</t>
  </si>
  <si>
    <t xml:space="preserve">AC-EW-0423</t>
  </si>
  <si>
    <t xml:space="preserve">TXN-202608-034023</t>
  </si>
  <si>
    <t xml:space="preserve">AC-EW-0424</t>
  </si>
  <si>
    <t xml:space="preserve">TXN-202608-034088</t>
  </si>
  <si>
    <t xml:space="preserve">AC-EW-0502</t>
  </si>
  <si>
    <t xml:space="preserve">TXN-202608-034166</t>
  </si>
  <si>
    <t xml:space="preserve">AC-EW-0503</t>
  </si>
  <si>
    <t xml:space="preserve">TXN-202608-034246</t>
  </si>
  <si>
    <t xml:space="preserve">AC-EW-0504</t>
  </si>
  <si>
    <t xml:space="preserve">TXN-202608-034302</t>
  </si>
  <si>
    <t xml:space="preserve">AC-EW-0505</t>
  </si>
  <si>
    <t xml:space="preserve">TXN-202608-034374</t>
  </si>
  <si>
    <t xml:space="preserve">AC-EW-0506</t>
  </si>
  <si>
    <t xml:space="preserve">TXN-202608-034456</t>
  </si>
  <si>
    <t xml:space="preserve">AC-EW-0507</t>
  </si>
  <si>
    <t xml:space="preserve">TXN-202608-034510</t>
  </si>
  <si>
    <t xml:space="preserve">AC-EW-0508</t>
  </si>
  <si>
    <t xml:space="preserve">TXN-202608-034564</t>
  </si>
  <si>
    <t xml:space="preserve">AC-EW-0510</t>
  </si>
  <si>
    <t xml:space="preserve">TXN-202608-034626</t>
  </si>
  <si>
    <t xml:space="preserve">AC-EW-0511</t>
  </si>
  <si>
    <t xml:space="preserve">TXN-202608-034706</t>
  </si>
  <si>
    <t xml:space="preserve">AC-EW-0512</t>
  </si>
  <si>
    <t xml:space="preserve">TXN-202608-034781</t>
  </si>
  <si>
    <t xml:space="preserve">AC-EW-0513</t>
  </si>
  <si>
    <t xml:space="preserve">TXN-202608-034854</t>
  </si>
  <si>
    <t xml:space="preserve">AC-EW-0514</t>
  </si>
  <si>
    <t xml:space="preserve">TXN-202608-034902</t>
  </si>
  <si>
    <t xml:space="preserve">AC-EW-0515</t>
  </si>
  <si>
    <t xml:space="preserve">TXN-202608-034962</t>
  </si>
  <si>
    <t xml:space="preserve">AC-EW-0516</t>
  </si>
  <si>
    <t xml:space="preserve">TXN-202608-035020</t>
  </si>
  <si>
    <t xml:space="preserve">AC-EW-0517</t>
  </si>
  <si>
    <t xml:space="preserve">TXN-202608-035100</t>
  </si>
  <si>
    <t xml:space="preserve">AC-EW-0518</t>
  </si>
  <si>
    <t xml:space="preserve">TXN-202608-035177</t>
  </si>
  <si>
    <t xml:space="preserve">AC-EW-0519</t>
  </si>
  <si>
    <t xml:space="preserve">TXN-202608-035252</t>
  </si>
  <si>
    <t xml:space="preserve">AC-EW-0520</t>
  </si>
  <si>
    <t xml:space="preserve">TXN-202608-035294</t>
  </si>
  <si>
    <t xml:space="preserve">AC-EW-0521</t>
  </si>
  <si>
    <t xml:space="preserve">TXN-202608-035348</t>
  </si>
  <si>
    <t xml:space="preserve">AC-EW-0522</t>
  </si>
  <si>
    <t xml:space="preserve">TXN-202608-035427</t>
  </si>
  <si>
    <t xml:space="preserve">AC-EW-0523</t>
  </si>
  <si>
    <t xml:space="preserve">TXN-202608-035479</t>
  </si>
  <si>
    <t xml:space="preserve">AC-EW-0524</t>
  </si>
  <si>
    <t xml:space="preserve">TXN-202608-035548</t>
  </si>
  <si>
    <t xml:space="preserve">AC-EW-0601</t>
  </si>
  <si>
    <t xml:space="preserve">TXN-202608-035607</t>
  </si>
  <si>
    <t xml:space="preserve">AC-EW-0602</t>
  </si>
  <si>
    <t xml:space="preserve">TXN-202608-035683</t>
  </si>
  <si>
    <t xml:space="preserve">AC-EW-0603</t>
  </si>
  <si>
    <t xml:space="preserve">TXN-202608-035744</t>
  </si>
  <si>
    <t xml:space="preserve">AC-EW-0604</t>
  </si>
  <si>
    <t xml:space="preserve">TXN-202608-035801</t>
  </si>
  <si>
    <t xml:space="preserve">AC-EW-0605</t>
  </si>
  <si>
    <t xml:space="preserve">TXN-202608-035855</t>
  </si>
  <si>
    <t xml:space="preserve">AC-EW-0606</t>
  </si>
  <si>
    <t xml:space="preserve">TXN-202608-035922</t>
  </si>
  <si>
    <t xml:space="preserve">AC-EW-0607</t>
  </si>
  <si>
    <t xml:space="preserve">TXN-202608-035975</t>
  </si>
  <si>
    <t xml:space="preserve">AC-EW-0608</t>
  </si>
  <si>
    <t xml:space="preserve">TXN-202608-036025</t>
  </si>
  <si>
    <t xml:space="preserve">AC-EW-0609</t>
  </si>
  <si>
    <t xml:space="preserve">TXN-202608-036068</t>
  </si>
  <si>
    <t xml:space="preserve">AC-EW-0610</t>
  </si>
  <si>
    <t xml:space="preserve">TXN-202608-036133</t>
  </si>
  <si>
    <t xml:space="preserve">AC-EW-0611</t>
  </si>
  <si>
    <t xml:space="preserve">TXN-202608-036213</t>
  </si>
  <si>
    <t xml:space="preserve">AC-EW-0614</t>
  </si>
  <si>
    <t xml:space="preserve">TXN-202608-036278</t>
  </si>
  <si>
    <t xml:space="preserve">AC-EW-0615</t>
  </si>
  <si>
    <t xml:space="preserve">TXN-202608-036337</t>
  </si>
  <si>
    <t xml:space="preserve">AC-EW-0616</t>
  </si>
  <si>
    <t xml:space="preserve">TXN-202608-036380</t>
  </si>
  <si>
    <t xml:space="preserve">AC-EW-0617</t>
  </si>
  <si>
    <t xml:space="preserve">TXN-202608-036459</t>
  </si>
  <si>
    <t xml:space="preserve">AC-EW-0618</t>
  </si>
  <si>
    <t xml:space="preserve">TXN-202608-036536</t>
  </si>
  <si>
    <t xml:space="preserve">AC-EW-0621</t>
  </si>
  <si>
    <t xml:space="preserve">TXN-202608-036609</t>
  </si>
  <si>
    <t xml:space="preserve">AC-EW-0623</t>
  </si>
  <si>
    <t xml:space="preserve">TXN-202608-036685</t>
  </si>
  <si>
    <t xml:space="preserve">AC-EW-0624</t>
  </si>
  <si>
    <t xml:space="preserve">TXN-202608-036764</t>
  </si>
  <si>
    <t xml:space="preserve">AC-EW-0702</t>
  </si>
  <si>
    <t xml:space="preserve">TXN-202608-036843</t>
  </si>
  <si>
    <t xml:space="preserve">AC-EW-0703</t>
  </si>
  <si>
    <t xml:space="preserve">TXN-202608-036884</t>
  </si>
  <si>
    <t xml:space="preserve">AC-EW-0704</t>
  </si>
  <si>
    <t xml:space="preserve">TXN-202608-036964</t>
  </si>
  <si>
    <t xml:space="preserve">AC-EW-0705</t>
  </si>
  <si>
    <t xml:space="preserve">TXN-202608-037037</t>
  </si>
  <si>
    <t xml:space="preserve">AC-EW-0706</t>
  </si>
  <si>
    <t xml:space="preserve">TXN-202608-037112</t>
  </si>
  <si>
    <t xml:space="preserve">AC-EW-0708</t>
  </si>
  <si>
    <t xml:space="preserve">TXN-202608-037172</t>
  </si>
  <si>
    <t xml:space="preserve">AC-EW-0709</t>
  </si>
  <si>
    <t xml:space="preserve">TXN-202608-037237</t>
  </si>
  <si>
    <t xml:space="preserve">AC-EW-0710</t>
  </si>
  <si>
    <t xml:space="preserve">TXN-202608-037291</t>
  </si>
  <si>
    <t xml:space="preserve">AC-EW-0712</t>
  </si>
  <si>
    <t xml:space="preserve">TXN-202608-037347</t>
  </si>
  <si>
    <t xml:space="preserve">AC-EW-0713</t>
  </si>
  <si>
    <t xml:space="preserve">TXN-202608-037390</t>
  </si>
  <si>
    <t xml:space="preserve">AC-EW-0714</t>
  </si>
  <si>
    <t xml:space="preserve">TXN-202608-037453</t>
  </si>
  <si>
    <t xml:space="preserve">AC-EW-0715</t>
  </si>
  <si>
    <t xml:space="preserve">TXN-202608-037528</t>
  </si>
  <si>
    <t xml:space="preserve">AC-EW-0716</t>
  </si>
  <si>
    <t xml:space="preserve">TXN-202608-037606</t>
  </si>
  <si>
    <t xml:space="preserve">AC-EW-0717</t>
  </si>
  <si>
    <t xml:space="preserve">TXN-202608-037669</t>
  </si>
  <si>
    <t xml:space="preserve">AC-EW-0718</t>
  </si>
  <si>
    <t xml:space="preserve">TXN-202608-037737</t>
  </si>
  <si>
    <t xml:space="preserve">AC-EW-0719</t>
  </si>
  <si>
    <t xml:space="preserve">TXN-202608-037807</t>
  </si>
  <si>
    <t xml:space="preserve">AC-EW-0720</t>
  </si>
  <si>
    <t xml:space="preserve">TXN-202608-037851</t>
  </si>
  <si>
    <t xml:space="preserve">AC-EW-0721</t>
  </si>
  <si>
    <t xml:space="preserve">TXN-202608-037899</t>
  </si>
  <si>
    <t xml:space="preserve">AC-EW-0722</t>
  </si>
  <si>
    <t xml:space="preserve">TXN-202608-037947</t>
  </si>
  <si>
    <t xml:space="preserve">AC-EW-0723</t>
  </si>
  <si>
    <t xml:space="preserve">TXN-202608-037996</t>
  </si>
  <si>
    <t xml:space="preserve">AC-EW-0724</t>
  </si>
  <si>
    <t xml:space="preserve">TXN-202608-038044</t>
  </si>
  <si>
    <t xml:space="preserve">AC-EW-0801</t>
  </si>
  <si>
    <t xml:space="preserve">TXN-202608-038091</t>
  </si>
  <si>
    <t xml:space="preserve">AC-EW-0802</t>
  </si>
  <si>
    <t xml:space="preserve">TXN-202608-038169</t>
  </si>
  <si>
    <t xml:space="preserve">AC-EW-0803</t>
  </si>
  <si>
    <t xml:space="preserve">TXN-202608-038218</t>
  </si>
  <si>
    <t xml:space="preserve">AC-EW-0804</t>
  </si>
  <si>
    <t xml:space="preserve">TXN-202608-038270</t>
  </si>
  <si>
    <t xml:space="preserve">AC-EW-0805</t>
  </si>
  <si>
    <t xml:space="preserve">TXN-202608-038334</t>
  </si>
  <si>
    <t xml:space="preserve">AC-EW-0806</t>
  </si>
  <si>
    <t xml:space="preserve">TXN-202608-038400</t>
  </si>
  <si>
    <t xml:space="preserve">AC-EW-0807</t>
  </si>
  <si>
    <t xml:space="preserve">TXN-202608-038461</t>
  </si>
  <si>
    <t xml:space="preserve">AC-EW-0808</t>
  </si>
  <si>
    <t xml:space="preserve">TXN-202608-038502</t>
  </si>
  <si>
    <t xml:space="preserve">AC-EW-0809</t>
  </si>
  <si>
    <t xml:space="preserve">TXN-202608-038553</t>
  </si>
  <si>
    <t xml:space="preserve">AC-EW-0810</t>
  </si>
  <si>
    <t xml:space="preserve">TXN-202608-038602</t>
  </si>
  <si>
    <t xml:space="preserve">AC-EW-0811</t>
  </si>
  <si>
    <t xml:space="preserve">TXN-202608-038662</t>
  </si>
  <si>
    <t xml:space="preserve">AC-EW-0812</t>
  </si>
  <si>
    <t xml:space="preserve">TXN-202608-038736</t>
  </si>
  <si>
    <t xml:space="preserve">AC-EW-0813</t>
  </si>
  <si>
    <t xml:space="preserve">TXN-202608-038794</t>
  </si>
  <si>
    <t xml:space="preserve">AC-EW-0814</t>
  </si>
  <si>
    <t xml:space="preserve">TXN-202608-038845</t>
  </si>
  <si>
    <t xml:space="preserve">AC-EW-0815</t>
  </si>
  <si>
    <t xml:space="preserve">TXN-202608-038883</t>
  </si>
  <si>
    <t xml:space="preserve">AC-EW-0816</t>
  </si>
  <si>
    <t xml:space="preserve">TXN-202608-038934</t>
  </si>
  <si>
    <t xml:space="preserve">AC-EW-0817</t>
  </si>
  <si>
    <t xml:space="preserve">TXN-202608-038975</t>
  </si>
  <si>
    <t xml:space="preserve">AC-EW-0818</t>
  </si>
  <si>
    <t xml:space="preserve">TXN-202608-039033</t>
  </si>
  <si>
    <t xml:space="preserve">AC-EW-0819</t>
  </si>
  <si>
    <t xml:space="preserve">TXN-202608-039079</t>
  </si>
  <si>
    <t xml:space="preserve">AC-EW-0821</t>
  </si>
  <si>
    <t xml:space="preserve">TXN-202608-039122</t>
  </si>
  <si>
    <t xml:space="preserve">AC-EW-0822</t>
  </si>
  <si>
    <t xml:space="preserve">TXN-202608-039181</t>
  </si>
  <si>
    <t xml:space="preserve">AC-EW-0823</t>
  </si>
  <si>
    <t xml:space="preserve">TXN-202608-039223</t>
  </si>
  <si>
    <t xml:space="preserve">AC-EW-0901</t>
  </si>
  <si>
    <t xml:space="preserve">TXN-202608-039298</t>
  </si>
  <si>
    <t xml:space="preserve">AC-EW-0902</t>
  </si>
  <si>
    <t xml:space="preserve">TXN-202608-039369</t>
  </si>
  <si>
    <t xml:space="preserve">AC-EW-0903</t>
  </si>
  <si>
    <t xml:space="preserve">TXN-202608-039411</t>
  </si>
  <si>
    <t xml:space="preserve">AC-EW-0904</t>
  </si>
  <si>
    <t xml:space="preserve">TXN-202608-039463</t>
  </si>
  <si>
    <t xml:space="preserve">AC-EW-0905</t>
  </si>
  <si>
    <t xml:space="preserve">TXN-202608-039511</t>
  </si>
  <si>
    <t xml:space="preserve">AC-EW-0906</t>
  </si>
  <si>
    <t xml:space="preserve">TXN-202608-039579</t>
  </si>
  <si>
    <t xml:space="preserve">AC-EW-0907</t>
  </si>
  <si>
    <t xml:space="preserve">TXN-202608-039634</t>
  </si>
  <si>
    <t xml:space="preserve">AC-EW-0908</t>
  </si>
  <si>
    <t xml:space="preserve">TXN-202608-039702</t>
  </si>
  <si>
    <t xml:space="preserve">AC-EW-0909</t>
  </si>
  <si>
    <t xml:space="preserve">TXN-202608-039753</t>
  </si>
  <si>
    <t xml:space="preserve">AC-EW-0910</t>
  </si>
  <si>
    <t xml:space="preserve">TXN-202608-039834</t>
  </si>
  <si>
    <t xml:space="preserve">AC-EW-0911</t>
  </si>
  <si>
    <t xml:space="preserve">TXN-202608-039907</t>
  </si>
  <si>
    <t xml:space="preserve">AC-EW-0912</t>
  </si>
  <si>
    <t xml:space="preserve">TXN-202608-039972</t>
  </si>
  <si>
    <t xml:space="preserve">AC-EW-0913</t>
  </si>
  <si>
    <t xml:space="preserve">TXN-202608-040025</t>
  </si>
  <si>
    <t xml:space="preserve">AC-EW-0914</t>
  </si>
  <si>
    <t xml:space="preserve">TXN-202608-040069</t>
  </si>
  <si>
    <t xml:space="preserve">AC-EW-0915</t>
  </si>
  <si>
    <t xml:space="preserve">TXN-202608-040112</t>
  </si>
  <si>
    <t xml:space="preserve">AC-EW-0916</t>
  </si>
  <si>
    <t xml:space="preserve">TXN-202608-040179</t>
  </si>
  <si>
    <t xml:space="preserve">AC-EW-0917</t>
  </si>
  <si>
    <t xml:space="preserve">TXN-202608-040227</t>
  </si>
  <si>
    <t xml:space="preserve">AC-EW-0918</t>
  </si>
  <si>
    <t xml:space="preserve">TXN-202608-040286</t>
  </si>
  <si>
    <t xml:space="preserve">AC-EW-0919</t>
  </si>
  <si>
    <t xml:space="preserve">TXN-202608-040359</t>
  </si>
  <si>
    <t xml:space="preserve">AC-EW-0920</t>
  </si>
  <si>
    <t xml:space="preserve">TXN-202608-040419</t>
  </si>
  <si>
    <t xml:space="preserve">AC-EW-0921</t>
  </si>
  <si>
    <t xml:space="preserve">TXN-202608-040496</t>
  </si>
  <si>
    <t xml:space="preserve">AC-EW-0922</t>
  </si>
  <si>
    <t xml:space="preserve">TXN-202608-040536</t>
  </si>
  <si>
    <t xml:space="preserve">AC-EW-0923</t>
  </si>
  <si>
    <t xml:space="preserve">TXN-202608-040600</t>
  </si>
  <si>
    <t xml:space="preserve">AC-EW-1001</t>
  </si>
  <si>
    <t xml:space="preserve">TXN-202608-040662</t>
  </si>
  <si>
    <t xml:space="preserve">AC-EW-1002</t>
  </si>
  <si>
    <t xml:space="preserve">TXN-202608-040711</t>
  </si>
  <si>
    <t xml:space="preserve">AC-EW-1003</t>
  </si>
  <si>
    <t xml:space="preserve">TXN-202608-040785</t>
  </si>
  <si>
    <t xml:space="preserve">AC-EW-1005</t>
  </si>
  <si>
    <t xml:space="preserve">TXN-202608-040838</t>
  </si>
  <si>
    <t xml:space="preserve">AC-EW-1007</t>
  </si>
  <si>
    <t xml:space="preserve">TXN-202608-040905</t>
  </si>
  <si>
    <t xml:space="preserve">AC-EW-1008</t>
  </si>
  <si>
    <t xml:space="preserve">TXN-202608-040958</t>
  </si>
  <si>
    <t xml:space="preserve">AC-EW-1010</t>
  </si>
  <si>
    <t xml:space="preserve">TXN-202608-041034</t>
  </si>
  <si>
    <t xml:space="preserve">AC-EW-1011</t>
  </si>
  <si>
    <t xml:space="preserve">TXN-202608-041109</t>
  </si>
  <si>
    <t xml:space="preserve">AC-EW-1012</t>
  </si>
  <si>
    <t xml:space="preserve">TXN-202608-041150</t>
  </si>
  <si>
    <t xml:space="preserve">AC-EW-1013</t>
  </si>
  <si>
    <t xml:space="preserve">TXN-202608-041203</t>
  </si>
  <si>
    <t xml:space="preserve">AC-EW-1014</t>
  </si>
  <si>
    <t xml:space="preserve">TXN-202608-041266</t>
  </si>
  <si>
    <t xml:space="preserve">AC-EW-1015</t>
  </si>
  <si>
    <t xml:space="preserve">TXN-202608-041322</t>
  </si>
  <si>
    <t xml:space="preserve">AC-EW-1016</t>
  </si>
  <si>
    <t xml:space="preserve">TXN-202608-041365</t>
  </si>
  <si>
    <t xml:space="preserve">AC-EW-1017</t>
  </si>
  <si>
    <t xml:space="preserve">TXN-202608-041431</t>
  </si>
  <si>
    <t xml:space="preserve">AC-EW-1018</t>
  </si>
  <si>
    <t xml:space="preserve">TXN-202608-041480</t>
  </si>
  <si>
    <t xml:space="preserve">AC-EW-1019</t>
  </si>
  <si>
    <t xml:space="preserve">TXN-202608-041527</t>
  </si>
  <si>
    <t xml:space="preserve">AC-EW-1021</t>
  </si>
  <si>
    <t xml:space="preserve">TXN-202608-041591</t>
  </si>
  <si>
    <t xml:space="preserve">AC-EW-1022</t>
  </si>
  <si>
    <t xml:space="preserve">TXN-202608-041651</t>
  </si>
  <si>
    <t xml:space="preserve">AC-EW-1023</t>
  </si>
  <si>
    <t xml:space="preserve">TXN-202608-041702</t>
  </si>
  <si>
    <t xml:space="preserve">AC-EW-1024</t>
  </si>
  <si>
    <t xml:space="preserve">TXN-202608-041755</t>
  </si>
  <si>
    <t xml:space="preserve">AC-GW-0102</t>
  </si>
  <si>
    <t xml:space="preserve">TXN-202608-041830</t>
  </si>
  <si>
    <t xml:space="preserve">AC-GW-0103</t>
  </si>
  <si>
    <t xml:space="preserve">TXN-202608-041882</t>
  </si>
  <si>
    <t xml:space="preserve">AC-GW-0104</t>
  </si>
  <si>
    <t xml:space="preserve">TXN-202608-041952</t>
  </si>
  <si>
    <t xml:space="preserve">AC-GW-0105</t>
  </si>
  <si>
    <t xml:space="preserve">TXN-202608-041997</t>
  </si>
  <si>
    <t xml:space="preserve">AC-GW-0106</t>
  </si>
  <si>
    <t xml:space="preserve">TXN-202608-042047</t>
  </si>
  <si>
    <t xml:space="preserve">AC-GW-0108</t>
  </si>
  <si>
    <t xml:space="preserve">TXN-202608-042085</t>
  </si>
  <si>
    <t xml:space="preserve">AC-GW-0109</t>
  </si>
  <si>
    <t xml:space="preserve">TXN-202608-042151</t>
  </si>
  <si>
    <t xml:space="preserve">AC-GW-0110</t>
  </si>
  <si>
    <t xml:space="preserve">TXN-202608-042228</t>
  </si>
  <si>
    <t xml:space="preserve">AC-GW-0111</t>
  </si>
  <si>
    <t xml:space="preserve">TXN-202608-042295</t>
  </si>
  <si>
    <t xml:space="preserve">AC-GW-0112</t>
  </si>
  <si>
    <t xml:space="preserve">TXN-202608-042347</t>
  </si>
  <si>
    <t xml:space="preserve">AC-GW-0113</t>
  </si>
  <si>
    <t xml:space="preserve">TXN-202608-042422</t>
  </si>
  <si>
    <t xml:space="preserve">AC-GW-0114</t>
  </si>
  <si>
    <t xml:space="preserve">TXN-202608-042493</t>
  </si>
  <si>
    <t xml:space="preserve">AC-GW-0115</t>
  </si>
  <si>
    <t xml:space="preserve">TXN-202608-042568</t>
  </si>
  <si>
    <t xml:space="preserve">AC-GW-0116</t>
  </si>
  <si>
    <t xml:space="preserve">TXN-202608-042617</t>
  </si>
  <si>
    <t xml:space="preserve">AC-GW-0117</t>
  </si>
  <si>
    <t xml:space="preserve">TXN-202608-042670</t>
  </si>
  <si>
    <t xml:space="preserve">AC-GW-0118</t>
  </si>
  <si>
    <t xml:space="preserve">TXN-202608-042750</t>
  </si>
  <si>
    <t xml:space="preserve">AC-GW-0119</t>
  </si>
  <si>
    <t xml:space="preserve">TXN-202608-042798</t>
  </si>
  <si>
    <t xml:space="preserve">AC-GW-0120</t>
  </si>
  <si>
    <t xml:space="preserve">TXN-202608-042875</t>
  </si>
  <si>
    <t xml:space="preserve">AC-GW-0121</t>
  </si>
  <si>
    <t xml:space="preserve">TXN-202608-042943</t>
  </si>
  <si>
    <t xml:space="preserve">AC-GW-0122</t>
  </si>
  <si>
    <t xml:space="preserve">TXN-202608-043005</t>
  </si>
  <si>
    <t xml:space="preserve">AC-GW-0123</t>
  </si>
  <si>
    <t xml:space="preserve">TXN-202608-043082</t>
  </si>
  <si>
    <t xml:space="preserve">AC-GW-0201</t>
  </si>
  <si>
    <t xml:space="preserve">TXN-202608-043120</t>
  </si>
  <si>
    <t xml:space="preserve">AC-GW-0202</t>
  </si>
  <si>
    <t xml:space="preserve">TXN-202608-043165</t>
  </si>
  <si>
    <t xml:space="preserve">AC-GW-0204</t>
  </si>
  <si>
    <t xml:space="preserve">TXN-202608-043218</t>
  </si>
  <si>
    <t xml:space="preserve">AC-GW-0205</t>
  </si>
  <si>
    <t xml:space="preserve">TXN-202608-043290</t>
  </si>
  <si>
    <t xml:space="preserve">AC-GW-0206</t>
  </si>
  <si>
    <t xml:space="preserve">TXN-202608-043364</t>
  </si>
  <si>
    <t xml:space="preserve">AC-GW-0207</t>
  </si>
  <si>
    <t xml:space="preserve">TXN-202608-043433</t>
  </si>
  <si>
    <t xml:space="preserve">AC-GW-0208</t>
  </si>
  <si>
    <t xml:space="preserve">TXN-202608-043504</t>
  </si>
  <si>
    <t xml:space="preserve">AC-GW-0209</t>
  </si>
  <si>
    <t xml:space="preserve">TXN-202608-043553</t>
  </si>
  <si>
    <t xml:space="preserve">AC-GW-0210</t>
  </si>
  <si>
    <t xml:space="preserve">TXN-202608-043601</t>
  </si>
  <si>
    <t xml:space="preserve">AC-GW-0211</t>
  </si>
  <si>
    <t xml:space="preserve">TXN-202608-043650</t>
  </si>
  <si>
    <t xml:space="preserve">AC-GW-0212</t>
  </si>
  <si>
    <t xml:space="preserve">TXN-202608-043708</t>
  </si>
  <si>
    <t xml:space="preserve">AC-GW-0213</t>
  </si>
  <si>
    <t xml:space="preserve">TXN-202608-043776</t>
  </si>
  <si>
    <t xml:space="preserve">AC-GW-0214</t>
  </si>
  <si>
    <t xml:space="preserve">TXN-202608-043820</t>
  </si>
  <si>
    <t xml:space="preserve">AC-GW-0215</t>
  </si>
  <si>
    <t xml:space="preserve">TXN-202608-043872</t>
  </si>
  <si>
    <t xml:space="preserve">AC-GW-0216</t>
  </si>
  <si>
    <t xml:space="preserve">TXN-202608-043913</t>
  </si>
  <si>
    <t xml:space="preserve">AC-GW-0217</t>
  </si>
  <si>
    <t xml:space="preserve">TXN-202608-043987</t>
  </si>
  <si>
    <t xml:space="preserve">AC-GW-0218</t>
  </si>
  <si>
    <t xml:space="preserve">TXN-202608-044062</t>
  </si>
  <si>
    <t xml:space="preserve">AC-GW-0220</t>
  </si>
  <si>
    <t xml:space="preserve">TXN-202608-044102</t>
  </si>
  <si>
    <t xml:space="preserve">AC-GW-0221</t>
  </si>
  <si>
    <t xml:space="preserve">TXN-202608-044147</t>
  </si>
  <si>
    <t xml:space="preserve">AC-GW-0222</t>
  </si>
  <si>
    <t xml:space="preserve">TXN-202608-044223</t>
  </si>
  <si>
    <t xml:space="preserve">AC-GW-0223</t>
  </si>
  <si>
    <t xml:space="preserve">TXN-202608-044266</t>
  </si>
  <si>
    <t xml:space="preserve">AC-GW-0301</t>
  </si>
  <si>
    <t xml:space="preserve">TXN-202608-044320</t>
  </si>
  <si>
    <t xml:space="preserve">AC-GW-0302</t>
  </si>
  <si>
    <t xml:space="preserve">TXN-202608-044396</t>
  </si>
  <si>
    <t xml:space="preserve">AC-GW-0303</t>
  </si>
  <si>
    <t xml:space="preserve">TXN-202608-044473</t>
  </si>
  <si>
    <t xml:space="preserve">AC-GW-0304</t>
  </si>
  <si>
    <t xml:space="preserve">TXN-202608-044521</t>
  </si>
  <si>
    <t xml:space="preserve">AC-GW-0305</t>
  </si>
  <si>
    <t xml:space="preserve">TXN-202608-044594</t>
  </si>
  <si>
    <t xml:space="preserve">AC-GW-0306</t>
  </si>
  <si>
    <t xml:space="preserve">TXN-202608-044671</t>
  </si>
  <si>
    <t xml:space="preserve">AC-GW-0307</t>
  </si>
  <si>
    <t xml:space="preserve">TXN-202608-044734</t>
  </si>
  <si>
    <t xml:space="preserve">AC-GW-0308</t>
  </si>
  <si>
    <t xml:space="preserve">TXN-202608-044781</t>
  </si>
  <si>
    <t xml:space="preserve">AC-GW-0309</t>
  </si>
  <si>
    <t xml:space="preserve">TXN-202608-044859</t>
  </si>
  <si>
    <t xml:space="preserve">AC-GW-0310</t>
  </si>
  <si>
    <t xml:space="preserve">TXN-202608-044897</t>
  </si>
  <si>
    <t xml:space="preserve">AC-GW-0312</t>
  </si>
  <si>
    <t xml:space="preserve">TXN-202608-044957</t>
  </si>
  <si>
    <t xml:space="preserve">AC-GW-0313</t>
  </si>
  <si>
    <t xml:space="preserve">TXN-202608-045025</t>
  </si>
  <si>
    <t xml:space="preserve">AC-GW-0315</t>
  </si>
  <si>
    <t xml:space="preserve">TXN-202608-045074</t>
  </si>
  <si>
    <t xml:space="preserve">AC-GW-0316</t>
  </si>
  <si>
    <t xml:space="preserve">TXN-202608-045115</t>
  </si>
  <si>
    <t xml:space="preserve">AC-GW-0317</t>
  </si>
  <si>
    <t xml:space="preserve">TXN-202608-045187</t>
  </si>
  <si>
    <t xml:space="preserve">AC-GW-0318</t>
  </si>
  <si>
    <t xml:space="preserve">TXN-202608-045258</t>
  </si>
  <si>
    <t xml:space="preserve">AC-GW-0320</t>
  </si>
  <si>
    <t xml:space="preserve">TXN-202608-045303</t>
  </si>
  <si>
    <t xml:space="preserve">AC-GW-0321</t>
  </si>
  <si>
    <t xml:space="preserve">TXN-202608-045363</t>
  </si>
  <si>
    <t xml:space="preserve">AC-GW-0322</t>
  </si>
  <si>
    <t xml:space="preserve">TXN-202608-045444</t>
  </si>
  <si>
    <t xml:space="preserve">AC-GW-0323</t>
  </si>
  <si>
    <t xml:space="preserve">TXN-202608-045500</t>
  </si>
  <si>
    <t xml:space="preserve">AC-GW-0401</t>
  </si>
  <si>
    <t xml:space="preserve">TXN-202608-045547</t>
  </si>
  <si>
    <t xml:space="preserve">AC-GW-0402</t>
  </si>
  <si>
    <t xml:space="preserve">TXN-202608-045595</t>
  </si>
  <si>
    <t xml:space="preserve">AC-GW-0403</t>
  </si>
  <si>
    <t xml:space="preserve">TXN-202608-045645</t>
  </si>
  <si>
    <t xml:space="preserve">AC-GW-0404</t>
  </si>
  <si>
    <t xml:space="preserve">TXN-202608-045697</t>
  </si>
  <si>
    <t xml:space="preserve">AC-GW-0405</t>
  </si>
  <si>
    <t xml:space="preserve">TXN-202608-045761</t>
  </si>
  <si>
    <t xml:space="preserve">AC-GW-0406</t>
  </si>
  <si>
    <t xml:space="preserve">TXN-202608-045805</t>
  </si>
  <si>
    <t xml:space="preserve">AC-GW-0407</t>
  </si>
  <si>
    <t xml:space="preserve">TXN-202608-045872</t>
  </si>
  <si>
    <t xml:space="preserve">AC-GW-0408</t>
  </si>
  <si>
    <t xml:space="preserve">TXN-202608-045915</t>
  </si>
  <si>
    <t xml:space="preserve">AC-GW-0409</t>
  </si>
  <si>
    <t xml:space="preserve">TXN-202608-045954</t>
  </si>
  <si>
    <t xml:space="preserve">AC-GW-0410</t>
  </si>
  <si>
    <t xml:space="preserve">TXN-202608-046031</t>
  </si>
  <si>
    <t xml:space="preserve">AC-GW-0411</t>
  </si>
  <si>
    <t xml:space="preserve">TXN-202608-046104</t>
  </si>
  <si>
    <t xml:space="preserve">AC-GW-0412</t>
  </si>
  <si>
    <t xml:space="preserve">TXN-202608-046165</t>
  </si>
  <si>
    <t xml:space="preserve">AC-GW-0413</t>
  </si>
  <si>
    <t xml:space="preserve">TXN-202608-046241</t>
  </si>
  <si>
    <t xml:space="preserve">AC-GW-0414</t>
  </si>
  <si>
    <t xml:space="preserve">TXN-202608-046288</t>
  </si>
  <si>
    <t xml:space="preserve">AC-GW-0415</t>
  </si>
  <si>
    <t xml:space="preserve">TXN-202608-046332</t>
  </si>
  <si>
    <t xml:space="preserve">AC-GW-0416</t>
  </si>
  <si>
    <t xml:space="preserve">TXN-202608-046408</t>
  </si>
  <si>
    <t xml:space="preserve">AC-GW-0417</t>
  </si>
  <si>
    <t xml:space="preserve">TXN-202608-046457</t>
  </si>
  <si>
    <t xml:space="preserve">AC-GW-0418</t>
  </si>
  <si>
    <t xml:space="preserve">TXN-202608-046510</t>
  </si>
  <si>
    <t xml:space="preserve">AC-GW-0419</t>
  </si>
  <si>
    <t xml:space="preserve">TXN-202608-046577</t>
  </si>
  <si>
    <t xml:space="preserve">AC-GW-0420</t>
  </si>
  <si>
    <t xml:space="preserve">TXN-202608-046621</t>
  </si>
  <si>
    <t xml:space="preserve">AC-GW-0421</t>
  </si>
  <si>
    <t xml:space="preserve">TXN-202608-046675</t>
  </si>
  <si>
    <t xml:space="preserve">AC-GW-0422</t>
  </si>
  <si>
    <t xml:space="preserve">TXN-202608-046721</t>
  </si>
  <si>
    <t xml:space="preserve">AC-GW-0423</t>
  </si>
  <si>
    <t xml:space="preserve">TXN-202608-046797</t>
  </si>
  <si>
    <t xml:space="preserve">AC-GW-0501</t>
  </si>
  <si>
    <t xml:space="preserve">Source - AR Aging</t>
  </si>
  <si>
    <t xml:space="preserve">/home/agent/workspace/finance_and_billing/aging/ar_aging_2026-07-31.xlsx | sheet AR_Aging | source rows 3-262</t>
  </si>
  <si>
    <t xml:space="preserve">tenant</t>
  </si>
  <si>
    <t xml:space="preserve">current</t>
  </si>
  <si>
    <t xml:space="preserve">days_30</t>
  </si>
  <si>
    <t xml:space="preserve">days_60</t>
  </si>
  <si>
    <t xml:space="preserve">days_90</t>
  </si>
  <si>
    <t xml:space="preserve">days_120_plus</t>
  </si>
  <si>
    <t xml:space="preserve">total_due</t>
  </si>
  <si>
    <t xml:space="preserve">last_payment_date</t>
  </si>
  <si>
    <t xml:space="preserve">last_contact</t>
  </si>
  <si>
    <t xml:space="preserve">2026-05-16</t>
  </si>
  <si>
    <t xml:space="preserve">CURRENT</t>
  </si>
  <si>
    <t xml:space="preserve">2026-07-26</t>
  </si>
  <si>
    <t xml:space="preserve">2026-06-02</t>
  </si>
  <si>
    <t xml:space="preserve">2026-06-15</t>
  </si>
  <si>
    <t xml:space="preserve">2026-06-09</t>
  </si>
  <si>
    <t xml:space="preserve">2026-06-21</t>
  </si>
  <si>
    <t xml:space="preserve">2026-05-02</t>
  </si>
  <si>
    <t xml:space="preserve">2026-07-19</t>
  </si>
  <si>
    <t xml:space="preserve">2026-07-21</t>
  </si>
  <si>
    <t xml:space="preserve">2026-07-28</t>
  </si>
  <si>
    <t xml:space="preserve">payment plan</t>
  </si>
  <si>
    <t xml:space="preserve">2026-06-27</t>
  </si>
  <si>
    <t xml:space="preserve">WATCH</t>
  </si>
  <si>
    <t xml:space="preserve">2026-06-28</t>
  </si>
  <si>
    <t xml:space="preserve">2026-06-08</t>
  </si>
  <si>
    <t xml:space="preserve">2026-05-07</t>
  </si>
  <si>
    <t xml:space="preserve">2026-06-30</t>
  </si>
  <si>
    <t xml:space="preserve">2026-06-14</t>
  </si>
  <si>
    <t xml:space="preserve">2026-07-27</t>
  </si>
  <si>
    <t xml:space="preserve">2026-06-19</t>
  </si>
  <si>
    <t xml:space="preserve">2026-07-11</t>
  </si>
  <si>
    <t xml:space="preserve">2026-06-07</t>
  </si>
  <si>
    <t xml:space="preserve">2026-07-03</t>
  </si>
  <si>
    <t xml:space="preserve">2026-07-23</t>
  </si>
  <si>
    <t xml:space="preserve">2026-06-24</t>
  </si>
  <si>
    <t xml:space="preserve">2026-06-23</t>
  </si>
  <si>
    <t xml:space="preserve">2026-05-29</t>
  </si>
  <si>
    <t xml:space="preserve">2026-05-23</t>
  </si>
  <si>
    <t xml:space="preserve">2026-07-14</t>
  </si>
  <si>
    <t xml:space="preserve">2026-05-03</t>
  </si>
  <si>
    <t xml:space="preserve">2026-06-11</t>
  </si>
  <si>
    <t xml:space="preserve">2026-07-22</t>
  </si>
  <si>
    <t xml:space="preserve">2026-06-05</t>
  </si>
  <si>
    <t xml:space="preserve">COLLECTIONS</t>
  </si>
  <si>
    <t xml:space="preserve">2026-06-25</t>
  </si>
  <si>
    <t xml:space="preserve">2026-06-01</t>
  </si>
  <si>
    <t xml:space="preserve">2026-07-24</t>
  </si>
  <si>
    <t xml:space="preserve">2026-07-01</t>
  </si>
  <si>
    <t xml:space="preserve">2026-06-13</t>
  </si>
  <si>
    <t xml:space="preserve">2026-07-02</t>
  </si>
  <si>
    <t xml:space="preserve">2026-07-20</t>
  </si>
  <si>
    <t xml:space="preserve">2026-06-29</t>
  </si>
  <si>
    <t xml:space="preserve">2026-05-31</t>
  </si>
  <si>
    <t xml:space="preserve">2026-06-17</t>
  </si>
  <si>
    <t xml:space="preserve">2026-05-08</t>
  </si>
  <si>
    <t xml:space="preserve">2026-06-16</t>
  </si>
  <si>
    <t xml:space="preserve">2026-06-03</t>
  </si>
  <si>
    <t xml:space="preserve">2026-07-10</t>
  </si>
  <si>
    <t xml:space="preserve">2026-07-06</t>
  </si>
  <si>
    <t xml:space="preserve">2026-05-22</t>
  </si>
  <si>
    <t xml:space="preserve">2026-05-18</t>
  </si>
  <si>
    <t xml:space="preserve">2026-07-16</t>
  </si>
  <si>
    <t xml:space="preserve">2026-05-11</t>
  </si>
  <si>
    <t xml:space="preserve">2026-05-26</t>
  </si>
  <si>
    <t xml:space="preserve">2026-07-15</t>
  </si>
  <si>
    <t xml:space="preserve">2026-06-18</t>
  </si>
  <si>
    <t xml:space="preserve">2026-07-29</t>
  </si>
  <si>
    <t xml:space="preserve">2026-05-24</t>
  </si>
  <si>
    <t xml:space="preserve">2026-07-18</t>
  </si>
  <si>
    <t xml:space="preserve">2026-05-04</t>
  </si>
  <si>
    <t xml:space="preserve">2026-05-27</t>
  </si>
  <si>
    <t xml:space="preserve">2026-07-07</t>
  </si>
  <si>
    <t xml:space="preserve">2026-06-10</t>
  </si>
  <si>
    <t xml:space="preserve">2026-07-08</t>
  </si>
  <si>
    <t xml:space="preserve">2026-06-06</t>
  </si>
  <si>
    <t xml:space="preserve">2026-05-09</t>
  </si>
  <si>
    <t xml:space="preserve">2026-05-25</t>
  </si>
  <si>
    <t xml:space="preserve">2026-07-30</t>
  </si>
  <si>
    <t xml:space="preserve">2026-05-20</t>
  </si>
  <si>
    <t xml:space="preserve">2026-07-17</t>
  </si>
  <si>
    <t xml:space="preserve">2026-06-22</t>
  </si>
  <si>
    <t xml:space="preserve">2026-06-20</t>
  </si>
  <si>
    <t xml:space="preserve">2026-05-13</t>
  </si>
  <si>
    <t xml:space="preserve">2026-07-25</t>
  </si>
  <si>
    <t xml:space="preserve">2026-06-12</t>
  </si>
  <si>
    <t xml:space="preserve">2026-07-12</t>
  </si>
  <si>
    <t xml:space="preserve">2026-07-05</t>
  </si>
  <si>
    <t xml:space="preserve">2026-05-14</t>
  </si>
  <si>
    <t xml:space="preserve">2026-05-06</t>
  </si>
  <si>
    <t xml:space="preserve">2026-06-04</t>
  </si>
  <si>
    <t xml:space="preserve">2026-07-13</t>
  </si>
  <si>
    <t xml:space="preserve">2026-05-10</t>
  </si>
  <si>
    <t xml:space="preserve">2026-07-09</t>
  </si>
  <si>
    <t xml:space="preserve">2026-07-04</t>
  </si>
  <si>
    <t xml:space="preserve">2026-05-01</t>
  </si>
  <si>
    <t xml:space="preserve">2026-05-21</t>
  </si>
  <si>
    <t xml:space="preserve">2026-05-28</t>
  </si>
  <si>
    <t xml:space="preserve">2026-05-12</t>
  </si>
  <si>
    <t xml:space="preserve">2026-06-26</t>
  </si>
  <si>
    <t xml:space="preserve">2026-05-19</t>
  </si>
  <si>
    <t xml:space="preserve">2026-05-15</t>
  </si>
  <si>
    <t xml:space="preserve">2026-05-17</t>
  </si>
  <si>
    <t xml:space="preserve">2026-05-30</t>
  </si>
  <si>
    <t xml:space="preserve">Evidence - Skip Justification PDFs</t>
  </si>
  <si>
    <t xml:space="preserve">Facts transcribed from the six supplied PDFs. Supporting-record presence is an evidence observation, not a formula result.</t>
  </si>
  <si>
    <t xml:space="preserve">File</t>
  </si>
  <si>
    <t xml:space="preserve">Applicant ID</t>
  </si>
  <si>
    <t xml:space="preserve">PDF Date</t>
  </si>
  <si>
    <t xml:space="preserve">PDF Slip</t>
  </si>
  <si>
    <t xml:space="preserve">PDF Basin</t>
  </si>
  <si>
    <t xml:space="preserve">PDF Size</t>
  </si>
  <si>
    <t xml:space="preserve">PDF Reason</t>
  </si>
  <si>
    <t xml:space="preserve">Supporting Record Present</t>
  </si>
  <si>
    <t xml:space="preserve">Supporting Record</t>
  </si>
  <si>
    <t xml:space="preserve">Pages</t>
  </si>
  <si>
    <t xml:space="preserve">Observation</t>
  </si>
  <si>
    <t xml:space="preserve">Match Key</t>
  </si>
  <si>
    <t xml:space="preserve">WL-02211_skip_justification.pdf</t>
  </si>
  <si>
    <t xml:space="preserve">None; cover sheet only</t>
  </si>
  <si>
    <t xml:space="preserve">p.1</t>
  </si>
  <si>
    <t xml:space="preserve">Out of requested date range; PDF itself says supporting record not attached.</t>
  </si>
  <si>
    <t xml:space="preserve">WL-02618_skip_justification.pdf</t>
  </si>
  <si>
    <t xml:space="preserve">Cover sheet identifies EW-0414; no vessel-particulars printout.</t>
  </si>
  <si>
    <t xml:space="preserve">WL-02877_skip_justification.pdf</t>
  </si>
  <si>
    <t xml:space="preserve">Register particulars: beam 10.1 vs posted beam 9.0</t>
  </si>
  <si>
    <t xml:space="preserve">pp.2-3</t>
  </si>
  <si>
    <t xml:space="preserve">Complete support for the PDF slip, but the event register names a different slip.</t>
  </si>
  <si>
    <t xml:space="preserve">WL-03044_skip_justification.pdf</t>
  </si>
  <si>
    <t xml:space="preserve">Cover sheet identifies EW-0603; preference sheet absent.</t>
  </si>
  <si>
    <t xml:space="preserve">WL-03102_skip_justification.pdf</t>
  </si>
  <si>
    <t xml:space="preserve">Recorded preference sheet and correspondence</t>
  </si>
  <si>
    <t xml:space="preserve">Complete support for the PDF slip, but the event register names a different slip/basin.</t>
  </si>
  <si>
    <t xml:space="preserve">WL-03390_skip_justification.pdf</t>
  </si>
  <si>
    <t xml:space="preserve">VB-0144</t>
  </si>
  <si>
    <t xml:space="preserve">No prior-offer record; PDF identifies a different slip from the event register.</t>
  </si>
  <si>
    <t xml:space="preserve">Evidence - Measurement Certificates</t>
  </si>
  <si>
    <t xml:space="preserve">Facts from the two supplied certificate PDFs, including strict signature-line inspection and amendment linkage.</t>
  </si>
  <si>
    <t xml:space="preserve">Certificate No.</t>
  </si>
  <si>
    <t xml:space="preserve">Certificate Date</t>
  </si>
  <si>
    <t xml:space="preserve">Purpose</t>
  </si>
  <si>
    <t xml:space="preserve">Measured LOA</t>
  </si>
  <si>
    <t xml:space="preserve">Measured Beam</t>
  </si>
  <si>
    <t xml:space="preserve">Draft</t>
  </si>
  <si>
    <t xml:space="preserve">Measurer Named</t>
  </si>
  <si>
    <t xml:space="preserve">Signature Mark Present</t>
  </si>
  <si>
    <t xml:space="preserve">Expected Source Ref</t>
  </si>
  <si>
    <t xml:space="preserve">Current Register LOA</t>
  </si>
  <si>
    <t xml:space="preserve">LOA Match</t>
  </si>
  <si>
    <t xml:space="preserve">Linked LOA Amendments</t>
  </si>
  <si>
    <t xml:space="preserve">Downstream Skips</t>
  </si>
  <si>
    <t xml:space="preserve">Finding</t>
  </si>
  <si>
    <t xml:space="preserve">2024-06-03_measurement_certificate_WL-01893.pdf</t>
  </si>
  <si>
    <t xml:space="preserve">MC-2024-0062</t>
  </si>
  <si>
    <t xml:space="preserve">Check-in for covered slip VB-0208</t>
  </si>
  <si>
    <t xml:space="preserve">P. Chandran</t>
  </si>
  <si>
    <t xml:space="preserve">2024-09-03_measurement_certificate_WL-02401.pdf</t>
  </si>
  <si>
    <t xml:space="preserve">Support for 2024-09-05 LOA/beam amendments</t>
  </si>
  <si>
    <t xml:space="preserve">August 2026 base moorage. Expected = max(rounded-up check-in LOA, slip length) x post-adoption rate. Variance = actual - expected.</t>
  </si>
  <si>
    <t xml:space="preserve">Monthly control total by basin</t>
  </si>
  <si>
    <t xml:space="preserve">Basin</t>
  </si>
  <si>
    <t xml:space="preserve">Occupied Slips</t>
  </si>
  <si>
    <t xml:space="preserve">Expected Base</t>
  </si>
  <si>
    <t xml:space="preserve">Recorded Base</t>
  </si>
  <si>
    <t xml:space="preserve">Variance</t>
  </si>
  <si>
    <t xml:space="preserve">Missing Bills</t>
  </si>
  <si>
    <t xml:space="preserve">TOTAL</t>
  </si>
  <si>
    <t xml:space="preserve">Slip-level detail</t>
  </si>
  <si>
    <t xml:space="preserve">Slip ID</t>
  </si>
  <si>
    <t xml:space="preserve">Covered / Open</t>
  </si>
  <si>
    <t xml:space="preserve">Status</t>
  </si>
  <si>
    <t xml:space="preserve">Tenant ID</t>
  </si>
  <si>
    <t xml:space="preserve">Tenant</t>
  </si>
  <si>
    <t xml:space="preserve">Slip Ft</t>
  </si>
  <si>
    <t xml:space="preserve">Check-in LOA</t>
  </si>
  <si>
    <t xml:space="preserve">Rounded LOA</t>
  </si>
  <si>
    <t xml:space="preserve">Billable Length</t>
  </si>
  <si>
    <t xml:space="preserve">Rate / Ft-Mo</t>
  </si>
  <si>
    <t xml:space="preserve">Txn Count</t>
  </si>
  <si>
    <t xml:space="preserve">Actual Billed Length</t>
  </si>
  <si>
    <t xml:space="preserve">Actual Rate</t>
  </si>
  <si>
    <t xml:space="preserve">Account ID</t>
  </si>
  <si>
    <t xml:space="preserve">Aging Report - Board Collection Accounts</t>
  </si>
  <si>
    <t xml:space="preserve">Active occupied accounts with an amount in the 91-120 or 120+ source buckets at July 31, 2026.</t>
  </si>
  <si>
    <t xml:space="preserve">Accounts for collection</t>
  </si>
  <si>
    <t xml:space="preserve">Inventory status OCCUPIED and source 91-120 or 120+ &gt; 0.</t>
  </si>
  <si>
    <t xml:space="preserve">Overdue balance excl. current</t>
  </si>
  <si>
    <t xml:space="preserve">31-60 + 61-90 + 91-120 + 120+; this is the collect-now basis.</t>
  </si>
  <si>
    <t xml:space="preserve">Amount aged 91+</t>
  </si>
  <si>
    <t xml:space="preserve">91-120 + 120+ only.</t>
  </si>
  <si>
    <t xml:space="preserve">Total receivable incl. current</t>
  </si>
  <si>
    <t xml:space="preserve">Current + all overdue buckets; current is not yet overdue.</t>
  </si>
  <si>
    <t xml:space="preserve">Slip</t>
  </si>
  <si>
    <t xml:space="preserve">Inventory Status</t>
  </si>
  <si>
    <t xml:space="preserve">AR Status</t>
  </si>
  <si>
    <t xml:space="preserve">Current</t>
  </si>
  <si>
    <t xml:space="preserve">31-60</t>
  </si>
  <si>
    <t xml:space="preserve">61-90</t>
  </si>
  <si>
    <t xml:space="preserve">91-120</t>
  </si>
  <si>
    <t xml:space="preserve">120+</t>
  </si>
  <si>
    <t xml:space="preserve">Overdue Excl Current</t>
  </si>
  <si>
    <t xml:space="preserve">Total Incl Current</t>
  </si>
  <si>
    <t xml:space="preserve">Last Payment</t>
  </si>
  <si>
    <t xml:space="preserve">Board Action</t>
  </si>
  <si>
    <t xml:space="preserve">Source: ar_aging_2026-07-31.xlsx, AR_Aging rows 23, 68, 113, 116, 147, and 158; status confirmed against slip_inventory_2026-08.csv.</t>
  </si>
  <si>
    <t xml:space="preserve">Queue Exceptions Requiring Board Attention</t>
  </si>
  <si>
    <t xml:space="preserve">Targeted skip events tied to the six supplied justification files, plus any other in-period skip for the same applicants.</t>
  </si>
  <si>
    <t xml:space="preserve">Pass requires: event in applicant chronology, corresponding offer event, same-date supplied PDF, same slip/reason, and reason-specific supporting record.</t>
  </si>
  <si>
    <t xml:space="preserve">Skip ID</t>
  </si>
  <si>
    <t xml:space="preserve">Applicant</t>
  </si>
  <si>
    <t xml:space="preserve">Current Status</t>
  </si>
  <si>
    <t xml:space="preserve">Application Date</t>
  </si>
  <si>
    <t xml:space="preserve">Skip Date</t>
  </si>
  <si>
    <t xml:space="preserve">Event Slip</t>
  </si>
  <si>
    <t xml:space="preserve">Event Basin</t>
  </si>
  <si>
    <t xml:space="preserve">Reason</t>
  </si>
  <si>
    <t xml:space="preserve">Register Doc Type</t>
  </si>
  <si>
    <t xml:space="preserve">Offer ID</t>
  </si>
  <si>
    <t xml:space="preserve">Offer Exists</t>
  </si>
  <si>
    <t xml:space="preserve">PDF File</t>
  </si>
  <si>
    <t xml:space="preserve">PDF Support</t>
  </si>
  <si>
    <t xml:space="preserve">Event/PDF Match</t>
  </si>
  <si>
    <t xml:space="preserve">Chronology</t>
  </si>
  <si>
    <t xml:space="preserve">Period</t>
  </si>
  <si>
    <t xml:space="preserve">Issues</t>
  </si>
  <si>
    <t xml:space="preserve">Source Row</t>
  </si>
  <si>
    <t xml:space="preserve">Post-Adoption LOA Amendment Audit</t>
  </si>
  <si>
    <t xml:space="preserve">LOA amendments entered after August 1, 2022 through July 31, 2026. References are not treated as proof unless the underlying supplied evidence can be tested.</t>
  </si>
  <si>
    <t xml:space="preserve">Amendment ID</t>
  </si>
  <si>
    <t xml:space="preserve">Date</t>
  </si>
  <si>
    <t xml:space="preserve">Old LOA</t>
  </si>
  <si>
    <t xml:space="preserve">New LOA</t>
  </si>
  <si>
    <t xml:space="preserve">Source Document</t>
  </si>
  <si>
    <t xml:space="preserve">Source Type</t>
  </si>
  <si>
    <t xml:space="preserve">Exact Supplied Certificate</t>
  </si>
  <si>
    <t xml:space="preserve">Signature / Sheet Verified</t>
  </si>
  <si>
    <t xml:space="preserve">Other Supplied Cert for Applicant</t>
  </si>
  <si>
    <t xml:space="preserve">Required Action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</si>
</sst>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"/>
    <numFmt numFmtId="167" formatCode="yyyy\-mm\-dd"/>
    <numFmt numFmtId="168" formatCode="\$0.00"/>
    <numFmt numFmtId="169" formatCode="0.00"/>
    <numFmt numFmtId="170" formatCode="0.0"/>
    <numFmt numFmtId="171" formatCode="\$#,##0.00;[RED]&quot;-$&quot;#,##0.00"/>
  </numFmts>
  <fonts count="16">
    <font>
      <sz val="10"/>
      <color rgb="FF24313D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8"/>
      <color rgb="FF1F6D62"/>
      <name val="Arial"/>
      <family val="0"/>
      <charset val="1"/>
    </font>
    <font>
      <b val="true"/>
      <sz val="10"/>
      <color rgb="FF17324D"/>
      <name val="Arial"/>
      <family val="0"/>
      <charset val="1"/>
    </font>
    <font>
      <b val="true"/>
      <sz val="18"/>
      <color rgb="FF17324D"/>
      <name val="Arial"/>
      <family val="0"/>
      <charset val="1"/>
    </font>
    <font>
      <b val="true"/>
      <sz val="18"/>
      <color rgb="FFB5413E"/>
      <name val="Arial"/>
      <family val="0"/>
      <charset val="1"/>
    </font>
    <font>
      <b val="true"/>
      <sz val="11"/>
      <color rgb="FF17324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6B7785"/>
      <name val="Arial"/>
      <family val="0"/>
      <charset val="1"/>
    </font>
    <font>
      <b val="true"/>
      <sz val="9"/>
      <color rgb="FF6A4B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24D"/>
        <bgColor rgb="FF24313D"/>
      </patternFill>
    </fill>
    <fill>
      <patternFill patternType="solid">
        <fgColor rgb="FFEAF2F8"/>
        <bgColor rgb="FFE7F3EF"/>
      </patternFill>
    </fill>
    <fill>
      <patternFill patternType="solid">
        <fgColor rgb="FFE7F3EF"/>
        <bgColor rgb="FFEAF2F8"/>
      </patternFill>
    </fill>
    <fill>
      <patternFill patternType="solid">
        <fgColor rgb="FFFCE8E6"/>
        <bgColor rgb="FFFFF5D9"/>
      </patternFill>
    </fill>
    <fill>
      <patternFill patternType="solid">
        <fgColor rgb="FFFFF5D9"/>
        <bgColor rgb="FFFCE8E6"/>
      </patternFill>
    </fill>
    <fill>
      <patternFill patternType="solid">
        <fgColor rgb="FF1F6D62"/>
        <bgColor rgb="FF15554D"/>
      </patternFill>
    </fill>
    <fill>
      <patternFill patternType="solid">
        <fgColor rgb="FFF8FAFB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DD5DC"/>
      </left>
      <right style="thin">
        <color rgb="FFCDD5DC"/>
      </right>
      <top style="thin">
        <color rgb="FFCDD5DC"/>
      </top>
      <bottom style="thin">
        <color rgb="FFCDD5DC"/>
      </bottom>
      <diagonal/>
    </border>
    <border diagonalUp="false" diagonalDown="false">
      <left/>
      <right/>
      <top/>
      <bottom style="medium">
        <color rgb="FF15554D"/>
      </bottom>
      <diagonal/>
    </border>
    <border diagonalUp="false" diagonalDown="false">
      <left/>
      <right/>
      <top/>
      <bottom style="thin">
        <color rgb="FFCDD5DC"/>
      </bottom>
      <diagonal/>
    </border>
    <border diagonalUp="false" diagonalDown="false">
      <left/>
      <right/>
      <top style="medium">
        <color rgb="FF17324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6D62"/>
          <bgColor rgb="FF000000"/>
        </patternFill>
      </fill>
    </dxf>
    <dxf>
      <fill>
        <patternFill patternType="solid">
          <fgColor rgb="FFF8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313D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>
          <bgColor rgb="FFFCE8E6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7F3EF"/>
          <bgColor rgb="FF000000"/>
        </patternFill>
      </fill>
    </dxf>
    <dxf>
      <fill>
        <patternFill patternType="solid">
          <fgColor rgb="FFB5413E"/>
          <bgColor rgb="FF000000"/>
        </patternFill>
      </fill>
    </dxf>
    <dxf>
      <font>
        <b val="1"/>
        <color rgb="FFB5413E"/>
      </font>
      <fill>
        <patternFill>
          <bgColor rgb="FFFCE8E6"/>
        </patternFill>
      </fill>
    </dxf>
    <dxf>
      <fill>
        <patternFill>
          <bgColor rgb="FFE7F3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D62"/>
      <rgbColor rgb="FFC0C0C0"/>
      <rgbColor rgb="FF6B7785"/>
      <rgbColor rgb="FF9999FF"/>
      <rgbColor rgb="FFB5413E"/>
      <rgbColor rgb="FFFFF5D9"/>
      <rgbColor rgb="FFE7F3EF"/>
      <rgbColor rgb="FF660066"/>
      <rgbColor rgb="FFFF8080"/>
      <rgbColor rgb="FF0066CC"/>
      <rgbColor rgb="FFCD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8FAFB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59B2D"/>
      <rgbColor rgb="FFFF6600"/>
      <rgbColor rgb="FF5B7890"/>
      <rgbColor rgb="FF969696"/>
      <rgbColor rgb="FF17324D"/>
      <rgbColor rgb="FF339966"/>
      <rgbColor rgb="FF15554D"/>
      <rgbColor rgb="FF333300"/>
      <rgbColor rgb="FF6A4B10"/>
      <rgbColor rgb="FF993366"/>
      <rgbColor rgb="FF333399"/>
      <rgbColor rgb="FF243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58"/>
    <col collapsed="false" customWidth="true" hidden="false" outlineLevel="0" max="12" min="5" style="1" width="1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2</v>
      </c>
      <c r="B4" s="4"/>
      <c r="C4" s="4"/>
      <c r="E4" s="5" t="s">
        <v>2</v>
      </c>
      <c r="F4" s="5"/>
      <c r="G4" s="5"/>
      <c r="I4" s="6" t="s">
        <v>3</v>
      </c>
      <c r="J4" s="6"/>
      <c r="K4" s="6"/>
    </row>
    <row r="5" customFormat="false" ht="15" hidden="false" customHeight="true" outlineLevel="0" collapsed="false">
      <c r="A5" s="7" t="s">
        <v>4</v>
      </c>
      <c r="B5" s="7"/>
      <c r="C5" s="7"/>
      <c r="E5" s="8" t="s">
        <v>5</v>
      </c>
      <c r="F5" s="8"/>
      <c r="G5" s="8"/>
      <c r="I5" s="9" t="s">
        <v>6</v>
      </c>
      <c r="J5" s="9"/>
      <c r="K5" s="9"/>
    </row>
    <row r="6" customFormat="false" ht="21.75" hidden="false" customHeight="true" outlineLevel="0" collapsed="false">
      <c r="A6" s="10" t="n">
        <f aca="false">'Billing Reconciliation'!C11</f>
        <v>439918.3</v>
      </c>
      <c r="B6" s="10"/>
      <c r="C6" s="10"/>
      <c r="E6" s="11" t="n">
        <f aca="false">'Billing Reconciliation'!D11</f>
        <v>319760.05</v>
      </c>
      <c r="F6" s="11"/>
      <c r="G6" s="11"/>
      <c r="I6" s="12" t="n">
        <f aca="false">'Billing Reconciliation'!F11</f>
        <v>317</v>
      </c>
      <c r="J6" s="12"/>
      <c r="K6" s="12"/>
    </row>
    <row r="8" customFormat="false" ht="15" hidden="false" customHeight="true" outlineLevel="0" collapsed="false">
      <c r="A8" s="6" t="s">
        <v>3</v>
      </c>
      <c r="B8" s="6"/>
      <c r="C8" s="6"/>
      <c r="E8" s="13" t="s">
        <v>7</v>
      </c>
      <c r="F8" s="13"/>
      <c r="G8" s="13"/>
      <c r="I8" s="13" t="s">
        <v>7</v>
      </c>
      <c r="J8" s="13"/>
      <c r="K8" s="13"/>
    </row>
    <row r="9" customFormat="false" ht="15" hidden="false" customHeight="true" outlineLevel="0" collapsed="false">
      <c r="A9" s="9" t="s">
        <v>8</v>
      </c>
      <c r="B9" s="9"/>
      <c r="C9" s="9"/>
      <c r="E9" s="14" t="s">
        <v>9</v>
      </c>
      <c r="F9" s="14"/>
      <c r="G9" s="14"/>
      <c r="I9" s="14" t="s">
        <v>10</v>
      </c>
      <c r="J9" s="14"/>
      <c r="K9" s="14"/>
    </row>
    <row r="10" customFormat="false" ht="21.75" hidden="false" customHeight="true" outlineLevel="0" collapsed="false">
      <c r="A10" s="15" t="n">
        <f aca="false">-'Billing Reconciliation'!E11</f>
        <v>120158.25</v>
      </c>
      <c r="B10" s="15"/>
      <c r="C10" s="15"/>
      <c r="E10" s="16" t="n">
        <f aca="false">'Aging Report'!B5</f>
        <v>10233.6</v>
      </c>
      <c r="F10" s="16"/>
      <c r="G10" s="16"/>
      <c r="I10" s="16" t="n">
        <f aca="false">'Aging Report'!B6</f>
        <v>4368</v>
      </c>
      <c r="J10" s="16"/>
      <c r="K10" s="16"/>
    </row>
    <row r="12" customFormat="false" ht="21.75" hidden="false" customHeight="true" outlineLevel="0" collapsed="false">
      <c r="A12" s="17" t="s">
        <v>11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30.75" hidden="false" customHeight="true" outlineLevel="0" collapsed="false">
      <c r="A13" s="18" t="s">
        <v>12</v>
      </c>
      <c r="B13" s="18" t="s">
        <v>13</v>
      </c>
      <c r="C13" s="18" t="s">
        <v>14</v>
      </c>
      <c r="D13" s="18" t="s">
        <v>15</v>
      </c>
    </row>
    <row r="14" customFormat="false" ht="34.5" hidden="false" customHeight="true" outlineLevel="0" collapsed="false">
      <c r="A14" s="19" t="s">
        <v>16</v>
      </c>
      <c r="B14" s="19" t="s">
        <v>17</v>
      </c>
      <c r="C14" s="20" t="n">
        <f aca="false">COUNTIF('Billing Reconciliation'!$D$15:$D$1194,"OCCUPIED")</f>
        <v>1086</v>
      </c>
      <c r="D14" s="19" t="s">
        <v>18</v>
      </c>
    </row>
    <row r="15" customFormat="false" ht="34.5" hidden="false" customHeight="true" outlineLevel="0" collapsed="false">
      <c r="A15" s="19" t="s">
        <v>16</v>
      </c>
      <c r="B15" s="19" t="s">
        <v>19</v>
      </c>
      <c r="C15" s="20" t="n">
        <f aca="false">COUNTIF('Billing Reconciliation'!$R$15:$R$1194,"MISSING AUGUST BILL")</f>
        <v>317</v>
      </c>
      <c r="D15" s="19" t="s">
        <v>20</v>
      </c>
    </row>
    <row r="16" customFormat="false" ht="34.5" hidden="false" customHeight="true" outlineLevel="0" collapsed="false">
      <c r="A16" s="19" t="s">
        <v>21</v>
      </c>
      <c r="B16" s="19" t="s">
        <v>22</v>
      </c>
      <c r="C16" s="20" t="n">
        <f aca="false">'Aging Report'!B4</f>
        <v>6</v>
      </c>
      <c r="D16" s="19" t="s">
        <v>23</v>
      </c>
    </row>
    <row r="17" customFormat="false" ht="34.5" hidden="false" customHeight="true" outlineLevel="0" collapsed="false">
      <c r="A17" s="19" t="s">
        <v>24</v>
      </c>
      <c r="B17" s="19" t="s">
        <v>25</v>
      </c>
      <c r="C17" s="20" t="n">
        <f aca="false">COUNTIFS('Queue Exceptions'!$R$7:$R$13,"IN SCOPE",'Queue Exceptions'!$T$7:$T$13,"BOARD REVIEW")</f>
        <v>6</v>
      </c>
      <c r="D17" s="19" t="s">
        <v>26</v>
      </c>
    </row>
    <row r="18" customFormat="false" ht="34.5" hidden="false" customHeight="true" outlineLevel="0" collapsed="false">
      <c r="A18" s="19" t="s">
        <v>27</v>
      </c>
      <c r="B18" s="19" t="s">
        <v>28</v>
      </c>
      <c r="C18" s="20" t="n">
        <f aca="false">COUNTA('Amendment Audit'!$A$6:$A$205)</f>
        <v>200</v>
      </c>
      <c r="D18" s="19" t="s">
        <v>29</v>
      </c>
    </row>
    <row r="19" customFormat="false" ht="34.5" hidden="false" customHeight="true" outlineLevel="0" collapsed="false">
      <c r="A19" s="19" t="s">
        <v>27</v>
      </c>
      <c r="B19" s="19" t="s">
        <v>30</v>
      </c>
      <c r="C19" s="20" t="n">
        <f aca="false">COUNTIF('Amendment Audit'!$H$6:$H$205,"No qualifying reference")</f>
        <v>12</v>
      </c>
      <c r="D19" s="19" t="s">
        <v>31</v>
      </c>
    </row>
    <row r="20" customFormat="false" ht="34.5" hidden="false" customHeight="true" outlineLevel="0" collapsed="false">
      <c r="A20" s="19" t="s">
        <v>27</v>
      </c>
      <c r="B20" s="19" t="s">
        <v>32</v>
      </c>
      <c r="C20" s="20" t="n">
        <f aca="false">COUNTIFS('Amendment Audit'!$I$6:$I$205,"YES",'Amendment Audit'!$J$6:$J$205,"N")</f>
        <v>1</v>
      </c>
      <c r="D20" s="19" t="s">
        <v>33</v>
      </c>
    </row>
    <row r="21" customFormat="false" ht="34.5" hidden="false" customHeight="true" outlineLevel="0" collapsed="false">
      <c r="A21" s="19" t="s">
        <v>27</v>
      </c>
      <c r="B21" s="19" t="s">
        <v>34</v>
      </c>
      <c r="C21" s="20" t="n">
        <f aca="false">COUNTIF('Amendment Audit'!$N$6:$N$205,"REFERENCE ONLY - VERIFY FILE")</f>
        <v>187</v>
      </c>
      <c r="D21" s="19" t="s">
        <v>35</v>
      </c>
    </row>
    <row r="24" customFormat="false" ht="21.75" hidden="false" customHeight="true" outlineLevel="0" collapsed="false">
      <c r="A24" s="17" t="s">
        <v>36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37.5" hidden="false" customHeight="true" outlineLevel="0" collapsed="false">
      <c r="A25" s="21" t="s">
        <v>37</v>
      </c>
      <c r="B25" s="20" t="s">
        <v>38</v>
      </c>
      <c r="C25" s="19" t="str">
        <f aca="false">"Authorize collection on the "&amp;TEXT('Aging Report'!B4,"0")&amp;" occupied accounts in Aging Report for $"&amp;TEXT('Aging Report'!B5,"#,##0.00")&amp;" overdue, while keeping $"&amp;TEXT('Aging Report'!B7-'Aging Report'!B5,"#,##0.00")&amp;" current separate."</f>
        <v>Authorize collection on the 6 occupied accounts in Aging Report for $10,233.60 overdue, while keeping $2,932.80 current separate.</v>
      </c>
      <c r="D25" s="19"/>
      <c r="E25" s="19"/>
      <c r="F25" s="19"/>
      <c r="G25" s="19"/>
      <c r="H25" s="19"/>
      <c r="I25" s="19"/>
      <c r="J25" s="19"/>
      <c r="K25" s="19"/>
      <c r="L25" s="19"/>
    </row>
    <row r="26" customFormat="false" ht="37.5" hidden="false" customHeight="true" outlineLevel="0" collapsed="false">
      <c r="A26" s="21" t="s">
        <v>39</v>
      </c>
      <c r="B26" s="20" t="s">
        <v>40</v>
      </c>
      <c r="C26" s="19" t="str">
        <f aca="false">"Issue and validate "&amp;TEXT('Billing Reconciliation'!F11,"0")&amp;" missing August base-moorage postings totaling $"&amp;TEXT(-'Billing Reconciliation'!E11,"#,##0.00")&amp;"."</f>
        <v>Issue and validate 317 missing August base-moorage postings totaling $120,158.25.</v>
      </c>
      <c r="D26" s="19"/>
      <c r="E26" s="19"/>
      <c r="F26" s="19"/>
      <c r="G26" s="19"/>
      <c r="H26" s="19"/>
      <c r="I26" s="19"/>
      <c r="J26" s="19"/>
      <c r="K26" s="19"/>
      <c r="L26" s="19"/>
    </row>
    <row r="27" customFormat="false" ht="37.5" hidden="false" customHeight="true" outlineLevel="0" collapsed="false">
      <c r="A27" s="21" t="s">
        <v>41</v>
      </c>
      <c r="B27" s="20" t="s">
        <v>42</v>
      </c>
      <c r="C27" s="19" t="str">
        <f aca="false">"Do not rely on the "&amp;TEXT(COUNTIFS('Queue Exceptions'!$R$7:$R$13,"IN SCOPE",'Queue Exceptions'!$T$7:$T$13,"BOARD REVIEW"),"0")&amp;" in-scope targeted skips until exact offer and supporting records are produced; apply prospective relief if proof is absent."</f>
        <v>Do not rely on the 6 in-scope targeted skips until exact offer and supporting records are produced; apply prospective relief if proof is absent.</v>
      </c>
      <c r="D27" s="19"/>
      <c r="E27" s="19"/>
      <c r="F27" s="19"/>
      <c r="G27" s="19"/>
      <c r="H27" s="19"/>
      <c r="I27" s="19"/>
      <c r="J27" s="19"/>
      <c r="K27" s="19"/>
      <c r="L27" s="19"/>
    </row>
    <row r="28" customFormat="false" ht="37.5" hidden="false" customHeight="true" outlineLevel="0" collapsed="false">
      <c r="A28" s="21" t="s">
        <v>43</v>
      </c>
      <c r="B28" s="20" t="s">
        <v>44</v>
      </c>
      <c r="C28" s="19" t="str">
        <f aca="false">"Suspend use of "&amp;TEXT(COUNTIF('Amendment Audit'!$H$6:$H$205,"No qualifying reference"),"0")&amp;" no-source LOA changes and "&amp;TEXT(COUNTIFS('Amendment Audit'!$I$6:$I$205,"YES",'Amendment Audit'!$J$6:$J$205,"N"),"0")&amp;" unsigned linked certificate; retrieve the "&amp;TEXT(COUNTIF('Amendment Audit'!$N$6:$N$205,"REFERENCE ONLY - VERIFY FILE"),"0")&amp;" reference-only files."</f>
        <v>Suspend use of 12 no-source LOA changes and 1 unsigned linked certificate; retrieve the 187 reference-only files.</v>
      </c>
      <c r="D28" s="19"/>
      <c r="E28" s="19"/>
      <c r="F28" s="19"/>
      <c r="G28" s="19"/>
      <c r="H28" s="19"/>
      <c r="I28" s="19"/>
      <c r="J28" s="19"/>
      <c r="K28" s="19"/>
      <c r="L28" s="19"/>
    </row>
    <row r="31" customFormat="false" ht="15" hidden="false" customHeight="true" outlineLevel="0" collapsed="false">
      <c r="A31" s="22" t="s">
        <v>45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</sheetData>
  <mergeCells count="27">
    <mergeCell ref="A1:L1"/>
    <mergeCell ref="A2:L2"/>
    <mergeCell ref="A4:C4"/>
    <mergeCell ref="E4:G4"/>
    <mergeCell ref="I4:K4"/>
    <mergeCell ref="A5:C5"/>
    <mergeCell ref="E5:G5"/>
    <mergeCell ref="I5:K5"/>
    <mergeCell ref="A6:C6"/>
    <mergeCell ref="E6:G6"/>
    <mergeCell ref="I6:K6"/>
    <mergeCell ref="A8:C8"/>
    <mergeCell ref="E8:G8"/>
    <mergeCell ref="I8:K8"/>
    <mergeCell ref="A9:C9"/>
    <mergeCell ref="E9:G9"/>
    <mergeCell ref="I9:K9"/>
    <mergeCell ref="A10:C10"/>
    <mergeCell ref="E10:G10"/>
    <mergeCell ref="I10:K10"/>
    <mergeCell ref="A12:L12"/>
    <mergeCell ref="A24:L24"/>
    <mergeCell ref="C25:L25"/>
    <mergeCell ref="C26:L26"/>
    <mergeCell ref="C27:L27"/>
    <mergeCell ref="C28:L28"/>
    <mergeCell ref="A31:L31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785"/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8"/>
    <col collapsed="false" customWidth="true" hidden="false" outlineLevel="0" max="4" min="3" style="1" width="30"/>
    <col collapsed="false" customWidth="true" hidden="false" outlineLevel="0" max="5" min="5" style="1" width="13"/>
    <col collapsed="false" customWidth="true" hidden="false" outlineLevel="0" max="6" min="6" style="1" width="55"/>
  </cols>
  <sheetData>
    <row r="1" customFormat="false" ht="31.5" hidden="false" customHeight="true" outlineLevel="0" collapsed="false">
      <c r="A1" s="2" t="s">
        <v>46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47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3" t="s">
        <v>48</v>
      </c>
      <c r="B4" s="24" t="n">
        <v>46235</v>
      </c>
      <c r="C4" s="19" t="s">
        <v>49</v>
      </c>
    </row>
    <row r="5" customFormat="false" ht="27.75" hidden="false" customHeight="true" outlineLevel="0" collapsed="false">
      <c r="A5" s="23" t="s">
        <v>50</v>
      </c>
      <c r="B5" s="24" t="n">
        <v>46235</v>
      </c>
      <c r="C5" s="19" t="s">
        <v>51</v>
      </c>
    </row>
    <row r="6" customFormat="false" ht="27.75" hidden="false" customHeight="true" outlineLevel="0" collapsed="false">
      <c r="A6" s="23" t="s">
        <v>52</v>
      </c>
      <c r="B6" s="24" t="n">
        <v>44927</v>
      </c>
      <c r="C6" s="19" t="s">
        <v>53</v>
      </c>
    </row>
    <row r="7" customFormat="false" ht="27.75" hidden="false" customHeight="true" outlineLevel="0" collapsed="false">
      <c r="A7" s="23" t="s">
        <v>54</v>
      </c>
      <c r="B7" s="24" t="n">
        <v>46234</v>
      </c>
      <c r="C7" s="19" t="s">
        <v>55</v>
      </c>
    </row>
    <row r="8" customFormat="false" ht="27.75" hidden="false" customHeight="true" outlineLevel="0" collapsed="false">
      <c r="A8" s="23" t="s">
        <v>56</v>
      </c>
      <c r="B8" s="25" t="n">
        <v>10.4</v>
      </c>
      <c r="C8" s="19" t="s">
        <v>57</v>
      </c>
    </row>
    <row r="9" customFormat="false" ht="27.75" hidden="false" customHeight="true" outlineLevel="0" collapsed="false">
      <c r="A9" s="23" t="s">
        <v>58</v>
      </c>
      <c r="B9" s="25" t="n">
        <v>7.55</v>
      </c>
      <c r="C9" s="19" t="s">
        <v>59</v>
      </c>
    </row>
    <row r="10" customFormat="false" ht="41.25" hidden="false" customHeight="true" outlineLevel="0" collapsed="false">
      <c r="A10" s="23" t="s">
        <v>60</v>
      </c>
      <c r="B10" s="19" t="s">
        <v>61</v>
      </c>
      <c r="C10" s="19" t="s">
        <v>62</v>
      </c>
    </row>
    <row r="13" customFormat="false" ht="21.75" hidden="false" customHeight="true" outlineLevel="0" collapsed="false">
      <c r="A13" s="17" t="s">
        <v>63</v>
      </c>
      <c r="B13" s="17"/>
      <c r="C13" s="17"/>
      <c r="D13" s="17"/>
      <c r="E13" s="17"/>
      <c r="F13" s="17"/>
    </row>
    <row r="14" customFormat="false" ht="30.75" hidden="false" customHeight="true" outlineLevel="0" collapsed="false">
      <c r="A14" s="18" t="s">
        <v>64</v>
      </c>
      <c r="B14" s="18" t="s">
        <v>65</v>
      </c>
      <c r="C14" s="18" t="s">
        <v>66</v>
      </c>
      <c r="D14" s="18" t="s">
        <v>67</v>
      </c>
      <c r="E14" s="18" t="s">
        <v>68</v>
      </c>
      <c r="F14" s="18" t="s">
        <v>69</v>
      </c>
    </row>
    <row r="15" customFormat="false" ht="73.5" hidden="false" customHeight="true" outlineLevel="0" collapsed="false">
      <c r="A15" s="19" t="s">
        <v>70</v>
      </c>
      <c r="B15" s="19" t="s">
        <v>71</v>
      </c>
      <c r="C15" s="19" t="s">
        <v>72</v>
      </c>
      <c r="D15" s="19" t="s">
        <v>73</v>
      </c>
      <c r="E15" s="19" t="s">
        <v>74</v>
      </c>
      <c r="F15" s="19" t="s">
        <v>75</v>
      </c>
    </row>
    <row r="16" customFormat="false" ht="73.5" hidden="false" customHeight="true" outlineLevel="0" collapsed="false">
      <c r="A16" s="19" t="s">
        <v>76</v>
      </c>
      <c r="B16" s="19" t="s">
        <v>77</v>
      </c>
      <c r="C16" s="19" t="s">
        <v>78</v>
      </c>
      <c r="D16" s="19" t="s">
        <v>79</v>
      </c>
      <c r="E16" s="19" t="s">
        <v>74</v>
      </c>
      <c r="F16" s="19" t="s">
        <v>80</v>
      </c>
    </row>
    <row r="17" customFormat="false" ht="73.5" hidden="false" customHeight="true" outlineLevel="0" collapsed="false">
      <c r="A17" s="19" t="s">
        <v>81</v>
      </c>
      <c r="B17" s="19" t="s">
        <v>82</v>
      </c>
      <c r="C17" s="19" t="s">
        <v>83</v>
      </c>
      <c r="D17" s="19" t="s">
        <v>84</v>
      </c>
      <c r="E17" s="19" t="s">
        <v>85</v>
      </c>
      <c r="F17" s="19" t="s">
        <v>86</v>
      </c>
    </row>
    <row r="18" customFormat="false" ht="73.5" hidden="false" customHeight="true" outlineLevel="0" collapsed="false">
      <c r="A18" s="19" t="s">
        <v>87</v>
      </c>
      <c r="B18" s="19" t="s">
        <v>88</v>
      </c>
      <c r="C18" s="19" t="s">
        <v>89</v>
      </c>
      <c r="D18" s="19" t="s">
        <v>90</v>
      </c>
      <c r="E18" s="19" t="s">
        <v>85</v>
      </c>
      <c r="F18" s="19" t="s">
        <v>91</v>
      </c>
    </row>
    <row r="19" customFormat="false" ht="73.5" hidden="false" customHeight="true" outlineLevel="0" collapsed="false">
      <c r="A19" s="19" t="s">
        <v>70</v>
      </c>
      <c r="B19" s="19" t="s">
        <v>92</v>
      </c>
      <c r="C19" s="19" t="s">
        <v>93</v>
      </c>
      <c r="D19" s="19" t="s">
        <v>94</v>
      </c>
      <c r="E19" s="19" t="s">
        <v>95</v>
      </c>
      <c r="F19" s="19" t="s">
        <v>75</v>
      </c>
    </row>
    <row r="22" customFormat="false" ht="21.75" hidden="false" customHeight="true" outlineLevel="0" collapsed="false">
      <c r="A22" s="17" t="s">
        <v>96</v>
      </c>
      <c r="B22" s="17"/>
      <c r="C22" s="17"/>
      <c r="D22" s="17"/>
      <c r="E22" s="17"/>
      <c r="F22" s="17"/>
    </row>
    <row r="23" customFormat="false" ht="30.75" hidden="false" customHeight="true" outlineLevel="0" collapsed="false">
      <c r="A23" s="18" t="s">
        <v>69</v>
      </c>
      <c r="B23" s="18" t="s">
        <v>97</v>
      </c>
      <c r="C23" s="18" t="s">
        <v>98</v>
      </c>
      <c r="D23" s="18" t="s">
        <v>99</v>
      </c>
      <c r="E23" s="18" t="s">
        <v>100</v>
      </c>
      <c r="F23" s="18" t="s">
        <v>101</v>
      </c>
    </row>
    <row r="24" customFormat="false" ht="37.5" hidden="false" customHeight="true" outlineLevel="0" collapsed="false">
      <c r="A24" s="19" t="s">
        <v>102</v>
      </c>
      <c r="B24" s="19" t="s">
        <v>103</v>
      </c>
      <c r="C24" s="19" t="s">
        <v>104</v>
      </c>
      <c r="D24" s="19" t="s">
        <v>105</v>
      </c>
      <c r="E24" s="19" t="n">
        <f aca="false">COUNTA('Source - Inventory'!$A$5:$A$1184)</f>
        <v>1180</v>
      </c>
      <c r="F24" s="19" t="s">
        <v>106</v>
      </c>
    </row>
    <row r="25" customFormat="false" ht="37.5" hidden="false" customHeight="true" outlineLevel="0" collapsed="false">
      <c r="A25" s="19" t="s">
        <v>107</v>
      </c>
      <c r="B25" s="19" t="s">
        <v>108</v>
      </c>
      <c r="C25" s="19" t="s">
        <v>109</v>
      </c>
      <c r="D25" s="19" t="s">
        <v>110</v>
      </c>
      <c r="E25" s="19" t="n">
        <f aca="false">COUNTA('Source - Billing Aug26'!$A$5:$A$773)</f>
        <v>769</v>
      </c>
      <c r="F25" s="19" t="s">
        <v>111</v>
      </c>
    </row>
    <row r="26" customFormat="false" ht="37.5" hidden="false" customHeight="true" outlineLevel="0" collapsed="false">
      <c r="A26" s="19" t="s">
        <v>112</v>
      </c>
      <c r="B26" s="19" t="s">
        <v>113</v>
      </c>
      <c r="C26" s="19" t="s">
        <v>114</v>
      </c>
      <c r="D26" s="19" t="s">
        <v>115</v>
      </c>
      <c r="E26" s="19" t="n">
        <f aca="false">COUNTA('Source - AR Aging'!$A$5:$A$264)</f>
        <v>260</v>
      </c>
      <c r="F26" s="19" t="s">
        <v>116</v>
      </c>
    </row>
    <row r="27" customFormat="false" ht="37.5" hidden="false" customHeight="true" outlineLevel="0" collapsed="false">
      <c r="A27" s="19" t="s">
        <v>117</v>
      </c>
      <c r="B27" s="19" t="s">
        <v>118</v>
      </c>
      <c r="C27" s="19" t="s">
        <v>119</v>
      </c>
      <c r="D27" s="19" t="s">
        <v>120</v>
      </c>
      <c r="E27" s="19" t="n">
        <f aca="false">COUNTA('Source - Skip Events'!$A$5:$A$416)</f>
        <v>412</v>
      </c>
      <c r="F27" s="19" t="s">
        <v>121</v>
      </c>
    </row>
    <row r="28" customFormat="false" ht="37.5" hidden="false" customHeight="true" outlineLevel="0" collapsed="false">
      <c r="A28" s="19" t="s">
        <v>122</v>
      </c>
      <c r="B28" s="19" t="s">
        <v>123</v>
      </c>
      <c r="C28" s="19" t="s">
        <v>124</v>
      </c>
      <c r="D28" s="19" t="s">
        <v>125</v>
      </c>
      <c r="E28" s="19" t="n">
        <f aca="false">COUNTA('Source - Offer Events'!$A$5:$A$1490)</f>
        <v>1486</v>
      </c>
      <c r="F28" s="19" t="s">
        <v>126</v>
      </c>
    </row>
    <row r="29" customFormat="false" ht="37.5" hidden="false" customHeight="true" outlineLevel="0" collapsed="false">
      <c r="A29" s="19" t="s">
        <v>127</v>
      </c>
      <c r="B29" s="19" t="s">
        <v>123</v>
      </c>
      <c r="C29" s="19" t="s">
        <v>128</v>
      </c>
      <c r="D29" s="19" t="s">
        <v>129</v>
      </c>
      <c r="E29" s="19" t="n">
        <f aca="false">COUNTA('Source - Applicants'!$A$5:$A$2914)</f>
        <v>2910</v>
      </c>
      <c r="F29" s="19" t="s">
        <v>130</v>
      </c>
    </row>
    <row r="30" customFormat="false" ht="37.5" hidden="false" customHeight="true" outlineLevel="0" collapsed="false">
      <c r="A30" s="19" t="s">
        <v>131</v>
      </c>
      <c r="B30" s="19" t="s">
        <v>132</v>
      </c>
      <c r="C30" s="19" t="s">
        <v>133</v>
      </c>
      <c r="D30" s="19" t="s">
        <v>134</v>
      </c>
      <c r="E30" s="19" t="n">
        <f aca="false">COUNTA('Amendment Audit'!$A$6:$A$205)</f>
        <v>200</v>
      </c>
      <c r="F30" s="19" t="s">
        <v>135</v>
      </c>
    </row>
  </sheetData>
  <mergeCells count="4">
    <mergeCell ref="A1:F1"/>
    <mergeCell ref="A2:F2"/>
    <mergeCell ref="A13:F13"/>
    <mergeCell ref="A22:F2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9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25"/>
    <col collapsed="false" customWidth="true" hidden="false" outlineLevel="0" max="7" min="7" style="1" width="18"/>
    <col collapsed="false" customWidth="true" hidden="false" outlineLevel="0" max="8" min="8" style="1" width="17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2" min="11" style="1" width="10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16"/>
    <col collapsed="false" customWidth="true" hidden="false" outlineLevel="0" max="16" min="16" style="1" width="28"/>
    <col collapsed="false" customWidth="true" hidden="false" outlineLevel="0" max="17" min="17" style="1" width="14"/>
    <col collapsed="false" customWidth="true" hidden="false" outlineLevel="0" max="19" min="18" style="1" width="10"/>
    <col collapsed="false" customWidth="true" hidden="false" outlineLevel="0" max="20" min="20" style="1" width="19"/>
    <col collapsed="false" customWidth="true" hidden="false" outlineLevel="0" max="21" min="21" style="1" width="23"/>
    <col collapsed="false" customWidth="true" hidden="false" outlineLevel="0" max="22" min="22" style="1" width="10"/>
  </cols>
  <sheetData>
    <row r="1" customFormat="false" ht="31.5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27.75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customFormat="false" ht="30.75" hidden="false" customHeight="true" outlineLevel="0" collapsed="false">
      <c r="A4" s="18" t="s">
        <v>137</v>
      </c>
      <c r="B4" s="18" t="s">
        <v>138</v>
      </c>
      <c r="C4" s="18" t="s">
        <v>139</v>
      </c>
      <c r="D4" s="18" t="s">
        <v>140</v>
      </c>
      <c r="E4" s="18" t="s">
        <v>141</v>
      </c>
      <c r="F4" s="18" t="s">
        <v>142</v>
      </c>
      <c r="G4" s="18" t="s">
        <v>143</v>
      </c>
      <c r="H4" s="18" t="s">
        <v>144</v>
      </c>
      <c r="I4" s="18" t="s">
        <v>145</v>
      </c>
      <c r="J4" s="18" t="s">
        <v>146</v>
      </c>
      <c r="K4" s="18" t="s">
        <v>147</v>
      </c>
      <c r="L4" s="18" t="s">
        <v>148</v>
      </c>
      <c r="M4" s="18" t="s">
        <v>149</v>
      </c>
      <c r="N4" s="18" t="s">
        <v>150</v>
      </c>
      <c r="O4" s="18" t="s">
        <v>151</v>
      </c>
      <c r="P4" s="18" t="s">
        <v>152</v>
      </c>
      <c r="Q4" s="18" t="s">
        <v>153</v>
      </c>
      <c r="R4" s="18" t="s">
        <v>154</v>
      </c>
      <c r="S4" s="18" t="s">
        <v>155</v>
      </c>
      <c r="T4" s="18" t="s">
        <v>156</v>
      </c>
      <c r="U4" s="18" t="s">
        <v>157</v>
      </c>
      <c r="V4" s="18" t="s">
        <v>158</v>
      </c>
    </row>
    <row r="5" customFormat="false" ht="15" hidden="false" customHeight="true" outlineLevel="0" collapsed="false">
      <c r="A5" s="26" t="s">
        <v>159</v>
      </c>
      <c r="B5" s="26" t="n">
        <v>1</v>
      </c>
      <c r="C5" s="26" t="s">
        <v>160</v>
      </c>
      <c r="D5" s="26" t="s">
        <v>161</v>
      </c>
      <c r="E5" s="26" t="s">
        <v>162</v>
      </c>
      <c r="F5" s="26" t="s">
        <v>163</v>
      </c>
      <c r="G5" s="27" t="n">
        <v>44574</v>
      </c>
      <c r="H5" s="26" t="s">
        <v>164</v>
      </c>
      <c r="I5" s="26" t="s">
        <v>165</v>
      </c>
      <c r="J5" s="26" t="s">
        <v>166</v>
      </c>
      <c r="K5" s="28" t="n">
        <v>51.6</v>
      </c>
      <c r="L5" s="28" t="n">
        <v>17.7</v>
      </c>
      <c r="M5" s="26" t="s">
        <v>167</v>
      </c>
      <c r="N5" s="26" t="n">
        <v>45</v>
      </c>
      <c r="O5" s="26" t="s">
        <v>168</v>
      </c>
      <c r="P5" s="26" t="s">
        <v>169</v>
      </c>
      <c r="Q5" s="26" t="s">
        <v>170</v>
      </c>
      <c r="R5" s="26" t="s">
        <v>171</v>
      </c>
      <c r="S5" s="26" t="s">
        <v>172</v>
      </c>
      <c r="T5" s="26"/>
      <c r="U5" s="26" t="n">
        <v>2023</v>
      </c>
      <c r="V5" s="26"/>
    </row>
    <row r="6" customFormat="false" ht="15" hidden="false" customHeight="true" outlineLevel="0" collapsed="false">
      <c r="A6" s="29" t="s">
        <v>173</v>
      </c>
      <c r="B6" s="29" t="n">
        <v>2</v>
      </c>
      <c r="C6" s="29" t="s">
        <v>174</v>
      </c>
      <c r="D6" s="29" t="s">
        <v>175</v>
      </c>
      <c r="E6" s="29" t="s">
        <v>162</v>
      </c>
      <c r="F6" s="29" t="s">
        <v>176</v>
      </c>
      <c r="G6" s="30" t="n">
        <v>44577</v>
      </c>
      <c r="H6" s="29" t="s">
        <v>177</v>
      </c>
      <c r="I6" s="29" t="s">
        <v>178</v>
      </c>
      <c r="J6" s="29" t="s">
        <v>166</v>
      </c>
      <c r="K6" s="31" t="n">
        <v>38.2</v>
      </c>
      <c r="L6" s="31" t="n">
        <v>12.1</v>
      </c>
      <c r="M6" s="29" t="s">
        <v>179</v>
      </c>
      <c r="N6" s="29" t="n">
        <v>50</v>
      </c>
      <c r="O6" s="29" t="s">
        <v>180</v>
      </c>
      <c r="P6" s="29" t="s">
        <v>181</v>
      </c>
      <c r="Q6" s="29" t="s">
        <v>182</v>
      </c>
      <c r="R6" s="29" t="s">
        <v>183</v>
      </c>
      <c r="S6" s="29" t="s">
        <v>184</v>
      </c>
      <c r="T6" s="30" t="n">
        <v>46012</v>
      </c>
      <c r="U6" s="29" t="n">
        <v>2026</v>
      </c>
      <c r="V6" s="29"/>
    </row>
    <row r="7" customFormat="false" ht="15" hidden="false" customHeight="true" outlineLevel="0" collapsed="false">
      <c r="A7" s="26" t="s">
        <v>185</v>
      </c>
      <c r="B7" s="26" t="n">
        <v>3</v>
      </c>
      <c r="C7" s="26" t="s">
        <v>186</v>
      </c>
      <c r="D7" s="26" t="s">
        <v>187</v>
      </c>
      <c r="E7" s="26" t="s">
        <v>188</v>
      </c>
      <c r="F7" s="26"/>
      <c r="G7" s="27" t="n">
        <v>44579</v>
      </c>
      <c r="H7" s="26" t="s">
        <v>177</v>
      </c>
      <c r="I7" s="26" t="s">
        <v>189</v>
      </c>
      <c r="J7" s="26" t="s">
        <v>166</v>
      </c>
      <c r="K7" s="28" t="n">
        <v>55</v>
      </c>
      <c r="L7" s="28" t="n">
        <v>19.6</v>
      </c>
      <c r="M7" s="26" t="s">
        <v>179</v>
      </c>
      <c r="N7" s="26" t="n">
        <v>50</v>
      </c>
      <c r="O7" s="26" t="s">
        <v>190</v>
      </c>
      <c r="P7" s="26" t="s">
        <v>191</v>
      </c>
      <c r="Q7" s="26" t="s">
        <v>170</v>
      </c>
      <c r="R7" s="26" t="s">
        <v>171</v>
      </c>
      <c r="S7" s="26" t="s">
        <v>172</v>
      </c>
      <c r="T7" s="27" t="n">
        <v>45994</v>
      </c>
      <c r="U7" s="26" t="n">
        <v>2026</v>
      </c>
      <c r="V7" s="26"/>
    </row>
    <row r="8" customFormat="false" ht="15" hidden="false" customHeight="true" outlineLevel="0" collapsed="false">
      <c r="A8" s="29" t="s">
        <v>192</v>
      </c>
      <c r="B8" s="29" t="n">
        <v>4</v>
      </c>
      <c r="C8" s="29" t="s">
        <v>193</v>
      </c>
      <c r="D8" s="29" t="s">
        <v>194</v>
      </c>
      <c r="E8" s="29" t="s">
        <v>195</v>
      </c>
      <c r="F8" s="29" t="s">
        <v>196</v>
      </c>
      <c r="G8" s="30" t="n">
        <v>44580</v>
      </c>
      <c r="H8" s="29" t="s">
        <v>177</v>
      </c>
      <c r="I8" s="29" t="s">
        <v>197</v>
      </c>
      <c r="J8" s="29" t="s">
        <v>198</v>
      </c>
      <c r="K8" s="31" t="n">
        <v>61.6</v>
      </c>
      <c r="L8" s="31" t="n">
        <v>20</v>
      </c>
      <c r="M8" s="29" t="s">
        <v>199</v>
      </c>
      <c r="N8" s="29" t="n">
        <v>28</v>
      </c>
      <c r="O8" s="29" t="s">
        <v>200</v>
      </c>
      <c r="P8" s="29" t="s">
        <v>201</v>
      </c>
      <c r="Q8" s="29" t="s">
        <v>202</v>
      </c>
      <c r="R8" s="29" t="s">
        <v>171</v>
      </c>
      <c r="S8" s="29" t="s">
        <v>203</v>
      </c>
      <c r="T8" s="30" t="n">
        <v>46017</v>
      </c>
      <c r="U8" s="29" t="n">
        <v>2026</v>
      </c>
      <c r="V8" s="29"/>
    </row>
    <row r="9" customFormat="false" ht="15" hidden="false" customHeight="true" outlineLevel="0" collapsed="false">
      <c r="A9" s="26" t="s">
        <v>204</v>
      </c>
      <c r="B9" s="26" t="n">
        <v>5</v>
      </c>
      <c r="C9" s="26" t="s">
        <v>205</v>
      </c>
      <c r="D9" s="26" t="s">
        <v>194</v>
      </c>
      <c r="E9" s="26" t="s">
        <v>206</v>
      </c>
      <c r="F9" s="26"/>
      <c r="G9" s="27" t="n">
        <v>44583</v>
      </c>
      <c r="H9" s="26" t="s">
        <v>177</v>
      </c>
      <c r="I9" s="26" t="s">
        <v>207</v>
      </c>
      <c r="J9" s="26" t="s">
        <v>208</v>
      </c>
      <c r="K9" s="28" t="n">
        <v>49.9</v>
      </c>
      <c r="L9" s="28" t="n">
        <v>17.3</v>
      </c>
      <c r="M9" s="26" t="s">
        <v>209</v>
      </c>
      <c r="N9" s="26" t="n">
        <v>32</v>
      </c>
      <c r="O9" s="26" t="s">
        <v>210</v>
      </c>
      <c r="P9" s="26" t="s">
        <v>211</v>
      </c>
      <c r="Q9" s="26" t="s">
        <v>212</v>
      </c>
      <c r="R9" s="26" t="s">
        <v>171</v>
      </c>
      <c r="S9" s="26" t="s">
        <v>213</v>
      </c>
      <c r="T9" s="27" t="n">
        <v>46000</v>
      </c>
      <c r="U9" s="26" t="n">
        <v>2026</v>
      </c>
      <c r="V9" s="26"/>
    </row>
    <row r="10" customFormat="false" ht="15" hidden="false" customHeight="true" outlineLevel="0" collapsed="false">
      <c r="A10" s="29" t="s">
        <v>214</v>
      </c>
      <c r="B10" s="29" t="n">
        <v>6</v>
      </c>
      <c r="C10" s="29" t="s">
        <v>215</v>
      </c>
      <c r="D10" s="29" t="s">
        <v>216</v>
      </c>
      <c r="E10" s="29" t="s">
        <v>206</v>
      </c>
      <c r="F10" s="29"/>
      <c r="G10" s="30" t="n">
        <v>44585</v>
      </c>
      <c r="H10" s="29" t="s">
        <v>177</v>
      </c>
      <c r="I10" s="29" t="s">
        <v>217</v>
      </c>
      <c r="J10" s="29" t="s">
        <v>218</v>
      </c>
      <c r="K10" s="31" t="n">
        <v>34.4</v>
      </c>
      <c r="L10" s="31" t="n">
        <v>9.9</v>
      </c>
      <c r="M10" s="29" t="s">
        <v>209</v>
      </c>
      <c r="N10" s="29" t="n">
        <v>40</v>
      </c>
      <c r="O10" s="29" t="s">
        <v>219</v>
      </c>
      <c r="P10" s="29" t="s">
        <v>220</v>
      </c>
      <c r="Q10" s="29" t="s">
        <v>221</v>
      </c>
      <c r="R10" s="29" t="s">
        <v>183</v>
      </c>
      <c r="S10" s="29" t="s">
        <v>222</v>
      </c>
      <c r="T10" s="30" t="n">
        <v>46014</v>
      </c>
      <c r="U10" s="29" t="n">
        <v>2026</v>
      </c>
      <c r="V10" s="29"/>
    </row>
    <row r="11" customFormat="false" ht="15" hidden="false" customHeight="true" outlineLevel="0" collapsed="false">
      <c r="A11" s="26" t="s">
        <v>223</v>
      </c>
      <c r="B11" s="26" t="n">
        <v>7</v>
      </c>
      <c r="C11" s="26" t="s">
        <v>224</v>
      </c>
      <c r="D11" s="26" t="s">
        <v>225</v>
      </c>
      <c r="E11" s="26" t="s">
        <v>226</v>
      </c>
      <c r="F11" s="26" t="s">
        <v>227</v>
      </c>
      <c r="G11" s="27" t="n">
        <v>44593</v>
      </c>
      <c r="H11" s="26" t="s">
        <v>177</v>
      </c>
      <c r="I11" s="26" t="s">
        <v>228</v>
      </c>
      <c r="J11" s="26" t="s">
        <v>229</v>
      </c>
      <c r="K11" s="28" t="n">
        <v>47.6</v>
      </c>
      <c r="L11" s="28" t="n">
        <v>14.3</v>
      </c>
      <c r="M11" s="26" t="s">
        <v>167</v>
      </c>
      <c r="N11" s="26" t="n">
        <v>24</v>
      </c>
      <c r="O11" s="26" t="s">
        <v>230</v>
      </c>
      <c r="P11" s="26" t="s">
        <v>231</v>
      </c>
      <c r="Q11" s="26" t="s">
        <v>232</v>
      </c>
      <c r="R11" s="26" t="s">
        <v>183</v>
      </c>
      <c r="S11" s="26" t="s">
        <v>233</v>
      </c>
      <c r="T11" s="27" t="n">
        <v>46009</v>
      </c>
      <c r="U11" s="26" t="n">
        <v>2026</v>
      </c>
      <c r="V11" s="26"/>
    </row>
    <row r="12" customFormat="false" ht="15" hidden="false" customHeight="true" outlineLevel="0" collapsed="false">
      <c r="A12" s="29" t="s">
        <v>234</v>
      </c>
      <c r="B12" s="29" t="n">
        <v>8</v>
      </c>
      <c r="C12" s="29" t="s">
        <v>235</v>
      </c>
      <c r="D12" s="29" t="s">
        <v>236</v>
      </c>
      <c r="E12" s="29" t="s">
        <v>206</v>
      </c>
      <c r="F12" s="29"/>
      <c r="G12" s="30" t="n">
        <v>44594</v>
      </c>
      <c r="H12" s="29" t="s">
        <v>177</v>
      </c>
      <c r="I12" s="29" t="s">
        <v>237</v>
      </c>
      <c r="J12" s="29" t="s">
        <v>218</v>
      </c>
      <c r="K12" s="31" t="n">
        <v>52.8</v>
      </c>
      <c r="L12" s="31" t="n">
        <v>16</v>
      </c>
      <c r="M12" s="29" t="s">
        <v>179</v>
      </c>
      <c r="N12" s="29" t="n">
        <v>28</v>
      </c>
      <c r="O12" s="29" t="s">
        <v>238</v>
      </c>
      <c r="P12" s="29" t="s">
        <v>239</v>
      </c>
      <c r="Q12" s="29" t="s">
        <v>240</v>
      </c>
      <c r="R12" s="29" t="s">
        <v>171</v>
      </c>
      <c r="S12" s="29" t="s">
        <v>241</v>
      </c>
      <c r="T12" s="30" t="n">
        <v>46015</v>
      </c>
      <c r="U12" s="29" t="n">
        <v>2026</v>
      </c>
      <c r="V12" s="29"/>
    </row>
    <row r="13" customFormat="false" ht="15" hidden="false" customHeight="true" outlineLevel="0" collapsed="false">
      <c r="A13" s="26" t="s">
        <v>242</v>
      </c>
      <c r="B13" s="26" t="n">
        <v>9</v>
      </c>
      <c r="C13" s="26" t="s">
        <v>243</v>
      </c>
      <c r="D13" s="26" t="s">
        <v>244</v>
      </c>
      <c r="E13" s="26" t="s">
        <v>245</v>
      </c>
      <c r="F13" s="26" t="s">
        <v>246</v>
      </c>
      <c r="G13" s="27" t="n">
        <v>44595</v>
      </c>
      <c r="H13" s="26" t="s">
        <v>177</v>
      </c>
      <c r="I13" s="26" t="s">
        <v>247</v>
      </c>
      <c r="J13" s="26" t="s">
        <v>248</v>
      </c>
      <c r="K13" s="28" t="n">
        <v>22.2</v>
      </c>
      <c r="L13" s="28" t="n">
        <v>7.4</v>
      </c>
      <c r="M13" s="26" t="s">
        <v>249</v>
      </c>
      <c r="N13" s="26" t="n">
        <v>24</v>
      </c>
      <c r="O13" s="26" t="s">
        <v>250</v>
      </c>
      <c r="P13" s="26" t="s">
        <v>251</v>
      </c>
      <c r="Q13" s="26" t="s">
        <v>252</v>
      </c>
      <c r="R13" s="26" t="s">
        <v>171</v>
      </c>
      <c r="S13" s="26" t="s">
        <v>253</v>
      </c>
      <c r="T13" s="27" t="n">
        <v>46019</v>
      </c>
      <c r="U13" s="26" t="n">
        <v>2026</v>
      </c>
      <c r="V13" s="26"/>
    </row>
    <row r="14" customFormat="false" ht="15" hidden="false" customHeight="true" outlineLevel="0" collapsed="false">
      <c r="A14" s="29" t="s">
        <v>254</v>
      </c>
      <c r="B14" s="29" t="n">
        <v>10</v>
      </c>
      <c r="C14" s="29" t="s">
        <v>255</v>
      </c>
      <c r="D14" s="29" t="s">
        <v>256</v>
      </c>
      <c r="E14" s="29" t="s">
        <v>245</v>
      </c>
      <c r="F14" s="29" t="s">
        <v>257</v>
      </c>
      <c r="G14" s="30" t="n">
        <v>44596</v>
      </c>
      <c r="H14" s="29" t="s">
        <v>177</v>
      </c>
      <c r="I14" s="29" t="s">
        <v>258</v>
      </c>
      <c r="J14" s="29" t="s">
        <v>259</v>
      </c>
      <c r="K14" s="31" t="n">
        <v>26.5</v>
      </c>
      <c r="L14" s="31" t="n">
        <v>8.7</v>
      </c>
      <c r="M14" s="29" t="s">
        <v>179</v>
      </c>
      <c r="N14" s="29" t="n">
        <v>24</v>
      </c>
      <c r="O14" s="29" t="s">
        <v>260</v>
      </c>
      <c r="P14" s="29" t="s">
        <v>261</v>
      </c>
      <c r="Q14" s="29" t="s">
        <v>262</v>
      </c>
      <c r="R14" s="29" t="s">
        <v>171</v>
      </c>
      <c r="S14" s="29" t="s">
        <v>263</v>
      </c>
      <c r="T14" s="30" t="n">
        <v>46010</v>
      </c>
      <c r="U14" s="29" t="n">
        <v>2026</v>
      </c>
      <c r="V14" s="29"/>
    </row>
    <row r="15" customFormat="false" ht="15" hidden="false" customHeight="true" outlineLevel="0" collapsed="false">
      <c r="A15" s="26" t="s">
        <v>264</v>
      </c>
      <c r="B15" s="26" t="n">
        <v>11</v>
      </c>
      <c r="C15" s="26" t="s">
        <v>265</v>
      </c>
      <c r="D15" s="26" t="s">
        <v>266</v>
      </c>
      <c r="E15" s="26" t="s">
        <v>267</v>
      </c>
      <c r="F15" s="26" t="s">
        <v>268</v>
      </c>
      <c r="G15" s="27" t="n">
        <v>44597</v>
      </c>
      <c r="H15" s="26" t="s">
        <v>177</v>
      </c>
      <c r="I15" s="26" t="s">
        <v>269</v>
      </c>
      <c r="J15" s="26" t="s">
        <v>270</v>
      </c>
      <c r="K15" s="28" t="n">
        <v>60.3</v>
      </c>
      <c r="L15" s="28" t="n">
        <v>17.5</v>
      </c>
      <c r="M15" s="26" t="s">
        <v>209</v>
      </c>
      <c r="N15" s="26" t="n">
        <v>36</v>
      </c>
      <c r="O15" s="26" t="s">
        <v>271</v>
      </c>
      <c r="P15" s="26" t="s">
        <v>272</v>
      </c>
      <c r="Q15" s="26" t="s">
        <v>182</v>
      </c>
      <c r="R15" s="26" t="s">
        <v>183</v>
      </c>
      <c r="S15" s="26" t="s">
        <v>184</v>
      </c>
      <c r="T15" s="27" t="n">
        <v>46001</v>
      </c>
      <c r="U15" s="26" t="n">
        <v>2026</v>
      </c>
      <c r="V15" s="26"/>
    </row>
    <row r="16" customFormat="false" ht="15" hidden="false" customHeight="true" outlineLevel="0" collapsed="false">
      <c r="A16" s="29" t="s">
        <v>273</v>
      </c>
      <c r="B16" s="29" t="n">
        <v>12</v>
      </c>
      <c r="C16" s="29" t="s">
        <v>160</v>
      </c>
      <c r="D16" s="29" t="s">
        <v>274</v>
      </c>
      <c r="E16" s="29" t="s">
        <v>226</v>
      </c>
      <c r="F16" s="29" t="s">
        <v>163</v>
      </c>
      <c r="G16" s="30" t="n">
        <v>44599</v>
      </c>
      <c r="H16" s="29" t="s">
        <v>177</v>
      </c>
      <c r="I16" s="29" t="s">
        <v>275</v>
      </c>
      <c r="J16" s="29" t="s">
        <v>208</v>
      </c>
      <c r="K16" s="31" t="n">
        <v>23</v>
      </c>
      <c r="L16" s="31" t="n">
        <v>6.6</v>
      </c>
      <c r="M16" s="29" t="s">
        <v>276</v>
      </c>
      <c r="N16" s="29" t="n">
        <v>36</v>
      </c>
      <c r="O16" s="29" t="s">
        <v>277</v>
      </c>
      <c r="P16" s="29" t="s">
        <v>278</v>
      </c>
      <c r="Q16" s="29" t="s">
        <v>202</v>
      </c>
      <c r="R16" s="29" t="s">
        <v>171</v>
      </c>
      <c r="S16" s="29" t="s">
        <v>203</v>
      </c>
      <c r="T16" s="30" t="n">
        <v>46000</v>
      </c>
      <c r="U16" s="29" t="n">
        <v>2026</v>
      </c>
      <c r="V16" s="29"/>
    </row>
    <row r="17" customFormat="false" ht="15" hidden="false" customHeight="true" outlineLevel="0" collapsed="false">
      <c r="A17" s="26" t="s">
        <v>279</v>
      </c>
      <c r="B17" s="26" t="n">
        <v>13</v>
      </c>
      <c r="C17" s="26" t="s">
        <v>280</v>
      </c>
      <c r="D17" s="26" t="s">
        <v>281</v>
      </c>
      <c r="E17" s="26" t="s">
        <v>188</v>
      </c>
      <c r="F17" s="26"/>
      <c r="G17" s="27" t="n">
        <v>44600</v>
      </c>
      <c r="H17" s="26" t="s">
        <v>177</v>
      </c>
      <c r="I17" s="26" t="s">
        <v>282</v>
      </c>
      <c r="J17" s="26" t="s">
        <v>198</v>
      </c>
      <c r="K17" s="28" t="n">
        <v>52.5</v>
      </c>
      <c r="L17" s="28" t="n">
        <v>18</v>
      </c>
      <c r="M17" s="26" t="s">
        <v>167</v>
      </c>
      <c r="N17" s="26" t="n">
        <v>50</v>
      </c>
      <c r="O17" s="26" t="s">
        <v>283</v>
      </c>
      <c r="P17" s="26" t="s">
        <v>284</v>
      </c>
      <c r="Q17" s="26" t="s">
        <v>262</v>
      </c>
      <c r="R17" s="26" t="s">
        <v>171</v>
      </c>
      <c r="S17" s="26" t="s">
        <v>263</v>
      </c>
      <c r="T17" s="27" t="n">
        <v>46002</v>
      </c>
      <c r="U17" s="26" t="n">
        <v>2026</v>
      </c>
      <c r="V17" s="26"/>
    </row>
    <row r="18" customFormat="false" ht="15" hidden="false" customHeight="true" outlineLevel="0" collapsed="false">
      <c r="A18" s="29" t="s">
        <v>285</v>
      </c>
      <c r="B18" s="29" t="n">
        <v>14</v>
      </c>
      <c r="C18" s="29" t="s">
        <v>286</v>
      </c>
      <c r="D18" s="29" t="s">
        <v>287</v>
      </c>
      <c r="E18" s="29" t="s">
        <v>206</v>
      </c>
      <c r="F18" s="29"/>
      <c r="G18" s="30" t="n">
        <v>44605</v>
      </c>
      <c r="H18" s="29" t="s">
        <v>177</v>
      </c>
      <c r="I18" s="29" t="s">
        <v>288</v>
      </c>
      <c r="J18" s="29" t="s">
        <v>166</v>
      </c>
      <c r="K18" s="31" t="n">
        <v>43.6</v>
      </c>
      <c r="L18" s="31" t="n">
        <v>13.6</v>
      </c>
      <c r="M18" s="29" t="s">
        <v>209</v>
      </c>
      <c r="N18" s="29" t="n">
        <v>45</v>
      </c>
      <c r="O18" s="29" t="s">
        <v>289</v>
      </c>
      <c r="P18" s="29" t="s">
        <v>290</v>
      </c>
      <c r="Q18" s="29" t="s">
        <v>212</v>
      </c>
      <c r="R18" s="29" t="s">
        <v>171</v>
      </c>
      <c r="S18" s="29" t="s">
        <v>213</v>
      </c>
      <c r="T18" s="30" t="n">
        <v>46000</v>
      </c>
      <c r="U18" s="29" t="n">
        <v>2026</v>
      </c>
      <c r="V18" s="29"/>
    </row>
    <row r="19" customFormat="false" ht="15" hidden="false" customHeight="true" outlineLevel="0" collapsed="false">
      <c r="A19" s="26" t="s">
        <v>291</v>
      </c>
      <c r="B19" s="26" t="n">
        <v>15</v>
      </c>
      <c r="C19" s="26" t="s">
        <v>292</v>
      </c>
      <c r="D19" s="26" t="s">
        <v>293</v>
      </c>
      <c r="E19" s="26" t="s">
        <v>162</v>
      </c>
      <c r="F19" s="26" t="s">
        <v>294</v>
      </c>
      <c r="G19" s="27" t="n">
        <v>44607</v>
      </c>
      <c r="H19" s="26" t="s">
        <v>295</v>
      </c>
      <c r="I19" s="26" t="s">
        <v>296</v>
      </c>
      <c r="J19" s="26" t="s">
        <v>229</v>
      </c>
      <c r="K19" s="28" t="n">
        <v>18.2</v>
      </c>
      <c r="L19" s="28" t="n">
        <v>6.4</v>
      </c>
      <c r="M19" s="26" t="s">
        <v>179</v>
      </c>
      <c r="N19" s="26" t="n">
        <v>28</v>
      </c>
      <c r="O19" s="26" t="s">
        <v>297</v>
      </c>
      <c r="P19" s="26" t="s">
        <v>298</v>
      </c>
      <c r="Q19" s="26" t="s">
        <v>299</v>
      </c>
      <c r="R19" s="26" t="s">
        <v>171</v>
      </c>
      <c r="S19" s="26" t="s">
        <v>300</v>
      </c>
      <c r="T19" s="27" t="n">
        <v>46014</v>
      </c>
      <c r="U19" s="26" t="n">
        <v>2026</v>
      </c>
      <c r="V19" s="26"/>
    </row>
    <row r="20" customFormat="false" ht="15" hidden="false" customHeight="true" outlineLevel="0" collapsed="false">
      <c r="A20" s="29" t="s">
        <v>301</v>
      </c>
      <c r="B20" s="29" t="n">
        <v>16</v>
      </c>
      <c r="C20" s="29" t="s">
        <v>302</v>
      </c>
      <c r="D20" s="29" t="s">
        <v>303</v>
      </c>
      <c r="E20" s="29" t="s">
        <v>267</v>
      </c>
      <c r="F20" s="29" t="s">
        <v>304</v>
      </c>
      <c r="G20" s="30" t="n">
        <v>44609</v>
      </c>
      <c r="H20" s="29" t="s">
        <v>177</v>
      </c>
      <c r="I20" s="29" t="s">
        <v>305</v>
      </c>
      <c r="J20" s="29" t="s">
        <v>198</v>
      </c>
      <c r="K20" s="31" t="n">
        <v>43.6</v>
      </c>
      <c r="L20" s="31" t="n">
        <v>13.2</v>
      </c>
      <c r="M20" s="29" t="s">
        <v>179</v>
      </c>
      <c r="N20" s="29" t="n">
        <v>40</v>
      </c>
      <c r="O20" s="29" t="s">
        <v>306</v>
      </c>
      <c r="P20" s="29" t="s">
        <v>307</v>
      </c>
      <c r="Q20" s="29" t="s">
        <v>221</v>
      </c>
      <c r="R20" s="29" t="s">
        <v>183</v>
      </c>
      <c r="S20" s="29" t="s">
        <v>222</v>
      </c>
      <c r="T20" s="30" t="n">
        <v>45996</v>
      </c>
      <c r="U20" s="29" t="n">
        <v>2026</v>
      </c>
      <c r="V20" s="29"/>
    </row>
    <row r="21" customFormat="false" ht="15" hidden="false" customHeight="true" outlineLevel="0" collapsed="false">
      <c r="A21" s="26" t="s">
        <v>308</v>
      </c>
      <c r="B21" s="26" t="n">
        <v>17</v>
      </c>
      <c r="C21" s="26" t="s">
        <v>309</v>
      </c>
      <c r="D21" s="26" t="s">
        <v>310</v>
      </c>
      <c r="E21" s="26" t="s">
        <v>311</v>
      </c>
      <c r="F21" s="26" t="s">
        <v>312</v>
      </c>
      <c r="G21" s="27" t="n">
        <v>44613</v>
      </c>
      <c r="H21" s="26" t="s">
        <v>295</v>
      </c>
      <c r="I21" s="26" t="s">
        <v>313</v>
      </c>
      <c r="J21" s="26" t="s">
        <v>208</v>
      </c>
      <c r="K21" s="28" t="n">
        <v>44.5</v>
      </c>
      <c r="L21" s="28" t="n">
        <v>14.7</v>
      </c>
      <c r="M21" s="26" t="s">
        <v>314</v>
      </c>
      <c r="N21" s="26" t="n">
        <v>36</v>
      </c>
      <c r="O21" s="26" t="s">
        <v>315</v>
      </c>
      <c r="P21" s="26" t="s">
        <v>316</v>
      </c>
      <c r="Q21" s="26" t="s">
        <v>221</v>
      </c>
      <c r="R21" s="26" t="s">
        <v>183</v>
      </c>
      <c r="S21" s="26" t="s">
        <v>222</v>
      </c>
      <c r="T21" s="27" t="n">
        <v>46009</v>
      </c>
      <c r="U21" s="26" t="n">
        <v>2026</v>
      </c>
      <c r="V21" s="26"/>
    </row>
    <row r="22" customFormat="false" ht="15" hidden="false" customHeight="true" outlineLevel="0" collapsed="false">
      <c r="A22" s="29" t="s">
        <v>317</v>
      </c>
      <c r="B22" s="29" t="n">
        <v>18</v>
      </c>
      <c r="C22" s="29" t="s">
        <v>318</v>
      </c>
      <c r="D22" s="29" t="s">
        <v>319</v>
      </c>
      <c r="E22" s="29" t="s">
        <v>311</v>
      </c>
      <c r="F22" s="29" t="s">
        <v>320</v>
      </c>
      <c r="G22" s="30" t="n">
        <v>44613</v>
      </c>
      <c r="H22" s="29" t="s">
        <v>177</v>
      </c>
      <c r="I22" s="29" t="s">
        <v>321</v>
      </c>
      <c r="J22" s="29" t="s">
        <v>322</v>
      </c>
      <c r="K22" s="31" t="n">
        <v>53</v>
      </c>
      <c r="L22" s="31" t="n">
        <v>18.3</v>
      </c>
      <c r="M22" s="29" t="s">
        <v>209</v>
      </c>
      <c r="N22" s="29" t="n">
        <v>32</v>
      </c>
      <c r="O22" s="29" t="s">
        <v>323</v>
      </c>
      <c r="P22" s="29" t="s">
        <v>324</v>
      </c>
      <c r="Q22" s="29" t="s">
        <v>212</v>
      </c>
      <c r="R22" s="29" t="s">
        <v>171</v>
      </c>
      <c r="S22" s="29" t="s">
        <v>213</v>
      </c>
      <c r="T22" s="30" t="n">
        <v>46004</v>
      </c>
      <c r="U22" s="29" t="n">
        <v>2026</v>
      </c>
      <c r="V22" s="29"/>
    </row>
    <row r="23" customFormat="false" ht="15" hidden="false" customHeight="true" outlineLevel="0" collapsed="false">
      <c r="A23" s="26" t="s">
        <v>325</v>
      </c>
      <c r="B23" s="26" t="n">
        <v>19</v>
      </c>
      <c r="C23" s="26" t="s">
        <v>326</v>
      </c>
      <c r="D23" s="26" t="s">
        <v>293</v>
      </c>
      <c r="E23" s="26" t="s">
        <v>188</v>
      </c>
      <c r="F23" s="26"/>
      <c r="G23" s="27" t="n">
        <v>44617</v>
      </c>
      <c r="H23" s="26" t="s">
        <v>177</v>
      </c>
      <c r="I23" s="26" t="s">
        <v>327</v>
      </c>
      <c r="J23" s="26" t="s">
        <v>208</v>
      </c>
      <c r="K23" s="28" t="n">
        <v>48.2</v>
      </c>
      <c r="L23" s="28" t="n">
        <v>13.9</v>
      </c>
      <c r="M23" s="26" t="s">
        <v>199</v>
      </c>
      <c r="N23" s="26" t="n">
        <v>28</v>
      </c>
      <c r="O23" s="26" t="s">
        <v>328</v>
      </c>
      <c r="P23" s="26" t="s">
        <v>329</v>
      </c>
      <c r="Q23" s="26" t="s">
        <v>330</v>
      </c>
      <c r="R23" s="26" t="s">
        <v>171</v>
      </c>
      <c r="S23" s="26" t="s">
        <v>331</v>
      </c>
      <c r="T23" s="27" t="n">
        <v>46007</v>
      </c>
      <c r="U23" s="26" t="n">
        <v>2026</v>
      </c>
      <c r="V23" s="26"/>
    </row>
    <row r="24" customFormat="false" ht="15" hidden="false" customHeight="true" outlineLevel="0" collapsed="false">
      <c r="A24" s="29" t="s">
        <v>332</v>
      </c>
      <c r="B24" s="29" t="n">
        <v>20</v>
      </c>
      <c r="C24" s="29" t="s">
        <v>333</v>
      </c>
      <c r="D24" s="29" t="s">
        <v>334</v>
      </c>
      <c r="E24" s="29" t="s">
        <v>206</v>
      </c>
      <c r="F24" s="29"/>
      <c r="G24" s="30" t="n">
        <v>44621</v>
      </c>
      <c r="H24" s="29" t="s">
        <v>164</v>
      </c>
      <c r="I24" s="29" t="s">
        <v>335</v>
      </c>
      <c r="J24" s="29" t="s">
        <v>208</v>
      </c>
      <c r="K24" s="31" t="n">
        <v>22.2</v>
      </c>
      <c r="L24" s="31" t="n">
        <v>7.1</v>
      </c>
      <c r="M24" s="29" t="s">
        <v>276</v>
      </c>
      <c r="N24" s="29" t="n">
        <v>24</v>
      </c>
      <c r="O24" s="29" t="s">
        <v>336</v>
      </c>
      <c r="P24" s="29" t="s">
        <v>337</v>
      </c>
      <c r="Q24" s="29" t="s">
        <v>338</v>
      </c>
      <c r="R24" s="29" t="s">
        <v>171</v>
      </c>
      <c r="S24" s="29" t="s">
        <v>339</v>
      </c>
      <c r="T24" s="29"/>
      <c r="U24" s="29" t="n">
        <v>2022</v>
      </c>
      <c r="V24" s="29"/>
    </row>
    <row r="25" customFormat="false" ht="15" hidden="false" customHeight="true" outlineLevel="0" collapsed="false">
      <c r="A25" s="26" t="s">
        <v>340</v>
      </c>
      <c r="B25" s="26" t="n">
        <v>21</v>
      </c>
      <c r="C25" s="26" t="s">
        <v>341</v>
      </c>
      <c r="D25" s="26" t="s">
        <v>342</v>
      </c>
      <c r="E25" s="26" t="s">
        <v>226</v>
      </c>
      <c r="F25" s="26" t="s">
        <v>343</v>
      </c>
      <c r="G25" s="27" t="n">
        <v>44621</v>
      </c>
      <c r="H25" s="26" t="s">
        <v>177</v>
      </c>
      <c r="I25" s="26" t="s">
        <v>344</v>
      </c>
      <c r="J25" s="26" t="s">
        <v>345</v>
      </c>
      <c r="K25" s="28" t="n">
        <v>24.1</v>
      </c>
      <c r="L25" s="28" t="n">
        <v>7.5</v>
      </c>
      <c r="M25" s="26" t="s">
        <v>179</v>
      </c>
      <c r="N25" s="26" t="n">
        <v>45</v>
      </c>
      <c r="O25" s="26" t="s">
        <v>346</v>
      </c>
      <c r="P25" s="26" t="s">
        <v>347</v>
      </c>
      <c r="Q25" s="26" t="s">
        <v>221</v>
      </c>
      <c r="R25" s="26" t="s">
        <v>183</v>
      </c>
      <c r="S25" s="26" t="s">
        <v>222</v>
      </c>
      <c r="T25" s="27" t="n">
        <v>46008</v>
      </c>
      <c r="U25" s="26" t="n">
        <v>2026</v>
      </c>
      <c r="V25" s="26"/>
    </row>
    <row r="26" customFormat="false" ht="15" hidden="false" customHeight="true" outlineLevel="0" collapsed="false">
      <c r="A26" s="29" t="s">
        <v>348</v>
      </c>
      <c r="B26" s="29" t="n">
        <v>22</v>
      </c>
      <c r="C26" s="29" t="s">
        <v>349</v>
      </c>
      <c r="D26" s="29" t="s">
        <v>350</v>
      </c>
      <c r="E26" s="29" t="s">
        <v>206</v>
      </c>
      <c r="F26" s="29"/>
      <c r="G26" s="30" t="n">
        <v>44623</v>
      </c>
      <c r="H26" s="29" t="s">
        <v>177</v>
      </c>
      <c r="I26" s="29" t="s">
        <v>351</v>
      </c>
      <c r="J26" s="29" t="s">
        <v>198</v>
      </c>
      <c r="K26" s="31" t="n">
        <v>43.9</v>
      </c>
      <c r="L26" s="31" t="n">
        <v>14.7</v>
      </c>
      <c r="M26" s="29" t="s">
        <v>209</v>
      </c>
      <c r="N26" s="29" t="n">
        <v>40</v>
      </c>
      <c r="O26" s="29" t="s">
        <v>352</v>
      </c>
      <c r="P26" s="29" t="s">
        <v>353</v>
      </c>
      <c r="Q26" s="29" t="s">
        <v>299</v>
      </c>
      <c r="R26" s="29" t="s">
        <v>171</v>
      </c>
      <c r="S26" s="29" t="s">
        <v>300</v>
      </c>
      <c r="T26" s="30" t="n">
        <v>46007</v>
      </c>
      <c r="U26" s="29" t="n">
        <v>2026</v>
      </c>
      <c r="V26" s="29"/>
    </row>
    <row r="27" customFormat="false" ht="15" hidden="false" customHeight="true" outlineLevel="0" collapsed="false">
      <c r="A27" s="26" t="s">
        <v>354</v>
      </c>
      <c r="B27" s="26" t="n">
        <v>23</v>
      </c>
      <c r="C27" s="26" t="s">
        <v>355</v>
      </c>
      <c r="D27" s="26" t="s">
        <v>356</v>
      </c>
      <c r="E27" s="26" t="s">
        <v>188</v>
      </c>
      <c r="F27" s="26"/>
      <c r="G27" s="27" t="n">
        <v>44629</v>
      </c>
      <c r="H27" s="26" t="s">
        <v>177</v>
      </c>
      <c r="I27" s="26" t="s">
        <v>357</v>
      </c>
      <c r="J27" s="26" t="s">
        <v>270</v>
      </c>
      <c r="K27" s="28" t="n">
        <v>33.9</v>
      </c>
      <c r="L27" s="28" t="n">
        <v>11.7</v>
      </c>
      <c r="M27" s="26" t="s">
        <v>179</v>
      </c>
      <c r="N27" s="26" t="n">
        <v>36</v>
      </c>
      <c r="O27" s="26" t="s">
        <v>358</v>
      </c>
      <c r="P27" s="26" t="s">
        <v>359</v>
      </c>
      <c r="Q27" s="26" t="s">
        <v>232</v>
      </c>
      <c r="R27" s="26" t="s">
        <v>183</v>
      </c>
      <c r="S27" s="26" t="s">
        <v>233</v>
      </c>
      <c r="T27" s="27" t="n">
        <v>46006</v>
      </c>
      <c r="U27" s="26" t="n">
        <v>2026</v>
      </c>
      <c r="V27" s="26"/>
    </row>
    <row r="28" customFormat="false" ht="15" hidden="false" customHeight="true" outlineLevel="0" collapsed="false">
      <c r="A28" s="29" t="s">
        <v>360</v>
      </c>
      <c r="B28" s="29" t="n">
        <v>24</v>
      </c>
      <c r="C28" s="29" t="s">
        <v>361</v>
      </c>
      <c r="D28" s="29" t="s">
        <v>362</v>
      </c>
      <c r="E28" s="29" t="s">
        <v>226</v>
      </c>
      <c r="F28" s="29" t="s">
        <v>363</v>
      </c>
      <c r="G28" s="30" t="n">
        <v>44630</v>
      </c>
      <c r="H28" s="29" t="s">
        <v>177</v>
      </c>
      <c r="I28" s="29" t="s">
        <v>364</v>
      </c>
      <c r="J28" s="29" t="s">
        <v>208</v>
      </c>
      <c r="K28" s="31" t="n">
        <v>48.1</v>
      </c>
      <c r="L28" s="31" t="n">
        <v>13.9</v>
      </c>
      <c r="M28" s="29" t="s">
        <v>199</v>
      </c>
      <c r="N28" s="29" t="n">
        <v>40</v>
      </c>
      <c r="O28" s="29" t="s">
        <v>365</v>
      </c>
      <c r="P28" s="29" t="s">
        <v>366</v>
      </c>
      <c r="Q28" s="29" t="s">
        <v>338</v>
      </c>
      <c r="R28" s="29" t="s">
        <v>171</v>
      </c>
      <c r="S28" s="29" t="s">
        <v>339</v>
      </c>
      <c r="T28" s="30" t="n">
        <v>45992</v>
      </c>
      <c r="U28" s="29" t="n">
        <v>2026</v>
      </c>
      <c r="V28" s="29"/>
    </row>
    <row r="29" customFormat="false" ht="15" hidden="false" customHeight="true" outlineLevel="0" collapsed="false">
      <c r="A29" s="26" t="s">
        <v>367</v>
      </c>
      <c r="B29" s="26" t="n">
        <v>25</v>
      </c>
      <c r="C29" s="26" t="s">
        <v>368</v>
      </c>
      <c r="D29" s="26" t="s">
        <v>369</v>
      </c>
      <c r="E29" s="26" t="s">
        <v>188</v>
      </c>
      <c r="F29" s="26"/>
      <c r="G29" s="27" t="n">
        <v>44630</v>
      </c>
      <c r="H29" s="26" t="s">
        <v>177</v>
      </c>
      <c r="I29" s="26" t="s">
        <v>370</v>
      </c>
      <c r="J29" s="26" t="s">
        <v>218</v>
      </c>
      <c r="K29" s="28" t="n">
        <v>48.6</v>
      </c>
      <c r="L29" s="28" t="n">
        <v>16.4</v>
      </c>
      <c r="M29" s="26" t="s">
        <v>167</v>
      </c>
      <c r="N29" s="26" t="n">
        <v>32</v>
      </c>
      <c r="O29" s="26" t="s">
        <v>371</v>
      </c>
      <c r="P29" s="26" t="s">
        <v>372</v>
      </c>
      <c r="Q29" s="26" t="s">
        <v>170</v>
      </c>
      <c r="R29" s="26" t="s">
        <v>171</v>
      </c>
      <c r="S29" s="26" t="s">
        <v>172</v>
      </c>
      <c r="T29" s="27" t="n">
        <v>45994</v>
      </c>
      <c r="U29" s="26" t="n">
        <v>2026</v>
      </c>
      <c r="V29" s="26"/>
    </row>
    <row r="30" customFormat="false" ht="15" hidden="false" customHeight="true" outlineLevel="0" collapsed="false">
      <c r="A30" s="29" t="s">
        <v>373</v>
      </c>
      <c r="B30" s="29" t="n">
        <v>26</v>
      </c>
      <c r="C30" s="29" t="s">
        <v>374</v>
      </c>
      <c r="D30" s="29" t="s">
        <v>375</v>
      </c>
      <c r="E30" s="29" t="s">
        <v>267</v>
      </c>
      <c r="F30" s="29" t="s">
        <v>376</v>
      </c>
      <c r="G30" s="30" t="n">
        <v>44633</v>
      </c>
      <c r="H30" s="29" t="s">
        <v>177</v>
      </c>
      <c r="I30" s="29" t="s">
        <v>377</v>
      </c>
      <c r="J30" s="29" t="s">
        <v>322</v>
      </c>
      <c r="K30" s="31" t="n">
        <v>53.1</v>
      </c>
      <c r="L30" s="31" t="n">
        <v>15.1</v>
      </c>
      <c r="M30" s="29" t="s">
        <v>179</v>
      </c>
      <c r="N30" s="29" t="n">
        <v>40</v>
      </c>
      <c r="O30" s="29" t="s">
        <v>378</v>
      </c>
      <c r="P30" s="29" t="s">
        <v>379</v>
      </c>
      <c r="Q30" s="29" t="s">
        <v>182</v>
      </c>
      <c r="R30" s="29" t="s">
        <v>183</v>
      </c>
      <c r="S30" s="29" t="s">
        <v>184</v>
      </c>
      <c r="T30" s="30" t="n">
        <v>45996</v>
      </c>
      <c r="U30" s="29" t="n">
        <v>2026</v>
      </c>
      <c r="V30" s="29"/>
    </row>
    <row r="31" customFormat="false" ht="15" hidden="false" customHeight="true" outlineLevel="0" collapsed="false">
      <c r="A31" s="26" t="s">
        <v>380</v>
      </c>
      <c r="B31" s="26" t="n">
        <v>27</v>
      </c>
      <c r="C31" s="26" t="s">
        <v>160</v>
      </c>
      <c r="D31" s="26" t="s">
        <v>381</v>
      </c>
      <c r="E31" s="26" t="s">
        <v>206</v>
      </c>
      <c r="F31" s="26"/>
      <c r="G31" s="27" t="n">
        <v>44635</v>
      </c>
      <c r="H31" s="26" t="s">
        <v>177</v>
      </c>
      <c r="I31" s="26" t="s">
        <v>382</v>
      </c>
      <c r="J31" s="26" t="s">
        <v>383</v>
      </c>
      <c r="K31" s="28" t="n">
        <v>53.9</v>
      </c>
      <c r="L31" s="28" t="n">
        <v>15.5</v>
      </c>
      <c r="M31" s="26" t="s">
        <v>179</v>
      </c>
      <c r="N31" s="26" t="n">
        <v>32</v>
      </c>
      <c r="O31" s="26" t="s">
        <v>384</v>
      </c>
      <c r="P31" s="26" t="s">
        <v>385</v>
      </c>
      <c r="Q31" s="26" t="s">
        <v>330</v>
      </c>
      <c r="R31" s="26" t="s">
        <v>171</v>
      </c>
      <c r="S31" s="26" t="s">
        <v>331</v>
      </c>
      <c r="T31" s="27" t="n">
        <v>45998</v>
      </c>
      <c r="U31" s="26" t="n">
        <v>2026</v>
      </c>
      <c r="V31" s="26"/>
    </row>
    <row r="32" customFormat="false" ht="15" hidden="false" customHeight="true" outlineLevel="0" collapsed="false">
      <c r="A32" s="29" t="s">
        <v>386</v>
      </c>
      <c r="B32" s="29" t="n">
        <v>28</v>
      </c>
      <c r="C32" s="29" t="s">
        <v>387</v>
      </c>
      <c r="D32" s="29" t="s">
        <v>388</v>
      </c>
      <c r="E32" s="29" t="s">
        <v>188</v>
      </c>
      <c r="F32" s="29"/>
      <c r="G32" s="30" t="n">
        <v>44635</v>
      </c>
      <c r="H32" s="29" t="s">
        <v>177</v>
      </c>
      <c r="I32" s="29" t="s">
        <v>389</v>
      </c>
      <c r="J32" s="29" t="s">
        <v>198</v>
      </c>
      <c r="K32" s="31" t="n">
        <v>53.7</v>
      </c>
      <c r="L32" s="31" t="n">
        <v>17.9</v>
      </c>
      <c r="M32" s="29" t="s">
        <v>209</v>
      </c>
      <c r="N32" s="29" t="n">
        <v>50</v>
      </c>
      <c r="O32" s="29" t="s">
        <v>390</v>
      </c>
      <c r="P32" s="29" t="s">
        <v>391</v>
      </c>
      <c r="Q32" s="29" t="s">
        <v>221</v>
      </c>
      <c r="R32" s="29" t="s">
        <v>183</v>
      </c>
      <c r="S32" s="29" t="s">
        <v>222</v>
      </c>
      <c r="T32" s="30" t="n">
        <v>45995</v>
      </c>
      <c r="U32" s="29" t="n">
        <v>2026</v>
      </c>
      <c r="V32" s="29"/>
    </row>
    <row r="33" customFormat="false" ht="15" hidden="false" customHeight="true" outlineLevel="0" collapsed="false">
      <c r="A33" s="26" t="s">
        <v>392</v>
      </c>
      <c r="B33" s="26" t="n">
        <v>29</v>
      </c>
      <c r="C33" s="26" t="s">
        <v>393</v>
      </c>
      <c r="D33" s="26" t="s">
        <v>394</v>
      </c>
      <c r="E33" s="26" t="s">
        <v>188</v>
      </c>
      <c r="F33" s="26"/>
      <c r="G33" s="27" t="n">
        <v>44638</v>
      </c>
      <c r="H33" s="26" t="s">
        <v>177</v>
      </c>
      <c r="I33" s="26" t="s">
        <v>395</v>
      </c>
      <c r="J33" s="26" t="s">
        <v>322</v>
      </c>
      <c r="K33" s="28" t="n">
        <v>44.6</v>
      </c>
      <c r="L33" s="28" t="n">
        <v>13.4</v>
      </c>
      <c r="M33" s="26" t="s">
        <v>249</v>
      </c>
      <c r="N33" s="26" t="n">
        <v>28</v>
      </c>
      <c r="O33" s="26" t="s">
        <v>396</v>
      </c>
      <c r="P33" s="26" t="s">
        <v>397</v>
      </c>
      <c r="Q33" s="26" t="s">
        <v>221</v>
      </c>
      <c r="R33" s="26" t="s">
        <v>183</v>
      </c>
      <c r="S33" s="26" t="s">
        <v>222</v>
      </c>
      <c r="T33" s="27" t="n">
        <v>46006</v>
      </c>
      <c r="U33" s="26" t="n">
        <v>2026</v>
      </c>
      <c r="V33" s="26"/>
    </row>
    <row r="34" customFormat="false" ht="15" hidden="false" customHeight="true" outlineLevel="0" collapsed="false">
      <c r="A34" s="29" t="s">
        <v>398</v>
      </c>
      <c r="B34" s="29" t="n">
        <v>30</v>
      </c>
      <c r="C34" s="29" t="s">
        <v>399</v>
      </c>
      <c r="D34" s="29" t="s">
        <v>400</v>
      </c>
      <c r="E34" s="29" t="s">
        <v>188</v>
      </c>
      <c r="F34" s="29"/>
      <c r="G34" s="30" t="n">
        <v>44640</v>
      </c>
      <c r="H34" s="29" t="s">
        <v>177</v>
      </c>
      <c r="I34" s="29" t="s">
        <v>401</v>
      </c>
      <c r="J34" s="29" t="s">
        <v>166</v>
      </c>
      <c r="K34" s="31" t="n">
        <v>37</v>
      </c>
      <c r="L34" s="31" t="n">
        <v>12.6</v>
      </c>
      <c r="M34" s="29" t="s">
        <v>209</v>
      </c>
      <c r="N34" s="29" t="n">
        <v>36</v>
      </c>
      <c r="O34" s="29" t="s">
        <v>402</v>
      </c>
      <c r="P34" s="29" t="s">
        <v>403</v>
      </c>
      <c r="Q34" s="29" t="s">
        <v>240</v>
      </c>
      <c r="R34" s="29" t="s">
        <v>171</v>
      </c>
      <c r="S34" s="29" t="s">
        <v>241</v>
      </c>
      <c r="T34" s="30" t="n">
        <v>46006</v>
      </c>
      <c r="U34" s="29" t="n">
        <v>2026</v>
      </c>
      <c r="V34" s="29"/>
    </row>
    <row r="35" customFormat="false" ht="15" hidden="false" customHeight="true" outlineLevel="0" collapsed="false">
      <c r="A35" s="26" t="s">
        <v>404</v>
      </c>
      <c r="B35" s="26" t="n">
        <v>31</v>
      </c>
      <c r="C35" s="26" t="s">
        <v>405</v>
      </c>
      <c r="D35" s="26" t="s">
        <v>394</v>
      </c>
      <c r="E35" s="26" t="s">
        <v>195</v>
      </c>
      <c r="F35" s="26" t="s">
        <v>406</v>
      </c>
      <c r="G35" s="27" t="n">
        <v>44641</v>
      </c>
      <c r="H35" s="26" t="s">
        <v>177</v>
      </c>
      <c r="I35" s="26" t="s">
        <v>407</v>
      </c>
      <c r="J35" s="26" t="s">
        <v>270</v>
      </c>
      <c r="K35" s="28" t="n">
        <v>21.9</v>
      </c>
      <c r="L35" s="28" t="n">
        <v>7.7</v>
      </c>
      <c r="M35" s="26" t="s">
        <v>167</v>
      </c>
      <c r="N35" s="26" t="n">
        <v>50</v>
      </c>
      <c r="O35" s="26" t="s">
        <v>408</v>
      </c>
      <c r="P35" s="26" t="s">
        <v>409</v>
      </c>
      <c r="Q35" s="26" t="s">
        <v>330</v>
      </c>
      <c r="R35" s="26" t="s">
        <v>171</v>
      </c>
      <c r="S35" s="26" t="s">
        <v>331</v>
      </c>
      <c r="T35" s="27" t="n">
        <v>45998</v>
      </c>
      <c r="U35" s="26" t="n">
        <v>2026</v>
      </c>
      <c r="V35" s="26"/>
    </row>
    <row r="36" customFormat="false" ht="15" hidden="false" customHeight="true" outlineLevel="0" collapsed="false">
      <c r="A36" s="29" t="s">
        <v>410</v>
      </c>
      <c r="B36" s="29" t="n">
        <v>32</v>
      </c>
      <c r="C36" s="29" t="s">
        <v>411</v>
      </c>
      <c r="D36" s="29" t="s">
        <v>412</v>
      </c>
      <c r="E36" s="29" t="s">
        <v>188</v>
      </c>
      <c r="F36" s="29"/>
      <c r="G36" s="30" t="n">
        <v>44641</v>
      </c>
      <c r="H36" s="29" t="s">
        <v>295</v>
      </c>
      <c r="I36" s="29" t="s">
        <v>413</v>
      </c>
      <c r="J36" s="29" t="s">
        <v>322</v>
      </c>
      <c r="K36" s="31" t="n">
        <v>41.4</v>
      </c>
      <c r="L36" s="31" t="n">
        <v>11.9</v>
      </c>
      <c r="M36" s="29" t="s">
        <v>167</v>
      </c>
      <c r="N36" s="29" t="n">
        <v>32</v>
      </c>
      <c r="O36" s="29" t="s">
        <v>414</v>
      </c>
      <c r="P36" s="29" t="s">
        <v>415</v>
      </c>
      <c r="Q36" s="29" t="s">
        <v>299</v>
      </c>
      <c r="R36" s="29" t="s">
        <v>171</v>
      </c>
      <c r="S36" s="29" t="s">
        <v>300</v>
      </c>
      <c r="T36" s="30" t="n">
        <v>46018</v>
      </c>
      <c r="U36" s="29" t="n">
        <v>2026</v>
      </c>
      <c r="V36" s="29"/>
    </row>
    <row r="37" customFormat="false" ht="15" hidden="false" customHeight="true" outlineLevel="0" collapsed="false">
      <c r="A37" s="26" t="s">
        <v>416</v>
      </c>
      <c r="B37" s="26" t="n">
        <v>33</v>
      </c>
      <c r="C37" s="26" t="s">
        <v>417</v>
      </c>
      <c r="D37" s="26" t="s">
        <v>418</v>
      </c>
      <c r="E37" s="26" t="s">
        <v>206</v>
      </c>
      <c r="F37" s="26"/>
      <c r="G37" s="27" t="n">
        <v>44643</v>
      </c>
      <c r="H37" s="26" t="s">
        <v>177</v>
      </c>
      <c r="I37" s="26" t="s">
        <v>419</v>
      </c>
      <c r="J37" s="26" t="s">
        <v>259</v>
      </c>
      <c r="K37" s="28" t="n">
        <v>29</v>
      </c>
      <c r="L37" s="28" t="n">
        <v>9.2</v>
      </c>
      <c r="M37" s="26" t="s">
        <v>179</v>
      </c>
      <c r="N37" s="26" t="n">
        <v>24</v>
      </c>
      <c r="O37" s="26" t="s">
        <v>420</v>
      </c>
      <c r="P37" s="26" t="s">
        <v>421</v>
      </c>
      <c r="Q37" s="26" t="s">
        <v>170</v>
      </c>
      <c r="R37" s="26" t="s">
        <v>171</v>
      </c>
      <c r="S37" s="26" t="s">
        <v>172</v>
      </c>
      <c r="T37" s="27" t="n">
        <v>45997</v>
      </c>
      <c r="U37" s="26" t="n">
        <v>2026</v>
      </c>
      <c r="V37" s="26"/>
    </row>
    <row r="38" customFormat="false" ht="15" hidden="false" customHeight="true" outlineLevel="0" collapsed="false">
      <c r="A38" s="29" t="s">
        <v>422</v>
      </c>
      <c r="B38" s="29" t="n">
        <v>34</v>
      </c>
      <c r="C38" s="29" t="s">
        <v>423</v>
      </c>
      <c r="D38" s="29" t="s">
        <v>424</v>
      </c>
      <c r="E38" s="29" t="s">
        <v>188</v>
      </c>
      <c r="F38" s="29"/>
      <c r="G38" s="30" t="n">
        <v>44644</v>
      </c>
      <c r="H38" s="29" t="s">
        <v>177</v>
      </c>
      <c r="I38" s="29" t="s">
        <v>425</v>
      </c>
      <c r="J38" s="29" t="s">
        <v>383</v>
      </c>
      <c r="K38" s="31" t="n">
        <v>47.4</v>
      </c>
      <c r="L38" s="31" t="n">
        <v>14.7</v>
      </c>
      <c r="M38" s="29" t="s">
        <v>167</v>
      </c>
      <c r="N38" s="29" t="n">
        <v>32</v>
      </c>
      <c r="O38" s="29" t="s">
        <v>426</v>
      </c>
      <c r="P38" s="29" t="s">
        <v>427</v>
      </c>
      <c r="Q38" s="29" t="s">
        <v>232</v>
      </c>
      <c r="R38" s="29" t="s">
        <v>183</v>
      </c>
      <c r="S38" s="29" t="s">
        <v>233</v>
      </c>
      <c r="T38" s="30" t="n">
        <v>46016</v>
      </c>
      <c r="U38" s="29" t="n">
        <v>2026</v>
      </c>
      <c r="V38" s="29"/>
    </row>
    <row r="39" customFormat="false" ht="15" hidden="false" customHeight="true" outlineLevel="0" collapsed="false">
      <c r="A39" s="26" t="s">
        <v>428</v>
      </c>
      <c r="B39" s="26" t="n">
        <v>35</v>
      </c>
      <c r="C39" s="26" t="s">
        <v>429</v>
      </c>
      <c r="D39" s="26" t="s">
        <v>430</v>
      </c>
      <c r="E39" s="26" t="s">
        <v>311</v>
      </c>
      <c r="F39" s="26" t="s">
        <v>431</v>
      </c>
      <c r="G39" s="27" t="n">
        <v>44644</v>
      </c>
      <c r="H39" s="26" t="s">
        <v>177</v>
      </c>
      <c r="I39" s="26" t="s">
        <v>432</v>
      </c>
      <c r="J39" s="26" t="s">
        <v>218</v>
      </c>
      <c r="K39" s="28" t="n">
        <v>58.9</v>
      </c>
      <c r="L39" s="28" t="n">
        <v>17.8</v>
      </c>
      <c r="M39" s="26" t="s">
        <v>179</v>
      </c>
      <c r="N39" s="26" t="n">
        <v>45</v>
      </c>
      <c r="O39" s="26" t="s">
        <v>433</v>
      </c>
      <c r="P39" s="26" t="s">
        <v>434</v>
      </c>
      <c r="Q39" s="26" t="s">
        <v>221</v>
      </c>
      <c r="R39" s="26" t="s">
        <v>183</v>
      </c>
      <c r="S39" s="26" t="s">
        <v>222</v>
      </c>
      <c r="T39" s="27" t="n">
        <v>46016</v>
      </c>
      <c r="U39" s="26" t="n">
        <v>2026</v>
      </c>
      <c r="V39" s="26"/>
    </row>
    <row r="40" customFormat="false" ht="15" hidden="false" customHeight="true" outlineLevel="0" collapsed="false">
      <c r="A40" s="29" t="s">
        <v>435</v>
      </c>
      <c r="B40" s="29" t="n">
        <v>36</v>
      </c>
      <c r="C40" s="29" t="s">
        <v>436</v>
      </c>
      <c r="D40" s="29" t="s">
        <v>437</v>
      </c>
      <c r="E40" s="29" t="s">
        <v>206</v>
      </c>
      <c r="F40" s="29"/>
      <c r="G40" s="30" t="n">
        <v>44645</v>
      </c>
      <c r="H40" s="29" t="s">
        <v>177</v>
      </c>
      <c r="I40" s="29" t="s">
        <v>438</v>
      </c>
      <c r="J40" s="29" t="s">
        <v>259</v>
      </c>
      <c r="K40" s="31" t="n">
        <v>23.3</v>
      </c>
      <c r="L40" s="31" t="n">
        <v>7.1</v>
      </c>
      <c r="M40" s="29" t="s">
        <v>167</v>
      </c>
      <c r="N40" s="29" t="n">
        <v>50</v>
      </c>
      <c r="O40" s="29" t="s">
        <v>439</v>
      </c>
      <c r="P40" s="29" t="s">
        <v>440</v>
      </c>
      <c r="Q40" s="29" t="s">
        <v>221</v>
      </c>
      <c r="R40" s="29" t="s">
        <v>183</v>
      </c>
      <c r="S40" s="29" t="s">
        <v>222</v>
      </c>
      <c r="T40" s="30" t="n">
        <v>45999</v>
      </c>
      <c r="U40" s="29" t="n">
        <v>2026</v>
      </c>
      <c r="V40" s="29"/>
    </row>
    <row r="41" customFormat="false" ht="15" hidden="false" customHeight="true" outlineLevel="0" collapsed="false">
      <c r="A41" s="26" t="s">
        <v>441</v>
      </c>
      <c r="B41" s="26" t="n">
        <v>37</v>
      </c>
      <c r="C41" s="26" t="s">
        <v>442</v>
      </c>
      <c r="D41" s="26" t="s">
        <v>443</v>
      </c>
      <c r="E41" s="26" t="s">
        <v>188</v>
      </c>
      <c r="F41" s="26"/>
      <c r="G41" s="27" t="n">
        <v>44646</v>
      </c>
      <c r="H41" s="26" t="s">
        <v>164</v>
      </c>
      <c r="I41" s="26" t="s">
        <v>444</v>
      </c>
      <c r="J41" s="26" t="s">
        <v>383</v>
      </c>
      <c r="K41" s="28" t="n">
        <v>19.1</v>
      </c>
      <c r="L41" s="28" t="n">
        <v>5.8</v>
      </c>
      <c r="M41" s="26" t="s">
        <v>179</v>
      </c>
      <c r="N41" s="26" t="n">
        <v>32</v>
      </c>
      <c r="O41" s="26" t="s">
        <v>445</v>
      </c>
      <c r="P41" s="26" t="s">
        <v>446</v>
      </c>
      <c r="Q41" s="26" t="s">
        <v>299</v>
      </c>
      <c r="R41" s="26" t="s">
        <v>171</v>
      </c>
      <c r="S41" s="26" t="s">
        <v>300</v>
      </c>
      <c r="T41" s="26"/>
      <c r="U41" s="26" t="n">
        <v>2023</v>
      </c>
      <c r="V41" s="26"/>
    </row>
    <row r="42" customFormat="false" ht="15" hidden="false" customHeight="true" outlineLevel="0" collapsed="false">
      <c r="A42" s="29" t="s">
        <v>447</v>
      </c>
      <c r="B42" s="29" t="n">
        <v>38</v>
      </c>
      <c r="C42" s="29" t="s">
        <v>448</v>
      </c>
      <c r="D42" s="29" t="s">
        <v>449</v>
      </c>
      <c r="E42" s="29" t="s">
        <v>245</v>
      </c>
      <c r="F42" s="29" t="s">
        <v>450</v>
      </c>
      <c r="G42" s="30" t="n">
        <v>44647</v>
      </c>
      <c r="H42" s="29" t="s">
        <v>164</v>
      </c>
      <c r="I42" s="29" t="s">
        <v>451</v>
      </c>
      <c r="J42" s="29" t="s">
        <v>345</v>
      </c>
      <c r="K42" s="31" t="n">
        <v>48.4</v>
      </c>
      <c r="L42" s="31" t="n">
        <v>16.3</v>
      </c>
      <c r="M42" s="29" t="s">
        <v>276</v>
      </c>
      <c r="N42" s="29" t="n">
        <v>45</v>
      </c>
      <c r="O42" s="29" t="s">
        <v>452</v>
      </c>
      <c r="P42" s="29" t="s">
        <v>453</v>
      </c>
      <c r="Q42" s="29" t="s">
        <v>454</v>
      </c>
      <c r="R42" s="29" t="s">
        <v>171</v>
      </c>
      <c r="S42" s="29" t="s">
        <v>455</v>
      </c>
      <c r="T42" s="29"/>
      <c r="U42" s="29" t="n">
        <v>2022</v>
      </c>
      <c r="V42" s="29"/>
    </row>
    <row r="43" customFormat="false" ht="15" hidden="false" customHeight="true" outlineLevel="0" collapsed="false">
      <c r="A43" s="26" t="s">
        <v>456</v>
      </c>
      <c r="B43" s="26" t="n">
        <v>39</v>
      </c>
      <c r="C43" s="26" t="s">
        <v>457</v>
      </c>
      <c r="D43" s="26" t="s">
        <v>256</v>
      </c>
      <c r="E43" s="26" t="s">
        <v>188</v>
      </c>
      <c r="F43" s="26"/>
      <c r="G43" s="27" t="n">
        <v>44648</v>
      </c>
      <c r="H43" s="26" t="s">
        <v>177</v>
      </c>
      <c r="I43" s="26" t="s">
        <v>458</v>
      </c>
      <c r="J43" s="26" t="s">
        <v>259</v>
      </c>
      <c r="K43" s="28" t="n">
        <v>24.1</v>
      </c>
      <c r="L43" s="28" t="n">
        <v>8.2</v>
      </c>
      <c r="M43" s="26" t="s">
        <v>209</v>
      </c>
      <c r="N43" s="26" t="n">
        <v>40</v>
      </c>
      <c r="O43" s="26" t="s">
        <v>459</v>
      </c>
      <c r="P43" s="26" t="s">
        <v>460</v>
      </c>
      <c r="Q43" s="26" t="s">
        <v>461</v>
      </c>
      <c r="R43" s="26" t="s">
        <v>183</v>
      </c>
      <c r="S43" s="26" t="s">
        <v>462</v>
      </c>
      <c r="T43" s="27" t="n">
        <v>45992</v>
      </c>
      <c r="U43" s="26" t="n">
        <v>2026</v>
      </c>
      <c r="V43" s="26"/>
    </row>
    <row r="44" customFormat="false" ht="15" hidden="false" customHeight="true" outlineLevel="0" collapsed="false">
      <c r="A44" s="29" t="s">
        <v>463</v>
      </c>
      <c r="B44" s="29" t="n">
        <v>40</v>
      </c>
      <c r="C44" s="29" t="s">
        <v>448</v>
      </c>
      <c r="D44" s="29" t="s">
        <v>464</v>
      </c>
      <c r="E44" s="29" t="s">
        <v>245</v>
      </c>
      <c r="F44" s="29" t="s">
        <v>465</v>
      </c>
      <c r="G44" s="30" t="n">
        <v>44650</v>
      </c>
      <c r="H44" s="29" t="s">
        <v>177</v>
      </c>
      <c r="I44" s="29" t="s">
        <v>466</v>
      </c>
      <c r="J44" s="29" t="s">
        <v>229</v>
      </c>
      <c r="K44" s="31" t="n">
        <v>35.3</v>
      </c>
      <c r="L44" s="31" t="n">
        <v>12.3</v>
      </c>
      <c r="M44" s="29" t="s">
        <v>179</v>
      </c>
      <c r="N44" s="29" t="n">
        <v>32</v>
      </c>
      <c r="O44" s="29" t="s">
        <v>467</v>
      </c>
      <c r="P44" s="29" t="s">
        <v>468</v>
      </c>
      <c r="Q44" s="29" t="s">
        <v>212</v>
      </c>
      <c r="R44" s="29" t="s">
        <v>171</v>
      </c>
      <c r="S44" s="29" t="s">
        <v>213</v>
      </c>
      <c r="T44" s="30" t="n">
        <v>46014</v>
      </c>
      <c r="U44" s="29" t="n">
        <v>2026</v>
      </c>
      <c r="V44" s="29"/>
    </row>
    <row r="45" customFormat="false" ht="15" hidden="false" customHeight="true" outlineLevel="0" collapsed="false">
      <c r="A45" s="26" t="s">
        <v>469</v>
      </c>
      <c r="B45" s="26" t="n">
        <v>41</v>
      </c>
      <c r="C45" s="26" t="s">
        <v>470</v>
      </c>
      <c r="D45" s="26" t="s">
        <v>471</v>
      </c>
      <c r="E45" s="26" t="s">
        <v>195</v>
      </c>
      <c r="F45" s="26" t="s">
        <v>472</v>
      </c>
      <c r="G45" s="27" t="n">
        <v>44651</v>
      </c>
      <c r="H45" s="26" t="s">
        <v>164</v>
      </c>
      <c r="I45" s="26" t="s">
        <v>473</v>
      </c>
      <c r="J45" s="26" t="s">
        <v>218</v>
      </c>
      <c r="K45" s="28" t="n">
        <v>20.5</v>
      </c>
      <c r="L45" s="28" t="n">
        <v>7</v>
      </c>
      <c r="M45" s="26" t="s">
        <v>179</v>
      </c>
      <c r="N45" s="26" t="n">
        <v>40</v>
      </c>
      <c r="O45" s="26" t="s">
        <v>474</v>
      </c>
      <c r="P45" s="26" t="s">
        <v>475</v>
      </c>
      <c r="Q45" s="26" t="s">
        <v>221</v>
      </c>
      <c r="R45" s="26" t="s">
        <v>183</v>
      </c>
      <c r="S45" s="26" t="s">
        <v>222</v>
      </c>
      <c r="T45" s="26"/>
      <c r="U45" s="26" t="n">
        <v>2022</v>
      </c>
      <c r="V45" s="26"/>
    </row>
    <row r="46" customFormat="false" ht="15" hidden="false" customHeight="true" outlineLevel="0" collapsed="false">
      <c r="A46" s="29" t="s">
        <v>476</v>
      </c>
      <c r="B46" s="29" t="n">
        <v>42</v>
      </c>
      <c r="C46" s="29" t="s">
        <v>477</v>
      </c>
      <c r="D46" s="29" t="s">
        <v>478</v>
      </c>
      <c r="E46" s="29" t="s">
        <v>188</v>
      </c>
      <c r="F46" s="29"/>
      <c r="G46" s="30" t="n">
        <v>44651</v>
      </c>
      <c r="H46" s="29" t="s">
        <v>177</v>
      </c>
      <c r="I46" s="29" t="s">
        <v>479</v>
      </c>
      <c r="J46" s="29" t="s">
        <v>208</v>
      </c>
      <c r="K46" s="31" t="n">
        <v>22.9</v>
      </c>
      <c r="L46" s="31" t="n">
        <v>6.9</v>
      </c>
      <c r="M46" s="29" t="s">
        <v>276</v>
      </c>
      <c r="N46" s="29" t="n">
        <v>32</v>
      </c>
      <c r="O46" s="29" t="s">
        <v>480</v>
      </c>
      <c r="P46" s="29" t="s">
        <v>481</v>
      </c>
      <c r="Q46" s="29" t="s">
        <v>232</v>
      </c>
      <c r="R46" s="29" t="s">
        <v>183</v>
      </c>
      <c r="S46" s="29" t="s">
        <v>233</v>
      </c>
      <c r="T46" s="30" t="n">
        <v>45997</v>
      </c>
      <c r="U46" s="29" t="n">
        <v>2026</v>
      </c>
      <c r="V46" s="29"/>
    </row>
    <row r="47" customFormat="false" ht="15" hidden="false" customHeight="true" outlineLevel="0" collapsed="false">
      <c r="A47" s="26" t="s">
        <v>482</v>
      </c>
      <c r="B47" s="26" t="n">
        <v>43</v>
      </c>
      <c r="C47" s="26" t="s">
        <v>483</v>
      </c>
      <c r="D47" s="26" t="s">
        <v>484</v>
      </c>
      <c r="E47" s="26" t="s">
        <v>188</v>
      </c>
      <c r="F47" s="26"/>
      <c r="G47" s="27" t="n">
        <v>44651</v>
      </c>
      <c r="H47" s="26" t="s">
        <v>177</v>
      </c>
      <c r="I47" s="26" t="s">
        <v>485</v>
      </c>
      <c r="J47" s="26" t="s">
        <v>208</v>
      </c>
      <c r="K47" s="28" t="n">
        <v>61.5</v>
      </c>
      <c r="L47" s="28" t="n">
        <v>17.9</v>
      </c>
      <c r="M47" s="26" t="s">
        <v>179</v>
      </c>
      <c r="N47" s="26" t="n">
        <v>45</v>
      </c>
      <c r="O47" s="26" t="s">
        <v>486</v>
      </c>
      <c r="P47" s="26" t="s">
        <v>487</v>
      </c>
      <c r="Q47" s="26" t="s">
        <v>461</v>
      </c>
      <c r="R47" s="26" t="s">
        <v>183</v>
      </c>
      <c r="S47" s="26" t="s">
        <v>462</v>
      </c>
      <c r="T47" s="27" t="n">
        <v>46003</v>
      </c>
      <c r="U47" s="26" t="n">
        <v>2026</v>
      </c>
      <c r="V47" s="26"/>
    </row>
    <row r="48" customFormat="false" ht="15" hidden="false" customHeight="true" outlineLevel="0" collapsed="false">
      <c r="A48" s="29" t="s">
        <v>488</v>
      </c>
      <c r="B48" s="29" t="n">
        <v>44</v>
      </c>
      <c r="C48" s="29" t="s">
        <v>489</v>
      </c>
      <c r="D48" s="29" t="s">
        <v>490</v>
      </c>
      <c r="E48" s="29" t="s">
        <v>226</v>
      </c>
      <c r="F48" s="29" t="s">
        <v>491</v>
      </c>
      <c r="G48" s="30" t="n">
        <v>44657</v>
      </c>
      <c r="H48" s="29" t="s">
        <v>177</v>
      </c>
      <c r="I48" s="29" t="s">
        <v>492</v>
      </c>
      <c r="J48" s="29" t="s">
        <v>248</v>
      </c>
      <c r="K48" s="31" t="n">
        <v>55.9</v>
      </c>
      <c r="L48" s="31" t="n">
        <v>17.6</v>
      </c>
      <c r="M48" s="29" t="s">
        <v>276</v>
      </c>
      <c r="N48" s="29" t="n">
        <v>40</v>
      </c>
      <c r="O48" s="29" t="s">
        <v>493</v>
      </c>
      <c r="P48" s="29" t="s">
        <v>494</v>
      </c>
      <c r="Q48" s="29" t="s">
        <v>299</v>
      </c>
      <c r="R48" s="29" t="s">
        <v>171</v>
      </c>
      <c r="S48" s="29" t="s">
        <v>300</v>
      </c>
      <c r="T48" s="30" t="n">
        <v>46006</v>
      </c>
      <c r="U48" s="29" t="n">
        <v>2026</v>
      </c>
      <c r="V48" s="29"/>
    </row>
    <row r="49" customFormat="false" ht="15" hidden="false" customHeight="true" outlineLevel="0" collapsed="false">
      <c r="A49" s="26" t="s">
        <v>495</v>
      </c>
      <c r="B49" s="26" t="n">
        <v>45</v>
      </c>
      <c r="C49" s="26" t="s">
        <v>496</v>
      </c>
      <c r="D49" s="26" t="s">
        <v>497</v>
      </c>
      <c r="E49" s="26" t="s">
        <v>188</v>
      </c>
      <c r="F49" s="26"/>
      <c r="G49" s="27" t="n">
        <v>44658</v>
      </c>
      <c r="H49" s="26" t="s">
        <v>177</v>
      </c>
      <c r="I49" s="26" t="s">
        <v>498</v>
      </c>
      <c r="J49" s="26" t="s">
        <v>322</v>
      </c>
      <c r="K49" s="28" t="n">
        <v>47</v>
      </c>
      <c r="L49" s="28" t="n">
        <v>15.6</v>
      </c>
      <c r="M49" s="26" t="s">
        <v>199</v>
      </c>
      <c r="N49" s="26" t="n">
        <v>36</v>
      </c>
      <c r="O49" s="26" t="s">
        <v>499</v>
      </c>
      <c r="P49" s="26" t="s">
        <v>500</v>
      </c>
      <c r="Q49" s="26" t="s">
        <v>338</v>
      </c>
      <c r="R49" s="26" t="s">
        <v>171</v>
      </c>
      <c r="S49" s="26" t="s">
        <v>339</v>
      </c>
      <c r="T49" s="27" t="n">
        <v>45999</v>
      </c>
      <c r="U49" s="26" t="n">
        <v>2026</v>
      </c>
      <c r="V49" s="26"/>
    </row>
    <row r="50" customFormat="false" ht="15" hidden="false" customHeight="true" outlineLevel="0" collapsed="false">
      <c r="A50" s="29" t="s">
        <v>501</v>
      </c>
      <c r="B50" s="29" t="n">
        <v>46</v>
      </c>
      <c r="C50" s="29" t="s">
        <v>236</v>
      </c>
      <c r="D50" s="29" t="s">
        <v>356</v>
      </c>
      <c r="E50" s="29" t="s">
        <v>206</v>
      </c>
      <c r="F50" s="29"/>
      <c r="G50" s="30" t="n">
        <v>44659</v>
      </c>
      <c r="H50" s="29" t="s">
        <v>177</v>
      </c>
      <c r="I50" s="29" t="s">
        <v>502</v>
      </c>
      <c r="J50" s="29" t="s">
        <v>270</v>
      </c>
      <c r="K50" s="31" t="n">
        <v>48.1</v>
      </c>
      <c r="L50" s="31" t="n">
        <v>14.5</v>
      </c>
      <c r="M50" s="29" t="s">
        <v>179</v>
      </c>
      <c r="N50" s="29" t="n">
        <v>32</v>
      </c>
      <c r="O50" s="29" t="s">
        <v>503</v>
      </c>
      <c r="P50" s="29" t="s">
        <v>504</v>
      </c>
      <c r="Q50" s="29" t="s">
        <v>232</v>
      </c>
      <c r="R50" s="29" t="s">
        <v>183</v>
      </c>
      <c r="S50" s="29" t="s">
        <v>233</v>
      </c>
      <c r="T50" s="30" t="n">
        <v>45997</v>
      </c>
      <c r="U50" s="29" t="n">
        <v>2026</v>
      </c>
      <c r="V50" s="29"/>
    </row>
    <row r="51" customFormat="false" ht="15" hidden="false" customHeight="true" outlineLevel="0" collapsed="false">
      <c r="A51" s="26" t="s">
        <v>505</v>
      </c>
      <c r="B51" s="26" t="n">
        <v>47</v>
      </c>
      <c r="C51" s="26" t="s">
        <v>506</v>
      </c>
      <c r="D51" s="26" t="s">
        <v>507</v>
      </c>
      <c r="E51" s="26" t="s">
        <v>245</v>
      </c>
      <c r="F51" s="26" t="s">
        <v>508</v>
      </c>
      <c r="G51" s="27" t="n">
        <v>44660</v>
      </c>
      <c r="H51" s="26" t="s">
        <v>177</v>
      </c>
      <c r="I51" s="26" t="s">
        <v>282</v>
      </c>
      <c r="J51" s="26" t="s">
        <v>322</v>
      </c>
      <c r="K51" s="28" t="n">
        <v>24.6</v>
      </c>
      <c r="L51" s="28" t="n">
        <v>6.9</v>
      </c>
      <c r="M51" s="26" t="s">
        <v>167</v>
      </c>
      <c r="N51" s="26" t="n">
        <v>36</v>
      </c>
      <c r="O51" s="26" t="s">
        <v>509</v>
      </c>
      <c r="P51" s="26"/>
      <c r="Q51" s="26" t="s">
        <v>461</v>
      </c>
      <c r="R51" s="26" t="s">
        <v>183</v>
      </c>
      <c r="S51" s="26" t="s">
        <v>462</v>
      </c>
      <c r="T51" s="27" t="n">
        <v>46007</v>
      </c>
      <c r="U51" s="26" t="n">
        <v>2026</v>
      </c>
      <c r="V51" s="26"/>
    </row>
    <row r="52" customFormat="false" ht="15" hidden="false" customHeight="true" outlineLevel="0" collapsed="false">
      <c r="A52" s="29" t="s">
        <v>510</v>
      </c>
      <c r="B52" s="29" t="n">
        <v>48</v>
      </c>
      <c r="C52" s="29" t="s">
        <v>511</v>
      </c>
      <c r="D52" s="29" t="s">
        <v>512</v>
      </c>
      <c r="E52" s="29" t="s">
        <v>188</v>
      </c>
      <c r="F52" s="29"/>
      <c r="G52" s="30" t="n">
        <v>44661</v>
      </c>
      <c r="H52" s="29" t="s">
        <v>177</v>
      </c>
      <c r="I52" s="29" t="s">
        <v>513</v>
      </c>
      <c r="J52" s="29" t="s">
        <v>166</v>
      </c>
      <c r="K52" s="31" t="n">
        <v>33.7</v>
      </c>
      <c r="L52" s="31" t="n">
        <v>9.8</v>
      </c>
      <c r="M52" s="29" t="s">
        <v>199</v>
      </c>
      <c r="N52" s="29" t="n">
        <v>45</v>
      </c>
      <c r="O52" s="29" t="s">
        <v>514</v>
      </c>
      <c r="P52" s="29" t="s">
        <v>515</v>
      </c>
      <c r="Q52" s="29" t="s">
        <v>461</v>
      </c>
      <c r="R52" s="29" t="s">
        <v>183</v>
      </c>
      <c r="S52" s="29" t="s">
        <v>462</v>
      </c>
      <c r="T52" s="30" t="n">
        <v>46007</v>
      </c>
      <c r="U52" s="29" t="n">
        <v>2026</v>
      </c>
      <c r="V52" s="29"/>
    </row>
    <row r="53" customFormat="false" ht="15" hidden="false" customHeight="true" outlineLevel="0" collapsed="false">
      <c r="A53" s="26" t="s">
        <v>516</v>
      </c>
      <c r="B53" s="26" t="n">
        <v>49</v>
      </c>
      <c r="C53" s="26" t="s">
        <v>483</v>
      </c>
      <c r="D53" s="26" t="s">
        <v>225</v>
      </c>
      <c r="E53" s="26" t="s">
        <v>188</v>
      </c>
      <c r="F53" s="26"/>
      <c r="G53" s="27" t="n">
        <v>44663</v>
      </c>
      <c r="H53" s="26" t="s">
        <v>177</v>
      </c>
      <c r="I53" s="26" t="s">
        <v>382</v>
      </c>
      <c r="J53" s="26" t="s">
        <v>345</v>
      </c>
      <c r="K53" s="28" t="n">
        <v>35.7</v>
      </c>
      <c r="L53" s="28" t="n">
        <v>11</v>
      </c>
      <c r="M53" s="26" t="s">
        <v>179</v>
      </c>
      <c r="N53" s="26" t="n">
        <v>32</v>
      </c>
      <c r="O53" s="26" t="s">
        <v>517</v>
      </c>
      <c r="P53" s="26" t="s">
        <v>518</v>
      </c>
      <c r="Q53" s="26" t="s">
        <v>221</v>
      </c>
      <c r="R53" s="26" t="s">
        <v>183</v>
      </c>
      <c r="S53" s="26" t="s">
        <v>222</v>
      </c>
      <c r="T53" s="27" t="n">
        <v>45993</v>
      </c>
      <c r="U53" s="26" t="n">
        <v>2026</v>
      </c>
      <c r="V53" s="26"/>
    </row>
    <row r="54" customFormat="false" ht="15" hidden="false" customHeight="true" outlineLevel="0" collapsed="false">
      <c r="A54" s="29" t="s">
        <v>519</v>
      </c>
      <c r="B54" s="29" t="n">
        <v>50</v>
      </c>
      <c r="C54" s="29" t="s">
        <v>520</v>
      </c>
      <c r="D54" s="29" t="s">
        <v>381</v>
      </c>
      <c r="E54" s="29" t="s">
        <v>206</v>
      </c>
      <c r="F54" s="29"/>
      <c r="G54" s="30" t="n">
        <v>44665</v>
      </c>
      <c r="H54" s="29" t="s">
        <v>177</v>
      </c>
      <c r="I54" s="29" t="s">
        <v>521</v>
      </c>
      <c r="J54" s="29" t="s">
        <v>383</v>
      </c>
      <c r="K54" s="31" t="n">
        <v>31.5</v>
      </c>
      <c r="L54" s="31" t="n">
        <v>9.4</v>
      </c>
      <c r="M54" s="29" t="s">
        <v>179</v>
      </c>
      <c r="N54" s="29" t="n">
        <v>24</v>
      </c>
      <c r="O54" s="29" t="s">
        <v>522</v>
      </c>
      <c r="P54" s="29" t="s">
        <v>523</v>
      </c>
      <c r="Q54" s="29" t="s">
        <v>202</v>
      </c>
      <c r="R54" s="29" t="s">
        <v>171</v>
      </c>
      <c r="S54" s="29" t="s">
        <v>203</v>
      </c>
      <c r="T54" s="30" t="n">
        <v>46016</v>
      </c>
      <c r="U54" s="29" t="n">
        <v>2026</v>
      </c>
      <c r="V54" s="29"/>
    </row>
    <row r="55" customFormat="false" ht="15" hidden="false" customHeight="true" outlineLevel="0" collapsed="false">
      <c r="A55" s="26" t="s">
        <v>524</v>
      </c>
      <c r="B55" s="26" t="n">
        <v>51</v>
      </c>
      <c r="C55" s="26" t="s">
        <v>286</v>
      </c>
      <c r="D55" s="26" t="s">
        <v>525</v>
      </c>
      <c r="E55" s="26" t="s">
        <v>188</v>
      </c>
      <c r="F55" s="26"/>
      <c r="G55" s="27" t="n">
        <v>44666</v>
      </c>
      <c r="H55" s="26" t="s">
        <v>177</v>
      </c>
      <c r="I55" s="26" t="s">
        <v>526</v>
      </c>
      <c r="J55" s="26" t="s">
        <v>259</v>
      </c>
      <c r="K55" s="28" t="n">
        <v>48.5</v>
      </c>
      <c r="L55" s="28" t="n">
        <v>14.8</v>
      </c>
      <c r="M55" s="26" t="s">
        <v>179</v>
      </c>
      <c r="N55" s="26" t="n">
        <v>40</v>
      </c>
      <c r="O55" s="26" t="s">
        <v>527</v>
      </c>
      <c r="P55" s="26" t="s">
        <v>528</v>
      </c>
      <c r="Q55" s="26" t="s">
        <v>170</v>
      </c>
      <c r="R55" s="26" t="s">
        <v>171</v>
      </c>
      <c r="S55" s="26" t="s">
        <v>172</v>
      </c>
      <c r="T55" s="27" t="n">
        <v>46006</v>
      </c>
      <c r="U55" s="26" t="n">
        <v>2026</v>
      </c>
      <c r="V55" s="26"/>
    </row>
    <row r="56" customFormat="false" ht="15" hidden="false" customHeight="true" outlineLevel="0" collapsed="false">
      <c r="A56" s="29" t="s">
        <v>529</v>
      </c>
      <c r="B56" s="29" t="n">
        <v>52</v>
      </c>
      <c r="C56" s="29" t="s">
        <v>530</v>
      </c>
      <c r="D56" s="29" t="s">
        <v>531</v>
      </c>
      <c r="E56" s="29" t="s">
        <v>162</v>
      </c>
      <c r="F56" s="29" t="s">
        <v>532</v>
      </c>
      <c r="G56" s="30" t="n">
        <v>44667</v>
      </c>
      <c r="H56" s="29" t="s">
        <v>177</v>
      </c>
      <c r="I56" s="29" t="s">
        <v>533</v>
      </c>
      <c r="J56" s="29" t="s">
        <v>383</v>
      </c>
      <c r="K56" s="31" t="n">
        <v>45.5</v>
      </c>
      <c r="L56" s="31" t="n">
        <v>16.1</v>
      </c>
      <c r="M56" s="29" t="s">
        <v>199</v>
      </c>
      <c r="N56" s="29" t="n">
        <v>50</v>
      </c>
      <c r="O56" s="29" t="s">
        <v>534</v>
      </c>
      <c r="P56" s="29" t="s">
        <v>535</v>
      </c>
      <c r="Q56" s="29" t="s">
        <v>262</v>
      </c>
      <c r="R56" s="29" t="s">
        <v>171</v>
      </c>
      <c r="S56" s="29" t="s">
        <v>263</v>
      </c>
      <c r="T56" s="30" t="n">
        <v>46000</v>
      </c>
      <c r="U56" s="29" t="n">
        <v>2026</v>
      </c>
      <c r="V56" s="29"/>
    </row>
    <row r="57" customFormat="false" ht="15" hidden="false" customHeight="true" outlineLevel="0" collapsed="false">
      <c r="A57" s="26" t="s">
        <v>536</v>
      </c>
      <c r="B57" s="26" t="n">
        <v>53</v>
      </c>
      <c r="C57" s="26" t="s">
        <v>537</v>
      </c>
      <c r="D57" s="26" t="s">
        <v>512</v>
      </c>
      <c r="E57" s="26" t="s">
        <v>226</v>
      </c>
      <c r="F57" s="26" t="s">
        <v>538</v>
      </c>
      <c r="G57" s="27" t="n">
        <v>44668</v>
      </c>
      <c r="H57" s="26" t="s">
        <v>177</v>
      </c>
      <c r="I57" s="26" t="s">
        <v>539</v>
      </c>
      <c r="J57" s="26" t="s">
        <v>208</v>
      </c>
      <c r="K57" s="28" t="n">
        <v>45.1</v>
      </c>
      <c r="L57" s="28" t="n">
        <v>12.8</v>
      </c>
      <c r="M57" s="26" t="s">
        <v>276</v>
      </c>
      <c r="N57" s="26" t="n">
        <v>45</v>
      </c>
      <c r="O57" s="26" t="s">
        <v>540</v>
      </c>
      <c r="P57" s="26" t="s">
        <v>541</v>
      </c>
      <c r="Q57" s="26" t="s">
        <v>182</v>
      </c>
      <c r="R57" s="26" t="s">
        <v>183</v>
      </c>
      <c r="S57" s="26" t="s">
        <v>184</v>
      </c>
      <c r="T57" s="27" t="n">
        <v>46001</v>
      </c>
      <c r="U57" s="26" t="n">
        <v>2026</v>
      </c>
      <c r="V57" s="26"/>
    </row>
    <row r="58" customFormat="false" ht="15" hidden="false" customHeight="true" outlineLevel="0" collapsed="false">
      <c r="A58" s="29" t="s">
        <v>542</v>
      </c>
      <c r="B58" s="29" t="n">
        <v>54</v>
      </c>
      <c r="C58" s="29" t="s">
        <v>543</v>
      </c>
      <c r="D58" s="29" t="s">
        <v>544</v>
      </c>
      <c r="E58" s="29" t="s">
        <v>188</v>
      </c>
      <c r="F58" s="29"/>
      <c r="G58" s="30" t="n">
        <v>44669</v>
      </c>
      <c r="H58" s="29" t="s">
        <v>177</v>
      </c>
      <c r="I58" s="29" t="s">
        <v>545</v>
      </c>
      <c r="J58" s="29" t="s">
        <v>198</v>
      </c>
      <c r="K58" s="31" t="n">
        <v>20.7</v>
      </c>
      <c r="L58" s="31" t="n">
        <v>6.8</v>
      </c>
      <c r="M58" s="29" t="s">
        <v>209</v>
      </c>
      <c r="N58" s="29" t="n">
        <v>24</v>
      </c>
      <c r="O58" s="29" t="s">
        <v>546</v>
      </c>
      <c r="P58" s="29" t="s">
        <v>547</v>
      </c>
      <c r="Q58" s="29" t="s">
        <v>232</v>
      </c>
      <c r="R58" s="29" t="s">
        <v>183</v>
      </c>
      <c r="S58" s="29" t="s">
        <v>233</v>
      </c>
      <c r="T58" s="30" t="n">
        <v>46014</v>
      </c>
      <c r="U58" s="29" t="n">
        <v>2026</v>
      </c>
      <c r="V58" s="29"/>
    </row>
    <row r="59" customFormat="false" ht="15" hidden="false" customHeight="true" outlineLevel="0" collapsed="false">
      <c r="A59" s="26" t="s">
        <v>548</v>
      </c>
      <c r="B59" s="26" t="n">
        <v>55</v>
      </c>
      <c r="C59" s="26" t="s">
        <v>549</v>
      </c>
      <c r="D59" s="26" t="s">
        <v>550</v>
      </c>
      <c r="E59" s="26" t="s">
        <v>226</v>
      </c>
      <c r="F59" s="26" t="s">
        <v>551</v>
      </c>
      <c r="G59" s="27" t="n">
        <v>44669</v>
      </c>
      <c r="H59" s="26" t="s">
        <v>177</v>
      </c>
      <c r="I59" s="26" t="s">
        <v>552</v>
      </c>
      <c r="J59" s="26" t="s">
        <v>208</v>
      </c>
      <c r="K59" s="28" t="n">
        <v>32</v>
      </c>
      <c r="L59" s="28" t="n">
        <v>9.4</v>
      </c>
      <c r="M59" s="26" t="s">
        <v>167</v>
      </c>
      <c r="N59" s="26" t="n">
        <v>40</v>
      </c>
      <c r="O59" s="26" t="s">
        <v>553</v>
      </c>
      <c r="P59" s="26" t="s">
        <v>554</v>
      </c>
      <c r="Q59" s="26" t="s">
        <v>232</v>
      </c>
      <c r="R59" s="26" t="s">
        <v>183</v>
      </c>
      <c r="S59" s="26" t="s">
        <v>233</v>
      </c>
      <c r="T59" s="27" t="n">
        <v>46006</v>
      </c>
      <c r="U59" s="26" t="n">
        <v>2026</v>
      </c>
      <c r="V59" s="26"/>
    </row>
    <row r="60" customFormat="false" ht="15" hidden="false" customHeight="true" outlineLevel="0" collapsed="false">
      <c r="A60" s="29" t="s">
        <v>555</v>
      </c>
      <c r="B60" s="29" t="n">
        <v>56</v>
      </c>
      <c r="C60" s="29" t="s">
        <v>556</v>
      </c>
      <c r="D60" s="29" t="s">
        <v>557</v>
      </c>
      <c r="E60" s="29" t="s">
        <v>188</v>
      </c>
      <c r="F60" s="29"/>
      <c r="G60" s="30" t="n">
        <v>44670</v>
      </c>
      <c r="H60" s="29" t="s">
        <v>295</v>
      </c>
      <c r="I60" s="29" t="s">
        <v>558</v>
      </c>
      <c r="J60" s="29" t="s">
        <v>166</v>
      </c>
      <c r="K60" s="31" t="n">
        <v>26.3</v>
      </c>
      <c r="L60" s="31" t="n">
        <v>9.4</v>
      </c>
      <c r="M60" s="29" t="s">
        <v>179</v>
      </c>
      <c r="N60" s="29" t="n">
        <v>50</v>
      </c>
      <c r="O60" s="29" t="s">
        <v>559</v>
      </c>
      <c r="P60" s="29" t="s">
        <v>560</v>
      </c>
      <c r="Q60" s="29" t="s">
        <v>338</v>
      </c>
      <c r="R60" s="29" t="s">
        <v>171</v>
      </c>
      <c r="S60" s="29" t="s">
        <v>339</v>
      </c>
      <c r="T60" s="30" t="n">
        <v>45995</v>
      </c>
      <c r="U60" s="29" t="n">
        <v>2026</v>
      </c>
      <c r="V60" s="29"/>
    </row>
    <row r="61" customFormat="false" ht="15" hidden="false" customHeight="true" outlineLevel="0" collapsed="false">
      <c r="A61" s="26" t="s">
        <v>561</v>
      </c>
      <c r="B61" s="26" t="n">
        <v>57</v>
      </c>
      <c r="C61" s="26" t="s">
        <v>562</v>
      </c>
      <c r="D61" s="26" t="s">
        <v>563</v>
      </c>
      <c r="E61" s="26" t="s">
        <v>162</v>
      </c>
      <c r="F61" s="26" t="s">
        <v>564</v>
      </c>
      <c r="G61" s="27" t="n">
        <v>44672</v>
      </c>
      <c r="H61" s="26" t="s">
        <v>177</v>
      </c>
      <c r="I61" s="26" t="s">
        <v>565</v>
      </c>
      <c r="J61" s="26" t="s">
        <v>218</v>
      </c>
      <c r="K61" s="28" t="n">
        <v>56.5</v>
      </c>
      <c r="L61" s="28" t="n">
        <v>19.1</v>
      </c>
      <c r="M61" s="26" t="s">
        <v>209</v>
      </c>
      <c r="N61" s="26" t="n">
        <v>24</v>
      </c>
      <c r="O61" s="26" t="s">
        <v>566</v>
      </c>
      <c r="P61" s="26" t="s">
        <v>567</v>
      </c>
      <c r="Q61" s="26" t="s">
        <v>202</v>
      </c>
      <c r="R61" s="26" t="s">
        <v>171</v>
      </c>
      <c r="S61" s="26" t="s">
        <v>203</v>
      </c>
      <c r="T61" s="27" t="n">
        <v>46014</v>
      </c>
      <c r="U61" s="26" t="n">
        <v>2026</v>
      </c>
      <c r="V61" s="26"/>
    </row>
    <row r="62" customFormat="false" ht="15" hidden="false" customHeight="true" outlineLevel="0" collapsed="false">
      <c r="A62" s="29" t="s">
        <v>568</v>
      </c>
      <c r="B62" s="29" t="n">
        <v>58</v>
      </c>
      <c r="C62" s="29" t="s">
        <v>496</v>
      </c>
      <c r="D62" s="29" t="s">
        <v>569</v>
      </c>
      <c r="E62" s="29" t="s">
        <v>226</v>
      </c>
      <c r="F62" s="29" t="s">
        <v>570</v>
      </c>
      <c r="G62" s="30" t="n">
        <v>44672</v>
      </c>
      <c r="H62" s="29" t="s">
        <v>177</v>
      </c>
      <c r="I62" s="29" t="s">
        <v>571</v>
      </c>
      <c r="J62" s="29" t="s">
        <v>248</v>
      </c>
      <c r="K62" s="31" t="n">
        <v>19</v>
      </c>
      <c r="L62" s="31" t="n">
        <v>6.7</v>
      </c>
      <c r="M62" s="29" t="s">
        <v>199</v>
      </c>
      <c r="N62" s="29" t="n">
        <v>50</v>
      </c>
      <c r="O62" s="29" t="s">
        <v>572</v>
      </c>
      <c r="P62" s="29" t="s">
        <v>573</v>
      </c>
      <c r="Q62" s="29" t="s">
        <v>232</v>
      </c>
      <c r="R62" s="29" t="s">
        <v>183</v>
      </c>
      <c r="S62" s="29" t="s">
        <v>233</v>
      </c>
      <c r="T62" s="30" t="n">
        <v>45996</v>
      </c>
      <c r="U62" s="29" t="n">
        <v>2026</v>
      </c>
      <c r="V62" s="29"/>
    </row>
    <row r="63" customFormat="false" ht="15" hidden="false" customHeight="true" outlineLevel="0" collapsed="false">
      <c r="A63" s="26" t="s">
        <v>574</v>
      </c>
      <c r="B63" s="26" t="n">
        <v>59</v>
      </c>
      <c r="C63" s="26" t="s">
        <v>575</v>
      </c>
      <c r="D63" s="26" t="s">
        <v>576</v>
      </c>
      <c r="E63" s="26" t="s">
        <v>267</v>
      </c>
      <c r="F63" s="26" t="s">
        <v>577</v>
      </c>
      <c r="G63" s="27" t="n">
        <v>44673</v>
      </c>
      <c r="H63" s="26" t="s">
        <v>164</v>
      </c>
      <c r="I63" s="26" t="s">
        <v>425</v>
      </c>
      <c r="J63" s="26" t="s">
        <v>248</v>
      </c>
      <c r="K63" s="28" t="n">
        <v>40.3</v>
      </c>
      <c r="L63" s="28" t="n">
        <v>12.5</v>
      </c>
      <c r="M63" s="26" t="s">
        <v>314</v>
      </c>
      <c r="N63" s="26" t="n">
        <v>50</v>
      </c>
      <c r="O63" s="26" t="s">
        <v>578</v>
      </c>
      <c r="P63" s="26" t="s">
        <v>579</v>
      </c>
      <c r="Q63" s="26" t="s">
        <v>212</v>
      </c>
      <c r="R63" s="26" t="s">
        <v>171</v>
      </c>
      <c r="S63" s="26" t="s">
        <v>213</v>
      </c>
      <c r="T63" s="26"/>
      <c r="U63" s="26" t="n">
        <v>2022</v>
      </c>
      <c r="V63" s="26"/>
    </row>
    <row r="64" customFormat="false" ht="15" hidden="false" customHeight="true" outlineLevel="0" collapsed="false">
      <c r="A64" s="29" t="s">
        <v>580</v>
      </c>
      <c r="B64" s="29" t="n">
        <v>60</v>
      </c>
      <c r="C64" s="29" t="s">
        <v>581</v>
      </c>
      <c r="D64" s="29" t="s">
        <v>582</v>
      </c>
      <c r="E64" s="29" t="s">
        <v>206</v>
      </c>
      <c r="F64" s="29"/>
      <c r="G64" s="30" t="n">
        <v>44673</v>
      </c>
      <c r="H64" s="29" t="s">
        <v>177</v>
      </c>
      <c r="I64" s="29" t="s">
        <v>583</v>
      </c>
      <c r="J64" s="29" t="s">
        <v>208</v>
      </c>
      <c r="K64" s="31" t="n">
        <v>23.7</v>
      </c>
      <c r="L64" s="31" t="n">
        <v>7.7</v>
      </c>
      <c r="M64" s="29" t="s">
        <v>179</v>
      </c>
      <c r="N64" s="29" t="n">
        <v>24</v>
      </c>
      <c r="O64" s="29" t="s">
        <v>584</v>
      </c>
      <c r="P64" s="29" t="s">
        <v>585</v>
      </c>
      <c r="Q64" s="29" t="s">
        <v>232</v>
      </c>
      <c r="R64" s="29" t="s">
        <v>183</v>
      </c>
      <c r="S64" s="29" t="s">
        <v>233</v>
      </c>
      <c r="T64" s="30" t="n">
        <v>46008</v>
      </c>
      <c r="U64" s="29" t="n">
        <v>2026</v>
      </c>
      <c r="V64" s="29"/>
    </row>
    <row r="65" customFormat="false" ht="15" hidden="false" customHeight="true" outlineLevel="0" collapsed="false">
      <c r="A65" s="26" t="s">
        <v>586</v>
      </c>
      <c r="B65" s="26" t="n">
        <v>61</v>
      </c>
      <c r="C65" s="26" t="s">
        <v>543</v>
      </c>
      <c r="D65" s="26" t="s">
        <v>587</v>
      </c>
      <c r="E65" s="26" t="s">
        <v>311</v>
      </c>
      <c r="F65" s="26" t="s">
        <v>588</v>
      </c>
      <c r="G65" s="27" t="n">
        <v>44674</v>
      </c>
      <c r="H65" s="26" t="s">
        <v>177</v>
      </c>
      <c r="I65" s="26" t="s">
        <v>492</v>
      </c>
      <c r="J65" s="26" t="s">
        <v>270</v>
      </c>
      <c r="K65" s="28" t="n">
        <v>52.4</v>
      </c>
      <c r="L65" s="28" t="n">
        <v>18</v>
      </c>
      <c r="M65" s="26" t="s">
        <v>167</v>
      </c>
      <c r="N65" s="26" t="n">
        <v>28</v>
      </c>
      <c r="O65" s="26" t="s">
        <v>589</v>
      </c>
      <c r="P65" s="26" t="s">
        <v>590</v>
      </c>
      <c r="Q65" s="26" t="s">
        <v>202</v>
      </c>
      <c r="R65" s="26" t="s">
        <v>171</v>
      </c>
      <c r="S65" s="26" t="s">
        <v>203</v>
      </c>
      <c r="T65" s="27" t="n">
        <v>45992</v>
      </c>
      <c r="U65" s="26" t="n">
        <v>2026</v>
      </c>
      <c r="V65" s="26"/>
    </row>
    <row r="66" customFormat="false" ht="15" hidden="false" customHeight="true" outlineLevel="0" collapsed="false">
      <c r="A66" s="29" t="s">
        <v>591</v>
      </c>
      <c r="B66" s="29" t="n">
        <v>62</v>
      </c>
      <c r="C66" s="29" t="s">
        <v>592</v>
      </c>
      <c r="D66" s="29" t="s">
        <v>593</v>
      </c>
      <c r="E66" s="29" t="s">
        <v>188</v>
      </c>
      <c r="F66" s="29"/>
      <c r="G66" s="30" t="n">
        <v>44674</v>
      </c>
      <c r="H66" s="29" t="s">
        <v>177</v>
      </c>
      <c r="I66" s="29" t="s">
        <v>594</v>
      </c>
      <c r="J66" s="29" t="s">
        <v>383</v>
      </c>
      <c r="K66" s="31" t="n">
        <v>44.7</v>
      </c>
      <c r="L66" s="31" t="n">
        <v>12.7</v>
      </c>
      <c r="M66" s="29" t="s">
        <v>199</v>
      </c>
      <c r="N66" s="29" t="n">
        <v>40</v>
      </c>
      <c r="O66" s="29" t="s">
        <v>595</v>
      </c>
      <c r="P66" s="29" t="s">
        <v>596</v>
      </c>
      <c r="Q66" s="29" t="s">
        <v>330</v>
      </c>
      <c r="R66" s="29" t="s">
        <v>171</v>
      </c>
      <c r="S66" s="29" t="s">
        <v>331</v>
      </c>
      <c r="T66" s="30" t="n">
        <v>45999</v>
      </c>
      <c r="U66" s="29" t="n">
        <v>2026</v>
      </c>
      <c r="V66" s="29"/>
    </row>
    <row r="67" customFormat="false" ht="15" hidden="false" customHeight="true" outlineLevel="0" collapsed="false">
      <c r="A67" s="26" t="s">
        <v>597</v>
      </c>
      <c r="B67" s="26" t="n">
        <v>63</v>
      </c>
      <c r="C67" s="26" t="s">
        <v>598</v>
      </c>
      <c r="D67" s="26" t="s">
        <v>599</v>
      </c>
      <c r="E67" s="26" t="s">
        <v>188</v>
      </c>
      <c r="F67" s="26"/>
      <c r="G67" s="27" t="n">
        <v>44676</v>
      </c>
      <c r="H67" s="26" t="s">
        <v>177</v>
      </c>
      <c r="I67" s="26" t="s">
        <v>600</v>
      </c>
      <c r="J67" s="26" t="s">
        <v>345</v>
      </c>
      <c r="K67" s="28" t="n">
        <v>46.9</v>
      </c>
      <c r="L67" s="28" t="n">
        <v>14.9</v>
      </c>
      <c r="M67" s="26" t="s">
        <v>179</v>
      </c>
      <c r="N67" s="26" t="n">
        <v>24</v>
      </c>
      <c r="O67" s="26" t="s">
        <v>601</v>
      </c>
      <c r="P67" s="26" t="s">
        <v>602</v>
      </c>
      <c r="Q67" s="26" t="s">
        <v>252</v>
      </c>
      <c r="R67" s="26" t="s">
        <v>171</v>
      </c>
      <c r="S67" s="26" t="s">
        <v>253</v>
      </c>
      <c r="T67" s="27" t="n">
        <v>45996</v>
      </c>
      <c r="U67" s="26" t="n">
        <v>2026</v>
      </c>
      <c r="V67" s="26"/>
    </row>
    <row r="68" customFormat="false" ht="15" hidden="false" customHeight="true" outlineLevel="0" collapsed="false">
      <c r="A68" s="29" t="s">
        <v>603</v>
      </c>
      <c r="B68" s="29" t="n">
        <v>64</v>
      </c>
      <c r="C68" s="29" t="s">
        <v>543</v>
      </c>
      <c r="D68" s="29" t="s">
        <v>604</v>
      </c>
      <c r="E68" s="29" t="s">
        <v>195</v>
      </c>
      <c r="F68" s="29" t="s">
        <v>605</v>
      </c>
      <c r="G68" s="30" t="n">
        <v>44680</v>
      </c>
      <c r="H68" s="29" t="s">
        <v>295</v>
      </c>
      <c r="I68" s="29" t="s">
        <v>606</v>
      </c>
      <c r="J68" s="29" t="s">
        <v>229</v>
      </c>
      <c r="K68" s="31" t="n">
        <v>20.9</v>
      </c>
      <c r="L68" s="31" t="n">
        <v>6.4</v>
      </c>
      <c r="M68" s="29" t="s">
        <v>179</v>
      </c>
      <c r="N68" s="29" t="n">
        <v>40</v>
      </c>
      <c r="O68" s="29" t="s">
        <v>607</v>
      </c>
      <c r="P68" s="29" t="s">
        <v>608</v>
      </c>
      <c r="Q68" s="29" t="s">
        <v>202</v>
      </c>
      <c r="R68" s="29" t="s">
        <v>171</v>
      </c>
      <c r="S68" s="29" t="s">
        <v>203</v>
      </c>
      <c r="T68" s="30" t="n">
        <v>46014</v>
      </c>
      <c r="U68" s="29" t="n">
        <v>2026</v>
      </c>
      <c r="V68" s="29"/>
    </row>
    <row r="69" customFormat="false" ht="15" hidden="false" customHeight="true" outlineLevel="0" collapsed="false">
      <c r="A69" s="26" t="s">
        <v>609</v>
      </c>
      <c r="B69" s="26" t="n">
        <v>65</v>
      </c>
      <c r="C69" s="26" t="s">
        <v>610</v>
      </c>
      <c r="D69" s="26" t="s">
        <v>611</v>
      </c>
      <c r="E69" s="26" t="s">
        <v>226</v>
      </c>
      <c r="F69" s="26" t="s">
        <v>612</v>
      </c>
      <c r="G69" s="27" t="n">
        <v>44680</v>
      </c>
      <c r="H69" s="26" t="s">
        <v>177</v>
      </c>
      <c r="I69" s="26" t="s">
        <v>613</v>
      </c>
      <c r="J69" s="26" t="s">
        <v>345</v>
      </c>
      <c r="K69" s="28" t="n">
        <v>27.6</v>
      </c>
      <c r="L69" s="28" t="n">
        <v>7.8</v>
      </c>
      <c r="M69" s="26" t="s">
        <v>167</v>
      </c>
      <c r="N69" s="26" t="n">
        <v>32</v>
      </c>
      <c r="O69" s="26" t="s">
        <v>614</v>
      </c>
      <c r="P69" s="26" t="s">
        <v>615</v>
      </c>
      <c r="Q69" s="26" t="s">
        <v>262</v>
      </c>
      <c r="R69" s="26" t="s">
        <v>171</v>
      </c>
      <c r="S69" s="26" t="s">
        <v>263</v>
      </c>
      <c r="T69" s="27" t="n">
        <v>45994</v>
      </c>
      <c r="U69" s="26" t="n">
        <v>2026</v>
      </c>
      <c r="V69" s="26"/>
    </row>
    <row r="70" customFormat="false" ht="15" hidden="false" customHeight="true" outlineLevel="0" collapsed="false">
      <c r="A70" s="29" t="s">
        <v>616</v>
      </c>
      <c r="B70" s="29" t="n">
        <v>66</v>
      </c>
      <c r="C70" s="29" t="s">
        <v>617</v>
      </c>
      <c r="D70" s="29" t="s">
        <v>618</v>
      </c>
      <c r="E70" s="29" t="s">
        <v>245</v>
      </c>
      <c r="F70" s="29" t="s">
        <v>619</v>
      </c>
      <c r="G70" s="30" t="n">
        <v>44680</v>
      </c>
      <c r="H70" s="29" t="s">
        <v>177</v>
      </c>
      <c r="I70" s="29" t="s">
        <v>620</v>
      </c>
      <c r="J70" s="29" t="s">
        <v>208</v>
      </c>
      <c r="K70" s="31" t="n">
        <v>19.5</v>
      </c>
      <c r="L70" s="31" t="n">
        <v>5.6</v>
      </c>
      <c r="M70" s="29" t="s">
        <v>179</v>
      </c>
      <c r="N70" s="29" t="n">
        <v>45</v>
      </c>
      <c r="O70" s="29" t="s">
        <v>621</v>
      </c>
      <c r="P70" s="29" t="s">
        <v>622</v>
      </c>
      <c r="Q70" s="29" t="s">
        <v>330</v>
      </c>
      <c r="R70" s="29" t="s">
        <v>171</v>
      </c>
      <c r="S70" s="29" t="s">
        <v>331</v>
      </c>
      <c r="T70" s="30" t="n">
        <v>46013</v>
      </c>
      <c r="U70" s="29" t="n">
        <v>2026</v>
      </c>
      <c r="V70" s="29"/>
    </row>
    <row r="71" customFormat="false" ht="15" hidden="false" customHeight="true" outlineLevel="0" collapsed="false">
      <c r="A71" s="26" t="s">
        <v>623</v>
      </c>
      <c r="B71" s="26" t="n">
        <v>67</v>
      </c>
      <c r="C71" s="26" t="s">
        <v>624</v>
      </c>
      <c r="D71" s="26" t="s">
        <v>394</v>
      </c>
      <c r="E71" s="26" t="s">
        <v>226</v>
      </c>
      <c r="F71" s="26" t="s">
        <v>625</v>
      </c>
      <c r="G71" s="27" t="n">
        <v>44680</v>
      </c>
      <c r="H71" s="26" t="s">
        <v>164</v>
      </c>
      <c r="I71" s="26" t="s">
        <v>626</v>
      </c>
      <c r="J71" s="26" t="s">
        <v>198</v>
      </c>
      <c r="K71" s="28" t="n">
        <v>45.5</v>
      </c>
      <c r="L71" s="28" t="n">
        <v>15.1</v>
      </c>
      <c r="M71" s="26" t="s">
        <v>199</v>
      </c>
      <c r="N71" s="26" t="n">
        <v>24</v>
      </c>
      <c r="O71" s="26" t="s">
        <v>627</v>
      </c>
      <c r="P71" s="26" t="s">
        <v>628</v>
      </c>
      <c r="Q71" s="26" t="s">
        <v>252</v>
      </c>
      <c r="R71" s="26" t="s">
        <v>171</v>
      </c>
      <c r="S71" s="26" t="s">
        <v>253</v>
      </c>
      <c r="T71" s="26"/>
      <c r="U71" s="26" t="n">
        <v>2022</v>
      </c>
      <c r="V71" s="26"/>
    </row>
    <row r="72" customFormat="false" ht="15" hidden="false" customHeight="true" outlineLevel="0" collapsed="false">
      <c r="A72" s="29" t="s">
        <v>629</v>
      </c>
      <c r="B72" s="29" t="n">
        <v>68</v>
      </c>
      <c r="C72" s="29" t="s">
        <v>236</v>
      </c>
      <c r="D72" s="29" t="s">
        <v>326</v>
      </c>
      <c r="E72" s="29" t="s">
        <v>162</v>
      </c>
      <c r="F72" s="29" t="s">
        <v>630</v>
      </c>
      <c r="G72" s="30" t="n">
        <v>44681</v>
      </c>
      <c r="H72" s="29" t="s">
        <v>177</v>
      </c>
      <c r="I72" s="29" t="s">
        <v>631</v>
      </c>
      <c r="J72" s="29" t="s">
        <v>229</v>
      </c>
      <c r="K72" s="31" t="n">
        <v>20.7</v>
      </c>
      <c r="L72" s="31" t="n">
        <v>7.4</v>
      </c>
      <c r="M72" s="29" t="s">
        <v>167</v>
      </c>
      <c r="N72" s="29" t="n">
        <v>32</v>
      </c>
      <c r="O72" s="29" t="s">
        <v>632</v>
      </c>
      <c r="P72" s="29" t="s">
        <v>633</v>
      </c>
      <c r="Q72" s="29" t="s">
        <v>221</v>
      </c>
      <c r="R72" s="29" t="s">
        <v>183</v>
      </c>
      <c r="S72" s="29" t="s">
        <v>222</v>
      </c>
      <c r="T72" s="30" t="n">
        <v>46004</v>
      </c>
      <c r="U72" s="29" t="n">
        <v>2026</v>
      </c>
      <c r="V72" s="29"/>
    </row>
    <row r="73" customFormat="false" ht="15" hidden="false" customHeight="true" outlineLevel="0" collapsed="false">
      <c r="A73" s="26" t="s">
        <v>634</v>
      </c>
      <c r="B73" s="26" t="n">
        <v>69</v>
      </c>
      <c r="C73" s="26" t="s">
        <v>635</v>
      </c>
      <c r="D73" s="26" t="s">
        <v>636</v>
      </c>
      <c r="E73" s="26" t="s">
        <v>162</v>
      </c>
      <c r="F73" s="26" t="s">
        <v>637</v>
      </c>
      <c r="G73" s="27" t="n">
        <v>44681</v>
      </c>
      <c r="H73" s="26" t="s">
        <v>177</v>
      </c>
      <c r="I73" s="26" t="s">
        <v>638</v>
      </c>
      <c r="J73" s="26" t="s">
        <v>345</v>
      </c>
      <c r="K73" s="28" t="n">
        <v>56.8</v>
      </c>
      <c r="L73" s="28" t="n">
        <v>18.2</v>
      </c>
      <c r="M73" s="26" t="s">
        <v>179</v>
      </c>
      <c r="N73" s="26" t="n">
        <v>24</v>
      </c>
      <c r="O73" s="26" t="s">
        <v>639</v>
      </c>
      <c r="P73" s="26" t="s">
        <v>640</v>
      </c>
      <c r="Q73" s="26" t="s">
        <v>182</v>
      </c>
      <c r="R73" s="26" t="s">
        <v>183</v>
      </c>
      <c r="S73" s="26" t="s">
        <v>184</v>
      </c>
      <c r="T73" s="27" t="n">
        <v>45997</v>
      </c>
      <c r="U73" s="26" t="n">
        <v>2026</v>
      </c>
      <c r="V73" s="26"/>
    </row>
    <row r="74" customFormat="false" ht="15" hidden="false" customHeight="true" outlineLevel="0" collapsed="false">
      <c r="A74" s="29" t="s">
        <v>641</v>
      </c>
      <c r="B74" s="29" t="n">
        <v>70</v>
      </c>
      <c r="C74" s="29" t="s">
        <v>642</v>
      </c>
      <c r="D74" s="29" t="s">
        <v>449</v>
      </c>
      <c r="E74" s="29" t="s">
        <v>311</v>
      </c>
      <c r="F74" s="29" t="s">
        <v>643</v>
      </c>
      <c r="G74" s="30" t="n">
        <v>44681</v>
      </c>
      <c r="H74" s="29" t="s">
        <v>177</v>
      </c>
      <c r="I74" s="29" t="s">
        <v>644</v>
      </c>
      <c r="J74" s="29" t="s">
        <v>259</v>
      </c>
      <c r="K74" s="31" t="n">
        <v>29.7</v>
      </c>
      <c r="L74" s="31" t="n">
        <v>10.6</v>
      </c>
      <c r="M74" s="29" t="s">
        <v>179</v>
      </c>
      <c r="N74" s="29" t="n">
        <v>28</v>
      </c>
      <c r="O74" s="29" t="s">
        <v>645</v>
      </c>
      <c r="P74" s="29" t="s">
        <v>646</v>
      </c>
      <c r="Q74" s="29" t="s">
        <v>202</v>
      </c>
      <c r="R74" s="29" t="s">
        <v>171</v>
      </c>
      <c r="S74" s="29" t="s">
        <v>203</v>
      </c>
      <c r="T74" s="30" t="n">
        <v>46016</v>
      </c>
      <c r="U74" s="29" t="n">
        <v>2026</v>
      </c>
      <c r="V74" s="29"/>
    </row>
    <row r="75" customFormat="false" ht="15" hidden="false" customHeight="true" outlineLevel="0" collapsed="false">
      <c r="A75" s="26" t="s">
        <v>647</v>
      </c>
      <c r="B75" s="26" t="n">
        <v>71</v>
      </c>
      <c r="C75" s="26" t="s">
        <v>648</v>
      </c>
      <c r="D75" s="26" t="s">
        <v>649</v>
      </c>
      <c r="E75" s="26" t="s">
        <v>188</v>
      </c>
      <c r="F75" s="26"/>
      <c r="G75" s="27" t="n">
        <v>44681</v>
      </c>
      <c r="H75" s="26" t="s">
        <v>177</v>
      </c>
      <c r="I75" s="26" t="s">
        <v>650</v>
      </c>
      <c r="J75" s="26" t="s">
        <v>208</v>
      </c>
      <c r="K75" s="28" t="n">
        <v>41.1</v>
      </c>
      <c r="L75" s="28" t="n">
        <v>14</v>
      </c>
      <c r="M75" s="26" t="s">
        <v>209</v>
      </c>
      <c r="N75" s="26" t="n">
        <v>24</v>
      </c>
      <c r="O75" s="26" t="s">
        <v>651</v>
      </c>
      <c r="P75" s="26" t="s">
        <v>652</v>
      </c>
      <c r="Q75" s="26" t="s">
        <v>252</v>
      </c>
      <c r="R75" s="26" t="s">
        <v>171</v>
      </c>
      <c r="S75" s="26" t="s">
        <v>253</v>
      </c>
      <c r="T75" s="27" t="n">
        <v>46010</v>
      </c>
      <c r="U75" s="26" t="n">
        <v>2026</v>
      </c>
      <c r="V75" s="26"/>
    </row>
    <row r="76" customFormat="false" ht="15" hidden="false" customHeight="true" outlineLevel="0" collapsed="false">
      <c r="A76" s="29" t="s">
        <v>653</v>
      </c>
      <c r="B76" s="29" t="n">
        <v>72</v>
      </c>
      <c r="C76" s="29" t="s">
        <v>286</v>
      </c>
      <c r="D76" s="29" t="s">
        <v>654</v>
      </c>
      <c r="E76" s="29" t="s">
        <v>267</v>
      </c>
      <c r="F76" s="29" t="s">
        <v>655</v>
      </c>
      <c r="G76" s="30" t="n">
        <v>44682</v>
      </c>
      <c r="H76" s="29" t="s">
        <v>177</v>
      </c>
      <c r="I76" s="29" t="s">
        <v>656</v>
      </c>
      <c r="J76" s="29" t="s">
        <v>248</v>
      </c>
      <c r="K76" s="31" t="n">
        <v>52.3</v>
      </c>
      <c r="L76" s="31" t="n">
        <v>17</v>
      </c>
      <c r="M76" s="29" t="s">
        <v>167</v>
      </c>
      <c r="N76" s="29" t="n">
        <v>24</v>
      </c>
      <c r="O76" s="29" t="s">
        <v>657</v>
      </c>
      <c r="P76" s="29" t="s">
        <v>658</v>
      </c>
      <c r="Q76" s="29" t="s">
        <v>252</v>
      </c>
      <c r="R76" s="29" t="s">
        <v>171</v>
      </c>
      <c r="S76" s="29" t="s">
        <v>253</v>
      </c>
      <c r="T76" s="30" t="n">
        <v>46018</v>
      </c>
      <c r="U76" s="29" t="n">
        <v>2026</v>
      </c>
      <c r="V76" s="29"/>
    </row>
    <row r="77" customFormat="false" ht="15" hidden="false" customHeight="true" outlineLevel="0" collapsed="false">
      <c r="A77" s="26" t="s">
        <v>659</v>
      </c>
      <c r="B77" s="26" t="n">
        <v>73</v>
      </c>
      <c r="C77" s="26" t="s">
        <v>660</v>
      </c>
      <c r="D77" s="26" t="s">
        <v>661</v>
      </c>
      <c r="E77" s="26" t="s">
        <v>162</v>
      </c>
      <c r="F77" s="26" t="s">
        <v>662</v>
      </c>
      <c r="G77" s="27" t="n">
        <v>44683</v>
      </c>
      <c r="H77" s="26" t="s">
        <v>177</v>
      </c>
      <c r="I77" s="26" t="s">
        <v>663</v>
      </c>
      <c r="J77" s="26" t="s">
        <v>208</v>
      </c>
      <c r="K77" s="28" t="n">
        <v>38.5</v>
      </c>
      <c r="L77" s="28" t="n">
        <v>13.8</v>
      </c>
      <c r="M77" s="26" t="s">
        <v>199</v>
      </c>
      <c r="N77" s="26" t="n">
        <v>36</v>
      </c>
      <c r="O77" s="26" t="s">
        <v>664</v>
      </c>
      <c r="P77" s="26" t="s">
        <v>665</v>
      </c>
      <c r="Q77" s="26" t="s">
        <v>212</v>
      </c>
      <c r="R77" s="26" t="s">
        <v>171</v>
      </c>
      <c r="S77" s="26" t="s">
        <v>213</v>
      </c>
      <c r="T77" s="27" t="n">
        <v>46008</v>
      </c>
      <c r="U77" s="26" t="n">
        <v>2026</v>
      </c>
      <c r="V77" s="26"/>
    </row>
    <row r="78" customFormat="false" ht="15" hidden="false" customHeight="true" outlineLevel="0" collapsed="false">
      <c r="A78" s="29" t="s">
        <v>666</v>
      </c>
      <c r="B78" s="29" t="n">
        <v>74</v>
      </c>
      <c r="C78" s="29" t="s">
        <v>667</v>
      </c>
      <c r="D78" s="29" t="s">
        <v>668</v>
      </c>
      <c r="E78" s="29" t="s">
        <v>206</v>
      </c>
      <c r="F78" s="29"/>
      <c r="G78" s="30" t="n">
        <v>44686</v>
      </c>
      <c r="H78" s="29" t="s">
        <v>295</v>
      </c>
      <c r="I78" s="29" t="s">
        <v>389</v>
      </c>
      <c r="J78" s="29" t="s">
        <v>208</v>
      </c>
      <c r="K78" s="31" t="n">
        <v>28.7</v>
      </c>
      <c r="L78" s="31" t="n">
        <v>10.2</v>
      </c>
      <c r="M78" s="29" t="s">
        <v>209</v>
      </c>
      <c r="N78" s="29" t="n">
        <v>50</v>
      </c>
      <c r="O78" s="29" t="s">
        <v>669</v>
      </c>
      <c r="P78" s="29" t="s">
        <v>670</v>
      </c>
      <c r="Q78" s="29" t="s">
        <v>461</v>
      </c>
      <c r="R78" s="29" t="s">
        <v>183</v>
      </c>
      <c r="S78" s="29" t="s">
        <v>462</v>
      </c>
      <c r="T78" s="30" t="n">
        <v>46000</v>
      </c>
      <c r="U78" s="29" t="n">
        <v>2026</v>
      </c>
      <c r="V78" s="29"/>
    </row>
    <row r="79" customFormat="false" ht="15" hidden="false" customHeight="true" outlineLevel="0" collapsed="false">
      <c r="A79" s="26" t="s">
        <v>671</v>
      </c>
      <c r="B79" s="26" t="n">
        <v>75</v>
      </c>
      <c r="C79" s="26" t="s">
        <v>672</v>
      </c>
      <c r="D79" s="26" t="s">
        <v>412</v>
      </c>
      <c r="E79" s="26" t="s">
        <v>188</v>
      </c>
      <c r="F79" s="26"/>
      <c r="G79" s="27" t="n">
        <v>44687</v>
      </c>
      <c r="H79" s="26" t="s">
        <v>177</v>
      </c>
      <c r="I79" s="26" t="s">
        <v>432</v>
      </c>
      <c r="J79" s="26" t="s">
        <v>322</v>
      </c>
      <c r="K79" s="28" t="n">
        <v>53.2</v>
      </c>
      <c r="L79" s="28" t="n">
        <v>16.9</v>
      </c>
      <c r="M79" s="26" t="s">
        <v>276</v>
      </c>
      <c r="N79" s="26" t="n">
        <v>36</v>
      </c>
      <c r="O79" s="26" t="s">
        <v>673</v>
      </c>
      <c r="P79" s="26" t="s">
        <v>674</v>
      </c>
      <c r="Q79" s="26" t="s">
        <v>252</v>
      </c>
      <c r="R79" s="26" t="s">
        <v>171</v>
      </c>
      <c r="S79" s="26" t="s">
        <v>253</v>
      </c>
      <c r="T79" s="27" t="n">
        <v>46012</v>
      </c>
      <c r="U79" s="26" t="n">
        <v>2026</v>
      </c>
      <c r="V79" s="26"/>
    </row>
    <row r="80" customFormat="false" ht="15" hidden="false" customHeight="true" outlineLevel="0" collapsed="false">
      <c r="A80" s="29" t="s">
        <v>675</v>
      </c>
      <c r="B80" s="29" t="n">
        <v>76</v>
      </c>
      <c r="C80" s="29" t="s">
        <v>676</v>
      </c>
      <c r="D80" s="29" t="s">
        <v>677</v>
      </c>
      <c r="E80" s="29" t="s">
        <v>311</v>
      </c>
      <c r="F80" s="29" t="s">
        <v>678</v>
      </c>
      <c r="G80" s="30" t="n">
        <v>44687</v>
      </c>
      <c r="H80" s="29" t="s">
        <v>177</v>
      </c>
      <c r="I80" s="29" t="s">
        <v>679</v>
      </c>
      <c r="J80" s="29" t="s">
        <v>198</v>
      </c>
      <c r="K80" s="31" t="n">
        <v>49.9</v>
      </c>
      <c r="L80" s="31" t="n">
        <v>17.9</v>
      </c>
      <c r="M80" s="29" t="s">
        <v>179</v>
      </c>
      <c r="N80" s="29" t="n">
        <v>24</v>
      </c>
      <c r="O80" s="29" t="s">
        <v>680</v>
      </c>
      <c r="P80" s="29" t="s">
        <v>681</v>
      </c>
      <c r="Q80" s="29" t="s">
        <v>221</v>
      </c>
      <c r="R80" s="29" t="s">
        <v>183</v>
      </c>
      <c r="S80" s="29" t="s">
        <v>222</v>
      </c>
      <c r="T80" s="30" t="n">
        <v>46019</v>
      </c>
      <c r="U80" s="29" t="n">
        <v>2026</v>
      </c>
      <c r="V80" s="29"/>
    </row>
    <row r="81" customFormat="false" ht="15" hidden="false" customHeight="true" outlineLevel="0" collapsed="false">
      <c r="A81" s="26" t="s">
        <v>682</v>
      </c>
      <c r="B81" s="26" t="n">
        <v>77</v>
      </c>
      <c r="C81" s="26" t="s">
        <v>683</v>
      </c>
      <c r="D81" s="26" t="s">
        <v>684</v>
      </c>
      <c r="E81" s="26" t="s">
        <v>188</v>
      </c>
      <c r="F81" s="26"/>
      <c r="G81" s="27" t="n">
        <v>44687</v>
      </c>
      <c r="H81" s="26" t="s">
        <v>177</v>
      </c>
      <c r="I81" s="26" t="s">
        <v>685</v>
      </c>
      <c r="J81" s="26" t="s">
        <v>198</v>
      </c>
      <c r="K81" s="28" t="n">
        <v>59.5</v>
      </c>
      <c r="L81" s="28" t="n">
        <v>17.9</v>
      </c>
      <c r="M81" s="26" t="s">
        <v>179</v>
      </c>
      <c r="N81" s="26" t="n">
        <v>24</v>
      </c>
      <c r="O81" s="26" t="s">
        <v>686</v>
      </c>
      <c r="P81" s="26" t="s">
        <v>687</v>
      </c>
      <c r="Q81" s="26" t="s">
        <v>202</v>
      </c>
      <c r="R81" s="26" t="s">
        <v>171</v>
      </c>
      <c r="S81" s="26" t="s">
        <v>203</v>
      </c>
      <c r="T81" s="27" t="n">
        <v>46005</v>
      </c>
      <c r="U81" s="26" t="n">
        <v>2026</v>
      </c>
      <c r="V81" s="26"/>
    </row>
    <row r="82" customFormat="false" ht="15" hidden="false" customHeight="true" outlineLevel="0" collapsed="false">
      <c r="A82" s="29" t="s">
        <v>688</v>
      </c>
      <c r="B82" s="29" t="n">
        <v>78</v>
      </c>
      <c r="C82" s="29" t="s">
        <v>689</v>
      </c>
      <c r="D82" s="29" t="s">
        <v>563</v>
      </c>
      <c r="E82" s="29" t="s">
        <v>245</v>
      </c>
      <c r="F82" s="29" t="s">
        <v>690</v>
      </c>
      <c r="G82" s="30" t="n">
        <v>44689</v>
      </c>
      <c r="H82" s="29" t="s">
        <v>295</v>
      </c>
      <c r="I82" s="29" t="s">
        <v>691</v>
      </c>
      <c r="J82" s="29" t="s">
        <v>259</v>
      </c>
      <c r="K82" s="31" t="n">
        <v>28.3</v>
      </c>
      <c r="L82" s="31" t="n">
        <v>8.6</v>
      </c>
      <c r="M82" s="29" t="s">
        <v>199</v>
      </c>
      <c r="N82" s="29" t="n">
        <v>40</v>
      </c>
      <c r="O82" s="29" t="s">
        <v>692</v>
      </c>
      <c r="P82" s="29" t="s">
        <v>693</v>
      </c>
      <c r="Q82" s="29" t="s">
        <v>170</v>
      </c>
      <c r="R82" s="29" t="s">
        <v>171</v>
      </c>
      <c r="S82" s="29" t="s">
        <v>172</v>
      </c>
      <c r="T82" s="30" t="n">
        <v>46001</v>
      </c>
      <c r="U82" s="29" t="n">
        <v>2026</v>
      </c>
      <c r="V82" s="29"/>
    </row>
    <row r="83" customFormat="false" ht="15" hidden="false" customHeight="true" outlineLevel="0" collapsed="false">
      <c r="A83" s="26" t="s">
        <v>694</v>
      </c>
      <c r="B83" s="26" t="n">
        <v>79</v>
      </c>
      <c r="C83" s="26" t="s">
        <v>695</v>
      </c>
      <c r="D83" s="26" t="s">
        <v>575</v>
      </c>
      <c r="E83" s="26" t="s">
        <v>195</v>
      </c>
      <c r="F83" s="26" t="s">
        <v>696</v>
      </c>
      <c r="G83" s="27" t="n">
        <v>44690</v>
      </c>
      <c r="H83" s="26" t="s">
        <v>177</v>
      </c>
      <c r="I83" s="26" t="s">
        <v>697</v>
      </c>
      <c r="J83" s="26" t="s">
        <v>383</v>
      </c>
      <c r="K83" s="28" t="n">
        <v>48.4</v>
      </c>
      <c r="L83" s="28" t="n">
        <v>15.8</v>
      </c>
      <c r="M83" s="26" t="s">
        <v>167</v>
      </c>
      <c r="N83" s="26" t="n">
        <v>36</v>
      </c>
      <c r="O83" s="26" t="s">
        <v>698</v>
      </c>
      <c r="P83" s="26" t="s">
        <v>699</v>
      </c>
      <c r="Q83" s="26" t="s">
        <v>182</v>
      </c>
      <c r="R83" s="26" t="s">
        <v>183</v>
      </c>
      <c r="S83" s="26" t="s">
        <v>184</v>
      </c>
      <c r="T83" s="27" t="n">
        <v>45997</v>
      </c>
      <c r="U83" s="26" t="n">
        <v>2026</v>
      </c>
      <c r="V83" s="26"/>
    </row>
    <row r="84" customFormat="false" ht="15" hidden="false" customHeight="true" outlineLevel="0" collapsed="false">
      <c r="A84" s="29" t="s">
        <v>700</v>
      </c>
      <c r="B84" s="29" t="n">
        <v>80</v>
      </c>
      <c r="C84" s="29" t="s">
        <v>193</v>
      </c>
      <c r="D84" s="29" t="s">
        <v>701</v>
      </c>
      <c r="E84" s="29" t="s">
        <v>206</v>
      </c>
      <c r="F84" s="29"/>
      <c r="G84" s="30" t="n">
        <v>44691</v>
      </c>
      <c r="H84" s="29" t="s">
        <v>177</v>
      </c>
      <c r="I84" s="29" t="s">
        <v>702</v>
      </c>
      <c r="J84" s="29" t="s">
        <v>345</v>
      </c>
      <c r="K84" s="31" t="n">
        <v>54</v>
      </c>
      <c r="L84" s="31" t="n">
        <v>17.5</v>
      </c>
      <c r="M84" s="29" t="s">
        <v>276</v>
      </c>
      <c r="N84" s="29" t="n">
        <v>45</v>
      </c>
      <c r="O84" s="29" t="s">
        <v>703</v>
      </c>
      <c r="P84" s="29" t="s">
        <v>704</v>
      </c>
      <c r="Q84" s="29" t="s">
        <v>461</v>
      </c>
      <c r="R84" s="29" t="s">
        <v>183</v>
      </c>
      <c r="S84" s="29" t="s">
        <v>462</v>
      </c>
      <c r="T84" s="30" t="n">
        <v>45999</v>
      </c>
      <c r="U84" s="29" t="n">
        <v>2026</v>
      </c>
      <c r="V84" s="29"/>
    </row>
    <row r="85" customFormat="false" ht="15" hidden="false" customHeight="true" outlineLevel="0" collapsed="false">
      <c r="A85" s="26" t="s">
        <v>705</v>
      </c>
      <c r="B85" s="26" t="n">
        <v>81</v>
      </c>
      <c r="C85" s="26" t="s">
        <v>706</v>
      </c>
      <c r="D85" s="26" t="s">
        <v>281</v>
      </c>
      <c r="E85" s="26" t="s">
        <v>206</v>
      </c>
      <c r="F85" s="26"/>
      <c r="G85" s="27" t="n">
        <v>44693</v>
      </c>
      <c r="H85" s="26" t="s">
        <v>177</v>
      </c>
      <c r="I85" s="26" t="s">
        <v>707</v>
      </c>
      <c r="J85" s="26" t="s">
        <v>166</v>
      </c>
      <c r="K85" s="28" t="n">
        <v>50.5</v>
      </c>
      <c r="L85" s="28" t="n">
        <v>17.1</v>
      </c>
      <c r="M85" s="26" t="s">
        <v>179</v>
      </c>
      <c r="N85" s="26" t="n">
        <v>40</v>
      </c>
      <c r="O85" s="26" t="s">
        <v>708</v>
      </c>
      <c r="P85" s="26" t="s">
        <v>709</v>
      </c>
      <c r="Q85" s="26" t="s">
        <v>221</v>
      </c>
      <c r="R85" s="26" t="s">
        <v>183</v>
      </c>
      <c r="S85" s="26" t="s">
        <v>222</v>
      </c>
      <c r="T85" s="27" t="n">
        <v>46013</v>
      </c>
      <c r="U85" s="26" t="n">
        <v>2026</v>
      </c>
      <c r="V85" s="26"/>
    </row>
    <row r="86" customFormat="false" ht="15" hidden="false" customHeight="true" outlineLevel="0" collapsed="false">
      <c r="A86" s="29" t="s">
        <v>710</v>
      </c>
      <c r="B86" s="29" t="n">
        <v>82</v>
      </c>
      <c r="C86" s="29" t="s">
        <v>711</v>
      </c>
      <c r="D86" s="29" t="s">
        <v>712</v>
      </c>
      <c r="E86" s="29" t="s">
        <v>162</v>
      </c>
      <c r="F86" s="29" t="s">
        <v>713</v>
      </c>
      <c r="G86" s="30" t="n">
        <v>44694</v>
      </c>
      <c r="H86" s="29" t="s">
        <v>177</v>
      </c>
      <c r="I86" s="29" t="s">
        <v>714</v>
      </c>
      <c r="J86" s="29" t="s">
        <v>208</v>
      </c>
      <c r="K86" s="31" t="n">
        <v>19.6</v>
      </c>
      <c r="L86" s="31" t="n">
        <v>6.4</v>
      </c>
      <c r="M86" s="29" t="s">
        <v>209</v>
      </c>
      <c r="N86" s="29" t="n">
        <v>24</v>
      </c>
      <c r="O86" s="29" t="s">
        <v>715</v>
      </c>
      <c r="P86" s="29" t="s">
        <v>716</v>
      </c>
      <c r="Q86" s="29" t="s">
        <v>262</v>
      </c>
      <c r="R86" s="29" t="s">
        <v>171</v>
      </c>
      <c r="S86" s="29" t="s">
        <v>263</v>
      </c>
      <c r="T86" s="30" t="n">
        <v>45992</v>
      </c>
      <c r="U86" s="29" t="n">
        <v>2026</v>
      </c>
      <c r="V86" s="29"/>
    </row>
    <row r="87" customFormat="false" ht="15" hidden="false" customHeight="true" outlineLevel="0" collapsed="false">
      <c r="A87" s="26" t="s">
        <v>717</v>
      </c>
      <c r="B87" s="26" t="n">
        <v>83</v>
      </c>
      <c r="C87" s="26" t="s">
        <v>718</v>
      </c>
      <c r="D87" s="26" t="s">
        <v>719</v>
      </c>
      <c r="E87" s="26" t="s">
        <v>206</v>
      </c>
      <c r="F87" s="26"/>
      <c r="G87" s="27" t="n">
        <v>44694</v>
      </c>
      <c r="H87" s="26" t="s">
        <v>177</v>
      </c>
      <c r="I87" s="26" t="s">
        <v>720</v>
      </c>
      <c r="J87" s="26" t="s">
        <v>322</v>
      </c>
      <c r="K87" s="28" t="n">
        <v>19.6</v>
      </c>
      <c r="L87" s="28" t="n">
        <v>5.6</v>
      </c>
      <c r="M87" s="26" t="s">
        <v>179</v>
      </c>
      <c r="N87" s="26" t="n">
        <v>28</v>
      </c>
      <c r="O87" s="26" t="s">
        <v>721</v>
      </c>
      <c r="P87" s="26" t="s">
        <v>722</v>
      </c>
      <c r="Q87" s="26" t="s">
        <v>232</v>
      </c>
      <c r="R87" s="26" t="s">
        <v>183</v>
      </c>
      <c r="S87" s="26" t="s">
        <v>233</v>
      </c>
      <c r="T87" s="27" t="n">
        <v>46018</v>
      </c>
      <c r="U87" s="26" t="n">
        <v>2026</v>
      </c>
      <c r="V87" s="26"/>
    </row>
    <row r="88" customFormat="false" ht="15" hidden="false" customHeight="true" outlineLevel="0" collapsed="false">
      <c r="A88" s="29" t="s">
        <v>723</v>
      </c>
      <c r="B88" s="29" t="n">
        <v>84</v>
      </c>
      <c r="C88" s="29" t="s">
        <v>724</v>
      </c>
      <c r="D88" s="29" t="s">
        <v>512</v>
      </c>
      <c r="E88" s="29" t="s">
        <v>162</v>
      </c>
      <c r="F88" s="29" t="s">
        <v>725</v>
      </c>
      <c r="G88" s="30" t="n">
        <v>44695</v>
      </c>
      <c r="H88" s="29" t="s">
        <v>177</v>
      </c>
      <c r="I88" s="29" t="s">
        <v>726</v>
      </c>
      <c r="J88" s="29" t="s">
        <v>270</v>
      </c>
      <c r="K88" s="31" t="n">
        <v>24.4</v>
      </c>
      <c r="L88" s="31" t="n">
        <v>7.9</v>
      </c>
      <c r="M88" s="29" t="s">
        <v>209</v>
      </c>
      <c r="N88" s="29" t="n">
        <v>24</v>
      </c>
      <c r="O88" s="29" t="s">
        <v>727</v>
      </c>
      <c r="P88" s="29" t="s">
        <v>728</v>
      </c>
      <c r="Q88" s="29" t="s">
        <v>202</v>
      </c>
      <c r="R88" s="29" t="s">
        <v>171</v>
      </c>
      <c r="S88" s="29" t="s">
        <v>203</v>
      </c>
      <c r="T88" s="30" t="n">
        <v>46006</v>
      </c>
      <c r="U88" s="29" t="n">
        <v>2026</v>
      </c>
      <c r="V88" s="29"/>
    </row>
    <row r="89" customFormat="false" ht="15" hidden="false" customHeight="true" outlineLevel="0" collapsed="false">
      <c r="A89" s="26" t="s">
        <v>729</v>
      </c>
      <c r="B89" s="26" t="n">
        <v>85</v>
      </c>
      <c r="C89" s="26" t="s">
        <v>730</v>
      </c>
      <c r="D89" s="26" t="s">
        <v>362</v>
      </c>
      <c r="E89" s="26" t="s">
        <v>245</v>
      </c>
      <c r="F89" s="26" t="s">
        <v>731</v>
      </c>
      <c r="G89" s="27" t="n">
        <v>44695</v>
      </c>
      <c r="H89" s="26" t="s">
        <v>177</v>
      </c>
      <c r="I89" s="26" t="s">
        <v>732</v>
      </c>
      <c r="J89" s="26" t="s">
        <v>322</v>
      </c>
      <c r="K89" s="28" t="n">
        <v>48.8</v>
      </c>
      <c r="L89" s="28" t="n">
        <v>13.8</v>
      </c>
      <c r="M89" s="26" t="s">
        <v>276</v>
      </c>
      <c r="N89" s="26" t="n">
        <v>36</v>
      </c>
      <c r="O89" s="26" t="s">
        <v>733</v>
      </c>
      <c r="P89" s="26" t="s">
        <v>734</v>
      </c>
      <c r="Q89" s="26" t="s">
        <v>338</v>
      </c>
      <c r="R89" s="26" t="s">
        <v>171</v>
      </c>
      <c r="S89" s="26" t="s">
        <v>339</v>
      </c>
      <c r="T89" s="27" t="n">
        <v>46016</v>
      </c>
      <c r="U89" s="26" t="n">
        <v>2026</v>
      </c>
      <c r="V89" s="26"/>
    </row>
    <row r="90" customFormat="false" ht="15" hidden="false" customHeight="true" outlineLevel="0" collapsed="false">
      <c r="A90" s="29" t="s">
        <v>735</v>
      </c>
      <c r="B90" s="29" t="n">
        <v>86</v>
      </c>
      <c r="C90" s="29" t="s">
        <v>736</v>
      </c>
      <c r="D90" s="29" t="s">
        <v>512</v>
      </c>
      <c r="E90" s="29" t="s">
        <v>188</v>
      </c>
      <c r="F90" s="29"/>
      <c r="G90" s="30" t="n">
        <v>44699</v>
      </c>
      <c r="H90" s="29" t="s">
        <v>177</v>
      </c>
      <c r="I90" s="29" t="s">
        <v>737</v>
      </c>
      <c r="J90" s="29" t="s">
        <v>208</v>
      </c>
      <c r="K90" s="31" t="n">
        <v>46</v>
      </c>
      <c r="L90" s="31" t="n">
        <v>14.8</v>
      </c>
      <c r="M90" s="29" t="s">
        <v>167</v>
      </c>
      <c r="N90" s="29" t="n">
        <v>24</v>
      </c>
      <c r="O90" s="29" t="s">
        <v>738</v>
      </c>
      <c r="P90" s="29" t="s">
        <v>739</v>
      </c>
      <c r="Q90" s="29" t="s">
        <v>252</v>
      </c>
      <c r="R90" s="29" t="s">
        <v>171</v>
      </c>
      <c r="S90" s="29" t="s">
        <v>253</v>
      </c>
      <c r="T90" s="30" t="n">
        <v>46004</v>
      </c>
      <c r="U90" s="29" t="n">
        <v>2026</v>
      </c>
      <c r="V90" s="29"/>
    </row>
    <row r="91" customFormat="false" ht="15" hidden="false" customHeight="true" outlineLevel="0" collapsed="false">
      <c r="A91" s="26" t="s">
        <v>740</v>
      </c>
      <c r="B91" s="26" t="n">
        <v>87</v>
      </c>
      <c r="C91" s="26" t="s">
        <v>741</v>
      </c>
      <c r="D91" s="26" t="s">
        <v>742</v>
      </c>
      <c r="E91" s="26" t="s">
        <v>162</v>
      </c>
      <c r="F91" s="26" t="s">
        <v>743</v>
      </c>
      <c r="G91" s="27" t="n">
        <v>44699</v>
      </c>
      <c r="H91" s="26" t="s">
        <v>177</v>
      </c>
      <c r="I91" s="26" t="s">
        <v>744</v>
      </c>
      <c r="J91" s="26" t="s">
        <v>198</v>
      </c>
      <c r="K91" s="28" t="n">
        <v>48.5</v>
      </c>
      <c r="L91" s="28" t="n">
        <v>15.9</v>
      </c>
      <c r="M91" s="26" t="s">
        <v>179</v>
      </c>
      <c r="N91" s="26" t="n">
        <v>50</v>
      </c>
      <c r="O91" s="26" t="s">
        <v>745</v>
      </c>
      <c r="P91" s="26" t="s">
        <v>746</v>
      </c>
      <c r="Q91" s="26" t="s">
        <v>221</v>
      </c>
      <c r="R91" s="26" t="s">
        <v>183</v>
      </c>
      <c r="S91" s="26" t="s">
        <v>222</v>
      </c>
      <c r="T91" s="27" t="n">
        <v>46016</v>
      </c>
      <c r="U91" s="26" t="n">
        <v>2026</v>
      </c>
      <c r="V91" s="26"/>
    </row>
    <row r="92" customFormat="false" ht="15" hidden="false" customHeight="true" outlineLevel="0" collapsed="false">
      <c r="A92" s="29" t="s">
        <v>747</v>
      </c>
      <c r="B92" s="29" t="n">
        <v>88</v>
      </c>
      <c r="C92" s="29" t="s">
        <v>748</v>
      </c>
      <c r="D92" s="29" t="s">
        <v>749</v>
      </c>
      <c r="E92" s="29" t="s">
        <v>226</v>
      </c>
      <c r="F92" s="29" t="s">
        <v>750</v>
      </c>
      <c r="G92" s="30" t="n">
        <v>44700</v>
      </c>
      <c r="H92" s="29" t="s">
        <v>295</v>
      </c>
      <c r="I92" s="29" t="s">
        <v>751</v>
      </c>
      <c r="J92" s="29" t="s">
        <v>345</v>
      </c>
      <c r="K92" s="31" t="n">
        <v>47.7</v>
      </c>
      <c r="L92" s="31" t="n">
        <v>16.8</v>
      </c>
      <c r="M92" s="29" t="s">
        <v>167</v>
      </c>
      <c r="N92" s="29" t="n">
        <v>40</v>
      </c>
      <c r="O92" s="29" t="s">
        <v>752</v>
      </c>
      <c r="P92" s="29" t="s">
        <v>753</v>
      </c>
      <c r="Q92" s="29" t="s">
        <v>182</v>
      </c>
      <c r="R92" s="29" t="s">
        <v>183</v>
      </c>
      <c r="S92" s="29" t="s">
        <v>184</v>
      </c>
      <c r="T92" s="30" t="n">
        <v>46007</v>
      </c>
      <c r="U92" s="29" t="n">
        <v>2026</v>
      </c>
      <c r="V92" s="29"/>
    </row>
    <row r="93" customFormat="false" ht="15" hidden="false" customHeight="true" outlineLevel="0" collapsed="false">
      <c r="A93" s="26" t="s">
        <v>754</v>
      </c>
      <c r="B93" s="26" t="n">
        <v>89</v>
      </c>
      <c r="C93" s="26" t="s">
        <v>755</v>
      </c>
      <c r="D93" s="26" t="s">
        <v>756</v>
      </c>
      <c r="E93" s="26" t="s">
        <v>188</v>
      </c>
      <c r="F93" s="26"/>
      <c r="G93" s="27" t="n">
        <v>44700</v>
      </c>
      <c r="H93" s="26" t="s">
        <v>177</v>
      </c>
      <c r="I93" s="26" t="s">
        <v>757</v>
      </c>
      <c r="J93" s="26" t="s">
        <v>166</v>
      </c>
      <c r="K93" s="28" t="n">
        <v>54.3</v>
      </c>
      <c r="L93" s="28" t="n">
        <v>17.6</v>
      </c>
      <c r="M93" s="26" t="s">
        <v>249</v>
      </c>
      <c r="N93" s="26" t="n">
        <v>40</v>
      </c>
      <c r="O93" s="26" t="s">
        <v>758</v>
      </c>
      <c r="P93" s="26" t="s">
        <v>759</v>
      </c>
      <c r="Q93" s="26" t="s">
        <v>170</v>
      </c>
      <c r="R93" s="26" t="s">
        <v>171</v>
      </c>
      <c r="S93" s="26" t="s">
        <v>172</v>
      </c>
      <c r="T93" s="27" t="n">
        <v>46018</v>
      </c>
      <c r="U93" s="26" t="n">
        <v>2026</v>
      </c>
      <c r="V93" s="26"/>
    </row>
    <row r="94" customFormat="false" ht="15" hidden="false" customHeight="true" outlineLevel="0" collapsed="false">
      <c r="A94" s="29" t="s">
        <v>760</v>
      </c>
      <c r="B94" s="29" t="n">
        <v>90</v>
      </c>
      <c r="C94" s="29" t="s">
        <v>761</v>
      </c>
      <c r="D94" s="29" t="s">
        <v>701</v>
      </c>
      <c r="E94" s="29" t="s">
        <v>188</v>
      </c>
      <c r="F94" s="29"/>
      <c r="G94" s="30" t="n">
        <v>44701</v>
      </c>
      <c r="H94" s="29" t="s">
        <v>295</v>
      </c>
      <c r="I94" s="29" t="s">
        <v>762</v>
      </c>
      <c r="J94" s="29" t="s">
        <v>166</v>
      </c>
      <c r="K94" s="31" t="n">
        <v>29.3</v>
      </c>
      <c r="L94" s="31" t="n">
        <v>9.3</v>
      </c>
      <c r="M94" s="29" t="s">
        <v>179</v>
      </c>
      <c r="N94" s="29" t="n">
        <v>45</v>
      </c>
      <c r="O94" s="29" t="s">
        <v>763</v>
      </c>
      <c r="P94" s="29" t="s">
        <v>764</v>
      </c>
      <c r="Q94" s="29" t="s">
        <v>232</v>
      </c>
      <c r="R94" s="29" t="s">
        <v>183</v>
      </c>
      <c r="S94" s="29" t="s">
        <v>233</v>
      </c>
      <c r="T94" s="30" t="n">
        <v>46001</v>
      </c>
      <c r="U94" s="29" t="n">
        <v>2026</v>
      </c>
      <c r="V94" s="29"/>
    </row>
    <row r="95" customFormat="false" ht="15" hidden="false" customHeight="true" outlineLevel="0" collapsed="false">
      <c r="A95" s="26" t="s">
        <v>765</v>
      </c>
      <c r="B95" s="26" t="n">
        <v>91</v>
      </c>
      <c r="C95" s="26" t="s">
        <v>683</v>
      </c>
      <c r="D95" s="26" t="s">
        <v>766</v>
      </c>
      <c r="E95" s="26" t="s">
        <v>188</v>
      </c>
      <c r="F95" s="26"/>
      <c r="G95" s="27" t="n">
        <v>44702</v>
      </c>
      <c r="H95" s="26" t="s">
        <v>164</v>
      </c>
      <c r="I95" s="26" t="s">
        <v>767</v>
      </c>
      <c r="J95" s="26" t="s">
        <v>322</v>
      </c>
      <c r="K95" s="28" t="n">
        <v>59.3</v>
      </c>
      <c r="L95" s="28" t="n">
        <v>20.1</v>
      </c>
      <c r="M95" s="26" t="s">
        <v>209</v>
      </c>
      <c r="N95" s="26" t="n">
        <v>50</v>
      </c>
      <c r="O95" s="26" t="s">
        <v>768</v>
      </c>
      <c r="P95" s="26" t="s">
        <v>769</v>
      </c>
      <c r="Q95" s="26" t="s">
        <v>338</v>
      </c>
      <c r="R95" s="26" t="s">
        <v>171</v>
      </c>
      <c r="S95" s="26" t="s">
        <v>339</v>
      </c>
      <c r="T95" s="26"/>
      <c r="U95" s="26" t="n">
        <v>2024</v>
      </c>
      <c r="V95" s="26"/>
    </row>
    <row r="96" customFormat="false" ht="15" hidden="false" customHeight="true" outlineLevel="0" collapsed="false">
      <c r="A96" s="29" t="s">
        <v>770</v>
      </c>
      <c r="B96" s="29" t="n">
        <v>92</v>
      </c>
      <c r="C96" s="29" t="s">
        <v>771</v>
      </c>
      <c r="D96" s="29" t="s">
        <v>471</v>
      </c>
      <c r="E96" s="29" t="s">
        <v>245</v>
      </c>
      <c r="F96" s="29" t="s">
        <v>772</v>
      </c>
      <c r="G96" s="30" t="n">
        <v>44703</v>
      </c>
      <c r="H96" s="29" t="s">
        <v>177</v>
      </c>
      <c r="I96" s="29" t="s">
        <v>413</v>
      </c>
      <c r="J96" s="29" t="s">
        <v>270</v>
      </c>
      <c r="K96" s="31" t="n">
        <v>34.6</v>
      </c>
      <c r="L96" s="31" t="n">
        <v>10</v>
      </c>
      <c r="M96" s="29" t="s">
        <v>179</v>
      </c>
      <c r="N96" s="29" t="n">
        <v>24</v>
      </c>
      <c r="O96" s="29" t="s">
        <v>773</v>
      </c>
      <c r="P96" s="29" t="s">
        <v>774</v>
      </c>
      <c r="Q96" s="29" t="s">
        <v>202</v>
      </c>
      <c r="R96" s="29" t="s">
        <v>171</v>
      </c>
      <c r="S96" s="29" t="s">
        <v>203</v>
      </c>
      <c r="T96" s="30" t="n">
        <v>46010</v>
      </c>
      <c r="U96" s="29" t="n">
        <v>2026</v>
      </c>
      <c r="V96" s="29"/>
    </row>
    <row r="97" customFormat="false" ht="15" hidden="false" customHeight="true" outlineLevel="0" collapsed="false">
      <c r="A97" s="26" t="s">
        <v>775</v>
      </c>
      <c r="B97" s="26" t="n">
        <v>93</v>
      </c>
      <c r="C97" s="26" t="s">
        <v>776</v>
      </c>
      <c r="D97" s="26" t="s">
        <v>394</v>
      </c>
      <c r="E97" s="26" t="s">
        <v>206</v>
      </c>
      <c r="F97" s="26"/>
      <c r="G97" s="27" t="n">
        <v>44703</v>
      </c>
      <c r="H97" s="26" t="s">
        <v>177</v>
      </c>
      <c r="I97" s="26" t="s">
        <v>777</v>
      </c>
      <c r="J97" s="26" t="s">
        <v>198</v>
      </c>
      <c r="K97" s="28" t="n">
        <v>34.1</v>
      </c>
      <c r="L97" s="28" t="n">
        <v>10.1</v>
      </c>
      <c r="M97" s="26" t="s">
        <v>179</v>
      </c>
      <c r="N97" s="26" t="n">
        <v>45</v>
      </c>
      <c r="O97" s="26" t="s">
        <v>778</v>
      </c>
      <c r="P97" s="26" t="s">
        <v>779</v>
      </c>
      <c r="Q97" s="26" t="s">
        <v>202</v>
      </c>
      <c r="R97" s="26" t="s">
        <v>171</v>
      </c>
      <c r="S97" s="26" t="s">
        <v>203</v>
      </c>
      <c r="T97" s="27" t="n">
        <v>46011</v>
      </c>
      <c r="U97" s="26" t="n">
        <v>2026</v>
      </c>
      <c r="V97" s="26"/>
    </row>
    <row r="98" customFormat="false" ht="15" hidden="false" customHeight="true" outlineLevel="0" collapsed="false">
      <c r="A98" s="29" t="s">
        <v>780</v>
      </c>
      <c r="B98" s="29" t="n">
        <v>94</v>
      </c>
      <c r="C98" s="29" t="s">
        <v>781</v>
      </c>
      <c r="D98" s="29" t="s">
        <v>782</v>
      </c>
      <c r="E98" s="29" t="s">
        <v>188</v>
      </c>
      <c r="F98" s="29"/>
      <c r="G98" s="30" t="n">
        <v>44703</v>
      </c>
      <c r="H98" s="29" t="s">
        <v>177</v>
      </c>
      <c r="I98" s="29" t="s">
        <v>783</v>
      </c>
      <c r="J98" s="29" t="s">
        <v>166</v>
      </c>
      <c r="K98" s="31" t="n">
        <v>29.4</v>
      </c>
      <c r="L98" s="31" t="n">
        <v>10.4</v>
      </c>
      <c r="M98" s="29" t="s">
        <v>209</v>
      </c>
      <c r="N98" s="29" t="n">
        <v>40</v>
      </c>
      <c r="O98" s="29" t="s">
        <v>784</v>
      </c>
      <c r="P98" s="29" t="s">
        <v>785</v>
      </c>
      <c r="Q98" s="29" t="s">
        <v>262</v>
      </c>
      <c r="R98" s="29" t="s">
        <v>171</v>
      </c>
      <c r="S98" s="29" t="s">
        <v>263</v>
      </c>
      <c r="T98" s="30" t="n">
        <v>45992</v>
      </c>
      <c r="U98" s="29" t="n">
        <v>2026</v>
      </c>
      <c r="V98" s="29"/>
    </row>
    <row r="99" customFormat="false" ht="15" hidden="false" customHeight="true" outlineLevel="0" collapsed="false">
      <c r="A99" s="26" t="s">
        <v>786</v>
      </c>
      <c r="B99" s="26" t="n">
        <v>95</v>
      </c>
      <c r="C99" s="26" t="s">
        <v>265</v>
      </c>
      <c r="D99" s="26" t="s">
        <v>356</v>
      </c>
      <c r="E99" s="26" t="s">
        <v>206</v>
      </c>
      <c r="F99" s="26"/>
      <c r="G99" s="27" t="n">
        <v>44707</v>
      </c>
      <c r="H99" s="26" t="s">
        <v>164</v>
      </c>
      <c r="I99" s="26" t="s">
        <v>787</v>
      </c>
      <c r="J99" s="26" t="s">
        <v>248</v>
      </c>
      <c r="K99" s="28" t="n">
        <v>38.3</v>
      </c>
      <c r="L99" s="28" t="n">
        <v>12</v>
      </c>
      <c r="M99" s="26" t="s">
        <v>179</v>
      </c>
      <c r="N99" s="26" t="n">
        <v>36</v>
      </c>
      <c r="O99" s="26" t="s">
        <v>788</v>
      </c>
      <c r="P99" s="26" t="s">
        <v>789</v>
      </c>
      <c r="Q99" s="26" t="s">
        <v>338</v>
      </c>
      <c r="R99" s="26" t="s">
        <v>171</v>
      </c>
      <c r="S99" s="26" t="s">
        <v>339</v>
      </c>
      <c r="T99" s="26"/>
      <c r="U99" s="26" t="n">
        <v>2023</v>
      </c>
      <c r="V99" s="26"/>
    </row>
    <row r="100" customFormat="false" ht="15" hidden="false" customHeight="true" outlineLevel="0" collapsed="false">
      <c r="A100" s="29" t="s">
        <v>790</v>
      </c>
      <c r="B100" s="29" t="n">
        <v>96</v>
      </c>
      <c r="C100" s="29" t="s">
        <v>791</v>
      </c>
      <c r="D100" s="29" t="s">
        <v>792</v>
      </c>
      <c r="E100" s="29" t="s">
        <v>206</v>
      </c>
      <c r="F100" s="29"/>
      <c r="G100" s="30" t="n">
        <v>44707</v>
      </c>
      <c r="H100" s="29" t="s">
        <v>177</v>
      </c>
      <c r="I100" s="29" t="s">
        <v>793</v>
      </c>
      <c r="J100" s="29" t="s">
        <v>383</v>
      </c>
      <c r="K100" s="31" t="n">
        <v>23.2</v>
      </c>
      <c r="L100" s="31" t="n">
        <v>7.8</v>
      </c>
      <c r="M100" s="29" t="s">
        <v>179</v>
      </c>
      <c r="N100" s="29" t="n">
        <v>50</v>
      </c>
      <c r="O100" s="29" t="s">
        <v>794</v>
      </c>
      <c r="P100" s="29" t="s">
        <v>795</v>
      </c>
      <c r="Q100" s="29" t="s">
        <v>454</v>
      </c>
      <c r="R100" s="29" t="s">
        <v>171</v>
      </c>
      <c r="S100" s="29" t="s">
        <v>455</v>
      </c>
      <c r="T100" s="30" t="n">
        <v>45996</v>
      </c>
      <c r="U100" s="29" t="n">
        <v>2026</v>
      </c>
      <c r="V100" s="29"/>
    </row>
    <row r="101" customFormat="false" ht="15" hidden="false" customHeight="true" outlineLevel="0" collapsed="false">
      <c r="A101" s="26" t="s">
        <v>796</v>
      </c>
      <c r="B101" s="26" t="n">
        <v>97</v>
      </c>
      <c r="C101" s="26" t="s">
        <v>797</v>
      </c>
      <c r="D101" s="26" t="s">
        <v>618</v>
      </c>
      <c r="E101" s="26" t="s">
        <v>206</v>
      </c>
      <c r="F101" s="26"/>
      <c r="G101" s="27" t="n">
        <v>44707</v>
      </c>
      <c r="H101" s="26" t="s">
        <v>177</v>
      </c>
      <c r="I101" s="26" t="s">
        <v>798</v>
      </c>
      <c r="J101" s="26" t="s">
        <v>218</v>
      </c>
      <c r="K101" s="28" t="n">
        <v>19.1</v>
      </c>
      <c r="L101" s="28" t="n">
        <v>6.2</v>
      </c>
      <c r="M101" s="26" t="s">
        <v>199</v>
      </c>
      <c r="N101" s="26" t="n">
        <v>28</v>
      </c>
      <c r="O101" s="26" t="s">
        <v>799</v>
      </c>
      <c r="P101" s="26" t="s">
        <v>800</v>
      </c>
      <c r="Q101" s="26" t="s">
        <v>252</v>
      </c>
      <c r="R101" s="26" t="s">
        <v>171</v>
      </c>
      <c r="S101" s="26" t="s">
        <v>253</v>
      </c>
      <c r="T101" s="27" t="n">
        <v>46010</v>
      </c>
      <c r="U101" s="26" t="n">
        <v>2026</v>
      </c>
      <c r="V101" s="26"/>
    </row>
    <row r="102" customFormat="false" ht="15" hidden="false" customHeight="true" outlineLevel="0" collapsed="false">
      <c r="A102" s="29" t="s">
        <v>801</v>
      </c>
      <c r="B102" s="29" t="n">
        <v>98</v>
      </c>
      <c r="C102" s="29" t="s">
        <v>802</v>
      </c>
      <c r="D102" s="29" t="s">
        <v>803</v>
      </c>
      <c r="E102" s="29" t="s">
        <v>226</v>
      </c>
      <c r="F102" s="29" t="s">
        <v>804</v>
      </c>
      <c r="G102" s="30" t="n">
        <v>44708</v>
      </c>
      <c r="H102" s="29" t="s">
        <v>295</v>
      </c>
      <c r="I102" s="29" t="s">
        <v>805</v>
      </c>
      <c r="J102" s="29" t="s">
        <v>259</v>
      </c>
      <c r="K102" s="31" t="n">
        <v>43.8</v>
      </c>
      <c r="L102" s="31" t="n">
        <v>12.7</v>
      </c>
      <c r="M102" s="29" t="s">
        <v>199</v>
      </c>
      <c r="N102" s="29" t="n">
        <v>45</v>
      </c>
      <c r="O102" s="29" t="s">
        <v>806</v>
      </c>
      <c r="P102" s="29" t="s">
        <v>807</v>
      </c>
      <c r="Q102" s="29" t="s">
        <v>212</v>
      </c>
      <c r="R102" s="29" t="s">
        <v>171</v>
      </c>
      <c r="S102" s="29" t="s">
        <v>213</v>
      </c>
      <c r="T102" s="30" t="n">
        <v>46005</v>
      </c>
      <c r="U102" s="29" t="n">
        <v>2026</v>
      </c>
      <c r="V102" s="29"/>
    </row>
    <row r="103" customFormat="false" ht="15" hidden="false" customHeight="true" outlineLevel="0" collapsed="false">
      <c r="A103" s="26" t="s">
        <v>808</v>
      </c>
      <c r="B103" s="26" t="n">
        <v>99</v>
      </c>
      <c r="C103" s="26" t="s">
        <v>809</v>
      </c>
      <c r="D103" s="26" t="s">
        <v>194</v>
      </c>
      <c r="E103" s="26" t="s">
        <v>267</v>
      </c>
      <c r="F103" s="26" t="s">
        <v>810</v>
      </c>
      <c r="G103" s="27" t="n">
        <v>44711</v>
      </c>
      <c r="H103" s="26" t="s">
        <v>177</v>
      </c>
      <c r="I103" s="26" t="s">
        <v>811</v>
      </c>
      <c r="J103" s="26" t="s">
        <v>322</v>
      </c>
      <c r="K103" s="28" t="n">
        <v>37.8</v>
      </c>
      <c r="L103" s="28" t="n">
        <v>10.8</v>
      </c>
      <c r="M103" s="26" t="s">
        <v>179</v>
      </c>
      <c r="N103" s="26" t="n">
        <v>36</v>
      </c>
      <c r="O103" s="26" t="s">
        <v>812</v>
      </c>
      <c r="P103" s="26" t="s">
        <v>813</v>
      </c>
      <c r="Q103" s="26" t="s">
        <v>262</v>
      </c>
      <c r="R103" s="26" t="s">
        <v>171</v>
      </c>
      <c r="S103" s="26" t="s">
        <v>263</v>
      </c>
      <c r="T103" s="27" t="n">
        <v>46018</v>
      </c>
      <c r="U103" s="26" t="n">
        <v>2026</v>
      </c>
      <c r="V103" s="26"/>
    </row>
    <row r="104" customFormat="false" ht="15" hidden="false" customHeight="true" outlineLevel="0" collapsed="false">
      <c r="A104" s="29" t="s">
        <v>814</v>
      </c>
      <c r="B104" s="29" t="n">
        <v>100</v>
      </c>
      <c r="C104" s="29" t="s">
        <v>815</v>
      </c>
      <c r="D104" s="29" t="s">
        <v>816</v>
      </c>
      <c r="E104" s="29" t="s">
        <v>311</v>
      </c>
      <c r="F104" s="29" t="s">
        <v>817</v>
      </c>
      <c r="G104" s="30" t="n">
        <v>44711</v>
      </c>
      <c r="H104" s="29" t="s">
        <v>177</v>
      </c>
      <c r="I104" s="29" t="s">
        <v>818</v>
      </c>
      <c r="J104" s="29" t="s">
        <v>198</v>
      </c>
      <c r="K104" s="31" t="n">
        <v>43.6</v>
      </c>
      <c r="L104" s="31" t="n">
        <v>12.8</v>
      </c>
      <c r="M104" s="29" t="s">
        <v>179</v>
      </c>
      <c r="N104" s="29" t="n">
        <v>32</v>
      </c>
      <c r="O104" s="29" t="s">
        <v>819</v>
      </c>
      <c r="P104" s="29" t="s">
        <v>820</v>
      </c>
      <c r="Q104" s="29" t="s">
        <v>240</v>
      </c>
      <c r="R104" s="29" t="s">
        <v>171</v>
      </c>
      <c r="S104" s="29" t="s">
        <v>241</v>
      </c>
      <c r="T104" s="30" t="n">
        <v>46011</v>
      </c>
      <c r="U104" s="29" t="n">
        <v>2026</v>
      </c>
      <c r="V104" s="29"/>
    </row>
    <row r="105" customFormat="false" ht="15" hidden="false" customHeight="true" outlineLevel="0" collapsed="false">
      <c r="A105" s="26" t="s">
        <v>821</v>
      </c>
      <c r="B105" s="26" t="n">
        <v>101</v>
      </c>
      <c r="C105" s="26" t="s">
        <v>822</v>
      </c>
      <c r="D105" s="26" t="s">
        <v>823</v>
      </c>
      <c r="E105" s="26" t="s">
        <v>206</v>
      </c>
      <c r="F105" s="26"/>
      <c r="G105" s="27" t="n">
        <v>44712</v>
      </c>
      <c r="H105" s="26" t="s">
        <v>177</v>
      </c>
      <c r="I105" s="26" t="s">
        <v>824</v>
      </c>
      <c r="J105" s="26" t="s">
        <v>270</v>
      </c>
      <c r="K105" s="28" t="n">
        <v>38.4</v>
      </c>
      <c r="L105" s="28" t="n">
        <v>11.2</v>
      </c>
      <c r="M105" s="26" t="s">
        <v>179</v>
      </c>
      <c r="N105" s="26" t="n">
        <v>45</v>
      </c>
      <c r="O105" s="26" t="s">
        <v>825</v>
      </c>
      <c r="P105" s="26" t="s">
        <v>826</v>
      </c>
      <c r="Q105" s="26" t="s">
        <v>232</v>
      </c>
      <c r="R105" s="26" t="s">
        <v>183</v>
      </c>
      <c r="S105" s="26" t="s">
        <v>233</v>
      </c>
      <c r="T105" s="27" t="n">
        <v>45992</v>
      </c>
      <c r="U105" s="26" t="n">
        <v>2026</v>
      </c>
      <c r="V105" s="26"/>
    </row>
    <row r="106" customFormat="false" ht="15" hidden="false" customHeight="true" outlineLevel="0" collapsed="false">
      <c r="A106" s="29" t="s">
        <v>827</v>
      </c>
      <c r="B106" s="29" t="n">
        <v>102</v>
      </c>
      <c r="C106" s="29" t="s">
        <v>828</v>
      </c>
      <c r="D106" s="29" t="s">
        <v>829</v>
      </c>
      <c r="E106" s="29" t="s">
        <v>267</v>
      </c>
      <c r="F106" s="29" t="s">
        <v>830</v>
      </c>
      <c r="G106" s="30" t="n">
        <v>44712</v>
      </c>
      <c r="H106" s="29" t="s">
        <v>177</v>
      </c>
      <c r="I106" s="29" t="s">
        <v>831</v>
      </c>
      <c r="J106" s="29" t="s">
        <v>198</v>
      </c>
      <c r="K106" s="31" t="n">
        <v>42.5</v>
      </c>
      <c r="L106" s="31" t="n">
        <v>14.7</v>
      </c>
      <c r="M106" s="29" t="s">
        <v>167</v>
      </c>
      <c r="N106" s="29" t="n">
        <v>40</v>
      </c>
      <c r="O106" s="29" t="s">
        <v>832</v>
      </c>
      <c r="P106" s="29" t="s">
        <v>833</v>
      </c>
      <c r="Q106" s="29" t="s">
        <v>262</v>
      </c>
      <c r="R106" s="29" t="s">
        <v>171</v>
      </c>
      <c r="S106" s="29" t="s">
        <v>263</v>
      </c>
      <c r="T106" s="30" t="n">
        <v>46000</v>
      </c>
      <c r="U106" s="29" t="n">
        <v>2026</v>
      </c>
      <c r="V106" s="29"/>
    </row>
    <row r="107" customFormat="false" ht="15" hidden="false" customHeight="true" outlineLevel="0" collapsed="false">
      <c r="A107" s="26" t="s">
        <v>834</v>
      </c>
      <c r="B107" s="26" t="n">
        <v>103</v>
      </c>
      <c r="C107" s="26" t="s">
        <v>186</v>
      </c>
      <c r="D107" s="26" t="s">
        <v>835</v>
      </c>
      <c r="E107" s="26" t="s">
        <v>162</v>
      </c>
      <c r="F107" s="26" t="s">
        <v>836</v>
      </c>
      <c r="G107" s="27" t="n">
        <v>44713</v>
      </c>
      <c r="H107" s="26" t="s">
        <v>177</v>
      </c>
      <c r="I107" s="26" t="s">
        <v>837</v>
      </c>
      <c r="J107" s="26" t="s">
        <v>166</v>
      </c>
      <c r="K107" s="28" t="n">
        <v>33.5</v>
      </c>
      <c r="L107" s="28" t="n">
        <v>11.1</v>
      </c>
      <c r="M107" s="26" t="s">
        <v>179</v>
      </c>
      <c r="N107" s="26" t="n">
        <v>50</v>
      </c>
      <c r="O107" s="26" t="s">
        <v>838</v>
      </c>
      <c r="P107" s="26"/>
      <c r="Q107" s="26" t="s">
        <v>221</v>
      </c>
      <c r="R107" s="26" t="s">
        <v>183</v>
      </c>
      <c r="S107" s="26" t="s">
        <v>222</v>
      </c>
      <c r="T107" s="27" t="n">
        <v>46014</v>
      </c>
      <c r="U107" s="26" t="n">
        <v>2026</v>
      </c>
      <c r="V107" s="26"/>
    </row>
    <row r="108" customFormat="false" ht="15" hidden="false" customHeight="true" outlineLevel="0" collapsed="false">
      <c r="A108" s="29" t="s">
        <v>839</v>
      </c>
      <c r="B108" s="29" t="n">
        <v>104</v>
      </c>
      <c r="C108" s="29" t="s">
        <v>840</v>
      </c>
      <c r="D108" s="29" t="s">
        <v>362</v>
      </c>
      <c r="E108" s="29" t="s">
        <v>188</v>
      </c>
      <c r="F108" s="29"/>
      <c r="G108" s="30" t="n">
        <v>44713</v>
      </c>
      <c r="H108" s="29" t="s">
        <v>177</v>
      </c>
      <c r="I108" s="29" t="s">
        <v>841</v>
      </c>
      <c r="J108" s="29" t="s">
        <v>229</v>
      </c>
      <c r="K108" s="31" t="n">
        <v>46.1</v>
      </c>
      <c r="L108" s="31" t="n">
        <v>14.7</v>
      </c>
      <c r="M108" s="29" t="s">
        <v>209</v>
      </c>
      <c r="N108" s="29" t="n">
        <v>50</v>
      </c>
      <c r="O108" s="29" t="s">
        <v>842</v>
      </c>
      <c r="P108" s="29" t="s">
        <v>843</v>
      </c>
      <c r="Q108" s="29" t="s">
        <v>170</v>
      </c>
      <c r="R108" s="29" t="s">
        <v>171</v>
      </c>
      <c r="S108" s="29" t="s">
        <v>172</v>
      </c>
      <c r="T108" s="30" t="n">
        <v>46019</v>
      </c>
      <c r="U108" s="29" t="n">
        <v>2026</v>
      </c>
      <c r="V108" s="29"/>
    </row>
    <row r="109" customFormat="false" ht="15" hidden="false" customHeight="true" outlineLevel="0" collapsed="false">
      <c r="A109" s="26" t="s">
        <v>844</v>
      </c>
      <c r="B109" s="26" t="n">
        <v>105</v>
      </c>
      <c r="C109" s="26" t="s">
        <v>845</v>
      </c>
      <c r="D109" s="26" t="s">
        <v>846</v>
      </c>
      <c r="E109" s="26" t="s">
        <v>245</v>
      </c>
      <c r="F109" s="26" t="s">
        <v>847</v>
      </c>
      <c r="G109" s="27" t="n">
        <v>44713</v>
      </c>
      <c r="H109" s="26" t="s">
        <v>177</v>
      </c>
      <c r="I109" s="26" t="s">
        <v>571</v>
      </c>
      <c r="J109" s="26" t="s">
        <v>198</v>
      </c>
      <c r="K109" s="28" t="n">
        <v>36.5</v>
      </c>
      <c r="L109" s="28" t="n">
        <v>10.3</v>
      </c>
      <c r="M109" s="26" t="s">
        <v>209</v>
      </c>
      <c r="N109" s="26" t="n">
        <v>32</v>
      </c>
      <c r="O109" s="26" t="s">
        <v>848</v>
      </c>
      <c r="P109" s="26" t="s">
        <v>849</v>
      </c>
      <c r="Q109" s="26" t="s">
        <v>170</v>
      </c>
      <c r="R109" s="26" t="s">
        <v>171</v>
      </c>
      <c r="S109" s="26" t="s">
        <v>172</v>
      </c>
      <c r="T109" s="27" t="n">
        <v>46010</v>
      </c>
      <c r="U109" s="26" t="n">
        <v>2026</v>
      </c>
      <c r="V109" s="26"/>
    </row>
    <row r="110" customFormat="false" ht="15" hidden="false" customHeight="true" outlineLevel="0" collapsed="false">
      <c r="A110" s="29" t="s">
        <v>850</v>
      </c>
      <c r="B110" s="29" t="n">
        <v>106</v>
      </c>
      <c r="C110" s="29" t="s">
        <v>851</v>
      </c>
      <c r="D110" s="29" t="s">
        <v>582</v>
      </c>
      <c r="E110" s="29" t="s">
        <v>267</v>
      </c>
      <c r="F110" s="29" t="s">
        <v>852</v>
      </c>
      <c r="G110" s="30" t="n">
        <v>44714</v>
      </c>
      <c r="H110" s="29" t="s">
        <v>177</v>
      </c>
      <c r="I110" s="29" t="s">
        <v>853</v>
      </c>
      <c r="J110" s="29" t="s">
        <v>198</v>
      </c>
      <c r="K110" s="31" t="n">
        <v>37.7</v>
      </c>
      <c r="L110" s="31" t="n">
        <v>12.3</v>
      </c>
      <c r="M110" s="29" t="s">
        <v>314</v>
      </c>
      <c r="N110" s="29" t="n">
        <v>24</v>
      </c>
      <c r="O110" s="29" t="s">
        <v>854</v>
      </c>
      <c r="P110" s="29" t="s">
        <v>855</v>
      </c>
      <c r="Q110" s="29" t="s">
        <v>170</v>
      </c>
      <c r="R110" s="29" t="s">
        <v>171</v>
      </c>
      <c r="S110" s="29" t="s">
        <v>172</v>
      </c>
      <c r="T110" s="30" t="n">
        <v>46007</v>
      </c>
      <c r="U110" s="29" t="n">
        <v>2026</v>
      </c>
      <c r="V110" s="29"/>
    </row>
    <row r="111" customFormat="false" ht="15" hidden="false" customHeight="true" outlineLevel="0" collapsed="false">
      <c r="A111" s="26" t="s">
        <v>856</v>
      </c>
      <c r="B111" s="26" t="n">
        <v>107</v>
      </c>
      <c r="C111" s="26" t="s">
        <v>417</v>
      </c>
      <c r="D111" s="26" t="s">
        <v>857</v>
      </c>
      <c r="E111" s="26" t="s">
        <v>206</v>
      </c>
      <c r="F111" s="26"/>
      <c r="G111" s="27" t="n">
        <v>44715</v>
      </c>
      <c r="H111" s="26" t="s">
        <v>177</v>
      </c>
      <c r="I111" s="26" t="s">
        <v>858</v>
      </c>
      <c r="J111" s="26" t="s">
        <v>166</v>
      </c>
      <c r="K111" s="28" t="n">
        <v>18.7</v>
      </c>
      <c r="L111" s="28" t="n">
        <v>5.6</v>
      </c>
      <c r="M111" s="26" t="s">
        <v>179</v>
      </c>
      <c r="N111" s="26" t="n">
        <v>36</v>
      </c>
      <c r="O111" s="26" t="s">
        <v>859</v>
      </c>
      <c r="P111" s="26" t="s">
        <v>860</v>
      </c>
      <c r="Q111" s="26" t="s">
        <v>240</v>
      </c>
      <c r="R111" s="26" t="s">
        <v>171</v>
      </c>
      <c r="S111" s="26" t="s">
        <v>241</v>
      </c>
      <c r="T111" s="27" t="n">
        <v>46017</v>
      </c>
      <c r="U111" s="26" t="n">
        <v>2026</v>
      </c>
      <c r="V111" s="26"/>
    </row>
    <row r="112" customFormat="false" ht="15" hidden="false" customHeight="true" outlineLevel="0" collapsed="false">
      <c r="A112" s="29" t="s">
        <v>861</v>
      </c>
      <c r="B112" s="29" t="n">
        <v>108</v>
      </c>
      <c r="C112" s="29" t="s">
        <v>236</v>
      </c>
      <c r="D112" s="29" t="s">
        <v>862</v>
      </c>
      <c r="E112" s="29" t="s">
        <v>162</v>
      </c>
      <c r="F112" s="29" t="s">
        <v>863</v>
      </c>
      <c r="G112" s="30" t="n">
        <v>44715</v>
      </c>
      <c r="H112" s="29" t="s">
        <v>177</v>
      </c>
      <c r="I112" s="29" t="s">
        <v>864</v>
      </c>
      <c r="J112" s="29" t="s">
        <v>208</v>
      </c>
      <c r="K112" s="31" t="n">
        <v>36.7</v>
      </c>
      <c r="L112" s="31" t="n">
        <v>10.9</v>
      </c>
      <c r="M112" s="29" t="s">
        <v>167</v>
      </c>
      <c r="N112" s="29" t="n">
        <v>32</v>
      </c>
      <c r="O112" s="29" t="s">
        <v>865</v>
      </c>
      <c r="P112" s="29" t="s">
        <v>866</v>
      </c>
      <c r="Q112" s="29" t="s">
        <v>221</v>
      </c>
      <c r="R112" s="29" t="s">
        <v>183</v>
      </c>
      <c r="S112" s="29" t="s">
        <v>222</v>
      </c>
      <c r="T112" s="30" t="n">
        <v>46006</v>
      </c>
      <c r="U112" s="29" t="n">
        <v>2026</v>
      </c>
      <c r="V112" s="29"/>
    </row>
    <row r="113" customFormat="false" ht="15" hidden="false" customHeight="true" outlineLevel="0" collapsed="false">
      <c r="A113" s="26" t="s">
        <v>867</v>
      </c>
      <c r="B113" s="26" t="n">
        <v>109</v>
      </c>
      <c r="C113" s="26" t="s">
        <v>477</v>
      </c>
      <c r="D113" s="26" t="s">
        <v>829</v>
      </c>
      <c r="E113" s="26" t="s">
        <v>188</v>
      </c>
      <c r="F113" s="26"/>
      <c r="G113" s="27" t="n">
        <v>44717</v>
      </c>
      <c r="H113" s="26" t="s">
        <v>177</v>
      </c>
      <c r="I113" s="26" t="s">
        <v>868</v>
      </c>
      <c r="J113" s="26" t="s">
        <v>208</v>
      </c>
      <c r="K113" s="28" t="n">
        <v>43.9</v>
      </c>
      <c r="L113" s="28" t="n">
        <v>14.5</v>
      </c>
      <c r="M113" s="26" t="s">
        <v>167</v>
      </c>
      <c r="N113" s="26" t="n">
        <v>24</v>
      </c>
      <c r="O113" s="26" t="s">
        <v>869</v>
      </c>
      <c r="P113" s="26" t="s">
        <v>870</v>
      </c>
      <c r="Q113" s="26" t="s">
        <v>330</v>
      </c>
      <c r="R113" s="26" t="s">
        <v>171</v>
      </c>
      <c r="S113" s="26" t="s">
        <v>331</v>
      </c>
      <c r="T113" s="27" t="n">
        <v>46019</v>
      </c>
      <c r="U113" s="26" t="n">
        <v>2026</v>
      </c>
      <c r="V113" s="26"/>
    </row>
    <row r="114" customFormat="false" ht="15" hidden="false" customHeight="true" outlineLevel="0" collapsed="false">
      <c r="A114" s="29" t="s">
        <v>871</v>
      </c>
      <c r="B114" s="29" t="n">
        <v>110</v>
      </c>
      <c r="C114" s="29" t="s">
        <v>160</v>
      </c>
      <c r="D114" s="29" t="s">
        <v>412</v>
      </c>
      <c r="E114" s="29" t="s">
        <v>245</v>
      </c>
      <c r="F114" s="29" t="s">
        <v>872</v>
      </c>
      <c r="G114" s="30" t="n">
        <v>44718</v>
      </c>
      <c r="H114" s="29" t="s">
        <v>177</v>
      </c>
      <c r="I114" s="29" t="s">
        <v>873</v>
      </c>
      <c r="J114" s="29" t="s">
        <v>198</v>
      </c>
      <c r="K114" s="31" t="n">
        <v>57.4</v>
      </c>
      <c r="L114" s="31" t="n">
        <v>19.7</v>
      </c>
      <c r="M114" s="29" t="s">
        <v>314</v>
      </c>
      <c r="N114" s="29" t="n">
        <v>45</v>
      </c>
      <c r="O114" s="29" t="s">
        <v>874</v>
      </c>
      <c r="P114" s="29" t="s">
        <v>875</v>
      </c>
      <c r="Q114" s="29" t="s">
        <v>299</v>
      </c>
      <c r="R114" s="29" t="s">
        <v>171</v>
      </c>
      <c r="S114" s="29" t="s">
        <v>300</v>
      </c>
      <c r="T114" s="30" t="n">
        <v>46005</v>
      </c>
      <c r="U114" s="29" t="n">
        <v>2026</v>
      </c>
      <c r="V114" s="29"/>
    </row>
    <row r="115" customFormat="false" ht="15" hidden="false" customHeight="true" outlineLevel="0" collapsed="false">
      <c r="A115" s="26" t="s">
        <v>876</v>
      </c>
      <c r="B115" s="26" t="n">
        <v>111</v>
      </c>
      <c r="C115" s="26" t="s">
        <v>877</v>
      </c>
      <c r="D115" s="26" t="s">
        <v>878</v>
      </c>
      <c r="E115" s="26" t="s">
        <v>188</v>
      </c>
      <c r="F115" s="26"/>
      <c r="G115" s="27" t="n">
        <v>44719</v>
      </c>
      <c r="H115" s="26" t="s">
        <v>177</v>
      </c>
      <c r="I115" s="26" t="s">
        <v>879</v>
      </c>
      <c r="J115" s="26" t="s">
        <v>259</v>
      </c>
      <c r="K115" s="28" t="n">
        <v>20.2</v>
      </c>
      <c r="L115" s="28" t="n">
        <v>6.8</v>
      </c>
      <c r="M115" s="26" t="s">
        <v>199</v>
      </c>
      <c r="N115" s="26" t="n">
        <v>28</v>
      </c>
      <c r="O115" s="26" t="s">
        <v>880</v>
      </c>
      <c r="P115" s="26" t="s">
        <v>881</v>
      </c>
      <c r="Q115" s="26" t="s">
        <v>221</v>
      </c>
      <c r="R115" s="26" t="s">
        <v>183</v>
      </c>
      <c r="S115" s="26" t="s">
        <v>222</v>
      </c>
      <c r="T115" s="27" t="n">
        <v>46019</v>
      </c>
      <c r="U115" s="26" t="n">
        <v>2026</v>
      </c>
      <c r="V115" s="26"/>
    </row>
    <row r="116" customFormat="false" ht="15" hidden="false" customHeight="true" outlineLevel="0" collapsed="false">
      <c r="A116" s="29" t="s">
        <v>882</v>
      </c>
      <c r="B116" s="29" t="n">
        <v>112</v>
      </c>
      <c r="C116" s="29" t="s">
        <v>883</v>
      </c>
      <c r="D116" s="29" t="s">
        <v>884</v>
      </c>
      <c r="E116" s="29" t="s">
        <v>188</v>
      </c>
      <c r="F116" s="29"/>
      <c r="G116" s="30" t="n">
        <v>44720</v>
      </c>
      <c r="H116" s="29" t="s">
        <v>164</v>
      </c>
      <c r="I116" s="29" t="s">
        <v>885</v>
      </c>
      <c r="J116" s="29" t="s">
        <v>345</v>
      </c>
      <c r="K116" s="31" t="n">
        <v>58.6</v>
      </c>
      <c r="L116" s="31" t="n">
        <v>17.3</v>
      </c>
      <c r="M116" s="29" t="s">
        <v>249</v>
      </c>
      <c r="N116" s="29" t="n">
        <v>40</v>
      </c>
      <c r="O116" s="29" t="s">
        <v>886</v>
      </c>
      <c r="P116" s="29" t="s">
        <v>887</v>
      </c>
      <c r="Q116" s="29" t="s">
        <v>330</v>
      </c>
      <c r="R116" s="29" t="s">
        <v>171</v>
      </c>
      <c r="S116" s="29" t="s">
        <v>331</v>
      </c>
      <c r="T116" s="29"/>
      <c r="U116" s="29" t="n">
        <v>2024</v>
      </c>
      <c r="V116" s="29"/>
    </row>
    <row r="117" customFormat="false" ht="15" hidden="false" customHeight="true" outlineLevel="0" collapsed="false">
      <c r="A117" s="26" t="s">
        <v>888</v>
      </c>
      <c r="B117" s="26" t="n">
        <v>113</v>
      </c>
      <c r="C117" s="26" t="s">
        <v>889</v>
      </c>
      <c r="D117" s="26" t="s">
        <v>890</v>
      </c>
      <c r="E117" s="26" t="s">
        <v>195</v>
      </c>
      <c r="F117" s="26" t="s">
        <v>891</v>
      </c>
      <c r="G117" s="27" t="n">
        <v>44720</v>
      </c>
      <c r="H117" s="26" t="s">
        <v>177</v>
      </c>
      <c r="I117" s="26" t="s">
        <v>892</v>
      </c>
      <c r="J117" s="26" t="s">
        <v>198</v>
      </c>
      <c r="K117" s="28" t="n">
        <v>20.7</v>
      </c>
      <c r="L117" s="28" t="n">
        <v>6.5</v>
      </c>
      <c r="M117" s="26" t="s">
        <v>179</v>
      </c>
      <c r="N117" s="26" t="n">
        <v>45</v>
      </c>
      <c r="O117" s="26" t="s">
        <v>893</v>
      </c>
      <c r="P117" s="26" t="s">
        <v>894</v>
      </c>
      <c r="Q117" s="26" t="s">
        <v>232</v>
      </c>
      <c r="R117" s="26" t="s">
        <v>183</v>
      </c>
      <c r="S117" s="26" t="s">
        <v>233</v>
      </c>
      <c r="T117" s="27" t="n">
        <v>46011</v>
      </c>
      <c r="U117" s="26" t="n">
        <v>2026</v>
      </c>
      <c r="V117" s="26"/>
    </row>
    <row r="118" customFormat="false" ht="15" hidden="false" customHeight="true" outlineLevel="0" collapsed="false">
      <c r="A118" s="29" t="s">
        <v>895</v>
      </c>
      <c r="B118" s="29" t="n">
        <v>114</v>
      </c>
      <c r="C118" s="29" t="s">
        <v>896</v>
      </c>
      <c r="D118" s="29" t="s">
        <v>897</v>
      </c>
      <c r="E118" s="29" t="s">
        <v>245</v>
      </c>
      <c r="F118" s="29" t="s">
        <v>898</v>
      </c>
      <c r="G118" s="30" t="n">
        <v>44720</v>
      </c>
      <c r="H118" s="29" t="s">
        <v>177</v>
      </c>
      <c r="I118" s="29" t="s">
        <v>899</v>
      </c>
      <c r="J118" s="29" t="s">
        <v>270</v>
      </c>
      <c r="K118" s="31" t="n">
        <v>46.5</v>
      </c>
      <c r="L118" s="31" t="n">
        <v>16.1</v>
      </c>
      <c r="M118" s="29" t="s">
        <v>900</v>
      </c>
      <c r="N118" s="29" t="n">
        <v>28</v>
      </c>
      <c r="O118" s="29" t="s">
        <v>901</v>
      </c>
      <c r="P118" s="29"/>
      <c r="Q118" s="29" t="s">
        <v>252</v>
      </c>
      <c r="R118" s="29" t="s">
        <v>171</v>
      </c>
      <c r="S118" s="29" t="s">
        <v>253</v>
      </c>
      <c r="T118" s="30" t="n">
        <v>46019</v>
      </c>
      <c r="U118" s="29" t="n">
        <v>2026</v>
      </c>
      <c r="V118" s="29"/>
    </row>
    <row r="119" customFormat="false" ht="15" hidden="false" customHeight="true" outlineLevel="0" collapsed="false">
      <c r="A119" s="26" t="s">
        <v>902</v>
      </c>
      <c r="B119" s="26" t="n">
        <v>115</v>
      </c>
      <c r="C119" s="26" t="s">
        <v>903</v>
      </c>
      <c r="D119" s="26" t="s">
        <v>904</v>
      </c>
      <c r="E119" s="26" t="s">
        <v>162</v>
      </c>
      <c r="F119" s="26" t="s">
        <v>905</v>
      </c>
      <c r="G119" s="27" t="n">
        <v>44720</v>
      </c>
      <c r="H119" s="26" t="s">
        <v>177</v>
      </c>
      <c r="I119" s="26" t="s">
        <v>906</v>
      </c>
      <c r="J119" s="26" t="s">
        <v>198</v>
      </c>
      <c r="K119" s="28" t="n">
        <v>21.7</v>
      </c>
      <c r="L119" s="28" t="n">
        <v>7.7</v>
      </c>
      <c r="M119" s="26" t="s">
        <v>276</v>
      </c>
      <c r="N119" s="26" t="n">
        <v>24</v>
      </c>
      <c r="O119" s="26" t="s">
        <v>907</v>
      </c>
      <c r="P119" s="26" t="s">
        <v>908</v>
      </c>
      <c r="Q119" s="26" t="s">
        <v>262</v>
      </c>
      <c r="R119" s="26" t="s">
        <v>171</v>
      </c>
      <c r="S119" s="26" t="s">
        <v>263</v>
      </c>
      <c r="T119" s="27" t="n">
        <v>46005</v>
      </c>
      <c r="U119" s="26" t="n">
        <v>2026</v>
      </c>
      <c r="V119" s="26"/>
    </row>
    <row r="120" customFormat="false" ht="15" hidden="false" customHeight="true" outlineLevel="0" collapsed="false">
      <c r="A120" s="29" t="s">
        <v>909</v>
      </c>
      <c r="B120" s="29" t="n">
        <v>116</v>
      </c>
      <c r="C120" s="29" t="s">
        <v>635</v>
      </c>
      <c r="D120" s="29" t="s">
        <v>910</v>
      </c>
      <c r="E120" s="29" t="s">
        <v>188</v>
      </c>
      <c r="F120" s="29"/>
      <c r="G120" s="30" t="n">
        <v>44721</v>
      </c>
      <c r="H120" s="29" t="s">
        <v>177</v>
      </c>
      <c r="I120" s="29" t="s">
        <v>911</v>
      </c>
      <c r="J120" s="29" t="s">
        <v>166</v>
      </c>
      <c r="K120" s="31" t="n">
        <v>60.9</v>
      </c>
      <c r="L120" s="31" t="n">
        <v>21.1</v>
      </c>
      <c r="M120" s="29" t="s">
        <v>179</v>
      </c>
      <c r="N120" s="29" t="n">
        <v>36</v>
      </c>
      <c r="O120" s="29" t="s">
        <v>912</v>
      </c>
      <c r="P120" s="29" t="s">
        <v>913</v>
      </c>
      <c r="Q120" s="29" t="s">
        <v>299</v>
      </c>
      <c r="R120" s="29" t="s">
        <v>171</v>
      </c>
      <c r="S120" s="29" t="s">
        <v>300</v>
      </c>
      <c r="T120" s="30" t="n">
        <v>46005</v>
      </c>
      <c r="U120" s="29" t="n">
        <v>2026</v>
      </c>
      <c r="V120" s="29"/>
    </row>
    <row r="121" customFormat="false" ht="15" hidden="false" customHeight="true" outlineLevel="0" collapsed="false">
      <c r="A121" s="26" t="s">
        <v>914</v>
      </c>
      <c r="B121" s="26" t="n">
        <v>117</v>
      </c>
      <c r="C121" s="26" t="s">
        <v>915</v>
      </c>
      <c r="D121" s="26" t="s">
        <v>910</v>
      </c>
      <c r="E121" s="26" t="s">
        <v>195</v>
      </c>
      <c r="F121" s="26" t="s">
        <v>916</v>
      </c>
      <c r="G121" s="27" t="n">
        <v>44723</v>
      </c>
      <c r="H121" s="26" t="s">
        <v>164</v>
      </c>
      <c r="I121" s="26" t="s">
        <v>917</v>
      </c>
      <c r="J121" s="26" t="s">
        <v>270</v>
      </c>
      <c r="K121" s="28" t="n">
        <v>57.2</v>
      </c>
      <c r="L121" s="28" t="n">
        <v>16.7</v>
      </c>
      <c r="M121" s="26" t="s">
        <v>209</v>
      </c>
      <c r="N121" s="26" t="n">
        <v>28</v>
      </c>
      <c r="O121" s="26" t="s">
        <v>918</v>
      </c>
      <c r="P121" s="26" t="s">
        <v>919</v>
      </c>
      <c r="Q121" s="26" t="s">
        <v>461</v>
      </c>
      <c r="R121" s="26" t="s">
        <v>183</v>
      </c>
      <c r="S121" s="26" t="s">
        <v>462</v>
      </c>
      <c r="T121" s="26"/>
      <c r="U121" s="26" t="n">
        <v>2023</v>
      </c>
      <c r="V121" s="26"/>
    </row>
    <row r="122" customFormat="false" ht="15" hidden="false" customHeight="true" outlineLevel="0" collapsed="false">
      <c r="A122" s="29" t="s">
        <v>920</v>
      </c>
      <c r="B122" s="29" t="n">
        <v>118</v>
      </c>
      <c r="C122" s="29" t="s">
        <v>921</v>
      </c>
      <c r="D122" s="29" t="s">
        <v>922</v>
      </c>
      <c r="E122" s="29" t="s">
        <v>226</v>
      </c>
      <c r="F122" s="29" t="s">
        <v>923</v>
      </c>
      <c r="G122" s="30" t="n">
        <v>44727</v>
      </c>
      <c r="H122" s="29" t="s">
        <v>295</v>
      </c>
      <c r="I122" s="29" t="s">
        <v>751</v>
      </c>
      <c r="J122" s="29" t="s">
        <v>198</v>
      </c>
      <c r="K122" s="31" t="n">
        <v>56.7</v>
      </c>
      <c r="L122" s="31" t="n">
        <v>19.2</v>
      </c>
      <c r="M122" s="29" t="s">
        <v>199</v>
      </c>
      <c r="N122" s="29" t="n">
        <v>36</v>
      </c>
      <c r="O122" s="29" t="s">
        <v>924</v>
      </c>
      <c r="P122" s="29" t="s">
        <v>925</v>
      </c>
      <c r="Q122" s="29" t="s">
        <v>454</v>
      </c>
      <c r="R122" s="29" t="s">
        <v>171</v>
      </c>
      <c r="S122" s="29" t="s">
        <v>455</v>
      </c>
      <c r="T122" s="30" t="n">
        <v>46005</v>
      </c>
      <c r="U122" s="29" t="n">
        <v>2026</v>
      </c>
      <c r="V122" s="29"/>
    </row>
    <row r="123" customFormat="false" ht="15" hidden="false" customHeight="true" outlineLevel="0" collapsed="false">
      <c r="A123" s="26" t="s">
        <v>926</v>
      </c>
      <c r="B123" s="26" t="n">
        <v>119</v>
      </c>
      <c r="C123" s="26" t="s">
        <v>927</v>
      </c>
      <c r="D123" s="26" t="s">
        <v>928</v>
      </c>
      <c r="E123" s="26" t="s">
        <v>188</v>
      </c>
      <c r="F123" s="26"/>
      <c r="G123" s="27" t="n">
        <v>44729</v>
      </c>
      <c r="H123" s="26" t="s">
        <v>177</v>
      </c>
      <c r="I123" s="26" t="s">
        <v>929</v>
      </c>
      <c r="J123" s="26" t="s">
        <v>208</v>
      </c>
      <c r="K123" s="28" t="n">
        <v>40.5</v>
      </c>
      <c r="L123" s="28" t="n">
        <v>12.2</v>
      </c>
      <c r="M123" s="26" t="s">
        <v>179</v>
      </c>
      <c r="N123" s="26" t="n">
        <v>24</v>
      </c>
      <c r="O123" s="26" t="s">
        <v>930</v>
      </c>
      <c r="P123" s="26" t="s">
        <v>931</v>
      </c>
      <c r="Q123" s="26" t="s">
        <v>182</v>
      </c>
      <c r="R123" s="26" t="s">
        <v>183</v>
      </c>
      <c r="S123" s="26" t="s">
        <v>184</v>
      </c>
      <c r="T123" s="27" t="n">
        <v>46007</v>
      </c>
      <c r="U123" s="26" t="n">
        <v>2026</v>
      </c>
      <c r="V123" s="26"/>
    </row>
    <row r="124" customFormat="false" ht="15" hidden="false" customHeight="true" outlineLevel="0" collapsed="false">
      <c r="A124" s="29" t="s">
        <v>932</v>
      </c>
      <c r="B124" s="29" t="n">
        <v>120</v>
      </c>
      <c r="C124" s="29" t="s">
        <v>598</v>
      </c>
      <c r="D124" s="29" t="s">
        <v>933</v>
      </c>
      <c r="E124" s="29" t="s">
        <v>245</v>
      </c>
      <c r="F124" s="29" t="s">
        <v>934</v>
      </c>
      <c r="G124" s="30" t="n">
        <v>44730</v>
      </c>
      <c r="H124" s="29" t="s">
        <v>177</v>
      </c>
      <c r="I124" s="29" t="s">
        <v>935</v>
      </c>
      <c r="J124" s="29" t="s">
        <v>166</v>
      </c>
      <c r="K124" s="31" t="n">
        <v>39.3</v>
      </c>
      <c r="L124" s="31" t="n">
        <v>13.8</v>
      </c>
      <c r="M124" s="29" t="s">
        <v>276</v>
      </c>
      <c r="N124" s="29" t="n">
        <v>36</v>
      </c>
      <c r="O124" s="29" t="s">
        <v>936</v>
      </c>
      <c r="P124" s="29" t="s">
        <v>937</v>
      </c>
      <c r="Q124" s="29" t="s">
        <v>252</v>
      </c>
      <c r="R124" s="29" t="s">
        <v>171</v>
      </c>
      <c r="S124" s="29" t="s">
        <v>253</v>
      </c>
      <c r="T124" s="30" t="n">
        <v>45995</v>
      </c>
      <c r="U124" s="29" t="n">
        <v>2026</v>
      </c>
      <c r="V124" s="29"/>
    </row>
    <row r="125" customFormat="false" ht="15" hidden="false" customHeight="true" outlineLevel="0" collapsed="false">
      <c r="A125" s="26" t="s">
        <v>938</v>
      </c>
      <c r="B125" s="26" t="n">
        <v>121</v>
      </c>
      <c r="C125" s="26" t="s">
        <v>939</v>
      </c>
      <c r="D125" s="26" t="s">
        <v>940</v>
      </c>
      <c r="E125" s="26" t="s">
        <v>195</v>
      </c>
      <c r="F125" s="26" t="s">
        <v>941</v>
      </c>
      <c r="G125" s="27" t="n">
        <v>44734</v>
      </c>
      <c r="H125" s="26" t="s">
        <v>177</v>
      </c>
      <c r="I125" s="26" t="s">
        <v>942</v>
      </c>
      <c r="J125" s="26" t="s">
        <v>198</v>
      </c>
      <c r="K125" s="28" t="n">
        <v>25.4</v>
      </c>
      <c r="L125" s="28" t="n">
        <v>8.1</v>
      </c>
      <c r="M125" s="26" t="s">
        <v>179</v>
      </c>
      <c r="N125" s="26" t="n">
        <v>36</v>
      </c>
      <c r="O125" s="26" t="s">
        <v>943</v>
      </c>
      <c r="P125" s="26" t="s">
        <v>944</v>
      </c>
      <c r="Q125" s="26" t="s">
        <v>170</v>
      </c>
      <c r="R125" s="26" t="s">
        <v>171</v>
      </c>
      <c r="S125" s="26" t="s">
        <v>172</v>
      </c>
      <c r="T125" s="27" t="n">
        <v>46008</v>
      </c>
      <c r="U125" s="26" t="n">
        <v>2026</v>
      </c>
      <c r="V125" s="26"/>
    </row>
    <row r="126" customFormat="false" ht="15" hidden="false" customHeight="true" outlineLevel="0" collapsed="false">
      <c r="A126" s="29" t="s">
        <v>945</v>
      </c>
      <c r="B126" s="29" t="n">
        <v>122</v>
      </c>
      <c r="C126" s="29" t="s">
        <v>946</v>
      </c>
      <c r="D126" s="29" t="s">
        <v>381</v>
      </c>
      <c r="E126" s="29" t="s">
        <v>311</v>
      </c>
      <c r="F126" s="29" t="s">
        <v>947</v>
      </c>
      <c r="G126" s="30" t="n">
        <v>44735</v>
      </c>
      <c r="H126" s="29" t="s">
        <v>177</v>
      </c>
      <c r="I126" s="29" t="s">
        <v>948</v>
      </c>
      <c r="J126" s="29" t="s">
        <v>383</v>
      </c>
      <c r="K126" s="31" t="n">
        <v>32.1</v>
      </c>
      <c r="L126" s="31" t="n">
        <v>9.8</v>
      </c>
      <c r="M126" s="29" t="s">
        <v>209</v>
      </c>
      <c r="N126" s="29" t="n">
        <v>36</v>
      </c>
      <c r="O126" s="29" t="s">
        <v>949</v>
      </c>
      <c r="P126" s="29" t="s">
        <v>950</v>
      </c>
      <c r="Q126" s="29" t="s">
        <v>202</v>
      </c>
      <c r="R126" s="29" t="s">
        <v>171</v>
      </c>
      <c r="S126" s="29" t="s">
        <v>203</v>
      </c>
      <c r="T126" s="30" t="n">
        <v>45992</v>
      </c>
      <c r="U126" s="29" t="n">
        <v>2026</v>
      </c>
      <c r="V126" s="29"/>
    </row>
    <row r="127" customFormat="false" ht="15" hidden="false" customHeight="true" outlineLevel="0" collapsed="false">
      <c r="A127" s="26" t="s">
        <v>951</v>
      </c>
      <c r="B127" s="26" t="n">
        <v>123</v>
      </c>
      <c r="C127" s="26" t="s">
        <v>326</v>
      </c>
      <c r="D127" s="26" t="s">
        <v>649</v>
      </c>
      <c r="E127" s="26" t="s">
        <v>188</v>
      </c>
      <c r="F127" s="26"/>
      <c r="G127" s="27" t="n">
        <v>44737</v>
      </c>
      <c r="H127" s="26" t="s">
        <v>177</v>
      </c>
      <c r="I127" s="26" t="s">
        <v>952</v>
      </c>
      <c r="J127" s="26" t="s">
        <v>198</v>
      </c>
      <c r="K127" s="28" t="n">
        <v>35.9</v>
      </c>
      <c r="L127" s="28" t="n">
        <v>10.8</v>
      </c>
      <c r="M127" s="26" t="s">
        <v>209</v>
      </c>
      <c r="N127" s="26" t="n">
        <v>32</v>
      </c>
      <c r="O127" s="26" t="s">
        <v>953</v>
      </c>
      <c r="P127" s="26" t="s">
        <v>954</v>
      </c>
      <c r="Q127" s="26" t="s">
        <v>454</v>
      </c>
      <c r="R127" s="26" t="s">
        <v>171</v>
      </c>
      <c r="S127" s="26" t="s">
        <v>455</v>
      </c>
      <c r="T127" s="27" t="n">
        <v>45997</v>
      </c>
      <c r="U127" s="26" t="n">
        <v>2026</v>
      </c>
      <c r="V127" s="26"/>
    </row>
    <row r="128" customFormat="false" ht="15" hidden="false" customHeight="true" outlineLevel="0" collapsed="false">
      <c r="A128" s="29" t="s">
        <v>955</v>
      </c>
      <c r="B128" s="29" t="n">
        <v>124</v>
      </c>
      <c r="C128" s="29" t="s">
        <v>956</v>
      </c>
      <c r="D128" s="29" t="s">
        <v>957</v>
      </c>
      <c r="E128" s="29" t="s">
        <v>162</v>
      </c>
      <c r="F128" s="29" t="s">
        <v>958</v>
      </c>
      <c r="G128" s="30" t="n">
        <v>44737</v>
      </c>
      <c r="H128" s="29" t="s">
        <v>177</v>
      </c>
      <c r="I128" s="29" t="s">
        <v>959</v>
      </c>
      <c r="J128" s="29" t="s">
        <v>218</v>
      </c>
      <c r="K128" s="31" t="n">
        <v>42.7</v>
      </c>
      <c r="L128" s="31" t="n">
        <v>12.7</v>
      </c>
      <c r="M128" s="29" t="s">
        <v>167</v>
      </c>
      <c r="N128" s="29" t="n">
        <v>36</v>
      </c>
      <c r="O128" s="29" t="s">
        <v>960</v>
      </c>
      <c r="P128" s="29" t="s">
        <v>961</v>
      </c>
      <c r="Q128" s="29" t="s">
        <v>252</v>
      </c>
      <c r="R128" s="29" t="s">
        <v>171</v>
      </c>
      <c r="S128" s="29" t="s">
        <v>253</v>
      </c>
      <c r="T128" s="30" t="n">
        <v>46012</v>
      </c>
      <c r="U128" s="29" t="n">
        <v>2026</v>
      </c>
      <c r="V128" s="29"/>
    </row>
    <row r="129" customFormat="false" ht="15" hidden="false" customHeight="true" outlineLevel="0" collapsed="false">
      <c r="A129" s="26" t="s">
        <v>962</v>
      </c>
      <c r="B129" s="26" t="n">
        <v>125</v>
      </c>
      <c r="C129" s="26" t="s">
        <v>711</v>
      </c>
      <c r="D129" s="26" t="s">
        <v>963</v>
      </c>
      <c r="E129" s="26" t="s">
        <v>188</v>
      </c>
      <c r="F129" s="26"/>
      <c r="G129" s="27" t="n">
        <v>44738</v>
      </c>
      <c r="H129" s="26" t="s">
        <v>177</v>
      </c>
      <c r="I129" s="26" t="s">
        <v>288</v>
      </c>
      <c r="J129" s="26" t="s">
        <v>383</v>
      </c>
      <c r="K129" s="28" t="n">
        <v>37.9</v>
      </c>
      <c r="L129" s="28" t="n">
        <v>11.6</v>
      </c>
      <c r="M129" s="26" t="s">
        <v>179</v>
      </c>
      <c r="N129" s="26" t="n">
        <v>40</v>
      </c>
      <c r="O129" s="26" t="s">
        <v>964</v>
      </c>
      <c r="P129" s="26" t="s">
        <v>965</v>
      </c>
      <c r="Q129" s="26" t="s">
        <v>262</v>
      </c>
      <c r="R129" s="26" t="s">
        <v>171</v>
      </c>
      <c r="S129" s="26" t="s">
        <v>263</v>
      </c>
      <c r="T129" s="27" t="n">
        <v>45995</v>
      </c>
      <c r="U129" s="26" t="n">
        <v>2026</v>
      </c>
      <c r="V129" s="26"/>
    </row>
    <row r="130" customFormat="false" ht="15" hidden="false" customHeight="true" outlineLevel="0" collapsed="false">
      <c r="A130" s="29" t="s">
        <v>966</v>
      </c>
      <c r="B130" s="29" t="n">
        <v>126</v>
      </c>
      <c r="C130" s="29" t="s">
        <v>967</v>
      </c>
      <c r="D130" s="29" t="s">
        <v>968</v>
      </c>
      <c r="E130" s="29" t="s">
        <v>188</v>
      </c>
      <c r="F130" s="29"/>
      <c r="G130" s="30" t="n">
        <v>44738</v>
      </c>
      <c r="H130" s="29" t="s">
        <v>177</v>
      </c>
      <c r="I130" s="29" t="s">
        <v>969</v>
      </c>
      <c r="J130" s="29" t="s">
        <v>208</v>
      </c>
      <c r="K130" s="31" t="n">
        <v>44.8</v>
      </c>
      <c r="L130" s="31" t="n">
        <v>14.5</v>
      </c>
      <c r="M130" s="29" t="s">
        <v>314</v>
      </c>
      <c r="N130" s="29" t="n">
        <v>24</v>
      </c>
      <c r="O130" s="29" t="s">
        <v>970</v>
      </c>
      <c r="P130" s="29" t="s">
        <v>971</v>
      </c>
      <c r="Q130" s="29" t="s">
        <v>330</v>
      </c>
      <c r="R130" s="29" t="s">
        <v>171</v>
      </c>
      <c r="S130" s="29" t="s">
        <v>331</v>
      </c>
      <c r="T130" s="30" t="n">
        <v>46011</v>
      </c>
      <c r="U130" s="29" t="n">
        <v>2026</v>
      </c>
      <c r="V130" s="29"/>
    </row>
    <row r="131" customFormat="false" ht="15" hidden="false" customHeight="true" outlineLevel="0" collapsed="false">
      <c r="A131" s="26" t="s">
        <v>972</v>
      </c>
      <c r="B131" s="26" t="n">
        <v>127</v>
      </c>
      <c r="C131" s="26" t="s">
        <v>973</v>
      </c>
      <c r="D131" s="26" t="s">
        <v>236</v>
      </c>
      <c r="E131" s="26" t="s">
        <v>188</v>
      </c>
      <c r="F131" s="26"/>
      <c r="G131" s="27" t="n">
        <v>44738</v>
      </c>
      <c r="H131" s="26" t="s">
        <v>177</v>
      </c>
      <c r="I131" s="26" t="s">
        <v>521</v>
      </c>
      <c r="J131" s="26" t="s">
        <v>218</v>
      </c>
      <c r="K131" s="28" t="n">
        <v>49.6</v>
      </c>
      <c r="L131" s="28" t="n">
        <v>16.5</v>
      </c>
      <c r="M131" s="26" t="s">
        <v>209</v>
      </c>
      <c r="N131" s="26" t="n">
        <v>45</v>
      </c>
      <c r="O131" s="26" t="s">
        <v>974</v>
      </c>
      <c r="P131" s="26" t="s">
        <v>975</v>
      </c>
      <c r="Q131" s="26" t="s">
        <v>461</v>
      </c>
      <c r="R131" s="26" t="s">
        <v>183</v>
      </c>
      <c r="S131" s="26" t="s">
        <v>462</v>
      </c>
      <c r="T131" s="27" t="n">
        <v>46010</v>
      </c>
      <c r="U131" s="26" t="n">
        <v>2026</v>
      </c>
      <c r="V131" s="26"/>
    </row>
    <row r="132" customFormat="false" ht="15" hidden="false" customHeight="true" outlineLevel="0" collapsed="false">
      <c r="A132" s="29" t="s">
        <v>976</v>
      </c>
      <c r="B132" s="29" t="n">
        <v>128</v>
      </c>
      <c r="C132" s="29" t="s">
        <v>543</v>
      </c>
      <c r="D132" s="29" t="s">
        <v>977</v>
      </c>
      <c r="E132" s="29" t="s">
        <v>267</v>
      </c>
      <c r="F132" s="29" t="s">
        <v>588</v>
      </c>
      <c r="G132" s="30" t="n">
        <v>44739</v>
      </c>
      <c r="H132" s="29" t="s">
        <v>177</v>
      </c>
      <c r="I132" s="29" t="s">
        <v>978</v>
      </c>
      <c r="J132" s="29" t="s">
        <v>198</v>
      </c>
      <c r="K132" s="31" t="n">
        <v>18.9</v>
      </c>
      <c r="L132" s="31" t="n">
        <v>6</v>
      </c>
      <c r="M132" s="29" t="s">
        <v>179</v>
      </c>
      <c r="N132" s="29" t="n">
        <v>45</v>
      </c>
      <c r="O132" s="29" t="s">
        <v>979</v>
      </c>
      <c r="P132" s="29" t="s">
        <v>980</v>
      </c>
      <c r="Q132" s="29" t="s">
        <v>221</v>
      </c>
      <c r="R132" s="29" t="s">
        <v>183</v>
      </c>
      <c r="S132" s="29" t="s">
        <v>222</v>
      </c>
      <c r="T132" s="30" t="n">
        <v>46004</v>
      </c>
      <c r="U132" s="29" t="n">
        <v>2026</v>
      </c>
      <c r="V132" s="29"/>
    </row>
    <row r="133" customFormat="false" ht="15" hidden="false" customHeight="true" outlineLevel="0" collapsed="false">
      <c r="A133" s="26" t="s">
        <v>981</v>
      </c>
      <c r="B133" s="26" t="n">
        <v>129</v>
      </c>
      <c r="C133" s="26" t="s">
        <v>982</v>
      </c>
      <c r="D133" s="26" t="s">
        <v>983</v>
      </c>
      <c r="E133" s="26" t="s">
        <v>245</v>
      </c>
      <c r="F133" s="26" t="s">
        <v>984</v>
      </c>
      <c r="G133" s="27" t="n">
        <v>44741</v>
      </c>
      <c r="H133" s="26" t="s">
        <v>177</v>
      </c>
      <c r="I133" s="26" t="s">
        <v>613</v>
      </c>
      <c r="J133" s="26" t="s">
        <v>259</v>
      </c>
      <c r="K133" s="28" t="n">
        <v>27.8</v>
      </c>
      <c r="L133" s="28" t="n">
        <v>8.3</v>
      </c>
      <c r="M133" s="26" t="s">
        <v>209</v>
      </c>
      <c r="N133" s="26" t="n">
        <v>36</v>
      </c>
      <c r="O133" s="26" t="s">
        <v>985</v>
      </c>
      <c r="P133" s="26" t="s">
        <v>986</v>
      </c>
      <c r="Q133" s="26" t="s">
        <v>202</v>
      </c>
      <c r="R133" s="26" t="s">
        <v>171</v>
      </c>
      <c r="S133" s="26" t="s">
        <v>203</v>
      </c>
      <c r="T133" s="27" t="n">
        <v>46004</v>
      </c>
      <c r="U133" s="26" t="n">
        <v>2026</v>
      </c>
      <c r="V133" s="26"/>
    </row>
    <row r="134" customFormat="false" ht="15" hidden="false" customHeight="true" outlineLevel="0" collapsed="false">
      <c r="A134" s="29" t="s">
        <v>987</v>
      </c>
      <c r="B134" s="29" t="n">
        <v>130</v>
      </c>
      <c r="C134" s="29" t="s">
        <v>988</v>
      </c>
      <c r="D134" s="29" t="s">
        <v>236</v>
      </c>
      <c r="E134" s="29" t="s">
        <v>226</v>
      </c>
      <c r="F134" s="29" t="s">
        <v>989</v>
      </c>
      <c r="G134" s="30" t="n">
        <v>44741</v>
      </c>
      <c r="H134" s="29" t="s">
        <v>177</v>
      </c>
      <c r="I134" s="29" t="s">
        <v>990</v>
      </c>
      <c r="J134" s="29" t="s">
        <v>198</v>
      </c>
      <c r="K134" s="31" t="n">
        <v>31.2</v>
      </c>
      <c r="L134" s="31" t="n">
        <v>10.1</v>
      </c>
      <c r="M134" s="29" t="s">
        <v>276</v>
      </c>
      <c r="N134" s="29" t="n">
        <v>28</v>
      </c>
      <c r="O134" s="29" t="s">
        <v>991</v>
      </c>
      <c r="P134" s="29" t="s">
        <v>992</v>
      </c>
      <c r="Q134" s="29" t="s">
        <v>262</v>
      </c>
      <c r="R134" s="29" t="s">
        <v>171</v>
      </c>
      <c r="S134" s="29" t="s">
        <v>263</v>
      </c>
      <c r="T134" s="30" t="n">
        <v>46016</v>
      </c>
      <c r="U134" s="29" t="n">
        <v>2026</v>
      </c>
      <c r="V134" s="29"/>
    </row>
    <row r="135" customFormat="false" ht="15" hidden="false" customHeight="true" outlineLevel="0" collapsed="false">
      <c r="A135" s="26" t="s">
        <v>993</v>
      </c>
      <c r="B135" s="26" t="n">
        <v>131</v>
      </c>
      <c r="C135" s="26" t="s">
        <v>994</v>
      </c>
      <c r="D135" s="26" t="s">
        <v>995</v>
      </c>
      <c r="E135" s="26" t="s">
        <v>188</v>
      </c>
      <c r="F135" s="26"/>
      <c r="G135" s="27" t="n">
        <v>44742</v>
      </c>
      <c r="H135" s="26" t="s">
        <v>177</v>
      </c>
      <c r="I135" s="26" t="s">
        <v>996</v>
      </c>
      <c r="J135" s="26" t="s">
        <v>166</v>
      </c>
      <c r="K135" s="28" t="n">
        <v>55.6</v>
      </c>
      <c r="L135" s="28" t="n">
        <v>17.5</v>
      </c>
      <c r="M135" s="26" t="s">
        <v>209</v>
      </c>
      <c r="N135" s="26" t="n">
        <v>28</v>
      </c>
      <c r="O135" s="26" t="s">
        <v>997</v>
      </c>
      <c r="P135" s="26" t="s">
        <v>998</v>
      </c>
      <c r="Q135" s="26" t="s">
        <v>232</v>
      </c>
      <c r="R135" s="26" t="s">
        <v>183</v>
      </c>
      <c r="S135" s="26" t="s">
        <v>233</v>
      </c>
      <c r="T135" s="27" t="n">
        <v>46000</v>
      </c>
      <c r="U135" s="26" t="n">
        <v>2026</v>
      </c>
      <c r="V135" s="26"/>
    </row>
    <row r="136" customFormat="false" ht="15" hidden="false" customHeight="true" outlineLevel="0" collapsed="false">
      <c r="A136" s="29" t="s">
        <v>999</v>
      </c>
      <c r="B136" s="29" t="n">
        <v>132</v>
      </c>
      <c r="C136" s="29" t="s">
        <v>1000</v>
      </c>
      <c r="D136" s="29" t="s">
        <v>216</v>
      </c>
      <c r="E136" s="29" t="s">
        <v>206</v>
      </c>
      <c r="F136" s="29"/>
      <c r="G136" s="30" t="n">
        <v>44745</v>
      </c>
      <c r="H136" s="29" t="s">
        <v>177</v>
      </c>
      <c r="I136" s="29" t="s">
        <v>1001</v>
      </c>
      <c r="J136" s="29" t="s">
        <v>198</v>
      </c>
      <c r="K136" s="31" t="n">
        <v>48.7</v>
      </c>
      <c r="L136" s="31" t="n">
        <v>16.3</v>
      </c>
      <c r="M136" s="29" t="s">
        <v>167</v>
      </c>
      <c r="N136" s="29" t="n">
        <v>50</v>
      </c>
      <c r="O136" s="29" t="s">
        <v>1002</v>
      </c>
      <c r="P136" s="29" t="s">
        <v>1003</v>
      </c>
      <c r="Q136" s="29" t="s">
        <v>170</v>
      </c>
      <c r="R136" s="29" t="s">
        <v>171</v>
      </c>
      <c r="S136" s="29" t="s">
        <v>172</v>
      </c>
      <c r="T136" s="30" t="n">
        <v>46010</v>
      </c>
      <c r="U136" s="29" t="n">
        <v>2026</v>
      </c>
      <c r="V136" s="29"/>
    </row>
    <row r="137" customFormat="false" ht="15" hidden="false" customHeight="true" outlineLevel="0" collapsed="false">
      <c r="A137" s="26" t="s">
        <v>1004</v>
      </c>
      <c r="B137" s="26" t="n">
        <v>133</v>
      </c>
      <c r="C137" s="26" t="s">
        <v>1005</v>
      </c>
      <c r="D137" s="26" t="s">
        <v>1006</v>
      </c>
      <c r="E137" s="26" t="s">
        <v>267</v>
      </c>
      <c r="F137" s="26" t="s">
        <v>1007</v>
      </c>
      <c r="G137" s="27" t="n">
        <v>44746</v>
      </c>
      <c r="H137" s="26" t="s">
        <v>177</v>
      </c>
      <c r="I137" s="26" t="s">
        <v>1008</v>
      </c>
      <c r="J137" s="26" t="s">
        <v>166</v>
      </c>
      <c r="K137" s="28" t="n">
        <v>18.5</v>
      </c>
      <c r="L137" s="28" t="n">
        <v>6.2</v>
      </c>
      <c r="M137" s="26" t="s">
        <v>209</v>
      </c>
      <c r="N137" s="26" t="n">
        <v>28</v>
      </c>
      <c r="O137" s="26" t="s">
        <v>1009</v>
      </c>
      <c r="P137" s="26" t="s">
        <v>1010</v>
      </c>
      <c r="Q137" s="26" t="s">
        <v>454</v>
      </c>
      <c r="R137" s="26" t="s">
        <v>171</v>
      </c>
      <c r="S137" s="26" t="s">
        <v>455</v>
      </c>
      <c r="T137" s="27" t="n">
        <v>46000</v>
      </c>
      <c r="U137" s="26" t="n">
        <v>2026</v>
      </c>
      <c r="V137" s="26"/>
    </row>
    <row r="138" customFormat="false" ht="15" hidden="false" customHeight="true" outlineLevel="0" collapsed="false">
      <c r="A138" s="29" t="s">
        <v>1011</v>
      </c>
      <c r="B138" s="29" t="n">
        <v>134</v>
      </c>
      <c r="C138" s="29" t="s">
        <v>520</v>
      </c>
      <c r="D138" s="29" t="s">
        <v>483</v>
      </c>
      <c r="E138" s="29" t="s">
        <v>188</v>
      </c>
      <c r="F138" s="29"/>
      <c r="G138" s="30" t="n">
        <v>44747</v>
      </c>
      <c r="H138" s="29" t="s">
        <v>177</v>
      </c>
      <c r="I138" s="29" t="s">
        <v>638</v>
      </c>
      <c r="J138" s="29" t="s">
        <v>248</v>
      </c>
      <c r="K138" s="31" t="n">
        <v>31.6</v>
      </c>
      <c r="L138" s="31" t="n">
        <v>9.6</v>
      </c>
      <c r="M138" s="29" t="s">
        <v>179</v>
      </c>
      <c r="N138" s="29" t="n">
        <v>32</v>
      </c>
      <c r="O138" s="29" t="s">
        <v>1012</v>
      </c>
      <c r="P138" s="29" t="s">
        <v>1013</v>
      </c>
      <c r="Q138" s="29" t="s">
        <v>170</v>
      </c>
      <c r="R138" s="29" t="s">
        <v>171</v>
      </c>
      <c r="S138" s="29" t="s">
        <v>172</v>
      </c>
      <c r="T138" s="30" t="n">
        <v>45993</v>
      </c>
      <c r="U138" s="29" t="n">
        <v>2026</v>
      </c>
      <c r="V138" s="29"/>
    </row>
    <row r="139" customFormat="false" ht="15" hidden="false" customHeight="true" outlineLevel="0" collapsed="false">
      <c r="A139" s="26" t="s">
        <v>1014</v>
      </c>
      <c r="B139" s="26" t="n">
        <v>135</v>
      </c>
      <c r="C139" s="26" t="s">
        <v>1015</v>
      </c>
      <c r="D139" s="26" t="s">
        <v>1016</v>
      </c>
      <c r="E139" s="26" t="s">
        <v>188</v>
      </c>
      <c r="F139" s="26"/>
      <c r="G139" s="27" t="n">
        <v>44748</v>
      </c>
      <c r="H139" s="26" t="s">
        <v>177</v>
      </c>
      <c r="I139" s="26" t="s">
        <v>1017</v>
      </c>
      <c r="J139" s="26" t="s">
        <v>198</v>
      </c>
      <c r="K139" s="28" t="n">
        <v>46.7</v>
      </c>
      <c r="L139" s="28" t="n">
        <v>14.5</v>
      </c>
      <c r="M139" s="26" t="s">
        <v>276</v>
      </c>
      <c r="N139" s="26" t="n">
        <v>36</v>
      </c>
      <c r="O139" s="26" t="s">
        <v>1018</v>
      </c>
      <c r="P139" s="26" t="s">
        <v>1019</v>
      </c>
      <c r="Q139" s="26" t="s">
        <v>170</v>
      </c>
      <c r="R139" s="26" t="s">
        <v>171</v>
      </c>
      <c r="S139" s="26" t="s">
        <v>172</v>
      </c>
      <c r="T139" s="27" t="n">
        <v>46006</v>
      </c>
      <c r="U139" s="26" t="n">
        <v>2026</v>
      </c>
      <c r="V139" s="26"/>
    </row>
    <row r="140" customFormat="false" ht="15" hidden="false" customHeight="true" outlineLevel="0" collapsed="false">
      <c r="A140" s="29" t="s">
        <v>1020</v>
      </c>
      <c r="B140" s="29" t="n">
        <v>136</v>
      </c>
      <c r="C140" s="29" t="s">
        <v>1021</v>
      </c>
      <c r="D140" s="29" t="s">
        <v>1022</v>
      </c>
      <c r="E140" s="29" t="s">
        <v>226</v>
      </c>
      <c r="F140" s="29" t="s">
        <v>1023</v>
      </c>
      <c r="G140" s="30" t="n">
        <v>44748</v>
      </c>
      <c r="H140" s="29" t="s">
        <v>177</v>
      </c>
      <c r="I140" s="29" t="s">
        <v>1024</v>
      </c>
      <c r="J140" s="29" t="s">
        <v>198</v>
      </c>
      <c r="K140" s="31" t="n">
        <v>43.8</v>
      </c>
      <c r="L140" s="31" t="n">
        <v>15.5</v>
      </c>
      <c r="M140" s="29" t="s">
        <v>314</v>
      </c>
      <c r="N140" s="29" t="n">
        <v>40</v>
      </c>
      <c r="O140" s="29" t="s">
        <v>1025</v>
      </c>
      <c r="P140" s="29" t="s">
        <v>1026</v>
      </c>
      <c r="Q140" s="29" t="s">
        <v>252</v>
      </c>
      <c r="R140" s="29" t="s">
        <v>171</v>
      </c>
      <c r="S140" s="29" t="s">
        <v>253</v>
      </c>
      <c r="T140" s="30" t="n">
        <v>45994</v>
      </c>
      <c r="U140" s="29" t="n">
        <v>2026</v>
      </c>
      <c r="V140" s="29"/>
    </row>
    <row r="141" customFormat="false" ht="15" hidden="false" customHeight="true" outlineLevel="0" collapsed="false">
      <c r="A141" s="26" t="s">
        <v>1027</v>
      </c>
      <c r="B141" s="26" t="n">
        <v>137</v>
      </c>
      <c r="C141" s="26" t="s">
        <v>1028</v>
      </c>
      <c r="D141" s="26" t="s">
        <v>362</v>
      </c>
      <c r="E141" s="26" t="s">
        <v>188</v>
      </c>
      <c r="F141" s="26"/>
      <c r="G141" s="27" t="n">
        <v>44749</v>
      </c>
      <c r="H141" s="26" t="s">
        <v>177</v>
      </c>
      <c r="I141" s="26" t="s">
        <v>1029</v>
      </c>
      <c r="J141" s="26" t="s">
        <v>208</v>
      </c>
      <c r="K141" s="28" t="n">
        <v>34.3</v>
      </c>
      <c r="L141" s="28" t="n">
        <v>11.7</v>
      </c>
      <c r="M141" s="26" t="s">
        <v>209</v>
      </c>
      <c r="N141" s="26" t="n">
        <v>36</v>
      </c>
      <c r="O141" s="26" t="s">
        <v>1030</v>
      </c>
      <c r="P141" s="26" t="s">
        <v>1031</v>
      </c>
      <c r="Q141" s="26" t="s">
        <v>454</v>
      </c>
      <c r="R141" s="26" t="s">
        <v>171</v>
      </c>
      <c r="S141" s="26" t="s">
        <v>455</v>
      </c>
      <c r="T141" s="27" t="n">
        <v>46013</v>
      </c>
      <c r="U141" s="26" t="n">
        <v>2026</v>
      </c>
      <c r="V141" s="26"/>
    </row>
    <row r="142" customFormat="false" ht="15" hidden="false" customHeight="true" outlineLevel="0" collapsed="false">
      <c r="A142" s="29" t="s">
        <v>1032</v>
      </c>
      <c r="B142" s="29" t="n">
        <v>138</v>
      </c>
      <c r="C142" s="29" t="s">
        <v>496</v>
      </c>
      <c r="D142" s="29" t="s">
        <v>940</v>
      </c>
      <c r="E142" s="29" t="s">
        <v>206</v>
      </c>
      <c r="F142" s="29"/>
      <c r="G142" s="30" t="n">
        <v>44749</v>
      </c>
      <c r="H142" s="29" t="s">
        <v>1033</v>
      </c>
      <c r="I142" s="29" t="s">
        <v>1034</v>
      </c>
      <c r="J142" s="29" t="s">
        <v>218</v>
      </c>
      <c r="K142" s="31" t="n">
        <v>44.8</v>
      </c>
      <c r="L142" s="31" t="n">
        <v>14.6</v>
      </c>
      <c r="M142" s="29" t="s">
        <v>209</v>
      </c>
      <c r="N142" s="29" t="n">
        <v>40</v>
      </c>
      <c r="O142" s="29" t="s">
        <v>1035</v>
      </c>
      <c r="P142" s="29" t="s">
        <v>1036</v>
      </c>
      <c r="Q142" s="29" t="s">
        <v>299</v>
      </c>
      <c r="R142" s="29" t="s">
        <v>171</v>
      </c>
      <c r="S142" s="29" t="s">
        <v>300</v>
      </c>
      <c r="T142" s="30" t="n">
        <v>46015</v>
      </c>
      <c r="U142" s="29" t="n">
        <v>2026</v>
      </c>
      <c r="V142" s="29"/>
    </row>
    <row r="143" customFormat="false" ht="15" hidden="false" customHeight="true" outlineLevel="0" collapsed="false">
      <c r="A143" s="26" t="s">
        <v>1037</v>
      </c>
      <c r="B143" s="26" t="n">
        <v>139</v>
      </c>
      <c r="C143" s="26" t="s">
        <v>939</v>
      </c>
      <c r="D143" s="26" t="s">
        <v>1038</v>
      </c>
      <c r="E143" s="26" t="s">
        <v>267</v>
      </c>
      <c r="F143" s="26" t="s">
        <v>941</v>
      </c>
      <c r="G143" s="27" t="n">
        <v>44750</v>
      </c>
      <c r="H143" s="26" t="s">
        <v>177</v>
      </c>
      <c r="I143" s="26" t="s">
        <v>1039</v>
      </c>
      <c r="J143" s="26" t="s">
        <v>166</v>
      </c>
      <c r="K143" s="28" t="n">
        <v>50.5</v>
      </c>
      <c r="L143" s="28" t="n">
        <v>17.9</v>
      </c>
      <c r="M143" s="26" t="s">
        <v>276</v>
      </c>
      <c r="N143" s="26" t="n">
        <v>32</v>
      </c>
      <c r="O143" s="26" t="s">
        <v>1040</v>
      </c>
      <c r="P143" s="26" t="s">
        <v>1041</v>
      </c>
      <c r="Q143" s="26" t="s">
        <v>262</v>
      </c>
      <c r="R143" s="26" t="s">
        <v>171</v>
      </c>
      <c r="S143" s="26" t="s">
        <v>263</v>
      </c>
      <c r="T143" s="27" t="n">
        <v>46001</v>
      </c>
      <c r="U143" s="26" t="n">
        <v>2026</v>
      </c>
      <c r="V143" s="26"/>
    </row>
    <row r="144" customFormat="false" ht="15" hidden="false" customHeight="true" outlineLevel="0" collapsed="false">
      <c r="A144" s="29" t="s">
        <v>1042</v>
      </c>
      <c r="B144" s="29" t="n">
        <v>140</v>
      </c>
      <c r="C144" s="29" t="s">
        <v>160</v>
      </c>
      <c r="D144" s="29" t="s">
        <v>1043</v>
      </c>
      <c r="E144" s="29" t="s">
        <v>245</v>
      </c>
      <c r="F144" s="29" t="s">
        <v>163</v>
      </c>
      <c r="G144" s="30" t="n">
        <v>44752</v>
      </c>
      <c r="H144" s="29" t="s">
        <v>177</v>
      </c>
      <c r="I144" s="29" t="s">
        <v>1044</v>
      </c>
      <c r="J144" s="29" t="s">
        <v>198</v>
      </c>
      <c r="K144" s="31" t="n">
        <v>35.4</v>
      </c>
      <c r="L144" s="31" t="n">
        <v>12.4</v>
      </c>
      <c r="M144" s="29" t="s">
        <v>209</v>
      </c>
      <c r="N144" s="29" t="n">
        <v>28</v>
      </c>
      <c r="O144" s="29" t="s">
        <v>1045</v>
      </c>
      <c r="P144" s="29" t="s">
        <v>1046</v>
      </c>
      <c r="Q144" s="29" t="s">
        <v>240</v>
      </c>
      <c r="R144" s="29" t="s">
        <v>171</v>
      </c>
      <c r="S144" s="29" t="s">
        <v>241</v>
      </c>
      <c r="T144" s="30" t="n">
        <v>46013</v>
      </c>
      <c r="U144" s="29" t="n">
        <v>2026</v>
      </c>
      <c r="V144" s="29"/>
    </row>
    <row r="145" customFormat="false" ht="15" hidden="false" customHeight="true" outlineLevel="0" collapsed="false">
      <c r="A145" s="26" t="s">
        <v>1047</v>
      </c>
      <c r="B145" s="26" t="n">
        <v>141</v>
      </c>
      <c r="C145" s="26" t="s">
        <v>1005</v>
      </c>
      <c r="D145" s="26" t="s">
        <v>1048</v>
      </c>
      <c r="E145" s="26" t="s">
        <v>245</v>
      </c>
      <c r="F145" s="26" t="s">
        <v>1049</v>
      </c>
      <c r="G145" s="27" t="n">
        <v>44755</v>
      </c>
      <c r="H145" s="26" t="s">
        <v>295</v>
      </c>
      <c r="I145" s="26" t="s">
        <v>1050</v>
      </c>
      <c r="J145" s="26" t="s">
        <v>166</v>
      </c>
      <c r="K145" s="28" t="n">
        <v>44.7</v>
      </c>
      <c r="L145" s="28" t="n">
        <v>15.4</v>
      </c>
      <c r="M145" s="26" t="s">
        <v>199</v>
      </c>
      <c r="N145" s="26" t="n">
        <v>28</v>
      </c>
      <c r="O145" s="26" t="s">
        <v>1051</v>
      </c>
      <c r="P145" s="26" t="s">
        <v>1052</v>
      </c>
      <c r="Q145" s="26" t="s">
        <v>338</v>
      </c>
      <c r="R145" s="26" t="s">
        <v>171</v>
      </c>
      <c r="S145" s="26" t="s">
        <v>339</v>
      </c>
      <c r="T145" s="27" t="n">
        <v>46019</v>
      </c>
      <c r="U145" s="26" t="n">
        <v>2026</v>
      </c>
      <c r="V145" s="26"/>
    </row>
    <row r="146" customFormat="false" ht="15" hidden="false" customHeight="true" outlineLevel="0" collapsed="false">
      <c r="A146" s="29" t="s">
        <v>1053</v>
      </c>
      <c r="B146" s="29" t="n">
        <v>142</v>
      </c>
      <c r="C146" s="29" t="s">
        <v>1054</v>
      </c>
      <c r="D146" s="29" t="s">
        <v>483</v>
      </c>
      <c r="E146" s="29" t="s">
        <v>188</v>
      </c>
      <c r="F146" s="29"/>
      <c r="G146" s="30" t="n">
        <v>44755</v>
      </c>
      <c r="H146" s="29" t="s">
        <v>177</v>
      </c>
      <c r="I146" s="29" t="s">
        <v>1055</v>
      </c>
      <c r="J146" s="29" t="s">
        <v>198</v>
      </c>
      <c r="K146" s="31" t="n">
        <v>36.6</v>
      </c>
      <c r="L146" s="31" t="n">
        <v>12.4</v>
      </c>
      <c r="M146" s="29" t="s">
        <v>199</v>
      </c>
      <c r="N146" s="29" t="n">
        <v>50</v>
      </c>
      <c r="O146" s="29" t="s">
        <v>1056</v>
      </c>
      <c r="P146" s="29" t="s">
        <v>1057</v>
      </c>
      <c r="Q146" s="29" t="s">
        <v>202</v>
      </c>
      <c r="R146" s="29" t="s">
        <v>171</v>
      </c>
      <c r="S146" s="29" t="s">
        <v>203</v>
      </c>
      <c r="T146" s="30" t="n">
        <v>46010</v>
      </c>
      <c r="U146" s="29" t="n">
        <v>2026</v>
      </c>
      <c r="V146" s="29"/>
    </row>
    <row r="147" customFormat="false" ht="15" hidden="false" customHeight="true" outlineLevel="0" collapsed="false">
      <c r="A147" s="26" t="s">
        <v>1058</v>
      </c>
      <c r="B147" s="26" t="n">
        <v>143</v>
      </c>
      <c r="C147" s="26" t="s">
        <v>1059</v>
      </c>
      <c r="D147" s="26" t="s">
        <v>1060</v>
      </c>
      <c r="E147" s="26" t="s">
        <v>188</v>
      </c>
      <c r="F147" s="26"/>
      <c r="G147" s="27" t="n">
        <v>44756</v>
      </c>
      <c r="H147" s="26" t="s">
        <v>177</v>
      </c>
      <c r="I147" s="26" t="s">
        <v>1061</v>
      </c>
      <c r="J147" s="26" t="s">
        <v>208</v>
      </c>
      <c r="K147" s="28" t="n">
        <v>39.1</v>
      </c>
      <c r="L147" s="28" t="n">
        <v>11.3</v>
      </c>
      <c r="M147" s="26" t="s">
        <v>179</v>
      </c>
      <c r="N147" s="26" t="n">
        <v>50</v>
      </c>
      <c r="O147" s="26" t="s">
        <v>1062</v>
      </c>
      <c r="P147" s="26" t="s">
        <v>1063</v>
      </c>
      <c r="Q147" s="26" t="s">
        <v>182</v>
      </c>
      <c r="R147" s="26" t="s">
        <v>183</v>
      </c>
      <c r="S147" s="26" t="s">
        <v>184</v>
      </c>
      <c r="T147" s="27" t="n">
        <v>46007</v>
      </c>
      <c r="U147" s="26" t="n">
        <v>2026</v>
      </c>
      <c r="V147" s="26"/>
    </row>
    <row r="148" customFormat="false" ht="15" hidden="false" customHeight="true" outlineLevel="0" collapsed="false">
      <c r="A148" s="29" t="s">
        <v>1064</v>
      </c>
      <c r="B148" s="29" t="n">
        <v>144</v>
      </c>
      <c r="C148" s="29" t="s">
        <v>193</v>
      </c>
      <c r="D148" s="29" t="s">
        <v>483</v>
      </c>
      <c r="E148" s="29" t="s">
        <v>267</v>
      </c>
      <c r="F148" s="29" t="s">
        <v>1065</v>
      </c>
      <c r="G148" s="30" t="n">
        <v>44757</v>
      </c>
      <c r="H148" s="29" t="s">
        <v>177</v>
      </c>
      <c r="I148" s="29" t="s">
        <v>1066</v>
      </c>
      <c r="J148" s="29" t="s">
        <v>208</v>
      </c>
      <c r="K148" s="31" t="n">
        <v>19.6</v>
      </c>
      <c r="L148" s="31" t="n">
        <v>6.7</v>
      </c>
      <c r="M148" s="29" t="s">
        <v>209</v>
      </c>
      <c r="N148" s="29" t="n">
        <v>24</v>
      </c>
      <c r="O148" s="29" t="s">
        <v>1067</v>
      </c>
      <c r="P148" s="29" t="s">
        <v>1068</v>
      </c>
      <c r="Q148" s="29" t="s">
        <v>262</v>
      </c>
      <c r="R148" s="29" t="s">
        <v>171</v>
      </c>
      <c r="S148" s="29" t="s">
        <v>263</v>
      </c>
      <c r="T148" s="30" t="n">
        <v>46007</v>
      </c>
      <c r="U148" s="29" t="n">
        <v>2026</v>
      </c>
      <c r="V148" s="29"/>
    </row>
    <row r="149" customFormat="false" ht="15" hidden="false" customHeight="true" outlineLevel="0" collapsed="false">
      <c r="A149" s="26" t="s">
        <v>1069</v>
      </c>
      <c r="B149" s="26" t="n">
        <v>145</v>
      </c>
      <c r="C149" s="26" t="s">
        <v>1070</v>
      </c>
      <c r="D149" s="26" t="s">
        <v>1071</v>
      </c>
      <c r="E149" s="26" t="s">
        <v>188</v>
      </c>
      <c r="F149" s="26"/>
      <c r="G149" s="27" t="n">
        <v>44759</v>
      </c>
      <c r="H149" s="26" t="s">
        <v>295</v>
      </c>
      <c r="I149" s="26" t="s">
        <v>1072</v>
      </c>
      <c r="J149" s="26" t="s">
        <v>248</v>
      </c>
      <c r="K149" s="28" t="n">
        <v>43.1</v>
      </c>
      <c r="L149" s="28" t="n">
        <v>14.4</v>
      </c>
      <c r="M149" s="26" t="s">
        <v>276</v>
      </c>
      <c r="N149" s="26" t="n">
        <v>45</v>
      </c>
      <c r="O149" s="26" t="s">
        <v>1073</v>
      </c>
      <c r="P149" s="26" t="s">
        <v>1074</v>
      </c>
      <c r="Q149" s="26" t="s">
        <v>202</v>
      </c>
      <c r="R149" s="26" t="s">
        <v>171</v>
      </c>
      <c r="S149" s="26" t="s">
        <v>203</v>
      </c>
      <c r="T149" s="27" t="n">
        <v>46005</v>
      </c>
      <c r="U149" s="26" t="n">
        <v>2026</v>
      </c>
      <c r="V149" s="26"/>
    </row>
    <row r="150" customFormat="false" ht="15" hidden="false" customHeight="true" outlineLevel="0" collapsed="false">
      <c r="A150" s="29" t="s">
        <v>1075</v>
      </c>
      <c r="B150" s="29" t="n">
        <v>146</v>
      </c>
      <c r="C150" s="29" t="s">
        <v>1076</v>
      </c>
      <c r="D150" s="29" t="s">
        <v>701</v>
      </c>
      <c r="E150" s="29" t="s">
        <v>311</v>
      </c>
      <c r="F150" s="29" t="s">
        <v>1077</v>
      </c>
      <c r="G150" s="30" t="n">
        <v>44759</v>
      </c>
      <c r="H150" s="29" t="s">
        <v>177</v>
      </c>
      <c r="I150" s="29" t="s">
        <v>1078</v>
      </c>
      <c r="J150" s="29" t="s">
        <v>198</v>
      </c>
      <c r="K150" s="31" t="n">
        <v>36.7</v>
      </c>
      <c r="L150" s="31" t="n">
        <v>12.4</v>
      </c>
      <c r="M150" s="29" t="s">
        <v>179</v>
      </c>
      <c r="N150" s="29" t="n">
        <v>45</v>
      </c>
      <c r="O150" s="29" t="s">
        <v>1079</v>
      </c>
      <c r="P150" s="29" t="s">
        <v>1080</v>
      </c>
      <c r="Q150" s="29" t="s">
        <v>221</v>
      </c>
      <c r="R150" s="29" t="s">
        <v>183</v>
      </c>
      <c r="S150" s="29" t="s">
        <v>222</v>
      </c>
      <c r="T150" s="30" t="n">
        <v>45998</v>
      </c>
      <c r="U150" s="29" t="n">
        <v>2026</v>
      </c>
      <c r="V150" s="29"/>
    </row>
    <row r="151" customFormat="false" ht="15" hidden="false" customHeight="true" outlineLevel="0" collapsed="false">
      <c r="A151" s="26" t="s">
        <v>1081</v>
      </c>
      <c r="B151" s="26" t="n">
        <v>147</v>
      </c>
      <c r="C151" s="26" t="s">
        <v>1082</v>
      </c>
      <c r="D151" s="26" t="s">
        <v>381</v>
      </c>
      <c r="E151" s="26" t="s">
        <v>162</v>
      </c>
      <c r="F151" s="26" t="s">
        <v>1083</v>
      </c>
      <c r="G151" s="27" t="n">
        <v>44762</v>
      </c>
      <c r="H151" s="26" t="s">
        <v>177</v>
      </c>
      <c r="I151" s="26" t="s">
        <v>1084</v>
      </c>
      <c r="J151" s="26" t="s">
        <v>198</v>
      </c>
      <c r="K151" s="28" t="n">
        <v>48.7</v>
      </c>
      <c r="L151" s="28" t="n">
        <v>15.4</v>
      </c>
      <c r="M151" s="26" t="s">
        <v>209</v>
      </c>
      <c r="N151" s="26" t="n">
        <v>40</v>
      </c>
      <c r="O151" s="26" t="s">
        <v>1085</v>
      </c>
      <c r="P151" s="26" t="s">
        <v>1086</v>
      </c>
      <c r="Q151" s="26" t="s">
        <v>170</v>
      </c>
      <c r="R151" s="26" t="s">
        <v>171</v>
      </c>
      <c r="S151" s="26" t="s">
        <v>172</v>
      </c>
      <c r="T151" s="27" t="n">
        <v>45997</v>
      </c>
      <c r="U151" s="26" t="n">
        <v>2026</v>
      </c>
      <c r="V151" s="26"/>
    </row>
    <row r="152" customFormat="false" ht="15" hidden="false" customHeight="true" outlineLevel="0" collapsed="false">
      <c r="A152" s="29" t="s">
        <v>1087</v>
      </c>
      <c r="B152" s="29" t="n">
        <v>148</v>
      </c>
      <c r="C152" s="29" t="s">
        <v>1088</v>
      </c>
      <c r="D152" s="29" t="s">
        <v>1089</v>
      </c>
      <c r="E152" s="29" t="s">
        <v>188</v>
      </c>
      <c r="F152" s="29"/>
      <c r="G152" s="30" t="n">
        <v>44763</v>
      </c>
      <c r="H152" s="29" t="s">
        <v>177</v>
      </c>
      <c r="I152" s="29" t="s">
        <v>583</v>
      </c>
      <c r="J152" s="29" t="s">
        <v>208</v>
      </c>
      <c r="K152" s="31" t="n">
        <v>26.3</v>
      </c>
      <c r="L152" s="31" t="n">
        <v>8.3</v>
      </c>
      <c r="M152" s="29" t="s">
        <v>179</v>
      </c>
      <c r="N152" s="29" t="n">
        <v>28</v>
      </c>
      <c r="O152" s="29" t="s">
        <v>1090</v>
      </c>
      <c r="P152" s="29" t="s">
        <v>1091</v>
      </c>
      <c r="Q152" s="29" t="s">
        <v>182</v>
      </c>
      <c r="R152" s="29" t="s">
        <v>183</v>
      </c>
      <c r="S152" s="29" t="s">
        <v>184</v>
      </c>
      <c r="T152" s="30" t="n">
        <v>46005</v>
      </c>
      <c r="U152" s="29" t="n">
        <v>2026</v>
      </c>
      <c r="V152" s="29"/>
    </row>
    <row r="153" customFormat="false" ht="15" hidden="false" customHeight="true" outlineLevel="0" collapsed="false">
      <c r="A153" s="26" t="s">
        <v>1092</v>
      </c>
      <c r="B153" s="26" t="n">
        <v>149</v>
      </c>
      <c r="C153" s="26" t="s">
        <v>1093</v>
      </c>
      <c r="D153" s="26" t="s">
        <v>835</v>
      </c>
      <c r="E153" s="26" t="s">
        <v>311</v>
      </c>
      <c r="F153" s="26" t="s">
        <v>1094</v>
      </c>
      <c r="G153" s="27" t="n">
        <v>44764</v>
      </c>
      <c r="H153" s="26" t="s">
        <v>177</v>
      </c>
      <c r="I153" s="26" t="s">
        <v>1095</v>
      </c>
      <c r="J153" s="26" t="s">
        <v>166</v>
      </c>
      <c r="K153" s="28" t="n">
        <v>42.6</v>
      </c>
      <c r="L153" s="28" t="n">
        <v>14.9</v>
      </c>
      <c r="M153" s="26" t="s">
        <v>209</v>
      </c>
      <c r="N153" s="26" t="n">
        <v>36</v>
      </c>
      <c r="O153" s="26" t="s">
        <v>1096</v>
      </c>
      <c r="P153" s="26" t="s">
        <v>1097</v>
      </c>
      <c r="Q153" s="26" t="s">
        <v>212</v>
      </c>
      <c r="R153" s="26" t="s">
        <v>171</v>
      </c>
      <c r="S153" s="26" t="s">
        <v>213</v>
      </c>
      <c r="T153" s="27" t="n">
        <v>46000</v>
      </c>
      <c r="U153" s="26" t="n">
        <v>2026</v>
      </c>
      <c r="V153" s="26"/>
    </row>
    <row r="154" customFormat="false" ht="15" hidden="false" customHeight="true" outlineLevel="0" collapsed="false">
      <c r="A154" s="29" t="s">
        <v>1098</v>
      </c>
      <c r="B154" s="29" t="n">
        <v>150</v>
      </c>
      <c r="C154" s="29" t="s">
        <v>341</v>
      </c>
      <c r="D154" s="29" t="s">
        <v>1099</v>
      </c>
      <c r="E154" s="29" t="s">
        <v>188</v>
      </c>
      <c r="F154" s="29"/>
      <c r="G154" s="30" t="n">
        <v>44765</v>
      </c>
      <c r="H154" s="29" t="s">
        <v>177</v>
      </c>
      <c r="I154" s="29" t="s">
        <v>1100</v>
      </c>
      <c r="J154" s="29" t="s">
        <v>208</v>
      </c>
      <c r="K154" s="31" t="n">
        <v>22.5</v>
      </c>
      <c r="L154" s="31" t="n">
        <v>7</v>
      </c>
      <c r="M154" s="29" t="s">
        <v>179</v>
      </c>
      <c r="N154" s="29" t="n">
        <v>36</v>
      </c>
      <c r="O154" s="29" t="s">
        <v>1101</v>
      </c>
      <c r="P154" s="29" t="s">
        <v>1102</v>
      </c>
      <c r="Q154" s="29" t="s">
        <v>221</v>
      </c>
      <c r="R154" s="29" t="s">
        <v>183</v>
      </c>
      <c r="S154" s="29" t="s">
        <v>222</v>
      </c>
      <c r="T154" s="30" t="n">
        <v>46016</v>
      </c>
      <c r="U154" s="29" t="n">
        <v>2026</v>
      </c>
      <c r="V154" s="29"/>
    </row>
    <row r="155" customFormat="false" ht="15" hidden="false" customHeight="true" outlineLevel="0" collapsed="false">
      <c r="A155" s="26" t="s">
        <v>1103</v>
      </c>
      <c r="B155" s="26" t="n">
        <v>151</v>
      </c>
      <c r="C155" s="26" t="s">
        <v>1104</v>
      </c>
      <c r="D155" s="26" t="s">
        <v>1105</v>
      </c>
      <c r="E155" s="26" t="s">
        <v>188</v>
      </c>
      <c r="F155" s="26"/>
      <c r="G155" s="27" t="n">
        <v>44766</v>
      </c>
      <c r="H155" s="26" t="s">
        <v>164</v>
      </c>
      <c r="I155" s="26" t="s">
        <v>1106</v>
      </c>
      <c r="J155" s="26" t="s">
        <v>345</v>
      </c>
      <c r="K155" s="28" t="n">
        <v>18.9</v>
      </c>
      <c r="L155" s="28" t="n">
        <v>5.9</v>
      </c>
      <c r="M155" s="26" t="s">
        <v>209</v>
      </c>
      <c r="N155" s="26" t="n">
        <v>45</v>
      </c>
      <c r="O155" s="26" t="s">
        <v>1107</v>
      </c>
      <c r="P155" s="26" t="s">
        <v>1108</v>
      </c>
      <c r="Q155" s="26" t="s">
        <v>221</v>
      </c>
      <c r="R155" s="26" t="s">
        <v>183</v>
      </c>
      <c r="S155" s="26" t="s">
        <v>222</v>
      </c>
      <c r="T155" s="26"/>
      <c r="U155" s="26" t="n">
        <v>2023</v>
      </c>
      <c r="V155" s="26"/>
    </row>
    <row r="156" customFormat="false" ht="15" hidden="false" customHeight="true" outlineLevel="0" collapsed="false">
      <c r="A156" s="29" t="s">
        <v>1109</v>
      </c>
      <c r="B156" s="29" t="n">
        <v>152</v>
      </c>
      <c r="C156" s="29" t="s">
        <v>1110</v>
      </c>
      <c r="D156" s="29" t="s">
        <v>857</v>
      </c>
      <c r="E156" s="29" t="s">
        <v>195</v>
      </c>
      <c r="F156" s="29" t="s">
        <v>1111</v>
      </c>
      <c r="G156" s="30" t="n">
        <v>44766</v>
      </c>
      <c r="H156" s="29" t="s">
        <v>177</v>
      </c>
      <c r="I156" s="29" t="s">
        <v>1112</v>
      </c>
      <c r="J156" s="29" t="s">
        <v>166</v>
      </c>
      <c r="K156" s="31" t="n">
        <v>59.6</v>
      </c>
      <c r="L156" s="31" t="n">
        <v>19</v>
      </c>
      <c r="M156" s="29" t="s">
        <v>179</v>
      </c>
      <c r="N156" s="29" t="n">
        <v>36</v>
      </c>
      <c r="O156" s="29" t="s">
        <v>1113</v>
      </c>
      <c r="P156" s="29" t="s">
        <v>1114</v>
      </c>
      <c r="Q156" s="29" t="s">
        <v>182</v>
      </c>
      <c r="R156" s="29" t="s">
        <v>183</v>
      </c>
      <c r="S156" s="29" t="s">
        <v>184</v>
      </c>
      <c r="T156" s="30" t="n">
        <v>46015</v>
      </c>
      <c r="U156" s="29" t="n">
        <v>2026</v>
      </c>
      <c r="V156" s="29"/>
    </row>
    <row r="157" customFormat="false" ht="15" hidden="false" customHeight="true" outlineLevel="0" collapsed="false">
      <c r="A157" s="26" t="s">
        <v>1115</v>
      </c>
      <c r="B157" s="26" t="n">
        <v>153</v>
      </c>
      <c r="C157" s="26" t="s">
        <v>939</v>
      </c>
      <c r="D157" s="26" t="s">
        <v>933</v>
      </c>
      <c r="E157" s="26" t="s">
        <v>162</v>
      </c>
      <c r="F157" s="26" t="s">
        <v>1116</v>
      </c>
      <c r="G157" s="27" t="n">
        <v>44767</v>
      </c>
      <c r="H157" s="26" t="s">
        <v>164</v>
      </c>
      <c r="I157" s="26" t="s">
        <v>1117</v>
      </c>
      <c r="J157" s="26" t="s">
        <v>345</v>
      </c>
      <c r="K157" s="28" t="n">
        <v>21.3</v>
      </c>
      <c r="L157" s="28" t="n">
        <v>7.4</v>
      </c>
      <c r="M157" s="26" t="s">
        <v>209</v>
      </c>
      <c r="N157" s="26" t="n">
        <v>32</v>
      </c>
      <c r="O157" s="26" t="s">
        <v>1118</v>
      </c>
      <c r="P157" s="26" t="s">
        <v>1119</v>
      </c>
      <c r="Q157" s="26" t="s">
        <v>252</v>
      </c>
      <c r="R157" s="26" t="s">
        <v>171</v>
      </c>
      <c r="S157" s="26" t="s">
        <v>253</v>
      </c>
      <c r="T157" s="26"/>
      <c r="U157" s="26" t="n">
        <v>2023</v>
      </c>
      <c r="V157" s="26"/>
    </row>
    <row r="158" customFormat="false" ht="15" hidden="false" customHeight="true" outlineLevel="0" collapsed="false">
      <c r="A158" s="29" t="s">
        <v>1120</v>
      </c>
      <c r="B158" s="29" t="n">
        <v>154</v>
      </c>
      <c r="C158" s="29" t="s">
        <v>1121</v>
      </c>
      <c r="D158" s="29" t="s">
        <v>362</v>
      </c>
      <c r="E158" s="29" t="s">
        <v>226</v>
      </c>
      <c r="F158" s="29" t="s">
        <v>1122</v>
      </c>
      <c r="G158" s="30" t="n">
        <v>44769</v>
      </c>
      <c r="H158" s="29" t="s">
        <v>295</v>
      </c>
      <c r="I158" s="29" t="s">
        <v>1050</v>
      </c>
      <c r="J158" s="29" t="s">
        <v>229</v>
      </c>
      <c r="K158" s="31" t="n">
        <v>47.3</v>
      </c>
      <c r="L158" s="31" t="n">
        <v>14.8</v>
      </c>
      <c r="M158" s="29" t="s">
        <v>209</v>
      </c>
      <c r="N158" s="29" t="n">
        <v>32</v>
      </c>
      <c r="O158" s="29" t="s">
        <v>1123</v>
      </c>
      <c r="P158" s="29" t="s">
        <v>1124</v>
      </c>
      <c r="Q158" s="29" t="s">
        <v>182</v>
      </c>
      <c r="R158" s="29" t="s">
        <v>183</v>
      </c>
      <c r="S158" s="29" t="s">
        <v>184</v>
      </c>
      <c r="T158" s="30" t="n">
        <v>46006</v>
      </c>
      <c r="U158" s="29" t="n">
        <v>2026</v>
      </c>
      <c r="V158" s="29"/>
    </row>
    <row r="159" customFormat="false" ht="15" hidden="false" customHeight="true" outlineLevel="0" collapsed="false">
      <c r="A159" s="26" t="s">
        <v>1125</v>
      </c>
      <c r="B159" s="26" t="n">
        <v>155</v>
      </c>
      <c r="C159" s="26" t="s">
        <v>1126</v>
      </c>
      <c r="D159" s="26" t="s">
        <v>1127</v>
      </c>
      <c r="E159" s="26" t="s">
        <v>226</v>
      </c>
      <c r="F159" s="26" t="s">
        <v>1128</v>
      </c>
      <c r="G159" s="27" t="n">
        <v>44771</v>
      </c>
      <c r="H159" s="26" t="s">
        <v>177</v>
      </c>
      <c r="I159" s="26" t="s">
        <v>1129</v>
      </c>
      <c r="J159" s="26" t="s">
        <v>259</v>
      </c>
      <c r="K159" s="28" t="n">
        <v>54.8</v>
      </c>
      <c r="L159" s="28" t="n">
        <v>19.3</v>
      </c>
      <c r="M159" s="26" t="s">
        <v>276</v>
      </c>
      <c r="N159" s="26" t="n">
        <v>36</v>
      </c>
      <c r="O159" s="26" t="s">
        <v>1130</v>
      </c>
      <c r="P159" s="26" t="s">
        <v>1131</v>
      </c>
      <c r="Q159" s="26" t="s">
        <v>338</v>
      </c>
      <c r="R159" s="26" t="s">
        <v>171</v>
      </c>
      <c r="S159" s="26" t="s">
        <v>339</v>
      </c>
      <c r="T159" s="27" t="n">
        <v>46005</v>
      </c>
      <c r="U159" s="26" t="n">
        <v>2026</v>
      </c>
      <c r="V159" s="26"/>
    </row>
    <row r="160" customFormat="false" ht="15" hidden="false" customHeight="true" outlineLevel="0" collapsed="false">
      <c r="A160" s="29" t="s">
        <v>1132</v>
      </c>
      <c r="B160" s="29" t="n">
        <v>156</v>
      </c>
      <c r="C160" s="29" t="s">
        <v>1133</v>
      </c>
      <c r="D160" s="29" t="s">
        <v>1134</v>
      </c>
      <c r="E160" s="29" t="s">
        <v>206</v>
      </c>
      <c r="F160" s="29"/>
      <c r="G160" s="30" t="n">
        <v>44772</v>
      </c>
      <c r="H160" s="29" t="s">
        <v>177</v>
      </c>
      <c r="I160" s="29" t="s">
        <v>258</v>
      </c>
      <c r="J160" s="29" t="s">
        <v>270</v>
      </c>
      <c r="K160" s="31" t="n">
        <v>56.5</v>
      </c>
      <c r="L160" s="31" t="n">
        <v>15.9</v>
      </c>
      <c r="M160" s="29" t="s">
        <v>179</v>
      </c>
      <c r="N160" s="29" t="n">
        <v>32</v>
      </c>
      <c r="O160" s="29" t="s">
        <v>1135</v>
      </c>
      <c r="P160" s="29" t="s">
        <v>1136</v>
      </c>
      <c r="Q160" s="29" t="s">
        <v>262</v>
      </c>
      <c r="R160" s="29" t="s">
        <v>171</v>
      </c>
      <c r="S160" s="29" t="s">
        <v>263</v>
      </c>
      <c r="T160" s="30" t="n">
        <v>46003</v>
      </c>
      <c r="U160" s="29" t="n">
        <v>2026</v>
      </c>
      <c r="V160" s="29"/>
    </row>
    <row r="161" customFormat="false" ht="15" hidden="false" customHeight="true" outlineLevel="0" collapsed="false">
      <c r="A161" s="26" t="s">
        <v>1137</v>
      </c>
      <c r="B161" s="26" t="n">
        <v>157</v>
      </c>
      <c r="C161" s="26" t="s">
        <v>1138</v>
      </c>
      <c r="D161" s="26" t="s">
        <v>1139</v>
      </c>
      <c r="E161" s="26" t="s">
        <v>267</v>
      </c>
      <c r="F161" s="26" t="s">
        <v>1140</v>
      </c>
      <c r="G161" s="27" t="n">
        <v>44773</v>
      </c>
      <c r="H161" s="26" t="s">
        <v>177</v>
      </c>
      <c r="I161" s="26" t="s">
        <v>1141</v>
      </c>
      <c r="J161" s="26" t="s">
        <v>208</v>
      </c>
      <c r="K161" s="28" t="n">
        <v>43.6</v>
      </c>
      <c r="L161" s="28" t="n">
        <v>15.5</v>
      </c>
      <c r="M161" s="26" t="s">
        <v>167</v>
      </c>
      <c r="N161" s="26" t="n">
        <v>36</v>
      </c>
      <c r="O161" s="26" t="s">
        <v>1142</v>
      </c>
      <c r="P161" s="26" t="s">
        <v>1143</v>
      </c>
      <c r="Q161" s="26" t="s">
        <v>182</v>
      </c>
      <c r="R161" s="26" t="s">
        <v>183</v>
      </c>
      <c r="S161" s="26" t="s">
        <v>184</v>
      </c>
      <c r="T161" s="27" t="n">
        <v>46012</v>
      </c>
      <c r="U161" s="26" t="n">
        <v>2026</v>
      </c>
      <c r="V161" s="26"/>
    </row>
    <row r="162" customFormat="false" ht="15" hidden="false" customHeight="true" outlineLevel="0" collapsed="false">
      <c r="A162" s="29" t="s">
        <v>1144</v>
      </c>
      <c r="B162" s="29" t="n">
        <v>158</v>
      </c>
      <c r="C162" s="29" t="s">
        <v>318</v>
      </c>
      <c r="D162" s="29" t="s">
        <v>660</v>
      </c>
      <c r="E162" s="29" t="s">
        <v>188</v>
      </c>
      <c r="F162" s="29"/>
      <c r="G162" s="30" t="n">
        <v>44774</v>
      </c>
      <c r="H162" s="29" t="s">
        <v>177</v>
      </c>
      <c r="I162" s="29" t="s">
        <v>565</v>
      </c>
      <c r="J162" s="29" t="s">
        <v>229</v>
      </c>
      <c r="K162" s="31" t="n">
        <v>51.2</v>
      </c>
      <c r="L162" s="31" t="n">
        <v>16.3</v>
      </c>
      <c r="M162" s="29" t="s">
        <v>209</v>
      </c>
      <c r="N162" s="29" t="n">
        <v>32</v>
      </c>
      <c r="O162" s="29" t="s">
        <v>1145</v>
      </c>
      <c r="P162" s="29" t="s">
        <v>1146</v>
      </c>
      <c r="Q162" s="29" t="s">
        <v>240</v>
      </c>
      <c r="R162" s="29" t="s">
        <v>171</v>
      </c>
      <c r="S162" s="29" t="s">
        <v>241</v>
      </c>
      <c r="T162" s="30" t="n">
        <v>46014</v>
      </c>
      <c r="U162" s="29" t="n">
        <v>2026</v>
      </c>
      <c r="V162" s="29"/>
    </row>
    <row r="163" customFormat="false" ht="15" hidden="false" customHeight="true" outlineLevel="0" collapsed="false">
      <c r="A163" s="26" t="s">
        <v>1147</v>
      </c>
      <c r="B163" s="26" t="n">
        <v>159</v>
      </c>
      <c r="C163" s="26" t="s">
        <v>1148</v>
      </c>
      <c r="D163" s="26" t="s">
        <v>1149</v>
      </c>
      <c r="E163" s="26" t="s">
        <v>267</v>
      </c>
      <c r="F163" s="26" t="s">
        <v>1150</v>
      </c>
      <c r="G163" s="27" t="n">
        <v>44775</v>
      </c>
      <c r="H163" s="26" t="s">
        <v>177</v>
      </c>
      <c r="I163" s="26" t="s">
        <v>1151</v>
      </c>
      <c r="J163" s="26" t="s">
        <v>383</v>
      </c>
      <c r="K163" s="28" t="n">
        <v>35.8</v>
      </c>
      <c r="L163" s="28" t="n">
        <v>12.7</v>
      </c>
      <c r="M163" s="26" t="s">
        <v>276</v>
      </c>
      <c r="N163" s="26" t="n">
        <v>32</v>
      </c>
      <c r="O163" s="26" t="s">
        <v>1152</v>
      </c>
      <c r="P163" s="26" t="s">
        <v>1153</v>
      </c>
      <c r="Q163" s="26" t="s">
        <v>170</v>
      </c>
      <c r="R163" s="26" t="s">
        <v>171</v>
      </c>
      <c r="S163" s="26" t="s">
        <v>172</v>
      </c>
      <c r="T163" s="27" t="n">
        <v>46003</v>
      </c>
      <c r="U163" s="26" t="n">
        <v>2026</v>
      </c>
      <c r="V163" s="26"/>
    </row>
    <row r="164" customFormat="false" ht="15" hidden="false" customHeight="true" outlineLevel="0" collapsed="false">
      <c r="A164" s="29" t="s">
        <v>1154</v>
      </c>
      <c r="B164" s="29" t="n">
        <v>160</v>
      </c>
      <c r="C164" s="29" t="s">
        <v>967</v>
      </c>
      <c r="D164" s="29" t="s">
        <v>400</v>
      </c>
      <c r="E164" s="29" t="s">
        <v>188</v>
      </c>
      <c r="F164" s="29"/>
      <c r="G164" s="30" t="n">
        <v>44776</v>
      </c>
      <c r="H164" s="29" t="s">
        <v>177</v>
      </c>
      <c r="I164" s="29" t="s">
        <v>1155</v>
      </c>
      <c r="J164" s="29" t="s">
        <v>383</v>
      </c>
      <c r="K164" s="31" t="n">
        <v>23.3</v>
      </c>
      <c r="L164" s="31" t="n">
        <v>6.9</v>
      </c>
      <c r="M164" s="29" t="s">
        <v>209</v>
      </c>
      <c r="N164" s="29" t="n">
        <v>40</v>
      </c>
      <c r="O164" s="29" t="s">
        <v>1156</v>
      </c>
      <c r="P164" s="29" t="s">
        <v>1157</v>
      </c>
      <c r="Q164" s="29" t="s">
        <v>262</v>
      </c>
      <c r="R164" s="29" t="s">
        <v>171</v>
      </c>
      <c r="S164" s="29" t="s">
        <v>263</v>
      </c>
      <c r="T164" s="30" t="n">
        <v>46014</v>
      </c>
      <c r="U164" s="29" t="n">
        <v>2026</v>
      </c>
      <c r="V164" s="29"/>
    </row>
    <row r="165" customFormat="false" ht="15" hidden="false" customHeight="true" outlineLevel="0" collapsed="false">
      <c r="A165" s="26" t="s">
        <v>1158</v>
      </c>
      <c r="B165" s="26" t="n">
        <v>161</v>
      </c>
      <c r="C165" s="26" t="s">
        <v>1159</v>
      </c>
      <c r="D165" s="26" t="s">
        <v>256</v>
      </c>
      <c r="E165" s="26" t="s">
        <v>311</v>
      </c>
      <c r="F165" s="26" t="s">
        <v>1160</v>
      </c>
      <c r="G165" s="27" t="n">
        <v>44777</v>
      </c>
      <c r="H165" s="26" t="s">
        <v>177</v>
      </c>
      <c r="I165" s="26" t="s">
        <v>1161</v>
      </c>
      <c r="J165" s="26" t="s">
        <v>218</v>
      </c>
      <c r="K165" s="28" t="n">
        <v>52.9</v>
      </c>
      <c r="L165" s="28" t="n">
        <v>17.6</v>
      </c>
      <c r="M165" s="26" t="s">
        <v>179</v>
      </c>
      <c r="N165" s="26" t="n">
        <v>36</v>
      </c>
      <c r="O165" s="26" t="s">
        <v>1162</v>
      </c>
      <c r="P165" s="26" t="s">
        <v>1163</v>
      </c>
      <c r="Q165" s="26" t="s">
        <v>454</v>
      </c>
      <c r="R165" s="26" t="s">
        <v>171</v>
      </c>
      <c r="S165" s="26" t="s">
        <v>455</v>
      </c>
      <c r="T165" s="27" t="n">
        <v>45996</v>
      </c>
      <c r="U165" s="26" t="n">
        <v>2026</v>
      </c>
      <c r="V165" s="26"/>
    </row>
    <row r="166" customFormat="false" ht="15" hidden="false" customHeight="true" outlineLevel="0" collapsed="false">
      <c r="A166" s="29" t="s">
        <v>1164</v>
      </c>
      <c r="B166" s="29" t="n">
        <v>162</v>
      </c>
      <c r="C166" s="29" t="s">
        <v>1165</v>
      </c>
      <c r="D166" s="29" t="s">
        <v>1166</v>
      </c>
      <c r="E166" s="29" t="s">
        <v>195</v>
      </c>
      <c r="F166" s="29" t="s">
        <v>1167</v>
      </c>
      <c r="G166" s="30" t="n">
        <v>44777</v>
      </c>
      <c r="H166" s="29" t="s">
        <v>177</v>
      </c>
      <c r="I166" s="29" t="s">
        <v>1168</v>
      </c>
      <c r="J166" s="29" t="s">
        <v>248</v>
      </c>
      <c r="K166" s="31" t="n">
        <v>49.3</v>
      </c>
      <c r="L166" s="31" t="n">
        <v>14.3</v>
      </c>
      <c r="M166" s="29" t="s">
        <v>209</v>
      </c>
      <c r="N166" s="29" t="n">
        <v>24</v>
      </c>
      <c r="O166" s="29" t="s">
        <v>1169</v>
      </c>
      <c r="P166" s="29" t="s">
        <v>1170</v>
      </c>
      <c r="Q166" s="29" t="s">
        <v>232</v>
      </c>
      <c r="R166" s="29" t="s">
        <v>183</v>
      </c>
      <c r="S166" s="29" t="s">
        <v>233</v>
      </c>
      <c r="T166" s="30" t="n">
        <v>46010</v>
      </c>
      <c r="U166" s="29" t="n">
        <v>2026</v>
      </c>
      <c r="V166" s="29"/>
    </row>
    <row r="167" customFormat="false" ht="15" hidden="false" customHeight="true" outlineLevel="0" collapsed="false">
      <c r="A167" s="26" t="s">
        <v>1171</v>
      </c>
      <c r="B167" s="26" t="n">
        <v>163</v>
      </c>
      <c r="C167" s="26" t="s">
        <v>1172</v>
      </c>
      <c r="D167" s="26" t="s">
        <v>684</v>
      </c>
      <c r="E167" s="26" t="s">
        <v>162</v>
      </c>
      <c r="F167" s="26" t="s">
        <v>1173</v>
      </c>
      <c r="G167" s="27" t="n">
        <v>44777</v>
      </c>
      <c r="H167" s="26" t="s">
        <v>177</v>
      </c>
      <c r="I167" s="26" t="s">
        <v>178</v>
      </c>
      <c r="J167" s="26" t="s">
        <v>166</v>
      </c>
      <c r="K167" s="28" t="n">
        <v>56.4</v>
      </c>
      <c r="L167" s="28" t="n">
        <v>18.4</v>
      </c>
      <c r="M167" s="26" t="s">
        <v>179</v>
      </c>
      <c r="N167" s="26" t="n">
        <v>32</v>
      </c>
      <c r="O167" s="26" t="s">
        <v>1174</v>
      </c>
      <c r="P167" s="26" t="s">
        <v>1175</v>
      </c>
      <c r="Q167" s="26" t="s">
        <v>252</v>
      </c>
      <c r="R167" s="26" t="s">
        <v>171</v>
      </c>
      <c r="S167" s="26" t="s">
        <v>253</v>
      </c>
      <c r="T167" s="27" t="n">
        <v>45994</v>
      </c>
      <c r="U167" s="26" t="n">
        <v>2026</v>
      </c>
      <c r="V167" s="26"/>
    </row>
    <row r="168" customFormat="false" ht="15" hidden="false" customHeight="true" outlineLevel="0" collapsed="false">
      <c r="A168" s="29" t="s">
        <v>1176</v>
      </c>
      <c r="B168" s="29" t="n">
        <v>164</v>
      </c>
      <c r="C168" s="29" t="s">
        <v>648</v>
      </c>
      <c r="D168" s="29" t="s">
        <v>884</v>
      </c>
      <c r="E168" s="29" t="s">
        <v>188</v>
      </c>
      <c r="F168" s="29"/>
      <c r="G168" s="30" t="n">
        <v>44777</v>
      </c>
      <c r="H168" s="29" t="s">
        <v>177</v>
      </c>
      <c r="I168" s="29" t="s">
        <v>798</v>
      </c>
      <c r="J168" s="29" t="s">
        <v>259</v>
      </c>
      <c r="K168" s="31" t="n">
        <v>35.1</v>
      </c>
      <c r="L168" s="31" t="n">
        <v>10.9</v>
      </c>
      <c r="M168" s="29" t="s">
        <v>199</v>
      </c>
      <c r="N168" s="29" t="n">
        <v>36</v>
      </c>
      <c r="O168" s="29" t="s">
        <v>1177</v>
      </c>
      <c r="P168" s="29" t="s">
        <v>1178</v>
      </c>
      <c r="Q168" s="29" t="s">
        <v>454</v>
      </c>
      <c r="R168" s="29" t="s">
        <v>171</v>
      </c>
      <c r="S168" s="29" t="s">
        <v>455</v>
      </c>
      <c r="T168" s="30" t="n">
        <v>46015</v>
      </c>
      <c r="U168" s="29" t="n">
        <v>2026</v>
      </c>
      <c r="V168" s="29"/>
    </row>
    <row r="169" customFormat="false" ht="15" hidden="false" customHeight="true" outlineLevel="0" collapsed="false">
      <c r="A169" s="26" t="s">
        <v>1179</v>
      </c>
      <c r="B169" s="26" t="n">
        <v>165</v>
      </c>
      <c r="C169" s="26" t="s">
        <v>543</v>
      </c>
      <c r="D169" s="26" t="s">
        <v>1180</v>
      </c>
      <c r="E169" s="26" t="s">
        <v>226</v>
      </c>
      <c r="F169" s="26" t="s">
        <v>1181</v>
      </c>
      <c r="G169" s="27" t="n">
        <v>44778</v>
      </c>
      <c r="H169" s="26" t="s">
        <v>177</v>
      </c>
      <c r="I169" s="26" t="s">
        <v>1182</v>
      </c>
      <c r="J169" s="26" t="s">
        <v>229</v>
      </c>
      <c r="K169" s="28" t="n">
        <v>51.5</v>
      </c>
      <c r="L169" s="28" t="n">
        <v>14.8</v>
      </c>
      <c r="M169" s="26" t="s">
        <v>179</v>
      </c>
      <c r="N169" s="26" t="n">
        <v>40</v>
      </c>
      <c r="O169" s="26" t="s">
        <v>1183</v>
      </c>
      <c r="P169" s="26" t="s">
        <v>1184</v>
      </c>
      <c r="Q169" s="26" t="s">
        <v>240</v>
      </c>
      <c r="R169" s="26" t="s">
        <v>171</v>
      </c>
      <c r="S169" s="26" t="s">
        <v>241</v>
      </c>
      <c r="T169" s="27" t="n">
        <v>45992</v>
      </c>
      <c r="U169" s="26" t="n">
        <v>2026</v>
      </c>
      <c r="V169" s="26"/>
    </row>
    <row r="170" customFormat="false" ht="15" hidden="false" customHeight="true" outlineLevel="0" collapsed="false">
      <c r="A170" s="29" t="s">
        <v>1185</v>
      </c>
      <c r="B170" s="29" t="n">
        <v>166</v>
      </c>
      <c r="C170" s="29" t="s">
        <v>1186</v>
      </c>
      <c r="D170" s="29" t="s">
        <v>256</v>
      </c>
      <c r="E170" s="29" t="s">
        <v>188</v>
      </c>
      <c r="F170" s="29"/>
      <c r="G170" s="30" t="n">
        <v>44779</v>
      </c>
      <c r="H170" s="29" t="s">
        <v>177</v>
      </c>
      <c r="I170" s="29" t="s">
        <v>1187</v>
      </c>
      <c r="J170" s="29" t="s">
        <v>322</v>
      </c>
      <c r="K170" s="31" t="n">
        <v>50.1</v>
      </c>
      <c r="L170" s="31" t="n">
        <v>16.6</v>
      </c>
      <c r="M170" s="29" t="s">
        <v>179</v>
      </c>
      <c r="N170" s="29" t="n">
        <v>36</v>
      </c>
      <c r="O170" s="29" t="s">
        <v>1188</v>
      </c>
      <c r="P170" s="29" t="s">
        <v>1189</v>
      </c>
      <c r="Q170" s="29" t="s">
        <v>182</v>
      </c>
      <c r="R170" s="29" t="s">
        <v>183</v>
      </c>
      <c r="S170" s="29" t="s">
        <v>184</v>
      </c>
      <c r="T170" s="30" t="n">
        <v>46006</v>
      </c>
      <c r="U170" s="29" t="n">
        <v>2026</v>
      </c>
      <c r="V170" s="29"/>
    </row>
    <row r="171" customFormat="false" ht="15" hidden="false" customHeight="true" outlineLevel="0" collapsed="false">
      <c r="A171" s="26" t="s">
        <v>1190</v>
      </c>
      <c r="B171" s="26" t="n">
        <v>167</v>
      </c>
      <c r="C171" s="26" t="s">
        <v>1191</v>
      </c>
      <c r="D171" s="26" t="s">
        <v>661</v>
      </c>
      <c r="E171" s="26" t="s">
        <v>267</v>
      </c>
      <c r="F171" s="26" t="s">
        <v>1192</v>
      </c>
      <c r="G171" s="27" t="n">
        <v>44780</v>
      </c>
      <c r="H171" s="26" t="s">
        <v>1033</v>
      </c>
      <c r="I171" s="26" t="s">
        <v>1193</v>
      </c>
      <c r="J171" s="26" t="s">
        <v>208</v>
      </c>
      <c r="K171" s="28" t="n">
        <v>18.1</v>
      </c>
      <c r="L171" s="28" t="n">
        <v>6.5</v>
      </c>
      <c r="M171" s="26" t="s">
        <v>179</v>
      </c>
      <c r="N171" s="26" t="n">
        <v>28</v>
      </c>
      <c r="O171" s="26" t="s">
        <v>1194</v>
      </c>
      <c r="P171" s="26" t="s">
        <v>1195</v>
      </c>
      <c r="Q171" s="26" t="s">
        <v>299</v>
      </c>
      <c r="R171" s="26" t="s">
        <v>171</v>
      </c>
      <c r="S171" s="26" t="s">
        <v>300</v>
      </c>
      <c r="T171" s="27" t="n">
        <v>46005</v>
      </c>
      <c r="U171" s="26" t="n">
        <v>2026</v>
      </c>
      <c r="V171" s="26"/>
    </row>
    <row r="172" customFormat="false" ht="15" hidden="false" customHeight="true" outlineLevel="0" collapsed="false">
      <c r="A172" s="29" t="s">
        <v>1196</v>
      </c>
      <c r="B172" s="29" t="n">
        <v>168</v>
      </c>
      <c r="C172" s="29" t="s">
        <v>1197</v>
      </c>
      <c r="D172" s="29" t="s">
        <v>1198</v>
      </c>
      <c r="E172" s="29" t="s">
        <v>188</v>
      </c>
      <c r="F172" s="29"/>
      <c r="G172" s="30" t="n">
        <v>44782</v>
      </c>
      <c r="H172" s="29" t="s">
        <v>177</v>
      </c>
      <c r="I172" s="29" t="s">
        <v>1199</v>
      </c>
      <c r="J172" s="29" t="s">
        <v>166</v>
      </c>
      <c r="K172" s="31" t="n">
        <v>59.1</v>
      </c>
      <c r="L172" s="31" t="n">
        <v>18</v>
      </c>
      <c r="M172" s="29" t="s">
        <v>167</v>
      </c>
      <c r="N172" s="29" t="n">
        <v>32</v>
      </c>
      <c r="O172" s="29" t="s">
        <v>1200</v>
      </c>
      <c r="P172" s="29" t="s">
        <v>1201</v>
      </c>
      <c r="Q172" s="29" t="s">
        <v>252</v>
      </c>
      <c r="R172" s="29" t="s">
        <v>171</v>
      </c>
      <c r="S172" s="29" t="s">
        <v>253</v>
      </c>
      <c r="T172" s="30" t="n">
        <v>46006</v>
      </c>
      <c r="U172" s="29" t="n">
        <v>2026</v>
      </c>
      <c r="V172" s="29"/>
    </row>
    <row r="173" customFormat="false" ht="15" hidden="false" customHeight="true" outlineLevel="0" collapsed="false">
      <c r="A173" s="26" t="s">
        <v>1202</v>
      </c>
      <c r="B173" s="26" t="n">
        <v>169</v>
      </c>
      <c r="C173" s="26" t="s">
        <v>1203</v>
      </c>
      <c r="D173" s="26" t="s">
        <v>1204</v>
      </c>
      <c r="E173" s="26" t="s">
        <v>188</v>
      </c>
      <c r="F173" s="26"/>
      <c r="G173" s="27" t="n">
        <v>44782</v>
      </c>
      <c r="H173" s="26" t="s">
        <v>177</v>
      </c>
      <c r="I173" s="26" t="s">
        <v>1205</v>
      </c>
      <c r="J173" s="26" t="s">
        <v>270</v>
      </c>
      <c r="K173" s="28" t="n">
        <v>57.9</v>
      </c>
      <c r="L173" s="28" t="n">
        <v>20.2</v>
      </c>
      <c r="M173" s="26" t="s">
        <v>167</v>
      </c>
      <c r="N173" s="26" t="n">
        <v>45</v>
      </c>
      <c r="O173" s="26" t="s">
        <v>1206</v>
      </c>
      <c r="P173" s="26" t="s">
        <v>1207</v>
      </c>
      <c r="Q173" s="26" t="s">
        <v>454</v>
      </c>
      <c r="R173" s="26" t="s">
        <v>171</v>
      </c>
      <c r="S173" s="26" t="s">
        <v>455</v>
      </c>
      <c r="T173" s="27" t="n">
        <v>45999</v>
      </c>
      <c r="U173" s="26" t="n">
        <v>2026</v>
      </c>
      <c r="V173" s="26"/>
    </row>
    <row r="174" customFormat="false" ht="15" hidden="false" customHeight="true" outlineLevel="0" collapsed="false">
      <c r="A174" s="29" t="s">
        <v>1208</v>
      </c>
      <c r="B174" s="29" t="n">
        <v>170</v>
      </c>
      <c r="C174" s="29" t="s">
        <v>1209</v>
      </c>
      <c r="D174" s="29" t="s">
        <v>187</v>
      </c>
      <c r="E174" s="29" t="s">
        <v>188</v>
      </c>
      <c r="F174" s="29"/>
      <c r="G174" s="30" t="n">
        <v>44782</v>
      </c>
      <c r="H174" s="29" t="s">
        <v>177</v>
      </c>
      <c r="I174" s="29" t="s">
        <v>751</v>
      </c>
      <c r="J174" s="29" t="s">
        <v>208</v>
      </c>
      <c r="K174" s="31" t="n">
        <v>42.6</v>
      </c>
      <c r="L174" s="31" t="n">
        <v>15.1</v>
      </c>
      <c r="M174" s="29" t="s">
        <v>179</v>
      </c>
      <c r="N174" s="29" t="n">
        <v>36</v>
      </c>
      <c r="O174" s="29" t="s">
        <v>1210</v>
      </c>
      <c r="P174" s="29" t="s">
        <v>1211</v>
      </c>
      <c r="Q174" s="29" t="s">
        <v>202</v>
      </c>
      <c r="R174" s="29" t="s">
        <v>171</v>
      </c>
      <c r="S174" s="29" t="s">
        <v>203</v>
      </c>
      <c r="T174" s="30" t="n">
        <v>46006</v>
      </c>
      <c r="U174" s="29" t="n">
        <v>2026</v>
      </c>
      <c r="V174" s="29"/>
    </row>
    <row r="175" customFormat="false" ht="15" hidden="false" customHeight="true" outlineLevel="0" collapsed="false">
      <c r="A175" s="26" t="s">
        <v>1212</v>
      </c>
      <c r="B175" s="26" t="n">
        <v>171</v>
      </c>
      <c r="C175" s="26" t="s">
        <v>1213</v>
      </c>
      <c r="D175" s="26" t="s">
        <v>281</v>
      </c>
      <c r="E175" s="26" t="s">
        <v>162</v>
      </c>
      <c r="F175" s="26" t="s">
        <v>1214</v>
      </c>
      <c r="G175" s="27" t="n">
        <v>44784</v>
      </c>
      <c r="H175" s="26" t="s">
        <v>164</v>
      </c>
      <c r="I175" s="26" t="s">
        <v>513</v>
      </c>
      <c r="J175" s="26" t="s">
        <v>218</v>
      </c>
      <c r="K175" s="28" t="n">
        <v>24</v>
      </c>
      <c r="L175" s="28" t="n">
        <v>8.1</v>
      </c>
      <c r="M175" s="26" t="s">
        <v>314</v>
      </c>
      <c r="N175" s="26" t="n">
        <v>45</v>
      </c>
      <c r="O175" s="26" t="s">
        <v>1215</v>
      </c>
      <c r="P175" s="26" t="s">
        <v>1216</v>
      </c>
      <c r="Q175" s="26" t="s">
        <v>330</v>
      </c>
      <c r="R175" s="26" t="s">
        <v>171</v>
      </c>
      <c r="S175" s="26" t="s">
        <v>331</v>
      </c>
      <c r="T175" s="26"/>
      <c r="U175" s="26" t="n">
        <v>2024</v>
      </c>
      <c r="V175" s="26"/>
    </row>
    <row r="176" customFormat="false" ht="15" hidden="false" customHeight="true" outlineLevel="0" collapsed="false">
      <c r="A176" s="29" t="s">
        <v>1217</v>
      </c>
      <c r="B176" s="29" t="n">
        <v>172</v>
      </c>
      <c r="C176" s="29" t="s">
        <v>1218</v>
      </c>
      <c r="D176" s="29" t="s">
        <v>1219</v>
      </c>
      <c r="E176" s="29" t="s">
        <v>188</v>
      </c>
      <c r="F176" s="29"/>
      <c r="G176" s="30" t="n">
        <v>44784</v>
      </c>
      <c r="H176" s="29" t="s">
        <v>177</v>
      </c>
      <c r="I176" s="29" t="s">
        <v>1220</v>
      </c>
      <c r="J176" s="29" t="s">
        <v>198</v>
      </c>
      <c r="K176" s="31" t="n">
        <v>49.1</v>
      </c>
      <c r="L176" s="31" t="n">
        <v>14.3</v>
      </c>
      <c r="M176" s="29" t="s">
        <v>249</v>
      </c>
      <c r="N176" s="29" t="n">
        <v>32</v>
      </c>
      <c r="O176" s="29" t="s">
        <v>1221</v>
      </c>
      <c r="P176" s="29" t="s">
        <v>1222</v>
      </c>
      <c r="Q176" s="29" t="s">
        <v>299</v>
      </c>
      <c r="R176" s="29" t="s">
        <v>171</v>
      </c>
      <c r="S176" s="29" t="s">
        <v>300</v>
      </c>
      <c r="T176" s="30" t="n">
        <v>46018</v>
      </c>
      <c r="U176" s="29" t="n">
        <v>2026</v>
      </c>
      <c r="V176" s="29"/>
    </row>
    <row r="177" customFormat="false" ht="15" hidden="false" customHeight="true" outlineLevel="0" collapsed="false">
      <c r="A177" s="26" t="s">
        <v>1223</v>
      </c>
      <c r="B177" s="26" t="n">
        <v>173</v>
      </c>
      <c r="C177" s="26" t="s">
        <v>1224</v>
      </c>
      <c r="D177" s="26" t="s">
        <v>1225</v>
      </c>
      <c r="E177" s="26" t="s">
        <v>162</v>
      </c>
      <c r="F177" s="26" t="s">
        <v>1226</v>
      </c>
      <c r="G177" s="27" t="n">
        <v>44784</v>
      </c>
      <c r="H177" s="26" t="s">
        <v>295</v>
      </c>
      <c r="I177" s="26" t="s">
        <v>1227</v>
      </c>
      <c r="J177" s="26" t="s">
        <v>248</v>
      </c>
      <c r="K177" s="28" t="n">
        <v>22.2</v>
      </c>
      <c r="L177" s="28" t="n">
        <v>6.7</v>
      </c>
      <c r="M177" s="26" t="s">
        <v>179</v>
      </c>
      <c r="N177" s="26" t="n">
        <v>40</v>
      </c>
      <c r="O177" s="26" t="s">
        <v>1228</v>
      </c>
      <c r="P177" s="26" t="s">
        <v>1229</v>
      </c>
      <c r="Q177" s="26" t="s">
        <v>202</v>
      </c>
      <c r="R177" s="26" t="s">
        <v>171</v>
      </c>
      <c r="S177" s="26" t="s">
        <v>203</v>
      </c>
      <c r="T177" s="27" t="n">
        <v>46013</v>
      </c>
      <c r="U177" s="26" t="n">
        <v>2026</v>
      </c>
      <c r="V177" s="26"/>
    </row>
    <row r="178" customFormat="false" ht="15" hidden="false" customHeight="true" outlineLevel="0" collapsed="false">
      <c r="A178" s="29" t="s">
        <v>1230</v>
      </c>
      <c r="B178" s="29" t="n">
        <v>174</v>
      </c>
      <c r="C178" s="29" t="s">
        <v>1203</v>
      </c>
      <c r="D178" s="29" t="s">
        <v>1225</v>
      </c>
      <c r="E178" s="29" t="s">
        <v>226</v>
      </c>
      <c r="F178" s="29" t="s">
        <v>1231</v>
      </c>
      <c r="G178" s="30" t="n">
        <v>44785</v>
      </c>
      <c r="H178" s="29" t="s">
        <v>177</v>
      </c>
      <c r="I178" s="29" t="s">
        <v>1232</v>
      </c>
      <c r="J178" s="29" t="s">
        <v>248</v>
      </c>
      <c r="K178" s="31" t="n">
        <v>38.3</v>
      </c>
      <c r="L178" s="31" t="n">
        <v>11</v>
      </c>
      <c r="M178" s="29" t="s">
        <v>179</v>
      </c>
      <c r="N178" s="29" t="n">
        <v>45</v>
      </c>
      <c r="O178" s="29" t="s">
        <v>1233</v>
      </c>
      <c r="P178" s="29" t="s">
        <v>1234</v>
      </c>
      <c r="Q178" s="29" t="s">
        <v>338</v>
      </c>
      <c r="R178" s="29" t="s">
        <v>171</v>
      </c>
      <c r="S178" s="29" t="s">
        <v>339</v>
      </c>
      <c r="T178" s="30" t="n">
        <v>45992</v>
      </c>
      <c r="U178" s="29" t="n">
        <v>2026</v>
      </c>
      <c r="V178" s="29"/>
    </row>
    <row r="179" customFormat="false" ht="15" hidden="false" customHeight="true" outlineLevel="0" collapsed="false">
      <c r="A179" s="26" t="s">
        <v>1235</v>
      </c>
      <c r="B179" s="26" t="n">
        <v>175</v>
      </c>
      <c r="C179" s="26" t="s">
        <v>1236</v>
      </c>
      <c r="D179" s="26" t="s">
        <v>1237</v>
      </c>
      <c r="E179" s="26" t="s">
        <v>162</v>
      </c>
      <c r="F179" s="26" t="s">
        <v>1238</v>
      </c>
      <c r="G179" s="27" t="n">
        <v>44785</v>
      </c>
      <c r="H179" s="26" t="s">
        <v>295</v>
      </c>
      <c r="I179" s="26" t="s">
        <v>207</v>
      </c>
      <c r="J179" s="26" t="s">
        <v>208</v>
      </c>
      <c r="K179" s="28" t="n">
        <v>40.7</v>
      </c>
      <c r="L179" s="28" t="n">
        <v>13.2</v>
      </c>
      <c r="M179" s="26" t="s">
        <v>209</v>
      </c>
      <c r="N179" s="26" t="n">
        <v>24</v>
      </c>
      <c r="O179" s="26" t="s">
        <v>1239</v>
      </c>
      <c r="P179" s="26" t="s">
        <v>1240</v>
      </c>
      <c r="Q179" s="26" t="s">
        <v>454</v>
      </c>
      <c r="R179" s="26" t="s">
        <v>171</v>
      </c>
      <c r="S179" s="26" t="s">
        <v>455</v>
      </c>
      <c r="T179" s="27" t="n">
        <v>46005</v>
      </c>
      <c r="U179" s="26" t="n">
        <v>2026</v>
      </c>
      <c r="V179" s="26"/>
    </row>
    <row r="180" customFormat="false" ht="15" hidden="false" customHeight="true" outlineLevel="0" collapsed="false">
      <c r="A180" s="29" t="s">
        <v>1241</v>
      </c>
      <c r="B180" s="29" t="n">
        <v>176</v>
      </c>
      <c r="C180" s="29" t="s">
        <v>1242</v>
      </c>
      <c r="D180" s="29" t="s">
        <v>1243</v>
      </c>
      <c r="E180" s="29" t="s">
        <v>188</v>
      </c>
      <c r="F180" s="29"/>
      <c r="G180" s="30" t="n">
        <v>44786</v>
      </c>
      <c r="H180" s="29" t="s">
        <v>164</v>
      </c>
      <c r="I180" s="29" t="s">
        <v>1244</v>
      </c>
      <c r="J180" s="29" t="s">
        <v>383</v>
      </c>
      <c r="K180" s="31" t="n">
        <v>43.5</v>
      </c>
      <c r="L180" s="31" t="n">
        <v>14.3</v>
      </c>
      <c r="M180" s="29" t="s">
        <v>179</v>
      </c>
      <c r="N180" s="29" t="n">
        <v>40</v>
      </c>
      <c r="O180" s="29" t="s">
        <v>1245</v>
      </c>
      <c r="P180" s="29" t="s">
        <v>1246</v>
      </c>
      <c r="Q180" s="29" t="s">
        <v>461</v>
      </c>
      <c r="R180" s="29" t="s">
        <v>183</v>
      </c>
      <c r="S180" s="29" t="s">
        <v>462</v>
      </c>
      <c r="T180" s="29"/>
      <c r="U180" s="29" t="n">
        <v>2022</v>
      </c>
      <c r="V180" s="29"/>
    </row>
    <row r="181" customFormat="false" ht="15" hidden="false" customHeight="true" outlineLevel="0" collapsed="false">
      <c r="A181" s="26" t="s">
        <v>1247</v>
      </c>
      <c r="B181" s="26" t="n">
        <v>177</v>
      </c>
      <c r="C181" s="26" t="s">
        <v>840</v>
      </c>
      <c r="D181" s="26" t="s">
        <v>1248</v>
      </c>
      <c r="E181" s="26" t="s">
        <v>188</v>
      </c>
      <c r="F181" s="26"/>
      <c r="G181" s="27" t="n">
        <v>44787</v>
      </c>
      <c r="H181" s="26" t="s">
        <v>177</v>
      </c>
      <c r="I181" s="26" t="s">
        <v>1249</v>
      </c>
      <c r="J181" s="26" t="s">
        <v>208</v>
      </c>
      <c r="K181" s="28" t="n">
        <v>41.6</v>
      </c>
      <c r="L181" s="28" t="n">
        <v>14.3</v>
      </c>
      <c r="M181" s="26" t="s">
        <v>167</v>
      </c>
      <c r="N181" s="26" t="n">
        <v>40</v>
      </c>
      <c r="O181" s="26" t="s">
        <v>854</v>
      </c>
      <c r="P181" s="26"/>
      <c r="Q181" s="26" t="s">
        <v>212</v>
      </c>
      <c r="R181" s="26" t="s">
        <v>171</v>
      </c>
      <c r="S181" s="26" t="s">
        <v>213</v>
      </c>
      <c r="T181" s="27" t="n">
        <v>46004</v>
      </c>
      <c r="U181" s="26" t="n">
        <v>2026</v>
      </c>
      <c r="V181" s="26"/>
    </row>
    <row r="182" customFormat="false" ht="15" hidden="false" customHeight="true" outlineLevel="0" collapsed="false">
      <c r="A182" s="29" t="s">
        <v>1250</v>
      </c>
      <c r="B182" s="29" t="n">
        <v>178</v>
      </c>
      <c r="C182" s="29" t="s">
        <v>1251</v>
      </c>
      <c r="D182" s="29" t="s">
        <v>1252</v>
      </c>
      <c r="E182" s="29" t="s">
        <v>188</v>
      </c>
      <c r="F182" s="29"/>
      <c r="G182" s="30" t="n">
        <v>44789</v>
      </c>
      <c r="H182" s="29" t="s">
        <v>177</v>
      </c>
      <c r="I182" s="29" t="s">
        <v>1253</v>
      </c>
      <c r="J182" s="29" t="s">
        <v>345</v>
      </c>
      <c r="K182" s="31" t="n">
        <v>28</v>
      </c>
      <c r="L182" s="31" t="n">
        <v>8</v>
      </c>
      <c r="M182" s="29" t="s">
        <v>209</v>
      </c>
      <c r="N182" s="29" t="n">
        <v>32</v>
      </c>
      <c r="O182" s="29" t="s">
        <v>1254</v>
      </c>
      <c r="P182" s="29" t="s">
        <v>1255</v>
      </c>
      <c r="Q182" s="29" t="s">
        <v>221</v>
      </c>
      <c r="R182" s="29" t="s">
        <v>183</v>
      </c>
      <c r="S182" s="29" t="s">
        <v>222</v>
      </c>
      <c r="T182" s="30" t="n">
        <v>45992</v>
      </c>
      <c r="U182" s="29" t="n">
        <v>2026</v>
      </c>
      <c r="V182" s="29"/>
    </row>
    <row r="183" customFormat="false" ht="15" hidden="false" customHeight="true" outlineLevel="0" collapsed="false">
      <c r="A183" s="26" t="s">
        <v>1256</v>
      </c>
      <c r="B183" s="26" t="n">
        <v>179</v>
      </c>
      <c r="C183" s="26" t="s">
        <v>1257</v>
      </c>
      <c r="D183" s="26" t="s">
        <v>281</v>
      </c>
      <c r="E183" s="26" t="s">
        <v>267</v>
      </c>
      <c r="F183" s="26" t="s">
        <v>1258</v>
      </c>
      <c r="G183" s="27" t="n">
        <v>44790</v>
      </c>
      <c r="H183" s="26" t="s">
        <v>177</v>
      </c>
      <c r="I183" s="26" t="s">
        <v>1259</v>
      </c>
      <c r="J183" s="26" t="s">
        <v>259</v>
      </c>
      <c r="K183" s="28" t="n">
        <v>27</v>
      </c>
      <c r="L183" s="28" t="n">
        <v>9.4</v>
      </c>
      <c r="M183" s="26" t="s">
        <v>179</v>
      </c>
      <c r="N183" s="26" t="n">
        <v>36</v>
      </c>
      <c r="O183" s="26" t="s">
        <v>1260</v>
      </c>
      <c r="P183" s="26" t="s">
        <v>1261</v>
      </c>
      <c r="Q183" s="26" t="s">
        <v>461</v>
      </c>
      <c r="R183" s="26" t="s">
        <v>183</v>
      </c>
      <c r="S183" s="26" t="s">
        <v>462</v>
      </c>
      <c r="T183" s="27" t="n">
        <v>46013</v>
      </c>
      <c r="U183" s="26" t="n">
        <v>2026</v>
      </c>
      <c r="V183" s="26"/>
    </row>
    <row r="184" customFormat="false" ht="15" hidden="false" customHeight="true" outlineLevel="0" collapsed="false">
      <c r="A184" s="29" t="s">
        <v>1262</v>
      </c>
      <c r="B184" s="29" t="n">
        <v>180</v>
      </c>
      <c r="C184" s="29" t="s">
        <v>543</v>
      </c>
      <c r="D184" s="29" t="s">
        <v>381</v>
      </c>
      <c r="E184" s="29" t="s">
        <v>206</v>
      </c>
      <c r="F184" s="29"/>
      <c r="G184" s="30" t="n">
        <v>44791</v>
      </c>
      <c r="H184" s="29" t="s">
        <v>177</v>
      </c>
      <c r="I184" s="29" t="s">
        <v>1263</v>
      </c>
      <c r="J184" s="29" t="s">
        <v>198</v>
      </c>
      <c r="K184" s="31" t="n">
        <v>39.4</v>
      </c>
      <c r="L184" s="31" t="n">
        <v>12.6</v>
      </c>
      <c r="M184" s="29" t="s">
        <v>276</v>
      </c>
      <c r="N184" s="29" t="n">
        <v>50</v>
      </c>
      <c r="O184" s="29" t="s">
        <v>1264</v>
      </c>
      <c r="P184" s="29" t="s">
        <v>1265</v>
      </c>
      <c r="Q184" s="29" t="s">
        <v>182</v>
      </c>
      <c r="R184" s="29" t="s">
        <v>183</v>
      </c>
      <c r="S184" s="29" t="s">
        <v>184</v>
      </c>
      <c r="T184" s="30" t="n">
        <v>45999</v>
      </c>
      <c r="U184" s="29" t="n">
        <v>2026</v>
      </c>
      <c r="V184" s="29"/>
    </row>
    <row r="185" customFormat="false" ht="15" hidden="false" customHeight="true" outlineLevel="0" collapsed="false">
      <c r="A185" s="26" t="s">
        <v>1266</v>
      </c>
      <c r="B185" s="26" t="n">
        <v>181</v>
      </c>
      <c r="C185" s="26" t="s">
        <v>1267</v>
      </c>
      <c r="D185" s="26" t="s">
        <v>835</v>
      </c>
      <c r="E185" s="26" t="s">
        <v>267</v>
      </c>
      <c r="F185" s="26" t="s">
        <v>1268</v>
      </c>
      <c r="G185" s="27" t="n">
        <v>44792</v>
      </c>
      <c r="H185" s="26" t="s">
        <v>177</v>
      </c>
      <c r="I185" s="26" t="s">
        <v>1269</v>
      </c>
      <c r="J185" s="26" t="s">
        <v>166</v>
      </c>
      <c r="K185" s="28" t="n">
        <v>61.3</v>
      </c>
      <c r="L185" s="28" t="n">
        <v>20.6</v>
      </c>
      <c r="M185" s="26" t="s">
        <v>900</v>
      </c>
      <c r="N185" s="26" t="n">
        <v>40</v>
      </c>
      <c r="O185" s="26" t="s">
        <v>1270</v>
      </c>
      <c r="P185" s="26" t="s">
        <v>1271</v>
      </c>
      <c r="Q185" s="26" t="s">
        <v>338</v>
      </c>
      <c r="R185" s="26" t="s">
        <v>171</v>
      </c>
      <c r="S185" s="26" t="s">
        <v>339</v>
      </c>
      <c r="T185" s="27" t="n">
        <v>46007</v>
      </c>
      <c r="U185" s="26" t="n">
        <v>2026</v>
      </c>
      <c r="V185" s="26"/>
    </row>
    <row r="186" customFormat="false" ht="15" hidden="false" customHeight="true" outlineLevel="0" collapsed="false">
      <c r="A186" s="29" t="s">
        <v>1272</v>
      </c>
      <c r="B186" s="29" t="n">
        <v>182</v>
      </c>
      <c r="C186" s="29" t="s">
        <v>1273</v>
      </c>
      <c r="D186" s="29" t="s">
        <v>1274</v>
      </c>
      <c r="E186" s="29" t="s">
        <v>162</v>
      </c>
      <c r="F186" s="29" t="s">
        <v>1275</v>
      </c>
      <c r="G186" s="30" t="n">
        <v>44793</v>
      </c>
      <c r="H186" s="29" t="s">
        <v>177</v>
      </c>
      <c r="I186" s="29" t="s">
        <v>1276</v>
      </c>
      <c r="J186" s="29" t="s">
        <v>198</v>
      </c>
      <c r="K186" s="31" t="n">
        <v>31.4</v>
      </c>
      <c r="L186" s="31" t="n">
        <v>11</v>
      </c>
      <c r="M186" s="29" t="s">
        <v>179</v>
      </c>
      <c r="N186" s="29" t="n">
        <v>32</v>
      </c>
      <c r="O186" s="29" t="s">
        <v>1277</v>
      </c>
      <c r="P186" s="29" t="s">
        <v>1278</v>
      </c>
      <c r="Q186" s="29" t="s">
        <v>252</v>
      </c>
      <c r="R186" s="29" t="s">
        <v>171</v>
      </c>
      <c r="S186" s="29" t="s">
        <v>253</v>
      </c>
      <c r="T186" s="30" t="n">
        <v>46014</v>
      </c>
      <c r="U186" s="29" t="n">
        <v>2026</v>
      </c>
      <c r="V186" s="29"/>
    </row>
    <row r="187" customFormat="false" ht="15" hidden="false" customHeight="true" outlineLevel="0" collapsed="false">
      <c r="A187" s="26" t="s">
        <v>1279</v>
      </c>
      <c r="B187" s="26" t="n">
        <v>183</v>
      </c>
      <c r="C187" s="26" t="s">
        <v>1280</v>
      </c>
      <c r="D187" s="26" t="s">
        <v>1281</v>
      </c>
      <c r="E187" s="26" t="s">
        <v>162</v>
      </c>
      <c r="F187" s="26" t="s">
        <v>1282</v>
      </c>
      <c r="G187" s="27" t="n">
        <v>44793</v>
      </c>
      <c r="H187" s="26" t="s">
        <v>177</v>
      </c>
      <c r="I187" s="26" t="s">
        <v>942</v>
      </c>
      <c r="J187" s="26" t="s">
        <v>208</v>
      </c>
      <c r="K187" s="28" t="n">
        <v>19.3</v>
      </c>
      <c r="L187" s="28" t="n">
        <v>6.6</v>
      </c>
      <c r="M187" s="26" t="s">
        <v>179</v>
      </c>
      <c r="N187" s="26" t="n">
        <v>50</v>
      </c>
      <c r="O187" s="26" t="s">
        <v>1283</v>
      </c>
      <c r="P187" s="26" t="s">
        <v>1284</v>
      </c>
      <c r="Q187" s="26" t="s">
        <v>182</v>
      </c>
      <c r="R187" s="26" t="s">
        <v>183</v>
      </c>
      <c r="S187" s="26" t="s">
        <v>184</v>
      </c>
      <c r="T187" s="27" t="n">
        <v>46017</v>
      </c>
      <c r="U187" s="26" t="n">
        <v>2026</v>
      </c>
      <c r="V187" s="26"/>
    </row>
    <row r="188" customFormat="false" ht="15" hidden="false" customHeight="true" outlineLevel="0" collapsed="false">
      <c r="A188" s="29" t="s">
        <v>1285</v>
      </c>
      <c r="B188" s="29" t="n">
        <v>184</v>
      </c>
      <c r="C188" s="29" t="s">
        <v>1286</v>
      </c>
      <c r="D188" s="29" t="s">
        <v>1287</v>
      </c>
      <c r="E188" s="29" t="s">
        <v>267</v>
      </c>
      <c r="F188" s="29" t="s">
        <v>1288</v>
      </c>
      <c r="G188" s="30" t="n">
        <v>44795</v>
      </c>
      <c r="H188" s="29" t="s">
        <v>177</v>
      </c>
      <c r="I188" s="29" t="s">
        <v>1289</v>
      </c>
      <c r="J188" s="29" t="s">
        <v>166</v>
      </c>
      <c r="K188" s="31" t="n">
        <v>45</v>
      </c>
      <c r="L188" s="31" t="n">
        <v>13.5</v>
      </c>
      <c r="M188" s="29" t="s">
        <v>209</v>
      </c>
      <c r="N188" s="29" t="n">
        <v>40</v>
      </c>
      <c r="O188" s="29" t="s">
        <v>1290</v>
      </c>
      <c r="P188" s="29" t="s">
        <v>1291</v>
      </c>
      <c r="Q188" s="29" t="s">
        <v>454</v>
      </c>
      <c r="R188" s="29" t="s">
        <v>171</v>
      </c>
      <c r="S188" s="29" t="s">
        <v>455</v>
      </c>
      <c r="T188" s="30" t="n">
        <v>46019</v>
      </c>
      <c r="U188" s="29" t="n">
        <v>2026</v>
      </c>
      <c r="V188" s="29"/>
    </row>
    <row r="189" customFormat="false" ht="15" hidden="false" customHeight="true" outlineLevel="0" collapsed="false">
      <c r="A189" s="26" t="s">
        <v>1292</v>
      </c>
      <c r="B189" s="26" t="n">
        <v>185</v>
      </c>
      <c r="C189" s="26" t="s">
        <v>1293</v>
      </c>
      <c r="D189" s="26" t="s">
        <v>1294</v>
      </c>
      <c r="E189" s="26" t="s">
        <v>311</v>
      </c>
      <c r="F189" s="26" t="s">
        <v>1295</v>
      </c>
      <c r="G189" s="27" t="n">
        <v>44795</v>
      </c>
      <c r="H189" s="26" t="s">
        <v>177</v>
      </c>
      <c r="I189" s="26" t="s">
        <v>1296</v>
      </c>
      <c r="J189" s="26" t="s">
        <v>322</v>
      </c>
      <c r="K189" s="28" t="n">
        <v>25.5</v>
      </c>
      <c r="L189" s="28" t="n">
        <v>8.5</v>
      </c>
      <c r="M189" s="26" t="s">
        <v>179</v>
      </c>
      <c r="N189" s="26" t="n">
        <v>50</v>
      </c>
      <c r="O189" s="26" t="s">
        <v>1297</v>
      </c>
      <c r="P189" s="26" t="s">
        <v>1298</v>
      </c>
      <c r="Q189" s="26" t="s">
        <v>182</v>
      </c>
      <c r="R189" s="26" t="s">
        <v>183</v>
      </c>
      <c r="S189" s="26" t="s">
        <v>184</v>
      </c>
      <c r="T189" s="27" t="n">
        <v>46002</v>
      </c>
      <c r="U189" s="26" t="n">
        <v>2026</v>
      </c>
      <c r="V189" s="26"/>
    </row>
    <row r="190" customFormat="false" ht="15" hidden="false" customHeight="true" outlineLevel="0" collapsed="false">
      <c r="A190" s="29" t="s">
        <v>1299</v>
      </c>
      <c r="B190" s="29" t="n">
        <v>186</v>
      </c>
      <c r="C190" s="29" t="s">
        <v>1300</v>
      </c>
      <c r="D190" s="29" t="s">
        <v>1301</v>
      </c>
      <c r="E190" s="29" t="s">
        <v>188</v>
      </c>
      <c r="F190" s="29"/>
      <c r="G190" s="30" t="n">
        <v>44798</v>
      </c>
      <c r="H190" s="29" t="s">
        <v>177</v>
      </c>
      <c r="I190" s="29" t="s">
        <v>702</v>
      </c>
      <c r="J190" s="29" t="s">
        <v>229</v>
      </c>
      <c r="K190" s="31" t="n">
        <v>39.6</v>
      </c>
      <c r="L190" s="31" t="n">
        <v>13.9</v>
      </c>
      <c r="M190" s="29" t="s">
        <v>209</v>
      </c>
      <c r="N190" s="29" t="n">
        <v>28</v>
      </c>
      <c r="O190" s="29" t="s">
        <v>1302</v>
      </c>
      <c r="P190" s="29" t="s">
        <v>1303</v>
      </c>
      <c r="Q190" s="29" t="s">
        <v>461</v>
      </c>
      <c r="R190" s="29" t="s">
        <v>183</v>
      </c>
      <c r="S190" s="29" t="s">
        <v>462</v>
      </c>
      <c r="T190" s="30" t="n">
        <v>46011</v>
      </c>
      <c r="U190" s="29" t="n">
        <v>2026</v>
      </c>
      <c r="V190" s="29"/>
    </row>
    <row r="191" customFormat="false" ht="15" hidden="false" customHeight="true" outlineLevel="0" collapsed="false">
      <c r="A191" s="26" t="s">
        <v>1304</v>
      </c>
      <c r="B191" s="26" t="n">
        <v>187</v>
      </c>
      <c r="C191" s="26" t="s">
        <v>889</v>
      </c>
      <c r="D191" s="26" t="s">
        <v>483</v>
      </c>
      <c r="E191" s="26" t="s">
        <v>226</v>
      </c>
      <c r="F191" s="26" t="s">
        <v>1305</v>
      </c>
      <c r="G191" s="27" t="n">
        <v>44798</v>
      </c>
      <c r="H191" s="26" t="s">
        <v>177</v>
      </c>
      <c r="I191" s="26" t="s">
        <v>1306</v>
      </c>
      <c r="J191" s="26" t="s">
        <v>208</v>
      </c>
      <c r="K191" s="28" t="n">
        <v>28.3</v>
      </c>
      <c r="L191" s="28" t="n">
        <v>8.2</v>
      </c>
      <c r="M191" s="26" t="s">
        <v>276</v>
      </c>
      <c r="N191" s="26" t="n">
        <v>40</v>
      </c>
      <c r="O191" s="26" t="s">
        <v>1307</v>
      </c>
      <c r="P191" s="26" t="s">
        <v>1308</v>
      </c>
      <c r="Q191" s="26" t="s">
        <v>262</v>
      </c>
      <c r="R191" s="26" t="s">
        <v>171</v>
      </c>
      <c r="S191" s="26" t="s">
        <v>263</v>
      </c>
      <c r="T191" s="27" t="n">
        <v>45999</v>
      </c>
      <c r="U191" s="26" t="n">
        <v>2026</v>
      </c>
      <c r="V191" s="26"/>
    </row>
    <row r="192" customFormat="false" ht="15" hidden="false" customHeight="true" outlineLevel="0" collapsed="false">
      <c r="A192" s="29" t="s">
        <v>1309</v>
      </c>
      <c r="B192" s="29" t="n">
        <v>188</v>
      </c>
      <c r="C192" s="29" t="s">
        <v>496</v>
      </c>
      <c r="D192" s="29" t="s">
        <v>375</v>
      </c>
      <c r="E192" s="29" t="s">
        <v>188</v>
      </c>
      <c r="F192" s="29"/>
      <c r="G192" s="30" t="n">
        <v>44798</v>
      </c>
      <c r="H192" s="29" t="s">
        <v>177</v>
      </c>
      <c r="I192" s="29" t="s">
        <v>942</v>
      </c>
      <c r="J192" s="29" t="s">
        <v>218</v>
      </c>
      <c r="K192" s="31" t="n">
        <v>36.5</v>
      </c>
      <c r="L192" s="31" t="n">
        <v>11.2</v>
      </c>
      <c r="M192" s="29" t="s">
        <v>209</v>
      </c>
      <c r="N192" s="29" t="n">
        <v>28</v>
      </c>
      <c r="O192" s="29" t="s">
        <v>1310</v>
      </c>
      <c r="P192" s="29" t="s">
        <v>1311</v>
      </c>
      <c r="Q192" s="29" t="s">
        <v>232</v>
      </c>
      <c r="R192" s="29" t="s">
        <v>183</v>
      </c>
      <c r="S192" s="29" t="s">
        <v>233</v>
      </c>
      <c r="T192" s="30" t="n">
        <v>45997</v>
      </c>
      <c r="U192" s="29" t="n">
        <v>2026</v>
      </c>
      <c r="V192" s="29"/>
    </row>
    <row r="193" customFormat="false" ht="15" hidden="false" customHeight="true" outlineLevel="0" collapsed="false">
      <c r="A193" s="26" t="s">
        <v>1312</v>
      </c>
      <c r="B193" s="26" t="n">
        <v>189</v>
      </c>
      <c r="C193" s="26" t="s">
        <v>1236</v>
      </c>
      <c r="D193" s="26" t="s">
        <v>1313</v>
      </c>
      <c r="E193" s="26" t="s">
        <v>188</v>
      </c>
      <c r="F193" s="26"/>
      <c r="G193" s="27" t="n">
        <v>44798</v>
      </c>
      <c r="H193" s="26" t="s">
        <v>177</v>
      </c>
      <c r="I193" s="26" t="s">
        <v>1314</v>
      </c>
      <c r="J193" s="26" t="s">
        <v>345</v>
      </c>
      <c r="K193" s="28" t="n">
        <v>23</v>
      </c>
      <c r="L193" s="28" t="n">
        <v>6.9</v>
      </c>
      <c r="M193" s="26" t="s">
        <v>199</v>
      </c>
      <c r="N193" s="26" t="n">
        <v>36</v>
      </c>
      <c r="O193" s="26" t="s">
        <v>365</v>
      </c>
      <c r="P193" s="26" t="s">
        <v>1315</v>
      </c>
      <c r="Q193" s="26" t="s">
        <v>454</v>
      </c>
      <c r="R193" s="26" t="s">
        <v>171</v>
      </c>
      <c r="S193" s="26" t="s">
        <v>455</v>
      </c>
      <c r="T193" s="27" t="n">
        <v>46018</v>
      </c>
      <c r="U193" s="26" t="n">
        <v>2026</v>
      </c>
      <c r="V193" s="26"/>
    </row>
    <row r="194" customFormat="false" ht="15" hidden="false" customHeight="true" outlineLevel="0" collapsed="false">
      <c r="A194" s="29" t="s">
        <v>1316</v>
      </c>
      <c r="B194" s="29" t="n">
        <v>190</v>
      </c>
      <c r="C194" s="29" t="s">
        <v>1317</v>
      </c>
      <c r="D194" s="29" t="s">
        <v>483</v>
      </c>
      <c r="E194" s="29" t="s">
        <v>162</v>
      </c>
      <c r="F194" s="29" t="s">
        <v>1318</v>
      </c>
      <c r="G194" s="30" t="n">
        <v>44798</v>
      </c>
      <c r="H194" s="29" t="s">
        <v>177</v>
      </c>
      <c r="I194" s="29" t="s">
        <v>1319</v>
      </c>
      <c r="J194" s="29" t="s">
        <v>345</v>
      </c>
      <c r="K194" s="31" t="n">
        <v>20.1</v>
      </c>
      <c r="L194" s="31" t="n">
        <v>6.2</v>
      </c>
      <c r="M194" s="29" t="s">
        <v>179</v>
      </c>
      <c r="N194" s="29" t="n">
        <v>40</v>
      </c>
      <c r="O194" s="29" t="s">
        <v>1320</v>
      </c>
      <c r="P194" s="29" t="s">
        <v>1321</v>
      </c>
      <c r="Q194" s="29" t="s">
        <v>338</v>
      </c>
      <c r="R194" s="29" t="s">
        <v>171</v>
      </c>
      <c r="S194" s="29" t="s">
        <v>339</v>
      </c>
      <c r="T194" s="30" t="n">
        <v>45994</v>
      </c>
      <c r="U194" s="29" t="n">
        <v>2026</v>
      </c>
      <c r="V194" s="29"/>
    </row>
    <row r="195" customFormat="false" ht="15" hidden="false" customHeight="true" outlineLevel="0" collapsed="false">
      <c r="A195" s="26" t="s">
        <v>1322</v>
      </c>
      <c r="B195" s="26" t="n">
        <v>191</v>
      </c>
      <c r="C195" s="26" t="s">
        <v>1323</v>
      </c>
      <c r="D195" s="26" t="s">
        <v>1324</v>
      </c>
      <c r="E195" s="26" t="s">
        <v>206</v>
      </c>
      <c r="F195" s="26"/>
      <c r="G195" s="27" t="n">
        <v>44799</v>
      </c>
      <c r="H195" s="26" t="s">
        <v>177</v>
      </c>
      <c r="I195" s="26" t="s">
        <v>1325</v>
      </c>
      <c r="J195" s="26" t="s">
        <v>383</v>
      </c>
      <c r="K195" s="28" t="n">
        <v>26.2</v>
      </c>
      <c r="L195" s="28" t="n">
        <v>9.2</v>
      </c>
      <c r="M195" s="26" t="s">
        <v>199</v>
      </c>
      <c r="N195" s="26" t="n">
        <v>50</v>
      </c>
      <c r="O195" s="26" t="s">
        <v>1326</v>
      </c>
      <c r="P195" s="26" t="s">
        <v>1327</v>
      </c>
      <c r="Q195" s="26" t="s">
        <v>182</v>
      </c>
      <c r="R195" s="26" t="s">
        <v>183</v>
      </c>
      <c r="S195" s="26" t="s">
        <v>184</v>
      </c>
      <c r="T195" s="27" t="n">
        <v>46000</v>
      </c>
      <c r="U195" s="26" t="n">
        <v>2026</v>
      </c>
      <c r="V195" s="26"/>
    </row>
    <row r="196" customFormat="false" ht="15" hidden="false" customHeight="true" outlineLevel="0" collapsed="false">
      <c r="A196" s="29" t="s">
        <v>1328</v>
      </c>
      <c r="B196" s="29" t="n">
        <v>192</v>
      </c>
      <c r="C196" s="29" t="s">
        <v>1329</v>
      </c>
      <c r="D196" s="29" t="s">
        <v>1127</v>
      </c>
      <c r="E196" s="29" t="s">
        <v>206</v>
      </c>
      <c r="F196" s="29"/>
      <c r="G196" s="30" t="n">
        <v>44799</v>
      </c>
      <c r="H196" s="29" t="s">
        <v>177</v>
      </c>
      <c r="I196" s="29" t="s">
        <v>1330</v>
      </c>
      <c r="J196" s="29" t="s">
        <v>322</v>
      </c>
      <c r="K196" s="31" t="n">
        <v>21</v>
      </c>
      <c r="L196" s="31" t="n">
        <v>7.2</v>
      </c>
      <c r="M196" s="29" t="s">
        <v>209</v>
      </c>
      <c r="N196" s="29" t="n">
        <v>45</v>
      </c>
      <c r="O196" s="29" t="s">
        <v>1331</v>
      </c>
      <c r="P196" s="29" t="s">
        <v>1332</v>
      </c>
      <c r="Q196" s="29" t="s">
        <v>299</v>
      </c>
      <c r="R196" s="29" t="s">
        <v>171</v>
      </c>
      <c r="S196" s="29" t="s">
        <v>300</v>
      </c>
      <c r="T196" s="30" t="n">
        <v>46012</v>
      </c>
      <c r="U196" s="29" t="n">
        <v>2026</v>
      </c>
      <c r="V196" s="29"/>
    </row>
    <row r="197" customFormat="false" ht="15" hidden="false" customHeight="true" outlineLevel="0" collapsed="false">
      <c r="A197" s="26" t="s">
        <v>1333</v>
      </c>
      <c r="B197" s="26" t="n">
        <v>193</v>
      </c>
      <c r="C197" s="26" t="s">
        <v>1334</v>
      </c>
      <c r="D197" s="26" t="s">
        <v>1335</v>
      </c>
      <c r="E197" s="26" t="s">
        <v>226</v>
      </c>
      <c r="F197" s="26" t="s">
        <v>1336</v>
      </c>
      <c r="G197" s="27" t="n">
        <v>44799</v>
      </c>
      <c r="H197" s="26" t="s">
        <v>177</v>
      </c>
      <c r="I197" s="26" t="s">
        <v>1337</v>
      </c>
      <c r="J197" s="26" t="s">
        <v>259</v>
      </c>
      <c r="K197" s="28" t="n">
        <v>20.2</v>
      </c>
      <c r="L197" s="28" t="n">
        <v>5.8</v>
      </c>
      <c r="M197" s="26" t="s">
        <v>900</v>
      </c>
      <c r="N197" s="26" t="n">
        <v>28</v>
      </c>
      <c r="O197" s="26" t="s">
        <v>1338</v>
      </c>
      <c r="P197" s="26" t="s">
        <v>1339</v>
      </c>
      <c r="Q197" s="26" t="s">
        <v>232</v>
      </c>
      <c r="R197" s="26" t="s">
        <v>183</v>
      </c>
      <c r="S197" s="26" t="s">
        <v>233</v>
      </c>
      <c r="T197" s="27" t="n">
        <v>46012</v>
      </c>
      <c r="U197" s="26" t="n">
        <v>2026</v>
      </c>
      <c r="V197" s="26"/>
    </row>
    <row r="198" customFormat="false" ht="15" hidden="false" customHeight="true" outlineLevel="0" collapsed="false">
      <c r="A198" s="29" t="s">
        <v>1340</v>
      </c>
      <c r="B198" s="29" t="n">
        <v>194</v>
      </c>
      <c r="C198" s="29" t="s">
        <v>1133</v>
      </c>
      <c r="D198" s="29" t="s">
        <v>1341</v>
      </c>
      <c r="E198" s="29" t="s">
        <v>311</v>
      </c>
      <c r="F198" s="29" t="s">
        <v>1342</v>
      </c>
      <c r="G198" s="30" t="n">
        <v>44799</v>
      </c>
      <c r="H198" s="29" t="s">
        <v>177</v>
      </c>
      <c r="I198" s="29" t="s">
        <v>1343</v>
      </c>
      <c r="J198" s="29" t="s">
        <v>259</v>
      </c>
      <c r="K198" s="31" t="n">
        <v>26.9</v>
      </c>
      <c r="L198" s="31" t="n">
        <v>7.9</v>
      </c>
      <c r="M198" s="29" t="s">
        <v>209</v>
      </c>
      <c r="N198" s="29" t="n">
        <v>40</v>
      </c>
      <c r="O198" s="29" t="s">
        <v>1344</v>
      </c>
      <c r="P198" s="29" t="s">
        <v>1345</v>
      </c>
      <c r="Q198" s="29" t="s">
        <v>252</v>
      </c>
      <c r="R198" s="29" t="s">
        <v>171</v>
      </c>
      <c r="S198" s="29" t="s">
        <v>253</v>
      </c>
      <c r="T198" s="30" t="n">
        <v>46015</v>
      </c>
      <c r="U198" s="29" t="n">
        <v>2026</v>
      </c>
      <c r="V198" s="29"/>
    </row>
    <row r="199" customFormat="false" ht="15" hidden="false" customHeight="true" outlineLevel="0" collapsed="false">
      <c r="A199" s="26" t="s">
        <v>1346</v>
      </c>
      <c r="B199" s="26" t="n">
        <v>195</v>
      </c>
      <c r="C199" s="26" t="s">
        <v>1347</v>
      </c>
      <c r="D199" s="26" t="s">
        <v>660</v>
      </c>
      <c r="E199" s="26" t="s">
        <v>311</v>
      </c>
      <c r="F199" s="26" t="s">
        <v>1348</v>
      </c>
      <c r="G199" s="27" t="n">
        <v>44800</v>
      </c>
      <c r="H199" s="26" t="s">
        <v>177</v>
      </c>
      <c r="I199" s="26" t="s">
        <v>275</v>
      </c>
      <c r="J199" s="26" t="s">
        <v>198</v>
      </c>
      <c r="K199" s="28" t="n">
        <v>27.2</v>
      </c>
      <c r="L199" s="28" t="n">
        <v>9.4</v>
      </c>
      <c r="M199" s="26" t="s">
        <v>209</v>
      </c>
      <c r="N199" s="26" t="n">
        <v>45</v>
      </c>
      <c r="O199" s="26" t="s">
        <v>1349</v>
      </c>
      <c r="P199" s="26" t="s">
        <v>1350</v>
      </c>
      <c r="Q199" s="26" t="s">
        <v>330</v>
      </c>
      <c r="R199" s="26" t="s">
        <v>171</v>
      </c>
      <c r="S199" s="26" t="s">
        <v>331</v>
      </c>
      <c r="T199" s="27" t="n">
        <v>46008</v>
      </c>
      <c r="U199" s="26" t="n">
        <v>2026</v>
      </c>
      <c r="V199" s="26"/>
    </row>
    <row r="200" customFormat="false" ht="15" hidden="false" customHeight="true" outlineLevel="0" collapsed="false">
      <c r="A200" s="29" t="s">
        <v>1351</v>
      </c>
      <c r="B200" s="29" t="n">
        <v>196</v>
      </c>
      <c r="C200" s="29" t="s">
        <v>1352</v>
      </c>
      <c r="D200" s="29" t="s">
        <v>161</v>
      </c>
      <c r="E200" s="29" t="s">
        <v>206</v>
      </c>
      <c r="F200" s="29"/>
      <c r="G200" s="30" t="n">
        <v>44801</v>
      </c>
      <c r="H200" s="29" t="s">
        <v>177</v>
      </c>
      <c r="I200" s="29" t="s">
        <v>1353</v>
      </c>
      <c r="J200" s="29" t="s">
        <v>198</v>
      </c>
      <c r="K200" s="31" t="n">
        <v>53</v>
      </c>
      <c r="L200" s="31" t="n">
        <v>17.5</v>
      </c>
      <c r="M200" s="29" t="s">
        <v>179</v>
      </c>
      <c r="N200" s="29" t="n">
        <v>50</v>
      </c>
      <c r="O200" s="29" t="s">
        <v>1354</v>
      </c>
      <c r="P200" s="29" t="s">
        <v>1355</v>
      </c>
      <c r="Q200" s="29" t="s">
        <v>262</v>
      </c>
      <c r="R200" s="29" t="s">
        <v>171</v>
      </c>
      <c r="S200" s="29" t="s">
        <v>263</v>
      </c>
      <c r="T200" s="30" t="n">
        <v>45995</v>
      </c>
      <c r="U200" s="29" t="n">
        <v>2026</v>
      </c>
      <c r="V200" s="29"/>
    </row>
    <row r="201" customFormat="false" ht="15" hidden="false" customHeight="true" outlineLevel="0" collapsed="false">
      <c r="A201" s="26" t="s">
        <v>1356</v>
      </c>
      <c r="B201" s="26" t="n">
        <v>197</v>
      </c>
      <c r="C201" s="26" t="s">
        <v>1357</v>
      </c>
      <c r="D201" s="26" t="s">
        <v>649</v>
      </c>
      <c r="E201" s="26" t="s">
        <v>188</v>
      </c>
      <c r="F201" s="26"/>
      <c r="G201" s="27" t="n">
        <v>44801</v>
      </c>
      <c r="H201" s="26" t="s">
        <v>177</v>
      </c>
      <c r="I201" s="26" t="s">
        <v>1358</v>
      </c>
      <c r="J201" s="26" t="s">
        <v>198</v>
      </c>
      <c r="K201" s="28" t="n">
        <v>54.7</v>
      </c>
      <c r="L201" s="28" t="n">
        <v>19.1</v>
      </c>
      <c r="M201" s="26" t="s">
        <v>167</v>
      </c>
      <c r="N201" s="26" t="n">
        <v>24</v>
      </c>
      <c r="O201" s="26" t="s">
        <v>1359</v>
      </c>
      <c r="P201" s="26" t="s">
        <v>1360</v>
      </c>
      <c r="Q201" s="26" t="s">
        <v>252</v>
      </c>
      <c r="R201" s="26" t="s">
        <v>171</v>
      </c>
      <c r="S201" s="26" t="s">
        <v>253</v>
      </c>
      <c r="T201" s="27" t="n">
        <v>46002</v>
      </c>
      <c r="U201" s="26" t="n">
        <v>2026</v>
      </c>
      <c r="V201" s="26"/>
    </row>
    <row r="202" customFormat="false" ht="15" hidden="false" customHeight="true" outlineLevel="0" collapsed="false">
      <c r="A202" s="29" t="s">
        <v>1361</v>
      </c>
      <c r="B202" s="29" t="n">
        <v>198</v>
      </c>
      <c r="C202" s="29" t="s">
        <v>648</v>
      </c>
      <c r="D202" s="29" t="s">
        <v>1362</v>
      </c>
      <c r="E202" s="29" t="s">
        <v>245</v>
      </c>
      <c r="F202" s="29" t="s">
        <v>1363</v>
      </c>
      <c r="G202" s="30" t="n">
        <v>44802</v>
      </c>
      <c r="H202" s="29" t="s">
        <v>295</v>
      </c>
      <c r="I202" s="29" t="s">
        <v>594</v>
      </c>
      <c r="J202" s="29" t="s">
        <v>198</v>
      </c>
      <c r="K202" s="31" t="n">
        <v>31</v>
      </c>
      <c r="L202" s="31" t="n">
        <v>10.1</v>
      </c>
      <c r="M202" s="29" t="s">
        <v>209</v>
      </c>
      <c r="N202" s="29" t="n">
        <v>28</v>
      </c>
      <c r="O202" s="29" t="s">
        <v>1364</v>
      </c>
      <c r="P202" s="29" t="s">
        <v>1365</v>
      </c>
      <c r="Q202" s="29" t="s">
        <v>262</v>
      </c>
      <c r="R202" s="29" t="s">
        <v>171</v>
      </c>
      <c r="S202" s="29" t="s">
        <v>263</v>
      </c>
      <c r="T202" s="30" t="n">
        <v>46011</v>
      </c>
      <c r="U202" s="29" t="n">
        <v>2026</v>
      </c>
      <c r="V202" s="29"/>
    </row>
    <row r="203" customFormat="false" ht="15" hidden="false" customHeight="true" outlineLevel="0" collapsed="false">
      <c r="A203" s="26" t="s">
        <v>1366</v>
      </c>
      <c r="B203" s="26" t="n">
        <v>199</v>
      </c>
      <c r="C203" s="26" t="s">
        <v>496</v>
      </c>
      <c r="D203" s="26" t="s">
        <v>1367</v>
      </c>
      <c r="E203" s="26" t="s">
        <v>206</v>
      </c>
      <c r="F203" s="26"/>
      <c r="G203" s="27" t="n">
        <v>44803</v>
      </c>
      <c r="H203" s="26" t="s">
        <v>177</v>
      </c>
      <c r="I203" s="26" t="s">
        <v>1368</v>
      </c>
      <c r="J203" s="26" t="s">
        <v>259</v>
      </c>
      <c r="K203" s="28" t="n">
        <v>57.3</v>
      </c>
      <c r="L203" s="28" t="n">
        <v>16.2</v>
      </c>
      <c r="M203" s="26" t="s">
        <v>276</v>
      </c>
      <c r="N203" s="26" t="n">
        <v>36</v>
      </c>
      <c r="O203" s="26" t="s">
        <v>1369</v>
      </c>
      <c r="P203" s="26" t="s">
        <v>1370</v>
      </c>
      <c r="Q203" s="26" t="s">
        <v>202</v>
      </c>
      <c r="R203" s="26" t="s">
        <v>171</v>
      </c>
      <c r="S203" s="26" t="s">
        <v>203</v>
      </c>
      <c r="T203" s="27" t="n">
        <v>46000</v>
      </c>
      <c r="U203" s="26" t="n">
        <v>2026</v>
      </c>
      <c r="V203" s="26"/>
    </row>
    <row r="204" customFormat="false" ht="15" hidden="false" customHeight="true" outlineLevel="0" collapsed="false">
      <c r="A204" s="29" t="s">
        <v>1371</v>
      </c>
      <c r="B204" s="29" t="n">
        <v>200</v>
      </c>
      <c r="C204" s="29" t="s">
        <v>1088</v>
      </c>
      <c r="D204" s="29" t="s">
        <v>356</v>
      </c>
      <c r="E204" s="29" t="s">
        <v>206</v>
      </c>
      <c r="F204" s="29"/>
      <c r="G204" s="30" t="n">
        <v>44803</v>
      </c>
      <c r="H204" s="29" t="s">
        <v>177</v>
      </c>
      <c r="I204" s="29" t="s">
        <v>1372</v>
      </c>
      <c r="J204" s="29" t="s">
        <v>270</v>
      </c>
      <c r="K204" s="31" t="n">
        <v>41.2</v>
      </c>
      <c r="L204" s="31" t="n">
        <v>11.9</v>
      </c>
      <c r="M204" s="29" t="s">
        <v>179</v>
      </c>
      <c r="N204" s="29" t="n">
        <v>28</v>
      </c>
      <c r="O204" s="29" t="s">
        <v>1373</v>
      </c>
      <c r="P204" s="29" t="s">
        <v>1374</v>
      </c>
      <c r="Q204" s="29" t="s">
        <v>262</v>
      </c>
      <c r="R204" s="29" t="s">
        <v>171</v>
      </c>
      <c r="S204" s="29" t="s">
        <v>263</v>
      </c>
      <c r="T204" s="30" t="n">
        <v>46002</v>
      </c>
      <c r="U204" s="29" t="n">
        <v>2026</v>
      </c>
      <c r="V204" s="29"/>
    </row>
    <row r="205" customFormat="false" ht="15" hidden="false" customHeight="true" outlineLevel="0" collapsed="false">
      <c r="A205" s="26" t="s">
        <v>1375</v>
      </c>
      <c r="B205" s="26" t="n">
        <v>201</v>
      </c>
      <c r="C205" s="26" t="s">
        <v>496</v>
      </c>
      <c r="D205" s="26" t="s">
        <v>216</v>
      </c>
      <c r="E205" s="26" t="s">
        <v>206</v>
      </c>
      <c r="F205" s="26"/>
      <c r="G205" s="27" t="n">
        <v>44804</v>
      </c>
      <c r="H205" s="26" t="s">
        <v>295</v>
      </c>
      <c r="I205" s="26" t="s">
        <v>1376</v>
      </c>
      <c r="J205" s="26" t="s">
        <v>166</v>
      </c>
      <c r="K205" s="28" t="n">
        <v>41.5</v>
      </c>
      <c r="L205" s="28" t="n">
        <v>11.9</v>
      </c>
      <c r="M205" s="26" t="s">
        <v>179</v>
      </c>
      <c r="N205" s="26" t="n">
        <v>32</v>
      </c>
      <c r="O205" s="26" t="s">
        <v>1377</v>
      </c>
      <c r="P205" s="26" t="s">
        <v>1378</v>
      </c>
      <c r="Q205" s="26" t="s">
        <v>182</v>
      </c>
      <c r="R205" s="26" t="s">
        <v>183</v>
      </c>
      <c r="S205" s="26" t="s">
        <v>184</v>
      </c>
      <c r="T205" s="27" t="n">
        <v>45999</v>
      </c>
      <c r="U205" s="26" t="n">
        <v>2026</v>
      </c>
      <c r="V205" s="26"/>
    </row>
    <row r="206" customFormat="false" ht="15" hidden="false" customHeight="true" outlineLevel="0" collapsed="false">
      <c r="A206" s="29" t="s">
        <v>1379</v>
      </c>
      <c r="B206" s="29" t="n">
        <v>202</v>
      </c>
      <c r="C206" s="29" t="s">
        <v>387</v>
      </c>
      <c r="D206" s="29" t="s">
        <v>922</v>
      </c>
      <c r="E206" s="29" t="s">
        <v>188</v>
      </c>
      <c r="F206" s="29"/>
      <c r="G206" s="30" t="n">
        <v>44807</v>
      </c>
      <c r="H206" s="29" t="s">
        <v>177</v>
      </c>
      <c r="I206" s="29" t="s">
        <v>1380</v>
      </c>
      <c r="J206" s="29" t="s">
        <v>166</v>
      </c>
      <c r="K206" s="31" t="n">
        <v>44</v>
      </c>
      <c r="L206" s="31" t="n">
        <v>15.2</v>
      </c>
      <c r="M206" s="29" t="s">
        <v>314</v>
      </c>
      <c r="N206" s="29" t="n">
        <v>24</v>
      </c>
      <c r="O206" s="29" t="s">
        <v>1381</v>
      </c>
      <c r="P206" s="29" t="s">
        <v>1382</v>
      </c>
      <c r="Q206" s="29" t="s">
        <v>454</v>
      </c>
      <c r="R206" s="29" t="s">
        <v>171</v>
      </c>
      <c r="S206" s="29" t="s">
        <v>455</v>
      </c>
      <c r="T206" s="30" t="n">
        <v>46004</v>
      </c>
      <c r="U206" s="29" t="n">
        <v>2026</v>
      </c>
      <c r="V206" s="29"/>
    </row>
    <row r="207" customFormat="false" ht="15" hidden="false" customHeight="true" outlineLevel="0" collapsed="false">
      <c r="A207" s="26" t="s">
        <v>1383</v>
      </c>
      <c r="B207" s="26" t="n">
        <v>203</v>
      </c>
      <c r="C207" s="26" t="s">
        <v>1384</v>
      </c>
      <c r="D207" s="26" t="s">
        <v>1385</v>
      </c>
      <c r="E207" s="26" t="s">
        <v>311</v>
      </c>
      <c r="F207" s="26" t="s">
        <v>1386</v>
      </c>
      <c r="G207" s="27" t="n">
        <v>44808</v>
      </c>
      <c r="H207" s="26" t="s">
        <v>177</v>
      </c>
      <c r="I207" s="26" t="s">
        <v>1193</v>
      </c>
      <c r="J207" s="26" t="s">
        <v>198</v>
      </c>
      <c r="K207" s="28" t="n">
        <v>22.1</v>
      </c>
      <c r="L207" s="28" t="n">
        <v>6.3</v>
      </c>
      <c r="M207" s="26" t="s">
        <v>199</v>
      </c>
      <c r="N207" s="26" t="n">
        <v>32</v>
      </c>
      <c r="O207" s="26" t="s">
        <v>1387</v>
      </c>
      <c r="P207" s="26" t="s">
        <v>1388</v>
      </c>
      <c r="Q207" s="26" t="s">
        <v>212</v>
      </c>
      <c r="R207" s="26" t="s">
        <v>171</v>
      </c>
      <c r="S207" s="26" t="s">
        <v>213</v>
      </c>
      <c r="T207" s="27" t="n">
        <v>46011</v>
      </c>
      <c r="U207" s="26" t="n">
        <v>2026</v>
      </c>
      <c r="V207" s="26"/>
    </row>
    <row r="208" customFormat="false" ht="15" hidden="false" customHeight="true" outlineLevel="0" collapsed="false">
      <c r="A208" s="29" t="s">
        <v>1389</v>
      </c>
      <c r="B208" s="29" t="n">
        <v>204</v>
      </c>
      <c r="C208" s="29" t="s">
        <v>333</v>
      </c>
      <c r="D208" s="29" t="s">
        <v>835</v>
      </c>
      <c r="E208" s="29" t="s">
        <v>206</v>
      </c>
      <c r="F208" s="29"/>
      <c r="G208" s="30" t="n">
        <v>44808</v>
      </c>
      <c r="H208" s="29" t="s">
        <v>177</v>
      </c>
      <c r="I208" s="29" t="s">
        <v>1034</v>
      </c>
      <c r="J208" s="29" t="s">
        <v>248</v>
      </c>
      <c r="K208" s="31" t="n">
        <v>46.6</v>
      </c>
      <c r="L208" s="31" t="n">
        <v>15.5</v>
      </c>
      <c r="M208" s="29" t="s">
        <v>900</v>
      </c>
      <c r="N208" s="29" t="n">
        <v>50</v>
      </c>
      <c r="O208" s="29" t="s">
        <v>1390</v>
      </c>
      <c r="P208" s="29" t="s">
        <v>1391</v>
      </c>
      <c r="Q208" s="29" t="s">
        <v>182</v>
      </c>
      <c r="R208" s="29" t="s">
        <v>183</v>
      </c>
      <c r="S208" s="29" t="s">
        <v>184</v>
      </c>
      <c r="T208" s="30" t="n">
        <v>45996</v>
      </c>
      <c r="U208" s="29" t="n">
        <v>2026</v>
      </c>
      <c r="V208" s="29"/>
    </row>
    <row r="209" customFormat="false" ht="15" hidden="false" customHeight="true" outlineLevel="0" collapsed="false">
      <c r="A209" s="26" t="s">
        <v>1392</v>
      </c>
      <c r="B209" s="26" t="n">
        <v>205</v>
      </c>
      <c r="C209" s="26" t="s">
        <v>1393</v>
      </c>
      <c r="D209" s="26" t="s">
        <v>281</v>
      </c>
      <c r="E209" s="26" t="s">
        <v>226</v>
      </c>
      <c r="F209" s="26" t="s">
        <v>1394</v>
      </c>
      <c r="G209" s="27" t="n">
        <v>44809</v>
      </c>
      <c r="H209" s="26" t="s">
        <v>177</v>
      </c>
      <c r="I209" s="26" t="s">
        <v>1395</v>
      </c>
      <c r="J209" s="26" t="s">
        <v>259</v>
      </c>
      <c r="K209" s="28" t="n">
        <v>31.1</v>
      </c>
      <c r="L209" s="28" t="n">
        <v>11</v>
      </c>
      <c r="M209" s="26" t="s">
        <v>209</v>
      </c>
      <c r="N209" s="26" t="n">
        <v>50</v>
      </c>
      <c r="O209" s="26" t="s">
        <v>1396</v>
      </c>
      <c r="P209" s="26" t="s">
        <v>1397</v>
      </c>
      <c r="Q209" s="26" t="s">
        <v>262</v>
      </c>
      <c r="R209" s="26" t="s">
        <v>171</v>
      </c>
      <c r="S209" s="26" t="s">
        <v>263</v>
      </c>
      <c r="T209" s="27" t="n">
        <v>46008</v>
      </c>
      <c r="U209" s="26" t="n">
        <v>2026</v>
      </c>
      <c r="V209" s="26"/>
    </row>
    <row r="210" customFormat="false" ht="15" hidden="false" customHeight="true" outlineLevel="0" collapsed="false">
      <c r="A210" s="29" t="s">
        <v>1398</v>
      </c>
      <c r="B210" s="29" t="n">
        <v>206</v>
      </c>
      <c r="C210" s="29" t="s">
        <v>915</v>
      </c>
      <c r="D210" s="29" t="s">
        <v>544</v>
      </c>
      <c r="E210" s="29" t="s">
        <v>206</v>
      </c>
      <c r="F210" s="29"/>
      <c r="G210" s="30" t="n">
        <v>44810</v>
      </c>
      <c r="H210" s="29" t="s">
        <v>177</v>
      </c>
      <c r="I210" s="29" t="s">
        <v>1399</v>
      </c>
      <c r="J210" s="29" t="s">
        <v>208</v>
      </c>
      <c r="K210" s="31" t="n">
        <v>41.9</v>
      </c>
      <c r="L210" s="31" t="n">
        <v>14.8</v>
      </c>
      <c r="M210" s="29" t="s">
        <v>167</v>
      </c>
      <c r="N210" s="29" t="n">
        <v>32</v>
      </c>
      <c r="O210" s="29" t="s">
        <v>1400</v>
      </c>
      <c r="P210" s="29"/>
      <c r="Q210" s="29" t="s">
        <v>252</v>
      </c>
      <c r="R210" s="29" t="s">
        <v>171</v>
      </c>
      <c r="S210" s="29" t="s">
        <v>253</v>
      </c>
      <c r="T210" s="30" t="n">
        <v>46008</v>
      </c>
      <c r="U210" s="29" t="n">
        <v>2026</v>
      </c>
      <c r="V210" s="29"/>
    </row>
    <row r="211" customFormat="false" ht="15" hidden="false" customHeight="true" outlineLevel="0" collapsed="false">
      <c r="A211" s="26" t="s">
        <v>1401</v>
      </c>
      <c r="B211" s="26" t="n">
        <v>207</v>
      </c>
      <c r="C211" s="26" t="s">
        <v>292</v>
      </c>
      <c r="D211" s="26" t="s">
        <v>1402</v>
      </c>
      <c r="E211" s="26" t="s">
        <v>188</v>
      </c>
      <c r="F211" s="26"/>
      <c r="G211" s="27" t="n">
        <v>44811</v>
      </c>
      <c r="H211" s="26" t="s">
        <v>177</v>
      </c>
      <c r="I211" s="26" t="s">
        <v>432</v>
      </c>
      <c r="J211" s="26" t="s">
        <v>322</v>
      </c>
      <c r="K211" s="28" t="n">
        <v>42.9</v>
      </c>
      <c r="L211" s="28" t="n">
        <v>12.7</v>
      </c>
      <c r="M211" s="26" t="s">
        <v>179</v>
      </c>
      <c r="N211" s="26" t="n">
        <v>45</v>
      </c>
      <c r="O211" s="26" t="s">
        <v>1403</v>
      </c>
      <c r="P211" s="26" t="s">
        <v>1404</v>
      </c>
      <c r="Q211" s="26" t="s">
        <v>338</v>
      </c>
      <c r="R211" s="26" t="s">
        <v>171</v>
      </c>
      <c r="S211" s="26" t="s">
        <v>339</v>
      </c>
      <c r="T211" s="27" t="n">
        <v>45994</v>
      </c>
      <c r="U211" s="26" t="n">
        <v>2026</v>
      </c>
      <c r="V211" s="26"/>
    </row>
    <row r="212" customFormat="false" ht="15" hidden="false" customHeight="true" outlineLevel="0" collapsed="false">
      <c r="A212" s="29" t="s">
        <v>1405</v>
      </c>
      <c r="B212" s="29" t="n">
        <v>208</v>
      </c>
      <c r="C212" s="29" t="s">
        <v>1005</v>
      </c>
      <c r="D212" s="29" t="s">
        <v>1406</v>
      </c>
      <c r="E212" s="29" t="s">
        <v>195</v>
      </c>
      <c r="F212" s="29" t="s">
        <v>1007</v>
      </c>
      <c r="G212" s="30" t="n">
        <v>44812</v>
      </c>
      <c r="H212" s="29" t="s">
        <v>177</v>
      </c>
      <c r="I212" s="29" t="s">
        <v>714</v>
      </c>
      <c r="J212" s="29" t="s">
        <v>229</v>
      </c>
      <c r="K212" s="31" t="n">
        <v>19.8</v>
      </c>
      <c r="L212" s="31" t="n">
        <v>5.7</v>
      </c>
      <c r="M212" s="29" t="s">
        <v>167</v>
      </c>
      <c r="N212" s="29" t="n">
        <v>36</v>
      </c>
      <c r="O212" s="29" t="s">
        <v>1407</v>
      </c>
      <c r="P212" s="29" t="s">
        <v>1408</v>
      </c>
      <c r="Q212" s="29" t="s">
        <v>232</v>
      </c>
      <c r="R212" s="29" t="s">
        <v>183</v>
      </c>
      <c r="S212" s="29" t="s">
        <v>233</v>
      </c>
      <c r="T212" s="30" t="n">
        <v>46008</v>
      </c>
      <c r="U212" s="29" t="n">
        <v>2026</v>
      </c>
      <c r="V212" s="29"/>
    </row>
    <row r="213" customFormat="false" ht="15" hidden="false" customHeight="true" outlineLevel="0" collapsed="false">
      <c r="A213" s="26" t="s">
        <v>1409</v>
      </c>
      <c r="B213" s="26" t="n">
        <v>209</v>
      </c>
      <c r="C213" s="26" t="s">
        <v>1410</v>
      </c>
      <c r="D213" s="26" t="s">
        <v>1301</v>
      </c>
      <c r="E213" s="26" t="s">
        <v>188</v>
      </c>
      <c r="F213" s="26"/>
      <c r="G213" s="27" t="n">
        <v>44813</v>
      </c>
      <c r="H213" s="26" t="s">
        <v>177</v>
      </c>
      <c r="I213" s="26" t="s">
        <v>1411</v>
      </c>
      <c r="J213" s="26" t="s">
        <v>259</v>
      </c>
      <c r="K213" s="28" t="n">
        <v>60</v>
      </c>
      <c r="L213" s="28" t="n">
        <v>21.2</v>
      </c>
      <c r="M213" s="26" t="s">
        <v>209</v>
      </c>
      <c r="N213" s="26" t="n">
        <v>32</v>
      </c>
      <c r="O213" s="26" t="s">
        <v>1412</v>
      </c>
      <c r="P213" s="26" t="s">
        <v>1413</v>
      </c>
      <c r="Q213" s="26" t="s">
        <v>232</v>
      </c>
      <c r="R213" s="26" t="s">
        <v>183</v>
      </c>
      <c r="S213" s="26" t="s">
        <v>233</v>
      </c>
      <c r="T213" s="27" t="n">
        <v>45992</v>
      </c>
      <c r="U213" s="26" t="n">
        <v>2026</v>
      </c>
      <c r="V213" s="26"/>
    </row>
    <row r="214" customFormat="false" ht="15" hidden="false" customHeight="true" outlineLevel="0" collapsed="false">
      <c r="A214" s="29" t="s">
        <v>1414</v>
      </c>
      <c r="B214" s="29" t="n">
        <v>210</v>
      </c>
      <c r="C214" s="29" t="s">
        <v>1415</v>
      </c>
      <c r="D214" s="29" t="s">
        <v>922</v>
      </c>
      <c r="E214" s="29" t="s">
        <v>188</v>
      </c>
      <c r="F214" s="29"/>
      <c r="G214" s="30" t="n">
        <v>44813</v>
      </c>
      <c r="H214" s="29" t="s">
        <v>177</v>
      </c>
      <c r="I214" s="29" t="s">
        <v>1416</v>
      </c>
      <c r="J214" s="29" t="s">
        <v>322</v>
      </c>
      <c r="K214" s="31" t="n">
        <v>25.5</v>
      </c>
      <c r="L214" s="31" t="n">
        <v>7.3</v>
      </c>
      <c r="M214" s="29" t="s">
        <v>179</v>
      </c>
      <c r="N214" s="29" t="n">
        <v>45</v>
      </c>
      <c r="O214" s="29" t="s">
        <v>1417</v>
      </c>
      <c r="P214" s="29" t="s">
        <v>1418</v>
      </c>
      <c r="Q214" s="29" t="s">
        <v>202</v>
      </c>
      <c r="R214" s="29" t="s">
        <v>171</v>
      </c>
      <c r="S214" s="29" t="s">
        <v>203</v>
      </c>
      <c r="T214" s="30" t="n">
        <v>46017</v>
      </c>
      <c r="U214" s="29" t="n">
        <v>2026</v>
      </c>
      <c r="V214" s="29"/>
    </row>
    <row r="215" customFormat="false" ht="15" hidden="false" customHeight="true" outlineLevel="0" collapsed="false">
      <c r="A215" s="26" t="s">
        <v>1419</v>
      </c>
      <c r="B215" s="26" t="n">
        <v>211</v>
      </c>
      <c r="C215" s="26" t="s">
        <v>496</v>
      </c>
      <c r="D215" s="26" t="s">
        <v>483</v>
      </c>
      <c r="E215" s="26" t="s">
        <v>188</v>
      </c>
      <c r="F215" s="26"/>
      <c r="G215" s="27" t="n">
        <v>44813</v>
      </c>
      <c r="H215" s="26" t="s">
        <v>177</v>
      </c>
      <c r="I215" s="26" t="s">
        <v>1182</v>
      </c>
      <c r="J215" s="26" t="s">
        <v>208</v>
      </c>
      <c r="K215" s="28" t="n">
        <v>18.9</v>
      </c>
      <c r="L215" s="28" t="n">
        <v>5.5</v>
      </c>
      <c r="M215" s="26" t="s">
        <v>900</v>
      </c>
      <c r="N215" s="26" t="n">
        <v>40</v>
      </c>
      <c r="O215" s="26" t="s">
        <v>1420</v>
      </c>
      <c r="P215" s="26" t="s">
        <v>1421</v>
      </c>
      <c r="Q215" s="26" t="s">
        <v>330</v>
      </c>
      <c r="R215" s="26" t="s">
        <v>171</v>
      </c>
      <c r="S215" s="26" t="s">
        <v>331</v>
      </c>
      <c r="T215" s="27" t="n">
        <v>46015</v>
      </c>
      <c r="U215" s="26" t="n">
        <v>2026</v>
      </c>
      <c r="V215" s="26"/>
    </row>
    <row r="216" customFormat="false" ht="15" hidden="false" customHeight="true" outlineLevel="0" collapsed="false">
      <c r="A216" s="29" t="s">
        <v>1422</v>
      </c>
      <c r="B216" s="29" t="n">
        <v>212</v>
      </c>
      <c r="C216" s="29" t="s">
        <v>1423</v>
      </c>
      <c r="D216" s="29" t="s">
        <v>1424</v>
      </c>
      <c r="E216" s="29" t="s">
        <v>206</v>
      </c>
      <c r="F216" s="29"/>
      <c r="G216" s="30" t="n">
        <v>44813</v>
      </c>
      <c r="H216" s="29" t="s">
        <v>177</v>
      </c>
      <c r="I216" s="29" t="s">
        <v>1425</v>
      </c>
      <c r="J216" s="29" t="s">
        <v>345</v>
      </c>
      <c r="K216" s="31" t="n">
        <v>49.9</v>
      </c>
      <c r="L216" s="31" t="n">
        <v>17.2</v>
      </c>
      <c r="M216" s="29" t="s">
        <v>179</v>
      </c>
      <c r="N216" s="29" t="n">
        <v>50</v>
      </c>
      <c r="O216" s="29" t="s">
        <v>1426</v>
      </c>
      <c r="P216" s="29" t="s">
        <v>1427</v>
      </c>
      <c r="Q216" s="29" t="s">
        <v>454</v>
      </c>
      <c r="R216" s="29" t="s">
        <v>171</v>
      </c>
      <c r="S216" s="29" t="s">
        <v>455</v>
      </c>
      <c r="T216" s="30" t="n">
        <v>45994</v>
      </c>
      <c r="U216" s="29" t="n">
        <v>2026</v>
      </c>
      <c r="V216" s="29"/>
    </row>
    <row r="217" customFormat="false" ht="15" hidden="false" customHeight="true" outlineLevel="0" collapsed="false">
      <c r="A217" s="26" t="s">
        <v>1428</v>
      </c>
      <c r="B217" s="26" t="n">
        <v>213</v>
      </c>
      <c r="C217" s="26" t="s">
        <v>215</v>
      </c>
      <c r="D217" s="26" t="s">
        <v>1429</v>
      </c>
      <c r="E217" s="26" t="s">
        <v>267</v>
      </c>
      <c r="F217" s="26" t="s">
        <v>1430</v>
      </c>
      <c r="G217" s="27" t="n">
        <v>44814</v>
      </c>
      <c r="H217" s="26" t="s">
        <v>164</v>
      </c>
      <c r="I217" s="26" t="s">
        <v>1431</v>
      </c>
      <c r="J217" s="26" t="s">
        <v>322</v>
      </c>
      <c r="K217" s="28" t="n">
        <v>34.5</v>
      </c>
      <c r="L217" s="28" t="n">
        <v>11.2</v>
      </c>
      <c r="M217" s="26" t="s">
        <v>276</v>
      </c>
      <c r="N217" s="26" t="n">
        <v>32</v>
      </c>
      <c r="O217" s="26" t="s">
        <v>1432</v>
      </c>
      <c r="P217" s="26" t="s">
        <v>1433</v>
      </c>
      <c r="Q217" s="26" t="s">
        <v>262</v>
      </c>
      <c r="R217" s="26" t="s">
        <v>171</v>
      </c>
      <c r="S217" s="26" t="s">
        <v>263</v>
      </c>
      <c r="T217" s="26"/>
      <c r="U217" s="26" t="n">
        <v>2022</v>
      </c>
      <c r="V217" s="26"/>
    </row>
    <row r="218" customFormat="false" ht="15" hidden="false" customHeight="true" outlineLevel="0" collapsed="false">
      <c r="A218" s="29" t="s">
        <v>1434</v>
      </c>
      <c r="B218" s="29" t="n">
        <v>214</v>
      </c>
      <c r="C218" s="29" t="s">
        <v>1435</v>
      </c>
      <c r="D218" s="29" t="s">
        <v>1203</v>
      </c>
      <c r="E218" s="29" t="s">
        <v>188</v>
      </c>
      <c r="F218" s="29"/>
      <c r="G218" s="30" t="n">
        <v>44814</v>
      </c>
      <c r="H218" s="29" t="s">
        <v>177</v>
      </c>
      <c r="I218" s="29" t="s">
        <v>917</v>
      </c>
      <c r="J218" s="29" t="s">
        <v>248</v>
      </c>
      <c r="K218" s="31" t="n">
        <v>19.9</v>
      </c>
      <c r="L218" s="31" t="n">
        <v>5.9</v>
      </c>
      <c r="M218" s="29" t="s">
        <v>900</v>
      </c>
      <c r="N218" s="29" t="n">
        <v>45</v>
      </c>
      <c r="O218" s="29" t="s">
        <v>1436</v>
      </c>
      <c r="P218" s="29" t="s">
        <v>1437</v>
      </c>
      <c r="Q218" s="29" t="s">
        <v>182</v>
      </c>
      <c r="R218" s="29" t="s">
        <v>183</v>
      </c>
      <c r="S218" s="29" t="s">
        <v>184</v>
      </c>
      <c r="T218" s="30" t="n">
        <v>46015</v>
      </c>
      <c r="U218" s="29" t="n">
        <v>2026</v>
      </c>
      <c r="V218" s="29"/>
    </row>
    <row r="219" customFormat="false" ht="15" hidden="false" customHeight="true" outlineLevel="0" collapsed="false">
      <c r="A219" s="26" t="s">
        <v>1438</v>
      </c>
      <c r="B219" s="26" t="n">
        <v>215</v>
      </c>
      <c r="C219" s="26" t="s">
        <v>1439</v>
      </c>
      <c r="D219" s="26" t="s">
        <v>835</v>
      </c>
      <c r="E219" s="26" t="s">
        <v>188</v>
      </c>
      <c r="F219" s="26"/>
      <c r="G219" s="27" t="n">
        <v>44815</v>
      </c>
      <c r="H219" s="26" t="s">
        <v>177</v>
      </c>
      <c r="I219" s="26" t="s">
        <v>1440</v>
      </c>
      <c r="J219" s="26" t="s">
        <v>345</v>
      </c>
      <c r="K219" s="28" t="n">
        <v>27.2</v>
      </c>
      <c r="L219" s="28" t="n">
        <v>9.2</v>
      </c>
      <c r="M219" s="26" t="s">
        <v>209</v>
      </c>
      <c r="N219" s="26" t="n">
        <v>50</v>
      </c>
      <c r="O219" s="26" t="s">
        <v>1441</v>
      </c>
      <c r="P219" s="26" t="s">
        <v>1442</v>
      </c>
      <c r="Q219" s="26" t="s">
        <v>299</v>
      </c>
      <c r="R219" s="26" t="s">
        <v>171</v>
      </c>
      <c r="S219" s="26" t="s">
        <v>300</v>
      </c>
      <c r="T219" s="27" t="n">
        <v>46014</v>
      </c>
      <c r="U219" s="26" t="n">
        <v>2026</v>
      </c>
      <c r="V219" s="26"/>
    </row>
    <row r="220" customFormat="false" ht="15" hidden="false" customHeight="true" outlineLevel="0" collapsed="false">
      <c r="A220" s="29" t="s">
        <v>1443</v>
      </c>
      <c r="B220" s="29" t="n">
        <v>216</v>
      </c>
      <c r="C220" s="29" t="s">
        <v>711</v>
      </c>
      <c r="D220" s="29" t="s">
        <v>550</v>
      </c>
      <c r="E220" s="29" t="s">
        <v>195</v>
      </c>
      <c r="F220" s="29" t="s">
        <v>1444</v>
      </c>
      <c r="G220" s="30" t="n">
        <v>44815</v>
      </c>
      <c r="H220" s="29" t="s">
        <v>177</v>
      </c>
      <c r="I220" s="29" t="s">
        <v>1445</v>
      </c>
      <c r="J220" s="29" t="s">
        <v>322</v>
      </c>
      <c r="K220" s="31" t="n">
        <v>18.9</v>
      </c>
      <c r="L220" s="31" t="n">
        <v>5.3</v>
      </c>
      <c r="M220" s="29" t="s">
        <v>179</v>
      </c>
      <c r="N220" s="29" t="n">
        <v>24</v>
      </c>
      <c r="O220" s="29" t="s">
        <v>1446</v>
      </c>
      <c r="P220" s="29" t="s">
        <v>1447</v>
      </c>
      <c r="Q220" s="29" t="s">
        <v>232</v>
      </c>
      <c r="R220" s="29" t="s">
        <v>183</v>
      </c>
      <c r="S220" s="29" t="s">
        <v>233</v>
      </c>
      <c r="T220" s="30" t="n">
        <v>45995</v>
      </c>
      <c r="U220" s="29" t="n">
        <v>2026</v>
      </c>
      <c r="V220" s="29"/>
    </row>
    <row r="221" customFormat="false" ht="15" hidden="false" customHeight="true" outlineLevel="0" collapsed="false">
      <c r="A221" s="26" t="s">
        <v>1448</v>
      </c>
      <c r="B221" s="26" t="n">
        <v>217</v>
      </c>
      <c r="C221" s="26" t="s">
        <v>1449</v>
      </c>
      <c r="D221" s="26" t="s">
        <v>483</v>
      </c>
      <c r="E221" s="26" t="s">
        <v>188</v>
      </c>
      <c r="F221" s="26"/>
      <c r="G221" s="27" t="n">
        <v>44815</v>
      </c>
      <c r="H221" s="26" t="s">
        <v>295</v>
      </c>
      <c r="I221" s="26" t="s">
        <v>1450</v>
      </c>
      <c r="J221" s="26" t="s">
        <v>198</v>
      </c>
      <c r="K221" s="28" t="n">
        <v>39.5</v>
      </c>
      <c r="L221" s="28" t="n">
        <v>12.8</v>
      </c>
      <c r="M221" s="26" t="s">
        <v>179</v>
      </c>
      <c r="N221" s="26" t="n">
        <v>36</v>
      </c>
      <c r="O221" s="26" t="s">
        <v>1451</v>
      </c>
      <c r="P221" s="26" t="s">
        <v>1452</v>
      </c>
      <c r="Q221" s="26" t="s">
        <v>240</v>
      </c>
      <c r="R221" s="26" t="s">
        <v>171</v>
      </c>
      <c r="S221" s="26" t="s">
        <v>241</v>
      </c>
      <c r="T221" s="27" t="n">
        <v>46019</v>
      </c>
      <c r="U221" s="26" t="n">
        <v>2026</v>
      </c>
      <c r="V221" s="26"/>
    </row>
    <row r="222" customFormat="false" ht="15" hidden="false" customHeight="true" outlineLevel="0" collapsed="false">
      <c r="A222" s="29" t="s">
        <v>1453</v>
      </c>
      <c r="B222" s="29" t="n">
        <v>218</v>
      </c>
      <c r="C222" s="29" t="s">
        <v>1454</v>
      </c>
      <c r="D222" s="29" t="s">
        <v>1455</v>
      </c>
      <c r="E222" s="29" t="s">
        <v>206</v>
      </c>
      <c r="F222" s="29"/>
      <c r="G222" s="30" t="n">
        <v>44817</v>
      </c>
      <c r="H222" s="29" t="s">
        <v>177</v>
      </c>
      <c r="I222" s="29" t="s">
        <v>1456</v>
      </c>
      <c r="J222" s="29" t="s">
        <v>166</v>
      </c>
      <c r="K222" s="31" t="n">
        <v>22.4</v>
      </c>
      <c r="L222" s="31" t="n">
        <v>7.1</v>
      </c>
      <c r="M222" s="29" t="s">
        <v>900</v>
      </c>
      <c r="N222" s="29" t="n">
        <v>32</v>
      </c>
      <c r="O222" s="29" t="s">
        <v>1457</v>
      </c>
      <c r="P222" s="29" t="s">
        <v>1458</v>
      </c>
      <c r="Q222" s="29" t="s">
        <v>338</v>
      </c>
      <c r="R222" s="29" t="s">
        <v>171</v>
      </c>
      <c r="S222" s="29" t="s">
        <v>339</v>
      </c>
      <c r="T222" s="30" t="n">
        <v>46018</v>
      </c>
      <c r="U222" s="29" t="n">
        <v>2026</v>
      </c>
      <c r="V222" s="29"/>
    </row>
    <row r="223" customFormat="false" ht="15" hidden="false" customHeight="true" outlineLevel="0" collapsed="false">
      <c r="A223" s="26" t="s">
        <v>1459</v>
      </c>
      <c r="B223" s="26" t="n">
        <v>219</v>
      </c>
      <c r="C223" s="26" t="s">
        <v>1460</v>
      </c>
      <c r="D223" s="26" t="s">
        <v>1461</v>
      </c>
      <c r="E223" s="26" t="s">
        <v>206</v>
      </c>
      <c r="F223" s="26"/>
      <c r="G223" s="27" t="n">
        <v>44819</v>
      </c>
      <c r="H223" s="26" t="s">
        <v>164</v>
      </c>
      <c r="I223" s="26" t="s">
        <v>1462</v>
      </c>
      <c r="J223" s="26" t="s">
        <v>166</v>
      </c>
      <c r="K223" s="28" t="n">
        <v>31.3</v>
      </c>
      <c r="L223" s="28" t="n">
        <v>10.4</v>
      </c>
      <c r="M223" s="26" t="s">
        <v>179</v>
      </c>
      <c r="N223" s="26" t="n">
        <v>36</v>
      </c>
      <c r="O223" s="26" t="s">
        <v>1463</v>
      </c>
      <c r="P223" s="26" t="s">
        <v>1464</v>
      </c>
      <c r="Q223" s="26" t="s">
        <v>240</v>
      </c>
      <c r="R223" s="26" t="s">
        <v>171</v>
      </c>
      <c r="S223" s="26" t="s">
        <v>241</v>
      </c>
      <c r="T223" s="26"/>
      <c r="U223" s="26" t="n">
        <v>2022</v>
      </c>
      <c r="V223" s="26"/>
    </row>
    <row r="224" customFormat="false" ht="15" hidden="false" customHeight="true" outlineLevel="0" collapsed="false">
      <c r="A224" s="29" t="s">
        <v>1465</v>
      </c>
      <c r="B224" s="29" t="n">
        <v>220</v>
      </c>
      <c r="C224" s="29" t="s">
        <v>598</v>
      </c>
      <c r="D224" s="29" t="s">
        <v>829</v>
      </c>
      <c r="E224" s="29" t="s">
        <v>245</v>
      </c>
      <c r="F224" s="29" t="s">
        <v>934</v>
      </c>
      <c r="G224" s="30" t="n">
        <v>44819</v>
      </c>
      <c r="H224" s="29" t="s">
        <v>1033</v>
      </c>
      <c r="I224" s="29" t="s">
        <v>1466</v>
      </c>
      <c r="J224" s="29" t="s">
        <v>166</v>
      </c>
      <c r="K224" s="31" t="n">
        <v>54.8</v>
      </c>
      <c r="L224" s="31" t="n">
        <v>16.5</v>
      </c>
      <c r="M224" s="29" t="s">
        <v>276</v>
      </c>
      <c r="N224" s="29" t="n">
        <v>32</v>
      </c>
      <c r="O224" s="29" t="s">
        <v>1467</v>
      </c>
      <c r="P224" s="29" t="s">
        <v>1468</v>
      </c>
      <c r="Q224" s="29" t="s">
        <v>338</v>
      </c>
      <c r="R224" s="29" t="s">
        <v>171</v>
      </c>
      <c r="S224" s="29" t="s">
        <v>339</v>
      </c>
      <c r="T224" s="30" t="n">
        <v>46000</v>
      </c>
      <c r="U224" s="29" t="n">
        <v>2026</v>
      </c>
      <c r="V224" s="29"/>
    </row>
    <row r="225" customFormat="false" ht="15" hidden="false" customHeight="true" outlineLevel="0" collapsed="false">
      <c r="A225" s="26" t="s">
        <v>1469</v>
      </c>
      <c r="B225" s="26" t="n">
        <v>221</v>
      </c>
      <c r="C225" s="26" t="s">
        <v>543</v>
      </c>
      <c r="D225" s="26" t="s">
        <v>1313</v>
      </c>
      <c r="E225" s="26" t="s">
        <v>188</v>
      </c>
      <c r="F225" s="26"/>
      <c r="G225" s="27" t="n">
        <v>44820</v>
      </c>
      <c r="H225" s="26" t="s">
        <v>177</v>
      </c>
      <c r="I225" s="26" t="s">
        <v>1470</v>
      </c>
      <c r="J225" s="26" t="s">
        <v>259</v>
      </c>
      <c r="K225" s="28" t="n">
        <v>54.1</v>
      </c>
      <c r="L225" s="28" t="n">
        <v>16.2</v>
      </c>
      <c r="M225" s="26" t="s">
        <v>167</v>
      </c>
      <c r="N225" s="26" t="n">
        <v>36</v>
      </c>
      <c r="O225" s="26" t="s">
        <v>1471</v>
      </c>
      <c r="P225" s="26" t="s">
        <v>1472</v>
      </c>
      <c r="Q225" s="26" t="s">
        <v>240</v>
      </c>
      <c r="R225" s="26" t="s">
        <v>171</v>
      </c>
      <c r="S225" s="26" t="s">
        <v>241</v>
      </c>
      <c r="T225" s="27" t="n">
        <v>45992</v>
      </c>
      <c r="U225" s="26" t="n">
        <v>2026</v>
      </c>
      <c r="V225" s="26"/>
    </row>
    <row r="226" customFormat="false" ht="15" hidden="false" customHeight="true" outlineLevel="0" collapsed="false">
      <c r="A226" s="29" t="s">
        <v>1473</v>
      </c>
      <c r="B226" s="29" t="n">
        <v>222</v>
      </c>
      <c r="C226" s="29" t="s">
        <v>1474</v>
      </c>
      <c r="D226" s="29" t="s">
        <v>1475</v>
      </c>
      <c r="E226" s="29" t="s">
        <v>188</v>
      </c>
      <c r="F226" s="29"/>
      <c r="G226" s="30" t="n">
        <v>44821</v>
      </c>
      <c r="H226" s="29" t="s">
        <v>177</v>
      </c>
      <c r="I226" s="29" t="s">
        <v>1476</v>
      </c>
      <c r="J226" s="29" t="s">
        <v>166</v>
      </c>
      <c r="K226" s="31" t="n">
        <v>18.6</v>
      </c>
      <c r="L226" s="31" t="n">
        <v>5.7</v>
      </c>
      <c r="M226" s="29" t="s">
        <v>179</v>
      </c>
      <c r="N226" s="29" t="n">
        <v>45</v>
      </c>
      <c r="O226" s="29" t="s">
        <v>1477</v>
      </c>
      <c r="P226" s="29" t="s">
        <v>1478</v>
      </c>
      <c r="Q226" s="29" t="s">
        <v>330</v>
      </c>
      <c r="R226" s="29" t="s">
        <v>171</v>
      </c>
      <c r="S226" s="29" t="s">
        <v>331</v>
      </c>
      <c r="T226" s="30" t="n">
        <v>46012</v>
      </c>
      <c r="U226" s="29" t="n">
        <v>2026</v>
      </c>
      <c r="V226" s="29"/>
    </row>
    <row r="227" customFormat="false" ht="15" hidden="false" customHeight="true" outlineLevel="0" collapsed="false">
      <c r="A227" s="26" t="s">
        <v>1479</v>
      </c>
      <c r="B227" s="26" t="n">
        <v>223</v>
      </c>
      <c r="C227" s="26" t="s">
        <v>1480</v>
      </c>
      <c r="D227" s="26" t="s">
        <v>1481</v>
      </c>
      <c r="E227" s="26" t="s">
        <v>226</v>
      </c>
      <c r="F227" s="26" t="s">
        <v>1482</v>
      </c>
      <c r="G227" s="27" t="n">
        <v>44823</v>
      </c>
      <c r="H227" s="26" t="s">
        <v>1033</v>
      </c>
      <c r="I227" s="26" t="s">
        <v>1483</v>
      </c>
      <c r="J227" s="26" t="s">
        <v>166</v>
      </c>
      <c r="K227" s="28" t="n">
        <v>42.3</v>
      </c>
      <c r="L227" s="28" t="n">
        <v>12.8</v>
      </c>
      <c r="M227" s="26" t="s">
        <v>179</v>
      </c>
      <c r="N227" s="26" t="n">
        <v>40</v>
      </c>
      <c r="O227" s="26" t="s">
        <v>1484</v>
      </c>
      <c r="P227" s="26" t="s">
        <v>1485</v>
      </c>
      <c r="Q227" s="26" t="s">
        <v>240</v>
      </c>
      <c r="R227" s="26" t="s">
        <v>171</v>
      </c>
      <c r="S227" s="26" t="s">
        <v>241</v>
      </c>
      <c r="T227" s="27" t="n">
        <v>46005</v>
      </c>
      <c r="U227" s="26" t="n">
        <v>2026</v>
      </c>
      <c r="V227" s="26"/>
    </row>
    <row r="228" customFormat="false" ht="15" hidden="false" customHeight="true" outlineLevel="0" collapsed="false">
      <c r="A228" s="29" t="s">
        <v>1486</v>
      </c>
      <c r="B228" s="29" t="n">
        <v>224</v>
      </c>
      <c r="C228" s="29" t="s">
        <v>1487</v>
      </c>
      <c r="D228" s="29" t="s">
        <v>1488</v>
      </c>
      <c r="E228" s="29" t="s">
        <v>195</v>
      </c>
      <c r="F228" s="29" t="s">
        <v>1489</v>
      </c>
      <c r="G228" s="30" t="n">
        <v>44824</v>
      </c>
      <c r="H228" s="29" t="s">
        <v>177</v>
      </c>
      <c r="I228" s="29" t="s">
        <v>1490</v>
      </c>
      <c r="J228" s="29" t="s">
        <v>218</v>
      </c>
      <c r="K228" s="31" t="n">
        <v>49.8</v>
      </c>
      <c r="L228" s="31" t="n">
        <v>15.3</v>
      </c>
      <c r="M228" s="29" t="s">
        <v>209</v>
      </c>
      <c r="N228" s="29" t="n">
        <v>32</v>
      </c>
      <c r="O228" s="29" t="s">
        <v>1491</v>
      </c>
      <c r="P228" s="29" t="s">
        <v>1492</v>
      </c>
      <c r="Q228" s="29" t="s">
        <v>240</v>
      </c>
      <c r="R228" s="29" t="s">
        <v>171</v>
      </c>
      <c r="S228" s="29" t="s">
        <v>241</v>
      </c>
      <c r="T228" s="30" t="n">
        <v>45996</v>
      </c>
      <c r="U228" s="29" t="n">
        <v>2026</v>
      </c>
      <c r="V228" s="29"/>
    </row>
    <row r="229" customFormat="false" ht="15" hidden="false" customHeight="true" outlineLevel="0" collapsed="false">
      <c r="A229" s="26" t="s">
        <v>1493</v>
      </c>
      <c r="B229" s="26" t="n">
        <v>225</v>
      </c>
      <c r="C229" s="26" t="s">
        <v>1494</v>
      </c>
      <c r="D229" s="26" t="s">
        <v>1495</v>
      </c>
      <c r="E229" s="26" t="s">
        <v>188</v>
      </c>
      <c r="F229" s="26"/>
      <c r="G229" s="27" t="n">
        <v>44824</v>
      </c>
      <c r="H229" s="26" t="s">
        <v>177</v>
      </c>
      <c r="I229" s="26" t="s">
        <v>189</v>
      </c>
      <c r="J229" s="26" t="s">
        <v>218</v>
      </c>
      <c r="K229" s="28" t="n">
        <v>55.7</v>
      </c>
      <c r="L229" s="28" t="n">
        <v>17.6</v>
      </c>
      <c r="M229" s="26" t="s">
        <v>209</v>
      </c>
      <c r="N229" s="26" t="n">
        <v>32</v>
      </c>
      <c r="O229" s="26" t="s">
        <v>1496</v>
      </c>
      <c r="P229" s="26" t="s">
        <v>1497</v>
      </c>
      <c r="Q229" s="26" t="s">
        <v>262</v>
      </c>
      <c r="R229" s="26" t="s">
        <v>171</v>
      </c>
      <c r="S229" s="26" t="s">
        <v>263</v>
      </c>
      <c r="T229" s="27" t="n">
        <v>46018</v>
      </c>
      <c r="U229" s="26" t="n">
        <v>2026</v>
      </c>
      <c r="V229" s="26"/>
    </row>
    <row r="230" customFormat="false" ht="15" hidden="false" customHeight="true" outlineLevel="0" collapsed="false">
      <c r="A230" s="29" t="s">
        <v>1498</v>
      </c>
      <c r="B230" s="29" t="n">
        <v>226</v>
      </c>
      <c r="C230" s="29" t="s">
        <v>1499</v>
      </c>
      <c r="D230" s="29" t="s">
        <v>1500</v>
      </c>
      <c r="E230" s="29" t="s">
        <v>311</v>
      </c>
      <c r="F230" s="29" t="s">
        <v>1501</v>
      </c>
      <c r="G230" s="30" t="n">
        <v>44825</v>
      </c>
      <c r="H230" s="29" t="s">
        <v>177</v>
      </c>
      <c r="I230" s="29" t="s">
        <v>1227</v>
      </c>
      <c r="J230" s="29" t="s">
        <v>345</v>
      </c>
      <c r="K230" s="31" t="n">
        <v>48</v>
      </c>
      <c r="L230" s="31" t="n">
        <v>14.9</v>
      </c>
      <c r="M230" s="29" t="s">
        <v>179</v>
      </c>
      <c r="N230" s="29" t="n">
        <v>32</v>
      </c>
      <c r="O230" s="29" t="s">
        <v>1502</v>
      </c>
      <c r="P230" s="29" t="s">
        <v>1503</v>
      </c>
      <c r="Q230" s="29" t="s">
        <v>182</v>
      </c>
      <c r="R230" s="29" t="s">
        <v>183</v>
      </c>
      <c r="S230" s="29" t="s">
        <v>184</v>
      </c>
      <c r="T230" s="30" t="n">
        <v>46006</v>
      </c>
      <c r="U230" s="29" t="n">
        <v>2026</v>
      </c>
      <c r="V230" s="29"/>
    </row>
    <row r="231" customFormat="false" ht="15" hidden="false" customHeight="true" outlineLevel="0" collapsed="false">
      <c r="A231" s="26" t="s">
        <v>1504</v>
      </c>
      <c r="B231" s="26" t="n">
        <v>227</v>
      </c>
      <c r="C231" s="26" t="s">
        <v>193</v>
      </c>
      <c r="D231" s="26" t="s">
        <v>1127</v>
      </c>
      <c r="E231" s="26" t="s">
        <v>195</v>
      </c>
      <c r="F231" s="26" t="s">
        <v>196</v>
      </c>
      <c r="G231" s="27" t="n">
        <v>44825</v>
      </c>
      <c r="H231" s="26" t="s">
        <v>177</v>
      </c>
      <c r="I231" s="26" t="s">
        <v>1505</v>
      </c>
      <c r="J231" s="26" t="s">
        <v>198</v>
      </c>
      <c r="K231" s="28" t="n">
        <v>49.5</v>
      </c>
      <c r="L231" s="28" t="n">
        <v>16.6</v>
      </c>
      <c r="M231" s="26" t="s">
        <v>209</v>
      </c>
      <c r="N231" s="26" t="n">
        <v>40</v>
      </c>
      <c r="O231" s="26" t="s">
        <v>1506</v>
      </c>
      <c r="P231" s="26" t="s">
        <v>1507</v>
      </c>
      <c r="Q231" s="26" t="s">
        <v>240</v>
      </c>
      <c r="R231" s="26" t="s">
        <v>171</v>
      </c>
      <c r="S231" s="26" t="s">
        <v>241</v>
      </c>
      <c r="T231" s="27" t="n">
        <v>46007</v>
      </c>
      <c r="U231" s="26" t="n">
        <v>2026</v>
      </c>
      <c r="V231" s="26"/>
    </row>
    <row r="232" customFormat="false" ht="15" hidden="false" customHeight="true" outlineLevel="0" collapsed="false">
      <c r="A232" s="29" t="s">
        <v>1508</v>
      </c>
      <c r="B232" s="29" t="n">
        <v>228</v>
      </c>
      <c r="C232" s="29" t="s">
        <v>1021</v>
      </c>
      <c r="D232" s="29" t="s">
        <v>1274</v>
      </c>
      <c r="E232" s="29" t="s">
        <v>245</v>
      </c>
      <c r="F232" s="29" t="s">
        <v>1509</v>
      </c>
      <c r="G232" s="30" t="n">
        <v>44828</v>
      </c>
      <c r="H232" s="29" t="s">
        <v>177</v>
      </c>
      <c r="I232" s="29" t="s">
        <v>1510</v>
      </c>
      <c r="J232" s="29" t="s">
        <v>166</v>
      </c>
      <c r="K232" s="31" t="n">
        <v>50.7</v>
      </c>
      <c r="L232" s="31" t="n">
        <v>18</v>
      </c>
      <c r="M232" s="29" t="s">
        <v>209</v>
      </c>
      <c r="N232" s="29" t="n">
        <v>36</v>
      </c>
      <c r="O232" s="29" t="s">
        <v>1511</v>
      </c>
      <c r="P232" s="29" t="s">
        <v>1512</v>
      </c>
      <c r="Q232" s="29" t="s">
        <v>262</v>
      </c>
      <c r="R232" s="29" t="s">
        <v>171</v>
      </c>
      <c r="S232" s="29" t="s">
        <v>263</v>
      </c>
      <c r="T232" s="30" t="n">
        <v>46017</v>
      </c>
      <c r="U232" s="29" t="n">
        <v>2026</v>
      </c>
      <c r="V232" s="29"/>
    </row>
    <row r="233" customFormat="false" ht="15" hidden="false" customHeight="true" outlineLevel="0" collapsed="false">
      <c r="A233" s="26" t="s">
        <v>1513</v>
      </c>
      <c r="B233" s="26" t="n">
        <v>229</v>
      </c>
      <c r="C233" s="26" t="s">
        <v>423</v>
      </c>
      <c r="D233" s="26" t="s">
        <v>604</v>
      </c>
      <c r="E233" s="26" t="s">
        <v>162</v>
      </c>
      <c r="F233" s="26" t="s">
        <v>1514</v>
      </c>
      <c r="G233" s="27" t="n">
        <v>44829</v>
      </c>
      <c r="H233" s="26" t="s">
        <v>177</v>
      </c>
      <c r="I233" s="26" t="s">
        <v>1445</v>
      </c>
      <c r="J233" s="26" t="s">
        <v>383</v>
      </c>
      <c r="K233" s="28" t="n">
        <v>26.2</v>
      </c>
      <c r="L233" s="28" t="n">
        <v>7.9</v>
      </c>
      <c r="M233" s="26" t="s">
        <v>209</v>
      </c>
      <c r="N233" s="26" t="n">
        <v>45</v>
      </c>
      <c r="O233" s="26" t="s">
        <v>1515</v>
      </c>
      <c r="P233" s="26" t="s">
        <v>1516</v>
      </c>
      <c r="Q233" s="26" t="s">
        <v>252</v>
      </c>
      <c r="R233" s="26" t="s">
        <v>171</v>
      </c>
      <c r="S233" s="26" t="s">
        <v>253</v>
      </c>
      <c r="T233" s="27" t="n">
        <v>46018</v>
      </c>
      <c r="U233" s="26" t="n">
        <v>2026</v>
      </c>
      <c r="V233" s="26"/>
    </row>
    <row r="234" customFormat="false" ht="15" hidden="false" customHeight="true" outlineLevel="0" collapsed="false">
      <c r="A234" s="29" t="s">
        <v>1517</v>
      </c>
      <c r="B234" s="29" t="n">
        <v>230</v>
      </c>
      <c r="C234" s="29" t="s">
        <v>915</v>
      </c>
      <c r="D234" s="29" t="s">
        <v>1518</v>
      </c>
      <c r="E234" s="29" t="s">
        <v>188</v>
      </c>
      <c r="F234" s="29"/>
      <c r="G234" s="30" t="n">
        <v>44830</v>
      </c>
      <c r="H234" s="29" t="s">
        <v>295</v>
      </c>
      <c r="I234" s="29" t="s">
        <v>1519</v>
      </c>
      <c r="J234" s="29" t="s">
        <v>166</v>
      </c>
      <c r="K234" s="31" t="n">
        <v>33</v>
      </c>
      <c r="L234" s="31" t="n">
        <v>10</v>
      </c>
      <c r="M234" s="29" t="s">
        <v>209</v>
      </c>
      <c r="N234" s="29" t="n">
        <v>32</v>
      </c>
      <c r="O234" s="29" t="s">
        <v>1520</v>
      </c>
      <c r="P234" s="29" t="s">
        <v>1521</v>
      </c>
      <c r="Q234" s="29" t="s">
        <v>338</v>
      </c>
      <c r="R234" s="29" t="s">
        <v>171</v>
      </c>
      <c r="S234" s="29" t="s">
        <v>339</v>
      </c>
      <c r="T234" s="30" t="n">
        <v>46014</v>
      </c>
      <c r="U234" s="29" t="n">
        <v>2026</v>
      </c>
      <c r="V234" s="29"/>
    </row>
    <row r="235" customFormat="false" ht="15" hidden="false" customHeight="true" outlineLevel="0" collapsed="false">
      <c r="A235" s="26" t="s">
        <v>1522</v>
      </c>
      <c r="B235" s="26" t="n">
        <v>231</v>
      </c>
      <c r="C235" s="26" t="s">
        <v>537</v>
      </c>
      <c r="D235" s="26" t="s">
        <v>933</v>
      </c>
      <c r="E235" s="26" t="s">
        <v>267</v>
      </c>
      <c r="F235" s="26" t="s">
        <v>1523</v>
      </c>
      <c r="G235" s="27" t="n">
        <v>44830</v>
      </c>
      <c r="H235" s="26" t="s">
        <v>164</v>
      </c>
      <c r="I235" s="26" t="s">
        <v>1510</v>
      </c>
      <c r="J235" s="26" t="s">
        <v>198</v>
      </c>
      <c r="K235" s="28" t="n">
        <v>31</v>
      </c>
      <c r="L235" s="28" t="n">
        <v>9.7</v>
      </c>
      <c r="M235" s="26" t="s">
        <v>199</v>
      </c>
      <c r="N235" s="26" t="n">
        <v>45</v>
      </c>
      <c r="O235" s="26" t="s">
        <v>1524</v>
      </c>
      <c r="P235" s="26" t="s">
        <v>1525</v>
      </c>
      <c r="Q235" s="26" t="s">
        <v>252</v>
      </c>
      <c r="R235" s="26" t="s">
        <v>171</v>
      </c>
      <c r="S235" s="26" t="s">
        <v>253</v>
      </c>
      <c r="T235" s="26"/>
      <c r="U235" s="26" t="n">
        <v>2024</v>
      </c>
      <c r="V235" s="26"/>
    </row>
    <row r="236" customFormat="false" ht="15" hidden="false" customHeight="true" outlineLevel="0" collapsed="false">
      <c r="A236" s="29" t="s">
        <v>1526</v>
      </c>
      <c r="B236" s="29" t="n">
        <v>232</v>
      </c>
      <c r="C236" s="29" t="s">
        <v>1527</v>
      </c>
      <c r="D236" s="29" t="s">
        <v>816</v>
      </c>
      <c r="E236" s="29" t="s">
        <v>188</v>
      </c>
      <c r="F236" s="29"/>
      <c r="G236" s="30" t="n">
        <v>44830</v>
      </c>
      <c r="H236" s="29" t="s">
        <v>177</v>
      </c>
      <c r="I236" s="29" t="s">
        <v>492</v>
      </c>
      <c r="J236" s="29" t="s">
        <v>248</v>
      </c>
      <c r="K236" s="31" t="n">
        <v>46.2</v>
      </c>
      <c r="L236" s="31" t="n">
        <v>15.2</v>
      </c>
      <c r="M236" s="29" t="s">
        <v>209</v>
      </c>
      <c r="N236" s="29" t="n">
        <v>24</v>
      </c>
      <c r="O236" s="29" t="s">
        <v>1528</v>
      </c>
      <c r="P236" s="29" t="s">
        <v>1529</v>
      </c>
      <c r="Q236" s="29" t="s">
        <v>252</v>
      </c>
      <c r="R236" s="29" t="s">
        <v>171</v>
      </c>
      <c r="S236" s="29" t="s">
        <v>253</v>
      </c>
      <c r="T236" s="30" t="n">
        <v>46018</v>
      </c>
      <c r="U236" s="29" t="n">
        <v>2026</v>
      </c>
      <c r="V236" s="29"/>
    </row>
    <row r="237" customFormat="false" ht="15" hidden="false" customHeight="true" outlineLevel="0" collapsed="false">
      <c r="A237" s="26" t="s">
        <v>1530</v>
      </c>
      <c r="B237" s="26" t="n">
        <v>233</v>
      </c>
      <c r="C237" s="26" t="s">
        <v>1088</v>
      </c>
      <c r="D237" s="26" t="s">
        <v>1531</v>
      </c>
      <c r="E237" s="26" t="s">
        <v>162</v>
      </c>
      <c r="F237" s="26" t="s">
        <v>1532</v>
      </c>
      <c r="G237" s="27" t="n">
        <v>44831</v>
      </c>
      <c r="H237" s="26" t="s">
        <v>177</v>
      </c>
      <c r="I237" s="26" t="s">
        <v>1008</v>
      </c>
      <c r="J237" s="26" t="s">
        <v>248</v>
      </c>
      <c r="K237" s="28" t="n">
        <v>19</v>
      </c>
      <c r="L237" s="28" t="n">
        <v>5.8</v>
      </c>
      <c r="M237" s="26" t="s">
        <v>179</v>
      </c>
      <c r="N237" s="26" t="n">
        <v>45</v>
      </c>
      <c r="O237" s="26" t="s">
        <v>1533</v>
      </c>
      <c r="P237" s="26" t="s">
        <v>1534</v>
      </c>
      <c r="Q237" s="26" t="s">
        <v>212</v>
      </c>
      <c r="R237" s="26" t="s">
        <v>171</v>
      </c>
      <c r="S237" s="26" t="s">
        <v>213</v>
      </c>
      <c r="T237" s="27" t="n">
        <v>46005</v>
      </c>
      <c r="U237" s="26" t="n">
        <v>2026</v>
      </c>
      <c r="V237" s="26"/>
    </row>
    <row r="238" customFormat="false" ht="15" hidden="false" customHeight="true" outlineLevel="0" collapsed="false">
      <c r="A238" s="29" t="s">
        <v>1535</v>
      </c>
      <c r="B238" s="29" t="n">
        <v>234</v>
      </c>
      <c r="C238" s="29" t="s">
        <v>1536</v>
      </c>
      <c r="D238" s="29" t="s">
        <v>187</v>
      </c>
      <c r="E238" s="29" t="s">
        <v>267</v>
      </c>
      <c r="F238" s="29" t="s">
        <v>1537</v>
      </c>
      <c r="G238" s="30" t="n">
        <v>44832</v>
      </c>
      <c r="H238" s="29" t="s">
        <v>177</v>
      </c>
      <c r="I238" s="29" t="s">
        <v>1538</v>
      </c>
      <c r="J238" s="29" t="s">
        <v>322</v>
      </c>
      <c r="K238" s="31" t="n">
        <v>49.9</v>
      </c>
      <c r="L238" s="31" t="n">
        <v>17.8</v>
      </c>
      <c r="M238" s="29" t="s">
        <v>209</v>
      </c>
      <c r="N238" s="29" t="n">
        <v>24</v>
      </c>
      <c r="O238" s="29" t="s">
        <v>1539</v>
      </c>
      <c r="P238" s="29" t="s">
        <v>1540</v>
      </c>
      <c r="Q238" s="29" t="s">
        <v>454</v>
      </c>
      <c r="R238" s="29" t="s">
        <v>171</v>
      </c>
      <c r="S238" s="29" t="s">
        <v>455</v>
      </c>
      <c r="T238" s="30" t="n">
        <v>45998</v>
      </c>
      <c r="U238" s="29" t="n">
        <v>2026</v>
      </c>
      <c r="V238" s="29"/>
    </row>
    <row r="239" customFormat="false" ht="15" hidden="false" customHeight="true" outlineLevel="0" collapsed="false">
      <c r="A239" s="26" t="s">
        <v>1541</v>
      </c>
      <c r="B239" s="26" t="n">
        <v>235</v>
      </c>
      <c r="C239" s="26" t="s">
        <v>1542</v>
      </c>
      <c r="D239" s="26" t="s">
        <v>1543</v>
      </c>
      <c r="E239" s="26" t="s">
        <v>206</v>
      </c>
      <c r="F239" s="26"/>
      <c r="G239" s="27" t="n">
        <v>44832</v>
      </c>
      <c r="H239" s="26" t="s">
        <v>177</v>
      </c>
      <c r="I239" s="26" t="s">
        <v>1544</v>
      </c>
      <c r="J239" s="26" t="s">
        <v>259</v>
      </c>
      <c r="K239" s="28" t="n">
        <v>59.8</v>
      </c>
      <c r="L239" s="28" t="n">
        <v>18.7</v>
      </c>
      <c r="M239" s="26" t="s">
        <v>179</v>
      </c>
      <c r="N239" s="26" t="n">
        <v>45</v>
      </c>
      <c r="O239" s="26" t="s">
        <v>1545</v>
      </c>
      <c r="P239" s="26" t="s">
        <v>1546</v>
      </c>
      <c r="Q239" s="26" t="s">
        <v>212</v>
      </c>
      <c r="R239" s="26" t="s">
        <v>171</v>
      </c>
      <c r="S239" s="26" t="s">
        <v>213</v>
      </c>
      <c r="T239" s="27" t="n">
        <v>46008</v>
      </c>
      <c r="U239" s="26" t="n">
        <v>2026</v>
      </c>
      <c r="V239" s="26"/>
    </row>
    <row r="240" customFormat="false" ht="15" hidden="false" customHeight="true" outlineLevel="0" collapsed="false">
      <c r="A240" s="29" t="s">
        <v>1547</v>
      </c>
      <c r="B240" s="29" t="n">
        <v>236</v>
      </c>
      <c r="C240" s="29" t="s">
        <v>193</v>
      </c>
      <c r="D240" s="29" t="s">
        <v>1548</v>
      </c>
      <c r="E240" s="29" t="s">
        <v>245</v>
      </c>
      <c r="F240" s="29" t="s">
        <v>196</v>
      </c>
      <c r="G240" s="30" t="n">
        <v>44833</v>
      </c>
      <c r="H240" s="29" t="s">
        <v>295</v>
      </c>
      <c r="I240" s="29" t="s">
        <v>1549</v>
      </c>
      <c r="J240" s="29" t="s">
        <v>166</v>
      </c>
      <c r="K240" s="31" t="n">
        <v>27.7</v>
      </c>
      <c r="L240" s="31" t="n">
        <v>8.1</v>
      </c>
      <c r="M240" s="29" t="s">
        <v>199</v>
      </c>
      <c r="N240" s="29" t="n">
        <v>45</v>
      </c>
      <c r="O240" s="29" t="s">
        <v>1550</v>
      </c>
      <c r="P240" s="29" t="s">
        <v>1551</v>
      </c>
      <c r="Q240" s="29" t="s">
        <v>232</v>
      </c>
      <c r="R240" s="29" t="s">
        <v>183</v>
      </c>
      <c r="S240" s="29" t="s">
        <v>233</v>
      </c>
      <c r="T240" s="30" t="n">
        <v>45998</v>
      </c>
      <c r="U240" s="29" t="n">
        <v>2026</v>
      </c>
      <c r="V240" s="29"/>
    </row>
    <row r="241" customFormat="false" ht="15" hidden="false" customHeight="true" outlineLevel="0" collapsed="false">
      <c r="A241" s="26" t="s">
        <v>1552</v>
      </c>
      <c r="B241" s="26" t="n">
        <v>237</v>
      </c>
      <c r="C241" s="26" t="s">
        <v>1553</v>
      </c>
      <c r="D241" s="26" t="s">
        <v>1554</v>
      </c>
      <c r="E241" s="26" t="s">
        <v>188</v>
      </c>
      <c r="F241" s="26"/>
      <c r="G241" s="27" t="n">
        <v>44834</v>
      </c>
      <c r="H241" s="26" t="s">
        <v>177</v>
      </c>
      <c r="I241" s="26" t="s">
        <v>1555</v>
      </c>
      <c r="J241" s="26" t="s">
        <v>345</v>
      </c>
      <c r="K241" s="28" t="n">
        <v>25.9</v>
      </c>
      <c r="L241" s="28" t="n">
        <v>8.7</v>
      </c>
      <c r="M241" s="26" t="s">
        <v>179</v>
      </c>
      <c r="N241" s="26" t="n">
        <v>28</v>
      </c>
      <c r="O241" s="26" t="s">
        <v>1556</v>
      </c>
      <c r="P241" s="26" t="s">
        <v>1557</v>
      </c>
      <c r="Q241" s="26" t="s">
        <v>338</v>
      </c>
      <c r="R241" s="26" t="s">
        <v>171</v>
      </c>
      <c r="S241" s="26" t="s">
        <v>339</v>
      </c>
      <c r="T241" s="27" t="n">
        <v>46012</v>
      </c>
      <c r="U241" s="26" t="n">
        <v>2026</v>
      </c>
      <c r="V241" s="26"/>
    </row>
    <row r="242" customFormat="false" ht="15" hidden="false" customHeight="true" outlineLevel="0" collapsed="false">
      <c r="A242" s="29" t="s">
        <v>1558</v>
      </c>
      <c r="B242" s="29" t="n">
        <v>238</v>
      </c>
      <c r="C242" s="29" t="s">
        <v>967</v>
      </c>
      <c r="D242" s="29" t="s">
        <v>1559</v>
      </c>
      <c r="E242" s="29" t="s">
        <v>188</v>
      </c>
      <c r="F242" s="29"/>
      <c r="G242" s="30" t="n">
        <v>44834</v>
      </c>
      <c r="H242" s="29" t="s">
        <v>295</v>
      </c>
      <c r="I242" s="29" t="s">
        <v>1560</v>
      </c>
      <c r="J242" s="29" t="s">
        <v>198</v>
      </c>
      <c r="K242" s="31" t="n">
        <v>19.1</v>
      </c>
      <c r="L242" s="31" t="n">
        <v>5.4</v>
      </c>
      <c r="M242" s="29" t="s">
        <v>179</v>
      </c>
      <c r="N242" s="29" t="n">
        <v>32</v>
      </c>
      <c r="O242" s="29" t="s">
        <v>1561</v>
      </c>
      <c r="P242" s="29" t="s">
        <v>1562</v>
      </c>
      <c r="Q242" s="29" t="s">
        <v>299</v>
      </c>
      <c r="R242" s="29" t="s">
        <v>171</v>
      </c>
      <c r="S242" s="29" t="s">
        <v>300</v>
      </c>
      <c r="T242" s="30" t="n">
        <v>46002</v>
      </c>
      <c r="U242" s="29" t="n">
        <v>2026</v>
      </c>
      <c r="V242" s="29"/>
    </row>
    <row r="243" customFormat="false" ht="15" hidden="false" customHeight="true" outlineLevel="0" collapsed="false">
      <c r="A243" s="26" t="s">
        <v>1563</v>
      </c>
      <c r="B243" s="26" t="n">
        <v>239</v>
      </c>
      <c r="C243" s="26" t="s">
        <v>1564</v>
      </c>
      <c r="D243" s="26" t="s">
        <v>1565</v>
      </c>
      <c r="E243" s="26" t="s">
        <v>267</v>
      </c>
      <c r="F243" s="26" t="s">
        <v>1566</v>
      </c>
      <c r="G243" s="27" t="n">
        <v>44836</v>
      </c>
      <c r="H243" s="26" t="s">
        <v>177</v>
      </c>
      <c r="I243" s="26" t="s">
        <v>492</v>
      </c>
      <c r="J243" s="26" t="s">
        <v>166</v>
      </c>
      <c r="K243" s="28" t="n">
        <v>41.2</v>
      </c>
      <c r="L243" s="28" t="n">
        <v>11.9</v>
      </c>
      <c r="M243" s="26" t="s">
        <v>167</v>
      </c>
      <c r="N243" s="26" t="n">
        <v>28</v>
      </c>
      <c r="O243" s="26" t="s">
        <v>1567</v>
      </c>
      <c r="P243" s="26" t="s">
        <v>1568</v>
      </c>
      <c r="Q243" s="26" t="s">
        <v>454</v>
      </c>
      <c r="R243" s="26" t="s">
        <v>171</v>
      </c>
      <c r="S243" s="26" t="s">
        <v>455</v>
      </c>
      <c r="T243" s="27" t="n">
        <v>46009</v>
      </c>
      <c r="U243" s="26" t="n">
        <v>2026</v>
      </c>
      <c r="V243" s="26"/>
    </row>
    <row r="244" customFormat="false" ht="15" hidden="false" customHeight="true" outlineLevel="0" collapsed="false">
      <c r="A244" s="29" t="s">
        <v>1569</v>
      </c>
      <c r="B244" s="29" t="n">
        <v>240</v>
      </c>
      <c r="C244" s="29" t="s">
        <v>1570</v>
      </c>
      <c r="D244" s="29" t="s">
        <v>1571</v>
      </c>
      <c r="E244" s="29" t="s">
        <v>245</v>
      </c>
      <c r="F244" s="29" t="s">
        <v>1572</v>
      </c>
      <c r="G244" s="30" t="n">
        <v>44837</v>
      </c>
      <c r="H244" s="29" t="s">
        <v>177</v>
      </c>
      <c r="I244" s="29" t="s">
        <v>1573</v>
      </c>
      <c r="J244" s="29" t="s">
        <v>259</v>
      </c>
      <c r="K244" s="31" t="n">
        <v>43.4</v>
      </c>
      <c r="L244" s="31" t="n">
        <v>12.2</v>
      </c>
      <c r="M244" s="29" t="s">
        <v>179</v>
      </c>
      <c r="N244" s="29" t="n">
        <v>32</v>
      </c>
      <c r="O244" s="29" t="s">
        <v>1574</v>
      </c>
      <c r="P244" s="29" t="s">
        <v>1575</v>
      </c>
      <c r="Q244" s="29" t="s">
        <v>299</v>
      </c>
      <c r="R244" s="29" t="s">
        <v>171</v>
      </c>
      <c r="S244" s="29" t="s">
        <v>300</v>
      </c>
      <c r="T244" s="30" t="n">
        <v>46008</v>
      </c>
      <c r="U244" s="29" t="n">
        <v>2026</v>
      </c>
      <c r="V244" s="29"/>
    </row>
    <row r="245" customFormat="false" ht="15" hidden="false" customHeight="true" outlineLevel="0" collapsed="false">
      <c r="A245" s="26" t="s">
        <v>1576</v>
      </c>
      <c r="B245" s="26" t="n">
        <v>241</v>
      </c>
      <c r="C245" s="26" t="s">
        <v>1005</v>
      </c>
      <c r="D245" s="26" t="s">
        <v>1577</v>
      </c>
      <c r="E245" s="26" t="s">
        <v>188</v>
      </c>
      <c r="F245" s="26"/>
      <c r="G245" s="27" t="n">
        <v>44837</v>
      </c>
      <c r="H245" s="26" t="s">
        <v>177</v>
      </c>
      <c r="I245" s="26" t="s">
        <v>1578</v>
      </c>
      <c r="J245" s="26" t="s">
        <v>345</v>
      </c>
      <c r="K245" s="28" t="n">
        <v>49</v>
      </c>
      <c r="L245" s="28" t="n">
        <v>17.1</v>
      </c>
      <c r="M245" s="26" t="s">
        <v>167</v>
      </c>
      <c r="N245" s="26" t="n">
        <v>32</v>
      </c>
      <c r="O245" s="26" t="s">
        <v>1579</v>
      </c>
      <c r="P245" s="26" t="s">
        <v>1580</v>
      </c>
      <c r="Q245" s="26" t="s">
        <v>262</v>
      </c>
      <c r="R245" s="26" t="s">
        <v>171</v>
      </c>
      <c r="S245" s="26" t="s">
        <v>263</v>
      </c>
      <c r="T245" s="27" t="n">
        <v>46019</v>
      </c>
      <c r="U245" s="26" t="n">
        <v>2026</v>
      </c>
      <c r="V245" s="26"/>
    </row>
    <row r="246" customFormat="false" ht="15" hidden="false" customHeight="true" outlineLevel="0" collapsed="false">
      <c r="A246" s="29" t="s">
        <v>1581</v>
      </c>
      <c r="B246" s="29" t="n">
        <v>242</v>
      </c>
      <c r="C246" s="29" t="s">
        <v>1582</v>
      </c>
      <c r="D246" s="29" t="s">
        <v>649</v>
      </c>
      <c r="E246" s="29" t="s">
        <v>188</v>
      </c>
      <c r="F246" s="29"/>
      <c r="G246" s="30" t="n">
        <v>44838</v>
      </c>
      <c r="H246" s="29" t="s">
        <v>177</v>
      </c>
      <c r="I246" s="29" t="s">
        <v>1583</v>
      </c>
      <c r="J246" s="29" t="s">
        <v>259</v>
      </c>
      <c r="K246" s="31" t="n">
        <v>19.5</v>
      </c>
      <c r="L246" s="31" t="n">
        <v>7</v>
      </c>
      <c r="M246" s="29" t="s">
        <v>276</v>
      </c>
      <c r="N246" s="29" t="n">
        <v>45</v>
      </c>
      <c r="O246" s="29" t="s">
        <v>1584</v>
      </c>
      <c r="P246" s="29" t="s">
        <v>1585</v>
      </c>
      <c r="Q246" s="29" t="s">
        <v>299</v>
      </c>
      <c r="R246" s="29" t="s">
        <v>171</v>
      </c>
      <c r="S246" s="29" t="s">
        <v>300</v>
      </c>
      <c r="T246" s="30" t="n">
        <v>46000</v>
      </c>
      <c r="U246" s="29" t="n">
        <v>2026</v>
      </c>
      <c r="V246" s="29"/>
    </row>
    <row r="247" customFormat="false" ht="15" hidden="false" customHeight="true" outlineLevel="0" collapsed="false">
      <c r="A247" s="26" t="s">
        <v>1586</v>
      </c>
      <c r="B247" s="26" t="n">
        <v>243</v>
      </c>
      <c r="C247" s="26" t="s">
        <v>1587</v>
      </c>
      <c r="D247" s="26" t="s">
        <v>1022</v>
      </c>
      <c r="E247" s="26" t="s">
        <v>188</v>
      </c>
      <c r="F247" s="26"/>
      <c r="G247" s="27" t="n">
        <v>44839</v>
      </c>
      <c r="H247" s="26" t="s">
        <v>177</v>
      </c>
      <c r="I247" s="26" t="s">
        <v>1187</v>
      </c>
      <c r="J247" s="26" t="s">
        <v>166</v>
      </c>
      <c r="K247" s="28" t="n">
        <v>53.2</v>
      </c>
      <c r="L247" s="28" t="n">
        <v>17</v>
      </c>
      <c r="M247" s="26" t="s">
        <v>199</v>
      </c>
      <c r="N247" s="26" t="n">
        <v>24</v>
      </c>
      <c r="O247" s="26" t="s">
        <v>1588</v>
      </c>
      <c r="P247" s="26" t="s">
        <v>1589</v>
      </c>
      <c r="Q247" s="26" t="s">
        <v>232</v>
      </c>
      <c r="R247" s="26" t="s">
        <v>183</v>
      </c>
      <c r="S247" s="26" t="s">
        <v>233</v>
      </c>
      <c r="T247" s="27" t="n">
        <v>46017</v>
      </c>
      <c r="U247" s="26" t="n">
        <v>2026</v>
      </c>
      <c r="V247" s="26"/>
    </row>
    <row r="248" customFormat="false" ht="15" hidden="false" customHeight="true" outlineLevel="0" collapsed="false">
      <c r="A248" s="29" t="s">
        <v>1590</v>
      </c>
      <c r="B248" s="29" t="n">
        <v>244</v>
      </c>
      <c r="C248" s="29" t="s">
        <v>1591</v>
      </c>
      <c r="D248" s="29" t="s">
        <v>977</v>
      </c>
      <c r="E248" s="29" t="s">
        <v>188</v>
      </c>
      <c r="F248" s="29"/>
      <c r="G248" s="30" t="n">
        <v>44839</v>
      </c>
      <c r="H248" s="29" t="s">
        <v>177</v>
      </c>
      <c r="I248" s="29" t="s">
        <v>1592</v>
      </c>
      <c r="J248" s="29" t="s">
        <v>198</v>
      </c>
      <c r="K248" s="31" t="n">
        <v>34.2</v>
      </c>
      <c r="L248" s="31" t="n">
        <v>12.3</v>
      </c>
      <c r="M248" s="29" t="s">
        <v>209</v>
      </c>
      <c r="N248" s="29" t="n">
        <v>32</v>
      </c>
      <c r="O248" s="29" t="s">
        <v>1593</v>
      </c>
      <c r="P248" s="29" t="s">
        <v>1594</v>
      </c>
      <c r="Q248" s="29" t="s">
        <v>454</v>
      </c>
      <c r="R248" s="29" t="s">
        <v>171</v>
      </c>
      <c r="S248" s="29" t="s">
        <v>455</v>
      </c>
      <c r="T248" s="30" t="n">
        <v>46012</v>
      </c>
      <c r="U248" s="29" t="n">
        <v>2026</v>
      </c>
      <c r="V248" s="29"/>
    </row>
    <row r="249" customFormat="false" ht="15" hidden="false" customHeight="true" outlineLevel="0" collapsed="false">
      <c r="A249" s="26" t="s">
        <v>1595</v>
      </c>
      <c r="B249" s="26" t="n">
        <v>245</v>
      </c>
      <c r="C249" s="26" t="s">
        <v>399</v>
      </c>
      <c r="D249" s="26" t="s">
        <v>1596</v>
      </c>
      <c r="E249" s="26" t="s">
        <v>206</v>
      </c>
      <c r="F249" s="26"/>
      <c r="G249" s="27" t="n">
        <v>44839</v>
      </c>
      <c r="H249" s="26" t="s">
        <v>177</v>
      </c>
      <c r="I249" s="26" t="s">
        <v>382</v>
      </c>
      <c r="J249" s="26" t="s">
        <v>208</v>
      </c>
      <c r="K249" s="28" t="n">
        <v>48.4</v>
      </c>
      <c r="L249" s="28" t="n">
        <v>14.1</v>
      </c>
      <c r="M249" s="26" t="s">
        <v>209</v>
      </c>
      <c r="N249" s="26" t="n">
        <v>36</v>
      </c>
      <c r="O249" s="26" t="s">
        <v>1597</v>
      </c>
      <c r="P249" s="26" t="s">
        <v>1598</v>
      </c>
      <c r="Q249" s="26" t="s">
        <v>240</v>
      </c>
      <c r="R249" s="26" t="s">
        <v>171</v>
      </c>
      <c r="S249" s="26" t="s">
        <v>241</v>
      </c>
      <c r="T249" s="27" t="n">
        <v>46008</v>
      </c>
      <c r="U249" s="26" t="n">
        <v>2026</v>
      </c>
      <c r="V249" s="26"/>
    </row>
    <row r="250" customFormat="false" ht="15" hidden="false" customHeight="true" outlineLevel="0" collapsed="false">
      <c r="A250" s="29" t="s">
        <v>1599</v>
      </c>
      <c r="B250" s="29" t="n">
        <v>246</v>
      </c>
      <c r="C250" s="29" t="s">
        <v>341</v>
      </c>
      <c r="D250" s="29" t="s">
        <v>582</v>
      </c>
      <c r="E250" s="29" t="s">
        <v>188</v>
      </c>
      <c r="F250" s="29"/>
      <c r="G250" s="30" t="n">
        <v>44840</v>
      </c>
      <c r="H250" s="29" t="s">
        <v>177</v>
      </c>
      <c r="I250" s="29" t="s">
        <v>1244</v>
      </c>
      <c r="J250" s="29" t="s">
        <v>198</v>
      </c>
      <c r="K250" s="31" t="n">
        <v>30.3</v>
      </c>
      <c r="L250" s="31" t="n">
        <v>10.2</v>
      </c>
      <c r="M250" s="29" t="s">
        <v>276</v>
      </c>
      <c r="N250" s="29" t="n">
        <v>36</v>
      </c>
      <c r="O250" s="29" t="s">
        <v>1600</v>
      </c>
      <c r="P250" s="29" t="s">
        <v>1601</v>
      </c>
      <c r="Q250" s="29" t="s">
        <v>240</v>
      </c>
      <c r="R250" s="29" t="s">
        <v>171</v>
      </c>
      <c r="S250" s="29" t="s">
        <v>241</v>
      </c>
      <c r="T250" s="30" t="n">
        <v>45994</v>
      </c>
      <c r="U250" s="29" t="n">
        <v>2026</v>
      </c>
      <c r="V250" s="29"/>
    </row>
    <row r="251" customFormat="false" ht="15" hidden="false" customHeight="true" outlineLevel="0" collapsed="false">
      <c r="A251" s="26" t="s">
        <v>1602</v>
      </c>
      <c r="B251" s="26" t="n">
        <v>247</v>
      </c>
      <c r="C251" s="26" t="s">
        <v>1603</v>
      </c>
      <c r="D251" s="26" t="s">
        <v>1134</v>
      </c>
      <c r="E251" s="26" t="s">
        <v>188</v>
      </c>
      <c r="F251" s="26"/>
      <c r="G251" s="27" t="n">
        <v>44841</v>
      </c>
      <c r="H251" s="26" t="s">
        <v>177</v>
      </c>
      <c r="I251" s="26" t="s">
        <v>1296</v>
      </c>
      <c r="J251" s="26" t="s">
        <v>248</v>
      </c>
      <c r="K251" s="28" t="n">
        <v>27.8</v>
      </c>
      <c r="L251" s="28" t="n">
        <v>8</v>
      </c>
      <c r="M251" s="26" t="s">
        <v>314</v>
      </c>
      <c r="N251" s="26" t="n">
        <v>50</v>
      </c>
      <c r="O251" s="26" t="s">
        <v>1604</v>
      </c>
      <c r="P251" s="26" t="s">
        <v>1605</v>
      </c>
      <c r="Q251" s="26" t="s">
        <v>232</v>
      </c>
      <c r="R251" s="26" t="s">
        <v>183</v>
      </c>
      <c r="S251" s="26" t="s">
        <v>233</v>
      </c>
      <c r="T251" s="27" t="n">
        <v>46017</v>
      </c>
      <c r="U251" s="26" t="n">
        <v>2026</v>
      </c>
      <c r="V251" s="26"/>
    </row>
    <row r="252" customFormat="false" ht="15" hidden="false" customHeight="true" outlineLevel="0" collapsed="false">
      <c r="A252" s="29" t="s">
        <v>1606</v>
      </c>
      <c r="B252" s="29" t="n">
        <v>248</v>
      </c>
      <c r="C252" s="29" t="s">
        <v>1607</v>
      </c>
      <c r="D252" s="29" t="s">
        <v>582</v>
      </c>
      <c r="E252" s="29" t="s">
        <v>311</v>
      </c>
      <c r="F252" s="29" t="s">
        <v>1608</v>
      </c>
      <c r="G252" s="30" t="n">
        <v>44843</v>
      </c>
      <c r="H252" s="29" t="s">
        <v>177</v>
      </c>
      <c r="I252" s="29" t="s">
        <v>1609</v>
      </c>
      <c r="J252" s="29" t="s">
        <v>259</v>
      </c>
      <c r="K252" s="31" t="n">
        <v>39.5</v>
      </c>
      <c r="L252" s="31" t="n">
        <v>12.5</v>
      </c>
      <c r="M252" s="29" t="s">
        <v>179</v>
      </c>
      <c r="N252" s="29" t="n">
        <v>28</v>
      </c>
      <c r="O252" s="29" t="s">
        <v>1610</v>
      </c>
      <c r="P252" s="29" t="s">
        <v>1611</v>
      </c>
      <c r="Q252" s="29" t="s">
        <v>202</v>
      </c>
      <c r="R252" s="29" t="s">
        <v>171</v>
      </c>
      <c r="S252" s="29" t="s">
        <v>203</v>
      </c>
      <c r="T252" s="30" t="n">
        <v>46011</v>
      </c>
      <c r="U252" s="29" t="n">
        <v>2026</v>
      </c>
      <c r="V252" s="29"/>
    </row>
    <row r="253" customFormat="false" ht="15" hidden="false" customHeight="true" outlineLevel="0" collapsed="false">
      <c r="A253" s="26" t="s">
        <v>1612</v>
      </c>
      <c r="B253" s="26" t="n">
        <v>249</v>
      </c>
      <c r="C253" s="26" t="s">
        <v>520</v>
      </c>
      <c r="D253" s="26" t="s">
        <v>1613</v>
      </c>
      <c r="E253" s="26" t="s">
        <v>162</v>
      </c>
      <c r="F253" s="26" t="s">
        <v>1614</v>
      </c>
      <c r="G253" s="27" t="n">
        <v>44843</v>
      </c>
      <c r="H253" s="26" t="s">
        <v>177</v>
      </c>
      <c r="I253" s="26" t="s">
        <v>444</v>
      </c>
      <c r="J253" s="26" t="s">
        <v>208</v>
      </c>
      <c r="K253" s="28" t="n">
        <v>23.7</v>
      </c>
      <c r="L253" s="28" t="n">
        <v>8.3</v>
      </c>
      <c r="M253" s="26" t="s">
        <v>199</v>
      </c>
      <c r="N253" s="26" t="n">
        <v>40</v>
      </c>
      <c r="O253" s="26" t="s">
        <v>1615</v>
      </c>
      <c r="P253" s="26" t="s">
        <v>1616</v>
      </c>
      <c r="Q253" s="26" t="s">
        <v>299</v>
      </c>
      <c r="R253" s="26" t="s">
        <v>171</v>
      </c>
      <c r="S253" s="26" t="s">
        <v>300</v>
      </c>
      <c r="T253" s="27" t="n">
        <v>46005</v>
      </c>
      <c r="U253" s="26" t="n">
        <v>2026</v>
      </c>
      <c r="V253" s="26"/>
    </row>
    <row r="254" customFormat="false" ht="15" hidden="false" customHeight="true" outlineLevel="0" collapsed="false">
      <c r="A254" s="29" t="s">
        <v>1617</v>
      </c>
      <c r="B254" s="29" t="n">
        <v>250</v>
      </c>
      <c r="C254" s="29" t="s">
        <v>1236</v>
      </c>
      <c r="D254" s="29" t="s">
        <v>611</v>
      </c>
      <c r="E254" s="29" t="s">
        <v>267</v>
      </c>
      <c r="F254" s="29" t="s">
        <v>1238</v>
      </c>
      <c r="G254" s="30" t="n">
        <v>44843</v>
      </c>
      <c r="H254" s="29" t="s">
        <v>177</v>
      </c>
      <c r="I254" s="29" t="s">
        <v>1618</v>
      </c>
      <c r="J254" s="29" t="s">
        <v>248</v>
      </c>
      <c r="K254" s="31" t="n">
        <v>23.4</v>
      </c>
      <c r="L254" s="31" t="n">
        <v>8</v>
      </c>
      <c r="M254" s="29" t="s">
        <v>209</v>
      </c>
      <c r="N254" s="29" t="n">
        <v>40</v>
      </c>
      <c r="O254" s="29" t="s">
        <v>1619</v>
      </c>
      <c r="P254" s="29" t="s">
        <v>1620</v>
      </c>
      <c r="Q254" s="29" t="s">
        <v>299</v>
      </c>
      <c r="R254" s="29" t="s">
        <v>171</v>
      </c>
      <c r="S254" s="29" t="s">
        <v>300</v>
      </c>
      <c r="T254" s="30" t="n">
        <v>45994</v>
      </c>
      <c r="U254" s="29" t="n">
        <v>2026</v>
      </c>
      <c r="V254" s="29"/>
    </row>
    <row r="255" customFormat="false" ht="15" hidden="false" customHeight="true" outlineLevel="0" collapsed="false">
      <c r="A255" s="26" t="s">
        <v>1621</v>
      </c>
      <c r="B255" s="26" t="n">
        <v>251</v>
      </c>
      <c r="C255" s="26" t="s">
        <v>1622</v>
      </c>
      <c r="D255" s="26" t="s">
        <v>1623</v>
      </c>
      <c r="E255" s="26" t="s">
        <v>245</v>
      </c>
      <c r="F255" s="26" t="s">
        <v>1624</v>
      </c>
      <c r="G255" s="27" t="n">
        <v>44846</v>
      </c>
      <c r="H255" s="26" t="s">
        <v>295</v>
      </c>
      <c r="I255" s="26" t="s">
        <v>1129</v>
      </c>
      <c r="J255" s="26" t="s">
        <v>248</v>
      </c>
      <c r="K255" s="28" t="n">
        <v>37.3</v>
      </c>
      <c r="L255" s="28" t="n">
        <v>12.2</v>
      </c>
      <c r="M255" s="26" t="s">
        <v>209</v>
      </c>
      <c r="N255" s="26" t="n">
        <v>36</v>
      </c>
      <c r="O255" s="26" t="s">
        <v>1625</v>
      </c>
      <c r="P255" s="26" t="s">
        <v>1626</v>
      </c>
      <c r="Q255" s="26" t="s">
        <v>202</v>
      </c>
      <c r="R255" s="26" t="s">
        <v>171</v>
      </c>
      <c r="S255" s="26" t="s">
        <v>203</v>
      </c>
      <c r="T255" s="27" t="n">
        <v>46015</v>
      </c>
      <c r="U255" s="26" t="n">
        <v>2026</v>
      </c>
      <c r="V255" s="26"/>
    </row>
    <row r="256" customFormat="false" ht="15" hidden="false" customHeight="true" outlineLevel="0" collapsed="false">
      <c r="A256" s="29" t="s">
        <v>1627</v>
      </c>
      <c r="B256" s="29" t="n">
        <v>252</v>
      </c>
      <c r="C256" s="29" t="s">
        <v>496</v>
      </c>
      <c r="D256" s="29" t="s">
        <v>1628</v>
      </c>
      <c r="E256" s="29" t="s">
        <v>267</v>
      </c>
      <c r="F256" s="29" t="s">
        <v>1629</v>
      </c>
      <c r="G256" s="30" t="n">
        <v>44846</v>
      </c>
      <c r="H256" s="29" t="s">
        <v>177</v>
      </c>
      <c r="I256" s="29" t="s">
        <v>942</v>
      </c>
      <c r="J256" s="29" t="s">
        <v>322</v>
      </c>
      <c r="K256" s="31" t="n">
        <v>48.2</v>
      </c>
      <c r="L256" s="31" t="n">
        <v>15.5</v>
      </c>
      <c r="M256" s="29" t="s">
        <v>179</v>
      </c>
      <c r="N256" s="29" t="n">
        <v>36</v>
      </c>
      <c r="O256" s="29" t="s">
        <v>1630</v>
      </c>
      <c r="P256" s="29" t="s">
        <v>1631</v>
      </c>
      <c r="Q256" s="29" t="s">
        <v>212</v>
      </c>
      <c r="R256" s="29" t="s">
        <v>171</v>
      </c>
      <c r="S256" s="29" t="s">
        <v>213</v>
      </c>
      <c r="T256" s="30" t="n">
        <v>45993</v>
      </c>
      <c r="U256" s="29" t="n">
        <v>2026</v>
      </c>
      <c r="V256" s="29"/>
    </row>
    <row r="257" customFormat="false" ht="15" hidden="false" customHeight="true" outlineLevel="0" collapsed="false">
      <c r="A257" s="26" t="s">
        <v>1632</v>
      </c>
      <c r="B257" s="26" t="n">
        <v>253</v>
      </c>
      <c r="C257" s="26" t="s">
        <v>309</v>
      </c>
      <c r="D257" s="26" t="s">
        <v>1633</v>
      </c>
      <c r="E257" s="26" t="s">
        <v>311</v>
      </c>
      <c r="F257" s="26" t="s">
        <v>312</v>
      </c>
      <c r="G257" s="27" t="n">
        <v>44846</v>
      </c>
      <c r="H257" s="26" t="s">
        <v>177</v>
      </c>
      <c r="I257" s="26" t="s">
        <v>395</v>
      </c>
      <c r="J257" s="26" t="s">
        <v>383</v>
      </c>
      <c r="K257" s="28" t="n">
        <v>52.6</v>
      </c>
      <c r="L257" s="28" t="n">
        <v>15.4</v>
      </c>
      <c r="M257" s="26" t="s">
        <v>179</v>
      </c>
      <c r="N257" s="26" t="n">
        <v>40</v>
      </c>
      <c r="O257" s="26" t="s">
        <v>1634</v>
      </c>
      <c r="P257" s="26" t="s">
        <v>1635</v>
      </c>
      <c r="Q257" s="26" t="s">
        <v>240</v>
      </c>
      <c r="R257" s="26" t="s">
        <v>171</v>
      </c>
      <c r="S257" s="26" t="s">
        <v>241</v>
      </c>
      <c r="T257" s="27" t="n">
        <v>46014</v>
      </c>
      <c r="U257" s="26" t="n">
        <v>2026</v>
      </c>
      <c r="V257" s="26"/>
    </row>
    <row r="258" customFormat="false" ht="15" hidden="false" customHeight="true" outlineLevel="0" collapsed="false">
      <c r="A258" s="29" t="s">
        <v>1636</v>
      </c>
      <c r="B258" s="29" t="n">
        <v>254</v>
      </c>
      <c r="C258" s="29" t="s">
        <v>160</v>
      </c>
      <c r="D258" s="29" t="s">
        <v>1637</v>
      </c>
      <c r="E258" s="29" t="s">
        <v>188</v>
      </c>
      <c r="F258" s="29"/>
      <c r="G258" s="30" t="n">
        <v>44849</v>
      </c>
      <c r="H258" s="29" t="s">
        <v>177</v>
      </c>
      <c r="I258" s="29" t="s">
        <v>1638</v>
      </c>
      <c r="J258" s="29" t="s">
        <v>166</v>
      </c>
      <c r="K258" s="31" t="n">
        <v>50</v>
      </c>
      <c r="L258" s="31" t="n">
        <v>17.9</v>
      </c>
      <c r="M258" s="29" t="s">
        <v>179</v>
      </c>
      <c r="N258" s="29" t="n">
        <v>32</v>
      </c>
      <c r="O258" s="29" t="s">
        <v>1639</v>
      </c>
      <c r="P258" s="29" t="s">
        <v>1640</v>
      </c>
      <c r="Q258" s="29" t="s">
        <v>252</v>
      </c>
      <c r="R258" s="29" t="s">
        <v>171</v>
      </c>
      <c r="S258" s="29" t="s">
        <v>253</v>
      </c>
      <c r="T258" s="30" t="n">
        <v>46003</v>
      </c>
      <c r="U258" s="29" t="n">
        <v>2026</v>
      </c>
      <c r="V258" s="29"/>
    </row>
    <row r="259" customFormat="false" ht="15" hidden="false" customHeight="true" outlineLevel="0" collapsed="false">
      <c r="A259" s="26" t="s">
        <v>1641</v>
      </c>
      <c r="B259" s="26" t="n">
        <v>255</v>
      </c>
      <c r="C259" s="26" t="s">
        <v>1213</v>
      </c>
      <c r="D259" s="26" t="s">
        <v>1642</v>
      </c>
      <c r="E259" s="26" t="s">
        <v>226</v>
      </c>
      <c r="F259" s="26" t="s">
        <v>1643</v>
      </c>
      <c r="G259" s="27" t="n">
        <v>44850</v>
      </c>
      <c r="H259" s="26" t="s">
        <v>177</v>
      </c>
      <c r="I259" s="26" t="s">
        <v>1376</v>
      </c>
      <c r="J259" s="26" t="s">
        <v>322</v>
      </c>
      <c r="K259" s="28" t="n">
        <v>23.6</v>
      </c>
      <c r="L259" s="28" t="n">
        <v>6.7</v>
      </c>
      <c r="M259" s="26" t="s">
        <v>179</v>
      </c>
      <c r="N259" s="26" t="n">
        <v>45</v>
      </c>
      <c r="O259" s="26" t="s">
        <v>1644</v>
      </c>
      <c r="P259" s="26" t="s">
        <v>1645</v>
      </c>
      <c r="Q259" s="26" t="s">
        <v>299</v>
      </c>
      <c r="R259" s="26" t="s">
        <v>171</v>
      </c>
      <c r="S259" s="26" t="s">
        <v>300</v>
      </c>
      <c r="T259" s="27" t="n">
        <v>45995</v>
      </c>
      <c r="U259" s="26" t="n">
        <v>2026</v>
      </c>
      <c r="V259" s="26"/>
    </row>
    <row r="260" customFormat="false" ht="15" hidden="false" customHeight="true" outlineLevel="0" collapsed="false">
      <c r="A260" s="29" t="s">
        <v>1646</v>
      </c>
      <c r="B260" s="29" t="n">
        <v>256</v>
      </c>
      <c r="C260" s="29" t="s">
        <v>1647</v>
      </c>
      <c r="D260" s="29" t="s">
        <v>1518</v>
      </c>
      <c r="E260" s="29" t="s">
        <v>195</v>
      </c>
      <c r="F260" s="29" t="s">
        <v>1648</v>
      </c>
      <c r="G260" s="30" t="n">
        <v>44850</v>
      </c>
      <c r="H260" s="29" t="s">
        <v>177</v>
      </c>
      <c r="I260" s="29" t="s">
        <v>1649</v>
      </c>
      <c r="J260" s="29" t="s">
        <v>259</v>
      </c>
      <c r="K260" s="31" t="n">
        <v>37.7</v>
      </c>
      <c r="L260" s="31" t="n">
        <v>13.2</v>
      </c>
      <c r="M260" s="29" t="s">
        <v>179</v>
      </c>
      <c r="N260" s="29" t="n">
        <v>32</v>
      </c>
      <c r="O260" s="29" t="s">
        <v>1650</v>
      </c>
      <c r="P260" s="29" t="s">
        <v>1651</v>
      </c>
      <c r="Q260" s="29" t="s">
        <v>212</v>
      </c>
      <c r="R260" s="29" t="s">
        <v>171</v>
      </c>
      <c r="S260" s="29" t="s">
        <v>213</v>
      </c>
      <c r="T260" s="30" t="n">
        <v>45996</v>
      </c>
      <c r="U260" s="29" t="n">
        <v>2026</v>
      </c>
      <c r="V260" s="29"/>
    </row>
    <row r="261" customFormat="false" ht="15" hidden="false" customHeight="true" outlineLevel="0" collapsed="false">
      <c r="A261" s="26" t="s">
        <v>1652</v>
      </c>
      <c r="B261" s="26" t="n">
        <v>257</v>
      </c>
      <c r="C261" s="26" t="s">
        <v>1653</v>
      </c>
      <c r="D261" s="26" t="s">
        <v>256</v>
      </c>
      <c r="E261" s="26" t="s">
        <v>188</v>
      </c>
      <c r="F261" s="26"/>
      <c r="G261" s="27" t="n">
        <v>44852</v>
      </c>
      <c r="H261" s="26" t="s">
        <v>177</v>
      </c>
      <c r="I261" s="26" t="s">
        <v>1476</v>
      </c>
      <c r="J261" s="26" t="s">
        <v>218</v>
      </c>
      <c r="K261" s="28" t="n">
        <v>47.3</v>
      </c>
      <c r="L261" s="28" t="n">
        <v>13.6</v>
      </c>
      <c r="M261" s="26" t="s">
        <v>179</v>
      </c>
      <c r="N261" s="26" t="n">
        <v>32</v>
      </c>
      <c r="O261" s="26" t="s">
        <v>1654</v>
      </c>
      <c r="P261" s="26" t="s">
        <v>1655</v>
      </c>
      <c r="Q261" s="26" t="s">
        <v>212</v>
      </c>
      <c r="R261" s="26" t="s">
        <v>171</v>
      </c>
      <c r="S261" s="26" t="s">
        <v>213</v>
      </c>
      <c r="T261" s="27" t="n">
        <v>46012</v>
      </c>
      <c r="U261" s="26" t="n">
        <v>2026</v>
      </c>
      <c r="V261" s="26"/>
    </row>
    <row r="262" customFormat="false" ht="15" hidden="false" customHeight="true" outlineLevel="0" collapsed="false">
      <c r="A262" s="29" t="s">
        <v>1656</v>
      </c>
      <c r="B262" s="29" t="n">
        <v>258</v>
      </c>
      <c r="C262" s="29" t="s">
        <v>1657</v>
      </c>
      <c r="D262" s="29" t="s">
        <v>835</v>
      </c>
      <c r="E262" s="29" t="s">
        <v>226</v>
      </c>
      <c r="F262" s="29" t="s">
        <v>1658</v>
      </c>
      <c r="G262" s="30" t="n">
        <v>44853</v>
      </c>
      <c r="H262" s="29" t="s">
        <v>295</v>
      </c>
      <c r="I262" s="29" t="s">
        <v>1659</v>
      </c>
      <c r="J262" s="29" t="s">
        <v>229</v>
      </c>
      <c r="K262" s="31" t="n">
        <v>36.5</v>
      </c>
      <c r="L262" s="31" t="n">
        <v>11.4</v>
      </c>
      <c r="M262" s="29" t="s">
        <v>199</v>
      </c>
      <c r="N262" s="29" t="n">
        <v>40</v>
      </c>
      <c r="O262" s="29" t="s">
        <v>1660</v>
      </c>
      <c r="P262" s="29" t="s">
        <v>1661</v>
      </c>
      <c r="Q262" s="29" t="s">
        <v>182</v>
      </c>
      <c r="R262" s="29" t="s">
        <v>183</v>
      </c>
      <c r="S262" s="29" t="s">
        <v>184</v>
      </c>
      <c r="T262" s="30" t="n">
        <v>46016</v>
      </c>
      <c r="U262" s="29" t="n">
        <v>2026</v>
      </c>
      <c r="V262" s="29"/>
    </row>
    <row r="263" customFormat="false" ht="15" hidden="false" customHeight="true" outlineLevel="0" collapsed="false">
      <c r="A263" s="26" t="s">
        <v>1662</v>
      </c>
      <c r="B263" s="26" t="n">
        <v>259</v>
      </c>
      <c r="C263" s="26" t="s">
        <v>1663</v>
      </c>
      <c r="D263" s="26" t="s">
        <v>1362</v>
      </c>
      <c r="E263" s="26" t="s">
        <v>206</v>
      </c>
      <c r="F263" s="26"/>
      <c r="G263" s="27" t="n">
        <v>44853</v>
      </c>
      <c r="H263" s="26" t="s">
        <v>177</v>
      </c>
      <c r="I263" s="26" t="s">
        <v>1664</v>
      </c>
      <c r="J263" s="26" t="s">
        <v>270</v>
      </c>
      <c r="K263" s="28" t="n">
        <v>45.1</v>
      </c>
      <c r="L263" s="28" t="n">
        <v>13.5</v>
      </c>
      <c r="M263" s="26" t="s">
        <v>209</v>
      </c>
      <c r="N263" s="26" t="n">
        <v>36</v>
      </c>
      <c r="O263" s="26" t="s">
        <v>1665</v>
      </c>
      <c r="P263" s="26" t="s">
        <v>1666</v>
      </c>
      <c r="Q263" s="26" t="s">
        <v>232</v>
      </c>
      <c r="R263" s="26" t="s">
        <v>183</v>
      </c>
      <c r="S263" s="26" t="s">
        <v>233</v>
      </c>
      <c r="T263" s="27" t="n">
        <v>46010</v>
      </c>
      <c r="U263" s="26" t="n">
        <v>2026</v>
      </c>
      <c r="V263" s="26"/>
    </row>
    <row r="264" customFormat="false" ht="15" hidden="false" customHeight="true" outlineLevel="0" collapsed="false">
      <c r="A264" s="29" t="s">
        <v>1667</v>
      </c>
      <c r="B264" s="29" t="n">
        <v>260</v>
      </c>
      <c r="C264" s="29" t="s">
        <v>236</v>
      </c>
      <c r="D264" s="29" t="s">
        <v>1324</v>
      </c>
      <c r="E264" s="29" t="s">
        <v>195</v>
      </c>
      <c r="F264" s="29" t="s">
        <v>863</v>
      </c>
      <c r="G264" s="30" t="n">
        <v>44855</v>
      </c>
      <c r="H264" s="29" t="s">
        <v>177</v>
      </c>
      <c r="I264" s="29" t="s">
        <v>1668</v>
      </c>
      <c r="J264" s="29" t="s">
        <v>259</v>
      </c>
      <c r="K264" s="31" t="n">
        <v>31.3</v>
      </c>
      <c r="L264" s="31" t="n">
        <v>10.4</v>
      </c>
      <c r="M264" s="29" t="s">
        <v>179</v>
      </c>
      <c r="N264" s="29" t="n">
        <v>36</v>
      </c>
      <c r="O264" s="29" t="s">
        <v>1669</v>
      </c>
      <c r="P264" s="29" t="s">
        <v>1670</v>
      </c>
      <c r="Q264" s="29" t="s">
        <v>262</v>
      </c>
      <c r="R264" s="29" t="s">
        <v>171</v>
      </c>
      <c r="S264" s="29" t="s">
        <v>263</v>
      </c>
      <c r="T264" s="30" t="n">
        <v>46015</v>
      </c>
      <c r="U264" s="29" t="n">
        <v>2026</v>
      </c>
      <c r="V264" s="29"/>
    </row>
    <row r="265" customFormat="false" ht="15" hidden="false" customHeight="true" outlineLevel="0" collapsed="false">
      <c r="A265" s="26" t="s">
        <v>1671</v>
      </c>
      <c r="B265" s="26" t="n">
        <v>261</v>
      </c>
      <c r="C265" s="26" t="s">
        <v>1672</v>
      </c>
      <c r="D265" s="26" t="s">
        <v>1287</v>
      </c>
      <c r="E265" s="26" t="s">
        <v>206</v>
      </c>
      <c r="F265" s="26"/>
      <c r="G265" s="27" t="n">
        <v>44855</v>
      </c>
      <c r="H265" s="26" t="s">
        <v>177</v>
      </c>
      <c r="I265" s="26" t="s">
        <v>1673</v>
      </c>
      <c r="J265" s="26" t="s">
        <v>166</v>
      </c>
      <c r="K265" s="28" t="n">
        <v>26.7</v>
      </c>
      <c r="L265" s="28" t="n">
        <v>8.3</v>
      </c>
      <c r="M265" s="26" t="s">
        <v>179</v>
      </c>
      <c r="N265" s="26" t="n">
        <v>32</v>
      </c>
      <c r="O265" s="26" t="s">
        <v>1674</v>
      </c>
      <c r="P265" s="26" t="s">
        <v>1675</v>
      </c>
      <c r="Q265" s="26" t="s">
        <v>182</v>
      </c>
      <c r="R265" s="26" t="s">
        <v>183</v>
      </c>
      <c r="S265" s="26" t="s">
        <v>184</v>
      </c>
      <c r="T265" s="27" t="n">
        <v>46014</v>
      </c>
      <c r="U265" s="26" t="n">
        <v>2026</v>
      </c>
      <c r="V265" s="26"/>
    </row>
    <row r="266" customFormat="false" ht="15" hidden="false" customHeight="true" outlineLevel="0" collapsed="false">
      <c r="A266" s="29" t="s">
        <v>1676</v>
      </c>
      <c r="B266" s="29" t="n">
        <v>262</v>
      </c>
      <c r="C266" s="29" t="s">
        <v>1677</v>
      </c>
      <c r="D266" s="29" t="s">
        <v>1678</v>
      </c>
      <c r="E266" s="29" t="s">
        <v>188</v>
      </c>
      <c r="F266" s="29"/>
      <c r="G266" s="30" t="n">
        <v>44856</v>
      </c>
      <c r="H266" s="29" t="s">
        <v>177</v>
      </c>
      <c r="I266" s="29" t="s">
        <v>656</v>
      </c>
      <c r="J266" s="29" t="s">
        <v>383</v>
      </c>
      <c r="K266" s="31" t="n">
        <v>36.6</v>
      </c>
      <c r="L266" s="31" t="n">
        <v>11.8</v>
      </c>
      <c r="M266" s="29" t="s">
        <v>167</v>
      </c>
      <c r="N266" s="29" t="n">
        <v>45</v>
      </c>
      <c r="O266" s="29" t="s">
        <v>1679</v>
      </c>
      <c r="P266" s="29" t="s">
        <v>1680</v>
      </c>
      <c r="Q266" s="29" t="s">
        <v>330</v>
      </c>
      <c r="R266" s="29" t="s">
        <v>171</v>
      </c>
      <c r="S266" s="29" t="s">
        <v>331</v>
      </c>
      <c r="T266" s="30" t="n">
        <v>46012</v>
      </c>
      <c r="U266" s="29" t="n">
        <v>2026</v>
      </c>
      <c r="V266" s="29"/>
    </row>
    <row r="267" customFormat="false" ht="15" hidden="false" customHeight="true" outlineLevel="0" collapsed="false">
      <c r="A267" s="26" t="s">
        <v>1681</v>
      </c>
      <c r="B267" s="26" t="n">
        <v>263</v>
      </c>
      <c r="C267" s="26" t="s">
        <v>1682</v>
      </c>
      <c r="D267" s="26" t="s">
        <v>1683</v>
      </c>
      <c r="E267" s="26" t="s">
        <v>188</v>
      </c>
      <c r="F267" s="26"/>
      <c r="G267" s="27" t="n">
        <v>44856</v>
      </c>
      <c r="H267" s="26" t="s">
        <v>177</v>
      </c>
      <c r="I267" s="26" t="s">
        <v>1684</v>
      </c>
      <c r="J267" s="26" t="s">
        <v>322</v>
      </c>
      <c r="K267" s="28" t="n">
        <v>27</v>
      </c>
      <c r="L267" s="28" t="n">
        <v>7.6</v>
      </c>
      <c r="M267" s="26" t="s">
        <v>179</v>
      </c>
      <c r="N267" s="26" t="n">
        <v>45</v>
      </c>
      <c r="O267" s="26" t="s">
        <v>1685</v>
      </c>
      <c r="P267" s="26" t="s">
        <v>1686</v>
      </c>
      <c r="Q267" s="26" t="s">
        <v>232</v>
      </c>
      <c r="R267" s="26" t="s">
        <v>183</v>
      </c>
      <c r="S267" s="26" t="s">
        <v>233</v>
      </c>
      <c r="T267" s="27" t="n">
        <v>46002</v>
      </c>
      <c r="U267" s="26" t="n">
        <v>2026</v>
      </c>
      <c r="V267" s="26"/>
    </row>
    <row r="268" customFormat="false" ht="15" hidden="false" customHeight="true" outlineLevel="0" collapsed="false">
      <c r="A268" s="29" t="s">
        <v>1687</v>
      </c>
      <c r="B268" s="29" t="n">
        <v>264</v>
      </c>
      <c r="C268" s="29" t="s">
        <v>1005</v>
      </c>
      <c r="D268" s="29" t="s">
        <v>1688</v>
      </c>
      <c r="E268" s="29" t="s">
        <v>188</v>
      </c>
      <c r="F268" s="29"/>
      <c r="G268" s="30" t="n">
        <v>44856</v>
      </c>
      <c r="H268" s="29" t="s">
        <v>177</v>
      </c>
      <c r="I268" s="29" t="s">
        <v>948</v>
      </c>
      <c r="J268" s="29" t="s">
        <v>208</v>
      </c>
      <c r="K268" s="31" t="n">
        <v>51.6</v>
      </c>
      <c r="L268" s="31" t="n">
        <v>14.9</v>
      </c>
      <c r="M268" s="29" t="s">
        <v>179</v>
      </c>
      <c r="N268" s="29" t="n">
        <v>50</v>
      </c>
      <c r="O268" s="29" t="s">
        <v>1689</v>
      </c>
      <c r="P268" s="29" t="s">
        <v>1690</v>
      </c>
      <c r="Q268" s="29" t="s">
        <v>461</v>
      </c>
      <c r="R268" s="29" t="s">
        <v>183</v>
      </c>
      <c r="S268" s="29" t="s">
        <v>462</v>
      </c>
      <c r="T268" s="30" t="n">
        <v>46015</v>
      </c>
      <c r="U268" s="29" t="n">
        <v>2026</v>
      </c>
      <c r="V268" s="29"/>
    </row>
    <row r="269" customFormat="false" ht="15" hidden="false" customHeight="true" outlineLevel="0" collapsed="false">
      <c r="A269" s="26" t="s">
        <v>1691</v>
      </c>
      <c r="B269" s="26" t="n">
        <v>265</v>
      </c>
      <c r="C269" s="26" t="s">
        <v>160</v>
      </c>
      <c r="D269" s="26" t="s">
        <v>582</v>
      </c>
      <c r="E269" s="26" t="s">
        <v>267</v>
      </c>
      <c r="F269" s="26" t="s">
        <v>1692</v>
      </c>
      <c r="G269" s="27" t="n">
        <v>44856</v>
      </c>
      <c r="H269" s="26" t="s">
        <v>177</v>
      </c>
      <c r="I269" s="26" t="s">
        <v>631</v>
      </c>
      <c r="J269" s="26" t="s">
        <v>248</v>
      </c>
      <c r="K269" s="28" t="n">
        <v>51.6</v>
      </c>
      <c r="L269" s="28" t="n">
        <v>15.4</v>
      </c>
      <c r="M269" s="26" t="s">
        <v>276</v>
      </c>
      <c r="N269" s="26" t="n">
        <v>40</v>
      </c>
      <c r="O269" s="26" t="s">
        <v>1693</v>
      </c>
      <c r="P269" s="26" t="s">
        <v>1694</v>
      </c>
      <c r="Q269" s="26" t="s">
        <v>338</v>
      </c>
      <c r="R269" s="26" t="s">
        <v>171</v>
      </c>
      <c r="S269" s="26" t="s">
        <v>339</v>
      </c>
      <c r="T269" s="27" t="n">
        <v>46007</v>
      </c>
      <c r="U269" s="26" t="n">
        <v>2026</v>
      </c>
      <c r="V269" s="26"/>
    </row>
    <row r="270" customFormat="false" ht="15" hidden="false" customHeight="true" outlineLevel="0" collapsed="false">
      <c r="A270" s="29" t="s">
        <v>1695</v>
      </c>
      <c r="B270" s="29" t="n">
        <v>266</v>
      </c>
      <c r="C270" s="29" t="s">
        <v>1696</v>
      </c>
      <c r="D270" s="29" t="s">
        <v>1697</v>
      </c>
      <c r="E270" s="29" t="s">
        <v>206</v>
      </c>
      <c r="F270" s="29"/>
      <c r="G270" s="30" t="n">
        <v>44858</v>
      </c>
      <c r="H270" s="29" t="s">
        <v>177</v>
      </c>
      <c r="I270" s="29" t="s">
        <v>1698</v>
      </c>
      <c r="J270" s="29" t="s">
        <v>198</v>
      </c>
      <c r="K270" s="31" t="n">
        <v>61.4</v>
      </c>
      <c r="L270" s="31" t="n">
        <v>18.4</v>
      </c>
      <c r="M270" s="29" t="s">
        <v>179</v>
      </c>
      <c r="N270" s="29" t="n">
        <v>28</v>
      </c>
      <c r="O270" s="29" t="s">
        <v>1699</v>
      </c>
      <c r="P270" s="29" t="s">
        <v>1700</v>
      </c>
      <c r="Q270" s="29" t="s">
        <v>182</v>
      </c>
      <c r="R270" s="29" t="s">
        <v>183</v>
      </c>
      <c r="S270" s="29" t="s">
        <v>184</v>
      </c>
      <c r="T270" s="30" t="n">
        <v>46014</v>
      </c>
      <c r="U270" s="29" t="n">
        <v>2026</v>
      </c>
      <c r="V270" s="29"/>
    </row>
    <row r="271" customFormat="false" ht="15" hidden="false" customHeight="true" outlineLevel="0" collapsed="false">
      <c r="A271" s="26" t="s">
        <v>1701</v>
      </c>
      <c r="B271" s="26" t="n">
        <v>267</v>
      </c>
      <c r="C271" s="26" t="s">
        <v>1702</v>
      </c>
      <c r="D271" s="26" t="s">
        <v>1703</v>
      </c>
      <c r="E271" s="26" t="s">
        <v>206</v>
      </c>
      <c r="F271" s="26"/>
      <c r="G271" s="27" t="n">
        <v>44858</v>
      </c>
      <c r="H271" s="26" t="s">
        <v>177</v>
      </c>
      <c r="I271" s="26" t="s">
        <v>1704</v>
      </c>
      <c r="J271" s="26" t="s">
        <v>208</v>
      </c>
      <c r="K271" s="28" t="n">
        <v>22.3</v>
      </c>
      <c r="L271" s="28" t="n">
        <v>6.4</v>
      </c>
      <c r="M271" s="26" t="s">
        <v>276</v>
      </c>
      <c r="N271" s="26" t="n">
        <v>36</v>
      </c>
      <c r="O271" s="26" t="s">
        <v>1705</v>
      </c>
      <c r="P271" s="26" t="s">
        <v>1706</v>
      </c>
      <c r="Q271" s="26" t="s">
        <v>299</v>
      </c>
      <c r="R271" s="26" t="s">
        <v>171</v>
      </c>
      <c r="S271" s="26" t="s">
        <v>300</v>
      </c>
      <c r="T271" s="27" t="n">
        <v>46013</v>
      </c>
      <c r="U271" s="26" t="n">
        <v>2026</v>
      </c>
      <c r="V271" s="26"/>
    </row>
    <row r="272" customFormat="false" ht="15" hidden="false" customHeight="true" outlineLevel="0" collapsed="false">
      <c r="A272" s="29" t="s">
        <v>1707</v>
      </c>
      <c r="B272" s="29" t="n">
        <v>268</v>
      </c>
      <c r="C272" s="29" t="s">
        <v>292</v>
      </c>
      <c r="D272" s="29" t="s">
        <v>562</v>
      </c>
      <c r="E272" s="29" t="s">
        <v>188</v>
      </c>
      <c r="F272" s="29"/>
      <c r="G272" s="30" t="n">
        <v>44859</v>
      </c>
      <c r="H272" s="29" t="s">
        <v>295</v>
      </c>
      <c r="I272" s="29" t="s">
        <v>432</v>
      </c>
      <c r="J272" s="29" t="s">
        <v>208</v>
      </c>
      <c r="K272" s="31" t="n">
        <v>37.1</v>
      </c>
      <c r="L272" s="31" t="n">
        <v>11.1</v>
      </c>
      <c r="M272" s="29" t="s">
        <v>167</v>
      </c>
      <c r="N272" s="29" t="n">
        <v>32</v>
      </c>
      <c r="O272" s="29" t="s">
        <v>1708</v>
      </c>
      <c r="P272" s="29" t="s">
        <v>1709</v>
      </c>
      <c r="Q272" s="29" t="s">
        <v>461</v>
      </c>
      <c r="R272" s="29" t="s">
        <v>183</v>
      </c>
      <c r="S272" s="29" t="s">
        <v>462</v>
      </c>
      <c r="T272" s="30" t="n">
        <v>46000</v>
      </c>
      <c r="U272" s="29" t="n">
        <v>2026</v>
      </c>
      <c r="V272" s="29"/>
    </row>
    <row r="273" customFormat="false" ht="15" hidden="false" customHeight="true" outlineLevel="0" collapsed="false">
      <c r="A273" s="26" t="s">
        <v>1710</v>
      </c>
      <c r="B273" s="26" t="n">
        <v>269</v>
      </c>
      <c r="C273" s="26" t="s">
        <v>1711</v>
      </c>
      <c r="D273" s="26" t="s">
        <v>334</v>
      </c>
      <c r="E273" s="26" t="s">
        <v>162</v>
      </c>
      <c r="F273" s="26" t="s">
        <v>1712</v>
      </c>
      <c r="G273" s="27" t="n">
        <v>44859</v>
      </c>
      <c r="H273" s="26" t="s">
        <v>164</v>
      </c>
      <c r="I273" s="26" t="s">
        <v>1476</v>
      </c>
      <c r="J273" s="26" t="s">
        <v>322</v>
      </c>
      <c r="K273" s="28" t="n">
        <v>46.7</v>
      </c>
      <c r="L273" s="28" t="n">
        <v>14.3</v>
      </c>
      <c r="M273" s="26" t="s">
        <v>179</v>
      </c>
      <c r="N273" s="26" t="n">
        <v>28</v>
      </c>
      <c r="O273" s="26" t="s">
        <v>1713</v>
      </c>
      <c r="P273" s="26" t="s">
        <v>1714</v>
      </c>
      <c r="Q273" s="26" t="s">
        <v>461</v>
      </c>
      <c r="R273" s="26" t="s">
        <v>183</v>
      </c>
      <c r="S273" s="26" t="s">
        <v>462</v>
      </c>
      <c r="T273" s="26"/>
      <c r="U273" s="26" t="n">
        <v>2024</v>
      </c>
      <c r="V273" s="26"/>
    </row>
    <row r="274" customFormat="false" ht="15" hidden="false" customHeight="true" outlineLevel="0" collapsed="false">
      <c r="A274" s="29" t="s">
        <v>1715</v>
      </c>
      <c r="B274" s="29" t="n">
        <v>270</v>
      </c>
      <c r="C274" s="29" t="s">
        <v>417</v>
      </c>
      <c r="D274" s="29" t="s">
        <v>563</v>
      </c>
      <c r="E274" s="29" t="s">
        <v>206</v>
      </c>
      <c r="F274" s="29"/>
      <c r="G274" s="30" t="n">
        <v>44859</v>
      </c>
      <c r="H274" s="29" t="s">
        <v>1033</v>
      </c>
      <c r="I274" s="29" t="s">
        <v>1716</v>
      </c>
      <c r="J274" s="29" t="s">
        <v>218</v>
      </c>
      <c r="K274" s="31" t="n">
        <v>49.3</v>
      </c>
      <c r="L274" s="31" t="n">
        <v>16</v>
      </c>
      <c r="M274" s="29" t="s">
        <v>167</v>
      </c>
      <c r="N274" s="29" t="n">
        <v>40</v>
      </c>
      <c r="O274" s="29" t="s">
        <v>1717</v>
      </c>
      <c r="P274" s="29" t="s">
        <v>1718</v>
      </c>
      <c r="Q274" s="29" t="s">
        <v>262</v>
      </c>
      <c r="R274" s="29" t="s">
        <v>171</v>
      </c>
      <c r="S274" s="29" t="s">
        <v>263</v>
      </c>
      <c r="T274" s="30" t="n">
        <v>46001</v>
      </c>
      <c r="U274" s="29" t="n">
        <v>2026</v>
      </c>
      <c r="V274" s="29"/>
    </row>
    <row r="275" customFormat="false" ht="15" hidden="false" customHeight="true" outlineLevel="0" collapsed="false">
      <c r="A275" s="26" t="s">
        <v>1719</v>
      </c>
      <c r="B275" s="26" t="n">
        <v>271</v>
      </c>
      <c r="C275" s="26" t="s">
        <v>1720</v>
      </c>
      <c r="D275" s="26" t="s">
        <v>1721</v>
      </c>
      <c r="E275" s="26" t="s">
        <v>188</v>
      </c>
      <c r="F275" s="26"/>
      <c r="G275" s="27" t="n">
        <v>44860</v>
      </c>
      <c r="H275" s="26" t="s">
        <v>177</v>
      </c>
      <c r="I275" s="26" t="s">
        <v>1722</v>
      </c>
      <c r="J275" s="26" t="s">
        <v>345</v>
      </c>
      <c r="K275" s="28" t="n">
        <v>20.4</v>
      </c>
      <c r="L275" s="28" t="n">
        <v>5.8</v>
      </c>
      <c r="M275" s="26" t="s">
        <v>167</v>
      </c>
      <c r="N275" s="26" t="n">
        <v>45</v>
      </c>
      <c r="O275" s="26" t="s">
        <v>1723</v>
      </c>
      <c r="P275" s="26" t="s">
        <v>1724</v>
      </c>
      <c r="Q275" s="26" t="s">
        <v>461</v>
      </c>
      <c r="R275" s="26" t="s">
        <v>183</v>
      </c>
      <c r="S275" s="26" t="s">
        <v>462</v>
      </c>
      <c r="T275" s="27" t="n">
        <v>46015</v>
      </c>
      <c r="U275" s="26" t="n">
        <v>2026</v>
      </c>
      <c r="V275" s="26"/>
    </row>
    <row r="276" customFormat="false" ht="15" hidden="false" customHeight="true" outlineLevel="0" collapsed="false">
      <c r="A276" s="29" t="s">
        <v>1725</v>
      </c>
      <c r="B276" s="29" t="n">
        <v>272</v>
      </c>
      <c r="C276" s="29" t="s">
        <v>1726</v>
      </c>
      <c r="D276" s="29" t="s">
        <v>816</v>
      </c>
      <c r="E276" s="29" t="s">
        <v>188</v>
      </c>
      <c r="F276" s="29"/>
      <c r="G276" s="30" t="n">
        <v>44862</v>
      </c>
      <c r="H276" s="29" t="s">
        <v>177</v>
      </c>
      <c r="I276" s="29" t="s">
        <v>1727</v>
      </c>
      <c r="J276" s="29" t="s">
        <v>198</v>
      </c>
      <c r="K276" s="31" t="n">
        <v>20.5</v>
      </c>
      <c r="L276" s="31" t="n">
        <v>6.5</v>
      </c>
      <c r="M276" s="29" t="s">
        <v>167</v>
      </c>
      <c r="N276" s="29" t="n">
        <v>32</v>
      </c>
      <c r="O276" s="29" t="s">
        <v>1728</v>
      </c>
      <c r="P276" s="29" t="s">
        <v>1729</v>
      </c>
      <c r="Q276" s="29" t="s">
        <v>240</v>
      </c>
      <c r="R276" s="29" t="s">
        <v>171</v>
      </c>
      <c r="S276" s="29" t="s">
        <v>241</v>
      </c>
      <c r="T276" s="30" t="n">
        <v>46006</v>
      </c>
      <c r="U276" s="29" t="n">
        <v>2026</v>
      </c>
      <c r="V276" s="29"/>
    </row>
    <row r="277" customFormat="false" ht="15" hidden="false" customHeight="true" outlineLevel="0" collapsed="false">
      <c r="A277" s="26" t="s">
        <v>1730</v>
      </c>
      <c r="B277" s="26" t="n">
        <v>273</v>
      </c>
      <c r="C277" s="26" t="s">
        <v>1731</v>
      </c>
      <c r="D277" s="26" t="s">
        <v>1732</v>
      </c>
      <c r="E277" s="26" t="s">
        <v>188</v>
      </c>
      <c r="F277" s="26"/>
      <c r="G277" s="27" t="n">
        <v>44863</v>
      </c>
      <c r="H277" s="26" t="s">
        <v>177</v>
      </c>
      <c r="I277" s="26" t="s">
        <v>1733</v>
      </c>
      <c r="J277" s="26" t="s">
        <v>198</v>
      </c>
      <c r="K277" s="28" t="n">
        <v>58.1</v>
      </c>
      <c r="L277" s="28" t="n">
        <v>19.5</v>
      </c>
      <c r="M277" s="26" t="s">
        <v>179</v>
      </c>
      <c r="N277" s="26" t="n">
        <v>32</v>
      </c>
      <c r="O277" s="26" t="s">
        <v>1734</v>
      </c>
      <c r="P277" s="26" t="s">
        <v>1735</v>
      </c>
      <c r="Q277" s="26" t="s">
        <v>221</v>
      </c>
      <c r="R277" s="26" t="s">
        <v>183</v>
      </c>
      <c r="S277" s="26" t="s">
        <v>222</v>
      </c>
      <c r="T277" s="27" t="n">
        <v>45997</v>
      </c>
      <c r="U277" s="26" t="n">
        <v>2026</v>
      </c>
      <c r="V277" s="26"/>
    </row>
    <row r="278" customFormat="false" ht="15" hidden="false" customHeight="true" outlineLevel="0" collapsed="false">
      <c r="A278" s="29" t="s">
        <v>1736</v>
      </c>
      <c r="B278" s="29" t="n">
        <v>274</v>
      </c>
      <c r="C278" s="29" t="s">
        <v>1737</v>
      </c>
      <c r="D278" s="29" t="s">
        <v>512</v>
      </c>
      <c r="E278" s="29" t="s">
        <v>226</v>
      </c>
      <c r="F278" s="29" t="s">
        <v>1738</v>
      </c>
      <c r="G278" s="30" t="n">
        <v>44863</v>
      </c>
      <c r="H278" s="29" t="s">
        <v>177</v>
      </c>
      <c r="I278" s="29" t="s">
        <v>1739</v>
      </c>
      <c r="J278" s="29" t="s">
        <v>208</v>
      </c>
      <c r="K278" s="31" t="n">
        <v>52.9</v>
      </c>
      <c r="L278" s="31" t="n">
        <v>16</v>
      </c>
      <c r="M278" s="29" t="s">
        <v>179</v>
      </c>
      <c r="N278" s="29" t="n">
        <v>45</v>
      </c>
      <c r="O278" s="29" t="s">
        <v>1740</v>
      </c>
      <c r="P278" s="29" t="s">
        <v>1741</v>
      </c>
      <c r="Q278" s="29" t="s">
        <v>182</v>
      </c>
      <c r="R278" s="29" t="s">
        <v>183</v>
      </c>
      <c r="S278" s="29" t="s">
        <v>184</v>
      </c>
      <c r="T278" s="30" t="n">
        <v>45999</v>
      </c>
      <c r="U278" s="29" t="n">
        <v>2026</v>
      </c>
      <c r="V278" s="29"/>
    </row>
    <row r="279" customFormat="false" ht="15" hidden="false" customHeight="true" outlineLevel="0" collapsed="false">
      <c r="A279" s="26" t="s">
        <v>1742</v>
      </c>
      <c r="B279" s="26" t="n">
        <v>275</v>
      </c>
      <c r="C279" s="26" t="s">
        <v>1743</v>
      </c>
      <c r="D279" s="26" t="s">
        <v>884</v>
      </c>
      <c r="E279" s="26" t="s">
        <v>195</v>
      </c>
      <c r="F279" s="26" t="s">
        <v>1744</v>
      </c>
      <c r="G279" s="27" t="n">
        <v>44864</v>
      </c>
      <c r="H279" s="26" t="s">
        <v>177</v>
      </c>
      <c r="I279" s="26" t="s">
        <v>178</v>
      </c>
      <c r="J279" s="26" t="s">
        <v>229</v>
      </c>
      <c r="K279" s="28" t="n">
        <v>19.9</v>
      </c>
      <c r="L279" s="28" t="n">
        <v>6.4</v>
      </c>
      <c r="M279" s="26" t="s">
        <v>179</v>
      </c>
      <c r="N279" s="26" t="n">
        <v>40</v>
      </c>
      <c r="O279" s="26" t="s">
        <v>1745</v>
      </c>
      <c r="P279" s="26" t="s">
        <v>1746</v>
      </c>
      <c r="Q279" s="26" t="s">
        <v>454</v>
      </c>
      <c r="R279" s="26" t="s">
        <v>171</v>
      </c>
      <c r="S279" s="26" t="s">
        <v>455</v>
      </c>
      <c r="T279" s="27" t="n">
        <v>46010</v>
      </c>
      <c r="U279" s="26" t="n">
        <v>2026</v>
      </c>
      <c r="V279" s="26"/>
    </row>
    <row r="280" customFormat="false" ht="15" hidden="false" customHeight="true" outlineLevel="0" collapsed="false">
      <c r="A280" s="29" t="s">
        <v>1747</v>
      </c>
      <c r="B280" s="29" t="n">
        <v>276</v>
      </c>
      <c r="C280" s="29" t="s">
        <v>1748</v>
      </c>
      <c r="D280" s="29" t="s">
        <v>1749</v>
      </c>
      <c r="E280" s="29" t="s">
        <v>245</v>
      </c>
      <c r="F280" s="29" t="s">
        <v>1750</v>
      </c>
      <c r="G280" s="30" t="n">
        <v>44864</v>
      </c>
      <c r="H280" s="29" t="s">
        <v>177</v>
      </c>
      <c r="I280" s="29" t="s">
        <v>1751</v>
      </c>
      <c r="J280" s="29" t="s">
        <v>208</v>
      </c>
      <c r="K280" s="31" t="n">
        <v>33.8</v>
      </c>
      <c r="L280" s="31" t="n">
        <v>12</v>
      </c>
      <c r="M280" s="29" t="s">
        <v>209</v>
      </c>
      <c r="N280" s="29" t="n">
        <v>45</v>
      </c>
      <c r="O280" s="29" t="s">
        <v>1752</v>
      </c>
      <c r="P280" s="29" t="s">
        <v>1753</v>
      </c>
      <c r="Q280" s="29" t="s">
        <v>202</v>
      </c>
      <c r="R280" s="29" t="s">
        <v>171</v>
      </c>
      <c r="S280" s="29" t="s">
        <v>203</v>
      </c>
      <c r="T280" s="30" t="n">
        <v>45993</v>
      </c>
      <c r="U280" s="29" t="n">
        <v>2026</v>
      </c>
      <c r="V280" s="29"/>
    </row>
    <row r="281" customFormat="false" ht="15" hidden="false" customHeight="true" outlineLevel="0" collapsed="false">
      <c r="A281" s="26" t="s">
        <v>1754</v>
      </c>
      <c r="B281" s="26" t="n">
        <v>277</v>
      </c>
      <c r="C281" s="26" t="s">
        <v>1755</v>
      </c>
      <c r="D281" s="26" t="s">
        <v>1749</v>
      </c>
      <c r="E281" s="26" t="s">
        <v>311</v>
      </c>
      <c r="F281" s="26" t="s">
        <v>1756</v>
      </c>
      <c r="G281" s="27" t="n">
        <v>44866</v>
      </c>
      <c r="H281" s="26" t="s">
        <v>177</v>
      </c>
      <c r="I281" s="26" t="s">
        <v>1757</v>
      </c>
      <c r="J281" s="26" t="s">
        <v>345</v>
      </c>
      <c r="K281" s="28" t="n">
        <v>54.6</v>
      </c>
      <c r="L281" s="28" t="n">
        <v>18.5</v>
      </c>
      <c r="M281" s="26" t="s">
        <v>167</v>
      </c>
      <c r="N281" s="26" t="n">
        <v>32</v>
      </c>
      <c r="O281" s="26" t="s">
        <v>1758</v>
      </c>
      <c r="P281" s="26" t="s">
        <v>1759</v>
      </c>
      <c r="Q281" s="26" t="s">
        <v>338</v>
      </c>
      <c r="R281" s="26" t="s">
        <v>171</v>
      </c>
      <c r="S281" s="26" t="s">
        <v>339</v>
      </c>
      <c r="T281" s="27" t="n">
        <v>46001</v>
      </c>
      <c r="U281" s="26" t="n">
        <v>2026</v>
      </c>
      <c r="V281" s="26"/>
    </row>
    <row r="282" customFormat="false" ht="15" hidden="false" customHeight="true" outlineLevel="0" collapsed="false">
      <c r="A282" s="29" t="s">
        <v>1760</v>
      </c>
      <c r="B282" s="29" t="n">
        <v>278</v>
      </c>
      <c r="C282" s="29" t="s">
        <v>543</v>
      </c>
      <c r="D282" s="29" t="s">
        <v>394</v>
      </c>
      <c r="E282" s="29" t="s">
        <v>226</v>
      </c>
      <c r="F282" s="29" t="s">
        <v>605</v>
      </c>
      <c r="G282" s="30" t="n">
        <v>44867</v>
      </c>
      <c r="H282" s="29" t="s">
        <v>177</v>
      </c>
      <c r="I282" s="29" t="s">
        <v>1761</v>
      </c>
      <c r="J282" s="29" t="s">
        <v>270</v>
      </c>
      <c r="K282" s="31" t="n">
        <v>32.9</v>
      </c>
      <c r="L282" s="31" t="n">
        <v>9.8</v>
      </c>
      <c r="M282" s="29" t="s">
        <v>209</v>
      </c>
      <c r="N282" s="29" t="n">
        <v>28</v>
      </c>
      <c r="O282" s="29" t="s">
        <v>1762</v>
      </c>
      <c r="P282" s="29" t="s">
        <v>1763</v>
      </c>
      <c r="Q282" s="29" t="s">
        <v>252</v>
      </c>
      <c r="R282" s="29" t="s">
        <v>171</v>
      </c>
      <c r="S282" s="29" t="s">
        <v>253</v>
      </c>
      <c r="T282" s="30" t="n">
        <v>45993</v>
      </c>
      <c r="U282" s="29" t="n">
        <v>2026</v>
      </c>
      <c r="V282" s="29"/>
    </row>
    <row r="283" customFormat="false" ht="15" hidden="false" customHeight="true" outlineLevel="0" collapsed="false">
      <c r="A283" s="26" t="s">
        <v>1764</v>
      </c>
      <c r="B283" s="26" t="n">
        <v>279</v>
      </c>
      <c r="C283" s="26" t="s">
        <v>399</v>
      </c>
      <c r="D283" s="26" t="s">
        <v>649</v>
      </c>
      <c r="E283" s="26" t="s">
        <v>188</v>
      </c>
      <c r="F283" s="26"/>
      <c r="G283" s="27" t="n">
        <v>44868</v>
      </c>
      <c r="H283" s="26" t="s">
        <v>177</v>
      </c>
      <c r="I283" s="26" t="s">
        <v>1765</v>
      </c>
      <c r="J283" s="26" t="s">
        <v>166</v>
      </c>
      <c r="K283" s="28" t="n">
        <v>56.2</v>
      </c>
      <c r="L283" s="28" t="n">
        <v>15.9</v>
      </c>
      <c r="M283" s="26" t="s">
        <v>249</v>
      </c>
      <c r="N283" s="26" t="n">
        <v>40</v>
      </c>
      <c r="O283" s="26" t="s">
        <v>1766</v>
      </c>
      <c r="P283" s="26" t="s">
        <v>1767</v>
      </c>
      <c r="Q283" s="26" t="s">
        <v>454</v>
      </c>
      <c r="R283" s="26" t="s">
        <v>171</v>
      </c>
      <c r="S283" s="26" t="s">
        <v>455</v>
      </c>
      <c r="T283" s="27" t="n">
        <v>46010</v>
      </c>
      <c r="U283" s="26" t="n">
        <v>2026</v>
      </c>
      <c r="V283" s="26"/>
    </row>
    <row r="284" customFormat="false" ht="15" hidden="false" customHeight="true" outlineLevel="0" collapsed="false">
      <c r="A284" s="29" t="s">
        <v>1768</v>
      </c>
      <c r="B284" s="29" t="n">
        <v>280</v>
      </c>
      <c r="C284" s="29" t="s">
        <v>776</v>
      </c>
      <c r="D284" s="29" t="s">
        <v>1038</v>
      </c>
      <c r="E284" s="29" t="s">
        <v>188</v>
      </c>
      <c r="F284" s="29"/>
      <c r="G284" s="30" t="n">
        <v>44870</v>
      </c>
      <c r="H284" s="29" t="s">
        <v>177</v>
      </c>
      <c r="I284" s="29" t="s">
        <v>1769</v>
      </c>
      <c r="J284" s="29" t="s">
        <v>259</v>
      </c>
      <c r="K284" s="31" t="n">
        <v>46</v>
      </c>
      <c r="L284" s="31" t="n">
        <v>13.5</v>
      </c>
      <c r="M284" s="29" t="s">
        <v>276</v>
      </c>
      <c r="N284" s="29" t="n">
        <v>36</v>
      </c>
      <c r="O284" s="29" t="s">
        <v>1770</v>
      </c>
      <c r="P284" s="29" t="s">
        <v>1771</v>
      </c>
      <c r="Q284" s="29" t="s">
        <v>454</v>
      </c>
      <c r="R284" s="29" t="s">
        <v>171</v>
      </c>
      <c r="S284" s="29" t="s">
        <v>455</v>
      </c>
      <c r="T284" s="30" t="n">
        <v>46001</v>
      </c>
      <c r="U284" s="29" t="n">
        <v>2026</v>
      </c>
      <c r="V284" s="29"/>
    </row>
    <row r="285" customFormat="false" ht="15" hidden="false" customHeight="true" outlineLevel="0" collapsed="false">
      <c r="A285" s="26" t="s">
        <v>1772</v>
      </c>
      <c r="B285" s="26" t="n">
        <v>281</v>
      </c>
      <c r="C285" s="26" t="s">
        <v>1773</v>
      </c>
      <c r="D285" s="26" t="s">
        <v>983</v>
      </c>
      <c r="E285" s="26" t="s">
        <v>162</v>
      </c>
      <c r="F285" s="26" t="s">
        <v>1774</v>
      </c>
      <c r="G285" s="27" t="n">
        <v>44871</v>
      </c>
      <c r="H285" s="26" t="s">
        <v>177</v>
      </c>
      <c r="I285" s="26" t="s">
        <v>1775</v>
      </c>
      <c r="J285" s="26" t="s">
        <v>218</v>
      </c>
      <c r="K285" s="28" t="n">
        <v>50.7</v>
      </c>
      <c r="L285" s="28" t="n">
        <v>15.4</v>
      </c>
      <c r="M285" s="26" t="s">
        <v>209</v>
      </c>
      <c r="N285" s="26" t="n">
        <v>24</v>
      </c>
      <c r="O285" s="26" t="s">
        <v>1776</v>
      </c>
      <c r="P285" s="26" t="s">
        <v>1777</v>
      </c>
      <c r="Q285" s="26" t="s">
        <v>252</v>
      </c>
      <c r="R285" s="26" t="s">
        <v>171</v>
      </c>
      <c r="S285" s="26" t="s">
        <v>253</v>
      </c>
      <c r="T285" s="27" t="n">
        <v>46002</v>
      </c>
      <c r="U285" s="26" t="n">
        <v>2026</v>
      </c>
      <c r="V285" s="26"/>
    </row>
    <row r="286" customFormat="false" ht="15" hidden="false" customHeight="true" outlineLevel="0" collapsed="false">
      <c r="A286" s="29" t="s">
        <v>1778</v>
      </c>
      <c r="B286" s="29" t="n">
        <v>282</v>
      </c>
      <c r="C286" s="29" t="s">
        <v>292</v>
      </c>
      <c r="D286" s="29" t="s">
        <v>1779</v>
      </c>
      <c r="E286" s="29" t="s">
        <v>267</v>
      </c>
      <c r="F286" s="29" t="s">
        <v>1780</v>
      </c>
      <c r="G286" s="30" t="n">
        <v>44871</v>
      </c>
      <c r="H286" s="29" t="s">
        <v>177</v>
      </c>
      <c r="I286" s="29" t="s">
        <v>1781</v>
      </c>
      <c r="J286" s="29" t="s">
        <v>383</v>
      </c>
      <c r="K286" s="31" t="n">
        <v>35.1</v>
      </c>
      <c r="L286" s="31" t="n">
        <v>11.2</v>
      </c>
      <c r="M286" s="29" t="s">
        <v>179</v>
      </c>
      <c r="N286" s="29" t="n">
        <v>32</v>
      </c>
      <c r="O286" s="29" t="s">
        <v>1782</v>
      </c>
      <c r="P286" s="29" t="s">
        <v>1783</v>
      </c>
      <c r="Q286" s="29" t="s">
        <v>202</v>
      </c>
      <c r="R286" s="29" t="s">
        <v>171</v>
      </c>
      <c r="S286" s="29" t="s">
        <v>203</v>
      </c>
      <c r="T286" s="30" t="n">
        <v>45995</v>
      </c>
      <c r="U286" s="29" t="n">
        <v>2026</v>
      </c>
      <c r="V286" s="29"/>
    </row>
    <row r="287" customFormat="false" ht="15" hidden="false" customHeight="true" outlineLevel="0" collapsed="false">
      <c r="A287" s="26" t="s">
        <v>1784</v>
      </c>
      <c r="B287" s="26" t="n">
        <v>283</v>
      </c>
      <c r="C287" s="26" t="s">
        <v>216</v>
      </c>
      <c r="D287" s="26" t="s">
        <v>1785</v>
      </c>
      <c r="E287" s="26" t="s">
        <v>195</v>
      </c>
      <c r="F287" s="26" t="s">
        <v>1786</v>
      </c>
      <c r="G287" s="27" t="n">
        <v>44872</v>
      </c>
      <c r="H287" s="26" t="s">
        <v>177</v>
      </c>
      <c r="I287" s="26" t="s">
        <v>1787</v>
      </c>
      <c r="J287" s="26" t="s">
        <v>218</v>
      </c>
      <c r="K287" s="28" t="n">
        <v>46.6</v>
      </c>
      <c r="L287" s="28" t="n">
        <v>16.1</v>
      </c>
      <c r="M287" s="26" t="s">
        <v>199</v>
      </c>
      <c r="N287" s="26" t="n">
        <v>24</v>
      </c>
      <c r="O287" s="26" t="s">
        <v>1788</v>
      </c>
      <c r="P287" s="26" t="s">
        <v>1789</v>
      </c>
      <c r="Q287" s="26" t="s">
        <v>338</v>
      </c>
      <c r="R287" s="26" t="s">
        <v>171</v>
      </c>
      <c r="S287" s="26" t="s">
        <v>339</v>
      </c>
      <c r="T287" s="27" t="n">
        <v>45994</v>
      </c>
      <c r="U287" s="26" t="n">
        <v>2026</v>
      </c>
      <c r="V287" s="26"/>
    </row>
    <row r="288" customFormat="false" ht="15" hidden="false" customHeight="true" outlineLevel="0" collapsed="false">
      <c r="A288" s="29" t="s">
        <v>1790</v>
      </c>
      <c r="B288" s="29" t="n">
        <v>284</v>
      </c>
      <c r="C288" s="29" t="s">
        <v>1088</v>
      </c>
      <c r="D288" s="29" t="s">
        <v>1791</v>
      </c>
      <c r="E288" s="29" t="s">
        <v>162</v>
      </c>
      <c r="F288" s="29" t="s">
        <v>1792</v>
      </c>
      <c r="G288" s="30" t="n">
        <v>44873</v>
      </c>
      <c r="H288" s="29" t="s">
        <v>295</v>
      </c>
      <c r="I288" s="29" t="s">
        <v>1793</v>
      </c>
      <c r="J288" s="29" t="s">
        <v>383</v>
      </c>
      <c r="K288" s="31" t="n">
        <v>39.8</v>
      </c>
      <c r="L288" s="31" t="n">
        <v>12.4</v>
      </c>
      <c r="M288" s="29" t="s">
        <v>276</v>
      </c>
      <c r="N288" s="29" t="n">
        <v>28</v>
      </c>
      <c r="O288" s="29" t="s">
        <v>1794</v>
      </c>
      <c r="P288" s="29" t="s">
        <v>1795</v>
      </c>
      <c r="Q288" s="29" t="s">
        <v>299</v>
      </c>
      <c r="R288" s="29" t="s">
        <v>171</v>
      </c>
      <c r="S288" s="29" t="s">
        <v>300</v>
      </c>
      <c r="T288" s="30" t="n">
        <v>45999</v>
      </c>
      <c r="U288" s="29" t="n">
        <v>2026</v>
      </c>
      <c r="V288" s="29"/>
    </row>
    <row r="289" customFormat="false" ht="15" hidden="false" customHeight="true" outlineLevel="0" collapsed="false">
      <c r="A289" s="26" t="s">
        <v>1796</v>
      </c>
      <c r="B289" s="26" t="n">
        <v>285</v>
      </c>
      <c r="C289" s="26" t="s">
        <v>193</v>
      </c>
      <c r="D289" s="26" t="s">
        <v>1797</v>
      </c>
      <c r="E289" s="26" t="s">
        <v>188</v>
      </c>
      <c r="F289" s="26"/>
      <c r="G289" s="27" t="n">
        <v>44873</v>
      </c>
      <c r="H289" s="26" t="s">
        <v>177</v>
      </c>
      <c r="I289" s="26" t="s">
        <v>1055</v>
      </c>
      <c r="J289" s="26" t="s">
        <v>259</v>
      </c>
      <c r="K289" s="28" t="n">
        <v>18.9</v>
      </c>
      <c r="L289" s="28" t="n">
        <v>5.6</v>
      </c>
      <c r="M289" s="26" t="s">
        <v>900</v>
      </c>
      <c r="N289" s="26" t="n">
        <v>28</v>
      </c>
      <c r="O289" s="26" t="s">
        <v>1798</v>
      </c>
      <c r="P289" s="26" t="s">
        <v>1799</v>
      </c>
      <c r="Q289" s="26" t="s">
        <v>262</v>
      </c>
      <c r="R289" s="26" t="s">
        <v>171</v>
      </c>
      <c r="S289" s="26" t="s">
        <v>263</v>
      </c>
      <c r="T289" s="27" t="n">
        <v>45997</v>
      </c>
      <c r="U289" s="26" t="n">
        <v>2026</v>
      </c>
      <c r="V289" s="26"/>
    </row>
    <row r="290" customFormat="false" ht="15" hidden="false" customHeight="true" outlineLevel="0" collapsed="false">
      <c r="A290" s="29" t="s">
        <v>1800</v>
      </c>
      <c r="B290" s="29" t="n">
        <v>286</v>
      </c>
      <c r="C290" s="29" t="s">
        <v>1801</v>
      </c>
      <c r="D290" s="29" t="s">
        <v>922</v>
      </c>
      <c r="E290" s="29" t="s">
        <v>188</v>
      </c>
      <c r="F290" s="29"/>
      <c r="G290" s="30" t="n">
        <v>44874</v>
      </c>
      <c r="H290" s="29" t="s">
        <v>177</v>
      </c>
      <c r="I290" s="29" t="s">
        <v>1802</v>
      </c>
      <c r="J290" s="29" t="s">
        <v>198</v>
      </c>
      <c r="K290" s="31" t="n">
        <v>35.2</v>
      </c>
      <c r="L290" s="31" t="n">
        <v>11.2</v>
      </c>
      <c r="M290" s="29" t="s">
        <v>179</v>
      </c>
      <c r="N290" s="29" t="n">
        <v>36</v>
      </c>
      <c r="O290" s="29" t="s">
        <v>1803</v>
      </c>
      <c r="P290" s="29" t="s">
        <v>1804</v>
      </c>
      <c r="Q290" s="29" t="s">
        <v>262</v>
      </c>
      <c r="R290" s="29" t="s">
        <v>171</v>
      </c>
      <c r="S290" s="29" t="s">
        <v>263</v>
      </c>
      <c r="T290" s="30" t="n">
        <v>46018</v>
      </c>
      <c r="U290" s="29" t="n">
        <v>2026</v>
      </c>
      <c r="V290" s="29"/>
    </row>
    <row r="291" customFormat="false" ht="15" hidden="false" customHeight="true" outlineLevel="0" collapsed="false">
      <c r="A291" s="26" t="s">
        <v>1805</v>
      </c>
      <c r="B291" s="26" t="n">
        <v>287</v>
      </c>
      <c r="C291" s="26" t="s">
        <v>1806</v>
      </c>
      <c r="D291" s="26" t="s">
        <v>649</v>
      </c>
      <c r="E291" s="26" t="s">
        <v>162</v>
      </c>
      <c r="F291" s="26" t="s">
        <v>1807</v>
      </c>
      <c r="G291" s="27" t="n">
        <v>44874</v>
      </c>
      <c r="H291" s="26" t="s">
        <v>177</v>
      </c>
      <c r="I291" s="26" t="s">
        <v>626</v>
      </c>
      <c r="J291" s="26" t="s">
        <v>270</v>
      </c>
      <c r="K291" s="28" t="n">
        <v>44.4</v>
      </c>
      <c r="L291" s="28" t="n">
        <v>12.5</v>
      </c>
      <c r="M291" s="26" t="s">
        <v>167</v>
      </c>
      <c r="N291" s="26" t="n">
        <v>40</v>
      </c>
      <c r="O291" s="26" t="s">
        <v>1808</v>
      </c>
      <c r="P291" s="26" t="s">
        <v>1809</v>
      </c>
      <c r="Q291" s="26" t="s">
        <v>221</v>
      </c>
      <c r="R291" s="26" t="s">
        <v>183</v>
      </c>
      <c r="S291" s="26" t="s">
        <v>222</v>
      </c>
      <c r="T291" s="27" t="n">
        <v>46018</v>
      </c>
      <c r="U291" s="26" t="n">
        <v>2026</v>
      </c>
      <c r="V291" s="26"/>
    </row>
    <row r="292" customFormat="false" ht="15" hidden="false" customHeight="true" outlineLevel="0" collapsed="false">
      <c r="A292" s="29" t="s">
        <v>1810</v>
      </c>
      <c r="B292" s="29" t="n">
        <v>288</v>
      </c>
      <c r="C292" s="29" t="s">
        <v>1811</v>
      </c>
      <c r="D292" s="29" t="s">
        <v>816</v>
      </c>
      <c r="E292" s="29" t="s">
        <v>188</v>
      </c>
      <c r="F292" s="29"/>
      <c r="G292" s="30" t="n">
        <v>44877</v>
      </c>
      <c r="H292" s="29" t="s">
        <v>295</v>
      </c>
      <c r="I292" s="29" t="s">
        <v>1812</v>
      </c>
      <c r="J292" s="29" t="s">
        <v>259</v>
      </c>
      <c r="K292" s="31" t="n">
        <v>34.4</v>
      </c>
      <c r="L292" s="31" t="n">
        <v>11.3</v>
      </c>
      <c r="M292" s="29" t="s">
        <v>179</v>
      </c>
      <c r="N292" s="29" t="n">
        <v>32</v>
      </c>
      <c r="O292" s="29" t="s">
        <v>1813</v>
      </c>
      <c r="P292" s="29" t="s">
        <v>1814</v>
      </c>
      <c r="Q292" s="29" t="s">
        <v>262</v>
      </c>
      <c r="R292" s="29" t="s">
        <v>171</v>
      </c>
      <c r="S292" s="29" t="s">
        <v>263</v>
      </c>
      <c r="T292" s="30" t="n">
        <v>45999</v>
      </c>
      <c r="U292" s="29" t="n">
        <v>2026</v>
      </c>
      <c r="V292" s="29"/>
    </row>
    <row r="293" customFormat="false" ht="15" hidden="false" customHeight="true" outlineLevel="0" collapsed="false">
      <c r="A293" s="26" t="s">
        <v>1815</v>
      </c>
      <c r="B293" s="26" t="n">
        <v>289</v>
      </c>
      <c r="C293" s="26" t="s">
        <v>1816</v>
      </c>
      <c r="D293" s="26" t="s">
        <v>1817</v>
      </c>
      <c r="E293" s="26" t="s">
        <v>267</v>
      </c>
      <c r="F293" s="26" t="s">
        <v>1818</v>
      </c>
      <c r="G293" s="27" t="n">
        <v>44877</v>
      </c>
      <c r="H293" s="26" t="s">
        <v>177</v>
      </c>
      <c r="I293" s="26" t="s">
        <v>1819</v>
      </c>
      <c r="J293" s="26" t="s">
        <v>198</v>
      </c>
      <c r="K293" s="28" t="n">
        <v>42.6</v>
      </c>
      <c r="L293" s="28" t="n">
        <v>12.2</v>
      </c>
      <c r="M293" s="26" t="s">
        <v>209</v>
      </c>
      <c r="N293" s="26" t="n">
        <v>32</v>
      </c>
      <c r="O293" s="26" t="s">
        <v>1820</v>
      </c>
      <c r="P293" s="26" t="s">
        <v>1821</v>
      </c>
      <c r="Q293" s="26" t="s">
        <v>232</v>
      </c>
      <c r="R293" s="26" t="s">
        <v>183</v>
      </c>
      <c r="S293" s="26" t="s">
        <v>233</v>
      </c>
      <c r="T293" s="27" t="n">
        <v>46010</v>
      </c>
      <c r="U293" s="26" t="n">
        <v>2026</v>
      </c>
      <c r="V293" s="26"/>
    </row>
    <row r="294" customFormat="false" ht="15" hidden="false" customHeight="true" outlineLevel="0" collapsed="false">
      <c r="A294" s="29" t="s">
        <v>1822</v>
      </c>
      <c r="B294" s="29" t="n">
        <v>290</v>
      </c>
      <c r="C294" s="29" t="s">
        <v>1823</v>
      </c>
      <c r="D294" s="29" t="s">
        <v>449</v>
      </c>
      <c r="E294" s="29" t="s">
        <v>245</v>
      </c>
      <c r="F294" s="29" t="s">
        <v>1824</v>
      </c>
      <c r="G294" s="30" t="n">
        <v>44878</v>
      </c>
      <c r="H294" s="29" t="s">
        <v>177</v>
      </c>
      <c r="I294" s="29" t="s">
        <v>282</v>
      </c>
      <c r="J294" s="29" t="s">
        <v>229</v>
      </c>
      <c r="K294" s="31" t="n">
        <v>27.6</v>
      </c>
      <c r="L294" s="31" t="n">
        <v>8.2</v>
      </c>
      <c r="M294" s="29" t="s">
        <v>179</v>
      </c>
      <c r="N294" s="29" t="n">
        <v>50</v>
      </c>
      <c r="O294" s="29" t="s">
        <v>1825</v>
      </c>
      <c r="P294" s="29" t="s">
        <v>1826</v>
      </c>
      <c r="Q294" s="29" t="s">
        <v>299</v>
      </c>
      <c r="R294" s="29" t="s">
        <v>171</v>
      </c>
      <c r="S294" s="29" t="s">
        <v>300</v>
      </c>
      <c r="T294" s="30" t="n">
        <v>45997</v>
      </c>
      <c r="U294" s="29" t="n">
        <v>2026</v>
      </c>
      <c r="V294" s="29"/>
    </row>
    <row r="295" customFormat="false" ht="15" hidden="false" customHeight="true" outlineLevel="0" collapsed="false">
      <c r="A295" s="26" t="s">
        <v>1827</v>
      </c>
      <c r="B295" s="26" t="n">
        <v>291</v>
      </c>
      <c r="C295" s="26" t="s">
        <v>1603</v>
      </c>
      <c r="D295" s="26" t="s">
        <v>281</v>
      </c>
      <c r="E295" s="26" t="s">
        <v>311</v>
      </c>
      <c r="F295" s="26" t="s">
        <v>1828</v>
      </c>
      <c r="G295" s="27" t="n">
        <v>44879</v>
      </c>
      <c r="H295" s="26" t="s">
        <v>177</v>
      </c>
      <c r="I295" s="26" t="s">
        <v>1829</v>
      </c>
      <c r="J295" s="26" t="s">
        <v>198</v>
      </c>
      <c r="K295" s="28" t="n">
        <v>52.2</v>
      </c>
      <c r="L295" s="28" t="n">
        <v>18.5</v>
      </c>
      <c r="M295" s="26" t="s">
        <v>179</v>
      </c>
      <c r="N295" s="26" t="n">
        <v>28</v>
      </c>
      <c r="O295" s="26" t="s">
        <v>1830</v>
      </c>
      <c r="P295" s="26" t="s">
        <v>1831</v>
      </c>
      <c r="Q295" s="26" t="s">
        <v>232</v>
      </c>
      <c r="R295" s="26" t="s">
        <v>183</v>
      </c>
      <c r="S295" s="26" t="s">
        <v>233</v>
      </c>
      <c r="T295" s="27" t="n">
        <v>46016</v>
      </c>
      <c r="U295" s="26" t="n">
        <v>2026</v>
      </c>
      <c r="V295" s="26"/>
    </row>
    <row r="296" customFormat="false" ht="15" hidden="false" customHeight="true" outlineLevel="0" collapsed="false">
      <c r="A296" s="29" t="s">
        <v>1832</v>
      </c>
      <c r="B296" s="29" t="n">
        <v>292</v>
      </c>
      <c r="C296" s="29" t="s">
        <v>1833</v>
      </c>
      <c r="D296" s="29" t="s">
        <v>1834</v>
      </c>
      <c r="E296" s="29" t="s">
        <v>245</v>
      </c>
      <c r="F296" s="29" t="s">
        <v>1835</v>
      </c>
      <c r="G296" s="30" t="n">
        <v>44879</v>
      </c>
      <c r="H296" s="29" t="s">
        <v>177</v>
      </c>
      <c r="I296" s="29" t="s">
        <v>1836</v>
      </c>
      <c r="J296" s="29" t="s">
        <v>345</v>
      </c>
      <c r="K296" s="31" t="n">
        <v>22.4</v>
      </c>
      <c r="L296" s="31" t="n">
        <v>6.7</v>
      </c>
      <c r="M296" s="29" t="s">
        <v>179</v>
      </c>
      <c r="N296" s="29" t="n">
        <v>45</v>
      </c>
      <c r="O296" s="29" t="s">
        <v>1837</v>
      </c>
      <c r="P296" s="29" t="s">
        <v>1838</v>
      </c>
      <c r="Q296" s="29" t="s">
        <v>221</v>
      </c>
      <c r="R296" s="29" t="s">
        <v>183</v>
      </c>
      <c r="S296" s="29" t="s">
        <v>222</v>
      </c>
      <c r="T296" s="30" t="n">
        <v>45996</v>
      </c>
      <c r="U296" s="29" t="n">
        <v>2026</v>
      </c>
      <c r="V296" s="29"/>
    </row>
    <row r="297" customFormat="false" ht="15" hidden="false" customHeight="true" outlineLevel="0" collapsed="false">
      <c r="A297" s="26" t="s">
        <v>1839</v>
      </c>
      <c r="B297" s="26" t="n">
        <v>293</v>
      </c>
      <c r="C297" s="26" t="s">
        <v>1840</v>
      </c>
      <c r="D297" s="26" t="s">
        <v>1841</v>
      </c>
      <c r="E297" s="26" t="s">
        <v>188</v>
      </c>
      <c r="F297" s="26"/>
      <c r="G297" s="27" t="n">
        <v>44880</v>
      </c>
      <c r="H297" s="26" t="s">
        <v>177</v>
      </c>
      <c r="I297" s="26" t="s">
        <v>1842</v>
      </c>
      <c r="J297" s="26" t="s">
        <v>208</v>
      </c>
      <c r="K297" s="28" t="n">
        <v>31.8</v>
      </c>
      <c r="L297" s="28" t="n">
        <v>9.8</v>
      </c>
      <c r="M297" s="26" t="s">
        <v>179</v>
      </c>
      <c r="N297" s="26" t="n">
        <v>28</v>
      </c>
      <c r="O297" s="26" t="s">
        <v>1843</v>
      </c>
      <c r="P297" s="26" t="s">
        <v>1844</v>
      </c>
      <c r="Q297" s="26" t="s">
        <v>338</v>
      </c>
      <c r="R297" s="26" t="s">
        <v>171</v>
      </c>
      <c r="S297" s="26" t="s">
        <v>339</v>
      </c>
      <c r="T297" s="27" t="n">
        <v>45992</v>
      </c>
      <c r="U297" s="26" t="n">
        <v>2026</v>
      </c>
      <c r="V297" s="26"/>
    </row>
    <row r="298" customFormat="false" ht="15" hidden="false" customHeight="true" outlineLevel="0" collapsed="false">
      <c r="A298" s="29" t="s">
        <v>1845</v>
      </c>
      <c r="B298" s="29" t="n">
        <v>294</v>
      </c>
      <c r="C298" s="29" t="s">
        <v>781</v>
      </c>
      <c r="D298" s="29" t="s">
        <v>1846</v>
      </c>
      <c r="E298" s="29" t="s">
        <v>311</v>
      </c>
      <c r="F298" s="29" t="s">
        <v>1847</v>
      </c>
      <c r="G298" s="30" t="n">
        <v>44880</v>
      </c>
      <c r="H298" s="29" t="s">
        <v>177</v>
      </c>
      <c r="I298" s="29" t="s">
        <v>1490</v>
      </c>
      <c r="J298" s="29" t="s">
        <v>198</v>
      </c>
      <c r="K298" s="31" t="n">
        <v>48.2</v>
      </c>
      <c r="L298" s="31" t="n">
        <v>14.1</v>
      </c>
      <c r="M298" s="29" t="s">
        <v>167</v>
      </c>
      <c r="N298" s="29" t="n">
        <v>24</v>
      </c>
      <c r="O298" s="29" t="s">
        <v>1848</v>
      </c>
      <c r="P298" s="29" t="s">
        <v>1849</v>
      </c>
      <c r="Q298" s="29" t="s">
        <v>232</v>
      </c>
      <c r="R298" s="29" t="s">
        <v>183</v>
      </c>
      <c r="S298" s="29" t="s">
        <v>233</v>
      </c>
      <c r="T298" s="30" t="n">
        <v>46007</v>
      </c>
      <c r="U298" s="29" t="n">
        <v>2026</v>
      </c>
      <c r="V298" s="29"/>
    </row>
    <row r="299" customFormat="false" ht="15" hidden="false" customHeight="true" outlineLevel="0" collapsed="false">
      <c r="A299" s="26" t="s">
        <v>1850</v>
      </c>
      <c r="B299" s="26" t="n">
        <v>295</v>
      </c>
      <c r="C299" s="26" t="s">
        <v>318</v>
      </c>
      <c r="D299" s="26" t="s">
        <v>1851</v>
      </c>
      <c r="E299" s="26" t="s">
        <v>311</v>
      </c>
      <c r="F299" s="26" t="s">
        <v>1852</v>
      </c>
      <c r="G299" s="27" t="n">
        <v>44880</v>
      </c>
      <c r="H299" s="26" t="s">
        <v>177</v>
      </c>
      <c r="I299" s="26" t="s">
        <v>1853</v>
      </c>
      <c r="J299" s="26" t="s">
        <v>270</v>
      </c>
      <c r="K299" s="28" t="n">
        <v>29</v>
      </c>
      <c r="L299" s="28" t="n">
        <v>9.4</v>
      </c>
      <c r="M299" s="26" t="s">
        <v>276</v>
      </c>
      <c r="N299" s="26" t="n">
        <v>50</v>
      </c>
      <c r="O299" s="26" t="s">
        <v>1854</v>
      </c>
      <c r="P299" s="26" t="s">
        <v>1855</v>
      </c>
      <c r="Q299" s="26" t="s">
        <v>262</v>
      </c>
      <c r="R299" s="26" t="s">
        <v>171</v>
      </c>
      <c r="S299" s="26" t="s">
        <v>263</v>
      </c>
      <c r="T299" s="27" t="n">
        <v>46014</v>
      </c>
      <c r="U299" s="26" t="n">
        <v>2026</v>
      </c>
      <c r="V299" s="26"/>
    </row>
    <row r="300" customFormat="false" ht="15" hidden="false" customHeight="true" outlineLevel="0" collapsed="false">
      <c r="A300" s="29" t="s">
        <v>1856</v>
      </c>
      <c r="B300" s="29" t="n">
        <v>296</v>
      </c>
      <c r="C300" s="29" t="s">
        <v>1857</v>
      </c>
      <c r="D300" s="29" t="s">
        <v>216</v>
      </c>
      <c r="E300" s="29" t="s">
        <v>311</v>
      </c>
      <c r="F300" s="29" t="s">
        <v>1858</v>
      </c>
      <c r="G300" s="30" t="n">
        <v>44881</v>
      </c>
      <c r="H300" s="29" t="s">
        <v>177</v>
      </c>
      <c r="I300" s="29" t="s">
        <v>571</v>
      </c>
      <c r="J300" s="29" t="s">
        <v>218</v>
      </c>
      <c r="K300" s="31" t="n">
        <v>51</v>
      </c>
      <c r="L300" s="31" t="n">
        <v>17.6</v>
      </c>
      <c r="M300" s="29" t="s">
        <v>276</v>
      </c>
      <c r="N300" s="29" t="n">
        <v>32</v>
      </c>
      <c r="O300" s="29" t="s">
        <v>1859</v>
      </c>
      <c r="P300" s="29" t="s">
        <v>1860</v>
      </c>
      <c r="Q300" s="29" t="s">
        <v>461</v>
      </c>
      <c r="R300" s="29" t="s">
        <v>183</v>
      </c>
      <c r="S300" s="29" t="s">
        <v>462</v>
      </c>
      <c r="T300" s="30" t="n">
        <v>45998</v>
      </c>
      <c r="U300" s="29" t="n">
        <v>2026</v>
      </c>
      <c r="V300" s="29"/>
    </row>
    <row r="301" customFormat="false" ht="15" hidden="false" customHeight="true" outlineLevel="0" collapsed="false">
      <c r="A301" s="26" t="s">
        <v>1861</v>
      </c>
      <c r="B301" s="26" t="n">
        <v>297</v>
      </c>
      <c r="C301" s="26" t="s">
        <v>1439</v>
      </c>
      <c r="D301" s="26" t="s">
        <v>1613</v>
      </c>
      <c r="E301" s="26" t="s">
        <v>245</v>
      </c>
      <c r="F301" s="26" t="s">
        <v>1862</v>
      </c>
      <c r="G301" s="27" t="n">
        <v>44881</v>
      </c>
      <c r="H301" s="26" t="s">
        <v>177</v>
      </c>
      <c r="I301" s="26" t="s">
        <v>288</v>
      </c>
      <c r="J301" s="26" t="s">
        <v>198</v>
      </c>
      <c r="K301" s="28" t="n">
        <v>44</v>
      </c>
      <c r="L301" s="28" t="n">
        <v>14.1</v>
      </c>
      <c r="M301" s="26" t="s">
        <v>276</v>
      </c>
      <c r="N301" s="26" t="n">
        <v>50</v>
      </c>
      <c r="O301" s="26" t="s">
        <v>1863</v>
      </c>
      <c r="P301" s="26" t="s">
        <v>1864</v>
      </c>
      <c r="Q301" s="26" t="s">
        <v>182</v>
      </c>
      <c r="R301" s="26" t="s">
        <v>183</v>
      </c>
      <c r="S301" s="26" t="s">
        <v>184</v>
      </c>
      <c r="T301" s="27" t="n">
        <v>46006</v>
      </c>
      <c r="U301" s="26" t="n">
        <v>2026</v>
      </c>
      <c r="V301" s="26"/>
    </row>
    <row r="302" customFormat="false" ht="15" hidden="false" customHeight="true" outlineLevel="0" collapsed="false">
      <c r="A302" s="29" t="s">
        <v>1865</v>
      </c>
      <c r="B302" s="29" t="n">
        <v>298</v>
      </c>
      <c r="C302" s="29" t="s">
        <v>1866</v>
      </c>
      <c r="D302" s="29" t="s">
        <v>1225</v>
      </c>
      <c r="E302" s="29" t="s">
        <v>162</v>
      </c>
      <c r="F302" s="29" t="s">
        <v>1867</v>
      </c>
      <c r="G302" s="30" t="n">
        <v>44882</v>
      </c>
      <c r="H302" s="29" t="s">
        <v>177</v>
      </c>
      <c r="I302" s="29" t="s">
        <v>1868</v>
      </c>
      <c r="J302" s="29" t="s">
        <v>259</v>
      </c>
      <c r="K302" s="31" t="n">
        <v>19.2</v>
      </c>
      <c r="L302" s="31" t="n">
        <v>6.1</v>
      </c>
      <c r="M302" s="29" t="s">
        <v>167</v>
      </c>
      <c r="N302" s="29" t="n">
        <v>36</v>
      </c>
      <c r="O302" s="29" t="s">
        <v>1869</v>
      </c>
      <c r="P302" s="29" t="s">
        <v>1870</v>
      </c>
      <c r="Q302" s="29" t="s">
        <v>454</v>
      </c>
      <c r="R302" s="29" t="s">
        <v>171</v>
      </c>
      <c r="S302" s="29" t="s">
        <v>455</v>
      </c>
      <c r="T302" s="30" t="n">
        <v>45999</v>
      </c>
      <c r="U302" s="29" t="n">
        <v>2026</v>
      </c>
      <c r="V302" s="29"/>
    </row>
    <row r="303" customFormat="false" ht="15" hidden="false" customHeight="true" outlineLevel="0" collapsed="false">
      <c r="A303" s="26" t="s">
        <v>1871</v>
      </c>
      <c r="B303" s="26" t="n">
        <v>299</v>
      </c>
      <c r="C303" s="26" t="s">
        <v>1872</v>
      </c>
      <c r="D303" s="26" t="s">
        <v>1873</v>
      </c>
      <c r="E303" s="26" t="s">
        <v>162</v>
      </c>
      <c r="F303" s="26" t="s">
        <v>1874</v>
      </c>
      <c r="G303" s="27" t="n">
        <v>44883</v>
      </c>
      <c r="H303" s="26" t="s">
        <v>177</v>
      </c>
      <c r="I303" s="26" t="s">
        <v>1263</v>
      </c>
      <c r="J303" s="26" t="s">
        <v>198</v>
      </c>
      <c r="K303" s="28" t="n">
        <v>55.9</v>
      </c>
      <c r="L303" s="28" t="n">
        <v>20.1</v>
      </c>
      <c r="M303" s="26" t="s">
        <v>276</v>
      </c>
      <c r="N303" s="26" t="n">
        <v>36</v>
      </c>
      <c r="O303" s="26" t="s">
        <v>1875</v>
      </c>
      <c r="P303" s="26" t="s">
        <v>1876</v>
      </c>
      <c r="Q303" s="26" t="s">
        <v>240</v>
      </c>
      <c r="R303" s="26" t="s">
        <v>171</v>
      </c>
      <c r="S303" s="26" t="s">
        <v>241</v>
      </c>
      <c r="T303" s="27" t="n">
        <v>46002</v>
      </c>
      <c r="U303" s="26" t="n">
        <v>2026</v>
      </c>
      <c r="V303" s="26"/>
    </row>
    <row r="304" customFormat="false" ht="15" hidden="false" customHeight="true" outlineLevel="0" collapsed="false">
      <c r="A304" s="29" t="s">
        <v>1877</v>
      </c>
      <c r="B304" s="29" t="n">
        <v>300</v>
      </c>
      <c r="C304" s="29" t="s">
        <v>286</v>
      </c>
      <c r="D304" s="29" t="s">
        <v>1878</v>
      </c>
      <c r="E304" s="29" t="s">
        <v>188</v>
      </c>
      <c r="F304" s="29"/>
      <c r="G304" s="30" t="n">
        <v>44884</v>
      </c>
      <c r="H304" s="29" t="s">
        <v>177</v>
      </c>
      <c r="I304" s="29" t="s">
        <v>1879</v>
      </c>
      <c r="J304" s="29" t="s">
        <v>345</v>
      </c>
      <c r="K304" s="31" t="n">
        <v>45.5</v>
      </c>
      <c r="L304" s="31" t="n">
        <v>15.8</v>
      </c>
      <c r="M304" s="29" t="s">
        <v>179</v>
      </c>
      <c r="N304" s="29" t="n">
        <v>36</v>
      </c>
      <c r="O304" s="29" t="s">
        <v>1880</v>
      </c>
      <c r="P304" s="29" t="s">
        <v>1881</v>
      </c>
      <c r="Q304" s="29" t="s">
        <v>454</v>
      </c>
      <c r="R304" s="29" t="s">
        <v>171</v>
      </c>
      <c r="S304" s="29" t="s">
        <v>455</v>
      </c>
      <c r="T304" s="30" t="n">
        <v>45993</v>
      </c>
      <c r="U304" s="29" t="n">
        <v>2026</v>
      </c>
      <c r="V304" s="29"/>
    </row>
    <row r="305" customFormat="false" ht="15" hidden="false" customHeight="true" outlineLevel="0" collapsed="false">
      <c r="A305" s="26" t="s">
        <v>1882</v>
      </c>
      <c r="B305" s="26" t="n">
        <v>301</v>
      </c>
      <c r="C305" s="26" t="s">
        <v>1883</v>
      </c>
      <c r="D305" s="26" t="s">
        <v>550</v>
      </c>
      <c r="E305" s="26" t="s">
        <v>195</v>
      </c>
      <c r="F305" s="26" t="s">
        <v>1884</v>
      </c>
      <c r="G305" s="27" t="n">
        <v>44884</v>
      </c>
      <c r="H305" s="26" t="s">
        <v>295</v>
      </c>
      <c r="I305" s="26" t="s">
        <v>1885</v>
      </c>
      <c r="J305" s="26" t="s">
        <v>198</v>
      </c>
      <c r="K305" s="28" t="n">
        <v>41.3</v>
      </c>
      <c r="L305" s="28" t="n">
        <v>14.2</v>
      </c>
      <c r="M305" s="26" t="s">
        <v>179</v>
      </c>
      <c r="N305" s="26" t="n">
        <v>50</v>
      </c>
      <c r="O305" s="26" t="s">
        <v>1886</v>
      </c>
      <c r="P305" s="26" t="s">
        <v>1887</v>
      </c>
      <c r="Q305" s="26" t="s">
        <v>454</v>
      </c>
      <c r="R305" s="26" t="s">
        <v>171</v>
      </c>
      <c r="S305" s="26" t="s">
        <v>455</v>
      </c>
      <c r="T305" s="27" t="n">
        <v>46005</v>
      </c>
      <c r="U305" s="26" t="n">
        <v>2026</v>
      </c>
      <c r="V305" s="26"/>
    </row>
    <row r="306" customFormat="false" ht="15" hidden="false" customHeight="true" outlineLevel="0" collapsed="false">
      <c r="A306" s="29" t="s">
        <v>1888</v>
      </c>
      <c r="B306" s="29" t="n">
        <v>302</v>
      </c>
      <c r="C306" s="29" t="s">
        <v>1889</v>
      </c>
      <c r="D306" s="29" t="s">
        <v>1089</v>
      </c>
      <c r="E306" s="29" t="s">
        <v>267</v>
      </c>
      <c r="F306" s="29" t="s">
        <v>1890</v>
      </c>
      <c r="G306" s="30" t="n">
        <v>44884</v>
      </c>
      <c r="H306" s="29" t="s">
        <v>177</v>
      </c>
      <c r="I306" s="29" t="s">
        <v>335</v>
      </c>
      <c r="J306" s="29" t="s">
        <v>322</v>
      </c>
      <c r="K306" s="31" t="n">
        <v>42</v>
      </c>
      <c r="L306" s="31" t="n">
        <v>14.9</v>
      </c>
      <c r="M306" s="29" t="s">
        <v>199</v>
      </c>
      <c r="N306" s="29" t="n">
        <v>50</v>
      </c>
      <c r="O306" s="29" t="s">
        <v>1891</v>
      </c>
      <c r="P306" s="29" t="s">
        <v>1892</v>
      </c>
      <c r="Q306" s="29" t="s">
        <v>330</v>
      </c>
      <c r="R306" s="29" t="s">
        <v>171</v>
      </c>
      <c r="S306" s="29" t="s">
        <v>331</v>
      </c>
      <c r="T306" s="30" t="n">
        <v>46016</v>
      </c>
      <c r="U306" s="29" t="n">
        <v>2026</v>
      </c>
      <c r="V306" s="29"/>
    </row>
    <row r="307" customFormat="false" ht="15" hidden="false" customHeight="true" outlineLevel="0" collapsed="false">
      <c r="A307" s="26" t="s">
        <v>1893</v>
      </c>
      <c r="B307" s="26" t="n">
        <v>303</v>
      </c>
      <c r="C307" s="26" t="s">
        <v>1894</v>
      </c>
      <c r="D307" s="26" t="s">
        <v>1481</v>
      </c>
      <c r="E307" s="26" t="s">
        <v>267</v>
      </c>
      <c r="F307" s="26" t="s">
        <v>1895</v>
      </c>
      <c r="G307" s="27" t="n">
        <v>44885</v>
      </c>
      <c r="H307" s="26" t="s">
        <v>177</v>
      </c>
      <c r="I307" s="26" t="s">
        <v>1896</v>
      </c>
      <c r="J307" s="26" t="s">
        <v>208</v>
      </c>
      <c r="K307" s="28" t="n">
        <v>32.2</v>
      </c>
      <c r="L307" s="28" t="n">
        <v>9.9</v>
      </c>
      <c r="M307" s="26" t="s">
        <v>179</v>
      </c>
      <c r="N307" s="26" t="n">
        <v>24</v>
      </c>
      <c r="O307" s="26" t="s">
        <v>1897</v>
      </c>
      <c r="P307" s="26" t="s">
        <v>1898</v>
      </c>
      <c r="Q307" s="26" t="s">
        <v>330</v>
      </c>
      <c r="R307" s="26" t="s">
        <v>171</v>
      </c>
      <c r="S307" s="26" t="s">
        <v>331</v>
      </c>
      <c r="T307" s="27" t="n">
        <v>46015</v>
      </c>
      <c r="U307" s="26" t="n">
        <v>2026</v>
      </c>
      <c r="V307" s="26"/>
    </row>
    <row r="308" customFormat="false" ht="15" hidden="false" customHeight="true" outlineLevel="0" collapsed="false">
      <c r="A308" s="29" t="s">
        <v>1899</v>
      </c>
      <c r="B308" s="29" t="n">
        <v>304</v>
      </c>
      <c r="C308" s="29" t="s">
        <v>1900</v>
      </c>
      <c r="D308" s="29" t="s">
        <v>1274</v>
      </c>
      <c r="E308" s="29" t="s">
        <v>162</v>
      </c>
      <c r="F308" s="29" t="s">
        <v>1901</v>
      </c>
      <c r="G308" s="30" t="n">
        <v>44889</v>
      </c>
      <c r="H308" s="29" t="s">
        <v>177</v>
      </c>
      <c r="I308" s="29" t="s">
        <v>1902</v>
      </c>
      <c r="J308" s="29" t="s">
        <v>248</v>
      </c>
      <c r="K308" s="31" t="n">
        <v>60.2</v>
      </c>
      <c r="L308" s="31" t="n">
        <v>21.1</v>
      </c>
      <c r="M308" s="29" t="s">
        <v>179</v>
      </c>
      <c r="N308" s="29" t="n">
        <v>45</v>
      </c>
      <c r="O308" s="29" t="s">
        <v>1903</v>
      </c>
      <c r="P308" s="29" t="s">
        <v>1904</v>
      </c>
      <c r="Q308" s="29" t="s">
        <v>299</v>
      </c>
      <c r="R308" s="29" t="s">
        <v>171</v>
      </c>
      <c r="S308" s="29" t="s">
        <v>300</v>
      </c>
      <c r="T308" s="30" t="n">
        <v>45994</v>
      </c>
      <c r="U308" s="29" t="n">
        <v>2026</v>
      </c>
      <c r="V308" s="29"/>
    </row>
    <row r="309" customFormat="false" ht="15" hidden="false" customHeight="true" outlineLevel="0" collapsed="false">
      <c r="A309" s="26" t="s">
        <v>1905</v>
      </c>
      <c r="B309" s="26" t="n">
        <v>305</v>
      </c>
      <c r="C309" s="26" t="s">
        <v>489</v>
      </c>
      <c r="D309" s="26" t="s">
        <v>1906</v>
      </c>
      <c r="E309" s="26" t="s">
        <v>226</v>
      </c>
      <c r="F309" s="26" t="s">
        <v>1907</v>
      </c>
      <c r="G309" s="27" t="n">
        <v>44891</v>
      </c>
      <c r="H309" s="26" t="s">
        <v>177</v>
      </c>
      <c r="I309" s="26" t="s">
        <v>1908</v>
      </c>
      <c r="J309" s="26" t="s">
        <v>218</v>
      </c>
      <c r="K309" s="28" t="n">
        <v>26</v>
      </c>
      <c r="L309" s="28" t="n">
        <v>9.2</v>
      </c>
      <c r="M309" s="26" t="s">
        <v>179</v>
      </c>
      <c r="N309" s="26" t="n">
        <v>50</v>
      </c>
      <c r="O309" s="26" t="s">
        <v>1909</v>
      </c>
      <c r="P309" s="26" t="s">
        <v>1910</v>
      </c>
      <c r="Q309" s="26" t="s">
        <v>240</v>
      </c>
      <c r="R309" s="26" t="s">
        <v>171</v>
      </c>
      <c r="S309" s="26" t="s">
        <v>241</v>
      </c>
      <c r="T309" s="27" t="n">
        <v>46011</v>
      </c>
      <c r="U309" s="26" t="n">
        <v>2026</v>
      </c>
      <c r="V309" s="26"/>
    </row>
    <row r="310" customFormat="false" ht="15" hidden="false" customHeight="true" outlineLevel="0" collapsed="false">
      <c r="A310" s="29" t="s">
        <v>1911</v>
      </c>
      <c r="B310" s="29" t="n">
        <v>306</v>
      </c>
      <c r="C310" s="29" t="s">
        <v>1912</v>
      </c>
      <c r="D310" s="29" t="s">
        <v>544</v>
      </c>
      <c r="E310" s="29" t="s">
        <v>188</v>
      </c>
      <c r="F310" s="29"/>
      <c r="G310" s="30" t="n">
        <v>44891</v>
      </c>
      <c r="H310" s="29" t="s">
        <v>164</v>
      </c>
      <c r="I310" s="29" t="s">
        <v>526</v>
      </c>
      <c r="J310" s="29" t="s">
        <v>218</v>
      </c>
      <c r="K310" s="31" t="n">
        <v>37</v>
      </c>
      <c r="L310" s="31" t="n">
        <v>10.4</v>
      </c>
      <c r="M310" s="29" t="s">
        <v>179</v>
      </c>
      <c r="N310" s="29" t="n">
        <v>36</v>
      </c>
      <c r="O310" s="29" t="s">
        <v>1913</v>
      </c>
      <c r="P310" s="29" t="s">
        <v>1914</v>
      </c>
      <c r="Q310" s="29" t="s">
        <v>330</v>
      </c>
      <c r="R310" s="29" t="s">
        <v>171</v>
      </c>
      <c r="S310" s="29" t="s">
        <v>331</v>
      </c>
      <c r="T310" s="29"/>
      <c r="U310" s="29" t="n">
        <v>2023</v>
      </c>
      <c r="V310" s="29"/>
    </row>
    <row r="311" customFormat="false" ht="15" hidden="false" customHeight="true" outlineLevel="0" collapsed="false">
      <c r="A311" s="26" t="s">
        <v>1915</v>
      </c>
      <c r="B311" s="26" t="n">
        <v>307</v>
      </c>
      <c r="C311" s="26" t="s">
        <v>412</v>
      </c>
      <c r="D311" s="26" t="s">
        <v>897</v>
      </c>
      <c r="E311" s="26" t="s">
        <v>226</v>
      </c>
      <c r="F311" s="26" t="s">
        <v>1916</v>
      </c>
      <c r="G311" s="27" t="n">
        <v>44891</v>
      </c>
      <c r="H311" s="26" t="s">
        <v>177</v>
      </c>
      <c r="I311" s="26" t="s">
        <v>479</v>
      </c>
      <c r="J311" s="26" t="s">
        <v>345</v>
      </c>
      <c r="K311" s="28" t="n">
        <v>26.2</v>
      </c>
      <c r="L311" s="28" t="n">
        <v>7.6</v>
      </c>
      <c r="M311" s="26" t="s">
        <v>179</v>
      </c>
      <c r="N311" s="26" t="n">
        <v>40</v>
      </c>
      <c r="O311" s="26" t="s">
        <v>1917</v>
      </c>
      <c r="P311" s="26"/>
      <c r="Q311" s="26" t="s">
        <v>338</v>
      </c>
      <c r="R311" s="26" t="s">
        <v>171</v>
      </c>
      <c r="S311" s="26" t="s">
        <v>339</v>
      </c>
      <c r="T311" s="27" t="n">
        <v>45993</v>
      </c>
      <c r="U311" s="26" t="n">
        <v>2026</v>
      </c>
      <c r="V311" s="26"/>
    </row>
    <row r="312" customFormat="false" ht="15" hidden="false" customHeight="true" outlineLevel="0" collapsed="false">
      <c r="A312" s="29" t="s">
        <v>1918</v>
      </c>
      <c r="B312" s="29" t="n">
        <v>308</v>
      </c>
      <c r="C312" s="29" t="s">
        <v>889</v>
      </c>
      <c r="D312" s="29" t="s">
        <v>816</v>
      </c>
      <c r="E312" s="29" t="s">
        <v>188</v>
      </c>
      <c r="F312" s="29"/>
      <c r="G312" s="30" t="n">
        <v>44893</v>
      </c>
      <c r="H312" s="29" t="s">
        <v>177</v>
      </c>
      <c r="I312" s="29" t="s">
        <v>1919</v>
      </c>
      <c r="J312" s="29" t="s">
        <v>383</v>
      </c>
      <c r="K312" s="31" t="n">
        <v>57.1</v>
      </c>
      <c r="L312" s="31" t="n">
        <v>20.4</v>
      </c>
      <c r="M312" s="29" t="s">
        <v>209</v>
      </c>
      <c r="N312" s="29" t="n">
        <v>28</v>
      </c>
      <c r="O312" s="29" t="s">
        <v>1920</v>
      </c>
      <c r="P312" s="29" t="s">
        <v>1921</v>
      </c>
      <c r="Q312" s="29" t="s">
        <v>252</v>
      </c>
      <c r="R312" s="29" t="s">
        <v>171</v>
      </c>
      <c r="S312" s="29" t="s">
        <v>253</v>
      </c>
      <c r="T312" s="30" t="n">
        <v>46012</v>
      </c>
      <c r="U312" s="29" t="n">
        <v>2026</v>
      </c>
      <c r="V312" s="29"/>
    </row>
    <row r="313" customFormat="false" ht="15" hidden="false" customHeight="true" outlineLevel="0" collapsed="false">
      <c r="A313" s="26" t="s">
        <v>1922</v>
      </c>
      <c r="B313" s="26" t="n">
        <v>309</v>
      </c>
      <c r="C313" s="26" t="s">
        <v>543</v>
      </c>
      <c r="D313" s="26" t="s">
        <v>1923</v>
      </c>
      <c r="E313" s="26" t="s">
        <v>245</v>
      </c>
      <c r="F313" s="26" t="s">
        <v>605</v>
      </c>
      <c r="G313" s="27" t="n">
        <v>44893</v>
      </c>
      <c r="H313" s="26" t="s">
        <v>177</v>
      </c>
      <c r="I313" s="26" t="s">
        <v>762</v>
      </c>
      <c r="J313" s="26" t="s">
        <v>270</v>
      </c>
      <c r="K313" s="28" t="n">
        <v>28.9</v>
      </c>
      <c r="L313" s="28" t="n">
        <v>9.2</v>
      </c>
      <c r="M313" s="26" t="s">
        <v>179</v>
      </c>
      <c r="N313" s="26" t="n">
        <v>40</v>
      </c>
      <c r="O313" s="26" t="s">
        <v>1924</v>
      </c>
      <c r="P313" s="26" t="s">
        <v>1925</v>
      </c>
      <c r="Q313" s="26" t="s">
        <v>170</v>
      </c>
      <c r="R313" s="26" t="s">
        <v>171</v>
      </c>
      <c r="S313" s="26" t="s">
        <v>172</v>
      </c>
      <c r="T313" s="27" t="n">
        <v>46007</v>
      </c>
      <c r="U313" s="26" t="n">
        <v>2026</v>
      </c>
      <c r="V313" s="26"/>
    </row>
    <row r="314" customFormat="false" ht="15" hidden="false" customHeight="true" outlineLevel="0" collapsed="false">
      <c r="A314" s="29" t="s">
        <v>1926</v>
      </c>
      <c r="B314" s="29" t="n">
        <v>310</v>
      </c>
      <c r="C314" s="29" t="s">
        <v>1927</v>
      </c>
      <c r="D314" s="29" t="s">
        <v>599</v>
      </c>
      <c r="E314" s="29" t="s">
        <v>226</v>
      </c>
      <c r="F314" s="29" t="s">
        <v>1928</v>
      </c>
      <c r="G314" s="30" t="n">
        <v>44893</v>
      </c>
      <c r="H314" s="29" t="s">
        <v>177</v>
      </c>
      <c r="I314" s="29" t="s">
        <v>1929</v>
      </c>
      <c r="J314" s="29" t="s">
        <v>259</v>
      </c>
      <c r="K314" s="31" t="n">
        <v>56.2</v>
      </c>
      <c r="L314" s="31" t="n">
        <v>19.6</v>
      </c>
      <c r="M314" s="29" t="s">
        <v>199</v>
      </c>
      <c r="N314" s="29" t="n">
        <v>50</v>
      </c>
      <c r="O314" s="29" t="s">
        <v>1930</v>
      </c>
      <c r="P314" s="29" t="s">
        <v>1931</v>
      </c>
      <c r="Q314" s="29" t="s">
        <v>182</v>
      </c>
      <c r="R314" s="29" t="s">
        <v>183</v>
      </c>
      <c r="S314" s="29" t="s">
        <v>184</v>
      </c>
      <c r="T314" s="30" t="n">
        <v>45995</v>
      </c>
      <c r="U314" s="29" t="n">
        <v>2026</v>
      </c>
      <c r="V314" s="29"/>
    </row>
    <row r="315" customFormat="false" ht="15" hidden="false" customHeight="true" outlineLevel="0" collapsed="false">
      <c r="A315" s="26" t="s">
        <v>1932</v>
      </c>
      <c r="B315" s="26" t="n">
        <v>311</v>
      </c>
      <c r="C315" s="26" t="s">
        <v>1933</v>
      </c>
      <c r="D315" s="26" t="s">
        <v>582</v>
      </c>
      <c r="E315" s="26" t="s">
        <v>188</v>
      </c>
      <c r="F315" s="26"/>
      <c r="G315" s="27" t="n">
        <v>44893</v>
      </c>
      <c r="H315" s="26" t="s">
        <v>177</v>
      </c>
      <c r="I315" s="26" t="s">
        <v>679</v>
      </c>
      <c r="J315" s="26" t="s">
        <v>166</v>
      </c>
      <c r="K315" s="28" t="n">
        <v>36.7</v>
      </c>
      <c r="L315" s="28" t="n">
        <v>12.5</v>
      </c>
      <c r="M315" s="26" t="s">
        <v>179</v>
      </c>
      <c r="N315" s="26" t="n">
        <v>36</v>
      </c>
      <c r="O315" s="26" t="s">
        <v>1934</v>
      </c>
      <c r="P315" s="26" t="s">
        <v>1935</v>
      </c>
      <c r="Q315" s="26" t="s">
        <v>202</v>
      </c>
      <c r="R315" s="26" t="s">
        <v>171</v>
      </c>
      <c r="S315" s="26" t="s">
        <v>203</v>
      </c>
      <c r="T315" s="27" t="n">
        <v>45996</v>
      </c>
      <c r="U315" s="26" t="n">
        <v>2026</v>
      </c>
      <c r="V315" s="26"/>
    </row>
    <row r="316" customFormat="false" ht="15" hidden="false" customHeight="true" outlineLevel="0" collapsed="false">
      <c r="A316" s="29" t="s">
        <v>1936</v>
      </c>
      <c r="B316" s="29" t="n">
        <v>312</v>
      </c>
      <c r="C316" s="29" t="s">
        <v>1937</v>
      </c>
      <c r="D316" s="29" t="s">
        <v>803</v>
      </c>
      <c r="E316" s="29" t="s">
        <v>226</v>
      </c>
      <c r="F316" s="29" t="s">
        <v>1938</v>
      </c>
      <c r="G316" s="30" t="n">
        <v>44894</v>
      </c>
      <c r="H316" s="29" t="s">
        <v>177</v>
      </c>
      <c r="I316" s="29" t="s">
        <v>1939</v>
      </c>
      <c r="J316" s="29" t="s">
        <v>259</v>
      </c>
      <c r="K316" s="31" t="n">
        <v>59.9</v>
      </c>
      <c r="L316" s="31" t="n">
        <v>18.1</v>
      </c>
      <c r="M316" s="29" t="s">
        <v>199</v>
      </c>
      <c r="N316" s="29" t="n">
        <v>45</v>
      </c>
      <c r="O316" s="29" t="s">
        <v>1940</v>
      </c>
      <c r="P316" s="29" t="s">
        <v>1941</v>
      </c>
      <c r="Q316" s="29" t="s">
        <v>240</v>
      </c>
      <c r="R316" s="29" t="s">
        <v>171</v>
      </c>
      <c r="S316" s="29" t="s">
        <v>241</v>
      </c>
      <c r="T316" s="30" t="n">
        <v>46018</v>
      </c>
      <c r="U316" s="29" t="n">
        <v>2026</v>
      </c>
      <c r="V316" s="29"/>
    </row>
    <row r="317" customFormat="false" ht="15" hidden="false" customHeight="true" outlineLevel="0" collapsed="false">
      <c r="A317" s="26" t="s">
        <v>1942</v>
      </c>
      <c r="B317" s="26" t="n">
        <v>313</v>
      </c>
      <c r="C317" s="26" t="s">
        <v>160</v>
      </c>
      <c r="D317" s="26" t="s">
        <v>835</v>
      </c>
      <c r="E317" s="26" t="s">
        <v>206</v>
      </c>
      <c r="F317" s="26"/>
      <c r="G317" s="27" t="n">
        <v>44895</v>
      </c>
      <c r="H317" s="26" t="s">
        <v>177</v>
      </c>
      <c r="I317" s="26" t="s">
        <v>1943</v>
      </c>
      <c r="J317" s="26" t="s">
        <v>218</v>
      </c>
      <c r="K317" s="28" t="n">
        <v>26.6</v>
      </c>
      <c r="L317" s="28" t="n">
        <v>8.4</v>
      </c>
      <c r="M317" s="26" t="s">
        <v>179</v>
      </c>
      <c r="N317" s="26" t="n">
        <v>36</v>
      </c>
      <c r="O317" s="26" t="s">
        <v>1944</v>
      </c>
      <c r="P317" s="26" t="s">
        <v>1945</v>
      </c>
      <c r="Q317" s="26" t="s">
        <v>170</v>
      </c>
      <c r="R317" s="26" t="s">
        <v>171</v>
      </c>
      <c r="S317" s="26" t="s">
        <v>172</v>
      </c>
      <c r="T317" s="27" t="n">
        <v>46004</v>
      </c>
      <c r="U317" s="26" t="n">
        <v>2026</v>
      </c>
      <c r="V317" s="26"/>
    </row>
    <row r="318" customFormat="false" ht="15" hidden="false" customHeight="true" outlineLevel="0" collapsed="false">
      <c r="A318" s="29" t="s">
        <v>1946</v>
      </c>
      <c r="B318" s="29" t="n">
        <v>314</v>
      </c>
      <c r="C318" s="29" t="s">
        <v>1947</v>
      </c>
      <c r="D318" s="29" t="s">
        <v>1948</v>
      </c>
      <c r="E318" s="29" t="s">
        <v>162</v>
      </c>
      <c r="F318" s="29" t="s">
        <v>1949</v>
      </c>
      <c r="G318" s="30" t="n">
        <v>44895</v>
      </c>
      <c r="H318" s="29" t="s">
        <v>177</v>
      </c>
      <c r="I318" s="29" t="s">
        <v>1950</v>
      </c>
      <c r="J318" s="29" t="s">
        <v>208</v>
      </c>
      <c r="K318" s="31" t="n">
        <v>46.2</v>
      </c>
      <c r="L318" s="31" t="n">
        <v>13.1</v>
      </c>
      <c r="M318" s="29" t="s">
        <v>249</v>
      </c>
      <c r="N318" s="29" t="n">
        <v>32</v>
      </c>
      <c r="O318" s="29" t="s">
        <v>1951</v>
      </c>
      <c r="P318" s="29" t="s">
        <v>1952</v>
      </c>
      <c r="Q318" s="29" t="s">
        <v>182</v>
      </c>
      <c r="R318" s="29" t="s">
        <v>183</v>
      </c>
      <c r="S318" s="29" t="s">
        <v>184</v>
      </c>
      <c r="T318" s="30" t="n">
        <v>46006</v>
      </c>
      <c r="U318" s="29" t="n">
        <v>2026</v>
      </c>
      <c r="V318" s="29"/>
    </row>
    <row r="319" customFormat="false" ht="15" hidden="false" customHeight="true" outlineLevel="0" collapsed="false">
      <c r="A319" s="26" t="s">
        <v>1953</v>
      </c>
      <c r="B319" s="26" t="n">
        <v>315</v>
      </c>
      <c r="C319" s="26" t="s">
        <v>1954</v>
      </c>
      <c r="D319" s="26" t="s">
        <v>1955</v>
      </c>
      <c r="E319" s="26" t="s">
        <v>188</v>
      </c>
      <c r="F319" s="26"/>
      <c r="G319" s="27" t="n">
        <v>44895</v>
      </c>
      <c r="H319" s="26" t="s">
        <v>177</v>
      </c>
      <c r="I319" s="26" t="s">
        <v>178</v>
      </c>
      <c r="J319" s="26" t="s">
        <v>208</v>
      </c>
      <c r="K319" s="28" t="n">
        <v>55.2</v>
      </c>
      <c r="L319" s="28" t="n">
        <v>19.9</v>
      </c>
      <c r="M319" s="26" t="s">
        <v>314</v>
      </c>
      <c r="N319" s="26" t="n">
        <v>32</v>
      </c>
      <c r="O319" s="26" t="s">
        <v>1956</v>
      </c>
      <c r="P319" s="26" t="s">
        <v>1957</v>
      </c>
      <c r="Q319" s="26" t="s">
        <v>338</v>
      </c>
      <c r="R319" s="26" t="s">
        <v>171</v>
      </c>
      <c r="S319" s="26" t="s">
        <v>339</v>
      </c>
      <c r="T319" s="27" t="n">
        <v>46017</v>
      </c>
      <c r="U319" s="26" t="n">
        <v>2026</v>
      </c>
      <c r="V319" s="26"/>
    </row>
    <row r="320" customFormat="false" ht="15" hidden="false" customHeight="true" outlineLevel="0" collapsed="false">
      <c r="A320" s="29" t="s">
        <v>1958</v>
      </c>
      <c r="B320" s="29" t="n">
        <v>316</v>
      </c>
      <c r="C320" s="29" t="s">
        <v>1959</v>
      </c>
      <c r="D320" s="29" t="s">
        <v>803</v>
      </c>
      <c r="E320" s="29" t="s">
        <v>188</v>
      </c>
      <c r="F320" s="29"/>
      <c r="G320" s="30" t="n">
        <v>44897</v>
      </c>
      <c r="H320" s="29" t="s">
        <v>177</v>
      </c>
      <c r="I320" s="29" t="s">
        <v>1960</v>
      </c>
      <c r="J320" s="29" t="s">
        <v>166</v>
      </c>
      <c r="K320" s="31" t="n">
        <v>24.4</v>
      </c>
      <c r="L320" s="31" t="n">
        <v>8.3</v>
      </c>
      <c r="M320" s="29" t="s">
        <v>179</v>
      </c>
      <c r="N320" s="29" t="n">
        <v>28</v>
      </c>
      <c r="O320" s="29" t="s">
        <v>1961</v>
      </c>
      <c r="P320" s="29" t="s">
        <v>1962</v>
      </c>
      <c r="Q320" s="29" t="s">
        <v>170</v>
      </c>
      <c r="R320" s="29" t="s">
        <v>171</v>
      </c>
      <c r="S320" s="29" t="s">
        <v>172</v>
      </c>
      <c r="T320" s="30" t="n">
        <v>46015</v>
      </c>
      <c r="U320" s="29" t="n">
        <v>2026</v>
      </c>
      <c r="V320" s="29"/>
    </row>
    <row r="321" customFormat="false" ht="15" hidden="false" customHeight="true" outlineLevel="0" collapsed="false">
      <c r="A321" s="26" t="s">
        <v>1963</v>
      </c>
      <c r="B321" s="26" t="n">
        <v>317</v>
      </c>
      <c r="C321" s="26" t="s">
        <v>1964</v>
      </c>
      <c r="D321" s="26" t="s">
        <v>1965</v>
      </c>
      <c r="E321" s="26" t="s">
        <v>188</v>
      </c>
      <c r="F321" s="26"/>
      <c r="G321" s="27" t="n">
        <v>44897</v>
      </c>
      <c r="H321" s="26" t="s">
        <v>177</v>
      </c>
      <c r="I321" s="26" t="s">
        <v>1966</v>
      </c>
      <c r="J321" s="26" t="s">
        <v>259</v>
      </c>
      <c r="K321" s="28" t="n">
        <v>49.6</v>
      </c>
      <c r="L321" s="28" t="n">
        <v>14.8</v>
      </c>
      <c r="M321" s="26" t="s">
        <v>199</v>
      </c>
      <c r="N321" s="26" t="n">
        <v>32</v>
      </c>
      <c r="O321" s="26" t="s">
        <v>1967</v>
      </c>
      <c r="P321" s="26" t="s">
        <v>1968</v>
      </c>
      <c r="Q321" s="26" t="s">
        <v>182</v>
      </c>
      <c r="R321" s="26" t="s">
        <v>183</v>
      </c>
      <c r="S321" s="26" t="s">
        <v>184</v>
      </c>
      <c r="T321" s="27" t="n">
        <v>45999</v>
      </c>
      <c r="U321" s="26" t="n">
        <v>2026</v>
      </c>
      <c r="V321" s="26"/>
    </row>
    <row r="322" customFormat="false" ht="15" hidden="false" customHeight="true" outlineLevel="0" collapsed="false">
      <c r="A322" s="29" t="s">
        <v>1969</v>
      </c>
      <c r="B322" s="29" t="n">
        <v>318</v>
      </c>
      <c r="C322" s="29" t="s">
        <v>1352</v>
      </c>
      <c r="D322" s="29" t="s">
        <v>782</v>
      </c>
      <c r="E322" s="29" t="s">
        <v>188</v>
      </c>
      <c r="F322" s="29"/>
      <c r="G322" s="30" t="n">
        <v>44897</v>
      </c>
      <c r="H322" s="29" t="s">
        <v>177</v>
      </c>
      <c r="I322" s="29" t="s">
        <v>1970</v>
      </c>
      <c r="J322" s="29" t="s">
        <v>270</v>
      </c>
      <c r="K322" s="31" t="n">
        <v>38</v>
      </c>
      <c r="L322" s="31" t="n">
        <v>13.1</v>
      </c>
      <c r="M322" s="29" t="s">
        <v>179</v>
      </c>
      <c r="N322" s="29" t="n">
        <v>50</v>
      </c>
      <c r="O322" s="29" t="s">
        <v>1971</v>
      </c>
      <c r="P322" s="29" t="s">
        <v>1972</v>
      </c>
      <c r="Q322" s="29" t="s">
        <v>461</v>
      </c>
      <c r="R322" s="29" t="s">
        <v>183</v>
      </c>
      <c r="S322" s="29" t="s">
        <v>462</v>
      </c>
      <c r="T322" s="30" t="n">
        <v>46003</v>
      </c>
      <c r="U322" s="29" t="n">
        <v>2026</v>
      </c>
      <c r="V322" s="29"/>
    </row>
    <row r="323" customFormat="false" ht="15" hidden="false" customHeight="true" outlineLevel="0" collapsed="false">
      <c r="A323" s="26" t="s">
        <v>1973</v>
      </c>
      <c r="B323" s="26" t="n">
        <v>319</v>
      </c>
      <c r="C323" s="26" t="s">
        <v>1974</v>
      </c>
      <c r="D323" s="26" t="s">
        <v>1975</v>
      </c>
      <c r="E323" s="26" t="s">
        <v>226</v>
      </c>
      <c r="F323" s="26" t="s">
        <v>1976</v>
      </c>
      <c r="G323" s="27" t="n">
        <v>44898</v>
      </c>
      <c r="H323" s="26" t="s">
        <v>177</v>
      </c>
      <c r="I323" s="26" t="s">
        <v>1977</v>
      </c>
      <c r="J323" s="26" t="s">
        <v>270</v>
      </c>
      <c r="K323" s="28" t="n">
        <v>59.6</v>
      </c>
      <c r="L323" s="28" t="n">
        <v>19.8</v>
      </c>
      <c r="M323" s="26" t="s">
        <v>179</v>
      </c>
      <c r="N323" s="26" t="n">
        <v>40</v>
      </c>
      <c r="O323" s="26" t="s">
        <v>1978</v>
      </c>
      <c r="P323" s="26" t="s">
        <v>1979</v>
      </c>
      <c r="Q323" s="26" t="s">
        <v>212</v>
      </c>
      <c r="R323" s="26" t="s">
        <v>171</v>
      </c>
      <c r="S323" s="26" t="s">
        <v>213</v>
      </c>
      <c r="T323" s="27" t="n">
        <v>46010</v>
      </c>
      <c r="U323" s="26" t="n">
        <v>2026</v>
      </c>
      <c r="V323" s="26"/>
    </row>
    <row r="324" customFormat="false" ht="15" hidden="false" customHeight="true" outlineLevel="0" collapsed="false">
      <c r="A324" s="29" t="s">
        <v>1980</v>
      </c>
      <c r="B324" s="29" t="n">
        <v>320</v>
      </c>
      <c r="C324" s="29" t="s">
        <v>1981</v>
      </c>
      <c r="D324" s="29" t="s">
        <v>1982</v>
      </c>
      <c r="E324" s="29" t="s">
        <v>311</v>
      </c>
      <c r="F324" s="29" t="s">
        <v>1983</v>
      </c>
      <c r="G324" s="30" t="n">
        <v>44898</v>
      </c>
      <c r="H324" s="29" t="s">
        <v>177</v>
      </c>
      <c r="I324" s="29" t="s">
        <v>1984</v>
      </c>
      <c r="J324" s="29" t="s">
        <v>166</v>
      </c>
      <c r="K324" s="31" t="n">
        <v>50.8</v>
      </c>
      <c r="L324" s="31" t="n">
        <v>15.3</v>
      </c>
      <c r="M324" s="29" t="s">
        <v>199</v>
      </c>
      <c r="N324" s="29" t="n">
        <v>50</v>
      </c>
      <c r="O324" s="29" t="s">
        <v>1985</v>
      </c>
      <c r="P324" s="29" t="s">
        <v>1986</v>
      </c>
      <c r="Q324" s="29" t="s">
        <v>454</v>
      </c>
      <c r="R324" s="29" t="s">
        <v>171</v>
      </c>
      <c r="S324" s="29" t="s">
        <v>455</v>
      </c>
      <c r="T324" s="30" t="n">
        <v>46004</v>
      </c>
      <c r="U324" s="29" t="n">
        <v>2026</v>
      </c>
      <c r="V324" s="29"/>
    </row>
    <row r="325" customFormat="false" ht="15" hidden="false" customHeight="true" outlineLevel="0" collapsed="false">
      <c r="A325" s="26" t="s">
        <v>1987</v>
      </c>
      <c r="B325" s="26" t="n">
        <v>321</v>
      </c>
      <c r="C325" s="26" t="s">
        <v>496</v>
      </c>
      <c r="D325" s="26" t="s">
        <v>1988</v>
      </c>
      <c r="E325" s="26" t="s">
        <v>188</v>
      </c>
      <c r="F325" s="26"/>
      <c r="G325" s="27" t="n">
        <v>44898</v>
      </c>
      <c r="H325" s="26" t="s">
        <v>177</v>
      </c>
      <c r="I325" s="26" t="s">
        <v>1989</v>
      </c>
      <c r="J325" s="26" t="s">
        <v>383</v>
      </c>
      <c r="K325" s="28" t="n">
        <v>41.2</v>
      </c>
      <c r="L325" s="28" t="n">
        <v>12.9</v>
      </c>
      <c r="M325" s="26" t="s">
        <v>209</v>
      </c>
      <c r="N325" s="26" t="n">
        <v>45</v>
      </c>
      <c r="O325" s="26" t="s">
        <v>1990</v>
      </c>
      <c r="P325" s="26" t="s">
        <v>1991</v>
      </c>
      <c r="Q325" s="26" t="s">
        <v>252</v>
      </c>
      <c r="R325" s="26" t="s">
        <v>171</v>
      </c>
      <c r="S325" s="26" t="s">
        <v>253</v>
      </c>
      <c r="T325" s="27" t="n">
        <v>46000</v>
      </c>
      <c r="U325" s="26" t="n">
        <v>2026</v>
      </c>
      <c r="V325" s="26"/>
    </row>
    <row r="326" customFormat="false" ht="15" hidden="false" customHeight="true" outlineLevel="0" collapsed="false">
      <c r="A326" s="29" t="s">
        <v>1992</v>
      </c>
      <c r="B326" s="29" t="n">
        <v>322</v>
      </c>
      <c r="C326" s="29" t="s">
        <v>1236</v>
      </c>
      <c r="D326" s="29" t="s">
        <v>1982</v>
      </c>
      <c r="E326" s="29" t="s">
        <v>245</v>
      </c>
      <c r="F326" s="29" t="s">
        <v>1993</v>
      </c>
      <c r="G326" s="30" t="n">
        <v>44898</v>
      </c>
      <c r="H326" s="29" t="s">
        <v>177</v>
      </c>
      <c r="I326" s="29" t="s">
        <v>1994</v>
      </c>
      <c r="J326" s="29" t="s">
        <v>345</v>
      </c>
      <c r="K326" s="31" t="n">
        <v>23.2</v>
      </c>
      <c r="L326" s="31" t="n">
        <v>7.1</v>
      </c>
      <c r="M326" s="29" t="s">
        <v>276</v>
      </c>
      <c r="N326" s="29" t="n">
        <v>40</v>
      </c>
      <c r="O326" s="29" t="s">
        <v>1995</v>
      </c>
      <c r="P326" s="29" t="s">
        <v>1996</v>
      </c>
      <c r="Q326" s="29" t="s">
        <v>212</v>
      </c>
      <c r="R326" s="29" t="s">
        <v>171</v>
      </c>
      <c r="S326" s="29" t="s">
        <v>213</v>
      </c>
      <c r="T326" s="30" t="n">
        <v>45992</v>
      </c>
      <c r="U326" s="29" t="n">
        <v>2026</v>
      </c>
      <c r="V326" s="29"/>
    </row>
    <row r="327" customFormat="false" ht="15" hidden="false" customHeight="true" outlineLevel="0" collapsed="false">
      <c r="A327" s="26" t="s">
        <v>1997</v>
      </c>
      <c r="B327" s="26" t="n">
        <v>323</v>
      </c>
      <c r="C327" s="26" t="s">
        <v>1329</v>
      </c>
      <c r="D327" s="26" t="s">
        <v>1998</v>
      </c>
      <c r="E327" s="26" t="s">
        <v>188</v>
      </c>
      <c r="F327" s="26"/>
      <c r="G327" s="27" t="n">
        <v>44899</v>
      </c>
      <c r="H327" s="26" t="s">
        <v>177</v>
      </c>
      <c r="I327" s="26" t="s">
        <v>1999</v>
      </c>
      <c r="J327" s="26" t="s">
        <v>345</v>
      </c>
      <c r="K327" s="28" t="n">
        <v>57.4</v>
      </c>
      <c r="L327" s="28" t="n">
        <v>16.7</v>
      </c>
      <c r="M327" s="26" t="s">
        <v>209</v>
      </c>
      <c r="N327" s="26" t="n">
        <v>36</v>
      </c>
      <c r="O327" s="26" t="s">
        <v>2000</v>
      </c>
      <c r="P327" s="26" t="s">
        <v>2001</v>
      </c>
      <c r="Q327" s="26" t="s">
        <v>262</v>
      </c>
      <c r="R327" s="26" t="s">
        <v>171</v>
      </c>
      <c r="S327" s="26" t="s">
        <v>263</v>
      </c>
      <c r="T327" s="27" t="n">
        <v>45999</v>
      </c>
      <c r="U327" s="26" t="n">
        <v>2026</v>
      </c>
      <c r="V327" s="26"/>
    </row>
    <row r="328" customFormat="false" ht="15" hidden="false" customHeight="true" outlineLevel="0" collapsed="false">
      <c r="A328" s="29" t="s">
        <v>2002</v>
      </c>
      <c r="B328" s="29" t="n">
        <v>324</v>
      </c>
      <c r="C328" s="29" t="s">
        <v>711</v>
      </c>
      <c r="D328" s="29" t="s">
        <v>464</v>
      </c>
      <c r="E328" s="29" t="s">
        <v>188</v>
      </c>
      <c r="F328" s="29"/>
      <c r="G328" s="30" t="n">
        <v>44900</v>
      </c>
      <c r="H328" s="29" t="s">
        <v>177</v>
      </c>
      <c r="I328" s="29" t="s">
        <v>2003</v>
      </c>
      <c r="J328" s="29" t="s">
        <v>248</v>
      </c>
      <c r="K328" s="31" t="n">
        <v>46.9</v>
      </c>
      <c r="L328" s="31" t="n">
        <v>16.2</v>
      </c>
      <c r="M328" s="29" t="s">
        <v>276</v>
      </c>
      <c r="N328" s="29" t="n">
        <v>36</v>
      </c>
      <c r="O328" s="29" t="s">
        <v>2004</v>
      </c>
      <c r="P328" s="29" t="s">
        <v>2005</v>
      </c>
      <c r="Q328" s="29" t="s">
        <v>454</v>
      </c>
      <c r="R328" s="29" t="s">
        <v>171</v>
      </c>
      <c r="S328" s="29" t="s">
        <v>455</v>
      </c>
      <c r="T328" s="30" t="n">
        <v>46016</v>
      </c>
      <c r="U328" s="29" t="n">
        <v>2026</v>
      </c>
      <c r="V328" s="29"/>
    </row>
    <row r="329" customFormat="false" ht="15" hidden="false" customHeight="true" outlineLevel="0" collapsed="false">
      <c r="A329" s="26" t="s">
        <v>2006</v>
      </c>
      <c r="B329" s="26" t="n">
        <v>325</v>
      </c>
      <c r="C329" s="26" t="s">
        <v>186</v>
      </c>
      <c r="D329" s="26" t="s">
        <v>1301</v>
      </c>
      <c r="E329" s="26" t="s">
        <v>188</v>
      </c>
      <c r="F329" s="26"/>
      <c r="G329" s="27" t="n">
        <v>44900</v>
      </c>
      <c r="H329" s="26" t="s">
        <v>177</v>
      </c>
      <c r="I329" s="26" t="s">
        <v>571</v>
      </c>
      <c r="J329" s="26" t="s">
        <v>208</v>
      </c>
      <c r="K329" s="28" t="n">
        <v>31.2</v>
      </c>
      <c r="L329" s="28" t="n">
        <v>10.2</v>
      </c>
      <c r="M329" s="26" t="s">
        <v>209</v>
      </c>
      <c r="N329" s="26" t="n">
        <v>28</v>
      </c>
      <c r="O329" s="26" t="s">
        <v>2007</v>
      </c>
      <c r="P329" s="26" t="s">
        <v>2008</v>
      </c>
      <c r="Q329" s="26" t="s">
        <v>212</v>
      </c>
      <c r="R329" s="26" t="s">
        <v>171</v>
      </c>
      <c r="S329" s="26" t="s">
        <v>213</v>
      </c>
      <c r="T329" s="27" t="n">
        <v>46006</v>
      </c>
      <c r="U329" s="26" t="n">
        <v>2026</v>
      </c>
      <c r="V329" s="26"/>
    </row>
    <row r="330" customFormat="false" ht="15" hidden="false" customHeight="true" outlineLevel="0" collapsed="false">
      <c r="A330" s="29" t="s">
        <v>2009</v>
      </c>
      <c r="B330" s="29" t="n">
        <v>326</v>
      </c>
      <c r="C330" s="29" t="s">
        <v>543</v>
      </c>
      <c r="D330" s="29" t="s">
        <v>2010</v>
      </c>
      <c r="E330" s="29" t="s">
        <v>162</v>
      </c>
      <c r="F330" s="29" t="s">
        <v>1181</v>
      </c>
      <c r="G330" s="30" t="n">
        <v>44900</v>
      </c>
      <c r="H330" s="29" t="s">
        <v>177</v>
      </c>
      <c r="I330" s="29" t="s">
        <v>2011</v>
      </c>
      <c r="J330" s="29" t="s">
        <v>166</v>
      </c>
      <c r="K330" s="31" t="n">
        <v>33.2</v>
      </c>
      <c r="L330" s="31" t="n">
        <v>11</v>
      </c>
      <c r="M330" s="29" t="s">
        <v>209</v>
      </c>
      <c r="N330" s="29" t="n">
        <v>32</v>
      </c>
      <c r="O330" s="29" t="s">
        <v>2012</v>
      </c>
      <c r="P330" s="29" t="s">
        <v>2013</v>
      </c>
      <c r="Q330" s="29" t="s">
        <v>240</v>
      </c>
      <c r="R330" s="29" t="s">
        <v>171</v>
      </c>
      <c r="S330" s="29" t="s">
        <v>241</v>
      </c>
      <c r="T330" s="30" t="n">
        <v>46003</v>
      </c>
      <c r="U330" s="29" t="n">
        <v>2026</v>
      </c>
      <c r="V330" s="29"/>
    </row>
    <row r="331" customFormat="false" ht="15" hidden="false" customHeight="true" outlineLevel="0" collapsed="false">
      <c r="A331" s="26" t="s">
        <v>2014</v>
      </c>
      <c r="B331" s="26" t="n">
        <v>327</v>
      </c>
      <c r="C331" s="26" t="s">
        <v>361</v>
      </c>
      <c r="D331" s="26" t="s">
        <v>933</v>
      </c>
      <c r="E331" s="26" t="s">
        <v>188</v>
      </c>
      <c r="F331" s="26"/>
      <c r="G331" s="27" t="n">
        <v>44901</v>
      </c>
      <c r="H331" s="26" t="s">
        <v>177</v>
      </c>
      <c r="I331" s="26" t="s">
        <v>2015</v>
      </c>
      <c r="J331" s="26" t="s">
        <v>248</v>
      </c>
      <c r="K331" s="28" t="n">
        <v>28.7</v>
      </c>
      <c r="L331" s="28" t="n">
        <v>9.6</v>
      </c>
      <c r="M331" s="26" t="s">
        <v>209</v>
      </c>
      <c r="N331" s="26" t="n">
        <v>50</v>
      </c>
      <c r="O331" s="26" t="s">
        <v>2016</v>
      </c>
      <c r="P331" s="26" t="s">
        <v>2017</v>
      </c>
      <c r="Q331" s="26" t="s">
        <v>454</v>
      </c>
      <c r="R331" s="26" t="s">
        <v>171</v>
      </c>
      <c r="S331" s="26" t="s">
        <v>455</v>
      </c>
      <c r="T331" s="27" t="n">
        <v>46007</v>
      </c>
      <c r="U331" s="26" t="n">
        <v>2026</v>
      </c>
      <c r="V331" s="26"/>
    </row>
    <row r="332" customFormat="false" ht="15" hidden="false" customHeight="true" outlineLevel="0" collapsed="false">
      <c r="A332" s="29" t="s">
        <v>2018</v>
      </c>
      <c r="B332" s="29" t="n">
        <v>328</v>
      </c>
      <c r="C332" s="29" t="s">
        <v>2019</v>
      </c>
      <c r="D332" s="29" t="s">
        <v>326</v>
      </c>
      <c r="E332" s="29" t="s">
        <v>226</v>
      </c>
      <c r="F332" s="29" t="s">
        <v>2020</v>
      </c>
      <c r="G332" s="30" t="n">
        <v>44902</v>
      </c>
      <c r="H332" s="29" t="s">
        <v>295</v>
      </c>
      <c r="I332" s="29" t="s">
        <v>1960</v>
      </c>
      <c r="J332" s="29" t="s">
        <v>270</v>
      </c>
      <c r="K332" s="31" t="n">
        <v>52</v>
      </c>
      <c r="L332" s="31" t="n">
        <v>15.3</v>
      </c>
      <c r="M332" s="29" t="s">
        <v>179</v>
      </c>
      <c r="N332" s="29" t="n">
        <v>24</v>
      </c>
      <c r="O332" s="29" t="s">
        <v>2021</v>
      </c>
      <c r="P332" s="29" t="s">
        <v>2022</v>
      </c>
      <c r="Q332" s="29" t="s">
        <v>202</v>
      </c>
      <c r="R332" s="29" t="s">
        <v>171</v>
      </c>
      <c r="S332" s="29" t="s">
        <v>203</v>
      </c>
      <c r="T332" s="30" t="n">
        <v>45995</v>
      </c>
      <c r="U332" s="29" t="n">
        <v>2026</v>
      </c>
      <c r="V332" s="29"/>
    </row>
    <row r="333" customFormat="false" ht="15" hidden="false" customHeight="true" outlineLevel="0" collapsed="false">
      <c r="A333" s="26" t="s">
        <v>2023</v>
      </c>
      <c r="B333" s="26" t="n">
        <v>329</v>
      </c>
      <c r="C333" s="26" t="s">
        <v>537</v>
      </c>
      <c r="D333" s="26" t="s">
        <v>1134</v>
      </c>
      <c r="E333" s="26" t="s">
        <v>188</v>
      </c>
      <c r="F333" s="26"/>
      <c r="G333" s="27" t="n">
        <v>44902</v>
      </c>
      <c r="H333" s="26" t="s">
        <v>177</v>
      </c>
      <c r="I333" s="26" t="s">
        <v>2024</v>
      </c>
      <c r="J333" s="26" t="s">
        <v>166</v>
      </c>
      <c r="K333" s="28" t="n">
        <v>40.4</v>
      </c>
      <c r="L333" s="28" t="n">
        <v>12.7</v>
      </c>
      <c r="M333" s="26" t="s">
        <v>179</v>
      </c>
      <c r="N333" s="26" t="n">
        <v>32</v>
      </c>
      <c r="O333" s="26" t="s">
        <v>2025</v>
      </c>
      <c r="P333" s="26" t="s">
        <v>2026</v>
      </c>
      <c r="Q333" s="26" t="s">
        <v>262</v>
      </c>
      <c r="R333" s="26" t="s">
        <v>171</v>
      </c>
      <c r="S333" s="26" t="s">
        <v>263</v>
      </c>
      <c r="T333" s="27" t="n">
        <v>46017</v>
      </c>
      <c r="U333" s="26" t="n">
        <v>2026</v>
      </c>
      <c r="V333" s="26"/>
    </row>
    <row r="334" customFormat="false" ht="15" hidden="false" customHeight="true" outlineLevel="0" collapsed="false">
      <c r="A334" s="29" t="s">
        <v>2027</v>
      </c>
      <c r="B334" s="29" t="n">
        <v>330</v>
      </c>
      <c r="C334" s="29" t="s">
        <v>2028</v>
      </c>
      <c r="D334" s="29" t="s">
        <v>244</v>
      </c>
      <c r="E334" s="29" t="s">
        <v>188</v>
      </c>
      <c r="F334" s="29"/>
      <c r="G334" s="30" t="n">
        <v>44902</v>
      </c>
      <c r="H334" s="29" t="s">
        <v>177</v>
      </c>
      <c r="I334" s="29" t="s">
        <v>1372</v>
      </c>
      <c r="J334" s="29" t="s">
        <v>248</v>
      </c>
      <c r="K334" s="31" t="n">
        <v>18.3</v>
      </c>
      <c r="L334" s="31" t="n">
        <v>6.4</v>
      </c>
      <c r="M334" s="29" t="s">
        <v>179</v>
      </c>
      <c r="N334" s="29" t="n">
        <v>36</v>
      </c>
      <c r="O334" s="29" t="s">
        <v>2029</v>
      </c>
      <c r="P334" s="29" t="s">
        <v>2030</v>
      </c>
      <c r="Q334" s="29" t="s">
        <v>202</v>
      </c>
      <c r="R334" s="29" t="s">
        <v>171</v>
      </c>
      <c r="S334" s="29" t="s">
        <v>203</v>
      </c>
      <c r="T334" s="30" t="n">
        <v>46008</v>
      </c>
      <c r="U334" s="29" t="n">
        <v>2026</v>
      </c>
      <c r="V334" s="29"/>
    </row>
    <row r="335" customFormat="false" ht="15" hidden="false" customHeight="true" outlineLevel="0" collapsed="false">
      <c r="A335" s="26" t="s">
        <v>2031</v>
      </c>
      <c r="B335" s="26" t="n">
        <v>331</v>
      </c>
      <c r="C335" s="26" t="s">
        <v>387</v>
      </c>
      <c r="D335" s="26" t="s">
        <v>1127</v>
      </c>
      <c r="E335" s="26" t="s">
        <v>188</v>
      </c>
      <c r="F335" s="26"/>
      <c r="G335" s="27" t="n">
        <v>44903</v>
      </c>
      <c r="H335" s="26" t="s">
        <v>295</v>
      </c>
      <c r="I335" s="26" t="s">
        <v>720</v>
      </c>
      <c r="J335" s="26" t="s">
        <v>218</v>
      </c>
      <c r="K335" s="28" t="n">
        <v>29.6</v>
      </c>
      <c r="L335" s="28" t="n">
        <v>9.9</v>
      </c>
      <c r="M335" s="26" t="s">
        <v>209</v>
      </c>
      <c r="N335" s="26" t="n">
        <v>40</v>
      </c>
      <c r="O335" s="26" t="s">
        <v>2032</v>
      </c>
      <c r="P335" s="26" t="s">
        <v>2033</v>
      </c>
      <c r="Q335" s="26" t="s">
        <v>221</v>
      </c>
      <c r="R335" s="26" t="s">
        <v>183</v>
      </c>
      <c r="S335" s="26" t="s">
        <v>222</v>
      </c>
      <c r="T335" s="27" t="n">
        <v>45999</v>
      </c>
      <c r="U335" s="26" t="n">
        <v>2026</v>
      </c>
      <c r="V335" s="26"/>
    </row>
    <row r="336" customFormat="false" ht="15" hidden="false" customHeight="true" outlineLevel="0" collapsed="false">
      <c r="A336" s="29" t="s">
        <v>2034</v>
      </c>
      <c r="B336" s="29" t="n">
        <v>332</v>
      </c>
      <c r="C336" s="29" t="s">
        <v>1773</v>
      </c>
      <c r="D336" s="29" t="s">
        <v>2035</v>
      </c>
      <c r="E336" s="29" t="s">
        <v>267</v>
      </c>
      <c r="F336" s="29" t="s">
        <v>2036</v>
      </c>
      <c r="G336" s="30" t="n">
        <v>44903</v>
      </c>
      <c r="H336" s="29" t="s">
        <v>1033</v>
      </c>
      <c r="I336" s="29" t="s">
        <v>2037</v>
      </c>
      <c r="J336" s="29" t="s">
        <v>166</v>
      </c>
      <c r="K336" s="31" t="n">
        <v>54.4</v>
      </c>
      <c r="L336" s="31" t="n">
        <v>16.2</v>
      </c>
      <c r="M336" s="29" t="s">
        <v>900</v>
      </c>
      <c r="N336" s="29" t="n">
        <v>50</v>
      </c>
      <c r="O336" s="29" t="s">
        <v>2038</v>
      </c>
      <c r="P336" s="29" t="s">
        <v>2039</v>
      </c>
      <c r="Q336" s="29" t="s">
        <v>240</v>
      </c>
      <c r="R336" s="29" t="s">
        <v>171</v>
      </c>
      <c r="S336" s="29" t="s">
        <v>241</v>
      </c>
      <c r="T336" s="30" t="n">
        <v>45999</v>
      </c>
      <c r="U336" s="29" t="n">
        <v>2026</v>
      </c>
      <c r="V336" s="29"/>
    </row>
    <row r="337" customFormat="false" ht="15" hidden="false" customHeight="true" outlineLevel="0" collapsed="false">
      <c r="A337" s="26" t="s">
        <v>2040</v>
      </c>
      <c r="B337" s="26" t="n">
        <v>333</v>
      </c>
      <c r="C337" s="26" t="s">
        <v>2041</v>
      </c>
      <c r="D337" s="26" t="s">
        <v>1518</v>
      </c>
      <c r="E337" s="26" t="s">
        <v>188</v>
      </c>
      <c r="F337" s="26"/>
      <c r="G337" s="27" t="n">
        <v>44904</v>
      </c>
      <c r="H337" s="26" t="s">
        <v>295</v>
      </c>
      <c r="I337" s="26" t="s">
        <v>702</v>
      </c>
      <c r="J337" s="26" t="s">
        <v>198</v>
      </c>
      <c r="K337" s="28" t="n">
        <v>30.6</v>
      </c>
      <c r="L337" s="28" t="n">
        <v>10.1</v>
      </c>
      <c r="M337" s="26" t="s">
        <v>167</v>
      </c>
      <c r="N337" s="26" t="n">
        <v>28</v>
      </c>
      <c r="O337" s="26" t="s">
        <v>2042</v>
      </c>
      <c r="P337" s="26" t="s">
        <v>2043</v>
      </c>
      <c r="Q337" s="26" t="s">
        <v>240</v>
      </c>
      <c r="R337" s="26" t="s">
        <v>171</v>
      </c>
      <c r="S337" s="26" t="s">
        <v>241</v>
      </c>
      <c r="T337" s="27" t="n">
        <v>46007</v>
      </c>
      <c r="U337" s="26" t="n">
        <v>2026</v>
      </c>
      <c r="V337" s="26"/>
    </row>
    <row r="338" customFormat="false" ht="15" hidden="false" customHeight="true" outlineLevel="0" collapsed="false">
      <c r="A338" s="29" t="s">
        <v>2044</v>
      </c>
      <c r="B338" s="29" t="n">
        <v>334</v>
      </c>
      <c r="C338" s="29" t="s">
        <v>160</v>
      </c>
      <c r="D338" s="29" t="s">
        <v>661</v>
      </c>
      <c r="E338" s="29" t="s">
        <v>206</v>
      </c>
      <c r="F338" s="29"/>
      <c r="G338" s="30" t="n">
        <v>44906</v>
      </c>
      <c r="H338" s="29" t="s">
        <v>177</v>
      </c>
      <c r="I338" s="29" t="s">
        <v>798</v>
      </c>
      <c r="J338" s="29" t="s">
        <v>248</v>
      </c>
      <c r="K338" s="31" t="n">
        <v>31.5</v>
      </c>
      <c r="L338" s="31" t="n">
        <v>10.7</v>
      </c>
      <c r="M338" s="29" t="s">
        <v>199</v>
      </c>
      <c r="N338" s="29" t="n">
        <v>40</v>
      </c>
      <c r="O338" s="29" t="s">
        <v>2045</v>
      </c>
      <c r="P338" s="29" t="s">
        <v>2046</v>
      </c>
      <c r="Q338" s="29" t="s">
        <v>182</v>
      </c>
      <c r="R338" s="29" t="s">
        <v>183</v>
      </c>
      <c r="S338" s="29" t="s">
        <v>184</v>
      </c>
      <c r="T338" s="30" t="n">
        <v>46011</v>
      </c>
      <c r="U338" s="29" t="n">
        <v>2026</v>
      </c>
      <c r="V338" s="29"/>
    </row>
    <row r="339" customFormat="false" ht="15" hidden="false" customHeight="true" outlineLevel="0" collapsed="false">
      <c r="A339" s="26" t="s">
        <v>2047</v>
      </c>
      <c r="B339" s="26" t="n">
        <v>335</v>
      </c>
      <c r="C339" s="26" t="s">
        <v>543</v>
      </c>
      <c r="D339" s="26" t="s">
        <v>563</v>
      </c>
      <c r="E339" s="26" t="s">
        <v>195</v>
      </c>
      <c r="F339" s="26" t="s">
        <v>588</v>
      </c>
      <c r="G339" s="27" t="n">
        <v>44906</v>
      </c>
      <c r="H339" s="26" t="s">
        <v>177</v>
      </c>
      <c r="I339" s="26" t="s">
        <v>1638</v>
      </c>
      <c r="J339" s="26" t="s">
        <v>322</v>
      </c>
      <c r="K339" s="28" t="n">
        <v>29.5</v>
      </c>
      <c r="L339" s="28" t="n">
        <v>10.1</v>
      </c>
      <c r="M339" s="26" t="s">
        <v>199</v>
      </c>
      <c r="N339" s="26" t="n">
        <v>32</v>
      </c>
      <c r="O339" s="26" t="s">
        <v>2048</v>
      </c>
      <c r="P339" s="26" t="s">
        <v>2049</v>
      </c>
      <c r="Q339" s="26" t="s">
        <v>240</v>
      </c>
      <c r="R339" s="26" t="s">
        <v>171</v>
      </c>
      <c r="S339" s="26" t="s">
        <v>241</v>
      </c>
      <c r="T339" s="27" t="n">
        <v>45996</v>
      </c>
      <c r="U339" s="26" t="n">
        <v>2026</v>
      </c>
      <c r="V339" s="26"/>
    </row>
    <row r="340" customFormat="false" ht="15" hidden="false" customHeight="true" outlineLevel="0" collapsed="false">
      <c r="A340" s="29" t="s">
        <v>2050</v>
      </c>
      <c r="B340" s="29" t="n">
        <v>336</v>
      </c>
      <c r="C340" s="29" t="s">
        <v>988</v>
      </c>
      <c r="D340" s="29" t="s">
        <v>1180</v>
      </c>
      <c r="E340" s="29" t="s">
        <v>188</v>
      </c>
      <c r="F340" s="29"/>
      <c r="G340" s="30" t="n">
        <v>44907</v>
      </c>
      <c r="H340" s="29" t="s">
        <v>177</v>
      </c>
      <c r="I340" s="29" t="s">
        <v>1929</v>
      </c>
      <c r="J340" s="29" t="s">
        <v>198</v>
      </c>
      <c r="K340" s="31" t="n">
        <v>46.7</v>
      </c>
      <c r="L340" s="31" t="n">
        <v>16.8</v>
      </c>
      <c r="M340" s="29" t="s">
        <v>179</v>
      </c>
      <c r="N340" s="29" t="n">
        <v>28</v>
      </c>
      <c r="O340" s="29" t="s">
        <v>2051</v>
      </c>
      <c r="P340" s="29" t="s">
        <v>2052</v>
      </c>
      <c r="Q340" s="29" t="s">
        <v>454</v>
      </c>
      <c r="R340" s="29" t="s">
        <v>171</v>
      </c>
      <c r="S340" s="29" t="s">
        <v>455</v>
      </c>
      <c r="T340" s="30" t="n">
        <v>46013</v>
      </c>
      <c r="U340" s="29" t="n">
        <v>2026</v>
      </c>
      <c r="V340" s="29"/>
    </row>
    <row r="341" customFormat="false" ht="15" hidden="false" customHeight="true" outlineLevel="0" collapsed="false">
      <c r="A341" s="26" t="s">
        <v>2053</v>
      </c>
      <c r="B341" s="26" t="n">
        <v>337</v>
      </c>
      <c r="C341" s="26" t="s">
        <v>1806</v>
      </c>
      <c r="D341" s="26" t="s">
        <v>2054</v>
      </c>
      <c r="E341" s="26" t="s">
        <v>206</v>
      </c>
      <c r="F341" s="26"/>
      <c r="G341" s="27" t="n">
        <v>44907</v>
      </c>
      <c r="H341" s="26" t="s">
        <v>177</v>
      </c>
      <c r="I341" s="26" t="s">
        <v>1466</v>
      </c>
      <c r="J341" s="26" t="s">
        <v>208</v>
      </c>
      <c r="K341" s="28" t="n">
        <v>26.3</v>
      </c>
      <c r="L341" s="28" t="n">
        <v>9.4</v>
      </c>
      <c r="M341" s="26" t="s">
        <v>209</v>
      </c>
      <c r="N341" s="26" t="n">
        <v>40</v>
      </c>
      <c r="O341" s="26" t="s">
        <v>2055</v>
      </c>
      <c r="P341" s="26" t="s">
        <v>2056</v>
      </c>
      <c r="Q341" s="26" t="s">
        <v>299</v>
      </c>
      <c r="R341" s="26" t="s">
        <v>171</v>
      </c>
      <c r="S341" s="26" t="s">
        <v>300</v>
      </c>
      <c r="T341" s="27" t="n">
        <v>46019</v>
      </c>
      <c r="U341" s="26" t="n">
        <v>2026</v>
      </c>
      <c r="V341" s="26"/>
    </row>
    <row r="342" customFormat="false" ht="15" hidden="false" customHeight="true" outlineLevel="0" collapsed="false">
      <c r="A342" s="29" t="s">
        <v>2057</v>
      </c>
      <c r="B342" s="29" t="n">
        <v>338</v>
      </c>
      <c r="C342" s="29" t="s">
        <v>2058</v>
      </c>
      <c r="D342" s="29" t="s">
        <v>1851</v>
      </c>
      <c r="E342" s="29" t="s">
        <v>267</v>
      </c>
      <c r="F342" s="29" t="s">
        <v>2059</v>
      </c>
      <c r="G342" s="30" t="n">
        <v>44907</v>
      </c>
      <c r="H342" s="29" t="s">
        <v>177</v>
      </c>
      <c r="I342" s="29" t="s">
        <v>2060</v>
      </c>
      <c r="J342" s="29" t="s">
        <v>208</v>
      </c>
      <c r="K342" s="31" t="n">
        <v>35.7</v>
      </c>
      <c r="L342" s="31" t="n">
        <v>10.1</v>
      </c>
      <c r="M342" s="29" t="s">
        <v>314</v>
      </c>
      <c r="N342" s="29" t="n">
        <v>28</v>
      </c>
      <c r="O342" s="29" t="s">
        <v>2061</v>
      </c>
      <c r="P342" s="29" t="s">
        <v>2062</v>
      </c>
      <c r="Q342" s="29" t="s">
        <v>182</v>
      </c>
      <c r="R342" s="29" t="s">
        <v>183</v>
      </c>
      <c r="S342" s="29" t="s">
        <v>184</v>
      </c>
      <c r="T342" s="30" t="n">
        <v>46012</v>
      </c>
      <c r="U342" s="29" t="n">
        <v>2026</v>
      </c>
      <c r="V342" s="29"/>
    </row>
    <row r="343" customFormat="false" ht="15" hidden="false" customHeight="true" outlineLevel="0" collapsed="false">
      <c r="A343" s="26" t="s">
        <v>2063</v>
      </c>
      <c r="B343" s="26" t="n">
        <v>339</v>
      </c>
      <c r="C343" s="26" t="s">
        <v>235</v>
      </c>
      <c r="D343" s="26" t="s">
        <v>1481</v>
      </c>
      <c r="E343" s="26" t="s">
        <v>206</v>
      </c>
      <c r="F343" s="26"/>
      <c r="G343" s="27" t="n">
        <v>44908</v>
      </c>
      <c r="H343" s="26" t="s">
        <v>177</v>
      </c>
      <c r="I343" s="26" t="s">
        <v>2064</v>
      </c>
      <c r="J343" s="26" t="s">
        <v>322</v>
      </c>
      <c r="K343" s="28" t="n">
        <v>30.5</v>
      </c>
      <c r="L343" s="28" t="n">
        <v>10.6</v>
      </c>
      <c r="M343" s="26" t="s">
        <v>276</v>
      </c>
      <c r="N343" s="26" t="n">
        <v>40</v>
      </c>
      <c r="O343" s="26" t="s">
        <v>2065</v>
      </c>
      <c r="P343" s="26" t="s">
        <v>2066</v>
      </c>
      <c r="Q343" s="26" t="s">
        <v>240</v>
      </c>
      <c r="R343" s="26" t="s">
        <v>171</v>
      </c>
      <c r="S343" s="26" t="s">
        <v>241</v>
      </c>
      <c r="T343" s="27" t="n">
        <v>46001</v>
      </c>
      <c r="U343" s="26" t="n">
        <v>2026</v>
      </c>
      <c r="V343" s="26"/>
    </row>
    <row r="344" customFormat="false" ht="15" hidden="false" customHeight="true" outlineLevel="0" collapsed="false">
      <c r="A344" s="29" t="s">
        <v>2067</v>
      </c>
      <c r="B344" s="29" t="n">
        <v>340</v>
      </c>
      <c r="C344" s="29" t="s">
        <v>1224</v>
      </c>
      <c r="D344" s="29" t="s">
        <v>362</v>
      </c>
      <c r="E344" s="29" t="s">
        <v>206</v>
      </c>
      <c r="F344" s="29"/>
      <c r="G344" s="30" t="n">
        <v>44908</v>
      </c>
      <c r="H344" s="29" t="s">
        <v>177</v>
      </c>
      <c r="I344" s="29" t="s">
        <v>1296</v>
      </c>
      <c r="J344" s="29" t="s">
        <v>208</v>
      </c>
      <c r="K344" s="31" t="n">
        <v>58.7</v>
      </c>
      <c r="L344" s="31" t="n">
        <v>17.7</v>
      </c>
      <c r="M344" s="29" t="s">
        <v>179</v>
      </c>
      <c r="N344" s="29" t="n">
        <v>32</v>
      </c>
      <c r="O344" s="29" t="s">
        <v>2068</v>
      </c>
      <c r="P344" s="29" t="s">
        <v>2069</v>
      </c>
      <c r="Q344" s="29" t="s">
        <v>170</v>
      </c>
      <c r="R344" s="29" t="s">
        <v>171</v>
      </c>
      <c r="S344" s="29" t="s">
        <v>172</v>
      </c>
      <c r="T344" s="30" t="n">
        <v>45994</v>
      </c>
      <c r="U344" s="29" t="n">
        <v>2026</v>
      </c>
      <c r="V344" s="29"/>
    </row>
    <row r="345" customFormat="false" ht="15" hidden="false" customHeight="true" outlineLevel="0" collapsed="false">
      <c r="A345" s="26" t="s">
        <v>2070</v>
      </c>
      <c r="B345" s="26" t="n">
        <v>341</v>
      </c>
      <c r="C345" s="26" t="s">
        <v>809</v>
      </c>
      <c r="D345" s="26" t="s">
        <v>1531</v>
      </c>
      <c r="E345" s="26" t="s">
        <v>162</v>
      </c>
      <c r="F345" s="26" t="s">
        <v>2071</v>
      </c>
      <c r="G345" s="27" t="n">
        <v>44909</v>
      </c>
      <c r="H345" s="26" t="s">
        <v>177</v>
      </c>
      <c r="I345" s="26" t="s">
        <v>2072</v>
      </c>
      <c r="J345" s="26" t="s">
        <v>166</v>
      </c>
      <c r="K345" s="28" t="n">
        <v>61.9</v>
      </c>
      <c r="L345" s="28" t="n">
        <v>20.2</v>
      </c>
      <c r="M345" s="26" t="s">
        <v>179</v>
      </c>
      <c r="N345" s="26" t="n">
        <v>40</v>
      </c>
      <c r="O345" s="26" t="s">
        <v>2073</v>
      </c>
      <c r="P345" s="26" t="s">
        <v>2074</v>
      </c>
      <c r="Q345" s="26" t="s">
        <v>232</v>
      </c>
      <c r="R345" s="26" t="s">
        <v>183</v>
      </c>
      <c r="S345" s="26" t="s">
        <v>233</v>
      </c>
      <c r="T345" s="27" t="n">
        <v>45992</v>
      </c>
      <c r="U345" s="26" t="n">
        <v>2026</v>
      </c>
      <c r="V345" s="26"/>
    </row>
    <row r="346" customFormat="false" ht="15" hidden="false" customHeight="true" outlineLevel="0" collapsed="false">
      <c r="A346" s="29" t="s">
        <v>2075</v>
      </c>
      <c r="B346" s="29" t="n">
        <v>342</v>
      </c>
      <c r="C346" s="29" t="s">
        <v>2076</v>
      </c>
      <c r="D346" s="29" t="s">
        <v>889</v>
      </c>
      <c r="E346" s="29" t="s">
        <v>311</v>
      </c>
      <c r="F346" s="29" t="s">
        <v>2077</v>
      </c>
      <c r="G346" s="30" t="n">
        <v>44909</v>
      </c>
      <c r="H346" s="29" t="s">
        <v>177</v>
      </c>
      <c r="I346" s="29" t="s">
        <v>1269</v>
      </c>
      <c r="J346" s="29" t="s">
        <v>198</v>
      </c>
      <c r="K346" s="31" t="n">
        <v>57.7</v>
      </c>
      <c r="L346" s="31" t="n">
        <v>16.5</v>
      </c>
      <c r="M346" s="29" t="s">
        <v>199</v>
      </c>
      <c r="N346" s="29" t="n">
        <v>32</v>
      </c>
      <c r="O346" s="29" t="s">
        <v>2078</v>
      </c>
      <c r="P346" s="29" t="s">
        <v>2079</v>
      </c>
      <c r="Q346" s="29" t="s">
        <v>182</v>
      </c>
      <c r="R346" s="29" t="s">
        <v>183</v>
      </c>
      <c r="S346" s="29" t="s">
        <v>184</v>
      </c>
      <c r="T346" s="30" t="n">
        <v>46001</v>
      </c>
      <c r="U346" s="29" t="n">
        <v>2026</v>
      </c>
      <c r="V346" s="29"/>
    </row>
    <row r="347" customFormat="false" ht="15" hidden="false" customHeight="true" outlineLevel="0" collapsed="false">
      <c r="A347" s="26" t="s">
        <v>2080</v>
      </c>
      <c r="B347" s="26" t="n">
        <v>343</v>
      </c>
      <c r="C347" s="26" t="s">
        <v>160</v>
      </c>
      <c r="D347" s="26" t="s">
        <v>2081</v>
      </c>
      <c r="E347" s="26" t="s">
        <v>162</v>
      </c>
      <c r="F347" s="26" t="s">
        <v>1692</v>
      </c>
      <c r="G347" s="27" t="n">
        <v>44910</v>
      </c>
      <c r="H347" s="26" t="s">
        <v>177</v>
      </c>
      <c r="I347" s="26" t="s">
        <v>2082</v>
      </c>
      <c r="J347" s="26" t="s">
        <v>208</v>
      </c>
      <c r="K347" s="28" t="n">
        <v>54.8</v>
      </c>
      <c r="L347" s="28" t="n">
        <v>19.7</v>
      </c>
      <c r="M347" s="26" t="s">
        <v>276</v>
      </c>
      <c r="N347" s="26" t="n">
        <v>36</v>
      </c>
      <c r="O347" s="26" t="s">
        <v>2083</v>
      </c>
      <c r="P347" s="26" t="s">
        <v>2084</v>
      </c>
      <c r="Q347" s="26" t="s">
        <v>299</v>
      </c>
      <c r="R347" s="26" t="s">
        <v>171</v>
      </c>
      <c r="S347" s="26" t="s">
        <v>300</v>
      </c>
      <c r="T347" s="27" t="n">
        <v>46001</v>
      </c>
      <c r="U347" s="26" t="n">
        <v>2026</v>
      </c>
      <c r="V347" s="26"/>
    </row>
    <row r="348" customFormat="false" ht="15" hidden="false" customHeight="true" outlineLevel="0" collapsed="false">
      <c r="A348" s="29" t="s">
        <v>2085</v>
      </c>
      <c r="B348" s="29" t="n">
        <v>344</v>
      </c>
      <c r="C348" s="29" t="s">
        <v>2086</v>
      </c>
      <c r="D348" s="29" t="s">
        <v>287</v>
      </c>
      <c r="E348" s="29" t="s">
        <v>311</v>
      </c>
      <c r="F348" s="29" t="s">
        <v>2087</v>
      </c>
      <c r="G348" s="30" t="n">
        <v>44910</v>
      </c>
      <c r="H348" s="29" t="s">
        <v>177</v>
      </c>
      <c r="I348" s="29" t="s">
        <v>2088</v>
      </c>
      <c r="J348" s="29" t="s">
        <v>208</v>
      </c>
      <c r="K348" s="31" t="n">
        <v>52.8</v>
      </c>
      <c r="L348" s="31" t="n">
        <v>18.2</v>
      </c>
      <c r="M348" s="29" t="s">
        <v>276</v>
      </c>
      <c r="N348" s="29" t="n">
        <v>36</v>
      </c>
      <c r="O348" s="29" t="s">
        <v>2089</v>
      </c>
      <c r="P348" s="29" t="s">
        <v>2090</v>
      </c>
      <c r="Q348" s="29" t="s">
        <v>330</v>
      </c>
      <c r="R348" s="29" t="s">
        <v>171</v>
      </c>
      <c r="S348" s="29" t="s">
        <v>331</v>
      </c>
      <c r="T348" s="30" t="n">
        <v>45993</v>
      </c>
      <c r="U348" s="29" t="n">
        <v>2026</v>
      </c>
      <c r="V348" s="29"/>
    </row>
    <row r="349" customFormat="false" ht="15" hidden="false" customHeight="true" outlineLevel="0" collapsed="false">
      <c r="A349" s="26" t="s">
        <v>2091</v>
      </c>
      <c r="B349" s="26" t="n">
        <v>345</v>
      </c>
      <c r="C349" s="26" t="s">
        <v>216</v>
      </c>
      <c r="D349" s="26" t="s">
        <v>1678</v>
      </c>
      <c r="E349" s="26" t="s">
        <v>245</v>
      </c>
      <c r="F349" s="26" t="s">
        <v>2092</v>
      </c>
      <c r="G349" s="27" t="n">
        <v>44911</v>
      </c>
      <c r="H349" s="26" t="s">
        <v>177</v>
      </c>
      <c r="I349" s="26" t="s">
        <v>1989</v>
      </c>
      <c r="J349" s="26" t="s">
        <v>208</v>
      </c>
      <c r="K349" s="28" t="n">
        <v>55.2</v>
      </c>
      <c r="L349" s="28" t="n">
        <v>19.8</v>
      </c>
      <c r="M349" s="26" t="s">
        <v>179</v>
      </c>
      <c r="N349" s="26" t="n">
        <v>50</v>
      </c>
      <c r="O349" s="26" t="s">
        <v>2093</v>
      </c>
      <c r="P349" s="26" t="s">
        <v>2094</v>
      </c>
      <c r="Q349" s="26" t="s">
        <v>262</v>
      </c>
      <c r="R349" s="26" t="s">
        <v>171</v>
      </c>
      <c r="S349" s="26" t="s">
        <v>263</v>
      </c>
      <c r="T349" s="27" t="n">
        <v>45993</v>
      </c>
      <c r="U349" s="26" t="n">
        <v>2026</v>
      </c>
      <c r="V349" s="26"/>
    </row>
    <row r="350" customFormat="false" ht="15" hidden="false" customHeight="true" outlineLevel="0" collapsed="false">
      <c r="A350" s="29" t="s">
        <v>2095</v>
      </c>
      <c r="B350" s="29" t="n">
        <v>346</v>
      </c>
      <c r="C350" s="29" t="s">
        <v>2096</v>
      </c>
      <c r="D350" s="29" t="s">
        <v>2035</v>
      </c>
      <c r="E350" s="29" t="s">
        <v>311</v>
      </c>
      <c r="F350" s="29" t="s">
        <v>2097</v>
      </c>
      <c r="G350" s="30" t="n">
        <v>44911</v>
      </c>
      <c r="H350" s="29" t="s">
        <v>177</v>
      </c>
      <c r="I350" s="29" t="s">
        <v>1372</v>
      </c>
      <c r="J350" s="29" t="s">
        <v>198</v>
      </c>
      <c r="K350" s="31" t="n">
        <v>43.8</v>
      </c>
      <c r="L350" s="31" t="n">
        <v>14.5</v>
      </c>
      <c r="M350" s="29" t="s">
        <v>276</v>
      </c>
      <c r="N350" s="29" t="n">
        <v>45</v>
      </c>
      <c r="O350" s="29" t="s">
        <v>2098</v>
      </c>
      <c r="P350" s="29" t="s">
        <v>2099</v>
      </c>
      <c r="Q350" s="29" t="s">
        <v>212</v>
      </c>
      <c r="R350" s="29" t="s">
        <v>171</v>
      </c>
      <c r="S350" s="29" t="s">
        <v>213</v>
      </c>
      <c r="T350" s="30" t="n">
        <v>46010</v>
      </c>
      <c r="U350" s="29" t="n">
        <v>2026</v>
      </c>
      <c r="V350" s="29"/>
    </row>
    <row r="351" customFormat="false" ht="15" hidden="false" customHeight="true" outlineLevel="0" collapsed="false">
      <c r="A351" s="26" t="s">
        <v>2100</v>
      </c>
      <c r="B351" s="26" t="n">
        <v>347</v>
      </c>
      <c r="C351" s="26" t="s">
        <v>1711</v>
      </c>
      <c r="D351" s="26" t="s">
        <v>412</v>
      </c>
      <c r="E351" s="26" t="s">
        <v>267</v>
      </c>
      <c r="F351" s="26" t="s">
        <v>2101</v>
      </c>
      <c r="G351" s="27" t="n">
        <v>44911</v>
      </c>
      <c r="H351" s="26" t="s">
        <v>177</v>
      </c>
      <c r="I351" s="26" t="s">
        <v>2102</v>
      </c>
      <c r="J351" s="26" t="s">
        <v>229</v>
      </c>
      <c r="K351" s="28" t="n">
        <v>54.9</v>
      </c>
      <c r="L351" s="28" t="n">
        <v>16.5</v>
      </c>
      <c r="M351" s="26" t="s">
        <v>199</v>
      </c>
      <c r="N351" s="26" t="n">
        <v>24</v>
      </c>
      <c r="O351" s="26" t="s">
        <v>2103</v>
      </c>
      <c r="P351" s="26"/>
      <c r="Q351" s="26" t="s">
        <v>252</v>
      </c>
      <c r="R351" s="26" t="s">
        <v>171</v>
      </c>
      <c r="S351" s="26" t="s">
        <v>253</v>
      </c>
      <c r="T351" s="27" t="n">
        <v>46007</v>
      </c>
      <c r="U351" s="26" t="n">
        <v>2026</v>
      </c>
      <c r="V351" s="26"/>
    </row>
    <row r="352" customFormat="false" ht="15" hidden="false" customHeight="true" outlineLevel="0" collapsed="false">
      <c r="A352" s="29" t="s">
        <v>2104</v>
      </c>
      <c r="B352" s="29" t="n">
        <v>348</v>
      </c>
      <c r="C352" s="29" t="s">
        <v>2105</v>
      </c>
      <c r="D352" s="29" t="s">
        <v>701</v>
      </c>
      <c r="E352" s="29" t="s">
        <v>162</v>
      </c>
      <c r="F352" s="29" t="s">
        <v>2106</v>
      </c>
      <c r="G352" s="30" t="n">
        <v>44911</v>
      </c>
      <c r="H352" s="29" t="s">
        <v>177</v>
      </c>
      <c r="I352" s="29" t="s">
        <v>401</v>
      </c>
      <c r="J352" s="29" t="s">
        <v>208</v>
      </c>
      <c r="K352" s="31" t="n">
        <v>46.4</v>
      </c>
      <c r="L352" s="31" t="n">
        <v>14.2</v>
      </c>
      <c r="M352" s="29" t="s">
        <v>179</v>
      </c>
      <c r="N352" s="29" t="n">
        <v>24</v>
      </c>
      <c r="O352" s="29" t="s">
        <v>2107</v>
      </c>
      <c r="P352" s="29" t="s">
        <v>2108</v>
      </c>
      <c r="Q352" s="29" t="s">
        <v>262</v>
      </c>
      <c r="R352" s="29" t="s">
        <v>171</v>
      </c>
      <c r="S352" s="29" t="s">
        <v>263</v>
      </c>
      <c r="T352" s="30" t="n">
        <v>46004</v>
      </c>
      <c r="U352" s="29" t="n">
        <v>2026</v>
      </c>
      <c r="V352" s="29"/>
    </row>
    <row r="353" customFormat="false" ht="15" hidden="false" customHeight="true" outlineLevel="0" collapsed="false">
      <c r="A353" s="26" t="s">
        <v>2109</v>
      </c>
      <c r="B353" s="26" t="n">
        <v>349</v>
      </c>
      <c r="C353" s="26" t="s">
        <v>286</v>
      </c>
      <c r="D353" s="26" t="s">
        <v>1955</v>
      </c>
      <c r="E353" s="26" t="s">
        <v>311</v>
      </c>
      <c r="F353" s="26" t="s">
        <v>2110</v>
      </c>
      <c r="G353" s="27" t="n">
        <v>44912</v>
      </c>
      <c r="H353" s="26" t="s">
        <v>177</v>
      </c>
      <c r="I353" s="26" t="s">
        <v>2111</v>
      </c>
      <c r="J353" s="26" t="s">
        <v>322</v>
      </c>
      <c r="K353" s="28" t="n">
        <v>44.8</v>
      </c>
      <c r="L353" s="28" t="n">
        <v>12.7</v>
      </c>
      <c r="M353" s="26" t="s">
        <v>276</v>
      </c>
      <c r="N353" s="26" t="n">
        <v>32</v>
      </c>
      <c r="O353" s="26" t="s">
        <v>2112</v>
      </c>
      <c r="P353" s="26" t="s">
        <v>2113</v>
      </c>
      <c r="Q353" s="26" t="s">
        <v>232</v>
      </c>
      <c r="R353" s="26" t="s">
        <v>183</v>
      </c>
      <c r="S353" s="26" t="s">
        <v>233</v>
      </c>
      <c r="T353" s="27" t="n">
        <v>46000</v>
      </c>
      <c r="U353" s="26" t="n">
        <v>2026</v>
      </c>
      <c r="V353" s="26"/>
    </row>
    <row r="354" customFormat="false" ht="15" hidden="false" customHeight="true" outlineLevel="0" collapsed="false">
      <c r="A354" s="29" t="s">
        <v>2114</v>
      </c>
      <c r="B354" s="29" t="n">
        <v>350</v>
      </c>
      <c r="C354" s="29" t="s">
        <v>1964</v>
      </c>
      <c r="D354" s="29" t="s">
        <v>394</v>
      </c>
      <c r="E354" s="29" t="s">
        <v>226</v>
      </c>
      <c r="F354" s="29" t="s">
        <v>2115</v>
      </c>
      <c r="G354" s="30" t="n">
        <v>44912</v>
      </c>
      <c r="H354" s="29" t="s">
        <v>177</v>
      </c>
      <c r="I354" s="29" t="s">
        <v>1129</v>
      </c>
      <c r="J354" s="29" t="s">
        <v>248</v>
      </c>
      <c r="K354" s="31" t="n">
        <v>22.5</v>
      </c>
      <c r="L354" s="31" t="n">
        <v>7.8</v>
      </c>
      <c r="M354" s="29" t="s">
        <v>167</v>
      </c>
      <c r="N354" s="29" t="n">
        <v>36</v>
      </c>
      <c r="O354" s="29" t="s">
        <v>2116</v>
      </c>
      <c r="P354" s="29" t="s">
        <v>2117</v>
      </c>
      <c r="Q354" s="29" t="s">
        <v>240</v>
      </c>
      <c r="R354" s="29" t="s">
        <v>171</v>
      </c>
      <c r="S354" s="29" t="s">
        <v>241</v>
      </c>
      <c r="T354" s="30" t="n">
        <v>46018</v>
      </c>
      <c r="U354" s="29" t="n">
        <v>2026</v>
      </c>
      <c r="V354" s="29"/>
    </row>
    <row r="355" customFormat="false" ht="15" hidden="false" customHeight="true" outlineLevel="0" collapsed="false">
      <c r="A355" s="26" t="s">
        <v>2118</v>
      </c>
      <c r="B355" s="26" t="n">
        <v>351</v>
      </c>
      <c r="C355" s="26" t="s">
        <v>1737</v>
      </c>
      <c r="D355" s="26" t="s">
        <v>2119</v>
      </c>
      <c r="E355" s="26" t="s">
        <v>188</v>
      </c>
      <c r="F355" s="26"/>
      <c r="G355" s="27" t="n">
        <v>44912</v>
      </c>
      <c r="H355" s="26" t="s">
        <v>177</v>
      </c>
      <c r="I355" s="26" t="s">
        <v>2120</v>
      </c>
      <c r="J355" s="26" t="s">
        <v>248</v>
      </c>
      <c r="K355" s="28" t="n">
        <v>57.1</v>
      </c>
      <c r="L355" s="28" t="n">
        <v>16.9</v>
      </c>
      <c r="M355" s="26" t="s">
        <v>167</v>
      </c>
      <c r="N355" s="26" t="n">
        <v>45</v>
      </c>
      <c r="O355" s="26" t="s">
        <v>2121</v>
      </c>
      <c r="P355" s="26" t="s">
        <v>2122</v>
      </c>
      <c r="Q355" s="26" t="s">
        <v>299</v>
      </c>
      <c r="R355" s="26" t="s">
        <v>171</v>
      </c>
      <c r="S355" s="26" t="s">
        <v>300</v>
      </c>
      <c r="T355" s="27" t="n">
        <v>46014</v>
      </c>
      <c r="U355" s="26" t="n">
        <v>2026</v>
      </c>
      <c r="V355" s="26"/>
    </row>
    <row r="356" customFormat="false" ht="15" hidden="false" customHeight="true" outlineLevel="0" collapsed="false">
      <c r="A356" s="29" t="s">
        <v>2123</v>
      </c>
      <c r="B356" s="29" t="n">
        <v>352</v>
      </c>
      <c r="C356" s="29" t="s">
        <v>1093</v>
      </c>
      <c r="D356" s="29" t="s">
        <v>2124</v>
      </c>
      <c r="E356" s="29" t="s">
        <v>267</v>
      </c>
      <c r="F356" s="29" t="s">
        <v>2125</v>
      </c>
      <c r="G356" s="30" t="n">
        <v>44913</v>
      </c>
      <c r="H356" s="29" t="s">
        <v>177</v>
      </c>
      <c r="I356" s="29" t="s">
        <v>2126</v>
      </c>
      <c r="J356" s="29" t="s">
        <v>208</v>
      </c>
      <c r="K356" s="31" t="n">
        <v>42.6</v>
      </c>
      <c r="L356" s="31" t="n">
        <v>14.1</v>
      </c>
      <c r="M356" s="29" t="s">
        <v>209</v>
      </c>
      <c r="N356" s="29" t="n">
        <v>32</v>
      </c>
      <c r="O356" s="29" t="s">
        <v>2127</v>
      </c>
      <c r="P356" s="29" t="s">
        <v>2128</v>
      </c>
      <c r="Q356" s="29" t="s">
        <v>330</v>
      </c>
      <c r="R356" s="29" t="s">
        <v>171</v>
      </c>
      <c r="S356" s="29" t="s">
        <v>331</v>
      </c>
      <c r="T356" s="30" t="n">
        <v>46005</v>
      </c>
      <c r="U356" s="29" t="n">
        <v>2026</v>
      </c>
      <c r="V356" s="29"/>
    </row>
    <row r="357" customFormat="false" ht="15" hidden="false" customHeight="true" outlineLevel="0" collapsed="false">
      <c r="A357" s="26" t="s">
        <v>2129</v>
      </c>
      <c r="B357" s="26" t="n">
        <v>353</v>
      </c>
      <c r="C357" s="26" t="s">
        <v>2130</v>
      </c>
      <c r="D357" s="26" t="s">
        <v>1481</v>
      </c>
      <c r="E357" s="26" t="s">
        <v>245</v>
      </c>
      <c r="F357" s="26" t="s">
        <v>2131</v>
      </c>
      <c r="G357" s="27" t="n">
        <v>44913</v>
      </c>
      <c r="H357" s="26" t="s">
        <v>177</v>
      </c>
      <c r="I357" s="26" t="s">
        <v>737</v>
      </c>
      <c r="J357" s="26" t="s">
        <v>345</v>
      </c>
      <c r="K357" s="28" t="n">
        <v>38.6</v>
      </c>
      <c r="L357" s="28" t="n">
        <v>12.1</v>
      </c>
      <c r="M357" s="26" t="s">
        <v>199</v>
      </c>
      <c r="N357" s="26" t="n">
        <v>40</v>
      </c>
      <c r="O357" s="26" t="s">
        <v>2132</v>
      </c>
      <c r="P357" s="26" t="s">
        <v>2133</v>
      </c>
      <c r="Q357" s="26" t="s">
        <v>299</v>
      </c>
      <c r="R357" s="26" t="s">
        <v>171</v>
      </c>
      <c r="S357" s="26" t="s">
        <v>300</v>
      </c>
      <c r="T357" s="27" t="n">
        <v>46014</v>
      </c>
      <c r="U357" s="26" t="n">
        <v>2026</v>
      </c>
      <c r="V357" s="26"/>
    </row>
    <row r="358" customFormat="false" ht="15" hidden="false" customHeight="true" outlineLevel="0" collapsed="false">
      <c r="A358" s="29" t="s">
        <v>2134</v>
      </c>
      <c r="B358" s="29" t="n">
        <v>354</v>
      </c>
      <c r="C358" s="29" t="s">
        <v>2135</v>
      </c>
      <c r="D358" s="29" t="s">
        <v>922</v>
      </c>
      <c r="E358" s="29" t="s">
        <v>311</v>
      </c>
      <c r="F358" s="29" t="s">
        <v>2136</v>
      </c>
      <c r="G358" s="30" t="n">
        <v>44913</v>
      </c>
      <c r="H358" s="29" t="s">
        <v>177</v>
      </c>
      <c r="I358" s="29" t="s">
        <v>2137</v>
      </c>
      <c r="J358" s="29" t="s">
        <v>322</v>
      </c>
      <c r="K358" s="31" t="n">
        <v>50.8</v>
      </c>
      <c r="L358" s="31" t="n">
        <v>14.5</v>
      </c>
      <c r="M358" s="29" t="s">
        <v>167</v>
      </c>
      <c r="N358" s="29" t="n">
        <v>45</v>
      </c>
      <c r="O358" s="29" t="s">
        <v>2138</v>
      </c>
      <c r="P358" s="29" t="s">
        <v>2139</v>
      </c>
      <c r="Q358" s="29" t="s">
        <v>330</v>
      </c>
      <c r="R358" s="29" t="s">
        <v>171</v>
      </c>
      <c r="S358" s="29" t="s">
        <v>331</v>
      </c>
      <c r="T358" s="30" t="n">
        <v>45998</v>
      </c>
      <c r="U358" s="29" t="n">
        <v>2026</v>
      </c>
      <c r="V358" s="29"/>
    </row>
    <row r="359" customFormat="false" ht="15" hidden="false" customHeight="true" outlineLevel="0" collapsed="false">
      <c r="A359" s="26" t="s">
        <v>2140</v>
      </c>
      <c r="B359" s="26" t="n">
        <v>355</v>
      </c>
      <c r="C359" s="26" t="s">
        <v>840</v>
      </c>
      <c r="D359" s="26" t="s">
        <v>582</v>
      </c>
      <c r="E359" s="26" t="s">
        <v>188</v>
      </c>
      <c r="F359" s="26"/>
      <c r="G359" s="27" t="n">
        <v>44914</v>
      </c>
      <c r="H359" s="26" t="s">
        <v>177</v>
      </c>
      <c r="I359" s="26" t="s">
        <v>2141</v>
      </c>
      <c r="J359" s="26" t="s">
        <v>166</v>
      </c>
      <c r="K359" s="28" t="n">
        <v>58.3</v>
      </c>
      <c r="L359" s="28" t="n">
        <v>16.9</v>
      </c>
      <c r="M359" s="26" t="s">
        <v>179</v>
      </c>
      <c r="N359" s="26" t="n">
        <v>24</v>
      </c>
      <c r="O359" s="26" t="s">
        <v>2142</v>
      </c>
      <c r="P359" s="26" t="s">
        <v>2143</v>
      </c>
      <c r="Q359" s="26" t="s">
        <v>299</v>
      </c>
      <c r="R359" s="26" t="s">
        <v>171</v>
      </c>
      <c r="S359" s="26" t="s">
        <v>300</v>
      </c>
      <c r="T359" s="27" t="n">
        <v>46012</v>
      </c>
      <c r="U359" s="26" t="n">
        <v>2026</v>
      </c>
      <c r="V359" s="26"/>
    </row>
    <row r="360" customFormat="false" ht="15" hidden="false" customHeight="true" outlineLevel="0" collapsed="false">
      <c r="A360" s="29" t="s">
        <v>2144</v>
      </c>
      <c r="B360" s="29" t="n">
        <v>356</v>
      </c>
      <c r="C360" s="29" t="s">
        <v>2145</v>
      </c>
      <c r="D360" s="29" t="s">
        <v>362</v>
      </c>
      <c r="E360" s="29" t="s">
        <v>206</v>
      </c>
      <c r="F360" s="29"/>
      <c r="G360" s="30" t="n">
        <v>44914</v>
      </c>
      <c r="H360" s="29" t="s">
        <v>177</v>
      </c>
      <c r="I360" s="29" t="s">
        <v>401</v>
      </c>
      <c r="J360" s="29" t="s">
        <v>166</v>
      </c>
      <c r="K360" s="31" t="n">
        <v>36.4</v>
      </c>
      <c r="L360" s="31" t="n">
        <v>13</v>
      </c>
      <c r="M360" s="29" t="s">
        <v>900</v>
      </c>
      <c r="N360" s="29" t="n">
        <v>32</v>
      </c>
      <c r="O360" s="29" t="s">
        <v>2146</v>
      </c>
      <c r="P360" s="29" t="s">
        <v>2147</v>
      </c>
      <c r="Q360" s="29" t="s">
        <v>170</v>
      </c>
      <c r="R360" s="29" t="s">
        <v>171</v>
      </c>
      <c r="S360" s="29" t="s">
        <v>172</v>
      </c>
      <c r="T360" s="30" t="n">
        <v>46016</v>
      </c>
      <c r="U360" s="29" t="n">
        <v>2026</v>
      </c>
      <c r="V360" s="29"/>
    </row>
    <row r="361" customFormat="false" ht="15" hidden="false" customHeight="true" outlineLevel="0" collapsed="false">
      <c r="A361" s="26" t="s">
        <v>2148</v>
      </c>
      <c r="B361" s="26" t="n">
        <v>357</v>
      </c>
      <c r="C361" s="26" t="s">
        <v>1672</v>
      </c>
      <c r="D361" s="26" t="s">
        <v>2149</v>
      </c>
      <c r="E361" s="26" t="s">
        <v>188</v>
      </c>
      <c r="F361" s="26"/>
      <c r="G361" s="27" t="n">
        <v>44914</v>
      </c>
      <c r="H361" s="26" t="s">
        <v>177</v>
      </c>
      <c r="I361" s="26" t="s">
        <v>351</v>
      </c>
      <c r="J361" s="26" t="s">
        <v>259</v>
      </c>
      <c r="K361" s="28" t="n">
        <v>39.9</v>
      </c>
      <c r="L361" s="28" t="n">
        <v>11.4</v>
      </c>
      <c r="M361" s="26" t="s">
        <v>276</v>
      </c>
      <c r="N361" s="26" t="n">
        <v>50</v>
      </c>
      <c r="O361" s="26" t="s">
        <v>2150</v>
      </c>
      <c r="P361" s="26" t="s">
        <v>2151</v>
      </c>
      <c r="Q361" s="26" t="s">
        <v>221</v>
      </c>
      <c r="R361" s="26" t="s">
        <v>183</v>
      </c>
      <c r="S361" s="26" t="s">
        <v>222</v>
      </c>
      <c r="T361" s="27" t="n">
        <v>46004</v>
      </c>
      <c r="U361" s="26" t="n">
        <v>2026</v>
      </c>
      <c r="V361" s="26"/>
    </row>
    <row r="362" customFormat="false" ht="15" hidden="false" customHeight="true" outlineLevel="0" collapsed="false">
      <c r="A362" s="29" t="s">
        <v>2152</v>
      </c>
      <c r="B362" s="29" t="n">
        <v>358</v>
      </c>
      <c r="C362" s="29" t="s">
        <v>2041</v>
      </c>
      <c r="D362" s="29" t="s">
        <v>2153</v>
      </c>
      <c r="E362" s="29" t="s">
        <v>267</v>
      </c>
      <c r="F362" s="29" t="s">
        <v>2154</v>
      </c>
      <c r="G362" s="30" t="n">
        <v>44915</v>
      </c>
      <c r="H362" s="29" t="s">
        <v>177</v>
      </c>
      <c r="I362" s="29" t="s">
        <v>2155</v>
      </c>
      <c r="J362" s="29" t="s">
        <v>229</v>
      </c>
      <c r="K362" s="31" t="n">
        <v>35.5</v>
      </c>
      <c r="L362" s="31" t="n">
        <v>11.5</v>
      </c>
      <c r="M362" s="29" t="s">
        <v>209</v>
      </c>
      <c r="N362" s="29" t="n">
        <v>40</v>
      </c>
      <c r="O362" s="29" t="s">
        <v>2156</v>
      </c>
      <c r="P362" s="29"/>
      <c r="Q362" s="29" t="s">
        <v>232</v>
      </c>
      <c r="R362" s="29" t="s">
        <v>183</v>
      </c>
      <c r="S362" s="29" t="s">
        <v>233</v>
      </c>
      <c r="T362" s="30" t="n">
        <v>46013</v>
      </c>
      <c r="U362" s="29" t="n">
        <v>2026</v>
      </c>
      <c r="V362" s="29"/>
    </row>
    <row r="363" customFormat="false" ht="15" hidden="false" customHeight="true" outlineLevel="0" collapsed="false">
      <c r="A363" s="26" t="s">
        <v>2157</v>
      </c>
      <c r="B363" s="26" t="n">
        <v>359</v>
      </c>
      <c r="C363" s="26" t="s">
        <v>2158</v>
      </c>
      <c r="D363" s="26" t="s">
        <v>2159</v>
      </c>
      <c r="E363" s="26" t="s">
        <v>226</v>
      </c>
      <c r="F363" s="26" t="s">
        <v>2160</v>
      </c>
      <c r="G363" s="27" t="n">
        <v>44915</v>
      </c>
      <c r="H363" s="26" t="s">
        <v>177</v>
      </c>
      <c r="I363" s="26" t="s">
        <v>720</v>
      </c>
      <c r="J363" s="26" t="s">
        <v>166</v>
      </c>
      <c r="K363" s="28" t="n">
        <v>47.7</v>
      </c>
      <c r="L363" s="28" t="n">
        <v>17</v>
      </c>
      <c r="M363" s="26" t="s">
        <v>167</v>
      </c>
      <c r="N363" s="26" t="n">
        <v>40</v>
      </c>
      <c r="O363" s="26" t="s">
        <v>2161</v>
      </c>
      <c r="P363" s="26" t="s">
        <v>2162</v>
      </c>
      <c r="Q363" s="26" t="s">
        <v>232</v>
      </c>
      <c r="R363" s="26" t="s">
        <v>183</v>
      </c>
      <c r="S363" s="26" t="s">
        <v>233</v>
      </c>
      <c r="T363" s="27" t="n">
        <v>46011</v>
      </c>
      <c r="U363" s="26" t="n">
        <v>2026</v>
      </c>
      <c r="V363" s="26"/>
    </row>
    <row r="364" customFormat="false" ht="15" hidden="false" customHeight="true" outlineLevel="0" collapsed="false">
      <c r="A364" s="29" t="s">
        <v>2163</v>
      </c>
      <c r="B364" s="29" t="n">
        <v>360</v>
      </c>
      <c r="C364" s="29" t="s">
        <v>2164</v>
      </c>
      <c r="D364" s="29" t="s">
        <v>2165</v>
      </c>
      <c r="E364" s="29" t="s">
        <v>188</v>
      </c>
      <c r="F364" s="29"/>
      <c r="G364" s="30" t="n">
        <v>44917</v>
      </c>
      <c r="H364" s="29" t="s">
        <v>177</v>
      </c>
      <c r="I364" s="29" t="s">
        <v>2166</v>
      </c>
      <c r="J364" s="29" t="s">
        <v>259</v>
      </c>
      <c r="K364" s="31" t="n">
        <v>53</v>
      </c>
      <c r="L364" s="31" t="n">
        <v>18.6</v>
      </c>
      <c r="M364" s="29" t="s">
        <v>179</v>
      </c>
      <c r="N364" s="29" t="n">
        <v>24</v>
      </c>
      <c r="O364" s="29" t="s">
        <v>2167</v>
      </c>
      <c r="P364" s="29" t="s">
        <v>2168</v>
      </c>
      <c r="Q364" s="29" t="s">
        <v>182</v>
      </c>
      <c r="R364" s="29" t="s">
        <v>183</v>
      </c>
      <c r="S364" s="29" t="s">
        <v>184</v>
      </c>
      <c r="T364" s="30" t="n">
        <v>46000</v>
      </c>
      <c r="U364" s="29" t="n">
        <v>2026</v>
      </c>
      <c r="V364" s="29"/>
    </row>
    <row r="365" customFormat="false" ht="15" hidden="false" customHeight="true" outlineLevel="0" collapsed="false">
      <c r="A365" s="26" t="s">
        <v>2169</v>
      </c>
      <c r="B365" s="26" t="n">
        <v>361</v>
      </c>
      <c r="C365" s="26" t="s">
        <v>2170</v>
      </c>
      <c r="D365" s="26" t="s">
        <v>2171</v>
      </c>
      <c r="E365" s="26" t="s">
        <v>206</v>
      </c>
      <c r="F365" s="26"/>
      <c r="G365" s="27" t="n">
        <v>44918</v>
      </c>
      <c r="H365" s="26" t="s">
        <v>177</v>
      </c>
      <c r="I365" s="26" t="s">
        <v>1977</v>
      </c>
      <c r="J365" s="26" t="s">
        <v>208</v>
      </c>
      <c r="K365" s="28" t="n">
        <v>28.7</v>
      </c>
      <c r="L365" s="28" t="n">
        <v>8.5</v>
      </c>
      <c r="M365" s="26" t="s">
        <v>179</v>
      </c>
      <c r="N365" s="26" t="n">
        <v>45</v>
      </c>
      <c r="O365" s="26" t="s">
        <v>2103</v>
      </c>
      <c r="P365" s="26" t="s">
        <v>2172</v>
      </c>
      <c r="Q365" s="26" t="s">
        <v>202</v>
      </c>
      <c r="R365" s="26" t="s">
        <v>171</v>
      </c>
      <c r="S365" s="26" t="s">
        <v>203</v>
      </c>
      <c r="T365" s="27" t="n">
        <v>46006</v>
      </c>
      <c r="U365" s="26" t="n">
        <v>2026</v>
      </c>
      <c r="V365" s="26"/>
    </row>
    <row r="366" customFormat="false" ht="15" hidden="false" customHeight="true" outlineLevel="0" collapsed="false">
      <c r="A366" s="29" t="s">
        <v>2173</v>
      </c>
      <c r="B366" s="29" t="n">
        <v>362</v>
      </c>
      <c r="C366" s="29" t="s">
        <v>711</v>
      </c>
      <c r="D366" s="29" t="s">
        <v>1301</v>
      </c>
      <c r="E366" s="29" t="s">
        <v>188</v>
      </c>
      <c r="F366" s="29"/>
      <c r="G366" s="30" t="n">
        <v>44918</v>
      </c>
      <c r="H366" s="29" t="s">
        <v>295</v>
      </c>
      <c r="I366" s="29" t="s">
        <v>1039</v>
      </c>
      <c r="J366" s="29" t="s">
        <v>198</v>
      </c>
      <c r="K366" s="31" t="n">
        <v>53.5</v>
      </c>
      <c r="L366" s="31" t="n">
        <v>18.9</v>
      </c>
      <c r="M366" s="29" t="s">
        <v>179</v>
      </c>
      <c r="N366" s="29" t="n">
        <v>36</v>
      </c>
      <c r="O366" s="29" t="s">
        <v>2174</v>
      </c>
      <c r="P366" s="29" t="s">
        <v>2175</v>
      </c>
      <c r="Q366" s="29" t="s">
        <v>240</v>
      </c>
      <c r="R366" s="29" t="s">
        <v>171</v>
      </c>
      <c r="S366" s="29" t="s">
        <v>241</v>
      </c>
      <c r="T366" s="30" t="n">
        <v>45994</v>
      </c>
      <c r="U366" s="29" t="n">
        <v>2026</v>
      </c>
      <c r="V366" s="29"/>
    </row>
    <row r="367" customFormat="false" ht="15" hidden="false" customHeight="true" outlineLevel="0" collapsed="false">
      <c r="A367" s="26" t="s">
        <v>2176</v>
      </c>
      <c r="B367" s="26" t="n">
        <v>363</v>
      </c>
      <c r="C367" s="26" t="s">
        <v>2177</v>
      </c>
      <c r="D367" s="26" t="s">
        <v>677</v>
      </c>
      <c r="E367" s="26" t="s">
        <v>188</v>
      </c>
      <c r="F367" s="26"/>
      <c r="G367" s="27" t="n">
        <v>44919</v>
      </c>
      <c r="H367" s="26" t="s">
        <v>177</v>
      </c>
      <c r="I367" s="26" t="s">
        <v>757</v>
      </c>
      <c r="J367" s="26" t="s">
        <v>229</v>
      </c>
      <c r="K367" s="28" t="n">
        <v>35.7</v>
      </c>
      <c r="L367" s="28" t="n">
        <v>11.6</v>
      </c>
      <c r="M367" s="26" t="s">
        <v>900</v>
      </c>
      <c r="N367" s="26" t="n">
        <v>28</v>
      </c>
      <c r="O367" s="26" t="s">
        <v>2178</v>
      </c>
      <c r="P367" s="26" t="s">
        <v>2179</v>
      </c>
      <c r="Q367" s="26" t="s">
        <v>182</v>
      </c>
      <c r="R367" s="26" t="s">
        <v>183</v>
      </c>
      <c r="S367" s="26" t="s">
        <v>184</v>
      </c>
      <c r="T367" s="27" t="n">
        <v>45996</v>
      </c>
      <c r="U367" s="26" t="n">
        <v>2026</v>
      </c>
      <c r="V367" s="26"/>
    </row>
    <row r="368" customFormat="false" ht="15" hidden="false" customHeight="true" outlineLevel="0" collapsed="false">
      <c r="A368" s="29" t="s">
        <v>2180</v>
      </c>
      <c r="B368" s="29" t="n">
        <v>364</v>
      </c>
      <c r="C368" s="29" t="s">
        <v>2181</v>
      </c>
      <c r="D368" s="29" t="s">
        <v>829</v>
      </c>
      <c r="E368" s="29" t="s">
        <v>245</v>
      </c>
      <c r="F368" s="29" t="s">
        <v>2182</v>
      </c>
      <c r="G368" s="30" t="n">
        <v>44919</v>
      </c>
      <c r="H368" s="29" t="s">
        <v>177</v>
      </c>
      <c r="I368" s="29" t="s">
        <v>864</v>
      </c>
      <c r="J368" s="29" t="s">
        <v>208</v>
      </c>
      <c r="K368" s="31" t="n">
        <v>20</v>
      </c>
      <c r="L368" s="31" t="n">
        <v>6.8</v>
      </c>
      <c r="M368" s="29" t="s">
        <v>209</v>
      </c>
      <c r="N368" s="29" t="n">
        <v>36</v>
      </c>
      <c r="O368" s="29" t="s">
        <v>2183</v>
      </c>
      <c r="P368" s="29" t="s">
        <v>2184</v>
      </c>
      <c r="Q368" s="29" t="s">
        <v>461</v>
      </c>
      <c r="R368" s="29" t="s">
        <v>183</v>
      </c>
      <c r="S368" s="29" t="s">
        <v>462</v>
      </c>
      <c r="T368" s="30" t="n">
        <v>46000</v>
      </c>
      <c r="U368" s="29" t="n">
        <v>2026</v>
      </c>
      <c r="V368" s="29"/>
    </row>
    <row r="369" customFormat="false" ht="15" hidden="false" customHeight="true" outlineLevel="0" collapsed="false">
      <c r="A369" s="26" t="s">
        <v>2185</v>
      </c>
      <c r="B369" s="26" t="n">
        <v>365</v>
      </c>
      <c r="C369" s="26" t="s">
        <v>2186</v>
      </c>
      <c r="D369" s="26" t="s">
        <v>1518</v>
      </c>
      <c r="E369" s="26" t="s">
        <v>311</v>
      </c>
      <c r="F369" s="26" t="s">
        <v>2187</v>
      </c>
      <c r="G369" s="27" t="n">
        <v>44919</v>
      </c>
      <c r="H369" s="26" t="s">
        <v>177</v>
      </c>
      <c r="I369" s="26" t="s">
        <v>2188</v>
      </c>
      <c r="J369" s="26" t="s">
        <v>248</v>
      </c>
      <c r="K369" s="28" t="n">
        <v>29.9</v>
      </c>
      <c r="L369" s="28" t="n">
        <v>10.2</v>
      </c>
      <c r="M369" s="26" t="s">
        <v>179</v>
      </c>
      <c r="N369" s="26" t="n">
        <v>40</v>
      </c>
      <c r="O369" s="26" t="s">
        <v>2189</v>
      </c>
      <c r="P369" s="26" t="s">
        <v>2190</v>
      </c>
      <c r="Q369" s="26" t="s">
        <v>240</v>
      </c>
      <c r="R369" s="26" t="s">
        <v>171</v>
      </c>
      <c r="S369" s="26" t="s">
        <v>241</v>
      </c>
      <c r="T369" s="27" t="n">
        <v>45996</v>
      </c>
      <c r="U369" s="26" t="n">
        <v>2026</v>
      </c>
      <c r="V369" s="26"/>
    </row>
    <row r="370" customFormat="false" ht="15" hidden="false" customHeight="true" outlineLevel="0" collapsed="false">
      <c r="A370" s="29" t="s">
        <v>2191</v>
      </c>
      <c r="B370" s="29" t="n">
        <v>366</v>
      </c>
      <c r="C370" s="29" t="s">
        <v>1536</v>
      </c>
      <c r="D370" s="29" t="s">
        <v>2054</v>
      </c>
      <c r="E370" s="29" t="s">
        <v>195</v>
      </c>
      <c r="F370" s="29" t="s">
        <v>2192</v>
      </c>
      <c r="G370" s="30" t="n">
        <v>44920</v>
      </c>
      <c r="H370" s="29" t="s">
        <v>177</v>
      </c>
      <c r="I370" s="29" t="s">
        <v>2193</v>
      </c>
      <c r="J370" s="29" t="s">
        <v>229</v>
      </c>
      <c r="K370" s="31" t="n">
        <v>18.3</v>
      </c>
      <c r="L370" s="31" t="n">
        <v>5.3</v>
      </c>
      <c r="M370" s="29" t="s">
        <v>209</v>
      </c>
      <c r="N370" s="29" t="n">
        <v>45</v>
      </c>
      <c r="O370" s="29" t="s">
        <v>2194</v>
      </c>
      <c r="P370" s="29"/>
      <c r="Q370" s="29" t="s">
        <v>461</v>
      </c>
      <c r="R370" s="29" t="s">
        <v>183</v>
      </c>
      <c r="S370" s="29" t="s">
        <v>462</v>
      </c>
      <c r="T370" s="30" t="n">
        <v>45995</v>
      </c>
      <c r="U370" s="29" t="n">
        <v>2026</v>
      </c>
      <c r="V370" s="29"/>
    </row>
    <row r="371" customFormat="false" ht="15" hidden="false" customHeight="true" outlineLevel="0" collapsed="false">
      <c r="A371" s="26" t="s">
        <v>2195</v>
      </c>
      <c r="B371" s="26" t="n">
        <v>367</v>
      </c>
      <c r="C371" s="26" t="s">
        <v>2196</v>
      </c>
      <c r="D371" s="26" t="s">
        <v>1294</v>
      </c>
      <c r="E371" s="26" t="s">
        <v>311</v>
      </c>
      <c r="F371" s="26" t="s">
        <v>2197</v>
      </c>
      <c r="G371" s="27" t="n">
        <v>44921</v>
      </c>
      <c r="H371" s="26" t="s">
        <v>177</v>
      </c>
      <c r="I371" s="26" t="s">
        <v>2198</v>
      </c>
      <c r="J371" s="26" t="s">
        <v>248</v>
      </c>
      <c r="K371" s="28" t="n">
        <v>51.9</v>
      </c>
      <c r="L371" s="28" t="n">
        <v>16.5</v>
      </c>
      <c r="M371" s="26" t="s">
        <v>179</v>
      </c>
      <c r="N371" s="26" t="n">
        <v>32</v>
      </c>
      <c r="O371" s="26" t="s">
        <v>2199</v>
      </c>
      <c r="P371" s="26" t="s">
        <v>2200</v>
      </c>
      <c r="Q371" s="26" t="s">
        <v>182</v>
      </c>
      <c r="R371" s="26" t="s">
        <v>183</v>
      </c>
      <c r="S371" s="26" t="s">
        <v>184</v>
      </c>
      <c r="T371" s="27" t="n">
        <v>45994</v>
      </c>
      <c r="U371" s="26" t="n">
        <v>2026</v>
      </c>
      <c r="V371" s="26"/>
    </row>
    <row r="372" customFormat="false" ht="15" hidden="false" customHeight="true" outlineLevel="0" collapsed="false">
      <c r="A372" s="29" t="s">
        <v>2201</v>
      </c>
      <c r="B372" s="29" t="n">
        <v>368</v>
      </c>
      <c r="C372" s="29" t="s">
        <v>1959</v>
      </c>
      <c r="D372" s="29" t="s">
        <v>1955</v>
      </c>
      <c r="E372" s="29" t="s">
        <v>188</v>
      </c>
      <c r="F372" s="29"/>
      <c r="G372" s="30" t="n">
        <v>44921</v>
      </c>
      <c r="H372" s="29" t="s">
        <v>177</v>
      </c>
      <c r="I372" s="29" t="s">
        <v>2202</v>
      </c>
      <c r="J372" s="29" t="s">
        <v>259</v>
      </c>
      <c r="K372" s="31" t="n">
        <v>23.7</v>
      </c>
      <c r="L372" s="31" t="n">
        <v>7.3</v>
      </c>
      <c r="M372" s="29" t="s">
        <v>179</v>
      </c>
      <c r="N372" s="29" t="n">
        <v>24</v>
      </c>
      <c r="O372" s="29" t="s">
        <v>2203</v>
      </c>
      <c r="P372" s="29" t="s">
        <v>2204</v>
      </c>
      <c r="Q372" s="29" t="s">
        <v>202</v>
      </c>
      <c r="R372" s="29" t="s">
        <v>171</v>
      </c>
      <c r="S372" s="29" t="s">
        <v>203</v>
      </c>
      <c r="T372" s="30" t="n">
        <v>46002</v>
      </c>
      <c r="U372" s="29" t="n">
        <v>2026</v>
      </c>
      <c r="V372" s="29"/>
    </row>
    <row r="373" customFormat="false" ht="15" hidden="false" customHeight="true" outlineLevel="0" collapsed="false">
      <c r="A373" s="26" t="s">
        <v>2205</v>
      </c>
      <c r="B373" s="26" t="n">
        <v>369</v>
      </c>
      <c r="C373" s="26" t="s">
        <v>2206</v>
      </c>
      <c r="D373" s="26" t="s">
        <v>604</v>
      </c>
      <c r="E373" s="26" t="s">
        <v>206</v>
      </c>
      <c r="F373" s="26"/>
      <c r="G373" s="27" t="n">
        <v>44921</v>
      </c>
      <c r="H373" s="26" t="s">
        <v>177</v>
      </c>
      <c r="I373" s="26" t="s">
        <v>2207</v>
      </c>
      <c r="J373" s="26" t="s">
        <v>198</v>
      </c>
      <c r="K373" s="28" t="n">
        <v>43.1</v>
      </c>
      <c r="L373" s="28" t="n">
        <v>14.6</v>
      </c>
      <c r="M373" s="26" t="s">
        <v>209</v>
      </c>
      <c r="N373" s="26" t="n">
        <v>28</v>
      </c>
      <c r="O373" s="26" t="s">
        <v>2208</v>
      </c>
      <c r="P373" s="26" t="s">
        <v>2209</v>
      </c>
      <c r="Q373" s="26" t="s">
        <v>182</v>
      </c>
      <c r="R373" s="26" t="s">
        <v>183</v>
      </c>
      <c r="S373" s="26" t="s">
        <v>184</v>
      </c>
      <c r="T373" s="27" t="n">
        <v>46000</v>
      </c>
      <c r="U373" s="26" t="n">
        <v>2026</v>
      </c>
      <c r="V373" s="26"/>
    </row>
    <row r="374" customFormat="false" ht="15" hidden="false" customHeight="true" outlineLevel="0" collapsed="false">
      <c r="A374" s="29" t="s">
        <v>2210</v>
      </c>
      <c r="B374" s="29" t="n">
        <v>370</v>
      </c>
      <c r="C374" s="29" t="s">
        <v>2211</v>
      </c>
      <c r="D374" s="29" t="s">
        <v>483</v>
      </c>
      <c r="E374" s="29" t="s">
        <v>162</v>
      </c>
      <c r="F374" s="29" t="s">
        <v>2212</v>
      </c>
      <c r="G374" s="30" t="n">
        <v>44924</v>
      </c>
      <c r="H374" s="29" t="s">
        <v>177</v>
      </c>
      <c r="I374" s="29" t="s">
        <v>2213</v>
      </c>
      <c r="J374" s="29" t="s">
        <v>229</v>
      </c>
      <c r="K374" s="31" t="n">
        <v>31.8</v>
      </c>
      <c r="L374" s="31" t="n">
        <v>10.8</v>
      </c>
      <c r="M374" s="29" t="s">
        <v>179</v>
      </c>
      <c r="N374" s="29" t="n">
        <v>36</v>
      </c>
      <c r="O374" s="29" t="s">
        <v>2214</v>
      </c>
      <c r="P374" s="29" t="s">
        <v>2215</v>
      </c>
      <c r="Q374" s="29" t="s">
        <v>212</v>
      </c>
      <c r="R374" s="29" t="s">
        <v>171</v>
      </c>
      <c r="S374" s="29" t="s">
        <v>213</v>
      </c>
      <c r="T374" s="30" t="n">
        <v>46013</v>
      </c>
      <c r="U374" s="29" t="n">
        <v>2026</v>
      </c>
      <c r="V374" s="29"/>
    </row>
    <row r="375" customFormat="false" ht="15" hidden="false" customHeight="true" outlineLevel="0" collapsed="false">
      <c r="A375" s="26" t="s">
        <v>2216</v>
      </c>
      <c r="B375" s="26" t="n">
        <v>371</v>
      </c>
      <c r="C375" s="26" t="s">
        <v>994</v>
      </c>
      <c r="D375" s="26" t="s">
        <v>816</v>
      </c>
      <c r="E375" s="26" t="s">
        <v>188</v>
      </c>
      <c r="F375" s="26"/>
      <c r="G375" s="27" t="n">
        <v>44924</v>
      </c>
      <c r="H375" s="26" t="s">
        <v>295</v>
      </c>
      <c r="I375" s="26" t="s">
        <v>2217</v>
      </c>
      <c r="J375" s="26" t="s">
        <v>198</v>
      </c>
      <c r="K375" s="28" t="n">
        <v>21.1</v>
      </c>
      <c r="L375" s="28" t="n">
        <v>6.8</v>
      </c>
      <c r="M375" s="26" t="s">
        <v>179</v>
      </c>
      <c r="N375" s="26" t="n">
        <v>50</v>
      </c>
      <c r="O375" s="26" t="s">
        <v>2218</v>
      </c>
      <c r="P375" s="26" t="s">
        <v>2219</v>
      </c>
      <c r="Q375" s="26" t="s">
        <v>299</v>
      </c>
      <c r="R375" s="26" t="s">
        <v>171</v>
      </c>
      <c r="S375" s="26" t="s">
        <v>300</v>
      </c>
      <c r="T375" s="27" t="n">
        <v>46002</v>
      </c>
      <c r="U375" s="26" t="n">
        <v>2026</v>
      </c>
      <c r="V375" s="26"/>
    </row>
    <row r="376" customFormat="false" ht="15" hidden="false" customHeight="true" outlineLevel="0" collapsed="false">
      <c r="A376" s="29" t="s">
        <v>2220</v>
      </c>
      <c r="B376" s="29" t="n">
        <v>372</v>
      </c>
      <c r="C376" s="29" t="s">
        <v>160</v>
      </c>
      <c r="D376" s="29" t="s">
        <v>2221</v>
      </c>
      <c r="E376" s="29" t="s">
        <v>162</v>
      </c>
      <c r="F376" s="29" t="s">
        <v>2222</v>
      </c>
      <c r="G376" s="30" t="n">
        <v>44925</v>
      </c>
      <c r="H376" s="29" t="s">
        <v>177</v>
      </c>
      <c r="I376" s="29" t="s">
        <v>2223</v>
      </c>
      <c r="J376" s="29" t="s">
        <v>208</v>
      </c>
      <c r="K376" s="31" t="n">
        <v>57</v>
      </c>
      <c r="L376" s="31" t="n">
        <v>17</v>
      </c>
      <c r="M376" s="29" t="s">
        <v>209</v>
      </c>
      <c r="N376" s="29" t="n">
        <v>40</v>
      </c>
      <c r="O376" s="29" t="s">
        <v>2224</v>
      </c>
      <c r="P376" s="29" t="s">
        <v>2225</v>
      </c>
      <c r="Q376" s="29" t="s">
        <v>252</v>
      </c>
      <c r="R376" s="29" t="s">
        <v>171</v>
      </c>
      <c r="S376" s="29" t="s">
        <v>253</v>
      </c>
      <c r="T376" s="30" t="n">
        <v>46000</v>
      </c>
      <c r="U376" s="29" t="n">
        <v>2026</v>
      </c>
      <c r="V376" s="29"/>
    </row>
    <row r="377" customFormat="false" ht="15" hidden="false" customHeight="true" outlineLevel="0" collapsed="false">
      <c r="A377" s="26" t="s">
        <v>2226</v>
      </c>
      <c r="B377" s="26" t="n">
        <v>373</v>
      </c>
      <c r="C377" s="26" t="s">
        <v>988</v>
      </c>
      <c r="D377" s="26" t="s">
        <v>2227</v>
      </c>
      <c r="E377" s="26" t="s">
        <v>311</v>
      </c>
      <c r="F377" s="26" t="s">
        <v>989</v>
      </c>
      <c r="G377" s="27" t="n">
        <v>44926</v>
      </c>
      <c r="H377" s="26" t="s">
        <v>177</v>
      </c>
      <c r="I377" s="26" t="s">
        <v>2228</v>
      </c>
      <c r="J377" s="26" t="s">
        <v>259</v>
      </c>
      <c r="K377" s="28" t="n">
        <v>31.6</v>
      </c>
      <c r="L377" s="28" t="n">
        <v>9</v>
      </c>
      <c r="M377" s="26" t="s">
        <v>276</v>
      </c>
      <c r="N377" s="26" t="n">
        <v>50</v>
      </c>
      <c r="O377" s="26" t="s">
        <v>2229</v>
      </c>
      <c r="P377" s="26" t="s">
        <v>2230</v>
      </c>
      <c r="Q377" s="26" t="s">
        <v>212</v>
      </c>
      <c r="R377" s="26" t="s">
        <v>171</v>
      </c>
      <c r="S377" s="26" t="s">
        <v>213</v>
      </c>
      <c r="T377" s="27" t="n">
        <v>46018</v>
      </c>
      <c r="U377" s="26" t="n">
        <v>2026</v>
      </c>
      <c r="V377" s="26"/>
    </row>
    <row r="378" customFormat="false" ht="15" hidden="false" customHeight="true" outlineLevel="0" collapsed="false">
      <c r="A378" s="29" t="s">
        <v>2231</v>
      </c>
      <c r="B378" s="29" t="n">
        <v>374</v>
      </c>
      <c r="C378" s="29" t="s">
        <v>1357</v>
      </c>
      <c r="D378" s="29" t="s">
        <v>2232</v>
      </c>
      <c r="E378" s="29" t="s">
        <v>195</v>
      </c>
      <c r="F378" s="29" t="s">
        <v>2233</v>
      </c>
      <c r="G378" s="30" t="n">
        <v>44927</v>
      </c>
      <c r="H378" s="29" t="s">
        <v>177</v>
      </c>
      <c r="I378" s="29" t="s">
        <v>565</v>
      </c>
      <c r="J378" s="29" t="s">
        <v>208</v>
      </c>
      <c r="K378" s="31" t="n">
        <v>19.5</v>
      </c>
      <c r="L378" s="31" t="n">
        <v>6.7</v>
      </c>
      <c r="M378" s="29" t="s">
        <v>179</v>
      </c>
      <c r="N378" s="29" t="n">
        <v>28</v>
      </c>
      <c r="O378" s="29" t="s">
        <v>2234</v>
      </c>
      <c r="P378" s="29" t="s">
        <v>2235</v>
      </c>
      <c r="Q378" s="29" t="s">
        <v>454</v>
      </c>
      <c r="R378" s="29" t="s">
        <v>171</v>
      </c>
      <c r="S378" s="29" t="s">
        <v>455</v>
      </c>
      <c r="T378" s="30" t="n">
        <v>46012</v>
      </c>
      <c r="U378" s="29" t="n">
        <v>2026</v>
      </c>
      <c r="V378" s="29"/>
    </row>
    <row r="379" customFormat="false" ht="15" hidden="false" customHeight="true" outlineLevel="0" collapsed="false">
      <c r="A379" s="26" t="s">
        <v>2236</v>
      </c>
      <c r="B379" s="26" t="n">
        <v>375</v>
      </c>
      <c r="C379" s="26" t="s">
        <v>569</v>
      </c>
      <c r="D379" s="26" t="s">
        <v>2237</v>
      </c>
      <c r="E379" s="26" t="s">
        <v>245</v>
      </c>
      <c r="F379" s="26" t="s">
        <v>2238</v>
      </c>
      <c r="G379" s="27" t="n">
        <v>44928</v>
      </c>
      <c r="H379" s="26" t="s">
        <v>177</v>
      </c>
      <c r="I379" s="26" t="s">
        <v>2239</v>
      </c>
      <c r="J379" s="26" t="s">
        <v>270</v>
      </c>
      <c r="K379" s="28" t="n">
        <v>33.5</v>
      </c>
      <c r="L379" s="28" t="n">
        <v>11.3</v>
      </c>
      <c r="M379" s="26" t="s">
        <v>276</v>
      </c>
      <c r="N379" s="26" t="n">
        <v>36</v>
      </c>
      <c r="O379" s="26" t="s">
        <v>2240</v>
      </c>
      <c r="P379" s="26" t="s">
        <v>2241</v>
      </c>
      <c r="Q379" s="26" t="s">
        <v>330</v>
      </c>
      <c r="R379" s="26" t="s">
        <v>171</v>
      </c>
      <c r="S379" s="26" t="s">
        <v>331</v>
      </c>
      <c r="T379" s="27" t="n">
        <v>45993</v>
      </c>
      <c r="U379" s="26" t="n">
        <v>2026</v>
      </c>
      <c r="V379" s="26"/>
    </row>
    <row r="380" customFormat="false" ht="15" hidden="false" customHeight="true" outlineLevel="0" collapsed="false">
      <c r="A380" s="29" t="s">
        <v>2242</v>
      </c>
      <c r="B380" s="29" t="n">
        <v>376</v>
      </c>
      <c r="C380" s="29" t="s">
        <v>2243</v>
      </c>
      <c r="D380" s="29" t="s">
        <v>256</v>
      </c>
      <c r="E380" s="29" t="s">
        <v>206</v>
      </c>
      <c r="F380" s="29"/>
      <c r="G380" s="30" t="n">
        <v>44928</v>
      </c>
      <c r="H380" s="29" t="s">
        <v>177</v>
      </c>
      <c r="I380" s="29" t="s">
        <v>2244</v>
      </c>
      <c r="J380" s="29" t="s">
        <v>383</v>
      </c>
      <c r="K380" s="31" t="n">
        <v>42.1</v>
      </c>
      <c r="L380" s="31" t="n">
        <v>13.2</v>
      </c>
      <c r="M380" s="29" t="s">
        <v>249</v>
      </c>
      <c r="N380" s="29" t="n">
        <v>40</v>
      </c>
      <c r="O380" s="29" t="s">
        <v>2245</v>
      </c>
      <c r="P380" s="29" t="s">
        <v>2246</v>
      </c>
      <c r="Q380" s="29" t="s">
        <v>221</v>
      </c>
      <c r="R380" s="29" t="s">
        <v>183</v>
      </c>
      <c r="S380" s="29" t="s">
        <v>222</v>
      </c>
      <c r="T380" s="30" t="n">
        <v>45993</v>
      </c>
      <c r="U380" s="29" t="n">
        <v>2026</v>
      </c>
      <c r="V380" s="29"/>
    </row>
    <row r="381" customFormat="false" ht="15" hidden="false" customHeight="true" outlineLevel="0" collapsed="false">
      <c r="A381" s="26" t="s">
        <v>2247</v>
      </c>
      <c r="B381" s="26" t="n">
        <v>377</v>
      </c>
      <c r="C381" s="26" t="s">
        <v>1773</v>
      </c>
      <c r="D381" s="26" t="s">
        <v>2248</v>
      </c>
      <c r="E381" s="26" t="s">
        <v>206</v>
      </c>
      <c r="F381" s="26"/>
      <c r="G381" s="27" t="n">
        <v>44928</v>
      </c>
      <c r="H381" s="26" t="s">
        <v>177</v>
      </c>
      <c r="I381" s="26" t="s">
        <v>2249</v>
      </c>
      <c r="J381" s="26" t="s">
        <v>322</v>
      </c>
      <c r="K381" s="28" t="n">
        <v>22.5</v>
      </c>
      <c r="L381" s="28" t="n">
        <v>7.4</v>
      </c>
      <c r="M381" s="26" t="s">
        <v>167</v>
      </c>
      <c r="N381" s="26" t="n">
        <v>45</v>
      </c>
      <c r="O381" s="26" t="s">
        <v>2250</v>
      </c>
      <c r="P381" s="26" t="s">
        <v>2251</v>
      </c>
      <c r="Q381" s="26" t="s">
        <v>232</v>
      </c>
      <c r="R381" s="26" t="s">
        <v>183</v>
      </c>
      <c r="S381" s="26" t="s">
        <v>233</v>
      </c>
      <c r="T381" s="27" t="n">
        <v>46008</v>
      </c>
      <c r="U381" s="26" t="n">
        <v>2026</v>
      </c>
      <c r="V381" s="26"/>
    </row>
    <row r="382" customFormat="false" ht="15" hidden="false" customHeight="true" outlineLevel="0" collapsed="false">
      <c r="A382" s="29" t="s">
        <v>2252</v>
      </c>
      <c r="B382" s="29" t="n">
        <v>378</v>
      </c>
      <c r="C382" s="29" t="s">
        <v>1000</v>
      </c>
      <c r="D382" s="29" t="s">
        <v>1218</v>
      </c>
      <c r="E382" s="29" t="s">
        <v>226</v>
      </c>
      <c r="F382" s="29" t="s">
        <v>2253</v>
      </c>
      <c r="G382" s="30" t="n">
        <v>44929</v>
      </c>
      <c r="H382" s="29" t="s">
        <v>177</v>
      </c>
      <c r="I382" s="29" t="s">
        <v>2254</v>
      </c>
      <c r="J382" s="29" t="s">
        <v>259</v>
      </c>
      <c r="K382" s="31" t="n">
        <v>30.7</v>
      </c>
      <c r="L382" s="31" t="n">
        <v>10.4</v>
      </c>
      <c r="M382" s="29" t="s">
        <v>209</v>
      </c>
      <c r="N382" s="29" t="n">
        <v>32</v>
      </c>
      <c r="O382" s="29" t="s">
        <v>2255</v>
      </c>
      <c r="P382" s="29" t="s">
        <v>2256</v>
      </c>
      <c r="Q382" s="29" t="s">
        <v>252</v>
      </c>
      <c r="R382" s="29" t="s">
        <v>171</v>
      </c>
      <c r="S382" s="29" t="s">
        <v>253</v>
      </c>
      <c r="T382" s="30" t="n">
        <v>45995</v>
      </c>
      <c r="U382" s="29" t="n">
        <v>2026</v>
      </c>
      <c r="V382" s="29"/>
    </row>
    <row r="383" customFormat="false" ht="15" hidden="false" customHeight="true" outlineLevel="0" collapsed="false">
      <c r="A383" s="26" t="s">
        <v>2257</v>
      </c>
      <c r="B383" s="26" t="n">
        <v>379</v>
      </c>
      <c r="C383" s="26" t="s">
        <v>2258</v>
      </c>
      <c r="D383" s="26" t="s">
        <v>2259</v>
      </c>
      <c r="E383" s="26" t="s">
        <v>311</v>
      </c>
      <c r="F383" s="26" t="s">
        <v>2260</v>
      </c>
      <c r="G383" s="27" t="n">
        <v>44930</v>
      </c>
      <c r="H383" s="26" t="s">
        <v>177</v>
      </c>
      <c r="I383" s="26" t="s">
        <v>2261</v>
      </c>
      <c r="J383" s="26" t="s">
        <v>248</v>
      </c>
      <c r="K383" s="28" t="n">
        <v>32</v>
      </c>
      <c r="L383" s="28" t="n">
        <v>9.2</v>
      </c>
      <c r="M383" s="26" t="s">
        <v>276</v>
      </c>
      <c r="N383" s="26" t="n">
        <v>45</v>
      </c>
      <c r="O383" s="26" t="s">
        <v>1593</v>
      </c>
      <c r="P383" s="26" t="s">
        <v>2262</v>
      </c>
      <c r="Q383" s="26" t="s">
        <v>212</v>
      </c>
      <c r="R383" s="26" t="s">
        <v>171</v>
      </c>
      <c r="S383" s="26" t="s">
        <v>213</v>
      </c>
      <c r="T383" s="27" t="n">
        <v>46002</v>
      </c>
      <c r="U383" s="26" t="n">
        <v>2026</v>
      </c>
      <c r="V383" s="26"/>
    </row>
    <row r="384" customFormat="false" ht="15" hidden="false" customHeight="true" outlineLevel="0" collapsed="false">
      <c r="A384" s="29" t="s">
        <v>2263</v>
      </c>
      <c r="B384" s="29" t="n">
        <v>380</v>
      </c>
      <c r="C384" s="29" t="s">
        <v>2264</v>
      </c>
      <c r="D384" s="29" t="s">
        <v>2265</v>
      </c>
      <c r="E384" s="29" t="s">
        <v>206</v>
      </c>
      <c r="F384" s="29"/>
      <c r="G384" s="30" t="n">
        <v>44930</v>
      </c>
      <c r="H384" s="29" t="s">
        <v>177</v>
      </c>
      <c r="I384" s="29" t="s">
        <v>858</v>
      </c>
      <c r="J384" s="29" t="s">
        <v>198</v>
      </c>
      <c r="K384" s="31" t="n">
        <v>23.4</v>
      </c>
      <c r="L384" s="31" t="n">
        <v>7.4</v>
      </c>
      <c r="M384" s="29" t="s">
        <v>199</v>
      </c>
      <c r="N384" s="29" t="n">
        <v>40</v>
      </c>
      <c r="O384" s="29" t="s">
        <v>2266</v>
      </c>
      <c r="P384" s="29" t="s">
        <v>2267</v>
      </c>
      <c r="Q384" s="29" t="s">
        <v>221</v>
      </c>
      <c r="R384" s="29" t="s">
        <v>183</v>
      </c>
      <c r="S384" s="29" t="s">
        <v>222</v>
      </c>
      <c r="T384" s="30" t="n">
        <v>46013</v>
      </c>
      <c r="U384" s="29" t="n">
        <v>2026</v>
      </c>
      <c r="V384" s="29"/>
    </row>
    <row r="385" customFormat="false" ht="15" hidden="false" customHeight="true" outlineLevel="0" collapsed="false">
      <c r="A385" s="26" t="s">
        <v>2268</v>
      </c>
      <c r="B385" s="26" t="n">
        <v>381</v>
      </c>
      <c r="C385" s="26" t="s">
        <v>2269</v>
      </c>
      <c r="D385" s="26" t="s">
        <v>582</v>
      </c>
      <c r="E385" s="26" t="s">
        <v>188</v>
      </c>
      <c r="F385" s="26"/>
      <c r="G385" s="27" t="n">
        <v>44930</v>
      </c>
      <c r="H385" s="26" t="s">
        <v>177</v>
      </c>
      <c r="I385" s="26" t="s">
        <v>425</v>
      </c>
      <c r="J385" s="26" t="s">
        <v>198</v>
      </c>
      <c r="K385" s="28" t="n">
        <v>25.8</v>
      </c>
      <c r="L385" s="28" t="n">
        <v>7.2</v>
      </c>
      <c r="M385" s="26" t="s">
        <v>209</v>
      </c>
      <c r="N385" s="26" t="n">
        <v>32</v>
      </c>
      <c r="O385" s="26" t="s">
        <v>2270</v>
      </c>
      <c r="P385" s="26" t="s">
        <v>2271</v>
      </c>
      <c r="Q385" s="26" t="s">
        <v>454</v>
      </c>
      <c r="R385" s="26" t="s">
        <v>171</v>
      </c>
      <c r="S385" s="26" t="s">
        <v>455</v>
      </c>
      <c r="T385" s="27" t="n">
        <v>46006</v>
      </c>
      <c r="U385" s="26" t="n">
        <v>2026</v>
      </c>
      <c r="V385" s="26"/>
    </row>
    <row r="386" customFormat="false" ht="15" hidden="false" customHeight="true" outlineLevel="0" collapsed="false">
      <c r="A386" s="29" t="s">
        <v>2272</v>
      </c>
      <c r="B386" s="29" t="n">
        <v>382</v>
      </c>
      <c r="C386" s="29" t="s">
        <v>1937</v>
      </c>
      <c r="D386" s="29" t="s">
        <v>2273</v>
      </c>
      <c r="E386" s="29" t="s">
        <v>267</v>
      </c>
      <c r="F386" s="29" t="s">
        <v>1938</v>
      </c>
      <c r="G386" s="30" t="n">
        <v>44931</v>
      </c>
      <c r="H386" s="29" t="s">
        <v>177</v>
      </c>
      <c r="I386" s="29" t="s">
        <v>2274</v>
      </c>
      <c r="J386" s="29" t="s">
        <v>198</v>
      </c>
      <c r="K386" s="31" t="n">
        <v>32.2</v>
      </c>
      <c r="L386" s="31" t="n">
        <v>10</v>
      </c>
      <c r="M386" s="29" t="s">
        <v>209</v>
      </c>
      <c r="N386" s="29" t="n">
        <v>50</v>
      </c>
      <c r="O386" s="29" t="s">
        <v>2275</v>
      </c>
      <c r="P386" s="29" t="s">
        <v>2276</v>
      </c>
      <c r="Q386" s="29" t="s">
        <v>202</v>
      </c>
      <c r="R386" s="29" t="s">
        <v>171</v>
      </c>
      <c r="S386" s="29" t="s">
        <v>203</v>
      </c>
      <c r="T386" s="30" t="n">
        <v>45999</v>
      </c>
      <c r="U386" s="29" t="n">
        <v>2026</v>
      </c>
      <c r="V386" s="29"/>
    </row>
    <row r="387" customFormat="false" ht="15" hidden="false" customHeight="true" outlineLevel="0" collapsed="false">
      <c r="A387" s="26" t="s">
        <v>2277</v>
      </c>
      <c r="B387" s="26" t="n">
        <v>383</v>
      </c>
      <c r="C387" s="26" t="s">
        <v>224</v>
      </c>
      <c r="D387" s="26" t="s">
        <v>599</v>
      </c>
      <c r="E387" s="26" t="s">
        <v>206</v>
      </c>
      <c r="F387" s="26"/>
      <c r="G387" s="27" t="n">
        <v>44932</v>
      </c>
      <c r="H387" s="26" t="s">
        <v>177</v>
      </c>
      <c r="I387" s="26" t="s">
        <v>2278</v>
      </c>
      <c r="J387" s="26" t="s">
        <v>218</v>
      </c>
      <c r="K387" s="28" t="n">
        <v>27.6</v>
      </c>
      <c r="L387" s="28" t="n">
        <v>9.3</v>
      </c>
      <c r="M387" s="26" t="s">
        <v>179</v>
      </c>
      <c r="N387" s="26" t="n">
        <v>28</v>
      </c>
      <c r="O387" s="26" t="s">
        <v>2279</v>
      </c>
      <c r="P387" s="26" t="s">
        <v>2280</v>
      </c>
      <c r="Q387" s="26" t="s">
        <v>299</v>
      </c>
      <c r="R387" s="26" t="s">
        <v>171</v>
      </c>
      <c r="S387" s="26" t="s">
        <v>300</v>
      </c>
      <c r="T387" s="27" t="n">
        <v>46004</v>
      </c>
      <c r="U387" s="26" t="n">
        <v>2026</v>
      </c>
      <c r="V387" s="26"/>
    </row>
    <row r="388" customFormat="false" ht="15" hidden="false" customHeight="true" outlineLevel="0" collapsed="false">
      <c r="A388" s="29" t="s">
        <v>2281</v>
      </c>
      <c r="B388" s="29" t="n">
        <v>384</v>
      </c>
      <c r="C388" s="29" t="s">
        <v>333</v>
      </c>
      <c r="D388" s="29" t="s">
        <v>550</v>
      </c>
      <c r="E388" s="29" t="s">
        <v>188</v>
      </c>
      <c r="F388" s="29"/>
      <c r="G388" s="30" t="n">
        <v>44932</v>
      </c>
      <c r="H388" s="29" t="s">
        <v>177</v>
      </c>
      <c r="I388" s="29" t="s">
        <v>1519</v>
      </c>
      <c r="J388" s="29" t="s">
        <v>383</v>
      </c>
      <c r="K388" s="31" t="n">
        <v>34.2</v>
      </c>
      <c r="L388" s="31" t="n">
        <v>10.6</v>
      </c>
      <c r="M388" s="29" t="s">
        <v>179</v>
      </c>
      <c r="N388" s="29" t="n">
        <v>45</v>
      </c>
      <c r="O388" s="29" t="s">
        <v>2282</v>
      </c>
      <c r="P388" s="29" t="s">
        <v>2283</v>
      </c>
      <c r="Q388" s="29" t="s">
        <v>240</v>
      </c>
      <c r="R388" s="29" t="s">
        <v>171</v>
      </c>
      <c r="S388" s="29" t="s">
        <v>241</v>
      </c>
      <c r="T388" s="30" t="n">
        <v>45992</v>
      </c>
      <c r="U388" s="29" t="n">
        <v>2026</v>
      </c>
      <c r="V388" s="29"/>
    </row>
    <row r="389" customFormat="false" ht="15" hidden="false" customHeight="true" outlineLevel="0" collapsed="false">
      <c r="A389" s="26" t="s">
        <v>2284</v>
      </c>
      <c r="B389" s="26" t="n">
        <v>385</v>
      </c>
      <c r="C389" s="26" t="s">
        <v>2285</v>
      </c>
      <c r="D389" s="26" t="s">
        <v>933</v>
      </c>
      <c r="E389" s="26" t="s">
        <v>226</v>
      </c>
      <c r="F389" s="26" t="s">
        <v>2286</v>
      </c>
      <c r="G389" s="27" t="n">
        <v>44932</v>
      </c>
      <c r="H389" s="26" t="s">
        <v>177</v>
      </c>
      <c r="I389" s="26" t="s">
        <v>1117</v>
      </c>
      <c r="J389" s="26" t="s">
        <v>322</v>
      </c>
      <c r="K389" s="28" t="n">
        <v>43.2</v>
      </c>
      <c r="L389" s="28" t="n">
        <v>13.9</v>
      </c>
      <c r="M389" s="26" t="s">
        <v>167</v>
      </c>
      <c r="N389" s="26" t="n">
        <v>45</v>
      </c>
      <c r="O389" s="26" t="s">
        <v>2287</v>
      </c>
      <c r="P389" s="26" t="s">
        <v>2288</v>
      </c>
      <c r="Q389" s="26" t="s">
        <v>232</v>
      </c>
      <c r="R389" s="26" t="s">
        <v>183</v>
      </c>
      <c r="S389" s="26" t="s">
        <v>233</v>
      </c>
      <c r="T389" s="27" t="n">
        <v>46015</v>
      </c>
      <c r="U389" s="26" t="n">
        <v>2026</v>
      </c>
      <c r="V389" s="26"/>
    </row>
    <row r="390" customFormat="false" ht="15" hidden="false" customHeight="true" outlineLevel="0" collapsed="false">
      <c r="A390" s="29" t="s">
        <v>2289</v>
      </c>
      <c r="B390" s="29" t="n">
        <v>386</v>
      </c>
      <c r="C390" s="29" t="s">
        <v>2290</v>
      </c>
      <c r="D390" s="29" t="s">
        <v>2153</v>
      </c>
      <c r="E390" s="29" t="s">
        <v>206</v>
      </c>
      <c r="F390" s="29"/>
      <c r="G390" s="30" t="n">
        <v>44932</v>
      </c>
      <c r="H390" s="29" t="s">
        <v>164</v>
      </c>
      <c r="I390" s="29" t="s">
        <v>2011</v>
      </c>
      <c r="J390" s="29" t="s">
        <v>259</v>
      </c>
      <c r="K390" s="31" t="n">
        <v>38.6</v>
      </c>
      <c r="L390" s="31" t="n">
        <v>13.8</v>
      </c>
      <c r="M390" s="29" t="s">
        <v>209</v>
      </c>
      <c r="N390" s="29" t="n">
        <v>36</v>
      </c>
      <c r="O390" s="29" t="s">
        <v>2291</v>
      </c>
      <c r="P390" s="29" t="s">
        <v>2292</v>
      </c>
      <c r="Q390" s="29" t="s">
        <v>454</v>
      </c>
      <c r="R390" s="29" t="s">
        <v>171</v>
      </c>
      <c r="S390" s="29" t="s">
        <v>455</v>
      </c>
      <c r="T390" s="29"/>
      <c r="U390" s="29" t="n">
        <v>2022</v>
      </c>
      <c r="V390" s="29"/>
    </row>
    <row r="391" customFormat="false" ht="15" hidden="false" customHeight="true" outlineLevel="0" collapsed="false">
      <c r="A391" s="26" t="s">
        <v>2293</v>
      </c>
      <c r="B391" s="26" t="n">
        <v>387</v>
      </c>
      <c r="C391" s="26" t="s">
        <v>921</v>
      </c>
      <c r="D391" s="26" t="s">
        <v>2171</v>
      </c>
      <c r="E391" s="26" t="s">
        <v>188</v>
      </c>
      <c r="F391" s="26"/>
      <c r="G391" s="27" t="n">
        <v>44933</v>
      </c>
      <c r="H391" s="26" t="s">
        <v>295</v>
      </c>
      <c r="I391" s="26" t="s">
        <v>2294</v>
      </c>
      <c r="J391" s="26" t="s">
        <v>166</v>
      </c>
      <c r="K391" s="28" t="n">
        <v>18.3</v>
      </c>
      <c r="L391" s="28" t="n">
        <v>5.8</v>
      </c>
      <c r="M391" s="26" t="s">
        <v>179</v>
      </c>
      <c r="N391" s="26" t="n">
        <v>24</v>
      </c>
      <c r="O391" s="26" t="s">
        <v>2295</v>
      </c>
      <c r="P391" s="26" t="s">
        <v>2296</v>
      </c>
      <c r="Q391" s="26" t="s">
        <v>170</v>
      </c>
      <c r="R391" s="26" t="s">
        <v>171</v>
      </c>
      <c r="S391" s="26" t="s">
        <v>172</v>
      </c>
      <c r="T391" s="27" t="n">
        <v>46013</v>
      </c>
      <c r="U391" s="26" t="n">
        <v>2026</v>
      </c>
      <c r="V391" s="26"/>
    </row>
    <row r="392" customFormat="false" ht="15" hidden="false" customHeight="true" outlineLevel="0" collapsed="false">
      <c r="A392" s="29" t="s">
        <v>2297</v>
      </c>
      <c r="B392" s="29" t="n">
        <v>388</v>
      </c>
      <c r="C392" s="29" t="s">
        <v>1857</v>
      </c>
      <c r="D392" s="29" t="s">
        <v>2298</v>
      </c>
      <c r="E392" s="29" t="s">
        <v>188</v>
      </c>
      <c r="F392" s="29"/>
      <c r="G392" s="30" t="n">
        <v>44933</v>
      </c>
      <c r="H392" s="29" t="s">
        <v>177</v>
      </c>
      <c r="I392" s="29" t="s">
        <v>2299</v>
      </c>
      <c r="J392" s="29" t="s">
        <v>208</v>
      </c>
      <c r="K392" s="31" t="n">
        <v>26.7</v>
      </c>
      <c r="L392" s="31" t="n">
        <v>9.2</v>
      </c>
      <c r="M392" s="29" t="s">
        <v>276</v>
      </c>
      <c r="N392" s="29" t="n">
        <v>32</v>
      </c>
      <c r="O392" s="29" t="s">
        <v>2300</v>
      </c>
      <c r="P392" s="29" t="s">
        <v>2301</v>
      </c>
      <c r="Q392" s="29" t="s">
        <v>232</v>
      </c>
      <c r="R392" s="29" t="s">
        <v>183</v>
      </c>
      <c r="S392" s="29" t="s">
        <v>233</v>
      </c>
      <c r="T392" s="30" t="n">
        <v>45992</v>
      </c>
      <c r="U392" s="29" t="n">
        <v>2026</v>
      </c>
      <c r="V392" s="29"/>
    </row>
    <row r="393" customFormat="false" ht="15" hidden="false" customHeight="true" outlineLevel="0" collapsed="false">
      <c r="A393" s="26" t="s">
        <v>2302</v>
      </c>
      <c r="B393" s="26" t="n">
        <v>389</v>
      </c>
      <c r="C393" s="26" t="s">
        <v>2135</v>
      </c>
      <c r="D393" s="26" t="s">
        <v>281</v>
      </c>
      <c r="E393" s="26" t="s">
        <v>206</v>
      </c>
      <c r="F393" s="26"/>
      <c r="G393" s="27" t="n">
        <v>44933</v>
      </c>
      <c r="H393" s="26" t="s">
        <v>177</v>
      </c>
      <c r="I393" s="26" t="s">
        <v>2303</v>
      </c>
      <c r="J393" s="26" t="s">
        <v>248</v>
      </c>
      <c r="K393" s="28" t="n">
        <v>37</v>
      </c>
      <c r="L393" s="28" t="n">
        <v>11.3</v>
      </c>
      <c r="M393" s="26" t="s">
        <v>179</v>
      </c>
      <c r="N393" s="26" t="n">
        <v>32</v>
      </c>
      <c r="O393" s="26" t="s">
        <v>2304</v>
      </c>
      <c r="P393" s="26" t="s">
        <v>2305</v>
      </c>
      <c r="Q393" s="26" t="s">
        <v>212</v>
      </c>
      <c r="R393" s="26" t="s">
        <v>171</v>
      </c>
      <c r="S393" s="26" t="s">
        <v>213</v>
      </c>
      <c r="T393" s="27" t="n">
        <v>46019</v>
      </c>
      <c r="U393" s="26" t="n">
        <v>2026</v>
      </c>
      <c r="V393" s="26"/>
    </row>
    <row r="394" customFormat="false" ht="15" hidden="false" customHeight="true" outlineLevel="0" collapsed="false">
      <c r="A394" s="29" t="s">
        <v>2306</v>
      </c>
      <c r="B394" s="29" t="n">
        <v>390</v>
      </c>
      <c r="C394" s="29" t="s">
        <v>2307</v>
      </c>
      <c r="D394" s="29" t="s">
        <v>582</v>
      </c>
      <c r="E394" s="29" t="s">
        <v>188</v>
      </c>
      <c r="F394" s="29"/>
      <c r="G394" s="30" t="n">
        <v>44933</v>
      </c>
      <c r="H394" s="29" t="s">
        <v>177</v>
      </c>
      <c r="I394" s="29" t="s">
        <v>685</v>
      </c>
      <c r="J394" s="29" t="s">
        <v>383</v>
      </c>
      <c r="K394" s="31" t="n">
        <v>28.9</v>
      </c>
      <c r="L394" s="31" t="n">
        <v>8.1</v>
      </c>
      <c r="M394" s="29" t="s">
        <v>276</v>
      </c>
      <c r="N394" s="29" t="n">
        <v>36</v>
      </c>
      <c r="O394" s="29" t="s">
        <v>2308</v>
      </c>
      <c r="P394" s="29" t="s">
        <v>2309</v>
      </c>
      <c r="Q394" s="29" t="s">
        <v>182</v>
      </c>
      <c r="R394" s="29" t="s">
        <v>183</v>
      </c>
      <c r="S394" s="29" t="s">
        <v>184</v>
      </c>
      <c r="T394" s="30" t="n">
        <v>46008</v>
      </c>
      <c r="U394" s="29" t="n">
        <v>2026</v>
      </c>
      <c r="V394" s="29"/>
    </row>
    <row r="395" customFormat="false" ht="15" hidden="false" customHeight="true" outlineLevel="0" collapsed="false">
      <c r="A395" s="26" t="s">
        <v>2310</v>
      </c>
      <c r="B395" s="26" t="n">
        <v>391</v>
      </c>
      <c r="C395" s="26" t="s">
        <v>1603</v>
      </c>
      <c r="D395" s="26" t="s">
        <v>2311</v>
      </c>
      <c r="E395" s="26" t="s">
        <v>188</v>
      </c>
      <c r="F395" s="26"/>
      <c r="G395" s="27" t="n">
        <v>44934</v>
      </c>
      <c r="H395" s="26" t="s">
        <v>177</v>
      </c>
      <c r="I395" s="26" t="s">
        <v>2072</v>
      </c>
      <c r="J395" s="26" t="s">
        <v>198</v>
      </c>
      <c r="K395" s="28" t="n">
        <v>27.8</v>
      </c>
      <c r="L395" s="28" t="n">
        <v>9.9</v>
      </c>
      <c r="M395" s="26" t="s">
        <v>276</v>
      </c>
      <c r="N395" s="26" t="n">
        <v>40</v>
      </c>
      <c r="O395" s="26" t="s">
        <v>2312</v>
      </c>
      <c r="P395" s="26" t="s">
        <v>2313</v>
      </c>
      <c r="Q395" s="26" t="s">
        <v>182</v>
      </c>
      <c r="R395" s="26" t="s">
        <v>183</v>
      </c>
      <c r="S395" s="26" t="s">
        <v>184</v>
      </c>
      <c r="T395" s="27" t="n">
        <v>45993</v>
      </c>
      <c r="U395" s="26" t="n">
        <v>2026</v>
      </c>
      <c r="V395" s="26"/>
    </row>
    <row r="396" customFormat="false" ht="15" hidden="false" customHeight="true" outlineLevel="0" collapsed="false">
      <c r="A396" s="29" t="s">
        <v>2314</v>
      </c>
      <c r="B396" s="29" t="n">
        <v>392</v>
      </c>
      <c r="C396" s="29" t="s">
        <v>399</v>
      </c>
      <c r="D396" s="29" t="s">
        <v>412</v>
      </c>
      <c r="E396" s="29" t="s">
        <v>206</v>
      </c>
      <c r="F396" s="29"/>
      <c r="G396" s="30" t="n">
        <v>44934</v>
      </c>
      <c r="H396" s="29" t="s">
        <v>177</v>
      </c>
      <c r="I396" s="29" t="s">
        <v>2315</v>
      </c>
      <c r="J396" s="29" t="s">
        <v>383</v>
      </c>
      <c r="K396" s="31" t="n">
        <v>34.5</v>
      </c>
      <c r="L396" s="31" t="n">
        <v>10.5</v>
      </c>
      <c r="M396" s="29" t="s">
        <v>179</v>
      </c>
      <c r="N396" s="29" t="n">
        <v>32</v>
      </c>
      <c r="O396" s="29" t="s">
        <v>2316</v>
      </c>
      <c r="P396" s="29" t="s">
        <v>2317</v>
      </c>
      <c r="Q396" s="29" t="s">
        <v>202</v>
      </c>
      <c r="R396" s="29" t="s">
        <v>171</v>
      </c>
      <c r="S396" s="29" t="s">
        <v>203</v>
      </c>
      <c r="T396" s="30" t="n">
        <v>45995</v>
      </c>
      <c r="U396" s="29" t="n">
        <v>2026</v>
      </c>
      <c r="V396" s="29"/>
    </row>
    <row r="397" customFormat="false" ht="15" hidden="false" customHeight="true" outlineLevel="0" collapsed="false">
      <c r="A397" s="26" t="s">
        <v>2318</v>
      </c>
      <c r="B397" s="26" t="n">
        <v>393</v>
      </c>
      <c r="C397" s="26" t="s">
        <v>982</v>
      </c>
      <c r="D397" s="26" t="s">
        <v>2319</v>
      </c>
      <c r="E397" s="26" t="s">
        <v>188</v>
      </c>
      <c r="F397" s="26"/>
      <c r="G397" s="27" t="n">
        <v>44934</v>
      </c>
      <c r="H397" s="26" t="s">
        <v>177</v>
      </c>
      <c r="I397" s="26" t="s">
        <v>2320</v>
      </c>
      <c r="J397" s="26" t="s">
        <v>229</v>
      </c>
      <c r="K397" s="28" t="n">
        <v>47</v>
      </c>
      <c r="L397" s="28" t="n">
        <v>14.6</v>
      </c>
      <c r="M397" s="26" t="s">
        <v>179</v>
      </c>
      <c r="N397" s="26" t="n">
        <v>40</v>
      </c>
      <c r="O397" s="26" t="s">
        <v>2321</v>
      </c>
      <c r="P397" s="26" t="s">
        <v>2322</v>
      </c>
      <c r="Q397" s="26" t="s">
        <v>240</v>
      </c>
      <c r="R397" s="26" t="s">
        <v>171</v>
      </c>
      <c r="S397" s="26" t="s">
        <v>241</v>
      </c>
      <c r="T397" s="27" t="n">
        <v>46010</v>
      </c>
      <c r="U397" s="26" t="n">
        <v>2026</v>
      </c>
      <c r="V397" s="26"/>
    </row>
    <row r="398" customFormat="false" ht="15" hidden="false" customHeight="true" outlineLevel="0" collapsed="false">
      <c r="A398" s="29" t="s">
        <v>2323</v>
      </c>
      <c r="B398" s="29" t="n">
        <v>394</v>
      </c>
      <c r="C398" s="29" t="s">
        <v>1213</v>
      </c>
      <c r="D398" s="29" t="s">
        <v>2153</v>
      </c>
      <c r="E398" s="29" t="s">
        <v>226</v>
      </c>
      <c r="F398" s="29" t="s">
        <v>1643</v>
      </c>
      <c r="G398" s="30" t="n">
        <v>44935</v>
      </c>
      <c r="H398" s="29" t="s">
        <v>164</v>
      </c>
      <c r="I398" s="29" t="s">
        <v>1431</v>
      </c>
      <c r="J398" s="29" t="s">
        <v>208</v>
      </c>
      <c r="K398" s="31" t="n">
        <v>55.8</v>
      </c>
      <c r="L398" s="31" t="n">
        <v>16.8</v>
      </c>
      <c r="M398" s="29" t="s">
        <v>179</v>
      </c>
      <c r="N398" s="29" t="n">
        <v>36</v>
      </c>
      <c r="O398" s="29" t="s">
        <v>2324</v>
      </c>
      <c r="P398" s="29" t="s">
        <v>2325</v>
      </c>
      <c r="Q398" s="29" t="s">
        <v>240</v>
      </c>
      <c r="R398" s="29" t="s">
        <v>171</v>
      </c>
      <c r="S398" s="29" t="s">
        <v>241</v>
      </c>
      <c r="T398" s="29"/>
      <c r="U398" s="29" t="n">
        <v>2022</v>
      </c>
      <c r="V398" s="29"/>
    </row>
    <row r="399" customFormat="false" ht="15" hidden="false" customHeight="true" outlineLevel="0" collapsed="false">
      <c r="A399" s="26" t="s">
        <v>2326</v>
      </c>
      <c r="B399" s="26" t="n">
        <v>395</v>
      </c>
      <c r="C399" s="26" t="s">
        <v>598</v>
      </c>
      <c r="D399" s="26" t="s">
        <v>782</v>
      </c>
      <c r="E399" s="26" t="s">
        <v>188</v>
      </c>
      <c r="F399" s="26"/>
      <c r="G399" s="27" t="n">
        <v>44935</v>
      </c>
      <c r="H399" s="26" t="s">
        <v>177</v>
      </c>
      <c r="I399" s="26" t="s">
        <v>2137</v>
      </c>
      <c r="J399" s="26" t="s">
        <v>345</v>
      </c>
      <c r="K399" s="28" t="n">
        <v>23.8</v>
      </c>
      <c r="L399" s="28" t="n">
        <v>7.6</v>
      </c>
      <c r="M399" s="26" t="s">
        <v>209</v>
      </c>
      <c r="N399" s="26" t="n">
        <v>36</v>
      </c>
      <c r="O399" s="26" t="s">
        <v>2327</v>
      </c>
      <c r="P399" s="26" t="s">
        <v>2328</v>
      </c>
      <c r="Q399" s="26" t="s">
        <v>299</v>
      </c>
      <c r="R399" s="26" t="s">
        <v>171</v>
      </c>
      <c r="S399" s="26" t="s">
        <v>300</v>
      </c>
      <c r="T399" s="27" t="n">
        <v>46005</v>
      </c>
      <c r="U399" s="26" t="n">
        <v>2026</v>
      </c>
      <c r="V399" s="26"/>
    </row>
    <row r="400" customFormat="false" ht="15" hidden="false" customHeight="true" outlineLevel="0" collapsed="false">
      <c r="A400" s="29" t="s">
        <v>2329</v>
      </c>
      <c r="B400" s="29" t="n">
        <v>396</v>
      </c>
      <c r="C400" s="29" t="s">
        <v>2330</v>
      </c>
      <c r="D400" s="29" t="s">
        <v>816</v>
      </c>
      <c r="E400" s="29" t="s">
        <v>188</v>
      </c>
      <c r="F400" s="29"/>
      <c r="G400" s="30" t="n">
        <v>44935</v>
      </c>
      <c r="H400" s="29" t="s">
        <v>1033</v>
      </c>
      <c r="I400" s="29" t="s">
        <v>1885</v>
      </c>
      <c r="J400" s="29" t="s">
        <v>248</v>
      </c>
      <c r="K400" s="31" t="n">
        <v>59.2</v>
      </c>
      <c r="L400" s="31" t="n">
        <v>20.6</v>
      </c>
      <c r="M400" s="29" t="s">
        <v>209</v>
      </c>
      <c r="N400" s="29" t="n">
        <v>32</v>
      </c>
      <c r="O400" s="29" t="s">
        <v>2331</v>
      </c>
      <c r="P400" s="29" t="s">
        <v>2332</v>
      </c>
      <c r="Q400" s="29" t="s">
        <v>170</v>
      </c>
      <c r="R400" s="29" t="s">
        <v>171</v>
      </c>
      <c r="S400" s="29" t="s">
        <v>172</v>
      </c>
      <c r="T400" s="30" t="n">
        <v>46009</v>
      </c>
      <c r="U400" s="29" t="n">
        <v>2026</v>
      </c>
      <c r="V400" s="29"/>
    </row>
    <row r="401" customFormat="false" ht="15" hidden="false" customHeight="true" outlineLevel="0" collapsed="false">
      <c r="A401" s="26" t="s">
        <v>2333</v>
      </c>
      <c r="B401" s="26" t="n">
        <v>397</v>
      </c>
      <c r="C401" s="26" t="s">
        <v>193</v>
      </c>
      <c r="D401" s="26" t="s">
        <v>701</v>
      </c>
      <c r="E401" s="26" t="s">
        <v>267</v>
      </c>
      <c r="F401" s="26" t="s">
        <v>1065</v>
      </c>
      <c r="G401" s="27" t="n">
        <v>44936</v>
      </c>
      <c r="H401" s="26" t="s">
        <v>295</v>
      </c>
      <c r="I401" s="26" t="s">
        <v>2334</v>
      </c>
      <c r="J401" s="26" t="s">
        <v>345</v>
      </c>
      <c r="K401" s="28" t="n">
        <v>32.1</v>
      </c>
      <c r="L401" s="28" t="n">
        <v>9.5</v>
      </c>
      <c r="M401" s="26" t="s">
        <v>179</v>
      </c>
      <c r="N401" s="26" t="n">
        <v>24</v>
      </c>
      <c r="O401" s="26" t="s">
        <v>2335</v>
      </c>
      <c r="P401" s="26" t="s">
        <v>2336</v>
      </c>
      <c r="Q401" s="26" t="s">
        <v>202</v>
      </c>
      <c r="R401" s="26" t="s">
        <v>171</v>
      </c>
      <c r="S401" s="26" t="s">
        <v>203</v>
      </c>
      <c r="T401" s="27" t="n">
        <v>46014</v>
      </c>
      <c r="U401" s="26" t="n">
        <v>2026</v>
      </c>
      <c r="V401" s="26"/>
    </row>
    <row r="402" customFormat="false" ht="15" hidden="false" customHeight="true" outlineLevel="0" collapsed="false">
      <c r="A402" s="29" t="s">
        <v>2337</v>
      </c>
      <c r="B402" s="29" t="n">
        <v>398</v>
      </c>
      <c r="C402" s="29" t="s">
        <v>2243</v>
      </c>
      <c r="D402" s="29" t="s">
        <v>1749</v>
      </c>
      <c r="E402" s="29" t="s">
        <v>245</v>
      </c>
      <c r="F402" s="29" t="s">
        <v>2338</v>
      </c>
      <c r="G402" s="30" t="n">
        <v>44938</v>
      </c>
      <c r="H402" s="29" t="s">
        <v>164</v>
      </c>
      <c r="I402" s="29" t="s">
        <v>1376</v>
      </c>
      <c r="J402" s="29" t="s">
        <v>345</v>
      </c>
      <c r="K402" s="31" t="n">
        <v>32.7</v>
      </c>
      <c r="L402" s="31" t="n">
        <v>11.8</v>
      </c>
      <c r="M402" s="29" t="s">
        <v>900</v>
      </c>
      <c r="N402" s="29" t="n">
        <v>45</v>
      </c>
      <c r="O402" s="29" t="s">
        <v>2339</v>
      </c>
      <c r="P402" s="29" t="s">
        <v>2340</v>
      </c>
      <c r="Q402" s="29" t="s">
        <v>202</v>
      </c>
      <c r="R402" s="29" t="s">
        <v>171</v>
      </c>
      <c r="S402" s="29" t="s">
        <v>203</v>
      </c>
      <c r="T402" s="29"/>
      <c r="U402" s="29" t="n">
        <v>2024</v>
      </c>
      <c r="V402" s="29"/>
    </row>
    <row r="403" customFormat="false" ht="15" hidden="false" customHeight="true" outlineLevel="0" collapsed="false">
      <c r="A403" s="26" t="s">
        <v>2341</v>
      </c>
      <c r="B403" s="26" t="n">
        <v>399</v>
      </c>
      <c r="C403" s="26" t="s">
        <v>2342</v>
      </c>
      <c r="D403" s="26" t="s">
        <v>2343</v>
      </c>
      <c r="E403" s="26" t="s">
        <v>226</v>
      </c>
      <c r="F403" s="26" t="s">
        <v>2344</v>
      </c>
      <c r="G403" s="27" t="n">
        <v>44939</v>
      </c>
      <c r="H403" s="26" t="s">
        <v>177</v>
      </c>
      <c r="I403" s="26" t="s">
        <v>502</v>
      </c>
      <c r="J403" s="26" t="s">
        <v>166</v>
      </c>
      <c r="K403" s="28" t="n">
        <v>42.3</v>
      </c>
      <c r="L403" s="28" t="n">
        <v>14.5</v>
      </c>
      <c r="M403" s="26" t="s">
        <v>276</v>
      </c>
      <c r="N403" s="26" t="n">
        <v>28</v>
      </c>
      <c r="O403" s="26" t="s">
        <v>2345</v>
      </c>
      <c r="P403" s="26" t="s">
        <v>2346</v>
      </c>
      <c r="Q403" s="26" t="s">
        <v>299</v>
      </c>
      <c r="R403" s="26" t="s">
        <v>171</v>
      </c>
      <c r="S403" s="26" t="s">
        <v>300</v>
      </c>
      <c r="T403" s="27" t="n">
        <v>46015</v>
      </c>
      <c r="U403" s="26" t="n">
        <v>2026</v>
      </c>
      <c r="V403" s="26"/>
    </row>
    <row r="404" customFormat="false" ht="15" hidden="false" customHeight="true" outlineLevel="0" collapsed="false">
      <c r="A404" s="29" t="s">
        <v>2347</v>
      </c>
      <c r="B404" s="29" t="n">
        <v>400</v>
      </c>
      <c r="C404" s="29" t="s">
        <v>2041</v>
      </c>
      <c r="D404" s="29" t="s">
        <v>816</v>
      </c>
      <c r="E404" s="29" t="s">
        <v>188</v>
      </c>
      <c r="F404" s="29"/>
      <c r="G404" s="30" t="n">
        <v>44939</v>
      </c>
      <c r="H404" s="29" t="s">
        <v>177</v>
      </c>
      <c r="I404" s="29" t="s">
        <v>2261</v>
      </c>
      <c r="J404" s="29" t="s">
        <v>345</v>
      </c>
      <c r="K404" s="31" t="n">
        <v>35.3</v>
      </c>
      <c r="L404" s="31" t="n">
        <v>11</v>
      </c>
      <c r="M404" s="29" t="s">
        <v>209</v>
      </c>
      <c r="N404" s="29" t="n">
        <v>24</v>
      </c>
      <c r="O404" s="29" t="s">
        <v>2348</v>
      </c>
      <c r="P404" s="29" t="s">
        <v>2349</v>
      </c>
      <c r="Q404" s="29" t="s">
        <v>182</v>
      </c>
      <c r="R404" s="29" t="s">
        <v>183</v>
      </c>
      <c r="S404" s="29" t="s">
        <v>184</v>
      </c>
      <c r="T404" s="30" t="n">
        <v>46005</v>
      </c>
      <c r="U404" s="29" t="n">
        <v>2026</v>
      </c>
      <c r="V404" s="29"/>
    </row>
    <row r="405" customFormat="false" ht="15" hidden="false" customHeight="true" outlineLevel="0" collapsed="false">
      <c r="A405" s="26" t="s">
        <v>2350</v>
      </c>
      <c r="B405" s="26" t="n">
        <v>401</v>
      </c>
      <c r="C405" s="26" t="s">
        <v>982</v>
      </c>
      <c r="D405" s="26" t="s">
        <v>2351</v>
      </c>
      <c r="E405" s="26" t="s">
        <v>188</v>
      </c>
      <c r="F405" s="26"/>
      <c r="G405" s="27" t="n">
        <v>44939</v>
      </c>
      <c r="H405" s="26" t="s">
        <v>177</v>
      </c>
      <c r="I405" s="26" t="s">
        <v>2352</v>
      </c>
      <c r="J405" s="26" t="s">
        <v>259</v>
      </c>
      <c r="K405" s="28" t="n">
        <v>39.8</v>
      </c>
      <c r="L405" s="28" t="n">
        <v>13.4</v>
      </c>
      <c r="M405" s="26" t="s">
        <v>179</v>
      </c>
      <c r="N405" s="26" t="n">
        <v>24</v>
      </c>
      <c r="O405" s="26" t="s">
        <v>2353</v>
      </c>
      <c r="P405" s="26" t="s">
        <v>2354</v>
      </c>
      <c r="Q405" s="26" t="s">
        <v>170</v>
      </c>
      <c r="R405" s="26" t="s">
        <v>171</v>
      </c>
      <c r="S405" s="26" t="s">
        <v>172</v>
      </c>
      <c r="T405" s="27" t="n">
        <v>46017</v>
      </c>
      <c r="U405" s="26" t="n">
        <v>2026</v>
      </c>
      <c r="V405" s="26"/>
    </row>
    <row r="406" customFormat="false" ht="15" hidden="false" customHeight="true" outlineLevel="0" collapsed="false">
      <c r="A406" s="29" t="s">
        <v>2355</v>
      </c>
      <c r="B406" s="29" t="n">
        <v>402</v>
      </c>
      <c r="C406" s="29" t="s">
        <v>1273</v>
      </c>
      <c r="D406" s="29" t="s">
        <v>1565</v>
      </c>
      <c r="E406" s="29" t="s">
        <v>188</v>
      </c>
      <c r="F406" s="29"/>
      <c r="G406" s="30" t="n">
        <v>44940</v>
      </c>
      <c r="H406" s="29" t="s">
        <v>177</v>
      </c>
      <c r="I406" s="29" t="s">
        <v>2356</v>
      </c>
      <c r="J406" s="29" t="s">
        <v>198</v>
      </c>
      <c r="K406" s="31" t="n">
        <v>47.7</v>
      </c>
      <c r="L406" s="31" t="n">
        <v>15.5</v>
      </c>
      <c r="M406" s="29" t="s">
        <v>179</v>
      </c>
      <c r="N406" s="29" t="n">
        <v>24</v>
      </c>
      <c r="O406" s="29" t="s">
        <v>2357</v>
      </c>
      <c r="P406" s="29" t="s">
        <v>2358</v>
      </c>
      <c r="Q406" s="29" t="s">
        <v>262</v>
      </c>
      <c r="R406" s="29" t="s">
        <v>171</v>
      </c>
      <c r="S406" s="29" t="s">
        <v>263</v>
      </c>
      <c r="T406" s="30" t="n">
        <v>46015</v>
      </c>
      <c r="U406" s="29" t="n">
        <v>2026</v>
      </c>
      <c r="V406" s="29"/>
    </row>
    <row r="407" customFormat="false" ht="15" hidden="false" customHeight="true" outlineLevel="0" collapsed="false">
      <c r="A407" s="26" t="s">
        <v>2359</v>
      </c>
      <c r="B407" s="26" t="n">
        <v>403</v>
      </c>
      <c r="C407" s="26" t="s">
        <v>368</v>
      </c>
      <c r="D407" s="26" t="s">
        <v>2360</v>
      </c>
      <c r="E407" s="26" t="s">
        <v>195</v>
      </c>
      <c r="F407" s="26" t="s">
        <v>2361</v>
      </c>
      <c r="G407" s="27" t="n">
        <v>44941</v>
      </c>
      <c r="H407" s="26" t="s">
        <v>177</v>
      </c>
      <c r="I407" s="26" t="s">
        <v>2362</v>
      </c>
      <c r="J407" s="26" t="s">
        <v>208</v>
      </c>
      <c r="K407" s="28" t="n">
        <v>54.6</v>
      </c>
      <c r="L407" s="28" t="n">
        <v>17.3</v>
      </c>
      <c r="M407" s="26" t="s">
        <v>179</v>
      </c>
      <c r="N407" s="26" t="n">
        <v>50</v>
      </c>
      <c r="O407" s="26" t="s">
        <v>2363</v>
      </c>
      <c r="P407" s="26" t="s">
        <v>2364</v>
      </c>
      <c r="Q407" s="26" t="s">
        <v>170</v>
      </c>
      <c r="R407" s="26" t="s">
        <v>171</v>
      </c>
      <c r="S407" s="26" t="s">
        <v>172</v>
      </c>
      <c r="T407" s="27" t="n">
        <v>46003</v>
      </c>
      <c r="U407" s="26" t="n">
        <v>2026</v>
      </c>
      <c r="V407" s="26"/>
    </row>
    <row r="408" customFormat="false" ht="15" hidden="false" customHeight="true" outlineLevel="0" collapsed="false">
      <c r="A408" s="29" t="s">
        <v>2365</v>
      </c>
      <c r="B408" s="29" t="n">
        <v>404</v>
      </c>
      <c r="C408" s="29" t="s">
        <v>2366</v>
      </c>
      <c r="D408" s="29" t="s">
        <v>563</v>
      </c>
      <c r="E408" s="29" t="s">
        <v>188</v>
      </c>
      <c r="F408" s="29"/>
      <c r="G408" s="30" t="n">
        <v>44941</v>
      </c>
      <c r="H408" s="29" t="s">
        <v>177</v>
      </c>
      <c r="I408" s="29" t="s">
        <v>744</v>
      </c>
      <c r="J408" s="29" t="s">
        <v>345</v>
      </c>
      <c r="K408" s="31" t="n">
        <v>56.6</v>
      </c>
      <c r="L408" s="31" t="n">
        <v>17.6</v>
      </c>
      <c r="M408" s="29" t="s">
        <v>314</v>
      </c>
      <c r="N408" s="29" t="n">
        <v>50</v>
      </c>
      <c r="O408" s="29" t="s">
        <v>2367</v>
      </c>
      <c r="P408" s="29" t="s">
        <v>2368</v>
      </c>
      <c r="Q408" s="29" t="s">
        <v>252</v>
      </c>
      <c r="R408" s="29" t="s">
        <v>171</v>
      </c>
      <c r="S408" s="29" t="s">
        <v>253</v>
      </c>
      <c r="T408" s="30" t="n">
        <v>45994</v>
      </c>
      <c r="U408" s="29" t="n">
        <v>2026</v>
      </c>
      <c r="V408" s="29"/>
    </row>
    <row r="409" customFormat="false" ht="15" hidden="false" customHeight="true" outlineLevel="0" collapsed="false">
      <c r="A409" s="26" t="s">
        <v>2369</v>
      </c>
      <c r="B409" s="26" t="n">
        <v>405</v>
      </c>
      <c r="C409" s="26" t="s">
        <v>2370</v>
      </c>
      <c r="D409" s="26" t="s">
        <v>2371</v>
      </c>
      <c r="E409" s="26" t="s">
        <v>245</v>
      </c>
      <c r="F409" s="26" t="s">
        <v>2372</v>
      </c>
      <c r="G409" s="27" t="n">
        <v>44942</v>
      </c>
      <c r="H409" s="26" t="s">
        <v>177</v>
      </c>
      <c r="I409" s="26" t="s">
        <v>1078</v>
      </c>
      <c r="J409" s="26" t="s">
        <v>208</v>
      </c>
      <c r="K409" s="28" t="n">
        <v>23.3</v>
      </c>
      <c r="L409" s="28" t="n">
        <v>7.1</v>
      </c>
      <c r="M409" s="26" t="s">
        <v>199</v>
      </c>
      <c r="N409" s="26" t="n">
        <v>45</v>
      </c>
      <c r="O409" s="26" t="s">
        <v>2373</v>
      </c>
      <c r="P409" s="26" t="s">
        <v>2374</v>
      </c>
      <c r="Q409" s="26" t="s">
        <v>454</v>
      </c>
      <c r="R409" s="26" t="s">
        <v>171</v>
      </c>
      <c r="S409" s="26" t="s">
        <v>455</v>
      </c>
      <c r="T409" s="27" t="n">
        <v>45992</v>
      </c>
      <c r="U409" s="26" t="n">
        <v>2026</v>
      </c>
      <c r="V409" s="26"/>
    </row>
    <row r="410" customFormat="false" ht="15" hidden="false" customHeight="true" outlineLevel="0" collapsed="false">
      <c r="A410" s="29" t="s">
        <v>2375</v>
      </c>
      <c r="B410" s="29" t="n">
        <v>406</v>
      </c>
      <c r="C410" s="29" t="s">
        <v>1088</v>
      </c>
      <c r="D410" s="29" t="s">
        <v>362</v>
      </c>
      <c r="E410" s="29" t="s">
        <v>267</v>
      </c>
      <c r="F410" s="29" t="s">
        <v>1532</v>
      </c>
      <c r="G410" s="30" t="n">
        <v>44943</v>
      </c>
      <c r="H410" s="29" t="s">
        <v>295</v>
      </c>
      <c r="I410" s="29" t="s">
        <v>502</v>
      </c>
      <c r="J410" s="29" t="s">
        <v>218</v>
      </c>
      <c r="K410" s="31" t="n">
        <v>60.7</v>
      </c>
      <c r="L410" s="31" t="n">
        <v>17.2</v>
      </c>
      <c r="M410" s="29" t="s">
        <v>167</v>
      </c>
      <c r="N410" s="29" t="n">
        <v>28</v>
      </c>
      <c r="O410" s="29" t="s">
        <v>2376</v>
      </c>
      <c r="P410" s="29" t="s">
        <v>2377</v>
      </c>
      <c r="Q410" s="29" t="s">
        <v>252</v>
      </c>
      <c r="R410" s="29" t="s">
        <v>171</v>
      </c>
      <c r="S410" s="29" t="s">
        <v>253</v>
      </c>
      <c r="T410" s="30" t="n">
        <v>46010</v>
      </c>
      <c r="U410" s="29" t="n">
        <v>2026</v>
      </c>
      <c r="V410" s="29"/>
    </row>
    <row r="411" customFormat="false" ht="15" hidden="false" customHeight="true" outlineLevel="0" collapsed="false">
      <c r="A411" s="26" t="s">
        <v>2378</v>
      </c>
      <c r="B411" s="26" t="n">
        <v>407</v>
      </c>
      <c r="C411" s="26" t="s">
        <v>2379</v>
      </c>
      <c r="D411" s="26" t="s">
        <v>2380</v>
      </c>
      <c r="E411" s="26" t="s">
        <v>206</v>
      </c>
      <c r="F411" s="26"/>
      <c r="G411" s="27" t="n">
        <v>44944</v>
      </c>
      <c r="H411" s="26" t="s">
        <v>177</v>
      </c>
      <c r="I411" s="26" t="s">
        <v>1781</v>
      </c>
      <c r="J411" s="26" t="s">
        <v>208</v>
      </c>
      <c r="K411" s="28" t="n">
        <v>25.1</v>
      </c>
      <c r="L411" s="28" t="n">
        <v>7.3</v>
      </c>
      <c r="M411" s="26" t="s">
        <v>167</v>
      </c>
      <c r="N411" s="26" t="n">
        <v>40</v>
      </c>
      <c r="O411" s="26" t="s">
        <v>2381</v>
      </c>
      <c r="P411" s="26" t="s">
        <v>2382</v>
      </c>
      <c r="Q411" s="26" t="s">
        <v>330</v>
      </c>
      <c r="R411" s="26" t="s">
        <v>171</v>
      </c>
      <c r="S411" s="26" t="s">
        <v>331</v>
      </c>
      <c r="T411" s="27" t="n">
        <v>46000</v>
      </c>
      <c r="U411" s="26" t="n">
        <v>2026</v>
      </c>
      <c r="V411" s="26"/>
    </row>
    <row r="412" customFormat="false" ht="15" hidden="false" customHeight="true" outlineLevel="0" collapsed="false">
      <c r="A412" s="29" t="s">
        <v>2383</v>
      </c>
      <c r="B412" s="29" t="n">
        <v>408</v>
      </c>
      <c r="C412" s="29" t="s">
        <v>2384</v>
      </c>
      <c r="D412" s="29" t="s">
        <v>2380</v>
      </c>
      <c r="E412" s="29" t="s">
        <v>188</v>
      </c>
      <c r="F412" s="29"/>
      <c r="G412" s="30" t="n">
        <v>44944</v>
      </c>
      <c r="H412" s="29" t="s">
        <v>1033</v>
      </c>
      <c r="I412" s="29" t="s">
        <v>714</v>
      </c>
      <c r="J412" s="29" t="s">
        <v>166</v>
      </c>
      <c r="K412" s="31" t="n">
        <v>24.2</v>
      </c>
      <c r="L412" s="31" t="n">
        <v>8.2</v>
      </c>
      <c r="M412" s="29" t="s">
        <v>276</v>
      </c>
      <c r="N412" s="29" t="n">
        <v>40</v>
      </c>
      <c r="O412" s="29" t="s">
        <v>2385</v>
      </c>
      <c r="P412" s="29" t="s">
        <v>2386</v>
      </c>
      <c r="Q412" s="29" t="s">
        <v>240</v>
      </c>
      <c r="R412" s="29" t="s">
        <v>171</v>
      </c>
      <c r="S412" s="29" t="s">
        <v>241</v>
      </c>
      <c r="T412" s="30" t="n">
        <v>46000</v>
      </c>
      <c r="U412" s="29" t="n">
        <v>2026</v>
      </c>
      <c r="V412" s="29"/>
    </row>
    <row r="413" customFormat="false" ht="15" hidden="false" customHeight="true" outlineLevel="0" collapsed="false">
      <c r="A413" s="26" t="s">
        <v>2387</v>
      </c>
      <c r="B413" s="26" t="n">
        <v>409</v>
      </c>
      <c r="C413" s="26" t="s">
        <v>496</v>
      </c>
      <c r="D413" s="26" t="s">
        <v>2237</v>
      </c>
      <c r="E413" s="26" t="s">
        <v>311</v>
      </c>
      <c r="F413" s="26" t="s">
        <v>2388</v>
      </c>
      <c r="G413" s="27" t="n">
        <v>44944</v>
      </c>
      <c r="H413" s="26" t="s">
        <v>177</v>
      </c>
      <c r="I413" s="26" t="s">
        <v>2389</v>
      </c>
      <c r="J413" s="26" t="s">
        <v>229</v>
      </c>
      <c r="K413" s="28" t="n">
        <v>20.4</v>
      </c>
      <c r="L413" s="28" t="n">
        <v>6.4</v>
      </c>
      <c r="M413" s="26" t="s">
        <v>314</v>
      </c>
      <c r="N413" s="26" t="n">
        <v>28</v>
      </c>
      <c r="O413" s="26" t="s">
        <v>2390</v>
      </c>
      <c r="P413" s="26"/>
      <c r="Q413" s="26" t="s">
        <v>338</v>
      </c>
      <c r="R413" s="26" t="s">
        <v>171</v>
      </c>
      <c r="S413" s="26" t="s">
        <v>339</v>
      </c>
      <c r="T413" s="27" t="n">
        <v>46018</v>
      </c>
      <c r="U413" s="26" t="n">
        <v>2026</v>
      </c>
      <c r="V413" s="26"/>
    </row>
    <row r="414" customFormat="false" ht="15" hidden="false" customHeight="true" outlineLevel="0" collapsed="false">
      <c r="A414" s="29" t="s">
        <v>2391</v>
      </c>
      <c r="B414" s="29" t="n">
        <v>410</v>
      </c>
      <c r="C414" s="29" t="s">
        <v>2392</v>
      </c>
      <c r="D414" s="29" t="s">
        <v>2393</v>
      </c>
      <c r="E414" s="29" t="s">
        <v>267</v>
      </c>
      <c r="F414" s="29" t="s">
        <v>2394</v>
      </c>
      <c r="G414" s="30" t="n">
        <v>44945</v>
      </c>
      <c r="H414" s="29" t="s">
        <v>177</v>
      </c>
      <c r="I414" s="29" t="s">
        <v>1368</v>
      </c>
      <c r="J414" s="29" t="s">
        <v>322</v>
      </c>
      <c r="K414" s="31" t="n">
        <v>60.6</v>
      </c>
      <c r="L414" s="31" t="n">
        <v>17.2</v>
      </c>
      <c r="M414" s="29" t="s">
        <v>179</v>
      </c>
      <c r="N414" s="29" t="n">
        <v>24</v>
      </c>
      <c r="O414" s="29" t="s">
        <v>2395</v>
      </c>
      <c r="P414" s="29"/>
      <c r="Q414" s="29" t="s">
        <v>240</v>
      </c>
      <c r="R414" s="29" t="s">
        <v>171</v>
      </c>
      <c r="S414" s="29" t="s">
        <v>241</v>
      </c>
      <c r="T414" s="30" t="n">
        <v>46019</v>
      </c>
      <c r="U414" s="29" t="n">
        <v>2026</v>
      </c>
      <c r="V414" s="29"/>
    </row>
    <row r="415" customFormat="false" ht="15" hidden="false" customHeight="true" outlineLevel="0" collapsed="false">
      <c r="A415" s="26" t="s">
        <v>2396</v>
      </c>
      <c r="B415" s="26" t="n">
        <v>411</v>
      </c>
      <c r="C415" s="26" t="s">
        <v>2211</v>
      </c>
      <c r="D415" s="26" t="s">
        <v>933</v>
      </c>
      <c r="E415" s="26" t="s">
        <v>206</v>
      </c>
      <c r="F415" s="26"/>
      <c r="G415" s="27" t="n">
        <v>44946</v>
      </c>
      <c r="H415" s="26" t="s">
        <v>1033</v>
      </c>
      <c r="I415" s="26" t="s">
        <v>364</v>
      </c>
      <c r="J415" s="26" t="s">
        <v>208</v>
      </c>
      <c r="K415" s="28" t="n">
        <v>58.7</v>
      </c>
      <c r="L415" s="28" t="n">
        <v>17.1</v>
      </c>
      <c r="M415" s="26" t="s">
        <v>209</v>
      </c>
      <c r="N415" s="26" t="n">
        <v>32</v>
      </c>
      <c r="O415" s="26" t="s">
        <v>2397</v>
      </c>
      <c r="P415" s="26" t="s">
        <v>2398</v>
      </c>
      <c r="Q415" s="26" t="s">
        <v>182</v>
      </c>
      <c r="R415" s="26" t="s">
        <v>183</v>
      </c>
      <c r="S415" s="26" t="s">
        <v>184</v>
      </c>
      <c r="T415" s="27" t="n">
        <v>46012</v>
      </c>
      <c r="U415" s="26" t="n">
        <v>2026</v>
      </c>
      <c r="V415" s="26"/>
    </row>
    <row r="416" customFormat="false" ht="15" hidden="false" customHeight="true" outlineLevel="0" collapsed="false">
      <c r="A416" s="29" t="s">
        <v>2399</v>
      </c>
      <c r="B416" s="29" t="n">
        <v>412</v>
      </c>
      <c r="C416" s="29" t="s">
        <v>2400</v>
      </c>
      <c r="D416" s="29" t="s">
        <v>2401</v>
      </c>
      <c r="E416" s="29" t="s">
        <v>188</v>
      </c>
      <c r="F416" s="29"/>
      <c r="G416" s="30" t="n">
        <v>44946</v>
      </c>
      <c r="H416" s="29" t="s">
        <v>177</v>
      </c>
      <c r="I416" s="29" t="s">
        <v>2402</v>
      </c>
      <c r="J416" s="29" t="s">
        <v>229</v>
      </c>
      <c r="K416" s="31" t="n">
        <v>53.4</v>
      </c>
      <c r="L416" s="31" t="n">
        <v>16.5</v>
      </c>
      <c r="M416" s="29" t="s">
        <v>276</v>
      </c>
      <c r="N416" s="29" t="n">
        <v>32</v>
      </c>
      <c r="O416" s="29" t="s">
        <v>2403</v>
      </c>
      <c r="P416" s="29" t="s">
        <v>2404</v>
      </c>
      <c r="Q416" s="29" t="s">
        <v>170</v>
      </c>
      <c r="R416" s="29" t="s">
        <v>171</v>
      </c>
      <c r="S416" s="29" t="s">
        <v>172</v>
      </c>
      <c r="T416" s="30" t="n">
        <v>46012</v>
      </c>
      <c r="U416" s="29" t="n">
        <v>2026</v>
      </c>
      <c r="V416" s="29"/>
    </row>
    <row r="417" customFormat="false" ht="15" hidden="false" customHeight="true" outlineLevel="0" collapsed="false">
      <c r="A417" s="26" t="s">
        <v>2405</v>
      </c>
      <c r="B417" s="26" t="n">
        <v>413</v>
      </c>
      <c r="C417" s="26" t="s">
        <v>776</v>
      </c>
      <c r="D417" s="26" t="s">
        <v>1203</v>
      </c>
      <c r="E417" s="26" t="s">
        <v>162</v>
      </c>
      <c r="F417" s="26" t="s">
        <v>2406</v>
      </c>
      <c r="G417" s="27" t="n">
        <v>44946</v>
      </c>
      <c r="H417" s="26" t="s">
        <v>177</v>
      </c>
      <c r="I417" s="26" t="s">
        <v>2407</v>
      </c>
      <c r="J417" s="26" t="s">
        <v>259</v>
      </c>
      <c r="K417" s="28" t="n">
        <v>51.5</v>
      </c>
      <c r="L417" s="28" t="n">
        <v>17.6</v>
      </c>
      <c r="M417" s="26" t="s">
        <v>179</v>
      </c>
      <c r="N417" s="26" t="n">
        <v>28</v>
      </c>
      <c r="O417" s="26" t="s">
        <v>2408</v>
      </c>
      <c r="P417" s="26" t="s">
        <v>2409</v>
      </c>
      <c r="Q417" s="26" t="s">
        <v>461</v>
      </c>
      <c r="R417" s="26" t="s">
        <v>183</v>
      </c>
      <c r="S417" s="26" t="s">
        <v>462</v>
      </c>
      <c r="T417" s="27" t="n">
        <v>46004</v>
      </c>
      <c r="U417" s="26" t="n">
        <v>2026</v>
      </c>
      <c r="V417" s="26"/>
    </row>
    <row r="418" customFormat="false" ht="15" hidden="false" customHeight="true" outlineLevel="0" collapsed="false">
      <c r="A418" s="29" t="s">
        <v>2410</v>
      </c>
      <c r="B418" s="29" t="n">
        <v>414</v>
      </c>
      <c r="C418" s="29" t="s">
        <v>2411</v>
      </c>
      <c r="D418" s="29" t="s">
        <v>2412</v>
      </c>
      <c r="E418" s="29" t="s">
        <v>195</v>
      </c>
      <c r="F418" s="29" t="s">
        <v>2413</v>
      </c>
      <c r="G418" s="30" t="n">
        <v>44947</v>
      </c>
      <c r="H418" s="29" t="s">
        <v>177</v>
      </c>
      <c r="I418" s="29" t="s">
        <v>2414</v>
      </c>
      <c r="J418" s="29" t="s">
        <v>270</v>
      </c>
      <c r="K418" s="31" t="n">
        <v>29.3</v>
      </c>
      <c r="L418" s="31" t="n">
        <v>8.3</v>
      </c>
      <c r="M418" s="29" t="s">
        <v>167</v>
      </c>
      <c r="N418" s="29" t="n">
        <v>28</v>
      </c>
      <c r="O418" s="29" t="s">
        <v>2415</v>
      </c>
      <c r="P418" s="29" t="s">
        <v>2416</v>
      </c>
      <c r="Q418" s="29" t="s">
        <v>299</v>
      </c>
      <c r="R418" s="29" t="s">
        <v>171</v>
      </c>
      <c r="S418" s="29" t="s">
        <v>300</v>
      </c>
      <c r="T418" s="30" t="n">
        <v>46003</v>
      </c>
      <c r="U418" s="29" t="n">
        <v>2026</v>
      </c>
      <c r="V418" s="29"/>
    </row>
    <row r="419" customFormat="false" ht="15" hidden="false" customHeight="true" outlineLevel="0" collapsed="false">
      <c r="A419" s="26" t="s">
        <v>2417</v>
      </c>
      <c r="B419" s="26" t="n">
        <v>415</v>
      </c>
      <c r="C419" s="26" t="s">
        <v>2418</v>
      </c>
      <c r="D419" s="26" t="s">
        <v>2419</v>
      </c>
      <c r="E419" s="26" t="s">
        <v>188</v>
      </c>
      <c r="F419" s="26"/>
      <c r="G419" s="27" t="n">
        <v>44947</v>
      </c>
      <c r="H419" s="26" t="s">
        <v>177</v>
      </c>
      <c r="I419" s="26" t="s">
        <v>296</v>
      </c>
      <c r="J419" s="26" t="s">
        <v>198</v>
      </c>
      <c r="K419" s="28" t="n">
        <v>25.8</v>
      </c>
      <c r="L419" s="28" t="n">
        <v>7.5</v>
      </c>
      <c r="M419" s="26" t="s">
        <v>179</v>
      </c>
      <c r="N419" s="26" t="n">
        <v>28</v>
      </c>
      <c r="O419" s="26" t="s">
        <v>2420</v>
      </c>
      <c r="P419" s="26" t="s">
        <v>2421</v>
      </c>
      <c r="Q419" s="26" t="s">
        <v>338</v>
      </c>
      <c r="R419" s="26" t="s">
        <v>171</v>
      </c>
      <c r="S419" s="26" t="s">
        <v>339</v>
      </c>
      <c r="T419" s="27" t="n">
        <v>46006</v>
      </c>
      <c r="U419" s="26" t="n">
        <v>2026</v>
      </c>
      <c r="V419" s="26"/>
    </row>
    <row r="420" customFormat="false" ht="15" hidden="false" customHeight="true" outlineLevel="0" collapsed="false">
      <c r="A420" s="29" t="s">
        <v>2422</v>
      </c>
      <c r="B420" s="29" t="n">
        <v>416</v>
      </c>
      <c r="C420" s="29" t="s">
        <v>967</v>
      </c>
      <c r="D420" s="29" t="s">
        <v>1060</v>
      </c>
      <c r="E420" s="29" t="s">
        <v>195</v>
      </c>
      <c r="F420" s="29" t="s">
        <v>2423</v>
      </c>
      <c r="G420" s="30" t="n">
        <v>44948</v>
      </c>
      <c r="H420" s="29" t="s">
        <v>177</v>
      </c>
      <c r="I420" s="29" t="s">
        <v>2424</v>
      </c>
      <c r="J420" s="29" t="s">
        <v>248</v>
      </c>
      <c r="K420" s="31" t="n">
        <v>35.1</v>
      </c>
      <c r="L420" s="31" t="n">
        <v>10.6</v>
      </c>
      <c r="M420" s="29" t="s">
        <v>249</v>
      </c>
      <c r="N420" s="29" t="n">
        <v>45</v>
      </c>
      <c r="O420" s="29" t="s">
        <v>2425</v>
      </c>
      <c r="P420" s="29" t="s">
        <v>2426</v>
      </c>
      <c r="Q420" s="29" t="s">
        <v>262</v>
      </c>
      <c r="R420" s="29" t="s">
        <v>171</v>
      </c>
      <c r="S420" s="29" t="s">
        <v>263</v>
      </c>
      <c r="T420" s="30" t="n">
        <v>46012</v>
      </c>
      <c r="U420" s="29" t="n">
        <v>2026</v>
      </c>
      <c r="V420" s="29"/>
    </row>
    <row r="421" customFormat="false" ht="15" hidden="false" customHeight="true" outlineLevel="0" collapsed="false">
      <c r="A421" s="26" t="s">
        <v>2427</v>
      </c>
      <c r="B421" s="26" t="n">
        <v>417</v>
      </c>
      <c r="C421" s="26" t="s">
        <v>2428</v>
      </c>
      <c r="D421" s="26" t="s">
        <v>2429</v>
      </c>
      <c r="E421" s="26" t="s">
        <v>206</v>
      </c>
      <c r="F421" s="26"/>
      <c r="G421" s="27" t="n">
        <v>44949</v>
      </c>
      <c r="H421" s="26" t="s">
        <v>177</v>
      </c>
      <c r="I421" s="26" t="s">
        <v>600</v>
      </c>
      <c r="J421" s="26" t="s">
        <v>198</v>
      </c>
      <c r="K421" s="28" t="n">
        <v>60.6</v>
      </c>
      <c r="L421" s="28" t="n">
        <v>18.6</v>
      </c>
      <c r="M421" s="26" t="s">
        <v>249</v>
      </c>
      <c r="N421" s="26" t="n">
        <v>32</v>
      </c>
      <c r="O421" s="26" t="s">
        <v>2430</v>
      </c>
      <c r="P421" s="26" t="s">
        <v>2431</v>
      </c>
      <c r="Q421" s="26" t="s">
        <v>202</v>
      </c>
      <c r="R421" s="26" t="s">
        <v>171</v>
      </c>
      <c r="S421" s="26" t="s">
        <v>203</v>
      </c>
      <c r="T421" s="27" t="n">
        <v>45997</v>
      </c>
      <c r="U421" s="26" t="n">
        <v>2026</v>
      </c>
      <c r="V421" s="26"/>
    </row>
    <row r="422" customFormat="false" ht="15" hidden="false" customHeight="true" outlineLevel="0" collapsed="false">
      <c r="A422" s="29" t="s">
        <v>2432</v>
      </c>
      <c r="B422" s="29" t="n">
        <v>418</v>
      </c>
      <c r="C422" s="29" t="s">
        <v>160</v>
      </c>
      <c r="D422" s="29" t="s">
        <v>531</v>
      </c>
      <c r="E422" s="29" t="s">
        <v>188</v>
      </c>
      <c r="F422" s="29"/>
      <c r="G422" s="30" t="n">
        <v>44949</v>
      </c>
      <c r="H422" s="29" t="s">
        <v>177</v>
      </c>
      <c r="I422" s="29" t="s">
        <v>2433</v>
      </c>
      <c r="J422" s="29" t="s">
        <v>259</v>
      </c>
      <c r="K422" s="31" t="n">
        <v>48.7</v>
      </c>
      <c r="L422" s="31" t="n">
        <v>15.1</v>
      </c>
      <c r="M422" s="29" t="s">
        <v>179</v>
      </c>
      <c r="N422" s="29" t="n">
        <v>40</v>
      </c>
      <c r="O422" s="29" t="s">
        <v>2434</v>
      </c>
      <c r="P422" s="29" t="s">
        <v>2435</v>
      </c>
      <c r="Q422" s="29" t="s">
        <v>182</v>
      </c>
      <c r="R422" s="29" t="s">
        <v>183</v>
      </c>
      <c r="S422" s="29" t="s">
        <v>184</v>
      </c>
      <c r="T422" s="30" t="n">
        <v>46013</v>
      </c>
      <c r="U422" s="29" t="n">
        <v>2026</v>
      </c>
      <c r="V422" s="29"/>
    </row>
    <row r="423" customFormat="false" ht="15" hidden="false" customHeight="true" outlineLevel="0" collapsed="false">
      <c r="A423" s="26" t="s">
        <v>2436</v>
      </c>
      <c r="B423" s="26" t="n">
        <v>419</v>
      </c>
      <c r="C423" s="26" t="s">
        <v>2243</v>
      </c>
      <c r="D423" s="26" t="s">
        <v>1225</v>
      </c>
      <c r="E423" s="26" t="s">
        <v>162</v>
      </c>
      <c r="F423" s="26" t="s">
        <v>2437</v>
      </c>
      <c r="G423" s="27" t="n">
        <v>44949</v>
      </c>
      <c r="H423" s="26" t="s">
        <v>177</v>
      </c>
      <c r="I423" s="26" t="s">
        <v>2438</v>
      </c>
      <c r="J423" s="26" t="s">
        <v>259</v>
      </c>
      <c r="K423" s="28" t="n">
        <v>56.8</v>
      </c>
      <c r="L423" s="28" t="n">
        <v>16.4</v>
      </c>
      <c r="M423" s="26" t="s">
        <v>209</v>
      </c>
      <c r="N423" s="26" t="n">
        <v>45</v>
      </c>
      <c r="O423" s="26" t="s">
        <v>2439</v>
      </c>
      <c r="P423" s="26" t="s">
        <v>2440</v>
      </c>
      <c r="Q423" s="26" t="s">
        <v>338</v>
      </c>
      <c r="R423" s="26" t="s">
        <v>171</v>
      </c>
      <c r="S423" s="26" t="s">
        <v>339</v>
      </c>
      <c r="T423" s="27" t="n">
        <v>45994</v>
      </c>
      <c r="U423" s="26" t="n">
        <v>2026</v>
      </c>
      <c r="V423" s="26"/>
    </row>
    <row r="424" customFormat="false" ht="15" hidden="false" customHeight="true" outlineLevel="0" collapsed="false">
      <c r="A424" s="29" t="s">
        <v>2441</v>
      </c>
      <c r="B424" s="29" t="n">
        <v>420</v>
      </c>
      <c r="C424" s="29" t="s">
        <v>1088</v>
      </c>
      <c r="D424" s="29" t="s">
        <v>334</v>
      </c>
      <c r="E424" s="29" t="s">
        <v>206</v>
      </c>
      <c r="F424" s="29"/>
      <c r="G424" s="30" t="n">
        <v>44951</v>
      </c>
      <c r="H424" s="29" t="s">
        <v>177</v>
      </c>
      <c r="I424" s="29" t="s">
        <v>2249</v>
      </c>
      <c r="J424" s="29" t="s">
        <v>166</v>
      </c>
      <c r="K424" s="31" t="n">
        <v>26.2</v>
      </c>
      <c r="L424" s="31" t="n">
        <v>9.3</v>
      </c>
      <c r="M424" s="29" t="s">
        <v>179</v>
      </c>
      <c r="N424" s="29" t="n">
        <v>36</v>
      </c>
      <c r="O424" s="29" t="s">
        <v>2442</v>
      </c>
      <c r="P424" s="29" t="s">
        <v>2443</v>
      </c>
      <c r="Q424" s="29" t="s">
        <v>202</v>
      </c>
      <c r="R424" s="29" t="s">
        <v>171</v>
      </c>
      <c r="S424" s="29" t="s">
        <v>203</v>
      </c>
      <c r="T424" s="30" t="n">
        <v>46003</v>
      </c>
      <c r="U424" s="29" t="n">
        <v>2026</v>
      </c>
      <c r="V424" s="29"/>
    </row>
    <row r="425" customFormat="false" ht="15" hidden="false" customHeight="true" outlineLevel="0" collapsed="false">
      <c r="A425" s="26" t="s">
        <v>2444</v>
      </c>
      <c r="B425" s="26" t="n">
        <v>421</v>
      </c>
      <c r="C425" s="26" t="s">
        <v>496</v>
      </c>
      <c r="D425" s="26" t="s">
        <v>701</v>
      </c>
      <c r="E425" s="26" t="s">
        <v>188</v>
      </c>
      <c r="F425" s="26"/>
      <c r="G425" s="27" t="n">
        <v>44951</v>
      </c>
      <c r="H425" s="26" t="s">
        <v>177</v>
      </c>
      <c r="I425" s="26" t="s">
        <v>831</v>
      </c>
      <c r="J425" s="26" t="s">
        <v>218</v>
      </c>
      <c r="K425" s="28" t="n">
        <v>36</v>
      </c>
      <c r="L425" s="28" t="n">
        <v>11.5</v>
      </c>
      <c r="M425" s="26" t="s">
        <v>179</v>
      </c>
      <c r="N425" s="26" t="n">
        <v>36</v>
      </c>
      <c r="O425" s="26" t="s">
        <v>2445</v>
      </c>
      <c r="P425" s="26" t="s">
        <v>2446</v>
      </c>
      <c r="Q425" s="26" t="s">
        <v>461</v>
      </c>
      <c r="R425" s="26" t="s">
        <v>183</v>
      </c>
      <c r="S425" s="26" t="s">
        <v>462</v>
      </c>
      <c r="T425" s="27" t="n">
        <v>46014</v>
      </c>
      <c r="U425" s="26" t="n">
        <v>2026</v>
      </c>
      <c r="V425" s="26"/>
    </row>
    <row r="426" customFormat="false" ht="15" hidden="false" customHeight="true" outlineLevel="0" collapsed="false">
      <c r="A426" s="29" t="s">
        <v>2447</v>
      </c>
      <c r="B426" s="29" t="n">
        <v>422</v>
      </c>
      <c r="C426" s="29" t="s">
        <v>2448</v>
      </c>
      <c r="D426" s="29" t="s">
        <v>544</v>
      </c>
      <c r="E426" s="29" t="s">
        <v>226</v>
      </c>
      <c r="F426" s="29" t="s">
        <v>2449</v>
      </c>
      <c r="G426" s="30" t="n">
        <v>44952</v>
      </c>
      <c r="H426" s="29" t="s">
        <v>177</v>
      </c>
      <c r="I426" s="29" t="s">
        <v>1343</v>
      </c>
      <c r="J426" s="29" t="s">
        <v>322</v>
      </c>
      <c r="K426" s="31" t="n">
        <v>22.9</v>
      </c>
      <c r="L426" s="31" t="n">
        <v>8</v>
      </c>
      <c r="M426" s="29" t="s">
        <v>209</v>
      </c>
      <c r="N426" s="29" t="n">
        <v>45</v>
      </c>
      <c r="O426" s="29" t="s">
        <v>2450</v>
      </c>
      <c r="P426" s="29" t="s">
        <v>2451</v>
      </c>
      <c r="Q426" s="29" t="s">
        <v>232</v>
      </c>
      <c r="R426" s="29" t="s">
        <v>183</v>
      </c>
      <c r="S426" s="29" t="s">
        <v>233</v>
      </c>
      <c r="T426" s="30" t="n">
        <v>46019</v>
      </c>
      <c r="U426" s="29" t="n">
        <v>2026</v>
      </c>
      <c r="V426" s="29"/>
    </row>
    <row r="427" customFormat="false" ht="15" hidden="false" customHeight="true" outlineLevel="0" collapsed="false">
      <c r="A427" s="26" t="s">
        <v>2452</v>
      </c>
      <c r="B427" s="26" t="n">
        <v>423</v>
      </c>
      <c r="C427" s="26" t="s">
        <v>2453</v>
      </c>
      <c r="D427" s="26" t="s">
        <v>2454</v>
      </c>
      <c r="E427" s="26" t="s">
        <v>267</v>
      </c>
      <c r="F427" s="26" t="s">
        <v>2455</v>
      </c>
      <c r="G427" s="27" t="n">
        <v>44952</v>
      </c>
      <c r="H427" s="26" t="s">
        <v>177</v>
      </c>
      <c r="I427" s="26" t="s">
        <v>296</v>
      </c>
      <c r="J427" s="26" t="s">
        <v>322</v>
      </c>
      <c r="K427" s="28" t="n">
        <v>43.2</v>
      </c>
      <c r="L427" s="28" t="n">
        <v>12.2</v>
      </c>
      <c r="M427" s="26" t="s">
        <v>199</v>
      </c>
      <c r="N427" s="26" t="n">
        <v>45</v>
      </c>
      <c r="O427" s="26" t="s">
        <v>2456</v>
      </c>
      <c r="P427" s="26" t="s">
        <v>2457</v>
      </c>
      <c r="Q427" s="26" t="s">
        <v>170</v>
      </c>
      <c r="R427" s="26" t="s">
        <v>171</v>
      </c>
      <c r="S427" s="26" t="s">
        <v>172</v>
      </c>
      <c r="T427" s="27" t="n">
        <v>46012</v>
      </c>
      <c r="U427" s="26" t="n">
        <v>2026</v>
      </c>
      <c r="V427" s="26"/>
    </row>
    <row r="428" customFormat="false" ht="15" hidden="false" customHeight="true" outlineLevel="0" collapsed="false">
      <c r="A428" s="29" t="s">
        <v>2458</v>
      </c>
      <c r="B428" s="29" t="n">
        <v>424</v>
      </c>
      <c r="C428" s="29" t="s">
        <v>292</v>
      </c>
      <c r="D428" s="29" t="s">
        <v>266</v>
      </c>
      <c r="E428" s="29" t="s">
        <v>267</v>
      </c>
      <c r="F428" s="29" t="s">
        <v>2459</v>
      </c>
      <c r="G428" s="30" t="n">
        <v>44953</v>
      </c>
      <c r="H428" s="29" t="s">
        <v>177</v>
      </c>
      <c r="I428" s="29" t="s">
        <v>2460</v>
      </c>
      <c r="J428" s="29" t="s">
        <v>259</v>
      </c>
      <c r="K428" s="31" t="n">
        <v>27.7</v>
      </c>
      <c r="L428" s="31" t="n">
        <v>9</v>
      </c>
      <c r="M428" s="29" t="s">
        <v>167</v>
      </c>
      <c r="N428" s="29" t="n">
        <v>24</v>
      </c>
      <c r="O428" s="29" t="s">
        <v>2461</v>
      </c>
      <c r="P428" s="29"/>
      <c r="Q428" s="29" t="s">
        <v>330</v>
      </c>
      <c r="R428" s="29" t="s">
        <v>171</v>
      </c>
      <c r="S428" s="29" t="s">
        <v>331</v>
      </c>
      <c r="T428" s="30" t="n">
        <v>46013</v>
      </c>
      <c r="U428" s="29" t="n">
        <v>2026</v>
      </c>
      <c r="V428" s="29"/>
    </row>
    <row r="429" customFormat="false" ht="15" hidden="false" customHeight="true" outlineLevel="0" collapsed="false">
      <c r="A429" s="26" t="s">
        <v>2462</v>
      </c>
      <c r="B429" s="26" t="n">
        <v>425</v>
      </c>
      <c r="C429" s="26" t="s">
        <v>1133</v>
      </c>
      <c r="D429" s="26" t="s">
        <v>2463</v>
      </c>
      <c r="E429" s="26" t="s">
        <v>311</v>
      </c>
      <c r="F429" s="26" t="s">
        <v>2464</v>
      </c>
      <c r="G429" s="27" t="n">
        <v>44953</v>
      </c>
      <c r="H429" s="26" t="s">
        <v>177</v>
      </c>
      <c r="I429" s="26" t="s">
        <v>751</v>
      </c>
      <c r="J429" s="26" t="s">
        <v>208</v>
      </c>
      <c r="K429" s="28" t="n">
        <v>58.3</v>
      </c>
      <c r="L429" s="28" t="n">
        <v>18.8</v>
      </c>
      <c r="M429" s="26" t="s">
        <v>199</v>
      </c>
      <c r="N429" s="26" t="n">
        <v>32</v>
      </c>
      <c r="O429" s="26" t="s">
        <v>2465</v>
      </c>
      <c r="P429" s="26" t="s">
        <v>2466</v>
      </c>
      <c r="Q429" s="26" t="s">
        <v>202</v>
      </c>
      <c r="R429" s="26" t="s">
        <v>171</v>
      </c>
      <c r="S429" s="26" t="s">
        <v>203</v>
      </c>
      <c r="T429" s="27" t="n">
        <v>45994</v>
      </c>
      <c r="U429" s="26" t="n">
        <v>2026</v>
      </c>
      <c r="V429" s="26"/>
    </row>
    <row r="430" customFormat="false" ht="15" hidden="false" customHeight="true" outlineLevel="0" collapsed="false">
      <c r="A430" s="29" t="s">
        <v>2467</v>
      </c>
      <c r="B430" s="29" t="n">
        <v>426</v>
      </c>
      <c r="C430" s="29" t="s">
        <v>2468</v>
      </c>
      <c r="D430" s="29" t="s">
        <v>2469</v>
      </c>
      <c r="E430" s="29" t="s">
        <v>188</v>
      </c>
      <c r="F430" s="29"/>
      <c r="G430" s="30" t="n">
        <v>44953</v>
      </c>
      <c r="H430" s="29" t="s">
        <v>177</v>
      </c>
      <c r="I430" s="29" t="s">
        <v>2470</v>
      </c>
      <c r="J430" s="29" t="s">
        <v>259</v>
      </c>
      <c r="K430" s="31" t="n">
        <v>61.4</v>
      </c>
      <c r="L430" s="31" t="n">
        <v>19.2</v>
      </c>
      <c r="M430" s="29" t="s">
        <v>179</v>
      </c>
      <c r="N430" s="29" t="n">
        <v>40</v>
      </c>
      <c r="O430" s="29" t="s">
        <v>2471</v>
      </c>
      <c r="P430" s="29" t="s">
        <v>2472</v>
      </c>
      <c r="Q430" s="29" t="s">
        <v>221</v>
      </c>
      <c r="R430" s="29" t="s">
        <v>183</v>
      </c>
      <c r="S430" s="29" t="s">
        <v>222</v>
      </c>
      <c r="T430" s="30" t="n">
        <v>46009</v>
      </c>
      <c r="U430" s="29" t="n">
        <v>2026</v>
      </c>
      <c r="V430" s="29"/>
    </row>
    <row r="431" customFormat="false" ht="15" hidden="false" customHeight="true" outlineLevel="0" collapsed="false">
      <c r="A431" s="26" t="s">
        <v>2473</v>
      </c>
      <c r="B431" s="26" t="n">
        <v>427</v>
      </c>
      <c r="C431" s="26" t="s">
        <v>2453</v>
      </c>
      <c r="D431" s="26" t="s">
        <v>2298</v>
      </c>
      <c r="E431" s="26" t="s">
        <v>311</v>
      </c>
      <c r="F431" s="26" t="s">
        <v>2455</v>
      </c>
      <c r="G431" s="27" t="n">
        <v>44953</v>
      </c>
      <c r="H431" s="26" t="s">
        <v>177</v>
      </c>
      <c r="I431" s="26" t="s">
        <v>2474</v>
      </c>
      <c r="J431" s="26" t="s">
        <v>259</v>
      </c>
      <c r="K431" s="28" t="n">
        <v>20.9</v>
      </c>
      <c r="L431" s="28" t="n">
        <v>7.1</v>
      </c>
      <c r="M431" s="26" t="s">
        <v>209</v>
      </c>
      <c r="N431" s="26" t="n">
        <v>40</v>
      </c>
      <c r="O431" s="26" t="s">
        <v>2475</v>
      </c>
      <c r="P431" s="26"/>
      <c r="Q431" s="26" t="s">
        <v>232</v>
      </c>
      <c r="R431" s="26" t="s">
        <v>183</v>
      </c>
      <c r="S431" s="26" t="s">
        <v>233</v>
      </c>
      <c r="T431" s="27" t="n">
        <v>45998</v>
      </c>
      <c r="U431" s="26" t="n">
        <v>2026</v>
      </c>
      <c r="V431" s="26"/>
    </row>
    <row r="432" customFormat="false" ht="15" hidden="false" customHeight="true" outlineLevel="0" collapsed="false">
      <c r="A432" s="29" t="s">
        <v>2476</v>
      </c>
      <c r="B432" s="29" t="n">
        <v>428</v>
      </c>
      <c r="C432" s="29" t="s">
        <v>915</v>
      </c>
      <c r="D432" s="29" t="s">
        <v>2477</v>
      </c>
      <c r="E432" s="29" t="s">
        <v>188</v>
      </c>
      <c r="F432" s="29"/>
      <c r="G432" s="30" t="n">
        <v>44953</v>
      </c>
      <c r="H432" s="29" t="s">
        <v>177</v>
      </c>
      <c r="I432" s="29" t="s">
        <v>526</v>
      </c>
      <c r="J432" s="29" t="s">
        <v>218</v>
      </c>
      <c r="K432" s="31" t="n">
        <v>57</v>
      </c>
      <c r="L432" s="31" t="n">
        <v>17.3</v>
      </c>
      <c r="M432" s="29" t="s">
        <v>209</v>
      </c>
      <c r="N432" s="29" t="n">
        <v>24</v>
      </c>
      <c r="O432" s="29" t="s">
        <v>2478</v>
      </c>
      <c r="P432" s="29" t="s">
        <v>2479</v>
      </c>
      <c r="Q432" s="29" t="s">
        <v>338</v>
      </c>
      <c r="R432" s="29" t="s">
        <v>171</v>
      </c>
      <c r="S432" s="29" t="s">
        <v>339</v>
      </c>
      <c r="T432" s="30" t="n">
        <v>45997</v>
      </c>
      <c r="U432" s="29" t="n">
        <v>2026</v>
      </c>
      <c r="V432" s="29"/>
    </row>
    <row r="433" customFormat="false" ht="15" hidden="false" customHeight="true" outlineLevel="0" collapsed="false">
      <c r="A433" s="26" t="s">
        <v>2480</v>
      </c>
      <c r="B433" s="26" t="n">
        <v>429</v>
      </c>
      <c r="C433" s="26" t="s">
        <v>2481</v>
      </c>
      <c r="D433" s="26" t="s">
        <v>2482</v>
      </c>
      <c r="E433" s="26" t="s">
        <v>162</v>
      </c>
      <c r="F433" s="26" t="s">
        <v>2483</v>
      </c>
      <c r="G433" s="27" t="n">
        <v>44954</v>
      </c>
      <c r="H433" s="26" t="s">
        <v>177</v>
      </c>
      <c r="I433" s="26" t="s">
        <v>1445</v>
      </c>
      <c r="J433" s="26" t="s">
        <v>198</v>
      </c>
      <c r="K433" s="28" t="n">
        <v>21.8</v>
      </c>
      <c r="L433" s="28" t="n">
        <v>7.5</v>
      </c>
      <c r="M433" s="26" t="s">
        <v>199</v>
      </c>
      <c r="N433" s="26" t="n">
        <v>24</v>
      </c>
      <c r="O433" s="26" t="s">
        <v>2484</v>
      </c>
      <c r="P433" s="26" t="s">
        <v>2485</v>
      </c>
      <c r="Q433" s="26" t="s">
        <v>232</v>
      </c>
      <c r="R433" s="26" t="s">
        <v>183</v>
      </c>
      <c r="S433" s="26" t="s">
        <v>233</v>
      </c>
      <c r="T433" s="27" t="n">
        <v>46018</v>
      </c>
      <c r="U433" s="26" t="n">
        <v>2026</v>
      </c>
      <c r="V433" s="26"/>
    </row>
    <row r="434" customFormat="false" ht="15" hidden="false" customHeight="true" outlineLevel="0" collapsed="false">
      <c r="A434" s="29" t="s">
        <v>2486</v>
      </c>
      <c r="B434" s="29" t="n">
        <v>430</v>
      </c>
      <c r="C434" s="29" t="s">
        <v>2487</v>
      </c>
      <c r="D434" s="29" t="s">
        <v>1633</v>
      </c>
      <c r="E434" s="29" t="s">
        <v>206</v>
      </c>
      <c r="F434" s="29"/>
      <c r="G434" s="30" t="n">
        <v>44954</v>
      </c>
      <c r="H434" s="29" t="s">
        <v>177</v>
      </c>
      <c r="I434" s="29" t="s">
        <v>1994</v>
      </c>
      <c r="J434" s="29" t="s">
        <v>383</v>
      </c>
      <c r="K434" s="31" t="n">
        <v>30.8</v>
      </c>
      <c r="L434" s="31" t="n">
        <v>10.2</v>
      </c>
      <c r="M434" s="29" t="s">
        <v>900</v>
      </c>
      <c r="N434" s="29" t="n">
        <v>36</v>
      </c>
      <c r="O434" s="29" t="s">
        <v>2488</v>
      </c>
      <c r="P434" s="29" t="s">
        <v>2489</v>
      </c>
      <c r="Q434" s="29" t="s">
        <v>240</v>
      </c>
      <c r="R434" s="29" t="s">
        <v>171</v>
      </c>
      <c r="S434" s="29" t="s">
        <v>241</v>
      </c>
      <c r="T434" s="30" t="n">
        <v>46016</v>
      </c>
      <c r="U434" s="29" t="n">
        <v>2026</v>
      </c>
      <c r="V434" s="29"/>
    </row>
    <row r="435" customFormat="false" ht="15" hidden="false" customHeight="true" outlineLevel="0" collapsed="false">
      <c r="A435" s="26" t="s">
        <v>2490</v>
      </c>
      <c r="B435" s="26" t="n">
        <v>431</v>
      </c>
      <c r="C435" s="26" t="s">
        <v>2491</v>
      </c>
      <c r="D435" s="26" t="s">
        <v>2492</v>
      </c>
      <c r="E435" s="26" t="s">
        <v>188</v>
      </c>
      <c r="F435" s="26"/>
      <c r="G435" s="27" t="n">
        <v>44954</v>
      </c>
      <c r="H435" s="26" t="s">
        <v>177</v>
      </c>
      <c r="I435" s="26" t="s">
        <v>1943</v>
      </c>
      <c r="J435" s="26" t="s">
        <v>198</v>
      </c>
      <c r="K435" s="28" t="n">
        <v>58.4</v>
      </c>
      <c r="L435" s="28" t="n">
        <v>18.6</v>
      </c>
      <c r="M435" s="26" t="s">
        <v>199</v>
      </c>
      <c r="N435" s="26" t="n">
        <v>32</v>
      </c>
      <c r="O435" s="26" t="s">
        <v>2493</v>
      </c>
      <c r="P435" s="26" t="s">
        <v>2494</v>
      </c>
      <c r="Q435" s="26" t="s">
        <v>232</v>
      </c>
      <c r="R435" s="26" t="s">
        <v>183</v>
      </c>
      <c r="S435" s="26" t="s">
        <v>233</v>
      </c>
      <c r="T435" s="27" t="n">
        <v>46010</v>
      </c>
      <c r="U435" s="26" t="n">
        <v>2026</v>
      </c>
      <c r="V435" s="26"/>
    </row>
    <row r="436" customFormat="false" ht="15" hidden="false" customHeight="true" outlineLevel="0" collapsed="false">
      <c r="A436" s="29" t="s">
        <v>2495</v>
      </c>
      <c r="B436" s="29" t="n">
        <v>432</v>
      </c>
      <c r="C436" s="29" t="s">
        <v>648</v>
      </c>
      <c r="D436" s="29" t="s">
        <v>1134</v>
      </c>
      <c r="E436" s="29" t="s">
        <v>245</v>
      </c>
      <c r="F436" s="29" t="s">
        <v>2496</v>
      </c>
      <c r="G436" s="30" t="n">
        <v>44954</v>
      </c>
      <c r="H436" s="29" t="s">
        <v>177</v>
      </c>
      <c r="I436" s="29" t="s">
        <v>751</v>
      </c>
      <c r="J436" s="29" t="s">
        <v>208</v>
      </c>
      <c r="K436" s="31" t="n">
        <v>26.2</v>
      </c>
      <c r="L436" s="31" t="n">
        <v>7.9</v>
      </c>
      <c r="M436" s="29" t="s">
        <v>209</v>
      </c>
      <c r="N436" s="29" t="n">
        <v>28</v>
      </c>
      <c r="O436" s="29" t="s">
        <v>2497</v>
      </c>
      <c r="P436" s="29" t="s">
        <v>2498</v>
      </c>
      <c r="Q436" s="29" t="s">
        <v>232</v>
      </c>
      <c r="R436" s="29" t="s">
        <v>183</v>
      </c>
      <c r="S436" s="29" t="s">
        <v>233</v>
      </c>
      <c r="T436" s="30" t="n">
        <v>46006</v>
      </c>
      <c r="U436" s="29" t="n">
        <v>2026</v>
      </c>
      <c r="V436" s="29"/>
    </row>
    <row r="437" customFormat="false" ht="15" hidden="false" customHeight="true" outlineLevel="0" collapsed="false">
      <c r="A437" s="26" t="s">
        <v>2499</v>
      </c>
      <c r="B437" s="26" t="n">
        <v>433</v>
      </c>
      <c r="C437" s="26" t="s">
        <v>2500</v>
      </c>
      <c r="D437" s="26" t="s">
        <v>512</v>
      </c>
      <c r="E437" s="26" t="s">
        <v>206</v>
      </c>
      <c r="F437" s="26"/>
      <c r="G437" s="27" t="n">
        <v>44954</v>
      </c>
      <c r="H437" s="26" t="s">
        <v>177</v>
      </c>
      <c r="I437" s="26" t="s">
        <v>2501</v>
      </c>
      <c r="J437" s="26" t="s">
        <v>259</v>
      </c>
      <c r="K437" s="28" t="n">
        <v>36.8</v>
      </c>
      <c r="L437" s="28" t="n">
        <v>11.1</v>
      </c>
      <c r="M437" s="26" t="s">
        <v>199</v>
      </c>
      <c r="N437" s="26" t="n">
        <v>36</v>
      </c>
      <c r="O437" s="26" t="s">
        <v>2502</v>
      </c>
      <c r="P437" s="26" t="s">
        <v>2503</v>
      </c>
      <c r="Q437" s="26" t="s">
        <v>240</v>
      </c>
      <c r="R437" s="26" t="s">
        <v>171</v>
      </c>
      <c r="S437" s="26" t="s">
        <v>241</v>
      </c>
      <c r="T437" s="27" t="n">
        <v>46011</v>
      </c>
      <c r="U437" s="26" t="n">
        <v>2026</v>
      </c>
      <c r="V437" s="26"/>
    </row>
    <row r="438" customFormat="false" ht="15" hidden="false" customHeight="true" outlineLevel="0" collapsed="false">
      <c r="A438" s="29" t="s">
        <v>2504</v>
      </c>
      <c r="B438" s="29" t="n">
        <v>434</v>
      </c>
      <c r="C438" s="29" t="s">
        <v>496</v>
      </c>
      <c r="D438" s="29" t="s">
        <v>1531</v>
      </c>
      <c r="E438" s="29" t="s">
        <v>188</v>
      </c>
      <c r="F438" s="29"/>
      <c r="G438" s="30" t="n">
        <v>44958</v>
      </c>
      <c r="H438" s="29" t="s">
        <v>177</v>
      </c>
      <c r="I438" s="29" t="s">
        <v>2505</v>
      </c>
      <c r="J438" s="29" t="s">
        <v>198</v>
      </c>
      <c r="K438" s="31" t="n">
        <v>44.4</v>
      </c>
      <c r="L438" s="31" t="n">
        <v>13.6</v>
      </c>
      <c r="M438" s="29" t="s">
        <v>209</v>
      </c>
      <c r="N438" s="29" t="n">
        <v>40</v>
      </c>
      <c r="O438" s="29" t="s">
        <v>2506</v>
      </c>
      <c r="P438" s="29" t="s">
        <v>2507</v>
      </c>
      <c r="Q438" s="29" t="s">
        <v>252</v>
      </c>
      <c r="R438" s="29" t="s">
        <v>171</v>
      </c>
      <c r="S438" s="29" t="s">
        <v>253</v>
      </c>
      <c r="T438" s="30" t="n">
        <v>46003</v>
      </c>
      <c r="U438" s="29" t="n">
        <v>2026</v>
      </c>
      <c r="V438" s="29"/>
    </row>
    <row r="439" customFormat="false" ht="15" hidden="false" customHeight="true" outlineLevel="0" collapsed="false">
      <c r="A439" s="26" t="s">
        <v>2508</v>
      </c>
      <c r="B439" s="26" t="n">
        <v>435</v>
      </c>
      <c r="C439" s="26" t="s">
        <v>2509</v>
      </c>
      <c r="D439" s="26" t="s">
        <v>701</v>
      </c>
      <c r="E439" s="26" t="s">
        <v>188</v>
      </c>
      <c r="F439" s="26"/>
      <c r="G439" s="27" t="n">
        <v>44958</v>
      </c>
      <c r="H439" s="26" t="s">
        <v>177</v>
      </c>
      <c r="I439" s="26" t="s">
        <v>1757</v>
      </c>
      <c r="J439" s="26" t="s">
        <v>322</v>
      </c>
      <c r="K439" s="28" t="n">
        <v>39.3</v>
      </c>
      <c r="L439" s="28" t="n">
        <v>12.2</v>
      </c>
      <c r="M439" s="26" t="s">
        <v>167</v>
      </c>
      <c r="N439" s="26" t="n">
        <v>45</v>
      </c>
      <c r="O439" s="26" t="s">
        <v>2510</v>
      </c>
      <c r="P439" s="26" t="s">
        <v>2511</v>
      </c>
      <c r="Q439" s="26" t="s">
        <v>262</v>
      </c>
      <c r="R439" s="26" t="s">
        <v>171</v>
      </c>
      <c r="S439" s="26" t="s">
        <v>263</v>
      </c>
      <c r="T439" s="27" t="n">
        <v>45992</v>
      </c>
      <c r="U439" s="26" t="n">
        <v>2026</v>
      </c>
      <c r="V439" s="26"/>
    </row>
    <row r="440" customFormat="false" ht="15" hidden="false" customHeight="true" outlineLevel="0" collapsed="false">
      <c r="A440" s="29" t="s">
        <v>2512</v>
      </c>
      <c r="B440" s="29" t="n">
        <v>436</v>
      </c>
      <c r="C440" s="29" t="s">
        <v>1564</v>
      </c>
      <c r="D440" s="29" t="s">
        <v>1531</v>
      </c>
      <c r="E440" s="29" t="s">
        <v>195</v>
      </c>
      <c r="F440" s="29" t="s">
        <v>2513</v>
      </c>
      <c r="G440" s="30" t="n">
        <v>44959</v>
      </c>
      <c r="H440" s="29" t="s">
        <v>177</v>
      </c>
      <c r="I440" s="29" t="s">
        <v>1199</v>
      </c>
      <c r="J440" s="29" t="s">
        <v>383</v>
      </c>
      <c r="K440" s="31" t="n">
        <v>33.7</v>
      </c>
      <c r="L440" s="31" t="n">
        <v>10.5</v>
      </c>
      <c r="M440" s="29" t="s">
        <v>167</v>
      </c>
      <c r="N440" s="29" t="n">
        <v>32</v>
      </c>
      <c r="O440" s="29" t="s">
        <v>2514</v>
      </c>
      <c r="P440" s="29" t="s">
        <v>2515</v>
      </c>
      <c r="Q440" s="29" t="s">
        <v>338</v>
      </c>
      <c r="R440" s="29" t="s">
        <v>171</v>
      </c>
      <c r="S440" s="29" t="s">
        <v>339</v>
      </c>
      <c r="T440" s="30" t="n">
        <v>46002</v>
      </c>
      <c r="U440" s="29" t="n">
        <v>2026</v>
      </c>
      <c r="V440" s="29"/>
    </row>
    <row r="441" customFormat="false" ht="15" hidden="false" customHeight="true" outlineLevel="0" collapsed="false">
      <c r="A441" s="26" t="s">
        <v>2516</v>
      </c>
      <c r="B441" s="26" t="n">
        <v>437</v>
      </c>
      <c r="C441" s="26" t="s">
        <v>2517</v>
      </c>
      <c r="D441" s="26" t="s">
        <v>1406</v>
      </c>
      <c r="E441" s="26" t="s">
        <v>206</v>
      </c>
      <c r="F441" s="26"/>
      <c r="G441" s="27" t="n">
        <v>44959</v>
      </c>
      <c r="H441" s="26" t="s">
        <v>177</v>
      </c>
      <c r="I441" s="26" t="s">
        <v>2137</v>
      </c>
      <c r="J441" s="26" t="s">
        <v>208</v>
      </c>
      <c r="K441" s="28" t="n">
        <v>31.9</v>
      </c>
      <c r="L441" s="28" t="n">
        <v>10.5</v>
      </c>
      <c r="M441" s="26" t="s">
        <v>179</v>
      </c>
      <c r="N441" s="26" t="n">
        <v>45</v>
      </c>
      <c r="O441" s="26" t="s">
        <v>2518</v>
      </c>
      <c r="P441" s="26" t="s">
        <v>2519</v>
      </c>
      <c r="Q441" s="26" t="s">
        <v>221</v>
      </c>
      <c r="R441" s="26" t="s">
        <v>183</v>
      </c>
      <c r="S441" s="26" t="s">
        <v>222</v>
      </c>
      <c r="T441" s="27" t="n">
        <v>45993</v>
      </c>
      <c r="U441" s="26" t="n">
        <v>2026</v>
      </c>
      <c r="V441" s="26"/>
    </row>
    <row r="442" customFormat="false" ht="15" hidden="false" customHeight="true" outlineLevel="0" collapsed="false">
      <c r="A442" s="29" t="s">
        <v>2520</v>
      </c>
      <c r="B442" s="29" t="n">
        <v>438</v>
      </c>
      <c r="C442" s="29" t="s">
        <v>2521</v>
      </c>
      <c r="D442" s="29" t="s">
        <v>977</v>
      </c>
      <c r="E442" s="29" t="s">
        <v>188</v>
      </c>
      <c r="F442" s="29"/>
      <c r="G442" s="30" t="n">
        <v>44960</v>
      </c>
      <c r="H442" s="29" t="s">
        <v>177</v>
      </c>
      <c r="I442" s="29" t="s">
        <v>1425</v>
      </c>
      <c r="J442" s="29" t="s">
        <v>383</v>
      </c>
      <c r="K442" s="31" t="n">
        <v>28.7</v>
      </c>
      <c r="L442" s="31" t="n">
        <v>9.5</v>
      </c>
      <c r="M442" s="29" t="s">
        <v>179</v>
      </c>
      <c r="N442" s="29" t="n">
        <v>45</v>
      </c>
      <c r="O442" s="29" t="s">
        <v>2522</v>
      </c>
      <c r="P442" s="29" t="s">
        <v>2523</v>
      </c>
      <c r="Q442" s="29" t="s">
        <v>461</v>
      </c>
      <c r="R442" s="29" t="s">
        <v>183</v>
      </c>
      <c r="S442" s="29" t="s">
        <v>462</v>
      </c>
      <c r="T442" s="30" t="n">
        <v>46008</v>
      </c>
      <c r="U442" s="29" t="n">
        <v>2026</v>
      </c>
      <c r="V442" s="29"/>
    </row>
    <row r="443" customFormat="false" ht="15" hidden="false" customHeight="true" outlineLevel="0" collapsed="false">
      <c r="A443" s="26" t="s">
        <v>2524</v>
      </c>
      <c r="B443" s="26" t="n">
        <v>439</v>
      </c>
      <c r="C443" s="26" t="s">
        <v>1236</v>
      </c>
      <c r="D443" s="26" t="s">
        <v>412</v>
      </c>
      <c r="E443" s="26" t="s">
        <v>188</v>
      </c>
      <c r="F443" s="26"/>
      <c r="G443" s="27" t="n">
        <v>44960</v>
      </c>
      <c r="H443" s="26" t="s">
        <v>177</v>
      </c>
      <c r="I443" s="26" t="s">
        <v>2525</v>
      </c>
      <c r="J443" s="26" t="s">
        <v>229</v>
      </c>
      <c r="K443" s="28" t="n">
        <v>28.5</v>
      </c>
      <c r="L443" s="28" t="n">
        <v>9.3</v>
      </c>
      <c r="M443" s="26" t="s">
        <v>199</v>
      </c>
      <c r="N443" s="26" t="n">
        <v>36</v>
      </c>
      <c r="O443" s="26" t="s">
        <v>2526</v>
      </c>
      <c r="P443" s="26" t="s">
        <v>2527</v>
      </c>
      <c r="Q443" s="26" t="s">
        <v>232</v>
      </c>
      <c r="R443" s="26" t="s">
        <v>183</v>
      </c>
      <c r="S443" s="26" t="s">
        <v>233</v>
      </c>
      <c r="T443" s="27" t="n">
        <v>45994</v>
      </c>
      <c r="U443" s="26" t="n">
        <v>2026</v>
      </c>
      <c r="V443" s="26"/>
    </row>
    <row r="444" customFormat="false" ht="15" hidden="false" customHeight="true" outlineLevel="0" collapsed="false">
      <c r="A444" s="29" t="s">
        <v>2528</v>
      </c>
      <c r="B444" s="29" t="n">
        <v>440</v>
      </c>
      <c r="C444" s="29" t="s">
        <v>2529</v>
      </c>
      <c r="D444" s="29" t="s">
        <v>910</v>
      </c>
      <c r="E444" s="29" t="s">
        <v>311</v>
      </c>
      <c r="F444" s="29" t="s">
        <v>2530</v>
      </c>
      <c r="G444" s="30" t="n">
        <v>44960</v>
      </c>
      <c r="H444" s="29" t="s">
        <v>177</v>
      </c>
      <c r="I444" s="29" t="s">
        <v>1306</v>
      </c>
      <c r="J444" s="29" t="s">
        <v>259</v>
      </c>
      <c r="K444" s="31" t="n">
        <v>50.1</v>
      </c>
      <c r="L444" s="31" t="n">
        <v>15.5</v>
      </c>
      <c r="M444" s="29" t="s">
        <v>179</v>
      </c>
      <c r="N444" s="29" t="n">
        <v>24</v>
      </c>
      <c r="O444" s="29" t="s">
        <v>2531</v>
      </c>
      <c r="P444" s="29" t="s">
        <v>2532</v>
      </c>
      <c r="Q444" s="29" t="s">
        <v>338</v>
      </c>
      <c r="R444" s="29" t="s">
        <v>171</v>
      </c>
      <c r="S444" s="29" t="s">
        <v>339</v>
      </c>
      <c r="T444" s="30" t="n">
        <v>46010</v>
      </c>
      <c r="U444" s="29" t="n">
        <v>2026</v>
      </c>
      <c r="V444" s="29"/>
    </row>
    <row r="445" customFormat="false" ht="15" hidden="false" customHeight="true" outlineLevel="0" collapsed="false">
      <c r="A445" s="26" t="s">
        <v>2533</v>
      </c>
      <c r="B445" s="26" t="n">
        <v>441</v>
      </c>
      <c r="C445" s="26" t="s">
        <v>1393</v>
      </c>
      <c r="D445" s="26" t="s">
        <v>2534</v>
      </c>
      <c r="E445" s="26" t="s">
        <v>162</v>
      </c>
      <c r="F445" s="26" t="s">
        <v>1394</v>
      </c>
      <c r="G445" s="27" t="n">
        <v>44961</v>
      </c>
      <c r="H445" s="26" t="s">
        <v>177</v>
      </c>
      <c r="I445" s="26" t="s">
        <v>2535</v>
      </c>
      <c r="J445" s="26" t="s">
        <v>166</v>
      </c>
      <c r="K445" s="28" t="n">
        <v>25.3</v>
      </c>
      <c r="L445" s="28" t="n">
        <v>7.7</v>
      </c>
      <c r="M445" s="26" t="s">
        <v>167</v>
      </c>
      <c r="N445" s="26" t="n">
        <v>32</v>
      </c>
      <c r="O445" s="26" t="s">
        <v>2536</v>
      </c>
      <c r="P445" s="26"/>
      <c r="Q445" s="26" t="s">
        <v>338</v>
      </c>
      <c r="R445" s="26" t="s">
        <v>171</v>
      </c>
      <c r="S445" s="26" t="s">
        <v>339</v>
      </c>
      <c r="T445" s="27" t="n">
        <v>46013</v>
      </c>
      <c r="U445" s="26" t="n">
        <v>2026</v>
      </c>
      <c r="V445" s="26"/>
    </row>
    <row r="446" customFormat="false" ht="15" hidden="false" customHeight="true" outlineLevel="0" collapsed="false">
      <c r="A446" s="29" t="s">
        <v>2537</v>
      </c>
      <c r="B446" s="29" t="n">
        <v>442</v>
      </c>
      <c r="C446" s="29" t="s">
        <v>333</v>
      </c>
      <c r="D446" s="29" t="s">
        <v>611</v>
      </c>
      <c r="E446" s="29" t="s">
        <v>226</v>
      </c>
      <c r="F446" s="29" t="s">
        <v>2538</v>
      </c>
      <c r="G446" s="30" t="n">
        <v>44961</v>
      </c>
      <c r="H446" s="29" t="s">
        <v>177</v>
      </c>
      <c r="I446" s="29" t="s">
        <v>419</v>
      </c>
      <c r="J446" s="29" t="s">
        <v>248</v>
      </c>
      <c r="K446" s="31" t="n">
        <v>43.4</v>
      </c>
      <c r="L446" s="31" t="n">
        <v>13</v>
      </c>
      <c r="M446" s="29" t="s">
        <v>314</v>
      </c>
      <c r="N446" s="29" t="n">
        <v>28</v>
      </c>
      <c r="O446" s="29" t="s">
        <v>168</v>
      </c>
      <c r="P446" s="29" t="s">
        <v>2539</v>
      </c>
      <c r="Q446" s="29" t="s">
        <v>212</v>
      </c>
      <c r="R446" s="29" t="s">
        <v>171</v>
      </c>
      <c r="S446" s="29" t="s">
        <v>213</v>
      </c>
      <c r="T446" s="30" t="n">
        <v>45996</v>
      </c>
      <c r="U446" s="29" t="n">
        <v>2026</v>
      </c>
      <c r="V446" s="29"/>
    </row>
    <row r="447" customFormat="false" ht="15" hidden="false" customHeight="true" outlineLevel="0" collapsed="false">
      <c r="A447" s="26" t="s">
        <v>2540</v>
      </c>
      <c r="B447" s="26" t="n">
        <v>443</v>
      </c>
      <c r="C447" s="26" t="s">
        <v>2541</v>
      </c>
      <c r="D447" s="26" t="s">
        <v>701</v>
      </c>
      <c r="E447" s="26" t="s">
        <v>188</v>
      </c>
      <c r="F447" s="26"/>
      <c r="G447" s="27" t="n">
        <v>44961</v>
      </c>
      <c r="H447" s="26" t="s">
        <v>177</v>
      </c>
      <c r="I447" s="26" t="s">
        <v>744</v>
      </c>
      <c r="J447" s="26" t="s">
        <v>198</v>
      </c>
      <c r="K447" s="28" t="n">
        <v>38.4</v>
      </c>
      <c r="L447" s="28" t="n">
        <v>11.4</v>
      </c>
      <c r="M447" s="26" t="s">
        <v>209</v>
      </c>
      <c r="N447" s="26" t="n">
        <v>50</v>
      </c>
      <c r="O447" s="26" t="s">
        <v>2542</v>
      </c>
      <c r="P447" s="26" t="s">
        <v>2543</v>
      </c>
      <c r="Q447" s="26" t="s">
        <v>461</v>
      </c>
      <c r="R447" s="26" t="s">
        <v>183</v>
      </c>
      <c r="S447" s="26" t="s">
        <v>462</v>
      </c>
      <c r="T447" s="27" t="n">
        <v>46003</v>
      </c>
      <c r="U447" s="26" t="n">
        <v>2026</v>
      </c>
      <c r="V447" s="26"/>
    </row>
    <row r="448" customFormat="false" ht="15" hidden="false" customHeight="true" outlineLevel="0" collapsed="false">
      <c r="A448" s="29" t="s">
        <v>2544</v>
      </c>
      <c r="B448" s="29" t="n">
        <v>444</v>
      </c>
      <c r="C448" s="29" t="s">
        <v>2545</v>
      </c>
      <c r="D448" s="29" t="s">
        <v>2546</v>
      </c>
      <c r="E448" s="29" t="s">
        <v>188</v>
      </c>
      <c r="F448" s="29"/>
      <c r="G448" s="30" t="n">
        <v>44962</v>
      </c>
      <c r="H448" s="29" t="s">
        <v>295</v>
      </c>
      <c r="I448" s="29" t="s">
        <v>413</v>
      </c>
      <c r="J448" s="29" t="s">
        <v>166</v>
      </c>
      <c r="K448" s="31" t="n">
        <v>51.7</v>
      </c>
      <c r="L448" s="31" t="n">
        <v>18.5</v>
      </c>
      <c r="M448" s="29" t="s">
        <v>209</v>
      </c>
      <c r="N448" s="29" t="n">
        <v>45</v>
      </c>
      <c r="O448" s="29" t="s">
        <v>2547</v>
      </c>
      <c r="P448" s="29" t="s">
        <v>2548</v>
      </c>
      <c r="Q448" s="29" t="s">
        <v>338</v>
      </c>
      <c r="R448" s="29" t="s">
        <v>171</v>
      </c>
      <c r="S448" s="29" t="s">
        <v>339</v>
      </c>
      <c r="T448" s="30" t="n">
        <v>46009</v>
      </c>
      <c r="U448" s="29" t="n">
        <v>2026</v>
      </c>
      <c r="V448" s="29"/>
    </row>
    <row r="449" customFormat="false" ht="15" hidden="false" customHeight="true" outlineLevel="0" collapsed="false">
      <c r="A449" s="26" t="s">
        <v>2549</v>
      </c>
      <c r="B449" s="26" t="n">
        <v>445</v>
      </c>
      <c r="C449" s="26" t="s">
        <v>2550</v>
      </c>
      <c r="D449" s="26" t="s">
        <v>2551</v>
      </c>
      <c r="E449" s="26" t="s">
        <v>267</v>
      </c>
      <c r="F449" s="26" t="s">
        <v>2552</v>
      </c>
      <c r="G449" s="27" t="n">
        <v>44962</v>
      </c>
      <c r="H449" s="26" t="s">
        <v>177</v>
      </c>
      <c r="I449" s="26" t="s">
        <v>2352</v>
      </c>
      <c r="J449" s="26" t="s">
        <v>270</v>
      </c>
      <c r="K449" s="28" t="n">
        <v>43.8</v>
      </c>
      <c r="L449" s="28" t="n">
        <v>13.5</v>
      </c>
      <c r="M449" s="26" t="s">
        <v>900</v>
      </c>
      <c r="N449" s="26" t="n">
        <v>36</v>
      </c>
      <c r="O449" s="26" t="s">
        <v>2553</v>
      </c>
      <c r="P449" s="26" t="s">
        <v>2554</v>
      </c>
      <c r="Q449" s="26" t="s">
        <v>338</v>
      </c>
      <c r="R449" s="26" t="s">
        <v>171</v>
      </c>
      <c r="S449" s="26" t="s">
        <v>339</v>
      </c>
      <c r="T449" s="27" t="n">
        <v>45994</v>
      </c>
      <c r="U449" s="26" t="n">
        <v>2026</v>
      </c>
      <c r="V449" s="26"/>
    </row>
    <row r="450" customFormat="false" ht="15" hidden="false" customHeight="true" outlineLevel="0" collapsed="false">
      <c r="A450" s="29" t="s">
        <v>2555</v>
      </c>
      <c r="B450" s="29" t="n">
        <v>446</v>
      </c>
      <c r="C450" s="29" t="s">
        <v>2556</v>
      </c>
      <c r="D450" s="29" t="s">
        <v>1134</v>
      </c>
      <c r="E450" s="29" t="s">
        <v>162</v>
      </c>
      <c r="F450" s="29" t="s">
        <v>2557</v>
      </c>
      <c r="G450" s="30" t="n">
        <v>44962</v>
      </c>
      <c r="H450" s="29" t="s">
        <v>177</v>
      </c>
      <c r="I450" s="29" t="s">
        <v>2558</v>
      </c>
      <c r="J450" s="29" t="s">
        <v>248</v>
      </c>
      <c r="K450" s="31" t="n">
        <v>21.8</v>
      </c>
      <c r="L450" s="31" t="n">
        <v>7.8</v>
      </c>
      <c r="M450" s="29" t="s">
        <v>276</v>
      </c>
      <c r="N450" s="29" t="n">
        <v>24</v>
      </c>
      <c r="O450" s="29" t="s">
        <v>2559</v>
      </c>
      <c r="P450" s="29" t="s">
        <v>2560</v>
      </c>
      <c r="Q450" s="29" t="s">
        <v>202</v>
      </c>
      <c r="R450" s="29" t="s">
        <v>171</v>
      </c>
      <c r="S450" s="29" t="s">
        <v>203</v>
      </c>
      <c r="T450" s="30" t="n">
        <v>46018</v>
      </c>
      <c r="U450" s="29" t="n">
        <v>2026</v>
      </c>
      <c r="V450" s="29"/>
    </row>
    <row r="451" customFormat="false" ht="15" hidden="false" customHeight="true" outlineLevel="0" collapsed="false">
      <c r="A451" s="26" t="s">
        <v>2561</v>
      </c>
      <c r="B451" s="26" t="n">
        <v>447</v>
      </c>
      <c r="C451" s="26" t="s">
        <v>575</v>
      </c>
      <c r="D451" s="26" t="s">
        <v>2562</v>
      </c>
      <c r="E451" s="26" t="s">
        <v>188</v>
      </c>
      <c r="F451" s="26"/>
      <c r="G451" s="27" t="n">
        <v>44962</v>
      </c>
      <c r="H451" s="26" t="s">
        <v>177</v>
      </c>
      <c r="I451" s="26" t="s">
        <v>2111</v>
      </c>
      <c r="J451" s="26" t="s">
        <v>198</v>
      </c>
      <c r="K451" s="28" t="n">
        <v>41.3</v>
      </c>
      <c r="L451" s="28" t="n">
        <v>12.8</v>
      </c>
      <c r="M451" s="26" t="s">
        <v>179</v>
      </c>
      <c r="N451" s="26" t="n">
        <v>24</v>
      </c>
      <c r="O451" s="26" t="s">
        <v>2563</v>
      </c>
      <c r="P451" s="26" t="s">
        <v>2564</v>
      </c>
      <c r="Q451" s="26" t="s">
        <v>221</v>
      </c>
      <c r="R451" s="26" t="s">
        <v>183</v>
      </c>
      <c r="S451" s="26" t="s">
        <v>222</v>
      </c>
      <c r="T451" s="27" t="n">
        <v>45995</v>
      </c>
      <c r="U451" s="26" t="n">
        <v>2026</v>
      </c>
      <c r="V451" s="26"/>
    </row>
    <row r="452" customFormat="false" ht="15" hidden="false" customHeight="true" outlineLevel="0" collapsed="false">
      <c r="A452" s="29" t="s">
        <v>2565</v>
      </c>
      <c r="B452" s="29" t="n">
        <v>448</v>
      </c>
      <c r="C452" s="29" t="s">
        <v>822</v>
      </c>
      <c r="D452" s="29" t="s">
        <v>507</v>
      </c>
      <c r="E452" s="29" t="s">
        <v>188</v>
      </c>
      <c r="F452" s="29"/>
      <c r="G452" s="30" t="n">
        <v>44964</v>
      </c>
      <c r="H452" s="29" t="s">
        <v>177</v>
      </c>
      <c r="I452" s="29" t="s">
        <v>2566</v>
      </c>
      <c r="J452" s="29" t="s">
        <v>345</v>
      </c>
      <c r="K452" s="31" t="n">
        <v>61.7</v>
      </c>
      <c r="L452" s="31" t="n">
        <v>21.7</v>
      </c>
      <c r="M452" s="29" t="s">
        <v>314</v>
      </c>
      <c r="N452" s="29" t="n">
        <v>28</v>
      </c>
      <c r="O452" s="29" t="s">
        <v>2567</v>
      </c>
      <c r="P452" s="29" t="s">
        <v>2568</v>
      </c>
      <c r="Q452" s="29" t="s">
        <v>262</v>
      </c>
      <c r="R452" s="29" t="s">
        <v>171</v>
      </c>
      <c r="S452" s="29" t="s">
        <v>263</v>
      </c>
      <c r="T452" s="30" t="n">
        <v>45993</v>
      </c>
      <c r="U452" s="29" t="n">
        <v>2026</v>
      </c>
      <c r="V452" s="29"/>
    </row>
    <row r="453" customFormat="false" ht="15" hidden="false" customHeight="true" outlineLevel="0" collapsed="false">
      <c r="A453" s="26" t="s">
        <v>2569</v>
      </c>
      <c r="B453" s="26" t="n">
        <v>449</v>
      </c>
      <c r="C453" s="26" t="s">
        <v>2570</v>
      </c>
      <c r="D453" s="26" t="s">
        <v>326</v>
      </c>
      <c r="E453" s="26" t="s">
        <v>226</v>
      </c>
      <c r="F453" s="26" t="s">
        <v>2571</v>
      </c>
      <c r="G453" s="27" t="n">
        <v>44964</v>
      </c>
      <c r="H453" s="26" t="s">
        <v>177</v>
      </c>
      <c r="I453" s="26" t="s">
        <v>2433</v>
      </c>
      <c r="J453" s="26" t="s">
        <v>345</v>
      </c>
      <c r="K453" s="28" t="n">
        <v>32.7</v>
      </c>
      <c r="L453" s="28" t="n">
        <v>11.4</v>
      </c>
      <c r="M453" s="26" t="s">
        <v>209</v>
      </c>
      <c r="N453" s="26" t="n">
        <v>40</v>
      </c>
      <c r="O453" s="26" t="s">
        <v>2572</v>
      </c>
      <c r="P453" s="26" t="s">
        <v>2573</v>
      </c>
      <c r="Q453" s="26" t="s">
        <v>170</v>
      </c>
      <c r="R453" s="26" t="s">
        <v>171</v>
      </c>
      <c r="S453" s="26" t="s">
        <v>172</v>
      </c>
      <c r="T453" s="27" t="n">
        <v>46014</v>
      </c>
      <c r="U453" s="26" t="n">
        <v>2026</v>
      </c>
      <c r="V453" s="26"/>
    </row>
    <row r="454" customFormat="false" ht="15" hidden="false" customHeight="true" outlineLevel="0" collapsed="false">
      <c r="A454" s="29" t="s">
        <v>2574</v>
      </c>
      <c r="B454" s="29" t="n">
        <v>450</v>
      </c>
      <c r="C454" s="29" t="s">
        <v>610</v>
      </c>
      <c r="D454" s="29" t="s">
        <v>2575</v>
      </c>
      <c r="E454" s="29" t="s">
        <v>162</v>
      </c>
      <c r="F454" s="29" t="s">
        <v>2576</v>
      </c>
      <c r="G454" s="30" t="n">
        <v>44964</v>
      </c>
      <c r="H454" s="29" t="s">
        <v>177</v>
      </c>
      <c r="I454" s="29" t="s">
        <v>685</v>
      </c>
      <c r="J454" s="29" t="s">
        <v>345</v>
      </c>
      <c r="K454" s="31" t="n">
        <v>22.6</v>
      </c>
      <c r="L454" s="31" t="n">
        <v>6.8</v>
      </c>
      <c r="M454" s="29" t="s">
        <v>276</v>
      </c>
      <c r="N454" s="29" t="n">
        <v>32</v>
      </c>
      <c r="O454" s="29" t="s">
        <v>2577</v>
      </c>
      <c r="P454" s="29" t="s">
        <v>2578</v>
      </c>
      <c r="Q454" s="29" t="s">
        <v>240</v>
      </c>
      <c r="R454" s="29" t="s">
        <v>171</v>
      </c>
      <c r="S454" s="29" t="s">
        <v>241</v>
      </c>
      <c r="T454" s="30" t="n">
        <v>46003</v>
      </c>
      <c r="U454" s="29" t="n">
        <v>2026</v>
      </c>
      <c r="V454" s="29"/>
    </row>
    <row r="455" customFormat="false" ht="15" hidden="false" customHeight="true" outlineLevel="0" collapsed="false">
      <c r="A455" s="26" t="s">
        <v>2579</v>
      </c>
      <c r="B455" s="26" t="n">
        <v>451</v>
      </c>
      <c r="C455" s="26" t="s">
        <v>549</v>
      </c>
      <c r="D455" s="26" t="s">
        <v>816</v>
      </c>
      <c r="E455" s="26" t="s">
        <v>162</v>
      </c>
      <c r="F455" s="26" t="s">
        <v>551</v>
      </c>
      <c r="G455" s="27" t="n">
        <v>44964</v>
      </c>
      <c r="H455" s="26" t="s">
        <v>177</v>
      </c>
      <c r="I455" s="26" t="s">
        <v>2389</v>
      </c>
      <c r="J455" s="26" t="s">
        <v>259</v>
      </c>
      <c r="K455" s="28" t="n">
        <v>34.8</v>
      </c>
      <c r="L455" s="28" t="n">
        <v>11.2</v>
      </c>
      <c r="M455" s="26" t="s">
        <v>167</v>
      </c>
      <c r="N455" s="26" t="n">
        <v>50</v>
      </c>
      <c r="O455" s="26" t="s">
        <v>2580</v>
      </c>
      <c r="P455" s="26" t="s">
        <v>2581</v>
      </c>
      <c r="Q455" s="26" t="s">
        <v>330</v>
      </c>
      <c r="R455" s="26" t="s">
        <v>171</v>
      </c>
      <c r="S455" s="26" t="s">
        <v>331</v>
      </c>
      <c r="T455" s="27" t="n">
        <v>46016</v>
      </c>
      <c r="U455" s="26" t="n">
        <v>2026</v>
      </c>
      <c r="V455" s="26"/>
    </row>
    <row r="456" customFormat="false" ht="15" hidden="false" customHeight="true" outlineLevel="0" collapsed="false">
      <c r="A456" s="29" t="s">
        <v>2582</v>
      </c>
      <c r="B456" s="29" t="n">
        <v>452</v>
      </c>
      <c r="C456" s="29" t="s">
        <v>1702</v>
      </c>
      <c r="D456" s="29" t="s">
        <v>582</v>
      </c>
      <c r="E456" s="29" t="s">
        <v>195</v>
      </c>
      <c r="F456" s="29" t="s">
        <v>2583</v>
      </c>
      <c r="G456" s="30" t="n">
        <v>44964</v>
      </c>
      <c r="H456" s="29" t="s">
        <v>177</v>
      </c>
      <c r="I456" s="29" t="s">
        <v>2584</v>
      </c>
      <c r="J456" s="29" t="s">
        <v>198</v>
      </c>
      <c r="K456" s="31" t="n">
        <v>52.1</v>
      </c>
      <c r="L456" s="31" t="n">
        <v>17.1</v>
      </c>
      <c r="M456" s="29" t="s">
        <v>179</v>
      </c>
      <c r="N456" s="29" t="n">
        <v>36</v>
      </c>
      <c r="O456" s="29" t="s">
        <v>2585</v>
      </c>
      <c r="P456" s="29" t="s">
        <v>2586</v>
      </c>
      <c r="Q456" s="29" t="s">
        <v>221</v>
      </c>
      <c r="R456" s="29" t="s">
        <v>183</v>
      </c>
      <c r="S456" s="29" t="s">
        <v>222</v>
      </c>
      <c r="T456" s="30" t="n">
        <v>46002</v>
      </c>
      <c r="U456" s="29" t="n">
        <v>2026</v>
      </c>
      <c r="V456" s="29"/>
    </row>
    <row r="457" customFormat="false" ht="15" hidden="false" customHeight="true" outlineLevel="0" collapsed="false">
      <c r="A457" s="26" t="s">
        <v>2587</v>
      </c>
      <c r="B457" s="26" t="n">
        <v>453</v>
      </c>
      <c r="C457" s="26" t="s">
        <v>889</v>
      </c>
      <c r="D457" s="26" t="s">
        <v>2380</v>
      </c>
      <c r="E457" s="26" t="s">
        <v>162</v>
      </c>
      <c r="F457" s="26" t="s">
        <v>2588</v>
      </c>
      <c r="G457" s="27" t="n">
        <v>44965</v>
      </c>
      <c r="H457" s="26" t="s">
        <v>177</v>
      </c>
      <c r="I457" s="26" t="s">
        <v>1829</v>
      </c>
      <c r="J457" s="26" t="s">
        <v>166</v>
      </c>
      <c r="K457" s="28" t="n">
        <v>40.6</v>
      </c>
      <c r="L457" s="28" t="n">
        <v>11.9</v>
      </c>
      <c r="M457" s="26" t="s">
        <v>209</v>
      </c>
      <c r="N457" s="26" t="n">
        <v>40</v>
      </c>
      <c r="O457" s="26" t="s">
        <v>2589</v>
      </c>
      <c r="P457" s="26" t="s">
        <v>2590</v>
      </c>
      <c r="Q457" s="26" t="s">
        <v>338</v>
      </c>
      <c r="R457" s="26" t="s">
        <v>171</v>
      </c>
      <c r="S457" s="26" t="s">
        <v>339</v>
      </c>
      <c r="T457" s="27" t="n">
        <v>46006</v>
      </c>
      <c r="U457" s="26" t="n">
        <v>2026</v>
      </c>
      <c r="V457" s="26"/>
    </row>
    <row r="458" customFormat="false" ht="15" hidden="false" customHeight="true" outlineLevel="0" collapsed="false">
      <c r="A458" s="29" t="s">
        <v>2591</v>
      </c>
      <c r="B458" s="29" t="n">
        <v>454</v>
      </c>
      <c r="C458" s="29" t="s">
        <v>660</v>
      </c>
      <c r="D458" s="29" t="s">
        <v>1571</v>
      </c>
      <c r="E458" s="29" t="s">
        <v>267</v>
      </c>
      <c r="F458" s="29" t="s">
        <v>662</v>
      </c>
      <c r="G458" s="30" t="n">
        <v>44967</v>
      </c>
      <c r="H458" s="29" t="s">
        <v>177</v>
      </c>
      <c r="I458" s="29" t="s">
        <v>1168</v>
      </c>
      <c r="J458" s="29" t="s">
        <v>218</v>
      </c>
      <c r="K458" s="31" t="n">
        <v>30.3</v>
      </c>
      <c r="L458" s="31" t="n">
        <v>10.6</v>
      </c>
      <c r="M458" s="29" t="s">
        <v>276</v>
      </c>
      <c r="N458" s="29" t="n">
        <v>50</v>
      </c>
      <c r="O458" s="29" t="s">
        <v>2592</v>
      </c>
      <c r="P458" s="29" t="s">
        <v>2593</v>
      </c>
      <c r="Q458" s="29" t="s">
        <v>461</v>
      </c>
      <c r="R458" s="29" t="s">
        <v>183</v>
      </c>
      <c r="S458" s="29" t="s">
        <v>462</v>
      </c>
      <c r="T458" s="30" t="n">
        <v>46005</v>
      </c>
      <c r="U458" s="29" t="n">
        <v>2026</v>
      </c>
      <c r="V458" s="29"/>
    </row>
    <row r="459" customFormat="false" ht="15" hidden="false" customHeight="true" outlineLevel="0" collapsed="false">
      <c r="A459" s="26" t="s">
        <v>2594</v>
      </c>
      <c r="B459" s="26" t="n">
        <v>455</v>
      </c>
      <c r="C459" s="26" t="s">
        <v>2269</v>
      </c>
      <c r="D459" s="26" t="s">
        <v>803</v>
      </c>
      <c r="E459" s="26" t="s">
        <v>267</v>
      </c>
      <c r="F459" s="26" t="s">
        <v>2595</v>
      </c>
      <c r="G459" s="27" t="n">
        <v>44968</v>
      </c>
      <c r="H459" s="26" t="s">
        <v>177</v>
      </c>
      <c r="I459" s="26" t="s">
        <v>2596</v>
      </c>
      <c r="J459" s="26" t="s">
        <v>383</v>
      </c>
      <c r="K459" s="28" t="n">
        <v>60.4</v>
      </c>
      <c r="L459" s="28" t="n">
        <v>21.3</v>
      </c>
      <c r="M459" s="26" t="s">
        <v>209</v>
      </c>
      <c r="N459" s="26" t="n">
        <v>40</v>
      </c>
      <c r="O459" s="26" t="s">
        <v>2597</v>
      </c>
      <c r="P459" s="26" t="s">
        <v>2598</v>
      </c>
      <c r="Q459" s="26" t="s">
        <v>338</v>
      </c>
      <c r="R459" s="26" t="s">
        <v>171</v>
      </c>
      <c r="S459" s="26" t="s">
        <v>339</v>
      </c>
      <c r="T459" s="27" t="n">
        <v>46005</v>
      </c>
      <c r="U459" s="26" t="n">
        <v>2026</v>
      </c>
      <c r="V459" s="26"/>
    </row>
    <row r="460" customFormat="false" ht="15" hidden="false" customHeight="true" outlineLevel="0" collapsed="false">
      <c r="A460" s="29" t="s">
        <v>2599</v>
      </c>
      <c r="B460" s="29" t="n">
        <v>456</v>
      </c>
      <c r="C460" s="29" t="s">
        <v>2600</v>
      </c>
      <c r="D460" s="29" t="s">
        <v>2601</v>
      </c>
      <c r="E460" s="29" t="s">
        <v>311</v>
      </c>
      <c r="F460" s="29" t="s">
        <v>2602</v>
      </c>
      <c r="G460" s="30" t="n">
        <v>44968</v>
      </c>
      <c r="H460" s="29" t="s">
        <v>177</v>
      </c>
      <c r="I460" s="29" t="s">
        <v>744</v>
      </c>
      <c r="J460" s="29" t="s">
        <v>198</v>
      </c>
      <c r="K460" s="31" t="n">
        <v>25.6</v>
      </c>
      <c r="L460" s="31" t="n">
        <v>7.5</v>
      </c>
      <c r="M460" s="29" t="s">
        <v>167</v>
      </c>
      <c r="N460" s="29" t="n">
        <v>40</v>
      </c>
      <c r="O460" s="29" t="s">
        <v>2603</v>
      </c>
      <c r="P460" s="29" t="s">
        <v>2604</v>
      </c>
      <c r="Q460" s="29" t="s">
        <v>262</v>
      </c>
      <c r="R460" s="29" t="s">
        <v>171</v>
      </c>
      <c r="S460" s="29" t="s">
        <v>263</v>
      </c>
      <c r="T460" s="30" t="n">
        <v>46014</v>
      </c>
      <c r="U460" s="29" t="n">
        <v>2026</v>
      </c>
      <c r="V460" s="29"/>
    </row>
    <row r="461" customFormat="false" ht="15" hidden="false" customHeight="true" outlineLevel="0" collapsed="false">
      <c r="A461" s="26" t="s">
        <v>2605</v>
      </c>
      <c r="B461" s="26" t="n">
        <v>457</v>
      </c>
      <c r="C461" s="26" t="s">
        <v>2606</v>
      </c>
      <c r="D461" s="26" t="s">
        <v>660</v>
      </c>
      <c r="E461" s="26" t="s">
        <v>245</v>
      </c>
      <c r="F461" s="26" t="s">
        <v>2607</v>
      </c>
      <c r="G461" s="27" t="n">
        <v>44969</v>
      </c>
      <c r="H461" s="26" t="s">
        <v>177</v>
      </c>
      <c r="I461" s="26" t="s">
        <v>2608</v>
      </c>
      <c r="J461" s="26" t="s">
        <v>383</v>
      </c>
      <c r="K461" s="28" t="n">
        <v>25.5</v>
      </c>
      <c r="L461" s="28" t="n">
        <v>7.5</v>
      </c>
      <c r="M461" s="26" t="s">
        <v>179</v>
      </c>
      <c r="N461" s="26" t="n">
        <v>40</v>
      </c>
      <c r="O461" s="26" t="s">
        <v>2609</v>
      </c>
      <c r="P461" s="26" t="s">
        <v>2610</v>
      </c>
      <c r="Q461" s="26" t="s">
        <v>170</v>
      </c>
      <c r="R461" s="26" t="s">
        <v>171</v>
      </c>
      <c r="S461" s="26" t="s">
        <v>172</v>
      </c>
      <c r="T461" s="27" t="n">
        <v>46000</v>
      </c>
      <c r="U461" s="26" t="n">
        <v>2026</v>
      </c>
      <c r="V461" s="26"/>
    </row>
    <row r="462" customFormat="false" ht="15" hidden="false" customHeight="true" outlineLevel="0" collapsed="false">
      <c r="A462" s="29" t="s">
        <v>2611</v>
      </c>
      <c r="B462" s="29" t="n">
        <v>458</v>
      </c>
      <c r="C462" s="29" t="s">
        <v>2612</v>
      </c>
      <c r="D462" s="29" t="s">
        <v>910</v>
      </c>
      <c r="E462" s="29" t="s">
        <v>267</v>
      </c>
      <c r="F462" s="29" t="s">
        <v>2613</v>
      </c>
      <c r="G462" s="30" t="n">
        <v>44969</v>
      </c>
      <c r="H462" s="29" t="s">
        <v>177</v>
      </c>
      <c r="I462" s="29" t="s">
        <v>656</v>
      </c>
      <c r="J462" s="29" t="s">
        <v>198</v>
      </c>
      <c r="K462" s="31" t="n">
        <v>22.8</v>
      </c>
      <c r="L462" s="31" t="n">
        <v>6.5</v>
      </c>
      <c r="M462" s="29" t="s">
        <v>314</v>
      </c>
      <c r="N462" s="29" t="n">
        <v>36</v>
      </c>
      <c r="O462" s="29" t="s">
        <v>2614</v>
      </c>
      <c r="P462" s="29" t="s">
        <v>2615</v>
      </c>
      <c r="Q462" s="29" t="s">
        <v>212</v>
      </c>
      <c r="R462" s="29" t="s">
        <v>171</v>
      </c>
      <c r="S462" s="29" t="s">
        <v>213</v>
      </c>
      <c r="T462" s="30" t="n">
        <v>46016</v>
      </c>
      <c r="U462" s="29" t="n">
        <v>2026</v>
      </c>
      <c r="V462" s="29"/>
    </row>
    <row r="463" customFormat="false" ht="15" hidden="false" customHeight="true" outlineLevel="0" collapsed="false">
      <c r="A463" s="26" t="s">
        <v>2616</v>
      </c>
      <c r="B463" s="26" t="n">
        <v>459</v>
      </c>
      <c r="C463" s="26" t="s">
        <v>1021</v>
      </c>
      <c r="D463" s="26" t="s">
        <v>281</v>
      </c>
      <c r="E463" s="26" t="s">
        <v>188</v>
      </c>
      <c r="F463" s="26"/>
      <c r="G463" s="27" t="n">
        <v>44971</v>
      </c>
      <c r="H463" s="26" t="s">
        <v>177</v>
      </c>
      <c r="I463" s="26" t="s">
        <v>2617</v>
      </c>
      <c r="J463" s="26" t="s">
        <v>218</v>
      </c>
      <c r="K463" s="28" t="n">
        <v>40.5</v>
      </c>
      <c r="L463" s="28" t="n">
        <v>14.4</v>
      </c>
      <c r="M463" s="26" t="s">
        <v>209</v>
      </c>
      <c r="N463" s="26" t="n">
        <v>32</v>
      </c>
      <c r="O463" s="26" t="s">
        <v>2618</v>
      </c>
      <c r="P463" s="26" t="s">
        <v>2619</v>
      </c>
      <c r="Q463" s="26" t="s">
        <v>461</v>
      </c>
      <c r="R463" s="26" t="s">
        <v>183</v>
      </c>
      <c r="S463" s="26" t="s">
        <v>462</v>
      </c>
      <c r="T463" s="27" t="n">
        <v>46008</v>
      </c>
      <c r="U463" s="26" t="n">
        <v>2026</v>
      </c>
      <c r="V463" s="26"/>
    </row>
    <row r="464" customFormat="false" ht="15" hidden="false" customHeight="true" outlineLevel="0" collapsed="false">
      <c r="A464" s="29" t="s">
        <v>2620</v>
      </c>
      <c r="B464" s="29" t="n">
        <v>460</v>
      </c>
      <c r="C464" s="29" t="s">
        <v>2076</v>
      </c>
      <c r="D464" s="29" t="s">
        <v>2227</v>
      </c>
      <c r="E464" s="29" t="s">
        <v>188</v>
      </c>
      <c r="F464" s="29"/>
      <c r="G464" s="30" t="n">
        <v>44972</v>
      </c>
      <c r="H464" s="29" t="s">
        <v>177</v>
      </c>
      <c r="I464" s="29" t="s">
        <v>2621</v>
      </c>
      <c r="J464" s="29" t="s">
        <v>208</v>
      </c>
      <c r="K464" s="31" t="n">
        <v>45.4</v>
      </c>
      <c r="L464" s="31" t="n">
        <v>16.3</v>
      </c>
      <c r="M464" s="29" t="s">
        <v>179</v>
      </c>
      <c r="N464" s="29" t="n">
        <v>24</v>
      </c>
      <c r="O464" s="29" t="s">
        <v>2622</v>
      </c>
      <c r="P464" s="29" t="s">
        <v>2623</v>
      </c>
      <c r="Q464" s="29" t="s">
        <v>182</v>
      </c>
      <c r="R464" s="29" t="s">
        <v>183</v>
      </c>
      <c r="S464" s="29" t="s">
        <v>184</v>
      </c>
      <c r="T464" s="30" t="n">
        <v>46007</v>
      </c>
      <c r="U464" s="29" t="n">
        <v>2026</v>
      </c>
      <c r="V464" s="29"/>
    </row>
    <row r="465" customFormat="false" ht="15" hidden="false" customHeight="true" outlineLevel="0" collapsed="false">
      <c r="A465" s="26" t="s">
        <v>2624</v>
      </c>
      <c r="B465" s="26" t="n">
        <v>461</v>
      </c>
      <c r="C465" s="26" t="s">
        <v>755</v>
      </c>
      <c r="D465" s="26" t="s">
        <v>2625</v>
      </c>
      <c r="E465" s="26" t="s">
        <v>206</v>
      </c>
      <c r="F465" s="26"/>
      <c r="G465" s="27" t="n">
        <v>44972</v>
      </c>
      <c r="H465" s="26" t="s">
        <v>177</v>
      </c>
      <c r="I465" s="26" t="s">
        <v>1739</v>
      </c>
      <c r="J465" s="26" t="s">
        <v>383</v>
      </c>
      <c r="K465" s="28" t="n">
        <v>20.8</v>
      </c>
      <c r="L465" s="28" t="n">
        <v>6.2</v>
      </c>
      <c r="M465" s="26" t="s">
        <v>276</v>
      </c>
      <c r="N465" s="26" t="n">
        <v>24</v>
      </c>
      <c r="O465" s="26" t="s">
        <v>2626</v>
      </c>
      <c r="P465" s="26" t="s">
        <v>2627</v>
      </c>
      <c r="Q465" s="26" t="s">
        <v>330</v>
      </c>
      <c r="R465" s="26" t="s">
        <v>171</v>
      </c>
      <c r="S465" s="26" t="s">
        <v>331</v>
      </c>
      <c r="T465" s="27" t="n">
        <v>46018</v>
      </c>
      <c r="U465" s="26" t="n">
        <v>2026</v>
      </c>
      <c r="V465" s="26"/>
    </row>
    <row r="466" customFormat="false" ht="15" hidden="false" customHeight="true" outlineLevel="0" collapsed="false">
      <c r="A466" s="29" t="s">
        <v>2628</v>
      </c>
      <c r="B466" s="29" t="n">
        <v>462</v>
      </c>
      <c r="C466" s="29" t="s">
        <v>2629</v>
      </c>
      <c r="D466" s="29" t="s">
        <v>684</v>
      </c>
      <c r="E466" s="29" t="s">
        <v>188</v>
      </c>
      <c r="F466" s="29"/>
      <c r="G466" s="30" t="n">
        <v>44973</v>
      </c>
      <c r="H466" s="29" t="s">
        <v>177</v>
      </c>
      <c r="I466" s="29" t="s">
        <v>2630</v>
      </c>
      <c r="J466" s="29" t="s">
        <v>208</v>
      </c>
      <c r="K466" s="31" t="n">
        <v>44.5</v>
      </c>
      <c r="L466" s="31" t="n">
        <v>13.4</v>
      </c>
      <c r="M466" s="29" t="s">
        <v>209</v>
      </c>
      <c r="N466" s="29" t="n">
        <v>32</v>
      </c>
      <c r="O466" s="29" t="s">
        <v>2631</v>
      </c>
      <c r="P466" s="29" t="s">
        <v>2632</v>
      </c>
      <c r="Q466" s="29" t="s">
        <v>221</v>
      </c>
      <c r="R466" s="29" t="s">
        <v>183</v>
      </c>
      <c r="S466" s="29" t="s">
        <v>222</v>
      </c>
      <c r="T466" s="30" t="n">
        <v>46005</v>
      </c>
      <c r="U466" s="29" t="n">
        <v>2026</v>
      </c>
      <c r="V466" s="29"/>
    </row>
    <row r="467" customFormat="false" ht="15" hidden="false" customHeight="true" outlineLevel="0" collapsed="false">
      <c r="A467" s="26" t="s">
        <v>2633</v>
      </c>
      <c r="B467" s="26" t="n">
        <v>463</v>
      </c>
      <c r="C467" s="26" t="s">
        <v>695</v>
      </c>
      <c r="D467" s="26" t="s">
        <v>2634</v>
      </c>
      <c r="E467" s="26" t="s">
        <v>188</v>
      </c>
      <c r="F467" s="26"/>
      <c r="G467" s="27" t="n">
        <v>44974</v>
      </c>
      <c r="H467" s="26" t="s">
        <v>177</v>
      </c>
      <c r="I467" s="26" t="s">
        <v>948</v>
      </c>
      <c r="J467" s="26" t="s">
        <v>198</v>
      </c>
      <c r="K467" s="28" t="n">
        <v>44.4</v>
      </c>
      <c r="L467" s="28" t="n">
        <v>13</v>
      </c>
      <c r="M467" s="26" t="s">
        <v>900</v>
      </c>
      <c r="N467" s="26" t="n">
        <v>32</v>
      </c>
      <c r="O467" s="26" t="s">
        <v>2635</v>
      </c>
      <c r="P467" s="26" t="s">
        <v>2636</v>
      </c>
      <c r="Q467" s="26" t="s">
        <v>252</v>
      </c>
      <c r="R467" s="26" t="s">
        <v>171</v>
      </c>
      <c r="S467" s="26" t="s">
        <v>253</v>
      </c>
      <c r="T467" s="27" t="n">
        <v>46013</v>
      </c>
      <c r="U467" s="26" t="n">
        <v>2026</v>
      </c>
      <c r="V467" s="26"/>
    </row>
    <row r="468" customFormat="false" ht="15" hidden="false" customHeight="true" outlineLevel="0" collapsed="false">
      <c r="A468" s="29" t="s">
        <v>2637</v>
      </c>
      <c r="B468" s="29" t="n">
        <v>464</v>
      </c>
      <c r="C468" s="29" t="s">
        <v>2638</v>
      </c>
      <c r="D468" s="29" t="s">
        <v>236</v>
      </c>
      <c r="E468" s="29" t="s">
        <v>206</v>
      </c>
      <c r="F468" s="29"/>
      <c r="G468" s="30" t="n">
        <v>44974</v>
      </c>
      <c r="H468" s="29" t="s">
        <v>177</v>
      </c>
      <c r="I468" s="29" t="s">
        <v>2639</v>
      </c>
      <c r="J468" s="29" t="s">
        <v>322</v>
      </c>
      <c r="K468" s="31" t="n">
        <v>43.6</v>
      </c>
      <c r="L468" s="31" t="n">
        <v>14</v>
      </c>
      <c r="M468" s="29" t="s">
        <v>314</v>
      </c>
      <c r="N468" s="29" t="n">
        <v>45</v>
      </c>
      <c r="O468" s="29" t="s">
        <v>2640</v>
      </c>
      <c r="P468" s="29" t="s">
        <v>2641</v>
      </c>
      <c r="Q468" s="29" t="s">
        <v>252</v>
      </c>
      <c r="R468" s="29" t="s">
        <v>171</v>
      </c>
      <c r="S468" s="29" t="s">
        <v>253</v>
      </c>
      <c r="T468" s="30" t="n">
        <v>45998</v>
      </c>
      <c r="U468" s="29" t="n">
        <v>2026</v>
      </c>
      <c r="V468" s="29"/>
    </row>
    <row r="469" customFormat="false" ht="15" hidden="false" customHeight="true" outlineLevel="0" collapsed="false">
      <c r="A469" s="26" t="s">
        <v>2642</v>
      </c>
      <c r="B469" s="26" t="n">
        <v>465</v>
      </c>
      <c r="C469" s="26" t="s">
        <v>1028</v>
      </c>
      <c r="D469" s="26" t="s">
        <v>1531</v>
      </c>
      <c r="E469" s="26" t="s">
        <v>226</v>
      </c>
      <c r="F469" s="26" t="s">
        <v>2643</v>
      </c>
      <c r="G469" s="27" t="n">
        <v>44974</v>
      </c>
      <c r="H469" s="26" t="s">
        <v>177</v>
      </c>
      <c r="I469" s="26" t="s">
        <v>2644</v>
      </c>
      <c r="J469" s="26" t="s">
        <v>345</v>
      </c>
      <c r="K469" s="28" t="n">
        <v>44.4</v>
      </c>
      <c r="L469" s="28" t="n">
        <v>15.7</v>
      </c>
      <c r="M469" s="26" t="s">
        <v>179</v>
      </c>
      <c r="N469" s="26" t="n">
        <v>50</v>
      </c>
      <c r="O469" s="26" t="s">
        <v>2645</v>
      </c>
      <c r="P469" s="26" t="s">
        <v>2646</v>
      </c>
      <c r="Q469" s="26" t="s">
        <v>182</v>
      </c>
      <c r="R469" s="26" t="s">
        <v>183</v>
      </c>
      <c r="S469" s="26" t="s">
        <v>184</v>
      </c>
      <c r="T469" s="27" t="n">
        <v>45999</v>
      </c>
      <c r="U469" s="26" t="n">
        <v>2026</v>
      </c>
      <c r="V469" s="26"/>
    </row>
    <row r="470" customFormat="false" ht="15" hidden="false" customHeight="true" outlineLevel="0" collapsed="false">
      <c r="A470" s="29" t="s">
        <v>2647</v>
      </c>
      <c r="B470" s="29" t="n">
        <v>466</v>
      </c>
      <c r="C470" s="29" t="s">
        <v>2648</v>
      </c>
      <c r="D470" s="29" t="s">
        <v>897</v>
      </c>
      <c r="E470" s="29" t="s">
        <v>195</v>
      </c>
      <c r="F470" s="29" t="s">
        <v>2649</v>
      </c>
      <c r="G470" s="30" t="n">
        <v>44975</v>
      </c>
      <c r="H470" s="29" t="s">
        <v>177</v>
      </c>
      <c r="I470" s="29" t="s">
        <v>1483</v>
      </c>
      <c r="J470" s="29" t="s">
        <v>218</v>
      </c>
      <c r="K470" s="31" t="n">
        <v>39.4</v>
      </c>
      <c r="L470" s="31" t="n">
        <v>12.6</v>
      </c>
      <c r="M470" s="29" t="s">
        <v>199</v>
      </c>
      <c r="N470" s="29" t="n">
        <v>36</v>
      </c>
      <c r="O470" s="29" t="s">
        <v>2650</v>
      </c>
      <c r="P470" s="29" t="s">
        <v>2651</v>
      </c>
      <c r="Q470" s="29" t="s">
        <v>330</v>
      </c>
      <c r="R470" s="29" t="s">
        <v>171</v>
      </c>
      <c r="S470" s="29" t="s">
        <v>331</v>
      </c>
      <c r="T470" s="30" t="n">
        <v>46016</v>
      </c>
      <c r="U470" s="29" t="n">
        <v>2026</v>
      </c>
      <c r="V470" s="29"/>
    </row>
    <row r="471" customFormat="false" ht="15" hidden="false" customHeight="true" outlineLevel="0" collapsed="false">
      <c r="A471" s="26" t="s">
        <v>2652</v>
      </c>
      <c r="B471" s="26" t="n">
        <v>467</v>
      </c>
      <c r="C471" s="26" t="s">
        <v>2653</v>
      </c>
      <c r="D471" s="26" t="s">
        <v>2654</v>
      </c>
      <c r="E471" s="26" t="s">
        <v>188</v>
      </c>
      <c r="F471" s="26"/>
      <c r="G471" s="27" t="n">
        <v>44975</v>
      </c>
      <c r="H471" s="26" t="s">
        <v>177</v>
      </c>
      <c r="I471" s="26" t="s">
        <v>2015</v>
      </c>
      <c r="J471" s="26" t="s">
        <v>208</v>
      </c>
      <c r="K471" s="28" t="n">
        <v>29.6</v>
      </c>
      <c r="L471" s="28" t="n">
        <v>8.5</v>
      </c>
      <c r="M471" s="26" t="s">
        <v>179</v>
      </c>
      <c r="N471" s="26" t="n">
        <v>40</v>
      </c>
      <c r="O471" s="26" t="s">
        <v>2655</v>
      </c>
      <c r="P471" s="26" t="s">
        <v>2656</v>
      </c>
      <c r="Q471" s="26" t="s">
        <v>232</v>
      </c>
      <c r="R471" s="26" t="s">
        <v>183</v>
      </c>
      <c r="S471" s="26" t="s">
        <v>233</v>
      </c>
      <c r="T471" s="27" t="n">
        <v>46019</v>
      </c>
      <c r="U471" s="26" t="n">
        <v>2026</v>
      </c>
      <c r="V471" s="26"/>
    </row>
    <row r="472" customFormat="false" ht="15" hidden="false" customHeight="true" outlineLevel="0" collapsed="false">
      <c r="A472" s="29" t="s">
        <v>2657</v>
      </c>
      <c r="B472" s="29" t="n">
        <v>468</v>
      </c>
      <c r="C472" s="29" t="s">
        <v>1334</v>
      </c>
      <c r="D472" s="29" t="s">
        <v>1180</v>
      </c>
      <c r="E472" s="29" t="s">
        <v>245</v>
      </c>
      <c r="F472" s="29" t="s">
        <v>2658</v>
      </c>
      <c r="G472" s="30" t="n">
        <v>44976</v>
      </c>
      <c r="H472" s="29" t="s">
        <v>177</v>
      </c>
      <c r="I472" s="29" t="s">
        <v>2659</v>
      </c>
      <c r="J472" s="29" t="s">
        <v>248</v>
      </c>
      <c r="K472" s="31" t="n">
        <v>22.6</v>
      </c>
      <c r="L472" s="31" t="n">
        <v>7.7</v>
      </c>
      <c r="M472" s="29" t="s">
        <v>276</v>
      </c>
      <c r="N472" s="29" t="n">
        <v>36</v>
      </c>
      <c r="O472" s="29" t="s">
        <v>2660</v>
      </c>
      <c r="P472" s="29" t="s">
        <v>2661</v>
      </c>
      <c r="Q472" s="29" t="s">
        <v>212</v>
      </c>
      <c r="R472" s="29" t="s">
        <v>171</v>
      </c>
      <c r="S472" s="29" t="s">
        <v>213</v>
      </c>
      <c r="T472" s="30" t="n">
        <v>45998</v>
      </c>
      <c r="U472" s="29" t="n">
        <v>2026</v>
      </c>
      <c r="V472" s="29"/>
    </row>
    <row r="473" customFormat="false" ht="15" hidden="false" customHeight="true" outlineLevel="0" collapsed="false">
      <c r="A473" s="26" t="s">
        <v>2662</v>
      </c>
      <c r="B473" s="26" t="n">
        <v>469</v>
      </c>
      <c r="C473" s="26" t="s">
        <v>2663</v>
      </c>
      <c r="D473" s="26" t="s">
        <v>394</v>
      </c>
      <c r="E473" s="26" t="s">
        <v>226</v>
      </c>
      <c r="F473" s="26" t="s">
        <v>2664</v>
      </c>
      <c r="G473" s="27" t="n">
        <v>44977</v>
      </c>
      <c r="H473" s="26" t="s">
        <v>177</v>
      </c>
      <c r="I473" s="26" t="s">
        <v>948</v>
      </c>
      <c r="J473" s="26" t="s">
        <v>208</v>
      </c>
      <c r="K473" s="28" t="n">
        <v>21.4</v>
      </c>
      <c r="L473" s="28" t="n">
        <v>7</v>
      </c>
      <c r="M473" s="26" t="s">
        <v>209</v>
      </c>
      <c r="N473" s="26" t="n">
        <v>40</v>
      </c>
      <c r="O473" s="26" t="s">
        <v>2665</v>
      </c>
      <c r="P473" s="26" t="s">
        <v>2666</v>
      </c>
      <c r="Q473" s="26" t="s">
        <v>338</v>
      </c>
      <c r="R473" s="26" t="s">
        <v>171</v>
      </c>
      <c r="S473" s="26" t="s">
        <v>339</v>
      </c>
      <c r="T473" s="27" t="n">
        <v>46007</v>
      </c>
      <c r="U473" s="26" t="n">
        <v>2026</v>
      </c>
      <c r="V473" s="26"/>
    </row>
    <row r="474" customFormat="false" ht="15" hidden="false" customHeight="true" outlineLevel="0" collapsed="false">
      <c r="A474" s="29" t="s">
        <v>2667</v>
      </c>
      <c r="B474" s="29" t="n">
        <v>470</v>
      </c>
      <c r="C474" s="29" t="s">
        <v>1894</v>
      </c>
      <c r="D474" s="29" t="s">
        <v>2668</v>
      </c>
      <c r="E474" s="29" t="s">
        <v>188</v>
      </c>
      <c r="F474" s="29"/>
      <c r="G474" s="30" t="n">
        <v>44978</v>
      </c>
      <c r="H474" s="29" t="s">
        <v>295</v>
      </c>
      <c r="I474" s="29" t="s">
        <v>2669</v>
      </c>
      <c r="J474" s="29" t="s">
        <v>383</v>
      </c>
      <c r="K474" s="31" t="n">
        <v>18.6</v>
      </c>
      <c r="L474" s="31" t="n">
        <v>5.4</v>
      </c>
      <c r="M474" s="29" t="s">
        <v>209</v>
      </c>
      <c r="N474" s="29" t="n">
        <v>45</v>
      </c>
      <c r="O474" s="29" t="s">
        <v>2670</v>
      </c>
      <c r="P474" s="29" t="s">
        <v>2671</v>
      </c>
      <c r="Q474" s="29" t="s">
        <v>461</v>
      </c>
      <c r="R474" s="29" t="s">
        <v>183</v>
      </c>
      <c r="S474" s="29" t="s">
        <v>462</v>
      </c>
      <c r="T474" s="30" t="n">
        <v>45995</v>
      </c>
      <c r="U474" s="29" t="n">
        <v>2026</v>
      </c>
      <c r="V474" s="29"/>
    </row>
    <row r="475" customFormat="false" ht="15" hidden="false" customHeight="true" outlineLevel="0" collapsed="false">
      <c r="A475" s="26" t="s">
        <v>2672</v>
      </c>
      <c r="B475" s="26" t="n">
        <v>471</v>
      </c>
      <c r="C475" s="26" t="s">
        <v>2673</v>
      </c>
      <c r="D475" s="26" t="s">
        <v>2674</v>
      </c>
      <c r="E475" s="26" t="s">
        <v>195</v>
      </c>
      <c r="F475" s="26" t="s">
        <v>2675</v>
      </c>
      <c r="G475" s="27" t="n">
        <v>44978</v>
      </c>
      <c r="H475" s="26" t="s">
        <v>177</v>
      </c>
      <c r="I475" s="26" t="s">
        <v>2261</v>
      </c>
      <c r="J475" s="26" t="s">
        <v>248</v>
      </c>
      <c r="K475" s="28" t="n">
        <v>52.6</v>
      </c>
      <c r="L475" s="28" t="n">
        <v>15.8</v>
      </c>
      <c r="M475" s="26" t="s">
        <v>209</v>
      </c>
      <c r="N475" s="26" t="n">
        <v>45</v>
      </c>
      <c r="O475" s="26" t="s">
        <v>2676</v>
      </c>
      <c r="P475" s="26" t="s">
        <v>2677</v>
      </c>
      <c r="Q475" s="26" t="s">
        <v>252</v>
      </c>
      <c r="R475" s="26" t="s">
        <v>171</v>
      </c>
      <c r="S475" s="26" t="s">
        <v>253</v>
      </c>
      <c r="T475" s="27" t="n">
        <v>46019</v>
      </c>
      <c r="U475" s="26" t="n">
        <v>2026</v>
      </c>
      <c r="V475" s="26"/>
    </row>
    <row r="476" customFormat="false" ht="15" hidden="false" customHeight="true" outlineLevel="0" collapsed="false">
      <c r="A476" s="29" t="s">
        <v>2678</v>
      </c>
      <c r="B476" s="29" t="n">
        <v>472</v>
      </c>
      <c r="C476" s="29" t="s">
        <v>2384</v>
      </c>
      <c r="D476" s="29" t="s">
        <v>1571</v>
      </c>
      <c r="E476" s="29" t="s">
        <v>188</v>
      </c>
      <c r="F476" s="29"/>
      <c r="G476" s="30" t="n">
        <v>44980</v>
      </c>
      <c r="H476" s="29" t="s">
        <v>177</v>
      </c>
      <c r="I476" s="29" t="s">
        <v>952</v>
      </c>
      <c r="J476" s="29" t="s">
        <v>345</v>
      </c>
      <c r="K476" s="31" t="n">
        <v>47.3</v>
      </c>
      <c r="L476" s="31" t="n">
        <v>16.2</v>
      </c>
      <c r="M476" s="29" t="s">
        <v>179</v>
      </c>
      <c r="N476" s="29" t="n">
        <v>45</v>
      </c>
      <c r="O476" s="29" t="s">
        <v>2679</v>
      </c>
      <c r="P476" s="29" t="s">
        <v>2680</v>
      </c>
      <c r="Q476" s="29" t="s">
        <v>330</v>
      </c>
      <c r="R476" s="29" t="s">
        <v>171</v>
      </c>
      <c r="S476" s="29" t="s">
        <v>331</v>
      </c>
      <c r="T476" s="30" t="n">
        <v>46014</v>
      </c>
      <c r="U476" s="29" t="n">
        <v>2026</v>
      </c>
      <c r="V476" s="29"/>
    </row>
    <row r="477" customFormat="false" ht="15" hidden="false" customHeight="true" outlineLevel="0" collapsed="false">
      <c r="A477" s="26" t="s">
        <v>2681</v>
      </c>
      <c r="B477" s="26" t="n">
        <v>473</v>
      </c>
      <c r="C477" s="26" t="s">
        <v>1653</v>
      </c>
      <c r="D477" s="26" t="s">
        <v>2682</v>
      </c>
      <c r="E477" s="26" t="s">
        <v>245</v>
      </c>
      <c r="F477" s="26" t="s">
        <v>2683</v>
      </c>
      <c r="G477" s="27" t="n">
        <v>44982</v>
      </c>
      <c r="H477" s="26" t="s">
        <v>177</v>
      </c>
      <c r="I477" s="26" t="s">
        <v>2684</v>
      </c>
      <c r="J477" s="26" t="s">
        <v>198</v>
      </c>
      <c r="K477" s="28" t="n">
        <v>59</v>
      </c>
      <c r="L477" s="28" t="n">
        <v>19.4</v>
      </c>
      <c r="M477" s="26" t="s">
        <v>209</v>
      </c>
      <c r="N477" s="26" t="n">
        <v>45</v>
      </c>
      <c r="O477" s="26" t="s">
        <v>2685</v>
      </c>
      <c r="P477" s="26" t="s">
        <v>2686</v>
      </c>
      <c r="Q477" s="26" t="s">
        <v>299</v>
      </c>
      <c r="R477" s="26" t="s">
        <v>171</v>
      </c>
      <c r="S477" s="26" t="s">
        <v>300</v>
      </c>
      <c r="T477" s="27" t="n">
        <v>46003</v>
      </c>
      <c r="U477" s="26" t="n">
        <v>2026</v>
      </c>
      <c r="V477" s="26"/>
    </row>
    <row r="478" customFormat="false" ht="15" hidden="false" customHeight="true" outlineLevel="0" collapsed="false">
      <c r="A478" s="29" t="s">
        <v>2687</v>
      </c>
      <c r="B478" s="29" t="n">
        <v>474</v>
      </c>
      <c r="C478" s="29" t="s">
        <v>741</v>
      </c>
      <c r="D478" s="29" t="s">
        <v>618</v>
      </c>
      <c r="E478" s="29" t="s">
        <v>188</v>
      </c>
      <c r="F478" s="29"/>
      <c r="G478" s="30" t="n">
        <v>44982</v>
      </c>
      <c r="H478" s="29" t="s">
        <v>177</v>
      </c>
      <c r="I478" s="29" t="s">
        <v>2688</v>
      </c>
      <c r="J478" s="29" t="s">
        <v>198</v>
      </c>
      <c r="K478" s="31" t="n">
        <v>56.4</v>
      </c>
      <c r="L478" s="31" t="n">
        <v>18.6</v>
      </c>
      <c r="M478" s="29" t="s">
        <v>209</v>
      </c>
      <c r="N478" s="29" t="n">
        <v>50</v>
      </c>
      <c r="O478" s="29" t="s">
        <v>2689</v>
      </c>
      <c r="P478" s="29" t="s">
        <v>2690</v>
      </c>
      <c r="Q478" s="29" t="s">
        <v>182</v>
      </c>
      <c r="R478" s="29" t="s">
        <v>183</v>
      </c>
      <c r="S478" s="29" t="s">
        <v>184</v>
      </c>
      <c r="T478" s="30" t="n">
        <v>45999</v>
      </c>
      <c r="U478" s="29" t="n">
        <v>2026</v>
      </c>
      <c r="V478" s="29"/>
    </row>
    <row r="479" customFormat="false" ht="15" hidden="false" customHeight="true" outlineLevel="0" collapsed="false">
      <c r="A479" s="26" t="s">
        <v>2691</v>
      </c>
      <c r="B479" s="26" t="n">
        <v>475</v>
      </c>
      <c r="C479" s="26" t="s">
        <v>2692</v>
      </c>
      <c r="D479" s="26" t="s">
        <v>649</v>
      </c>
      <c r="E479" s="26" t="s">
        <v>188</v>
      </c>
      <c r="F479" s="26"/>
      <c r="G479" s="27" t="n">
        <v>44983</v>
      </c>
      <c r="H479" s="26" t="s">
        <v>177</v>
      </c>
      <c r="I479" s="26" t="s">
        <v>1325</v>
      </c>
      <c r="J479" s="26" t="s">
        <v>208</v>
      </c>
      <c r="K479" s="28" t="n">
        <v>59.9</v>
      </c>
      <c r="L479" s="28" t="n">
        <v>18.5</v>
      </c>
      <c r="M479" s="26" t="s">
        <v>276</v>
      </c>
      <c r="N479" s="26" t="n">
        <v>28</v>
      </c>
      <c r="O479" s="26" t="s">
        <v>2693</v>
      </c>
      <c r="P479" s="26" t="s">
        <v>2694</v>
      </c>
      <c r="Q479" s="26" t="s">
        <v>232</v>
      </c>
      <c r="R479" s="26" t="s">
        <v>183</v>
      </c>
      <c r="S479" s="26" t="s">
        <v>233</v>
      </c>
      <c r="T479" s="27" t="n">
        <v>46015</v>
      </c>
      <c r="U479" s="26" t="n">
        <v>2026</v>
      </c>
      <c r="V479" s="26"/>
    </row>
    <row r="480" customFormat="false" ht="15" hidden="false" customHeight="true" outlineLevel="0" collapsed="false">
      <c r="A480" s="29" t="s">
        <v>2695</v>
      </c>
      <c r="B480" s="29" t="n">
        <v>476</v>
      </c>
      <c r="C480" s="29" t="s">
        <v>2696</v>
      </c>
      <c r="D480" s="29" t="s">
        <v>2697</v>
      </c>
      <c r="E480" s="29" t="s">
        <v>226</v>
      </c>
      <c r="F480" s="29" t="s">
        <v>2698</v>
      </c>
      <c r="G480" s="30" t="n">
        <v>44983</v>
      </c>
      <c r="H480" s="29" t="s">
        <v>177</v>
      </c>
      <c r="I480" s="29" t="s">
        <v>382</v>
      </c>
      <c r="J480" s="29" t="s">
        <v>383</v>
      </c>
      <c r="K480" s="31" t="n">
        <v>34.6</v>
      </c>
      <c r="L480" s="31" t="n">
        <v>10.1</v>
      </c>
      <c r="M480" s="29" t="s">
        <v>314</v>
      </c>
      <c r="N480" s="29" t="n">
        <v>40</v>
      </c>
      <c r="O480" s="29" t="s">
        <v>2699</v>
      </c>
      <c r="P480" s="29" t="s">
        <v>2700</v>
      </c>
      <c r="Q480" s="29" t="s">
        <v>221</v>
      </c>
      <c r="R480" s="29" t="s">
        <v>183</v>
      </c>
      <c r="S480" s="29" t="s">
        <v>222</v>
      </c>
      <c r="T480" s="30" t="n">
        <v>45995</v>
      </c>
      <c r="U480" s="29" t="n">
        <v>2026</v>
      </c>
      <c r="V480" s="29"/>
    </row>
    <row r="481" customFormat="false" ht="15" hidden="false" customHeight="true" outlineLevel="0" collapsed="false">
      <c r="A481" s="26" t="s">
        <v>2701</v>
      </c>
      <c r="B481" s="26" t="n">
        <v>477</v>
      </c>
      <c r="C481" s="26" t="s">
        <v>496</v>
      </c>
      <c r="D481" s="26" t="s">
        <v>175</v>
      </c>
      <c r="E481" s="26" t="s">
        <v>188</v>
      </c>
      <c r="F481" s="26"/>
      <c r="G481" s="27" t="n">
        <v>44983</v>
      </c>
      <c r="H481" s="26" t="s">
        <v>177</v>
      </c>
      <c r="I481" s="26" t="s">
        <v>2702</v>
      </c>
      <c r="J481" s="26" t="s">
        <v>322</v>
      </c>
      <c r="K481" s="28" t="n">
        <v>21.4</v>
      </c>
      <c r="L481" s="28" t="n">
        <v>7.4</v>
      </c>
      <c r="M481" s="26" t="s">
        <v>167</v>
      </c>
      <c r="N481" s="26" t="n">
        <v>24</v>
      </c>
      <c r="O481" s="26" t="s">
        <v>2703</v>
      </c>
      <c r="P481" s="26" t="s">
        <v>2704</v>
      </c>
      <c r="Q481" s="26" t="s">
        <v>252</v>
      </c>
      <c r="R481" s="26" t="s">
        <v>171</v>
      </c>
      <c r="S481" s="26" t="s">
        <v>253</v>
      </c>
      <c r="T481" s="27" t="n">
        <v>46018</v>
      </c>
      <c r="U481" s="26" t="n">
        <v>2026</v>
      </c>
      <c r="V481" s="26"/>
    </row>
    <row r="482" customFormat="false" ht="15" hidden="false" customHeight="true" outlineLevel="0" collapsed="false">
      <c r="A482" s="29" t="s">
        <v>2705</v>
      </c>
      <c r="B482" s="29" t="n">
        <v>478</v>
      </c>
      <c r="C482" s="29" t="s">
        <v>236</v>
      </c>
      <c r="D482" s="29" t="s">
        <v>1531</v>
      </c>
      <c r="E482" s="29" t="s">
        <v>188</v>
      </c>
      <c r="F482" s="29"/>
      <c r="G482" s="30" t="n">
        <v>44984</v>
      </c>
      <c r="H482" s="29" t="s">
        <v>177</v>
      </c>
      <c r="I482" s="29" t="s">
        <v>2217</v>
      </c>
      <c r="J482" s="29" t="s">
        <v>198</v>
      </c>
      <c r="K482" s="31" t="n">
        <v>38.1</v>
      </c>
      <c r="L482" s="31" t="n">
        <v>11.2</v>
      </c>
      <c r="M482" s="29" t="s">
        <v>209</v>
      </c>
      <c r="N482" s="29" t="n">
        <v>50</v>
      </c>
      <c r="O482" s="29" t="s">
        <v>2706</v>
      </c>
      <c r="P482" s="29" t="s">
        <v>2707</v>
      </c>
      <c r="Q482" s="29" t="s">
        <v>252</v>
      </c>
      <c r="R482" s="29" t="s">
        <v>171</v>
      </c>
      <c r="S482" s="29" t="s">
        <v>253</v>
      </c>
      <c r="T482" s="30" t="n">
        <v>46008</v>
      </c>
      <c r="U482" s="29" t="n">
        <v>2026</v>
      </c>
      <c r="V482" s="29"/>
    </row>
    <row r="483" customFormat="false" ht="15" hidden="false" customHeight="true" outlineLevel="0" collapsed="false">
      <c r="A483" s="26" t="s">
        <v>2708</v>
      </c>
      <c r="B483" s="26" t="n">
        <v>479</v>
      </c>
      <c r="C483" s="26" t="s">
        <v>417</v>
      </c>
      <c r="D483" s="26" t="s">
        <v>2709</v>
      </c>
      <c r="E483" s="26" t="s">
        <v>226</v>
      </c>
      <c r="F483" s="26" t="s">
        <v>2710</v>
      </c>
      <c r="G483" s="27" t="n">
        <v>44985</v>
      </c>
      <c r="H483" s="26" t="s">
        <v>177</v>
      </c>
      <c r="I483" s="26" t="s">
        <v>1296</v>
      </c>
      <c r="J483" s="26" t="s">
        <v>208</v>
      </c>
      <c r="K483" s="28" t="n">
        <v>29.3</v>
      </c>
      <c r="L483" s="28" t="n">
        <v>10.3</v>
      </c>
      <c r="M483" s="26" t="s">
        <v>209</v>
      </c>
      <c r="N483" s="26" t="n">
        <v>24</v>
      </c>
      <c r="O483" s="26" t="s">
        <v>2711</v>
      </c>
      <c r="P483" s="26" t="s">
        <v>2712</v>
      </c>
      <c r="Q483" s="26" t="s">
        <v>262</v>
      </c>
      <c r="R483" s="26" t="s">
        <v>171</v>
      </c>
      <c r="S483" s="26" t="s">
        <v>263</v>
      </c>
      <c r="T483" s="27" t="n">
        <v>46009</v>
      </c>
      <c r="U483" s="26" t="n">
        <v>2026</v>
      </c>
      <c r="V483" s="26"/>
    </row>
    <row r="484" customFormat="false" ht="15" hidden="false" customHeight="true" outlineLevel="0" collapsed="false">
      <c r="A484" s="29" t="s">
        <v>2713</v>
      </c>
      <c r="B484" s="29" t="n">
        <v>480</v>
      </c>
      <c r="C484" s="29" t="s">
        <v>2714</v>
      </c>
      <c r="D484" s="29" t="s">
        <v>2715</v>
      </c>
      <c r="E484" s="29" t="s">
        <v>195</v>
      </c>
      <c r="F484" s="29" t="s">
        <v>2716</v>
      </c>
      <c r="G484" s="30" t="n">
        <v>44985</v>
      </c>
      <c r="H484" s="29" t="s">
        <v>177</v>
      </c>
      <c r="I484" s="29" t="s">
        <v>2198</v>
      </c>
      <c r="J484" s="29" t="s">
        <v>166</v>
      </c>
      <c r="K484" s="31" t="n">
        <v>48</v>
      </c>
      <c r="L484" s="31" t="n">
        <v>15</v>
      </c>
      <c r="M484" s="29" t="s">
        <v>199</v>
      </c>
      <c r="N484" s="29" t="n">
        <v>24</v>
      </c>
      <c r="O484" s="29" t="s">
        <v>2717</v>
      </c>
      <c r="P484" s="29" t="s">
        <v>2718</v>
      </c>
      <c r="Q484" s="29" t="s">
        <v>221</v>
      </c>
      <c r="R484" s="29" t="s">
        <v>183</v>
      </c>
      <c r="S484" s="29" t="s">
        <v>222</v>
      </c>
      <c r="T484" s="30" t="n">
        <v>46017</v>
      </c>
      <c r="U484" s="29" t="n">
        <v>2026</v>
      </c>
      <c r="V484" s="29"/>
    </row>
    <row r="485" customFormat="false" ht="15" hidden="false" customHeight="true" outlineLevel="0" collapsed="false">
      <c r="A485" s="26" t="s">
        <v>2719</v>
      </c>
      <c r="B485" s="26" t="n">
        <v>481</v>
      </c>
      <c r="C485" s="26" t="s">
        <v>781</v>
      </c>
      <c r="D485" s="26" t="s">
        <v>2419</v>
      </c>
      <c r="E485" s="26" t="s">
        <v>245</v>
      </c>
      <c r="F485" s="26" t="s">
        <v>2720</v>
      </c>
      <c r="G485" s="27" t="n">
        <v>44985</v>
      </c>
      <c r="H485" s="26" t="s">
        <v>177</v>
      </c>
      <c r="I485" s="26" t="s">
        <v>1984</v>
      </c>
      <c r="J485" s="26" t="s">
        <v>270</v>
      </c>
      <c r="K485" s="28" t="n">
        <v>20.4</v>
      </c>
      <c r="L485" s="28" t="n">
        <v>6.5</v>
      </c>
      <c r="M485" s="26" t="s">
        <v>276</v>
      </c>
      <c r="N485" s="26" t="n">
        <v>45</v>
      </c>
      <c r="O485" s="26" t="s">
        <v>680</v>
      </c>
      <c r="P485" s="26" t="s">
        <v>2721</v>
      </c>
      <c r="Q485" s="26" t="s">
        <v>182</v>
      </c>
      <c r="R485" s="26" t="s">
        <v>183</v>
      </c>
      <c r="S485" s="26" t="s">
        <v>184</v>
      </c>
      <c r="T485" s="27" t="n">
        <v>45993</v>
      </c>
      <c r="U485" s="26" t="n">
        <v>2026</v>
      </c>
      <c r="V485" s="26"/>
    </row>
    <row r="486" customFormat="false" ht="15" hidden="false" customHeight="true" outlineLevel="0" collapsed="false">
      <c r="A486" s="29" t="s">
        <v>2722</v>
      </c>
      <c r="B486" s="29" t="n">
        <v>482</v>
      </c>
      <c r="C486" s="29" t="s">
        <v>1224</v>
      </c>
      <c r="D486" s="29" t="s">
        <v>1633</v>
      </c>
      <c r="E486" s="29" t="s">
        <v>195</v>
      </c>
      <c r="F486" s="29" t="s">
        <v>2723</v>
      </c>
      <c r="G486" s="30" t="n">
        <v>44985</v>
      </c>
      <c r="H486" s="29" t="s">
        <v>177</v>
      </c>
      <c r="I486" s="29" t="s">
        <v>2254</v>
      </c>
      <c r="J486" s="29" t="s">
        <v>270</v>
      </c>
      <c r="K486" s="31" t="n">
        <v>61.3</v>
      </c>
      <c r="L486" s="31" t="n">
        <v>19.8</v>
      </c>
      <c r="M486" s="29" t="s">
        <v>179</v>
      </c>
      <c r="N486" s="29" t="n">
        <v>24</v>
      </c>
      <c r="O486" s="29" t="s">
        <v>2724</v>
      </c>
      <c r="P486" s="29" t="s">
        <v>2725</v>
      </c>
      <c r="Q486" s="29" t="s">
        <v>299</v>
      </c>
      <c r="R486" s="29" t="s">
        <v>171</v>
      </c>
      <c r="S486" s="29" t="s">
        <v>300</v>
      </c>
      <c r="T486" s="30" t="n">
        <v>46013</v>
      </c>
      <c r="U486" s="29" t="n">
        <v>2026</v>
      </c>
      <c r="V486" s="29"/>
    </row>
    <row r="487" customFormat="false" ht="15" hidden="false" customHeight="true" outlineLevel="0" collapsed="false">
      <c r="A487" s="26" t="s">
        <v>2726</v>
      </c>
      <c r="B487" s="26" t="n">
        <v>483</v>
      </c>
      <c r="C487" s="26" t="s">
        <v>2692</v>
      </c>
      <c r="D487" s="26" t="s">
        <v>2727</v>
      </c>
      <c r="E487" s="26" t="s">
        <v>195</v>
      </c>
      <c r="F487" s="26" t="s">
        <v>2728</v>
      </c>
      <c r="G487" s="27" t="n">
        <v>44986</v>
      </c>
      <c r="H487" s="26" t="s">
        <v>177</v>
      </c>
      <c r="I487" s="26" t="s">
        <v>1330</v>
      </c>
      <c r="J487" s="26" t="s">
        <v>198</v>
      </c>
      <c r="K487" s="28" t="n">
        <v>22.1</v>
      </c>
      <c r="L487" s="28" t="n">
        <v>6.3</v>
      </c>
      <c r="M487" s="26" t="s">
        <v>167</v>
      </c>
      <c r="N487" s="26" t="n">
        <v>36</v>
      </c>
      <c r="O487" s="26" t="s">
        <v>2729</v>
      </c>
      <c r="P487" s="26" t="s">
        <v>2730</v>
      </c>
      <c r="Q487" s="26" t="s">
        <v>262</v>
      </c>
      <c r="R487" s="26" t="s">
        <v>171</v>
      </c>
      <c r="S487" s="26" t="s">
        <v>263</v>
      </c>
      <c r="T487" s="27" t="n">
        <v>46018</v>
      </c>
      <c r="U487" s="26" t="n">
        <v>2026</v>
      </c>
      <c r="V487" s="26"/>
    </row>
    <row r="488" customFormat="false" ht="15" hidden="false" customHeight="true" outlineLevel="0" collapsed="false">
      <c r="A488" s="29" t="s">
        <v>2731</v>
      </c>
      <c r="B488" s="29" t="n">
        <v>484</v>
      </c>
      <c r="C488" s="29" t="s">
        <v>2732</v>
      </c>
      <c r="D488" s="29" t="s">
        <v>334</v>
      </c>
      <c r="E488" s="29" t="s">
        <v>245</v>
      </c>
      <c r="F488" s="29" t="s">
        <v>2733</v>
      </c>
      <c r="G488" s="30" t="n">
        <v>44988</v>
      </c>
      <c r="H488" s="29" t="s">
        <v>177</v>
      </c>
      <c r="I488" s="29" t="s">
        <v>2734</v>
      </c>
      <c r="J488" s="29" t="s">
        <v>166</v>
      </c>
      <c r="K488" s="31" t="n">
        <v>53.1</v>
      </c>
      <c r="L488" s="31" t="n">
        <v>16.6</v>
      </c>
      <c r="M488" s="29" t="s">
        <v>179</v>
      </c>
      <c r="N488" s="29" t="n">
        <v>28</v>
      </c>
      <c r="O488" s="29" t="s">
        <v>2735</v>
      </c>
      <c r="P488" s="29" t="s">
        <v>2736</v>
      </c>
      <c r="Q488" s="29" t="s">
        <v>212</v>
      </c>
      <c r="R488" s="29" t="s">
        <v>171</v>
      </c>
      <c r="S488" s="29" t="s">
        <v>213</v>
      </c>
      <c r="T488" s="30" t="n">
        <v>46005</v>
      </c>
      <c r="U488" s="29" t="n">
        <v>2026</v>
      </c>
      <c r="V488" s="29"/>
    </row>
    <row r="489" customFormat="false" ht="15" hidden="false" customHeight="true" outlineLevel="0" collapsed="false">
      <c r="A489" s="26" t="s">
        <v>2737</v>
      </c>
      <c r="B489" s="26" t="n">
        <v>485</v>
      </c>
      <c r="C489" s="26" t="s">
        <v>2738</v>
      </c>
      <c r="D489" s="26" t="s">
        <v>2739</v>
      </c>
      <c r="E489" s="26" t="s">
        <v>195</v>
      </c>
      <c r="F489" s="26" t="s">
        <v>2740</v>
      </c>
      <c r="G489" s="27" t="n">
        <v>44988</v>
      </c>
      <c r="H489" s="26" t="s">
        <v>177</v>
      </c>
      <c r="I489" s="26" t="s">
        <v>2741</v>
      </c>
      <c r="J489" s="26" t="s">
        <v>248</v>
      </c>
      <c r="K489" s="28" t="n">
        <v>51.5</v>
      </c>
      <c r="L489" s="28" t="n">
        <v>14.6</v>
      </c>
      <c r="M489" s="26" t="s">
        <v>209</v>
      </c>
      <c r="N489" s="26" t="n">
        <v>40</v>
      </c>
      <c r="O489" s="26" t="s">
        <v>2742</v>
      </c>
      <c r="P489" s="26" t="s">
        <v>2743</v>
      </c>
      <c r="Q489" s="26" t="s">
        <v>252</v>
      </c>
      <c r="R489" s="26" t="s">
        <v>171</v>
      </c>
      <c r="S489" s="26" t="s">
        <v>253</v>
      </c>
      <c r="T489" s="27" t="n">
        <v>46011</v>
      </c>
      <c r="U489" s="26" t="n">
        <v>2026</v>
      </c>
      <c r="V489" s="26"/>
    </row>
    <row r="490" customFormat="false" ht="15" hidden="false" customHeight="true" outlineLevel="0" collapsed="false">
      <c r="A490" s="29" t="s">
        <v>2744</v>
      </c>
      <c r="B490" s="29" t="n">
        <v>486</v>
      </c>
      <c r="C490" s="29" t="s">
        <v>2745</v>
      </c>
      <c r="D490" s="29" t="s">
        <v>2035</v>
      </c>
      <c r="E490" s="29" t="s">
        <v>267</v>
      </c>
      <c r="F490" s="29" t="s">
        <v>2746</v>
      </c>
      <c r="G490" s="30" t="n">
        <v>44989</v>
      </c>
      <c r="H490" s="29" t="s">
        <v>177</v>
      </c>
      <c r="I490" s="29" t="s">
        <v>1141</v>
      </c>
      <c r="J490" s="29" t="s">
        <v>345</v>
      </c>
      <c r="K490" s="31" t="n">
        <v>42.1</v>
      </c>
      <c r="L490" s="31" t="n">
        <v>12</v>
      </c>
      <c r="M490" s="29" t="s">
        <v>179</v>
      </c>
      <c r="N490" s="29" t="n">
        <v>45</v>
      </c>
      <c r="O490" s="29" t="s">
        <v>2747</v>
      </c>
      <c r="P490" s="29" t="s">
        <v>2748</v>
      </c>
      <c r="Q490" s="29" t="s">
        <v>182</v>
      </c>
      <c r="R490" s="29" t="s">
        <v>183</v>
      </c>
      <c r="S490" s="29" t="s">
        <v>184</v>
      </c>
      <c r="T490" s="30" t="n">
        <v>46011</v>
      </c>
      <c r="U490" s="29" t="n">
        <v>2026</v>
      </c>
      <c r="V490" s="29"/>
    </row>
    <row r="491" customFormat="false" ht="15" hidden="false" customHeight="true" outlineLevel="0" collapsed="false">
      <c r="A491" s="26" t="s">
        <v>2749</v>
      </c>
      <c r="B491" s="26" t="n">
        <v>487</v>
      </c>
      <c r="C491" s="26" t="s">
        <v>1755</v>
      </c>
      <c r="D491" s="26" t="s">
        <v>236</v>
      </c>
      <c r="E491" s="26" t="s">
        <v>245</v>
      </c>
      <c r="F491" s="26" t="s">
        <v>2750</v>
      </c>
      <c r="G491" s="27" t="n">
        <v>44990</v>
      </c>
      <c r="H491" s="26" t="s">
        <v>177</v>
      </c>
      <c r="I491" s="26" t="s">
        <v>1450</v>
      </c>
      <c r="J491" s="26" t="s">
        <v>166</v>
      </c>
      <c r="K491" s="28" t="n">
        <v>42.3</v>
      </c>
      <c r="L491" s="28" t="n">
        <v>12.6</v>
      </c>
      <c r="M491" s="26" t="s">
        <v>199</v>
      </c>
      <c r="N491" s="26" t="n">
        <v>40</v>
      </c>
      <c r="O491" s="26" t="s">
        <v>2751</v>
      </c>
      <c r="P491" s="26" t="s">
        <v>2752</v>
      </c>
      <c r="Q491" s="26" t="s">
        <v>454</v>
      </c>
      <c r="R491" s="26" t="s">
        <v>171</v>
      </c>
      <c r="S491" s="26" t="s">
        <v>455</v>
      </c>
      <c r="T491" s="27" t="n">
        <v>45992</v>
      </c>
      <c r="U491" s="26" t="n">
        <v>2026</v>
      </c>
      <c r="V491" s="26"/>
    </row>
    <row r="492" customFormat="false" ht="15" hidden="false" customHeight="true" outlineLevel="0" collapsed="false">
      <c r="A492" s="29" t="s">
        <v>2753</v>
      </c>
      <c r="B492" s="29" t="n">
        <v>488</v>
      </c>
      <c r="C492" s="29" t="s">
        <v>2754</v>
      </c>
      <c r="D492" s="29" t="s">
        <v>1294</v>
      </c>
      <c r="E492" s="29" t="s">
        <v>206</v>
      </c>
      <c r="F492" s="29"/>
      <c r="G492" s="30" t="n">
        <v>44990</v>
      </c>
      <c r="H492" s="29" t="s">
        <v>177</v>
      </c>
      <c r="I492" s="29" t="s">
        <v>1549</v>
      </c>
      <c r="J492" s="29" t="s">
        <v>198</v>
      </c>
      <c r="K492" s="31" t="n">
        <v>43.8</v>
      </c>
      <c r="L492" s="31" t="n">
        <v>15</v>
      </c>
      <c r="M492" s="29" t="s">
        <v>167</v>
      </c>
      <c r="N492" s="29" t="n">
        <v>40</v>
      </c>
      <c r="O492" s="29" t="s">
        <v>2755</v>
      </c>
      <c r="P492" s="29" t="s">
        <v>2756</v>
      </c>
      <c r="Q492" s="29" t="s">
        <v>212</v>
      </c>
      <c r="R492" s="29" t="s">
        <v>171</v>
      </c>
      <c r="S492" s="29" t="s">
        <v>213</v>
      </c>
      <c r="T492" s="30" t="n">
        <v>46004</v>
      </c>
      <c r="U492" s="29" t="n">
        <v>2026</v>
      </c>
      <c r="V492" s="29"/>
    </row>
    <row r="493" customFormat="false" ht="15" hidden="false" customHeight="true" outlineLevel="0" collapsed="false">
      <c r="A493" s="26" t="s">
        <v>2757</v>
      </c>
      <c r="B493" s="26" t="n">
        <v>489</v>
      </c>
      <c r="C493" s="26" t="s">
        <v>236</v>
      </c>
      <c r="D493" s="26" t="s">
        <v>599</v>
      </c>
      <c r="E493" s="26" t="s">
        <v>311</v>
      </c>
      <c r="F493" s="26" t="s">
        <v>2758</v>
      </c>
      <c r="G493" s="27" t="n">
        <v>44990</v>
      </c>
      <c r="H493" s="26" t="s">
        <v>177</v>
      </c>
      <c r="I493" s="26" t="s">
        <v>1802</v>
      </c>
      <c r="J493" s="26" t="s">
        <v>166</v>
      </c>
      <c r="K493" s="28" t="n">
        <v>26.8</v>
      </c>
      <c r="L493" s="28" t="n">
        <v>7.8</v>
      </c>
      <c r="M493" s="26" t="s">
        <v>209</v>
      </c>
      <c r="N493" s="26" t="n">
        <v>40</v>
      </c>
      <c r="O493" s="26" t="s">
        <v>2759</v>
      </c>
      <c r="P493" s="26" t="s">
        <v>2760</v>
      </c>
      <c r="Q493" s="26" t="s">
        <v>232</v>
      </c>
      <c r="R493" s="26" t="s">
        <v>183</v>
      </c>
      <c r="S493" s="26" t="s">
        <v>233</v>
      </c>
      <c r="T493" s="27" t="n">
        <v>46004</v>
      </c>
      <c r="U493" s="26" t="n">
        <v>2026</v>
      </c>
      <c r="V493" s="26"/>
    </row>
    <row r="494" customFormat="false" ht="15" hidden="false" customHeight="true" outlineLevel="0" collapsed="false">
      <c r="A494" s="29" t="s">
        <v>2761</v>
      </c>
      <c r="B494" s="29" t="n">
        <v>490</v>
      </c>
      <c r="C494" s="29" t="s">
        <v>815</v>
      </c>
      <c r="D494" s="29" t="s">
        <v>1204</v>
      </c>
      <c r="E494" s="29" t="s">
        <v>267</v>
      </c>
      <c r="F494" s="29" t="s">
        <v>817</v>
      </c>
      <c r="G494" s="30" t="n">
        <v>44991</v>
      </c>
      <c r="H494" s="29" t="s">
        <v>177</v>
      </c>
      <c r="I494" s="29" t="s">
        <v>2762</v>
      </c>
      <c r="J494" s="29" t="s">
        <v>259</v>
      </c>
      <c r="K494" s="31" t="n">
        <v>34</v>
      </c>
      <c r="L494" s="31" t="n">
        <v>9.7</v>
      </c>
      <c r="M494" s="29" t="s">
        <v>167</v>
      </c>
      <c r="N494" s="29" t="n">
        <v>45</v>
      </c>
      <c r="O494" s="29" t="s">
        <v>2763</v>
      </c>
      <c r="P494" s="29" t="s">
        <v>2764</v>
      </c>
      <c r="Q494" s="29" t="s">
        <v>252</v>
      </c>
      <c r="R494" s="29" t="s">
        <v>171</v>
      </c>
      <c r="S494" s="29" t="s">
        <v>253</v>
      </c>
      <c r="T494" s="30" t="n">
        <v>46009</v>
      </c>
      <c r="U494" s="29" t="n">
        <v>2026</v>
      </c>
      <c r="V494" s="29"/>
    </row>
    <row r="495" customFormat="false" ht="15" hidden="false" customHeight="true" outlineLevel="0" collapsed="false">
      <c r="A495" s="26" t="s">
        <v>2765</v>
      </c>
      <c r="B495" s="26" t="n">
        <v>491</v>
      </c>
      <c r="C495" s="26" t="s">
        <v>160</v>
      </c>
      <c r="D495" s="26" t="s">
        <v>2149</v>
      </c>
      <c r="E495" s="26" t="s">
        <v>267</v>
      </c>
      <c r="F495" s="26" t="s">
        <v>163</v>
      </c>
      <c r="G495" s="27" t="n">
        <v>44993</v>
      </c>
      <c r="H495" s="26" t="s">
        <v>177</v>
      </c>
      <c r="I495" s="26" t="s">
        <v>2766</v>
      </c>
      <c r="J495" s="26" t="s">
        <v>270</v>
      </c>
      <c r="K495" s="28" t="n">
        <v>38.2</v>
      </c>
      <c r="L495" s="28" t="n">
        <v>13.3</v>
      </c>
      <c r="M495" s="26" t="s">
        <v>179</v>
      </c>
      <c r="N495" s="26" t="n">
        <v>32</v>
      </c>
      <c r="O495" s="26" t="s">
        <v>2767</v>
      </c>
      <c r="P495" s="26" t="s">
        <v>2768</v>
      </c>
      <c r="Q495" s="26" t="s">
        <v>262</v>
      </c>
      <c r="R495" s="26" t="s">
        <v>171</v>
      </c>
      <c r="S495" s="26" t="s">
        <v>263</v>
      </c>
      <c r="T495" s="27" t="n">
        <v>46007</v>
      </c>
      <c r="U495" s="26" t="n">
        <v>2026</v>
      </c>
      <c r="V495" s="26"/>
    </row>
    <row r="496" customFormat="false" ht="15" hidden="false" customHeight="true" outlineLevel="0" collapsed="false">
      <c r="A496" s="29" t="s">
        <v>2769</v>
      </c>
      <c r="B496" s="29" t="n">
        <v>492</v>
      </c>
      <c r="C496" s="29" t="s">
        <v>333</v>
      </c>
      <c r="D496" s="29" t="s">
        <v>400</v>
      </c>
      <c r="E496" s="29" t="s">
        <v>188</v>
      </c>
      <c r="F496" s="29"/>
      <c r="G496" s="30" t="n">
        <v>44993</v>
      </c>
      <c r="H496" s="29" t="s">
        <v>177</v>
      </c>
      <c r="I496" s="29" t="s">
        <v>631</v>
      </c>
      <c r="J496" s="29" t="s">
        <v>198</v>
      </c>
      <c r="K496" s="31" t="n">
        <v>58.2</v>
      </c>
      <c r="L496" s="31" t="n">
        <v>17.6</v>
      </c>
      <c r="M496" s="29" t="s">
        <v>276</v>
      </c>
      <c r="N496" s="29" t="n">
        <v>50</v>
      </c>
      <c r="O496" s="29" t="s">
        <v>2770</v>
      </c>
      <c r="P496" s="29" t="s">
        <v>2771</v>
      </c>
      <c r="Q496" s="29" t="s">
        <v>299</v>
      </c>
      <c r="R496" s="29" t="s">
        <v>171</v>
      </c>
      <c r="S496" s="29" t="s">
        <v>300</v>
      </c>
      <c r="T496" s="30" t="n">
        <v>46000</v>
      </c>
      <c r="U496" s="29" t="n">
        <v>2026</v>
      </c>
      <c r="V496" s="29"/>
    </row>
    <row r="497" customFormat="false" ht="15" hidden="false" customHeight="true" outlineLevel="0" collapsed="false">
      <c r="A497" s="26" t="s">
        <v>2772</v>
      </c>
      <c r="B497" s="26" t="n">
        <v>493</v>
      </c>
      <c r="C497" s="26" t="s">
        <v>2773</v>
      </c>
      <c r="D497" s="26" t="s">
        <v>2774</v>
      </c>
      <c r="E497" s="26" t="s">
        <v>226</v>
      </c>
      <c r="F497" s="26" t="s">
        <v>2775</v>
      </c>
      <c r="G497" s="27" t="n">
        <v>44994</v>
      </c>
      <c r="H497" s="26" t="s">
        <v>177</v>
      </c>
      <c r="I497" s="26" t="s">
        <v>2207</v>
      </c>
      <c r="J497" s="26" t="s">
        <v>166</v>
      </c>
      <c r="K497" s="28" t="n">
        <v>18.4</v>
      </c>
      <c r="L497" s="28" t="n">
        <v>5.6</v>
      </c>
      <c r="M497" s="26" t="s">
        <v>167</v>
      </c>
      <c r="N497" s="26" t="n">
        <v>50</v>
      </c>
      <c r="O497" s="26" t="s">
        <v>2776</v>
      </c>
      <c r="P497" s="26" t="s">
        <v>2777</v>
      </c>
      <c r="Q497" s="26" t="s">
        <v>299</v>
      </c>
      <c r="R497" s="26" t="s">
        <v>171</v>
      </c>
      <c r="S497" s="26" t="s">
        <v>300</v>
      </c>
      <c r="T497" s="27" t="n">
        <v>46007</v>
      </c>
      <c r="U497" s="26" t="n">
        <v>2026</v>
      </c>
      <c r="V497" s="26"/>
    </row>
    <row r="498" customFormat="false" ht="15" hidden="false" customHeight="true" outlineLevel="0" collapsed="false">
      <c r="A498" s="29" t="s">
        <v>2778</v>
      </c>
      <c r="B498" s="29" t="n">
        <v>494</v>
      </c>
      <c r="C498" s="29" t="s">
        <v>2779</v>
      </c>
      <c r="D498" s="29" t="s">
        <v>1274</v>
      </c>
      <c r="E498" s="29" t="s">
        <v>195</v>
      </c>
      <c r="F498" s="29" t="s">
        <v>2780</v>
      </c>
      <c r="G498" s="30" t="n">
        <v>44994</v>
      </c>
      <c r="H498" s="29" t="s">
        <v>177</v>
      </c>
      <c r="I498" s="29" t="s">
        <v>2781</v>
      </c>
      <c r="J498" s="29" t="s">
        <v>218</v>
      </c>
      <c r="K498" s="31" t="n">
        <v>43.9</v>
      </c>
      <c r="L498" s="31" t="n">
        <v>15.3</v>
      </c>
      <c r="M498" s="29" t="s">
        <v>209</v>
      </c>
      <c r="N498" s="29" t="n">
        <v>36</v>
      </c>
      <c r="O498" s="29" t="s">
        <v>2782</v>
      </c>
      <c r="P498" s="29" t="s">
        <v>2783</v>
      </c>
      <c r="Q498" s="29" t="s">
        <v>240</v>
      </c>
      <c r="R498" s="29" t="s">
        <v>171</v>
      </c>
      <c r="S498" s="29" t="s">
        <v>241</v>
      </c>
      <c r="T498" s="30" t="n">
        <v>45992</v>
      </c>
      <c r="U498" s="29" t="n">
        <v>2026</v>
      </c>
      <c r="V498" s="29"/>
    </row>
    <row r="499" customFormat="false" ht="15" hidden="false" customHeight="true" outlineLevel="0" collapsed="false">
      <c r="A499" s="26" t="s">
        <v>2784</v>
      </c>
      <c r="B499" s="26" t="n">
        <v>495</v>
      </c>
      <c r="C499" s="26" t="s">
        <v>575</v>
      </c>
      <c r="D499" s="26" t="s">
        <v>1998</v>
      </c>
      <c r="E499" s="26" t="s">
        <v>206</v>
      </c>
      <c r="F499" s="26"/>
      <c r="G499" s="27" t="n">
        <v>44994</v>
      </c>
      <c r="H499" s="26" t="s">
        <v>177</v>
      </c>
      <c r="I499" s="26" t="s">
        <v>2669</v>
      </c>
      <c r="J499" s="26" t="s">
        <v>270</v>
      </c>
      <c r="K499" s="28" t="n">
        <v>55.5</v>
      </c>
      <c r="L499" s="28" t="n">
        <v>19.2</v>
      </c>
      <c r="M499" s="26" t="s">
        <v>179</v>
      </c>
      <c r="N499" s="26" t="n">
        <v>28</v>
      </c>
      <c r="O499" s="26" t="s">
        <v>2785</v>
      </c>
      <c r="P499" s="26" t="s">
        <v>2786</v>
      </c>
      <c r="Q499" s="26" t="s">
        <v>182</v>
      </c>
      <c r="R499" s="26" t="s">
        <v>183</v>
      </c>
      <c r="S499" s="26" t="s">
        <v>184</v>
      </c>
      <c r="T499" s="27" t="n">
        <v>46010</v>
      </c>
      <c r="U499" s="26" t="n">
        <v>2026</v>
      </c>
      <c r="V499" s="26"/>
    </row>
    <row r="500" customFormat="false" ht="15" hidden="false" customHeight="true" outlineLevel="0" collapsed="false">
      <c r="A500" s="29" t="s">
        <v>2787</v>
      </c>
      <c r="B500" s="29" t="n">
        <v>496</v>
      </c>
      <c r="C500" s="29" t="s">
        <v>2788</v>
      </c>
      <c r="D500" s="29" t="s">
        <v>2551</v>
      </c>
      <c r="E500" s="29" t="s">
        <v>206</v>
      </c>
      <c r="F500" s="29"/>
      <c r="G500" s="30" t="n">
        <v>44995</v>
      </c>
      <c r="H500" s="29" t="s">
        <v>177</v>
      </c>
      <c r="I500" s="29" t="s">
        <v>2789</v>
      </c>
      <c r="J500" s="29" t="s">
        <v>270</v>
      </c>
      <c r="K500" s="31" t="n">
        <v>52.7</v>
      </c>
      <c r="L500" s="31" t="n">
        <v>15.6</v>
      </c>
      <c r="M500" s="29" t="s">
        <v>276</v>
      </c>
      <c r="N500" s="29" t="n">
        <v>40</v>
      </c>
      <c r="O500" s="29" t="s">
        <v>2790</v>
      </c>
      <c r="P500" s="29" t="s">
        <v>2791</v>
      </c>
      <c r="Q500" s="29" t="s">
        <v>202</v>
      </c>
      <c r="R500" s="29" t="s">
        <v>171</v>
      </c>
      <c r="S500" s="29" t="s">
        <v>203</v>
      </c>
      <c r="T500" s="30" t="n">
        <v>45995</v>
      </c>
      <c r="U500" s="29" t="n">
        <v>2026</v>
      </c>
      <c r="V500" s="29"/>
    </row>
    <row r="501" customFormat="false" ht="15" hidden="false" customHeight="true" outlineLevel="0" collapsed="false">
      <c r="A501" s="26" t="s">
        <v>2792</v>
      </c>
      <c r="B501" s="26" t="n">
        <v>497</v>
      </c>
      <c r="C501" s="26" t="s">
        <v>2793</v>
      </c>
      <c r="D501" s="26" t="s">
        <v>712</v>
      </c>
      <c r="E501" s="26" t="s">
        <v>188</v>
      </c>
      <c r="F501" s="26"/>
      <c r="G501" s="27" t="n">
        <v>44995</v>
      </c>
      <c r="H501" s="26" t="s">
        <v>177</v>
      </c>
      <c r="I501" s="26" t="s">
        <v>1939</v>
      </c>
      <c r="J501" s="26" t="s">
        <v>166</v>
      </c>
      <c r="K501" s="28" t="n">
        <v>58.7</v>
      </c>
      <c r="L501" s="28" t="n">
        <v>16.7</v>
      </c>
      <c r="M501" s="26" t="s">
        <v>276</v>
      </c>
      <c r="N501" s="26" t="n">
        <v>50</v>
      </c>
      <c r="O501" s="26" t="s">
        <v>2794</v>
      </c>
      <c r="P501" s="26" t="s">
        <v>2795</v>
      </c>
      <c r="Q501" s="26" t="s">
        <v>182</v>
      </c>
      <c r="R501" s="26" t="s">
        <v>183</v>
      </c>
      <c r="S501" s="26" t="s">
        <v>184</v>
      </c>
      <c r="T501" s="27" t="n">
        <v>46012</v>
      </c>
      <c r="U501" s="26" t="n">
        <v>2026</v>
      </c>
      <c r="V501" s="26"/>
    </row>
    <row r="502" customFormat="false" ht="15" hidden="false" customHeight="true" outlineLevel="0" collapsed="false">
      <c r="A502" s="29" t="s">
        <v>2796</v>
      </c>
      <c r="B502" s="29" t="n">
        <v>498</v>
      </c>
      <c r="C502" s="29" t="s">
        <v>994</v>
      </c>
      <c r="D502" s="29" t="s">
        <v>2797</v>
      </c>
      <c r="E502" s="29" t="s">
        <v>245</v>
      </c>
      <c r="F502" s="29" t="s">
        <v>2798</v>
      </c>
      <c r="G502" s="30" t="n">
        <v>44995</v>
      </c>
      <c r="H502" s="29" t="s">
        <v>164</v>
      </c>
      <c r="I502" s="29" t="s">
        <v>1039</v>
      </c>
      <c r="J502" s="29" t="s">
        <v>198</v>
      </c>
      <c r="K502" s="31" t="n">
        <v>41.3</v>
      </c>
      <c r="L502" s="31" t="n">
        <v>11.8</v>
      </c>
      <c r="M502" s="29" t="s">
        <v>209</v>
      </c>
      <c r="N502" s="29" t="n">
        <v>32</v>
      </c>
      <c r="O502" s="29" t="s">
        <v>2799</v>
      </c>
      <c r="P502" s="29" t="s">
        <v>2800</v>
      </c>
      <c r="Q502" s="29" t="s">
        <v>240</v>
      </c>
      <c r="R502" s="29" t="s">
        <v>171</v>
      </c>
      <c r="S502" s="29" t="s">
        <v>241</v>
      </c>
      <c r="T502" s="29"/>
      <c r="U502" s="29" t="n">
        <v>2022</v>
      </c>
      <c r="V502" s="29"/>
    </row>
    <row r="503" customFormat="false" ht="15" hidden="false" customHeight="true" outlineLevel="0" collapsed="false">
      <c r="A503" s="26" t="s">
        <v>2801</v>
      </c>
      <c r="B503" s="26" t="n">
        <v>499</v>
      </c>
      <c r="C503" s="26" t="s">
        <v>292</v>
      </c>
      <c r="D503" s="26" t="s">
        <v>701</v>
      </c>
      <c r="E503" s="26" t="s">
        <v>267</v>
      </c>
      <c r="F503" s="26" t="s">
        <v>2802</v>
      </c>
      <c r="G503" s="27" t="n">
        <v>44995</v>
      </c>
      <c r="H503" s="26" t="s">
        <v>177</v>
      </c>
      <c r="I503" s="26" t="s">
        <v>2803</v>
      </c>
      <c r="J503" s="26" t="s">
        <v>218</v>
      </c>
      <c r="K503" s="28" t="n">
        <v>61.9</v>
      </c>
      <c r="L503" s="28" t="n">
        <v>19</v>
      </c>
      <c r="M503" s="26" t="s">
        <v>209</v>
      </c>
      <c r="N503" s="26" t="n">
        <v>32</v>
      </c>
      <c r="O503" s="26" t="s">
        <v>2804</v>
      </c>
      <c r="P503" s="26" t="s">
        <v>2805</v>
      </c>
      <c r="Q503" s="26" t="s">
        <v>170</v>
      </c>
      <c r="R503" s="26" t="s">
        <v>171</v>
      </c>
      <c r="S503" s="26" t="s">
        <v>172</v>
      </c>
      <c r="T503" s="27" t="n">
        <v>46014</v>
      </c>
      <c r="U503" s="26" t="n">
        <v>2026</v>
      </c>
      <c r="V503" s="26"/>
    </row>
    <row r="504" customFormat="false" ht="15" hidden="false" customHeight="true" outlineLevel="0" collapsed="false">
      <c r="A504" s="29" t="s">
        <v>2806</v>
      </c>
      <c r="B504" s="29" t="n">
        <v>500</v>
      </c>
      <c r="C504" s="29" t="s">
        <v>1165</v>
      </c>
      <c r="D504" s="29" t="s">
        <v>334</v>
      </c>
      <c r="E504" s="29" t="s">
        <v>226</v>
      </c>
      <c r="F504" s="29" t="s">
        <v>2807</v>
      </c>
      <c r="G504" s="30" t="n">
        <v>44996</v>
      </c>
      <c r="H504" s="29" t="s">
        <v>177</v>
      </c>
      <c r="I504" s="29" t="s">
        <v>2808</v>
      </c>
      <c r="J504" s="29" t="s">
        <v>166</v>
      </c>
      <c r="K504" s="31" t="n">
        <v>25.2</v>
      </c>
      <c r="L504" s="31" t="n">
        <v>8.6</v>
      </c>
      <c r="M504" s="29" t="s">
        <v>167</v>
      </c>
      <c r="N504" s="29" t="n">
        <v>50</v>
      </c>
      <c r="O504" s="29" t="s">
        <v>2809</v>
      </c>
      <c r="P504" s="29"/>
      <c r="Q504" s="29" t="s">
        <v>461</v>
      </c>
      <c r="R504" s="29" t="s">
        <v>183</v>
      </c>
      <c r="S504" s="29" t="s">
        <v>462</v>
      </c>
      <c r="T504" s="30" t="n">
        <v>46002</v>
      </c>
      <c r="U504" s="29" t="n">
        <v>2026</v>
      </c>
      <c r="V504" s="29"/>
    </row>
    <row r="505" customFormat="false" ht="15" hidden="false" customHeight="true" outlineLevel="0" collapsed="false">
      <c r="A505" s="26" t="s">
        <v>2810</v>
      </c>
      <c r="B505" s="26" t="n">
        <v>501</v>
      </c>
      <c r="C505" s="26" t="s">
        <v>2811</v>
      </c>
      <c r="D505" s="26" t="s">
        <v>236</v>
      </c>
      <c r="E505" s="26" t="s">
        <v>267</v>
      </c>
      <c r="F505" s="26" t="s">
        <v>2812</v>
      </c>
      <c r="G505" s="27" t="n">
        <v>44997</v>
      </c>
      <c r="H505" s="26" t="s">
        <v>177</v>
      </c>
      <c r="I505" s="26" t="s">
        <v>2813</v>
      </c>
      <c r="J505" s="26" t="s">
        <v>259</v>
      </c>
      <c r="K505" s="28" t="n">
        <v>47</v>
      </c>
      <c r="L505" s="28" t="n">
        <v>15.5</v>
      </c>
      <c r="M505" s="26" t="s">
        <v>199</v>
      </c>
      <c r="N505" s="26" t="n">
        <v>36</v>
      </c>
      <c r="O505" s="26" t="s">
        <v>2814</v>
      </c>
      <c r="P505" s="26" t="s">
        <v>2815</v>
      </c>
      <c r="Q505" s="26" t="s">
        <v>212</v>
      </c>
      <c r="R505" s="26" t="s">
        <v>171</v>
      </c>
      <c r="S505" s="26" t="s">
        <v>213</v>
      </c>
      <c r="T505" s="27" t="n">
        <v>46016</v>
      </c>
      <c r="U505" s="26" t="n">
        <v>2026</v>
      </c>
      <c r="V505" s="26"/>
    </row>
    <row r="506" customFormat="false" ht="15" hidden="false" customHeight="true" outlineLevel="0" collapsed="false">
      <c r="A506" s="29" t="s">
        <v>2816</v>
      </c>
      <c r="B506" s="29" t="n">
        <v>502</v>
      </c>
      <c r="C506" s="29" t="s">
        <v>1731</v>
      </c>
      <c r="D506" s="29" t="s">
        <v>563</v>
      </c>
      <c r="E506" s="29" t="s">
        <v>206</v>
      </c>
      <c r="F506" s="29"/>
      <c r="G506" s="30" t="n">
        <v>44998</v>
      </c>
      <c r="H506" s="29" t="s">
        <v>177</v>
      </c>
      <c r="I506" s="29" t="s">
        <v>2817</v>
      </c>
      <c r="J506" s="29" t="s">
        <v>166</v>
      </c>
      <c r="K506" s="31" t="n">
        <v>36</v>
      </c>
      <c r="L506" s="31" t="n">
        <v>10.2</v>
      </c>
      <c r="M506" s="29" t="s">
        <v>179</v>
      </c>
      <c r="N506" s="29" t="n">
        <v>24</v>
      </c>
      <c r="O506" s="29" t="s">
        <v>2818</v>
      </c>
      <c r="P506" s="29" t="s">
        <v>2819</v>
      </c>
      <c r="Q506" s="29" t="s">
        <v>202</v>
      </c>
      <c r="R506" s="29" t="s">
        <v>171</v>
      </c>
      <c r="S506" s="29" t="s">
        <v>203</v>
      </c>
      <c r="T506" s="30" t="n">
        <v>45996</v>
      </c>
      <c r="U506" s="29" t="n">
        <v>2026</v>
      </c>
      <c r="V506" s="29"/>
    </row>
    <row r="507" customFormat="false" ht="15" hidden="false" customHeight="true" outlineLevel="0" collapsed="false">
      <c r="A507" s="26" t="s">
        <v>2820</v>
      </c>
      <c r="B507" s="26" t="n">
        <v>503</v>
      </c>
      <c r="C507" s="26" t="s">
        <v>840</v>
      </c>
      <c r="D507" s="26" t="s">
        <v>2821</v>
      </c>
      <c r="E507" s="26" t="s">
        <v>206</v>
      </c>
      <c r="F507" s="26"/>
      <c r="G507" s="27" t="n">
        <v>45000</v>
      </c>
      <c r="H507" s="26" t="s">
        <v>177</v>
      </c>
      <c r="I507" s="26" t="s">
        <v>2822</v>
      </c>
      <c r="J507" s="26" t="s">
        <v>166</v>
      </c>
      <c r="K507" s="28" t="n">
        <v>61.1</v>
      </c>
      <c r="L507" s="28" t="n">
        <v>20.3</v>
      </c>
      <c r="M507" s="26" t="s">
        <v>276</v>
      </c>
      <c r="N507" s="26" t="n">
        <v>40</v>
      </c>
      <c r="O507" s="26" t="s">
        <v>2823</v>
      </c>
      <c r="P507" s="26" t="s">
        <v>2824</v>
      </c>
      <c r="Q507" s="26" t="s">
        <v>232</v>
      </c>
      <c r="R507" s="26" t="s">
        <v>183</v>
      </c>
      <c r="S507" s="26" t="s">
        <v>233</v>
      </c>
      <c r="T507" s="27" t="n">
        <v>46003</v>
      </c>
      <c r="U507" s="26" t="n">
        <v>2026</v>
      </c>
      <c r="V507" s="26"/>
    </row>
    <row r="508" customFormat="false" ht="15" hidden="false" customHeight="true" outlineLevel="0" collapsed="false">
      <c r="A508" s="29" t="s">
        <v>2825</v>
      </c>
      <c r="B508" s="29" t="n">
        <v>504</v>
      </c>
      <c r="C508" s="29" t="s">
        <v>286</v>
      </c>
      <c r="D508" s="29" t="s">
        <v>2826</v>
      </c>
      <c r="E508" s="29" t="s">
        <v>188</v>
      </c>
      <c r="F508" s="29"/>
      <c r="G508" s="30" t="n">
        <v>45000</v>
      </c>
      <c r="H508" s="29" t="s">
        <v>177</v>
      </c>
      <c r="I508" s="29" t="s">
        <v>831</v>
      </c>
      <c r="J508" s="29" t="s">
        <v>198</v>
      </c>
      <c r="K508" s="31" t="n">
        <v>32.6</v>
      </c>
      <c r="L508" s="31" t="n">
        <v>11.5</v>
      </c>
      <c r="M508" s="29" t="s">
        <v>209</v>
      </c>
      <c r="N508" s="29" t="n">
        <v>45</v>
      </c>
      <c r="O508" s="29" t="s">
        <v>2827</v>
      </c>
      <c r="P508" s="29" t="s">
        <v>2828</v>
      </c>
      <c r="Q508" s="29" t="s">
        <v>240</v>
      </c>
      <c r="R508" s="29" t="s">
        <v>171</v>
      </c>
      <c r="S508" s="29" t="s">
        <v>241</v>
      </c>
      <c r="T508" s="30" t="n">
        <v>45998</v>
      </c>
      <c r="U508" s="29" t="n">
        <v>2026</v>
      </c>
      <c r="V508" s="29"/>
    </row>
    <row r="509" customFormat="false" ht="15" hidden="false" customHeight="true" outlineLevel="0" collapsed="false">
      <c r="A509" s="26" t="s">
        <v>2829</v>
      </c>
      <c r="B509" s="26" t="n">
        <v>505</v>
      </c>
      <c r="C509" s="26" t="s">
        <v>2830</v>
      </c>
      <c r="D509" s="26" t="s">
        <v>2831</v>
      </c>
      <c r="E509" s="26" t="s">
        <v>226</v>
      </c>
      <c r="F509" s="26" t="s">
        <v>2832</v>
      </c>
      <c r="G509" s="27" t="n">
        <v>45001</v>
      </c>
      <c r="H509" s="26" t="s">
        <v>177</v>
      </c>
      <c r="I509" s="26" t="s">
        <v>2141</v>
      </c>
      <c r="J509" s="26" t="s">
        <v>248</v>
      </c>
      <c r="K509" s="28" t="n">
        <v>32.8</v>
      </c>
      <c r="L509" s="28" t="n">
        <v>10.5</v>
      </c>
      <c r="M509" s="26" t="s">
        <v>167</v>
      </c>
      <c r="N509" s="26" t="n">
        <v>36</v>
      </c>
      <c r="O509" s="26" t="s">
        <v>2833</v>
      </c>
      <c r="P509" s="26" t="s">
        <v>2834</v>
      </c>
      <c r="Q509" s="26" t="s">
        <v>212</v>
      </c>
      <c r="R509" s="26" t="s">
        <v>171</v>
      </c>
      <c r="S509" s="26" t="s">
        <v>213</v>
      </c>
      <c r="T509" s="27" t="n">
        <v>46019</v>
      </c>
      <c r="U509" s="26" t="n">
        <v>2026</v>
      </c>
      <c r="V509" s="26"/>
    </row>
    <row r="510" customFormat="false" ht="15" hidden="false" customHeight="true" outlineLevel="0" collapsed="false">
      <c r="A510" s="29" t="s">
        <v>2835</v>
      </c>
      <c r="B510" s="29" t="n">
        <v>506</v>
      </c>
      <c r="C510" s="29" t="s">
        <v>2836</v>
      </c>
      <c r="D510" s="29" t="s">
        <v>884</v>
      </c>
      <c r="E510" s="29" t="s">
        <v>162</v>
      </c>
      <c r="F510" s="29" t="s">
        <v>2837</v>
      </c>
      <c r="G510" s="30" t="n">
        <v>45001</v>
      </c>
      <c r="H510" s="29" t="s">
        <v>177</v>
      </c>
      <c r="I510" s="29" t="s">
        <v>1193</v>
      </c>
      <c r="J510" s="29" t="s">
        <v>208</v>
      </c>
      <c r="K510" s="31" t="n">
        <v>29.9</v>
      </c>
      <c r="L510" s="31" t="n">
        <v>10.7</v>
      </c>
      <c r="M510" s="29" t="s">
        <v>209</v>
      </c>
      <c r="N510" s="29" t="n">
        <v>50</v>
      </c>
      <c r="O510" s="29" t="s">
        <v>2838</v>
      </c>
      <c r="P510" s="29" t="s">
        <v>2839</v>
      </c>
      <c r="Q510" s="29" t="s">
        <v>299</v>
      </c>
      <c r="R510" s="29" t="s">
        <v>171</v>
      </c>
      <c r="S510" s="29" t="s">
        <v>300</v>
      </c>
      <c r="T510" s="30" t="n">
        <v>46017</v>
      </c>
      <c r="U510" s="29" t="n">
        <v>2026</v>
      </c>
      <c r="V510" s="29"/>
    </row>
    <row r="511" customFormat="false" ht="15" hidden="false" customHeight="true" outlineLevel="0" collapsed="false">
      <c r="A511" s="26" t="s">
        <v>2840</v>
      </c>
      <c r="B511" s="26" t="n">
        <v>507</v>
      </c>
      <c r="C511" s="26" t="s">
        <v>2841</v>
      </c>
      <c r="D511" s="26" t="s">
        <v>2546</v>
      </c>
      <c r="E511" s="26" t="s">
        <v>206</v>
      </c>
      <c r="F511" s="26"/>
      <c r="G511" s="27" t="n">
        <v>45001</v>
      </c>
      <c r="H511" s="26" t="s">
        <v>1033</v>
      </c>
      <c r="I511" s="26" t="s">
        <v>2842</v>
      </c>
      <c r="J511" s="26" t="s">
        <v>166</v>
      </c>
      <c r="K511" s="28" t="n">
        <v>33.2</v>
      </c>
      <c r="L511" s="28" t="n">
        <v>10.2</v>
      </c>
      <c r="M511" s="26" t="s">
        <v>276</v>
      </c>
      <c r="N511" s="26" t="n">
        <v>24</v>
      </c>
      <c r="O511" s="26" t="s">
        <v>2843</v>
      </c>
      <c r="P511" s="26" t="s">
        <v>2844</v>
      </c>
      <c r="Q511" s="26" t="s">
        <v>338</v>
      </c>
      <c r="R511" s="26" t="s">
        <v>171</v>
      </c>
      <c r="S511" s="26" t="s">
        <v>339</v>
      </c>
      <c r="T511" s="27" t="n">
        <v>46010</v>
      </c>
      <c r="U511" s="26" t="n">
        <v>2026</v>
      </c>
      <c r="V511" s="26"/>
    </row>
    <row r="512" customFormat="false" ht="15" hidden="false" customHeight="true" outlineLevel="0" collapsed="false">
      <c r="A512" s="29" t="s">
        <v>2845</v>
      </c>
      <c r="B512" s="29" t="n">
        <v>508</v>
      </c>
      <c r="C512" s="29" t="s">
        <v>333</v>
      </c>
      <c r="D512" s="29" t="s">
        <v>2273</v>
      </c>
      <c r="E512" s="29" t="s">
        <v>267</v>
      </c>
      <c r="F512" s="29" t="s">
        <v>2846</v>
      </c>
      <c r="G512" s="30" t="n">
        <v>45002</v>
      </c>
      <c r="H512" s="29" t="s">
        <v>177</v>
      </c>
      <c r="I512" s="29" t="s">
        <v>2299</v>
      </c>
      <c r="J512" s="29" t="s">
        <v>259</v>
      </c>
      <c r="K512" s="31" t="n">
        <v>44.4</v>
      </c>
      <c r="L512" s="31" t="n">
        <v>14.5</v>
      </c>
      <c r="M512" s="29" t="s">
        <v>167</v>
      </c>
      <c r="N512" s="29" t="n">
        <v>50</v>
      </c>
      <c r="O512" s="29" t="s">
        <v>2847</v>
      </c>
      <c r="P512" s="29" t="s">
        <v>2848</v>
      </c>
      <c r="Q512" s="29" t="s">
        <v>461</v>
      </c>
      <c r="R512" s="29" t="s">
        <v>183</v>
      </c>
      <c r="S512" s="29" t="s">
        <v>462</v>
      </c>
      <c r="T512" s="30" t="n">
        <v>46003</v>
      </c>
      <c r="U512" s="29" t="n">
        <v>2026</v>
      </c>
      <c r="V512" s="29"/>
    </row>
    <row r="513" customFormat="false" ht="15" hidden="false" customHeight="true" outlineLevel="0" collapsed="false">
      <c r="A513" s="26" t="s">
        <v>2849</v>
      </c>
      <c r="B513" s="26" t="n">
        <v>509</v>
      </c>
      <c r="C513" s="26" t="s">
        <v>2850</v>
      </c>
      <c r="D513" s="26" t="s">
        <v>1531</v>
      </c>
      <c r="E513" s="26" t="s">
        <v>188</v>
      </c>
      <c r="F513" s="26"/>
      <c r="G513" s="27" t="n">
        <v>45003</v>
      </c>
      <c r="H513" s="26" t="s">
        <v>177</v>
      </c>
      <c r="I513" s="26" t="s">
        <v>837</v>
      </c>
      <c r="J513" s="26" t="s">
        <v>166</v>
      </c>
      <c r="K513" s="28" t="n">
        <v>40.2</v>
      </c>
      <c r="L513" s="28" t="n">
        <v>13.9</v>
      </c>
      <c r="M513" s="26" t="s">
        <v>276</v>
      </c>
      <c r="N513" s="26" t="n">
        <v>45</v>
      </c>
      <c r="O513" s="26" t="s">
        <v>2851</v>
      </c>
      <c r="P513" s="26" t="s">
        <v>2852</v>
      </c>
      <c r="Q513" s="26" t="s">
        <v>240</v>
      </c>
      <c r="R513" s="26" t="s">
        <v>171</v>
      </c>
      <c r="S513" s="26" t="s">
        <v>241</v>
      </c>
      <c r="T513" s="27" t="n">
        <v>46007</v>
      </c>
      <c r="U513" s="26" t="n">
        <v>2026</v>
      </c>
      <c r="V513" s="26"/>
    </row>
    <row r="514" customFormat="false" ht="15" hidden="false" customHeight="true" outlineLevel="0" collapsed="false">
      <c r="A514" s="29" t="s">
        <v>2853</v>
      </c>
      <c r="B514" s="29" t="n">
        <v>510</v>
      </c>
      <c r="C514" s="29" t="s">
        <v>711</v>
      </c>
      <c r="D514" s="29" t="s">
        <v>1998</v>
      </c>
      <c r="E514" s="29" t="s">
        <v>188</v>
      </c>
      <c r="F514" s="29"/>
      <c r="G514" s="30" t="n">
        <v>45004</v>
      </c>
      <c r="H514" s="29" t="s">
        <v>177</v>
      </c>
      <c r="I514" s="29" t="s">
        <v>1155</v>
      </c>
      <c r="J514" s="29" t="s">
        <v>259</v>
      </c>
      <c r="K514" s="31" t="n">
        <v>32.4</v>
      </c>
      <c r="L514" s="31" t="n">
        <v>10.8</v>
      </c>
      <c r="M514" s="29" t="s">
        <v>276</v>
      </c>
      <c r="N514" s="29" t="n">
        <v>40</v>
      </c>
      <c r="O514" s="29" t="s">
        <v>2854</v>
      </c>
      <c r="P514" s="29" t="s">
        <v>2855</v>
      </c>
      <c r="Q514" s="29" t="s">
        <v>330</v>
      </c>
      <c r="R514" s="29" t="s">
        <v>171</v>
      </c>
      <c r="S514" s="29" t="s">
        <v>331</v>
      </c>
      <c r="T514" s="30" t="n">
        <v>46009</v>
      </c>
      <c r="U514" s="29" t="n">
        <v>2026</v>
      </c>
      <c r="V514" s="29"/>
    </row>
    <row r="515" customFormat="false" ht="15" hidden="false" customHeight="true" outlineLevel="0" collapsed="false">
      <c r="A515" s="26" t="s">
        <v>2856</v>
      </c>
      <c r="B515" s="26" t="n">
        <v>511</v>
      </c>
      <c r="C515" s="26" t="s">
        <v>2164</v>
      </c>
      <c r="D515" s="26" t="s">
        <v>1779</v>
      </c>
      <c r="E515" s="26" t="s">
        <v>206</v>
      </c>
      <c r="F515" s="26"/>
      <c r="G515" s="27" t="n">
        <v>45004</v>
      </c>
      <c r="H515" s="26" t="s">
        <v>177</v>
      </c>
      <c r="I515" s="26" t="s">
        <v>606</v>
      </c>
      <c r="J515" s="26" t="s">
        <v>259</v>
      </c>
      <c r="K515" s="28" t="n">
        <v>51.6</v>
      </c>
      <c r="L515" s="28" t="n">
        <v>18.4</v>
      </c>
      <c r="M515" s="26" t="s">
        <v>167</v>
      </c>
      <c r="N515" s="26" t="n">
        <v>24</v>
      </c>
      <c r="O515" s="26" t="s">
        <v>2857</v>
      </c>
      <c r="P515" s="26" t="s">
        <v>2858</v>
      </c>
      <c r="Q515" s="26" t="s">
        <v>262</v>
      </c>
      <c r="R515" s="26" t="s">
        <v>171</v>
      </c>
      <c r="S515" s="26" t="s">
        <v>263</v>
      </c>
      <c r="T515" s="27" t="n">
        <v>46007</v>
      </c>
      <c r="U515" s="26" t="n">
        <v>2026</v>
      </c>
      <c r="V515" s="26"/>
    </row>
    <row r="516" customFormat="false" ht="15" hidden="false" customHeight="true" outlineLevel="0" collapsed="false">
      <c r="A516" s="29" t="s">
        <v>2859</v>
      </c>
      <c r="B516" s="29" t="n">
        <v>512</v>
      </c>
      <c r="C516" s="29" t="s">
        <v>2860</v>
      </c>
      <c r="D516" s="29" t="s">
        <v>835</v>
      </c>
      <c r="E516" s="29" t="s">
        <v>162</v>
      </c>
      <c r="F516" s="29" t="s">
        <v>2861</v>
      </c>
      <c r="G516" s="30" t="n">
        <v>45004</v>
      </c>
      <c r="H516" s="29" t="s">
        <v>177</v>
      </c>
      <c r="I516" s="29" t="s">
        <v>600</v>
      </c>
      <c r="J516" s="29" t="s">
        <v>166</v>
      </c>
      <c r="K516" s="31" t="n">
        <v>19</v>
      </c>
      <c r="L516" s="31" t="n">
        <v>5.7</v>
      </c>
      <c r="M516" s="29" t="s">
        <v>209</v>
      </c>
      <c r="N516" s="29" t="n">
        <v>32</v>
      </c>
      <c r="O516" s="29" t="s">
        <v>2862</v>
      </c>
      <c r="P516" s="29" t="s">
        <v>2863</v>
      </c>
      <c r="Q516" s="29" t="s">
        <v>170</v>
      </c>
      <c r="R516" s="29" t="s">
        <v>171</v>
      </c>
      <c r="S516" s="29" t="s">
        <v>172</v>
      </c>
      <c r="T516" s="30" t="n">
        <v>45992</v>
      </c>
      <c r="U516" s="29" t="n">
        <v>2026</v>
      </c>
      <c r="V516" s="29"/>
    </row>
    <row r="517" customFormat="false" ht="15" hidden="false" customHeight="true" outlineLevel="0" collapsed="false">
      <c r="A517" s="26" t="s">
        <v>2864</v>
      </c>
      <c r="B517" s="26" t="n">
        <v>513</v>
      </c>
      <c r="C517" s="26" t="s">
        <v>236</v>
      </c>
      <c r="D517" s="26" t="s">
        <v>362</v>
      </c>
      <c r="E517" s="26" t="s">
        <v>162</v>
      </c>
      <c r="F517" s="26" t="s">
        <v>863</v>
      </c>
      <c r="G517" s="27" t="n">
        <v>45004</v>
      </c>
      <c r="H517" s="26" t="s">
        <v>177</v>
      </c>
      <c r="I517" s="26" t="s">
        <v>1618</v>
      </c>
      <c r="J517" s="26" t="s">
        <v>322</v>
      </c>
      <c r="K517" s="28" t="n">
        <v>47.3</v>
      </c>
      <c r="L517" s="28" t="n">
        <v>15.9</v>
      </c>
      <c r="M517" s="26" t="s">
        <v>276</v>
      </c>
      <c r="N517" s="26" t="n">
        <v>50</v>
      </c>
      <c r="O517" s="26" t="s">
        <v>2865</v>
      </c>
      <c r="P517" s="26" t="s">
        <v>2866</v>
      </c>
      <c r="Q517" s="26" t="s">
        <v>232</v>
      </c>
      <c r="R517" s="26" t="s">
        <v>183</v>
      </c>
      <c r="S517" s="26" t="s">
        <v>233</v>
      </c>
      <c r="T517" s="27" t="n">
        <v>46017</v>
      </c>
      <c r="U517" s="26" t="n">
        <v>2026</v>
      </c>
      <c r="V517" s="26"/>
    </row>
    <row r="518" customFormat="false" ht="15" hidden="false" customHeight="true" outlineLevel="0" collapsed="false">
      <c r="A518" s="29" t="s">
        <v>2867</v>
      </c>
      <c r="B518" s="29" t="n">
        <v>514</v>
      </c>
      <c r="C518" s="29" t="s">
        <v>1857</v>
      </c>
      <c r="D518" s="29" t="s">
        <v>2868</v>
      </c>
      <c r="E518" s="29" t="s">
        <v>188</v>
      </c>
      <c r="F518" s="29"/>
      <c r="G518" s="30" t="n">
        <v>45006</v>
      </c>
      <c r="H518" s="29" t="s">
        <v>177</v>
      </c>
      <c r="I518" s="29" t="s">
        <v>2869</v>
      </c>
      <c r="J518" s="29" t="s">
        <v>166</v>
      </c>
      <c r="K518" s="31" t="n">
        <v>23</v>
      </c>
      <c r="L518" s="31" t="n">
        <v>7</v>
      </c>
      <c r="M518" s="29" t="s">
        <v>179</v>
      </c>
      <c r="N518" s="29" t="n">
        <v>32</v>
      </c>
      <c r="O518" s="29" t="s">
        <v>2870</v>
      </c>
      <c r="P518" s="29" t="s">
        <v>2871</v>
      </c>
      <c r="Q518" s="29" t="s">
        <v>202</v>
      </c>
      <c r="R518" s="29" t="s">
        <v>171</v>
      </c>
      <c r="S518" s="29" t="s">
        <v>203</v>
      </c>
      <c r="T518" s="30" t="n">
        <v>45997</v>
      </c>
      <c r="U518" s="29" t="n">
        <v>2026</v>
      </c>
      <c r="V518" s="29"/>
    </row>
    <row r="519" customFormat="false" ht="15" hidden="false" customHeight="true" outlineLevel="0" collapsed="false">
      <c r="A519" s="26" t="s">
        <v>2872</v>
      </c>
      <c r="B519" s="26" t="n">
        <v>515</v>
      </c>
      <c r="C519" s="26" t="s">
        <v>2058</v>
      </c>
      <c r="D519" s="26" t="s">
        <v>2546</v>
      </c>
      <c r="E519" s="26" t="s">
        <v>188</v>
      </c>
      <c r="F519" s="26"/>
      <c r="G519" s="27" t="n">
        <v>45006</v>
      </c>
      <c r="H519" s="26" t="s">
        <v>177</v>
      </c>
      <c r="I519" s="26" t="s">
        <v>2873</v>
      </c>
      <c r="J519" s="26" t="s">
        <v>345</v>
      </c>
      <c r="K519" s="28" t="n">
        <v>50.3</v>
      </c>
      <c r="L519" s="28" t="n">
        <v>16.2</v>
      </c>
      <c r="M519" s="26" t="s">
        <v>199</v>
      </c>
      <c r="N519" s="26" t="n">
        <v>32</v>
      </c>
      <c r="O519" s="26" t="s">
        <v>2874</v>
      </c>
      <c r="P519" s="26" t="s">
        <v>2875</v>
      </c>
      <c r="Q519" s="26" t="s">
        <v>454</v>
      </c>
      <c r="R519" s="26" t="s">
        <v>171</v>
      </c>
      <c r="S519" s="26" t="s">
        <v>455</v>
      </c>
      <c r="T519" s="27" t="n">
        <v>46008</v>
      </c>
      <c r="U519" s="26" t="n">
        <v>2026</v>
      </c>
      <c r="V519" s="26"/>
    </row>
    <row r="520" customFormat="false" ht="15" hidden="false" customHeight="true" outlineLevel="0" collapsed="false">
      <c r="A520" s="29" t="s">
        <v>2876</v>
      </c>
      <c r="B520" s="29" t="n">
        <v>516</v>
      </c>
      <c r="C520" s="29" t="s">
        <v>982</v>
      </c>
      <c r="D520" s="29" t="s">
        <v>1633</v>
      </c>
      <c r="E520" s="29" t="s">
        <v>245</v>
      </c>
      <c r="F520" s="29" t="s">
        <v>984</v>
      </c>
      <c r="G520" s="30" t="n">
        <v>45007</v>
      </c>
      <c r="H520" s="29" t="s">
        <v>177</v>
      </c>
      <c r="I520" s="29" t="s">
        <v>2877</v>
      </c>
      <c r="J520" s="29" t="s">
        <v>229</v>
      </c>
      <c r="K520" s="31" t="n">
        <v>38</v>
      </c>
      <c r="L520" s="31" t="n">
        <v>13.5</v>
      </c>
      <c r="M520" s="29" t="s">
        <v>179</v>
      </c>
      <c r="N520" s="29" t="n">
        <v>24</v>
      </c>
      <c r="O520" s="29" t="s">
        <v>2878</v>
      </c>
      <c r="P520" s="29" t="s">
        <v>2879</v>
      </c>
      <c r="Q520" s="29" t="s">
        <v>338</v>
      </c>
      <c r="R520" s="29" t="s">
        <v>171</v>
      </c>
      <c r="S520" s="29" t="s">
        <v>339</v>
      </c>
      <c r="T520" s="30" t="n">
        <v>46003</v>
      </c>
      <c r="U520" s="29" t="n">
        <v>2026</v>
      </c>
      <c r="V520" s="29"/>
    </row>
    <row r="521" customFormat="false" ht="15" hidden="false" customHeight="true" outlineLevel="0" collapsed="false">
      <c r="A521" s="26" t="s">
        <v>2880</v>
      </c>
      <c r="B521" s="26" t="n">
        <v>517</v>
      </c>
      <c r="C521" s="26" t="s">
        <v>2881</v>
      </c>
      <c r="D521" s="26" t="s">
        <v>2882</v>
      </c>
      <c r="E521" s="26" t="s">
        <v>188</v>
      </c>
      <c r="F521" s="26"/>
      <c r="G521" s="27" t="n">
        <v>45009</v>
      </c>
      <c r="H521" s="26" t="s">
        <v>177</v>
      </c>
      <c r="I521" s="26" t="s">
        <v>2198</v>
      </c>
      <c r="J521" s="26" t="s">
        <v>345</v>
      </c>
      <c r="K521" s="28" t="n">
        <v>19.8</v>
      </c>
      <c r="L521" s="28" t="n">
        <v>6.4</v>
      </c>
      <c r="M521" s="26" t="s">
        <v>209</v>
      </c>
      <c r="N521" s="26" t="n">
        <v>24</v>
      </c>
      <c r="O521" s="26" t="s">
        <v>2883</v>
      </c>
      <c r="P521" s="26" t="s">
        <v>2884</v>
      </c>
      <c r="Q521" s="26" t="s">
        <v>461</v>
      </c>
      <c r="R521" s="26" t="s">
        <v>183</v>
      </c>
      <c r="S521" s="26" t="s">
        <v>462</v>
      </c>
      <c r="T521" s="27" t="n">
        <v>46017</v>
      </c>
      <c r="U521" s="26" t="n">
        <v>2026</v>
      </c>
      <c r="V521" s="26"/>
    </row>
    <row r="522" customFormat="false" ht="15" hidden="false" customHeight="true" outlineLevel="0" collapsed="false">
      <c r="A522" s="29" t="s">
        <v>2885</v>
      </c>
      <c r="B522" s="29" t="n">
        <v>518</v>
      </c>
      <c r="C522" s="29" t="s">
        <v>1889</v>
      </c>
      <c r="D522" s="29" t="s">
        <v>2886</v>
      </c>
      <c r="E522" s="29" t="s">
        <v>188</v>
      </c>
      <c r="F522" s="29"/>
      <c r="G522" s="30" t="n">
        <v>45009</v>
      </c>
      <c r="H522" s="29" t="s">
        <v>177</v>
      </c>
      <c r="I522" s="29" t="s">
        <v>1306</v>
      </c>
      <c r="J522" s="29" t="s">
        <v>166</v>
      </c>
      <c r="K522" s="31" t="n">
        <v>40.7</v>
      </c>
      <c r="L522" s="31" t="n">
        <v>14.6</v>
      </c>
      <c r="M522" s="29" t="s">
        <v>179</v>
      </c>
      <c r="N522" s="29" t="n">
        <v>45</v>
      </c>
      <c r="O522" s="29" t="s">
        <v>2887</v>
      </c>
      <c r="P522" s="29" t="s">
        <v>2888</v>
      </c>
      <c r="Q522" s="29" t="s">
        <v>240</v>
      </c>
      <c r="R522" s="29" t="s">
        <v>171</v>
      </c>
      <c r="S522" s="29" t="s">
        <v>241</v>
      </c>
      <c r="T522" s="30" t="n">
        <v>45999</v>
      </c>
      <c r="U522" s="29" t="n">
        <v>2026</v>
      </c>
      <c r="V522" s="29"/>
    </row>
    <row r="523" customFormat="false" ht="15" hidden="false" customHeight="true" outlineLevel="0" collapsed="false">
      <c r="A523" s="26" t="s">
        <v>2889</v>
      </c>
      <c r="B523" s="26" t="n">
        <v>519</v>
      </c>
      <c r="C523" s="26" t="s">
        <v>2890</v>
      </c>
      <c r="D523" s="26" t="s">
        <v>2882</v>
      </c>
      <c r="E523" s="26" t="s">
        <v>162</v>
      </c>
      <c r="F523" s="26" t="s">
        <v>2891</v>
      </c>
      <c r="G523" s="27" t="n">
        <v>45009</v>
      </c>
      <c r="H523" s="26" t="s">
        <v>177</v>
      </c>
      <c r="I523" s="26" t="s">
        <v>2892</v>
      </c>
      <c r="J523" s="26" t="s">
        <v>208</v>
      </c>
      <c r="K523" s="28" t="n">
        <v>39.4</v>
      </c>
      <c r="L523" s="28" t="n">
        <v>12.4</v>
      </c>
      <c r="M523" s="26" t="s">
        <v>179</v>
      </c>
      <c r="N523" s="26" t="n">
        <v>24</v>
      </c>
      <c r="O523" s="26" t="s">
        <v>2893</v>
      </c>
      <c r="P523" s="26" t="s">
        <v>2894</v>
      </c>
      <c r="Q523" s="26" t="s">
        <v>221</v>
      </c>
      <c r="R523" s="26" t="s">
        <v>183</v>
      </c>
      <c r="S523" s="26" t="s">
        <v>222</v>
      </c>
      <c r="T523" s="27" t="n">
        <v>46018</v>
      </c>
      <c r="U523" s="26" t="n">
        <v>2026</v>
      </c>
      <c r="V523" s="26"/>
    </row>
    <row r="524" customFormat="false" ht="15" hidden="false" customHeight="true" outlineLevel="0" collapsed="false">
      <c r="A524" s="29" t="s">
        <v>2895</v>
      </c>
      <c r="B524" s="29" t="n">
        <v>520</v>
      </c>
      <c r="C524" s="29" t="s">
        <v>988</v>
      </c>
      <c r="D524" s="29" t="s">
        <v>2401</v>
      </c>
      <c r="E524" s="29" t="s">
        <v>188</v>
      </c>
      <c r="F524" s="29"/>
      <c r="G524" s="30" t="n">
        <v>45010</v>
      </c>
      <c r="H524" s="29" t="s">
        <v>177</v>
      </c>
      <c r="I524" s="29" t="s">
        <v>2896</v>
      </c>
      <c r="J524" s="29" t="s">
        <v>248</v>
      </c>
      <c r="K524" s="31" t="n">
        <v>32.2</v>
      </c>
      <c r="L524" s="31" t="n">
        <v>10.2</v>
      </c>
      <c r="M524" s="29" t="s">
        <v>199</v>
      </c>
      <c r="N524" s="29" t="n">
        <v>24</v>
      </c>
      <c r="O524" s="29" t="s">
        <v>2295</v>
      </c>
      <c r="P524" s="29" t="s">
        <v>2897</v>
      </c>
      <c r="Q524" s="29" t="s">
        <v>330</v>
      </c>
      <c r="R524" s="29" t="s">
        <v>171</v>
      </c>
      <c r="S524" s="29" t="s">
        <v>331</v>
      </c>
      <c r="T524" s="30" t="n">
        <v>46019</v>
      </c>
      <c r="U524" s="29" t="n">
        <v>2026</v>
      </c>
      <c r="V524" s="29"/>
    </row>
    <row r="525" customFormat="false" ht="15" hidden="false" customHeight="true" outlineLevel="0" collapsed="false">
      <c r="A525" s="26" t="s">
        <v>2898</v>
      </c>
      <c r="B525" s="26" t="n">
        <v>521</v>
      </c>
      <c r="C525" s="26" t="s">
        <v>1564</v>
      </c>
      <c r="D525" s="26" t="s">
        <v>2899</v>
      </c>
      <c r="E525" s="26" t="s">
        <v>311</v>
      </c>
      <c r="F525" s="26" t="s">
        <v>1566</v>
      </c>
      <c r="G525" s="27" t="n">
        <v>45011</v>
      </c>
      <c r="H525" s="26" t="s">
        <v>177</v>
      </c>
      <c r="I525" s="26" t="s">
        <v>1787</v>
      </c>
      <c r="J525" s="26" t="s">
        <v>208</v>
      </c>
      <c r="K525" s="28" t="n">
        <v>52.1</v>
      </c>
      <c r="L525" s="28" t="n">
        <v>17</v>
      </c>
      <c r="M525" s="26" t="s">
        <v>199</v>
      </c>
      <c r="N525" s="26" t="n">
        <v>24</v>
      </c>
      <c r="O525" s="26" t="s">
        <v>2900</v>
      </c>
      <c r="P525" s="26" t="s">
        <v>2901</v>
      </c>
      <c r="Q525" s="26" t="s">
        <v>454</v>
      </c>
      <c r="R525" s="26" t="s">
        <v>171</v>
      </c>
      <c r="S525" s="26" t="s">
        <v>455</v>
      </c>
      <c r="T525" s="27" t="n">
        <v>45993</v>
      </c>
      <c r="U525" s="26" t="n">
        <v>2026</v>
      </c>
      <c r="V525" s="26"/>
    </row>
    <row r="526" customFormat="false" ht="15" hidden="false" customHeight="true" outlineLevel="0" collapsed="false">
      <c r="A526" s="29" t="s">
        <v>2902</v>
      </c>
      <c r="B526" s="29" t="n">
        <v>522</v>
      </c>
      <c r="C526" s="29" t="s">
        <v>2487</v>
      </c>
      <c r="D526" s="29" t="s">
        <v>2903</v>
      </c>
      <c r="E526" s="29" t="s">
        <v>206</v>
      </c>
      <c r="F526" s="29"/>
      <c r="G526" s="30" t="n">
        <v>45012</v>
      </c>
      <c r="H526" s="29" t="s">
        <v>177</v>
      </c>
      <c r="I526" s="29" t="s">
        <v>2904</v>
      </c>
      <c r="J526" s="29" t="s">
        <v>166</v>
      </c>
      <c r="K526" s="31" t="n">
        <v>19.6</v>
      </c>
      <c r="L526" s="31" t="n">
        <v>7</v>
      </c>
      <c r="M526" s="29" t="s">
        <v>167</v>
      </c>
      <c r="N526" s="29" t="n">
        <v>28</v>
      </c>
      <c r="O526" s="29" t="s">
        <v>2905</v>
      </c>
      <c r="P526" s="29" t="s">
        <v>2906</v>
      </c>
      <c r="Q526" s="29" t="s">
        <v>170</v>
      </c>
      <c r="R526" s="29" t="s">
        <v>171</v>
      </c>
      <c r="S526" s="29" t="s">
        <v>172</v>
      </c>
      <c r="T526" s="30" t="n">
        <v>45992</v>
      </c>
      <c r="U526" s="29" t="n">
        <v>2026</v>
      </c>
      <c r="V526" s="29"/>
    </row>
    <row r="527" customFormat="false" ht="15" hidden="false" customHeight="true" outlineLevel="0" collapsed="false">
      <c r="A527" s="26" t="s">
        <v>2907</v>
      </c>
      <c r="B527" s="26" t="n">
        <v>523</v>
      </c>
      <c r="C527" s="26" t="s">
        <v>2908</v>
      </c>
      <c r="D527" s="26" t="s">
        <v>649</v>
      </c>
      <c r="E527" s="26" t="s">
        <v>206</v>
      </c>
      <c r="F527" s="26"/>
      <c r="G527" s="27" t="n">
        <v>45012</v>
      </c>
      <c r="H527" s="26" t="s">
        <v>295</v>
      </c>
      <c r="I527" s="26" t="s">
        <v>2909</v>
      </c>
      <c r="J527" s="26" t="s">
        <v>229</v>
      </c>
      <c r="K527" s="28" t="n">
        <v>49.4</v>
      </c>
      <c r="L527" s="28" t="n">
        <v>17.8</v>
      </c>
      <c r="M527" s="26" t="s">
        <v>179</v>
      </c>
      <c r="N527" s="26" t="n">
        <v>45</v>
      </c>
      <c r="O527" s="26" t="s">
        <v>2910</v>
      </c>
      <c r="P527" s="26" t="s">
        <v>2911</v>
      </c>
      <c r="Q527" s="26" t="s">
        <v>221</v>
      </c>
      <c r="R527" s="26" t="s">
        <v>183</v>
      </c>
      <c r="S527" s="26" t="s">
        <v>222</v>
      </c>
      <c r="T527" s="27" t="n">
        <v>45999</v>
      </c>
      <c r="U527" s="26" t="n">
        <v>2026</v>
      </c>
      <c r="V527" s="26"/>
    </row>
    <row r="528" customFormat="false" ht="15" hidden="false" customHeight="true" outlineLevel="0" collapsed="false">
      <c r="A528" s="29" t="s">
        <v>2912</v>
      </c>
      <c r="B528" s="29" t="n">
        <v>524</v>
      </c>
      <c r="C528" s="29" t="s">
        <v>1806</v>
      </c>
      <c r="D528" s="29" t="s">
        <v>1531</v>
      </c>
      <c r="E528" s="29" t="s">
        <v>206</v>
      </c>
      <c r="F528" s="29"/>
      <c r="G528" s="30" t="n">
        <v>45013</v>
      </c>
      <c r="H528" s="29" t="s">
        <v>177</v>
      </c>
      <c r="I528" s="29" t="s">
        <v>2352</v>
      </c>
      <c r="J528" s="29" t="s">
        <v>208</v>
      </c>
      <c r="K528" s="31" t="n">
        <v>60.8</v>
      </c>
      <c r="L528" s="31" t="n">
        <v>21.2</v>
      </c>
      <c r="M528" s="29" t="s">
        <v>314</v>
      </c>
      <c r="N528" s="29" t="n">
        <v>32</v>
      </c>
      <c r="O528" s="29" t="s">
        <v>2913</v>
      </c>
      <c r="P528" s="29" t="s">
        <v>2914</v>
      </c>
      <c r="Q528" s="29" t="s">
        <v>262</v>
      </c>
      <c r="R528" s="29" t="s">
        <v>171</v>
      </c>
      <c r="S528" s="29" t="s">
        <v>263</v>
      </c>
      <c r="T528" s="30" t="n">
        <v>46011</v>
      </c>
      <c r="U528" s="29" t="n">
        <v>2026</v>
      </c>
      <c r="V528" s="29"/>
    </row>
    <row r="529" customFormat="false" ht="15" hidden="false" customHeight="true" outlineLevel="0" collapsed="false">
      <c r="A529" s="26" t="s">
        <v>2915</v>
      </c>
      <c r="B529" s="26" t="n">
        <v>525</v>
      </c>
      <c r="C529" s="26" t="s">
        <v>2916</v>
      </c>
      <c r="D529" s="26" t="s">
        <v>928</v>
      </c>
      <c r="E529" s="26" t="s">
        <v>206</v>
      </c>
      <c r="F529" s="26"/>
      <c r="G529" s="27" t="n">
        <v>45013</v>
      </c>
      <c r="H529" s="26" t="s">
        <v>177</v>
      </c>
      <c r="I529" s="26" t="s">
        <v>425</v>
      </c>
      <c r="J529" s="26" t="s">
        <v>198</v>
      </c>
      <c r="K529" s="28" t="n">
        <v>36.7</v>
      </c>
      <c r="L529" s="28" t="n">
        <v>13.1</v>
      </c>
      <c r="M529" s="26" t="s">
        <v>179</v>
      </c>
      <c r="N529" s="26" t="n">
        <v>50</v>
      </c>
      <c r="O529" s="26" t="s">
        <v>2917</v>
      </c>
      <c r="P529" s="26" t="s">
        <v>2918</v>
      </c>
      <c r="Q529" s="26" t="s">
        <v>330</v>
      </c>
      <c r="R529" s="26" t="s">
        <v>171</v>
      </c>
      <c r="S529" s="26" t="s">
        <v>331</v>
      </c>
      <c r="T529" s="27" t="n">
        <v>46018</v>
      </c>
      <c r="U529" s="26" t="n">
        <v>2026</v>
      </c>
      <c r="V529" s="26"/>
    </row>
    <row r="530" customFormat="false" ht="15" hidden="false" customHeight="true" outlineLevel="0" collapsed="false">
      <c r="A530" s="29" t="s">
        <v>2919</v>
      </c>
      <c r="B530" s="29" t="n">
        <v>526</v>
      </c>
      <c r="C530" s="29" t="s">
        <v>477</v>
      </c>
      <c r="D530" s="29" t="s">
        <v>2237</v>
      </c>
      <c r="E530" s="29" t="s">
        <v>311</v>
      </c>
      <c r="F530" s="29" t="s">
        <v>2920</v>
      </c>
      <c r="G530" s="30" t="n">
        <v>45014</v>
      </c>
      <c r="H530" s="29" t="s">
        <v>295</v>
      </c>
      <c r="I530" s="29" t="s">
        <v>2921</v>
      </c>
      <c r="J530" s="29" t="s">
        <v>208</v>
      </c>
      <c r="K530" s="31" t="n">
        <v>27.9</v>
      </c>
      <c r="L530" s="31" t="n">
        <v>9</v>
      </c>
      <c r="M530" s="29" t="s">
        <v>179</v>
      </c>
      <c r="N530" s="29" t="n">
        <v>50</v>
      </c>
      <c r="O530" s="29" t="s">
        <v>2922</v>
      </c>
      <c r="P530" s="29" t="s">
        <v>2923</v>
      </c>
      <c r="Q530" s="29" t="s">
        <v>330</v>
      </c>
      <c r="R530" s="29" t="s">
        <v>171</v>
      </c>
      <c r="S530" s="29" t="s">
        <v>331</v>
      </c>
      <c r="T530" s="30" t="n">
        <v>46010</v>
      </c>
      <c r="U530" s="29" t="n">
        <v>2026</v>
      </c>
      <c r="V530" s="29"/>
    </row>
    <row r="531" customFormat="false" ht="15" hidden="false" customHeight="true" outlineLevel="0" collapsed="false">
      <c r="A531" s="26" t="s">
        <v>2924</v>
      </c>
      <c r="B531" s="26" t="n">
        <v>527</v>
      </c>
      <c r="C531" s="26" t="s">
        <v>1267</v>
      </c>
      <c r="D531" s="26" t="s">
        <v>2035</v>
      </c>
      <c r="E531" s="26" t="s">
        <v>188</v>
      </c>
      <c r="F531" s="26"/>
      <c r="G531" s="27" t="n">
        <v>45015</v>
      </c>
      <c r="H531" s="26" t="s">
        <v>177</v>
      </c>
      <c r="I531" s="26" t="s">
        <v>952</v>
      </c>
      <c r="J531" s="26" t="s">
        <v>229</v>
      </c>
      <c r="K531" s="28" t="n">
        <v>40.9</v>
      </c>
      <c r="L531" s="28" t="n">
        <v>13.3</v>
      </c>
      <c r="M531" s="26" t="s">
        <v>179</v>
      </c>
      <c r="N531" s="26" t="n">
        <v>36</v>
      </c>
      <c r="O531" s="26" t="s">
        <v>2925</v>
      </c>
      <c r="P531" s="26" t="s">
        <v>2926</v>
      </c>
      <c r="Q531" s="26" t="s">
        <v>232</v>
      </c>
      <c r="R531" s="26" t="s">
        <v>183</v>
      </c>
      <c r="S531" s="26" t="s">
        <v>233</v>
      </c>
      <c r="T531" s="27" t="n">
        <v>46005</v>
      </c>
      <c r="U531" s="26" t="n">
        <v>2026</v>
      </c>
      <c r="V531" s="26"/>
    </row>
    <row r="532" customFormat="false" ht="15" hidden="false" customHeight="true" outlineLevel="0" collapsed="false">
      <c r="A532" s="29" t="s">
        <v>2927</v>
      </c>
      <c r="B532" s="29" t="n">
        <v>528</v>
      </c>
      <c r="C532" s="29" t="s">
        <v>889</v>
      </c>
      <c r="D532" s="29" t="s">
        <v>2119</v>
      </c>
      <c r="E532" s="29" t="s">
        <v>188</v>
      </c>
      <c r="F532" s="29"/>
      <c r="G532" s="30" t="n">
        <v>45015</v>
      </c>
      <c r="H532" s="29" t="s">
        <v>177</v>
      </c>
      <c r="I532" s="29" t="s">
        <v>1673</v>
      </c>
      <c r="J532" s="29" t="s">
        <v>218</v>
      </c>
      <c r="K532" s="31" t="n">
        <v>29.3</v>
      </c>
      <c r="L532" s="31" t="n">
        <v>8.6</v>
      </c>
      <c r="M532" s="29" t="s">
        <v>276</v>
      </c>
      <c r="N532" s="29" t="n">
        <v>45</v>
      </c>
      <c r="O532" s="29" t="s">
        <v>2928</v>
      </c>
      <c r="P532" s="29" t="s">
        <v>2929</v>
      </c>
      <c r="Q532" s="29" t="s">
        <v>252</v>
      </c>
      <c r="R532" s="29" t="s">
        <v>171</v>
      </c>
      <c r="S532" s="29" t="s">
        <v>253</v>
      </c>
      <c r="T532" s="30" t="n">
        <v>45994</v>
      </c>
      <c r="U532" s="29" t="n">
        <v>2026</v>
      </c>
      <c r="V532" s="29"/>
    </row>
    <row r="533" customFormat="false" ht="15" hidden="false" customHeight="true" outlineLevel="0" collapsed="false">
      <c r="A533" s="26" t="s">
        <v>2930</v>
      </c>
      <c r="B533" s="26" t="n">
        <v>529</v>
      </c>
      <c r="C533" s="26" t="s">
        <v>2931</v>
      </c>
      <c r="D533" s="26" t="s">
        <v>2477</v>
      </c>
      <c r="E533" s="26" t="s">
        <v>188</v>
      </c>
      <c r="F533" s="26"/>
      <c r="G533" s="27" t="n">
        <v>45016</v>
      </c>
      <c r="H533" s="26" t="s">
        <v>177</v>
      </c>
      <c r="I533" s="26" t="s">
        <v>2688</v>
      </c>
      <c r="J533" s="26" t="s">
        <v>383</v>
      </c>
      <c r="K533" s="28" t="n">
        <v>27.4</v>
      </c>
      <c r="L533" s="28" t="n">
        <v>9.2</v>
      </c>
      <c r="M533" s="26" t="s">
        <v>276</v>
      </c>
      <c r="N533" s="26" t="n">
        <v>40</v>
      </c>
      <c r="O533" s="26" t="s">
        <v>2932</v>
      </c>
      <c r="P533" s="26" t="s">
        <v>2933</v>
      </c>
      <c r="Q533" s="26" t="s">
        <v>454</v>
      </c>
      <c r="R533" s="26" t="s">
        <v>171</v>
      </c>
      <c r="S533" s="26" t="s">
        <v>455</v>
      </c>
      <c r="T533" s="27" t="n">
        <v>45993</v>
      </c>
      <c r="U533" s="26" t="n">
        <v>2026</v>
      </c>
      <c r="V533" s="26"/>
    </row>
    <row r="534" customFormat="false" ht="15" hidden="false" customHeight="true" outlineLevel="0" collapsed="false">
      <c r="A534" s="29" t="s">
        <v>2934</v>
      </c>
      <c r="B534" s="29" t="n">
        <v>530</v>
      </c>
      <c r="C534" s="29" t="s">
        <v>2935</v>
      </c>
      <c r="D534" s="29" t="s">
        <v>910</v>
      </c>
      <c r="E534" s="29" t="s">
        <v>226</v>
      </c>
      <c r="F534" s="29" t="s">
        <v>2936</v>
      </c>
      <c r="G534" s="30" t="n">
        <v>45016</v>
      </c>
      <c r="H534" s="29" t="s">
        <v>177</v>
      </c>
      <c r="I534" s="29" t="s">
        <v>2937</v>
      </c>
      <c r="J534" s="29" t="s">
        <v>208</v>
      </c>
      <c r="K534" s="31" t="n">
        <v>32.4</v>
      </c>
      <c r="L534" s="31" t="n">
        <v>11.3</v>
      </c>
      <c r="M534" s="29" t="s">
        <v>167</v>
      </c>
      <c r="N534" s="29" t="n">
        <v>24</v>
      </c>
      <c r="O534" s="29" t="s">
        <v>2938</v>
      </c>
      <c r="P534" s="29" t="s">
        <v>2939</v>
      </c>
      <c r="Q534" s="29" t="s">
        <v>262</v>
      </c>
      <c r="R534" s="29" t="s">
        <v>171</v>
      </c>
      <c r="S534" s="29" t="s">
        <v>263</v>
      </c>
      <c r="T534" s="30" t="n">
        <v>46002</v>
      </c>
      <c r="U534" s="29" t="n">
        <v>2026</v>
      </c>
      <c r="V534" s="29"/>
    </row>
    <row r="535" customFormat="false" ht="15" hidden="false" customHeight="true" outlineLevel="0" collapsed="false">
      <c r="A535" s="26" t="s">
        <v>2940</v>
      </c>
      <c r="B535" s="26" t="n">
        <v>531</v>
      </c>
      <c r="C535" s="26" t="s">
        <v>982</v>
      </c>
      <c r="D535" s="26" t="s">
        <v>1571</v>
      </c>
      <c r="E535" s="26" t="s">
        <v>162</v>
      </c>
      <c r="F535" s="26" t="s">
        <v>2941</v>
      </c>
      <c r="G535" s="27" t="n">
        <v>45017</v>
      </c>
      <c r="H535" s="26" t="s">
        <v>177</v>
      </c>
      <c r="I535" s="26" t="s">
        <v>1112</v>
      </c>
      <c r="J535" s="26" t="s">
        <v>218</v>
      </c>
      <c r="K535" s="28" t="n">
        <v>46.1</v>
      </c>
      <c r="L535" s="28" t="n">
        <v>14.9</v>
      </c>
      <c r="M535" s="26" t="s">
        <v>179</v>
      </c>
      <c r="N535" s="26" t="n">
        <v>32</v>
      </c>
      <c r="O535" s="26" t="s">
        <v>2942</v>
      </c>
      <c r="P535" s="26" t="s">
        <v>2943</v>
      </c>
      <c r="Q535" s="26" t="s">
        <v>262</v>
      </c>
      <c r="R535" s="26" t="s">
        <v>171</v>
      </c>
      <c r="S535" s="26" t="s">
        <v>263</v>
      </c>
      <c r="T535" s="27" t="n">
        <v>46004</v>
      </c>
      <c r="U535" s="26" t="n">
        <v>2026</v>
      </c>
      <c r="V535" s="26"/>
    </row>
    <row r="536" customFormat="false" ht="15" hidden="false" customHeight="true" outlineLevel="0" collapsed="false">
      <c r="A536" s="29" t="s">
        <v>2944</v>
      </c>
      <c r="B536" s="29" t="n">
        <v>532</v>
      </c>
      <c r="C536" s="29" t="s">
        <v>2841</v>
      </c>
      <c r="D536" s="29" t="s">
        <v>464</v>
      </c>
      <c r="E536" s="29" t="s">
        <v>188</v>
      </c>
      <c r="F536" s="29"/>
      <c r="G536" s="30" t="n">
        <v>45017</v>
      </c>
      <c r="H536" s="29" t="s">
        <v>177</v>
      </c>
      <c r="I536" s="29" t="s">
        <v>858</v>
      </c>
      <c r="J536" s="29" t="s">
        <v>198</v>
      </c>
      <c r="K536" s="31" t="n">
        <v>25.9</v>
      </c>
      <c r="L536" s="31" t="n">
        <v>8.1</v>
      </c>
      <c r="M536" s="29" t="s">
        <v>276</v>
      </c>
      <c r="N536" s="29" t="n">
        <v>45</v>
      </c>
      <c r="O536" s="29" t="s">
        <v>2945</v>
      </c>
      <c r="P536" s="29" t="s">
        <v>2946</v>
      </c>
      <c r="Q536" s="29" t="s">
        <v>330</v>
      </c>
      <c r="R536" s="29" t="s">
        <v>171</v>
      </c>
      <c r="S536" s="29" t="s">
        <v>331</v>
      </c>
      <c r="T536" s="30" t="n">
        <v>46017</v>
      </c>
      <c r="U536" s="29" t="n">
        <v>2026</v>
      </c>
      <c r="V536" s="29"/>
    </row>
    <row r="537" customFormat="false" ht="15" hidden="false" customHeight="true" outlineLevel="0" collapsed="false">
      <c r="A537" s="26" t="s">
        <v>2947</v>
      </c>
      <c r="B537" s="26" t="n">
        <v>533</v>
      </c>
      <c r="C537" s="26" t="s">
        <v>809</v>
      </c>
      <c r="D537" s="26" t="s">
        <v>2948</v>
      </c>
      <c r="E537" s="26" t="s">
        <v>267</v>
      </c>
      <c r="F537" s="26" t="s">
        <v>2949</v>
      </c>
      <c r="G537" s="27" t="n">
        <v>45018</v>
      </c>
      <c r="H537" s="26" t="s">
        <v>177</v>
      </c>
      <c r="I537" s="26" t="s">
        <v>2950</v>
      </c>
      <c r="J537" s="26" t="s">
        <v>229</v>
      </c>
      <c r="K537" s="28" t="n">
        <v>38.7</v>
      </c>
      <c r="L537" s="28" t="n">
        <v>12.2</v>
      </c>
      <c r="M537" s="26" t="s">
        <v>209</v>
      </c>
      <c r="N537" s="26" t="n">
        <v>28</v>
      </c>
      <c r="O537" s="26" t="s">
        <v>2951</v>
      </c>
      <c r="P537" s="26" t="s">
        <v>2952</v>
      </c>
      <c r="Q537" s="26" t="s">
        <v>232</v>
      </c>
      <c r="R537" s="26" t="s">
        <v>183</v>
      </c>
      <c r="S537" s="26" t="s">
        <v>233</v>
      </c>
      <c r="T537" s="27" t="n">
        <v>46013</v>
      </c>
      <c r="U537" s="26" t="n">
        <v>2026</v>
      </c>
      <c r="V537" s="26"/>
    </row>
    <row r="538" customFormat="false" ht="15" hidden="false" customHeight="true" outlineLevel="0" collapsed="false">
      <c r="A538" s="29" t="s">
        <v>2953</v>
      </c>
      <c r="B538" s="29" t="n">
        <v>534</v>
      </c>
      <c r="C538" s="29" t="s">
        <v>1054</v>
      </c>
      <c r="D538" s="29" t="s">
        <v>2273</v>
      </c>
      <c r="E538" s="29" t="s">
        <v>311</v>
      </c>
      <c r="F538" s="29" t="s">
        <v>2954</v>
      </c>
      <c r="G538" s="30" t="n">
        <v>45018</v>
      </c>
      <c r="H538" s="29" t="s">
        <v>177</v>
      </c>
      <c r="I538" s="29" t="s">
        <v>679</v>
      </c>
      <c r="J538" s="29" t="s">
        <v>383</v>
      </c>
      <c r="K538" s="31" t="n">
        <v>27.6</v>
      </c>
      <c r="L538" s="31" t="n">
        <v>9.9</v>
      </c>
      <c r="M538" s="29" t="s">
        <v>276</v>
      </c>
      <c r="N538" s="29" t="n">
        <v>28</v>
      </c>
      <c r="O538" s="29" t="s">
        <v>2955</v>
      </c>
      <c r="P538" s="29" t="s">
        <v>2956</v>
      </c>
      <c r="Q538" s="29" t="s">
        <v>262</v>
      </c>
      <c r="R538" s="29" t="s">
        <v>171</v>
      </c>
      <c r="S538" s="29" t="s">
        <v>263</v>
      </c>
      <c r="T538" s="30" t="n">
        <v>46005</v>
      </c>
      <c r="U538" s="29" t="n">
        <v>2026</v>
      </c>
      <c r="V538" s="29"/>
    </row>
    <row r="539" customFormat="false" ht="15" hidden="false" customHeight="true" outlineLevel="0" collapsed="false">
      <c r="A539" s="26" t="s">
        <v>2957</v>
      </c>
      <c r="B539" s="26" t="n">
        <v>535</v>
      </c>
      <c r="C539" s="26" t="s">
        <v>2105</v>
      </c>
      <c r="D539" s="26" t="s">
        <v>977</v>
      </c>
      <c r="E539" s="26" t="s">
        <v>206</v>
      </c>
      <c r="F539" s="26"/>
      <c r="G539" s="27" t="n">
        <v>45019</v>
      </c>
      <c r="H539" s="26" t="s">
        <v>177</v>
      </c>
      <c r="I539" s="26" t="s">
        <v>2817</v>
      </c>
      <c r="J539" s="26" t="s">
        <v>166</v>
      </c>
      <c r="K539" s="28" t="n">
        <v>33.3</v>
      </c>
      <c r="L539" s="28" t="n">
        <v>11.4</v>
      </c>
      <c r="M539" s="26" t="s">
        <v>179</v>
      </c>
      <c r="N539" s="26" t="n">
        <v>36</v>
      </c>
      <c r="O539" s="26" t="s">
        <v>2958</v>
      </c>
      <c r="P539" s="26" t="s">
        <v>2959</v>
      </c>
      <c r="Q539" s="26" t="s">
        <v>262</v>
      </c>
      <c r="R539" s="26" t="s">
        <v>171</v>
      </c>
      <c r="S539" s="26" t="s">
        <v>263</v>
      </c>
      <c r="T539" s="27" t="n">
        <v>45999</v>
      </c>
      <c r="U539" s="26" t="n">
        <v>2026</v>
      </c>
      <c r="V539" s="26"/>
    </row>
    <row r="540" customFormat="false" ht="15" hidden="false" customHeight="true" outlineLevel="0" collapsed="false">
      <c r="A540" s="29" t="s">
        <v>2960</v>
      </c>
      <c r="B540" s="29" t="n">
        <v>536</v>
      </c>
      <c r="C540" s="29" t="s">
        <v>2745</v>
      </c>
      <c r="D540" s="29" t="s">
        <v>342</v>
      </c>
      <c r="E540" s="29" t="s">
        <v>188</v>
      </c>
      <c r="F540" s="29"/>
      <c r="G540" s="30" t="n">
        <v>45019</v>
      </c>
      <c r="H540" s="29" t="s">
        <v>177</v>
      </c>
      <c r="I540" s="29" t="s">
        <v>2688</v>
      </c>
      <c r="J540" s="29" t="s">
        <v>270</v>
      </c>
      <c r="K540" s="31" t="n">
        <v>24.9</v>
      </c>
      <c r="L540" s="31" t="n">
        <v>7.1</v>
      </c>
      <c r="M540" s="29" t="s">
        <v>199</v>
      </c>
      <c r="N540" s="29" t="n">
        <v>45</v>
      </c>
      <c r="O540" s="29" t="s">
        <v>2961</v>
      </c>
      <c r="P540" s="29" t="s">
        <v>2962</v>
      </c>
      <c r="Q540" s="29" t="s">
        <v>338</v>
      </c>
      <c r="R540" s="29" t="s">
        <v>171</v>
      </c>
      <c r="S540" s="29" t="s">
        <v>339</v>
      </c>
      <c r="T540" s="30" t="n">
        <v>46001</v>
      </c>
      <c r="U540" s="29" t="n">
        <v>2026</v>
      </c>
      <c r="V540" s="29"/>
    </row>
    <row r="541" customFormat="false" ht="15" hidden="false" customHeight="true" outlineLevel="0" collapsed="false">
      <c r="A541" s="26" t="s">
        <v>2963</v>
      </c>
      <c r="B541" s="26" t="n">
        <v>537</v>
      </c>
      <c r="C541" s="26" t="s">
        <v>286</v>
      </c>
      <c r="D541" s="26" t="s">
        <v>701</v>
      </c>
      <c r="E541" s="26" t="s">
        <v>188</v>
      </c>
      <c r="F541" s="26"/>
      <c r="G541" s="27" t="n">
        <v>45020</v>
      </c>
      <c r="H541" s="26" t="s">
        <v>295</v>
      </c>
      <c r="I541" s="26" t="s">
        <v>2474</v>
      </c>
      <c r="J541" s="26" t="s">
        <v>322</v>
      </c>
      <c r="K541" s="28" t="n">
        <v>21.6</v>
      </c>
      <c r="L541" s="28" t="n">
        <v>6.6</v>
      </c>
      <c r="M541" s="26" t="s">
        <v>209</v>
      </c>
      <c r="N541" s="26" t="n">
        <v>28</v>
      </c>
      <c r="O541" s="26" t="s">
        <v>2183</v>
      </c>
      <c r="P541" s="26" t="s">
        <v>2964</v>
      </c>
      <c r="Q541" s="26" t="s">
        <v>232</v>
      </c>
      <c r="R541" s="26" t="s">
        <v>183</v>
      </c>
      <c r="S541" s="26" t="s">
        <v>233</v>
      </c>
      <c r="T541" s="27" t="n">
        <v>45995</v>
      </c>
      <c r="U541" s="26" t="n">
        <v>2026</v>
      </c>
      <c r="V541" s="26"/>
    </row>
    <row r="542" customFormat="false" ht="15" hidden="false" customHeight="true" outlineLevel="0" collapsed="false">
      <c r="A542" s="29" t="s">
        <v>2965</v>
      </c>
      <c r="B542" s="29" t="n">
        <v>538</v>
      </c>
      <c r="C542" s="29" t="s">
        <v>2966</v>
      </c>
      <c r="D542" s="29" t="s">
        <v>2967</v>
      </c>
      <c r="E542" s="29" t="s">
        <v>188</v>
      </c>
      <c r="F542" s="29"/>
      <c r="G542" s="30" t="n">
        <v>45021</v>
      </c>
      <c r="H542" s="29" t="s">
        <v>177</v>
      </c>
      <c r="I542" s="29" t="s">
        <v>2968</v>
      </c>
      <c r="J542" s="29" t="s">
        <v>229</v>
      </c>
      <c r="K542" s="31" t="n">
        <v>27.9</v>
      </c>
      <c r="L542" s="31" t="n">
        <v>9.8</v>
      </c>
      <c r="M542" s="29" t="s">
        <v>276</v>
      </c>
      <c r="N542" s="29" t="n">
        <v>45</v>
      </c>
      <c r="O542" s="29" t="s">
        <v>2969</v>
      </c>
      <c r="P542" s="29" t="s">
        <v>2970</v>
      </c>
      <c r="Q542" s="29" t="s">
        <v>232</v>
      </c>
      <c r="R542" s="29" t="s">
        <v>183</v>
      </c>
      <c r="S542" s="29" t="s">
        <v>233</v>
      </c>
      <c r="T542" s="30" t="n">
        <v>46003</v>
      </c>
      <c r="U542" s="29" t="n">
        <v>2026</v>
      </c>
      <c r="V542" s="29"/>
    </row>
    <row r="543" customFormat="false" ht="15" hidden="false" customHeight="true" outlineLevel="0" collapsed="false">
      <c r="A543" s="26" t="s">
        <v>2971</v>
      </c>
      <c r="B543" s="26" t="n">
        <v>539</v>
      </c>
      <c r="C543" s="26" t="s">
        <v>2972</v>
      </c>
      <c r="D543" s="26" t="s">
        <v>2227</v>
      </c>
      <c r="E543" s="26" t="s">
        <v>226</v>
      </c>
      <c r="F543" s="26" t="s">
        <v>2973</v>
      </c>
      <c r="G543" s="27" t="n">
        <v>45022</v>
      </c>
      <c r="H543" s="26" t="s">
        <v>177</v>
      </c>
      <c r="I543" s="26" t="s">
        <v>663</v>
      </c>
      <c r="J543" s="26" t="s">
        <v>259</v>
      </c>
      <c r="K543" s="28" t="n">
        <v>37.3</v>
      </c>
      <c r="L543" s="28" t="n">
        <v>11.1</v>
      </c>
      <c r="M543" s="26" t="s">
        <v>179</v>
      </c>
      <c r="N543" s="26" t="n">
        <v>40</v>
      </c>
      <c r="O543" s="26" t="s">
        <v>2974</v>
      </c>
      <c r="P543" s="26" t="s">
        <v>2975</v>
      </c>
      <c r="Q543" s="26" t="s">
        <v>330</v>
      </c>
      <c r="R543" s="26" t="s">
        <v>171</v>
      </c>
      <c r="S543" s="26" t="s">
        <v>331</v>
      </c>
      <c r="T543" s="27" t="n">
        <v>45996</v>
      </c>
      <c r="U543" s="26" t="n">
        <v>2026</v>
      </c>
      <c r="V543" s="26"/>
    </row>
    <row r="544" customFormat="false" ht="15" hidden="false" customHeight="true" outlineLevel="0" collapsed="false">
      <c r="A544" s="29" t="s">
        <v>2976</v>
      </c>
      <c r="B544" s="29" t="n">
        <v>540</v>
      </c>
      <c r="C544" s="29" t="s">
        <v>711</v>
      </c>
      <c r="D544" s="29" t="s">
        <v>1906</v>
      </c>
      <c r="E544" s="29" t="s">
        <v>188</v>
      </c>
      <c r="F544" s="29"/>
      <c r="G544" s="30" t="n">
        <v>45022</v>
      </c>
      <c r="H544" s="29" t="s">
        <v>177</v>
      </c>
      <c r="I544" s="29" t="s">
        <v>2584</v>
      </c>
      <c r="J544" s="29" t="s">
        <v>166</v>
      </c>
      <c r="K544" s="31" t="n">
        <v>60.8</v>
      </c>
      <c r="L544" s="31" t="n">
        <v>19.5</v>
      </c>
      <c r="M544" s="29" t="s">
        <v>179</v>
      </c>
      <c r="N544" s="29" t="n">
        <v>45</v>
      </c>
      <c r="O544" s="29" t="s">
        <v>2977</v>
      </c>
      <c r="P544" s="29" t="s">
        <v>2978</v>
      </c>
      <c r="Q544" s="29" t="s">
        <v>182</v>
      </c>
      <c r="R544" s="29" t="s">
        <v>183</v>
      </c>
      <c r="S544" s="29" t="s">
        <v>184</v>
      </c>
      <c r="T544" s="30" t="n">
        <v>46019</v>
      </c>
      <c r="U544" s="29" t="n">
        <v>2026</v>
      </c>
      <c r="V544" s="29"/>
    </row>
    <row r="545" customFormat="false" ht="15" hidden="false" customHeight="true" outlineLevel="0" collapsed="false">
      <c r="A545" s="26" t="s">
        <v>2979</v>
      </c>
      <c r="B545" s="26" t="n">
        <v>541</v>
      </c>
      <c r="C545" s="26" t="s">
        <v>286</v>
      </c>
      <c r="D545" s="26" t="s">
        <v>2248</v>
      </c>
      <c r="E545" s="26" t="s">
        <v>226</v>
      </c>
      <c r="F545" s="26" t="s">
        <v>2110</v>
      </c>
      <c r="G545" s="27" t="n">
        <v>45022</v>
      </c>
      <c r="H545" s="26" t="s">
        <v>177</v>
      </c>
      <c r="I545" s="26" t="s">
        <v>751</v>
      </c>
      <c r="J545" s="26" t="s">
        <v>259</v>
      </c>
      <c r="K545" s="28" t="n">
        <v>29.8</v>
      </c>
      <c r="L545" s="28" t="n">
        <v>9.7</v>
      </c>
      <c r="M545" s="26" t="s">
        <v>314</v>
      </c>
      <c r="N545" s="26" t="n">
        <v>45</v>
      </c>
      <c r="O545" s="26" t="s">
        <v>2980</v>
      </c>
      <c r="P545" s="26" t="s">
        <v>2981</v>
      </c>
      <c r="Q545" s="26" t="s">
        <v>299</v>
      </c>
      <c r="R545" s="26" t="s">
        <v>171</v>
      </c>
      <c r="S545" s="26" t="s">
        <v>300</v>
      </c>
      <c r="T545" s="27" t="n">
        <v>46001</v>
      </c>
      <c r="U545" s="26" t="n">
        <v>2026</v>
      </c>
      <c r="V545" s="26"/>
    </row>
    <row r="546" customFormat="false" ht="15" hidden="false" customHeight="true" outlineLevel="0" collapsed="false">
      <c r="A546" s="29" t="s">
        <v>2982</v>
      </c>
      <c r="B546" s="29" t="n">
        <v>542</v>
      </c>
      <c r="C546" s="29" t="s">
        <v>1439</v>
      </c>
      <c r="D546" s="29" t="s">
        <v>1481</v>
      </c>
      <c r="E546" s="29" t="s">
        <v>226</v>
      </c>
      <c r="F546" s="29" t="s">
        <v>1862</v>
      </c>
      <c r="G546" s="30" t="n">
        <v>45023</v>
      </c>
      <c r="H546" s="29" t="s">
        <v>164</v>
      </c>
      <c r="I546" s="29" t="s">
        <v>2155</v>
      </c>
      <c r="J546" s="29" t="s">
        <v>198</v>
      </c>
      <c r="K546" s="31" t="n">
        <v>41.1</v>
      </c>
      <c r="L546" s="31" t="n">
        <v>12.4</v>
      </c>
      <c r="M546" s="29" t="s">
        <v>199</v>
      </c>
      <c r="N546" s="29" t="n">
        <v>40</v>
      </c>
      <c r="O546" s="29" t="s">
        <v>2983</v>
      </c>
      <c r="P546" s="29" t="s">
        <v>2984</v>
      </c>
      <c r="Q546" s="29" t="s">
        <v>454</v>
      </c>
      <c r="R546" s="29" t="s">
        <v>171</v>
      </c>
      <c r="S546" s="29" t="s">
        <v>455</v>
      </c>
      <c r="T546" s="29"/>
      <c r="U546" s="29" t="n">
        <v>2022</v>
      </c>
      <c r="V546" s="29"/>
    </row>
    <row r="547" customFormat="false" ht="15" hidden="false" customHeight="true" outlineLevel="0" collapsed="false">
      <c r="A547" s="26" t="s">
        <v>2985</v>
      </c>
      <c r="B547" s="26" t="n">
        <v>543</v>
      </c>
      <c r="C547" s="26" t="s">
        <v>1883</v>
      </c>
      <c r="D547" s="26" t="s">
        <v>326</v>
      </c>
      <c r="E547" s="26" t="s">
        <v>245</v>
      </c>
      <c r="F547" s="26" t="s">
        <v>2986</v>
      </c>
      <c r="G547" s="27" t="n">
        <v>45023</v>
      </c>
      <c r="H547" s="26" t="s">
        <v>177</v>
      </c>
      <c r="I547" s="26" t="s">
        <v>2438</v>
      </c>
      <c r="J547" s="26" t="s">
        <v>166</v>
      </c>
      <c r="K547" s="28" t="n">
        <v>27.2</v>
      </c>
      <c r="L547" s="28" t="n">
        <v>8.7</v>
      </c>
      <c r="M547" s="26" t="s">
        <v>209</v>
      </c>
      <c r="N547" s="26" t="n">
        <v>36</v>
      </c>
      <c r="O547" s="26" t="s">
        <v>2987</v>
      </c>
      <c r="P547" s="26" t="s">
        <v>2988</v>
      </c>
      <c r="Q547" s="26" t="s">
        <v>221</v>
      </c>
      <c r="R547" s="26" t="s">
        <v>183</v>
      </c>
      <c r="S547" s="26" t="s">
        <v>222</v>
      </c>
      <c r="T547" s="27" t="n">
        <v>46015</v>
      </c>
      <c r="U547" s="26" t="n">
        <v>2026</v>
      </c>
      <c r="V547" s="26"/>
    </row>
    <row r="548" customFormat="false" ht="15" hidden="false" customHeight="true" outlineLevel="0" collapsed="false">
      <c r="A548" s="29" t="s">
        <v>2989</v>
      </c>
      <c r="B548" s="29" t="n">
        <v>544</v>
      </c>
      <c r="C548" s="29" t="s">
        <v>2990</v>
      </c>
      <c r="D548" s="29" t="s">
        <v>2991</v>
      </c>
      <c r="E548" s="29" t="s">
        <v>188</v>
      </c>
      <c r="F548" s="29"/>
      <c r="G548" s="30" t="n">
        <v>45023</v>
      </c>
      <c r="H548" s="29" t="s">
        <v>177</v>
      </c>
      <c r="I548" s="29" t="s">
        <v>2992</v>
      </c>
      <c r="J548" s="29" t="s">
        <v>198</v>
      </c>
      <c r="K548" s="31" t="n">
        <v>40.7</v>
      </c>
      <c r="L548" s="31" t="n">
        <v>13.1</v>
      </c>
      <c r="M548" s="29" t="s">
        <v>199</v>
      </c>
      <c r="N548" s="29" t="n">
        <v>24</v>
      </c>
      <c r="O548" s="29" t="s">
        <v>2993</v>
      </c>
      <c r="P548" s="29" t="s">
        <v>2994</v>
      </c>
      <c r="Q548" s="29" t="s">
        <v>221</v>
      </c>
      <c r="R548" s="29" t="s">
        <v>183</v>
      </c>
      <c r="S548" s="29" t="s">
        <v>222</v>
      </c>
      <c r="T548" s="30" t="n">
        <v>45995</v>
      </c>
      <c r="U548" s="29" t="n">
        <v>2026</v>
      </c>
      <c r="V548" s="29"/>
    </row>
    <row r="549" customFormat="false" ht="15" hidden="false" customHeight="true" outlineLevel="0" collapsed="false">
      <c r="A549" s="26" t="s">
        <v>2995</v>
      </c>
      <c r="B549" s="26" t="n">
        <v>545</v>
      </c>
      <c r="C549" s="26" t="s">
        <v>1937</v>
      </c>
      <c r="D549" s="26" t="s">
        <v>701</v>
      </c>
      <c r="E549" s="26" t="s">
        <v>188</v>
      </c>
      <c r="F549" s="26"/>
      <c r="G549" s="27" t="n">
        <v>45023</v>
      </c>
      <c r="H549" s="26" t="s">
        <v>177</v>
      </c>
      <c r="I549" s="26" t="s">
        <v>978</v>
      </c>
      <c r="J549" s="26" t="s">
        <v>166</v>
      </c>
      <c r="K549" s="28" t="n">
        <v>21.1</v>
      </c>
      <c r="L549" s="28" t="n">
        <v>6.1</v>
      </c>
      <c r="M549" s="26" t="s">
        <v>209</v>
      </c>
      <c r="N549" s="26" t="n">
        <v>50</v>
      </c>
      <c r="O549" s="26" t="s">
        <v>2996</v>
      </c>
      <c r="P549" s="26" t="s">
        <v>2997</v>
      </c>
      <c r="Q549" s="26" t="s">
        <v>330</v>
      </c>
      <c r="R549" s="26" t="s">
        <v>171</v>
      </c>
      <c r="S549" s="26" t="s">
        <v>331</v>
      </c>
      <c r="T549" s="27" t="n">
        <v>46005</v>
      </c>
      <c r="U549" s="26" t="n">
        <v>2026</v>
      </c>
      <c r="V549" s="26"/>
    </row>
    <row r="550" customFormat="false" ht="15" hidden="false" customHeight="true" outlineLevel="0" collapsed="false">
      <c r="A550" s="29" t="s">
        <v>2998</v>
      </c>
      <c r="B550" s="29" t="n">
        <v>546</v>
      </c>
      <c r="C550" s="29" t="s">
        <v>2606</v>
      </c>
      <c r="D550" s="29" t="s">
        <v>1565</v>
      </c>
      <c r="E550" s="29" t="s">
        <v>188</v>
      </c>
      <c r="F550" s="29"/>
      <c r="G550" s="30" t="n">
        <v>45025</v>
      </c>
      <c r="H550" s="29" t="s">
        <v>177</v>
      </c>
      <c r="I550" s="29" t="s">
        <v>2064</v>
      </c>
      <c r="J550" s="29" t="s">
        <v>218</v>
      </c>
      <c r="K550" s="31" t="n">
        <v>49.9</v>
      </c>
      <c r="L550" s="31" t="n">
        <v>14.4</v>
      </c>
      <c r="M550" s="29" t="s">
        <v>249</v>
      </c>
      <c r="N550" s="29" t="n">
        <v>36</v>
      </c>
      <c r="O550" s="29" t="s">
        <v>2999</v>
      </c>
      <c r="P550" s="29" t="s">
        <v>3000</v>
      </c>
      <c r="Q550" s="29" t="s">
        <v>202</v>
      </c>
      <c r="R550" s="29" t="s">
        <v>171</v>
      </c>
      <c r="S550" s="29" t="s">
        <v>203</v>
      </c>
      <c r="T550" s="30" t="n">
        <v>46006</v>
      </c>
      <c r="U550" s="29" t="n">
        <v>2026</v>
      </c>
      <c r="V550" s="29"/>
    </row>
    <row r="551" customFormat="false" ht="15" hidden="false" customHeight="true" outlineLevel="0" collapsed="false">
      <c r="A551" s="26" t="s">
        <v>3001</v>
      </c>
      <c r="B551" s="26" t="n">
        <v>547</v>
      </c>
      <c r="C551" s="26" t="s">
        <v>1293</v>
      </c>
      <c r="D551" s="26" t="s">
        <v>1749</v>
      </c>
      <c r="E551" s="26" t="s">
        <v>226</v>
      </c>
      <c r="F551" s="26" t="s">
        <v>1295</v>
      </c>
      <c r="G551" s="27" t="n">
        <v>45025</v>
      </c>
      <c r="H551" s="26" t="s">
        <v>177</v>
      </c>
      <c r="I551" s="26" t="s">
        <v>613</v>
      </c>
      <c r="J551" s="26" t="s">
        <v>383</v>
      </c>
      <c r="K551" s="28" t="n">
        <v>34.2</v>
      </c>
      <c r="L551" s="28" t="n">
        <v>11.9</v>
      </c>
      <c r="M551" s="26" t="s">
        <v>179</v>
      </c>
      <c r="N551" s="26" t="n">
        <v>24</v>
      </c>
      <c r="O551" s="26" t="s">
        <v>3002</v>
      </c>
      <c r="P551" s="26" t="s">
        <v>3003</v>
      </c>
      <c r="Q551" s="26" t="s">
        <v>338</v>
      </c>
      <c r="R551" s="26" t="s">
        <v>171</v>
      </c>
      <c r="S551" s="26" t="s">
        <v>339</v>
      </c>
      <c r="T551" s="27" t="n">
        <v>45998</v>
      </c>
      <c r="U551" s="26" t="n">
        <v>2026</v>
      </c>
      <c r="V551" s="26"/>
    </row>
    <row r="552" customFormat="false" ht="15" hidden="false" customHeight="true" outlineLevel="0" collapsed="false">
      <c r="A552" s="29" t="s">
        <v>3004</v>
      </c>
      <c r="B552" s="29" t="n">
        <v>548</v>
      </c>
      <c r="C552" s="29" t="s">
        <v>496</v>
      </c>
      <c r="D552" s="29" t="s">
        <v>1531</v>
      </c>
      <c r="E552" s="29" t="s">
        <v>195</v>
      </c>
      <c r="F552" s="29" t="s">
        <v>3005</v>
      </c>
      <c r="G552" s="30" t="n">
        <v>45026</v>
      </c>
      <c r="H552" s="29" t="s">
        <v>177</v>
      </c>
      <c r="I552" s="29" t="s">
        <v>3006</v>
      </c>
      <c r="J552" s="29" t="s">
        <v>270</v>
      </c>
      <c r="K552" s="31" t="n">
        <v>19.9</v>
      </c>
      <c r="L552" s="31" t="n">
        <v>7.1</v>
      </c>
      <c r="M552" s="29" t="s">
        <v>276</v>
      </c>
      <c r="N552" s="29" t="n">
        <v>40</v>
      </c>
      <c r="O552" s="29" t="s">
        <v>3007</v>
      </c>
      <c r="P552" s="29" t="s">
        <v>3008</v>
      </c>
      <c r="Q552" s="29" t="s">
        <v>454</v>
      </c>
      <c r="R552" s="29" t="s">
        <v>171</v>
      </c>
      <c r="S552" s="29" t="s">
        <v>455</v>
      </c>
      <c r="T552" s="30" t="n">
        <v>46001</v>
      </c>
      <c r="U552" s="29" t="n">
        <v>2026</v>
      </c>
      <c r="V552" s="29"/>
    </row>
    <row r="553" customFormat="false" ht="15" hidden="false" customHeight="true" outlineLevel="0" collapsed="false">
      <c r="A553" s="26" t="s">
        <v>3009</v>
      </c>
      <c r="B553" s="26" t="n">
        <v>549</v>
      </c>
      <c r="C553" s="26" t="s">
        <v>1088</v>
      </c>
      <c r="D553" s="26" t="s">
        <v>1038</v>
      </c>
      <c r="E553" s="26" t="s">
        <v>188</v>
      </c>
      <c r="F553" s="26"/>
      <c r="G553" s="27" t="n">
        <v>45028</v>
      </c>
      <c r="H553" s="26" t="s">
        <v>177</v>
      </c>
      <c r="I553" s="26" t="s">
        <v>2702</v>
      </c>
      <c r="J553" s="26" t="s">
        <v>208</v>
      </c>
      <c r="K553" s="28" t="n">
        <v>21.4</v>
      </c>
      <c r="L553" s="28" t="n">
        <v>7.3</v>
      </c>
      <c r="M553" s="26" t="s">
        <v>209</v>
      </c>
      <c r="N553" s="26" t="n">
        <v>40</v>
      </c>
      <c r="O553" s="26" t="s">
        <v>3010</v>
      </c>
      <c r="P553" s="26" t="s">
        <v>3011</v>
      </c>
      <c r="Q553" s="26" t="s">
        <v>182</v>
      </c>
      <c r="R553" s="26" t="s">
        <v>183</v>
      </c>
      <c r="S553" s="26" t="s">
        <v>184</v>
      </c>
      <c r="T553" s="27" t="n">
        <v>46008</v>
      </c>
      <c r="U553" s="26" t="n">
        <v>2026</v>
      </c>
      <c r="V553" s="26"/>
    </row>
    <row r="554" customFormat="false" ht="15" hidden="false" customHeight="true" outlineLevel="0" collapsed="false">
      <c r="A554" s="29" t="s">
        <v>3012</v>
      </c>
      <c r="B554" s="29" t="n">
        <v>550</v>
      </c>
      <c r="C554" s="29" t="s">
        <v>2606</v>
      </c>
      <c r="D554" s="29" t="s">
        <v>388</v>
      </c>
      <c r="E554" s="29" t="s">
        <v>267</v>
      </c>
      <c r="F554" s="29" t="s">
        <v>3013</v>
      </c>
      <c r="G554" s="30" t="n">
        <v>45028</v>
      </c>
      <c r="H554" s="29" t="s">
        <v>177</v>
      </c>
      <c r="I554" s="29" t="s">
        <v>1061</v>
      </c>
      <c r="J554" s="29" t="s">
        <v>259</v>
      </c>
      <c r="K554" s="31" t="n">
        <v>41.8</v>
      </c>
      <c r="L554" s="31" t="n">
        <v>12.6</v>
      </c>
      <c r="M554" s="29" t="s">
        <v>314</v>
      </c>
      <c r="N554" s="29" t="n">
        <v>24</v>
      </c>
      <c r="O554" s="29" t="s">
        <v>3014</v>
      </c>
      <c r="P554" s="29" t="s">
        <v>3015</v>
      </c>
      <c r="Q554" s="29" t="s">
        <v>338</v>
      </c>
      <c r="R554" s="29" t="s">
        <v>171</v>
      </c>
      <c r="S554" s="29" t="s">
        <v>339</v>
      </c>
      <c r="T554" s="30" t="n">
        <v>46013</v>
      </c>
      <c r="U554" s="29" t="n">
        <v>2026</v>
      </c>
      <c r="V554" s="29"/>
    </row>
    <row r="555" customFormat="false" ht="15" hidden="false" customHeight="true" outlineLevel="0" collapsed="false">
      <c r="A555" s="26" t="s">
        <v>3016</v>
      </c>
      <c r="B555" s="26" t="n">
        <v>551</v>
      </c>
      <c r="C555" s="26" t="s">
        <v>3017</v>
      </c>
      <c r="D555" s="26" t="s">
        <v>525</v>
      </c>
      <c r="E555" s="26" t="s">
        <v>188</v>
      </c>
      <c r="F555" s="26"/>
      <c r="G555" s="27" t="n">
        <v>45028</v>
      </c>
      <c r="H555" s="26" t="s">
        <v>177</v>
      </c>
      <c r="I555" s="26" t="s">
        <v>952</v>
      </c>
      <c r="J555" s="26" t="s">
        <v>198</v>
      </c>
      <c r="K555" s="28" t="n">
        <v>21</v>
      </c>
      <c r="L555" s="28" t="n">
        <v>7.3</v>
      </c>
      <c r="M555" s="26" t="s">
        <v>209</v>
      </c>
      <c r="N555" s="26" t="n">
        <v>45</v>
      </c>
      <c r="O555" s="26" t="s">
        <v>3018</v>
      </c>
      <c r="P555" s="26" t="s">
        <v>3019</v>
      </c>
      <c r="Q555" s="26" t="s">
        <v>212</v>
      </c>
      <c r="R555" s="26" t="s">
        <v>171</v>
      </c>
      <c r="S555" s="26" t="s">
        <v>213</v>
      </c>
      <c r="T555" s="27" t="n">
        <v>46005</v>
      </c>
      <c r="U555" s="26" t="n">
        <v>2026</v>
      </c>
      <c r="V555" s="26"/>
    </row>
    <row r="556" customFormat="false" ht="15" hidden="false" customHeight="true" outlineLevel="0" collapsed="false">
      <c r="A556" s="29" t="s">
        <v>3020</v>
      </c>
      <c r="B556" s="29" t="n">
        <v>552</v>
      </c>
      <c r="C556" s="29" t="s">
        <v>3021</v>
      </c>
      <c r="D556" s="29" t="s">
        <v>3022</v>
      </c>
      <c r="E556" s="29" t="s">
        <v>206</v>
      </c>
      <c r="F556" s="29"/>
      <c r="G556" s="30" t="n">
        <v>45029</v>
      </c>
      <c r="H556" s="29" t="s">
        <v>177</v>
      </c>
      <c r="I556" s="29" t="s">
        <v>1939</v>
      </c>
      <c r="J556" s="29" t="s">
        <v>259</v>
      </c>
      <c r="K556" s="31" t="n">
        <v>28.4</v>
      </c>
      <c r="L556" s="31" t="n">
        <v>8.9</v>
      </c>
      <c r="M556" s="29" t="s">
        <v>900</v>
      </c>
      <c r="N556" s="29" t="n">
        <v>40</v>
      </c>
      <c r="O556" s="29" t="s">
        <v>3023</v>
      </c>
      <c r="P556" s="29" t="s">
        <v>3024</v>
      </c>
      <c r="Q556" s="29" t="s">
        <v>262</v>
      </c>
      <c r="R556" s="29" t="s">
        <v>171</v>
      </c>
      <c r="S556" s="29" t="s">
        <v>263</v>
      </c>
      <c r="T556" s="30" t="n">
        <v>46016</v>
      </c>
      <c r="U556" s="29" t="n">
        <v>2026</v>
      </c>
      <c r="V556" s="29"/>
    </row>
    <row r="557" customFormat="false" ht="15" hidden="false" customHeight="true" outlineLevel="0" collapsed="false">
      <c r="A557" s="26" t="s">
        <v>3025</v>
      </c>
      <c r="B557" s="26" t="n">
        <v>553</v>
      </c>
      <c r="C557" s="26" t="s">
        <v>1737</v>
      </c>
      <c r="D557" s="26" t="s">
        <v>684</v>
      </c>
      <c r="E557" s="26" t="s">
        <v>195</v>
      </c>
      <c r="F557" s="26" t="s">
        <v>3026</v>
      </c>
      <c r="G557" s="27" t="n">
        <v>45029</v>
      </c>
      <c r="H557" s="26" t="s">
        <v>177</v>
      </c>
      <c r="I557" s="26" t="s">
        <v>2389</v>
      </c>
      <c r="J557" s="26" t="s">
        <v>345</v>
      </c>
      <c r="K557" s="28" t="n">
        <v>42.3</v>
      </c>
      <c r="L557" s="28" t="n">
        <v>12.8</v>
      </c>
      <c r="M557" s="26" t="s">
        <v>179</v>
      </c>
      <c r="N557" s="26" t="n">
        <v>24</v>
      </c>
      <c r="O557" s="26" t="s">
        <v>3027</v>
      </c>
      <c r="P557" s="26" t="s">
        <v>3028</v>
      </c>
      <c r="Q557" s="26" t="s">
        <v>338</v>
      </c>
      <c r="R557" s="26" t="s">
        <v>171</v>
      </c>
      <c r="S557" s="26" t="s">
        <v>339</v>
      </c>
      <c r="T557" s="27" t="n">
        <v>45998</v>
      </c>
      <c r="U557" s="26" t="n">
        <v>2026</v>
      </c>
      <c r="V557" s="26"/>
    </row>
    <row r="558" customFormat="false" ht="15" hidden="false" customHeight="true" outlineLevel="0" collapsed="false">
      <c r="A558" s="29" t="s">
        <v>3029</v>
      </c>
      <c r="B558" s="29" t="n">
        <v>554</v>
      </c>
      <c r="C558" s="29" t="s">
        <v>3030</v>
      </c>
      <c r="D558" s="29" t="s">
        <v>1481</v>
      </c>
      <c r="E558" s="29" t="s">
        <v>162</v>
      </c>
      <c r="F558" s="29" t="s">
        <v>3031</v>
      </c>
      <c r="G558" s="30" t="n">
        <v>45029</v>
      </c>
      <c r="H558" s="29" t="s">
        <v>177</v>
      </c>
      <c r="I558" s="29" t="s">
        <v>948</v>
      </c>
      <c r="J558" s="29" t="s">
        <v>208</v>
      </c>
      <c r="K558" s="31" t="n">
        <v>57.4</v>
      </c>
      <c r="L558" s="31" t="n">
        <v>18</v>
      </c>
      <c r="M558" s="29" t="s">
        <v>179</v>
      </c>
      <c r="N558" s="29" t="n">
        <v>50</v>
      </c>
      <c r="O558" s="29" t="s">
        <v>2843</v>
      </c>
      <c r="P558" s="29" t="s">
        <v>3032</v>
      </c>
      <c r="Q558" s="29" t="s">
        <v>202</v>
      </c>
      <c r="R558" s="29" t="s">
        <v>171</v>
      </c>
      <c r="S558" s="29" t="s">
        <v>203</v>
      </c>
      <c r="T558" s="30" t="n">
        <v>46000</v>
      </c>
      <c r="U558" s="29" t="n">
        <v>2026</v>
      </c>
      <c r="V558" s="29"/>
    </row>
    <row r="559" customFormat="false" ht="15" hidden="false" customHeight="true" outlineLevel="0" collapsed="false">
      <c r="A559" s="26" t="s">
        <v>3033</v>
      </c>
      <c r="B559" s="26" t="n">
        <v>555</v>
      </c>
      <c r="C559" s="26" t="s">
        <v>3034</v>
      </c>
      <c r="D559" s="26" t="s">
        <v>1721</v>
      </c>
      <c r="E559" s="26" t="s">
        <v>188</v>
      </c>
      <c r="F559" s="26"/>
      <c r="G559" s="27" t="n">
        <v>45030</v>
      </c>
      <c r="H559" s="26" t="s">
        <v>295</v>
      </c>
      <c r="I559" s="26" t="s">
        <v>3035</v>
      </c>
      <c r="J559" s="26" t="s">
        <v>198</v>
      </c>
      <c r="K559" s="28" t="n">
        <v>45.4</v>
      </c>
      <c r="L559" s="28" t="n">
        <v>13.8</v>
      </c>
      <c r="M559" s="26" t="s">
        <v>199</v>
      </c>
      <c r="N559" s="26" t="n">
        <v>45</v>
      </c>
      <c r="O559" s="26" t="s">
        <v>3036</v>
      </c>
      <c r="P559" s="26" t="s">
        <v>3037</v>
      </c>
      <c r="Q559" s="26" t="s">
        <v>454</v>
      </c>
      <c r="R559" s="26" t="s">
        <v>171</v>
      </c>
      <c r="S559" s="26" t="s">
        <v>455</v>
      </c>
      <c r="T559" s="27" t="n">
        <v>45998</v>
      </c>
      <c r="U559" s="26" t="n">
        <v>2026</v>
      </c>
      <c r="V559" s="26"/>
    </row>
    <row r="560" customFormat="false" ht="15" hidden="false" customHeight="true" outlineLevel="0" collapsed="false">
      <c r="A560" s="29" t="s">
        <v>3038</v>
      </c>
      <c r="B560" s="29" t="n">
        <v>556</v>
      </c>
      <c r="C560" s="29" t="s">
        <v>3039</v>
      </c>
      <c r="D560" s="29" t="s">
        <v>816</v>
      </c>
      <c r="E560" s="29" t="s">
        <v>188</v>
      </c>
      <c r="F560" s="29"/>
      <c r="G560" s="30" t="n">
        <v>45030</v>
      </c>
      <c r="H560" s="29" t="s">
        <v>177</v>
      </c>
      <c r="I560" s="29" t="s">
        <v>3040</v>
      </c>
      <c r="J560" s="29" t="s">
        <v>208</v>
      </c>
      <c r="K560" s="31" t="n">
        <v>56.1</v>
      </c>
      <c r="L560" s="31" t="n">
        <v>18.7</v>
      </c>
      <c r="M560" s="29" t="s">
        <v>209</v>
      </c>
      <c r="N560" s="29" t="n">
        <v>32</v>
      </c>
      <c r="O560" s="29" t="s">
        <v>3041</v>
      </c>
      <c r="P560" s="29" t="s">
        <v>3042</v>
      </c>
      <c r="Q560" s="29" t="s">
        <v>330</v>
      </c>
      <c r="R560" s="29" t="s">
        <v>171</v>
      </c>
      <c r="S560" s="29" t="s">
        <v>331</v>
      </c>
      <c r="T560" s="30" t="n">
        <v>46013</v>
      </c>
      <c r="U560" s="29" t="n">
        <v>2026</v>
      </c>
      <c r="V560" s="29"/>
    </row>
    <row r="561" customFormat="false" ht="15" hidden="false" customHeight="true" outlineLevel="0" collapsed="false">
      <c r="A561" s="26" t="s">
        <v>3043</v>
      </c>
      <c r="B561" s="26" t="n">
        <v>557</v>
      </c>
      <c r="C561" s="26" t="s">
        <v>520</v>
      </c>
      <c r="D561" s="26" t="s">
        <v>187</v>
      </c>
      <c r="E561" s="26" t="s">
        <v>188</v>
      </c>
      <c r="F561" s="26"/>
      <c r="G561" s="27" t="n">
        <v>45031</v>
      </c>
      <c r="H561" s="26" t="s">
        <v>177</v>
      </c>
      <c r="I561" s="26" t="s">
        <v>1476</v>
      </c>
      <c r="J561" s="26" t="s">
        <v>345</v>
      </c>
      <c r="K561" s="28" t="n">
        <v>54.9</v>
      </c>
      <c r="L561" s="28" t="n">
        <v>16.1</v>
      </c>
      <c r="M561" s="26" t="s">
        <v>276</v>
      </c>
      <c r="N561" s="26" t="n">
        <v>36</v>
      </c>
      <c r="O561" s="26" t="s">
        <v>3044</v>
      </c>
      <c r="P561" s="26" t="s">
        <v>3045</v>
      </c>
      <c r="Q561" s="26" t="s">
        <v>240</v>
      </c>
      <c r="R561" s="26" t="s">
        <v>171</v>
      </c>
      <c r="S561" s="26" t="s">
        <v>241</v>
      </c>
      <c r="T561" s="27" t="n">
        <v>46019</v>
      </c>
      <c r="U561" s="26" t="n">
        <v>2026</v>
      </c>
      <c r="V561" s="26"/>
    </row>
    <row r="562" customFormat="false" ht="15" hidden="false" customHeight="true" outlineLevel="0" collapsed="false">
      <c r="A562" s="29" t="s">
        <v>3046</v>
      </c>
      <c r="B562" s="29" t="n">
        <v>558</v>
      </c>
      <c r="C562" s="29" t="s">
        <v>2400</v>
      </c>
      <c r="D562" s="29" t="s">
        <v>1565</v>
      </c>
      <c r="E562" s="29" t="s">
        <v>206</v>
      </c>
      <c r="F562" s="29"/>
      <c r="G562" s="30" t="n">
        <v>45031</v>
      </c>
      <c r="H562" s="29" t="s">
        <v>177</v>
      </c>
      <c r="I562" s="29" t="s">
        <v>3047</v>
      </c>
      <c r="J562" s="29" t="s">
        <v>345</v>
      </c>
      <c r="K562" s="31" t="n">
        <v>26.4</v>
      </c>
      <c r="L562" s="31" t="n">
        <v>8.3</v>
      </c>
      <c r="M562" s="29" t="s">
        <v>179</v>
      </c>
      <c r="N562" s="29" t="n">
        <v>36</v>
      </c>
      <c r="O562" s="29" t="s">
        <v>3048</v>
      </c>
      <c r="P562" s="29" t="s">
        <v>3049</v>
      </c>
      <c r="Q562" s="29" t="s">
        <v>330</v>
      </c>
      <c r="R562" s="29" t="s">
        <v>171</v>
      </c>
      <c r="S562" s="29" t="s">
        <v>331</v>
      </c>
      <c r="T562" s="30" t="n">
        <v>46000</v>
      </c>
      <c r="U562" s="29" t="n">
        <v>2026</v>
      </c>
      <c r="V562" s="29"/>
    </row>
    <row r="563" customFormat="false" ht="15" hidden="false" customHeight="true" outlineLevel="0" collapsed="false">
      <c r="A563" s="26" t="s">
        <v>3050</v>
      </c>
      <c r="B563" s="26" t="n">
        <v>559</v>
      </c>
      <c r="C563" s="26" t="s">
        <v>915</v>
      </c>
      <c r="D563" s="26" t="s">
        <v>3051</v>
      </c>
      <c r="E563" s="26" t="s">
        <v>245</v>
      </c>
      <c r="F563" s="26" t="s">
        <v>3052</v>
      </c>
      <c r="G563" s="27" t="n">
        <v>45031</v>
      </c>
      <c r="H563" s="26" t="s">
        <v>177</v>
      </c>
      <c r="I563" s="26" t="s">
        <v>3053</v>
      </c>
      <c r="J563" s="26" t="s">
        <v>383</v>
      </c>
      <c r="K563" s="28" t="n">
        <v>61.7</v>
      </c>
      <c r="L563" s="28" t="n">
        <v>21.5</v>
      </c>
      <c r="M563" s="26" t="s">
        <v>209</v>
      </c>
      <c r="N563" s="26" t="n">
        <v>36</v>
      </c>
      <c r="O563" s="26" t="s">
        <v>3054</v>
      </c>
      <c r="P563" s="26" t="s">
        <v>3055</v>
      </c>
      <c r="Q563" s="26" t="s">
        <v>461</v>
      </c>
      <c r="R563" s="26" t="s">
        <v>183</v>
      </c>
      <c r="S563" s="26" t="s">
        <v>462</v>
      </c>
      <c r="T563" s="27" t="n">
        <v>46000</v>
      </c>
      <c r="U563" s="26" t="n">
        <v>2026</v>
      </c>
      <c r="V563" s="26"/>
    </row>
    <row r="564" customFormat="false" ht="15" hidden="false" customHeight="true" outlineLevel="0" collapsed="false">
      <c r="A564" s="29" t="s">
        <v>3056</v>
      </c>
      <c r="B564" s="29" t="n">
        <v>560</v>
      </c>
      <c r="C564" s="29" t="s">
        <v>1088</v>
      </c>
      <c r="D564" s="29" t="s">
        <v>1642</v>
      </c>
      <c r="E564" s="29" t="s">
        <v>195</v>
      </c>
      <c r="F564" s="29" t="s">
        <v>3057</v>
      </c>
      <c r="G564" s="30" t="n">
        <v>45032</v>
      </c>
      <c r="H564" s="29" t="s">
        <v>295</v>
      </c>
      <c r="I564" s="29" t="s">
        <v>824</v>
      </c>
      <c r="J564" s="29" t="s">
        <v>198</v>
      </c>
      <c r="K564" s="31" t="n">
        <v>49.6</v>
      </c>
      <c r="L564" s="31" t="n">
        <v>15.3</v>
      </c>
      <c r="M564" s="29" t="s">
        <v>179</v>
      </c>
      <c r="N564" s="29" t="n">
        <v>36</v>
      </c>
      <c r="O564" s="29" t="s">
        <v>3058</v>
      </c>
      <c r="P564" s="29" t="s">
        <v>3059</v>
      </c>
      <c r="Q564" s="29" t="s">
        <v>182</v>
      </c>
      <c r="R564" s="29" t="s">
        <v>183</v>
      </c>
      <c r="S564" s="29" t="s">
        <v>184</v>
      </c>
      <c r="T564" s="30" t="n">
        <v>46001</v>
      </c>
      <c r="U564" s="29" t="n">
        <v>2026</v>
      </c>
      <c r="V564" s="29"/>
    </row>
    <row r="565" customFormat="false" ht="15" hidden="false" customHeight="true" outlineLevel="0" collapsed="false">
      <c r="A565" s="26" t="s">
        <v>3060</v>
      </c>
      <c r="B565" s="26" t="n">
        <v>561</v>
      </c>
      <c r="C565" s="26" t="s">
        <v>374</v>
      </c>
      <c r="D565" s="26" t="s">
        <v>1633</v>
      </c>
      <c r="E565" s="26" t="s">
        <v>311</v>
      </c>
      <c r="F565" s="26" t="s">
        <v>3061</v>
      </c>
      <c r="G565" s="27" t="n">
        <v>45033</v>
      </c>
      <c r="H565" s="26" t="s">
        <v>177</v>
      </c>
      <c r="I565" s="26" t="s">
        <v>1050</v>
      </c>
      <c r="J565" s="26" t="s">
        <v>248</v>
      </c>
      <c r="K565" s="28" t="n">
        <v>56.9</v>
      </c>
      <c r="L565" s="28" t="n">
        <v>16.3</v>
      </c>
      <c r="M565" s="26" t="s">
        <v>276</v>
      </c>
      <c r="N565" s="26" t="n">
        <v>50</v>
      </c>
      <c r="O565" s="26" t="s">
        <v>3062</v>
      </c>
      <c r="P565" s="26" t="s">
        <v>3063</v>
      </c>
      <c r="Q565" s="26" t="s">
        <v>232</v>
      </c>
      <c r="R565" s="26" t="s">
        <v>183</v>
      </c>
      <c r="S565" s="26" t="s">
        <v>233</v>
      </c>
      <c r="T565" s="27" t="n">
        <v>46009</v>
      </c>
      <c r="U565" s="26" t="n">
        <v>2026</v>
      </c>
      <c r="V565" s="26"/>
    </row>
    <row r="566" customFormat="false" ht="15" hidden="false" customHeight="true" outlineLevel="0" collapsed="false">
      <c r="A566" s="29" t="s">
        <v>3064</v>
      </c>
      <c r="B566" s="29" t="n">
        <v>562</v>
      </c>
      <c r="C566" s="29" t="s">
        <v>3065</v>
      </c>
      <c r="D566" s="29" t="s">
        <v>443</v>
      </c>
      <c r="E566" s="29" t="s">
        <v>267</v>
      </c>
      <c r="F566" s="29" t="s">
        <v>3066</v>
      </c>
      <c r="G566" s="30" t="n">
        <v>45034</v>
      </c>
      <c r="H566" s="29" t="s">
        <v>177</v>
      </c>
      <c r="I566" s="29" t="s">
        <v>1583</v>
      </c>
      <c r="J566" s="29" t="s">
        <v>198</v>
      </c>
      <c r="K566" s="31" t="n">
        <v>40.9</v>
      </c>
      <c r="L566" s="31" t="n">
        <v>12.6</v>
      </c>
      <c r="M566" s="29" t="s">
        <v>199</v>
      </c>
      <c r="N566" s="29" t="n">
        <v>32</v>
      </c>
      <c r="O566" s="29" t="s">
        <v>3067</v>
      </c>
      <c r="P566" s="29" t="s">
        <v>3068</v>
      </c>
      <c r="Q566" s="29" t="s">
        <v>170</v>
      </c>
      <c r="R566" s="29" t="s">
        <v>171</v>
      </c>
      <c r="S566" s="29" t="s">
        <v>172</v>
      </c>
      <c r="T566" s="30" t="n">
        <v>46005</v>
      </c>
      <c r="U566" s="29" t="n">
        <v>2026</v>
      </c>
      <c r="V566" s="29"/>
    </row>
    <row r="567" customFormat="false" ht="15" hidden="false" customHeight="true" outlineLevel="0" collapsed="false">
      <c r="A567" s="26" t="s">
        <v>3069</v>
      </c>
      <c r="B567" s="26" t="n">
        <v>563</v>
      </c>
      <c r="C567" s="26" t="s">
        <v>457</v>
      </c>
      <c r="D567" s="26" t="s">
        <v>281</v>
      </c>
      <c r="E567" s="26" t="s">
        <v>311</v>
      </c>
      <c r="F567" s="26" t="s">
        <v>3070</v>
      </c>
      <c r="G567" s="27" t="n">
        <v>45036</v>
      </c>
      <c r="H567" s="26" t="s">
        <v>177</v>
      </c>
      <c r="I567" s="26" t="s">
        <v>3071</v>
      </c>
      <c r="J567" s="26" t="s">
        <v>383</v>
      </c>
      <c r="K567" s="28" t="n">
        <v>45.7</v>
      </c>
      <c r="L567" s="28" t="n">
        <v>15.2</v>
      </c>
      <c r="M567" s="26" t="s">
        <v>167</v>
      </c>
      <c r="N567" s="26" t="n">
        <v>28</v>
      </c>
      <c r="O567" s="26" t="s">
        <v>3072</v>
      </c>
      <c r="P567" s="26" t="s">
        <v>3073</v>
      </c>
      <c r="Q567" s="26" t="s">
        <v>262</v>
      </c>
      <c r="R567" s="26" t="s">
        <v>171</v>
      </c>
      <c r="S567" s="26" t="s">
        <v>263</v>
      </c>
      <c r="T567" s="27" t="n">
        <v>46006</v>
      </c>
      <c r="U567" s="26" t="n">
        <v>2026</v>
      </c>
      <c r="V567" s="26"/>
    </row>
    <row r="568" customFormat="false" ht="15" hidden="false" customHeight="true" outlineLevel="0" collapsed="false">
      <c r="A568" s="29" t="s">
        <v>3074</v>
      </c>
      <c r="B568" s="29" t="n">
        <v>564</v>
      </c>
      <c r="C568" s="29" t="s">
        <v>436</v>
      </c>
      <c r="D568" s="29" t="s">
        <v>3075</v>
      </c>
      <c r="E568" s="29" t="s">
        <v>206</v>
      </c>
      <c r="F568" s="29"/>
      <c r="G568" s="30" t="n">
        <v>45036</v>
      </c>
      <c r="H568" s="29" t="s">
        <v>177</v>
      </c>
      <c r="I568" s="29" t="s">
        <v>3076</v>
      </c>
      <c r="J568" s="29" t="s">
        <v>383</v>
      </c>
      <c r="K568" s="31" t="n">
        <v>54.6</v>
      </c>
      <c r="L568" s="31" t="n">
        <v>17.2</v>
      </c>
      <c r="M568" s="29" t="s">
        <v>179</v>
      </c>
      <c r="N568" s="29" t="n">
        <v>50</v>
      </c>
      <c r="O568" s="29" t="s">
        <v>3077</v>
      </c>
      <c r="P568" s="29" t="s">
        <v>3078</v>
      </c>
      <c r="Q568" s="29" t="s">
        <v>252</v>
      </c>
      <c r="R568" s="29" t="s">
        <v>171</v>
      </c>
      <c r="S568" s="29" t="s">
        <v>253</v>
      </c>
      <c r="T568" s="30" t="n">
        <v>46019</v>
      </c>
      <c r="U568" s="29" t="n">
        <v>2026</v>
      </c>
      <c r="V568" s="29"/>
    </row>
    <row r="569" customFormat="false" ht="15" hidden="false" customHeight="true" outlineLevel="0" collapsed="false">
      <c r="A569" s="26" t="s">
        <v>3079</v>
      </c>
      <c r="B569" s="26" t="n">
        <v>565</v>
      </c>
      <c r="C569" s="26" t="s">
        <v>3080</v>
      </c>
      <c r="D569" s="26" t="s">
        <v>1955</v>
      </c>
      <c r="E569" s="26" t="s">
        <v>188</v>
      </c>
      <c r="F569" s="26"/>
      <c r="G569" s="27" t="n">
        <v>45036</v>
      </c>
      <c r="H569" s="26" t="s">
        <v>177</v>
      </c>
      <c r="I569" s="26" t="s">
        <v>1733</v>
      </c>
      <c r="J569" s="26" t="s">
        <v>208</v>
      </c>
      <c r="K569" s="28" t="n">
        <v>32.7</v>
      </c>
      <c r="L569" s="28" t="n">
        <v>10.3</v>
      </c>
      <c r="M569" s="26" t="s">
        <v>209</v>
      </c>
      <c r="N569" s="26" t="n">
        <v>50</v>
      </c>
      <c r="O569" s="26" t="s">
        <v>3081</v>
      </c>
      <c r="P569" s="26" t="s">
        <v>3082</v>
      </c>
      <c r="Q569" s="26" t="s">
        <v>461</v>
      </c>
      <c r="R569" s="26" t="s">
        <v>183</v>
      </c>
      <c r="S569" s="26" t="s">
        <v>462</v>
      </c>
      <c r="T569" s="27" t="n">
        <v>45997</v>
      </c>
      <c r="U569" s="26" t="n">
        <v>2026</v>
      </c>
      <c r="V569" s="26"/>
    </row>
    <row r="570" customFormat="false" ht="15" hidden="false" customHeight="true" outlineLevel="0" collapsed="false">
      <c r="A570" s="29" t="s">
        <v>3083</v>
      </c>
      <c r="B570" s="29" t="n">
        <v>566</v>
      </c>
      <c r="C570" s="29" t="s">
        <v>776</v>
      </c>
      <c r="D570" s="29" t="s">
        <v>1362</v>
      </c>
      <c r="E570" s="29" t="s">
        <v>206</v>
      </c>
      <c r="F570" s="29"/>
      <c r="G570" s="30" t="n">
        <v>45038</v>
      </c>
      <c r="H570" s="29" t="s">
        <v>177</v>
      </c>
      <c r="I570" s="29" t="s">
        <v>1549</v>
      </c>
      <c r="J570" s="29" t="s">
        <v>208</v>
      </c>
      <c r="K570" s="31" t="n">
        <v>32.9</v>
      </c>
      <c r="L570" s="31" t="n">
        <v>10.9</v>
      </c>
      <c r="M570" s="29" t="s">
        <v>179</v>
      </c>
      <c r="N570" s="29" t="n">
        <v>40</v>
      </c>
      <c r="O570" s="29" t="s">
        <v>3084</v>
      </c>
      <c r="P570" s="29" t="s">
        <v>3085</v>
      </c>
      <c r="Q570" s="29" t="s">
        <v>454</v>
      </c>
      <c r="R570" s="29" t="s">
        <v>171</v>
      </c>
      <c r="S570" s="29" t="s">
        <v>455</v>
      </c>
      <c r="T570" s="30" t="n">
        <v>45996</v>
      </c>
      <c r="U570" s="29" t="n">
        <v>2026</v>
      </c>
      <c r="V570" s="29"/>
    </row>
    <row r="571" customFormat="false" ht="15" hidden="false" customHeight="true" outlineLevel="0" collapsed="false">
      <c r="A571" s="26" t="s">
        <v>3086</v>
      </c>
      <c r="B571" s="26" t="n">
        <v>567</v>
      </c>
      <c r="C571" s="26" t="s">
        <v>236</v>
      </c>
      <c r="D571" s="26" t="s">
        <v>1613</v>
      </c>
      <c r="E571" s="26" t="s">
        <v>188</v>
      </c>
      <c r="F571" s="26"/>
      <c r="G571" s="27" t="n">
        <v>45038</v>
      </c>
      <c r="H571" s="26" t="s">
        <v>177</v>
      </c>
      <c r="I571" s="26" t="s">
        <v>3087</v>
      </c>
      <c r="J571" s="26" t="s">
        <v>166</v>
      </c>
      <c r="K571" s="28" t="n">
        <v>23.4</v>
      </c>
      <c r="L571" s="28" t="n">
        <v>8.1</v>
      </c>
      <c r="M571" s="26" t="s">
        <v>209</v>
      </c>
      <c r="N571" s="26" t="n">
        <v>32</v>
      </c>
      <c r="O571" s="26" t="s">
        <v>3088</v>
      </c>
      <c r="P571" s="26" t="s">
        <v>3089</v>
      </c>
      <c r="Q571" s="26" t="s">
        <v>240</v>
      </c>
      <c r="R571" s="26" t="s">
        <v>171</v>
      </c>
      <c r="S571" s="26" t="s">
        <v>241</v>
      </c>
      <c r="T571" s="27" t="n">
        <v>46007</v>
      </c>
      <c r="U571" s="26" t="n">
        <v>2026</v>
      </c>
      <c r="V571" s="26"/>
    </row>
    <row r="572" customFormat="false" ht="15" hidden="false" customHeight="true" outlineLevel="0" collapsed="false">
      <c r="A572" s="29" t="s">
        <v>3090</v>
      </c>
      <c r="B572" s="29" t="n">
        <v>568</v>
      </c>
      <c r="C572" s="29" t="s">
        <v>3091</v>
      </c>
      <c r="D572" s="29" t="s">
        <v>1180</v>
      </c>
      <c r="E572" s="29" t="s">
        <v>206</v>
      </c>
      <c r="F572" s="29"/>
      <c r="G572" s="30" t="n">
        <v>45039</v>
      </c>
      <c r="H572" s="29" t="s">
        <v>177</v>
      </c>
      <c r="I572" s="29" t="s">
        <v>3092</v>
      </c>
      <c r="J572" s="29" t="s">
        <v>322</v>
      </c>
      <c r="K572" s="31" t="n">
        <v>27.4</v>
      </c>
      <c r="L572" s="31" t="n">
        <v>9.4</v>
      </c>
      <c r="M572" s="29" t="s">
        <v>276</v>
      </c>
      <c r="N572" s="29" t="n">
        <v>28</v>
      </c>
      <c r="O572" s="29" t="s">
        <v>3093</v>
      </c>
      <c r="P572" s="29" t="s">
        <v>3094</v>
      </c>
      <c r="Q572" s="29" t="s">
        <v>338</v>
      </c>
      <c r="R572" s="29" t="s">
        <v>171</v>
      </c>
      <c r="S572" s="29" t="s">
        <v>339</v>
      </c>
      <c r="T572" s="30" t="n">
        <v>46002</v>
      </c>
      <c r="U572" s="29" t="n">
        <v>2026</v>
      </c>
      <c r="V572" s="29"/>
    </row>
    <row r="573" customFormat="false" ht="15" hidden="false" customHeight="true" outlineLevel="0" collapsed="false">
      <c r="A573" s="26" t="s">
        <v>3095</v>
      </c>
      <c r="B573" s="26" t="n">
        <v>569</v>
      </c>
      <c r="C573" s="26" t="s">
        <v>543</v>
      </c>
      <c r="D573" s="26" t="s">
        <v>3096</v>
      </c>
      <c r="E573" s="26" t="s">
        <v>188</v>
      </c>
      <c r="F573" s="26"/>
      <c r="G573" s="27" t="n">
        <v>45041</v>
      </c>
      <c r="H573" s="26" t="s">
        <v>177</v>
      </c>
      <c r="I573" s="26" t="s">
        <v>3097</v>
      </c>
      <c r="J573" s="26" t="s">
        <v>322</v>
      </c>
      <c r="K573" s="28" t="n">
        <v>59</v>
      </c>
      <c r="L573" s="28" t="n">
        <v>19.9</v>
      </c>
      <c r="M573" s="26" t="s">
        <v>900</v>
      </c>
      <c r="N573" s="26" t="n">
        <v>28</v>
      </c>
      <c r="O573" s="26" t="s">
        <v>3098</v>
      </c>
      <c r="P573" s="26" t="s">
        <v>3099</v>
      </c>
      <c r="Q573" s="26" t="s">
        <v>461</v>
      </c>
      <c r="R573" s="26" t="s">
        <v>183</v>
      </c>
      <c r="S573" s="26" t="s">
        <v>462</v>
      </c>
      <c r="T573" s="27" t="n">
        <v>45994</v>
      </c>
      <c r="U573" s="26" t="n">
        <v>2026</v>
      </c>
      <c r="V573" s="26"/>
    </row>
    <row r="574" customFormat="false" ht="15" hidden="false" customHeight="true" outlineLevel="0" collapsed="false">
      <c r="A574" s="29" t="s">
        <v>3100</v>
      </c>
      <c r="B574" s="29" t="n">
        <v>570</v>
      </c>
      <c r="C574" s="29" t="s">
        <v>1280</v>
      </c>
      <c r="D574" s="29" t="s">
        <v>3101</v>
      </c>
      <c r="E574" s="29" t="s">
        <v>206</v>
      </c>
      <c r="F574" s="29"/>
      <c r="G574" s="30" t="n">
        <v>45042</v>
      </c>
      <c r="H574" s="29" t="s">
        <v>177</v>
      </c>
      <c r="I574" s="29" t="s">
        <v>3102</v>
      </c>
      <c r="J574" s="29" t="s">
        <v>198</v>
      </c>
      <c r="K574" s="31" t="n">
        <v>34.9</v>
      </c>
      <c r="L574" s="31" t="n">
        <v>10.6</v>
      </c>
      <c r="M574" s="29" t="s">
        <v>199</v>
      </c>
      <c r="N574" s="29" t="n">
        <v>45</v>
      </c>
      <c r="O574" s="29" t="s">
        <v>3103</v>
      </c>
      <c r="P574" s="29"/>
      <c r="Q574" s="29" t="s">
        <v>299</v>
      </c>
      <c r="R574" s="29" t="s">
        <v>171</v>
      </c>
      <c r="S574" s="29" t="s">
        <v>300</v>
      </c>
      <c r="T574" s="30" t="n">
        <v>46012</v>
      </c>
      <c r="U574" s="29" t="n">
        <v>2026</v>
      </c>
      <c r="V574" s="29"/>
    </row>
    <row r="575" customFormat="false" ht="15" hidden="false" customHeight="true" outlineLevel="0" collapsed="false">
      <c r="A575" s="26" t="s">
        <v>3104</v>
      </c>
      <c r="B575" s="26" t="n">
        <v>571</v>
      </c>
      <c r="C575" s="26" t="s">
        <v>1186</v>
      </c>
      <c r="D575" s="26" t="s">
        <v>3105</v>
      </c>
      <c r="E575" s="26" t="s">
        <v>206</v>
      </c>
      <c r="F575" s="26"/>
      <c r="G575" s="27" t="n">
        <v>45043</v>
      </c>
      <c r="H575" s="26" t="s">
        <v>177</v>
      </c>
      <c r="I575" s="26" t="s">
        <v>3106</v>
      </c>
      <c r="J575" s="26" t="s">
        <v>208</v>
      </c>
      <c r="K575" s="28" t="n">
        <v>45.8</v>
      </c>
      <c r="L575" s="28" t="n">
        <v>13.8</v>
      </c>
      <c r="M575" s="26" t="s">
        <v>199</v>
      </c>
      <c r="N575" s="26" t="n">
        <v>28</v>
      </c>
      <c r="O575" s="26" t="s">
        <v>3107</v>
      </c>
      <c r="P575" s="26" t="s">
        <v>3108</v>
      </c>
      <c r="Q575" s="26" t="s">
        <v>182</v>
      </c>
      <c r="R575" s="26" t="s">
        <v>183</v>
      </c>
      <c r="S575" s="26" t="s">
        <v>184</v>
      </c>
      <c r="T575" s="27" t="n">
        <v>46004</v>
      </c>
      <c r="U575" s="26" t="n">
        <v>2026</v>
      </c>
      <c r="V575" s="26"/>
    </row>
    <row r="576" customFormat="false" ht="15" hidden="false" customHeight="true" outlineLevel="0" collapsed="false">
      <c r="A576" s="29" t="s">
        <v>3109</v>
      </c>
      <c r="B576" s="29" t="n">
        <v>572</v>
      </c>
      <c r="C576" s="29" t="s">
        <v>1900</v>
      </c>
      <c r="D576" s="29" t="s">
        <v>1923</v>
      </c>
      <c r="E576" s="29" t="s">
        <v>188</v>
      </c>
      <c r="F576" s="29"/>
      <c r="G576" s="30" t="n">
        <v>45043</v>
      </c>
      <c r="H576" s="29" t="s">
        <v>1033</v>
      </c>
      <c r="I576" s="29" t="s">
        <v>2254</v>
      </c>
      <c r="J576" s="29" t="s">
        <v>322</v>
      </c>
      <c r="K576" s="31" t="n">
        <v>48.2</v>
      </c>
      <c r="L576" s="31" t="n">
        <v>16.9</v>
      </c>
      <c r="M576" s="29" t="s">
        <v>179</v>
      </c>
      <c r="N576" s="29" t="n">
        <v>36</v>
      </c>
      <c r="O576" s="29" t="s">
        <v>3110</v>
      </c>
      <c r="P576" s="29" t="s">
        <v>3111</v>
      </c>
      <c r="Q576" s="29" t="s">
        <v>299</v>
      </c>
      <c r="R576" s="29" t="s">
        <v>171</v>
      </c>
      <c r="S576" s="29" t="s">
        <v>300</v>
      </c>
      <c r="T576" s="30" t="n">
        <v>45998</v>
      </c>
      <c r="U576" s="29" t="n">
        <v>2026</v>
      </c>
      <c r="V576" s="29"/>
    </row>
    <row r="577" customFormat="false" ht="15" hidden="false" customHeight="true" outlineLevel="0" collapsed="false">
      <c r="A577" s="26" t="s">
        <v>3112</v>
      </c>
      <c r="B577" s="26" t="n">
        <v>573</v>
      </c>
      <c r="C577" s="26" t="s">
        <v>3113</v>
      </c>
      <c r="D577" s="26" t="s">
        <v>2171</v>
      </c>
      <c r="E577" s="26" t="s">
        <v>311</v>
      </c>
      <c r="F577" s="26" t="s">
        <v>3114</v>
      </c>
      <c r="G577" s="27" t="n">
        <v>45043</v>
      </c>
      <c r="H577" s="26" t="s">
        <v>177</v>
      </c>
      <c r="I577" s="26" t="s">
        <v>2596</v>
      </c>
      <c r="J577" s="26" t="s">
        <v>248</v>
      </c>
      <c r="K577" s="28" t="n">
        <v>22.7</v>
      </c>
      <c r="L577" s="28" t="n">
        <v>8</v>
      </c>
      <c r="M577" s="26" t="s">
        <v>179</v>
      </c>
      <c r="N577" s="26" t="n">
        <v>40</v>
      </c>
      <c r="O577" s="26" t="s">
        <v>3115</v>
      </c>
      <c r="P577" s="26" t="s">
        <v>3116</v>
      </c>
      <c r="Q577" s="26" t="s">
        <v>221</v>
      </c>
      <c r="R577" s="26" t="s">
        <v>183</v>
      </c>
      <c r="S577" s="26" t="s">
        <v>222</v>
      </c>
      <c r="T577" s="27" t="n">
        <v>46001</v>
      </c>
      <c r="U577" s="26" t="n">
        <v>2026</v>
      </c>
      <c r="V577" s="26"/>
    </row>
    <row r="578" customFormat="false" ht="15" hidden="false" customHeight="true" outlineLevel="0" collapsed="false">
      <c r="A578" s="29" t="s">
        <v>3117</v>
      </c>
      <c r="B578" s="29" t="n">
        <v>574</v>
      </c>
      <c r="C578" s="29" t="s">
        <v>1273</v>
      </c>
      <c r="D578" s="29" t="s">
        <v>483</v>
      </c>
      <c r="E578" s="29" t="s">
        <v>206</v>
      </c>
      <c r="F578" s="29"/>
      <c r="G578" s="30" t="n">
        <v>45045</v>
      </c>
      <c r="H578" s="29" t="s">
        <v>177</v>
      </c>
      <c r="I578" s="29" t="s">
        <v>3118</v>
      </c>
      <c r="J578" s="29" t="s">
        <v>383</v>
      </c>
      <c r="K578" s="31" t="n">
        <v>34.6</v>
      </c>
      <c r="L578" s="31" t="n">
        <v>12.3</v>
      </c>
      <c r="M578" s="29" t="s">
        <v>179</v>
      </c>
      <c r="N578" s="29" t="n">
        <v>50</v>
      </c>
      <c r="O578" s="29" t="s">
        <v>3119</v>
      </c>
      <c r="P578" s="29" t="s">
        <v>3120</v>
      </c>
      <c r="Q578" s="29" t="s">
        <v>252</v>
      </c>
      <c r="R578" s="29" t="s">
        <v>171</v>
      </c>
      <c r="S578" s="29" t="s">
        <v>253</v>
      </c>
      <c r="T578" s="30" t="n">
        <v>46010</v>
      </c>
      <c r="U578" s="29" t="n">
        <v>2026</v>
      </c>
      <c r="V578" s="29"/>
    </row>
    <row r="579" customFormat="false" ht="15" hidden="false" customHeight="true" outlineLevel="0" collapsed="false">
      <c r="A579" s="26" t="s">
        <v>3121</v>
      </c>
      <c r="B579" s="26" t="n">
        <v>575</v>
      </c>
      <c r="C579" s="26" t="s">
        <v>3122</v>
      </c>
      <c r="D579" s="26" t="s">
        <v>362</v>
      </c>
      <c r="E579" s="26" t="s">
        <v>188</v>
      </c>
      <c r="F579" s="26"/>
      <c r="G579" s="27" t="n">
        <v>45046</v>
      </c>
      <c r="H579" s="26" t="s">
        <v>177</v>
      </c>
      <c r="I579" s="26" t="s">
        <v>485</v>
      </c>
      <c r="J579" s="26" t="s">
        <v>198</v>
      </c>
      <c r="K579" s="28" t="n">
        <v>28.6</v>
      </c>
      <c r="L579" s="28" t="n">
        <v>9.7</v>
      </c>
      <c r="M579" s="26" t="s">
        <v>167</v>
      </c>
      <c r="N579" s="26" t="n">
        <v>45</v>
      </c>
      <c r="O579" s="26" t="s">
        <v>3123</v>
      </c>
      <c r="P579" s="26" t="s">
        <v>3124</v>
      </c>
      <c r="Q579" s="26" t="s">
        <v>212</v>
      </c>
      <c r="R579" s="26" t="s">
        <v>171</v>
      </c>
      <c r="S579" s="26" t="s">
        <v>213</v>
      </c>
      <c r="T579" s="27" t="n">
        <v>46009</v>
      </c>
      <c r="U579" s="26" t="n">
        <v>2026</v>
      </c>
      <c r="V579" s="26"/>
    </row>
    <row r="580" customFormat="false" ht="15" hidden="false" customHeight="true" outlineLevel="0" collapsed="false">
      <c r="A580" s="29" t="s">
        <v>3125</v>
      </c>
      <c r="B580" s="29" t="n">
        <v>576</v>
      </c>
      <c r="C580" s="29" t="s">
        <v>2773</v>
      </c>
      <c r="D580" s="29" t="s">
        <v>175</v>
      </c>
      <c r="E580" s="29" t="s">
        <v>162</v>
      </c>
      <c r="F580" s="29" t="s">
        <v>2775</v>
      </c>
      <c r="G580" s="30" t="n">
        <v>45046</v>
      </c>
      <c r="H580" s="29" t="s">
        <v>177</v>
      </c>
      <c r="I580" s="29" t="s">
        <v>1440</v>
      </c>
      <c r="J580" s="29" t="s">
        <v>166</v>
      </c>
      <c r="K580" s="31" t="n">
        <v>61.6</v>
      </c>
      <c r="L580" s="31" t="n">
        <v>18</v>
      </c>
      <c r="M580" s="29" t="s">
        <v>314</v>
      </c>
      <c r="N580" s="29" t="n">
        <v>36</v>
      </c>
      <c r="O580" s="29" t="s">
        <v>3126</v>
      </c>
      <c r="P580" s="29" t="s">
        <v>3127</v>
      </c>
      <c r="Q580" s="29" t="s">
        <v>212</v>
      </c>
      <c r="R580" s="29" t="s">
        <v>171</v>
      </c>
      <c r="S580" s="29" t="s">
        <v>213</v>
      </c>
      <c r="T580" s="30" t="n">
        <v>46005</v>
      </c>
      <c r="U580" s="29" t="n">
        <v>2026</v>
      </c>
      <c r="V580" s="29"/>
    </row>
    <row r="581" customFormat="false" ht="15" hidden="false" customHeight="true" outlineLevel="0" collapsed="false">
      <c r="A581" s="26" t="s">
        <v>3128</v>
      </c>
      <c r="B581" s="26" t="n">
        <v>577</v>
      </c>
      <c r="C581" s="26" t="s">
        <v>3129</v>
      </c>
      <c r="D581" s="26" t="s">
        <v>3130</v>
      </c>
      <c r="E581" s="26" t="s">
        <v>188</v>
      </c>
      <c r="F581" s="26"/>
      <c r="G581" s="27" t="n">
        <v>45046</v>
      </c>
      <c r="H581" s="26" t="s">
        <v>177</v>
      </c>
      <c r="I581" s="26" t="s">
        <v>1450</v>
      </c>
      <c r="J581" s="26" t="s">
        <v>166</v>
      </c>
      <c r="K581" s="28" t="n">
        <v>22.3</v>
      </c>
      <c r="L581" s="28" t="n">
        <v>6.9</v>
      </c>
      <c r="M581" s="26" t="s">
        <v>179</v>
      </c>
      <c r="N581" s="26" t="n">
        <v>24</v>
      </c>
      <c r="O581" s="26" t="s">
        <v>3131</v>
      </c>
      <c r="P581" s="26" t="s">
        <v>3132</v>
      </c>
      <c r="Q581" s="26" t="s">
        <v>212</v>
      </c>
      <c r="R581" s="26" t="s">
        <v>171</v>
      </c>
      <c r="S581" s="26" t="s">
        <v>213</v>
      </c>
      <c r="T581" s="27" t="n">
        <v>46009</v>
      </c>
      <c r="U581" s="26" t="n">
        <v>2026</v>
      </c>
      <c r="V581" s="26"/>
    </row>
    <row r="582" customFormat="false" ht="15" hidden="false" customHeight="true" outlineLevel="0" collapsed="false">
      <c r="A582" s="29" t="s">
        <v>3133</v>
      </c>
      <c r="B582" s="29" t="n">
        <v>578</v>
      </c>
      <c r="C582" s="29" t="s">
        <v>1021</v>
      </c>
      <c r="D582" s="29" t="s">
        <v>1274</v>
      </c>
      <c r="E582" s="29" t="s">
        <v>226</v>
      </c>
      <c r="F582" s="29" t="s">
        <v>3134</v>
      </c>
      <c r="G582" s="30" t="n">
        <v>45047</v>
      </c>
      <c r="H582" s="29" t="s">
        <v>177</v>
      </c>
      <c r="I582" s="29" t="s">
        <v>1960</v>
      </c>
      <c r="J582" s="29" t="s">
        <v>166</v>
      </c>
      <c r="K582" s="31" t="n">
        <v>48.3</v>
      </c>
      <c r="L582" s="31" t="n">
        <v>14.7</v>
      </c>
      <c r="M582" s="29" t="s">
        <v>209</v>
      </c>
      <c r="N582" s="29" t="n">
        <v>45</v>
      </c>
      <c r="O582" s="29" t="s">
        <v>3135</v>
      </c>
      <c r="P582" s="29" t="s">
        <v>3136</v>
      </c>
      <c r="Q582" s="29" t="s">
        <v>454</v>
      </c>
      <c r="R582" s="29" t="s">
        <v>171</v>
      </c>
      <c r="S582" s="29" t="s">
        <v>455</v>
      </c>
      <c r="T582" s="30" t="n">
        <v>45998</v>
      </c>
      <c r="U582" s="29" t="n">
        <v>2026</v>
      </c>
      <c r="V582" s="29"/>
    </row>
    <row r="583" customFormat="false" ht="15" hidden="false" customHeight="true" outlineLevel="0" collapsed="false">
      <c r="A583" s="26" t="s">
        <v>3137</v>
      </c>
      <c r="B583" s="26" t="n">
        <v>579</v>
      </c>
      <c r="C583" s="26" t="s">
        <v>3138</v>
      </c>
      <c r="D583" s="26" t="s">
        <v>701</v>
      </c>
      <c r="E583" s="26" t="s">
        <v>188</v>
      </c>
      <c r="F583" s="26"/>
      <c r="G583" s="27" t="n">
        <v>45047</v>
      </c>
      <c r="H583" s="26" t="s">
        <v>177</v>
      </c>
      <c r="I583" s="26" t="s">
        <v>2558</v>
      </c>
      <c r="J583" s="26" t="s">
        <v>345</v>
      </c>
      <c r="K583" s="28" t="n">
        <v>32.8</v>
      </c>
      <c r="L583" s="28" t="n">
        <v>10.5</v>
      </c>
      <c r="M583" s="26" t="s">
        <v>276</v>
      </c>
      <c r="N583" s="26" t="n">
        <v>24</v>
      </c>
      <c r="O583" s="26" t="s">
        <v>3139</v>
      </c>
      <c r="P583" s="26" t="s">
        <v>3140</v>
      </c>
      <c r="Q583" s="26" t="s">
        <v>182</v>
      </c>
      <c r="R583" s="26" t="s">
        <v>183</v>
      </c>
      <c r="S583" s="26" t="s">
        <v>184</v>
      </c>
      <c r="T583" s="27" t="n">
        <v>46000</v>
      </c>
      <c r="U583" s="26" t="n">
        <v>2026</v>
      </c>
      <c r="V583" s="26"/>
    </row>
    <row r="584" customFormat="false" ht="15" hidden="false" customHeight="true" outlineLevel="0" collapsed="false">
      <c r="A584" s="29" t="s">
        <v>3141</v>
      </c>
      <c r="B584" s="29" t="n">
        <v>580</v>
      </c>
      <c r="C584" s="29" t="s">
        <v>3142</v>
      </c>
      <c r="D584" s="29" t="s">
        <v>782</v>
      </c>
      <c r="E584" s="29" t="s">
        <v>188</v>
      </c>
      <c r="F584" s="29"/>
      <c r="G584" s="30" t="n">
        <v>45048</v>
      </c>
      <c r="H584" s="29" t="s">
        <v>164</v>
      </c>
      <c r="I584" s="29" t="s">
        <v>3143</v>
      </c>
      <c r="J584" s="29" t="s">
        <v>229</v>
      </c>
      <c r="K584" s="31" t="n">
        <v>58.7</v>
      </c>
      <c r="L584" s="31" t="n">
        <v>20.2</v>
      </c>
      <c r="M584" s="29" t="s">
        <v>179</v>
      </c>
      <c r="N584" s="29" t="n">
        <v>50</v>
      </c>
      <c r="O584" s="29" t="s">
        <v>3144</v>
      </c>
      <c r="P584" s="29" t="s">
        <v>3145</v>
      </c>
      <c r="Q584" s="29" t="s">
        <v>182</v>
      </c>
      <c r="R584" s="29" t="s">
        <v>183</v>
      </c>
      <c r="S584" s="29" t="s">
        <v>184</v>
      </c>
      <c r="T584" s="29"/>
      <c r="U584" s="29" t="n">
        <v>2022</v>
      </c>
      <c r="V584" s="29"/>
    </row>
    <row r="585" customFormat="false" ht="15" hidden="false" customHeight="true" outlineLevel="0" collapsed="false">
      <c r="A585" s="26" t="s">
        <v>3146</v>
      </c>
      <c r="B585" s="26" t="n">
        <v>581</v>
      </c>
      <c r="C585" s="26" t="s">
        <v>1806</v>
      </c>
      <c r="D585" s="26" t="s">
        <v>1964</v>
      </c>
      <c r="E585" s="26" t="s">
        <v>267</v>
      </c>
      <c r="F585" s="26" t="s">
        <v>3147</v>
      </c>
      <c r="G585" s="27" t="n">
        <v>45048</v>
      </c>
      <c r="H585" s="26" t="s">
        <v>177</v>
      </c>
      <c r="I585" s="26" t="s">
        <v>3148</v>
      </c>
      <c r="J585" s="26" t="s">
        <v>322</v>
      </c>
      <c r="K585" s="28" t="n">
        <v>57.1</v>
      </c>
      <c r="L585" s="28" t="n">
        <v>19.9</v>
      </c>
      <c r="M585" s="26" t="s">
        <v>209</v>
      </c>
      <c r="N585" s="26" t="n">
        <v>40</v>
      </c>
      <c r="O585" s="26" t="s">
        <v>3149</v>
      </c>
      <c r="P585" s="26" t="s">
        <v>3150</v>
      </c>
      <c r="Q585" s="26" t="s">
        <v>182</v>
      </c>
      <c r="R585" s="26" t="s">
        <v>183</v>
      </c>
      <c r="S585" s="26" t="s">
        <v>184</v>
      </c>
      <c r="T585" s="27" t="n">
        <v>46007</v>
      </c>
      <c r="U585" s="26" t="n">
        <v>2026</v>
      </c>
      <c r="V585" s="26"/>
    </row>
    <row r="586" customFormat="false" ht="15" hidden="false" customHeight="true" outlineLevel="0" collapsed="false">
      <c r="A586" s="29" t="s">
        <v>3151</v>
      </c>
      <c r="B586" s="29" t="n">
        <v>582</v>
      </c>
      <c r="C586" s="29" t="s">
        <v>776</v>
      </c>
      <c r="D586" s="29" t="s">
        <v>928</v>
      </c>
      <c r="E586" s="29" t="s">
        <v>188</v>
      </c>
      <c r="F586" s="29"/>
      <c r="G586" s="30" t="n">
        <v>45049</v>
      </c>
      <c r="H586" s="29" t="s">
        <v>177</v>
      </c>
      <c r="I586" s="29" t="s">
        <v>1008</v>
      </c>
      <c r="J586" s="29" t="s">
        <v>198</v>
      </c>
      <c r="K586" s="31" t="n">
        <v>31.8</v>
      </c>
      <c r="L586" s="31" t="n">
        <v>9.3</v>
      </c>
      <c r="M586" s="29" t="s">
        <v>179</v>
      </c>
      <c r="N586" s="29" t="n">
        <v>28</v>
      </c>
      <c r="O586" s="29" t="s">
        <v>3152</v>
      </c>
      <c r="P586" s="29" t="s">
        <v>3153</v>
      </c>
      <c r="Q586" s="29" t="s">
        <v>299</v>
      </c>
      <c r="R586" s="29" t="s">
        <v>171</v>
      </c>
      <c r="S586" s="29" t="s">
        <v>300</v>
      </c>
      <c r="T586" s="30" t="n">
        <v>46015</v>
      </c>
      <c r="U586" s="29" t="n">
        <v>2026</v>
      </c>
      <c r="V586" s="29"/>
    </row>
    <row r="587" customFormat="false" ht="15" hidden="false" customHeight="true" outlineLevel="0" collapsed="false">
      <c r="A587" s="26" t="s">
        <v>3154</v>
      </c>
      <c r="B587" s="26" t="n">
        <v>583</v>
      </c>
      <c r="C587" s="26" t="s">
        <v>3155</v>
      </c>
      <c r="D587" s="26" t="s">
        <v>598</v>
      </c>
      <c r="E587" s="26" t="s">
        <v>188</v>
      </c>
      <c r="F587" s="26"/>
      <c r="G587" s="27" t="n">
        <v>45049</v>
      </c>
      <c r="H587" s="26" t="s">
        <v>295</v>
      </c>
      <c r="I587" s="26" t="s">
        <v>3156</v>
      </c>
      <c r="J587" s="26" t="s">
        <v>248</v>
      </c>
      <c r="K587" s="28" t="n">
        <v>27.9</v>
      </c>
      <c r="L587" s="28" t="n">
        <v>8.2</v>
      </c>
      <c r="M587" s="26" t="s">
        <v>276</v>
      </c>
      <c r="N587" s="26" t="n">
        <v>24</v>
      </c>
      <c r="O587" s="26" t="s">
        <v>3157</v>
      </c>
      <c r="P587" s="26" t="s">
        <v>3158</v>
      </c>
      <c r="Q587" s="26" t="s">
        <v>240</v>
      </c>
      <c r="R587" s="26" t="s">
        <v>171</v>
      </c>
      <c r="S587" s="26" t="s">
        <v>241</v>
      </c>
      <c r="T587" s="27" t="n">
        <v>45993</v>
      </c>
      <c r="U587" s="26" t="n">
        <v>2026</v>
      </c>
      <c r="V587" s="26"/>
    </row>
    <row r="588" customFormat="false" ht="15" hidden="false" customHeight="true" outlineLevel="0" collapsed="false">
      <c r="A588" s="29" t="s">
        <v>3159</v>
      </c>
      <c r="B588" s="29" t="n">
        <v>584</v>
      </c>
      <c r="C588" s="29" t="s">
        <v>1711</v>
      </c>
      <c r="D588" s="29" t="s">
        <v>497</v>
      </c>
      <c r="E588" s="29" t="s">
        <v>195</v>
      </c>
      <c r="F588" s="29" t="s">
        <v>3160</v>
      </c>
      <c r="G588" s="30" t="n">
        <v>45050</v>
      </c>
      <c r="H588" s="29" t="s">
        <v>295</v>
      </c>
      <c r="I588" s="29" t="s">
        <v>3006</v>
      </c>
      <c r="J588" s="29" t="s">
        <v>198</v>
      </c>
      <c r="K588" s="31" t="n">
        <v>29</v>
      </c>
      <c r="L588" s="31" t="n">
        <v>9.2</v>
      </c>
      <c r="M588" s="29" t="s">
        <v>167</v>
      </c>
      <c r="N588" s="29" t="n">
        <v>28</v>
      </c>
      <c r="O588" s="29" t="s">
        <v>3161</v>
      </c>
      <c r="P588" s="29" t="s">
        <v>3162</v>
      </c>
      <c r="Q588" s="29" t="s">
        <v>202</v>
      </c>
      <c r="R588" s="29" t="s">
        <v>171</v>
      </c>
      <c r="S588" s="29" t="s">
        <v>203</v>
      </c>
      <c r="T588" s="30" t="n">
        <v>46013</v>
      </c>
      <c r="U588" s="29" t="n">
        <v>2026</v>
      </c>
      <c r="V588" s="29"/>
    </row>
    <row r="589" customFormat="false" ht="15" hidden="false" customHeight="true" outlineLevel="0" collapsed="false">
      <c r="A589" s="26" t="s">
        <v>3163</v>
      </c>
      <c r="B589" s="26" t="n">
        <v>585</v>
      </c>
      <c r="C589" s="26" t="s">
        <v>1329</v>
      </c>
      <c r="D589" s="26" t="s">
        <v>3164</v>
      </c>
      <c r="E589" s="26" t="s">
        <v>226</v>
      </c>
      <c r="F589" s="26" t="s">
        <v>3165</v>
      </c>
      <c r="G589" s="27" t="n">
        <v>45050</v>
      </c>
      <c r="H589" s="26" t="s">
        <v>177</v>
      </c>
      <c r="I589" s="26" t="s">
        <v>1314</v>
      </c>
      <c r="J589" s="26" t="s">
        <v>198</v>
      </c>
      <c r="K589" s="28" t="n">
        <v>43.3</v>
      </c>
      <c r="L589" s="28" t="n">
        <v>13.6</v>
      </c>
      <c r="M589" s="26" t="s">
        <v>276</v>
      </c>
      <c r="N589" s="26" t="n">
        <v>28</v>
      </c>
      <c r="O589" s="26" t="s">
        <v>3166</v>
      </c>
      <c r="P589" s="26" t="s">
        <v>3167</v>
      </c>
      <c r="Q589" s="26" t="s">
        <v>454</v>
      </c>
      <c r="R589" s="26" t="s">
        <v>171</v>
      </c>
      <c r="S589" s="26" t="s">
        <v>455</v>
      </c>
      <c r="T589" s="27" t="n">
        <v>46004</v>
      </c>
      <c r="U589" s="26" t="n">
        <v>2026</v>
      </c>
      <c r="V589" s="26"/>
    </row>
    <row r="590" customFormat="false" ht="15" hidden="false" customHeight="true" outlineLevel="0" collapsed="false">
      <c r="A590" s="29" t="s">
        <v>3168</v>
      </c>
      <c r="B590" s="29" t="n">
        <v>586</v>
      </c>
      <c r="C590" s="29" t="s">
        <v>2606</v>
      </c>
      <c r="D590" s="29" t="s">
        <v>3169</v>
      </c>
      <c r="E590" s="29" t="s">
        <v>206</v>
      </c>
      <c r="F590" s="29"/>
      <c r="G590" s="30" t="n">
        <v>45050</v>
      </c>
      <c r="H590" s="29" t="s">
        <v>177</v>
      </c>
      <c r="I590" s="29" t="s">
        <v>3170</v>
      </c>
      <c r="J590" s="29" t="s">
        <v>166</v>
      </c>
      <c r="K590" s="31" t="n">
        <v>47.4</v>
      </c>
      <c r="L590" s="31" t="n">
        <v>15</v>
      </c>
      <c r="M590" s="29" t="s">
        <v>209</v>
      </c>
      <c r="N590" s="29" t="n">
        <v>24</v>
      </c>
      <c r="O590" s="29" t="s">
        <v>3171</v>
      </c>
      <c r="P590" s="29" t="s">
        <v>3172</v>
      </c>
      <c r="Q590" s="29" t="s">
        <v>182</v>
      </c>
      <c r="R590" s="29" t="s">
        <v>183</v>
      </c>
      <c r="S590" s="29" t="s">
        <v>184</v>
      </c>
      <c r="T590" s="30" t="n">
        <v>46007</v>
      </c>
      <c r="U590" s="29" t="n">
        <v>2026</v>
      </c>
      <c r="V590" s="29"/>
    </row>
    <row r="591" customFormat="false" ht="15" hidden="false" customHeight="true" outlineLevel="0" collapsed="false">
      <c r="A591" s="26" t="s">
        <v>3173</v>
      </c>
      <c r="B591" s="26" t="n">
        <v>587</v>
      </c>
      <c r="C591" s="26" t="s">
        <v>3174</v>
      </c>
      <c r="D591" s="26" t="s">
        <v>829</v>
      </c>
      <c r="E591" s="26" t="s">
        <v>188</v>
      </c>
      <c r="F591" s="26"/>
      <c r="G591" s="27" t="n">
        <v>45051</v>
      </c>
      <c r="H591" s="26" t="s">
        <v>177</v>
      </c>
      <c r="I591" s="26" t="s">
        <v>3175</v>
      </c>
      <c r="J591" s="26" t="s">
        <v>270</v>
      </c>
      <c r="K591" s="28" t="n">
        <v>35.6</v>
      </c>
      <c r="L591" s="28" t="n">
        <v>12.7</v>
      </c>
      <c r="M591" s="26" t="s">
        <v>167</v>
      </c>
      <c r="N591" s="26" t="n">
        <v>36</v>
      </c>
      <c r="O591" s="26" t="s">
        <v>3176</v>
      </c>
      <c r="P591" s="26" t="s">
        <v>3177</v>
      </c>
      <c r="Q591" s="26" t="s">
        <v>240</v>
      </c>
      <c r="R591" s="26" t="s">
        <v>171</v>
      </c>
      <c r="S591" s="26" t="s">
        <v>241</v>
      </c>
      <c r="T591" s="27" t="n">
        <v>45997</v>
      </c>
      <c r="U591" s="26" t="n">
        <v>2026</v>
      </c>
      <c r="V591" s="26"/>
    </row>
    <row r="592" customFormat="false" ht="15" hidden="false" customHeight="true" outlineLevel="0" collapsed="false">
      <c r="A592" s="29" t="s">
        <v>3178</v>
      </c>
      <c r="B592" s="29" t="n">
        <v>588</v>
      </c>
      <c r="C592" s="29" t="s">
        <v>3179</v>
      </c>
      <c r="D592" s="29" t="s">
        <v>3180</v>
      </c>
      <c r="E592" s="29" t="s">
        <v>245</v>
      </c>
      <c r="F592" s="29" t="s">
        <v>3181</v>
      </c>
      <c r="G592" s="30" t="n">
        <v>45054</v>
      </c>
      <c r="H592" s="29" t="s">
        <v>177</v>
      </c>
      <c r="I592" s="29" t="s">
        <v>3182</v>
      </c>
      <c r="J592" s="29" t="s">
        <v>198</v>
      </c>
      <c r="K592" s="31" t="n">
        <v>56</v>
      </c>
      <c r="L592" s="31" t="n">
        <v>17.1</v>
      </c>
      <c r="M592" s="29" t="s">
        <v>276</v>
      </c>
      <c r="N592" s="29" t="n">
        <v>32</v>
      </c>
      <c r="O592" s="29" t="s">
        <v>3183</v>
      </c>
      <c r="P592" s="29" t="s">
        <v>3184</v>
      </c>
      <c r="Q592" s="29" t="s">
        <v>170</v>
      </c>
      <c r="R592" s="29" t="s">
        <v>171</v>
      </c>
      <c r="S592" s="29" t="s">
        <v>172</v>
      </c>
      <c r="T592" s="30" t="n">
        <v>46008</v>
      </c>
      <c r="U592" s="29" t="n">
        <v>2026</v>
      </c>
      <c r="V592" s="29"/>
    </row>
    <row r="593" customFormat="false" ht="15" hidden="false" customHeight="true" outlineLevel="0" collapsed="false">
      <c r="A593" s="26" t="s">
        <v>3185</v>
      </c>
      <c r="B593" s="26" t="n">
        <v>589</v>
      </c>
      <c r="C593" s="26" t="s">
        <v>3186</v>
      </c>
      <c r="D593" s="26" t="s">
        <v>823</v>
      </c>
      <c r="E593" s="26" t="s">
        <v>188</v>
      </c>
      <c r="F593" s="26"/>
      <c r="G593" s="27" t="n">
        <v>45054</v>
      </c>
      <c r="H593" s="26" t="s">
        <v>177</v>
      </c>
      <c r="I593" s="26" t="s">
        <v>1560</v>
      </c>
      <c r="J593" s="26" t="s">
        <v>166</v>
      </c>
      <c r="K593" s="28" t="n">
        <v>19.5</v>
      </c>
      <c r="L593" s="28" t="n">
        <v>7</v>
      </c>
      <c r="M593" s="26" t="s">
        <v>179</v>
      </c>
      <c r="N593" s="26" t="n">
        <v>45</v>
      </c>
      <c r="O593" s="26" t="s">
        <v>3187</v>
      </c>
      <c r="P593" s="26" t="s">
        <v>3188</v>
      </c>
      <c r="Q593" s="26" t="s">
        <v>232</v>
      </c>
      <c r="R593" s="26" t="s">
        <v>183</v>
      </c>
      <c r="S593" s="26" t="s">
        <v>233</v>
      </c>
      <c r="T593" s="27" t="n">
        <v>46009</v>
      </c>
      <c r="U593" s="26" t="n">
        <v>2026</v>
      </c>
      <c r="V593" s="26"/>
    </row>
    <row r="594" customFormat="false" ht="15" hidden="false" customHeight="true" outlineLevel="0" collapsed="false">
      <c r="A594" s="29" t="s">
        <v>3189</v>
      </c>
      <c r="B594" s="29" t="n">
        <v>590</v>
      </c>
      <c r="C594" s="29" t="s">
        <v>318</v>
      </c>
      <c r="D594" s="29" t="s">
        <v>544</v>
      </c>
      <c r="E594" s="29" t="s">
        <v>188</v>
      </c>
      <c r="F594" s="29"/>
      <c r="G594" s="30" t="n">
        <v>45054</v>
      </c>
      <c r="H594" s="29" t="s">
        <v>177</v>
      </c>
      <c r="I594" s="29" t="s">
        <v>3190</v>
      </c>
      <c r="J594" s="29" t="s">
        <v>166</v>
      </c>
      <c r="K594" s="31" t="n">
        <v>29.2</v>
      </c>
      <c r="L594" s="31" t="n">
        <v>8.2</v>
      </c>
      <c r="M594" s="29" t="s">
        <v>209</v>
      </c>
      <c r="N594" s="29" t="n">
        <v>40</v>
      </c>
      <c r="O594" s="29" t="s">
        <v>3191</v>
      </c>
      <c r="P594" s="29" t="s">
        <v>3192</v>
      </c>
      <c r="Q594" s="29" t="s">
        <v>240</v>
      </c>
      <c r="R594" s="29" t="s">
        <v>171</v>
      </c>
      <c r="S594" s="29" t="s">
        <v>241</v>
      </c>
      <c r="T594" s="30" t="n">
        <v>45998</v>
      </c>
      <c r="U594" s="29" t="n">
        <v>2026</v>
      </c>
      <c r="V594" s="29"/>
    </row>
    <row r="595" customFormat="false" ht="15" hidden="false" customHeight="true" outlineLevel="0" collapsed="false">
      <c r="A595" s="26" t="s">
        <v>3193</v>
      </c>
      <c r="B595" s="26" t="n">
        <v>591</v>
      </c>
      <c r="C595" s="26" t="s">
        <v>3194</v>
      </c>
      <c r="D595" s="26" t="s">
        <v>497</v>
      </c>
      <c r="E595" s="26" t="s">
        <v>226</v>
      </c>
      <c r="F595" s="26" t="s">
        <v>3195</v>
      </c>
      <c r="G595" s="27" t="n">
        <v>45057</v>
      </c>
      <c r="H595" s="26" t="s">
        <v>177</v>
      </c>
      <c r="I595" s="26" t="s">
        <v>1182</v>
      </c>
      <c r="J595" s="26" t="s">
        <v>270</v>
      </c>
      <c r="K595" s="28" t="n">
        <v>56.4</v>
      </c>
      <c r="L595" s="28" t="n">
        <v>18.5</v>
      </c>
      <c r="M595" s="26" t="s">
        <v>179</v>
      </c>
      <c r="N595" s="26" t="n">
        <v>50</v>
      </c>
      <c r="O595" s="26" t="s">
        <v>3196</v>
      </c>
      <c r="P595" s="26" t="s">
        <v>3197</v>
      </c>
      <c r="Q595" s="26" t="s">
        <v>240</v>
      </c>
      <c r="R595" s="26" t="s">
        <v>171</v>
      </c>
      <c r="S595" s="26" t="s">
        <v>241</v>
      </c>
      <c r="T595" s="27" t="n">
        <v>45994</v>
      </c>
      <c r="U595" s="26" t="n">
        <v>2026</v>
      </c>
      <c r="V595" s="26"/>
    </row>
    <row r="596" customFormat="false" ht="15" hidden="false" customHeight="true" outlineLevel="0" collapsed="false">
      <c r="A596" s="29" t="s">
        <v>3198</v>
      </c>
      <c r="B596" s="29" t="n">
        <v>592</v>
      </c>
      <c r="C596" s="29" t="s">
        <v>676</v>
      </c>
      <c r="D596" s="29" t="s">
        <v>582</v>
      </c>
      <c r="E596" s="29" t="s">
        <v>188</v>
      </c>
      <c r="F596" s="29"/>
      <c r="G596" s="30" t="n">
        <v>45057</v>
      </c>
      <c r="H596" s="29" t="s">
        <v>177</v>
      </c>
      <c r="I596" s="29" t="s">
        <v>3199</v>
      </c>
      <c r="J596" s="29" t="s">
        <v>198</v>
      </c>
      <c r="K596" s="31" t="n">
        <v>44.3</v>
      </c>
      <c r="L596" s="31" t="n">
        <v>14.2</v>
      </c>
      <c r="M596" s="29" t="s">
        <v>179</v>
      </c>
      <c r="N596" s="29" t="n">
        <v>40</v>
      </c>
      <c r="O596" s="29" t="s">
        <v>3200</v>
      </c>
      <c r="P596" s="29" t="s">
        <v>3201</v>
      </c>
      <c r="Q596" s="29" t="s">
        <v>221</v>
      </c>
      <c r="R596" s="29" t="s">
        <v>183</v>
      </c>
      <c r="S596" s="29" t="s">
        <v>222</v>
      </c>
      <c r="T596" s="30" t="n">
        <v>46016</v>
      </c>
      <c r="U596" s="29" t="n">
        <v>2026</v>
      </c>
      <c r="V596" s="29"/>
    </row>
    <row r="597" customFormat="false" ht="15" hidden="false" customHeight="true" outlineLevel="0" collapsed="false">
      <c r="A597" s="26" t="s">
        <v>3202</v>
      </c>
      <c r="B597" s="26" t="n">
        <v>593</v>
      </c>
      <c r="C597" s="26" t="s">
        <v>1000</v>
      </c>
      <c r="D597" s="26" t="s">
        <v>3203</v>
      </c>
      <c r="E597" s="26" t="s">
        <v>206</v>
      </c>
      <c r="F597" s="26"/>
      <c r="G597" s="27" t="n">
        <v>45057</v>
      </c>
      <c r="H597" s="26" t="s">
        <v>177</v>
      </c>
      <c r="I597" s="26" t="s">
        <v>2621</v>
      </c>
      <c r="J597" s="26" t="s">
        <v>166</v>
      </c>
      <c r="K597" s="28" t="n">
        <v>50.5</v>
      </c>
      <c r="L597" s="28" t="n">
        <v>17.6</v>
      </c>
      <c r="M597" s="26" t="s">
        <v>209</v>
      </c>
      <c r="N597" s="26" t="n">
        <v>24</v>
      </c>
      <c r="O597" s="26" t="s">
        <v>3204</v>
      </c>
      <c r="P597" s="26" t="s">
        <v>3205</v>
      </c>
      <c r="Q597" s="26" t="s">
        <v>338</v>
      </c>
      <c r="R597" s="26" t="s">
        <v>171</v>
      </c>
      <c r="S597" s="26" t="s">
        <v>339</v>
      </c>
      <c r="T597" s="27" t="n">
        <v>46002</v>
      </c>
      <c r="U597" s="26" t="n">
        <v>2026</v>
      </c>
      <c r="V597" s="26"/>
    </row>
    <row r="598" customFormat="false" ht="15" hidden="false" customHeight="true" outlineLevel="0" collapsed="false">
      <c r="A598" s="29" t="s">
        <v>3206</v>
      </c>
      <c r="B598" s="29" t="n">
        <v>594</v>
      </c>
      <c r="C598" s="29" t="s">
        <v>286</v>
      </c>
      <c r="D598" s="29" t="s">
        <v>2492</v>
      </c>
      <c r="E598" s="29" t="s">
        <v>188</v>
      </c>
      <c r="F598" s="29"/>
      <c r="G598" s="30" t="n">
        <v>45058</v>
      </c>
      <c r="H598" s="29" t="s">
        <v>177</v>
      </c>
      <c r="I598" s="29" t="s">
        <v>413</v>
      </c>
      <c r="J598" s="29" t="s">
        <v>166</v>
      </c>
      <c r="K598" s="31" t="n">
        <v>47.4</v>
      </c>
      <c r="L598" s="31" t="n">
        <v>15</v>
      </c>
      <c r="M598" s="29" t="s">
        <v>179</v>
      </c>
      <c r="N598" s="29" t="n">
        <v>28</v>
      </c>
      <c r="O598" s="29" t="s">
        <v>3207</v>
      </c>
      <c r="P598" s="29" t="s">
        <v>3208</v>
      </c>
      <c r="Q598" s="29" t="s">
        <v>240</v>
      </c>
      <c r="R598" s="29" t="s">
        <v>171</v>
      </c>
      <c r="S598" s="29" t="s">
        <v>241</v>
      </c>
      <c r="T598" s="30" t="n">
        <v>46011</v>
      </c>
      <c r="U598" s="29" t="n">
        <v>2026</v>
      </c>
      <c r="V598" s="29"/>
    </row>
    <row r="599" customFormat="false" ht="15" hidden="false" customHeight="true" outlineLevel="0" collapsed="false">
      <c r="A599" s="26" t="s">
        <v>3209</v>
      </c>
      <c r="B599" s="26" t="n">
        <v>595</v>
      </c>
      <c r="C599" s="26" t="s">
        <v>3210</v>
      </c>
      <c r="D599" s="26" t="s">
        <v>1721</v>
      </c>
      <c r="E599" s="26" t="s">
        <v>245</v>
      </c>
      <c r="F599" s="26" t="s">
        <v>3211</v>
      </c>
      <c r="G599" s="27" t="n">
        <v>45059</v>
      </c>
      <c r="H599" s="26" t="s">
        <v>177</v>
      </c>
      <c r="I599" s="26" t="s">
        <v>3102</v>
      </c>
      <c r="J599" s="26" t="s">
        <v>270</v>
      </c>
      <c r="K599" s="28" t="n">
        <v>34.4</v>
      </c>
      <c r="L599" s="28" t="n">
        <v>11.3</v>
      </c>
      <c r="M599" s="26" t="s">
        <v>167</v>
      </c>
      <c r="N599" s="26" t="n">
        <v>28</v>
      </c>
      <c r="O599" s="26" t="s">
        <v>3212</v>
      </c>
      <c r="P599" s="26" t="s">
        <v>3213</v>
      </c>
      <c r="Q599" s="26" t="s">
        <v>262</v>
      </c>
      <c r="R599" s="26" t="s">
        <v>171</v>
      </c>
      <c r="S599" s="26" t="s">
        <v>263</v>
      </c>
      <c r="T599" s="27" t="n">
        <v>46002</v>
      </c>
      <c r="U599" s="26" t="n">
        <v>2026</v>
      </c>
      <c r="V599" s="26"/>
    </row>
    <row r="600" customFormat="false" ht="15" hidden="false" customHeight="true" outlineLevel="0" collapsed="false">
      <c r="A600" s="29" t="s">
        <v>3214</v>
      </c>
      <c r="B600" s="29" t="n">
        <v>596</v>
      </c>
      <c r="C600" s="29" t="s">
        <v>3215</v>
      </c>
      <c r="D600" s="29" t="s">
        <v>3216</v>
      </c>
      <c r="E600" s="29" t="s">
        <v>188</v>
      </c>
      <c r="F600" s="29"/>
      <c r="G600" s="30" t="n">
        <v>45059</v>
      </c>
      <c r="H600" s="29" t="s">
        <v>295</v>
      </c>
      <c r="I600" s="29" t="s">
        <v>3217</v>
      </c>
      <c r="J600" s="29" t="s">
        <v>270</v>
      </c>
      <c r="K600" s="31" t="n">
        <v>34.2</v>
      </c>
      <c r="L600" s="31" t="n">
        <v>9.8</v>
      </c>
      <c r="M600" s="29" t="s">
        <v>199</v>
      </c>
      <c r="N600" s="29" t="n">
        <v>50</v>
      </c>
      <c r="O600" s="29" t="s">
        <v>3218</v>
      </c>
      <c r="P600" s="29" t="s">
        <v>3219</v>
      </c>
      <c r="Q600" s="29" t="s">
        <v>232</v>
      </c>
      <c r="R600" s="29" t="s">
        <v>183</v>
      </c>
      <c r="S600" s="29" t="s">
        <v>233</v>
      </c>
      <c r="T600" s="30" t="n">
        <v>46011</v>
      </c>
      <c r="U600" s="29" t="n">
        <v>2026</v>
      </c>
      <c r="V600" s="29"/>
    </row>
    <row r="601" customFormat="false" ht="15" hidden="false" customHeight="true" outlineLevel="0" collapsed="false">
      <c r="A601" s="26" t="s">
        <v>3220</v>
      </c>
      <c r="B601" s="26" t="n">
        <v>597</v>
      </c>
      <c r="C601" s="26" t="s">
        <v>1494</v>
      </c>
      <c r="D601" s="26" t="s">
        <v>400</v>
      </c>
      <c r="E601" s="26" t="s">
        <v>267</v>
      </c>
      <c r="F601" s="26" t="s">
        <v>3221</v>
      </c>
      <c r="G601" s="27" t="n">
        <v>45060</v>
      </c>
      <c r="H601" s="26" t="s">
        <v>177</v>
      </c>
      <c r="I601" s="26" t="s">
        <v>1775</v>
      </c>
      <c r="J601" s="26" t="s">
        <v>198</v>
      </c>
      <c r="K601" s="28" t="n">
        <v>61.6</v>
      </c>
      <c r="L601" s="28" t="n">
        <v>20</v>
      </c>
      <c r="M601" s="26" t="s">
        <v>167</v>
      </c>
      <c r="N601" s="26" t="n">
        <v>40</v>
      </c>
      <c r="O601" s="26" t="s">
        <v>3222</v>
      </c>
      <c r="P601" s="26" t="s">
        <v>3223</v>
      </c>
      <c r="Q601" s="26" t="s">
        <v>461</v>
      </c>
      <c r="R601" s="26" t="s">
        <v>183</v>
      </c>
      <c r="S601" s="26" t="s">
        <v>462</v>
      </c>
      <c r="T601" s="27" t="n">
        <v>46008</v>
      </c>
      <c r="U601" s="26" t="n">
        <v>2026</v>
      </c>
      <c r="V601" s="26"/>
    </row>
    <row r="602" customFormat="false" ht="15" hidden="false" customHeight="true" outlineLevel="0" collapsed="false">
      <c r="A602" s="29" t="s">
        <v>3224</v>
      </c>
      <c r="B602" s="29" t="n">
        <v>598</v>
      </c>
      <c r="C602" s="29" t="s">
        <v>3225</v>
      </c>
      <c r="D602" s="29" t="s">
        <v>293</v>
      </c>
      <c r="E602" s="29" t="s">
        <v>188</v>
      </c>
      <c r="F602" s="29"/>
      <c r="G602" s="30" t="n">
        <v>45061</v>
      </c>
      <c r="H602" s="29" t="s">
        <v>177</v>
      </c>
      <c r="I602" s="29" t="s">
        <v>1781</v>
      </c>
      <c r="J602" s="29" t="s">
        <v>248</v>
      </c>
      <c r="K602" s="31" t="n">
        <v>58.7</v>
      </c>
      <c r="L602" s="31" t="n">
        <v>20.1</v>
      </c>
      <c r="M602" s="29" t="s">
        <v>179</v>
      </c>
      <c r="N602" s="29" t="n">
        <v>32</v>
      </c>
      <c r="O602" s="29" t="s">
        <v>3226</v>
      </c>
      <c r="P602" s="29" t="s">
        <v>3227</v>
      </c>
      <c r="Q602" s="29" t="s">
        <v>461</v>
      </c>
      <c r="R602" s="29" t="s">
        <v>183</v>
      </c>
      <c r="S602" s="29" t="s">
        <v>462</v>
      </c>
      <c r="T602" s="30" t="n">
        <v>46006</v>
      </c>
      <c r="U602" s="29" t="n">
        <v>2026</v>
      </c>
      <c r="V602" s="29"/>
    </row>
    <row r="603" customFormat="false" ht="15" hidden="false" customHeight="true" outlineLevel="0" collapsed="false">
      <c r="A603" s="26" t="s">
        <v>3228</v>
      </c>
      <c r="B603" s="26" t="n">
        <v>599</v>
      </c>
      <c r="C603" s="26" t="s">
        <v>988</v>
      </c>
      <c r="D603" s="26" t="s">
        <v>1301</v>
      </c>
      <c r="E603" s="26" t="s">
        <v>206</v>
      </c>
      <c r="F603" s="26"/>
      <c r="G603" s="27" t="n">
        <v>45061</v>
      </c>
      <c r="H603" s="26" t="s">
        <v>164</v>
      </c>
      <c r="I603" s="26" t="s">
        <v>473</v>
      </c>
      <c r="J603" s="26" t="s">
        <v>166</v>
      </c>
      <c r="K603" s="28" t="n">
        <v>25.2</v>
      </c>
      <c r="L603" s="28" t="n">
        <v>8.3</v>
      </c>
      <c r="M603" s="26" t="s">
        <v>249</v>
      </c>
      <c r="N603" s="26" t="n">
        <v>45</v>
      </c>
      <c r="O603" s="26" t="s">
        <v>3229</v>
      </c>
      <c r="P603" s="26" t="s">
        <v>3230</v>
      </c>
      <c r="Q603" s="26" t="s">
        <v>212</v>
      </c>
      <c r="R603" s="26" t="s">
        <v>171</v>
      </c>
      <c r="S603" s="26" t="s">
        <v>213</v>
      </c>
      <c r="T603" s="26"/>
      <c r="U603" s="26" t="n">
        <v>2024</v>
      </c>
      <c r="V603" s="26"/>
    </row>
    <row r="604" customFormat="false" ht="15" hidden="false" customHeight="true" outlineLevel="0" collapsed="false">
      <c r="A604" s="29" t="s">
        <v>3231</v>
      </c>
      <c r="B604" s="29" t="n">
        <v>600</v>
      </c>
      <c r="C604" s="29" t="s">
        <v>2836</v>
      </c>
      <c r="D604" s="29" t="s">
        <v>550</v>
      </c>
      <c r="E604" s="29" t="s">
        <v>245</v>
      </c>
      <c r="F604" s="29" t="s">
        <v>3232</v>
      </c>
      <c r="G604" s="30" t="n">
        <v>45062</v>
      </c>
      <c r="H604" s="29" t="s">
        <v>177</v>
      </c>
      <c r="I604" s="29" t="s">
        <v>3233</v>
      </c>
      <c r="J604" s="29" t="s">
        <v>208</v>
      </c>
      <c r="K604" s="31" t="n">
        <v>24.8</v>
      </c>
      <c r="L604" s="31" t="n">
        <v>8.7</v>
      </c>
      <c r="M604" s="29" t="s">
        <v>209</v>
      </c>
      <c r="N604" s="29" t="n">
        <v>50</v>
      </c>
      <c r="O604" s="29" t="s">
        <v>3234</v>
      </c>
      <c r="P604" s="29" t="s">
        <v>3235</v>
      </c>
      <c r="Q604" s="29" t="s">
        <v>338</v>
      </c>
      <c r="R604" s="29" t="s">
        <v>171</v>
      </c>
      <c r="S604" s="29" t="s">
        <v>339</v>
      </c>
      <c r="T604" s="30" t="n">
        <v>45995</v>
      </c>
      <c r="U604" s="29" t="n">
        <v>2026</v>
      </c>
      <c r="V604" s="29"/>
    </row>
    <row r="605" customFormat="false" ht="15" hidden="false" customHeight="true" outlineLevel="0" collapsed="false">
      <c r="A605" s="26" t="s">
        <v>3236</v>
      </c>
      <c r="B605" s="26" t="n">
        <v>601</v>
      </c>
      <c r="C605" s="26" t="s">
        <v>543</v>
      </c>
      <c r="D605" s="26" t="s">
        <v>424</v>
      </c>
      <c r="E605" s="26" t="s">
        <v>245</v>
      </c>
      <c r="F605" s="26" t="s">
        <v>1181</v>
      </c>
      <c r="G605" s="27" t="n">
        <v>45062</v>
      </c>
      <c r="H605" s="26" t="s">
        <v>177</v>
      </c>
      <c r="I605" s="26" t="s">
        <v>1684</v>
      </c>
      <c r="J605" s="26" t="s">
        <v>322</v>
      </c>
      <c r="K605" s="28" t="n">
        <v>34.2</v>
      </c>
      <c r="L605" s="28" t="n">
        <v>10</v>
      </c>
      <c r="M605" s="26" t="s">
        <v>276</v>
      </c>
      <c r="N605" s="26" t="n">
        <v>45</v>
      </c>
      <c r="O605" s="26" t="s">
        <v>3237</v>
      </c>
      <c r="P605" s="26" t="s">
        <v>3238</v>
      </c>
      <c r="Q605" s="26" t="s">
        <v>252</v>
      </c>
      <c r="R605" s="26" t="s">
        <v>171</v>
      </c>
      <c r="S605" s="26" t="s">
        <v>253</v>
      </c>
      <c r="T605" s="27" t="n">
        <v>46003</v>
      </c>
      <c r="U605" s="26" t="n">
        <v>2026</v>
      </c>
      <c r="V605" s="26"/>
    </row>
    <row r="606" customFormat="false" ht="15" hidden="false" customHeight="true" outlineLevel="0" collapsed="false">
      <c r="A606" s="29" t="s">
        <v>3239</v>
      </c>
      <c r="B606" s="29" t="n">
        <v>602</v>
      </c>
      <c r="C606" s="29" t="s">
        <v>520</v>
      </c>
      <c r="D606" s="29" t="s">
        <v>3240</v>
      </c>
      <c r="E606" s="29" t="s">
        <v>245</v>
      </c>
      <c r="F606" s="29" t="s">
        <v>1614</v>
      </c>
      <c r="G606" s="30" t="n">
        <v>45064</v>
      </c>
      <c r="H606" s="29" t="s">
        <v>177</v>
      </c>
      <c r="I606" s="29" t="s">
        <v>1929</v>
      </c>
      <c r="J606" s="29" t="s">
        <v>270</v>
      </c>
      <c r="K606" s="31" t="n">
        <v>37.3</v>
      </c>
      <c r="L606" s="31" t="n">
        <v>10.9</v>
      </c>
      <c r="M606" s="29" t="s">
        <v>179</v>
      </c>
      <c r="N606" s="29" t="n">
        <v>28</v>
      </c>
      <c r="O606" s="29" t="s">
        <v>3241</v>
      </c>
      <c r="P606" s="29" t="s">
        <v>3242</v>
      </c>
      <c r="Q606" s="29" t="s">
        <v>232</v>
      </c>
      <c r="R606" s="29" t="s">
        <v>183</v>
      </c>
      <c r="S606" s="29" t="s">
        <v>233</v>
      </c>
      <c r="T606" s="30" t="n">
        <v>46008</v>
      </c>
      <c r="U606" s="29" t="n">
        <v>2026</v>
      </c>
      <c r="V606" s="29"/>
    </row>
    <row r="607" customFormat="false" ht="15" hidden="false" customHeight="true" outlineLevel="0" collapsed="false">
      <c r="A607" s="26" t="s">
        <v>3243</v>
      </c>
      <c r="B607" s="26" t="n">
        <v>603</v>
      </c>
      <c r="C607" s="26" t="s">
        <v>543</v>
      </c>
      <c r="D607" s="26" t="s">
        <v>2319</v>
      </c>
      <c r="E607" s="26" t="s">
        <v>188</v>
      </c>
      <c r="F607" s="26"/>
      <c r="G607" s="27" t="n">
        <v>45065</v>
      </c>
      <c r="H607" s="26" t="s">
        <v>164</v>
      </c>
      <c r="I607" s="26" t="s">
        <v>3244</v>
      </c>
      <c r="J607" s="26" t="s">
        <v>248</v>
      </c>
      <c r="K607" s="28" t="n">
        <v>57.6</v>
      </c>
      <c r="L607" s="28" t="n">
        <v>17.1</v>
      </c>
      <c r="M607" s="26" t="s">
        <v>179</v>
      </c>
      <c r="N607" s="26" t="n">
        <v>28</v>
      </c>
      <c r="O607" s="26" t="s">
        <v>3245</v>
      </c>
      <c r="P607" s="26" t="s">
        <v>3246</v>
      </c>
      <c r="Q607" s="26" t="s">
        <v>240</v>
      </c>
      <c r="R607" s="26" t="s">
        <v>171</v>
      </c>
      <c r="S607" s="26" t="s">
        <v>241</v>
      </c>
      <c r="T607" s="26"/>
      <c r="U607" s="26" t="n">
        <v>2023</v>
      </c>
      <c r="V607" s="26"/>
    </row>
    <row r="608" customFormat="false" ht="15" hidden="false" customHeight="true" outlineLevel="0" collapsed="false">
      <c r="A608" s="29" t="s">
        <v>3247</v>
      </c>
      <c r="B608" s="29" t="n">
        <v>604</v>
      </c>
      <c r="C608" s="29" t="s">
        <v>610</v>
      </c>
      <c r="D608" s="29" t="s">
        <v>829</v>
      </c>
      <c r="E608" s="29" t="s">
        <v>206</v>
      </c>
      <c r="F608" s="29"/>
      <c r="G608" s="30" t="n">
        <v>45065</v>
      </c>
      <c r="H608" s="29" t="s">
        <v>177</v>
      </c>
      <c r="I608" s="29" t="s">
        <v>1276</v>
      </c>
      <c r="J608" s="29" t="s">
        <v>270</v>
      </c>
      <c r="K608" s="31" t="n">
        <v>60.6</v>
      </c>
      <c r="L608" s="31" t="n">
        <v>18.7</v>
      </c>
      <c r="M608" s="29" t="s">
        <v>199</v>
      </c>
      <c r="N608" s="29" t="n">
        <v>32</v>
      </c>
      <c r="O608" s="29" t="s">
        <v>3248</v>
      </c>
      <c r="P608" s="29" t="s">
        <v>3249</v>
      </c>
      <c r="Q608" s="29" t="s">
        <v>182</v>
      </c>
      <c r="R608" s="29" t="s">
        <v>183</v>
      </c>
      <c r="S608" s="29" t="s">
        <v>184</v>
      </c>
      <c r="T608" s="30" t="n">
        <v>46013</v>
      </c>
      <c r="U608" s="29" t="n">
        <v>2026</v>
      </c>
      <c r="V608" s="29"/>
    </row>
    <row r="609" customFormat="false" ht="15" hidden="false" customHeight="true" outlineLevel="0" collapsed="false">
      <c r="A609" s="26" t="s">
        <v>3250</v>
      </c>
      <c r="B609" s="26" t="n">
        <v>605</v>
      </c>
      <c r="C609" s="26" t="s">
        <v>3251</v>
      </c>
      <c r="D609" s="26" t="s">
        <v>582</v>
      </c>
      <c r="E609" s="26" t="s">
        <v>188</v>
      </c>
      <c r="F609" s="26"/>
      <c r="G609" s="27" t="n">
        <v>45066</v>
      </c>
      <c r="H609" s="26" t="s">
        <v>177</v>
      </c>
      <c r="I609" s="26" t="s">
        <v>650</v>
      </c>
      <c r="J609" s="26" t="s">
        <v>322</v>
      </c>
      <c r="K609" s="28" t="n">
        <v>32.6</v>
      </c>
      <c r="L609" s="28" t="n">
        <v>11</v>
      </c>
      <c r="M609" s="26" t="s">
        <v>209</v>
      </c>
      <c r="N609" s="26" t="n">
        <v>32</v>
      </c>
      <c r="O609" s="26" t="s">
        <v>3252</v>
      </c>
      <c r="P609" s="26" t="s">
        <v>3253</v>
      </c>
      <c r="Q609" s="26" t="s">
        <v>212</v>
      </c>
      <c r="R609" s="26" t="s">
        <v>171</v>
      </c>
      <c r="S609" s="26" t="s">
        <v>213</v>
      </c>
      <c r="T609" s="27" t="n">
        <v>46009</v>
      </c>
      <c r="U609" s="26" t="n">
        <v>2026</v>
      </c>
      <c r="V609" s="26"/>
    </row>
    <row r="610" customFormat="false" ht="15" hidden="false" customHeight="true" outlineLevel="0" collapsed="false">
      <c r="A610" s="29" t="s">
        <v>3254</v>
      </c>
      <c r="B610" s="29" t="n">
        <v>606</v>
      </c>
      <c r="C610" s="29" t="s">
        <v>1076</v>
      </c>
      <c r="D610" s="29" t="s">
        <v>2575</v>
      </c>
      <c r="E610" s="29" t="s">
        <v>267</v>
      </c>
      <c r="F610" s="29" t="s">
        <v>1077</v>
      </c>
      <c r="G610" s="30" t="n">
        <v>45066</v>
      </c>
      <c r="H610" s="29" t="s">
        <v>177</v>
      </c>
      <c r="I610" s="29" t="s">
        <v>3255</v>
      </c>
      <c r="J610" s="29" t="s">
        <v>198</v>
      </c>
      <c r="K610" s="31" t="n">
        <v>23.9</v>
      </c>
      <c r="L610" s="31" t="n">
        <v>7.4</v>
      </c>
      <c r="M610" s="29" t="s">
        <v>199</v>
      </c>
      <c r="N610" s="29" t="n">
        <v>45</v>
      </c>
      <c r="O610" s="29" t="s">
        <v>3256</v>
      </c>
      <c r="P610" s="29" t="s">
        <v>3257</v>
      </c>
      <c r="Q610" s="29" t="s">
        <v>240</v>
      </c>
      <c r="R610" s="29" t="s">
        <v>171</v>
      </c>
      <c r="S610" s="29" t="s">
        <v>241</v>
      </c>
      <c r="T610" s="30" t="n">
        <v>46016</v>
      </c>
      <c r="U610" s="29" t="n">
        <v>2026</v>
      </c>
      <c r="V610" s="29"/>
    </row>
    <row r="611" customFormat="false" ht="15" hidden="false" customHeight="true" outlineLevel="0" collapsed="false">
      <c r="A611" s="26" t="s">
        <v>3258</v>
      </c>
      <c r="B611" s="26" t="n">
        <v>607</v>
      </c>
      <c r="C611" s="26" t="s">
        <v>333</v>
      </c>
      <c r="D611" s="26" t="s">
        <v>394</v>
      </c>
      <c r="E611" s="26" t="s">
        <v>206</v>
      </c>
      <c r="F611" s="26"/>
      <c r="G611" s="27" t="n">
        <v>45066</v>
      </c>
      <c r="H611" s="26" t="s">
        <v>177</v>
      </c>
      <c r="I611" s="26" t="s">
        <v>3259</v>
      </c>
      <c r="J611" s="26" t="s">
        <v>208</v>
      </c>
      <c r="K611" s="28" t="n">
        <v>52.3</v>
      </c>
      <c r="L611" s="28" t="n">
        <v>15.1</v>
      </c>
      <c r="M611" s="26" t="s">
        <v>199</v>
      </c>
      <c r="N611" s="26" t="n">
        <v>36</v>
      </c>
      <c r="O611" s="26" t="s">
        <v>3260</v>
      </c>
      <c r="P611" s="26" t="s">
        <v>3261</v>
      </c>
      <c r="Q611" s="26" t="s">
        <v>252</v>
      </c>
      <c r="R611" s="26" t="s">
        <v>171</v>
      </c>
      <c r="S611" s="26" t="s">
        <v>253</v>
      </c>
      <c r="T611" s="27" t="n">
        <v>45996</v>
      </c>
      <c r="U611" s="26" t="n">
        <v>2026</v>
      </c>
      <c r="V611" s="26"/>
    </row>
    <row r="612" customFormat="false" ht="15" hidden="false" customHeight="true" outlineLevel="0" collapsed="false">
      <c r="A612" s="29" t="s">
        <v>3262</v>
      </c>
      <c r="B612" s="29" t="n">
        <v>608</v>
      </c>
      <c r="C612" s="29" t="s">
        <v>1806</v>
      </c>
      <c r="D612" s="29" t="s">
        <v>3263</v>
      </c>
      <c r="E612" s="29" t="s">
        <v>188</v>
      </c>
      <c r="F612" s="29"/>
      <c r="G612" s="30" t="n">
        <v>45067</v>
      </c>
      <c r="H612" s="29" t="s">
        <v>177</v>
      </c>
      <c r="I612" s="29" t="s">
        <v>2525</v>
      </c>
      <c r="J612" s="29" t="s">
        <v>218</v>
      </c>
      <c r="K612" s="31" t="n">
        <v>37.4</v>
      </c>
      <c r="L612" s="31" t="n">
        <v>12.5</v>
      </c>
      <c r="M612" s="29" t="s">
        <v>199</v>
      </c>
      <c r="N612" s="29" t="n">
        <v>24</v>
      </c>
      <c r="O612" s="29" t="s">
        <v>3264</v>
      </c>
      <c r="P612" s="29" t="s">
        <v>3265</v>
      </c>
      <c r="Q612" s="29" t="s">
        <v>454</v>
      </c>
      <c r="R612" s="29" t="s">
        <v>171</v>
      </c>
      <c r="S612" s="29" t="s">
        <v>455</v>
      </c>
      <c r="T612" s="30" t="n">
        <v>46019</v>
      </c>
      <c r="U612" s="29" t="n">
        <v>2026</v>
      </c>
      <c r="V612" s="29"/>
    </row>
    <row r="613" customFormat="false" ht="15" hidden="false" customHeight="true" outlineLevel="0" collapsed="false">
      <c r="A613" s="26" t="s">
        <v>3266</v>
      </c>
      <c r="B613" s="26" t="n">
        <v>609</v>
      </c>
      <c r="C613" s="26" t="s">
        <v>3267</v>
      </c>
      <c r="D613" s="26" t="s">
        <v>582</v>
      </c>
      <c r="E613" s="26" t="s">
        <v>267</v>
      </c>
      <c r="F613" s="26" t="s">
        <v>3268</v>
      </c>
      <c r="G613" s="27" t="n">
        <v>45068</v>
      </c>
      <c r="H613" s="26" t="s">
        <v>177</v>
      </c>
      <c r="I613" s="26" t="s">
        <v>3269</v>
      </c>
      <c r="J613" s="26" t="s">
        <v>198</v>
      </c>
      <c r="K613" s="28" t="n">
        <v>21.9</v>
      </c>
      <c r="L613" s="28" t="n">
        <v>6.7</v>
      </c>
      <c r="M613" s="26" t="s">
        <v>209</v>
      </c>
      <c r="N613" s="26" t="n">
        <v>32</v>
      </c>
      <c r="O613" s="26" t="s">
        <v>3270</v>
      </c>
      <c r="P613" s="26" t="s">
        <v>3271</v>
      </c>
      <c r="Q613" s="26" t="s">
        <v>240</v>
      </c>
      <c r="R613" s="26" t="s">
        <v>171</v>
      </c>
      <c r="S613" s="26" t="s">
        <v>241</v>
      </c>
      <c r="T613" s="27" t="n">
        <v>46003</v>
      </c>
      <c r="U613" s="26" t="n">
        <v>2026</v>
      </c>
      <c r="V613" s="26"/>
    </row>
    <row r="614" customFormat="false" ht="15" hidden="false" customHeight="true" outlineLevel="0" collapsed="false">
      <c r="A614" s="29" t="s">
        <v>3272</v>
      </c>
      <c r="B614" s="29" t="n">
        <v>610</v>
      </c>
      <c r="C614" s="29" t="s">
        <v>286</v>
      </c>
      <c r="D614" s="29" t="s">
        <v>1721</v>
      </c>
      <c r="E614" s="29" t="s">
        <v>188</v>
      </c>
      <c r="F614" s="29"/>
      <c r="G614" s="30" t="n">
        <v>45068</v>
      </c>
      <c r="H614" s="29" t="s">
        <v>177</v>
      </c>
      <c r="I614" s="29" t="s">
        <v>3273</v>
      </c>
      <c r="J614" s="29" t="s">
        <v>198</v>
      </c>
      <c r="K614" s="31" t="n">
        <v>26.4</v>
      </c>
      <c r="L614" s="31" t="n">
        <v>8.2</v>
      </c>
      <c r="M614" s="29" t="s">
        <v>179</v>
      </c>
      <c r="N614" s="29" t="n">
        <v>32</v>
      </c>
      <c r="O614" s="29" t="s">
        <v>3274</v>
      </c>
      <c r="P614" s="29" t="s">
        <v>3275</v>
      </c>
      <c r="Q614" s="29" t="s">
        <v>461</v>
      </c>
      <c r="R614" s="29" t="s">
        <v>183</v>
      </c>
      <c r="S614" s="29" t="s">
        <v>462</v>
      </c>
      <c r="T614" s="30" t="n">
        <v>46015</v>
      </c>
      <c r="U614" s="29" t="n">
        <v>2026</v>
      </c>
      <c r="V614" s="29"/>
    </row>
    <row r="615" customFormat="false" ht="15" hidden="false" customHeight="true" outlineLevel="0" collapsed="false">
      <c r="A615" s="26" t="s">
        <v>3276</v>
      </c>
      <c r="B615" s="26" t="n">
        <v>611</v>
      </c>
      <c r="C615" s="26" t="s">
        <v>3277</v>
      </c>
      <c r="D615" s="26" t="s">
        <v>2371</v>
      </c>
      <c r="E615" s="26" t="s">
        <v>226</v>
      </c>
      <c r="F615" s="26" t="s">
        <v>3278</v>
      </c>
      <c r="G615" s="27" t="n">
        <v>45069</v>
      </c>
      <c r="H615" s="26" t="s">
        <v>177</v>
      </c>
      <c r="I615" s="26" t="s">
        <v>3279</v>
      </c>
      <c r="J615" s="26" t="s">
        <v>198</v>
      </c>
      <c r="K615" s="28" t="n">
        <v>58.1</v>
      </c>
      <c r="L615" s="28" t="n">
        <v>17.3</v>
      </c>
      <c r="M615" s="26" t="s">
        <v>179</v>
      </c>
      <c r="N615" s="26" t="n">
        <v>40</v>
      </c>
      <c r="O615" s="26" t="s">
        <v>3280</v>
      </c>
      <c r="P615" s="26" t="s">
        <v>3281</v>
      </c>
      <c r="Q615" s="26" t="s">
        <v>221</v>
      </c>
      <c r="R615" s="26" t="s">
        <v>183</v>
      </c>
      <c r="S615" s="26" t="s">
        <v>222</v>
      </c>
      <c r="T615" s="27" t="n">
        <v>46014</v>
      </c>
      <c r="U615" s="26" t="n">
        <v>2026</v>
      </c>
      <c r="V615" s="26"/>
    </row>
    <row r="616" customFormat="false" ht="15" hidden="false" customHeight="true" outlineLevel="0" collapsed="false">
      <c r="A616" s="29" t="s">
        <v>3282</v>
      </c>
      <c r="B616" s="29" t="n">
        <v>612</v>
      </c>
      <c r="C616" s="29" t="s">
        <v>967</v>
      </c>
      <c r="D616" s="29" t="s">
        <v>2124</v>
      </c>
      <c r="E616" s="29" t="s">
        <v>188</v>
      </c>
      <c r="F616" s="29"/>
      <c r="G616" s="30" t="n">
        <v>45070</v>
      </c>
      <c r="H616" s="29" t="s">
        <v>177</v>
      </c>
      <c r="I616" s="29" t="s">
        <v>3283</v>
      </c>
      <c r="J616" s="29" t="s">
        <v>208</v>
      </c>
      <c r="K616" s="31" t="n">
        <v>30.3</v>
      </c>
      <c r="L616" s="31" t="n">
        <v>8.7</v>
      </c>
      <c r="M616" s="29" t="s">
        <v>276</v>
      </c>
      <c r="N616" s="29" t="n">
        <v>28</v>
      </c>
      <c r="O616" s="29" t="s">
        <v>3284</v>
      </c>
      <c r="P616" s="29" t="s">
        <v>3285</v>
      </c>
      <c r="Q616" s="29" t="s">
        <v>182</v>
      </c>
      <c r="R616" s="29" t="s">
        <v>183</v>
      </c>
      <c r="S616" s="29" t="s">
        <v>184</v>
      </c>
      <c r="T616" s="30" t="n">
        <v>46009</v>
      </c>
      <c r="U616" s="29" t="n">
        <v>2026</v>
      </c>
      <c r="V616" s="29"/>
    </row>
    <row r="617" customFormat="false" ht="15" hidden="false" customHeight="true" outlineLevel="0" collapsed="false">
      <c r="A617" s="26" t="s">
        <v>3286</v>
      </c>
      <c r="B617" s="26" t="n">
        <v>613</v>
      </c>
      <c r="C617" s="26" t="s">
        <v>3287</v>
      </c>
      <c r="D617" s="26" t="s">
        <v>803</v>
      </c>
      <c r="E617" s="26" t="s">
        <v>267</v>
      </c>
      <c r="F617" s="26" t="s">
        <v>3288</v>
      </c>
      <c r="G617" s="27" t="n">
        <v>45070</v>
      </c>
      <c r="H617" s="26" t="s">
        <v>177</v>
      </c>
      <c r="I617" s="26" t="s">
        <v>1684</v>
      </c>
      <c r="J617" s="26" t="s">
        <v>166</v>
      </c>
      <c r="K617" s="28" t="n">
        <v>29.1</v>
      </c>
      <c r="L617" s="28" t="n">
        <v>8.3</v>
      </c>
      <c r="M617" s="26" t="s">
        <v>199</v>
      </c>
      <c r="N617" s="26" t="n">
        <v>50</v>
      </c>
      <c r="O617" s="26" t="s">
        <v>3289</v>
      </c>
      <c r="P617" s="26" t="s">
        <v>3290</v>
      </c>
      <c r="Q617" s="26" t="s">
        <v>170</v>
      </c>
      <c r="R617" s="26" t="s">
        <v>171</v>
      </c>
      <c r="S617" s="26" t="s">
        <v>172</v>
      </c>
      <c r="T617" s="27" t="n">
        <v>46005</v>
      </c>
      <c r="U617" s="26" t="n">
        <v>2026</v>
      </c>
      <c r="V617" s="26"/>
    </row>
    <row r="618" customFormat="false" ht="15" hidden="false" customHeight="true" outlineLevel="0" collapsed="false">
      <c r="A618" s="29" t="s">
        <v>3291</v>
      </c>
      <c r="B618" s="29" t="n">
        <v>614</v>
      </c>
      <c r="C618" s="29" t="s">
        <v>1126</v>
      </c>
      <c r="D618" s="29" t="s">
        <v>3292</v>
      </c>
      <c r="E618" s="29" t="s">
        <v>267</v>
      </c>
      <c r="F618" s="29" t="s">
        <v>3293</v>
      </c>
      <c r="G618" s="30" t="n">
        <v>45070</v>
      </c>
      <c r="H618" s="29" t="s">
        <v>177</v>
      </c>
      <c r="I618" s="29" t="s">
        <v>2024</v>
      </c>
      <c r="J618" s="29" t="s">
        <v>166</v>
      </c>
      <c r="K618" s="31" t="n">
        <v>19.2</v>
      </c>
      <c r="L618" s="31" t="n">
        <v>5.4</v>
      </c>
      <c r="M618" s="29" t="s">
        <v>179</v>
      </c>
      <c r="N618" s="29" t="n">
        <v>40</v>
      </c>
      <c r="O618" s="29" t="s">
        <v>3294</v>
      </c>
      <c r="P618" s="29" t="s">
        <v>3295</v>
      </c>
      <c r="Q618" s="29" t="s">
        <v>299</v>
      </c>
      <c r="R618" s="29" t="s">
        <v>171</v>
      </c>
      <c r="S618" s="29" t="s">
        <v>300</v>
      </c>
      <c r="T618" s="30" t="n">
        <v>46007</v>
      </c>
      <c r="U618" s="29" t="n">
        <v>2026</v>
      </c>
      <c r="V618" s="29"/>
    </row>
    <row r="619" customFormat="false" ht="15" hidden="false" customHeight="true" outlineLevel="0" collapsed="false">
      <c r="A619" s="26" t="s">
        <v>3296</v>
      </c>
      <c r="B619" s="26" t="n">
        <v>615</v>
      </c>
      <c r="C619" s="26" t="s">
        <v>3297</v>
      </c>
      <c r="D619" s="26" t="s">
        <v>649</v>
      </c>
      <c r="E619" s="26" t="s">
        <v>195</v>
      </c>
      <c r="F619" s="26" t="s">
        <v>3298</v>
      </c>
      <c r="G619" s="27" t="n">
        <v>45070</v>
      </c>
      <c r="H619" s="26" t="s">
        <v>177</v>
      </c>
      <c r="I619" s="26" t="s">
        <v>3299</v>
      </c>
      <c r="J619" s="26" t="s">
        <v>229</v>
      </c>
      <c r="K619" s="28" t="n">
        <v>50.9</v>
      </c>
      <c r="L619" s="28" t="n">
        <v>15.1</v>
      </c>
      <c r="M619" s="26" t="s">
        <v>209</v>
      </c>
      <c r="N619" s="26" t="n">
        <v>40</v>
      </c>
      <c r="O619" s="26" t="s">
        <v>3300</v>
      </c>
      <c r="P619" s="26" t="s">
        <v>3301</v>
      </c>
      <c r="Q619" s="26" t="s">
        <v>338</v>
      </c>
      <c r="R619" s="26" t="s">
        <v>171</v>
      </c>
      <c r="S619" s="26" t="s">
        <v>339</v>
      </c>
      <c r="T619" s="27" t="n">
        <v>46001</v>
      </c>
      <c r="U619" s="26" t="n">
        <v>2026</v>
      </c>
      <c r="V619" s="26"/>
    </row>
    <row r="620" customFormat="false" ht="15" hidden="false" customHeight="true" outlineLevel="0" collapsed="false">
      <c r="A620" s="29" t="s">
        <v>3302</v>
      </c>
      <c r="B620" s="29" t="n">
        <v>616</v>
      </c>
      <c r="C620" s="29" t="s">
        <v>1021</v>
      </c>
      <c r="D620" s="29" t="s">
        <v>2149</v>
      </c>
      <c r="E620" s="29" t="s">
        <v>188</v>
      </c>
      <c r="F620" s="29"/>
      <c r="G620" s="30" t="n">
        <v>45071</v>
      </c>
      <c r="H620" s="29" t="s">
        <v>295</v>
      </c>
      <c r="I620" s="29" t="s">
        <v>3303</v>
      </c>
      <c r="J620" s="29" t="s">
        <v>218</v>
      </c>
      <c r="K620" s="31" t="n">
        <v>50.2</v>
      </c>
      <c r="L620" s="31" t="n">
        <v>15.4</v>
      </c>
      <c r="M620" s="29" t="s">
        <v>209</v>
      </c>
      <c r="N620" s="29" t="n">
        <v>28</v>
      </c>
      <c r="O620" s="29" t="s">
        <v>3304</v>
      </c>
      <c r="P620" s="29" t="s">
        <v>3305</v>
      </c>
      <c r="Q620" s="29" t="s">
        <v>299</v>
      </c>
      <c r="R620" s="29" t="s">
        <v>171</v>
      </c>
      <c r="S620" s="29" t="s">
        <v>300</v>
      </c>
      <c r="T620" s="30" t="n">
        <v>46007</v>
      </c>
      <c r="U620" s="29" t="n">
        <v>2026</v>
      </c>
      <c r="V620" s="29"/>
    </row>
    <row r="621" customFormat="false" ht="15" hidden="false" customHeight="true" outlineLevel="0" collapsed="false">
      <c r="A621" s="26" t="s">
        <v>3306</v>
      </c>
      <c r="B621" s="26" t="n">
        <v>617</v>
      </c>
      <c r="C621" s="26" t="s">
        <v>1773</v>
      </c>
      <c r="D621" s="26" t="s">
        <v>483</v>
      </c>
      <c r="E621" s="26" t="s">
        <v>206</v>
      </c>
      <c r="F621" s="26"/>
      <c r="G621" s="27" t="n">
        <v>45071</v>
      </c>
      <c r="H621" s="26" t="s">
        <v>177</v>
      </c>
      <c r="I621" s="26" t="s">
        <v>3307</v>
      </c>
      <c r="J621" s="26" t="s">
        <v>322</v>
      </c>
      <c r="K621" s="28" t="n">
        <v>43.9</v>
      </c>
      <c r="L621" s="28" t="n">
        <v>13.3</v>
      </c>
      <c r="M621" s="26" t="s">
        <v>179</v>
      </c>
      <c r="N621" s="26" t="n">
        <v>36</v>
      </c>
      <c r="O621" s="26" t="s">
        <v>2676</v>
      </c>
      <c r="P621" s="26" t="s">
        <v>3308</v>
      </c>
      <c r="Q621" s="26" t="s">
        <v>212</v>
      </c>
      <c r="R621" s="26" t="s">
        <v>171</v>
      </c>
      <c r="S621" s="26" t="s">
        <v>213</v>
      </c>
      <c r="T621" s="27" t="n">
        <v>46018</v>
      </c>
      <c r="U621" s="26" t="n">
        <v>2026</v>
      </c>
      <c r="V621" s="26"/>
    </row>
    <row r="622" customFormat="false" ht="15" hidden="false" customHeight="true" outlineLevel="0" collapsed="false">
      <c r="A622" s="29" t="s">
        <v>3309</v>
      </c>
      <c r="B622" s="29" t="n">
        <v>618</v>
      </c>
      <c r="C622" s="29" t="s">
        <v>3310</v>
      </c>
      <c r="D622" s="29" t="s">
        <v>3311</v>
      </c>
      <c r="E622" s="29" t="s">
        <v>206</v>
      </c>
      <c r="F622" s="29"/>
      <c r="G622" s="30" t="n">
        <v>45072</v>
      </c>
      <c r="H622" s="29" t="s">
        <v>177</v>
      </c>
      <c r="I622" s="29" t="s">
        <v>3312</v>
      </c>
      <c r="J622" s="29" t="s">
        <v>198</v>
      </c>
      <c r="K622" s="31" t="n">
        <v>23.4</v>
      </c>
      <c r="L622" s="31" t="n">
        <v>7.2</v>
      </c>
      <c r="M622" s="29" t="s">
        <v>249</v>
      </c>
      <c r="N622" s="29" t="n">
        <v>28</v>
      </c>
      <c r="O622" s="29" t="s">
        <v>3313</v>
      </c>
      <c r="P622" s="29" t="s">
        <v>3314</v>
      </c>
      <c r="Q622" s="29" t="s">
        <v>262</v>
      </c>
      <c r="R622" s="29" t="s">
        <v>171</v>
      </c>
      <c r="S622" s="29" t="s">
        <v>263</v>
      </c>
      <c r="T622" s="30" t="n">
        <v>46016</v>
      </c>
      <c r="U622" s="29" t="n">
        <v>2026</v>
      </c>
      <c r="V622" s="29"/>
    </row>
    <row r="623" customFormat="false" ht="15" hidden="false" customHeight="true" outlineLevel="0" collapsed="false">
      <c r="A623" s="26" t="s">
        <v>3315</v>
      </c>
      <c r="B623" s="26" t="n">
        <v>619</v>
      </c>
      <c r="C623" s="26" t="s">
        <v>1352</v>
      </c>
      <c r="D623" s="26" t="s">
        <v>1060</v>
      </c>
      <c r="E623" s="26" t="s">
        <v>206</v>
      </c>
      <c r="F623" s="26"/>
      <c r="G623" s="27" t="n">
        <v>45073</v>
      </c>
      <c r="H623" s="26" t="s">
        <v>295</v>
      </c>
      <c r="I623" s="26" t="s">
        <v>3316</v>
      </c>
      <c r="J623" s="26" t="s">
        <v>218</v>
      </c>
      <c r="K623" s="28" t="n">
        <v>45.3</v>
      </c>
      <c r="L623" s="28" t="n">
        <v>16</v>
      </c>
      <c r="M623" s="26" t="s">
        <v>179</v>
      </c>
      <c r="N623" s="26" t="n">
        <v>45</v>
      </c>
      <c r="O623" s="26" t="s">
        <v>3317</v>
      </c>
      <c r="P623" s="26" t="s">
        <v>3318</v>
      </c>
      <c r="Q623" s="26" t="s">
        <v>170</v>
      </c>
      <c r="R623" s="26" t="s">
        <v>171</v>
      </c>
      <c r="S623" s="26" t="s">
        <v>172</v>
      </c>
      <c r="T623" s="27" t="n">
        <v>45994</v>
      </c>
      <c r="U623" s="26" t="n">
        <v>2026</v>
      </c>
      <c r="V623" s="26"/>
    </row>
    <row r="624" customFormat="false" ht="15" hidden="false" customHeight="true" outlineLevel="0" collapsed="false">
      <c r="A624" s="29" t="s">
        <v>3319</v>
      </c>
      <c r="B624" s="29" t="n">
        <v>620</v>
      </c>
      <c r="C624" s="29" t="s">
        <v>3320</v>
      </c>
      <c r="D624" s="29" t="s">
        <v>483</v>
      </c>
      <c r="E624" s="29" t="s">
        <v>206</v>
      </c>
      <c r="F624" s="29"/>
      <c r="G624" s="30" t="n">
        <v>45073</v>
      </c>
      <c r="H624" s="29" t="s">
        <v>177</v>
      </c>
      <c r="I624" s="29" t="s">
        <v>1199</v>
      </c>
      <c r="J624" s="29" t="s">
        <v>270</v>
      </c>
      <c r="K624" s="31" t="n">
        <v>18.8</v>
      </c>
      <c r="L624" s="31" t="n">
        <v>6.7</v>
      </c>
      <c r="M624" s="29" t="s">
        <v>179</v>
      </c>
      <c r="N624" s="29" t="n">
        <v>24</v>
      </c>
      <c r="O624" s="29" t="s">
        <v>3321</v>
      </c>
      <c r="P624" s="29" t="s">
        <v>3322</v>
      </c>
      <c r="Q624" s="29" t="s">
        <v>330</v>
      </c>
      <c r="R624" s="29" t="s">
        <v>171</v>
      </c>
      <c r="S624" s="29" t="s">
        <v>331</v>
      </c>
      <c r="T624" s="30" t="n">
        <v>46019</v>
      </c>
      <c r="U624" s="29" t="n">
        <v>2026</v>
      </c>
      <c r="V624" s="29"/>
    </row>
    <row r="625" customFormat="false" ht="15" hidden="false" customHeight="true" outlineLevel="0" collapsed="false">
      <c r="A625" s="26" t="s">
        <v>3323</v>
      </c>
      <c r="B625" s="26" t="n">
        <v>621</v>
      </c>
      <c r="C625" s="26" t="s">
        <v>889</v>
      </c>
      <c r="D625" s="26" t="s">
        <v>660</v>
      </c>
      <c r="E625" s="26" t="s">
        <v>206</v>
      </c>
      <c r="F625" s="26"/>
      <c r="G625" s="27" t="n">
        <v>45074</v>
      </c>
      <c r="H625" s="26" t="s">
        <v>177</v>
      </c>
      <c r="I625" s="26" t="s">
        <v>3324</v>
      </c>
      <c r="J625" s="26" t="s">
        <v>198</v>
      </c>
      <c r="K625" s="28" t="n">
        <v>39.6</v>
      </c>
      <c r="L625" s="28" t="n">
        <v>12.7</v>
      </c>
      <c r="M625" s="26" t="s">
        <v>900</v>
      </c>
      <c r="N625" s="26" t="n">
        <v>24</v>
      </c>
      <c r="O625" s="26" t="s">
        <v>3325</v>
      </c>
      <c r="P625" s="26" t="s">
        <v>3326</v>
      </c>
      <c r="Q625" s="26" t="s">
        <v>212</v>
      </c>
      <c r="R625" s="26" t="s">
        <v>171</v>
      </c>
      <c r="S625" s="26" t="s">
        <v>213</v>
      </c>
      <c r="T625" s="27" t="n">
        <v>45995</v>
      </c>
      <c r="U625" s="26" t="n">
        <v>2026</v>
      </c>
      <c r="V625" s="26"/>
    </row>
    <row r="626" customFormat="false" ht="15" hidden="false" customHeight="true" outlineLevel="0" collapsed="false">
      <c r="A626" s="29" t="s">
        <v>3327</v>
      </c>
      <c r="B626" s="29" t="n">
        <v>622</v>
      </c>
      <c r="C626" s="29" t="s">
        <v>1148</v>
      </c>
      <c r="D626" s="29" t="s">
        <v>1732</v>
      </c>
      <c r="E626" s="29" t="s">
        <v>245</v>
      </c>
      <c r="F626" s="29" t="s">
        <v>1150</v>
      </c>
      <c r="G626" s="30" t="n">
        <v>45074</v>
      </c>
      <c r="H626" s="29" t="s">
        <v>177</v>
      </c>
      <c r="I626" s="29" t="s">
        <v>3328</v>
      </c>
      <c r="J626" s="29" t="s">
        <v>259</v>
      </c>
      <c r="K626" s="31" t="n">
        <v>18.9</v>
      </c>
      <c r="L626" s="31" t="n">
        <v>6.5</v>
      </c>
      <c r="M626" s="29" t="s">
        <v>209</v>
      </c>
      <c r="N626" s="29" t="n">
        <v>24</v>
      </c>
      <c r="O626" s="29" t="s">
        <v>3329</v>
      </c>
      <c r="P626" s="29" t="s">
        <v>3330</v>
      </c>
      <c r="Q626" s="29" t="s">
        <v>202</v>
      </c>
      <c r="R626" s="29" t="s">
        <v>171</v>
      </c>
      <c r="S626" s="29" t="s">
        <v>203</v>
      </c>
      <c r="T626" s="30" t="n">
        <v>46008</v>
      </c>
      <c r="U626" s="29" t="n">
        <v>2026</v>
      </c>
      <c r="V626" s="29"/>
    </row>
    <row r="627" customFormat="false" ht="15" hidden="false" customHeight="true" outlineLevel="0" collapsed="false">
      <c r="A627" s="26" t="s">
        <v>3331</v>
      </c>
      <c r="B627" s="26" t="n">
        <v>623</v>
      </c>
      <c r="C627" s="26" t="s">
        <v>660</v>
      </c>
      <c r="D627" s="26" t="s">
        <v>1642</v>
      </c>
      <c r="E627" s="26" t="s">
        <v>245</v>
      </c>
      <c r="F627" s="26" t="s">
        <v>3332</v>
      </c>
      <c r="G627" s="27" t="n">
        <v>45074</v>
      </c>
      <c r="H627" s="26" t="s">
        <v>177</v>
      </c>
      <c r="I627" s="26" t="s">
        <v>3333</v>
      </c>
      <c r="J627" s="26" t="s">
        <v>345</v>
      </c>
      <c r="K627" s="28" t="n">
        <v>51.7</v>
      </c>
      <c r="L627" s="28" t="n">
        <v>18</v>
      </c>
      <c r="M627" s="26" t="s">
        <v>209</v>
      </c>
      <c r="N627" s="26" t="n">
        <v>45</v>
      </c>
      <c r="O627" s="26" t="s">
        <v>3334</v>
      </c>
      <c r="P627" s="26" t="s">
        <v>3335</v>
      </c>
      <c r="Q627" s="26" t="s">
        <v>240</v>
      </c>
      <c r="R627" s="26" t="s">
        <v>171</v>
      </c>
      <c r="S627" s="26" t="s">
        <v>241</v>
      </c>
      <c r="T627" s="27" t="n">
        <v>46002</v>
      </c>
      <c r="U627" s="26" t="n">
        <v>2026</v>
      </c>
      <c r="V627" s="26"/>
    </row>
    <row r="628" customFormat="false" ht="15" hidden="false" customHeight="true" outlineLevel="0" collapsed="false">
      <c r="A628" s="29" t="s">
        <v>3336</v>
      </c>
      <c r="B628" s="29" t="n">
        <v>624</v>
      </c>
      <c r="C628" s="29" t="s">
        <v>3337</v>
      </c>
      <c r="D628" s="29" t="s">
        <v>525</v>
      </c>
      <c r="E628" s="29" t="s">
        <v>245</v>
      </c>
      <c r="F628" s="29" t="s">
        <v>3338</v>
      </c>
      <c r="G628" s="30" t="n">
        <v>45076</v>
      </c>
      <c r="H628" s="29" t="s">
        <v>177</v>
      </c>
      <c r="I628" s="29" t="s">
        <v>1618</v>
      </c>
      <c r="J628" s="29" t="s">
        <v>208</v>
      </c>
      <c r="K628" s="31" t="n">
        <v>37.9</v>
      </c>
      <c r="L628" s="31" t="n">
        <v>12.7</v>
      </c>
      <c r="M628" s="29" t="s">
        <v>179</v>
      </c>
      <c r="N628" s="29" t="n">
        <v>36</v>
      </c>
      <c r="O628" s="29" t="s">
        <v>3339</v>
      </c>
      <c r="P628" s="29" t="s">
        <v>3340</v>
      </c>
      <c r="Q628" s="29" t="s">
        <v>212</v>
      </c>
      <c r="R628" s="29" t="s">
        <v>171</v>
      </c>
      <c r="S628" s="29" t="s">
        <v>213</v>
      </c>
      <c r="T628" s="30" t="n">
        <v>46009</v>
      </c>
      <c r="U628" s="29" t="n">
        <v>2026</v>
      </c>
      <c r="V628" s="29"/>
    </row>
    <row r="629" customFormat="false" ht="15" hidden="false" customHeight="true" outlineLevel="0" collapsed="false">
      <c r="A629" s="26" t="s">
        <v>3341</v>
      </c>
      <c r="B629" s="26" t="n">
        <v>625</v>
      </c>
      <c r="C629" s="26" t="s">
        <v>2696</v>
      </c>
      <c r="D629" s="26" t="s">
        <v>478</v>
      </c>
      <c r="E629" s="26" t="s">
        <v>162</v>
      </c>
      <c r="F629" s="26" t="s">
        <v>3342</v>
      </c>
      <c r="G629" s="27" t="n">
        <v>45077</v>
      </c>
      <c r="H629" s="26" t="s">
        <v>177</v>
      </c>
      <c r="I629" s="26" t="s">
        <v>3343</v>
      </c>
      <c r="J629" s="26" t="s">
        <v>229</v>
      </c>
      <c r="K629" s="28" t="n">
        <v>18.6</v>
      </c>
      <c r="L629" s="28" t="n">
        <v>6.4</v>
      </c>
      <c r="M629" s="26" t="s">
        <v>179</v>
      </c>
      <c r="N629" s="26" t="n">
        <v>28</v>
      </c>
      <c r="O629" s="26" t="s">
        <v>3344</v>
      </c>
      <c r="P629" s="26" t="s">
        <v>3345</v>
      </c>
      <c r="Q629" s="26" t="s">
        <v>182</v>
      </c>
      <c r="R629" s="26" t="s">
        <v>183</v>
      </c>
      <c r="S629" s="26" t="s">
        <v>184</v>
      </c>
      <c r="T629" s="27" t="n">
        <v>46013</v>
      </c>
      <c r="U629" s="26" t="n">
        <v>2026</v>
      </c>
      <c r="V629" s="26"/>
    </row>
    <row r="630" customFormat="false" ht="15" hidden="false" customHeight="true" outlineLevel="0" collapsed="false">
      <c r="A630" s="29" t="s">
        <v>3346</v>
      </c>
      <c r="B630" s="29" t="n">
        <v>626</v>
      </c>
      <c r="C630" s="29" t="s">
        <v>543</v>
      </c>
      <c r="D630" s="29" t="s">
        <v>266</v>
      </c>
      <c r="E630" s="29" t="s">
        <v>188</v>
      </c>
      <c r="F630" s="29"/>
      <c r="G630" s="30" t="n">
        <v>45077</v>
      </c>
      <c r="H630" s="29" t="s">
        <v>1033</v>
      </c>
      <c r="I630" s="29" t="s">
        <v>751</v>
      </c>
      <c r="J630" s="29" t="s">
        <v>218</v>
      </c>
      <c r="K630" s="31" t="n">
        <v>19.6</v>
      </c>
      <c r="L630" s="31" t="n">
        <v>5.5</v>
      </c>
      <c r="M630" s="29" t="s">
        <v>209</v>
      </c>
      <c r="N630" s="29" t="n">
        <v>40</v>
      </c>
      <c r="O630" s="29" t="s">
        <v>3347</v>
      </c>
      <c r="P630" s="29" t="s">
        <v>3348</v>
      </c>
      <c r="Q630" s="29" t="s">
        <v>454</v>
      </c>
      <c r="R630" s="29" t="s">
        <v>171</v>
      </c>
      <c r="S630" s="29" t="s">
        <v>455</v>
      </c>
      <c r="T630" s="30" t="n">
        <v>46006</v>
      </c>
      <c r="U630" s="29" t="n">
        <v>2026</v>
      </c>
      <c r="V630" s="29"/>
    </row>
    <row r="631" customFormat="false" ht="15" hidden="false" customHeight="true" outlineLevel="0" collapsed="false">
      <c r="A631" s="26" t="s">
        <v>3349</v>
      </c>
      <c r="B631" s="26" t="n">
        <v>627</v>
      </c>
      <c r="C631" s="26" t="s">
        <v>3350</v>
      </c>
      <c r="D631" s="26" t="s">
        <v>3351</v>
      </c>
      <c r="E631" s="26" t="s">
        <v>311</v>
      </c>
      <c r="F631" s="26" t="s">
        <v>3352</v>
      </c>
      <c r="G631" s="27" t="n">
        <v>45077</v>
      </c>
      <c r="H631" s="26" t="s">
        <v>177</v>
      </c>
      <c r="I631" s="26" t="s">
        <v>1380</v>
      </c>
      <c r="J631" s="26" t="s">
        <v>198</v>
      </c>
      <c r="K631" s="28" t="n">
        <v>32.5</v>
      </c>
      <c r="L631" s="28" t="n">
        <v>10.3</v>
      </c>
      <c r="M631" s="26" t="s">
        <v>199</v>
      </c>
      <c r="N631" s="26" t="n">
        <v>28</v>
      </c>
      <c r="O631" s="26" t="s">
        <v>3353</v>
      </c>
      <c r="P631" s="26"/>
      <c r="Q631" s="26" t="s">
        <v>338</v>
      </c>
      <c r="R631" s="26" t="s">
        <v>171</v>
      </c>
      <c r="S631" s="26" t="s">
        <v>339</v>
      </c>
      <c r="T631" s="27" t="n">
        <v>45993</v>
      </c>
      <c r="U631" s="26" t="n">
        <v>2026</v>
      </c>
      <c r="V631" s="26"/>
    </row>
    <row r="632" customFormat="false" ht="15" hidden="false" customHeight="true" outlineLevel="0" collapsed="false">
      <c r="A632" s="29" t="s">
        <v>3354</v>
      </c>
      <c r="B632" s="29" t="n">
        <v>628</v>
      </c>
      <c r="C632" s="29" t="s">
        <v>3355</v>
      </c>
      <c r="D632" s="29" t="s">
        <v>1406</v>
      </c>
      <c r="E632" s="29" t="s">
        <v>188</v>
      </c>
      <c r="F632" s="29"/>
      <c r="G632" s="30" t="n">
        <v>45078</v>
      </c>
      <c r="H632" s="29" t="s">
        <v>177</v>
      </c>
      <c r="I632" s="29" t="s">
        <v>3279</v>
      </c>
      <c r="J632" s="29" t="s">
        <v>345</v>
      </c>
      <c r="K632" s="31" t="n">
        <v>54.5</v>
      </c>
      <c r="L632" s="31" t="n">
        <v>16.1</v>
      </c>
      <c r="M632" s="29" t="s">
        <v>179</v>
      </c>
      <c r="N632" s="29" t="n">
        <v>32</v>
      </c>
      <c r="O632" s="29" t="s">
        <v>3356</v>
      </c>
      <c r="P632" s="29" t="s">
        <v>3357</v>
      </c>
      <c r="Q632" s="29" t="s">
        <v>330</v>
      </c>
      <c r="R632" s="29" t="s">
        <v>171</v>
      </c>
      <c r="S632" s="29" t="s">
        <v>331</v>
      </c>
      <c r="T632" s="30" t="n">
        <v>45998</v>
      </c>
      <c r="U632" s="29" t="n">
        <v>2026</v>
      </c>
      <c r="V632" s="29"/>
    </row>
    <row r="633" customFormat="false" ht="15" hidden="false" customHeight="true" outlineLevel="0" collapsed="false">
      <c r="A633" s="26" t="s">
        <v>3358</v>
      </c>
      <c r="B633" s="26" t="n">
        <v>629</v>
      </c>
      <c r="C633" s="26" t="s">
        <v>3142</v>
      </c>
      <c r="D633" s="26" t="s">
        <v>3051</v>
      </c>
      <c r="E633" s="26" t="s">
        <v>188</v>
      </c>
      <c r="F633" s="26"/>
      <c r="G633" s="27" t="n">
        <v>45078</v>
      </c>
      <c r="H633" s="26" t="s">
        <v>177</v>
      </c>
      <c r="I633" s="26" t="s">
        <v>1456</v>
      </c>
      <c r="J633" s="26" t="s">
        <v>198</v>
      </c>
      <c r="K633" s="28" t="n">
        <v>42.3</v>
      </c>
      <c r="L633" s="28" t="n">
        <v>12.5</v>
      </c>
      <c r="M633" s="26" t="s">
        <v>179</v>
      </c>
      <c r="N633" s="26" t="n">
        <v>32</v>
      </c>
      <c r="O633" s="26" t="s">
        <v>3359</v>
      </c>
      <c r="P633" s="26" t="s">
        <v>3360</v>
      </c>
      <c r="Q633" s="26" t="s">
        <v>461</v>
      </c>
      <c r="R633" s="26" t="s">
        <v>183</v>
      </c>
      <c r="S633" s="26" t="s">
        <v>462</v>
      </c>
      <c r="T633" s="27" t="n">
        <v>46010</v>
      </c>
      <c r="U633" s="26" t="n">
        <v>2026</v>
      </c>
      <c r="V633" s="26"/>
    </row>
    <row r="634" customFormat="false" ht="15" hidden="false" customHeight="true" outlineLevel="0" collapsed="false">
      <c r="A634" s="29" t="s">
        <v>3361</v>
      </c>
      <c r="B634" s="29" t="n">
        <v>630</v>
      </c>
      <c r="C634" s="29" t="s">
        <v>2418</v>
      </c>
      <c r="D634" s="29" t="s">
        <v>3362</v>
      </c>
      <c r="E634" s="29" t="s">
        <v>162</v>
      </c>
      <c r="F634" s="29" t="s">
        <v>3363</v>
      </c>
      <c r="G634" s="30" t="n">
        <v>45078</v>
      </c>
      <c r="H634" s="29" t="s">
        <v>177</v>
      </c>
      <c r="I634" s="29" t="s">
        <v>1395</v>
      </c>
      <c r="J634" s="29" t="s">
        <v>166</v>
      </c>
      <c r="K634" s="31" t="n">
        <v>56.2</v>
      </c>
      <c r="L634" s="31" t="n">
        <v>17.8</v>
      </c>
      <c r="M634" s="29" t="s">
        <v>249</v>
      </c>
      <c r="N634" s="29" t="n">
        <v>45</v>
      </c>
      <c r="O634" s="29" t="s">
        <v>3364</v>
      </c>
      <c r="P634" s="29" t="s">
        <v>3365</v>
      </c>
      <c r="Q634" s="29" t="s">
        <v>182</v>
      </c>
      <c r="R634" s="29" t="s">
        <v>183</v>
      </c>
      <c r="S634" s="29" t="s">
        <v>184</v>
      </c>
      <c r="T634" s="30" t="n">
        <v>45992</v>
      </c>
      <c r="U634" s="29" t="n">
        <v>2026</v>
      </c>
      <c r="V634" s="29"/>
    </row>
    <row r="635" customFormat="false" ht="15" hidden="false" customHeight="true" outlineLevel="0" collapsed="false">
      <c r="A635" s="26" t="s">
        <v>3366</v>
      </c>
      <c r="B635" s="26" t="n">
        <v>631</v>
      </c>
      <c r="C635" s="26" t="s">
        <v>3367</v>
      </c>
      <c r="D635" s="26" t="s">
        <v>1906</v>
      </c>
      <c r="E635" s="26" t="s">
        <v>206</v>
      </c>
      <c r="F635" s="26"/>
      <c r="G635" s="27" t="n">
        <v>45079</v>
      </c>
      <c r="H635" s="26" t="s">
        <v>177</v>
      </c>
      <c r="I635" s="26" t="s">
        <v>1476</v>
      </c>
      <c r="J635" s="26" t="s">
        <v>270</v>
      </c>
      <c r="K635" s="28" t="n">
        <v>26.8</v>
      </c>
      <c r="L635" s="28" t="n">
        <v>9.1</v>
      </c>
      <c r="M635" s="26" t="s">
        <v>179</v>
      </c>
      <c r="N635" s="26" t="n">
        <v>40</v>
      </c>
      <c r="O635" s="26" t="s">
        <v>3368</v>
      </c>
      <c r="P635" s="26" t="s">
        <v>3369</v>
      </c>
      <c r="Q635" s="26" t="s">
        <v>299</v>
      </c>
      <c r="R635" s="26" t="s">
        <v>171</v>
      </c>
      <c r="S635" s="26" t="s">
        <v>300</v>
      </c>
      <c r="T635" s="27" t="n">
        <v>46012</v>
      </c>
      <c r="U635" s="26" t="n">
        <v>2026</v>
      </c>
      <c r="V635" s="26"/>
    </row>
    <row r="636" customFormat="false" ht="15" hidden="false" customHeight="true" outlineLevel="0" collapsed="false">
      <c r="A636" s="29" t="s">
        <v>3370</v>
      </c>
      <c r="B636" s="29" t="n">
        <v>632</v>
      </c>
      <c r="C636" s="29" t="s">
        <v>286</v>
      </c>
      <c r="D636" s="29" t="s">
        <v>449</v>
      </c>
      <c r="E636" s="29" t="s">
        <v>188</v>
      </c>
      <c r="F636" s="29"/>
      <c r="G636" s="30" t="n">
        <v>45080</v>
      </c>
      <c r="H636" s="29" t="s">
        <v>295</v>
      </c>
      <c r="I636" s="29" t="s">
        <v>282</v>
      </c>
      <c r="J636" s="29" t="s">
        <v>218</v>
      </c>
      <c r="K636" s="31" t="n">
        <v>46.2</v>
      </c>
      <c r="L636" s="31" t="n">
        <v>13.5</v>
      </c>
      <c r="M636" s="29" t="s">
        <v>276</v>
      </c>
      <c r="N636" s="29" t="n">
        <v>40</v>
      </c>
      <c r="O636" s="29" t="s">
        <v>3371</v>
      </c>
      <c r="P636" s="29" t="s">
        <v>3372</v>
      </c>
      <c r="Q636" s="29" t="s">
        <v>170</v>
      </c>
      <c r="R636" s="29" t="s">
        <v>171</v>
      </c>
      <c r="S636" s="29" t="s">
        <v>172</v>
      </c>
      <c r="T636" s="30" t="n">
        <v>45992</v>
      </c>
      <c r="U636" s="29" t="n">
        <v>2026</v>
      </c>
      <c r="V636" s="29"/>
    </row>
    <row r="637" customFormat="false" ht="15" hidden="false" customHeight="true" outlineLevel="0" collapsed="false">
      <c r="A637" s="26" t="s">
        <v>3373</v>
      </c>
      <c r="B637" s="26" t="n">
        <v>633</v>
      </c>
      <c r="C637" s="26" t="s">
        <v>417</v>
      </c>
      <c r="D637" s="26" t="s">
        <v>582</v>
      </c>
      <c r="E637" s="26" t="s">
        <v>195</v>
      </c>
      <c r="F637" s="26" t="s">
        <v>2710</v>
      </c>
      <c r="G637" s="27" t="n">
        <v>45080</v>
      </c>
      <c r="H637" s="26" t="s">
        <v>177</v>
      </c>
      <c r="I637" s="26" t="s">
        <v>1829</v>
      </c>
      <c r="J637" s="26" t="s">
        <v>229</v>
      </c>
      <c r="K637" s="28" t="n">
        <v>37</v>
      </c>
      <c r="L637" s="28" t="n">
        <v>10.6</v>
      </c>
      <c r="M637" s="26" t="s">
        <v>209</v>
      </c>
      <c r="N637" s="26" t="n">
        <v>50</v>
      </c>
      <c r="O637" s="26" t="s">
        <v>3374</v>
      </c>
      <c r="P637" s="26" t="s">
        <v>3375</v>
      </c>
      <c r="Q637" s="26" t="s">
        <v>232</v>
      </c>
      <c r="R637" s="26" t="s">
        <v>183</v>
      </c>
      <c r="S637" s="26" t="s">
        <v>233</v>
      </c>
      <c r="T637" s="27" t="n">
        <v>46000</v>
      </c>
      <c r="U637" s="26" t="n">
        <v>2026</v>
      </c>
      <c r="V637" s="26"/>
    </row>
    <row r="638" customFormat="false" ht="15" hidden="false" customHeight="true" outlineLevel="0" collapsed="false">
      <c r="A638" s="29" t="s">
        <v>3376</v>
      </c>
      <c r="B638" s="29" t="n">
        <v>634</v>
      </c>
      <c r="C638" s="29" t="s">
        <v>174</v>
      </c>
      <c r="D638" s="29" t="s">
        <v>375</v>
      </c>
      <c r="E638" s="29" t="s">
        <v>226</v>
      </c>
      <c r="F638" s="29" t="s">
        <v>3377</v>
      </c>
      <c r="G638" s="30" t="n">
        <v>45080</v>
      </c>
      <c r="H638" s="29" t="s">
        <v>177</v>
      </c>
      <c r="I638" s="29" t="s">
        <v>3378</v>
      </c>
      <c r="J638" s="29" t="s">
        <v>198</v>
      </c>
      <c r="K638" s="31" t="n">
        <v>59</v>
      </c>
      <c r="L638" s="31" t="n">
        <v>19.2</v>
      </c>
      <c r="M638" s="29" t="s">
        <v>167</v>
      </c>
      <c r="N638" s="29" t="n">
        <v>36</v>
      </c>
      <c r="O638" s="29" t="s">
        <v>3379</v>
      </c>
      <c r="P638" s="29" t="s">
        <v>3380</v>
      </c>
      <c r="Q638" s="29" t="s">
        <v>212</v>
      </c>
      <c r="R638" s="29" t="s">
        <v>171</v>
      </c>
      <c r="S638" s="29" t="s">
        <v>213</v>
      </c>
      <c r="T638" s="30" t="n">
        <v>46009</v>
      </c>
      <c r="U638" s="29" t="n">
        <v>2026</v>
      </c>
      <c r="V638" s="29"/>
    </row>
    <row r="639" customFormat="false" ht="15" hidden="false" customHeight="true" outlineLevel="0" collapsed="false">
      <c r="A639" s="26" t="s">
        <v>3381</v>
      </c>
      <c r="B639" s="26" t="n">
        <v>635</v>
      </c>
      <c r="C639" s="26" t="s">
        <v>889</v>
      </c>
      <c r="D639" s="26" t="s">
        <v>3382</v>
      </c>
      <c r="E639" s="26" t="s">
        <v>311</v>
      </c>
      <c r="F639" s="26" t="s">
        <v>2588</v>
      </c>
      <c r="G639" s="27" t="n">
        <v>45081</v>
      </c>
      <c r="H639" s="26" t="s">
        <v>177</v>
      </c>
      <c r="I639" s="26" t="s">
        <v>3383</v>
      </c>
      <c r="J639" s="26" t="s">
        <v>383</v>
      </c>
      <c r="K639" s="28" t="n">
        <v>28.1</v>
      </c>
      <c r="L639" s="28" t="n">
        <v>9.2</v>
      </c>
      <c r="M639" s="26" t="s">
        <v>314</v>
      </c>
      <c r="N639" s="26" t="n">
        <v>24</v>
      </c>
      <c r="O639" s="26" t="s">
        <v>3384</v>
      </c>
      <c r="P639" s="26" t="s">
        <v>3385</v>
      </c>
      <c r="Q639" s="26" t="s">
        <v>330</v>
      </c>
      <c r="R639" s="26" t="s">
        <v>171</v>
      </c>
      <c r="S639" s="26" t="s">
        <v>331</v>
      </c>
      <c r="T639" s="27" t="n">
        <v>46016</v>
      </c>
      <c r="U639" s="26" t="n">
        <v>2026</v>
      </c>
      <c r="V639" s="26"/>
    </row>
    <row r="640" customFormat="false" ht="15" hidden="false" customHeight="true" outlineLevel="0" collapsed="false">
      <c r="A640" s="29" t="s">
        <v>3386</v>
      </c>
      <c r="B640" s="29" t="n">
        <v>636</v>
      </c>
      <c r="C640" s="29" t="s">
        <v>3287</v>
      </c>
      <c r="D640" s="29" t="s">
        <v>1294</v>
      </c>
      <c r="E640" s="29" t="s">
        <v>311</v>
      </c>
      <c r="F640" s="29" t="s">
        <v>3387</v>
      </c>
      <c r="G640" s="30" t="n">
        <v>45081</v>
      </c>
      <c r="H640" s="29" t="s">
        <v>295</v>
      </c>
      <c r="I640" s="29" t="s">
        <v>2558</v>
      </c>
      <c r="J640" s="29" t="s">
        <v>248</v>
      </c>
      <c r="K640" s="31" t="n">
        <v>26.3</v>
      </c>
      <c r="L640" s="31" t="n">
        <v>7.9</v>
      </c>
      <c r="M640" s="29" t="s">
        <v>199</v>
      </c>
      <c r="N640" s="29" t="n">
        <v>40</v>
      </c>
      <c r="O640" s="29" t="s">
        <v>3388</v>
      </c>
      <c r="P640" s="29" t="s">
        <v>3389</v>
      </c>
      <c r="Q640" s="29" t="s">
        <v>461</v>
      </c>
      <c r="R640" s="29" t="s">
        <v>183</v>
      </c>
      <c r="S640" s="29" t="s">
        <v>462</v>
      </c>
      <c r="T640" s="30" t="n">
        <v>46009</v>
      </c>
      <c r="U640" s="29" t="n">
        <v>2026</v>
      </c>
      <c r="V640" s="29"/>
    </row>
    <row r="641" customFormat="false" ht="15" hidden="false" customHeight="true" outlineLevel="0" collapsed="false">
      <c r="A641" s="26" t="s">
        <v>3390</v>
      </c>
      <c r="B641" s="26" t="n">
        <v>637</v>
      </c>
      <c r="C641" s="26" t="s">
        <v>286</v>
      </c>
      <c r="D641" s="26" t="s">
        <v>1166</v>
      </c>
      <c r="E641" s="26" t="s">
        <v>311</v>
      </c>
      <c r="F641" s="26" t="s">
        <v>3391</v>
      </c>
      <c r="G641" s="27" t="n">
        <v>45081</v>
      </c>
      <c r="H641" s="26" t="s">
        <v>295</v>
      </c>
      <c r="I641" s="26" t="s">
        <v>1929</v>
      </c>
      <c r="J641" s="26" t="s">
        <v>208</v>
      </c>
      <c r="K641" s="28" t="n">
        <v>26.7</v>
      </c>
      <c r="L641" s="28" t="n">
        <v>7.9</v>
      </c>
      <c r="M641" s="26" t="s">
        <v>179</v>
      </c>
      <c r="N641" s="26" t="n">
        <v>40</v>
      </c>
      <c r="O641" s="26" t="s">
        <v>3392</v>
      </c>
      <c r="P641" s="26" t="s">
        <v>3393</v>
      </c>
      <c r="Q641" s="26" t="s">
        <v>240</v>
      </c>
      <c r="R641" s="26" t="s">
        <v>171</v>
      </c>
      <c r="S641" s="26" t="s">
        <v>241</v>
      </c>
      <c r="T641" s="27" t="n">
        <v>45999</v>
      </c>
      <c r="U641" s="26" t="n">
        <v>2026</v>
      </c>
      <c r="V641" s="26"/>
    </row>
    <row r="642" customFormat="false" ht="15" hidden="false" customHeight="true" outlineLevel="0" collapsed="false">
      <c r="A642" s="29" t="s">
        <v>3394</v>
      </c>
      <c r="B642" s="29" t="n">
        <v>638</v>
      </c>
      <c r="C642" s="29" t="s">
        <v>3395</v>
      </c>
      <c r="D642" s="29" t="s">
        <v>816</v>
      </c>
      <c r="E642" s="29" t="s">
        <v>188</v>
      </c>
      <c r="F642" s="29"/>
      <c r="G642" s="30" t="n">
        <v>45082</v>
      </c>
      <c r="H642" s="29" t="s">
        <v>177</v>
      </c>
      <c r="I642" s="29" t="s">
        <v>600</v>
      </c>
      <c r="J642" s="29" t="s">
        <v>198</v>
      </c>
      <c r="K642" s="31" t="n">
        <v>32.8</v>
      </c>
      <c r="L642" s="31" t="n">
        <v>10.1</v>
      </c>
      <c r="M642" s="29" t="s">
        <v>209</v>
      </c>
      <c r="N642" s="29" t="n">
        <v>40</v>
      </c>
      <c r="O642" s="29" t="s">
        <v>3396</v>
      </c>
      <c r="P642" s="29" t="s">
        <v>3397</v>
      </c>
      <c r="Q642" s="29" t="s">
        <v>221</v>
      </c>
      <c r="R642" s="29" t="s">
        <v>183</v>
      </c>
      <c r="S642" s="29" t="s">
        <v>222</v>
      </c>
      <c r="T642" s="30" t="n">
        <v>46002</v>
      </c>
      <c r="U642" s="29" t="n">
        <v>2026</v>
      </c>
      <c r="V642" s="29"/>
    </row>
    <row r="643" customFormat="false" ht="15" hidden="false" customHeight="true" outlineLevel="0" collapsed="false">
      <c r="A643" s="26" t="s">
        <v>3398</v>
      </c>
      <c r="B643" s="26" t="n">
        <v>639</v>
      </c>
      <c r="C643" s="26" t="s">
        <v>3399</v>
      </c>
      <c r="D643" s="26" t="s">
        <v>599</v>
      </c>
      <c r="E643" s="26" t="s">
        <v>311</v>
      </c>
      <c r="F643" s="26" t="s">
        <v>3400</v>
      </c>
      <c r="G643" s="27" t="n">
        <v>45082</v>
      </c>
      <c r="H643" s="26" t="s">
        <v>177</v>
      </c>
      <c r="I643" s="26" t="s">
        <v>3401</v>
      </c>
      <c r="J643" s="26" t="s">
        <v>198</v>
      </c>
      <c r="K643" s="28" t="n">
        <v>49.7</v>
      </c>
      <c r="L643" s="28" t="n">
        <v>14.3</v>
      </c>
      <c r="M643" s="26" t="s">
        <v>179</v>
      </c>
      <c r="N643" s="26" t="n">
        <v>45</v>
      </c>
      <c r="O643" s="26" t="s">
        <v>3402</v>
      </c>
      <c r="P643" s="26" t="s">
        <v>3403</v>
      </c>
      <c r="Q643" s="26" t="s">
        <v>299</v>
      </c>
      <c r="R643" s="26" t="s">
        <v>171</v>
      </c>
      <c r="S643" s="26" t="s">
        <v>300</v>
      </c>
      <c r="T643" s="27" t="n">
        <v>46018</v>
      </c>
      <c r="U643" s="26" t="n">
        <v>2026</v>
      </c>
      <c r="V643" s="26"/>
    </row>
    <row r="644" customFormat="false" ht="15" hidden="false" customHeight="true" outlineLevel="0" collapsed="false">
      <c r="A644" s="29" t="s">
        <v>3404</v>
      </c>
      <c r="B644" s="29" t="n">
        <v>640</v>
      </c>
      <c r="C644" s="29" t="s">
        <v>355</v>
      </c>
      <c r="D644" s="29" t="s">
        <v>661</v>
      </c>
      <c r="E644" s="29" t="s">
        <v>206</v>
      </c>
      <c r="F644" s="29"/>
      <c r="G644" s="30" t="n">
        <v>45083</v>
      </c>
      <c r="H644" s="29" t="s">
        <v>177</v>
      </c>
      <c r="I644" s="29" t="s">
        <v>1353</v>
      </c>
      <c r="J644" s="29" t="s">
        <v>198</v>
      </c>
      <c r="K644" s="31" t="n">
        <v>61.3</v>
      </c>
      <c r="L644" s="31" t="n">
        <v>21</v>
      </c>
      <c r="M644" s="29" t="s">
        <v>167</v>
      </c>
      <c r="N644" s="29" t="n">
        <v>45</v>
      </c>
      <c r="O644" s="29" t="s">
        <v>3405</v>
      </c>
      <c r="P644" s="29" t="s">
        <v>3406</v>
      </c>
      <c r="Q644" s="29" t="s">
        <v>262</v>
      </c>
      <c r="R644" s="29" t="s">
        <v>171</v>
      </c>
      <c r="S644" s="29" t="s">
        <v>263</v>
      </c>
      <c r="T644" s="30" t="n">
        <v>46002</v>
      </c>
      <c r="U644" s="29" t="n">
        <v>2026</v>
      </c>
      <c r="V644" s="29"/>
    </row>
    <row r="645" customFormat="false" ht="15" hidden="false" customHeight="true" outlineLevel="0" collapsed="false">
      <c r="A645" s="26" t="s">
        <v>3407</v>
      </c>
      <c r="B645" s="26" t="n">
        <v>641</v>
      </c>
      <c r="C645" s="26" t="s">
        <v>1334</v>
      </c>
      <c r="D645" s="26" t="s">
        <v>1225</v>
      </c>
      <c r="E645" s="26" t="s">
        <v>245</v>
      </c>
      <c r="F645" s="26" t="s">
        <v>1336</v>
      </c>
      <c r="G645" s="27" t="n">
        <v>45083</v>
      </c>
      <c r="H645" s="26" t="s">
        <v>177</v>
      </c>
      <c r="I645" s="26" t="s">
        <v>3199</v>
      </c>
      <c r="J645" s="26" t="s">
        <v>198</v>
      </c>
      <c r="K645" s="28" t="n">
        <v>19.2</v>
      </c>
      <c r="L645" s="28" t="n">
        <v>5.7</v>
      </c>
      <c r="M645" s="26" t="s">
        <v>167</v>
      </c>
      <c r="N645" s="26" t="n">
        <v>45</v>
      </c>
      <c r="O645" s="26" t="s">
        <v>3408</v>
      </c>
      <c r="P645" s="26" t="s">
        <v>3409</v>
      </c>
      <c r="Q645" s="26" t="s">
        <v>212</v>
      </c>
      <c r="R645" s="26" t="s">
        <v>171</v>
      </c>
      <c r="S645" s="26" t="s">
        <v>213</v>
      </c>
      <c r="T645" s="27" t="n">
        <v>46007</v>
      </c>
      <c r="U645" s="26" t="n">
        <v>2026</v>
      </c>
      <c r="V645" s="26"/>
    </row>
    <row r="646" customFormat="false" ht="15" hidden="false" customHeight="true" outlineLevel="0" collapsed="false">
      <c r="A646" s="29" t="s">
        <v>3410</v>
      </c>
      <c r="B646" s="29" t="n">
        <v>642</v>
      </c>
      <c r="C646" s="29" t="s">
        <v>3411</v>
      </c>
      <c r="D646" s="29" t="s">
        <v>3412</v>
      </c>
      <c r="E646" s="29" t="s">
        <v>311</v>
      </c>
      <c r="F646" s="29" t="s">
        <v>3413</v>
      </c>
      <c r="G646" s="30" t="n">
        <v>45083</v>
      </c>
      <c r="H646" s="29" t="s">
        <v>177</v>
      </c>
      <c r="I646" s="29" t="s">
        <v>3414</v>
      </c>
      <c r="J646" s="29" t="s">
        <v>229</v>
      </c>
      <c r="K646" s="31" t="n">
        <v>31</v>
      </c>
      <c r="L646" s="31" t="n">
        <v>9.3</v>
      </c>
      <c r="M646" s="29" t="s">
        <v>276</v>
      </c>
      <c r="N646" s="29" t="n">
        <v>40</v>
      </c>
      <c r="O646" s="29" t="s">
        <v>3415</v>
      </c>
      <c r="P646" s="29" t="s">
        <v>3416</v>
      </c>
      <c r="Q646" s="29" t="s">
        <v>461</v>
      </c>
      <c r="R646" s="29" t="s">
        <v>183</v>
      </c>
      <c r="S646" s="29" t="s">
        <v>462</v>
      </c>
      <c r="T646" s="30" t="n">
        <v>46004</v>
      </c>
      <c r="U646" s="29" t="n">
        <v>2026</v>
      </c>
      <c r="V646" s="29"/>
    </row>
    <row r="647" customFormat="false" ht="15" hidden="false" customHeight="true" outlineLevel="0" collapsed="false">
      <c r="A647" s="26" t="s">
        <v>3417</v>
      </c>
      <c r="B647" s="26" t="n">
        <v>643</v>
      </c>
      <c r="C647" s="26" t="s">
        <v>333</v>
      </c>
      <c r="D647" s="26" t="s">
        <v>1846</v>
      </c>
      <c r="E647" s="26" t="s">
        <v>188</v>
      </c>
      <c r="F647" s="26"/>
      <c r="G647" s="27" t="n">
        <v>45083</v>
      </c>
      <c r="H647" s="26" t="s">
        <v>177</v>
      </c>
      <c r="I647" s="26" t="s">
        <v>757</v>
      </c>
      <c r="J647" s="26" t="s">
        <v>218</v>
      </c>
      <c r="K647" s="28" t="n">
        <v>54.9</v>
      </c>
      <c r="L647" s="28" t="n">
        <v>17.1</v>
      </c>
      <c r="M647" s="26" t="s">
        <v>179</v>
      </c>
      <c r="N647" s="26" t="n">
        <v>40</v>
      </c>
      <c r="O647" s="26" t="s">
        <v>3418</v>
      </c>
      <c r="P647" s="26" t="s">
        <v>3419</v>
      </c>
      <c r="Q647" s="26" t="s">
        <v>338</v>
      </c>
      <c r="R647" s="26" t="s">
        <v>171</v>
      </c>
      <c r="S647" s="26" t="s">
        <v>339</v>
      </c>
      <c r="T647" s="27" t="n">
        <v>46013</v>
      </c>
      <c r="U647" s="26" t="n">
        <v>2026</v>
      </c>
      <c r="V647" s="26"/>
    </row>
    <row r="648" customFormat="false" ht="15" hidden="false" customHeight="true" outlineLevel="0" collapsed="false">
      <c r="A648" s="29" t="s">
        <v>3420</v>
      </c>
      <c r="B648" s="29" t="n">
        <v>644</v>
      </c>
      <c r="C648" s="29" t="s">
        <v>3142</v>
      </c>
      <c r="D648" s="29" t="s">
        <v>3421</v>
      </c>
      <c r="E648" s="29" t="s">
        <v>311</v>
      </c>
      <c r="F648" s="29" t="s">
        <v>3422</v>
      </c>
      <c r="G648" s="30" t="n">
        <v>45084</v>
      </c>
      <c r="H648" s="29" t="s">
        <v>177</v>
      </c>
      <c r="I648" s="29" t="s">
        <v>178</v>
      </c>
      <c r="J648" s="29" t="s">
        <v>208</v>
      </c>
      <c r="K648" s="31" t="n">
        <v>38.4</v>
      </c>
      <c r="L648" s="31" t="n">
        <v>12.5</v>
      </c>
      <c r="M648" s="29" t="s">
        <v>209</v>
      </c>
      <c r="N648" s="29" t="n">
        <v>36</v>
      </c>
      <c r="O648" s="29" t="s">
        <v>3423</v>
      </c>
      <c r="P648" s="29" t="s">
        <v>3424</v>
      </c>
      <c r="Q648" s="29" t="s">
        <v>202</v>
      </c>
      <c r="R648" s="29" t="s">
        <v>171</v>
      </c>
      <c r="S648" s="29" t="s">
        <v>203</v>
      </c>
      <c r="T648" s="30" t="n">
        <v>45997</v>
      </c>
      <c r="U648" s="29" t="n">
        <v>2026</v>
      </c>
      <c r="V648" s="29"/>
    </row>
    <row r="649" customFormat="false" ht="15" hidden="false" customHeight="true" outlineLevel="0" collapsed="false">
      <c r="A649" s="26" t="s">
        <v>3425</v>
      </c>
      <c r="B649" s="26" t="n">
        <v>645</v>
      </c>
      <c r="C649" s="26" t="s">
        <v>1213</v>
      </c>
      <c r="D649" s="26" t="s">
        <v>582</v>
      </c>
      <c r="E649" s="26" t="s">
        <v>311</v>
      </c>
      <c r="F649" s="26" t="s">
        <v>1643</v>
      </c>
      <c r="G649" s="27" t="n">
        <v>45085</v>
      </c>
      <c r="H649" s="26" t="s">
        <v>295</v>
      </c>
      <c r="I649" s="26" t="s">
        <v>3426</v>
      </c>
      <c r="J649" s="26" t="s">
        <v>208</v>
      </c>
      <c r="K649" s="28" t="n">
        <v>28.9</v>
      </c>
      <c r="L649" s="28" t="n">
        <v>9.5</v>
      </c>
      <c r="M649" s="26" t="s">
        <v>209</v>
      </c>
      <c r="N649" s="26" t="n">
        <v>24</v>
      </c>
      <c r="O649" s="26" t="s">
        <v>3427</v>
      </c>
      <c r="P649" s="26" t="s">
        <v>3428</v>
      </c>
      <c r="Q649" s="26" t="s">
        <v>170</v>
      </c>
      <c r="R649" s="26" t="s">
        <v>171</v>
      </c>
      <c r="S649" s="26" t="s">
        <v>172</v>
      </c>
      <c r="T649" s="27" t="n">
        <v>46000</v>
      </c>
      <c r="U649" s="26" t="n">
        <v>2026</v>
      </c>
      <c r="V649" s="26"/>
    </row>
    <row r="650" customFormat="false" ht="15" hidden="false" customHeight="true" outlineLevel="0" collapsed="false">
      <c r="A650" s="29" t="s">
        <v>3429</v>
      </c>
      <c r="B650" s="29" t="n">
        <v>646</v>
      </c>
      <c r="C650" s="29" t="s">
        <v>1474</v>
      </c>
      <c r="D650" s="29" t="s">
        <v>266</v>
      </c>
      <c r="E650" s="29" t="s">
        <v>188</v>
      </c>
      <c r="F650" s="29"/>
      <c r="G650" s="30" t="n">
        <v>45085</v>
      </c>
      <c r="H650" s="29" t="s">
        <v>164</v>
      </c>
      <c r="I650" s="29" t="s">
        <v>3430</v>
      </c>
      <c r="J650" s="29" t="s">
        <v>322</v>
      </c>
      <c r="K650" s="31" t="n">
        <v>33.8</v>
      </c>
      <c r="L650" s="31" t="n">
        <v>10.3</v>
      </c>
      <c r="M650" s="29" t="s">
        <v>179</v>
      </c>
      <c r="N650" s="29" t="n">
        <v>24</v>
      </c>
      <c r="O650" s="29" t="s">
        <v>3431</v>
      </c>
      <c r="P650" s="29" t="s">
        <v>3432</v>
      </c>
      <c r="Q650" s="29" t="s">
        <v>232</v>
      </c>
      <c r="R650" s="29" t="s">
        <v>183</v>
      </c>
      <c r="S650" s="29" t="s">
        <v>233</v>
      </c>
      <c r="T650" s="29"/>
      <c r="U650" s="29" t="n">
        <v>2022</v>
      </c>
      <c r="V650" s="29"/>
    </row>
    <row r="651" customFormat="false" ht="15" hidden="false" customHeight="true" outlineLevel="0" collapsed="false">
      <c r="A651" s="26" t="s">
        <v>3433</v>
      </c>
      <c r="B651" s="26" t="n">
        <v>647</v>
      </c>
      <c r="C651" s="26" t="s">
        <v>187</v>
      </c>
      <c r="D651" s="26" t="s">
        <v>1481</v>
      </c>
      <c r="E651" s="26" t="s">
        <v>188</v>
      </c>
      <c r="F651" s="26"/>
      <c r="G651" s="27" t="n">
        <v>45086</v>
      </c>
      <c r="H651" s="26" t="s">
        <v>177</v>
      </c>
      <c r="I651" s="26" t="s">
        <v>2294</v>
      </c>
      <c r="J651" s="26" t="s">
        <v>270</v>
      </c>
      <c r="K651" s="28" t="n">
        <v>24.6</v>
      </c>
      <c r="L651" s="28" t="n">
        <v>8.9</v>
      </c>
      <c r="M651" s="26" t="s">
        <v>276</v>
      </c>
      <c r="N651" s="26" t="n">
        <v>36</v>
      </c>
      <c r="O651" s="26" t="s">
        <v>3434</v>
      </c>
      <c r="P651" s="26" t="s">
        <v>3435</v>
      </c>
      <c r="Q651" s="26" t="s">
        <v>252</v>
      </c>
      <c r="R651" s="26" t="s">
        <v>171</v>
      </c>
      <c r="S651" s="26" t="s">
        <v>253</v>
      </c>
      <c r="T651" s="27" t="n">
        <v>46015</v>
      </c>
      <c r="U651" s="26" t="n">
        <v>2026</v>
      </c>
      <c r="V651" s="26"/>
    </row>
    <row r="652" customFormat="false" ht="15" hidden="false" customHeight="true" outlineLevel="0" collapsed="false">
      <c r="A652" s="29" t="s">
        <v>3436</v>
      </c>
      <c r="B652" s="29" t="n">
        <v>648</v>
      </c>
      <c r="C652" s="29" t="s">
        <v>3437</v>
      </c>
      <c r="D652" s="29" t="s">
        <v>576</v>
      </c>
      <c r="E652" s="29" t="s">
        <v>311</v>
      </c>
      <c r="F652" s="29" t="s">
        <v>3438</v>
      </c>
      <c r="G652" s="30" t="n">
        <v>45087</v>
      </c>
      <c r="H652" s="29" t="s">
        <v>177</v>
      </c>
      <c r="I652" s="29" t="s">
        <v>3316</v>
      </c>
      <c r="J652" s="29" t="s">
        <v>345</v>
      </c>
      <c r="K652" s="31" t="n">
        <v>25.6</v>
      </c>
      <c r="L652" s="31" t="n">
        <v>7.5</v>
      </c>
      <c r="M652" s="29" t="s">
        <v>179</v>
      </c>
      <c r="N652" s="29" t="n">
        <v>28</v>
      </c>
      <c r="O652" s="29" t="s">
        <v>3439</v>
      </c>
      <c r="P652" s="29" t="s">
        <v>3440</v>
      </c>
      <c r="Q652" s="29" t="s">
        <v>240</v>
      </c>
      <c r="R652" s="29" t="s">
        <v>171</v>
      </c>
      <c r="S652" s="29" t="s">
        <v>241</v>
      </c>
      <c r="T652" s="30" t="n">
        <v>46005</v>
      </c>
      <c r="U652" s="29" t="n">
        <v>2026</v>
      </c>
      <c r="V652" s="29"/>
    </row>
    <row r="653" customFormat="false" ht="15" hidden="false" customHeight="true" outlineLevel="0" collapsed="false">
      <c r="A653" s="26" t="s">
        <v>3441</v>
      </c>
      <c r="B653" s="26" t="n">
        <v>649</v>
      </c>
      <c r="C653" s="26" t="s">
        <v>3442</v>
      </c>
      <c r="D653" s="26" t="s">
        <v>1301</v>
      </c>
      <c r="E653" s="26" t="s">
        <v>311</v>
      </c>
      <c r="F653" s="26" t="s">
        <v>3443</v>
      </c>
      <c r="G653" s="27" t="n">
        <v>45088</v>
      </c>
      <c r="H653" s="26" t="s">
        <v>177</v>
      </c>
      <c r="I653" s="26" t="s">
        <v>3444</v>
      </c>
      <c r="J653" s="26" t="s">
        <v>208</v>
      </c>
      <c r="K653" s="28" t="n">
        <v>50.1</v>
      </c>
      <c r="L653" s="28" t="n">
        <v>17.2</v>
      </c>
      <c r="M653" s="26" t="s">
        <v>209</v>
      </c>
      <c r="N653" s="26" t="n">
        <v>28</v>
      </c>
      <c r="O653" s="26" t="s">
        <v>3445</v>
      </c>
      <c r="P653" s="26" t="s">
        <v>3446</v>
      </c>
      <c r="Q653" s="26" t="s">
        <v>232</v>
      </c>
      <c r="R653" s="26" t="s">
        <v>183</v>
      </c>
      <c r="S653" s="26" t="s">
        <v>233</v>
      </c>
      <c r="T653" s="27" t="n">
        <v>46018</v>
      </c>
      <c r="U653" s="26" t="n">
        <v>2026</v>
      </c>
      <c r="V653" s="26"/>
    </row>
    <row r="654" customFormat="false" ht="15" hidden="false" customHeight="true" outlineLevel="0" collapsed="false">
      <c r="A654" s="29" t="s">
        <v>3447</v>
      </c>
      <c r="B654" s="29" t="n">
        <v>650</v>
      </c>
      <c r="C654" s="29" t="s">
        <v>3448</v>
      </c>
      <c r="D654" s="29" t="s">
        <v>350</v>
      </c>
      <c r="E654" s="29" t="s">
        <v>162</v>
      </c>
      <c r="F654" s="29" t="s">
        <v>3449</v>
      </c>
      <c r="G654" s="30" t="n">
        <v>45088</v>
      </c>
      <c r="H654" s="29" t="s">
        <v>177</v>
      </c>
      <c r="I654" s="29" t="s">
        <v>3316</v>
      </c>
      <c r="J654" s="29" t="s">
        <v>198</v>
      </c>
      <c r="K654" s="31" t="n">
        <v>41.2</v>
      </c>
      <c r="L654" s="31" t="n">
        <v>12.9</v>
      </c>
      <c r="M654" s="29" t="s">
        <v>179</v>
      </c>
      <c r="N654" s="29" t="n">
        <v>50</v>
      </c>
      <c r="O654" s="29" t="s">
        <v>3450</v>
      </c>
      <c r="P654" s="29" t="s">
        <v>3451</v>
      </c>
      <c r="Q654" s="29" t="s">
        <v>262</v>
      </c>
      <c r="R654" s="29" t="s">
        <v>171</v>
      </c>
      <c r="S654" s="29" t="s">
        <v>263</v>
      </c>
      <c r="T654" s="30" t="n">
        <v>46010</v>
      </c>
      <c r="U654" s="29" t="n">
        <v>2026</v>
      </c>
      <c r="V654" s="29"/>
    </row>
    <row r="655" customFormat="false" ht="15" hidden="false" customHeight="true" outlineLevel="0" collapsed="false">
      <c r="A655" s="26" t="s">
        <v>3452</v>
      </c>
      <c r="B655" s="26" t="n">
        <v>651</v>
      </c>
      <c r="C655" s="26" t="s">
        <v>3453</v>
      </c>
      <c r="D655" s="26" t="s">
        <v>2821</v>
      </c>
      <c r="E655" s="26" t="s">
        <v>226</v>
      </c>
      <c r="F655" s="26" t="s">
        <v>3454</v>
      </c>
      <c r="G655" s="27" t="n">
        <v>45088</v>
      </c>
      <c r="H655" s="26" t="s">
        <v>177</v>
      </c>
      <c r="I655" s="26" t="s">
        <v>3444</v>
      </c>
      <c r="J655" s="26" t="s">
        <v>198</v>
      </c>
      <c r="K655" s="28" t="n">
        <v>23.2</v>
      </c>
      <c r="L655" s="28" t="n">
        <v>7.5</v>
      </c>
      <c r="M655" s="26" t="s">
        <v>314</v>
      </c>
      <c r="N655" s="26" t="n">
        <v>36</v>
      </c>
      <c r="O655" s="26" t="s">
        <v>3455</v>
      </c>
      <c r="P655" s="26" t="s">
        <v>3456</v>
      </c>
      <c r="Q655" s="26" t="s">
        <v>338</v>
      </c>
      <c r="R655" s="26" t="s">
        <v>171</v>
      </c>
      <c r="S655" s="26" t="s">
        <v>339</v>
      </c>
      <c r="T655" s="27" t="n">
        <v>46006</v>
      </c>
      <c r="U655" s="26" t="n">
        <v>2026</v>
      </c>
      <c r="V655" s="26"/>
    </row>
    <row r="656" customFormat="false" ht="15" hidden="false" customHeight="true" outlineLevel="0" collapsed="false">
      <c r="A656" s="29" t="s">
        <v>3457</v>
      </c>
      <c r="B656" s="29" t="n">
        <v>652</v>
      </c>
      <c r="C656" s="29" t="s">
        <v>286</v>
      </c>
      <c r="D656" s="29" t="s">
        <v>649</v>
      </c>
      <c r="E656" s="29" t="s">
        <v>206</v>
      </c>
      <c r="F656" s="29"/>
      <c r="G656" s="30" t="n">
        <v>45089</v>
      </c>
      <c r="H656" s="29" t="s">
        <v>177</v>
      </c>
      <c r="I656" s="29" t="s">
        <v>1751</v>
      </c>
      <c r="J656" s="29" t="s">
        <v>322</v>
      </c>
      <c r="K656" s="31" t="n">
        <v>25.7</v>
      </c>
      <c r="L656" s="31" t="n">
        <v>8.8</v>
      </c>
      <c r="M656" s="29" t="s">
        <v>314</v>
      </c>
      <c r="N656" s="29" t="n">
        <v>24</v>
      </c>
      <c r="O656" s="29" t="s">
        <v>3458</v>
      </c>
      <c r="P656" s="29" t="s">
        <v>3459</v>
      </c>
      <c r="Q656" s="29" t="s">
        <v>299</v>
      </c>
      <c r="R656" s="29" t="s">
        <v>171</v>
      </c>
      <c r="S656" s="29" t="s">
        <v>300</v>
      </c>
      <c r="T656" s="30" t="n">
        <v>45998</v>
      </c>
      <c r="U656" s="29" t="n">
        <v>2026</v>
      </c>
      <c r="V656" s="29"/>
    </row>
    <row r="657" customFormat="false" ht="15" hidden="false" customHeight="true" outlineLevel="0" collapsed="false">
      <c r="A657" s="26" t="s">
        <v>3460</v>
      </c>
      <c r="B657" s="26" t="n">
        <v>653</v>
      </c>
      <c r="C657" s="26" t="s">
        <v>3461</v>
      </c>
      <c r="D657" s="26" t="s">
        <v>2153</v>
      </c>
      <c r="E657" s="26" t="s">
        <v>206</v>
      </c>
      <c r="F657" s="26"/>
      <c r="G657" s="27" t="n">
        <v>45089</v>
      </c>
      <c r="H657" s="26" t="s">
        <v>177</v>
      </c>
      <c r="I657" s="26" t="s">
        <v>3462</v>
      </c>
      <c r="J657" s="26" t="s">
        <v>208</v>
      </c>
      <c r="K657" s="28" t="n">
        <v>26.9</v>
      </c>
      <c r="L657" s="28" t="n">
        <v>9.5</v>
      </c>
      <c r="M657" s="26" t="s">
        <v>209</v>
      </c>
      <c r="N657" s="26" t="n">
        <v>28</v>
      </c>
      <c r="O657" s="26" t="s">
        <v>3463</v>
      </c>
      <c r="P657" s="26" t="s">
        <v>3464</v>
      </c>
      <c r="Q657" s="26" t="s">
        <v>330</v>
      </c>
      <c r="R657" s="26" t="s">
        <v>171</v>
      </c>
      <c r="S657" s="26" t="s">
        <v>331</v>
      </c>
      <c r="T657" s="27" t="n">
        <v>46011</v>
      </c>
      <c r="U657" s="26" t="n">
        <v>2026</v>
      </c>
      <c r="V657" s="26"/>
    </row>
    <row r="658" customFormat="false" ht="15" hidden="false" customHeight="true" outlineLevel="0" collapsed="false">
      <c r="A658" s="29" t="s">
        <v>3465</v>
      </c>
      <c r="B658" s="29" t="n">
        <v>654</v>
      </c>
      <c r="C658" s="29" t="s">
        <v>224</v>
      </c>
      <c r="D658" s="29" t="s">
        <v>3466</v>
      </c>
      <c r="E658" s="29" t="s">
        <v>311</v>
      </c>
      <c r="F658" s="29" t="s">
        <v>3467</v>
      </c>
      <c r="G658" s="30" t="n">
        <v>45089</v>
      </c>
      <c r="H658" s="29" t="s">
        <v>177</v>
      </c>
      <c r="I658" s="29" t="s">
        <v>3468</v>
      </c>
      <c r="J658" s="29" t="s">
        <v>166</v>
      </c>
      <c r="K658" s="31" t="n">
        <v>23.7</v>
      </c>
      <c r="L658" s="31" t="n">
        <v>7.7</v>
      </c>
      <c r="M658" s="29" t="s">
        <v>179</v>
      </c>
      <c r="N658" s="29" t="n">
        <v>32</v>
      </c>
      <c r="O658" s="29" t="s">
        <v>3469</v>
      </c>
      <c r="P658" s="29" t="s">
        <v>3470</v>
      </c>
      <c r="Q658" s="29" t="s">
        <v>202</v>
      </c>
      <c r="R658" s="29" t="s">
        <v>171</v>
      </c>
      <c r="S658" s="29" t="s">
        <v>203</v>
      </c>
      <c r="T658" s="30" t="n">
        <v>46003</v>
      </c>
      <c r="U658" s="29" t="n">
        <v>2026</v>
      </c>
      <c r="V658" s="29"/>
    </row>
    <row r="659" customFormat="false" ht="15" hidden="false" customHeight="true" outlineLevel="0" collapsed="false">
      <c r="A659" s="26" t="s">
        <v>3471</v>
      </c>
      <c r="B659" s="26" t="n">
        <v>655</v>
      </c>
      <c r="C659" s="26" t="s">
        <v>3472</v>
      </c>
      <c r="D659" s="26" t="s">
        <v>582</v>
      </c>
      <c r="E659" s="26" t="s">
        <v>188</v>
      </c>
      <c r="F659" s="26"/>
      <c r="G659" s="27" t="n">
        <v>45089</v>
      </c>
      <c r="H659" s="26" t="s">
        <v>1033</v>
      </c>
      <c r="I659" s="26" t="s">
        <v>2274</v>
      </c>
      <c r="J659" s="26" t="s">
        <v>383</v>
      </c>
      <c r="K659" s="28" t="n">
        <v>23</v>
      </c>
      <c r="L659" s="28" t="n">
        <v>8.1</v>
      </c>
      <c r="M659" s="26" t="s">
        <v>276</v>
      </c>
      <c r="N659" s="26" t="n">
        <v>40</v>
      </c>
      <c r="O659" s="26" t="s">
        <v>3473</v>
      </c>
      <c r="P659" s="26" t="s">
        <v>3474</v>
      </c>
      <c r="Q659" s="26" t="s">
        <v>212</v>
      </c>
      <c r="R659" s="26" t="s">
        <v>171</v>
      </c>
      <c r="S659" s="26" t="s">
        <v>213</v>
      </c>
      <c r="T659" s="27" t="n">
        <v>46012</v>
      </c>
      <c r="U659" s="26" t="n">
        <v>2026</v>
      </c>
      <c r="V659" s="26"/>
    </row>
    <row r="660" customFormat="false" ht="15" hidden="false" customHeight="true" outlineLevel="0" collapsed="false">
      <c r="A660" s="29" t="s">
        <v>3475</v>
      </c>
      <c r="B660" s="29" t="n">
        <v>656</v>
      </c>
      <c r="C660" s="29" t="s">
        <v>593</v>
      </c>
      <c r="D660" s="29" t="s">
        <v>362</v>
      </c>
      <c r="E660" s="29" t="s">
        <v>162</v>
      </c>
      <c r="F660" s="29" t="s">
        <v>3476</v>
      </c>
      <c r="G660" s="30" t="n">
        <v>45090</v>
      </c>
      <c r="H660" s="29" t="s">
        <v>177</v>
      </c>
      <c r="I660" s="29" t="s">
        <v>1885</v>
      </c>
      <c r="J660" s="29" t="s">
        <v>383</v>
      </c>
      <c r="K660" s="31" t="n">
        <v>41.2</v>
      </c>
      <c r="L660" s="31" t="n">
        <v>12.7</v>
      </c>
      <c r="M660" s="29" t="s">
        <v>249</v>
      </c>
      <c r="N660" s="29" t="n">
        <v>45</v>
      </c>
      <c r="O660" s="29" t="s">
        <v>3477</v>
      </c>
      <c r="P660" s="29" t="s">
        <v>3478</v>
      </c>
      <c r="Q660" s="29" t="s">
        <v>170</v>
      </c>
      <c r="R660" s="29" t="s">
        <v>171</v>
      </c>
      <c r="S660" s="29" t="s">
        <v>172</v>
      </c>
      <c r="T660" s="30" t="n">
        <v>45993</v>
      </c>
      <c r="U660" s="29" t="n">
        <v>2026</v>
      </c>
      <c r="V660" s="29"/>
    </row>
    <row r="661" customFormat="false" ht="15" hidden="false" customHeight="true" outlineLevel="0" collapsed="false">
      <c r="A661" s="26" t="s">
        <v>3479</v>
      </c>
      <c r="B661" s="26" t="n">
        <v>657</v>
      </c>
      <c r="C661" s="26" t="s">
        <v>3480</v>
      </c>
      <c r="D661" s="26" t="s">
        <v>497</v>
      </c>
      <c r="E661" s="26" t="s">
        <v>206</v>
      </c>
      <c r="F661" s="26"/>
      <c r="G661" s="27" t="n">
        <v>45090</v>
      </c>
      <c r="H661" s="26" t="s">
        <v>177</v>
      </c>
      <c r="I661" s="26" t="s">
        <v>558</v>
      </c>
      <c r="J661" s="26" t="s">
        <v>208</v>
      </c>
      <c r="K661" s="28" t="n">
        <v>46.9</v>
      </c>
      <c r="L661" s="28" t="n">
        <v>16.2</v>
      </c>
      <c r="M661" s="26" t="s">
        <v>179</v>
      </c>
      <c r="N661" s="26" t="n">
        <v>28</v>
      </c>
      <c r="O661" s="26" t="s">
        <v>3481</v>
      </c>
      <c r="P661" s="26" t="s">
        <v>3482</v>
      </c>
      <c r="Q661" s="26" t="s">
        <v>252</v>
      </c>
      <c r="R661" s="26" t="s">
        <v>171</v>
      </c>
      <c r="S661" s="26" t="s">
        <v>253</v>
      </c>
      <c r="T661" s="27" t="n">
        <v>45992</v>
      </c>
      <c r="U661" s="26" t="n">
        <v>2026</v>
      </c>
      <c r="V661" s="26"/>
    </row>
    <row r="662" customFormat="false" ht="15" hidden="false" customHeight="true" outlineLevel="0" collapsed="false">
      <c r="A662" s="29" t="s">
        <v>3483</v>
      </c>
      <c r="B662" s="29" t="n">
        <v>658</v>
      </c>
      <c r="C662" s="29" t="s">
        <v>3484</v>
      </c>
      <c r="D662" s="29" t="s">
        <v>3051</v>
      </c>
      <c r="E662" s="29" t="s">
        <v>206</v>
      </c>
      <c r="F662" s="29"/>
      <c r="G662" s="30" t="n">
        <v>45090</v>
      </c>
      <c r="H662" s="29" t="s">
        <v>177</v>
      </c>
      <c r="I662" s="29" t="s">
        <v>1029</v>
      </c>
      <c r="J662" s="29" t="s">
        <v>383</v>
      </c>
      <c r="K662" s="31" t="n">
        <v>25.8</v>
      </c>
      <c r="L662" s="31" t="n">
        <v>9.1</v>
      </c>
      <c r="M662" s="29" t="s">
        <v>179</v>
      </c>
      <c r="N662" s="29" t="n">
        <v>32</v>
      </c>
      <c r="O662" s="29" t="s">
        <v>3485</v>
      </c>
      <c r="P662" s="29" t="s">
        <v>3486</v>
      </c>
      <c r="Q662" s="29" t="s">
        <v>461</v>
      </c>
      <c r="R662" s="29" t="s">
        <v>183</v>
      </c>
      <c r="S662" s="29" t="s">
        <v>462</v>
      </c>
      <c r="T662" s="30" t="n">
        <v>45994</v>
      </c>
      <c r="U662" s="29" t="n">
        <v>2026</v>
      </c>
      <c r="V662" s="29"/>
    </row>
    <row r="663" customFormat="false" ht="15" hidden="false" customHeight="true" outlineLevel="0" collapsed="false">
      <c r="A663" s="26" t="s">
        <v>3487</v>
      </c>
      <c r="B663" s="26" t="n">
        <v>659</v>
      </c>
      <c r="C663" s="26" t="s">
        <v>193</v>
      </c>
      <c r="D663" s="26" t="s">
        <v>2119</v>
      </c>
      <c r="E663" s="26" t="s">
        <v>226</v>
      </c>
      <c r="F663" s="26" t="s">
        <v>3488</v>
      </c>
      <c r="G663" s="27" t="n">
        <v>45091</v>
      </c>
      <c r="H663" s="26" t="s">
        <v>177</v>
      </c>
      <c r="I663" s="26" t="s">
        <v>552</v>
      </c>
      <c r="J663" s="26" t="s">
        <v>208</v>
      </c>
      <c r="K663" s="28" t="n">
        <v>57.4</v>
      </c>
      <c r="L663" s="28" t="n">
        <v>18.6</v>
      </c>
      <c r="M663" s="26" t="s">
        <v>209</v>
      </c>
      <c r="N663" s="26" t="n">
        <v>36</v>
      </c>
      <c r="O663" s="26" t="s">
        <v>3489</v>
      </c>
      <c r="P663" s="26" t="s">
        <v>3490</v>
      </c>
      <c r="Q663" s="26" t="s">
        <v>212</v>
      </c>
      <c r="R663" s="26" t="s">
        <v>171</v>
      </c>
      <c r="S663" s="26" t="s">
        <v>213</v>
      </c>
      <c r="T663" s="27" t="n">
        <v>45994</v>
      </c>
      <c r="U663" s="26" t="n">
        <v>2026</v>
      </c>
      <c r="V663" s="26"/>
    </row>
    <row r="664" customFormat="false" ht="15" hidden="false" customHeight="true" outlineLevel="0" collapsed="false">
      <c r="A664" s="29" t="s">
        <v>3491</v>
      </c>
      <c r="B664" s="29" t="n">
        <v>660</v>
      </c>
      <c r="C664" s="29" t="s">
        <v>988</v>
      </c>
      <c r="D664" s="29" t="s">
        <v>884</v>
      </c>
      <c r="E664" s="29" t="s">
        <v>188</v>
      </c>
      <c r="F664" s="29"/>
      <c r="G664" s="30" t="n">
        <v>45091</v>
      </c>
      <c r="H664" s="29" t="s">
        <v>177</v>
      </c>
      <c r="I664" s="29" t="s">
        <v>3492</v>
      </c>
      <c r="J664" s="29" t="s">
        <v>383</v>
      </c>
      <c r="K664" s="31" t="n">
        <v>42.1</v>
      </c>
      <c r="L664" s="31" t="n">
        <v>13.6</v>
      </c>
      <c r="M664" s="29" t="s">
        <v>179</v>
      </c>
      <c r="N664" s="29" t="n">
        <v>40</v>
      </c>
      <c r="O664" s="29" t="s">
        <v>3493</v>
      </c>
      <c r="P664" s="29" t="s">
        <v>3494</v>
      </c>
      <c r="Q664" s="29" t="s">
        <v>338</v>
      </c>
      <c r="R664" s="29" t="s">
        <v>171</v>
      </c>
      <c r="S664" s="29" t="s">
        <v>339</v>
      </c>
      <c r="T664" s="30" t="n">
        <v>46011</v>
      </c>
      <c r="U664" s="29" t="n">
        <v>2026</v>
      </c>
      <c r="V664" s="29"/>
    </row>
    <row r="665" customFormat="false" ht="15" hidden="false" customHeight="true" outlineLevel="0" collapsed="false">
      <c r="A665" s="26" t="s">
        <v>3495</v>
      </c>
      <c r="B665" s="26" t="n">
        <v>661</v>
      </c>
      <c r="C665" s="26" t="s">
        <v>3496</v>
      </c>
      <c r="D665" s="26" t="s">
        <v>3497</v>
      </c>
      <c r="E665" s="26" t="s">
        <v>267</v>
      </c>
      <c r="F665" s="26" t="s">
        <v>3498</v>
      </c>
      <c r="G665" s="27" t="n">
        <v>45091</v>
      </c>
      <c r="H665" s="26" t="s">
        <v>177</v>
      </c>
      <c r="I665" s="26" t="s">
        <v>873</v>
      </c>
      <c r="J665" s="26" t="s">
        <v>270</v>
      </c>
      <c r="K665" s="28" t="n">
        <v>45.9</v>
      </c>
      <c r="L665" s="28" t="n">
        <v>15.1</v>
      </c>
      <c r="M665" s="26" t="s">
        <v>179</v>
      </c>
      <c r="N665" s="26" t="n">
        <v>28</v>
      </c>
      <c r="O665" s="26" t="s">
        <v>3499</v>
      </c>
      <c r="P665" s="26" t="s">
        <v>3500</v>
      </c>
      <c r="Q665" s="26" t="s">
        <v>202</v>
      </c>
      <c r="R665" s="26" t="s">
        <v>171</v>
      </c>
      <c r="S665" s="26" t="s">
        <v>203</v>
      </c>
      <c r="T665" s="27" t="n">
        <v>46019</v>
      </c>
      <c r="U665" s="26" t="n">
        <v>2026</v>
      </c>
      <c r="V665" s="26"/>
    </row>
    <row r="666" customFormat="false" ht="15" hidden="false" customHeight="true" outlineLevel="0" collapsed="false">
      <c r="A666" s="29" t="s">
        <v>3501</v>
      </c>
      <c r="B666" s="29" t="n">
        <v>662</v>
      </c>
      <c r="C666" s="29" t="s">
        <v>1088</v>
      </c>
      <c r="D666" s="29" t="s">
        <v>835</v>
      </c>
      <c r="E666" s="29" t="s">
        <v>245</v>
      </c>
      <c r="F666" s="29" t="s">
        <v>1532</v>
      </c>
      <c r="G666" s="30" t="n">
        <v>45091</v>
      </c>
      <c r="H666" s="29" t="s">
        <v>295</v>
      </c>
      <c r="I666" s="29" t="s">
        <v>288</v>
      </c>
      <c r="J666" s="29" t="s">
        <v>345</v>
      </c>
      <c r="K666" s="31" t="n">
        <v>24</v>
      </c>
      <c r="L666" s="31" t="n">
        <v>8.3</v>
      </c>
      <c r="M666" s="29" t="s">
        <v>179</v>
      </c>
      <c r="N666" s="29" t="n">
        <v>32</v>
      </c>
      <c r="O666" s="29" t="s">
        <v>3502</v>
      </c>
      <c r="P666" s="29" t="s">
        <v>3503</v>
      </c>
      <c r="Q666" s="29" t="s">
        <v>202</v>
      </c>
      <c r="R666" s="29" t="s">
        <v>171</v>
      </c>
      <c r="S666" s="29" t="s">
        <v>203</v>
      </c>
      <c r="T666" s="30" t="n">
        <v>45995</v>
      </c>
      <c r="U666" s="29" t="n">
        <v>2026</v>
      </c>
      <c r="V666" s="29"/>
    </row>
    <row r="667" customFormat="false" ht="15" hidden="false" customHeight="true" outlineLevel="0" collapsed="false">
      <c r="A667" s="26" t="s">
        <v>3504</v>
      </c>
      <c r="B667" s="26" t="n">
        <v>663</v>
      </c>
      <c r="C667" s="26" t="s">
        <v>3505</v>
      </c>
      <c r="D667" s="26" t="s">
        <v>1402</v>
      </c>
      <c r="E667" s="26" t="s">
        <v>267</v>
      </c>
      <c r="F667" s="26" t="s">
        <v>3506</v>
      </c>
      <c r="G667" s="27" t="n">
        <v>45092</v>
      </c>
      <c r="H667" s="26" t="s">
        <v>177</v>
      </c>
      <c r="I667" s="26" t="s">
        <v>885</v>
      </c>
      <c r="J667" s="26" t="s">
        <v>270</v>
      </c>
      <c r="K667" s="28" t="n">
        <v>41.5</v>
      </c>
      <c r="L667" s="28" t="n">
        <v>12.1</v>
      </c>
      <c r="M667" s="26" t="s">
        <v>179</v>
      </c>
      <c r="N667" s="26" t="n">
        <v>50</v>
      </c>
      <c r="O667" s="26" t="s">
        <v>3507</v>
      </c>
      <c r="P667" s="26" t="s">
        <v>3508</v>
      </c>
      <c r="Q667" s="26" t="s">
        <v>338</v>
      </c>
      <c r="R667" s="26" t="s">
        <v>171</v>
      </c>
      <c r="S667" s="26" t="s">
        <v>339</v>
      </c>
      <c r="T667" s="27" t="n">
        <v>45994</v>
      </c>
      <c r="U667" s="26" t="n">
        <v>2026</v>
      </c>
      <c r="V667" s="26"/>
    </row>
    <row r="668" customFormat="false" ht="15" hidden="false" customHeight="true" outlineLevel="0" collapsed="false">
      <c r="A668" s="29" t="s">
        <v>3509</v>
      </c>
      <c r="B668" s="29" t="n">
        <v>664</v>
      </c>
      <c r="C668" s="29" t="s">
        <v>543</v>
      </c>
      <c r="D668" s="29" t="s">
        <v>550</v>
      </c>
      <c r="E668" s="29" t="s">
        <v>245</v>
      </c>
      <c r="F668" s="29" t="s">
        <v>3510</v>
      </c>
      <c r="G668" s="30" t="n">
        <v>45092</v>
      </c>
      <c r="H668" s="29" t="s">
        <v>164</v>
      </c>
      <c r="I668" s="29" t="s">
        <v>3511</v>
      </c>
      <c r="J668" s="29" t="s">
        <v>259</v>
      </c>
      <c r="K668" s="31" t="n">
        <v>54.1</v>
      </c>
      <c r="L668" s="31" t="n">
        <v>17.1</v>
      </c>
      <c r="M668" s="29" t="s">
        <v>179</v>
      </c>
      <c r="N668" s="29" t="n">
        <v>24</v>
      </c>
      <c r="O668" s="29" t="s">
        <v>3512</v>
      </c>
      <c r="P668" s="29" t="s">
        <v>3513</v>
      </c>
      <c r="Q668" s="29" t="s">
        <v>461</v>
      </c>
      <c r="R668" s="29" t="s">
        <v>183</v>
      </c>
      <c r="S668" s="29" t="s">
        <v>462</v>
      </c>
      <c r="T668" s="29"/>
      <c r="U668" s="29" t="n">
        <v>2024</v>
      </c>
      <c r="V668" s="29"/>
    </row>
    <row r="669" customFormat="false" ht="15" hidden="false" customHeight="true" outlineLevel="0" collapsed="false">
      <c r="A669" s="26" t="s">
        <v>3514</v>
      </c>
      <c r="B669" s="26" t="n">
        <v>665</v>
      </c>
      <c r="C669" s="26" t="s">
        <v>442</v>
      </c>
      <c r="D669" s="26" t="s">
        <v>319</v>
      </c>
      <c r="E669" s="26" t="s">
        <v>311</v>
      </c>
      <c r="F669" s="26" t="s">
        <v>3515</v>
      </c>
      <c r="G669" s="27" t="n">
        <v>45092</v>
      </c>
      <c r="H669" s="26" t="s">
        <v>164</v>
      </c>
      <c r="I669" s="26" t="s">
        <v>1984</v>
      </c>
      <c r="J669" s="26" t="s">
        <v>166</v>
      </c>
      <c r="K669" s="28" t="n">
        <v>47.9</v>
      </c>
      <c r="L669" s="28" t="n">
        <v>13.6</v>
      </c>
      <c r="M669" s="26" t="s">
        <v>179</v>
      </c>
      <c r="N669" s="26" t="n">
        <v>40</v>
      </c>
      <c r="O669" s="26" t="s">
        <v>3516</v>
      </c>
      <c r="P669" s="26" t="s">
        <v>3517</v>
      </c>
      <c r="Q669" s="26" t="s">
        <v>262</v>
      </c>
      <c r="R669" s="26" t="s">
        <v>171</v>
      </c>
      <c r="S669" s="26" t="s">
        <v>263</v>
      </c>
      <c r="T669" s="26"/>
      <c r="U669" s="26" t="n">
        <v>2022</v>
      </c>
      <c r="V669" s="26"/>
    </row>
    <row r="670" customFormat="false" ht="15" hidden="false" customHeight="true" outlineLevel="0" collapsed="false">
      <c r="A670" s="29" t="s">
        <v>3518</v>
      </c>
      <c r="B670" s="29" t="n">
        <v>666</v>
      </c>
      <c r="C670" s="29" t="s">
        <v>3519</v>
      </c>
      <c r="D670" s="29" t="s">
        <v>1022</v>
      </c>
      <c r="E670" s="29" t="s">
        <v>206</v>
      </c>
      <c r="F670" s="29"/>
      <c r="G670" s="30" t="n">
        <v>45093</v>
      </c>
      <c r="H670" s="29" t="s">
        <v>177</v>
      </c>
      <c r="I670" s="29" t="s">
        <v>3520</v>
      </c>
      <c r="J670" s="29" t="s">
        <v>270</v>
      </c>
      <c r="K670" s="31" t="n">
        <v>58.5</v>
      </c>
      <c r="L670" s="31" t="n">
        <v>18.7</v>
      </c>
      <c r="M670" s="29" t="s">
        <v>209</v>
      </c>
      <c r="N670" s="29" t="n">
        <v>32</v>
      </c>
      <c r="O670" s="29" t="s">
        <v>3521</v>
      </c>
      <c r="P670" s="29" t="s">
        <v>3522</v>
      </c>
      <c r="Q670" s="29" t="s">
        <v>240</v>
      </c>
      <c r="R670" s="29" t="s">
        <v>171</v>
      </c>
      <c r="S670" s="29" t="s">
        <v>241</v>
      </c>
      <c r="T670" s="30" t="n">
        <v>46006</v>
      </c>
      <c r="U670" s="29" t="n">
        <v>2026</v>
      </c>
      <c r="V670" s="29"/>
    </row>
    <row r="671" customFormat="false" ht="15" hidden="false" customHeight="true" outlineLevel="0" collapsed="false">
      <c r="A671" s="26" t="s">
        <v>3523</v>
      </c>
      <c r="B671" s="26" t="n">
        <v>667</v>
      </c>
      <c r="C671" s="26" t="s">
        <v>1439</v>
      </c>
      <c r="D671" s="26" t="s">
        <v>3051</v>
      </c>
      <c r="E671" s="26" t="s">
        <v>195</v>
      </c>
      <c r="F671" s="26" t="s">
        <v>1862</v>
      </c>
      <c r="G671" s="27" t="n">
        <v>45093</v>
      </c>
      <c r="H671" s="26" t="s">
        <v>164</v>
      </c>
      <c r="I671" s="26" t="s">
        <v>2213</v>
      </c>
      <c r="J671" s="26" t="s">
        <v>208</v>
      </c>
      <c r="K671" s="28" t="n">
        <v>61.2</v>
      </c>
      <c r="L671" s="28" t="n">
        <v>20.8</v>
      </c>
      <c r="M671" s="26" t="s">
        <v>276</v>
      </c>
      <c r="N671" s="26" t="n">
        <v>40</v>
      </c>
      <c r="O671" s="26" t="s">
        <v>3524</v>
      </c>
      <c r="P671" s="26" t="s">
        <v>3525</v>
      </c>
      <c r="Q671" s="26" t="s">
        <v>221</v>
      </c>
      <c r="R671" s="26" t="s">
        <v>183</v>
      </c>
      <c r="S671" s="26" t="s">
        <v>222</v>
      </c>
      <c r="T671" s="26"/>
      <c r="U671" s="26" t="n">
        <v>2022</v>
      </c>
      <c r="V671" s="26"/>
    </row>
    <row r="672" customFormat="false" ht="15" hidden="false" customHeight="true" outlineLevel="0" collapsed="false">
      <c r="A672" s="29" t="s">
        <v>3526</v>
      </c>
      <c r="B672" s="29" t="n">
        <v>668</v>
      </c>
      <c r="C672" s="29" t="s">
        <v>983</v>
      </c>
      <c r="D672" s="29" t="s">
        <v>3527</v>
      </c>
      <c r="E672" s="29" t="s">
        <v>195</v>
      </c>
      <c r="F672" s="29" t="s">
        <v>3528</v>
      </c>
      <c r="G672" s="30" t="n">
        <v>45093</v>
      </c>
      <c r="H672" s="29" t="s">
        <v>177</v>
      </c>
      <c r="I672" s="29" t="s">
        <v>327</v>
      </c>
      <c r="J672" s="29" t="s">
        <v>229</v>
      </c>
      <c r="K672" s="31" t="n">
        <v>18.6</v>
      </c>
      <c r="L672" s="31" t="n">
        <v>5.7</v>
      </c>
      <c r="M672" s="29" t="s">
        <v>179</v>
      </c>
      <c r="N672" s="29" t="n">
        <v>28</v>
      </c>
      <c r="O672" s="29" t="s">
        <v>3529</v>
      </c>
      <c r="P672" s="29" t="s">
        <v>3530</v>
      </c>
      <c r="Q672" s="29" t="s">
        <v>330</v>
      </c>
      <c r="R672" s="29" t="s">
        <v>171</v>
      </c>
      <c r="S672" s="29" t="s">
        <v>331</v>
      </c>
      <c r="T672" s="30" t="n">
        <v>46004</v>
      </c>
      <c r="U672" s="29" t="n">
        <v>2026</v>
      </c>
      <c r="V672" s="29"/>
    </row>
    <row r="673" customFormat="false" ht="15" hidden="false" customHeight="true" outlineLevel="0" collapsed="false">
      <c r="A673" s="26" t="s">
        <v>3531</v>
      </c>
      <c r="B673" s="26" t="n">
        <v>669</v>
      </c>
      <c r="C673" s="26" t="s">
        <v>1553</v>
      </c>
      <c r="D673" s="26" t="s">
        <v>3532</v>
      </c>
      <c r="E673" s="26" t="s">
        <v>226</v>
      </c>
      <c r="F673" s="26" t="s">
        <v>3533</v>
      </c>
      <c r="G673" s="27" t="n">
        <v>45095</v>
      </c>
      <c r="H673" s="26" t="s">
        <v>295</v>
      </c>
      <c r="I673" s="26" t="s">
        <v>2352</v>
      </c>
      <c r="J673" s="26" t="s">
        <v>218</v>
      </c>
      <c r="K673" s="28" t="n">
        <v>41.1</v>
      </c>
      <c r="L673" s="28" t="n">
        <v>13.3</v>
      </c>
      <c r="M673" s="26" t="s">
        <v>179</v>
      </c>
      <c r="N673" s="26" t="n">
        <v>40</v>
      </c>
      <c r="O673" s="26" t="s">
        <v>3534</v>
      </c>
      <c r="P673" s="26" t="s">
        <v>3535</v>
      </c>
      <c r="Q673" s="26" t="s">
        <v>330</v>
      </c>
      <c r="R673" s="26" t="s">
        <v>171</v>
      </c>
      <c r="S673" s="26" t="s">
        <v>331</v>
      </c>
      <c r="T673" s="27" t="n">
        <v>45992</v>
      </c>
      <c r="U673" s="26" t="n">
        <v>2026</v>
      </c>
      <c r="V673" s="26"/>
    </row>
    <row r="674" customFormat="false" ht="15" hidden="false" customHeight="true" outlineLevel="0" collapsed="false">
      <c r="A674" s="29" t="s">
        <v>3536</v>
      </c>
      <c r="B674" s="29" t="n">
        <v>670</v>
      </c>
      <c r="C674" s="29" t="s">
        <v>3537</v>
      </c>
      <c r="D674" s="29" t="s">
        <v>2171</v>
      </c>
      <c r="E674" s="29" t="s">
        <v>195</v>
      </c>
      <c r="F674" s="29" t="s">
        <v>3538</v>
      </c>
      <c r="G674" s="30" t="n">
        <v>45095</v>
      </c>
      <c r="H674" s="29" t="s">
        <v>295</v>
      </c>
      <c r="I674" s="29" t="s">
        <v>1819</v>
      </c>
      <c r="J674" s="29" t="s">
        <v>322</v>
      </c>
      <c r="K674" s="31" t="n">
        <v>59</v>
      </c>
      <c r="L674" s="31" t="n">
        <v>17.3</v>
      </c>
      <c r="M674" s="29" t="s">
        <v>249</v>
      </c>
      <c r="N674" s="29" t="n">
        <v>40</v>
      </c>
      <c r="O674" s="29" t="s">
        <v>3539</v>
      </c>
      <c r="P674" s="29" t="s">
        <v>3540</v>
      </c>
      <c r="Q674" s="29" t="s">
        <v>240</v>
      </c>
      <c r="R674" s="29" t="s">
        <v>171</v>
      </c>
      <c r="S674" s="29" t="s">
        <v>241</v>
      </c>
      <c r="T674" s="30" t="n">
        <v>45997</v>
      </c>
      <c r="U674" s="29" t="n">
        <v>2026</v>
      </c>
      <c r="V674" s="29"/>
    </row>
    <row r="675" customFormat="false" ht="15" hidden="false" customHeight="true" outlineLevel="0" collapsed="false">
      <c r="A675" s="26" t="s">
        <v>3541</v>
      </c>
      <c r="B675" s="26" t="n">
        <v>671</v>
      </c>
      <c r="C675" s="26" t="s">
        <v>1236</v>
      </c>
      <c r="D675" s="26" t="s">
        <v>829</v>
      </c>
      <c r="E675" s="26" t="s">
        <v>206</v>
      </c>
      <c r="F675" s="26"/>
      <c r="G675" s="27" t="n">
        <v>45097</v>
      </c>
      <c r="H675" s="26" t="s">
        <v>177</v>
      </c>
      <c r="I675" s="26" t="s">
        <v>1560</v>
      </c>
      <c r="J675" s="26" t="s">
        <v>198</v>
      </c>
      <c r="K675" s="28" t="n">
        <v>49.8</v>
      </c>
      <c r="L675" s="28" t="n">
        <v>17.3</v>
      </c>
      <c r="M675" s="26" t="s">
        <v>179</v>
      </c>
      <c r="N675" s="26" t="n">
        <v>45</v>
      </c>
      <c r="O675" s="26" t="s">
        <v>3542</v>
      </c>
      <c r="P675" s="26" t="s">
        <v>3543</v>
      </c>
      <c r="Q675" s="26" t="s">
        <v>252</v>
      </c>
      <c r="R675" s="26" t="s">
        <v>171</v>
      </c>
      <c r="S675" s="26" t="s">
        <v>253</v>
      </c>
      <c r="T675" s="27" t="n">
        <v>46010</v>
      </c>
      <c r="U675" s="26" t="n">
        <v>2026</v>
      </c>
      <c r="V675" s="26"/>
    </row>
    <row r="676" customFormat="false" ht="15" hidden="false" customHeight="true" outlineLevel="0" collapsed="false">
      <c r="A676" s="29" t="s">
        <v>3544</v>
      </c>
      <c r="B676" s="29" t="n">
        <v>672</v>
      </c>
      <c r="C676" s="29" t="s">
        <v>160</v>
      </c>
      <c r="D676" s="29" t="s">
        <v>928</v>
      </c>
      <c r="E676" s="29" t="s">
        <v>245</v>
      </c>
      <c r="F676" s="29" t="s">
        <v>2222</v>
      </c>
      <c r="G676" s="30" t="n">
        <v>45097</v>
      </c>
      <c r="H676" s="29" t="s">
        <v>177</v>
      </c>
      <c r="I676" s="29" t="s">
        <v>1994</v>
      </c>
      <c r="J676" s="29" t="s">
        <v>248</v>
      </c>
      <c r="K676" s="31" t="n">
        <v>37.4</v>
      </c>
      <c r="L676" s="31" t="n">
        <v>10.6</v>
      </c>
      <c r="M676" s="29" t="s">
        <v>167</v>
      </c>
      <c r="N676" s="29" t="n">
        <v>45</v>
      </c>
      <c r="O676" s="29" t="s">
        <v>3545</v>
      </c>
      <c r="P676" s="29" t="s">
        <v>3546</v>
      </c>
      <c r="Q676" s="29" t="s">
        <v>221</v>
      </c>
      <c r="R676" s="29" t="s">
        <v>183</v>
      </c>
      <c r="S676" s="29" t="s">
        <v>222</v>
      </c>
      <c r="T676" s="30" t="n">
        <v>45996</v>
      </c>
      <c r="U676" s="29" t="n">
        <v>2026</v>
      </c>
      <c r="V676" s="29"/>
    </row>
    <row r="677" customFormat="false" ht="15" hidden="false" customHeight="true" outlineLevel="0" collapsed="false">
      <c r="A677" s="26" t="s">
        <v>3547</v>
      </c>
      <c r="B677" s="26" t="n">
        <v>673</v>
      </c>
      <c r="C677" s="26" t="s">
        <v>889</v>
      </c>
      <c r="D677" s="26" t="s">
        <v>636</v>
      </c>
      <c r="E677" s="26" t="s">
        <v>206</v>
      </c>
      <c r="F677" s="26"/>
      <c r="G677" s="27" t="n">
        <v>45097</v>
      </c>
      <c r="H677" s="26" t="s">
        <v>177</v>
      </c>
      <c r="I677" s="26" t="s">
        <v>3548</v>
      </c>
      <c r="J677" s="26" t="s">
        <v>345</v>
      </c>
      <c r="K677" s="28" t="n">
        <v>38.6</v>
      </c>
      <c r="L677" s="28" t="n">
        <v>12.1</v>
      </c>
      <c r="M677" s="26" t="s">
        <v>209</v>
      </c>
      <c r="N677" s="26" t="n">
        <v>36</v>
      </c>
      <c r="O677" s="26" t="s">
        <v>3549</v>
      </c>
      <c r="P677" s="26" t="s">
        <v>3550</v>
      </c>
      <c r="Q677" s="26" t="s">
        <v>232</v>
      </c>
      <c r="R677" s="26" t="s">
        <v>183</v>
      </c>
      <c r="S677" s="26" t="s">
        <v>233</v>
      </c>
      <c r="T677" s="27" t="n">
        <v>45993</v>
      </c>
      <c r="U677" s="26" t="n">
        <v>2026</v>
      </c>
      <c r="V677" s="26"/>
    </row>
    <row r="678" customFormat="false" ht="15" hidden="false" customHeight="true" outlineLevel="0" collapsed="false">
      <c r="A678" s="29" t="s">
        <v>3551</v>
      </c>
      <c r="B678" s="29" t="n">
        <v>674</v>
      </c>
      <c r="C678" s="29" t="s">
        <v>3267</v>
      </c>
      <c r="D678" s="29" t="s">
        <v>749</v>
      </c>
      <c r="E678" s="29" t="s">
        <v>226</v>
      </c>
      <c r="F678" s="29" t="s">
        <v>3552</v>
      </c>
      <c r="G678" s="30" t="n">
        <v>45098</v>
      </c>
      <c r="H678" s="29" t="s">
        <v>177</v>
      </c>
      <c r="I678" s="29" t="s">
        <v>1896</v>
      </c>
      <c r="J678" s="29" t="s">
        <v>259</v>
      </c>
      <c r="K678" s="31" t="n">
        <v>21.6</v>
      </c>
      <c r="L678" s="31" t="n">
        <v>7.6</v>
      </c>
      <c r="M678" s="29" t="s">
        <v>209</v>
      </c>
      <c r="N678" s="29" t="n">
        <v>50</v>
      </c>
      <c r="O678" s="29" t="s">
        <v>3553</v>
      </c>
      <c r="P678" s="29" t="s">
        <v>3554</v>
      </c>
      <c r="Q678" s="29" t="s">
        <v>240</v>
      </c>
      <c r="R678" s="29" t="s">
        <v>171</v>
      </c>
      <c r="S678" s="29" t="s">
        <v>241</v>
      </c>
      <c r="T678" s="30" t="n">
        <v>46011</v>
      </c>
      <c r="U678" s="29" t="n">
        <v>2026</v>
      </c>
      <c r="V678" s="29"/>
    </row>
    <row r="679" customFormat="false" ht="15" hidden="false" customHeight="true" outlineLevel="0" collapsed="false">
      <c r="A679" s="26" t="s">
        <v>3555</v>
      </c>
      <c r="B679" s="26" t="n">
        <v>675</v>
      </c>
      <c r="C679" s="26" t="s">
        <v>543</v>
      </c>
      <c r="D679" s="26" t="s">
        <v>1022</v>
      </c>
      <c r="E679" s="26" t="s">
        <v>188</v>
      </c>
      <c r="F679" s="26"/>
      <c r="G679" s="27" t="n">
        <v>45098</v>
      </c>
      <c r="H679" s="26" t="s">
        <v>177</v>
      </c>
      <c r="I679" s="26" t="s">
        <v>521</v>
      </c>
      <c r="J679" s="26" t="s">
        <v>166</v>
      </c>
      <c r="K679" s="28" t="n">
        <v>31.1</v>
      </c>
      <c r="L679" s="28" t="n">
        <v>10.8</v>
      </c>
      <c r="M679" s="26" t="s">
        <v>199</v>
      </c>
      <c r="N679" s="26" t="n">
        <v>50</v>
      </c>
      <c r="O679" s="26" t="s">
        <v>3556</v>
      </c>
      <c r="P679" s="26" t="s">
        <v>3557</v>
      </c>
      <c r="Q679" s="26" t="s">
        <v>252</v>
      </c>
      <c r="R679" s="26" t="s">
        <v>171</v>
      </c>
      <c r="S679" s="26" t="s">
        <v>253</v>
      </c>
      <c r="T679" s="27" t="n">
        <v>46007</v>
      </c>
      <c r="U679" s="26" t="n">
        <v>2026</v>
      </c>
      <c r="V679" s="26"/>
    </row>
    <row r="680" customFormat="false" ht="15" hidden="false" customHeight="true" outlineLevel="0" collapsed="false">
      <c r="A680" s="29" t="s">
        <v>3558</v>
      </c>
      <c r="B680" s="29" t="n">
        <v>676</v>
      </c>
      <c r="C680" s="29" t="s">
        <v>3559</v>
      </c>
      <c r="D680" s="29" t="s">
        <v>2534</v>
      </c>
      <c r="E680" s="29" t="s">
        <v>206</v>
      </c>
      <c r="F680" s="29"/>
      <c r="G680" s="30" t="n">
        <v>45099</v>
      </c>
      <c r="H680" s="29" t="s">
        <v>177</v>
      </c>
      <c r="I680" s="29" t="s">
        <v>552</v>
      </c>
      <c r="J680" s="29" t="s">
        <v>166</v>
      </c>
      <c r="K680" s="31" t="n">
        <v>20</v>
      </c>
      <c r="L680" s="31" t="n">
        <v>6</v>
      </c>
      <c r="M680" s="29" t="s">
        <v>199</v>
      </c>
      <c r="N680" s="29" t="n">
        <v>24</v>
      </c>
      <c r="O680" s="29" t="s">
        <v>3560</v>
      </c>
      <c r="P680" s="29" t="s">
        <v>3561</v>
      </c>
      <c r="Q680" s="29" t="s">
        <v>202</v>
      </c>
      <c r="R680" s="29" t="s">
        <v>171</v>
      </c>
      <c r="S680" s="29" t="s">
        <v>203</v>
      </c>
      <c r="T680" s="30" t="n">
        <v>46006</v>
      </c>
      <c r="U680" s="29" t="n">
        <v>2026</v>
      </c>
      <c r="V680" s="29"/>
    </row>
    <row r="681" customFormat="false" ht="15" hidden="false" customHeight="true" outlineLevel="0" collapsed="false">
      <c r="A681" s="26" t="s">
        <v>3562</v>
      </c>
      <c r="B681" s="26" t="n">
        <v>677</v>
      </c>
      <c r="C681" s="26" t="s">
        <v>3563</v>
      </c>
      <c r="D681" s="26" t="s">
        <v>816</v>
      </c>
      <c r="E681" s="26" t="s">
        <v>267</v>
      </c>
      <c r="F681" s="26" t="s">
        <v>3564</v>
      </c>
      <c r="G681" s="27" t="n">
        <v>45100</v>
      </c>
      <c r="H681" s="26" t="s">
        <v>164</v>
      </c>
      <c r="I681" s="26" t="s">
        <v>1716</v>
      </c>
      <c r="J681" s="26" t="s">
        <v>198</v>
      </c>
      <c r="K681" s="28" t="n">
        <v>57.7</v>
      </c>
      <c r="L681" s="28" t="n">
        <v>18.4</v>
      </c>
      <c r="M681" s="26" t="s">
        <v>167</v>
      </c>
      <c r="N681" s="26" t="n">
        <v>32</v>
      </c>
      <c r="O681" s="26" t="s">
        <v>3565</v>
      </c>
      <c r="P681" s="26" t="s">
        <v>3566</v>
      </c>
      <c r="Q681" s="26" t="s">
        <v>212</v>
      </c>
      <c r="R681" s="26" t="s">
        <v>171</v>
      </c>
      <c r="S681" s="26" t="s">
        <v>213</v>
      </c>
      <c r="T681" s="26"/>
      <c r="U681" s="26" t="n">
        <v>2023</v>
      </c>
      <c r="V681" s="26"/>
    </row>
    <row r="682" customFormat="false" ht="15" hidden="false" customHeight="true" outlineLevel="0" collapsed="false">
      <c r="A682" s="29" t="s">
        <v>3567</v>
      </c>
      <c r="B682" s="29" t="n">
        <v>678</v>
      </c>
      <c r="C682" s="29" t="s">
        <v>3568</v>
      </c>
      <c r="D682" s="29" t="s">
        <v>1455</v>
      </c>
      <c r="E682" s="29" t="s">
        <v>206</v>
      </c>
      <c r="F682" s="29"/>
      <c r="G682" s="30" t="n">
        <v>45100</v>
      </c>
      <c r="H682" s="29" t="s">
        <v>295</v>
      </c>
      <c r="I682" s="29" t="s">
        <v>3569</v>
      </c>
      <c r="J682" s="29" t="s">
        <v>229</v>
      </c>
      <c r="K682" s="31" t="n">
        <v>36.9</v>
      </c>
      <c r="L682" s="31" t="n">
        <v>11.9</v>
      </c>
      <c r="M682" s="29" t="s">
        <v>199</v>
      </c>
      <c r="N682" s="29" t="n">
        <v>28</v>
      </c>
      <c r="O682" s="29" t="s">
        <v>3570</v>
      </c>
      <c r="P682" s="29" t="s">
        <v>3571</v>
      </c>
      <c r="Q682" s="29" t="s">
        <v>182</v>
      </c>
      <c r="R682" s="29" t="s">
        <v>183</v>
      </c>
      <c r="S682" s="29" t="s">
        <v>184</v>
      </c>
      <c r="T682" s="30" t="n">
        <v>45997</v>
      </c>
      <c r="U682" s="29" t="n">
        <v>2026</v>
      </c>
      <c r="V682" s="29"/>
    </row>
    <row r="683" customFormat="false" ht="15" hidden="false" customHeight="true" outlineLevel="0" collapsed="false">
      <c r="A683" s="26" t="s">
        <v>3572</v>
      </c>
      <c r="B683" s="26" t="n">
        <v>679</v>
      </c>
      <c r="C683" s="26" t="s">
        <v>3573</v>
      </c>
      <c r="D683" s="26" t="s">
        <v>3574</v>
      </c>
      <c r="E683" s="26" t="s">
        <v>267</v>
      </c>
      <c r="F683" s="26" t="s">
        <v>3575</v>
      </c>
      <c r="G683" s="27" t="n">
        <v>45100</v>
      </c>
      <c r="H683" s="26" t="s">
        <v>177</v>
      </c>
      <c r="I683" s="26" t="s">
        <v>1727</v>
      </c>
      <c r="J683" s="26" t="s">
        <v>166</v>
      </c>
      <c r="K683" s="28" t="n">
        <v>20.7</v>
      </c>
      <c r="L683" s="28" t="n">
        <v>6.9</v>
      </c>
      <c r="M683" s="26" t="s">
        <v>209</v>
      </c>
      <c r="N683" s="26" t="n">
        <v>32</v>
      </c>
      <c r="O683" s="26" t="s">
        <v>3576</v>
      </c>
      <c r="P683" s="26" t="s">
        <v>3577</v>
      </c>
      <c r="Q683" s="26" t="s">
        <v>221</v>
      </c>
      <c r="R683" s="26" t="s">
        <v>183</v>
      </c>
      <c r="S683" s="26" t="s">
        <v>222</v>
      </c>
      <c r="T683" s="27" t="n">
        <v>46017</v>
      </c>
      <c r="U683" s="26" t="n">
        <v>2026</v>
      </c>
      <c r="V683" s="26"/>
    </row>
    <row r="684" customFormat="false" ht="15" hidden="false" customHeight="true" outlineLevel="0" collapsed="false">
      <c r="A684" s="29" t="s">
        <v>3578</v>
      </c>
      <c r="B684" s="29" t="n">
        <v>680</v>
      </c>
      <c r="C684" s="29" t="s">
        <v>994</v>
      </c>
      <c r="D684" s="29" t="s">
        <v>1362</v>
      </c>
      <c r="E684" s="29" t="s">
        <v>188</v>
      </c>
      <c r="F684" s="29"/>
      <c r="G684" s="30" t="n">
        <v>45101</v>
      </c>
      <c r="H684" s="29" t="s">
        <v>177</v>
      </c>
      <c r="I684" s="29" t="s">
        <v>885</v>
      </c>
      <c r="J684" s="29" t="s">
        <v>383</v>
      </c>
      <c r="K684" s="31" t="n">
        <v>21.4</v>
      </c>
      <c r="L684" s="31" t="n">
        <v>6.8</v>
      </c>
      <c r="M684" s="29" t="s">
        <v>276</v>
      </c>
      <c r="N684" s="29" t="n">
        <v>36</v>
      </c>
      <c r="O684" s="29" t="s">
        <v>3579</v>
      </c>
      <c r="P684" s="29" t="s">
        <v>3580</v>
      </c>
      <c r="Q684" s="29" t="s">
        <v>170</v>
      </c>
      <c r="R684" s="29" t="s">
        <v>171</v>
      </c>
      <c r="S684" s="29" t="s">
        <v>172</v>
      </c>
      <c r="T684" s="30" t="n">
        <v>45995</v>
      </c>
      <c r="U684" s="29" t="n">
        <v>2026</v>
      </c>
      <c r="V684" s="29"/>
    </row>
    <row r="685" customFormat="false" ht="15" hidden="false" customHeight="true" outlineLevel="0" collapsed="false">
      <c r="A685" s="26" t="s">
        <v>3581</v>
      </c>
      <c r="B685" s="26" t="n">
        <v>681</v>
      </c>
      <c r="C685" s="26" t="s">
        <v>160</v>
      </c>
      <c r="D685" s="26" t="s">
        <v>3582</v>
      </c>
      <c r="E685" s="26" t="s">
        <v>267</v>
      </c>
      <c r="F685" s="26" t="s">
        <v>1692</v>
      </c>
      <c r="G685" s="27" t="n">
        <v>45101</v>
      </c>
      <c r="H685" s="26" t="s">
        <v>177</v>
      </c>
      <c r="I685" s="26" t="s">
        <v>3583</v>
      </c>
      <c r="J685" s="26" t="s">
        <v>345</v>
      </c>
      <c r="K685" s="28" t="n">
        <v>50.3</v>
      </c>
      <c r="L685" s="28" t="n">
        <v>14.2</v>
      </c>
      <c r="M685" s="26" t="s">
        <v>276</v>
      </c>
      <c r="N685" s="26" t="n">
        <v>36</v>
      </c>
      <c r="O685" s="26" t="s">
        <v>3584</v>
      </c>
      <c r="P685" s="26" t="s">
        <v>3585</v>
      </c>
      <c r="Q685" s="26" t="s">
        <v>232</v>
      </c>
      <c r="R685" s="26" t="s">
        <v>183</v>
      </c>
      <c r="S685" s="26" t="s">
        <v>233</v>
      </c>
      <c r="T685" s="27" t="n">
        <v>46009</v>
      </c>
      <c r="U685" s="26" t="n">
        <v>2026</v>
      </c>
      <c r="V685" s="26"/>
    </row>
    <row r="686" customFormat="false" ht="15" hidden="false" customHeight="true" outlineLevel="0" collapsed="false">
      <c r="A686" s="29" t="s">
        <v>3586</v>
      </c>
      <c r="B686" s="29" t="n">
        <v>682</v>
      </c>
      <c r="C686" s="29" t="s">
        <v>243</v>
      </c>
      <c r="D686" s="29" t="s">
        <v>394</v>
      </c>
      <c r="E686" s="29" t="s">
        <v>245</v>
      </c>
      <c r="F686" s="29" t="s">
        <v>3587</v>
      </c>
      <c r="G686" s="30" t="n">
        <v>45102</v>
      </c>
      <c r="H686" s="29" t="s">
        <v>177</v>
      </c>
      <c r="I686" s="29" t="s">
        <v>1205</v>
      </c>
      <c r="J686" s="29" t="s">
        <v>248</v>
      </c>
      <c r="K686" s="31" t="n">
        <v>50.8</v>
      </c>
      <c r="L686" s="31" t="n">
        <v>14.9</v>
      </c>
      <c r="M686" s="29" t="s">
        <v>900</v>
      </c>
      <c r="N686" s="29" t="n">
        <v>32</v>
      </c>
      <c r="O686" s="29" t="s">
        <v>3588</v>
      </c>
      <c r="P686" s="29" t="s">
        <v>3589</v>
      </c>
      <c r="Q686" s="29" t="s">
        <v>461</v>
      </c>
      <c r="R686" s="29" t="s">
        <v>183</v>
      </c>
      <c r="S686" s="29" t="s">
        <v>462</v>
      </c>
      <c r="T686" s="30" t="n">
        <v>45995</v>
      </c>
      <c r="U686" s="29" t="n">
        <v>2026</v>
      </c>
      <c r="V686" s="29"/>
    </row>
    <row r="687" customFormat="false" ht="15" hidden="false" customHeight="true" outlineLevel="0" collapsed="false">
      <c r="A687" s="26" t="s">
        <v>3590</v>
      </c>
      <c r="B687" s="26" t="n">
        <v>683</v>
      </c>
      <c r="C687" s="26" t="s">
        <v>988</v>
      </c>
      <c r="D687" s="26" t="s">
        <v>256</v>
      </c>
      <c r="E687" s="26" t="s">
        <v>195</v>
      </c>
      <c r="F687" s="26" t="s">
        <v>3591</v>
      </c>
      <c r="G687" s="27" t="n">
        <v>45102</v>
      </c>
      <c r="H687" s="26" t="s">
        <v>177</v>
      </c>
      <c r="I687" s="26" t="s">
        <v>526</v>
      </c>
      <c r="J687" s="26" t="s">
        <v>270</v>
      </c>
      <c r="K687" s="28" t="n">
        <v>26.5</v>
      </c>
      <c r="L687" s="28" t="n">
        <v>8.4</v>
      </c>
      <c r="M687" s="26" t="s">
        <v>179</v>
      </c>
      <c r="N687" s="26" t="n">
        <v>32</v>
      </c>
      <c r="O687" s="26" t="s">
        <v>3592</v>
      </c>
      <c r="P687" s="26" t="s">
        <v>3593</v>
      </c>
      <c r="Q687" s="26" t="s">
        <v>232</v>
      </c>
      <c r="R687" s="26" t="s">
        <v>183</v>
      </c>
      <c r="S687" s="26" t="s">
        <v>233</v>
      </c>
      <c r="T687" s="27" t="n">
        <v>46014</v>
      </c>
      <c r="U687" s="26" t="n">
        <v>2026</v>
      </c>
      <c r="V687" s="26"/>
    </row>
    <row r="688" customFormat="false" ht="15" hidden="false" customHeight="true" outlineLevel="0" collapsed="false">
      <c r="A688" s="29" t="s">
        <v>3594</v>
      </c>
      <c r="B688" s="29" t="n">
        <v>684</v>
      </c>
      <c r="C688" s="29" t="s">
        <v>3595</v>
      </c>
      <c r="D688" s="29" t="s">
        <v>274</v>
      </c>
      <c r="E688" s="29" t="s">
        <v>162</v>
      </c>
      <c r="F688" s="29" t="s">
        <v>3596</v>
      </c>
      <c r="G688" s="30" t="n">
        <v>45103</v>
      </c>
      <c r="H688" s="29" t="s">
        <v>164</v>
      </c>
      <c r="I688" s="29" t="s">
        <v>885</v>
      </c>
      <c r="J688" s="29" t="s">
        <v>208</v>
      </c>
      <c r="K688" s="31" t="n">
        <v>31.4</v>
      </c>
      <c r="L688" s="31" t="n">
        <v>9.8</v>
      </c>
      <c r="M688" s="29" t="s">
        <v>276</v>
      </c>
      <c r="N688" s="29" t="n">
        <v>24</v>
      </c>
      <c r="O688" s="29" t="s">
        <v>3597</v>
      </c>
      <c r="P688" s="29" t="s">
        <v>3598</v>
      </c>
      <c r="Q688" s="29" t="s">
        <v>202</v>
      </c>
      <c r="R688" s="29" t="s">
        <v>171</v>
      </c>
      <c r="S688" s="29" t="s">
        <v>203</v>
      </c>
      <c r="T688" s="29"/>
      <c r="U688" s="29" t="n">
        <v>2022</v>
      </c>
      <c r="V688" s="29"/>
    </row>
    <row r="689" customFormat="false" ht="15" hidden="false" customHeight="true" outlineLevel="0" collapsed="false">
      <c r="A689" s="26" t="s">
        <v>3599</v>
      </c>
      <c r="B689" s="26" t="n">
        <v>685</v>
      </c>
      <c r="C689" s="26" t="s">
        <v>3039</v>
      </c>
      <c r="D689" s="26" t="s">
        <v>563</v>
      </c>
      <c r="E689" s="26" t="s">
        <v>206</v>
      </c>
      <c r="F689" s="26"/>
      <c r="G689" s="27" t="n">
        <v>45105</v>
      </c>
      <c r="H689" s="26" t="s">
        <v>177</v>
      </c>
      <c r="I689" s="26" t="s">
        <v>2617</v>
      </c>
      <c r="J689" s="26" t="s">
        <v>383</v>
      </c>
      <c r="K689" s="28" t="n">
        <v>55.3</v>
      </c>
      <c r="L689" s="28" t="n">
        <v>18.4</v>
      </c>
      <c r="M689" s="26" t="s">
        <v>276</v>
      </c>
      <c r="N689" s="26" t="n">
        <v>32</v>
      </c>
      <c r="O689" s="26" t="s">
        <v>3600</v>
      </c>
      <c r="P689" s="26"/>
      <c r="Q689" s="26" t="s">
        <v>232</v>
      </c>
      <c r="R689" s="26" t="s">
        <v>183</v>
      </c>
      <c r="S689" s="26" t="s">
        <v>233</v>
      </c>
      <c r="T689" s="27" t="n">
        <v>46014</v>
      </c>
      <c r="U689" s="26" t="n">
        <v>2026</v>
      </c>
      <c r="V689" s="26"/>
    </row>
    <row r="690" customFormat="false" ht="15" hidden="false" customHeight="true" outlineLevel="0" collapsed="false">
      <c r="A690" s="29" t="s">
        <v>3601</v>
      </c>
      <c r="B690" s="29" t="n">
        <v>686</v>
      </c>
      <c r="C690" s="29" t="s">
        <v>3602</v>
      </c>
      <c r="D690" s="29" t="s">
        <v>582</v>
      </c>
      <c r="E690" s="29" t="s">
        <v>311</v>
      </c>
      <c r="F690" s="29" t="s">
        <v>3603</v>
      </c>
      <c r="G690" s="30" t="n">
        <v>45105</v>
      </c>
      <c r="H690" s="29" t="s">
        <v>164</v>
      </c>
      <c r="I690" s="29" t="s">
        <v>3604</v>
      </c>
      <c r="J690" s="29" t="s">
        <v>218</v>
      </c>
      <c r="K690" s="31" t="n">
        <v>43.2</v>
      </c>
      <c r="L690" s="31" t="n">
        <v>14.9</v>
      </c>
      <c r="M690" s="29" t="s">
        <v>276</v>
      </c>
      <c r="N690" s="29" t="n">
        <v>40</v>
      </c>
      <c r="O690" s="29" t="s">
        <v>3605</v>
      </c>
      <c r="P690" s="29" t="s">
        <v>3606</v>
      </c>
      <c r="Q690" s="29" t="s">
        <v>461</v>
      </c>
      <c r="R690" s="29" t="s">
        <v>183</v>
      </c>
      <c r="S690" s="29" t="s">
        <v>462</v>
      </c>
      <c r="T690" s="29"/>
      <c r="U690" s="29" t="n">
        <v>2024</v>
      </c>
      <c r="V690" s="29"/>
    </row>
    <row r="691" customFormat="false" ht="15" hidden="false" customHeight="true" outlineLevel="0" collapsed="false">
      <c r="A691" s="26" t="s">
        <v>3607</v>
      </c>
      <c r="B691" s="26" t="n">
        <v>687</v>
      </c>
      <c r="C691" s="26" t="s">
        <v>3608</v>
      </c>
      <c r="D691" s="26" t="s">
        <v>928</v>
      </c>
      <c r="E691" s="26" t="s">
        <v>226</v>
      </c>
      <c r="F691" s="26" t="s">
        <v>3609</v>
      </c>
      <c r="G691" s="27" t="n">
        <v>45106</v>
      </c>
      <c r="H691" s="26" t="s">
        <v>177</v>
      </c>
      <c r="I691" s="26" t="s">
        <v>2822</v>
      </c>
      <c r="J691" s="26" t="s">
        <v>198</v>
      </c>
      <c r="K691" s="28" t="n">
        <v>45.3</v>
      </c>
      <c r="L691" s="28" t="n">
        <v>15.8</v>
      </c>
      <c r="M691" s="26" t="s">
        <v>276</v>
      </c>
      <c r="N691" s="26" t="n">
        <v>36</v>
      </c>
      <c r="O691" s="26" t="s">
        <v>3610</v>
      </c>
      <c r="P691" s="26" t="s">
        <v>3611</v>
      </c>
      <c r="Q691" s="26" t="s">
        <v>454</v>
      </c>
      <c r="R691" s="26" t="s">
        <v>171</v>
      </c>
      <c r="S691" s="26" t="s">
        <v>455</v>
      </c>
      <c r="T691" s="27" t="n">
        <v>45996</v>
      </c>
      <c r="U691" s="26" t="n">
        <v>2026</v>
      </c>
      <c r="V691" s="26"/>
    </row>
    <row r="692" customFormat="false" ht="15" hidden="false" customHeight="true" outlineLevel="0" collapsed="false">
      <c r="A692" s="29" t="s">
        <v>3612</v>
      </c>
      <c r="B692" s="29" t="n">
        <v>688</v>
      </c>
      <c r="C692" s="29" t="s">
        <v>3613</v>
      </c>
      <c r="D692" s="29" t="s">
        <v>582</v>
      </c>
      <c r="E692" s="29" t="s">
        <v>206</v>
      </c>
      <c r="F692" s="29"/>
      <c r="G692" s="30" t="n">
        <v>45106</v>
      </c>
      <c r="H692" s="29" t="s">
        <v>177</v>
      </c>
      <c r="I692" s="29" t="s">
        <v>3614</v>
      </c>
      <c r="J692" s="29" t="s">
        <v>345</v>
      </c>
      <c r="K692" s="31" t="n">
        <v>39.3</v>
      </c>
      <c r="L692" s="31" t="n">
        <v>12.4</v>
      </c>
      <c r="M692" s="29" t="s">
        <v>199</v>
      </c>
      <c r="N692" s="29" t="n">
        <v>28</v>
      </c>
      <c r="O692" s="29" t="s">
        <v>3615</v>
      </c>
      <c r="P692" s="29" t="s">
        <v>3616</v>
      </c>
      <c r="Q692" s="29" t="s">
        <v>221</v>
      </c>
      <c r="R692" s="29" t="s">
        <v>183</v>
      </c>
      <c r="S692" s="29" t="s">
        <v>222</v>
      </c>
      <c r="T692" s="30" t="n">
        <v>46015</v>
      </c>
      <c r="U692" s="29" t="n">
        <v>2026</v>
      </c>
      <c r="V692" s="29"/>
    </row>
    <row r="693" customFormat="false" ht="15" hidden="false" customHeight="true" outlineLevel="0" collapsed="false">
      <c r="A693" s="26" t="s">
        <v>3617</v>
      </c>
      <c r="B693" s="26" t="n">
        <v>689</v>
      </c>
      <c r="C693" s="26" t="s">
        <v>994</v>
      </c>
      <c r="D693" s="26" t="s">
        <v>2371</v>
      </c>
      <c r="E693" s="26" t="s">
        <v>267</v>
      </c>
      <c r="F693" s="26" t="s">
        <v>3618</v>
      </c>
      <c r="G693" s="27" t="n">
        <v>45108</v>
      </c>
      <c r="H693" s="26" t="s">
        <v>177</v>
      </c>
      <c r="I693" s="26" t="s">
        <v>1549</v>
      </c>
      <c r="J693" s="26" t="s">
        <v>383</v>
      </c>
      <c r="K693" s="28" t="n">
        <v>50.2</v>
      </c>
      <c r="L693" s="28" t="n">
        <v>14.5</v>
      </c>
      <c r="M693" s="26" t="s">
        <v>276</v>
      </c>
      <c r="N693" s="26" t="n">
        <v>40</v>
      </c>
      <c r="O693" s="26" t="s">
        <v>1030</v>
      </c>
      <c r="P693" s="26" t="s">
        <v>3619</v>
      </c>
      <c r="Q693" s="26" t="s">
        <v>202</v>
      </c>
      <c r="R693" s="26" t="s">
        <v>171</v>
      </c>
      <c r="S693" s="26" t="s">
        <v>203</v>
      </c>
      <c r="T693" s="27" t="n">
        <v>46018</v>
      </c>
      <c r="U693" s="26" t="n">
        <v>2026</v>
      </c>
      <c r="V693" s="26"/>
    </row>
    <row r="694" customFormat="false" ht="15" hidden="false" customHeight="true" outlineLevel="0" collapsed="false">
      <c r="A694" s="29" t="s">
        <v>3620</v>
      </c>
      <c r="B694" s="29" t="n">
        <v>690</v>
      </c>
      <c r="C694" s="29" t="s">
        <v>3621</v>
      </c>
      <c r="D694" s="29" t="s">
        <v>1518</v>
      </c>
      <c r="E694" s="29" t="s">
        <v>162</v>
      </c>
      <c r="F694" s="29" t="s">
        <v>3622</v>
      </c>
      <c r="G694" s="30" t="n">
        <v>45108</v>
      </c>
      <c r="H694" s="29" t="s">
        <v>295</v>
      </c>
      <c r="I694" s="29" t="s">
        <v>3283</v>
      </c>
      <c r="J694" s="29" t="s">
        <v>270</v>
      </c>
      <c r="K694" s="31" t="n">
        <v>46.8</v>
      </c>
      <c r="L694" s="31" t="n">
        <v>14.9</v>
      </c>
      <c r="M694" s="29" t="s">
        <v>276</v>
      </c>
      <c r="N694" s="29" t="n">
        <v>45</v>
      </c>
      <c r="O694" s="29" t="s">
        <v>3623</v>
      </c>
      <c r="P694" s="29" t="s">
        <v>3624</v>
      </c>
      <c r="Q694" s="29" t="s">
        <v>232</v>
      </c>
      <c r="R694" s="29" t="s">
        <v>183</v>
      </c>
      <c r="S694" s="29" t="s">
        <v>233</v>
      </c>
      <c r="T694" s="30" t="n">
        <v>46005</v>
      </c>
      <c r="U694" s="29" t="n">
        <v>2026</v>
      </c>
      <c r="V694" s="29"/>
    </row>
    <row r="695" customFormat="false" ht="15" hidden="false" customHeight="true" outlineLevel="0" collapsed="false">
      <c r="A695" s="26" t="s">
        <v>3625</v>
      </c>
      <c r="B695" s="26" t="n">
        <v>691</v>
      </c>
      <c r="C695" s="26" t="s">
        <v>3626</v>
      </c>
      <c r="D695" s="26" t="s">
        <v>2371</v>
      </c>
      <c r="E695" s="26" t="s">
        <v>206</v>
      </c>
      <c r="F695" s="26"/>
      <c r="G695" s="27" t="n">
        <v>45109</v>
      </c>
      <c r="H695" s="26" t="s">
        <v>177</v>
      </c>
      <c r="I695" s="26" t="s">
        <v>3233</v>
      </c>
      <c r="J695" s="26" t="s">
        <v>208</v>
      </c>
      <c r="K695" s="28" t="n">
        <v>61.4</v>
      </c>
      <c r="L695" s="28" t="n">
        <v>19.3</v>
      </c>
      <c r="M695" s="26" t="s">
        <v>314</v>
      </c>
      <c r="N695" s="26" t="n">
        <v>36</v>
      </c>
      <c r="O695" s="26" t="s">
        <v>3627</v>
      </c>
      <c r="P695" s="26" t="s">
        <v>3628</v>
      </c>
      <c r="Q695" s="26" t="s">
        <v>170</v>
      </c>
      <c r="R695" s="26" t="s">
        <v>171</v>
      </c>
      <c r="S695" s="26" t="s">
        <v>172</v>
      </c>
      <c r="T695" s="27" t="n">
        <v>46013</v>
      </c>
      <c r="U695" s="26" t="n">
        <v>2026</v>
      </c>
      <c r="V695" s="26"/>
    </row>
    <row r="696" customFormat="false" ht="15" hidden="false" customHeight="true" outlineLevel="0" collapsed="false">
      <c r="A696" s="29" t="s">
        <v>3629</v>
      </c>
      <c r="B696" s="29" t="n">
        <v>692</v>
      </c>
      <c r="C696" s="29" t="s">
        <v>3630</v>
      </c>
      <c r="D696" s="29" t="s">
        <v>256</v>
      </c>
      <c r="E696" s="29" t="s">
        <v>206</v>
      </c>
      <c r="F696" s="29"/>
      <c r="G696" s="30" t="n">
        <v>45109</v>
      </c>
      <c r="H696" s="29" t="s">
        <v>177</v>
      </c>
      <c r="I696" s="29" t="s">
        <v>1649</v>
      </c>
      <c r="J696" s="29" t="s">
        <v>270</v>
      </c>
      <c r="K696" s="31" t="n">
        <v>50.6</v>
      </c>
      <c r="L696" s="31" t="n">
        <v>17.3</v>
      </c>
      <c r="M696" s="29" t="s">
        <v>209</v>
      </c>
      <c r="N696" s="29" t="n">
        <v>24</v>
      </c>
      <c r="O696" s="29" t="s">
        <v>3631</v>
      </c>
      <c r="P696" s="29" t="s">
        <v>3632</v>
      </c>
      <c r="Q696" s="29" t="s">
        <v>330</v>
      </c>
      <c r="R696" s="29" t="s">
        <v>171</v>
      </c>
      <c r="S696" s="29" t="s">
        <v>331</v>
      </c>
      <c r="T696" s="30" t="n">
        <v>46002</v>
      </c>
      <c r="U696" s="29" t="n">
        <v>2026</v>
      </c>
      <c r="V696" s="29"/>
    </row>
    <row r="697" customFormat="false" ht="15" hidden="false" customHeight="true" outlineLevel="0" collapsed="false">
      <c r="A697" s="26" t="s">
        <v>3633</v>
      </c>
      <c r="B697" s="26" t="n">
        <v>693</v>
      </c>
      <c r="C697" s="26" t="s">
        <v>3634</v>
      </c>
      <c r="D697" s="26" t="s">
        <v>582</v>
      </c>
      <c r="E697" s="26" t="s">
        <v>206</v>
      </c>
      <c r="F697" s="26"/>
      <c r="G697" s="27" t="n">
        <v>45110</v>
      </c>
      <c r="H697" s="26" t="s">
        <v>177</v>
      </c>
      <c r="I697" s="26" t="s">
        <v>3635</v>
      </c>
      <c r="J697" s="26" t="s">
        <v>218</v>
      </c>
      <c r="K697" s="28" t="n">
        <v>26.8</v>
      </c>
      <c r="L697" s="28" t="n">
        <v>8.2</v>
      </c>
      <c r="M697" s="26" t="s">
        <v>199</v>
      </c>
      <c r="N697" s="26" t="n">
        <v>32</v>
      </c>
      <c r="O697" s="26" t="s">
        <v>3636</v>
      </c>
      <c r="P697" s="26" t="s">
        <v>3637</v>
      </c>
      <c r="Q697" s="26" t="s">
        <v>299</v>
      </c>
      <c r="R697" s="26" t="s">
        <v>171</v>
      </c>
      <c r="S697" s="26" t="s">
        <v>300</v>
      </c>
      <c r="T697" s="27" t="n">
        <v>46010</v>
      </c>
      <c r="U697" s="26" t="n">
        <v>2026</v>
      </c>
      <c r="V697" s="26"/>
    </row>
    <row r="698" customFormat="false" ht="15" hidden="false" customHeight="true" outlineLevel="0" collapsed="false">
      <c r="A698" s="29" t="s">
        <v>3638</v>
      </c>
      <c r="B698" s="29" t="n">
        <v>694</v>
      </c>
      <c r="C698" s="29" t="s">
        <v>3639</v>
      </c>
      <c r="D698" s="29" t="s">
        <v>3640</v>
      </c>
      <c r="E698" s="29" t="s">
        <v>267</v>
      </c>
      <c r="F698" s="29" t="s">
        <v>3641</v>
      </c>
      <c r="G698" s="30" t="n">
        <v>45110</v>
      </c>
      <c r="H698" s="29" t="s">
        <v>177</v>
      </c>
      <c r="I698" s="29" t="s">
        <v>3642</v>
      </c>
      <c r="J698" s="29" t="s">
        <v>218</v>
      </c>
      <c r="K698" s="31" t="n">
        <v>40.1</v>
      </c>
      <c r="L698" s="31" t="n">
        <v>14</v>
      </c>
      <c r="M698" s="29" t="s">
        <v>209</v>
      </c>
      <c r="N698" s="29" t="n">
        <v>32</v>
      </c>
      <c r="O698" s="29" t="s">
        <v>3643</v>
      </c>
      <c r="P698" s="29" t="s">
        <v>3644</v>
      </c>
      <c r="Q698" s="29" t="s">
        <v>338</v>
      </c>
      <c r="R698" s="29" t="s">
        <v>171</v>
      </c>
      <c r="S698" s="29" t="s">
        <v>339</v>
      </c>
      <c r="T698" s="30" t="n">
        <v>45998</v>
      </c>
      <c r="U698" s="29" t="n">
        <v>2026</v>
      </c>
      <c r="V698" s="29"/>
    </row>
    <row r="699" customFormat="false" ht="15" hidden="false" customHeight="true" outlineLevel="0" collapsed="false">
      <c r="A699" s="26" t="s">
        <v>3645</v>
      </c>
      <c r="B699" s="26" t="n">
        <v>695</v>
      </c>
      <c r="C699" s="26" t="s">
        <v>3646</v>
      </c>
      <c r="D699" s="26" t="s">
        <v>3647</v>
      </c>
      <c r="E699" s="26" t="s">
        <v>188</v>
      </c>
      <c r="F699" s="26"/>
      <c r="G699" s="27" t="n">
        <v>45110</v>
      </c>
      <c r="H699" s="26" t="s">
        <v>177</v>
      </c>
      <c r="I699" s="26" t="s">
        <v>2407</v>
      </c>
      <c r="J699" s="26" t="s">
        <v>229</v>
      </c>
      <c r="K699" s="28" t="n">
        <v>24.6</v>
      </c>
      <c r="L699" s="28" t="n">
        <v>7.3</v>
      </c>
      <c r="M699" s="26" t="s">
        <v>179</v>
      </c>
      <c r="N699" s="26" t="n">
        <v>24</v>
      </c>
      <c r="O699" s="26" t="s">
        <v>3648</v>
      </c>
      <c r="P699" s="26" t="s">
        <v>3649</v>
      </c>
      <c r="Q699" s="26" t="s">
        <v>232</v>
      </c>
      <c r="R699" s="26" t="s">
        <v>183</v>
      </c>
      <c r="S699" s="26" t="s">
        <v>233</v>
      </c>
      <c r="T699" s="27" t="n">
        <v>46004</v>
      </c>
      <c r="U699" s="26" t="n">
        <v>2026</v>
      </c>
      <c r="V699" s="26"/>
    </row>
    <row r="700" customFormat="false" ht="15" hidden="false" customHeight="true" outlineLevel="0" collapsed="false">
      <c r="A700" s="29" t="s">
        <v>3650</v>
      </c>
      <c r="B700" s="29" t="n">
        <v>696</v>
      </c>
      <c r="C700" s="29" t="s">
        <v>1726</v>
      </c>
      <c r="D700" s="29" t="s">
        <v>3651</v>
      </c>
      <c r="E700" s="29" t="s">
        <v>195</v>
      </c>
      <c r="F700" s="29" t="s">
        <v>3652</v>
      </c>
      <c r="G700" s="30" t="n">
        <v>45110</v>
      </c>
      <c r="H700" s="29" t="s">
        <v>177</v>
      </c>
      <c r="I700" s="29" t="s">
        <v>2102</v>
      </c>
      <c r="J700" s="29" t="s">
        <v>166</v>
      </c>
      <c r="K700" s="31" t="n">
        <v>59.7</v>
      </c>
      <c r="L700" s="31" t="n">
        <v>19</v>
      </c>
      <c r="M700" s="29" t="s">
        <v>167</v>
      </c>
      <c r="N700" s="29" t="n">
        <v>28</v>
      </c>
      <c r="O700" s="29" t="s">
        <v>3653</v>
      </c>
      <c r="P700" s="29" t="s">
        <v>3654</v>
      </c>
      <c r="Q700" s="29" t="s">
        <v>212</v>
      </c>
      <c r="R700" s="29" t="s">
        <v>171</v>
      </c>
      <c r="S700" s="29" t="s">
        <v>213</v>
      </c>
      <c r="T700" s="30" t="n">
        <v>46015</v>
      </c>
      <c r="U700" s="29" t="n">
        <v>2026</v>
      </c>
      <c r="V700" s="29"/>
    </row>
    <row r="701" customFormat="false" ht="15" hidden="false" customHeight="true" outlineLevel="0" collapsed="false">
      <c r="A701" s="26" t="s">
        <v>3655</v>
      </c>
      <c r="B701" s="26" t="n">
        <v>697</v>
      </c>
      <c r="C701" s="26" t="s">
        <v>496</v>
      </c>
      <c r="D701" s="26" t="s">
        <v>3351</v>
      </c>
      <c r="E701" s="26" t="s">
        <v>195</v>
      </c>
      <c r="F701" s="26" t="s">
        <v>570</v>
      </c>
      <c r="G701" s="27" t="n">
        <v>45110</v>
      </c>
      <c r="H701" s="26" t="s">
        <v>177</v>
      </c>
      <c r="I701" s="26" t="s">
        <v>1445</v>
      </c>
      <c r="J701" s="26" t="s">
        <v>270</v>
      </c>
      <c r="K701" s="28" t="n">
        <v>35.1</v>
      </c>
      <c r="L701" s="28" t="n">
        <v>11.1</v>
      </c>
      <c r="M701" s="26" t="s">
        <v>179</v>
      </c>
      <c r="N701" s="26" t="n">
        <v>24</v>
      </c>
      <c r="O701" s="26" t="s">
        <v>3656</v>
      </c>
      <c r="P701" s="26" t="s">
        <v>3657</v>
      </c>
      <c r="Q701" s="26" t="s">
        <v>182</v>
      </c>
      <c r="R701" s="26" t="s">
        <v>183</v>
      </c>
      <c r="S701" s="26" t="s">
        <v>184</v>
      </c>
      <c r="T701" s="27" t="n">
        <v>45999</v>
      </c>
      <c r="U701" s="26" t="n">
        <v>2026</v>
      </c>
      <c r="V701" s="26"/>
    </row>
    <row r="702" customFormat="false" ht="15" hidden="false" customHeight="true" outlineLevel="0" collapsed="false">
      <c r="A702" s="29" t="s">
        <v>3658</v>
      </c>
      <c r="B702" s="29" t="n">
        <v>698</v>
      </c>
      <c r="C702" s="29" t="s">
        <v>1857</v>
      </c>
      <c r="D702" s="29" t="s">
        <v>512</v>
      </c>
      <c r="E702" s="29" t="s">
        <v>206</v>
      </c>
      <c r="F702" s="29"/>
      <c r="G702" s="30" t="n">
        <v>45111</v>
      </c>
      <c r="H702" s="29" t="s">
        <v>295</v>
      </c>
      <c r="I702" s="29" t="s">
        <v>3659</v>
      </c>
      <c r="J702" s="29" t="s">
        <v>198</v>
      </c>
      <c r="K702" s="31" t="n">
        <v>33.5</v>
      </c>
      <c r="L702" s="31" t="n">
        <v>10.5</v>
      </c>
      <c r="M702" s="29" t="s">
        <v>179</v>
      </c>
      <c r="N702" s="29" t="n">
        <v>45</v>
      </c>
      <c r="O702" s="29" t="s">
        <v>3660</v>
      </c>
      <c r="P702" s="29" t="s">
        <v>3661</v>
      </c>
      <c r="Q702" s="29" t="s">
        <v>170</v>
      </c>
      <c r="R702" s="29" t="s">
        <v>171</v>
      </c>
      <c r="S702" s="29" t="s">
        <v>172</v>
      </c>
      <c r="T702" s="30" t="n">
        <v>46009</v>
      </c>
      <c r="U702" s="29" t="n">
        <v>2026</v>
      </c>
      <c r="V702" s="29"/>
    </row>
    <row r="703" customFormat="false" ht="15" hidden="false" customHeight="true" outlineLevel="0" collapsed="false">
      <c r="A703" s="26" t="s">
        <v>3662</v>
      </c>
      <c r="B703" s="26" t="n">
        <v>699</v>
      </c>
      <c r="C703" s="26" t="s">
        <v>3663</v>
      </c>
      <c r="D703" s="26" t="s">
        <v>922</v>
      </c>
      <c r="E703" s="26" t="s">
        <v>162</v>
      </c>
      <c r="F703" s="26" t="s">
        <v>3664</v>
      </c>
      <c r="G703" s="27" t="n">
        <v>45111</v>
      </c>
      <c r="H703" s="26" t="s">
        <v>177</v>
      </c>
      <c r="I703" s="26" t="s">
        <v>3665</v>
      </c>
      <c r="J703" s="26" t="s">
        <v>166</v>
      </c>
      <c r="K703" s="28" t="n">
        <v>47.8</v>
      </c>
      <c r="L703" s="28" t="n">
        <v>16</v>
      </c>
      <c r="M703" s="26" t="s">
        <v>209</v>
      </c>
      <c r="N703" s="26" t="n">
        <v>32</v>
      </c>
      <c r="O703" s="26" t="s">
        <v>3666</v>
      </c>
      <c r="P703" s="26" t="s">
        <v>3667</v>
      </c>
      <c r="Q703" s="26" t="s">
        <v>330</v>
      </c>
      <c r="R703" s="26" t="s">
        <v>171</v>
      </c>
      <c r="S703" s="26" t="s">
        <v>331</v>
      </c>
      <c r="T703" s="27" t="n">
        <v>46009</v>
      </c>
      <c r="U703" s="26" t="n">
        <v>2026</v>
      </c>
      <c r="V703" s="26"/>
    </row>
    <row r="704" customFormat="false" ht="15" hidden="false" customHeight="true" outlineLevel="0" collapsed="false">
      <c r="A704" s="29" t="s">
        <v>3668</v>
      </c>
      <c r="B704" s="29" t="n">
        <v>700</v>
      </c>
      <c r="C704" s="29" t="s">
        <v>3669</v>
      </c>
      <c r="D704" s="29" t="s">
        <v>2265</v>
      </c>
      <c r="E704" s="29" t="s">
        <v>195</v>
      </c>
      <c r="F704" s="29" t="s">
        <v>3670</v>
      </c>
      <c r="G704" s="30" t="n">
        <v>45111</v>
      </c>
      <c r="H704" s="29" t="s">
        <v>177</v>
      </c>
      <c r="I704" s="29" t="s">
        <v>3671</v>
      </c>
      <c r="J704" s="29" t="s">
        <v>166</v>
      </c>
      <c r="K704" s="31" t="n">
        <v>61.8</v>
      </c>
      <c r="L704" s="31" t="n">
        <v>21.6</v>
      </c>
      <c r="M704" s="29" t="s">
        <v>209</v>
      </c>
      <c r="N704" s="29" t="n">
        <v>28</v>
      </c>
      <c r="O704" s="29" t="s">
        <v>3672</v>
      </c>
      <c r="P704" s="29" t="s">
        <v>3673</v>
      </c>
      <c r="Q704" s="29" t="s">
        <v>299</v>
      </c>
      <c r="R704" s="29" t="s">
        <v>171</v>
      </c>
      <c r="S704" s="29" t="s">
        <v>300</v>
      </c>
      <c r="T704" s="30" t="n">
        <v>45993</v>
      </c>
      <c r="U704" s="29" t="n">
        <v>2026</v>
      </c>
      <c r="V704" s="29"/>
    </row>
    <row r="705" customFormat="false" ht="15" hidden="false" customHeight="true" outlineLevel="0" collapsed="false">
      <c r="A705" s="26" t="s">
        <v>3674</v>
      </c>
      <c r="B705" s="26" t="n">
        <v>701</v>
      </c>
      <c r="C705" s="26" t="s">
        <v>3675</v>
      </c>
      <c r="D705" s="26" t="s">
        <v>1481</v>
      </c>
      <c r="E705" s="26" t="s">
        <v>311</v>
      </c>
      <c r="F705" s="26" t="s">
        <v>3676</v>
      </c>
      <c r="G705" s="27" t="n">
        <v>45113</v>
      </c>
      <c r="H705" s="26" t="s">
        <v>164</v>
      </c>
      <c r="I705" s="26" t="s">
        <v>3677</v>
      </c>
      <c r="J705" s="26" t="s">
        <v>166</v>
      </c>
      <c r="K705" s="28" t="n">
        <v>32.9</v>
      </c>
      <c r="L705" s="28" t="n">
        <v>10.7</v>
      </c>
      <c r="M705" s="26" t="s">
        <v>276</v>
      </c>
      <c r="N705" s="26" t="n">
        <v>36</v>
      </c>
      <c r="O705" s="26" t="s">
        <v>3678</v>
      </c>
      <c r="P705" s="26" t="s">
        <v>3679</v>
      </c>
      <c r="Q705" s="26" t="s">
        <v>262</v>
      </c>
      <c r="R705" s="26" t="s">
        <v>171</v>
      </c>
      <c r="S705" s="26" t="s">
        <v>263</v>
      </c>
      <c r="T705" s="26"/>
      <c r="U705" s="26" t="n">
        <v>2022</v>
      </c>
      <c r="V705" s="26"/>
    </row>
    <row r="706" customFormat="false" ht="15" hidden="false" customHeight="true" outlineLevel="0" collapsed="false">
      <c r="A706" s="29" t="s">
        <v>3680</v>
      </c>
      <c r="B706" s="29" t="n">
        <v>702</v>
      </c>
      <c r="C706" s="29" t="s">
        <v>399</v>
      </c>
      <c r="D706" s="29" t="s">
        <v>3681</v>
      </c>
      <c r="E706" s="29" t="s">
        <v>267</v>
      </c>
      <c r="F706" s="29" t="s">
        <v>3682</v>
      </c>
      <c r="G706" s="30" t="n">
        <v>45115</v>
      </c>
      <c r="H706" s="29" t="s">
        <v>177</v>
      </c>
      <c r="I706" s="29" t="s">
        <v>1476</v>
      </c>
      <c r="J706" s="29" t="s">
        <v>198</v>
      </c>
      <c r="K706" s="31" t="n">
        <v>58.3</v>
      </c>
      <c r="L706" s="31" t="n">
        <v>19.8</v>
      </c>
      <c r="M706" s="29" t="s">
        <v>314</v>
      </c>
      <c r="N706" s="29" t="n">
        <v>28</v>
      </c>
      <c r="O706" s="29" t="s">
        <v>3683</v>
      </c>
      <c r="P706" s="29" t="s">
        <v>3684</v>
      </c>
      <c r="Q706" s="29" t="s">
        <v>240</v>
      </c>
      <c r="R706" s="29" t="s">
        <v>171</v>
      </c>
      <c r="S706" s="29" t="s">
        <v>241</v>
      </c>
      <c r="T706" s="30" t="n">
        <v>46003</v>
      </c>
      <c r="U706" s="29" t="n">
        <v>2026</v>
      </c>
      <c r="V706" s="29"/>
    </row>
    <row r="707" customFormat="false" ht="15" hidden="false" customHeight="true" outlineLevel="0" collapsed="false">
      <c r="A707" s="26" t="s">
        <v>3685</v>
      </c>
      <c r="B707" s="26" t="n">
        <v>703</v>
      </c>
      <c r="C707" s="26" t="s">
        <v>1663</v>
      </c>
      <c r="D707" s="26" t="s">
        <v>2727</v>
      </c>
      <c r="E707" s="26" t="s">
        <v>226</v>
      </c>
      <c r="F707" s="26" t="s">
        <v>3686</v>
      </c>
      <c r="G707" s="27" t="n">
        <v>45116</v>
      </c>
      <c r="H707" s="26" t="s">
        <v>177</v>
      </c>
      <c r="I707" s="26" t="s">
        <v>3687</v>
      </c>
      <c r="J707" s="26" t="s">
        <v>198</v>
      </c>
      <c r="K707" s="28" t="n">
        <v>43.7</v>
      </c>
      <c r="L707" s="28" t="n">
        <v>12.6</v>
      </c>
      <c r="M707" s="26" t="s">
        <v>209</v>
      </c>
      <c r="N707" s="26" t="n">
        <v>40</v>
      </c>
      <c r="O707" s="26" t="s">
        <v>3688</v>
      </c>
      <c r="P707" s="26" t="s">
        <v>3689</v>
      </c>
      <c r="Q707" s="26" t="s">
        <v>182</v>
      </c>
      <c r="R707" s="26" t="s">
        <v>183</v>
      </c>
      <c r="S707" s="26" t="s">
        <v>184</v>
      </c>
      <c r="T707" s="27" t="n">
        <v>46006</v>
      </c>
      <c r="U707" s="26" t="n">
        <v>2026</v>
      </c>
      <c r="V707" s="26"/>
    </row>
    <row r="708" customFormat="false" ht="15" hidden="false" customHeight="true" outlineLevel="0" collapsed="false">
      <c r="A708" s="29" t="s">
        <v>3690</v>
      </c>
      <c r="B708" s="29" t="n">
        <v>704</v>
      </c>
      <c r="C708" s="29" t="s">
        <v>3691</v>
      </c>
      <c r="D708" s="29" t="s">
        <v>1955</v>
      </c>
      <c r="E708" s="29" t="s">
        <v>245</v>
      </c>
      <c r="F708" s="29" t="s">
        <v>3692</v>
      </c>
      <c r="G708" s="30" t="n">
        <v>45116</v>
      </c>
      <c r="H708" s="29" t="s">
        <v>177</v>
      </c>
      <c r="I708" s="29" t="s">
        <v>1970</v>
      </c>
      <c r="J708" s="29" t="s">
        <v>248</v>
      </c>
      <c r="K708" s="31" t="n">
        <v>24.6</v>
      </c>
      <c r="L708" s="31" t="n">
        <v>8.3</v>
      </c>
      <c r="M708" s="29" t="s">
        <v>179</v>
      </c>
      <c r="N708" s="29" t="n">
        <v>45</v>
      </c>
      <c r="O708" s="29" t="s">
        <v>3693</v>
      </c>
      <c r="P708" s="29" t="s">
        <v>3694</v>
      </c>
      <c r="Q708" s="29" t="s">
        <v>182</v>
      </c>
      <c r="R708" s="29" t="s">
        <v>183</v>
      </c>
      <c r="S708" s="29" t="s">
        <v>184</v>
      </c>
      <c r="T708" s="30" t="n">
        <v>46011</v>
      </c>
      <c r="U708" s="29" t="n">
        <v>2026</v>
      </c>
      <c r="V708" s="29"/>
    </row>
    <row r="709" customFormat="false" ht="15" hidden="false" customHeight="true" outlineLevel="0" collapsed="false">
      <c r="A709" s="26" t="s">
        <v>3695</v>
      </c>
      <c r="B709" s="26" t="n">
        <v>705</v>
      </c>
      <c r="C709" s="26" t="s">
        <v>1213</v>
      </c>
      <c r="D709" s="26" t="s">
        <v>1385</v>
      </c>
      <c r="E709" s="26" t="s">
        <v>188</v>
      </c>
      <c r="F709" s="26"/>
      <c r="G709" s="27" t="n">
        <v>45117</v>
      </c>
      <c r="H709" s="26" t="s">
        <v>177</v>
      </c>
      <c r="I709" s="26" t="s">
        <v>793</v>
      </c>
      <c r="J709" s="26" t="s">
        <v>208</v>
      </c>
      <c r="K709" s="28" t="n">
        <v>31.4</v>
      </c>
      <c r="L709" s="28" t="n">
        <v>9.2</v>
      </c>
      <c r="M709" s="26" t="s">
        <v>179</v>
      </c>
      <c r="N709" s="26" t="n">
        <v>45</v>
      </c>
      <c r="O709" s="26" t="s">
        <v>3696</v>
      </c>
      <c r="P709" s="26" t="s">
        <v>3697</v>
      </c>
      <c r="Q709" s="26" t="s">
        <v>182</v>
      </c>
      <c r="R709" s="26" t="s">
        <v>183</v>
      </c>
      <c r="S709" s="26" t="s">
        <v>184</v>
      </c>
      <c r="T709" s="27" t="n">
        <v>46001</v>
      </c>
      <c r="U709" s="26" t="n">
        <v>2026</v>
      </c>
      <c r="V709" s="26"/>
    </row>
    <row r="710" customFormat="false" ht="15" hidden="false" customHeight="true" outlineLevel="0" collapsed="false">
      <c r="A710" s="29" t="s">
        <v>3698</v>
      </c>
      <c r="B710" s="29" t="n">
        <v>706</v>
      </c>
      <c r="C710" s="29" t="s">
        <v>889</v>
      </c>
      <c r="D710" s="29" t="s">
        <v>582</v>
      </c>
      <c r="E710" s="29" t="s">
        <v>195</v>
      </c>
      <c r="F710" s="29" t="s">
        <v>891</v>
      </c>
      <c r="G710" s="30" t="n">
        <v>45118</v>
      </c>
      <c r="H710" s="29" t="s">
        <v>177</v>
      </c>
      <c r="I710" s="29" t="s">
        <v>1129</v>
      </c>
      <c r="J710" s="29" t="s">
        <v>270</v>
      </c>
      <c r="K710" s="31" t="n">
        <v>53.2</v>
      </c>
      <c r="L710" s="31" t="n">
        <v>16.9</v>
      </c>
      <c r="M710" s="29" t="s">
        <v>179</v>
      </c>
      <c r="N710" s="29" t="n">
        <v>24</v>
      </c>
      <c r="O710" s="29" t="s">
        <v>3699</v>
      </c>
      <c r="P710" s="29" t="s">
        <v>3700</v>
      </c>
      <c r="Q710" s="29" t="s">
        <v>262</v>
      </c>
      <c r="R710" s="29" t="s">
        <v>171</v>
      </c>
      <c r="S710" s="29" t="s">
        <v>263</v>
      </c>
      <c r="T710" s="30" t="n">
        <v>45999</v>
      </c>
      <c r="U710" s="29" t="n">
        <v>2026</v>
      </c>
      <c r="V710" s="29"/>
    </row>
    <row r="711" customFormat="false" ht="15" hidden="false" customHeight="true" outlineLevel="0" collapsed="false">
      <c r="A711" s="26" t="s">
        <v>3701</v>
      </c>
      <c r="B711" s="26" t="n">
        <v>707</v>
      </c>
      <c r="C711" s="26" t="s">
        <v>982</v>
      </c>
      <c r="D711" s="26" t="s">
        <v>1559</v>
      </c>
      <c r="E711" s="26" t="s">
        <v>188</v>
      </c>
      <c r="F711" s="26"/>
      <c r="G711" s="27" t="n">
        <v>45118</v>
      </c>
      <c r="H711" s="26" t="s">
        <v>177</v>
      </c>
      <c r="I711" s="26" t="s">
        <v>3702</v>
      </c>
      <c r="J711" s="26" t="s">
        <v>198</v>
      </c>
      <c r="K711" s="28" t="n">
        <v>29.2</v>
      </c>
      <c r="L711" s="28" t="n">
        <v>8.4</v>
      </c>
      <c r="M711" s="26" t="s">
        <v>276</v>
      </c>
      <c r="N711" s="26" t="n">
        <v>36</v>
      </c>
      <c r="O711" s="26" t="s">
        <v>2461</v>
      </c>
      <c r="P711" s="26" t="s">
        <v>3703</v>
      </c>
      <c r="Q711" s="26" t="s">
        <v>338</v>
      </c>
      <c r="R711" s="26" t="s">
        <v>171</v>
      </c>
      <c r="S711" s="26" t="s">
        <v>339</v>
      </c>
      <c r="T711" s="27" t="n">
        <v>46004</v>
      </c>
      <c r="U711" s="26" t="n">
        <v>2026</v>
      </c>
      <c r="V711" s="26"/>
    </row>
    <row r="712" customFormat="false" ht="15" hidden="false" customHeight="true" outlineLevel="0" collapsed="false">
      <c r="A712" s="29" t="s">
        <v>3704</v>
      </c>
      <c r="B712" s="29" t="n">
        <v>708</v>
      </c>
      <c r="C712" s="29" t="s">
        <v>160</v>
      </c>
      <c r="D712" s="29" t="s">
        <v>3705</v>
      </c>
      <c r="E712" s="29" t="s">
        <v>188</v>
      </c>
      <c r="F712" s="29"/>
      <c r="G712" s="30" t="n">
        <v>45118</v>
      </c>
      <c r="H712" s="29" t="s">
        <v>177</v>
      </c>
      <c r="I712" s="29" t="s">
        <v>1399</v>
      </c>
      <c r="J712" s="29" t="s">
        <v>198</v>
      </c>
      <c r="K712" s="31" t="n">
        <v>56.8</v>
      </c>
      <c r="L712" s="31" t="n">
        <v>18.2</v>
      </c>
      <c r="M712" s="29" t="s">
        <v>209</v>
      </c>
      <c r="N712" s="29" t="n">
        <v>36</v>
      </c>
      <c r="O712" s="29" t="s">
        <v>3706</v>
      </c>
      <c r="P712" s="29" t="s">
        <v>3707</v>
      </c>
      <c r="Q712" s="29" t="s">
        <v>202</v>
      </c>
      <c r="R712" s="29" t="s">
        <v>171</v>
      </c>
      <c r="S712" s="29" t="s">
        <v>203</v>
      </c>
      <c r="T712" s="30" t="n">
        <v>46006</v>
      </c>
      <c r="U712" s="29" t="n">
        <v>2026</v>
      </c>
      <c r="V712" s="29"/>
    </row>
    <row r="713" customFormat="false" ht="15" hidden="false" customHeight="true" outlineLevel="0" collapsed="false">
      <c r="A713" s="26" t="s">
        <v>3708</v>
      </c>
      <c r="B713" s="26" t="n">
        <v>709</v>
      </c>
      <c r="C713" s="26" t="s">
        <v>3709</v>
      </c>
      <c r="D713" s="26" t="s">
        <v>983</v>
      </c>
      <c r="E713" s="26" t="s">
        <v>267</v>
      </c>
      <c r="F713" s="26" t="s">
        <v>3710</v>
      </c>
      <c r="G713" s="27" t="n">
        <v>45119</v>
      </c>
      <c r="H713" s="26" t="s">
        <v>177</v>
      </c>
      <c r="I713" s="26" t="s">
        <v>3711</v>
      </c>
      <c r="J713" s="26" t="s">
        <v>198</v>
      </c>
      <c r="K713" s="28" t="n">
        <v>53.5</v>
      </c>
      <c r="L713" s="28" t="n">
        <v>17.1</v>
      </c>
      <c r="M713" s="26" t="s">
        <v>179</v>
      </c>
      <c r="N713" s="26" t="n">
        <v>40</v>
      </c>
      <c r="O713" s="26" t="s">
        <v>3712</v>
      </c>
      <c r="P713" s="26" t="s">
        <v>3713</v>
      </c>
      <c r="Q713" s="26" t="s">
        <v>262</v>
      </c>
      <c r="R713" s="26" t="s">
        <v>171</v>
      </c>
      <c r="S713" s="26" t="s">
        <v>263</v>
      </c>
      <c r="T713" s="27" t="n">
        <v>46011</v>
      </c>
      <c r="U713" s="26" t="n">
        <v>2026</v>
      </c>
      <c r="V713" s="26"/>
    </row>
    <row r="714" customFormat="false" ht="15" hidden="false" customHeight="true" outlineLevel="0" collapsed="false">
      <c r="A714" s="29" t="s">
        <v>3714</v>
      </c>
      <c r="B714" s="29" t="n">
        <v>710</v>
      </c>
      <c r="C714" s="29" t="s">
        <v>457</v>
      </c>
      <c r="D714" s="29" t="s">
        <v>3715</v>
      </c>
      <c r="E714" s="29" t="s">
        <v>226</v>
      </c>
      <c r="F714" s="29" t="s">
        <v>3716</v>
      </c>
      <c r="G714" s="30" t="n">
        <v>45120</v>
      </c>
      <c r="H714" s="29" t="s">
        <v>177</v>
      </c>
      <c r="I714" s="29" t="s">
        <v>831</v>
      </c>
      <c r="J714" s="29" t="s">
        <v>322</v>
      </c>
      <c r="K714" s="31" t="n">
        <v>25.1</v>
      </c>
      <c r="L714" s="31" t="n">
        <v>8.3</v>
      </c>
      <c r="M714" s="29" t="s">
        <v>314</v>
      </c>
      <c r="N714" s="29" t="n">
        <v>24</v>
      </c>
      <c r="O714" s="29" t="s">
        <v>3717</v>
      </c>
      <c r="P714" s="29" t="s">
        <v>3718</v>
      </c>
      <c r="Q714" s="29" t="s">
        <v>252</v>
      </c>
      <c r="R714" s="29" t="s">
        <v>171</v>
      </c>
      <c r="S714" s="29" t="s">
        <v>253</v>
      </c>
      <c r="T714" s="30" t="n">
        <v>45994</v>
      </c>
      <c r="U714" s="29" t="n">
        <v>2026</v>
      </c>
      <c r="V714" s="29"/>
    </row>
    <row r="715" customFormat="false" ht="15" hidden="false" customHeight="true" outlineLevel="0" collapsed="false">
      <c r="A715" s="26" t="s">
        <v>3719</v>
      </c>
      <c r="B715" s="26" t="n">
        <v>711</v>
      </c>
      <c r="C715" s="26" t="s">
        <v>1947</v>
      </c>
      <c r="D715" s="26" t="s">
        <v>3720</v>
      </c>
      <c r="E715" s="26" t="s">
        <v>195</v>
      </c>
      <c r="F715" s="26" t="s">
        <v>3721</v>
      </c>
      <c r="G715" s="27" t="n">
        <v>45120</v>
      </c>
      <c r="H715" s="26" t="s">
        <v>177</v>
      </c>
      <c r="I715" s="26" t="s">
        <v>3722</v>
      </c>
      <c r="J715" s="26" t="s">
        <v>345</v>
      </c>
      <c r="K715" s="28" t="n">
        <v>51.4</v>
      </c>
      <c r="L715" s="28" t="n">
        <v>16.8</v>
      </c>
      <c r="M715" s="26" t="s">
        <v>276</v>
      </c>
      <c r="N715" s="26" t="n">
        <v>36</v>
      </c>
      <c r="O715" s="26" t="s">
        <v>3723</v>
      </c>
      <c r="P715" s="26" t="s">
        <v>3724</v>
      </c>
      <c r="Q715" s="26" t="s">
        <v>232</v>
      </c>
      <c r="R715" s="26" t="s">
        <v>183</v>
      </c>
      <c r="S715" s="26" t="s">
        <v>233</v>
      </c>
      <c r="T715" s="27" t="n">
        <v>45996</v>
      </c>
      <c r="U715" s="26" t="n">
        <v>2026</v>
      </c>
      <c r="V715" s="26"/>
    </row>
    <row r="716" customFormat="false" ht="15" hidden="false" customHeight="true" outlineLevel="0" collapsed="false">
      <c r="A716" s="29" t="s">
        <v>3725</v>
      </c>
      <c r="B716" s="29" t="n">
        <v>712</v>
      </c>
      <c r="C716" s="29" t="s">
        <v>3726</v>
      </c>
      <c r="D716" s="29" t="s">
        <v>922</v>
      </c>
      <c r="E716" s="29" t="s">
        <v>311</v>
      </c>
      <c r="F716" s="29" t="s">
        <v>3727</v>
      </c>
      <c r="G716" s="30" t="n">
        <v>45120</v>
      </c>
      <c r="H716" s="29" t="s">
        <v>295</v>
      </c>
      <c r="I716" s="29" t="s">
        <v>1664</v>
      </c>
      <c r="J716" s="29" t="s">
        <v>248</v>
      </c>
      <c r="K716" s="31" t="n">
        <v>49.4</v>
      </c>
      <c r="L716" s="31" t="n">
        <v>15</v>
      </c>
      <c r="M716" s="29" t="s">
        <v>209</v>
      </c>
      <c r="N716" s="29" t="n">
        <v>28</v>
      </c>
      <c r="O716" s="29" t="s">
        <v>3728</v>
      </c>
      <c r="P716" s="29" t="s">
        <v>3729</v>
      </c>
      <c r="Q716" s="29" t="s">
        <v>262</v>
      </c>
      <c r="R716" s="29" t="s">
        <v>171</v>
      </c>
      <c r="S716" s="29" t="s">
        <v>263</v>
      </c>
      <c r="T716" s="30" t="n">
        <v>46004</v>
      </c>
      <c r="U716" s="29" t="n">
        <v>2026</v>
      </c>
      <c r="V716" s="29"/>
    </row>
    <row r="717" customFormat="false" ht="15" hidden="false" customHeight="true" outlineLevel="0" collapsed="false">
      <c r="A717" s="26" t="s">
        <v>3730</v>
      </c>
      <c r="B717" s="26" t="n">
        <v>713</v>
      </c>
      <c r="C717" s="26" t="s">
        <v>405</v>
      </c>
      <c r="D717" s="26" t="s">
        <v>611</v>
      </c>
      <c r="E717" s="26" t="s">
        <v>206</v>
      </c>
      <c r="F717" s="26"/>
      <c r="G717" s="27" t="n">
        <v>45120</v>
      </c>
      <c r="H717" s="26" t="s">
        <v>177</v>
      </c>
      <c r="I717" s="26" t="s">
        <v>1787</v>
      </c>
      <c r="J717" s="26" t="s">
        <v>270</v>
      </c>
      <c r="K717" s="28" t="n">
        <v>40.5</v>
      </c>
      <c r="L717" s="28" t="n">
        <v>12.9</v>
      </c>
      <c r="M717" s="26" t="s">
        <v>209</v>
      </c>
      <c r="N717" s="26" t="n">
        <v>28</v>
      </c>
      <c r="O717" s="26" t="s">
        <v>3731</v>
      </c>
      <c r="P717" s="26" t="s">
        <v>3732</v>
      </c>
      <c r="Q717" s="26" t="s">
        <v>212</v>
      </c>
      <c r="R717" s="26" t="s">
        <v>171</v>
      </c>
      <c r="S717" s="26" t="s">
        <v>213</v>
      </c>
      <c r="T717" s="27" t="n">
        <v>46016</v>
      </c>
      <c r="U717" s="26" t="n">
        <v>2026</v>
      </c>
      <c r="V717" s="26"/>
    </row>
    <row r="718" customFormat="false" ht="15" hidden="false" customHeight="true" outlineLevel="0" collapsed="false">
      <c r="A718" s="29" t="s">
        <v>3733</v>
      </c>
      <c r="B718" s="29" t="n">
        <v>714</v>
      </c>
      <c r="C718" s="29" t="s">
        <v>543</v>
      </c>
      <c r="D718" s="29" t="s">
        <v>1274</v>
      </c>
      <c r="E718" s="29" t="s">
        <v>188</v>
      </c>
      <c r="F718" s="29"/>
      <c r="G718" s="30" t="n">
        <v>45122</v>
      </c>
      <c r="H718" s="29" t="s">
        <v>177</v>
      </c>
      <c r="I718" s="29" t="s">
        <v>1505</v>
      </c>
      <c r="J718" s="29" t="s">
        <v>248</v>
      </c>
      <c r="K718" s="31" t="n">
        <v>23.7</v>
      </c>
      <c r="L718" s="31" t="n">
        <v>6.8</v>
      </c>
      <c r="M718" s="29" t="s">
        <v>314</v>
      </c>
      <c r="N718" s="29" t="n">
        <v>24</v>
      </c>
      <c r="O718" s="29" t="s">
        <v>3734</v>
      </c>
      <c r="P718" s="29" t="s">
        <v>3735</v>
      </c>
      <c r="Q718" s="29" t="s">
        <v>252</v>
      </c>
      <c r="R718" s="29" t="s">
        <v>171</v>
      </c>
      <c r="S718" s="29" t="s">
        <v>253</v>
      </c>
      <c r="T718" s="30" t="n">
        <v>46010</v>
      </c>
      <c r="U718" s="29" t="n">
        <v>2026</v>
      </c>
      <c r="V718" s="29"/>
    </row>
    <row r="719" customFormat="false" ht="15" hidden="false" customHeight="true" outlineLevel="0" collapsed="false">
      <c r="A719" s="26" t="s">
        <v>3736</v>
      </c>
      <c r="B719" s="26" t="n">
        <v>715</v>
      </c>
      <c r="C719" s="26" t="s">
        <v>3737</v>
      </c>
      <c r="D719" s="26" t="s">
        <v>1127</v>
      </c>
      <c r="E719" s="26" t="s">
        <v>162</v>
      </c>
      <c r="F719" s="26" t="s">
        <v>3738</v>
      </c>
      <c r="G719" s="27" t="n">
        <v>45123</v>
      </c>
      <c r="H719" s="26" t="s">
        <v>177</v>
      </c>
      <c r="I719" s="26" t="s">
        <v>2617</v>
      </c>
      <c r="J719" s="26" t="s">
        <v>322</v>
      </c>
      <c r="K719" s="28" t="n">
        <v>30.1</v>
      </c>
      <c r="L719" s="28" t="n">
        <v>10.8</v>
      </c>
      <c r="M719" s="26" t="s">
        <v>179</v>
      </c>
      <c r="N719" s="26" t="n">
        <v>24</v>
      </c>
      <c r="O719" s="26" t="s">
        <v>3739</v>
      </c>
      <c r="P719" s="26" t="s">
        <v>3740</v>
      </c>
      <c r="Q719" s="26" t="s">
        <v>182</v>
      </c>
      <c r="R719" s="26" t="s">
        <v>183</v>
      </c>
      <c r="S719" s="26" t="s">
        <v>184</v>
      </c>
      <c r="T719" s="27" t="n">
        <v>45995</v>
      </c>
      <c r="U719" s="26" t="n">
        <v>2026</v>
      </c>
      <c r="V719" s="26"/>
    </row>
    <row r="720" customFormat="false" ht="15" hidden="false" customHeight="true" outlineLevel="0" collapsed="false">
      <c r="A720" s="29" t="s">
        <v>3741</v>
      </c>
      <c r="B720" s="29" t="n">
        <v>716</v>
      </c>
      <c r="C720" s="29" t="s">
        <v>3742</v>
      </c>
      <c r="D720" s="29" t="s">
        <v>1022</v>
      </c>
      <c r="E720" s="29" t="s">
        <v>188</v>
      </c>
      <c r="F720" s="29"/>
      <c r="G720" s="30" t="n">
        <v>45123</v>
      </c>
      <c r="H720" s="29" t="s">
        <v>177</v>
      </c>
      <c r="I720" s="29" t="s">
        <v>3743</v>
      </c>
      <c r="J720" s="29" t="s">
        <v>218</v>
      </c>
      <c r="K720" s="31" t="n">
        <v>32.5</v>
      </c>
      <c r="L720" s="31" t="n">
        <v>10.8</v>
      </c>
      <c r="M720" s="29" t="s">
        <v>167</v>
      </c>
      <c r="N720" s="29" t="n">
        <v>40</v>
      </c>
      <c r="O720" s="29" t="s">
        <v>3744</v>
      </c>
      <c r="P720" s="29" t="s">
        <v>3745</v>
      </c>
      <c r="Q720" s="29" t="s">
        <v>212</v>
      </c>
      <c r="R720" s="29" t="s">
        <v>171</v>
      </c>
      <c r="S720" s="29" t="s">
        <v>213</v>
      </c>
      <c r="T720" s="30" t="n">
        <v>46009</v>
      </c>
      <c r="U720" s="29" t="n">
        <v>2026</v>
      </c>
      <c r="V720" s="29"/>
    </row>
    <row r="721" customFormat="false" ht="15" hidden="false" customHeight="true" outlineLevel="0" collapsed="false">
      <c r="A721" s="26" t="s">
        <v>3746</v>
      </c>
      <c r="B721" s="26" t="n">
        <v>717</v>
      </c>
      <c r="C721" s="26" t="s">
        <v>575</v>
      </c>
      <c r="D721" s="26" t="s">
        <v>2546</v>
      </c>
      <c r="E721" s="26" t="s">
        <v>162</v>
      </c>
      <c r="F721" s="26" t="s">
        <v>577</v>
      </c>
      <c r="G721" s="27" t="n">
        <v>45124</v>
      </c>
      <c r="H721" s="26" t="s">
        <v>177</v>
      </c>
      <c r="I721" s="26" t="s">
        <v>3747</v>
      </c>
      <c r="J721" s="26" t="s">
        <v>166</v>
      </c>
      <c r="K721" s="28" t="n">
        <v>31.3</v>
      </c>
      <c r="L721" s="28" t="n">
        <v>11</v>
      </c>
      <c r="M721" s="26" t="s">
        <v>179</v>
      </c>
      <c r="N721" s="26" t="n">
        <v>32</v>
      </c>
      <c r="O721" s="26" t="s">
        <v>3748</v>
      </c>
      <c r="P721" s="26" t="s">
        <v>3749</v>
      </c>
      <c r="Q721" s="26" t="s">
        <v>252</v>
      </c>
      <c r="R721" s="26" t="s">
        <v>171</v>
      </c>
      <c r="S721" s="26" t="s">
        <v>253</v>
      </c>
      <c r="T721" s="27" t="n">
        <v>45999</v>
      </c>
      <c r="U721" s="26" t="n">
        <v>2026</v>
      </c>
      <c r="V721" s="26"/>
    </row>
    <row r="722" customFormat="false" ht="15" hidden="false" customHeight="true" outlineLevel="0" collapsed="false">
      <c r="A722" s="29" t="s">
        <v>3750</v>
      </c>
      <c r="B722" s="29" t="n">
        <v>718</v>
      </c>
      <c r="C722" s="29" t="s">
        <v>1435</v>
      </c>
      <c r="D722" s="29" t="s">
        <v>816</v>
      </c>
      <c r="E722" s="29" t="s">
        <v>188</v>
      </c>
      <c r="F722" s="29"/>
      <c r="G722" s="30" t="n">
        <v>45125</v>
      </c>
      <c r="H722" s="29" t="s">
        <v>177</v>
      </c>
      <c r="I722" s="29" t="s">
        <v>513</v>
      </c>
      <c r="J722" s="29" t="s">
        <v>218</v>
      </c>
      <c r="K722" s="31" t="n">
        <v>20.6</v>
      </c>
      <c r="L722" s="31" t="n">
        <v>6.4</v>
      </c>
      <c r="M722" s="29" t="s">
        <v>179</v>
      </c>
      <c r="N722" s="29" t="n">
        <v>36</v>
      </c>
      <c r="O722" s="29" t="s">
        <v>3751</v>
      </c>
      <c r="P722" s="29" t="s">
        <v>3752</v>
      </c>
      <c r="Q722" s="29" t="s">
        <v>212</v>
      </c>
      <c r="R722" s="29" t="s">
        <v>171</v>
      </c>
      <c r="S722" s="29" t="s">
        <v>213</v>
      </c>
      <c r="T722" s="30" t="n">
        <v>45992</v>
      </c>
      <c r="U722" s="29" t="n">
        <v>2026</v>
      </c>
      <c r="V722" s="29"/>
    </row>
    <row r="723" customFormat="false" ht="15" hidden="false" customHeight="true" outlineLevel="0" collapsed="false">
      <c r="A723" s="26" t="s">
        <v>3753</v>
      </c>
      <c r="B723" s="26" t="n">
        <v>719</v>
      </c>
      <c r="C723" s="26" t="s">
        <v>648</v>
      </c>
      <c r="D723" s="26" t="s">
        <v>394</v>
      </c>
      <c r="E723" s="26" t="s">
        <v>245</v>
      </c>
      <c r="F723" s="26" t="s">
        <v>3754</v>
      </c>
      <c r="G723" s="27" t="n">
        <v>45126</v>
      </c>
      <c r="H723" s="26" t="s">
        <v>177</v>
      </c>
      <c r="I723" s="26" t="s">
        <v>3755</v>
      </c>
      <c r="J723" s="26" t="s">
        <v>383</v>
      </c>
      <c r="K723" s="28" t="n">
        <v>52.1</v>
      </c>
      <c r="L723" s="28" t="n">
        <v>14.7</v>
      </c>
      <c r="M723" s="26" t="s">
        <v>209</v>
      </c>
      <c r="N723" s="26" t="n">
        <v>40</v>
      </c>
      <c r="O723" s="26" t="s">
        <v>3756</v>
      </c>
      <c r="P723" s="26" t="s">
        <v>3757</v>
      </c>
      <c r="Q723" s="26" t="s">
        <v>330</v>
      </c>
      <c r="R723" s="26" t="s">
        <v>171</v>
      </c>
      <c r="S723" s="26" t="s">
        <v>331</v>
      </c>
      <c r="T723" s="27" t="n">
        <v>46001</v>
      </c>
      <c r="U723" s="26" t="n">
        <v>2026</v>
      </c>
      <c r="V723" s="26"/>
    </row>
    <row r="724" customFormat="false" ht="15" hidden="false" customHeight="true" outlineLevel="0" collapsed="false">
      <c r="A724" s="29" t="s">
        <v>3758</v>
      </c>
      <c r="B724" s="29" t="n">
        <v>720</v>
      </c>
      <c r="C724" s="29" t="s">
        <v>3759</v>
      </c>
      <c r="D724" s="29" t="s">
        <v>334</v>
      </c>
      <c r="E724" s="29" t="s">
        <v>188</v>
      </c>
      <c r="F724" s="29"/>
      <c r="G724" s="30" t="n">
        <v>45126</v>
      </c>
      <c r="H724" s="29" t="s">
        <v>295</v>
      </c>
      <c r="I724" s="29" t="s">
        <v>3760</v>
      </c>
      <c r="J724" s="29" t="s">
        <v>208</v>
      </c>
      <c r="K724" s="31" t="n">
        <v>27.2</v>
      </c>
      <c r="L724" s="31" t="n">
        <v>7.8</v>
      </c>
      <c r="M724" s="29" t="s">
        <v>179</v>
      </c>
      <c r="N724" s="29" t="n">
        <v>28</v>
      </c>
      <c r="O724" s="29" t="s">
        <v>3761</v>
      </c>
      <c r="P724" s="29" t="s">
        <v>3762</v>
      </c>
      <c r="Q724" s="29" t="s">
        <v>221</v>
      </c>
      <c r="R724" s="29" t="s">
        <v>183</v>
      </c>
      <c r="S724" s="29" t="s">
        <v>222</v>
      </c>
      <c r="T724" s="30" t="n">
        <v>46012</v>
      </c>
      <c r="U724" s="29" t="n">
        <v>2026</v>
      </c>
      <c r="V724" s="29"/>
    </row>
    <row r="725" customFormat="false" ht="15" hidden="false" customHeight="true" outlineLevel="0" collapsed="false">
      <c r="A725" s="26" t="s">
        <v>3763</v>
      </c>
      <c r="B725" s="26" t="n">
        <v>721</v>
      </c>
      <c r="C725" s="26" t="s">
        <v>3764</v>
      </c>
      <c r="D725" s="26" t="s">
        <v>2797</v>
      </c>
      <c r="E725" s="26" t="s">
        <v>188</v>
      </c>
      <c r="F725" s="26"/>
      <c r="G725" s="27" t="n">
        <v>45127</v>
      </c>
      <c r="H725" s="26" t="s">
        <v>177</v>
      </c>
      <c r="I725" s="26" t="s">
        <v>1151</v>
      </c>
      <c r="J725" s="26" t="s">
        <v>383</v>
      </c>
      <c r="K725" s="28" t="n">
        <v>44.9</v>
      </c>
      <c r="L725" s="28" t="n">
        <v>12.8</v>
      </c>
      <c r="M725" s="26" t="s">
        <v>179</v>
      </c>
      <c r="N725" s="26" t="n">
        <v>24</v>
      </c>
      <c r="O725" s="26" t="s">
        <v>3765</v>
      </c>
      <c r="P725" s="26" t="s">
        <v>3766</v>
      </c>
      <c r="Q725" s="26" t="s">
        <v>240</v>
      </c>
      <c r="R725" s="26" t="s">
        <v>171</v>
      </c>
      <c r="S725" s="26" t="s">
        <v>241</v>
      </c>
      <c r="T725" s="27" t="n">
        <v>46010</v>
      </c>
      <c r="U725" s="26" t="n">
        <v>2026</v>
      </c>
      <c r="V725" s="26"/>
    </row>
    <row r="726" customFormat="false" ht="15" hidden="false" customHeight="true" outlineLevel="0" collapsed="false">
      <c r="A726" s="29" t="s">
        <v>3767</v>
      </c>
      <c r="B726" s="29" t="n">
        <v>722</v>
      </c>
      <c r="C726" s="29" t="s">
        <v>448</v>
      </c>
      <c r="D726" s="29" t="s">
        <v>216</v>
      </c>
      <c r="E726" s="29" t="s">
        <v>267</v>
      </c>
      <c r="F726" s="29" t="s">
        <v>465</v>
      </c>
      <c r="G726" s="30" t="n">
        <v>45127</v>
      </c>
      <c r="H726" s="29" t="s">
        <v>177</v>
      </c>
      <c r="I726" s="29" t="s">
        <v>1765</v>
      </c>
      <c r="J726" s="29" t="s">
        <v>208</v>
      </c>
      <c r="K726" s="31" t="n">
        <v>44.6</v>
      </c>
      <c r="L726" s="31" t="n">
        <v>13.3</v>
      </c>
      <c r="M726" s="29" t="s">
        <v>179</v>
      </c>
      <c r="N726" s="29" t="n">
        <v>28</v>
      </c>
      <c r="O726" s="29" t="s">
        <v>3768</v>
      </c>
      <c r="P726" s="29" t="s">
        <v>3769</v>
      </c>
      <c r="Q726" s="29" t="s">
        <v>299</v>
      </c>
      <c r="R726" s="29" t="s">
        <v>171</v>
      </c>
      <c r="S726" s="29" t="s">
        <v>300</v>
      </c>
      <c r="T726" s="30" t="n">
        <v>46003</v>
      </c>
      <c r="U726" s="29" t="n">
        <v>2026</v>
      </c>
      <c r="V726" s="29"/>
    </row>
    <row r="727" customFormat="false" ht="15" hidden="false" customHeight="true" outlineLevel="0" collapsed="false">
      <c r="A727" s="26" t="s">
        <v>3770</v>
      </c>
      <c r="B727" s="26" t="n">
        <v>723</v>
      </c>
      <c r="C727" s="26" t="s">
        <v>3771</v>
      </c>
      <c r="D727" s="26" t="s">
        <v>1955</v>
      </c>
      <c r="E727" s="26" t="s">
        <v>195</v>
      </c>
      <c r="F727" s="26" t="s">
        <v>3772</v>
      </c>
      <c r="G727" s="27" t="n">
        <v>45128</v>
      </c>
      <c r="H727" s="26" t="s">
        <v>177</v>
      </c>
      <c r="I727" s="26" t="s">
        <v>1182</v>
      </c>
      <c r="J727" s="26" t="s">
        <v>229</v>
      </c>
      <c r="K727" s="28" t="n">
        <v>22.9</v>
      </c>
      <c r="L727" s="28" t="n">
        <v>7.6</v>
      </c>
      <c r="M727" s="26" t="s">
        <v>179</v>
      </c>
      <c r="N727" s="26" t="n">
        <v>28</v>
      </c>
      <c r="O727" s="26" t="s">
        <v>3773</v>
      </c>
      <c r="P727" s="26" t="s">
        <v>3774</v>
      </c>
      <c r="Q727" s="26" t="s">
        <v>182</v>
      </c>
      <c r="R727" s="26" t="s">
        <v>183</v>
      </c>
      <c r="S727" s="26" t="s">
        <v>184</v>
      </c>
      <c r="T727" s="27" t="n">
        <v>46017</v>
      </c>
      <c r="U727" s="26" t="n">
        <v>2026</v>
      </c>
      <c r="V727" s="26"/>
    </row>
    <row r="728" customFormat="false" ht="15" hidden="false" customHeight="true" outlineLevel="0" collapsed="false">
      <c r="A728" s="29" t="s">
        <v>3775</v>
      </c>
      <c r="B728" s="29" t="n">
        <v>724</v>
      </c>
      <c r="C728" s="29" t="s">
        <v>3776</v>
      </c>
      <c r="D728" s="29" t="s">
        <v>1251</v>
      </c>
      <c r="E728" s="29" t="s">
        <v>311</v>
      </c>
      <c r="F728" s="29" t="s">
        <v>3777</v>
      </c>
      <c r="G728" s="30" t="n">
        <v>45128</v>
      </c>
      <c r="H728" s="29" t="s">
        <v>177</v>
      </c>
      <c r="I728" s="29" t="s">
        <v>413</v>
      </c>
      <c r="J728" s="29" t="s">
        <v>208</v>
      </c>
      <c r="K728" s="31" t="n">
        <v>23.1</v>
      </c>
      <c r="L728" s="31" t="n">
        <v>6.9</v>
      </c>
      <c r="M728" s="29" t="s">
        <v>179</v>
      </c>
      <c r="N728" s="29" t="n">
        <v>50</v>
      </c>
      <c r="O728" s="29" t="s">
        <v>3778</v>
      </c>
      <c r="P728" s="29" t="s">
        <v>3779</v>
      </c>
      <c r="Q728" s="29" t="s">
        <v>338</v>
      </c>
      <c r="R728" s="29" t="s">
        <v>171</v>
      </c>
      <c r="S728" s="29" t="s">
        <v>339</v>
      </c>
      <c r="T728" s="30" t="n">
        <v>46010</v>
      </c>
      <c r="U728" s="29" t="n">
        <v>2026</v>
      </c>
      <c r="V728" s="29"/>
    </row>
    <row r="729" customFormat="false" ht="15" hidden="false" customHeight="true" outlineLevel="0" collapsed="false">
      <c r="A729" s="26" t="s">
        <v>3780</v>
      </c>
      <c r="B729" s="26" t="n">
        <v>725</v>
      </c>
      <c r="C729" s="26" t="s">
        <v>2487</v>
      </c>
      <c r="D729" s="26" t="s">
        <v>1559</v>
      </c>
      <c r="E729" s="26" t="s">
        <v>206</v>
      </c>
      <c r="F729" s="26"/>
      <c r="G729" s="27" t="n">
        <v>45128</v>
      </c>
      <c r="H729" s="26" t="s">
        <v>164</v>
      </c>
      <c r="I729" s="26" t="s">
        <v>3781</v>
      </c>
      <c r="J729" s="26" t="s">
        <v>345</v>
      </c>
      <c r="K729" s="28" t="n">
        <v>39.1</v>
      </c>
      <c r="L729" s="28" t="n">
        <v>13.6</v>
      </c>
      <c r="M729" s="26" t="s">
        <v>209</v>
      </c>
      <c r="N729" s="26" t="n">
        <v>40</v>
      </c>
      <c r="O729" s="26" t="s">
        <v>3782</v>
      </c>
      <c r="P729" s="26" t="s">
        <v>3783</v>
      </c>
      <c r="Q729" s="26" t="s">
        <v>338</v>
      </c>
      <c r="R729" s="26" t="s">
        <v>171</v>
      </c>
      <c r="S729" s="26" t="s">
        <v>339</v>
      </c>
      <c r="T729" s="26"/>
      <c r="U729" s="26" t="n">
        <v>2022</v>
      </c>
      <c r="V729" s="26"/>
    </row>
    <row r="730" customFormat="false" ht="15" hidden="false" customHeight="true" outlineLevel="0" collapsed="false">
      <c r="A730" s="29" t="s">
        <v>3784</v>
      </c>
      <c r="B730" s="29" t="n">
        <v>726</v>
      </c>
      <c r="C730" s="29" t="s">
        <v>543</v>
      </c>
      <c r="D730" s="29" t="s">
        <v>977</v>
      </c>
      <c r="E730" s="29" t="s">
        <v>188</v>
      </c>
      <c r="F730" s="29"/>
      <c r="G730" s="30" t="n">
        <v>45129</v>
      </c>
      <c r="H730" s="29" t="s">
        <v>177</v>
      </c>
      <c r="I730" s="29" t="s">
        <v>2869</v>
      </c>
      <c r="J730" s="29" t="s">
        <v>345</v>
      </c>
      <c r="K730" s="31" t="n">
        <v>49.9</v>
      </c>
      <c r="L730" s="31" t="n">
        <v>14.5</v>
      </c>
      <c r="M730" s="29" t="s">
        <v>209</v>
      </c>
      <c r="N730" s="29" t="n">
        <v>24</v>
      </c>
      <c r="O730" s="29" t="s">
        <v>3785</v>
      </c>
      <c r="P730" s="29" t="s">
        <v>3786</v>
      </c>
      <c r="Q730" s="29" t="s">
        <v>232</v>
      </c>
      <c r="R730" s="29" t="s">
        <v>183</v>
      </c>
      <c r="S730" s="29" t="s">
        <v>233</v>
      </c>
      <c r="T730" s="30" t="n">
        <v>45995</v>
      </c>
      <c r="U730" s="29" t="n">
        <v>2026</v>
      </c>
      <c r="V730" s="29"/>
    </row>
    <row r="731" customFormat="false" ht="15" hidden="false" customHeight="true" outlineLevel="0" collapsed="false">
      <c r="A731" s="26" t="s">
        <v>3787</v>
      </c>
      <c r="B731" s="26" t="n">
        <v>727</v>
      </c>
      <c r="C731" s="26" t="s">
        <v>3788</v>
      </c>
      <c r="D731" s="26" t="s">
        <v>1274</v>
      </c>
      <c r="E731" s="26" t="s">
        <v>188</v>
      </c>
      <c r="F731" s="26"/>
      <c r="G731" s="27" t="n">
        <v>45129</v>
      </c>
      <c r="H731" s="26" t="s">
        <v>164</v>
      </c>
      <c r="I731" s="26" t="s">
        <v>3789</v>
      </c>
      <c r="J731" s="26" t="s">
        <v>218</v>
      </c>
      <c r="K731" s="28" t="n">
        <v>39.9</v>
      </c>
      <c r="L731" s="28" t="n">
        <v>12.6</v>
      </c>
      <c r="M731" s="26" t="s">
        <v>276</v>
      </c>
      <c r="N731" s="26" t="n">
        <v>40</v>
      </c>
      <c r="O731" s="26" t="s">
        <v>3790</v>
      </c>
      <c r="P731" s="26" t="s">
        <v>3791</v>
      </c>
      <c r="Q731" s="26" t="s">
        <v>262</v>
      </c>
      <c r="R731" s="26" t="s">
        <v>171</v>
      </c>
      <c r="S731" s="26" t="s">
        <v>263</v>
      </c>
      <c r="T731" s="26"/>
      <c r="U731" s="26" t="n">
        <v>2024</v>
      </c>
      <c r="V731" s="26"/>
    </row>
    <row r="732" customFormat="false" ht="15" hidden="false" customHeight="true" outlineLevel="0" collapsed="false">
      <c r="A732" s="29" t="s">
        <v>3792</v>
      </c>
      <c r="B732" s="29" t="n">
        <v>728</v>
      </c>
      <c r="C732" s="29" t="s">
        <v>676</v>
      </c>
      <c r="D732" s="29" t="s">
        <v>3466</v>
      </c>
      <c r="E732" s="29" t="s">
        <v>245</v>
      </c>
      <c r="F732" s="29" t="s">
        <v>3793</v>
      </c>
      <c r="G732" s="30" t="n">
        <v>45131</v>
      </c>
      <c r="H732" s="29" t="s">
        <v>164</v>
      </c>
      <c r="I732" s="29" t="s">
        <v>1490</v>
      </c>
      <c r="J732" s="29" t="s">
        <v>322</v>
      </c>
      <c r="K732" s="31" t="n">
        <v>22.9</v>
      </c>
      <c r="L732" s="31" t="n">
        <v>7.5</v>
      </c>
      <c r="M732" s="29" t="s">
        <v>900</v>
      </c>
      <c r="N732" s="29" t="n">
        <v>36</v>
      </c>
      <c r="O732" s="29" t="s">
        <v>3794</v>
      </c>
      <c r="P732" s="29" t="s">
        <v>3795</v>
      </c>
      <c r="Q732" s="29" t="s">
        <v>330</v>
      </c>
      <c r="R732" s="29" t="s">
        <v>171</v>
      </c>
      <c r="S732" s="29" t="s">
        <v>331</v>
      </c>
      <c r="T732" s="29"/>
      <c r="U732" s="29" t="n">
        <v>2024</v>
      </c>
      <c r="V732" s="29"/>
    </row>
    <row r="733" customFormat="false" ht="15" hidden="false" customHeight="true" outlineLevel="0" collapsed="false">
      <c r="A733" s="26" t="s">
        <v>3796</v>
      </c>
      <c r="B733" s="26" t="n">
        <v>729</v>
      </c>
      <c r="C733" s="26" t="s">
        <v>711</v>
      </c>
      <c r="D733" s="26" t="s">
        <v>3797</v>
      </c>
      <c r="E733" s="26" t="s">
        <v>311</v>
      </c>
      <c r="F733" s="26" t="s">
        <v>1444</v>
      </c>
      <c r="G733" s="27" t="n">
        <v>45132</v>
      </c>
      <c r="H733" s="26" t="s">
        <v>177</v>
      </c>
      <c r="I733" s="26" t="s">
        <v>892</v>
      </c>
      <c r="J733" s="26" t="s">
        <v>166</v>
      </c>
      <c r="K733" s="28" t="n">
        <v>39.6</v>
      </c>
      <c r="L733" s="28" t="n">
        <v>12.2</v>
      </c>
      <c r="M733" s="26" t="s">
        <v>199</v>
      </c>
      <c r="N733" s="26" t="n">
        <v>32</v>
      </c>
      <c r="O733" s="26" t="s">
        <v>3798</v>
      </c>
      <c r="P733" s="26" t="s">
        <v>3799</v>
      </c>
      <c r="Q733" s="26" t="s">
        <v>454</v>
      </c>
      <c r="R733" s="26" t="s">
        <v>171</v>
      </c>
      <c r="S733" s="26" t="s">
        <v>455</v>
      </c>
      <c r="T733" s="27" t="n">
        <v>46014</v>
      </c>
      <c r="U733" s="26" t="n">
        <v>2026</v>
      </c>
      <c r="V733" s="26"/>
    </row>
    <row r="734" customFormat="false" ht="15" hidden="false" customHeight="true" outlineLevel="0" collapsed="false">
      <c r="A734" s="29" t="s">
        <v>3800</v>
      </c>
      <c r="B734" s="29" t="n">
        <v>730</v>
      </c>
      <c r="C734" s="29" t="s">
        <v>3801</v>
      </c>
      <c r="D734" s="29" t="s">
        <v>326</v>
      </c>
      <c r="E734" s="29" t="s">
        <v>245</v>
      </c>
      <c r="F734" s="29" t="s">
        <v>3802</v>
      </c>
      <c r="G734" s="30" t="n">
        <v>45132</v>
      </c>
      <c r="H734" s="29" t="s">
        <v>177</v>
      </c>
      <c r="I734" s="29" t="s">
        <v>2402</v>
      </c>
      <c r="J734" s="29" t="s">
        <v>208</v>
      </c>
      <c r="K734" s="31" t="n">
        <v>45.6</v>
      </c>
      <c r="L734" s="31" t="n">
        <v>15.4</v>
      </c>
      <c r="M734" s="29" t="s">
        <v>209</v>
      </c>
      <c r="N734" s="29" t="n">
        <v>40</v>
      </c>
      <c r="O734" s="29" t="s">
        <v>3803</v>
      </c>
      <c r="P734" s="29" t="s">
        <v>3804</v>
      </c>
      <c r="Q734" s="29" t="s">
        <v>221</v>
      </c>
      <c r="R734" s="29" t="s">
        <v>183</v>
      </c>
      <c r="S734" s="29" t="s">
        <v>222</v>
      </c>
      <c r="T734" s="30" t="n">
        <v>45998</v>
      </c>
      <c r="U734" s="29" t="n">
        <v>2026</v>
      </c>
      <c r="V734" s="29"/>
    </row>
    <row r="735" customFormat="false" ht="15" hidden="false" customHeight="true" outlineLevel="0" collapsed="false">
      <c r="A735" s="26" t="s">
        <v>3805</v>
      </c>
      <c r="B735" s="26" t="n">
        <v>731</v>
      </c>
      <c r="C735" s="26" t="s">
        <v>2135</v>
      </c>
      <c r="D735" s="26" t="s">
        <v>236</v>
      </c>
      <c r="E735" s="26" t="s">
        <v>311</v>
      </c>
      <c r="F735" s="26" t="s">
        <v>3806</v>
      </c>
      <c r="G735" s="27" t="n">
        <v>45133</v>
      </c>
      <c r="H735" s="26" t="s">
        <v>177</v>
      </c>
      <c r="I735" s="26" t="s">
        <v>2407</v>
      </c>
      <c r="J735" s="26" t="s">
        <v>208</v>
      </c>
      <c r="K735" s="28" t="n">
        <v>18.4</v>
      </c>
      <c r="L735" s="28" t="n">
        <v>6.1</v>
      </c>
      <c r="M735" s="26" t="s">
        <v>249</v>
      </c>
      <c r="N735" s="26" t="n">
        <v>36</v>
      </c>
      <c r="O735" s="26" t="s">
        <v>738</v>
      </c>
      <c r="P735" s="26" t="s">
        <v>3807</v>
      </c>
      <c r="Q735" s="26" t="s">
        <v>252</v>
      </c>
      <c r="R735" s="26" t="s">
        <v>171</v>
      </c>
      <c r="S735" s="26" t="s">
        <v>253</v>
      </c>
      <c r="T735" s="27" t="n">
        <v>46003</v>
      </c>
      <c r="U735" s="26" t="n">
        <v>2026</v>
      </c>
      <c r="V735" s="26"/>
    </row>
    <row r="736" customFormat="false" ht="15" hidden="false" customHeight="true" outlineLevel="0" collapsed="false">
      <c r="A736" s="29" t="s">
        <v>3808</v>
      </c>
      <c r="B736" s="29" t="n">
        <v>732</v>
      </c>
      <c r="C736" s="29" t="s">
        <v>160</v>
      </c>
      <c r="D736" s="29" t="s">
        <v>719</v>
      </c>
      <c r="E736" s="29" t="s">
        <v>195</v>
      </c>
      <c r="F736" s="29" t="s">
        <v>872</v>
      </c>
      <c r="G736" s="30" t="n">
        <v>45133</v>
      </c>
      <c r="H736" s="29" t="s">
        <v>177</v>
      </c>
      <c r="I736" s="29" t="s">
        <v>1187</v>
      </c>
      <c r="J736" s="29" t="s">
        <v>198</v>
      </c>
      <c r="K736" s="31" t="n">
        <v>22.7</v>
      </c>
      <c r="L736" s="31" t="n">
        <v>7.5</v>
      </c>
      <c r="M736" s="29" t="s">
        <v>199</v>
      </c>
      <c r="N736" s="29" t="n">
        <v>28</v>
      </c>
      <c r="O736" s="29" t="s">
        <v>3809</v>
      </c>
      <c r="P736" s="29" t="s">
        <v>3810</v>
      </c>
      <c r="Q736" s="29" t="s">
        <v>221</v>
      </c>
      <c r="R736" s="29" t="s">
        <v>183</v>
      </c>
      <c r="S736" s="29" t="s">
        <v>222</v>
      </c>
      <c r="T736" s="30" t="n">
        <v>46000</v>
      </c>
      <c r="U736" s="29" t="n">
        <v>2026</v>
      </c>
      <c r="V736" s="29"/>
    </row>
    <row r="737" customFormat="false" ht="15" hidden="false" customHeight="true" outlineLevel="0" collapsed="false">
      <c r="A737" s="26" t="s">
        <v>3811</v>
      </c>
      <c r="B737" s="26" t="n">
        <v>733</v>
      </c>
      <c r="C737" s="26" t="s">
        <v>1927</v>
      </c>
      <c r="D737" s="26" t="s">
        <v>1531</v>
      </c>
      <c r="E737" s="26" t="s">
        <v>226</v>
      </c>
      <c r="F737" s="26" t="s">
        <v>1928</v>
      </c>
      <c r="G737" s="27" t="n">
        <v>45134</v>
      </c>
      <c r="H737" s="26" t="s">
        <v>177</v>
      </c>
      <c r="I737" s="26" t="s">
        <v>228</v>
      </c>
      <c r="J737" s="26" t="s">
        <v>218</v>
      </c>
      <c r="K737" s="28" t="n">
        <v>58.5</v>
      </c>
      <c r="L737" s="28" t="n">
        <v>19</v>
      </c>
      <c r="M737" s="26" t="s">
        <v>179</v>
      </c>
      <c r="N737" s="26" t="n">
        <v>32</v>
      </c>
      <c r="O737" s="26" t="s">
        <v>3812</v>
      </c>
      <c r="P737" s="26" t="s">
        <v>3813</v>
      </c>
      <c r="Q737" s="26" t="s">
        <v>338</v>
      </c>
      <c r="R737" s="26" t="s">
        <v>171</v>
      </c>
      <c r="S737" s="26" t="s">
        <v>339</v>
      </c>
      <c r="T737" s="27" t="n">
        <v>46011</v>
      </c>
      <c r="U737" s="26" t="n">
        <v>2026</v>
      </c>
      <c r="V737" s="26"/>
    </row>
    <row r="738" customFormat="false" ht="15" hidden="false" customHeight="true" outlineLevel="0" collapsed="false">
      <c r="A738" s="29" t="s">
        <v>3814</v>
      </c>
      <c r="B738" s="29" t="n">
        <v>734</v>
      </c>
      <c r="C738" s="29" t="s">
        <v>477</v>
      </c>
      <c r="D738" s="29" t="s">
        <v>940</v>
      </c>
      <c r="E738" s="29" t="s">
        <v>188</v>
      </c>
      <c r="F738" s="29"/>
      <c r="G738" s="30" t="n">
        <v>45134</v>
      </c>
      <c r="H738" s="29" t="s">
        <v>177</v>
      </c>
      <c r="I738" s="29" t="s">
        <v>1544</v>
      </c>
      <c r="J738" s="29" t="s">
        <v>166</v>
      </c>
      <c r="K738" s="31" t="n">
        <v>48.9</v>
      </c>
      <c r="L738" s="31" t="n">
        <v>15.2</v>
      </c>
      <c r="M738" s="29" t="s">
        <v>179</v>
      </c>
      <c r="N738" s="29" t="n">
        <v>50</v>
      </c>
      <c r="O738" s="29" t="s">
        <v>3815</v>
      </c>
      <c r="P738" s="29" t="s">
        <v>3816</v>
      </c>
      <c r="Q738" s="29" t="s">
        <v>262</v>
      </c>
      <c r="R738" s="29" t="s">
        <v>171</v>
      </c>
      <c r="S738" s="29" t="s">
        <v>263</v>
      </c>
      <c r="T738" s="30" t="n">
        <v>45998</v>
      </c>
      <c r="U738" s="29" t="n">
        <v>2026</v>
      </c>
      <c r="V738" s="29"/>
    </row>
    <row r="739" customFormat="false" ht="15" hidden="false" customHeight="true" outlineLevel="0" collapsed="false">
      <c r="A739" s="26" t="s">
        <v>3817</v>
      </c>
      <c r="B739" s="26" t="n">
        <v>735</v>
      </c>
      <c r="C739" s="26" t="s">
        <v>496</v>
      </c>
      <c r="D739" s="26" t="s">
        <v>3203</v>
      </c>
      <c r="E739" s="26" t="s">
        <v>188</v>
      </c>
      <c r="F739" s="26"/>
      <c r="G739" s="27" t="n">
        <v>45134</v>
      </c>
      <c r="H739" s="26" t="s">
        <v>177</v>
      </c>
      <c r="I739" s="26" t="s">
        <v>1276</v>
      </c>
      <c r="J739" s="26" t="s">
        <v>166</v>
      </c>
      <c r="K739" s="28" t="n">
        <v>55.3</v>
      </c>
      <c r="L739" s="28" t="n">
        <v>16.9</v>
      </c>
      <c r="M739" s="26" t="s">
        <v>179</v>
      </c>
      <c r="N739" s="26" t="n">
        <v>24</v>
      </c>
      <c r="O739" s="26" t="s">
        <v>3818</v>
      </c>
      <c r="P739" s="26" t="s">
        <v>3819</v>
      </c>
      <c r="Q739" s="26" t="s">
        <v>212</v>
      </c>
      <c r="R739" s="26" t="s">
        <v>171</v>
      </c>
      <c r="S739" s="26" t="s">
        <v>213</v>
      </c>
      <c r="T739" s="27" t="n">
        <v>46003</v>
      </c>
      <c r="U739" s="26" t="n">
        <v>2026</v>
      </c>
      <c r="V739" s="26"/>
    </row>
    <row r="740" customFormat="false" ht="15" hidden="false" customHeight="true" outlineLevel="0" collapsed="false">
      <c r="A740" s="29" t="s">
        <v>3820</v>
      </c>
      <c r="B740" s="29" t="n">
        <v>736</v>
      </c>
      <c r="C740" s="29" t="s">
        <v>3821</v>
      </c>
      <c r="D740" s="29" t="s">
        <v>334</v>
      </c>
      <c r="E740" s="29" t="s">
        <v>226</v>
      </c>
      <c r="F740" s="29" t="s">
        <v>3822</v>
      </c>
      <c r="G740" s="30" t="n">
        <v>45134</v>
      </c>
      <c r="H740" s="29" t="s">
        <v>177</v>
      </c>
      <c r="I740" s="29" t="s">
        <v>3823</v>
      </c>
      <c r="J740" s="29" t="s">
        <v>198</v>
      </c>
      <c r="K740" s="31" t="n">
        <v>22.5</v>
      </c>
      <c r="L740" s="31" t="n">
        <v>7</v>
      </c>
      <c r="M740" s="29" t="s">
        <v>276</v>
      </c>
      <c r="N740" s="29" t="n">
        <v>40</v>
      </c>
      <c r="O740" s="29" t="s">
        <v>3824</v>
      </c>
      <c r="P740" s="29" t="s">
        <v>3825</v>
      </c>
      <c r="Q740" s="29" t="s">
        <v>202</v>
      </c>
      <c r="R740" s="29" t="s">
        <v>171</v>
      </c>
      <c r="S740" s="29" t="s">
        <v>203</v>
      </c>
      <c r="T740" s="30" t="n">
        <v>46005</v>
      </c>
      <c r="U740" s="29" t="n">
        <v>2026</v>
      </c>
      <c r="V740" s="29"/>
    </row>
    <row r="741" customFormat="false" ht="15" hidden="false" customHeight="true" outlineLevel="0" collapsed="false">
      <c r="A741" s="26" t="s">
        <v>3826</v>
      </c>
      <c r="B741" s="26" t="n">
        <v>737</v>
      </c>
      <c r="C741" s="26" t="s">
        <v>1806</v>
      </c>
      <c r="D741" s="26" t="s">
        <v>1749</v>
      </c>
      <c r="E741" s="26" t="s">
        <v>267</v>
      </c>
      <c r="F741" s="26" t="s">
        <v>3147</v>
      </c>
      <c r="G741" s="27" t="n">
        <v>45135</v>
      </c>
      <c r="H741" s="26" t="s">
        <v>177</v>
      </c>
      <c r="I741" s="26" t="s">
        <v>1769</v>
      </c>
      <c r="J741" s="26" t="s">
        <v>383</v>
      </c>
      <c r="K741" s="28" t="n">
        <v>57.9</v>
      </c>
      <c r="L741" s="28" t="n">
        <v>16.3</v>
      </c>
      <c r="M741" s="26" t="s">
        <v>249</v>
      </c>
      <c r="N741" s="26" t="n">
        <v>32</v>
      </c>
      <c r="O741" s="26" t="s">
        <v>3827</v>
      </c>
      <c r="P741" s="26" t="s">
        <v>3828</v>
      </c>
      <c r="Q741" s="26" t="s">
        <v>262</v>
      </c>
      <c r="R741" s="26" t="s">
        <v>171</v>
      </c>
      <c r="S741" s="26" t="s">
        <v>263</v>
      </c>
      <c r="T741" s="27" t="n">
        <v>45998</v>
      </c>
      <c r="U741" s="26" t="n">
        <v>2026</v>
      </c>
      <c r="V741" s="26"/>
    </row>
    <row r="742" customFormat="false" ht="15" hidden="false" customHeight="true" outlineLevel="0" collapsed="false">
      <c r="A742" s="29" t="s">
        <v>3829</v>
      </c>
      <c r="B742" s="29" t="n">
        <v>738</v>
      </c>
      <c r="C742" s="29" t="s">
        <v>3830</v>
      </c>
      <c r="D742" s="29" t="s">
        <v>1038</v>
      </c>
      <c r="E742" s="29" t="s">
        <v>188</v>
      </c>
      <c r="F742" s="29"/>
      <c r="G742" s="30" t="n">
        <v>45135</v>
      </c>
      <c r="H742" s="29" t="s">
        <v>177</v>
      </c>
      <c r="I742" s="29" t="s">
        <v>1078</v>
      </c>
      <c r="J742" s="29" t="s">
        <v>270</v>
      </c>
      <c r="K742" s="31" t="n">
        <v>56.3</v>
      </c>
      <c r="L742" s="31" t="n">
        <v>17.8</v>
      </c>
      <c r="M742" s="29" t="s">
        <v>276</v>
      </c>
      <c r="N742" s="29" t="n">
        <v>36</v>
      </c>
      <c r="O742" s="29" t="s">
        <v>3831</v>
      </c>
      <c r="P742" s="29" t="s">
        <v>3832</v>
      </c>
      <c r="Q742" s="29" t="s">
        <v>299</v>
      </c>
      <c r="R742" s="29" t="s">
        <v>171</v>
      </c>
      <c r="S742" s="29" t="s">
        <v>300</v>
      </c>
      <c r="T742" s="30" t="n">
        <v>45992</v>
      </c>
      <c r="U742" s="29" t="n">
        <v>2026</v>
      </c>
      <c r="V742" s="29"/>
    </row>
    <row r="743" customFormat="false" ht="15" hidden="false" customHeight="true" outlineLevel="0" collapsed="false">
      <c r="A743" s="26" t="s">
        <v>3833</v>
      </c>
      <c r="B743" s="26" t="n">
        <v>739</v>
      </c>
      <c r="C743" s="26" t="s">
        <v>988</v>
      </c>
      <c r="D743" s="26" t="s">
        <v>1518</v>
      </c>
      <c r="E743" s="26" t="s">
        <v>188</v>
      </c>
      <c r="F743" s="26"/>
      <c r="G743" s="27" t="n">
        <v>45135</v>
      </c>
      <c r="H743" s="26" t="s">
        <v>177</v>
      </c>
      <c r="I743" s="26" t="s">
        <v>2669</v>
      </c>
      <c r="J743" s="26" t="s">
        <v>166</v>
      </c>
      <c r="K743" s="28" t="n">
        <v>20.3</v>
      </c>
      <c r="L743" s="28" t="n">
        <v>6.5</v>
      </c>
      <c r="M743" s="26" t="s">
        <v>179</v>
      </c>
      <c r="N743" s="26" t="n">
        <v>40</v>
      </c>
      <c r="O743" s="26" t="s">
        <v>3834</v>
      </c>
      <c r="P743" s="26" t="s">
        <v>3835</v>
      </c>
      <c r="Q743" s="26" t="s">
        <v>240</v>
      </c>
      <c r="R743" s="26" t="s">
        <v>171</v>
      </c>
      <c r="S743" s="26" t="s">
        <v>241</v>
      </c>
      <c r="T743" s="27" t="n">
        <v>46006</v>
      </c>
      <c r="U743" s="26" t="n">
        <v>2026</v>
      </c>
      <c r="V743" s="26"/>
    </row>
    <row r="744" customFormat="false" ht="15" hidden="false" customHeight="true" outlineLevel="0" collapsed="false">
      <c r="A744" s="29" t="s">
        <v>3836</v>
      </c>
      <c r="B744" s="29" t="n">
        <v>740</v>
      </c>
      <c r="C744" s="29" t="s">
        <v>3837</v>
      </c>
      <c r="D744" s="29" t="s">
        <v>512</v>
      </c>
      <c r="E744" s="29" t="s">
        <v>206</v>
      </c>
      <c r="F744" s="29"/>
      <c r="G744" s="30" t="n">
        <v>45136</v>
      </c>
      <c r="H744" s="29" t="s">
        <v>177</v>
      </c>
      <c r="I744" s="29" t="s">
        <v>762</v>
      </c>
      <c r="J744" s="29" t="s">
        <v>198</v>
      </c>
      <c r="K744" s="31" t="n">
        <v>43.4</v>
      </c>
      <c r="L744" s="31" t="n">
        <v>12.6</v>
      </c>
      <c r="M744" s="29" t="s">
        <v>276</v>
      </c>
      <c r="N744" s="29" t="n">
        <v>28</v>
      </c>
      <c r="O744" s="29" t="s">
        <v>3838</v>
      </c>
      <c r="P744" s="29" t="s">
        <v>3839</v>
      </c>
      <c r="Q744" s="29" t="s">
        <v>461</v>
      </c>
      <c r="R744" s="29" t="s">
        <v>183</v>
      </c>
      <c r="S744" s="29" t="s">
        <v>462</v>
      </c>
      <c r="T744" s="30" t="n">
        <v>46002</v>
      </c>
      <c r="U744" s="29" t="n">
        <v>2026</v>
      </c>
      <c r="V744" s="29"/>
    </row>
    <row r="745" customFormat="false" ht="15" hidden="false" customHeight="true" outlineLevel="0" collapsed="false">
      <c r="A745" s="26" t="s">
        <v>3840</v>
      </c>
      <c r="B745" s="26" t="n">
        <v>741</v>
      </c>
      <c r="C745" s="26" t="s">
        <v>3841</v>
      </c>
      <c r="D745" s="26" t="s">
        <v>512</v>
      </c>
      <c r="E745" s="26" t="s">
        <v>206</v>
      </c>
      <c r="F745" s="26"/>
      <c r="G745" s="27" t="n">
        <v>45136</v>
      </c>
      <c r="H745" s="26" t="s">
        <v>177</v>
      </c>
      <c r="I745" s="26" t="s">
        <v>1337</v>
      </c>
      <c r="J745" s="26" t="s">
        <v>259</v>
      </c>
      <c r="K745" s="28" t="n">
        <v>31.6</v>
      </c>
      <c r="L745" s="28" t="n">
        <v>9.2</v>
      </c>
      <c r="M745" s="26" t="s">
        <v>276</v>
      </c>
      <c r="N745" s="26" t="n">
        <v>24</v>
      </c>
      <c r="O745" s="26" t="s">
        <v>3842</v>
      </c>
      <c r="P745" s="26" t="s">
        <v>3843</v>
      </c>
      <c r="Q745" s="26" t="s">
        <v>240</v>
      </c>
      <c r="R745" s="26" t="s">
        <v>171</v>
      </c>
      <c r="S745" s="26" t="s">
        <v>241</v>
      </c>
      <c r="T745" s="27" t="n">
        <v>45999</v>
      </c>
      <c r="U745" s="26" t="n">
        <v>2026</v>
      </c>
      <c r="V745" s="26"/>
    </row>
    <row r="746" customFormat="false" ht="15" hidden="false" customHeight="true" outlineLevel="0" collapsed="false">
      <c r="A746" s="29" t="s">
        <v>3844</v>
      </c>
      <c r="B746" s="29" t="n">
        <v>742</v>
      </c>
      <c r="C746" s="29" t="s">
        <v>543</v>
      </c>
      <c r="D746" s="29" t="s">
        <v>1481</v>
      </c>
      <c r="E746" s="29" t="s">
        <v>206</v>
      </c>
      <c r="F746" s="29"/>
      <c r="G746" s="30" t="n">
        <v>45136</v>
      </c>
      <c r="H746" s="29" t="s">
        <v>177</v>
      </c>
      <c r="I746" s="29" t="s">
        <v>1781</v>
      </c>
      <c r="J746" s="29" t="s">
        <v>248</v>
      </c>
      <c r="K746" s="31" t="n">
        <v>29.1</v>
      </c>
      <c r="L746" s="31" t="n">
        <v>8.8</v>
      </c>
      <c r="M746" s="29" t="s">
        <v>209</v>
      </c>
      <c r="N746" s="29" t="n">
        <v>24</v>
      </c>
      <c r="O746" s="29" t="s">
        <v>3845</v>
      </c>
      <c r="P746" s="29" t="s">
        <v>3846</v>
      </c>
      <c r="Q746" s="29" t="s">
        <v>170</v>
      </c>
      <c r="R746" s="29" t="s">
        <v>171</v>
      </c>
      <c r="S746" s="29" t="s">
        <v>172</v>
      </c>
      <c r="T746" s="30" t="n">
        <v>45996</v>
      </c>
      <c r="U746" s="29" t="n">
        <v>2026</v>
      </c>
      <c r="V746" s="29"/>
    </row>
    <row r="747" customFormat="false" ht="15" hidden="false" customHeight="true" outlineLevel="0" collapsed="false">
      <c r="A747" s="26" t="s">
        <v>3847</v>
      </c>
      <c r="B747" s="26" t="n">
        <v>743</v>
      </c>
      <c r="C747" s="26" t="s">
        <v>967</v>
      </c>
      <c r="D747" s="26" t="s">
        <v>649</v>
      </c>
      <c r="E747" s="26" t="s">
        <v>226</v>
      </c>
      <c r="F747" s="26" t="s">
        <v>3848</v>
      </c>
      <c r="G747" s="27" t="n">
        <v>45137</v>
      </c>
      <c r="H747" s="26" t="s">
        <v>177</v>
      </c>
      <c r="I747" s="26" t="s">
        <v>1722</v>
      </c>
      <c r="J747" s="26" t="s">
        <v>198</v>
      </c>
      <c r="K747" s="28" t="n">
        <v>24.1</v>
      </c>
      <c r="L747" s="28" t="n">
        <v>8.6</v>
      </c>
      <c r="M747" s="26" t="s">
        <v>179</v>
      </c>
      <c r="N747" s="26" t="n">
        <v>32</v>
      </c>
      <c r="O747" s="26" t="s">
        <v>3849</v>
      </c>
      <c r="P747" s="26" t="s">
        <v>3850</v>
      </c>
      <c r="Q747" s="26" t="s">
        <v>232</v>
      </c>
      <c r="R747" s="26" t="s">
        <v>183</v>
      </c>
      <c r="S747" s="26" t="s">
        <v>233</v>
      </c>
      <c r="T747" s="27" t="n">
        <v>46002</v>
      </c>
      <c r="U747" s="26" t="n">
        <v>2026</v>
      </c>
      <c r="V747" s="26"/>
    </row>
    <row r="748" customFormat="false" ht="15" hidden="false" customHeight="true" outlineLevel="0" collapsed="false">
      <c r="A748" s="29" t="s">
        <v>3851</v>
      </c>
      <c r="B748" s="29" t="n">
        <v>744</v>
      </c>
      <c r="C748" s="29" t="s">
        <v>2135</v>
      </c>
      <c r="D748" s="29" t="s">
        <v>3852</v>
      </c>
      <c r="E748" s="29" t="s">
        <v>188</v>
      </c>
      <c r="F748" s="29"/>
      <c r="G748" s="30" t="n">
        <v>45137</v>
      </c>
      <c r="H748" s="29" t="s">
        <v>177</v>
      </c>
      <c r="I748" s="29" t="s">
        <v>492</v>
      </c>
      <c r="J748" s="29" t="s">
        <v>166</v>
      </c>
      <c r="K748" s="31" t="n">
        <v>30.2</v>
      </c>
      <c r="L748" s="31" t="n">
        <v>10</v>
      </c>
      <c r="M748" s="29" t="s">
        <v>199</v>
      </c>
      <c r="N748" s="29" t="n">
        <v>50</v>
      </c>
      <c r="O748" s="29" t="s">
        <v>3853</v>
      </c>
      <c r="P748" s="29" t="s">
        <v>3854</v>
      </c>
      <c r="Q748" s="29" t="s">
        <v>454</v>
      </c>
      <c r="R748" s="29" t="s">
        <v>171</v>
      </c>
      <c r="S748" s="29" t="s">
        <v>455</v>
      </c>
      <c r="T748" s="30" t="n">
        <v>45994</v>
      </c>
      <c r="U748" s="29" t="n">
        <v>2026</v>
      </c>
      <c r="V748" s="29"/>
    </row>
    <row r="749" customFormat="false" ht="15" hidden="false" customHeight="true" outlineLevel="0" collapsed="false">
      <c r="A749" s="26" t="s">
        <v>3855</v>
      </c>
      <c r="B749" s="26" t="n">
        <v>745</v>
      </c>
      <c r="C749" s="26" t="s">
        <v>2487</v>
      </c>
      <c r="D749" s="26" t="s">
        <v>835</v>
      </c>
      <c r="E749" s="26" t="s">
        <v>188</v>
      </c>
      <c r="F749" s="26"/>
      <c r="G749" s="27" t="n">
        <v>45137</v>
      </c>
      <c r="H749" s="26" t="s">
        <v>295</v>
      </c>
      <c r="I749" s="26" t="s">
        <v>1100</v>
      </c>
      <c r="J749" s="26" t="s">
        <v>259</v>
      </c>
      <c r="K749" s="28" t="n">
        <v>51.4</v>
      </c>
      <c r="L749" s="28" t="n">
        <v>14.8</v>
      </c>
      <c r="M749" s="26" t="s">
        <v>179</v>
      </c>
      <c r="N749" s="26" t="n">
        <v>40</v>
      </c>
      <c r="O749" s="26" t="s">
        <v>3856</v>
      </c>
      <c r="P749" s="26" t="s">
        <v>3857</v>
      </c>
      <c r="Q749" s="26" t="s">
        <v>330</v>
      </c>
      <c r="R749" s="26" t="s">
        <v>171</v>
      </c>
      <c r="S749" s="26" t="s">
        <v>331</v>
      </c>
      <c r="T749" s="27" t="n">
        <v>45994</v>
      </c>
      <c r="U749" s="26" t="n">
        <v>2026</v>
      </c>
      <c r="V749" s="26"/>
    </row>
    <row r="750" customFormat="false" ht="15" hidden="false" customHeight="true" outlineLevel="0" collapsed="false">
      <c r="A750" s="29" t="s">
        <v>3858</v>
      </c>
      <c r="B750" s="29" t="n">
        <v>746</v>
      </c>
      <c r="C750" s="29" t="s">
        <v>3065</v>
      </c>
      <c r="D750" s="29" t="s">
        <v>400</v>
      </c>
      <c r="E750" s="29" t="s">
        <v>206</v>
      </c>
      <c r="F750" s="29"/>
      <c r="G750" s="30" t="n">
        <v>45138</v>
      </c>
      <c r="H750" s="29" t="s">
        <v>177</v>
      </c>
      <c r="I750" s="29" t="s">
        <v>3859</v>
      </c>
      <c r="J750" s="29" t="s">
        <v>270</v>
      </c>
      <c r="K750" s="31" t="n">
        <v>55.1</v>
      </c>
      <c r="L750" s="31" t="n">
        <v>18.3</v>
      </c>
      <c r="M750" s="29" t="s">
        <v>209</v>
      </c>
      <c r="N750" s="29" t="n">
        <v>24</v>
      </c>
      <c r="O750" s="29" t="s">
        <v>3860</v>
      </c>
      <c r="P750" s="29" t="s">
        <v>3861</v>
      </c>
      <c r="Q750" s="29" t="s">
        <v>330</v>
      </c>
      <c r="R750" s="29" t="s">
        <v>171</v>
      </c>
      <c r="S750" s="29" t="s">
        <v>331</v>
      </c>
      <c r="T750" s="30" t="n">
        <v>46003</v>
      </c>
      <c r="U750" s="29" t="n">
        <v>2026</v>
      </c>
      <c r="V750" s="29"/>
    </row>
    <row r="751" customFormat="false" ht="15" hidden="false" customHeight="true" outlineLevel="0" collapsed="false">
      <c r="A751" s="26" t="s">
        <v>3862</v>
      </c>
      <c r="B751" s="26" t="n">
        <v>747</v>
      </c>
      <c r="C751" s="26" t="s">
        <v>648</v>
      </c>
      <c r="D751" s="26" t="s">
        <v>1518</v>
      </c>
      <c r="E751" s="26" t="s">
        <v>226</v>
      </c>
      <c r="F751" s="26" t="s">
        <v>1363</v>
      </c>
      <c r="G751" s="27" t="n">
        <v>45138</v>
      </c>
      <c r="H751" s="26" t="s">
        <v>177</v>
      </c>
      <c r="I751" s="26" t="s">
        <v>3863</v>
      </c>
      <c r="J751" s="26" t="s">
        <v>218</v>
      </c>
      <c r="K751" s="28" t="n">
        <v>50.9</v>
      </c>
      <c r="L751" s="28" t="n">
        <v>15.3</v>
      </c>
      <c r="M751" s="26" t="s">
        <v>209</v>
      </c>
      <c r="N751" s="26" t="n">
        <v>36</v>
      </c>
      <c r="O751" s="26" t="s">
        <v>3864</v>
      </c>
      <c r="P751" s="26" t="s">
        <v>3865</v>
      </c>
      <c r="Q751" s="26" t="s">
        <v>170</v>
      </c>
      <c r="R751" s="26" t="s">
        <v>171</v>
      </c>
      <c r="S751" s="26" t="s">
        <v>172</v>
      </c>
      <c r="T751" s="27" t="n">
        <v>46001</v>
      </c>
      <c r="U751" s="26" t="n">
        <v>2026</v>
      </c>
      <c r="V751" s="26"/>
    </row>
    <row r="752" customFormat="false" ht="15" hidden="false" customHeight="true" outlineLevel="0" collapsed="false">
      <c r="A752" s="29" t="s">
        <v>3866</v>
      </c>
      <c r="B752" s="29" t="n">
        <v>748</v>
      </c>
      <c r="C752" s="29" t="s">
        <v>496</v>
      </c>
      <c r="D752" s="29" t="s">
        <v>1134</v>
      </c>
      <c r="E752" s="29" t="s">
        <v>267</v>
      </c>
      <c r="F752" s="29" t="s">
        <v>2388</v>
      </c>
      <c r="G752" s="30" t="n">
        <v>45138</v>
      </c>
      <c r="H752" s="29" t="s">
        <v>177</v>
      </c>
      <c r="I752" s="29" t="s">
        <v>3677</v>
      </c>
      <c r="J752" s="29" t="s">
        <v>322</v>
      </c>
      <c r="K752" s="31" t="n">
        <v>22.5</v>
      </c>
      <c r="L752" s="31" t="n">
        <v>7.2</v>
      </c>
      <c r="M752" s="29" t="s">
        <v>276</v>
      </c>
      <c r="N752" s="29" t="n">
        <v>32</v>
      </c>
      <c r="O752" s="29" t="s">
        <v>3867</v>
      </c>
      <c r="P752" s="29" t="s">
        <v>3868</v>
      </c>
      <c r="Q752" s="29" t="s">
        <v>299</v>
      </c>
      <c r="R752" s="29" t="s">
        <v>171</v>
      </c>
      <c r="S752" s="29" t="s">
        <v>300</v>
      </c>
      <c r="T752" s="30" t="n">
        <v>46019</v>
      </c>
      <c r="U752" s="29" t="n">
        <v>2026</v>
      </c>
      <c r="V752" s="29"/>
    </row>
    <row r="753" customFormat="false" ht="15" hidden="false" customHeight="true" outlineLevel="0" collapsed="false">
      <c r="A753" s="26" t="s">
        <v>3869</v>
      </c>
      <c r="B753" s="26" t="n">
        <v>749</v>
      </c>
      <c r="C753" s="26" t="s">
        <v>2418</v>
      </c>
      <c r="D753" s="26" t="s">
        <v>3870</v>
      </c>
      <c r="E753" s="26" t="s">
        <v>188</v>
      </c>
      <c r="F753" s="26"/>
      <c r="G753" s="27" t="n">
        <v>45138</v>
      </c>
      <c r="H753" s="26" t="s">
        <v>177</v>
      </c>
      <c r="I753" s="26" t="s">
        <v>3106</v>
      </c>
      <c r="J753" s="26" t="s">
        <v>229</v>
      </c>
      <c r="K753" s="28" t="n">
        <v>38.5</v>
      </c>
      <c r="L753" s="28" t="n">
        <v>12.7</v>
      </c>
      <c r="M753" s="26" t="s">
        <v>276</v>
      </c>
      <c r="N753" s="26" t="n">
        <v>36</v>
      </c>
      <c r="O753" s="26" t="s">
        <v>3871</v>
      </c>
      <c r="P753" s="26" t="s">
        <v>3872</v>
      </c>
      <c r="Q753" s="26" t="s">
        <v>330</v>
      </c>
      <c r="R753" s="26" t="s">
        <v>171</v>
      </c>
      <c r="S753" s="26" t="s">
        <v>331</v>
      </c>
      <c r="T753" s="27" t="n">
        <v>45997</v>
      </c>
      <c r="U753" s="26" t="n">
        <v>2026</v>
      </c>
      <c r="V753" s="26"/>
    </row>
    <row r="754" customFormat="false" ht="15" hidden="false" customHeight="true" outlineLevel="0" collapsed="false">
      <c r="A754" s="29" t="s">
        <v>3873</v>
      </c>
      <c r="B754" s="29" t="n">
        <v>750</v>
      </c>
      <c r="C754" s="29" t="s">
        <v>3874</v>
      </c>
      <c r="D754" s="29" t="s">
        <v>2081</v>
      </c>
      <c r="E754" s="29" t="s">
        <v>188</v>
      </c>
      <c r="F754" s="29"/>
      <c r="G754" s="30" t="n">
        <v>45139</v>
      </c>
      <c r="H754" s="29" t="s">
        <v>177</v>
      </c>
      <c r="I754" s="29" t="s">
        <v>2188</v>
      </c>
      <c r="J754" s="29" t="s">
        <v>270</v>
      </c>
      <c r="K754" s="31" t="n">
        <v>54.7</v>
      </c>
      <c r="L754" s="31" t="n">
        <v>15.4</v>
      </c>
      <c r="M754" s="29" t="s">
        <v>167</v>
      </c>
      <c r="N754" s="29" t="n">
        <v>24</v>
      </c>
      <c r="O754" s="29" t="s">
        <v>3875</v>
      </c>
      <c r="P754" s="29" t="s">
        <v>3876</v>
      </c>
      <c r="Q754" s="29" t="s">
        <v>338</v>
      </c>
      <c r="R754" s="29" t="s">
        <v>171</v>
      </c>
      <c r="S754" s="29" t="s">
        <v>339</v>
      </c>
      <c r="T754" s="30" t="n">
        <v>46012</v>
      </c>
      <c r="U754" s="29" t="n">
        <v>2026</v>
      </c>
      <c r="V754" s="29"/>
    </row>
    <row r="755" customFormat="false" ht="15" hidden="false" customHeight="true" outlineLevel="0" collapsed="false">
      <c r="A755" s="26" t="s">
        <v>3877</v>
      </c>
      <c r="B755" s="26" t="n">
        <v>751</v>
      </c>
      <c r="C755" s="26" t="s">
        <v>1981</v>
      </c>
      <c r="D755" s="26" t="s">
        <v>394</v>
      </c>
      <c r="E755" s="26" t="s">
        <v>245</v>
      </c>
      <c r="F755" s="26" t="s">
        <v>3878</v>
      </c>
      <c r="G755" s="27" t="n">
        <v>45143</v>
      </c>
      <c r="H755" s="26" t="s">
        <v>177</v>
      </c>
      <c r="I755" s="26" t="s">
        <v>466</v>
      </c>
      <c r="J755" s="26" t="s">
        <v>166</v>
      </c>
      <c r="K755" s="28" t="n">
        <v>58.1</v>
      </c>
      <c r="L755" s="28" t="n">
        <v>16.5</v>
      </c>
      <c r="M755" s="26" t="s">
        <v>179</v>
      </c>
      <c r="N755" s="26" t="n">
        <v>36</v>
      </c>
      <c r="O755" s="26" t="s">
        <v>3879</v>
      </c>
      <c r="P755" s="26" t="s">
        <v>3880</v>
      </c>
      <c r="Q755" s="26" t="s">
        <v>252</v>
      </c>
      <c r="R755" s="26" t="s">
        <v>171</v>
      </c>
      <c r="S755" s="26" t="s">
        <v>253</v>
      </c>
      <c r="T755" s="27" t="n">
        <v>46009</v>
      </c>
      <c r="U755" s="26" t="n">
        <v>2026</v>
      </c>
      <c r="V755" s="26"/>
    </row>
    <row r="756" customFormat="false" ht="15" hidden="false" customHeight="true" outlineLevel="0" collapsed="false">
      <c r="A756" s="29" t="s">
        <v>3881</v>
      </c>
      <c r="B756" s="29" t="n">
        <v>752</v>
      </c>
      <c r="C756" s="29" t="s">
        <v>781</v>
      </c>
      <c r="D756" s="29" t="s">
        <v>2380</v>
      </c>
      <c r="E756" s="29" t="s">
        <v>195</v>
      </c>
      <c r="F756" s="29" t="s">
        <v>1847</v>
      </c>
      <c r="G756" s="30" t="n">
        <v>45144</v>
      </c>
      <c r="H756" s="29" t="s">
        <v>177</v>
      </c>
      <c r="I756" s="29" t="s">
        <v>565</v>
      </c>
      <c r="J756" s="29" t="s">
        <v>322</v>
      </c>
      <c r="K756" s="31" t="n">
        <v>50.7</v>
      </c>
      <c r="L756" s="31" t="n">
        <v>14.5</v>
      </c>
      <c r="M756" s="29" t="s">
        <v>249</v>
      </c>
      <c r="N756" s="29" t="n">
        <v>50</v>
      </c>
      <c r="O756" s="29" t="s">
        <v>3882</v>
      </c>
      <c r="P756" s="29" t="s">
        <v>3883</v>
      </c>
      <c r="Q756" s="29" t="s">
        <v>240</v>
      </c>
      <c r="R756" s="29" t="s">
        <v>171</v>
      </c>
      <c r="S756" s="29" t="s">
        <v>241</v>
      </c>
      <c r="T756" s="30" t="n">
        <v>46012</v>
      </c>
      <c r="U756" s="29" t="n">
        <v>2026</v>
      </c>
      <c r="V756" s="29"/>
    </row>
    <row r="757" customFormat="false" ht="15" hidden="false" customHeight="true" outlineLevel="0" collapsed="false">
      <c r="A757" s="26" t="s">
        <v>3884</v>
      </c>
      <c r="B757" s="26" t="n">
        <v>753</v>
      </c>
      <c r="C757" s="26" t="s">
        <v>3885</v>
      </c>
      <c r="D757" s="26" t="s">
        <v>756</v>
      </c>
      <c r="E757" s="26" t="s">
        <v>195</v>
      </c>
      <c r="F757" s="26" t="s">
        <v>3886</v>
      </c>
      <c r="G757" s="27" t="n">
        <v>45144</v>
      </c>
      <c r="H757" s="26" t="s">
        <v>177</v>
      </c>
      <c r="I757" s="26" t="s">
        <v>3143</v>
      </c>
      <c r="J757" s="26" t="s">
        <v>218</v>
      </c>
      <c r="K757" s="28" t="n">
        <v>31.4</v>
      </c>
      <c r="L757" s="28" t="n">
        <v>9.2</v>
      </c>
      <c r="M757" s="26" t="s">
        <v>209</v>
      </c>
      <c r="N757" s="26" t="n">
        <v>50</v>
      </c>
      <c r="O757" s="26" t="s">
        <v>3887</v>
      </c>
      <c r="P757" s="26" t="s">
        <v>3888</v>
      </c>
      <c r="Q757" s="26" t="s">
        <v>330</v>
      </c>
      <c r="R757" s="26" t="s">
        <v>171</v>
      </c>
      <c r="S757" s="26" t="s">
        <v>331</v>
      </c>
      <c r="T757" s="27" t="n">
        <v>46007</v>
      </c>
      <c r="U757" s="26" t="n">
        <v>2026</v>
      </c>
      <c r="V757" s="26"/>
    </row>
    <row r="758" customFormat="false" ht="15" hidden="false" customHeight="true" outlineLevel="0" collapsed="false">
      <c r="A758" s="29" t="s">
        <v>3889</v>
      </c>
      <c r="B758" s="29" t="n">
        <v>754</v>
      </c>
      <c r="C758" s="29" t="s">
        <v>982</v>
      </c>
      <c r="D758" s="29" t="s">
        <v>2797</v>
      </c>
      <c r="E758" s="29" t="s">
        <v>267</v>
      </c>
      <c r="F758" s="29" t="s">
        <v>984</v>
      </c>
      <c r="G758" s="30" t="n">
        <v>45145</v>
      </c>
      <c r="H758" s="29" t="s">
        <v>177</v>
      </c>
      <c r="I758" s="29" t="s">
        <v>3781</v>
      </c>
      <c r="J758" s="29" t="s">
        <v>198</v>
      </c>
      <c r="K758" s="31" t="n">
        <v>60.1</v>
      </c>
      <c r="L758" s="31" t="n">
        <v>19</v>
      </c>
      <c r="M758" s="29" t="s">
        <v>276</v>
      </c>
      <c r="N758" s="29" t="n">
        <v>28</v>
      </c>
      <c r="O758" s="29" t="s">
        <v>3890</v>
      </c>
      <c r="P758" s="29" t="s">
        <v>3891</v>
      </c>
      <c r="Q758" s="29" t="s">
        <v>454</v>
      </c>
      <c r="R758" s="29" t="s">
        <v>171</v>
      </c>
      <c r="S758" s="29" t="s">
        <v>455</v>
      </c>
      <c r="T758" s="30" t="n">
        <v>46002</v>
      </c>
      <c r="U758" s="29" t="n">
        <v>2026</v>
      </c>
      <c r="V758" s="29"/>
    </row>
    <row r="759" customFormat="false" ht="15" hidden="false" customHeight="true" outlineLevel="0" collapsed="false">
      <c r="A759" s="26" t="s">
        <v>3892</v>
      </c>
      <c r="B759" s="26" t="n">
        <v>755</v>
      </c>
      <c r="C759" s="26" t="s">
        <v>2428</v>
      </c>
      <c r="D759" s="26" t="s">
        <v>2371</v>
      </c>
      <c r="E759" s="26" t="s">
        <v>245</v>
      </c>
      <c r="F759" s="26" t="s">
        <v>3893</v>
      </c>
      <c r="G759" s="27" t="n">
        <v>45145</v>
      </c>
      <c r="H759" s="26" t="s">
        <v>177</v>
      </c>
      <c r="I759" s="26" t="s">
        <v>2088</v>
      </c>
      <c r="J759" s="26" t="s">
        <v>270</v>
      </c>
      <c r="K759" s="28" t="n">
        <v>49.5</v>
      </c>
      <c r="L759" s="28" t="n">
        <v>16.4</v>
      </c>
      <c r="M759" s="26" t="s">
        <v>179</v>
      </c>
      <c r="N759" s="26" t="n">
        <v>36</v>
      </c>
      <c r="O759" s="26" t="s">
        <v>3894</v>
      </c>
      <c r="P759" s="26" t="s">
        <v>3895</v>
      </c>
      <c r="Q759" s="26" t="s">
        <v>221</v>
      </c>
      <c r="R759" s="26" t="s">
        <v>183</v>
      </c>
      <c r="S759" s="26" t="s">
        <v>222</v>
      </c>
      <c r="T759" s="27" t="n">
        <v>45997</v>
      </c>
      <c r="U759" s="26" t="n">
        <v>2026</v>
      </c>
      <c r="V759" s="26"/>
    </row>
    <row r="760" customFormat="false" ht="15" hidden="false" customHeight="true" outlineLevel="0" collapsed="false">
      <c r="A760" s="29" t="s">
        <v>3896</v>
      </c>
      <c r="B760" s="29" t="n">
        <v>756</v>
      </c>
      <c r="C760" s="29" t="s">
        <v>3897</v>
      </c>
      <c r="D760" s="29" t="s">
        <v>983</v>
      </c>
      <c r="E760" s="29" t="s">
        <v>226</v>
      </c>
      <c r="F760" s="29" t="s">
        <v>3898</v>
      </c>
      <c r="G760" s="30" t="n">
        <v>45146</v>
      </c>
      <c r="H760" s="29" t="s">
        <v>177</v>
      </c>
      <c r="I760" s="29" t="s">
        <v>3076</v>
      </c>
      <c r="J760" s="29" t="s">
        <v>218</v>
      </c>
      <c r="K760" s="31" t="n">
        <v>58.9</v>
      </c>
      <c r="L760" s="31" t="n">
        <v>21.1</v>
      </c>
      <c r="M760" s="29" t="s">
        <v>179</v>
      </c>
      <c r="N760" s="29" t="n">
        <v>28</v>
      </c>
      <c r="O760" s="29" t="s">
        <v>3899</v>
      </c>
      <c r="P760" s="29" t="s">
        <v>3900</v>
      </c>
      <c r="Q760" s="29" t="s">
        <v>299</v>
      </c>
      <c r="R760" s="29" t="s">
        <v>171</v>
      </c>
      <c r="S760" s="29" t="s">
        <v>300</v>
      </c>
      <c r="T760" s="30" t="n">
        <v>46009</v>
      </c>
      <c r="U760" s="29" t="n">
        <v>2026</v>
      </c>
      <c r="V760" s="29"/>
    </row>
    <row r="761" customFormat="false" ht="15" hidden="false" customHeight="true" outlineLevel="0" collapsed="false">
      <c r="A761" s="26" t="s">
        <v>3901</v>
      </c>
      <c r="B761" s="26" t="n">
        <v>757</v>
      </c>
      <c r="C761" s="26" t="s">
        <v>3902</v>
      </c>
      <c r="D761" s="26" t="s">
        <v>3903</v>
      </c>
      <c r="E761" s="26" t="s">
        <v>162</v>
      </c>
      <c r="F761" s="26" t="s">
        <v>3904</v>
      </c>
      <c r="G761" s="27" t="n">
        <v>45147</v>
      </c>
      <c r="H761" s="26" t="s">
        <v>177</v>
      </c>
      <c r="I761" s="26" t="s">
        <v>2198</v>
      </c>
      <c r="J761" s="26" t="s">
        <v>248</v>
      </c>
      <c r="K761" s="28" t="n">
        <v>55.2</v>
      </c>
      <c r="L761" s="28" t="n">
        <v>19.4</v>
      </c>
      <c r="M761" s="26" t="s">
        <v>209</v>
      </c>
      <c r="N761" s="26" t="n">
        <v>50</v>
      </c>
      <c r="O761" s="26" t="s">
        <v>3905</v>
      </c>
      <c r="P761" s="26" t="s">
        <v>3906</v>
      </c>
      <c r="Q761" s="26" t="s">
        <v>299</v>
      </c>
      <c r="R761" s="26" t="s">
        <v>171</v>
      </c>
      <c r="S761" s="26" t="s">
        <v>300</v>
      </c>
      <c r="T761" s="27" t="n">
        <v>45996</v>
      </c>
      <c r="U761" s="26" t="n">
        <v>2026</v>
      </c>
      <c r="V761" s="26"/>
    </row>
    <row r="762" customFormat="false" ht="15" hidden="false" customHeight="true" outlineLevel="0" collapsed="false">
      <c r="A762" s="29" t="s">
        <v>3907</v>
      </c>
      <c r="B762" s="29" t="n">
        <v>758</v>
      </c>
      <c r="C762" s="29" t="s">
        <v>967</v>
      </c>
      <c r="D762" s="29" t="s">
        <v>3908</v>
      </c>
      <c r="E762" s="29" t="s">
        <v>206</v>
      </c>
      <c r="F762" s="29"/>
      <c r="G762" s="30" t="n">
        <v>45147</v>
      </c>
      <c r="H762" s="29" t="s">
        <v>177</v>
      </c>
      <c r="I762" s="29" t="s">
        <v>1129</v>
      </c>
      <c r="J762" s="29" t="s">
        <v>383</v>
      </c>
      <c r="K762" s="31" t="n">
        <v>58.9</v>
      </c>
      <c r="L762" s="31" t="n">
        <v>17.3</v>
      </c>
      <c r="M762" s="29" t="s">
        <v>249</v>
      </c>
      <c r="N762" s="29" t="n">
        <v>40</v>
      </c>
      <c r="O762" s="29" t="s">
        <v>3909</v>
      </c>
      <c r="P762" s="29" t="s">
        <v>3910</v>
      </c>
      <c r="Q762" s="29" t="s">
        <v>170</v>
      </c>
      <c r="R762" s="29" t="s">
        <v>171</v>
      </c>
      <c r="S762" s="29" t="s">
        <v>172</v>
      </c>
      <c r="T762" s="30" t="n">
        <v>45997</v>
      </c>
      <c r="U762" s="29" t="n">
        <v>2026</v>
      </c>
      <c r="V762" s="29"/>
    </row>
    <row r="763" customFormat="false" ht="15" hidden="false" customHeight="true" outlineLevel="0" collapsed="false">
      <c r="A763" s="26" t="s">
        <v>3911</v>
      </c>
      <c r="B763" s="26" t="n">
        <v>759</v>
      </c>
      <c r="C763" s="26" t="s">
        <v>2491</v>
      </c>
      <c r="D763" s="26" t="s">
        <v>582</v>
      </c>
      <c r="E763" s="26" t="s">
        <v>188</v>
      </c>
      <c r="F763" s="26"/>
      <c r="G763" s="27" t="n">
        <v>45149</v>
      </c>
      <c r="H763" s="26" t="s">
        <v>177</v>
      </c>
      <c r="I763" s="26" t="s">
        <v>432</v>
      </c>
      <c r="J763" s="26" t="s">
        <v>166</v>
      </c>
      <c r="K763" s="28" t="n">
        <v>60.9</v>
      </c>
      <c r="L763" s="28" t="n">
        <v>21.7</v>
      </c>
      <c r="M763" s="26" t="s">
        <v>209</v>
      </c>
      <c r="N763" s="26" t="n">
        <v>32</v>
      </c>
      <c r="O763" s="26" t="s">
        <v>3912</v>
      </c>
      <c r="P763" s="26" t="s">
        <v>3913</v>
      </c>
      <c r="Q763" s="26" t="s">
        <v>212</v>
      </c>
      <c r="R763" s="26" t="s">
        <v>171</v>
      </c>
      <c r="S763" s="26" t="s">
        <v>213</v>
      </c>
      <c r="T763" s="27" t="n">
        <v>46012</v>
      </c>
      <c r="U763" s="26" t="n">
        <v>2026</v>
      </c>
      <c r="V763" s="26"/>
    </row>
    <row r="764" customFormat="false" ht="15" hidden="false" customHeight="true" outlineLevel="0" collapsed="false">
      <c r="A764" s="29" t="s">
        <v>3914</v>
      </c>
      <c r="B764" s="29" t="n">
        <v>760</v>
      </c>
      <c r="C764" s="29" t="s">
        <v>3915</v>
      </c>
      <c r="D764" s="29" t="s">
        <v>2273</v>
      </c>
      <c r="E764" s="29" t="s">
        <v>188</v>
      </c>
      <c r="F764" s="29"/>
      <c r="G764" s="30" t="n">
        <v>45149</v>
      </c>
      <c r="H764" s="29" t="s">
        <v>177</v>
      </c>
      <c r="I764" s="29" t="s">
        <v>3916</v>
      </c>
      <c r="J764" s="29" t="s">
        <v>208</v>
      </c>
      <c r="K764" s="31" t="n">
        <v>46.6</v>
      </c>
      <c r="L764" s="31" t="n">
        <v>13.1</v>
      </c>
      <c r="M764" s="29" t="s">
        <v>276</v>
      </c>
      <c r="N764" s="29" t="n">
        <v>45</v>
      </c>
      <c r="O764" s="29" t="s">
        <v>3917</v>
      </c>
      <c r="P764" s="29" t="s">
        <v>3918</v>
      </c>
      <c r="Q764" s="29" t="s">
        <v>461</v>
      </c>
      <c r="R764" s="29" t="s">
        <v>183</v>
      </c>
      <c r="S764" s="29" t="s">
        <v>462</v>
      </c>
      <c r="T764" s="30" t="n">
        <v>46015</v>
      </c>
      <c r="U764" s="29" t="n">
        <v>2026</v>
      </c>
      <c r="V764" s="29"/>
    </row>
    <row r="765" customFormat="false" ht="15" hidden="false" customHeight="true" outlineLevel="0" collapsed="false">
      <c r="A765" s="26" t="s">
        <v>3919</v>
      </c>
      <c r="B765" s="26" t="n">
        <v>761</v>
      </c>
      <c r="C765" s="26" t="s">
        <v>3920</v>
      </c>
      <c r="D765" s="26" t="s">
        <v>3921</v>
      </c>
      <c r="E765" s="26" t="s">
        <v>188</v>
      </c>
      <c r="F765" s="26"/>
      <c r="G765" s="27" t="n">
        <v>45150</v>
      </c>
      <c r="H765" s="26" t="s">
        <v>177</v>
      </c>
      <c r="I765" s="26" t="s">
        <v>3269</v>
      </c>
      <c r="J765" s="26" t="s">
        <v>208</v>
      </c>
      <c r="K765" s="28" t="n">
        <v>45.2</v>
      </c>
      <c r="L765" s="28" t="n">
        <v>15.9</v>
      </c>
      <c r="M765" s="26" t="s">
        <v>209</v>
      </c>
      <c r="N765" s="26" t="n">
        <v>24</v>
      </c>
      <c r="O765" s="26" t="s">
        <v>3922</v>
      </c>
      <c r="P765" s="26" t="s">
        <v>3923</v>
      </c>
      <c r="Q765" s="26" t="s">
        <v>212</v>
      </c>
      <c r="R765" s="26" t="s">
        <v>171</v>
      </c>
      <c r="S765" s="26" t="s">
        <v>213</v>
      </c>
      <c r="T765" s="27" t="n">
        <v>45995</v>
      </c>
      <c r="U765" s="26" t="n">
        <v>2026</v>
      </c>
      <c r="V765" s="26"/>
    </row>
    <row r="766" customFormat="false" ht="15" hidden="false" customHeight="true" outlineLevel="0" collapsed="false">
      <c r="A766" s="29" t="s">
        <v>3924</v>
      </c>
      <c r="B766" s="29" t="n">
        <v>762</v>
      </c>
      <c r="C766" s="29" t="s">
        <v>1840</v>
      </c>
      <c r="D766" s="29" t="s">
        <v>394</v>
      </c>
      <c r="E766" s="29" t="s">
        <v>188</v>
      </c>
      <c r="F766" s="29"/>
      <c r="G766" s="30" t="n">
        <v>45151</v>
      </c>
      <c r="H766" s="29" t="s">
        <v>177</v>
      </c>
      <c r="I766" s="29" t="s">
        <v>3925</v>
      </c>
      <c r="J766" s="29" t="s">
        <v>229</v>
      </c>
      <c r="K766" s="31" t="n">
        <v>28.6</v>
      </c>
      <c r="L766" s="31" t="n">
        <v>9.7</v>
      </c>
      <c r="M766" s="29" t="s">
        <v>179</v>
      </c>
      <c r="N766" s="29" t="n">
        <v>40</v>
      </c>
      <c r="O766" s="29" t="s">
        <v>3926</v>
      </c>
      <c r="P766" s="29" t="s">
        <v>3927</v>
      </c>
      <c r="Q766" s="29" t="s">
        <v>182</v>
      </c>
      <c r="R766" s="29" t="s">
        <v>183</v>
      </c>
      <c r="S766" s="29" t="s">
        <v>184</v>
      </c>
      <c r="T766" s="30" t="n">
        <v>46011</v>
      </c>
      <c r="U766" s="29" t="n">
        <v>2026</v>
      </c>
      <c r="V766" s="29"/>
    </row>
    <row r="767" customFormat="false" ht="15" hidden="false" customHeight="true" outlineLevel="0" collapsed="false">
      <c r="A767" s="26" t="s">
        <v>3928</v>
      </c>
      <c r="B767" s="26" t="n">
        <v>763</v>
      </c>
      <c r="C767" s="26" t="s">
        <v>292</v>
      </c>
      <c r="D767" s="26" t="s">
        <v>816</v>
      </c>
      <c r="E767" s="26" t="s">
        <v>188</v>
      </c>
      <c r="F767" s="26"/>
      <c r="G767" s="27" t="n">
        <v>45151</v>
      </c>
      <c r="H767" s="26" t="s">
        <v>177</v>
      </c>
      <c r="I767" s="26" t="s">
        <v>3929</v>
      </c>
      <c r="J767" s="26" t="s">
        <v>198</v>
      </c>
      <c r="K767" s="28" t="n">
        <v>40.7</v>
      </c>
      <c r="L767" s="28" t="n">
        <v>12.8</v>
      </c>
      <c r="M767" s="26" t="s">
        <v>199</v>
      </c>
      <c r="N767" s="26" t="n">
        <v>40</v>
      </c>
      <c r="O767" s="26" t="s">
        <v>3930</v>
      </c>
      <c r="P767" s="26" t="s">
        <v>3931</v>
      </c>
      <c r="Q767" s="26" t="s">
        <v>202</v>
      </c>
      <c r="R767" s="26" t="s">
        <v>171</v>
      </c>
      <c r="S767" s="26" t="s">
        <v>203</v>
      </c>
      <c r="T767" s="27" t="n">
        <v>46000</v>
      </c>
      <c r="U767" s="26" t="n">
        <v>2026</v>
      </c>
      <c r="V767" s="26"/>
    </row>
    <row r="768" customFormat="false" ht="15" hidden="false" customHeight="true" outlineLevel="0" collapsed="false">
      <c r="A768" s="29" t="s">
        <v>3932</v>
      </c>
      <c r="B768" s="29" t="n">
        <v>764</v>
      </c>
      <c r="C768" s="29" t="s">
        <v>815</v>
      </c>
      <c r="D768" s="29" t="s">
        <v>582</v>
      </c>
      <c r="E768" s="29" t="s">
        <v>226</v>
      </c>
      <c r="F768" s="29" t="s">
        <v>3933</v>
      </c>
      <c r="G768" s="30" t="n">
        <v>45151</v>
      </c>
      <c r="H768" s="29" t="s">
        <v>177</v>
      </c>
      <c r="I768" s="29" t="s">
        <v>1330</v>
      </c>
      <c r="J768" s="29" t="s">
        <v>259</v>
      </c>
      <c r="K768" s="31" t="n">
        <v>25</v>
      </c>
      <c r="L768" s="31" t="n">
        <v>8.1</v>
      </c>
      <c r="M768" s="29" t="s">
        <v>179</v>
      </c>
      <c r="N768" s="29" t="n">
        <v>50</v>
      </c>
      <c r="O768" s="29" t="s">
        <v>3934</v>
      </c>
      <c r="P768" s="29"/>
      <c r="Q768" s="29" t="s">
        <v>221</v>
      </c>
      <c r="R768" s="29" t="s">
        <v>183</v>
      </c>
      <c r="S768" s="29" t="s">
        <v>222</v>
      </c>
      <c r="T768" s="30" t="n">
        <v>45997</v>
      </c>
      <c r="U768" s="29" t="n">
        <v>2026</v>
      </c>
      <c r="V768" s="29"/>
    </row>
    <row r="769" customFormat="false" ht="15" hidden="false" customHeight="true" outlineLevel="0" collapsed="false">
      <c r="A769" s="26" t="s">
        <v>3935</v>
      </c>
      <c r="B769" s="26" t="n">
        <v>765</v>
      </c>
      <c r="C769" s="26" t="s">
        <v>667</v>
      </c>
      <c r="D769" s="26" t="s">
        <v>2124</v>
      </c>
      <c r="E769" s="26" t="s">
        <v>188</v>
      </c>
      <c r="F769" s="26"/>
      <c r="G769" s="27" t="n">
        <v>45153</v>
      </c>
      <c r="H769" s="26" t="s">
        <v>177</v>
      </c>
      <c r="I769" s="26" t="s">
        <v>351</v>
      </c>
      <c r="J769" s="26" t="s">
        <v>166</v>
      </c>
      <c r="K769" s="28" t="n">
        <v>53.2</v>
      </c>
      <c r="L769" s="28" t="n">
        <v>17.8</v>
      </c>
      <c r="M769" s="26" t="s">
        <v>167</v>
      </c>
      <c r="N769" s="26" t="n">
        <v>45</v>
      </c>
      <c r="O769" s="26" t="s">
        <v>3936</v>
      </c>
      <c r="P769" s="26" t="s">
        <v>3937</v>
      </c>
      <c r="Q769" s="26" t="s">
        <v>454</v>
      </c>
      <c r="R769" s="26" t="s">
        <v>171</v>
      </c>
      <c r="S769" s="26" t="s">
        <v>455</v>
      </c>
      <c r="T769" s="27" t="n">
        <v>46019</v>
      </c>
      <c r="U769" s="26" t="n">
        <v>2026</v>
      </c>
      <c r="V769" s="26"/>
    </row>
    <row r="770" customFormat="false" ht="15" hidden="false" customHeight="true" outlineLevel="0" collapsed="false">
      <c r="A770" s="29" t="s">
        <v>3938</v>
      </c>
      <c r="B770" s="29" t="n">
        <v>766</v>
      </c>
      <c r="C770" s="29" t="s">
        <v>1603</v>
      </c>
      <c r="D770" s="29" t="s">
        <v>483</v>
      </c>
      <c r="E770" s="29" t="s">
        <v>195</v>
      </c>
      <c r="F770" s="29" t="s">
        <v>3939</v>
      </c>
      <c r="G770" s="30" t="n">
        <v>45153</v>
      </c>
      <c r="H770" s="29" t="s">
        <v>164</v>
      </c>
      <c r="I770" s="29" t="s">
        <v>744</v>
      </c>
      <c r="J770" s="29" t="s">
        <v>198</v>
      </c>
      <c r="K770" s="31" t="n">
        <v>56.1</v>
      </c>
      <c r="L770" s="31" t="n">
        <v>16.1</v>
      </c>
      <c r="M770" s="29" t="s">
        <v>209</v>
      </c>
      <c r="N770" s="29" t="n">
        <v>50</v>
      </c>
      <c r="O770" s="29" t="s">
        <v>3940</v>
      </c>
      <c r="P770" s="29" t="s">
        <v>3941</v>
      </c>
      <c r="Q770" s="29" t="s">
        <v>262</v>
      </c>
      <c r="R770" s="29" t="s">
        <v>171</v>
      </c>
      <c r="S770" s="29" t="s">
        <v>263</v>
      </c>
      <c r="T770" s="29"/>
      <c r="U770" s="29" t="n">
        <v>2022</v>
      </c>
      <c r="V770" s="29"/>
    </row>
    <row r="771" customFormat="false" ht="15" hidden="false" customHeight="true" outlineLevel="0" collapsed="false">
      <c r="A771" s="26" t="s">
        <v>3942</v>
      </c>
      <c r="B771" s="26" t="n">
        <v>767</v>
      </c>
      <c r="C771" s="26" t="s">
        <v>1702</v>
      </c>
      <c r="D771" s="26" t="s">
        <v>3943</v>
      </c>
      <c r="E771" s="26" t="s">
        <v>188</v>
      </c>
      <c r="F771" s="26"/>
      <c r="G771" s="27" t="n">
        <v>45154</v>
      </c>
      <c r="H771" s="26" t="s">
        <v>177</v>
      </c>
      <c r="I771" s="26" t="s">
        <v>3492</v>
      </c>
      <c r="J771" s="26" t="s">
        <v>270</v>
      </c>
      <c r="K771" s="28" t="n">
        <v>33.3</v>
      </c>
      <c r="L771" s="28" t="n">
        <v>10.8</v>
      </c>
      <c r="M771" s="26" t="s">
        <v>179</v>
      </c>
      <c r="N771" s="26" t="n">
        <v>24</v>
      </c>
      <c r="O771" s="26" t="s">
        <v>3944</v>
      </c>
      <c r="P771" s="26" t="s">
        <v>3945</v>
      </c>
      <c r="Q771" s="26" t="s">
        <v>330</v>
      </c>
      <c r="R771" s="26" t="s">
        <v>171</v>
      </c>
      <c r="S771" s="26" t="s">
        <v>331</v>
      </c>
      <c r="T771" s="27" t="n">
        <v>46012</v>
      </c>
      <c r="U771" s="26" t="n">
        <v>2026</v>
      </c>
      <c r="V771" s="26"/>
    </row>
    <row r="772" customFormat="false" ht="15" hidden="false" customHeight="true" outlineLevel="0" collapsed="false">
      <c r="A772" s="29" t="s">
        <v>3946</v>
      </c>
      <c r="B772" s="29" t="n">
        <v>768</v>
      </c>
      <c r="C772" s="29" t="s">
        <v>3947</v>
      </c>
      <c r="D772" s="29" t="s">
        <v>933</v>
      </c>
      <c r="E772" s="29" t="s">
        <v>188</v>
      </c>
      <c r="F772" s="29"/>
      <c r="G772" s="30" t="n">
        <v>45154</v>
      </c>
      <c r="H772" s="29" t="s">
        <v>177</v>
      </c>
      <c r="I772" s="29" t="s">
        <v>3948</v>
      </c>
      <c r="J772" s="29" t="s">
        <v>248</v>
      </c>
      <c r="K772" s="31" t="n">
        <v>46.5</v>
      </c>
      <c r="L772" s="31" t="n">
        <v>16.7</v>
      </c>
      <c r="M772" s="29" t="s">
        <v>276</v>
      </c>
      <c r="N772" s="29" t="n">
        <v>32</v>
      </c>
      <c r="O772" s="29" t="s">
        <v>3949</v>
      </c>
      <c r="P772" s="29" t="s">
        <v>3950</v>
      </c>
      <c r="Q772" s="29" t="s">
        <v>212</v>
      </c>
      <c r="R772" s="29" t="s">
        <v>171</v>
      </c>
      <c r="S772" s="29" t="s">
        <v>213</v>
      </c>
      <c r="T772" s="30" t="n">
        <v>45999</v>
      </c>
      <c r="U772" s="29" t="n">
        <v>2026</v>
      </c>
      <c r="V772" s="29"/>
    </row>
    <row r="773" customFormat="false" ht="15" hidden="false" customHeight="true" outlineLevel="0" collapsed="false">
      <c r="A773" s="26" t="s">
        <v>3951</v>
      </c>
      <c r="B773" s="26" t="n">
        <v>769</v>
      </c>
      <c r="C773" s="26" t="s">
        <v>3952</v>
      </c>
      <c r="D773" s="26" t="s">
        <v>3953</v>
      </c>
      <c r="E773" s="26" t="s">
        <v>162</v>
      </c>
      <c r="F773" s="26" t="s">
        <v>3954</v>
      </c>
      <c r="G773" s="27" t="n">
        <v>45154</v>
      </c>
      <c r="H773" s="26" t="s">
        <v>177</v>
      </c>
      <c r="I773" s="26" t="s">
        <v>3307</v>
      </c>
      <c r="J773" s="26" t="s">
        <v>259</v>
      </c>
      <c r="K773" s="28" t="n">
        <v>59.1</v>
      </c>
      <c r="L773" s="28" t="n">
        <v>17.8</v>
      </c>
      <c r="M773" s="26" t="s">
        <v>276</v>
      </c>
      <c r="N773" s="26" t="n">
        <v>24</v>
      </c>
      <c r="O773" s="26" t="s">
        <v>3955</v>
      </c>
      <c r="P773" s="26" t="s">
        <v>3956</v>
      </c>
      <c r="Q773" s="26" t="s">
        <v>330</v>
      </c>
      <c r="R773" s="26" t="s">
        <v>171</v>
      </c>
      <c r="S773" s="26" t="s">
        <v>331</v>
      </c>
      <c r="T773" s="27" t="n">
        <v>46019</v>
      </c>
      <c r="U773" s="26" t="n">
        <v>2026</v>
      </c>
      <c r="V773" s="26"/>
    </row>
    <row r="774" customFormat="false" ht="15" hidden="false" customHeight="true" outlineLevel="0" collapsed="false">
      <c r="A774" s="29" t="s">
        <v>3957</v>
      </c>
      <c r="B774" s="29" t="n">
        <v>770</v>
      </c>
      <c r="C774" s="29" t="s">
        <v>3958</v>
      </c>
      <c r="D774" s="29" t="s">
        <v>3908</v>
      </c>
      <c r="E774" s="29" t="s">
        <v>206</v>
      </c>
      <c r="F774" s="29"/>
      <c r="G774" s="30" t="n">
        <v>45154</v>
      </c>
      <c r="H774" s="29" t="s">
        <v>177</v>
      </c>
      <c r="I774" s="29" t="s">
        <v>407</v>
      </c>
      <c r="J774" s="29" t="s">
        <v>208</v>
      </c>
      <c r="K774" s="31" t="n">
        <v>31.4</v>
      </c>
      <c r="L774" s="31" t="n">
        <v>8.9</v>
      </c>
      <c r="M774" s="29" t="s">
        <v>900</v>
      </c>
      <c r="N774" s="29" t="n">
        <v>32</v>
      </c>
      <c r="O774" s="29" t="s">
        <v>3959</v>
      </c>
      <c r="P774" s="29" t="s">
        <v>3960</v>
      </c>
      <c r="Q774" s="29" t="s">
        <v>299</v>
      </c>
      <c r="R774" s="29" t="s">
        <v>171</v>
      </c>
      <c r="S774" s="29" t="s">
        <v>300</v>
      </c>
      <c r="T774" s="30" t="n">
        <v>46003</v>
      </c>
      <c r="U774" s="29" t="n">
        <v>2026</v>
      </c>
      <c r="V774" s="29"/>
    </row>
    <row r="775" customFormat="false" ht="15" hidden="false" customHeight="true" outlineLevel="0" collapsed="false">
      <c r="A775" s="26" t="s">
        <v>3961</v>
      </c>
      <c r="B775" s="26" t="n">
        <v>771</v>
      </c>
      <c r="C775" s="26" t="s">
        <v>648</v>
      </c>
      <c r="D775" s="26" t="s">
        <v>550</v>
      </c>
      <c r="E775" s="26" t="s">
        <v>206</v>
      </c>
      <c r="F775" s="26"/>
      <c r="G775" s="27" t="n">
        <v>45155</v>
      </c>
      <c r="H775" s="26" t="s">
        <v>177</v>
      </c>
      <c r="I775" s="26" t="s">
        <v>2111</v>
      </c>
      <c r="J775" s="26" t="s">
        <v>248</v>
      </c>
      <c r="K775" s="28" t="n">
        <v>52.3</v>
      </c>
      <c r="L775" s="28" t="n">
        <v>15.2</v>
      </c>
      <c r="M775" s="26" t="s">
        <v>276</v>
      </c>
      <c r="N775" s="26" t="n">
        <v>36</v>
      </c>
      <c r="O775" s="26" t="s">
        <v>3962</v>
      </c>
      <c r="P775" s="26" t="s">
        <v>3963</v>
      </c>
      <c r="Q775" s="26" t="s">
        <v>202</v>
      </c>
      <c r="R775" s="26" t="s">
        <v>171</v>
      </c>
      <c r="S775" s="26" t="s">
        <v>203</v>
      </c>
      <c r="T775" s="27" t="n">
        <v>46017</v>
      </c>
      <c r="U775" s="26" t="n">
        <v>2026</v>
      </c>
      <c r="V775" s="26"/>
    </row>
    <row r="776" customFormat="false" ht="15" hidden="false" customHeight="true" outlineLevel="0" collapsed="false">
      <c r="A776" s="29" t="s">
        <v>3964</v>
      </c>
      <c r="B776" s="29" t="n">
        <v>772</v>
      </c>
      <c r="C776" s="29" t="s">
        <v>851</v>
      </c>
      <c r="D776" s="29" t="s">
        <v>512</v>
      </c>
      <c r="E776" s="29" t="s">
        <v>188</v>
      </c>
      <c r="F776" s="29"/>
      <c r="G776" s="30" t="n">
        <v>45155</v>
      </c>
      <c r="H776" s="29" t="s">
        <v>177</v>
      </c>
      <c r="I776" s="29" t="s">
        <v>2320</v>
      </c>
      <c r="J776" s="29" t="s">
        <v>208</v>
      </c>
      <c r="K776" s="31" t="n">
        <v>36.3</v>
      </c>
      <c r="L776" s="31" t="n">
        <v>12</v>
      </c>
      <c r="M776" s="29" t="s">
        <v>199</v>
      </c>
      <c r="N776" s="29" t="n">
        <v>32</v>
      </c>
      <c r="O776" s="29" t="s">
        <v>3965</v>
      </c>
      <c r="P776" s="29" t="s">
        <v>3966</v>
      </c>
      <c r="Q776" s="29" t="s">
        <v>202</v>
      </c>
      <c r="R776" s="29" t="s">
        <v>171</v>
      </c>
      <c r="S776" s="29" t="s">
        <v>203</v>
      </c>
      <c r="T776" s="30" t="n">
        <v>46000</v>
      </c>
      <c r="U776" s="29" t="n">
        <v>2026</v>
      </c>
      <c r="V776" s="29"/>
    </row>
    <row r="777" customFormat="false" ht="15" hidden="false" customHeight="true" outlineLevel="0" collapsed="false">
      <c r="A777" s="26" t="s">
        <v>3967</v>
      </c>
      <c r="B777" s="26" t="n">
        <v>773</v>
      </c>
      <c r="C777" s="26" t="s">
        <v>3968</v>
      </c>
      <c r="D777" s="26" t="s">
        <v>3969</v>
      </c>
      <c r="E777" s="26" t="s">
        <v>188</v>
      </c>
      <c r="F777" s="26"/>
      <c r="G777" s="27" t="n">
        <v>45155</v>
      </c>
      <c r="H777" s="26" t="s">
        <v>177</v>
      </c>
      <c r="I777" s="26" t="s">
        <v>3970</v>
      </c>
      <c r="J777" s="26" t="s">
        <v>198</v>
      </c>
      <c r="K777" s="28" t="n">
        <v>40.5</v>
      </c>
      <c r="L777" s="28" t="n">
        <v>14.4</v>
      </c>
      <c r="M777" s="26" t="s">
        <v>209</v>
      </c>
      <c r="N777" s="26" t="n">
        <v>24</v>
      </c>
      <c r="O777" s="26" t="s">
        <v>3971</v>
      </c>
      <c r="P777" s="26" t="s">
        <v>3972</v>
      </c>
      <c r="Q777" s="26" t="s">
        <v>202</v>
      </c>
      <c r="R777" s="26" t="s">
        <v>171</v>
      </c>
      <c r="S777" s="26" t="s">
        <v>203</v>
      </c>
      <c r="T777" s="27" t="n">
        <v>46006</v>
      </c>
      <c r="U777" s="26" t="n">
        <v>2026</v>
      </c>
      <c r="V777" s="26"/>
    </row>
    <row r="778" customFormat="false" ht="15" hidden="false" customHeight="true" outlineLevel="0" collapsed="false">
      <c r="A778" s="29" t="s">
        <v>3973</v>
      </c>
      <c r="B778" s="29" t="n">
        <v>774</v>
      </c>
      <c r="C778" s="29" t="s">
        <v>3974</v>
      </c>
      <c r="D778" s="29" t="s">
        <v>3975</v>
      </c>
      <c r="E778" s="29" t="s">
        <v>188</v>
      </c>
      <c r="F778" s="29"/>
      <c r="G778" s="30" t="n">
        <v>45157</v>
      </c>
      <c r="H778" s="29" t="s">
        <v>177</v>
      </c>
      <c r="I778" s="29" t="s">
        <v>2822</v>
      </c>
      <c r="J778" s="29" t="s">
        <v>198</v>
      </c>
      <c r="K778" s="31" t="n">
        <v>47</v>
      </c>
      <c r="L778" s="31" t="n">
        <v>14.6</v>
      </c>
      <c r="M778" s="29" t="s">
        <v>199</v>
      </c>
      <c r="N778" s="29" t="n">
        <v>45</v>
      </c>
      <c r="O778" s="29" t="s">
        <v>3976</v>
      </c>
      <c r="P778" s="29" t="s">
        <v>3977</v>
      </c>
      <c r="Q778" s="29" t="s">
        <v>212</v>
      </c>
      <c r="R778" s="29" t="s">
        <v>171</v>
      </c>
      <c r="S778" s="29" t="s">
        <v>213</v>
      </c>
      <c r="T778" s="30" t="n">
        <v>46011</v>
      </c>
      <c r="U778" s="29" t="n">
        <v>2026</v>
      </c>
      <c r="V778" s="29"/>
    </row>
    <row r="779" customFormat="false" ht="15" hidden="false" customHeight="true" outlineLevel="0" collapsed="false">
      <c r="A779" s="26" t="s">
        <v>3978</v>
      </c>
      <c r="B779" s="26" t="n">
        <v>775</v>
      </c>
      <c r="C779" s="26" t="s">
        <v>292</v>
      </c>
      <c r="D779" s="26" t="s">
        <v>3979</v>
      </c>
      <c r="E779" s="26" t="s">
        <v>162</v>
      </c>
      <c r="F779" s="26" t="s">
        <v>294</v>
      </c>
      <c r="G779" s="27" t="n">
        <v>45158</v>
      </c>
      <c r="H779" s="26" t="s">
        <v>177</v>
      </c>
      <c r="I779" s="26" t="s">
        <v>1306</v>
      </c>
      <c r="J779" s="26" t="s">
        <v>270</v>
      </c>
      <c r="K779" s="28" t="n">
        <v>32.7</v>
      </c>
      <c r="L779" s="28" t="n">
        <v>9.4</v>
      </c>
      <c r="M779" s="26" t="s">
        <v>209</v>
      </c>
      <c r="N779" s="26" t="n">
        <v>45</v>
      </c>
      <c r="O779" s="26" t="s">
        <v>3980</v>
      </c>
      <c r="P779" s="26" t="s">
        <v>3981</v>
      </c>
      <c r="Q779" s="26" t="s">
        <v>170</v>
      </c>
      <c r="R779" s="26" t="s">
        <v>171</v>
      </c>
      <c r="S779" s="26" t="s">
        <v>172</v>
      </c>
      <c r="T779" s="27" t="n">
        <v>45994</v>
      </c>
      <c r="U779" s="26" t="n">
        <v>2026</v>
      </c>
      <c r="V779" s="26"/>
    </row>
    <row r="780" customFormat="false" ht="15" hidden="false" customHeight="true" outlineLevel="0" collapsed="false">
      <c r="A780" s="29" t="s">
        <v>3982</v>
      </c>
      <c r="B780" s="29" t="n">
        <v>776</v>
      </c>
      <c r="C780" s="29" t="s">
        <v>3983</v>
      </c>
      <c r="D780" s="29" t="s">
        <v>3466</v>
      </c>
      <c r="E780" s="29" t="s">
        <v>311</v>
      </c>
      <c r="F780" s="29" t="s">
        <v>3984</v>
      </c>
      <c r="G780" s="30" t="n">
        <v>45158</v>
      </c>
      <c r="H780" s="29" t="s">
        <v>177</v>
      </c>
      <c r="I780" s="29" t="s">
        <v>2015</v>
      </c>
      <c r="J780" s="29" t="s">
        <v>270</v>
      </c>
      <c r="K780" s="31" t="n">
        <v>33.3</v>
      </c>
      <c r="L780" s="31" t="n">
        <v>9.7</v>
      </c>
      <c r="M780" s="29" t="s">
        <v>179</v>
      </c>
      <c r="N780" s="29" t="n">
        <v>45</v>
      </c>
      <c r="O780" s="29" t="s">
        <v>3985</v>
      </c>
      <c r="P780" s="29" t="s">
        <v>3986</v>
      </c>
      <c r="Q780" s="29" t="s">
        <v>170</v>
      </c>
      <c r="R780" s="29" t="s">
        <v>171</v>
      </c>
      <c r="S780" s="29" t="s">
        <v>172</v>
      </c>
      <c r="T780" s="30" t="n">
        <v>45999</v>
      </c>
      <c r="U780" s="29" t="n">
        <v>2026</v>
      </c>
      <c r="V780" s="29"/>
    </row>
    <row r="781" customFormat="false" ht="15" hidden="false" customHeight="true" outlineLevel="0" collapsed="false">
      <c r="A781" s="26" t="s">
        <v>3987</v>
      </c>
      <c r="B781" s="26" t="n">
        <v>777</v>
      </c>
      <c r="C781" s="26" t="s">
        <v>2612</v>
      </c>
      <c r="D781" s="26" t="s">
        <v>531</v>
      </c>
      <c r="E781" s="26" t="s">
        <v>245</v>
      </c>
      <c r="F781" s="26" t="s">
        <v>2613</v>
      </c>
      <c r="G781" s="27" t="n">
        <v>45158</v>
      </c>
      <c r="H781" s="26" t="s">
        <v>177</v>
      </c>
      <c r="I781" s="26" t="s">
        <v>3988</v>
      </c>
      <c r="J781" s="26" t="s">
        <v>270</v>
      </c>
      <c r="K781" s="28" t="n">
        <v>33.8</v>
      </c>
      <c r="L781" s="28" t="n">
        <v>9.5</v>
      </c>
      <c r="M781" s="26" t="s">
        <v>199</v>
      </c>
      <c r="N781" s="26" t="n">
        <v>32</v>
      </c>
      <c r="O781" s="26" t="s">
        <v>3989</v>
      </c>
      <c r="P781" s="26"/>
      <c r="Q781" s="26" t="s">
        <v>212</v>
      </c>
      <c r="R781" s="26" t="s">
        <v>171</v>
      </c>
      <c r="S781" s="26" t="s">
        <v>213</v>
      </c>
      <c r="T781" s="27" t="n">
        <v>46017</v>
      </c>
      <c r="U781" s="26" t="n">
        <v>2026</v>
      </c>
      <c r="V781" s="26"/>
    </row>
    <row r="782" customFormat="false" ht="15" hidden="false" customHeight="true" outlineLevel="0" collapsed="false">
      <c r="A782" s="29" t="s">
        <v>3990</v>
      </c>
      <c r="B782" s="29" t="n">
        <v>778</v>
      </c>
      <c r="C782" s="29" t="s">
        <v>496</v>
      </c>
      <c r="D782" s="29" t="s">
        <v>2826</v>
      </c>
      <c r="E782" s="29" t="s">
        <v>195</v>
      </c>
      <c r="F782" s="29" t="s">
        <v>1629</v>
      </c>
      <c r="G782" s="30" t="n">
        <v>45159</v>
      </c>
      <c r="H782" s="29" t="s">
        <v>177</v>
      </c>
      <c r="I782" s="29" t="s">
        <v>3991</v>
      </c>
      <c r="J782" s="29" t="s">
        <v>229</v>
      </c>
      <c r="K782" s="31" t="n">
        <v>34.6</v>
      </c>
      <c r="L782" s="31" t="n">
        <v>12</v>
      </c>
      <c r="M782" s="29" t="s">
        <v>179</v>
      </c>
      <c r="N782" s="29" t="n">
        <v>28</v>
      </c>
      <c r="O782" s="29" t="s">
        <v>3992</v>
      </c>
      <c r="P782" s="29" t="s">
        <v>3993</v>
      </c>
      <c r="Q782" s="29" t="s">
        <v>338</v>
      </c>
      <c r="R782" s="29" t="s">
        <v>171</v>
      </c>
      <c r="S782" s="29" t="s">
        <v>339</v>
      </c>
      <c r="T782" s="30" t="n">
        <v>46007</v>
      </c>
      <c r="U782" s="29" t="n">
        <v>2026</v>
      </c>
      <c r="V782" s="29"/>
    </row>
    <row r="783" customFormat="false" ht="15" hidden="false" customHeight="true" outlineLevel="0" collapsed="false">
      <c r="A783" s="26" t="s">
        <v>3994</v>
      </c>
      <c r="B783" s="26" t="n">
        <v>779</v>
      </c>
      <c r="C783" s="26" t="s">
        <v>1293</v>
      </c>
      <c r="D783" s="26" t="s">
        <v>3995</v>
      </c>
      <c r="E783" s="26" t="s">
        <v>267</v>
      </c>
      <c r="F783" s="26" t="s">
        <v>3996</v>
      </c>
      <c r="G783" s="27" t="n">
        <v>45159</v>
      </c>
      <c r="H783" s="26" t="s">
        <v>164</v>
      </c>
      <c r="I783" s="26" t="s">
        <v>3671</v>
      </c>
      <c r="J783" s="26" t="s">
        <v>383</v>
      </c>
      <c r="K783" s="28" t="n">
        <v>61</v>
      </c>
      <c r="L783" s="28" t="n">
        <v>19.7</v>
      </c>
      <c r="M783" s="26" t="s">
        <v>209</v>
      </c>
      <c r="N783" s="26" t="n">
        <v>28</v>
      </c>
      <c r="O783" s="26" t="s">
        <v>3997</v>
      </c>
      <c r="P783" s="26" t="s">
        <v>3998</v>
      </c>
      <c r="Q783" s="26" t="s">
        <v>221</v>
      </c>
      <c r="R783" s="26" t="s">
        <v>183</v>
      </c>
      <c r="S783" s="26" t="s">
        <v>222</v>
      </c>
      <c r="T783" s="26"/>
      <c r="U783" s="26" t="n">
        <v>2022</v>
      </c>
      <c r="V783" s="26"/>
    </row>
    <row r="784" customFormat="false" ht="15" hidden="false" customHeight="true" outlineLevel="0" collapsed="false">
      <c r="A784" s="29" t="s">
        <v>3999</v>
      </c>
      <c r="B784" s="29" t="n">
        <v>780</v>
      </c>
      <c r="C784" s="29" t="s">
        <v>4000</v>
      </c>
      <c r="D784" s="29" t="s">
        <v>803</v>
      </c>
      <c r="E784" s="29" t="s">
        <v>195</v>
      </c>
      <c r="F784" s="29" t="s">
        <v>4001</v>
      </c>
      <c r="G784" s="30" t="n">
        <v>45159</v>
      </c>
      <c r="H784" s="29" t="s">
        <v>295</v>
      </c>
      <c r="I784" s="29" t="s">
        <v>2274</v>
      </c>
      <c r="J784" s="29" t="s">
        <v>198</v>
      </c>
      <c r="K784" s="31" t="n">
        <v>58</v>
      </c>
      <c r="L784" s="31" t="n">
        <v>19.6</v>
      </c>
      <c r="M784" s="29" t="s">
        <v>276</v>
      </c>
      <c r="N784" s="29" t="n">
        <v>50</v>
      </c>
      <c r="O784" s="29" t="s">
        <v>4002</v>
      </c>
      <c r="P784" s="29" t="s">
        <v>4003</v>
      </c>
      <c r="Q784" s="29" t="s">
        <v>299</v>
      </c>
      <c r="R784" s="29" t="s">
        <v>171</v>
      </c>
      <c r="S784" s="29" t="s">
        <v>300</v>
      </c>
      <c r="T784" s="30" t="n">
        <v>46008</v>
      </c>
      <c r="U784" s="29" t="n">
        <v>2026</v>
      </c>
      <c r="V784" s="29"/>
    </row>
    <row r="785" customFormat="false" ht="15" hidden="false" customHeight="true" outlineLevel="0" collapsed="false">
      <c r="A785" s="26" t="s">
        <v>4004</v>
      </c>
      <c r="B785" s="26" t="n">
        <v>781</v>
      </c>
      <c r="C785" s="26" t="s">
        <v>1653</v>
      </c>
      <c r="D785" s="26" t="s">
        <v>2237</v>
      </c>
      <c r="E785" s="26" t="s">
        <v>188</v>
      </c>
      <c r="F785" s="26"/>
      <c r="G785" s="27" t="n">
        <v>45160</v>
      </c>
      <c r="H785" s="26" t="s">
        <v>164</v>
      </c>
      <c r="I785" s="26" t="s">
        <v>1358</v>
      </c>
      <c r="J785" s="26" t="s">
        <v>383</v>
      </c>
      <c r="K785" s="28" t="n">
        <v>35.2</v>
      </c>
      <c r="L785" s="28" t="n">
        <v>11.5</v>
      </c>
      <c r="M785" s="26" t="s">
        <v>179</v>
      </c>
      <c r="N785" s="26" t="n">
        <v>24</v>
      </c>
      <c r="O785" s="26" t="s">
        <v>4005</v>
      </c>
      <c r="P785" s="26" t="s">
        <v>4006</v>
      </c>
      <c r="Q785" s="26" t="s">
        <v>240</v>
      </c>
      <c r="R785" s="26" t="s">
        <v>171</v>
      </c>
      <c r="S785" s="26" t="s">
        <v>241</v>
      </c>
      <c r="T785" s="26"/>
      <c r="U785" s="26" t="n">
        <v>2024</v>
      </c>
      <c r="V785" s="26"/>
    </row>
    <row r="786" customFormat="false" ht="15" hidden="false" customHeight="true" outlineLevel="0" collapsed="false">
      <c r="A786" s="29" t="s">
        <v>4007</v>
      </c>
      <c r="B786" s="29" t="n">
        <v>782</v>
      </c>
      <c r="C786" s="29" t="s">
        <v>2135</v>
      </c>
      <c r="D786" s="29" t="s">
        <v>2899</v>
      </c>
      <c r="E786" s="29" t="s">
        <v>226</v>
      </c>
      <c r="F786" s="29" t="s">
        <v>2136</v>
      </c>
      <c r="G786" s="30" t="n">
        <v>45160</v>
      </c>
      <c r="H786" s="29" t="s">
        <v>177</v>
      </c>
      <c r="I786" s="29" t="s">
        <v>1994</v>
      </c>
      <c r="J786" s="29" t="s">
        <v>208</v>
      </c>
      <c r="K786" s="31" t="n">
        <v>36.5</v>
      </c>
      <c r="L786" s="31" t="n">
        <v>11.9</v>
      </c>
      <c r="M786" s="29" t="s">
        <v>276</v>
      </c>
      <c r="N786" s="29" t="n">
        <v>36</v>
      </c>
      <c r="O786" s="29" t="s">
        <v>4008</v>
      </c>
      <c r="P786" s="29" t="s">
        <v>4009</v>
      </c>
      <c r="Q786" s="29" t="s">
        <v>221</v>
      </c>
      <c r="R786" s="29" t="s">
        <v>183</v>
      </c>
      <c r="S786" s="29" t="s">
        <v>222</v>
      </c>
      <c r="T786" s="30" t="n">
        <v>46011</v>
      </c>
      <c r="U786" s="29" t="n">
        <v>2026</v>
      </c>
      <c r="V786" s="29"/>
    </row>
    <row r="787" customFormat="false" ht="15" hidden="false" customHeight="true" outlineLevel="0" collapsed="false">
      <c r="A787" s="26" t="s">
        <v>4010</v>
      </c>
      <c r="B787" s="26" t="n">
        <v>783</v>
      </c>
      <c r="C787" s="26" t="s">
        <v>1352</v>
      </c>
      <c r="D787" s="26" t="s">
        <v>1791</v>
      </c>
      <c r="E787" s="26" t="s">
        <v>188</v>
      </c>
      <c r="F787" s="26"/>
      <c r="G787" s="27" t="n">
        <v>45160</v>
      </c>
      <c r="H787" s="26" t="s">
        <v>177</v>
      </c>
      <c r="I787" s="26" t="s">
        <v>1199</v>
      </c>
      <c r="J787" s="26" t="s">
        <v>208</v>
      </c>
      <c r="K787" s="28" t="n">
        <v>43.5</v>
      </c>
      <c r="L787" s="28" t="n">
        <v>12.4</v>
      </c>
      <c r="M787" s="26" t="s">
        <v>209</v>
      </c>
      <c r="N787" s="26" t="n">
        <v>36</v>
      </c>
      <c r="O787" s="26" t="s">
        <v>4011</v>
      </c>
      <c r="P787" s="26" t="s">
        <v>4012</v>
      </c>
      <c r="Q787" s="26" t="s">
        <v>182</v>
      </c>
      <c r="R787" s="26" t="s">
        <v>183</v>
      </c>
      <c r="S787" s="26" t="s">
        <v>184</v>
      </c>
      <c r="T787" s="27" t="n">
        <v>46010</v>
      </c>
      <c r="U787" s="26" t="n">
        <v>2026</v>
      </c>
      <c r="V787" s="26"/>
    </row>
    <row r="788" customFormat="false" ht="15" hidden="false" customHeight="true" outlineLevel="0" collapsed="false">
      <c r="A788" s="29" t="s">
        <v>4013</v>
      </c>
      <c r="B788" s="29" t="n">
        <v>784</v>
      </c>
      <c r="C788" s="29" t="s">
        <v>3573</v>
      </c>
      <c r="D788" s="29" t="s">
        <v>2668</v>
      </c>
      <c r="E788" s="29" t="s">
        <v>226</v>
      </c>
      <c r="F788" s="29" t="s">
        <v>4014</v>
      </c>
      <c r="G788" s="30" t="n">
        <v>45160</v>
      </c>
      <c r="H788" s="29" t="s">
        <v>295</v>
      </c>
      <c r="I788" s="29" t="s">
        <v>942</v>
      </c>
      <c r="J788" s="29" t="s">
        <v>166</v>
      </c>
      <c r="K788" s="31" t="n">
        <v>29.3</v>
      </c>
      <c r="L788" s="31" t="n">
        <v>9.9</v>
      </c>
      <c r="M788" s="29" t="s">
        <v>199</v>
      </c>
      <c r="N788" s="29" t="n">
        <v>28</v>
      </c>
      <c r="O788" s="29" t="s">
        <v>4015</v>
      </c>
      <c r="P788" s="29" t="s">
        <v>4016</v>
      </c>
      <c r="Q788" s="29" t="s">
        <v>338</v>
      </c>
      <c r="R788" s="29" t="s">
        <v>171</v>
      </c>
      <c r="S788" s="29" t="s">
        <v>339</v>
      </c>
      <c r="T788" s="30" t="n">
        <v>46012</v>
      </c>
      <c r="U788" s="29" t="n">
        <v>2026</v>
      </c>
      <c r="V788" s="29"/>
    </row>
    <row r="789" customFormat="false" ht="15" hidden="false" customHeight="true" outlineLevel="0" collapsed="false">
      <c r="A789" s="26" t="s">
        <v>4017</v>
      </c>
      <c r="B789" s="26" t="n">
        <v>785</v>
      </c>
      <c r="C789" s="26" t="s">
        <v>224</v>
      </c>
      <c r="D789" s="26" t="s">
        <v>2821</v>
      </c>
      <c r="E789" s="26" t="s">
        <v>188</v>
      </c>
      <c r="F789" s="26"/>
      <c r="G789" s="27" t="n">
        <v>45161</v>
      </c>
      <c r="H789" s="26" t="s">
        <v>177</v>
      </c>
      <c r="I789" s="26" t="s">
        <v>4018</v>
      </c>
      <c r="J789" s="26" t="s">
        <v>208</v>
      </c>
      <c r="K789" s="28" t="n">
        <v>61.6</v>
      </c>
      <c r="L789" s="28" t="n">
        <v>20.6</v>
      </c>
      <c r="M789" s="26" t="s">
        <v>209</v>
      </c>
      <c r="N789" s="26" t="n">
        <v>45</v>
      </c>
      <c r="O789" s="26" t="s">
        <v>4019</v>
      </c>
      <c r="P789" s="26" t="s">
        <v>4020</v>
      </c>
      <c r="Q789" s="26" t="s">
        <v>232</v>
      </c>
      <c r="R789" s="26" t="s">
        <v>183</v>
      </c>
      <c r="S789" s="26" t="s">
        <v>233</v>
      </c>
      <c r="T789" s="27" t="n">
        <v>46002</v>
      </c>
      <c r="U789" s="26" t="n">
        <v>2026</v>
      </c>
      <c r="V789" s="26"/>
    </row>
    <row r="790" customFormat="false" ht="15" hidden="false" customHeight="true" outlineLevel="0" collapsed="false">
      <c r="A790" s="29" t="s">
        <v>4021</v>
      </c>
      <c r="B790" s="29" t="n">
        <v>786</v>
      </c>
      <c r="C790" s="29" t="s">
        <v>2692</v>
      </c>
      <c r="D790" s="29" t="s">
        <v>1554</v>
      </c>
      <c r="E790" s="29" t="s">
        <v>267</v>
      </c>
      <c r="F790" s="29" t="s">
        <v>4022</v>
      </c>
      <c r="G790" s="30" t="n">
        <v>45162</v>
      </c>
      <c r="H790" s="29" t="s">
        <v>177</v>
      </c>
      <c r="I790" s="29" t="s">
        <v>1244</v>
      </c>
      <c r="J790" s="29" t="s">
        <v>248</v>
      </c>
      <c r="K790" s="31" t="n">
        <v>35.5</v>
      </c>
      <c r="L790" s="31" t="n">
        <v>10.9</v>
      </c>
      <c r="M790" s="29" t="s">
        <v>199</v>
      </c>
      <c r="N790" s="29" t="n">
        <v>40</v>
      </c>
      <c r="O790" s="29" t="s">
        <v>4023</v>
      </c>
      <c r="P790" s="29" t="s">
        <v>4024</v>
      </c>
      <c r="Q790" s="29" t="s">
        <v>232</v>
      </c>
      <c r="R790" s="29" t="s">
        <v>183</v>
      </c>
      <c r="S790" s="29" t="s">
        <v>233</v>
      </c>
      <c r="T790" s="30" t="n">
        <v>46013</v>
      </c>
      <c r="U790" s="29" t="n">
        <v>2026</v>
      </c>
      <c r="V790" s="29"/>
    </row>
    <row r="791" customFormat="false" ht="15" hidden="false" customHeight="true" outlineLevel="0" collapsed="false">
      <c r="A791" s="26" t="s">
        <v>4025</v>
      </c>
      <c r="B791" s="26" t="n">
        <v>787</v>
      </c>
      <c r="C791" s="26" t="s">
        <v>292</v>
      </c>
      <c r="D791" s="26" t="s">
        <v>1571</v>
      </c>
      <c r="E791" s="26" t="s">
        <v>267</v>
      </c>
      <c r="F791" s="26" t="s">
        <v>294</v>
      </c>
      <c r="G791" s="27" t="n">
        <v>45162</v>
      </c>
      <c r="H791" s="26" t="s">
        <v>177</v>
      </c>
      <c r="I791" s="26" t="s">
        <v>2566</v>
      </c>
      <c r="J791" s="26" t="s">
        <v>383</v>
      </c>
      <c r="K791" s="28" t="n">
        <v>47.2</v>
      </c>
      <c r="L791" s="28" t="n">
        <v>16.8</v>
      </c>
      <c r="M791" s="26" t="s">
        <v>209</v>
      </c>
      <c r="N791" s="26" t="n">
        <v>28</v>
      </c>
      <c r="O791" s="26" t="s">
        <v>4026</v>
      </c>
      <c r="P791" s="26" t="s">
        <v>4027</v>
      </c>
      <c r="Q791" s="26" t="s">
        <v>170</v>
      </c>
      <c r="R791" s="26" t="s">
        <v>171</v>
      </c>
      <c r="S791" s="26" t="s">
        <v>172</v>
      </c>
      <c r="T791" s="27" t="n">
        <v>46001</v>
      </c>
      <c r="U791" s="26" t="n">
        <v>2026</v>
      </c>
      <c r="V791" s="26"/>
    </row>
    <row r="792" customFormat="false" ht="15" hidden="false" customHeight="true" outlineLevel="0" collapsed="false">
      <c r="A792" s="29" t="s">
        <v>4028</v>
      </c>
      <c r="B792" s="29" t="n">
        <v>788</v>
      </c>
      <c r="C792" s="29" t="s">
        <v>569</v>
      </c>
      <c r="D792" s="29" t="s">
        <v>483</v>
      </c>
      <c r="E792" s="29" t="s">
        <v>162</v>
      </c>
      <c r="F792" s="29" t="s">
        <v>2238</v>
      </c>
      <c r="G792" s="30" t="n">
        <v>45162</v>
      </c>
      <c r="H792" s="29" t="s">
        <v>177</v>
      </c>
      <c r="I792" s="29" t="s">
        <v>4029</v>
      </c>
      <c r="J792" s="29" t="s">
        <v>229</v>
      </c>
      <c r="K792" s="31" t="n">
        <v>39</v>
      </c>
      <c r="L792" s="31" t="n">
        <v>11.8</v>
      </c>
      <c r="M792" s="29" t="s">
        <v>900</v>
      </c>
      <c r="N792" s="29" t="n">
        <v>45</v>
      </c>
      <c r="O792" s="29" t="s">
        <v>4030</v>
      </c>
      <c r="P792" s="29" t="s">
        <v>4031</v>
      </c>
      <c r="Q792" s="29" t="s">
        <v>299</v>
      </c>
      <c r="R792" s="29" t="s">
        <v>171</v>
      </c>
      <c r="S792" s="29" t="s">
        <v>300</v>
      </c>
      <c r="T792" s="30" t="n">
        <v>45996</v>
      </c>
      <c r="U792" s="29" t="n">
        <v>2026</v>
      </c>
      <c r="V792" s="29"/>
    </row>
    <row r="793" customFormat="false" ht="15" hidden="false" customHeight="true" outlineLevel="0" collapsed="false">
      <c r="A793" s="26" t="s">
        <v>4032</v>
      </c>
      <c r="B793" s="26" t="n">
        <v>789</v>
      </c>
      <c r="C793" s="26" t="s">
        <v>1933</v>
      </c>
      <c r="D793" s="26" t="s">
        <v>310</v>
      </c>
      <c r="E793" s="26" t="s">
        <v>195</v>
      </c>
      <c r="F793" s="26" t="s">
        <v>4033</v>
      </c>
      <c r="G793" s="27" t="n">
        <v>45163</v>
      </c>
      <c r="H793" s="26" t="s">
        <v>177</v>
      </c>
      <c r="I793" s="26" t="s">
        <v>458</v>
      </c>
      <c r="J793" s="26" t="s">
        <v>345</v>
      </c>
      <c r="K793" s="28" t="n">
        <v>34.1</v>
      </c>
      <c r="L793" s="28" t="n">
        <v>10</v>
      </c>
      <c r="M793" s="26" t="s">
        <v>179</v>
      </c>
      <c r="N793" s="26" t="n">
        <v>40</v>
      </c>
      <c r="O793" s="26" t="s">
        <v>4034</v>
      </c>
      <c r="P793" s="26" t="s">
        <v>4035</v>
      </c>
      <c r="Q793" s="26" t="s">
        <v>240</v>
      </c>
      <c r="R793" s="26" t="s">
        <v>171</v>
      </c>
      <c r="S793" s="26" t="s">
        <v>241</v>
      </c>
      <c r="T793" s="27" t="n">
        <v>46010</v>
      </c>
      <c r="U793" s="26" t="n">
        <v>2026</v>
      </c>
      <c r="V793" s="26"/>
    </row>
    <row r="794" customFormat="false" ht="15" hidden="false" customHeight="true" outlineLevel="0" collapsed="false">
      <c r="A794" s="29" t="s">
        <v>4036</v>
      </c>
      <c r="B794" s="29" t="n">
        <v>790</v>
      </c>
      <c r="C794" s="29" t="s">
        <v>4037</v>
      </c>
      <c r="D794" s="29" t="s">
        <v>4038</v>
      </c>
      <c r="E794" s="29" t="s">
        <v>162</v>
      </c>
      <c r="F794" s="29" t="s">
        <v>4039</v>
      </c>
      <c r="G794" s="30" t="n">
        <v>45163</v>
      </c>
      <c r="H794" s="29" t="s">
        <v>177</v>
      </c>
      <c r="I794" s="29" t="s">
        <v>4040</v>
      </c>
      <c r="J794" s="29" t="s">
        <v>198</v>
      </c>
      <c r="K794" s="31" t="n">
        <v>45.5</v>
      </c>
      <c r="L794" s="31" t="n">
        <v>15.3</v>
      </c>
      <c r="M794" s="29" t="s">
        <v>209</v>
      </c>
      <c r="N794" s="29" t="n">
        <v>28</v>
      </c>
      <c r="O794" s="29" t="s">
        <v>4041</v>
      </c>
      <c r="P794" s="29" t="s">
        <v>4042</v>
      </c>
      <c r="Q794" s="29" t="s">
        <v>461</v>
      </c>
      <c r="R794" s="29" t="s">
        <v>183</v>
      </c>
      <c r="S794" s="29" t="s">
        <v>462</v>
      </c>
      <c r="T794" s="30" t="n">
        <v>46006</v>
      </c>
      <c r="U794" s="29" t="n">
        <v>2026</v>
      </c>
      <c r="V794" s="29"/>
    </row>
    <row r="795" customFormat="false" ht="15" hidden="false" customHeight="true" outlineLevel="0" collapsed="false">
      <c r="A795" s="26" t="s">
        <v>4043</v>
      </c>
      <c r="B795" s="26" t="n">
        <v>791</v>
      </c>
      <c r="C795" s="26" t="s">
        <v>4044</v>
      </c>
      <c r="D795" s="26" t="s">
        <v>1301</v>
      </c>
      <c r="E795" s="26" t="s">
        <v>245</v>
      </c>
      <c r="F795" s="26" t="s">
        <v>4045</v>
      </c>
      <c r="G795" s="27" t="n">
        <v>45164</v>
      </c>
      <c r="H795" s="26" t="s">
        <v>177</v>
      </c>
      <c r="I795" s="26" t="s">
        <v>4046</v>
      </c>
      <c r="J795" s="26" t="s">
        <v>383</v>
      </c>
      <c r="K795" s="28" t="n">
        <v>44.4</v>
      </c>
      <c r="L795" s="28" t="n">
        <v>16</v>
      </c>
      <c r="M795" s="26" t="s">
        <v>209</v>
      </c>
      <c r="N795" s="26" t="n">
        <v>50</v>
      </c>
      <c r="O795" s="26" t="s">
        <v>4047</v>
      </c>
      <c r="P795" s="26" t="s">
        <v>4048</v>
      </c>
      <c r="Q795" s="26" t="s">
        <v>338</v>
      </c>
      <c r="R795" s="26" t="s">
        <v>171</v>
      </c>
      <c r="S795" s="26" t="s">
        <v>339</v>
      </c>
      <c r="T795" s="27" t="n">
        <v>45995</v>
      </c>
      <c r="U795" s="26" t="n">
        <v>2026</v>
      </c>
      <c r="V795" s="26"/>
    </row>
    <row r="796" customFormat="false" ht="15" hidden="false" customHeight="true" outlineLevel="0" collapsed="false">
      <c r="A796" s="29" t="s">
        <v>4049</v>
      </c>
      <c r="B796" s="29" t="n">
        <v>792</v>
      </c>
      <c r="C796" s="29" t="s">
        <v>711</v>
      </c>
      <c r="D796" s="29" t="s">
        <v>2149</v>
      </c>
      <c r="E796" s="29" t="s">
        <v>162</v>
      </c>
      <c r="F796" s="29" t="s">
        <v>1444</v>
      </c>
      <c r="G796" s="30" t="n">
        <v>45164</v>
      </c>
      <c r="H796" s="29" t="s">
        <v>177</v>
      </c>
      <c r="I796" s="29" t="s">
        <v>1476</v>
      </c>
      <c r="J796" s="29" t="s">
        <v>248</v>
      </c>
      <c r="K796" s="31" t="n">
        <v>19.3</v>
      </c>
      <c r="L796" s="31" t="n">
        <v>6.8</v>
      </c>
      <c r="M796" s="29" t="s">
        <v>209</v>
      </c>
      <c r="N796" s="29" t="n">
        <v>45</v>
      </c>
      <c r="O796" s="29" t="s">
        <v>4050</v>
      </c>
      <c r="P796" s="29" t="s">
        <v>4051</v>
      </c>
      <c r="Q796" s="29" t="s">
        <v>262</v>
      </c>
      <c r="R796" s="29" t="s">
        <v>171</v>
      </c>
      <c r="S796" s="29" t="s">
        <v>263</v>
      </c>
      <c r="T796" s="30" t="n">
        <v>45997</v>
      </c>
      <c r="U796" s="29" t="n">
        <v>2026</v>
      </c>
      <c r="V796" s="29"/>
    </row>
    <row r="797" customFormat="false" ht="15" hidden="false" customHeight="true" outlineLevel="0" collapsed="false">
      <c r="A797" s="26" t="s">
        <v>4052</v>
      </c>
      <c r="B797" s="26" t="n">
        <v>793</v>
      </c>
      <c r="C797" s="26" t="s">
        <v>3771</v>
      </c>
      <c r="D797" s="26" t="s">
        <v>4053</v>
      </c>
      <c r="E797" s="26" t="s">
        <v>267</v>
      </c>
      <c r="F797" s="26" t="s">
        <v>4054</v>
      </c>
      <c r="G797" s="27" t="n">
        <v>45164</v>
      </c>
      <c r="H797" s="26" t="s">
        <v>164</v>
      </c>
      <c r="I797" s="26" t="s">
        <v>3283</v>
      </c>
      <c r="J797" s="26" t="s">
        <v>198</v>
      </c>
      <c r="K797" s="28" t="n">
        <v>37.3</v>
      </c>
      <c r="L797" s="28" t="n">
        <v>11.1</v>
      </c>
      <c r="M797" s="26" t="s">
        <v>179</v>
      </c>
      <c r="N797" s="26" t="n">
        <v>50</v>
      </c>
      <c r="O797" s="26" t="s">
        <v>4055</v>
      </c>
      <c r="P797" s="26" t="s">
        <v>4056</v>
      </c>
      <c r="Q797" s="26" t="s">
        <v>232</v>
      </c>
      <c r="R797" s="26" t="s">
        <v>183</v>
      </c>
      <c r="S797" s="26" t="s">
        <v>233</v>
      </c>
      <c r="T797" s="26"/>
      <c r="U797" s="26" t="n">
        <v>2023</v>
      </c>
      <c r="V797" s="26"/>
    </row>
    <row r="798" customFormat="false" ht="15" hidden="false" customHeight="true" outlineLevel="0" collapsed="false">
      <c r="A798" s="29" t="s">
        <v>4057</v>
      </c>
      <c r="B798" s="29" t="n">
        <v>794</v>
      </c>
      <c r="C798" s="29" t="s">
        <v>236</v>
      </c>
      <c r="D798" s="29" t="s">
        <v>928</v>
      </c>
      <c r="E798" s="29" t="s">
        <v>226</v>
      </c>
      <c r="F798" s="29" t="s">
        <v>630</v>
      </c>
      <c r="G798" s="30" t="n">
        <v>45165</v>
      </c>
      <c r="H798" s="29" t="s">
        <v>177</v>
      </c>
      <c r="I798" s="29" t="s">
        <v>631</v>
      </c>
      <c r="J798" s="29" t="s">
        <v>208</v>
      </c>
      <c r="K798" s="31" t="n">
        <v>53.3</v>
      </c>
      <c r="L798" s="31" t="n">
        <v>17.8</v>
      </c>
      <c r="M798" s="29" t="s">
        <v>179</v>
      </c>
      <c r="N798" s="29" t="n">
        <v>36</v>
      </c>
      <c r="O798" s="29" t="s">
        <v>4058</v>
      </c>
      <c r="P798" s="29" t="s">
        <v>4059</v>
      </c>
      <c r="Q798" s="29" t="s">
        <v>252</v>
      </c>
      <c r="R798" s="29" t="s">
        <v>171</v>
      </c>
      <c r="S798" s="29" t="s">
        <v>253</v>
      </c>
      <c r="T798" s="30" t="n">
        <v>45997</v>
      </c>
      <c r="U798" s="29" t="n">
        <v>2026</v>
      </c>
      <c r="V798" s="29"/>
    </row>
    <row r="799" customFormat="false" ht="15" hidden="false" customHeight="true" outlineLevel="0" collapsed="false">
      <c r="A799" s="26" t="s">
        <v>4060</v>
      </c>
      <c r="B799" s="26" t="n">
        <v>795</v>
      </c>
      <c r="C799" s="26" t="s">
        <v>983</v>
      </c>
      <c r="D799" s="26" t="s">
        <v>356</v>
      </c>
      <c r="E799" s="26" t="s">
        <v>195</v>
      </c>
      <c r="F799" s="26" t="s">
        <v>4061</v>
      </c>
      <c r="G799" s="27" t="n">
        <v>45165</v>
      </c>
      <c r="H799" s="26" t="s">
        <v>177</v>
      </c>
      <c r="I799" s="26" t="s">
        <v>1673</v>
      </c>
      <c r="J799" s="26" t="s">
        <v>166</v>
      </c>
      <c r="K799" s="28" t="n">
        <v>53.6</v>
      </c>
      <c r="L799" s="28" t="n">
        <v>16</v>
      </c>
      <c r="M799" s="26" t="s">
        <v>179</v>
      </c>
      <c r="N799" s="26" t="n">
        <v>50</v>
      </c>
      <c r="O799" s="26" t="s">
        <v>4062</v>
      </c>
      <c r="P799" s="26" t="s">
        <v>4063</v>
      </c>
      <c r="Q799" s="26" t="s">
        <v>221</v>
      </c>
      <c r="R799" s="26" t="s">
        <v>183</v>
      </c>
      <c r="S799" s="26" t="s">
        <v>222</v>
      </c>
      <c r="T799" s="27" t="n">
        <v>45998</v>
      </c>
      <c r="U799" s="26" t="n">
        <v>2026</v>
      </c>
      <c r="V799" s="26"/>
    </row>
    <row r="800" customFormat="false" ht="15" hidden="false" customHeight="true" outlineLevel="0" collapsed="false">
      <c r="A800" s="29" t="s">
        <v>4064</v>
      </c>
      <c r="B800" s="29" t="n">
        <v>796</v>
      </c>
      <c r="C800" s="29" t="s">
        <v>186</v>
      </c>
      <c r="D800" s="29" t="s">
        <v>582</v>
      </c>
      <c r="E800" s="29" t="s">
        <v>188</v>
      </c>
      <c r="F800" s="29"/>
      <c r="G800" s="30" t="n">
        <v>45165</v>
      </c>
      <c r="H800" s="29" t="s">
        <v>177</v>
      </c>
      <c r="I800" s="29" t="s">
        <v>3659</v>
      </c>
      <c r="J800" s="29" t="s">
        <v>218</v>
      </c>
      <c r="K800" s="31" t="n">
        <v>47</v>
      </c>
      <c r="L800" s="31" t="n">
        <v>15.2</v>
      </c>
      <c r="M800" s="29" t="s">
        <v>199</v>
      </c>
      <c r="N800" s="29" t="n">
        <v>50</v>
      </c>
      <c r="O800" s="29" t="s">
        <v>4065</v>
      </c>
      <c r="P800" s="29" t="s">
        <v>4066</v>
      </c>
      <c r="Q800" s="29" t="s">
        <v>212</v>
      </c>
      <c r="R800" s="29" t="s">
        <v>171</v>
      </c>
      <c r="S800" s="29" t="s">
        <v>213</v>
      </c>
      <c r="T800" s="30" t="n">
        <v>45995</v>
      </c>
      <c r="U800" s="29" t="n">
        <v>2026</v>
      </c>
      <c r="V800" s="29"/>
    </row>
    <row r="801" customFormat="false" ht="15" hidden="false" customHeight="true" outlineLevel="0" collapsed="false">
      <c r="A801" s="26" t="s">
        <v>4067</v>
      </c>
      <c r="B801" s="26" t="n">
        <v>797</v>
      </c>
      <c r="C801" s="26" t="s">
        <v>4068</v>
      </c>
      <c r="D801" s="26" t="s">
        <v>4069</v>
      </c>
      <c r="E801" s="26" t="s">
        <v>245</v>
      </c>
      <c r="F801" s="26" t="s">
        <v>4070</v>
      </c>
      <c r="G801" s="27" t="n">
        <v>45166</v>
      </c>
      <c r="H801" s="26" t="s">
        <v>177</v>
      </c>
      <c r="I801" s="26" t="s">
        <v>2244</v>
      </c>
      <c r="J801" s="26" t="s">
        <v>198</v>
      </c>
      <c r="K801" s="28" t="n">
        <v>23</v>
      </c>
      <c r="L801" s="28" t="n">
        <v>6.5</v>
      </c>
      <c r="M801" s="26" t="s">
        <v>179</v>
      </c>
      <c r="N801" s="26" t="n">
        <v>50</v>
      </c>
      <c r="O801" s="26" t="s">
        <v>4071</v>
      </c>
      <c r="P801" s="26" t="s">
        <v>4072</v>
      </c>
      <c r="Q801" s="26" t="s">
        <v>338</v>
      </c>
      <c r="R801" s="26" t="s">
        <v>171</v>
      </c>
      <c r="S801" s="26" t="s">
        <v>339</v>
      </c>
      <c r="T801" s="27" t="n">
        <v>45996</v>
      </c>
      <c r="U801" s="26" t="n">
        <v>2026</v>
      </c>
      <c r="V801" s="26"/>
    </row>
    <row r="802" customFormat="false" ht="15" hidden="false" customHeight="true" outlineLevel="0" collapsed="false">
      <c r="A802" s="29" t="s">
        <v>4073</v>
      </c>
      <c r="B802" s="29" t="n">
        <v>798</v>
      </c>
      <c r="C802" s="29" t="s">
        <v>4074</v>
      </c>
      <c r="D802" s="29" t="s">
        <v>236</v>
      </c>
      <c r="E802" s="29" t="s">
        <v>226</v>
      </c>
      <c r="F802" s="29" t="s">
        <v>4075</v>
      </c>
      <c r="G802" s="30" t="n">
        <v>45167</v>
      </c>
      <c r="H802" s="29" t="s">
        <v>177</v>
      </c>
      <c r="I802" s="29" t="s">
        <v>873</v>
      </c>
      <c r="J802" s="29" t="s">
        <v>218</v>
      </c>
      <c r="K802" s="31" t="n">
        <v>57.5</v>
      </c>
      <c r="L802" s="31" t="n">
        <v>19.7</v>
      </c>
      <c r="M802" s="29" t="s">
        <v>209</v>
      </c>
      <c r="N802" s="29" t="n">
        <v>36</v>
      </c>
      <c r="O802" s="29" t="s">
        <v>4076</v>
      </c>
      <c r="P802" s="29" t="s">
        <v>4077</v>
      </c>
      <c r="Q802" s="29" t="s">
        <v>170</v>
      </c>
      <c r="R802" s="29" t="s">
        <v>171</v>
      </c>
      <c r="S802" s="29" t="s">
        <v>172</v>
      </c>
      <c r="T802" s="30" t="n">
        <v>45993</v>
      </c>
      <c r="U802" s="29" t="n">
        <v>2026</v>
      </c>
      <c r="V802" s="29"/>
    </row>
    <row r="803" customFormat="false" ht="15" hidden="false" customHeight="true" outlineLevel="0" collapsed="false">
      <c r="A803" s="26" t="s">
        <v>4078</v>
      </c>
      <c r="B803" s="26" t="n">
        <v>799</v>
      </c>
      <c r="C803" s="26" t="s">
        <v>286</v>
      </c>
      <c r="D803" s="26" t="s">
        <v>1481</v>
      </c>
      <c r="E803" s="26" t="s">
        <v>188</v>
      </c>
      <c r="F803" s="26"/>
      <c r="G803" s="27" t="n">
        <v>45167</v>
      </c>
      <c r="H803" s="26" t="s">
        <v>177</v>
      </c>
      <c r="I803" s="26" t="s">
        <v>1249</v>
      </c>
      <c r="J803" s="26" t="s">
        <v>259</v>
      </c>
      <c r="K803" s="28" t="n">
        <v>41.1</v>
      </c>
      <c r="L803" s="28" t="n">
        <v>14.5</v>
      </c>
      <c r="M803" s="26" t="s">
        <v>249</v>
      </c>
      <c r="N803" s="26" t="n">
        <v>28</v>
      </c>
      <c r="O803" s="26" t="s">
        <v>4079</v>
      </c>
      <c r="P803" s="26" t="s">
        <v>4080</v>
      </c>
      <c r="Q803" s="26" t="s">
        <v>299</v>
      </c>
      <c r="R803" s="26" t="s">
        <v>171</v>
      </c>
      <c r="S803" s="26" t="s">
        <v>300</v>
      </c>
      <c r="T803" s="27" t="n">
        <v>45994</v>
      </c>
      <c r="U803" s="26" t="n">
        <v>2026</v>
      </c>
      <c r="V803" s="26"/>
    </row>
    <row r="804" customFormat="false" ht="15" hidden="false" customHeight="true" outlineLevel="0" collapsed="false">
      <c r="A804" s="29" t="s">
        <v>4081</v>
      </c>
      <c r="B804" s="29" t="n">
        <v>800</v>
      </c>
      <c r="C804" s="29" t="s">
        <v>193</v>
      </c>
      <c r="D804" s="29" t="s">
        <v>1779</v>
      </c>
      <c r="E804" s="29" t="s">
        <v>188</v>
      </c>
      <c r="F804" s="29"/>
      <c r="G804" s="30" t="n">
        <v>45168</v>
      </c>
      <c r="H804" s="29" t="s">
        <v>177</v>
      </c>
      <c r="I804" s="29" t="s">
        <v>3511</v>
      </c>
      <c r="J804" s="29" t="s">
        <v>248</v>
      </c>
      <c r="K804" s="31" t="n">
        <v>21.8</v>
      </c>
      <c r="L804" s="31" t="n">
        <v>7.1</v>
      </c>
      <c r="M804" s="29" t="s">
        <v>276</v>
      </c>
      <c r="N804" s="29" t="n">
        <v>28</v>
      </c>
      <c r="O804" s="29" t="s">
        <v>4082</v>
      </c>
      <c r="P804" s="29" t="s">
        <v>4083</v>
      </c>
      <c r="Q804" s="29" t="s">
        <v>330</v>
      </c>
      <c r="R804" s="29" t="s">
        <v>171</v>
      </c>
      <c r="S804" s="29" t="s">
        <v>331</v>
      </c>
      <c r="T804" s="30" t="n">
        <v>45998</v>
      </c>
      <c r="U804" s="29" t="n">
        <v>2026</v>
      </c>
      <c r="V804" s="29"/>
    </row>
    <row r="805" customFormat="false" ht="15" hidden="false" customHeight="true" outlineLevel="0" collapsed="false">
      <c r="A805" s="26" t="s">
        <v>4084</v>
      </c>
      <c r="B805" s="26" t="n">
        <v>801</v>
      </c>
      <c r="C805" s="26" t="s">
        <v>520</v>
      </c>
      <c r="D805" s="26" t="s">
        <v>236</v>
      </c>
      <c r="E805" s="26" t="s">
        <v>188</v>
      </c>
      <c r="F805" s="26"/>
      <c r="G805" s="27" t="n">
        <v>45169</v>
      </c>
      <c r="H805" s="26" t="s">
        <v>177</v>
      </c>
      <c r="I805" s="26" t="s">
        <v>4085</v>
      </c>
      <c r="J805" s="26" t="s">
        <v>248</v>
      </c>
      <c r="K805" s="28" t="n">
        <v>46.3</v>
      </c>
      <c r="L805" s="28" t="n">
        <v>15.2</v>
      </c>
      <c r="M805" s="26" t="s">
        <v>900</v>
      </c>
      <c r="N805" s="26" t="n">
        <v>24</v>
      </c>
      <c r="O805" s="26" t="s">
        <v>4086</v>
      </c>
      <c r="P805" s="26" t="s">
        <v>4087</v>
      </c>
      <c r="Q805" s="26" t="s">
        <v>454</v>
      </c>
      <c r="R805" s="26" t="s">
        <v>171</v>
      </c>
      <c r="S805" s="26" t="s">
        <v>455</v>
      </c>
      <c r="T805" s="27" t="n">
        <v>46000</v>
      </c>
      <c r="U805" s="26" t="n">
        <v>2026</v>
      </c>
      <c r="V805" s="26"/>
    </row>
    <row r="806" customFormat="false" ht="15" hidden="false" customHeight="true" outlineLevel="0" collapsed="false">
      <c r="A806" s="29" t="s">
        <v>4088</v>
      </c>
      <c r="B806" s="29" t="n">
        <v>802</v>
      </c>
      <c r="C806" s="29" t="s">
        <v>4089</v>
      </c>
      <c r="D806" s="29" t="s">
        <v>194</v>
      </c>
      <c r="E806" s="29" t="s">
        <v>245</v>
      </c>
      <c r="F806" s="29" t="s">
        <v>4090</v>
      </c>
      <c r="G806" s="30" t="n">
        <v>45169</v>
      </c>
      <c r="H806" s="29" t="s">
        <v>177</v>
      </c>
      <c r="I806" s="29" t="s">
        <v>4091</v>
      </c>
      <c r="J806" s="29" t="s">
        <v>218</v>
      </c>
      <c r="K806" s="31" t="n">
        <v>38.7</v>
      </c>
      <c r="L806" s="31" t="n">
        <v>13</v>
      </c>
      <c r="M806" s="29" t="s">
        <v>276</v>
      </c>
      <c r="N806" s="29" t="n">
        <v>24</v>
      </c>
      <c r="O806" s="29" t="s">
        <v>4092</v>
      </c>
      <c r="P806" s="29" t="s">
        <v>4093</v>
      </c>
      <c r="Q806" s="29" t="s">
        <v>170</v>
      </c>
      <c r="R806" s="29" t="s">
        <v>171</v>
      </c>
      <c r="S806" s="29" t="s">
        <v>172</v>
      </c>
      <c r="T806" s="30" t="n">
        <v>46004</v>
      </c>
      <c r="U806" s="29" t="n">
        <v>2026</v>
      </c>
      <c r="V806" s="29"/>
    </row>
    <row r="807" customFormat="false" ht="15" hidden="false" customHeight="true" outlineLevel="0" collapsed="false">
      <c r="A807" s="26" t="s">
        <v>4094</v>
      </c>
      <c r="B807" s="26" t="n">
        <v>803</v>
      </c>
      <c r="C807" s="26" t="s">
        <v>3091</v>
      </c>
      <c r="D807" s="26" t="s">
        <v>3705</v>
      </c>
      <c r="E807" s="26" t="s">
        <v>311</v>
      </c>
      <c r="F807" s="26" t="s">
        <v>4095</v>
      </c>
      <c r="G807" s="27" t="n">
        <v>45169</v>
      </c>
      <c r="H807" s="26" t="s">
        <v>177</v>
      </c>
      <c r="I807" s="26" t="s">
        <v>4096</v>
      </c>
      <c r="J807" s="26" t="s">
        <v>248</v>
      </c>
      <c r="K807" s="28" t="n">
        <v>52.3</v>
      </c>
      <c r="L807" s="28" t="n">
        <v>17.4</v>
      </c>
      <c r="M807" s="26" t="s">
        <v>179</v>
      </c>
      <c r="N807" s="26" t="n">
        <v>40</v>
      </c>
      <c r="O807" s="26" t="s">
        <v>4097</v>
      </c>
      <c r="P807" s="26" t="s">
        <v>4098</v>
      </c>
      <c r="Q807" s="26" t="s">
        <v>454</v>
      </c>
      <c r="R807" s="26" t="s">
        <v>171</v>
      </c>
      <c r="S807" s="26" t="s">
        <v>455</v>
      </c>
      <c r="T807" s="27" t="n">
        <v>45992</v>
      </c>
      <c r="U807" s="26" t="n">
        <v>2026</v>
      </c>
      <c r="V807" s="26"/>
    </row>
    <row r="808" customFormat="false" ht="15" hidden="false" customHeight="true" outlineLevel="0" collapsed="false">
      <c r="A808" s="29" t="s">
        <v>4099</v>
      </c>
      <c r="B808" s="29" t="n">
        <v>804</v>
      </c>
      <c r="C808" s="29" t="s">
        <v>4100</v>
      </c>
      <c r="D808" s="29" t="s">
        <v>550</v>
      </c>
      <c r="E808" s="29" t="s">
        <v>188</v>
      </c>
      <c r="F808" s="29"/>
      <c r="G808" s="30" t="n">
        <v>45170</v>
      </c>
      <c r="H808" s="29" t="s">
        <v>177</v>
      </c>
      <c r="I808" s="29" t="s">
        <v>3383</v>
      </c>
      <c r="J808" s="29" t="s">
        <v>259</v>
      </c>
      <c r="K808" s="31" t="n">
        <v>55.1</v>
      </c>
      <c r="L808" s="31" t="n">
        <v>16.3</v>
      </c>
      <c r="M808" s="29" t="s">
        <v>209</v>
      </c>
      <c r="N808" s="29" t="n">
        <v>36</v>
      </c>
      <c r="O808" s="29" t="s">
        <v>4101</v>
      </c>
      <c r="P808" s="29" t="s">
        <v>4102</v>
      </c>
      <c r="Q808" s="29" t="s">
        <v>338</v>
      </c>
      <c r="R808" s="29" t="s">
        <v>171</v>
      </c>
      <c r="S808" s="29" t="s">
        <v>339</v>
      </c>
      <c r="T808" s="30" t="n">
        <v>46001</v>
      </c>
      <c r="U808" s="29" t="n">
        <v>2026</v>
      </c>
      <c r="V808" s="29"/>
    </row>
    <row r="809" customFormat="false" ht="15" hidden="false" customHeight="true" outlineLevel="0" collapsed="false">
      <c r="A809" s="26" t="s">
        <v>4103</v>
      </c>
      <c r="B809" s="26" t="n">
        <v>805</v>
      </c>
      <c r="C809" s="26" t="s">
        <v>1104</v>
      </c>
      <c r="D809" s="26" t="s">
        <v>1481</v>
      </c>
      <c r="E809" s="26" t="s">
        <v>188</v>
      </c>
      <c r="F809" s="26"/>
      <c r="G809" s="27" t="n">
        <v>45170</v>
      </c>
      <c r="H809" s="26" t="s">
        <v>177</v>
      </c>
      <c r="I809" s="26" t="s">
        <v>3269</v>
      </c>
      <c r="J809" s="26" t="s">
        <v>166</v>
      </c>
      <c r="K809" s="28" t="n">
        <v>27.4</v>
      </c>
      <c r="L809" s="28" t="n">
        <v>8</v>
      </c>
      <c r="M809" s="26" t="s">
        <v>199</v>
      </c>
      <c r="N809" s="26" t="n">
        <v>28</v>
      </c>
      <c r="O809" s="26" t="s">
        <v>4104</v>
      </c>
      <c r="P809" s="26" t="s">
        <v>4105</v>
      </c>
      <c r="Q809" s="26" t="s">
        <v>212</v>
      </c>
      <c r="R809" s="26" t="s">
        <v>171</v>
      </c>
      <c r="S809" s="26" t="s">
        <v>213</v>
      </c>
      <c r="T809" s="27" t="n">
        <v>46000</v>
      </c>
      <c r="U809" s="26" t="n">
        <v>2026</v>
      </c>
      <c r="V809" s="26"/>
    </row>
    <row r="810" customFormat="false" ht="15" hidden="false" customHeight="true" outlineLevel="0" collapsed="false">
      <c r="A810" s="29" t="s">
        <v>4106</v>
      </c>
      <c r="B810" s="29" t="n">
        <v>806</v>
      </c>
      <c r="C810" s="29" t="s">
        <v>736</v>
      </c>
      <c r="D810" s="29" t="s">
        <v>2351</v>
      </c>
      <c r="E810" s="29" t="s">
        <v>188</v>
      </c>
      <c r="F810" s="29"/>
      <c r="G810" s="30" t="n">
        <v>45171</v>
      </c>
      <c r="H810" s="29" t="s">
        <v>177</v>
      </c>
      <c r="I810" s="29" t="s">
        <v>2617</v>
      </c>
      <c r="J810" s="29" t="s">
        <v>198</v>
      </c>
      <c r="K810" s="31" t="n">
        <v>54.4</v>
      </c>
      <c r="L810" s="31" t="n">
        <v>16.4</v>
      </c>
      <c r="M810" s="29" t="s">
        <v>209</v>
      </c>
      <c r="N810" s="29" t="n">
        <v>36</v>
      </c>
      <c r="O810" s="29" t="s">
        <v>4107</v>
      </c>
      <c r="P810" s="29" t="s">
        <v>4108</v>
      </c>
      <c r="Q810" s="29" t="s">
        <v>232</v>
      </c>
      <c r="R810" s="29" t="s">
        <v>183</v>
      </c>
      <c r="S810" s="29" t="s">
        <v>233</v>
      </c>
      <c r="T810" s="30" t="n">
        <v>46009</v>
      </c>
      <c r="U810" s="29" t="n">
        <v>2026</v>
      </c>
      <c r="V810" s="29"/>
    </row>
    <row r="811" customFormat="false" ht="15" hidden="false" customHeight="true" outlineLevel="0" collapsed="false">
      <c r="A811" s="26" t="s">
        <v>4109</v>
      </c>
      <c r="B811" s="26" t="n">
        <v>807</v>
      </c>
      <c r="C811" s="26" t="s">
        <v>3897</v>
      </c>
      <c r="D811" s="26" t="s">
        <v>4110</v>
      </c>
      <c r="E811" s="26" t="s">
        <v>188</v>
      </c>
      <c r="F811" s="26"/>
      <c r="G811" s="27" t="n">
        <v>45172</v>
      </c>
      <c r="H811" s="26" t="s">
        <v>177</v>
      </c>
      <c r="I811" s="26" t="s">
        <v>1187</v>
      </c>
      <c r="J811" s="26" t="s">
        <v>383</v>
      </c>
      <c r="K811" s="28" t="n">
        <v>28.7</v>
      </c>
      <c r="L811" s="28" t="n">
        <v>10.3</v>
      </c>
      <c r="M811" s="26" t="s">
        <v>276</v>
      </c>
      <c r="N811" s="26" t="n">
        <v>40</v>
      </c>
      <c r="O811" s="26" t="s">
        <v>4111</v>
      </c>
      <c r="P811" s="26" t="s">
        <v>4112</v>
      </c>
      <c r="Q811" s="26" t="s">
        <v>221</v>
      </c>
      <c r="R811" s="26" t="s">
        <v>183</v>
      </c>
      <c r="S811" s="26" t="s">
        <v>222</v>
      </c>
      <c r="T811" s="27" t="n">
        <v>45998</v>
      </c>
      <c r="U811" s="26" t="n">
        <v>2026</v>
      </c>
      <c r="V811" s="26"/>
    </row>
    <row r="812" customFormat="false" ht="15" hidden="false" customHeight="true" outlineLevel="0" collapsed="false">
      <c r="A812" s="29" t="s">
        <v>4113</v>
      </c>
      <c r="B812" s="29" t="n">
        <v>808</v>
      </c>
      <c r="C812" s="29" t="s">
        <v>4114</v>
      </c>
      <c r="D812" s="29" t="s">
        <v>1225</v>
      </c>
      <c r="E812" s="29" t="s">
        <v>245</v>
      </c>
      <c r="F812" s="29" t="s">
        <v>4115</v>
      </c>
      <c r="G812" s="30" t="n">
        <v>45172</v>
      </c>
      <c r="H812" s="29" t="s">
        <v>177</v>
      </c>
      <c r="I812" s="29" t="s">
        <v>2024</v>
      </c>
      <c r="J812" s="29" t="s">
        <v>383</v>
      </c>
      <c r="K812" s="31" t="n">
        <v>46.7</v>
      </c>
      <c r="L812" s="31" t="n">
        <v>14.7</v>
      </c>
      <c r="M812" s="29" t="s">
        <v>179</v>
      </c>
      <c r="N812" s="29" t="n">
        <v>40</v>
      </c>
      <c r="O812" s="29" t="s">
        <v>4116</v>
      </c>
      <c r="P812" s="29" t="s">
        <v>4117</v>
      </c>
      <c r="Q812" s="29" t="s">
        <v>221</v>
      </c>
      <c r="R812" s="29" t="s">
        <v>183</v>
      </c>
      <c r="S812" s="29" t="s">
        <v>222</v>
      </c>
      <c r="T812" s="30" t="n">
        <v>45996</v>
      </c>
      <c r="U812" s="29" t="n">
        <v>2026</v>
      </c>
      <c r="V812" s="29"/>
    </row>
    <row r="813" customFormat="false" ht="15" hidden="false" customHeight="true" outlineLevel="0" collapsed="false">
      <c r="A813" s="26" t="s">
        <v>4118</v>
      </c>
      <c r="B813" s="26" t="n">
        <v>809</v>
      </c>
      <c r="C813" s="26" t="s">
        <v>4119</v>
      </c>
      <c r="D813" s="26" t="s">
        <v>2562</v>
      </c>
      <c r="E813" s="26" t="s">
        <v>188</v>
      </c>
      <c r="F813" s="26"/>
      <c r="G813" s="27" t="n">
        <v>45173</v>
      </c>
      <c r="H813" s="26" t="s">
        <v>177</v>
      </c>
      <c r="I813" s="26" t="s">
        <v>2659</v>
      </c>
      <c r="J813" s="26" t="s">
        <v>259</v>
      </c>
      <c r="K813" s="28" t="n">
        <v>38.4</v>
      </c>
      <c r="L813" s="28" t="n">
        <v>12.7</v>
      </c>
      <c r="M813" s="26" t="s">
        <v>179</v>
      </c>
      <c r="N813" s="26" t="n">
        <v>28</v>
      </c>
      <c r="O813" s="26" t="s">
        <v>4120</v>
      </c>
      <c r="P813" s="26" t="s">
        <v>4121</v>
      </c>
      <c r="Q813" s="26" t="s">
        <v>262</v>
      </c>
      <c r="R813" s="26" t="s">
        <v>171</v>
      </c>
      <c r="S813" s="26" t="s">
        <v>263</v>
      </c>
      <c r="T813" s="27" t="n">
        <v>46008</v>
      </c>
      <c r="U813" s="26" t="n">
        <v>2026</v>
      </c>
      <c r="V813" s="26"/>
    </row>
    <row r="814" customFormat="false" ht="15" hidden="false" customHeight="true" outlineLevel="0" collapsed="false">
      <c r="A814" s="29" t="s">
        <v>4122</v>
      </c>
      <c r="B814" s="29" t="n">
        <v>810</v>
      </c>
      <c r="C814" s="29" t="s">
        <v>4123</v>
      </c>
      <c r="D814" s="29" t="s">
        <v>362</v>
      </c>
      <c r="E814" s="29" t="s">
        <v>311</v>
      </c>
      <c r="F814" s="29" t="s">
        <v>4124</v>
      </c>
      <c r="G814" s="30" t="n">
        <v>45173</v>
      </c>
      <c r="H814" s="29" t="s">
        <v>177</v>
      </c>
      <c r="I814" s="29" t="s">
        <v>4125</v>
      </c>
      <c r="J814" s="29" t="s">
        <v>218</v>
      </c>
      <c r="K814" s="31" t="n">
        <v>51.4</v>
      </c>
      <c r="L814" s="31" t="n">
        <v>17.3</v>
      </c>
      <c r="M814" s="29" t="s">
        <v>249</v>
      </c>
      <c r="N814" s="29" t="n">
        <v>28</v>
      </c>
      <c r="O814" s="29" t="s">
        <v>4126</v>
      </c>
      <c r="P814" s="29" t="s">
        <v>4127</v>
      </c>
      <c r="Q814" s="29" t="s">
        <v>262</v>
      </c>
      <c r="R814" s="29" t="s">
        <v>171</v>
      </c>
      <c r="S814" s="29" t="s">
        <v>263</v>
      </c>
      <c r="T814" s="30" t="n">
        <v>46007</v>
      </c>
      <c r="U814" s="29" t="n">
        <v>2026</v>
      </c>
      <c r="V814" s="29"/>
    </row>
    <row r="815" customFormat="false" ht="15" hidden="false" customHeight="true" outlineLevel="0" collapsed="false">
      <c r="A815" s="26" t="s">
        <v>4128</v>
      </c>
      <c r="B815" s="26" t="n">
        <v>811</v>
      </c>
      <c r="C815" s="26" t="s">
        <v>1000</v>
      </c>
      <c r="D815" s="26" t="s">
        <v>464</v>
      </c>
      <c r="E815" s="26" t="s">
        <v>188</v>
      </c>
      <c r="F815" s="26"/>
      <c r="G815" s="27" t="n">
        <v>45173</v>
      </c>
      <c r="H815" s="26" t="s">
        <v>177</v>
      </c>
      <c r="I815" s="26" t="s">
        <v>1466</v>
      </c>
      <c r="J815" s="26" t="s">
        <v>270</v>
      </c>
      <c r="K815" s="28" t="n">
        <v>48.9</v>
      </c>
      <c r="L815" s="28" t="n">
        <v>14.6</v>
      </c>
      <c r="M815" s="26" t="s">
        <v>179</v>
      </c>
      <c r="N815" s="26" t="n">
        <v>50</v>
      </c>
      <c r="O815" s="26" t="s">
        <v>4129</v>
      </c>
      <c r="P815" s="26" t="s">
        <v>4130</v>
      </c>
      <c r="Q815" s="26" t="s">
        <v>221</v>
      </c>
      <c r="R815" s="26" t="s">
        <v>183</v>
      </c>
      <c r="S815" s="26" t="s">
        <v>222</v>
      </c>
      <c r="T815" s="27" t="n">
        <v>46013</v>
      </c>
      <c r="U815" s="26" t="n">
        <v>2026</v>
      </c>
      <c r="V815" s="26"/>
    </row>
    <row r="816" customFormat="false" ht="15" hidden="false" customHeight="true" outlineLevel="0" collapsed="false">
      <c r="A816" s="29" t="s">
        <v>4131</v>
      </c>
      <c r="B816" s="29" t="n">
        <v>812</v>
      </c>
      <c r="C816" s="29" t="s">
        <v>2481</v>
      </c>
      <c r="D816" s="29" t="s">
        <v>611</v>
      </c>
      <c r="E816" s="29" t="s">
        <v>188</v>
      </c>
      <c r="F816" s="29"/>
      <c r="G816" s="30" t="n">
        <v>45174</v>
      </c>
      <c r="H816" s="29" t="s">
        <v>295</v>
      </c>
      <c r="I816" s="29" t="s">
        <v>1289</v>
      </c>
      <c r="J816" s="29" t="s">
        <v>166</v>
      </c>
      <c r="K816" s="31" t="n">
        <v>54.5</v>
      </c>
      <c r="L816" s="31" t="n">
        <v>15.3</v>
      </c>
      <c r="M816" s="29" t="s">
        <v>179</v>
      </c>
      <c r="N816" s="29" t="n">
        <v>50</v>
      </c>
      <c r="O816" s="29" t="s">
        <v>4132</v>
      </c>
      <c r="P816" s="29" t="s">
        <v>4133</v>
      </c>
      <c r="Q816" s="29" t="s">
        <v>240</v>
      </c>
      <c r="R816" s="29" t="s">
        <v>171</v>
      </c>
      <c r="S816" s="29" t="s">
        <v>241</v>
      </c>
      <c r="T816" s="30" t="n">
        <v>46017</v>
      </c>
      <c r="U816" s="29" t="n">
        <v>2026</v>
      </c>
      <c r="V816" s="29"/>
    </row>
    <row r="817" customFormat="false" ht="15" hidden="false" customHeight="true" outlineLevel="0" collapsed="false">
      <c r="A817" s="26" t="s">
        <v>4134</v>
      </c>
      <c r="B817" s="26" t="n">
        <v>813</v>
      </c>
      <c r="C817" s="26" t="s">
        <v>333</v>
      </c>
      <c r="D817" s="26" t="s">
        <v>701</v>
      </c>
      <c r="E817" s="26" t="s">
        <v>226</v>
      </c>
      <c r="F817" s="26" t="s">
        <v>4135</v>
      </c>
      <c r="G817" s="27" t="n">
        <v>45175</v>
      </c>
      <c r="H817" s="26" t="s">
        <v>177</v>
      </c>
      <c r="I817" s="26" t="s">
        <v>4136</v>
      </c>
      <c r="J817" s="26" t="s">
        <v>166</v>
      </c>
      <c r="K817" s="28" t="n">
        <v>56</v>
      </c>
      <c r="L817" s="28" t="n">
        <v>16</v>
      </c>
      <c r="M817" s="26" t="s">
        <v>209</v>
      </c>
      <c r="N817" s="26" t="n">
        <v>45</v>
      </c>
      <c r="O817" s="26" t="s">
        <v>4137</v>
      </c>
      <c r="P817" s="26" t="s">
        <v>4138</v>
      </c>
      <c r="Q817" s="26" t="s">
        <v>338</v>
      </c>
      <c r="R817" s="26" t="s">
        <v>171</v>
      </c>
      <c r="S817" s="26" t="s">
        <v>339</v>
      </c>
      <c r="T817" s="27" t="n">
        <v>46002</v>
      </c>
      <c r="U817" s="26" t="n">
        <v>2026</v>
      </c>
      <c r="V817" s="26"/>
    </row>
    <row r="818" customFormat="false" ht="15" hidden="false" customHeight="true" outlineLevel="0" collapsed="false">
      <c r="A818" s="29" t="s">
        <v>4139</v>
      </c>
      <c r="B818" s="29" t="n">
        <v>814</v>
      </c>
      <c r="C818" s="29" t="s">
        <v>3399</v>
      </c>
      <c r="D818" s="29" t="s">
        <v>512</v>
      </c>
      <c r="E818" s="29" t="s">
        <v>311</v>
      </c>
      <c r="F818" s="29" t="s">
        <v>3400</v>
      </c>
      <c r="G818" s="30" t="n">
        <v>45176</v>
      </c>
      <c r="H818" s="29" t="s">
        <v>177</v>
      </c>
      <c r="I818" s="29" t="s">
        <v>1476</v>
      </c>
      <c r="J818" s="29" t="s">
        <v>218</v>
      </c>
      <c r="K818" s="31" t="n">
        <v>24</v>
      </c>
      <c r="L818" s="31" t="n">
        <v>7.1</v>
      </c>
      <c r="M818" s="29" t="s">
        <v>199</v>
      </c>
      <c r="N818" s="29" t="n">
        <v>28</v>
      </c>
      <c r="O818" s="29" t="s">
        <v>4140</v>
      </c>
      <c r="P818" s="29" t="s">
        <v>4141</v>
      </c>
      <c r="Q818" s="29" t="s">
        <v>338</v>
      </c>
      <c r="R818" s="29" t="s">
        <v>171</v>
      </c>
      <c r="S818" s="29" t="s">
        <v>339</v>
      </c>
      <c r="T818" s="30" t="n">
        <v>45997</v>
      </c>
      <c r="U818" s="29" t="n">
        <v>2026</v>
      </c>
      <c r="V818" s="29"/>
    </row>
    <row r="819" customFormat="false" ht="15" hidden="false" customHeight="true" outlineLevel="0" collapsed="false">
      <c r="A819" s="26" t="s">
        <v>4142</v>
      </c>
      <c r="B819" s="26" t="n">
        <v>815</v>
      </c>
      <c r="C819" s="26" t="s">
        <v>520</v>
      </c>
      <c r="D819" s="26" t="s">
        <v>3466</v>
      </c>
      <c r="E819" s="26" t="s">
        <v>162</v>
      </c>
      <c r="F819" s="26" t="s">
        <v>1614</v>
      </c>
      <c r="G819" s="27" t="n">
        <v>45176</v>
      </c>
      <c r="H819" s="26" t="s">
        <v>177</v>
      </c>
      <c r="I819" s="26" t="s">
        <v>626</v>
      </c>
      <c r="J819" s="26" t="s">
        <v>345</v>
      </c>
      <c r="K819" s="28" t="n">
        <v>30.1</v>
      </c>
      <c r="L819" s="28" t="n">
        <v>8.8</v>
      </c>
      <c r="M819" s="26" t="s">
        <v>179</v>
      </c>
      <c r="N819" s="26" t="n">
        <v>24</v>
      </c>
      <c r="O819" s="26" t="s">
        <v>4143</v>
      </c>
      <c r="P819" s="26" t="s">
        <v>4144</v>
      </c>
      <c r="Q819" s="26" t="s">
        <v>252</v>
      </c>
      <c r="R819" s="26" t="s">
        <v>171</v>
      </c>
      <c r="S819" s="26" t="s">
        <v>253</v>
      </c>
      <c r="T819" s="27" t="n">
        <v>45996</v>
      </c>
      <c r="U819" s="26" t="n">
        <v>2026</v>
      </c>
      <c r="V819" s="26"/>
    </row>
    <row r="820" customFormat="false" ht="15" hidden="false" customHeight="true" outlineLevel="0" collapsed="false">
      <c r="A820" s="29" t="s">
        <v>4145</v>
      </c>
      <c r="B820" s="29" t="n">
        <v>816</v>
      </c>
      <c r="C820" s="29" t="s">
        <v>1711</v>
      </c>
      <c r="D820" s="29" t="s">
        <v>4146</v>
      </c>
      <c r="E820" s="29" t="s">
        <v>188</v>
      </c>
      <c r="F820" s="29"/>
      <c r="G820" s="30" t="n">
        <v>45177</v>
      </c>
      <c r="H820" s="29" t="s">
        <v>177</v>
      </c>
      <c r="I820" s="29" t="s">
        <v>3259</v>
      </c>
      <c r="J820" s="29" t="s">
        <v>270</v>
      </c>
      <c r="K820" s="31" t="n">
        <v>31</v>
      </c>
      <c r="L820" s="31" t="n">
        <v>9.7</v>
      </c>
      <c r="M820" s="29" t="s">
        <v>249</v>
      </c>
      <c r="N820" s="29" t="n">
        <v>50</v>
      </c>
      <c r="O820" s="29" t="s">
        <v>4147</v>
      </c>
      <c r="P820" s="29" t="s">
        <v>4148</v>
      </c>
      <c r="Q820" s="29" t="s">
        <v>299</v>
      </c>
      <c r="R820" s="29" t="s">
        <v>171</v>
      </c>
      <c r="S820" s="29" t="s">
        <v>300</v>
      </c>
      <c r="T820" s="30" t="n">
        <v>46000</v>
      </c>
      <c r="U820" s="29" t="n">
        <v>2026</v>
      </c>
      <c r="V820" s="29"/>
    </row>
    <row r="821" customFormat="false" ht="15" hidden="false" customHeight="true" outlineLevel="0" collapsed="false">
      <c r="A821" s="26" t="s">
        <v>4149</v>
      </c>
      <c r="B821" s="26" t="n">
        <v>817</v>
      </c>
      <c r="C821" s="26" t="s">
        <v>915</v>
      </c>
      <c r="D821" s="26" t="s">
        <v>928</v>
      </c>
      <c r="E821" s="26" t="s">
        <v>188</v>
      </c>
      <c r="F821" s="26"/>
      <c r="G821" s="27" t="n">
        <v>45177</v>
      </c>
      <c r="H821" s="26" t="s">
        <v>177</v>
      </c>
      <c r="I821" s="26" t="s">
        <v>4150</v>
      </c>
      <c r="J821" s="26" t="s">
        <v>208</v>
      </c>
      <c r="K821" s="28" t="n">
        <v>28.3</v>
      </c>
      <c r="L821" s="28" t="n">
        <v>9.1</v>
      </c>
      <c r="M821" s="26" t="s">
        <v>276</v>
      </c>
      <c r="N821" s="26" t="n">
        <v>36</v>
      </c>
      <c r="O821" s="26" t="s">
        <v>4151</v>
      </c>
      <c r="P821" s="26" t="s">
        <v>4152</v>
      </c>
      <c r="Q821" s="26" t="s">
        <v>170</v>
      </c>
      <c r="R821" s="26" t="s">
        <v>171</v>
      </c>
      <c r="S821" s="26" t="s">
        <v>172</v>
      </c>
      <c r="T821" s="27" t="n">
        <v>46010</v>
      </c>
      <c r="U821" s="26" t="n">
        <v>2026</v>
      </c>
      <c r="V821" s="26"/>
    </row>
    <row r="822" customFormat="false" ht="15" hidden="false" customHeight="true" outlineLevel="0" collapsed="false">
      <c r="A822" s="29" t="s">
        <v>4153</v>
      </c>
      <c r="B822" s="29" t="n">
        <v>818</v>
      </c>
      <c r="C822" s="29" t="s">
        <v>4154</v>
      </c>
      <c r="D822" s="29" t="s">
        <v>4155</v>
      </c>
      <c r="E822" s="29" t="s">
        <v>195</v>
      </c>
      <c r="F822" s="29" t="s">
        <v>4156</v>
      </c>
      <c r="G822" s="30" t="n">
        <v>45177</v>
      </c>
      <c r="H822" s="29" t="s">
        <v>177</v>
      </c>
      <c r="I822" s="29" t="s">
        <v>4157</v>
      </c>
      <c r="J822" s="29" t="s">
        <v>208</v>
      </c>
      <c r="K822" s="31" t="n">
        <v>27</v>
      </c>
      <c r="L822" s="31" t="n">
        <v>9.3</v>
      </c>
      <c r="M822" s="29" t="s">
        <v>209</v>
      </c>
      <c r="N822" s="29" t="n">
        <v>36</v>
      </c>
      <c r="O822" s="29" t="s">
        <v>4158</v>
      </c>
      <c r="P822" s="29" t="s">
        <v>4159</v>
      </c>
      <c r="Q822" s="29" t="s">
        <v>232</v>
      </c>
      <c r="R822" s="29" t="s">
        <v>183</v>
      </c>
      <c r="S822" s="29" t="s">
        <v>233</v>
      </c>
      <c r="T822" s="30" t="n">
        <v>45994</v>
      </c>
      <c r="U822" s="29" t="n">
        <v>2026</v>
      </c>
      <c r="V822" s="29"/>
    </row>
    <row r="823" customFormat="false" ht="15" hidden="false" customHeight="true" outlineLevel="0" collapsed="false">
      <c r="A823" s="26" t="s">
        <v>4160</v>
      </c>
      <c r="B823" s="26" t="n">
        <v>819</v>
      </c>
      <c r="C823" s="26" t="s">
        <v>4161</v>
      </c>
      <c r="D823" s="26" t="s">
        <v>2343</v>
      </c>
      <c r="E823" s="26" t="s">
        <v>267</v>
      </c>
      <c r="F823" s="26" t="s">
        <v>4162</v>
      </c>
      <c r="G823" s="27" t="n">
        <v>45177</v>
      </c>
      <c r="H823" s="26" t="s">
        <v>177</v>
      </c>
      <c r="I823" s="26" t="s">
        <v>1129</v>
      </c>
      <c r="J823" s="26" t="s">
        <v>383</v>
      </c>
      <c r="K823" s="28" t="n">
        <v>54</v>
      </c>
      <c r="L823" s="28" t="n">
        <v>16.2</v>
      </c>
      <c r="M823" s="26" t="s">
        <v>209</v>
      </c>
      <c r="N823" s="26" t="n">
        <v>45</v>
      </c>
      <c r="O823" s="26" t="s">
        <v>4163</v>
      </c>
      <c r="P823" s="26" t="s">
        <v>4164</v>
      </c>
      <c r="Q823" s="26" t="s">
        <v>212</v>
      </c>
      <c r="R823" s="26" t="s">
        <v>171</v>
      </c>
      <c r="S823" s="26" t="s">
        <v>213</v>
      </c>
      <c r="T823" s="27" t="n">
        <v>46012</v>
      </c>
      <c r="U823" s="26" t="n">
        <v>2026</v>
      </c>
      <c r="V823" s="26"/>
    </row>
    <row r="824" customFormat="false" ht="15" hidden="false" customHeight="true" outlineLevel="0" collapsed="false">
      <c r="A824" s="29" t="s">
        <v>4165</v>
      </c>
      <c r="B824" s="29" t="n">
        <v>820</v>
      </c>
      <c r="C824" s="29" t="s">
        <v>4166</v>
      </c>
      <c r="D824" s="29" t="s">
        <v>1518</v>
      </c>
      <c r="E824" s="29" t="s">
        <v>206</v>
      </c>
      <c r="F824" s="29"/>
      <c r="G824" s="30" t="n">
        <v>45177</v>
      </c>
      <c r="H824" s="29" t="s">
        <v>177</v>
      </c>
      <c r="I824" s="29" t="s">
        <v>1649</v>
      </c>
      <c r="J824" s="29" t="s">
        <v>345</v>
      </c>
      <c r="K824" s="31" t="n">
        <v>28.3</v>
      </c>
      <c r="L824" s="31" t="n">
        <v>9.6</v>
      </c>
      <c r="M824" s="29" t="s">
        <v>167</v>
      </c>
      <c r="N824" s="29" t="n">
        <v>50</v>
      </c>
      <c r="O824" s="29" t="s">
        <v>4167</v>
      </c>
      <c r="P824" s="29" t="s">
        <v>4168</v>
      </c>
      <c r="Q824" s="29" t="s">
        <v>252</v>
      </c>
      <c r="R824" s="29" t="s">
        <v>171</v>
      </c>
      <c r="S824" s="29" t="s">
        <v>253</v>
      </c>
      <c r="T824" s="30" t="n">
        <v>46007</v>
      </c>
      <c r="U824" s="29" t="n">
        <v>2026</v>
      </c>
      <c r="V824" s="29"/>
    </row>
    <row r="825" customFormat="false" ht="15" hidden="false" customHeight="true" outlineLevel="0" collapsed="false">
      <c r="A825" s="26" t="s">
        <v>4169</v>
      </c>
      <c r="B825" s="26" t="n">
        <v>821</v>
      </c>
      <c r="C825" s="26" t="s">
        <v>543</v>
      </c>
      <c r="D825" s="26" t="s">
        <v>4170</v>
      </c>
      <c r="E825" s="26" t="s">
        <v>267</v>
      </c>
      <c r="F825" s="26" t="s">
        <v>605</v>
      </c>
      <c r="G825" s="27" t="n">
        <v>45178</v>
      </c>
      <c r="H825" s="26" t="s">
        <v>177</v>
      </c>
      <c r="I825" s="26" t="s">
        <v>685</v>
      </c>
      <c r="J825" s="26" t="s">
        <v>345</v>
      </c>
      <c r="K825" s="28" t="n">
        <v>38.4</v>
      </c>
      <c r="L825" s="28" t="n">
        <v>12.5</v>
      </c>
      <c r="M825" s="26" t="s">
        <v>199</v>
      </c>
      <c r="N825" s="26" t="n">
        <v>28</v>
      </c>
      <c r="O825" s="26" t="s">
        <v>4171</v>
      </c>
      <c r="P825" s="26" t="s">
        <v>4172</v>
      </c>
      <c r="Q825" s="26" t="s">
        <v>454</v>
      </c>
      <c r="R825" s="26" t="s">
        <v>171</v>
      </c>
      <c r="S825" s="26" t="s">
        <v>455</v>
      </c>
      <c r="T825" s="27" t="n">
        <v>46014</v>
      </c>
      <c r="U825" s="26" t="n">
        <v>2026</v>
      </c>
      <c r="V825" s="26"/>
    </row>
    <row r="826" customFormat="false" ht="15" hidden="false" customHeight="true" outlineLevel="0" collapsed="false">
      <c r="A826" s="29" t="s">
        <v>4173</v>
      </c>
      <c r="B826" s="29" t="n">
        <v>822</v>
      </c>
      <c r="C826" s="29" t="s">
        <v>3634</v>
      </c>
      <c r="D826" s="29" t="s">
        <v>701</v>
      </c>
      <c r="E826" s="29" t="s">
        <v>188</v>
      </c>
      <c r="F826" s="29"/>
      <c r="G826" s="30" t="n">
        <v>45179</v>
      </c>
      <c r="H826" s="29" t="s">
        <v>1033</v>
      </c>
      <c r="I826" s="29" t="s">
        <v>1470</v>
      </c>
      <c r="J826" s="29" t="s">
        <v>270</v>
      </c>
      <c r="K826" s="31" t="n">
        <v>23.2</v>
      </c>
      <c r="L826" s="31" t="n">
        <v>8.3</v>
      </c>
      <c r="M826" s="29" t="s">
        <v>167</v>
      </c>
      <c r="N826" s="29" t="n">
        <v>32</v>
      </c>
      <c r="O826" s="29" t="s">
        <v>4174</v>
      </c>
      <c r="P826" s="29" t="s">
        <v>4175</v>
      </c>
      <c r="Q826" s="29" t="s">
        <v>202</v>
      </c>
      <c r="R826" s="29" t="s">
        <v>171</v>
      </c>
      <c r="S826" s="29" t="s">
        <v>203</v>
      </c>
      <c r="T826" s="30" t="n">
        <v>46001</v>
      </c>
      <c r="U826" s="29" t="n">
        <v>2026</v>
      </c>
      <c r="V826" s="29"/>
    </row>
    <row r="827" customFormat="false" ht="15" hidden="false" customHeight="true" outlineLevel="0" collapsed="false">
      <c r="A827" s="26" t="s">
        <v>4176</v>
      </c>
      <c r="B827" s="26" t="n">
        <v>823</v>
      </c>
      <c r="C827" s="26" t="s">
        <v>4177</v>
      </c>
      <c r="D827" s="26" t="s">
        <v>1571</v>
      </c>
      <c r="E827" s="26" t="s">
        <v>188</v>
      </c>
      <c r="F827" s="26"/>
      <c r="G827" s="27" t="n">
        <v>45179</v>
      </c>
      <c r="H827" s="26" t="s">
        <v>295</v>
      </c>
      <c r="I827" s="26" t="s">
        <v>1044</v>
      </c>
      <c r="J827" s="26" t="s">
        <v>270</v>
      </c>
      <c r="K827" s="28" t="n">
        <v>51.8</v>
      </c>
      <c r="L827" s="28" t="n">
        <v>15.2</v>
      </c>
      <c r="M827" s="26" t="s">
        <v>179</v>
      </c>
      <c r="N827" s="26" t="n">
        <v>50</v>
      </c>
      <c r="O827" s="26" t="s">
        <v>4178</v>
      </c>
      <c r="P827" s="26" t="s">
        <v>4179</v>
      </c>
      <c r="Q827" s="26" t="s">
        <v>170</v>
      </c>
      <c r="R827" s="26" t="s">
        <v>171</v>
      </c>
      <c r="S827" s="26" t="s">
        <v>172</v>
      </c>
      <c r="T827" s="27" t="n">
        <v>46006</v>
      </c>
      <c r="U827" s="26" t="n">
        <v>2026</v>
      </c>
      <c r="V827" s="26"/>
    </row>
    <row r="828" customFormat="false" ht="15" hidden="false" customHeight="true" outlineLevel="0" collapsed="false">
      <c r="A828" s="29" t="s">
        <v>4180</v>
      </c>
      <c r="B828" s="29" t="n">
        <v>824</v>
      </c>
      <c r="C828" s="29" t="s">
        <v>1280</v>
      </c>
      <c r="D828" s="29" t="s">
        <v>4181</v>
      </c>
      <c r="E828" s="29" t="s">
        <v>188</v>
      </c>
      <c r="F828" s="29"/>
      <c r="G828" s="30" t="n">
        <v>45179</v>
      </c>
      <c r="H828" s="29" t="s">
        <v>177</v>
      </c>
      <c r="I828" s="29" t="s">
        <v>3035</v>
      </c>
      <c r="J828" s="29" t="s">
        <v>208</v>
      </c>
      <c r="K828" s="31" t="n">
        <v>26.5</v>
      </c>
      <c r="L828" s="31" t="n">
        <v>8.5</v>
      </c>
      <c r="M828" s="29" t="s">
        <v>179</v>
      </c>
      <c r="N828" s="29" t="n">
        <v>50</v>
      </c>
      <c r="O828" s="29" t="s">
        <v>4182</v>
      </c>
      <c r="P828" s="29" t="s">
        <v>4183</v>
      </c>
      <c r="Q828" s="29" t="s">
        <v>330</v>
      </c>
      <c r="R828" s="29" t="s">
        <v>171</v>
      </c>
      <c r="S828" s="29" t="s">
        <v>331</v>
      </c>
      <c r="T828" s="30" t="n">
        <v>45993</v>
      </c>
      <c r="U828" s="29" t="n">
        <v>2026</v>
      </c>
      <c r="V828" s="29"/>
    </row>
    <row r="829" customFormat="false" ht="15" hidden="false" customHeight="true" outlineLevel="0" collapsed="false">
      <c r="A829" s="26" t="s">
        <v>4184</v>
      </c>
      <c r="B829" s="26" t="n">
        <v>825</v>
      </c>
      <c r="C829" s="26" t="s">
        <v>4185</v>
      </c>
      <c r="D829" s="26" t="s">
        <v>326</v>
      </c>
      <c r="E829" s="26" t="s">
        <v>188</v>
      </c>
      <c r="F829" s="26"/>
      <c r="G829" s="27" t="n">
        <v>45179</v>
      </c>
      <c r="H829" s="26" t="s">
        <v>177</v>
      </c>
      <c r="I829" s="26" t="s">
        <v>3665</v>
      </c>
      <c r="J829" s="26" t="s">
        <v>383</v>
      </c>
      <c r="K829" s="28" t="n">
        <v>29.8</v>
      </c>
      <c r="L829" s="28" t="n">
        <v>10.7</v>
      </c>
      <c r="M829" s="26" t="s">
        <v>209</v>
      </c>
      <c r="N829" s="26" t="n">
        <v>28</v>
      </c>
      <c r="O829" s="26" t="s">
        <v>4186</v>
      </c>
      <c r="P829" s="26"/>
      <c r="Q829" s="26" t="s">
        <v>330</v>
      </c>
      <c r="R829" s="26" t="s">
        <v>171</v>
      </c>
      <c r="S829" s="26" t="s">
        <v>331</v>
      </c>
      <c r="T829" s="27" t="n">
        <v>46000</v>
      </c>
      <c r="U829" s="26" t="n">
        <v>2026</v>
      </c>
      <c r="V829" s="26"/>
    </row>
    <row r="830" customFormat="false" ht="15" hidden="false" customHeight="true" outlineLevel="0" collapsed="false">
      <c r="A830" s="29" t="s">
        <v>4187</v>
      </c>
      <c r="B830" s="29" t="n">
        <v>826</v>
      </c>
      <c r="C830" s="29" t="s">
        <v>719</v>
      </c>
      <c r="D830" s="29" t="s">
        <v>2697</v>
      </c>
      <c r="E830" s="29" t="s">
        <v>188</v>
      </c>
      <c r="F830" s="29"/>
      <c r="G830" s="30" t="n">
        <v>45179</v>
      </c>
      <c r="H830" s="29" t="s">
        <v>1033</v>
      </c>
      <c r="I830" s="29" t="s">
        <v>4188</v>
      </c>
      <c r="J830" s="29" t="s">
        <v>166</v>
      </c>
      <c r="K830" s="31" t="n">
        <v>32.5</v>
      </c>
      <c r="L830" s="31" t="n">
        <v>9.4</v>
      </c>
      <c r="M830" s="29" t="s">
        <v>167</v>
      </c>
      <c r="N830" s="29" t="n">
        <v>28</v>
      </c>
      <c r="O830" s="29" t="s">
        <v>4189</v>
      </c>
      <c r="P830" s="29" t="s">
        <v>4190</v>
      </c>
      <c r="Q830" s="29" t="s">
        <v>330</v>
      </c>
      <c r="R830" s="29" t="s">
        <v>171</v>
      </c>
      <c r="S830" s="29" t="s">
        <v>331</v>
      </c>
      <c r="T830" s="30" t="n">
        <v>45996</v>
      </c>
      <c r="U830" s="29" t="n">
        <v>2026</v>
      </c>
      <c r="V830" s="29"/>
    </row>
    <row r="831" customFormat="false" ht="15" hidden="false" customHeight="true" outlineLevel="0" collapsed="false">
      <c r="A831" s="26" t="s">
        <v>4191</v>
      </c>
      <c r="B831" s="26" t="n">
        <v>827</v>
      </c>
      <c r="C831" s="26" t="s">
        <v>889</v>
      </c>
      <c r="D831" s="26" t="s">
        <v>1749</v>
      </c>
      <c r="E831" s="26" t="s">
        <v>226</v>
      </c>
      <c r="F831" s="26" t="s">
        <v>2588</v>
      </c>
      <c r="G831" s="27" t="n">
        <v>45180</v>
      </c>
      <c r="H831" s="26" t="s">
        <v>177</v>
      </c>
      <c r="I831" s="26" t="s">
        <v>479</v>
      </c>
      <c r="J831" s="26" t="s">
        <v>208</v>
      </c>
      <c r="K831" s="28" t="n">
        <v>29.3</v>
      </c>
      <c r="L831" s="28" t="n">
        <v>8.3</v>
      </c>
      <c r="M831" s="26" t="s">
        <v>209</v>
      </c>
      <c r="N831" s="26" t="n">
        <v>24</v>
      </c>
      <c r="O831" s="26" t="s">
        <v>4192</v>
      </c>
      <c r="P831" s="26" t="s">
        <v>4193</v>
      </c>
      <c r="Q831" s="26" t="s">
        <v>338</v>
      </c>
      <c r="R831" s="26" t="s">
        <v>171</v>
      </c>
      <c r="S831" s="26" t="s">
        <v>339</v>
      </c>
      <c r="T831" s="27" t="n">
        <v>46012</v>
      </c>
      <c r="U831" s="26" t="n">
        <v>2026</v>
      </c>
      <c r="V831" s="26"/>
    </row>
    <row r="832" customFormat="false" ht="15" hidden="false" customHeight="true" outlineLevel="0" collapsed="false">
      <c r="A832" s="29" t="s">
        <v>4194</v>
      </c>
      <c r="B832" s="29" t="n">
        <v>828</v>
      </c>
      <c r="C832" s="29" t="s">
        <v>724</v>
      </c>
      <c r="D832" s="29" t="s">
        <v>2124</v>
      </c>
      <c r="E832" s="29" t="s">
        <v>162</v>
      </c>
      <c r="F832" s="29" t="s">
        <v>4195</v>
      </c>
      <c r="G832" s="30" t="n">
        <v>45180</v>
      </c>
      <c r="H832" s="29" t="s">
        <v>177</v>
      </c>
      <c r="I832" s="29" t="s">
        <v>3702</v>
      </c>
      <c r="J832" s="29" t="s">
        <v>229</v>
      </c>
      <c r="K832" s="31" t="n">
        <v>60.2</v>
      </c>
      <c r="L832" s="31" t="n">
        <v>18</v>
      </c>
      <c r="M832" s="29" t="s">
        <v>167</v>
      </c>
      <c r="N832" s="29" t="n">
        <v>40</v>
      </c>
      <c r="O832" s="29" t="s">
        <v>4196</v>
      </c>
      <c r="P832" s="29" t="s">
        <v>4197</v>
      </c>
      <c r="Q832" s="29" t="s">
        <v>232</v>
      </c>
      <c r="R832" s="29" t="s">
        <v>183</v>
      </c>
      <c r="S832" s="29" t="s">
        <v>233</v>
      </c>
      <c r="T832" s="30" t="n">
        <v>45996</v>
      </c>
      <c r="U832" s="29" t="n">
        <v>2026</v>
      </c>
      <c r="V832" s="29"/>
    </row>
    <row r="833" customFormat="false" ht="15" hidden="false" customHeight="true" outlineLevel="0" collapsed="false">
      <c r="A833" s="26" t="s">
        <v>4198</v>
      </c>
      <c r="B833" s="26" t="n">
        <v>829</v>
      </c>
      <c r="C833" s="26" t="s">
        <v>4199</v>
      </c>
      <c r="D833" s="26" t="s">
        <v>464</v>
      </c>
      <c r="E833" s="26" t="s">
        <v>188</v>
      </c>
      <c r="F833" s="26"/>
      <c r="G833" s="27" t="n">
        <v>45181</v>
      </c>
      <c r="H833" s="26" t="s">
        <v>177</v>
      </c>
      <c r="I833" s="26" t="s">
        <v>4200</v>
      </c>
      <c r="J833" s="26" t="s">
        <v>345</v>
      </c>
      <c r="K833" s="28" t="n">
        <v>19.3</v>
      </c>
      <c r="L833" s="28" t="n">
        <v>6.8</v>
      </c>
      <c r="M833" s="26" t="s">
        <v>179</v>
      </c>
      <c r="N833" s="26" t="n">
        <v>24</v>
      </c>
      <c r="O833" s="26" t="s">
        <v>4201</v>
      </c>
      <c r="P833" s="26" t="s">
        <v>4202</v>
      </c>
      <c r="Q833" s="26" t="s">
        <v>202</v>
      </c>
      <c r="R833" s="26" t="s">
        <v>171</v>
      </c>
      <c r="S833" s="26" t="s">
        <v>203</v>
      </c>
      <c r="T833" s="27" t="n">
        <v>46019</v>
      </c>
      <c r="U833" s="26" t="n">
        <v>2026</v>
      </c>
      <c r="V833" s="26"/>
    </row>
    <row r="834" customFormat="false" ht="15" hidden="false" customHeight="true" outlineLevel="0" collapsed="false">
      <c r="A834" s="29" t="s">
        <v>4203</v>
      </c>
      <c r="B834" s="29" t="n">
        <v>830</v>
      </c>
      <c r="C834" s="29" t="s">
        <v>2105</v>
      </c>
      <c r="D834" s="29" t="s">
        <v>1481</v>
      </c>
      <c r="E834" s="29" t="s">
        <v>162</v>
      </c>
      <c r="F834" s="29" t="s">
        <v>2106</v>
      </c>
      <c r="G834" s="30" t="n">
        <v>45182</v>
      </c>
      <c r="H834" s="29" t="s">
        <v>177</v>
      </c>
      <c r="I834" s="29" t="s">
        <v>2278</v>
      </c>
      <c r="J834" s="29" t="s">
        <v>322</v>
      </c>
      <c r="K834" s="31" t="n">
        <v>28.9</v>
      </c>
      <c r="L834" s="31" t="n">
        <v>8.8</v>
      </c>
      <c r="M834" s="29" t="s">
        <v>209</v>
      </c>
      <c r="N834" s="29" t="n">
        <v>40</v>
      </c>
      <c r="O834" s="29" t="s">
        <v>4204</v>
      </c>
      <c r="P834" s="29" t="s">
        <v>4205</v>
      </c>
      <c r="Q834" s="29" t="s">
        <v>262</v>
      </c>
      <c r="R834" s="29" t="s">
        <v>171</v>
      </c>
      <c r="S834" s="29" t="s">
        <v>263</v>
      </c>
      <c r="T834" s="30" t="n">
        <v>46002</v>
      </c>
      <c r="U834" s="29" t="n">
        <v>2026</v>
      </c>
      <c r="V834" s="29"/>
    </row>
    <row r="835" customFormat="false" ht="15" hidden="false" customHeight="true" outlineLevel="0" collapsed="false">
      <c r="A835" s="26" t="s">
        <v>4206</v>
      </c>
      <c r="B835" s="26" t="n">
        <v>831</v>
      </c>
      <c r="C835" s="26" t="s">
        <v>4207</v>
      </c>
      <c r="D835" s="26" t="s">
        <v>977</v>
      </c>
      <c r="E835" s="26" t="s">
        <v>206</v>
      </c>
      <c r="F835" s="26"/>
      <c r="G835" s="27" t="n">
        <v>45182</v>
      </c>
      <c r="H835" s="26" t="s">
        <v>177</v>
      </c>
      <c r="I835" s="26" t="s">
        <v>3279</v>
      </c>
      <c r="J835" s="26" t="s">
        <v>208</v>
      </c>
      <c r="K835" s="28" t="n">
        <v>36.3</v>
      </c>
      <c r="L835" s="28" t="n">
        <v>11.2</v>
      </c>
      <c r="M835" s="26" t="s">
        <v>179</v>
      </c>
      <c r="N835" s="26" t="n">
        <v>40</v>
      </c>
      <c r="O835" s="26" t="s">
        <v>4208</v>
      </c>
      <c r="P835" s="26" t="s">
        <v>4209</v>
      </c>
      <c r="Q835" s="26" t="s">
        <v>299</v>
      </c>
      <c r="R835" s="26" t="s">
        <v>171</v>
      </c>
      <c r="S835" s="26" t="s">
        <v>300</v>
      </c>
      <c r="T835" s="27" t="n">
        <v>46012</v>
      </c>
      <c r="U835" s="26" t="n">
        <v>2026</v>
      </c>
      <c r="V835" s="26"/>
    </row>
    <row r="836" customFormat="false" ht="15" hidden="false" customHeight="true" outlineLevel="0" collapsed="false">
      <c r="A836" s="29" t="s">
        <v>4210</v>
      </c>
      <c r="B836" s="29" t="n">
        <v>832</v>
      </c>
      <c r="C836" s="29" t="s">
        <v>4211</v>
      </c>
      <c r="D836" s="29" t="s">
        <v>1251</v>
      </c>
      <c r="E836" s="29" t="s">
        <v>162</v>
      </c>
      <c r="F836" s="29" t="s">
        <v>4212</v>
      </c>
      <c r="G836" s="30" t="n">
        <v>45182</v>
      </c>
      <c r="H836" s="29" t="s">
        <v>177</v>
      </c>
      <c r="I836" s="29" t="s">
        <v>868</v>
      </c>
      <c r="J836" s="29" t="s">
        <v>208</v>
      </c>
      <c r="K836" s="31" t="n">
        <v>57</v>
      </c>
      <c r="L836" s="31" t="n">
        <v>19.2</v>
      </c>
      <c r="M836" s="29" t="s">
        <v>314</v>
      </c>
      <c r="N836" s="29" t="n">
        <v>36</v>
      </c>
      <c r="O836" s="29" t="s">
        <v>4213</v>
      </c>
      <c r="P836" s="29" t="s">
        <v>4214</v>
      </c>
      <c r="Q836" s="29" t="s">
        <v>252</v>
      </c>
      <c r="R836" s="29" t="s">
        <v>171</v>
      </c>
      <c r="S836" s="29" t="s">
        <v>253</v>
      </c>
      <c r="T836" s="30" t="n">
        <v>46015</v>
      </c>
      <c r="U836" s="29" t="n">
        <v>2026</v>
      </c>
      <c r="V836" s="29"/>
    </row>
    <row r="837" customFormat="false" ht="15" hidden="false" customHeight="true" outlineLevel="0" collapsed="false">
      <c r="A837" s="26" t="s">
        <v>4215</v>
      </c>
      <c r="B837" s="26" t="n">
        <v>833</v>
      </c>
      <c r="C837" s="26" t="s">
        <v>582</v>
      </c>
      <c r="D837" s="26" t="s">
        <v>2674</v>
      </c>
      <c r="E837" s="26" t="s">
        <v>267</v>
      </c>
      <c r="F837" s="26" t="s">
        <v>4216</v>
      </c>
      <c r="G837" s="27" t="n">
        <v>45184</v>
      </c>
      <c r="H837" s="26" t="s">
        <v>295</v>
      </c>
      <c r="I837" s="26" t="s">
        <v>3677</v>
      </c>
      <c r="J837" s="26" t="s">
        <v>198</v>
      </c>
      <c r="K837" s="28" t="n">
        <v>59.7</v>
      </c>
      <c r="L837" s="28" t="n">
        <v>20.5</v>
      </c>
      <c r="M837" s="26" t="s">
        <v>179</v>
      </c>
      <c r="N837" s="26" t="n">
        <v>36</v>
      </c>
      <c r="O837" s="26" t="s">
        <v>4217</v>
      </c>
      <c r="P837" s="26" t="s">
        <v>4218</v>
      </c>
      <c r="Q837" s="26" t="s">
        <v>182</v>
      </c>
      <c r="R837" s="26" t="s">
        <v>183</v>
      </c>
      <c r="S837" s="26" t="s">
        <v>184</v>
      </c>
      <c r="T837" s="27" t="n">
        <v>46014</v>
      </c>
      <c r="U837" s="26" t="n">
        <v>2026</v>
      </c>
      <c r="V837" s="26"/>
    </row>
    <row r="838" customFormat="false" ht="15" hidden="false" customHeight="true" outlineLevel="0" collapsed="false">
      <c r="A838" s="29" t="s">
        <v>4219</v>
      </c>
      <c r="B838" s="29" t="n">
        <v>834</v>
      </c>
      <c r="C838" s="29" t="s">
        <v>711</v>
      </c>
      <c r="D838" s="29" t="s">
        <v>922</v>
      </c>
      <c r="E838" s="29" t="s">
        <v>188</v>
      </c>
      <c r="F838" s="29"/>
      <c r="G838" s="30" t="n">
        <v>45184</v>
      </c>
      <c r="H838" s="29" t="s">
        <v>177</v>
      </c>
      <c r="I838" s="29" t="s">
        <v>1919</v>
      </c>
      <c r="J838" s="29" t="s">
        <v>345</v>
      </c>
      <c r="K838" s="31" t="n">
        <v>53.2</v>
      </c>
      <c r="L838" s="31" t="n">
        <v>15</v>
      </c>
      <c r="M838" s="29" t="s">
        <v>179</v>
      </c>
      <c r="N838" s="29" t="n">
        <v>32</v>
      </c>
      <c r="O838" s="29" t="s">
        <v>4220</v>
      </c>
      <c r="P838" s="29" t="s">
        <v>4221</v>
      </c>
      <c r="Q838" s="29" t="s">
        <v>454</v>
      </c>
      <c r="R838" s="29" t="s">
        <v>171</v>
      </c>
      <c r="S838" s="29" t="s">
        <v>455</v>
      </c>
      <c r="T838" s="30" t="n">
        <v>46010</v>
      </c>
      <c r="U838" s="29" t="n">
        <v>2026</v>
      </c>
      <c r="V838" s="29"/>
    </row>
    <row r="839" customFormat="false" ht="15" hidden="false" customHeight="true" outlineLevel="0" collapsed="false">
      <c r="A839" s="26" t="s">
        <v>4222</v>
      </c>
      <c r="B839" s="26" t="n">
        <v>835</v>
      </c>
      <c r="C839" s="26" t="s">
        <v>1352</v>
      </c>
      <c r="D839" s="26" t="s">
        <v>4223</v>
      </c>
      <c r="E839" s="26" t="s">
        <v>206</v>
      </c>
      <c r="F839" s="26"/>
      <c r="G839" s="27" t="n">
        <v>45184</v>
      </c>
      <c r="H839" s="26" t="s">
        <v>177</v>
      </c>
      <c r="I839" s="26" t="s">
        <v>2011</v>
      </c>
      <c r="J839" s="26" t="s">
        <v>198</v>
      </c>
      <c r="K839" s="28" t="n">
        <v>37.6</v>
      </c>
      <c r="L839" s="28" t="n">
        <v>12</v>
      </c>
      <c r="M839" s="26" t="s">
        <v>209</v>
      </c>
      <c r="N839" s="26" t="n">
        <v>45</v>
      </c>
      <c r="O839" s="26" t="s">
        <v>4224</v>
      </c>
      <c r="P839" s="26" t="s">
        <v>4225</v>
      </c>
      <c r="Q839" s="26" t="s">
        <v>170</v>
      </c>
      <c r="R839" s="26" t="s">
        <v>171</v>
      </c>
      <c r="S839" s="26" t="s">
        <v>172</v>
      </c>
      <c r="T839" s="27" t="n">
        <v>46017</v>
      </c>
      <c r="U839" s="26" t="n">
        <v>2026</v>
      </c>
      <c r="V839" s="26"/>
    </row>
    <row r="840" customFormat="false" ht="15" hidden="false" customHeight="true" outlineLevel="0" collapsed="false">
      <c r="A840" s="29" t="s">
        <v>4226</v>
      </c>
      <c r="B840" s="29" t="n">
        <v>836</v>
      </c>
      <c r="C840" s="29" t="s">
        <v>4227</v>
      </c>
      <c r="D840" s="29" t="s">
        <v>922</v>
      </c>
      <c r="E840" s="29" t="s">
        <v>195</v>
      </c>
      <c r="F840" s="29" t="s">
        <v>4228</v>
      </c>
      <c r="G840" s="30" t="n">
        <v>45185</v>
      </c>
      <c r="H840" s="29" t="s">
        <v>177</v>
      </c>
      <c r="I840" s="29" t="s">
        <v>4229</v>
      </c>
      <c r="J840" s="29" t="s">
        <v>322</v>
      </c>
      <c r="K840" s="31" t="n">
        <v>59.8</v>
      </c>
      <c r="L840" s="31" t="n">
        <v>17.9</v>
      </c>
      <c r="M840" s="29" t="s">
        <v>179</v>
      </c>
      <c r="N840" s="29" t="n">
        <v>28</v>
      </c>
      <c r="O840" s="29" t="s">
        <v>4230</v>
      </c>
      <c r="P840" s="29" t="s">
        <v>4231</v>
      </c>
      <c r="Q840" s="29" t="s">
        <v>240</v>
      </c>
      <c r="R840" s="29" t="s">
        <v>171</v>
      </c>
      <c r="S840" s="29" t="s">
        <v>241</v>
      </c>
      <c r="T840" s="30" t="n">
        <v>46010</v>
      </c>
      <c r="U840" s="29" t="n">
        <v>2026</v>
      </c>
      <c r="V840" s="29"/>
    </row>
    <row r="841" customFormat="false" ht="15" hidden="false" customHeight="true" outlineLevel="0" collapsed="false">
      <c r="A841" s="26" t="s">
        <v>4232</v>
      </c>
      <c r="B841" s="26" t="n">
        <v>837</v>
      </c>
      <c r="C841" s="26" t="s">
        <v>1197</v>
      </c>
      <c r="D841" s="26" t="s">
        <v>4233</v>
      </c>
      <c r="E841" s="26" t="s">
        <v>206</v>
      </c>
      <c r="F841" s="26"/>
      <c r="G841" s="27" t="n">
        <v>45187</v>
      </c>
      <c r="H841" s="26" t="s">
        <v>177</v>
      </c>
      <c r="I841" s="26" t="s">
        <v>2470</v>
      </c>
      <c r="J841" s="26" t="s">
        <v>322</v>
      </c>
      <c r="K841" s="28" t="n">
        <v>48</v>
      </c>
      <c r="L841" s="28" t="n">
        <v>14.5</v>
      </c>
      <c r="M841" s="26" t="s">
        <v>209</v>
      </c>
      <c r="N841" s="26" t="n">
        <v>36</v>
      </c>
      <c r="O841" s="26" t="s">
        <v>4234</v>
      </c>
      <c r="P841" s="26" t="s">
        <v>4235</v>
      </c>
      <c r="Q841" s="26" t="s">
        <v>461</v>
      </c>
      <c r="R841" s="26" t="s">
        <v>183</v>
      </c>
      <c r="S841" s="26" t="s">
        <v>462</v>
      </c>
      <c r="T841" s="27" t="n">
        <v>46015</v>
      </c>
      <c r="U841" s="26" t="n">
        <v>2026</v>
      </c>
      <c r="V841" s="26"/>
    </row>
    <row r="842" customFormat="false" ht="15" hidden="false" customHeight="true" outlineLevel="0" collapsed="false">
      <c r="A842" s="29" t="s">
        <v>4236</v>
      </c>
      <c r="B842" s="29" t="n">
        <v>838</v>
      </c>
      <c r="C842" s="29" t="s">
        <v>216</v>
      </c>
      <c r="D842" s="29" t="s">
        <v>483</v>
      </c>
      <c r="E842" s="29" t="s">
        <v>226</v>
      </c>
      <c r="F842" s="29" t="s">
        <v>1786</v>
      </c>
      <c r="G842" s="30" t="n">
        <v>45187</v>
      </c>
      <c r="H842" s="29" t="s">
        <v>177</v>
      </c>
      <c r="I842" s="29" t="s">
        <v>1227</v>
      </c>
      <c r="J842" s="29" t="s">
        <v>322</v>
      </c>
      <c r="K842" s="31" t="n">
        <v>55.1</v>
      </c>
      <c r="L842" s="31" t="n">
        <v>15.7</v>
      </c>
      <c r="M842" s="29" t="s">
        <v>179</v>
      </c>
      <c r="N842" s="29" t="n">
        <v>45</v>
      </c>
      <c r="O842" s="29" t="s">
        <v>4237</v>
      </c>
      <c r="P842" s="29" t="s">
        <v>4238</v>
      </c>
      <c r="Q842" s="29" t="s">
        <v>454</v>
      </c>
      <c r="R842" s="29" t="s">
        <v>171</v>
      </c>
      <c r="S842" s="29" t="s">
        <v>455</v>
      </c>
      <c r="T842" s="30" t="n">
        <v>46019</v>
      </c>
      <c r="U842" s="29" t="n">
        <v>2026</v>
      </c>
      <c r="V842" s="29"/>
    </row>
    <row r="843" customFormat="false" ht="15" hidden="false" customHeight="true" outlineLevel="0" collapsed="false">
      <c r="A843" s="26" t="s">
        <v>4239</v>
      </c>
      <c r="B843" s="26" t="n">
        <v>839</v>
      </c>
      <c r="C843" s="26" t="s">
        <v>1000</v>
      </c>
      <c r="D843" s="26" t="s">
        <v>3382</v>
      </c>
      <c r="E843" s="26" t="s">
        <v>188</v>
      </c>
      <c r="F843" s="26"/>
      <c r="G843" s="27" t="n">
        <v>45187</v>
      </c>
      <c r="H843" s="26" t="s">
        <v>177</v>
      </c>
      <c r="I843" s="26" t="s">
        <v>4240</v>
      </c>
      <c r="J843" s="26" t="s">
        <v>208</v>
      </c>
      <c r="K843" s="28" t="n">
        <v>25.7</v>
      </c>
      <c r="L843" s="28" t="n">
        <v>8.2</v>
      </c>
      <c r="M843" s="26" t="s">
        <v>179</v>
      </c>
      <c r="N843" s="26" t="n">
        <v>32</v>
      </c>
      <c r="O843" s="26" t="s">
        <v>4241</v>
      </c>
      <c r="P843" s="26" t="s">
        <v>4242</v>
      </c>
      <c r="Q843" s="26" t="s">
        <v>240</v>
      </c>
      <c r="R843" s="26" t="s">
        <v>171</v>
      </c>
      <c r="S843" s="26" t="s">
        <v>241</v>
      </c>
      <c r="T843" s="27" t="n">
        <v>45992</v>
      </c>
      <c r="U843" s="26" t="n">
        <v>2026</v>
      </c>
      <c r="V843" s="26"/>
    </row>
    <row r="844" customFormat="false" ht="15" hidden="false" customHeight="true" outlineLevel="0" collapsed="false">
      <c r="A844" s="29" t="s">
        <v>4243</v>
      </c>
      <c r="B844" s="29" t="n">
        <v>840</v>
      </c>
      <c r="C844" s="29" t="s">
        <v>3065</v>
      </c>
      <c r="D844" s="29" t="s">
        <v>4244</v>
      </c>
      <c r="E844" s="29" t="s">
        <v>188</v>
      </c>
      <c r="F844" s="29"/>
      <c r="G844" s="30" t="n">
        <v>45187</v>
      </c>
      <c r="H844" s="29" t="s">
        <v>177</v>
      </c>
      <c r="I844" s="29" t="s">
        <v>370</v>
      </c>
      <c r="J844" s="29" t="s">
        <v>259</v>
      </c>
      <c r="K844" s="31" t="n">
        <v>47.1</v>
      </c>
      <c r="L844" s="31" t="n">
        <v>16.8</v>
      </c>
      <c r="M844" s="29" t="s">
        <v>900</v>
      </c>
      <c r="N844" s="29" t="n">
        <v>45</v>
      </c>
      <c r="O844" s="29" t="s">
        <v>4245</v>
      </c>
      <c r="P844" s="29" t="s">
        <v>4246</v>
      </c>
      <c r="Q844" s="29" t="s">
        <v>240</v>
      </c>
      <c r="R844" s="29" t="s">
        <v>171</v>
      </c>
      <c r="S844" s="29" t="s">
        <v>241</v>
      </c>
      <c r="T844" s="30" t="n">
        <v>46010</v>
      </c>
      <c r="U844" s="29" t="n">
        <v>2026</v>
      </c>
      <c r="V844" s="29"/>
    </row>
    <row r="845" customFormat="false" ht="15" hidden="false" customHeight="true" outlineLevel="0" collapsed="false">
      <c r="A845" s="26" t="s">
        <v>4247</v>
      </c>
      <c r="B845" s="26" t="n">
        <v>841</v>
      </c>
      <c r="C845" s="26" t="s">
        <v>160</v>
      </c>
      <c r="D845" s="26" t="s">
        <v>4248</v>
      </c>
      <c r="E845" s="26" t="s">
        <v>311</v>
      </c>
      <c r="F845" s="26" t="s">
        <v>2222</v>
      </c>
      <c r="G845" s="27" t="n">
        <v>45188</v>
      </c>
      <c r="H845" s="26" t="s">
        <v>177</v>
      </c>
      <c r="I845" s="26" t="s">
        <v>4249</v>
      </c>
      <c r="J845" s="26" t="s">
        <v>322</v>
      </c>
      <c r="K845" s="28" t="n">
        <v>61.4</v>
      </c>
      <c r="L845" s="28" t="n">
        <v>17.4</v>
      </c>
      <c r="M845" s="26" t="s">
        <v>276</v>
      </c>
      <c r="N845" s="26" t="n">
        <v>45</v>
      </c>
      <c r="O845" s="26" t="s">
        <v>4250</v>
      </c>
      <c r="P845" s="26" t="s">
        <v>4251</v>
      </c>
      <c r="Q845" s="26" t="s">
        <v>212</v>
      </c>
      <c r="R845" s="26" t="s">
        <v>171</v>
      </c>
      <c r="S845" s="26" t="s">
        <v>213</v>
      </c>
      <c r="T845" s="27" t="n">
        <v>45996</v>
      </c>
      <c r="U845" s="26" t="n">
        <v>2026</v>
      </c>
      <c r="V845" s="26"/>
    </row>
    <row r="846" customFormat="false" ht="15" hidden="false" customHeight="true" outlineLevel="0" collapsed="false">
      <c r="A846" s="29" t="s">
        <v>4252</v>
      </c>
      <c r="B846" s="29" t="n">
        <v>842</v>
      </c>
      <c r="C846" s="29" t="s">
        <v>236</v>
      </c>
      <c r="D846" s="29" t="s">
        <v>1301</v>
      </c>
      <c r="E846" s="29" t="s">
        <v>206</v>
      </c>
      <c r="F846" s="29"/>
      <c r="G846" s="30" t="n">
        <v>45189</v>
      </c>
      <c r="H846" s="29" t="s">
        <v>177</v>
      </c>
      <c r="I846" s="29" t="s">
        <v>521</v>
      </c>
      <c r="J846" s="29" t="s">
        <v>208</v>
      </c>
      <c r="K846" s="31" t="n">
        <v>39.8</v>
      </c>
      <c r="L846" s="31" t="n">
        <v>14.3</v>
      </c>
      <c r="M846" s="29" t="s">
        <v>276</v>
      </c>
      <c r="N846" s="29" t="n">
        <v>28</v>
      </c>
      <c r="O846" s="29" t="s">
        <v>4253</v>
      </c>
      <c r="P846" s="29" t="s">
        <v>4254</v>
      </c>
      <c r="Q846" s="29" t="s">
        <v>182</v>
      </c>
      <c r="R846" s="29" t="s">
        <v>183</v>
      </c>
      <c r="S846" s="29" t="s">
        <v>184</v>
      </c>
      <c r="T846" s="30" t="n">
        <v>46007</v>
      </c>
      <c r="U846" s="29" t="n">
        <v>2026</v>
      </c>
      <c r="V846" s="29"/>
    </row>
    <row r="847" customFormat="false" ht="15" hidden="false" customHeight="true" outlineLevel="0" collapsed="false">
      <c r="A847" s="26" t="s">
        <v>4255</v>
      </c>
      <c r="B847" s="26" t="n">
        <v>843</v>
      </c>
      <c r="C847" s="26" t="s">
        <v>1203</v>
      </c>
      <c r="D847" s="26" t="s">
        <v>599</v>
      </c>
      <c r="E847" s="26" t="s">
        <v>245</v>
      </c>
      <c r="F847" s="26" t="s">
        <v>4256</v>
      </c>
      <c r="G847" s="27" t="n">
        <v>45190</v>
      </c>
      <c r="H847" s="26" t="s">
        <v>177</v>
      </c>
      <c r="I847" s="26" t="s">
        <v>4257</v>
      </c>
      <c r="J847" s="26" t="s">
        <v>198</v>
      </c>
      <c r="K847" s="28" t="n">
        <v>44.8</v>
      </c>
      <c r="L847" s="28" t="n">
        <v>14.1</v>
      </c>
      <c r="M847" s="26" t="s">
        <v>276</v>
      </c>
      <c r="N847" s="26" t="n">
        <v>50</v>
      </c>
      <c r="O847" s="26" t="s">
        <v>4258</v>
      </c>
      <c r="P847" s="26" t="s">
        <v>4259</v>
      </c>
      <c r="Q847" s="26" t="s">
        <v>330</v>
      </c>
      <c r="R847" s="26" t="s">
        <v>171</v>
      </c>
      <c r="S847" s="26" t="s">
        <v>331</v>
      </c>
      <c r="T847" s="27" t="n">
        <v>45998</v>
      </c>
      <c r="U847" s="26" t="n">
        <v>2026</v>
      </c>
      <c r="V847" s="26"/>
    </row>
    <row r="848" customFormat="false" ht="15" hidden="false" customHeight="true" outlineLevel="0" collapsed="false">
      <c r="A848" s="29" t="s">
        <v>4260</v>
      </c>
      <c r="B848" s="29" t="n">
        <v>844</v>
      </c>
      <c r="C848" s="29" t="s">
        <v>4261</v>
      </c>
      <c r="D848" s="29" t="s">
        <v>3203</v>
      </c>
      <c r="E848" s="29" t="s">
        <v>206</v>
      </c>
      <c r="F848" s="29"/>
      <c r="G848" s="30" t="n">
        <v>45190</v>
      </c>
      <c r="H848" s="29" t="s">
        <v>177</v>
      </c>
      <c r="I848" s="29" t="s">
        <v>3333</v>
      </c>
      <c r="J848" s="29" t="s">
        <v>229</v>
      </c>
      <c r="K848" s="31" t="n">
        <v>55.4</v>
      </c>
      <c r="L848" s="31" t="n">
        <v>16.7</v>
      </c>
      <c r="M848" s="29" t="s">
        <v>199</v>
      </c>
      <c r="N848" s="29" t="n">
        <v>36</v>
      </c>
      <c r="O848" s="29" t="s">
        <v>4262</v>
      </c>
      <c r="P848" s="29" t="s">
        <v>4263</v>
      </c>
      <c r="Q848" s="29" t="s">
        <v>454</v>
      </c>
      <c r="R848" s="29" t="s">
        <v>171</v>
      </c>
      <c r="S848" s="29" t="s">
        <v>455</v>
      </c>
      <c r="T848" s="30" t="n">
        <v>46017</v>
      </c>
      <c r="U848" s="29" t="n">
        <v>2026</v>
      </c>
      <c r="V848" s="29"/>
    </row>
    <row r="849" customFormat="false" ht="15" hidden="false" customHeight="true" outlineLevel="0" collapsed="false">
      <c r="A849" s="26" t="s">
        <v>4264</v>
      </c>
      <c r="B849" s="26" t="n">
        <v>845</v>
      </c>
      <c r="C849" s="26" t="s">
        <v>4037</v>
      </c>
      <c r="D849" s="26" t="s">
        <v>2697</v>
      </c>
      <c r="E849" s="26" t="s">
        <v>245</v>
      </c>
      <c r="F849" s="26" t="s">
        <v>4039</v>
      </c>
      <c r="G849" s="27" t="n">
        <v>45190</v>
      </c>
      <c r="H849" s="26" t="s">
        <v>177</v>
      </c>
      <c r="I849" s="26" t="s">
        <v>1733</v>
      </c>
      <c r="J849" s="26" t="s">
        <v>345</v>
      </c>
      <c r="K849" s="28" t="n">
        <v>31.5</v>
      </c>
      <c r="L849" s="28" t="n">
        <v>9.3</v>
      </c>
      <c r="M849" s="26" t="s">
        <v>209</v>
      </c>
      <c r="N849" s="26" t="n">
        <v>28</v>
      </c>
      <c r="O849" s="26" t="s">
        <v>4265</v>
      </c>
      <c r="P849" s="26" t="s">
        <v>4266</v>
      </c>
      <c r="Q849" s="26" t="s">
        <v>240</v>
      </c>
      <c r="R849" s="26" t="s">
        <v>171</v>
      </c>
      <c r="S849" s="26" t="s">
        <v>241</v>
      </c>
      <c r="T849" s="27" t="n">
        <v>46007</v>
      </c>
      <c r="U849" s="26" t="n">
        <v>2026</v>
      </c>
      <c r="V849" s="26"/>
    </row>
    <row r="850" customFormat="false" ht="15" hidden="false" customHeight="true" outlineLevel="0" collapsed="false">
      <c r="A850" s="29" t="s">
        <v>4267</v>
      </c>
      <c r="B850" s="29" t="n">
        <v>846</v>
      </c>
      <c r="C850" s="29" t="s">
        <v>4268</v>
      </c>
      <c r="D850" s="29" t="s">
        <v>394</v>
      </c>
      <c r="E850" s="29" t="s">
        <v>245</v>
      </c>
      <c r="F850" s="29" t="s">
        <v>4269</v>
      </c>
      <c r="G850" s="30" t="n">
        <v>45190</v>
      </c>
      <c r="H850" s="29" t="s">
        <v>177</v>
      </c>
      <c r="I850" s="29" t="s">
        <v>217</v>
      </c>
      <c r="J850" s="29" t="s">
        <v>383</v>
      </c>
      <c r="K850" s="31" t="n">
        <v>60.4</v>
      </c>
      <c r="L850" s="31" t="n">
        <v>18.4</v>
      </c>
      <c r="M850" s="29" t="s">
        <v>179</v>
      </c>
      <c r="N850" s="29" t="n">
        <v>45</v>
      </c>
      <c r="O850" s="29" t="s">
        <v>4270</v>
      </c>
      <c r="P850" s="29" t="s">
        <v>4271</v>
      </c>
      <c r="Q850" s="29" t="s">
        <v>299</v>
      </c>
      <c r="R850" s="29" t="s">
        <v>171</v>
      </c>
      <c r="S850" s="29" t="s">
        <v>300</v>
      </c>
      <c r="T850" s="30" t="n">
        <v>45993</v>
      </c>
      <c r="U850" s="29" t="n">
        <v>2026</v>
      </c>
      <c r="V850" s="29"/>
    </row>
    <row r="851" customFormat="false" ht="15" hidden="false" customHeight="true" outlineLevel="0" collapsed="false">
      <c r="A851" s="26" t="s">
        <v>4272</v>
      </c>
      <c r="B851" s="26" t="n">
        <v>847</v>
      </c>
      <c r="C851" s="26" t="s">
        <v>2931</v>
      </c>
      <c r="D851" s="26" t="s">
        <v>1301</v>
      </c>
      <c r="E851" s="26" t="s">
        <v>311</v>
      </c>
      <c r="F851" s="26" t="s">
        <v>4273</v>
      </c>
      <c r="G851" s="27" t="n">
        <v>45192</v>
      </c>
      <c r="H851" s="26" t="s">
        <v>295</v>
      </c>
      <c r="I851" s="26" t="s">
        <v>3279</v>
      </c>
      <c r="J851" s="26" t="s">
        <v>166</v>
      </c>
      <c r="K851" s="28" t="n">
        <v>47.6</v>
      </c>
      <c r="L851" s="28" t="n">
        <v>17</v>
      </c>
      <c r="M851" s="26" t="s">
        <v>276</v>
      </c>
      <c r="N851" s="26" t="n">
        <v>36</v>
      </c>
      <c r="O851" s="26" t="s">
        <v>4274</v>
      </c>
      <c r="P851" s="26" t="s">
        <v>4275</v>
      </c>
      <c r="Q851" s="26" t="s">
        <v>461</v>
      </c>
      <c r="R851" s="26" t="s">
        <v>183</v>
      </c>
      <c r="S851" s="26" t="s">
        <v>462</v>
      </c>
      <c r="T851" s="27" t="n">
        <v>46013</v>
      </c>
      <c r="U851" s="26" t="n">
        <v>2026</v>
      </c>
      <c r="V851" s="26"/>
    </row>
    <row r="852" customFormat="false" ht="15" hidden="false" customHeight="true" outlineLevel="0" collapsed="false">
      <c r="A852" s="29" t="s">
        <v>4276</v>
      </c>
      <c r="B852" s="29" t="n">
        <v>848</v>
      </c>
      <c r="C852" s="29" t="s">
        <v>4277</v>
      </c>
      <c r="D852" s="29" t="s">
        <v>587</v>
      </c>
      <c r="E852" s="29" t="s">
        <v>188</v>
      </c>
      <c r="F852" s="29"/>
      <c r="G852" s="30" t="n">
        <v>45192</v>
      </c>
      <c r="H852" s="29" t="s">
        <v>177</v>
      </c>
      <c r="I852" s="29" t="s">
        <v>321</v>
      </c>
      <c r="J852" s="29" t="s">
        <v>345</v>
      </c>
      <c r="K852" s="31" t="n">
        <v>57.7</v>
      </c>
      <c r="L852" s="31" t="n">
        <v>16.5</v>
      </c>
      <c r="M852" s="29" t="s">
        <v>209</v>
      </c>
      <c r="N852" s="29" t="n">
        <v>45</v>
      </c>
      <c r="O852" s="29" t="s">
        <v>4278</v>
      </c>
      <c r="P852" s="29" t="s">
        <v>4279</v>
      </c>
      <c r="Q852" s="29" t="s">
        <v>212</v>
      </c>
      <c r="R852" s="29" t="s">
        <v>171</v>
      </c>
      <c r="S852" s="29" t="s">
        <v>213</v>
      </c>
      <c r="T852" s="30" t="n">
        <v>46002</v>
      </c>
      <c r="U852" s="29" t="n">
        <v>2026</v>
      </c>
      <c r="V852" s="29"/>
    </row>
    <row r="853" customFormat="false" ht="15" hidden="false" customHeight="true" outlineLevel="0" collapsed="false">
      <c r="A853" s="26" t="s">
        <v>4280</v>
      </c>
      <c r="B853" s="26" t="n">
        <v>849</v>
      </c>
      <c r="C853" s="26" t="s">
        <v>4281</v>
      </c>
      <c r="D853" s="26" t="s">
        <v>977</v>
      </c>
      <c r="E853" s="26" t="s">
        <v>188</v>
      </c>
      <c r="F853" s="26"/>
      <c r="G853" s="27" t="n">
        <v>45193</v>
      </c>
      <c r="H853" s="26" t="s">
        <v>177</v>
      </c>
      <c r="I853" s="26" t="s">
        <v>2734</v>
      </c>
      <c r="J853" s="26" t="s">
        <v>248</v>
      </c>
      <c r="K853" s="28" t="n">
        <v>19.9</v>
      </c>
      <c r="L853" s="28" t="n">
        <v>6</v>
      </c>
      <c r="M853" s="26" t="s">
        <v>179</v>
      </c>
      <c r="N853" s="26" t="n">
        <v>36</v>
      </c>
      <c r="O853" s="26" t="s">
        <v>4282</v>
      </c>
      <c r="P853" s="26" t="s">
        <v>4283</v>
      </c>
      <c r="Q853" s="26" t="s">
        <v>262</v>
      </c>
      <c r="R853" s="26" t="s">
        <v>171</v>
      </c>
      <c r="S853" s="26" t="s">
        <v>263</v>
      </c>
      <c r="T853" s="27" t="n">
        <v>45998</v>
      </c>
      <c r="U853" s="26" t="n">
        <v>2026</v>
      </c>
      <c r="V853" s="26"/>
    </row>
    <row r="854" customFormat="false" ht="15" hidden="false" customHeight="true" outlineLevel="0" collapsed="false">
      <c r="A854" s="29" t="s">
        <v>4284</v>
      </c>
      <c r="B854" s="29" t="n">
        <v>850</v>
      </c>
      <c r="C854" s="29" t="s">
        <v>2171</v>
      </c>
      <c r="D854" s="29" t="s">
        <v>4285</v>
      </c>
      <c r="E854" s="29" t="s">
        <v>188</v>
      </c>
      <c r="F854" s="29"/>
      <c r="G854" s="30" t="n">
        <v>45193</v>
      </c>
      <c r="H854" s="29" t="s">
        <v>177</v>
      </c>
      <c r="I854" s="29" t="s">
        <v>3614</v>
      </c>
      <c r="J854" s="29" t="s">
        <v>198</v>
      </c>
      <c r="K854" s="31" t="n">
        <v>22.4</v>
      </c>
      <c r="L854" s="31" t="n">
        <v>7.3</v>
      </c>
      <c r="M854" s="29" t="s">
        <v>179</v>
      </c>
      <c r="N854" s="29" t="n">
        <v>24</v>
      </c>
      <c r="O854" s="29" t="s">
        <v>4286</v>
      </c>
      <c r="P854" s="29" t="s">
        <v>4287</v>
      </c>
      <c r="Q854" s="29" t="s">
        <v>232</v>
      </c>
      <c r="R854" s="29" t="s">
        <v>183</v>
      </c>
      <c r="S854" s="29" t="s">
        <v>233</v>
      </c>
      <c r="T854" s="30" t="n">
        <v>46004</v>
      </c>
      <c r="U854" s="29" t="n">
        <v>2026</v>
      </c>
      <c r="V854" s="29"/>
    </row>
    <row r="855" customFormat="false" ht="15" hidden="false" customHeight="true" outlineLevel="0" collapsed="false">
      <c r="A855" s="26" t="s">
        <v>4288</v>
      </c>
      <c r="B855" s="26" t="n">
        <v>851</v>
      </c>
      <c r="C855" s="26" t="s">
        <v>2380</v>
      </c>
      <c r="D855" s="26" t="s">
        <v>922</v>
      </c>
      <c r="E855" s="26" t="s">
        <v>188</v>
      </c>
      <c r="F855" s="26"/>
      <c r="G855" s="27" t="n">
        <v>45193</v>
      </c>
      <c r="H855" s="26" t="s">
        <v>177</v>
      </c>
      <c r="I855" s="26" t="s">
        <v>1802</v>
      </c>
      <c r="J855" s="26" t="s">
        <v>248</v>
      </c>
      <c r="K855" s="28" t="n">
        <v>35.5</v>
      </c>
      <c r="L855" s="28" t="n">
        <v>12.1</v>
      </c>
      <c r="M855" s="26" t="s">
        <v>199</v>
      </c>
      <c r="N855" s="26" t="n">
        <v>36</v>
      </c>
      <c r="O855" s="26" t="s">
        <v>4289</v>
      </c>
      <c r="P855" s="26" t="s">
        <v>4290</v>
      </c>
      <c r="Q855" s="26" t="s">
        <v>240</v>
      </c>
      <c r="R855" s="26" t="s">
        <v>171</v>
      </c>
      <c r="S855" s="26" t="s">
        <v>241</v>
      </c>
      <c r="T855" s="27" t="n">
        <v>46004</v>
      </c>
      <c r="U855" s="26" t="n">
        <v>2026</v>
      </c>
      <c r="V855" s="26"/>
    </row>
    <row r="856" customFormat="false" ht="15" hidden="false" customHeight="true" outlineLevel="0" collapsed="false">
      <c r="A856" s="29" t="s">
        <v>4291</v>
      </c>
      <c r="B856" s="29" t="n">
        <v>852</v>
      </c>
      <c r="C856" s="29" t="s">
        <v>3021</v>
      </c>
      <c r="D856" s="29" t="s">
        <v>562</v>
      </c>
      <c r="E856" s="29" t="s">
        <v>195</v>
      </c>
      <c r="F856" s="29" t="s">
        <v>4292</v>
      </c>
      <c r="G856" s="30" t="n">
        <v>45194</v>
      </c>
      <c r="H856" s="29" t="s">
        <v>177</v>
      </c>
      <c r="I856" s="29" t="s">
        <v>2630</v>
      </c>
      <c r="J856" s="29" t="s">
        <v>345</v>
      </c>
      <c r="K856" s="31" t="n">
        <v>30.1</v>
      </c>
      <c r="L856" s="31" t="n">
        <v>10.7</v>
      </c>
      <c r="M856" s="29" t="s">
        <v>179</v>
      </c>
      <c r="N856" s="29" t="n">
        <v>40</v>
      </c>
      <c r="O856" s="29" t="s">
        <v>4293</v>
      </c>
      <c r="P856" s="29" t="s">
        <v>4294</v>
      </c>
      <c r="Q856" s="29" t="s">
        <v>221</v>
      </c>
      <c r="R856" s="29" t="s">
        <v>183</v>
      </c>
      <c r="S856" s="29" t="s">
        <v>222</v>
      </c>
      <c r="T856" s="30" t="n">
        <v>46001</v>
      </c>
      <c r="U856" s="29" t="n">
        <v>2026</v>
      </c>
      <c r="V856" s="29"/>
    </row>
    <row r="857" customFormat="false" ht="15" hidden="false" customHeight="true" outlineLevel="0" collapsed="false">
      <c r="A857" s="26" t="s">
        <v>4295</v>
      </c>
      <c r="B857" s="26" t="n">
        <v>853</v>
      </c>
      <c r="C857" s="26" t="s">
        <v>1947</v>
      </c>
      <c r="D857" s="26" t="s">
        <v>582</v>
      </c>
      <c r="E857" s="26" t="s">
        <v>188</v>
      </c>
      <c r="F857" s="26"/>
      <c r="G857" s="27" t="n">
        <v>45195</v>
      </c>
      <c r="H857" s="26" t="s">
        <v>177</v>
      </c>
      <c r="I857" s="26" t="s">
        <v>2414</v>
      </c>
      <c r="J857" s="26" t="s">
        <v>166</v>
      </c>
      <c r="K857" s="28" t="n">
        <v>44</v>
      </c>
      <c r="L857" s="28" t="n">
        <v>14.3</v>
      </c>
      <c r="M857" s="26" t="s">
        <v>167</v>
      </c>
      <c r="N857" s="26" t="n">
        <v>40</v>
      </c>
      <c r="O857" s="26" t="s">
        <v>4296</v>
      </c>
      <c r="P857" s="26" t="s">
        <v>4297</v>
      </c>
      <c r="Q857" s="26" t="s">
        <v>182</v>
      </c>
      <c r="R857" s="26" t="s">
        <v>183</v>
      </c>
      <c r="S857" s="26" t="s">
        <v>184</v>
      </c>
      <c r="T857" s="27" t="n">
        <v>46013</v>
      </c>
      <c r="U857" s="26" t="n">
        <v>2026</v>
      </c>
      <c r="V857" s="26"/>
    </row>
    <row r="858" customFormat="false" ht="15" hidden="false" customHeight="true" outlineLevel="0" collapsed="false">
      <c r="A858" s="29" t="s">
        <v>4298</v>
      </c>
      <c r="B858" s="29" t="n">
        <v>854</v>
      </c>
      <c r="C858" s="29" t="s">
        <v>695</v>
      </c>
      <c r="D858" s="29" t="s">
        <v>4299</v>
      </c>
      <c r="E858" s="29" t="s">
        <v>206</v>
      </c>
      <c r="F858" s="29"/>
      <c r="G858" s="30" t="n">
        <v>45196</v>
      </c>
      <c r="H858" s="29" t="s">
        <v>177</v>
      </c>
      <c r="I858" s="29" t="s">
        <v>990</v>
      </c>
      <c r="J858" s="29" t="s">
        <v>270</v>
      </c>
      <c r="K858" s="31" t="n">
        <v>42.5</v>
      </c>
      <c r="L858" s="31" t="n">
        <v>13.7</v>
      </c>
      <c r="M858" s="29" t="s">
        <v>167</v>
      </c>
      <c r="N858" s="29" t="n">
        <v>40</v>
      </c>
      <c r="O858" s="29" t="s">
        <v>4300</v>
      </c>
      <c r="P858" s="29" t="s">
        <v>4301</v>
      </c>
      <c r="Q858" s="29" t="s">
        <v>240</v>
      </c>
      <c r="R858" s="29" t="s">
        <v>171</v>
      </c>
      <c r="S858" s="29" t="s">
        <v>241</v>
      </c>
      <c r="T858" s="30" t="n">
        <v>45997</v>
      </c>
      <c r="U858" s="29" t="n">
        <v>2026</v>
      </c>
      <c r="V858" s="29"/>
    </row>
    <row r="859" customFormat="false" ht="15" hidden="false" customHeight="true" outlineLevel="0" collapsed="false">
      <c r="A859" s="26" t="s">
        <v>4302</v>
      </c>
      <c r="B859" s="26" t="n">
        <v>855</v>
      </c>
      <c r="C859" s="26" t="s">
        <v>1806</v>
      </c>
      <c r="D859" s="26" t="s">
        <v>287</v>
      </c>
      <c r="E859" s="26" t="s">
        <v>195</v>
      </c>
      <c r="F859" s="26" t="s">
        <v>4303</v>
      </c>
      <c r="G859" s="27" t="n">
        <v>45196</v>
      </c>
      <c r="H859" s="26" t="s">
        <v>177</v>
      </c>
      <c r="I859" s="26" t="s">
        <v>458</v>
      </c>
      <c r="J859" s="26" t="s">
        <v>259</v>
      </c>
      <c r="K859" s="28" t="n">
        <v>56.6</v>
      </c>
      <c r="L859" s="28" t="n">
        <v>19.8</v>
      </c>
      <c r="M859" s="26" t="s">
        <v>179</v>
      </c>
      <c r="N859" s="26" t="n">
        <v>50</v>
      </c>
      <c r="O859" s="26" t="s">
        <v>4304</v>
      </c>
      <c r="P859" s="26" t="s">
        <v>4305</v>
      </c>
      <c r="Q859" s="26" t="s">
        <v>182</v>
      </c>
      <c r="R859" s="26" t="s">
        <v>183</v>
      </c>
      <c r="S859" s="26" t="s">
        <v>184</v>
      </c>
      <c r="T859" s="27" t="n">
        <v>46011</v>
      </c>
      <c r="U859" s="26" t="n">
        <v>2026</v>
      </c>
      <c r="V859" s="26"/>
    </row>
    <row r="860" customFormat="false" ht="15" hidden="false" customHeight="true" outlineLevel="0" collapsed="false">
      <c r="A860" s="29" t="s">
        <v>4306</v>
      </c>
      <c r="B860" s="29" t="n">
        <v>856</v>
      </c>
      <c r="C860" s="29" t="s">
        <v>4307</v>
      </c>
      <c r="D860" s="29" t="s">
        <v>497</v>
      </c>
      <c r="E860" s="29" t="s">
        <v>188</v>
      </c>
      <c r="F860" s="29"/>
      <c r="G860" s="30" t="n">
        <v>45197</v>
      </c>
      <c r="H860" s="29" t="s">
        <v>177</v>
      </c>
      <c r="I860" s="29" t="s">
        <v>4308</v>
      </c>
      <c r="J860" s="29" t="s">
        <v>208</v>
      </c>
      <c r="K860" s="31" t="n">
        <v>27.8</v>
      </c>
      <c r="L860" s="31" t="n">
        <v>9.3</v>
      </c>
      <c r="M860" s="29" t="s">
        <v>209</v>
      </c>
      <c r="N860" s="29" t="n">
        <v>45</v>
      </c>
      <c r="O860" s="29" t="s">
        <v>4309</v>
      </c>
      <c r="P860" s="29" t="s">
        <v>4310</v>
      </c>
      <c r="Q860" s="29" t="s">
        <v>330</v>
      </c>
      <c r="R860" s="29" t="s">
        <v>171</v>
      </c>
      <c r="S860" s="29" t="s">
        <v>331</v>
      </c>
      <c r="T860" s="30" t="n">
        <v>46005</v>
      </c>
      <c r="U860" s="29" t="n">
        <v>2026</v>
      </c>
      <c r="V860" s="29"/>
    </row>
    <row r="861" customFormat="false" ht="15" hidden="false" customHeight="true" outlineLevel="0" collapsed="false">
      <c r="A861" s="26" t="s">
        <v>4311</v>
      </c>
      <c r="B861" s="26" t="n">
        <v>857</v>
      </c>
      <c r="C861" s="26" t="s">
        <v>4312</v>
      </c>
      <c r="D861" s="26" t="s">
        <v>1721</v>
      </c>
      <c r="E861" s="26" t="s">
        <v>206</v>
      </c>
      <c r="F861" s="26"/>
      <c r="G861" s="27" t="n">
        <v>45197</v>
      </c>
      <c r="H861" s="26" t="s">
        <v>177</v>
      </c>
      <c r="I861" s="26" t="s">
        <v>1450</v>
      </c>
      <c r="J861" s="26" t="s">
        <v>229</v>
      </c>
      <c r="K861" s="28" t="n">
        <v>43.6</v>
      </c>
      <c r="L861" s="28" t="n">
        <v>12.7</v>
      </c>
      <c r="M861" s="26" t="s">
        <v>179</v>
      </c>
      <c r="N861" s="26" t="n">
        <v>36</v>
      </c>
      <c r="O861" s="26" t="s">
        <v>4313</v>
      </c>
      <c r="P861" s="26" t="s">
        <v>4314</v>
      </c>
      <c r="Q861" s="26" t="s">
        <v>454</v>
      </c>
      <c r="R861" s="26" t="s">
        <v>171</v>
      </c>
      <c r="S861" s="26" t="s">
        <v>455</v>
      </c>
      <c r="T861" s="27" t="n">
        <v>46019</v>
      </c>
      <c r="U861" s="26" t="n">
        <v>2026</v>
      </c>
      <c r="V861" s="26"/>
    </row>
    <row r="862" customFormat="false" ht="15" hidden="false" customHeight="true" outlineLevel="0" collapsed="false">
      <c r="A862" s="29" t="s">
        <v>4315</v>
      </c>
      <c r="B862" s="29" t="n">
        <v>858</v>
      </c>
      <c r="C862" s="29" t="s">
        <v>2903</v>
      </c>
      <c r="D862" s="29" t="s">
        <v>1362</v>
      </c>
      <c r="E862" s="29" t="s">
        <v>311</v>
      </c>
      <c r="F862" s="29" t="s">
        <v>4316</v>
      </c>
      <c r="G862" s="30" t="n">
        <v>45197</v>
      </c>
      <c r="H862" s="29" t="s">
        <v>177</v>
      </c>
      <c r="I862" s="29" t="s">
        <v>1510</v>
      </c>
      <c r="J862" s="29" t="s">
        <v>166</v>
      </c>
      <c r="K862" s="31" t="n">
        <v>27.1</v>
      </c>
      <c r="L862" s="31" t="n">
        <v>9.5</v>
      </c>
      <c r="M862" s="29" t="s">
        <v>276</v>
      </c>
      <c r="N862" s="29" t="n">
        <v>40</v>
      </c>
      <c r="O862" s="29" t="s">
        <v>4317</v>
      </c>
      <c r="P862" s="29" t="s">
        <v>4318</v>
      </c>
      <c r="Q862" s="29" t="s">
        <v>170</v>
      </c>
      <c r="R862" s="29" t="s">
        <v>171</v>
      </c>
      <c r="S862" s="29" t="s">
        <v>172</v>
      </c>
      <c r="T862" s="30" t="n">
        <v>46000</v>
      </c>
      <c r="U862" s="29" t="n">
        <v>2026</v>
      </c>
      <c r="V862" s="29"/>
    </row>
    <row r="863" customFormat="false" ht="15" hidden="false" customHeight="true" outlineLevel="0" collapsed="false">
      <c r="A863" s="26" t="s">
        <v>4319</v>
      </c>
      <c r="B863" s="26" t="n">
        <v>859</v>
      </c>
      <c r="C863" s="26" t="s">
        <v>4320</v>
      </c>
      <c r="D863" s="26" t="s">
        <v>334</v>
      </c>
      <c r="E863" s="26" t="s">
        <v>188</v>
      </c>
      <c r="F863" s="26"/>
      <c r="G863" s="27" t="n">
        <v>45198</v>
      </c>
      <c r="H863" s="26" t="s">
        <v>177</v>
      </c>
      <c r="I863" s="26" t="s">
        <v>2037</v>
      </c>
      <c r="J863" s="26" t="s">
        <v>322</v>
      </c>
      <c r="K863" s="28" t="n">
        <v>48.1</v>
      </c>
      <c r="L863" s="28" t="n">
        <v>14</v>
      </c>
      <c r="M863" s="26" t="s">
        <v>209</v>
      </c>
      <c r="N863" s="26" t="n">
        <v>28</v>
      </c>
      <c r="O863" s="26" t="s">
        <v>4321</v>
      </c>
      <c r="P863" s="26" t="s">
        <v>4322</v>
      </c>
      <c r="Q863" s="26" t="s">
        <v>299</v>
      </c>
      <c r="R863" s="26" t="s">
        <v>171</v>
      </c>
      <c r="S863" s="26" t="s">
        <v>300</v>
      </c>
      <c r="T863" s="27" t="n">
        <v>46018</v>
      </c>
      <c r="U863" s="26" t="n">
        <v>2026</v>
      </c>
      <c r="V863" s="26"/>
    </row>
    <row r="864" customFormat="false" ht="15" hidden="false" customHeight="true" outlineLevel="0" collapsed="false">
      <c r="A864" s="29" t="s">
        <v>4323</v>
      </c>
      <c r="B864" s="29" t="n">
        <v>860</v>
      </c>
      <c r="C864" s="29" t="s">
        <v>496</v>
      </c>
      <c r="D864" s="29" t="s">
        <v>1955</v>
      </c>
      <c r="E864" s="29" t="s">
        <v>311</v>
      </c>
      <c r="F864" s="29" t="s">
        <v>570</v>
      </c>
      <c r="G864" s="30" t="n">
        <v>45198</v>
      </c>
      <c r="H864" s="29" t="s">
        <v>177</v>
      </c>
      <c r="I864" s="29" t="s">
        <v>1161</v>
      </c>
      <c r="J864" s="29" t="s">
        <v>229</v>
      </c>
      <c r="K864" s="31" t="n">
        <v>21</v>
      </c>
      <c r="L864" s="31" t="n">
        <v>6.4</v>
      </c>
      <c r="M864" s="29" t="s">
        <v>314</v>
      </c>
      <c r="N864" s="29" t="n">
        <v>50</v>
      </c>
      <c r="O864" s="29" t="s">
        <v>4324</v>
      </c>
      <c r="P864" s="29" t="s">
        <v>4325</v>
      </c>
      <c r="Q864" s="29" t="s">
        <v>232</v>
      </c>
      <c r="R864" s="29" t="s">
        <v>183</v>
      </c>
      <c r="S864" s="29" t="s">
        <v>233</v>
      </c>
      <c r="T864" s="30" t="n">
        <v>46012</v>
      </c>
      <c r="U864" s="29" t="n">
        <v>2026</v>
      </c>
      <c r="V864" s="29"/>
    </row>
    <row r="865" customFormat="false" ht="15" hidden="false" customHeight="true" outlineLevel="0" collapsed="false">
      <c r="A865" s="26" t="s">
        <v>4326</v>
      </c>
      <c r="B865" s="26" t="n">
        <v>861</v>
      </c>
      <c r="C865" s="26" t="s">
        <v>1806</v>
      </c>
      <c r="D865" s="26" t="s">
        <v>430</v>
      </c>
      <c r="E865" s="26" t="s">
        <v>267</v>
      </c>
      <c r="F865" s="26" t="s">
        <v>4303</v>
      </c>
      <c r="G865" s="27" t="n">
        <v>45198</v>
      </c>
      <c r="H865" s="26" t="s">
        <v>177</v>
      </c>
      <c r="I865" s="26" t="s">
        <v>841</v>
      </c>
      <c r="J865" s="26" t="s">
        <v>198</v>
      </c>
      <c r="K865" s="28" t="n">
        <v>42.3</v>
      </c>
      <c r="L865" s="28" t="n">
        <v>13.2</v>
      </c>
      <c r="M865" s="26" t="s">
        <v>209</v>
      </c>
      <c r="N865" s="26" t="n">
        <v>24</v>
      </c>
      <c r="O865" s="26" t="s">
        <v>4327</v>
      </c>
      <c r="P865" s="26" t="s">
        <v>4328</v>
      </c>
      <c r="Q865" s="26" t="s">
        <v>240</v>
      </c>
      <c r="R865" s="26" t="s">
        <v>171</v>
      </c>
      <c r="S865" s="26" t="s">
        <v>241</v>
      </c>
      <c r="T865" s="27" t="n">
        <v>46011</v>
      </c>
      <c r="U865" s="26" t="n">
        <v>2026</v>
      </c>
      <c r="V865" s="26"/>
    </row>
    <row r="866" customFormat="false" ht="15" hidden="false" customHeight="true" outlineLevel="0" collapsed="false">
      <c r="A866" s="29" t="s">
        <v>4329</v>
      </c>
      <c r="B866" s="29" t="n">
        <v>862</v>
      </c>
      <c r="C866" s="29" t="s">
        <v>292</v>
      </c>
      <c r="D866" s="29" t="s">
        <v>194</v>
      </c>
      <c r="E866" s="29" t="s">
        <v>206</v>
      </c>
      <c r="F866" s="29"/>
      <c r="G866" s="30" t="n">
        <v>45199</v>
      </c>
      <c r="H866" s="29" t="s">
        <v>177</v>
      </c>
      <c r="I866" s="29" t="s">
        <v>1555</v>
      </c>
      <c r="J866" s="29" t="s">
        <v>322</v>
      </c>
      <c r="K866" s="31" t="n">
        <v>39</v>
      </c>
      <c r="L866" s="31" t="n">
        <v>13.5</v>
      </c>
      <c r="M866" s="29" t="s">
        <v>167</v>
      </c>
      <c r="N866" s="29" t="n">
        <v>24</v>
      </c>
      <c r="O866" s="29" t="s">
        <v>4330</v>
      </c>
      <c r="P866" s="29" t="s">
        <v>4331</v>
      </c>
      <c r="Q866" s="29" t="s">
        <v>262</v>
      </c>
      <c r="R866" s="29" t="s">
        <v>171</v>
      </c>
      <c r="S866" s="29" t="s">
        <v>263</v>
      </c>
      <c r="T866" s="30" t="n">
        <v>46018</v>
      </c>
      <c r="U866" s="29" t="n">
        <v>2026</v>
      </c>
      <c r="V866" s="29"/>
    </row>
    <row r="867" customFormat="false" ht="15" hidden="false" customHeight="true" outlineLevel="0" collapsed="false">
      <c r="A867" s="26" t="s">
        <v>4332</v>
      </c>
      <c r="B867" s="26" t="n">
        <v>863</v>
      </c>
      <c r="C867" s="26" t="s">
        <v>1981</v>
      </c>
      <c r="D867" s="26" t="s">
        <v>4333</v>
      </c>
      <c r="E867" s="26" t="s">
        <v>195</v>
      </c>
      <c r="F867" s="26" t="s">
        <v>3878</v>
      </c>
      <c r="G867" s="27" t="n">
        <v>45199</v>
      </c>
      <c r="H867" s="26" t="s">
        <v>177</v>
      </c>
      <c r="I867" s="26" t="s">
        <v>2950</v>
      </c>
      <c r="J867" s="26" t="s">
        <v>166</v>
      </c>
      <c r="K867" s="28" t="n">
        <v>38.8</v>
      </c>
      <c r="L867" s="28" t="n">
        <v>11.2</v>
      </c>
      <c r="M867" s="26" t="s">
        <v>276</v>
      </c>
      <c r="N867" s="26" t="n">
        <v>40</v>
      </c>
      <c r="O867" s="26" t="s">
        <v>4334</v>
      </c>
      <c r="P867" s="26" t="s">
        <v>4335</v>
      </c>
      <c r="Q867" s="26" t="s">
        <v>240</v>
      </c>
      <c r="R867" s="26" t="s">
        <v>171</v>
      </c>
      <c r="S867" s="26" t="s">
        <v>241</v>
      </c>
      <c r="T867" s="27" t="n">
        <v>46009</v>
      </c>
      <c r="U867" s="26" t="n">
        <v>2026</v>
      </c>
      <c r="V867" s="26"/>
    </row>
    <row r="868" customFormat="false" ht="15" hidden="false" customHeight="true" outlineLevel="0" collapsed="false">
      <c r="A868" s="29" t="s">
        <v>4336</v>
      </c>
      <c r="B868" s="29" t="n">
        <v>864</v>
      </c>
      <c r="C868" s="29" t="s">
        <v>1927</v>
      </c>
      <c r="D868" s="29" t="s">
        <v>563</v>
      </c>
      <c r="E868" s="29" t="s">
        <v>206</v>
      </c>
      <c r="F868" s="29"/>
      <c r="G868" s="30" t="n">
        <v>45199</v>
      </c>
      <c r="H868" s="29" t="s">
        <v>177</v>
      </c>
      <c r="I868" s="29" t="s">
        <v>1314</v>
      </c>
      <c r="J868" s="29" t="s">
        <v>166</v>
      </c>
      <c r="K868" s="31" t="n">
        <v>37.3</v>
      </c>
      <c r="L868" s="31" t="n">
        <v>12.8</v>
      </c>
      <c r="M868" s="29" t="s">
        <v>199</v>
      </c>
      <c r="N868" s="29" t="n">
        <v>24</v>
      </c>
      <c r="O868" s="29" t="s">
        <v>4337</v>
      </c>
      <c r="P868" s="29" t="s">
        <v>4338</v>
      </c>
      <c r="Q868" s="29" t="s">
        <v>240</v>
      </c>
      <c r="R868" s="29" t="s">
        <v>171</v>
      </c>
      <c r="S868" s="29" t="s">
        <v>241</v>
      </c>
      <c r="T868" s="30" t="n">
        <v>45992</v>
      </c>
      <c r="U868" s="29" t="n">
        <v>2026</v>
      </c>
      <c r="V868" s="29"/>
    </row>
    <row r="869" customFormat="false" ht="15" hidden="false" customHeight="true" outlineLevel="0" collapsed="false">
      <c r="A869" s="26" t="s">
        <v>4339</v>
      </c>
      <c r="B869" s="26" t="n">
        <v>865</v>
      </c>
      <c r="C869" s="26" t="s">
        <v>4340</v>
      </c>
      <c r="D869" s="26" t="s">
        <v>712</v>
      </c>
      <c r="E869" s="26" t="s">
        <v>206</v>
      </c>
      <c r="F869" s="26"/>
      <c r="G869" s="27" t="n">
        <v>45201</v>
      </c>
      <c r="H869" s="26" t="s">
        <v>177</v>
      </c>
      <c r="I869" s="26" t="s">
        <v>858</v>
      </c>
      <c r="J869" s="26" t="s">
        <v>229</v>
      </c>
      <c r="K869" s="28" t="n">
        <v>43.1</v>
      </c>
      <c r="L869" s="28" t="n">
        <v>14</v>
      </c>
      <c r="M869" s="26" t="s">
        <v>900</v>
      </c>
      <c r="N869" s="26" t="n">
        <v>40</v>
      </c>
      <c r="O869" s="26" t="s">
        <v>4341</v>
      </c>
      <c r="P869" s="26" t="s">
        <v>4342</v>
      </c>
      <c r="Q869" s="26" t="s">
        <v>232</v>
      </c>
      <c r="R869" s="26" t="s">
        <v>183</v>
      </c>
      <c r="S869" s="26" t="s">
        <v>233</v>
      </c>
      <c r="T869" s="27" t="n">
        <v>46003</v>
      </c>
      <c r="U869" s="26" t="n">
        <v>2026</v>
      </c>
      <c r="V869" s="26"/>
    </row>
    <row r="870" customFormat="false" ht="15" hidden="false" customHeight="true" outlineLevel="0" collapsed="false">
      <c r="A870" s="29" t="s">
        <v>4343</v>
      </c>
      <c r="B870" s="29" t="n">
        <v>866</v>
      </c>
      <c r="C870" s="29" t="s">
        <v>483</v>
      </c>
      <c r="D870" s="29" t="s">
        <v>2371</v>
      </c>
      <c r="E870" s="29" t="s">
        <v>226</v>
      </c>
      <c r="F870" s="29" t="s">
        <v>4344</v>
      </c>
      <c r="G870" s="30" t="n">
        <v>45201</v>
      </c>
      <c r="H870" s="29" t="s">
        <v>177</v>
      </c>
      <c r="I870" s="29" t="s">
        <v>2817</v>
      </c>
      <c r="J870" s="29" t="s">
        <v>345</v>
      </c>
      <c r="K870" s="31" t="n">
        <v>58.7</v>
      </c>
      <c r="L870" s="31" t="n">
        <v>17.5</v>
      </c>
      <c r="M870" s="29" t="s">
        <v>199</v>
      </c>
      <c r="N870" s="29" t="n">
        <v>28</v>
      </c>
      <c r="O870" s="29" t="s">
        <v>4345</v>
      </c>
      <c r="P870" s="29" t="s">
        <v>4346</v>
      </c>
      <c r="Q870" s="29" t="s">
        <v>182</v>
      </c>
      <c r="R870" s="29" t="s">
        <v>183</v>
      </c>
      <c r="S870" s="29" t="s">
        <v>184</v>
      </c>
      <c r="T870" s="30" t="n">
        <v>45995</v>
      </c>
      <c r="U870" s="29" t="n">
        <v>2026</v>
      </c>
      <c r="V870" s="29"/>
    </row>
    <row r="871" customFormat="false" ht="15" hidden="false" customHeight="true" outlineLevel="0" collapsed="false">
      <c r="A871" s="26" t="s">
        <v>4347</v>
      </c>
      <c r="B871" s="26" t="n">
        <v>867</v>
      </c>
      <c r="C871" s="26" t="s">
        <v>2481</v>
      </c>
      <c r="D871" s="26" t="s">
        <v>2546</v>
      </c>
      <c r="E871" s="26" t="s">
        <v>267</v>
      </c>
      <c r="F871" s="26" t="s">
        <v>4348</v>
      </c>
      <c r="G871" s="27" t="n">
        <v>45202</v>
      </c>
      <c r="H871" s="26" t="s">
        <v>295</v>
      </c>
      <c r="I871" s="26" t="s">
        <v>707</v>
      </c>
      <c r="J871" s="26" t="s">
        <v>383</v>
      </c>
      <c r="K871" s="28" t="n">
        <v>32.4</v>
      </c>
      <c r="L871" s="28" t="n">
        <v>9.3</v>
      </c>
      <c r="M871" s="26" t="s">
        <v>209</v>
      </c>
      <c r="N871" s="26" t="n">
        <v>50</v>
      </c>
      <c r="O871" s="26" t="s">
        <v>4349</v>
      </c>
      <c r="P871" s="26" t="s">
        <v>4350</v>
      </c>
      <c r="Q871" s="26" t="s">
        <v>299</v>
      </c>
      <c r="R871" s="26" t="s">
        <v>171</v>
      </c>
      <c r="S871" s="26" t="s">
        <v>300</v>
      </c>
      <c r="T871" s="27" t="n">
        <v>45997</v>
      </c>
      <c r="U871" s="26" t="n">
        <v>2026</v>
      </c>
      <c r="V871" s="26"/>
    </row>
    <row r="872" customFormat="false" ht="15" hidden="false" customHeight="true" outlineLevel="0" collapsed="false">
      <c r="A872" s="29" t="s">
        <v>4351</v>
      </c>
      <c r="B872" s="29" t="n">
        <v>868</v>
      </c>
      <c r="C872" s="29" t="s">
        <v>4199</v>
      </c>
      <c r="D872" s="29" t="s">
        <v>483</v>
      </c>
      <c r="E872" s="29" t="s">
        <v>311</v>
      </c>
      <c r="F872" s="29" t="s">
        <v>4352</v>
      </c>
      <c r="G872" s="30" t="n">
        <v>45204</v>
      </c>
      <c r="H872" s="29" t="s">
        <v>177</v>
      </c>
      <c r="I872" s="29" t="s">
        <v>1353</v>
      </c>
      <c r="J872" s="29" t="s">
        <v>218</v>
      </c>
      <c r="K872" s="31" t="n">
        <v>45.2</v>
      </c>
      <c r="L872" s="31" t="n">
        <v>13.8</v>
      </c>
      <c r="M872" s="29" t="s">
        <v>179</v>
      </c>
      <c r="N872" s="29" t="n">
        <v>24</v>
      </c>
      <c r="O872" s="29" t="s">
        <v>4353</v>
      </c>
      <c r="P872" s="29" t="s">
        <v>4354</v>
      </c>
      <c r="Q872" s="29" t="s">
        <v>202</v>
      </c>
      <c r="R872" s="29" t="s">
        <v>171</v>
      </c>
      <c r="S872" s="29" t="s">
        <v>203</v>
      </c>
      <c r="T872" s="30" t="n">
        <v>46014</v>
      </c>
      <c r="U872" s="29" t="n">
        <v>2026</v>
      </c>
      <c r="V872" s="29"/>
    </row>
    <row r="873" customFormat="false" ht="15" hidden="false" customHeight="true" outlineLevel="0" collapsed="false">
      <c r="A873" s="26" t="s">
        <v>4355</v>
      </c>
      <c r="B873" s="26" t="n">
        <v>869</v>
      </c>
      <c r="C873" s="26" t="s">
        <v>193</v>
      </c>
      <c r="D873" s="26" t="s">
        <v>3651</v>
      </c>
      <c r="E873" s="26" t="s">
        <v>188</v>
      </c>
      <c r="F873" s="26"/>
      <c r="G873" s="27" t="n">
        <v>45204</v>
      </c>
      <c r="H873" s="26" t="s">
        <v>295</v>
      </c>
      <c r="I873" s="26" t="s">
        <v>1885</v>
      </c>
      <c r="J873" s="26" t="s">
        <v>198</v>
      </c>
      <c r="K873" s="28" t="n">
        <v>49.8</v>
      </c>
      <c r="L873" s="28" t="n">
        <v>15.7</v>
      </c>
      <c r="M873" s="26" t="s">
        <v>276</v>
      </c>
      <c r="N873" s="26" t="n">
        <v>50</v>
      </c>
      <c r="O873" s="26" t="s">
        <v>4356</v>
      </c>
      <c r="P873" s="26" t="s">
        <v>4357</v>
      </c>
      <c r="Q873" s="26" t="s">
        <v>212</v>
      </c>
      <c r="R873" s="26" t="s">
        <v>171</v>
      </c>
      <c r="S873" s="26" t="s">
        <v>213</v>
      </c>
      <c r="T873" s="27" t="n">
        <v>45999</v>
      </c>
      <c r="U873" s="26" t="n">
        <v>2026</v>
      </c>
      <c r="V873" s="26"/>
    </row>
    <row r="874" customFormat="false" ht="15" hidden="false" customHeight="true" outlineLevel="0" collapsed="false">
      <c r="A874" s="29" t="s">
        <v>4358</v>
      </c>
      <c r="B874" s="29" t="n">
        <v>870</v>
      </c>
      <c r="C874" s="29" t="s">
        <v>292</v>
      </c>
      <c r="D874" s="29" t="s">
        <v>3797</v>
      </c>
      <c r="E874" s="29" t="s">
        <v>245</v>
      </c>
      <c r="F874" s="29" t="s">
        <v>294</v>
      </c>
      <c r="G874" s="30" t="n">
        <v>45205</v>
      </c>
      <c r="H874" s="29" t="s">
        <v>164</v>
      </c>
      <c r="I874" s="29" t="s">
        <v>1716</v>
      </c>
      <c r="J874" s="29" t="s">
        <v>229</v>
      </c>
      <c r="K874" s="31" t="n">
        <v>25.2</v>
      </c>
      <c r="L874" s="31" t="n">
        <v>7.5</v>
      </c>
      <c r="M874" s="29" t="s">
        <v>209</v>
      </c>
      <c r="N874" s="29" t="n">
        <v>28</v>
      </c>
      <c r="O874" s="29" t="s">
        <v>4359</v>
      </c>
      <c r="P874" s="29" t="s">
        <v>4360</v>
      </c>
      <c r="Q874" s="29" t="s">
        <v>454</v>
      </c>
      <c r="R874" s="29" t="s">
        <v>171</v>
      </c>
      <c r="S874" s="29" t="s">
        <v>455</v>
      </c>
      <c r="T874" s="29"/>
      <c r="U874" s="29" t="n">
        <v>2024</v>
      </c>
      <c r="V874" s="29"/>
    </row>
    <row r="875" customFormat="false" ht="15" hidden="false" customHeight="true" outlineLevel="0" collapsed="false">
      <c r="A875" s="26" t="s">
        <v>4361</v>
      </c>
      <c r="B875" s="26" t="n">
        <v>871</v>
      </c>
      <c r="C875" s="26" t="s">
        <v>1133</v>
      </c>
      <c r="D875" s="26" t="s">
        <v>1571</v>
      </c>
      <c r="E875" s="26" t="s">
        <v>188</v>
      </c>
      <c r="F875" s="26"/>
      <c r="G875" s="27" t="n">
        <v>45206</v>
      </c>
      <c r="H875" s="26" t="s">
        <v>177</v>
      </c>
      <c r="I875" s="26" t="s">
        <v>2433</v>
      </c>
      <c r="J875" s="26" t="s">
        <v>198</v>
      </c>
      <c r="K875" s="28" t="n">
        <v>60.4</v>
      </c>
      <c r="L875" s="28" t="n">
        <v>21.3</v>
      </c>
      <c r="M875" s="26" t="s">
        <v>179</v>
      </c>
      <c r="N875" s="26" t="n">
        <v>40</v>
      </c>
      <c r="O875" s="26" t="s">
        <v>4362</v>
      </c>
      <c r="P875" s="26" t="s">
        <v>4363</v>
      </c>
      <c r="Q875" s="26" t="s">
        <v>170</v>
      </c>
      <c r="R875" s="26" t="s">
        <v>171</v>
      </c>
      <c r="S875" s="26" t="s">
        <v>172</v>
      </c>
      <c r="T875" s="27" t="n">
        <v>46010</v>
      </c>
      <c r="U875" s="26" t="n">
        <v>2026</v>
      </c>
      <c r="V875" s="26"/>
    </row>
    <row r="876" customFormat="false" ht="15" hidden="false" customHeight="true" outlineLevel="0" collapsed="false">
      <c r="A876" s="29" t="s">
        <v>4364</v>
      </c>
      <c r="B876" s="29" t="n">
        <v>872</v>
      </c>
      <c r="C876" s="29" t="s">
        <v>4365</v>
      </c>
      <c r="D876" s="29" t="s">
        <v>4366</v>
      </c>
      <c r="E876" s="29" t="s">
        <v>188</v>
      </c>
      <c r="F876" s="29"/>
      <c r="G876" s="30" t="n">
        <v>45206</v>
      </c>
      <c r="H876" s="29" t="s">
        <v>177</v>
      </c>
      <c r="I876" s="29" t="s">
        <v>438</v>
      </c>
      <c r="J876" s="29" t="s">
        <v>345</v>
      </c>
      <c r="K876" s="31" t="n">
        <v>57.6</v>
      </c>
      <c r="L876" s="31" t="n">
        <v>18.8</v>
      </c>
      <c r="M876" s="29" t="s">
        <v>209</v>
      </c>
      <c r="N876" s="29" t="n">
        <v>24</v>
      </c>
      <c r="O876" s="29" t="s">
        <v>4367</v>
      </c>
      <c r="P876" s="29" t="s">
        <v>4368</v>
      </c>
      <c r="Q876" s="29" t="s">
        <v>170</v>
      </c>
      <c r="R876" s="29" t="s">
        <v>171</v>
      </c>
      <c r="S876" s="29" t="s">
        <v>172</v>
      </c>
      <c r="T876" s="30" t="n">
        <v>46017</v>
      </c>
      <c r="U876" s="29" t="n">
        <v>2026</v>
      </c>
      <c r="V876" s="29"/>
    </row>
    <row r="877" customFormat="false" ht="15" hidden="false" customHeight="true" outlineLevel="0" collapsed="false">
      <c r="A877" s="26" t="s">
        <v>4369</v>
      </c>
      <c r="B877" s="26" t="n">
        <v>873</v>
      </c>
      <c r="C877" s="26" t="s">
        <v>3902</v>
      </c>
      <c r="D877" s="26" t="s">
        <v>4370</v>
      </c>
      <c r="E877" s="26" t="s">
        <v>245</v>
      </c>
      <c r="F877" s="26" t="s">
        <v>4371</v>
      </c>
      <c r="G877" s="27" t="n">
        <v>45206</v>
      </c>
      <c r="H877" s="26" t="s">
        <v>177</v>
      </c>
      <c r="I877" s="26" t="s">
        <v>1395</v>
      </c>
      <c r="J877" s="26" t="s">
        <v>166</v>
      </c>
      <c r="K877" s="28" t="n">
        <v>30.7</v>
      </c>
      <c r="L877" s="28" t="n">
        <v>10.2</v>
      </c>
      <c r="M877" s="26" t="s">
        <v>167</v>
      </c>
      <c r="N877" s="26" t="n">
        <v>50</v>
      </c>
      <c r="O877" s="26" t="s">
        <v>4372</v>
      </c>
      <c r="P877" s="26" t="s">
        <v>4373</v>
      </c>
      <c r="Q877" s="26" t="s">
        <v>202</v>
      </c>
      <c r="R877" s="26" t="s">
        <v>171</v>
      </c>
      <c r="S877" s="26" t="s">
        <v>203</v>
      </c>
      <c r="T877" s="27" t="n">
        <v>46000</v>
      </c>
      <c r="U877" s="26" t="n">
        <v>2026</v>
      </c>
      <c r="V877" s="26"/>
    </row>
    <row r="878" customFormat="false" ht="15" hidden="false" customHeight="true" outlineLevel="0" collapsed="false">
      <c r="A878" s="29" t="s">
        <v>4374</v>
      </c>
      <c r="B878" s="29" t="n">
        <v>874</v>
      </c>
      <c r="C878" s="29" t="s">
        <v>333</v>
      </c>
      <c r="D878" s="29" t="s">
        <v>4375</v>
      </c>
      <c r="E878" s="29" t="s">
        <v>245</v>
      </c>
      <c r="F878" s="29" t="s">
        <v>2538</v>
      </c>
      <c r="G878" s="30" t="n">
        <v>45206</v>
      </c>
      <c r="H878" s="29" t="s">
        <v>177</v>
      </c>
      <c r="I878" s="29" t="s">
        <v>2688</v>
      </c>
      <c r="J878" s="29" t="s">
        <v>198</v>
      </c>
      <c r="K878" s="31" t="n">
        <v>56.3</v>
      </c>
      <c r="L878" s="31" t="n">
        <v>19.7</v>
      </c>
      <c r="M878" s="29" t="s">
        <v>209</v>
      </c>
      <c r="N878" s="29" t="n">
        <v>32</v>
      </c>
      <c r="O878" s="29" t="s">
        <v>4376</v>
      </c>
      <c r="P878" s="29" t="s">
        <v>4377</v>
      </c>
      <c r="Q878" s="29" t="s">
        <v>454</v>
      </c>
      <c r="R878" s="29" t="s">
        <v>171</v>
      </c>
      <c r="S878" s="29" t="s">
        <v>455</v>
      </c>
      <c r="T878" s="30" t="n">
        <v>45997</v>
      </c>
      <c r="U878" s="29" t="n">
        <v>2026</v>
      </c>
      <c r="V878" s="29"/>
    </row>
    <row r="879" customFormat="false" ht="15" hidden="false" customHeight="true" outlineLevel="0" collapsed="false">
      <c r="A879" s="26" t="s">
        <v>4378</v>
      </c>
      <c r="B879" s="26" t="n">
        <v>875</v>
      </c>
      <c r="C879" s="26" t="s">
        <v>1439</v>
      </c>
      <c r="D879" s="26" t="s">
        <v>256</v>
      </c>
      <c r="E879" s="26" t="s">
        <v>188</v>
      </c>
      <c r="F879" s="26"/>
      <c r="G879" s="27" t="n">
        <v>45207</v>
      </c>
      <c r="H879" s="26" t="s">
        <v>177</v>
      </c>
      <c r="I879" s="26" t="s">
        <v>2228</v>
      </c>
      <c r="J879" s="26" t="s">
        <v>322</v>
      </c>
      <c r="K879" s="28" t="n">
        <v>31.7</v>
      </c>
      <c r="L879" s="28" t="n">
        <v>10.4</v>
      </c>
      <c r="M879" s="26" t="s">
        <v>199</v>
      </c>
      <c r="N879" s="26" t="n">
        <v>36</v>
      </c>
      <c r="O879" s="26" t="s">
        <v>4379</v>
      </c>
      <c r="P879" s="26" t="s">
        <v>4380</v>
      </c>
      <c r="Q879" s="26" t="s">
        <v>454</v>
      </c>
      <c r="R879" s="26" t="s">
        <v>171</v>
      </c>
      <c r="S879" s="26" t="s">
        <v>455</v>
      </c>
      <c r="T879" s="27" t="n">
        <v>46002</v>
      </c>
      <c r="U879" s="26" t="n">
        <v>2026</v>
      </c>
      <c r="V879" s="26"/>
    </row>
    <row r="880" customFormat="false" ht="15" hidden="false" customHeight="true" outlineLevel="0" collapsed="false">
      <c r="A880" s="29" t="s">
        <v>4381</v>
      </c>
      <c r="B880" s="29" t="n">
        <v>876</v>
      </c>
      <c r="C880" s="29" t="s">
        <v>3174</v>
      </c>
      <c r="D880" s="29" t="s">
        <v>525</v>
      </c>
      <c r="E880" s="29" t="s">
        <v>188</v>
      </c>
      <c r="F880" s="29"/>
      <c r="G880" s="30" t="n">
        <v>45207</v>
      </c>
      <c r="H880" s="29" t="s">
        <v>295</v>
      </c>
      <c r="I880" s="29" t="s">
        <v>864</v>
      </c>
      <c r="J880" s="29" t="s">
        <v>198</v>
      </c>
      <c r="K880" s="31" t="n">
        <v>37.9</v>
      </c>
      <c r="L880" s="31" t="n">
        <v>11.5</v>
      </c>
      <c r="M880" s="29" t="s">
        <v>249</v>
      </c>
      <c r="N880" s="29" t="n">
        <v>45</v>
      </c>
      <c r="O880" s="29" t="s">
        <v>4382</v>
      </c>
      <c r="P880" s="29" t="s">
        <v>4383</v>
      </c>
      <c r="Q880" s="29" t="s">
        <v>170</v>
      </c>
      <c r="R880" s="29" t="s">
        <v>171</v>
      </c>
      <c r="S880" s="29" t="s">
        <v>172</v>
      </c>
      <c r="T880" s="30" t="n">
        <v>46007</v>
      </c>
      <c r="U880" s="29" t="n">
        <v>2026</v>
      </c>
      <c r="V880" s="29"/>
    </row>
    <row r="881" customFormat="false" ht="15" hidden="false" customHeight="true" outlineLevel="0" collapsed="false">
      <c r="A881" s="26" t="s">
        <v>4384</v>
      </c>
      <c r="B881" s="26" t="n">
        <v>877</v>
      </c>
      <c r="C881" s="26" t="s">
        <v>4385</v>
      </c>
      <c r="D881" s="26" t="s">
        <v>582</v>
      </c>
      <c r="E881" s="26" t="s">
        <v>195</v>
      </c>
      <c r="F881" s="26" t="s">
        <v>4386</v>
      </c>
      <c r="G881" s="27" t="n">
        <v>45207</v>
      </c>
      <c r="H881" s="26" t="s">
        <v>177</v>
      </c>
      <c r="I881" s="26" t="s">
        <v>4387</v>
      </c>
      <c r="J881" s="26" t="s">
        <v>270</v>
      </c>
      <c r="K881" s="28" t="n">
        <v>26.6</v>
      </c>
      <c r="L881" s="28" t="n">
        <v>9.2</v>
      </c>
      <c r="M881" s="26" t="s">
        <v>199</v>
      </c>
      <c r="N881" s="26" t="n">
        <v>32</v>
      </c>
      <c r="O881" s="26" t="s">
        <v>4388</v>
      </c>
      <c r="P881" s="26" t="s">
        <v>4389</v>
      </c>
      <c r="Q881" s="26" t="s">
        <v>299</v>
      </c>
      <c r="R881" s="26" t="s">
        <v>171</v>
      </c>
      <c r="S881" s="26" t="s">
        <v>300</v>
      </c>
      <c r="T881" s="27" t="n">
        <v>45998</v>
      </c>
      <c r="U881" s="26" t="n">
        <v>2026</v>
      </c>
      <c r="V881" s="26"/>
    </row>
    <row r="882" customFormat="false" ht="15" hidden="false" customHeight="true" outlineLevel="0" collapsed="false">
      <c r="A882" s="29" t="s">
        <v>4390</v>
      </c>
      <c r="B882" s="29" t="n">
        <v>878</v>
      </c>
      <c r="C882" s="29" t="s">
        <v>186</v>
      </c>
      <c r="D882" s="29" t="s">
        <v>362</v>
      </c>
      <c r="E882" s="29" t="s">
        <v>162</v>
      </c>
      <c r="F882" s="29" t="s">
        <v>836</v>
      </c>
      <c r="G882" s="30" t="n">
        <v>45207</v>
      </c>
      <c r="H882" s="29" t="s">
        <v>164</v>
      </c>
      <c r="I882" s="29" t="s">
        <v>473</v>
      </c>
      <c r="J882" s="29" t="s">
        <v>166</v>
      </c>
      <c r="K882" s="31" t="n">
        <v>49.9</v>
      </c>
      <c r="L882" s="31" t="n">
        <v>16.6</v>
      </c>
      <c r="M882" s="29" t="s">
        <v>179</v>
      </c>
      <c r="N882" s="29" t="n">
        <v>36</v>
      </c>
      <c r="O882" s="29" t="s">
        <v>4391</v>
      </c>
      <c r="P882" s="29" t="s">
        <v>4392</v>
      </c>
      <c r="Q882" s="29" t="s">
        <v>170</v>
      </c>
      <c r="R882" s="29" t="s">
        <v>171</v>
      </c>
      <c r="S882" s="29" t="s">
        <v>172</v>
      </c>
      <c r="T882" s="29"/>
      <c r="U882" s="29" t="n">
        <v>2024</v>
      </c>
      <c r="V882" s="29"/>
    </row>
    <row r="883" customFormat="false" ht="15" hidden="false" customHeight="true" outlineLevel="0" collapsed="false">
      <c r="A883" s="26" t="s">
        <v>4393</v>
      </c>
      <c r="B883" s="26" t="n">
        <v>879</v>
      </c>
      <c r="C883" s="26" t="s">
        <v>1076</v>
      </c>
      <c r="D883" s="26" t="s">
        <v>2237</v>
      </c>
      <c r="E883" s="26" t="s">
        <v>162</v>
      </c>
      <c r="F883" s="26" t="s">
        <v>4394</v>
      </c>
      <c r="G883" s="27" t="n">
        <v>45207</v>
      </c>
      <c r="H883" s="26" t="s">
        <v>177</v>
      </c>
      <c r="I883" s="26" t="s">
        <v>4395</v>
      </c>
      <c r="J883" s="26" t="s">
        <v>208</v>
      </c>
      <c r="K883" s="28" t="n">
        <v>20.3</v>
      </c>
      <c r="L883" s="28" t="n">
        <v>5.7</v>
      </c>
      <c r="M883" s="26" t="s">
        <v>167</v>
      </c>
      <c r="N883" s="26" t="n">
        <v>32</v>
      </c>
      <c r="O883" s="26" t="s">
        <v>4396</v>
      </c>
      <c r="P883" s="26" t="s">
        <v>4397</v>
      </c>
      <c r="Q883" s="26" t="s">
        <v>262</v>
      </c>
      <c r="R883" s="26" t="s">
        <v>171</v>
      </c>
      <c r="S883" s="26" t="s">
        <v>263</v>
      </c>
      <c r="T883" s="27" t="n">
        <v>46015</v>
      </c>
      <c r="U883" s="26" t="n">
        <v>2026</v>
      </c>
      <c r="V883" s="26"/>
    </row>
    <row r="884" customFormat="false" ht="15" hidden="false" customHeight="true" outlineLevel="0" collapsed="false">
      <c r="A884" s="29" t="s">
        <v>4398</v>
      </c>
      <c r="B884" s="29" t="n">
        <v>880</v>
      </c>
      <c r="C884" s="29" t="s">
        <v>3034</v>
      </c>
      <c r="D884" s="29" t="s">
        <v>2654</v>
      </c>
      <c r="E884" s="29" t="s">
        <v>311</v>
      </c>
      <c r="F884" s="29" t="s">
        <v>4399</v>
      </c>
      <c r="G884" s="30" t="n">
        <v>45208</v>
      </c>
      <c r="H884" s="29" t="s">
        <v>177</v>
      </c>
      <c r="I884" s="29" t="s">
        <v>2334</v>
      </c>
      <c r="J884" s="29" t="s">
        <v>345</v>
      </c>
      <c r="K884" s="31" t="n">
        <v>43.5</v>
      </c>
      <c r="L884" s="31" t="n">
        <v>14.6</v>
      </c>
      <c r="M884" s="29" t="s">
        <v>179</v>
      </c>
      <c r="N884" s="29" t="n">
        <v>40</v>
      </c>
      <c r="O884" s="29" t="s">
        <v>4400</v>
      </c>
      <c r="P884" s="29" t="s">
        <v>4401</v>
      </c>
      <c r="Q884" s="29" t="s">
        <v>252</v>
      </c>
      <c r="R884" s="29" t="s">
        <v>171</v>
      </c>
      <c r="S884" s="29" t="s">
        <v>253</v>
      </c>
      <c r="T884" s="30" t="n">
        <v>46014</v>
      </c>
      <c r="U884" s="29" t="n">
        <v>2026</v>
      </c>
      <c r="V884" s="29"/>
    </row>
    <row r="885" customFormat="false" ht="15" hidden="false" customHeight="true" outlineLevel="0" collapsed="false">
      <c r="A885" s="26" t="s">
        <v>4402</v>
      </c>
      <c r="B885" s="26" t="n">
        <v>881</v>
      </c>
      <c r="C885" s="26" t="s">
        <v>1711</v>
      </c>
      <c r="D885" s="26" t="s">
        <v>1531</v>
      </c>
      <c r="E885" s="26" t="s">
        <v>188</v>
      </c>
      <c r="F885" s="26"/>
      <c r="G885" s="27" t="n">
        <v>45208</v>
      </c>
      <c r="H885" s="26" t="s">
        <v>177</v>
      </c>
      <c r="I885" s="26" t="s">
        <v>3722</v>
      </c>
      <c r="J885" s="26" t="s">
        <v>259</v>
      </c>
      <c r="K885" s="28" t="n">
        <v>29.8</v>
      </c>
      <c r="L885" s="28" t="n">
        <v>10.6</v>
      </c>
      <c r="M885" s="26" t="s">
        <v>314</v>
      </c>
      <c r="N885" s="26" t="n">
        <v>50</v>
      </c>
      <c r="O885" s="26" t="s">
        <v>4403</v>
      </c>
      <c r="P885" s="26" t="s">
        <v>4404</v>
      </c>
      <c r="Q885" s="26" t="s">
        <v>252</v>
      </c>
      <c r="R885" s="26" t="s">
        <v>171</v>
      </c>
      <c r="S885" s="26" t="s">
        <v>253</v>
      </c>
      <c r="T885" s="27" t="n">
        <v>46005</v>
      </c>
      <c r="U885" s="26" t="n">
        <v>2026</v>
      </c>
      <c r="V885" s="26"/>
    </row>
    <row r="886" customFormat="false" ht="15" hidden="false" customHeight="true" outlineLevel="0" collapsed="false">
      <c r="A886" s="29" t="s">
        <v>4405</v>
      </c>
      <c r="B886" s="29" t="n">
        <v>882</v>
      </c>
      <c r="C886" s="29" t="s">
        <v>4114</v>
      </c>
      <c r="D886" s="29" t="s">
        <v>719</v>
      </c>
      <c r="E886" s="29" t="s">
        <v>226</v>
      </c>
      <c r="F886" s="29" t="s">
        <v>4406</v>
      </c>
      <c r="G886" s="30" t="n">
        <v>45209</v>
      </c>
      <c r="H886" s="29" t="s">
        <v>177</v>
      </c>
      <c r="I886" s="29" t="s">
        <v>3863</v>
      </c>
      <c r="J886" s="29" t="s">
        <v>198</v>
      </c>
      <c r="K886" s="31" t="n">
        <v>49.7</v>
      </c>
      <c r="L886" s="31" t="n">
        <v>17.2</v>
      </c>
      <c r="M886" s="29" t="s">
        <v>276</v>
      </c>
      <c r="N886" s="29" t="n">
        <v>32</v>
      </c>
      <c r="O886" s="29" t="s">
        <v>4407</v>
      </c>
      <c r="P886" s="29" t="s">
        <v>4408</v>
      </c>
      <c r="Q886" s="29" t="s">
        <v>170</v>
      </c>
      <c r="R886" s="29" t="s">
        <v>171</v>
      </c>
      <c r="S886" s="29" t="s">
        <v>172</v>
      </c>
      <c r="T886" s="30" t="n">
        <v>46015</v>
      </c>
      <c r="U886" s="29" t="n">
        <v>2026</v>
      </c>
      <c r="V886" s="29"/>
    </row>
    <row r="887" customFormat="false" ht="15" hidden="false" customHeight="true" outlineLevel="0" collapsed="false">
      <c r="A887" s="26" t="s">
        <v>4409</v>
      </c>
      <c r="B887" s="26" t="n">
        <v>883</v>
      </c>
      <c r="C887" s="26" t="s">
        <v>4410</v>
      </c>
      <c r="D887" s="26" t="s">
        <v>194</v>
      </c>
      <c r="E887" s="26" t="s">
        <v>226</v>
      </c>
      <c r="F887" s="26" t="s">
        <v>4411</v>
      </c>
      <c r="G887" s="27" t="n">
        <v>45209</v>
      </c>
      <c r="H887" s="26" t="s">
        <v>177</v>
      </c>
      <c r="I887" s="26" t="s">
        <v>432</v>
      </c>
      <c r="J887" s="26" t="s">
        <v>345</v>
      </c>
      <c r="K887" s="28" t="n">
        <v>32.1</v>
      </c>
      <c r="L887" s="28" t="n">
        <v>10.8</v>
      </c>
      <c r="M887" s="26" t="s">
        <v>209</v>
      </c>
      <c r="N887" s="26" t="n">
        <v>40</v>
      </c>
      <c r="O887" s="26" t="s">
        <v>4412</v>
      </c>
      <c r="P887" s="26" t="s">
        <v>4413</v>
      </c>
      <c r="Q887" s="26" t="s">
        <v>240</v>
      </c>
      <c r="R887" s="26" t="s">
        <v>171</v>
      </c>
      <c r="S887" s="26" t="s">
        <v>241</v>
      </c>
      <c r="T887" s="27" t="n">
        <v>46016</v>
      </c>
      <c r="U887" s="26" t="n">
        <v>2026</v>
      </c>
      <c r="V887" s="26"/>
    </row>
    <row r="888" customFormat="false" ht="15" hidden="false" customHeight="true" outlineLevel="0" collapsed="false">
      <c r="A888" s="29" t="s">
        <v>4414</v>
      </c>
      <c r="B888" s="29" t="n">
        <v>884</v>
      </c>
      <c r="C888" s="29" t="s">
        <v>3634</v>
      </c>
      <c r="D888" s="29" t="s">
        <v>1180</v>
      </c>
      <c r="E888" s="29" t="s">
        <v>188</v>
      </c>
      <c r="F888" s="29"/>
      <c r="G888" s="30" t="n">
        <v>45209</v>
      </c>
      <c r="H888" s="29" t="s">
        <v>177</v>
      </c>
      <c r="I888" s="29" t="s">
        <v>4415</v>
      </c>
      <c r="J888" s="29" t="s">
        <v>208</v>
      </c>
      <c r="K888" s="31" t="n">
        <v>27.3</v>
      </c>
      <c r="L888" s="31" t="n">
        <v>9.1</v>
      </c>
      <c r="M888" s="29" t="s">
        <v>199</v>
      </c>
      <c r="N888" s="29" t="n">
        <v>28</v>
      </c>
      <c r="O888" s="29" t="s">
        <v>4416</v>
      </c>
      <c r="P888" s="29" t="s">
        <v>4417</v>
      </c>
      <c r="Q888" s="29" t="s">
        <v>170</v>
      </c>
      <c r="R888" s="29" t="s">
        <v>171</v>
      </c>
      <c r="S888" s="29" t="s">
        <v>172</v>
      </c>
      <c r="T888" s="30" t="n">
        <v>46018</v>
      </c>
      <c r="U888" s="29" t="n">
        <v>2026</v>
      </c>
      <c r="V888" s="29"/>
    </row>
    <row r="889" customFormat="false" ht="15" hidden="false" customHeight="true" outlineLevel="0" collapsed="false">
      <c r="A889" s="26" t="s">
        <v>4418</v>
      </c>
      <c r="B889" s="26" t="n">
        <v>885</v>
      </c>
      <c r="C889" s="26" t="s">
        <v>736</v>
      </c>
      <c r="D889" s="26" t="s">
        <v>4419</v>
      </c>
      <c r="E889" s="26" t="s">
        <v>206</v>
      </c>
      <c r="F889" s="26"/>
      <c r="G889" s="27" t="n">
        <v>45210</v>
      </c>
      <c r="H889" s="26" t="s">
        <v>177</v>
      </c>
      <c r="I889" s="26" t="s">
        <v>4420</v>
      </c>
      <c r="J889" s="26" t="s">
        <v>166</v>
      </c>
      <c r="K889" s="28" t="n">
        <v>41</v>
      </c>
      <c r="L889" s="28" t="n">
        <v>11.6</v>
      </c>
      <c r="M889" s="26" t="s">
        <v>179</v>
      </c>
      <c r="N889" s="26" t="n">
        <v>50</v>
      </c>
      <c r="O889" s="26" t="s">
        <v>4421</v>
      </c>
      <c r="P889" s="26" t="s">
        <v>4422</v>
      </c>
      <c r="Q889" s="26" t="s">
        <v>221</v>
      </c>
      <c r="R889" s="26" t="s">
        <v>183</v>
      </c>
      <c r="S889" s="26" t="s">
        <v>222</v>
      </c>
      <c r="T889" s="27" t="n">
        <v>46002</v>
      </c>
      <c r="U889" s="26" t="n">
        <v>2026</v>
      </c>
      <c r="V889" s="26"/>
    </row>
    <row r="890" customFormat="false" ht="15" hidden="false" customHeight="true" outlineLevel="0" collapsed="false">
      <c r="A890" s="29" t="s">
        <v>4423</v>
      </c>
      <c r="B890" s="29" t="n">
        <v>886</v>
      </c>
      <c r="C890" s="29" t="s">
        <v>1811</v>
      </c>
      <c r="D890" s="29" t="s">
        <v>2153</v>
      </c>
      <c r="E890" s="29" t="s">
        <v>188</v>
      </c>
      <c r="F890" s="29"/>
      <c r="G890" s="30" t="n">
        <v>45211</v>
      </c>
      <c r="H890" s="29" t="s">
        <v>177</v>
      </c>
      <c r="I890" s="29" t="s">
        <v>4424</v>
      </c>
      <c r="J890" s="29" t="s">
        <v>218</v>
      </c>
      <c r="K890" s="31" t="n">
        <v>18.4</v>
      </c>
      <c r="L890" s="31" t="n">
        <v>5.5</v>
      </c>
      <c r="M890" s="29" t="s">
        <v>209</v>
      </c>
      <c r="N890" s="29" t="n">
        <v>24</v>
      </c>
      <c r="O890" s="29" t="s">
        <v>4425</v>
      </c>
      <c r="P890" s="29" t="s">
        <v>4426</v>
      </c>
      <c r="Q890" s="29" t="s">
        <v>330</v>
      </c>
      <c r="R890" s="29" t="s">
        <v>171</v>
      </c>
      <c r="S890" s="29" t="s">
        <v>331</v>
      </c>
      <c r="T890" s="30" t="n">
        <v>46001</v>
      </c>
      <c r="U890" s="29" t="n">
        <v>2026</v>
      </c>
      <c r="V890" s="29"/>
    </row>
    <row r="891" customFormat="false" ht="15" hidden="false" customHeight="true" outlineLevel="0" collapsed="false">
      <c r="A891" s="26" t="s">
        <v>4427</v>
      </c>
      <c r="B891" s="26" t="n">
        <v>887</v>
      </c>
      <c r="C891" s="26" t="s">
        <v>2307</v>
      </c>
      <c r="D891" s="26" t="s">
        <v>835</v>
      </c>
      <c r="E891" s="26" t="s">
        <v>162</v>
      </c>
      <c r="F891" s="26" t="s">
        <v>4428</v>
      </c>
      <c r="G891" s="27" t="n">
        <v>45212</v>
      </c>
      <c r="H891" s="26" t="s">
        <v>295</v>
      </c>
      <c r="I891" s="26" t="s">
        <v>1853</v>
      </c>
      <c r="J891" s="26" t="s">
        <v>198</v>
      </c>
      <c r="K891" s="28" t="n">
        <v>20.2</v>
      </c>
      <c r="L891" s="28" t="n">
        <v>7.1</v>
      </c>
      <c r="M891" s="26" t="s">
        <v>314</v>
      </c>
      <c r="N891" s="26" t="n">
        <v>40</v>
      </c>
      <c r="O891" s="26" t="s">
        <v>4429</v>
      </c>
      <c r="P891" s="26" t="s">
        <v>4430</v>
      </c>
      <c r="Q891" s="26" t="s">
        <v>299</v>
      </c>
      <c r="R891" s="26" t="s">
        <v>171</v>
      </c>
      <c r="S891" s="26" t="s">
        <v>300</v>
      </c>
      <c r="T891" s="27" t="n">
        <v>45992</v>
      </c>
      <c r="U891" s="26" t="n">
        <v>2026</v>
      </c>
      <c r="V891" s="26"/>
    </row>
    <row r="892" customFormat="false" ht="15" hidden="false" customHeight="true" outlineLevel="0" collapsed="false">
      <c r="A892" s="29" t="s">
        <v>4431</v>
      </c>
      <c r="B892" s="29" t="n">
        <v>888</v>
      </c>
      <c r="C892" s="29" t="s">
        <v>2448</v>
      </c>
      <c r="D892" s="29" t="s">
        <v>835</v>
      </c>
      <c r="E892" s="29" t="s">
        <v>188</v>
      </c>
      <c r="F892" s="29"/>
      <c r="G892" s="30" t="n">
        <v>45212</v>
      </c>
      <c r="H892" s="29" t="s">
        <v>177</v>
      </c>
      <c r="I892" s="29" t="s">
        <v>4432</v>
      </c>
      <c r="J892" s="29" t="s">
        <v>248</v>
      </c>
      <c r="K892" s="31" t="n">
        <v>32</v>
      </c>
      <c r="L892" s="31" t="n">
        <v>11.3</v>
      </c>
      <c r="M892" s="29" t="s">
        <v>167</v>
      </c>
      <c r="N892" s="29" t="n">
        <v>32</v>
      </c>
      <c r="O892" s="29" t="s">
        <v>4433</v>
      </c>
      <c r="P892" s="29" t="s">
        <v>4434</v>
      </c>
      <c r="Q892" s="29" t="s">
        <v>212</v>
      </c>
      <c r="R892" s="29" t="s">
        <v>171</v>
      </c>
      <c r="S892" s="29" t="s">
        <v>213</v>
      </c>
      <c r="T892" s="30" t="n">
        <v>46018</v>
      </c>
      <c r="U892" s="29" t="n">
        <v>2026</v>
      </c>
      <c r="V892" s="29"/>
    </row>
    <row r="893" customFormat="false" ht="15" hidden="false" customHeight="true" outlineLevel="0" collapsed="false">
      <c r="A893" s="26" t="s">
        <v>4435</v>
      </c>
      <c r="B893" s="26" t="n">
        <v>889</v>
      </c>
      <c r="C893" s="26" t="s">
        <v>660</v>
      </c>
      <c r="D893" s="26" t="s">
        <v>4436</v>
      </c>
      <c r="E893" s="26" t="s">
        <v>206</v>
      </c>
      <c r="F893" s="26"/>
      <c r="G893" s="27" t="n">
        <v>45212</v>
      </c>
      <c r="H893" s="26" t="s">
        <v>177</v>
      </c>
      <c r="I893" s="26" t="s">
        <v>1618</v>
      </c>
      <c r="J893" s="26" t="s">
        <v>166</v>
      </c>
      <c r="K893" s="28" t="n">
        <v>27.9</v>
      </c>
      <c r="L893" s="28" t="n">
        <v>7.9</v>
      </c>
      <c r="M893" s="26" t="s">
        <v>179</v>
      </c>
      <c r="N893" s="26" t="n">
        <v>50</v>
      </c>
      <c r="O893" s="26" t="s">
        <v>4437</v>
      </c>
      <c r="P893" s="26" t="s">
        <v>4438</v>
      </c>
      <c r="Q893" s="26" t="s">
        <v>262</v>
      </c>
      <c r="R893" s="26" t="s">
        <v>171</v>
      </c>
      <c r="S893" s="26" t="s">
        <v>263</v>
      </c>
      <c r="T893" s="27" t="n">
        <v>46003</v>
      </c>
      <c r="U893" s="26" t="n">
        <v>2026</v>
      </c>
      <c r="V893" s="26"/>
    </row>
    <row r="894" customFormat="false" ht="15" hidden="false" customHeight="true" outlineLevel="0" collapsed="false">
      <c r="A894" s="29" t="s">
        <v>4439</v>
      </c>
      <c r="B894" s="29" t="n">
        <v>890</v>
      </c>
      <c r="C894" s="29" t="s">
        <v>1191</v>
      </c>
      <c r="D894" s="29" t="s">
        <v>649</v>
      </c>
      <c r="E894" s="29" t="s">
        <v>267</v>
      </c>
      <c r="F894" s="29" t="s">
        <v>4440</v>
      </c>
      <c r="G894" s="30" t="n">
        <v>45213</v>
      </c>
      <c r="H894" s="29" t="s">
        <v>177</v>
      </c>
      <c r="I894" s="29" t="s">
        <v>4085</v>
      </c>
      <c r="J894" s="29" t="s">
        <v>166</v>
      </c>
      <c r="K894" s="31" t="n">
        <v>20.5</v>
      </c>
      <c r="L894" s="31" t="n">
        <v>6.2</v>
      </c>
      <c r="M894" s="29" t="s">
        <v>276</v>
      </c>
      <c r="N894" s="29" t="n">
        <v>24</v>
      </c>
      <c r="O894" s="29" t="s">
        <v>4441</v>
      </c>
      <c r="P894" s="29" t="s">
        <v>4442</v>
      </c>
      <c r="Q894" s="29" t="s">
        <v>252</v>
      </c>
      <c r="R894" s="29" t="s">
        <v>171</v>
      </c>
      <c r="S894" s="29" t="s">
        <v>253</v>
      </c>
      <c r="T894" s="30" t="n">
        <v>46013</v>
      </c>
      <c r="U894" s="29" t="n">
        <v>2026</v>
      </c>
      <c r="V894" s="29"/>
    </row>
    <row r="895" customFormat="false" ht="15" hidden="false" customHeight="true" outlineLevel="0" collapsed="false">
      <c r="A895" s="26" t="s">
        <v>4443</v>
      </c>
      <c r="B895" s="26" t="n">
        <v>891</v>
      </c>
      <c r="C895" s="26" t="s">
        <v>4444</v>
      </c>
      <c r="D895" s="26" t="s">
        <v>889</v>
      </c>
      <c r="E895" s="26" t="s">
        <v>311</v>
      </c>
      <c r="F895" s="26" t="s">
        <v>4445</v>
      </c>
      <c r="G895" s="27" t="n">
        <v>45214</v>
      </c>
      <c r="H895" s="26" t="s">
        <v>177</v>
      </c>
      <c r="I895" s="26" t="s">
        <v>466</v>
      </c>
      <c r="J895" s="26" t="s">
        <v>248</v>
      </c>
      <c r="K895" s="28" t="n">
        <v>26.2</v>
      </c>
      <c r="L895" s="28" t="n">
        <v>9.3</v>
      </c>
      <c r="M895" s="26" t="s">
        <v>209</v>
      </c>
      <c r="N895" s="26" t="n">
        <v>40</v>
      </c>
      <c r="O895" s="26" t="s">
        <v>4446</v>
      </c>
      <c r="P895" s="26" t="s">
        <v>4447</v>
      </c>
      <c r="Q895" s="26" t="s">
        <v>202</v>
      </c>
      <c r="R895" s="26" t="s">
        <v>171</v>
      </c>
      <c r="S895" s="26" t="s">
        <v>203</v>
      </c>
      <c r="T895" s="27" t="n">
        <v>46010</v>
      </c>
      <c r="U895" s="26" t="n">
        <v>2026</v>
      </c>
      <c r="V895" s="26"/>
    </row>
    <row r="896" customFormat="false" ht="15" hidden="false" customHeight="true" outlineLevel="0" collapsed="false">
      <c r="A896" s="29" t="s">
        <v>4448</v>
      </c>
      <c r="B896" s="29" t="n">
        <v>892</v>
      </c>
      <c r="C896" s="29" t="s">
        <v>4449</v>
      </c>
      <c r="D896" s="29" t="s">
        <v>1180</v>
      </c>
      <c r="E896" s="29" t="s">
        <v>267</v>
      </c>
      <c r="F896" s="29" t="s">
        <v>4450</v>
      </c>
      <c r="G896" s="30" t="n">
        <v>45214</v>
      </c>
      <c r="H896" s="29" t="s">
        <v>177</v>
      </c>
      <c r="I896" s="29" t="s">
        <v>2217</v>
      </c>
      <c r="J896" s="29" t="s">
        <v>208</v>
      </c>
      <c r="K896" s="31" t="n">
        <v>38.6</v>
      </c>
      <c r="L896" s="31" t="n">
        <v>13.7</v>
      </c>
      <c r="M896" s="29" t="s">
        <v>249</v>
      </c>
      <c r="N896" s="29" t="n">
        <v>24</v>
      </c>
      <c r="O896" s="29" t="s">
        <v>4451</v>
      </c>
      <c r="P896" s="29" t="s">
        <v>4452</v>
      </c>
      <c r="Q896" s="29" t="s">
        <v>262</v>
      </c>
      <c r="R896" s="29" t="s">
        <v>171</v>
      </c>
      <c r="S896" s="29" t="s">
        <v>263</v>
      </c>
      <c r="T896" s="30" t="n">
        <v>46018</v>
      </c>
      <c r="U896" s="29" t="n">
        <v>2026</v>
      </c>
      <c r="V896" s="29"/>
    </row>
    <row r="897" customFormat="false" ht="15" hidden="false" customHeight="true" outlineLevel="0" collapsed="false">
      <c r="A897" s="26" t="s">
        <v>4453</v>
      </c>
      <c r="B897" s="26" t="n">
        <v>893</v>
      </c>
      <c r="C897" s="26" t="s">
        <v>4454</v>
      </c>
      <c r="D897" s="26" t="s">
        <v>449</v>
      </c>
      <c r="E897" s="26" t="s">
        <v>188</v>
      </c>
      <c r="F897" s="26"/>
      <c r="G897" s="27" t="n">
        <v>45215</v>
      </c>
      <c r="H897" s="26" t="s">
        <v>177</v>
      </c>
      <c r="I897" s="26" t="s">
        <v>4455</v>
      </c>
      <c r="J897" s="26" t="s">
        <v>198</v>
      </c>
      <c r="K897" s="28" t="n">
        <v>36.3</v>
      </c>
      <c r="L897" s="28" t="n">
        <v>11.9</v>
      </c>
      <c r="M897" s="26" t="s">
        <v>179</v>
      </c>
      <c r="N897" s="26" t="n">
        <v>28</v>
      </c>
      <c r="O897" s="26" t="s">
        <v>4456</v>
      </c>
      <c r="P897" s="26" t="s">
        <v>4457</v>
      </c>
      <c r="Q897" s="26" t="s">
        <v>202</v>
      </c>
      <c r="R897" s="26" t="s">
        <v>171</v>
      </c>
      <c r="S897" s="26" t="s">
        <v>203</v>
      </c>
      <c r="T897" s="27" t="n">
        <v>45995</v>
      </c>
      <c r="U897" s="26" t="n">
        <v>2026</v>
      </c>
      <c r="V897" s="26"/>
    </row>
    <row r="898" customFormat="false" ht="15" hidden="false" customHeight="true" outlineLevel="0" collapsed="false">
      <c r="A898" s="29" t="s">
        <v>4458</v>
      </c>
      <c r="B898" s="29" t="n">
        <v>894</v>
      </c>
      <c r="C898" s="29" t="s">
        <v>915</v>
      </c>
      <c r="D898" s="29" t="s">
        <v>1559</v>
      </c>
      <c r="E898" s="29" t="s">
        <v>311</v>
      </c>
      <c r="F898" s="29" t="s">
        <v>4459</v>
      </c>
      <c r="G898" s="30" t="n">
        <v>45215</v>
      </c>
      <c r="H898" s="29" t="s">
        <v>177</v>
      </c>
      <c r="I898" s="29" t="s">
        <v>2584</v>
      </c>
      <c r="J898" s="29" t="s">
        <v>218</v>
      </c>
      <c r="K898" s="31" t="n">
        <v>26.3</v>
      </c>
      <c r="L898" s="31" t="n">
        <v>9.2</v>
      </c>
      <c r="M898" s="29" t="s">
        <v>276</v>
      </c>
      <c r="N898" s="29" t="n">
        <v>24</v>
      </c>
      <c r="O898" s="29" t="s">
        <v>4460</v>
      </c>
      <c r="P898" s="29" t="s">
        <v>4461</v>
      </c>
      <c r="Q898" s="29" t="s">
        <v>338</v>
      </c>
      <c r="R898" s="29" t="s">
        <v>171</v>
      </c>
      <c r="S898" s="29" t="s">
        <v>339</v>
      </c>
      <c r="T898" s="30" t="n">
        <v>46019</v>
      </c>
      <c r="U898" s="29" t="n">
        <v>2026</v>
      </c>
      <c r="V898" s="29"/>
    </row>
    <row r="899" customFormat="false" ht="15" hidden="false" customHeight="true" outlineLevel="0" collapsed="false">
      <c r="A899" s="26" t="s">
        <v>4462</v>
      </c>
      <c r="B899" s="26" t="n">
        <v>895</v>
      </c>
      <c r="C899" s="26" t="s">
        <v>496</v>
      </c>
      <c r="D899" s="26" t="s">
        <v>512</v>
      </c>
      <c r="E899" s="26" t="s">
        <v>206</v>
      </c>
      <c r="F899" s="26"/>
      <c r="G899" s="27" t="n">
        <v>45216</v>
      </c>
      <c r="H899" s="26" t="s">
        <v>177</v>
      </c>
      <c r="I899" s="26" t="s">
        <v>3299</v>
      </c>
      <c r="J899" s="26" t="s">
        <v>166</v>
      </c>
      <c r="K899" s="28" t="n">
        <v>52</v>
      </c>
      <c r="L899" s="28" t="n">
        <v>17</v>
      </c>
      <c r="M899" s="26" t="s">
        <v>167</v>
      </c>
      <c r="N899" s="26" t="n">
        <v>36</v>
      </c>
      <c r="O899" s="26" t="s">
        <v>4463</v>
      </c>
      <c r="P899" s="26" t="s">
        <v>4464</v>
      </c>
      <c r="Q899" s="26" t="s">
        <v>461</v>
      </c>
      <c r="R899" s="26" t="s">
        <v>183</v>
      </c>
      <c r="S899" s="26" t="s">
        <v>462</v>
      </c>
      <c r="T899" s="27" t="n">
        <v>45995</v>
      </c>
      <c r="U899" s="26" t="n">
        <v>2026</v>
      </c>
      <c r="V899" s="26"/>
    </row>
    <row r="900" customFormat="false" ht="15" hidden="false" customHeight="true" outlineLevel="0" collapsed="false">
      <c r="A900" s="29" t="s">
        <v>4465</v>
      </c>
      <c r="B900" s="29" t="n">
        <v>896</v>
      </c>
      <c r="C900" s="29" t="s">
        <v>333</v>
      </c>
      <c r="D900" s="29" t="s">
        <v>4466</v>
      </c>
      <c r="E900" s="29" t="s">
        <v>245</v>
      </c>
      <c r="F900" s="29" t="s">
        <v>4467</v>
      </c>
      <c r="G900" s="30" t="n">
        <v>45216</v>
      </c>
      <c r="H900" s="29" t="s">
        <v>177</v>
      </c>
      <c r="I900" s="29" t="s">
        <v>3414</v>
      </c>
      <c r="J900" s="29" t="s">
        <v>270</v>
      </c>
      <c r="K900" s="31" t="n">
        <v>38.5</v>
      </c>
      <c r="L900" s="31" t="n">
        <v>12.3</v>
      </c>
      <c r="M900" s="29" t="s">
        <v>179</v>
      </c>
      <c r="N900" s="29" t="n">
        <v>45</v>
      </c>
      <c r="O900" s="29" t="s">
        <v>4468</v>
      </c>
      <c r="P900" s="29" t="s">
        <v>4469</v>
      </c>
      <c r="Q900" s="29" t="s">
        <v>330</v>
      </c>
      <c r="R900" s="29" t="s">
        <v>171</v>
      </c>
      <c r="S900" s="29" t="s">
        <v>331</v>
      </c>
      <c r="T900" s="30" t="n">
        <v>46012</v>
      </c>
      <c r="U900" s="29" t="n">
        <v>2026</v>
      </c>
      <c r="V900" s="29"/>
    </row>
    <row r="901" customFormat="false" ht="15" hidden="false" customHeight="true" outlineLevel="0" collapsed="false">
      <c r="A901" s="26" t="s">
        <v>4470</v>
      </c>
      <c r="B901" s="26" t="n">
        <v>897</v>
      </c>
      <c r="C901" s="26" t="s">
        <v>988</v>
      </c>
      <c r="D901" s="26" t="s">
        <v>557</v>
      </c>
      <c r="E901" s="26" t="s">
        <v>188</v>
      </c>
      <c r="F901" s="26"/>
      <c r="G901" s="27" t="n">
        <v>45219</v>
      </c>
      <c r="H901" s="26" t="s">
        <v>177</v>
      </c>
      <c r="I901" s="26" t="s">
        <v>1182</v>
      </c>
      <c r="J901" s="26" t="s">
        <v>208</v>
      </c>
      <c r="K901" s="28" t="n">
        <v>60.8</v>
      </c>
      <c r="L901" s="28" t="n">
        <v>21.2</v>
      </c>
      <c r="M901" s="26" t="s">
        <v>276</v>
      </c>
      <c r="N901" s="26" t="n">
        <v>45</v>
      </c>
      <c r="O901" s="26" t="s">
        <v>4471</v>
      </c>
      <c r="P901" s="26" t="s">
        <v>4472</v>
      </c>
      <c r="Q901" s="26" t="s">
        <v>461</v>
      </c>
      <c r="R901" s="26" t="s">
        <v>183</v>
      </c>
      <c r="S901" s="26" t="s">
        <v>462</v>
      </c>
      <c r="T901" s="27" t="n">
        <v>46000</v>
      </c>
      <c r="U901" s="26" t="n">
        <v>2026</v>
      </c>
      <c r="V901" s="26"/>
    </row>
    <row r="902" customFormat="false" ht="15" hidden="false" customHeight="true" outlineLevel="0" collapsed="false">
      <c r="A902" s="29" t="s">
        <v>4473</v>
      </c>
      <c r="B902" s="29" t="n">
        <v>898</v>
      </c>
      <c r="C902" s="29" t="s">
        <v>1088</v>
      </c>
      <c r="D902" s="29" t="s">
        <v>4474</v>
      </c>
      <c r="E902" s="29" t="s">
        <v>206</v>
      </c>
      <c r="F902" s="29"/>
      <c r="G902" s="30" t="n">
        <v>45221</v>
      </c>
      <c r="H902" s="29" t="s">
        <v>164</v>
      </c>
      <c r="I902" s="29" t="s">
        <v>3665</v>
      </c>
      <c r="J902" s="29" t="s">
        <v>218</v>
      </c>
      <c r="K902" s="31" t="n">
        <v>41.5</v>
      </c>
      <c r="L902" s="31" t="n">
        <v>13.3</v>
      </c>
      <c r="M902" s="29" t="s">
        <v>276</v>
      </c>
      <c r="N902" s="29" t="n">
        <v>40</v>
      </c>
      <c r="O902" s="29" t="s">
        <v>4475</v>
      </c>
      <c r="P902" s="29" t="s">
        <v>4476</v>
      </c>
      <c r="Q902" s="29" t="s">
        <v>454</v>
      </c>
      <c r="R902" s="29" t="s">
        <v>171</v>
      </c>
      <c r="S902" s="29" t="s">
        <v>455</v>
      </c>
      <c r="T902" s="29"/>
      <c r="U902" s="29" t="n">
        <v>2022</v>
      </c>
      <c r="V902" s="29"/>
    </row>
    <row r="903" customFormat="false" ht="15" hidden="false" customHeight="true" outlineLevel="0" collapsed="false">
      <c r="A903" s="26" t="s">
        <v>4477</v>
      </c>
      <c r="B903" s="26" t="n">
        <v>899</v>
      </c>
      <c r="C903" s="26" t="s">
        <v>4478</v>
      </c>
      <c r="D903" s="26" t="s">
        <v>356</v>
      </c>
      <c r="E903" s="26" t="s">
        <v>206</v>
      </c>
      <c r="F903" s="26"/>
      <c r="G903" s="27" t="n">
        <v>45222</v>
      </c>
      <c r="H903" s="26" t="s">
        <v>177</v>
      </c>
      <c r="I903" s="26" t="s">
        <v>1296</v>
      </c>
      <c r="J903" s="26" t="s">
        <v>229</v>
      </c>
      <c r="K903" s="28" t="n">
        <v>29.4</v>
      </c>
      <c r="L903" s="28" t="n">
        <v>10</v>
      </c>
      <c r="M903" s="26" t="s">
        <v>209</v>
      </c>
      <c r="N903" s="26" t="n">
        <v>32</v>
      </c>
      <c r="O903" s="26" t="s">
        <v>4224</v>
      </c>
      <c r="P903" s="26" t="s">
        <v>4479</v>
      </c>
      <c r="Q903" s="26" t="s">
        <v>338</v>
      </c>
      <c r="R903" s="26" t="s">
        <v>171</v>
      </c>
      <c r="S903" s="26" t="s">
        <v>339</v>
      </c>
      <c r="T903" s="27" t="n">
        <v>46009</v>
      </c>
      <c r="U903" s="26" t="n">
        <v>2026</v>
      </c>
      <c r="V903" s="26"/>
    </row>
    <row r="904" customFormat="false" ht="15" hidden="false" customHeight="true" outlineLevel="0" collapsed="false">
      <c r="A904" s="29" t="s">
        <v>4480</v>
      </c>
      <c r="B904" s="29" t="n">
        <v>900</v>
      </c>
      <c r="C904" s="29" t="s">
        <v>530</v>
      </c>
      <c r="D904" s="29" t="s">
        <v>1779</v>
      </c>
      <c r="E904" s="29" t="s">
        <v>245</v>
      </c>
      <c r="F904" s="29" t="s">
        <v>532</v>
      </c>
      <c r="G904" s="30" t="n">
        <v>45222</v>
      </c>
      <c r="H904" s="29" t="s">
        <v>177</v>
      </c>
      <c r="I904" s="29" t="s">
        <v>4481</v>
      </c>
      <c r="J904" s="29" t="s">
        <v>208</v>
      </c>
      <c r="K904" s="31" t="n">
        <v>37.5</v>
      </c>
      <c r="L904" s="31" t="n">
        <v>12.4</v>
      </c>
      <c r="M904" s="29" t="s">
        <v>276</v>
      </c>
      <c r="N904" s="29" t="n">
        <v>45</v>
      </c>
      <c r="O904" s="29" t="s">
        <v>4482</v>
      </c>
      <c r="P904" s="29" t="s">
        <v>4483</v>
      </c>
      <c r="Q904" s="29" t="s">
        <v>330</v>
      </c>
      <c r="R904" s="29" t="s">
        <v>171</v>
      </c>
      <c r="S904" s="29" t="s">
        <v>331</v>
      </c>
      <c r="T904" s="30" t="n">
        <v>46014</v>
      </c>
      <c r="U904" s="29" t="n">
        <v>2026</v>
      </c>
      <c r="V904" s="29"/>
    </row>
    <row r="905" customFormat="false" ht="15" hidden="false" customHeight="true" outlineLevel="0" collapsed="false">
      <c r="A905" s="26" t="s">
        <v>4484</v>
      </c>
      <c r="B905" s="26" t="n">
        <v>901</v>
      </c>
      <c r="C905" s="26" t="s">
        <v>286</v>
      </c>
      <c r="D905" s="26" t="s">
        <v>443</v>
      </c>
      <c r="E905" s="26" t="s">
        <v>188</v>
      </c>
      <c r="F905" s="26"/>
      <c r="G905" s="27" t="n">
        <v>45222</v>
      </c>
      <c r="H905" s="26" t="s">
        <v>164</v>
      </c>
      <c r="I905" s="26" t="s">
        <v>4485</v>
      </c>
      <c r="J905" s="26" t="s">
        <v>259</v>
      </c>
      <c r="K905" s="28" t="n">
        <v>21.8</v>
      </c>
      <c r="L905" s="28" t="n">
        <v>7.4</v>
      </c>
      <c r="M905" s="26" t="s">
        <v>209</v>
      </c>
      <c r="N905" s="26" t="n">
        <v>32</v>
      </c>
      <c r="O905" s="26" t="s">
        <v>4486</v>
      </c>
      <c r="P905" s="26" t="s">
        <v>4487</v>
      </c>
      <c r="Q905" s="26" t="s">
        <v>299</v>
      </c>
      <c r="R905" s="26" t="s">
        <v>171</v>
      </c>
      <c r="S905" s="26" t="s">
        <v>300</v>
      </c>
      <c r="T905" s="26"/>
      <c r="U905" s="26" t="n">
        <v>2024</v>
      </c>
      <c r="V905" s="26"/>
    </row>
    <row r="906" customFormat="false" ht="15" hidden="false" customHeight="true" outlineLevel="0" collapsed="false">
      <c r="A906" s="29" t="s">
        <v>4488</v>
      </c>
      <c r="B906" s="29" t="n">
        <v>902</v>
      </c>
      <c r="C906" s="29" t="s">
        <v>4489</v>
      </c>
      <c r="D906" s="29" t="s">
        <v>4490</v>
      </c>
      <c r="E906" s="29" t="s">
        <v>245</v>
      </c>
      <c r="F906" s="29" t="s">
        <v>4491</v>
      </c>
      <c r="G906" s="30" t="n">
        <v>45222</v>
      </c>
      <c r="H906" s="29" t="s">
        <v>295</v>
      </c>
      <c r="I906" s="29" t="s">
        <v>413</v>
      </c>
      <c r="J906" s="29" t="s">
        <v>345</v>
      </c>
      <c r="K906" s="31" t="n">
        <v>18.7</v>
      </c>
      <c r="L906" s="31" t="n">
        <v>5.7</v>
      </c>
      <c r="M906" s="29" t="s">
        <v>179</v>
      </c>
      <c r="N906" s="29" t="n">
        <v>45</v>
      </c>
      <c r="O906" s="29" t="s">
        <v>4492</v>
      </c>
      <c r="P906" s="29" t="s">
        <v>4493</v>
      </c>
      <c r="Q906" s="29" t="s">
        <v>240</v>
      </c>
      <c r="R906" s="29" t="s">
        <v>171</v>
      </c>
      <c r="S906" s="29" t="s">
        <v>241</v>
      </c>
      <c r="T906" s="30" t="n">
        <v>46009</v>
      </c>
      <c r="U906" s="29" t="n">
        <v>2026</v>
      </c>
      <c r="V906" s="29"/>
    </row>
    <row r="907" customFormat="false" ht="15" hidden="false" customHeight="true" outlineLevel="0" collapsed="false">
      <c r="A907" s="26" t="s">
        <v>4494</v>
      </c>
      <c r="B907" s="26" t="n">
        <v>903</v>
      </c>
      <c r="C907" s="26" t="s">
        <v>4495</v>
      </c>
      <c r="D907" s="26" t="s">
        <v>2546</v>
      </c>
      <c r="E907" s="26" t="s">
        <v>206</v>
      </c>
      <c r="F907" s="26"/>
      <c r="G907" s="27" t="n">
        <v>45223</v>
      </c>
      <c r="H907" s="26" t="s">
        <v>177</v>
      </c>
      <c r="I907" s="26" t="s">
        <v>1659</v>
      </c>
      <c r="J907" s="26" t="s">
        <v>270</v>
      </c>
      <c r="K907" s="28" t="n">
        <v>58.3</v>
      </c>
      <c r="L907" s="28" t="n">
        <v>20.8</v>
      </c>
      <c r="M907" s="26" t="s">
        <v>209</v>
      </c>
      <c r="N907" s="26" t="n">
        <v>32</v>
      </c>
      <c r="O907" s="26" t="s">
        <v>4496</v>
      </c>
      <c r="P907" s="26" t="s">
        <v>4497</v>
      </c>
      <c r="Q907" s="26" t="s">
        <v>240</v>
      </c>
      <c r="R907" s="26" t="s">
        <v>171</v>
      </c>
      <c r="S907" s="26" t="s">
        <v>241</v>
      </c>
      <c r="T907" s="27" t="n">
        <v>46018</v>
      </c>
      <c r="U907" s="26" t="n">
        <v>2026</v>
      </c>
      <c r="V907" s="26"/>
    </row>
    <row r="908" customFormat="false" ht="15" hidden="false" customHeight="true" outlineLevel="0" collapsed="false">
      <c r="A908" s="29" t="s">
        <v>4498</v>
      </c>
      <c r="B908" s="29" t="n">
        <v>904</v>
      </c>
      <c r="C908" s="29" t="s">
        <v>2258</v>
      </c>
      <c r="D908" s="29" t="s">
        <v>983</v>
      </c>
      <c r="E908" s="29" t="s">
        <v>188</v>
      </c>
      <c r="F908" s="29"/>
      <c r="G908" s="30" t="n">
        <v>45223</v>
      </c>
      <c r="H908" s="29" t="s">
        <v>295</v>
      </c>
      <c r="I908" s="29" t="s">
        <v>370</v>
      </c>
      <c r="J908" s="29" t="s">
        <v>259</v>
      </c>
      <c r="K908" s="31" t="n">
        <v>20.8</v>
      </c>
      <c r="L908" s="31" t="n">
        <v>7.1</v>
      </c>
      <c r="M908" s="29" t="s">
        <v>179</v>
      </c>
      <c r="N908" s="29" t="n">
        <v>50</v>
      </c>
      <c r="O908" s="29" t="s">
        <v>4499</v>
      </c>
      <c r="P908" s="29" t="s">
        <v>4500</v>
      </c>
      <c r="Q908" s="29" t="s">
        <v>252</v>
      </c>
      <c r="R908" s="29" t="s">
        <v>171</v>
      </c>
      <c r="S908" s="29" t="s">
        <v>253</v>
      </c>
      <c r="T908" s="30" t="n">
        <v>45998</v>
      </c>
      <c r="U908" s="29" t="n">
        <v>2026</v>
      </c>
      <c r="V908" s="29"/>
    </row>
    <row r="909" customFormat="false" ht="15" hidden="false" customHeight="true" outlineLevel="0" collapsed="false">
      <c r="A909" s="26" t="s">
        <v>4501</v>
      </c>
      <c r="B909" s="26" t="n">
        <v>905</v>
      </c>
      <c r="C909" s="26" t="s">
        <v>436</v>
      </c>
      <c r="D909" s="26" t="s">
        <v>1531</v>
      </c>
      <c r="E909" s="26" t="s">
        <v>188</v>
      </c>
      <c r="F909" s="26"/>
      <c r="G909" s="27" t="n">
        <v>45224</v>
      </c>
      <c r="H909" s="26" t="s">
        <v>164</v>
      </c>
      <c r="I909" s="26" t="s">
        <v>3279</v>
      </c>
      <c r="J909" s="26" t="s">
        <v>218</v>
      </c>
      <c r="K909" s="28" t="n">
        <v>42.6</v>
      </c>
      <c r="L909" s="28" t="n">
        <v>14.8</v>
      </c>
      <c r="M909" s="26" t="s">
        <v>199</v>
      </c>
      <c r="N909" s="26" t="n">
        <v>50</v>
      </c>
      <c r="O909" s="26" t="s">
        <v>4502</v>
      </c>
      <c r="P909" s="26" t="s">
        <v>4503</v>
      </c>
      <c r="Q909" s="26" t="s">
        <v>240</v>
      </c>
      <c r="R909" s="26" t="s">
        <v>171</v>
      </c>
      <c r="S909" s="26" t="s">
        <v>241</v>
      </c>
      <c r="T909" s="26"/>
      <c r="U909" s="26" t="n">
        <v>2023</v>
      </c>
      <c r="V909" s="26"/>
    </row>
    <row r="910" customFormat="false" ht="15" hidden="false" customHeight="true" outlineLevel="0" collapsed="false">
      <c r="A910" s="29" t="s">
        <v>4504</v>
      </c>
      <c r="B910" s="29" t="n">
        <v>906</v>
      </c>
      <c r="C910" s="29" t="s">
        <v>3287</v>
      </c>
      <c r="D910" s="29" t="s">
        <v>701</v>
      </c>
      <c r="E910" s="29" t="s">
        <v>311</v>
      </c>
      <c r="F910" s="29" t="s">
        <v>3387</v>
      </c>
      <c r="G910" s="30" t="n">
        <v>45224</v>
      </c>
      <c r="H910" s="29" t="s">
        <v>177</v>
      </c>
      <c r="I910" s="29" t="s">
        <v>594</v>
      </c>
      <c r="J910" s="29" t="s">
        <v>383</v>
      </c>
      <c r="K910" s="31" t="n">
        <v>37.2</v>
      </c>
      <c r="L910" s="31" t="n">
        <v>12.8</v>
      </c>
      <c r="M910" s="29" t="s">
        <v>199</v>
      </c>
      <c r="N910" s="29" t="n">
        <v>45</v>
      </c>
      <c r="O910" s="29" t="s">
        <v>4505</v>
      </c>
      <c r="P910" s="29" t="s">
        <v>4506</v>
      </c>
      <c r="Q910" s="29" t="s">
        <v>182</v>
      </c>
      <c r="R910" s="29" t="s">
        <v>183</v>
      </c>
      <c r="S910" s="29" t="s">
        <v>184</v>
      </c>
      <c r="T910" s="30" t="n">
        <v>46019</v>
      </c>
      <c r="U910" s="29" t="n">
        <v>2026</v>
      </c>
      <c r="V910" s="29"/>
    </row>
    <row r="911" customFormat="false" ht="15" hidden="false" customHeight="true" outlineLevel="0" collapsed="false">
      <c r="A911" s="26" t="s">
        <v>4507</v>
      </c>
      <c r="B911" s="26" t="n">
        <v>907</v>
      </c>
      <c r="C911" s="26" t="s">
        <v>1236</v>
      </c>
      <c r="D911" s="26" t="s">
        <v>394</v>
      </c>
      <c r="E911" s="26" t="s">
        <v>188</v>
      </c>
      <c r="F911" s="26"/>
      <c r="G911" s="27" t="n">
        <v>45225</v>
      </c>
      <c r="H911" s="26" t="s">
        <v>177</v>
      </c>
      <c r="I911" s="26" t="s">
        <v>2407</v>
      </c>
      <c r="J911" s="26" t="s">
        <v>270</v>
      </c>
      <c r="K911" s="28" t="n">
        <v>54.1</v>
      </c>
      <c r="L911" s="28" t="n">
        <v>19.3</v>
      </c>
      <c r="M911" s="26" t="s">
        <v>314</v>
      </c>
      <c r="N911" s="26" t="n">
        <v>50</v>
      </c>
      <c r="O911" s="26" t="s">
        <v>4508</v>
      </c>
      <c r="P911" s="26" t="s">
        <v>4509</v>
      </c>
      <c r="Q911" s="26" t="s">
        <v>240</v>
      </c>
      <c r="R911" s="26" t="s">
        <v>171</v>
      </c>
      <c r="S911" s="26" t="s">
        <v>241</v>
      </c>
      <c r="T911" s="27" t="n">
        <v>46013</v>
      </c>
      <c r="U911" s="26" t="n">
        <v>2026</v>
      </c>
      <c r="V911" s="26"/>
    </row>
    <row r="912" customFormat="false" ht="15" hidden="false" customHeight="true" outlineLevel="0" collapsed="false">
      <c r="A912" s="29" t="s">
        <v>4510</v>
      </c>
      <c r="B912" s="29" t="n">
        <v>908</v>
      </c>
      <c r="C912" s="29" t="s">
        <v>3399</v>
      </c>
      <c r="D912" s="29" t="s">
        <v>4053</v>
      </c>
      <c r="E912" s="29" t="s">
        <v>245</v>
      </c>
      <c r="F912" s="29" t="s">
        <v>4511</v>
      </c>
      <c r="G912" s="30" t="n">
        <v>45225</v>
      </c>
      <c r="H912" s="29" t="s">
        <v>295</v>
      </c>
      <c r="I912" s="29" t="s">
        <v>1411</v>
      </c>
      <c r="J912" s="29" t="s">
        <v>322</v>
      </c>
      <c r="K912" s="31" t="n">
        <v>33.8</v>
      </c>
      <c r="L912" s="31" t="n">
        <v>9.5</v>
      </c>
      <c r="M912" s="29" t="s">
        <v>209</v>
      </c>
      <c r="N912" s="29" t="n">
        <v>24</v>
      </c>
      <c r="O912" s="29" t="s">
        <v>4512</v>
      </c>
      <c r="P912" s="29" t="s">
        <v>4513</v>
      </c>
      <c r="Q912" s="29" t="s">
        <v>182</v>
      </c>
      <c r="R912" s="29" t="s">
        <v>183</v>
      </c>
      <c r="S912" s="29" t="s">
        <v>184</v>
      </c>
      <c r="T912" s="30" t="n">
        <v>46004</v>
      </c>
      <c r="U912" s="29" t="n">
        <v>2026</v>
      </c>
      <c r="V912" s="29"/>
    </row>
    <row r="913" customFormat="false" ht="15" hidden="false" customHeight="true" outlineLevel="0" collapsed="false">
      <c r="A913" s="26" t="s">
        <v>4514</v>
      </c>
      <c r="B913" s="26" t="n">
        <v>909</v>
      </c>
      <c r="C913" s="26" t="s">
        <v>4515</v>
      </c>
      <c r="D913" s="26" t="s">
        <v>3421</v>
      </c>
      <c r="E913" s="26" t="s">
        <v>267</v>
      </c>
      <c r="F913" s="26" t="s">
        <v>4516</v>
      </c>
      <c r="G913" s="27" t="n">
        <v>45226</v>
      </c>
      <c r="H913" s="26" t="s">
        <v>177</v>
      </c>
      <c r="I913" s="26" t="s">
        <v>2202</v>
      </c>
      <c r="J913" s="26" t="s">
        <v>248</v>
      </c>
      <c r="K913" s="28" t="n">
        <v>22.5</v>
      </c>
      <c r="L913" s="28" t="n">
        <v>7.7</v>
      </c>
      <c r="M913" s="26" t="s">
        <v>179</v>
      </c>
      <c r="N913" s="26" t="n">
        <v>45</v>
      </c>
      <c r="O913" s="26" t="s">
        <v>4517</v>
      </c>
      <c r="P913" s="26" t="s">
        <v>4518</v>
      </c>
      <c r="Q913" s="26" t="s">
        <v>212</v>
      </c>
      <c r="R913" s="26" t="s">
        <v>171</v>
      </c>
      <c r="S913" s="26" t="s">
        <v>213</v>
      </c>
      <c r="T913" s="27" t="n">
        <v>45999</v>
      </c>
      <c r="U913" s="26" t="n">
        <v>2026</v>
      </c>
      <c r="V913" s="26"/>
    </row>
    <row r="914" customFormat="false" ht="15" hidden="false" customHeight="true" outlineLevel="0" collapsed="false">
      <c r="A914" s="29" t="s">
        <v>4519</v>
      </c>
      <c r="B914" s="29" t="n">
        <v>910</v>
      </c>
      <c r="C914" s="29" t="s">
        <v>4307</v>
      </c>
      <c r="D914" s="29" t="s">
        <v>326</v>
      </c>
      <c r="E914" s="29" t="s">
        <v>188</v>
      </c>
      <c r="F914" s="29"/>
      <c r="G914" s="30" t="n">
        <v>45226</v>
      </c>
      <c r="H914" s="29" t="s">
        <v>177</v>
      </c>
      <c r="I914" s="29" t="s">
        <v>3722</v>
      </c>
      <c r="J914" s="29" t="s">
        <v>166</v>
      </c>
      <c r="K914" s="31" t="n">
        <v>49.2</v>
      </c>
      <c r="L914" s="31" t="n">
        <v>14.4</v>
      </c>
      <c r="M914" s="29" t="s">
        <v>199</v>
      </c>
      <c r="N914" s="29" t="n">
        <v>40</v>
      </c>
      <c r="O914" s="29" t="s">
        <v>4520</v>
      </c>
      <c r="P914" s="29" t="s">
        <v>4521</v>
      </c>
      <c r="Q914" s="29" t="s">
        <v>299</v>
      </c>
      <c r="R914" s="29" t="s">
        <v>171</v>
      </c>
      <c r="S914" s="29" t="s">
        <v>300</v>
      </c>
      <c r="T914" s="30" t="n">
        <v>46016</v>
      </c>
      <c r="U914" s="29" t="n">
        <v>2026</v>
      </c>
      <c r="V914" s="29"/>
    </row>
    <row r="915" customFormat="false" ht="15" hidden="false" customHeight="true" outlineLevel="0" collapsed="false">
      <c r="A915" s="26" t="s">
        <v>4522</v>
      </c>
      <c r="B915" s="26" t="n">
        <v>911</v>
      </c>
      <c r="C915" s="26" t="s">
        <v>4000</v>
      </c>
      <c r="D915" s="26" t="s">
        <v>4523</v>
      </c>
      <c r="E915" s="26" t="s">
        <v>226</v>
      </c>
      <c r="F915" s="26" t="s">
        <v>4524</v>
      </c>
      <c r="G915" s="27" t="n">
        <v>45227</v>
      </c>
      <c r="H915" s="26" t="s">
        <v>177</v>
      </c>
      <c r="I915" s="26" t="s">
        <v>3823</v>
      </c>
      <c r="J915" s="26" t="s">
        <v>270</v>
      </c>
      <c r="K915" s="28" t="n">
        <v>42.2</v>
      </c>
      <c r="L915" s="28" t="n">
        <v>14.9</v>
      </c>
      <c r="M915" s="26" t="s">
        <v>209</v>
      </c>
      <c r="N915" s="26" t="n">
        <v>24</v>
      </c>
      <c r="O915" s="26" t="s">
        <v>4525</v>
      </c>
      <c r="P915" s="26" t="s">
        <v>4526</v>
      </c>
      <c r="Q915" s="26" t="s">
        <v>461</v>
      </c>
      <c r="R915" s="26" t="s">
        <v>183</v>
      </c>
      <c r="S915" s="26" t="s">
        <v>462</v>
      </c>
      <c r="T915" s="27" t="n">
        <v>45993</v>
      </c>
      <c r="U915" s="26" t="n">
        <v>2026</v>
      </c>
      <c r="V915" s="26"/>
    </row>
    <row r="916" customFormat="false" ht="15" hidden="false" customHeight="true" outlineLevel="0" collapsed="false">
      <c r="A916" s="29" t="s">
        <v>4527</v>
      </c>
      <c r="B916" s="29" t="n">
        <v>912</v>
      </c>
      <c r="C916" s="29" t="s">
        <v>4528</v>
      </c>
      <c r="D916" s="29" t="s">
        <v>483</v>
      </c>
      <c r="E916" s="29" t="s">
        <v>206</v>
      </c>
      <c r="F916" s="29"/>
      <c r="G916" s="30" t="n">
        <v>45227</v>
      </c>
      <c r="H916" s="29" t="s">
        <v>295</v>
      </c>
      <c r="I916" s="29" t="s">
        <v>502</v>
      </c>
      <c r="J916" s="29" t="s">
        <v>229</v>
      </c>
      <c r="K916" s="31" t="n">
        <v>48.9</v>
      </c>
      <c r="L916" s="31" t="n">
        <v>16</v>
      </c>
      <c r="M916" s="29" t="s">
        <v>179</v>
      </c>
      <c r="N916" s="29" t="n">
        <v>45</v>
      </c>
      <c r="O916" s="29" t="s">
        <v>4529</v>
      </c>
      <c r="P916" s="29" t="s">
        <v>4530</v>
      </c>
      <c r="Q916" s="29" t="s">
        <v>221</v>
      </c>
      <c r="R916" s="29" t="s">
        <v>183</v>
      </c>
      <c r="S916" s="29" t="s">
        <v>222</v>
      </c>
      <c r="T916" s="30" t="n">
        <v>46019</v>
      </c>
      <c r="U916" s="29" t="n">
        <v>2026</v>
      </c>
      <c r="V916" s="29"/>
    </row>
    <row r="917" customFormat="false" ht="15" hidden="false" customHeight="true" outlineLevel="0" collapsed="false">
      <c r="A917" s="26" t="s">
        <v>4531</v>
      </c>
      <c r="B917" s="26" t="n">
        <v>913</v>
      </c>
      <c r="C917" s="26" t="s">
        <v>982</v>
      </c>
      <c r="D917" s="26" t="s">
        <v>1749</v>
      </c>
      <c r="E917" s="26" t="s">
        <v>188</v>
      </c>
      <c r="F917" s="26"/>
      <c r="G917" s="27" t="n">
        <v>45228</v>
      </c>
      <c r="H917" s="26" t="s">
        <v>164</v>
      </c>
      <c r="I917" s="26" t="s">
        <v>3859</v>
      </c>
      <c r="J917" s="26" t="s">
        <v>218</v>
      </c>
      <c r="K917" s="28" t="n">
        <v>54.9</v>
      </c>
      <c r="L917" s="28" t="n">
        <v>19.7</v>
      </c>
      <c r="M917" s="26" t="s">
        <v>276</v>
      </c>
      <c r="N917" s="26" t="n">
        <v>50</v>
      </c>
      <c r="O917" s="26" t="s">
        <v>4532</v>
      </c>
      <c r="P917" s="26" t="s">
        <v>4533</v>
      </c>
      <c r="Q917" s="26" t="s">
        <v>338</v>
      </c>
      <c r="R917" s="26" t="s">
        <v>171</v>
      </c>
      <c r="S917" s="26" t="s">
        <v>339</v>
      </c>
      <c r="T917" s="26"/>
      <c r="U917" s="26" t="n">
        <v>2022</v>
      </c>
      <c r="V917" s="26"/>
    </row>
    <row r="918" customFormat="false" ht="15" hidden="false" customHeight="true" outlineLevel="0" collapsed="false">
      <c r="A918" s="29" t="s">
        <v>4534</v>
      </c>
      <c r="B918" s="29" t="n">
        <v>914</v>
      </c>
      <c r="C918" s="29" t="s">
        <v>3287</v>
      </c>
      <c r="D918" s="29" t="s">
        <v>1252</v>
      </c>
      <c r="E918" s="29" t="s">
        <v>267</v>
      </c>
      <c r="F918" s="29" t="s">
        <v>4535</v>
      </c>
      <c r="G918" s="30" t="n">
        <v>45228</v>
      </c>
      <c r="H918" s="29" t="s">
        <v>177</v>
      </c>
      <c r="I918" s="29" t="s">
        <v>1950</v>
      </c>
      <c r="J918" s="29" t="s">
        <v>208</v>
      </c>
      <c r="K918" s="31" t="n">
        <v>61.5</v>
      </c>
      <c r="L918" s="31" t="n">
        <v>17.8</v>
      </c>
      <c r="M918" s="29" t="s">
        <v>209</v>
      </c>
      <c r="N918" s="29" t="n">
        <v>36</v>
      </c>
      <c r="O918" s="29" t="s">
        <v>4536</v>
      </c>
      <c r="P918" s="29" t="s">
        <v>4537</v>
      </c>
      <c r="Q918" s="29" t="s">
        <v>330</v>
      </c>
      <c r="R918" s="29" t="s">
        <v>171</v>
      </c>
      <c r="S918" s="29" t="s">
        <v>331</v>
      </c>
      <c r="T918" s="30" t="n">
        <v>46014</v>
      </c>
      <c r="U918" s="29" t="n">
        <v>2026</v>
      </c>
      <c r="V918" s="29"/>
    </row>
    <row r="919" customFormat="false" ht="15" hidden="false" customHeight="true" outlineLevel="0" collapsed="false">
      <c r="A919" s="26" t="s">
        <v>4538</v>
      </c>
      <c r="B919" s="26" t="n">
        <v>915</v>
      </c>
      <c r="C919" s="26" t="s">
        <v>1933</v>
      </c>
      <c r="D919" s="26" t="s">
        <v>1362</v>
      </c>
      <c r="E919" s="26" t="s">
        <v>195</v>
      </c>
      <c r="F919" s="26" t="s">
        <v>4539</v>
      </c>
      <c r="G919" s="27" t="n">
        <v>45228</v>
      </c>
      <c r="H919" s="26" t="s">
        <v>177</v>
      </c>
      <c r="I919" s="26" t="s">
        <v>1353</v>
      </c>
      <c r="J919" s="26" t="s">
        <v>166</v>
      </c>
      <c r="K919" s="28" t="n">
        <v>31.6</v>
      </c>
      <c r="L919" s="28" t="n">
        <v>10.8</v>
      </c>
      <c r="M919" s="26" t="s">
        <v>199</v>
      </c>
      <c r="N919" s="26" t="n">
        <v>45</v>
      </c>
      <c r="O919" s="26" t="s">
        <v>4540</v>
      </c>
      <c r="P919" s="26" t="s">
        <v>4541</v>
      </c>
      <c r="Q919" s="26" t="s">
        <v>454</v>
      </c>
      <c r="R919" s="26" t="s">
        <v>171</v>
      </c>
      <c r="S919" s="26" t="s">
        <v>455</v>
      </c>
      <c r="T919" s="27" t="n">
        <v>45997</v>
      </c>
      <c r="U919" s="26" t="n">
        <v>2026</v>
      </c>
      <c r="V919" s="26"/>
    </row>
    <row r="920" customFormat="false" ht="15" hidden="false" customHeight="true" outlineLevel="0" collapsed="false">
      <c r="A920" s="29" t="s">
        <v>4542</v>
      </c>
      <c r="B920" s="29" t="n">
        <v>916</v>
      </c>
      <c r="C920" s="29" t="s">
        <v>318</v>
      </c>
      <c r="D920" s="29" t="s">
        <v>782</v>
      </c>
      <c r="E920" s="29" t="s">
        <v>188</v>
      </c>
      <c r="F920" s="29"/>
      <c r="G920" s="30" t="n">
        <v>45228</v>
      </c>
      <c r="H920" s="29" t="s">
        <v>177</v>
      </c>
      <c r="I920" s="29" t="s">
        <v>1066</v>
      </c>
      <c r="J920" s="29" t="s">
        <v>383</v>
      </c>
      <c r="K920" s="31" t="n">
        <v>36.2</v>
      </c>
      <c r="L920" s="31" t="n">
        <v>12.8</v>
      </c>
      <c r="M920" s="29" t="s">
        <v>179</v>
      </c>
      <c r="N920" s="29" t="n">
        <v>36</v>
      </c>
      <c r="O920" s="29" t="s">
        <v>4543</v>
      </c>
      <c r="P920" s="29" t="s">
        <v>4544</v>
      </c>
      <c r="Q920" s="29" t="s">
        <v>299</v>
      </c>
      <c r="R920" s="29" t="s">
        <v>171</v>
      </c>
      <c r="S920" s="29" t="s">
        <v>300</v>
      </c>
      <c r="T920" s="30" t="n">
        <v>46019</v>
      </c>
      <c r="U920" s="29" t="n">
        <v>2026</v>
      </c>
      <c r="V920" s="29"/>
    </row>
    <row r="921" customFormat="false" ht="15" hidden="false" customHeight="true" outlineLevel="0" collapsed="false">
      <c r="A921" s="26" t="s">
        <v>4545</v>
      </c>
      <c r="B921" s="26" t="n">
        <v>917</v>
      </c>
      <c r="C921" s="26" t="s">
        <v>4546</v>
      </c>
      <c r="D921" s="26" t="s">
        <v>803</v>
      </c>
      <c r="E921" s="26" t="s">
        <v>195</v>
      </c>
      <c r="F921" s="26" t="s">
        <v>4547</v>
      </c>
      <c r="G921" s="27" t="n">
        <v>45228</v>
      </c>
      <c r="H921" s="26" t="s">
        <v>177</v>
      </c>
      <c r="I921" s="26" t="s">
        <v>1812</v>
      </c>
      <c r="J921" s="26" t="s">
        <v>218</v>
      </c>
      <c r="K921" s="28" t="n">
        <v>48.1</v>
      </c>
      <c r="L921" s="28" t="n">
        <v>15.1</v>
      </c>
      <c r="M921" s="26" t="s">
        <v>276</v>
      </c>
      <c r="N921" s="26" t="n">
        <v>50</v>
      </c>
      <c r="O921" s="26" t="s">
        <v>4548</v>
      </c>
      <c r="P921" s="26" t="s">
        <v>4549</v>
      </c>
      <c r="Q921" s="26" t="s">
        <v>338</v>
      </c>
      <c r="R921" s="26" t="s">
        <v>171</v>
      </c>
      <c r="S921" s="26" t="s">
        <v>339</v>
      </c>
      <c r="T921" s="27" t="n">
        <v>46008</v>
      </c>
      <c r="U921" s="26" t="n">
        <v>2026</v>
      </c>
      <c r="V921" s="26"/>
    </row>
    <row r="922" customFormat="false" ht="15" hidden="false" customHeight="true" outlineLevel="0" collapsed="false">
      <c r="A922" s="29" t="s">
        <v>4550</v>
      </c>
      <c r="B922" s="29" t="n">
        <v>918</v>
      </c>
      <c r="C922" s="29" t="s">
        <v>4551</v>
      </c>
      <c r="D922" s="29" t="s">
        <v>388</v>
      </c>
      <c r="E922" s="29" t="s">
        <v>245</v>
      </c>
      <c r="F922" s="29" t="s">
        <v>4552</v>
      </c>
      <c r="G922" s="30" t="n">
        <v>45229</v>
      </c>
      <c r="H922" s="29" t="s">
        <v>177</v>
      </c>
      <c r="I922" s="29" t="s">
        <v>1819</v>
      </c>
      <c r="J922" s="29" t="s">
        <v>345</v>
      </c>
      <c r="K922" s="31" t="n">
        <v>42.8</v>
      </c>
      <c r="L922" s="31" t="n">
        <v>14.8</v>
      </c>
      <c r="M922" s="29" t="s">
        <v>179</v>
      </c>
      <c r="N922" s="29" t="n">
        <v>45</v>
      </c>
      <c r="O922" s="29" t="s">
        <v>4553</v>
      </c>
      <c r="P922" s="29" t="s">
        <v>4554</v>
      </c>
      <c r="Q922" s="29" t="s">
        <v>202</v>
      </c>
      <c r="R922" s="29" t="s">
        <v>171</v>
      </c>
      <c r="S922" s="29" t="s">
        <v>203</v>
      </c>
      <c r="T922" s="30" t="n">
        <v>46014</v>
      </c>
      <c r="U922" s="29" t="n">
        <v>2026</v>
      </c>
      <c r="V922" s="29"/>
    </row>
    <row r="923" customFormat="false" ht="15" hidden="false" customHeight="true" outlineLevel="0" collapsed="false">
      <c r="A923" s="26" t="s">
        <v>4555</v>
      </c>
      <c r="B923" s="26" t="n">
        <v>919</v>
      </c>
      <c r="C923" s="26" t="s">
        <v>1570</v>
      </c>
      <c r="D923" s="26" t="s">
        <v>4375</v>
      </c>
      <c r="E923" s="26" t="s">
        <v>206</v>
      </c>
      <c r="F923" s="26"/>
      <c r="G923" s="27" t="n">
        <v>45229</v>
      </c>
      <c r="H923" s="26" t="s">
        <v>177</v>
      </c>
      <c r="I923" s="26" t="s">
        <v>3316</v>
      </c>
      <c r="J923" s="26" t="s">
        <v>208</v>
      </c>
      <c r="K923" s="28" t="n">
        <v>52.9</v>
      </c>
      <c r="L923" s="28" t="n">
        <v>15.3</v>
      </c>
      <c r="M923" s="26" t="s">
        <v>900</v>
      </c>
      <c r="N923" s="26" t="n">
        <v>28</v>
      </c>
      <c r="O923" s="26" t="s">
        <v>4556</v>
      </c>
      <c r="P923" s="26" t="s">
        <v>4557</v>
      </c>
      <c r="Q923" s="26" t="s">
        <v>262</v>
      </c>
      <c r="R923" s="26" t="s">
        <v>171</v>
      </c>
      <c r="S923" s="26" t="s">
        <v>263</v>
      </c>
      <c r="T923" s="27" t="n">
        <v>46009</v>
      </c>
      <c r="U923" s="26" t="n">
        <v>2026</v>
      </c>
      <c r="V923" s="26"/>
    </row>
    <row r="924" customFormat="false" ht="15" hidden="false" customHeight="true" outlineLevel="0" collapsed="false">
      <c r="A924" s="29" t="s">
        <v>4558</v>
      </c>
      <c r="B924" s="29" t="n">
        <v>920</v>
      </c>
      <c r="C924" s="29" t="s">
        <v>4559</v>
      </c>
      <c r="D924" s="29" t="s">
        <v>4560</v>
      </c>
      <c r="E924" s="29" t="s">
        <v>245</v>
      </c>
      <c r="F924" s="29" t="s">
        <v>4561</v>
      </c>
      <c r="G924" s="30" t="n">
        <v>45229</v>
      </c>
      <c r="H924" s="29" t="s">
        <v>177</v>
      </c>
      <c r="I924" s="29" t="s">
        <v>2904</v>
      </c>
      <c r="J924" s="29" t="s">
        <v>218</v>
      </c>
      <c r="K924" s="31" t="n">
        <v>37.8</v>
      </c>
      <c r="L924" s="31" t="n">
        <v>10.8</v>
      </c>
      <c r="M924" s="29" t="s">
        <v>179</v>
      </c>
      <c r="N924" s="29" t="n">
        <v>45</v>
      </c>
      <c r="O924" s="29" t="s">
        <v>4562</v>
      </c>
      <c r="P924" s="29" t="s">
        <v>4563</v>
      </c>
      <c r="Q924" s="29" t="s">
        <v>252</v>
      </c>
      <c r="R924" s="29" t="s">
        <v>171</v>
      </c>
      <c r="S924" s="29" t="s">
        <v>253</v>
      </c>
      <c r="T924" s="30" t="n">
        <v>46019</v>
      </c>
      <c r="U924" s="29" t="n">
        <v>2026</v>
      </c>
      <c r="V924" s="29"/>
    </row>
    <row r="925" customFormat="false" ht="15" hidden="false" customHeight="true" outlineLevel="0" collapsed="false">
      <c r="A925" s="26" t="s">
        <v>4564</v>
      </c>
      <c r="B925" s="26" t="n">
        <v>921</v>
      </c>
      <c r="C925" s="26" t="s">
        <v>1082</v>
      </c>
      <c r="D925" s="26" t="s">
        <v>310</v>
      </c>
      <c r="E925" s="26" t="s">
        <v>188</v>
      </c>
      <c r="F925" s="26"/>
      <c r="G925" s="27" t="n">
        <v>45229</v>
      </c>
      <c r="H925" s="26" t="s">
        <v>177</v>
      </c>
      <c r="I925" s="26" t="s">
        <v>1505</v>
      </c>
      <c r="J925" s="26" t="s">
        <v>322</v>
      </c>
      <c r="K925" s="28" t="n">
        <v>46.6</v>
      </c>
      <c r="L925" s="28" t="n">
        <v>15</v>
      </c>
      <c r="M925" s="26" t="s">
        <v>199</v>
      </c>
      <c r="N925" s="26" t="n">
        <v>28</v>
      </c>
      <c r="O925" s="26" t="s">
        <v>4565</v>
      </c>
      <c r="P925" s="26" t="s">
        <v>4566</v>
      </c>
      <c r="Q925" s="26" t="s">
        <v>170</v>
      </c>
      <c r="R925" s="26" t="s">
        <v>171</v>
      </c>
      <c r="S925" s="26" t="s">
        <v>172</v>
      </c>
      <c r="T925" s="27" t="n">
        <v>46007</v>
      </c>
      <c r="U925" s="26" t="n">
        <v>2026</v>
      </c>
      <c r="V925" s="26"/>
    </row>
    <row r="926" customFormat="false" ht="15" hidden="false" customHeight="true" outlineLevel="0" collapsed="false">
      <c r="A926" s="29" t="s">
        <v>4567</v>
      </c>
      <c r="B926" s="29" t="n">
        <v>922</v>
      </c>
      <c r="C926" s="29" t="s">
        <v>4568</v>
      </c>
      <c r="D926" s="29" t="s">
        <v>418</v>
      </c>
      <c r="E926" s="29" t="s">
        <v>267</v>
      </c>
      <c r="F926" s="29" t="s">
        <v>4569</v>
      </c>
      <c r="G926" s="30" t="n">
        <v>45230</v>
      </c>
      <c r="H926" s="29" t="s">
        <v>177</v>
      </c>
      <c r="I926" s="29" t="s">
        <v>1055</v>
      </c>
      <c r="J926" s="29" t="s">
        <v>208</v>
      </c>
      <c r="K926" s="31" t="n">
        <v>48.9</v>
      </c>
      <c r="L926" s="31" t="n">
        <v>16</v>
      </c>
      <c r="M926" s="29" t="s">
        <v>179</v>
      </c>
      <c r="N926" s="29" t="n">
        <v>40</v>
      </c>
      <c r="O926" s="29" t="s">
        <v>4570</v>
      </c>
      <c r="P926" s="29" t="s">
        <v>4571</v>
      </c>
      <c r="Q926" s="29" t="s">
        <v>232</v>
      </c>
      <c r="R926" s="29" t="s">
        <v>183</v>
      </c>
      <c r="S926" s="29" t="s">
        <v>233</v>
      </c>
      <c r="T926" s="30" t="n">
        <v>46002</v>
      </c>
      <c r="U926" s="29" t="n">
        <v>2026</v>
      </c>
      <c r="V926" s="29"/>
    </row>
    <row r="927" customFormat="false" ht="15" hidden="false" customHeight="true" outlineLevel="0" collapsed="false">
      <c r="A927" s="26" t="s">
        <v>4572</v>
      </c>
      <c r="B927" s="26" t="n">
        <v>923</v>
      </c>
      <c r="C927" s="26" t="s">
        <v>333</v>
      </c>
      <c r="D927" s="26" t="s">
        <v>1554</v>
      </c>
      <c r="E927" s="26" t="s">
        <v>206</v>
      </c>
      <c r="F927" s="26"/>
      <c r="G927" s="27" t="n">
        <v>45230</v>
      </c>
      <c r="H927" s="26" t="s">
        <v>177</v>
      </c>
      <c r="I927" s="26" t="s">
        <v>4573</v>
      </c>
      <c r="J927" s="26" t="s">
        <v>270</v>
      </c>
      <c r="K927" s="28" t="n">
        <v>31.4</v>
      </c>
      <c r="L927" s="28" t="n">
        <v>11</v>
      </c>
      <c r="M927" s="26" t="s">
        <v>179</v>
      </c>
      <c r="N927" s="26" t="n">
        <v>45</v>
      </c>
      <c r="O927" s="26" t="s">
        <v>4574</v>
      </c>
      <c r="P927" s="26" t="s">
        <v>4575</v>
      </c>
      <c r="Q927" s="26" t="s">
        <v>299</v>
      </c>
      <c r="R927" s="26" t="s">
        <v>171</v>
      </c>
      <c r="S927" s="26" t="s">
        <v>300</v>
      </c>
      <c r="T927" s="27" t="n">
        <v>46005</v>
      </c>
      <c r="U927" s="26" t="n">
        <v>2026</v>
      </c>
      <c r="V927" s="26"/>
    </row>
    <row r="928" customFormat="false" ht="15" hidden="false" customHeight="true" outlineLevel="0" collapsed="false">
      <c r="A928" s="29" t="s">
        <v>4576</v>
      </c>
      <c r="B928" s="29" t="n">
        <v>924</v>
      </c>
      <c r="C928" s="29" t="s">
        <v>983</v>
      </c>
      <c r="D928" s="29" t="s">
        <v>977</v>
      </c>
      <c r="E928" s="29" t="s">
        <v>188</v>
      </c>
      <c r="F928" s="29"/>
      <c r="G928" s="30" t="n">
        <v>45230</v>
      </c>
      <c r="H928" s="29" t="s">
        <v>177</v>
      </c>
      <c r="I928" s="29" t="s">
        <v>3426</v>
      </c>
      <c r="J928" s="29" t="s">
        <v>166</v>
      </c>
      <c r="K928" s="31" t="n">
        <v>21.2</v>
      </c>
      <c r="L928" s="31" t="n">
        <v>6.1</v>
      </c>
      <c r="M928" s="29" t="s">
        <v>167</v>
      </c>
      <c r="N928" s="29" t="n">
        <v>28</v>
      </c>
      <c r="O928" s="29" t="s">
        <v>4577</v>
      </c>
      <c r="P928" s="29" t="s">
        <v>4578</v>
      </c>
      <c r="Q928" s="29" t="s">
        <v>299</v>
      </c>
      <c r="R928" s="29" t="s">
        <v>171</v>
      </c>
      <c r="S928" s="29" t="s">
        <v>300</v>
      </c>
      <c r="T928" s="30" t="n">
        <v>46016</v>
      </c>
      <c r="U928" s="29" t="n">
        <v>2026</v>
      </c>
      <c r="V928" s="29"/>
    </row>
    <row r="929" customFormat="false" ht="15" hidden="false" customHeight="true" outlineLevel="0" collapsed="false">
      <c r="A929" s="26" t="s">
        <v>4579</v>
      </c>
      <c r="B929" s="26" t="n">
        <v>925</v>
      </c>
      <c r="C929" s="26" t="s">
        <v>496</v>
      </c>
      <c r="D929" s="26" t="s">
        <v>1406</v>
      </c>
      <c r="E929" s="26" t="s">
        <v>188</v>
      </c>
      <c r="F929" s="26"/>
      <c r="G929" s="27" t="n">
        <v>45230</v>
      </c>
      <c r="H929" s="26" t="s">
        <v>177</v>
      </c>
      <c r="I929" s="26" t="s">
        <v>1919</v>
      </c>
      <c r="J929" s="26" t="s">
        <v>198</v>
      </c>
      <c r="K929" s="28" t="n">
        <v>46.7</v>
      </c>
      <c r="L929" s="28" t="n">
        <v>13.8</v>
      </c>
      <c r="M929" s="26" t="s">
        <v>167</v>
      </c>
      <c r="N929" s="26" t="n">
        <v>50</v>
      </c>
      <c r="O929" s="26" t="s">
        <v>4580</v>
      </c>
      <c r="P929" s="26" t="s">
        <v>4581</v>
      </c>
      <c r="Q929" s="26" t="s">
        <v>461</v>
      </c>
      <c r="R929" s="26" t="s">
        <v>183</v>
      </c>
      <c r="S929" s="26" t="s">
        <v>462</v>
      </c>
      <c r="T929" s="27" t="n">
        <v>46001</v>
      </c>
      <c r="U929" s="26" t="n">
        <v>2026</v>
      </c>
      <c r="V929" s="26"/>
    </row>
    <row r="930" customFormat="false" ht="15" hidden="false" customHeight="true" outlineLevel="0" collapsed="false">
      <c r="A930" s="29" t="s">
        <v>4582</v>
      </c>
      <c r="B930" s="29" t="n">
        <v>926</v>
      </c>
      <c r="C930" s="29" t="s">
        <v>1015</v>
      </c>
      <c r="D930" s="29" t="s">
        <v>1559</v>
      </c>
      <c r="E930" s="29" t="s">
        <v>311</v>
      </c>
      <c r="F930" s="29" t="s">
        <v>4583</v>
      </c>
      <c r="G930" s="30" t="n">
        <v>45231</v>
      </c>
      <c r="H930" s="29" t="s">
        <v>177</v>
      </c>
      <c r="I930" s="29" t="s">
        <v>1353</v>
      </c>
      <c r="J930" s="29" t="s">
        <v>259</v>
      </c>
      <c r="K930" s="31" t="n">
        <v>22.8</v>
      </c>
      <c r="L930" s="31" t="n">
        <v>6.9</v>
      </c>
      <c r="M930" s="29" t="s">
        <v>179</v>
      </c>
      <c r="N930" s="29" t="n">
        <v>36</v>
      </c>
      <c r="O930" s="29" t="s">
        <v>4584</v>
      </c>
      <c r="P930" s="29" t="s">
        <v>4585</v>
      </c>
      <c r="Q930" s="29" t="s">
        <v>461</v>
      </c>
      <c r="R930" s="29" t="s">
        <v>183</v>
      </c>
      <c r="S930" s="29" t="s">
        <v>462</v>
      </c>
      <c r="T930" s="30" t="n">
        <v>46001</v>
      </c>
      <c r="U930" s="29" t="n">
        <v>2026</v>
      </c>
      <c r="V930" s="29"/>
    </row>
    <row r="931" customFormat="false" ht="15" hidden="false" customHeight="true" outlineLevel="0" collapsed="false">
      <c r="A931" s="26" t="s">
        <v>4586</v>
      </c>
      <c r="B931" s="26" t="n">
        <v>927</v>
      </c>
      <c r="C931" s="26" t="s">
        <v>4587</v>
      </c>
      <c r="D931" s="26" t="s">
        <v>244</v>
      </c>
      <c r="E931" s="26" t="s">
        <v>267</v>
      </c>
      <c r="F931" s="26" t="s">
        <v>4588</v>
      </c>
      <c r="G931" s="27" t="n">
        <v>45231</v>
      </c>
      <c r="H931" s="26" t="s">
        <v>177</v>
      </c>
      <c r="I931" s="26" t="s">
        <v>1044</v>
      </c>
      <c r="J931" s="26" t="s">
        <v>166</v>
      </c>
      <c r="K931" s="28" t="n">
        <v>38.7</v>
      </c>
      <c r="L931" s="28" t="n">
        <v>11.3</v>
      </c>
      <c r="M931" s="26" t="s">
        <v>276</v>
      </c>
      <c r="N931" s="26" t="n">
        <v>32</v>
      </c>
      <c r="O931" s="26" t="s">
        <v>4253</v>
      </c>
      <c r="P931" s="26" t="s">
        <v>4589</v>
      </c>
      <c r="Q931" s="26" t="s">
        <v>182</v>
      </c>
      <c r="R931" s="26" t="s">
        <v>183</v>
      </c>
      <c r="S931" s="26" t="s">
        <v>184</v>
      </c>
      <c r="T931" s="27" t="n">
        <v>45994</v>
      </c>
      <c r="U931" s="26" t="n">
        <v>2026</v>
      </c>
      <c r="V931" s="26"/>
    </row>
    <row r="932" customFormat="false" ht="15" hidden="false" customHeight="true" outlineLevel="0" collapsed="false">
      <c r="A932" s="29" t="s">
        <v>4590</v>
      </c>
      <c r="B932" s="29" t="n">
        <v>928</v>
      </c>
      <c r="C932" s="29" t="s">
        <v>4591</v>
      </c>
      <c r="D932" s="29" t="s">
        <v>684</v>
      </c>
      <c r="E932" s="29" t="s">
        <v>188</v>
      </c>
      <c r="F932" s="29"/>
      <c r="G932" s="30" t="n">
        <v>45231</v>
      </c>
      <c r="H932" s="29" t="s">
        <v>177</v>
      </c>
      <c r="I932" s="29" t="s">
        <v>2470</v>
      </c>
      <c r="J932" s="29" t="s">
        <v>198</v>
      </c>
      <c r="K932" s="31" t="n">
        <v>31.5</v>
      </c>
      <c r="L932" s="31" t="n">
        <v>9</v>
      </c>
      <c r="M932" s="29" t="s">
        <v>179</v>
      </c>
      <c r="N932" s="29" t="n">
        <v>32</v>
      </c>
      <c r="O932" s="29" t="s">
        <v>4592</v>
      </c>
      <c r="P932" s="29" t="s">
        <v>4593</v>
      </c>
      <c r="Q932" s="29" t="s">
        <v>212</v>
      </c>
      <c r="R932" s="29" t="s">
        <v>171</v>
      </c>
      <c r="S932" s="29" t="s">
        <v>213</v>
      </c>
      <c r="T932" s="30" t="n">
        <v>46001</v>
      </c>
      <c r="U932" s="29" t="n">
        <v>2026</v>
      </c>
      <c r="V932" s="29"/>
    </row>
    <row r="933" customFormat="false" ht="15" hidden="false" customHeight="true" outlineLevel="0" collapsed="false">
      <c r="A933" s="26" t="s">
        <v>4594</v>
      </c>
      <c r="B933" s="26" t="n">
        <v>929</v>
      </c>
      <c r="C933" s="26" t="s">
        <v>4595</v>
      </c>
      <c r="D933" s="26" t="s">
        <v>2826</v>
      </c>
      <c r="E933" s="26" t="s">
        <v>267</v>
      </c>
      <c r="F933" s="26" t="s">
        <v>4596</v>
      </c>
      <c r="G933" s="27" t="n">
        <v>45232</v>
      </c>
      <c r="H933" s="26" t="s">
        <v>177</v>
      </c>
      <c r="I933" s="26" t="s">
        <v>3170</v>
      </c>
      <c r="J933" s="26" t="s">
        <v>208</v>
      </c>
      <c r="K933" s="28" t="n">
        <v>22</v>
      </c>
      <c r="L933" s="28" t="n">
        <v>6.7</v>
      </c>
      <c r="M933" s="26" t="s">
        <v>249</v>
      </c>
      <c r="N933" s="26" t="n">
        <v>40</v>
      </c>
      <c r="O933" s="26" t="s">
        <v>4597</v>
      </c>
      <c r="P933" s="26" t="s">
        <v>4598</v>
      </c>
      <c r="Q933" s="26" t="s">
        <v>182</v>
      </c>
      <c r="R933" s="26" t="s">
        <v>183</v>
      </c>
      <c r="S933" s="26" t="s">
        <v>184</v>
      </c>
      <c r="T933" s="27" t="n">
        <v>46005</v>
      </c>
      <c r="U933" s="26" t="n">
        <v>2026</v>
      </c>
      <c r="V933" s="26"/>
    </row>
    <row r="934" customFormat="false" ht="15" hidden="false" customHeight="true" outlineLevel="0" collapsed="false">
      <c r="A934" s="29" t="s">
        <v>4599</v>
      </c>
      <c r="B934" s="29" t="n">
        <v>930</v>
      </c>
      <c r="C934" s="29" t="s">
        <v>3902</v>
      </c>
      <c r="D934" s="29" t="s">
        <v>569</v>
      </c>
      <c r="E934" s="29" t="s">
        <v>245</v>
      </c>
      <c r="F934" s="29" t="s">
        <v>4600</v>
      </c>
      <c r="G934" s="30" t="n">
        <v>45232</v>
      </c>
      <c r="H934" s="29" t="s">
        <v>177</v>
      </c>
      <c r="I934" s="29" t="s">
        <v>1939</v>
      </c>
      <c r="J934" s="29" t="s">
        <v>248</v>
      </c>
      <c r="K934" s="31" t="n">
        <v>47.8</v>
      </c>
      <c r="L934" s="31" t="n">
        <v>14.7</v>
      </c>
      <c r="M934" s="29" t="s">
        <v>179</v>
      </c>
      <c r="N934" s="29" t="n">
        <v>45</v>
      </c>
      <c r="O934" s="29" t="s">
        <v>4601</v>
      </c>
      <c r="P934" s="29" t="s">
        <v>4602</v>
      </c>
      <c r="Q934" s="29" t="s">
        <v>170</v>
      </c>
      <c r="R934" s="29" t="s">
        <v>171</v>
      </c>
      <c r="S934" s="29" t="s">
        <v>172</v>
      </c>
      <c r="T934" s="30" t="n">
        <v>46004</v>
      </c>
      <c r="U934" s="29" t="n">
        <v>2026</v>
      </c>
      <c r="V934" s="29"/>
    </row>
    <row r="935" customFormat="false" ht="15" hidden="false" customHeight="true" outlineLevel="0" collapsed="false">
      <c r="A935" s="26" t="s">
        <v>4603</v>
      </c>
      <c r="B935" s="26" t="n">
        <v>931</v>
      </c>
      <c r="C935" s="26" t="s">
        <v>1455</v>
      </c>
      <c r="D935" s="26" t="s">
        <v>2709</v>
      </c>
      <c r="E935" s="26" t="s">
        <v>162</v>
      </c>
      <c r="F935" s="26" t="s">
        <v>4604</v>
      </c>
      <c r="G935" s="27" t="n">
        <v>45234</v>
      </c>
      <c r="H935" s="26" t="s">
        <v>177</v>
      </c>
      <c r="I935" s="26" t="s">
        <v>4605</v>
      </c>
      <c r="J935" s="26" t="s">
        <v>208</v>
      </c>
      <c r="K935" s="28" t="n">
        <v>58.9</v>
      </c>
      <c r="L935" s="28" t="n">
        <v>16.5</v>
      </c>
      <c r="M935" s="26" t="s">
        <v>179</v>
      </c>
      <c r="N935" s="26" t="n">
        <v>50</v>
      </c>
      <c r="O935" s="26" t="s">
        <v>4606</v>
      </c>
      <c r="P935" s="26" t="s">
        <v>4607</v>
      </c>
      <c r="Q935" s="26" t="s">
        <v>299</v>
      </c>
      <c r="R935" s="26" t="s">
        <v>171</v>
      </c>
      <c r="S935" s="26" t="s">
        <v>300</v>
      </c>
      <c r="T935" s="27" t="n">
        <v>45994</v>
      </c>
      <c r="U935" s="26" t="n">
        <v>2026</v>
      </c>
      <c r="V935" s="26"/>
    </row>
    <row r="936" customFormat="false" ht="15" hidden="false" customHeight="true" outlineLevel="0" collapsed="false">
      <c r="A936" s="29" t="s">
        <v>4608</v>
      </c>
      <c r="B936" s="29" t="n">
        <v>932</v>
      </c>
      <c r="C936" s="29" t="s">
        <v>333</v>
      </c>
      <c r="D936" s="29" t="s">
        <v>4609</v>
      </c>
      <c r="E936" s="29" t="s">
        <v>206</v>
      </c>
      <c r="F936" s="29"/>
      <c r="G936" s="30" t="n">
        <v>45234</v>
      </c>
      <c r="H936" s="29" t="s">
        <v>177</v>
      </c>
      <c r="I936" s="29" t="s">
        <v>948</v>
      </c>
      <c r="J936" s="29" t="s">
        <v>259</v>
      </c>
      <c r="K936" s="31" t="n">
        <v>24.6</v>
      </c>
      <c r="L936" s="31" t="n">
        <v>7.8</v>
      </c>
      <c r="M936" s="29" t="s">
        <v>209</v>
      </c>
      <c r="N936" s="29" t="n">
        <v>28</v>
      </c>
      <c r="O936" s="29" t="s">
        <v>4610</v>
      </c>
      <c r="P936" s="29" t="s">
        <v>4611</v>
      </c>
      <c r="Q936" s="29" t="s">
        <v>262</v>
      </c>
      <c r="R936" s="29" t="s">
        <v>171</v>
      </c>
      <c r="S936" s="29" t="s">
        <v>263</v>
      </c>
      <c r="T936" s="30" t="n">
        <v>46000</v>
      </c>
      <c r="U936" s="29" t="n">
        <v>2026</v>
      </c>
      <c r="V936" s="29"/>
    </row>
    <row r="937" customFormat="false" ht="15" hidden="false" customHeight="true" outlineLevel="0" collapsed="false">
      <c r="A937" s="26" t="s">
        <v>4612</v>
      </c>
      <c r="B937" s="26" t="n">
        <v>933</v>
      </c>
      <c r="C937" s="26" t="s">
        <v>4613</v>
      </c>
      <c r="D937" s="26" t="s">
        <v>394</v>
      </c>
      <c r="E937" s="26" t="s">
        <v>245</v>
      </c>
      <c r="F937" s="26" t="s">
        <v>4614</v>
      </c>
      <c r="G937" s="27" t="n">
        <v>45234</v>
      </c>
      <c r="H937" s="26" t="s">
        <v>295</v>
      </c>
      <c r="I937" s="26" t="s">
        <v>1024</v>
      </c>
      <c r="J937" s="26" t="s">
        <v>166</v>
      </c>
      <c r="K937" s="28" t="n">
        <v>38.1</v>
      </c>
      <c r="L937" s="28" t="n">
        <v>12</v>
      </c>
      <c r="M937" s="26" t="s">
        <v>199</v>
      </c>
      <c r="N937" s="26" t="n">
        <v>36</v>
      </c>
      <c r="O937" s="26" t="s">
        <v>4615</v>
      </c>
      <c r="P937" s="26" t="s">
        <v>4616</v>
      </c>
      <c r="Q937" s="26" t="s">
        <v>240</v>
      </c>
      <c r="R937" s="26" t="s">
        <v>171</v>
      </c>
      <c r="S937" s="26" t="s">
        <v>241</v>
      </c>
      <c r="T937" s="27" t="n">
        <v>45996</v>
      </c>
      <c r="U937" s="26" t="n">
        <v>2026</v>
      </c>
      <c r="V937" s="26"/>
    </row>
    <row r="938" customFormat="false" ht="15" hidden="false" customHeight="true" outlineLevel="0" collapsed="false">
      <c r="A938" s="29" t="s">
        <v>4617</v>
      </c>
      <c r="B938" s="29" t="n">
        <v>934</v>
      </c>
      <c r="C938" s="29" t="s">
        <v>4618</v>
      </c>
      <c r="D938" s="29" t="s">
        <v>1906</v>
      </c>
      <c r="E938" s="29" t="s">
        <v>188</v>
      </c>
      <c r="F938" s="29"/>
      <c r="G938" s="30" t="n">
        <v>45234</v>
      </c>
      <c r="H938" s="29" t="s">
        <v>177</v>
      </c>
      <c r="I938" s="29" t="s">
        <v>4619</v>
      </c>
      <c r="J938" s="29" t="s">
        <v>322</v>
      </c>
      <c r="K938" s="31" t="n">
        <v>20.5</v>
      </c>
      <c r="L938" s="31" t="n">
        <v>6.3</v>
      </c>
      <c r="M938" s="29" t="s">
        <v>167</v>
      </c>
      <c r="N938" s="29" t="n">
        <v>45</v>
      </c>
      <c r="O938" s="29" t="s">
        <v>4620</v>
      </c>
      <c r="P938" s="29" t="s">
        <v>4621</v>
      </c>
      <c r="Q938" s="29" t="s">
        <v>202</v>
      </c>
      <c r="R938" s="29" t="s">
        <v>171</v>
      </c>
      <c r="S938" s="29" t="s">
        <v>203</v>
      </c>
      <c r="T938" s="30" t="n">
        <v>46010</v>
      </c>
      <c r="U938" s="29" t="n">
        <v>2026</v>
      </c>
      <c r="V938" s="29"/>
    </row>
    <row r="939" customFormat="false" ht="15" hidden="false" customHeight="true" outlineLevel="0" collapsed="false">
      <c r="A939" s="26" t="s">
        <v>4622</v>
      </c>
      <c r="B939" s="26" t="n">
        <v>935</v>
      </c>
      <c r="C939" s="26" t="s">
        <v>160</v>
      </c>
      <c r="D939" s="26" t="s">
        <v>2967</v>
      </c>
      <c r="E939" s="26" t="s">
        <v>188</v>
      </c>
      <c r="F939" s="26"/>
      <c r="G939" s="27" t="n">
        <v>45234</v>
      </c>
      <c r="H939" s="26" t="s">
        <v>164</v>
      </c>
      <c r="I939" s="26" t="s">
        <v>3190</v>
      </c>
      <c r="J939" s="26" t="s">
        <v>198</v>
      </c>
      <c r="K939" s="28" t="n">
        <v>34.3</v>
      </c>
      <c r="L939" s="28" t="n">
        <v>11.4</v>
      </c>
      <c r="M939" s="26" t="s">
        <v>276</v>
      </c>
      <c r="N939" s="26" t="n">
        <v>36</v>
      </c>
      <c r="O939" s="26" t="s">
        <v>4623</v>
      </c>
      <c r="P939" s="26" t="s">
        <v>4624</v>
      </c>
      <c r="Q939" s="26" t="s">
        <v>262</v>
      </c>
      <c r="R939" s="26" t="s">
        <v>171</v>
      </c>
      <c r="S939" s="26" t="s">
        <v>263</v>
      </c>
      <c r="T939" s="26"/>
      <c r="U939" s="26" t="n">
        <v>2024</v>
      </c>
      <c r="V939" s="26"/>
    </row>
    <row r="940" customFormat="false" ht="15" hidden="false" customHeight="true" outlineLevel="0" collapsed="false">
      <c r="A940" s="29" t="s">
        <v>4625</v>
      </c>
      <c r="B940" s="29" t="n">
        <v>936</v>
      </c>
      <c r="C940" s="29" t="s">
        <v>3320</v>
      </c>
      <c r="D940" s="29" t="s">
        <v>4626</v>
      </c>
      <c r="E940" s="29" t="s">
        <v>206</v>
      </c>
      <c r="F940" s="29"/>
      <c r="G940" s="30" t="n">
        <v>45234</v>
      </c>
      <c r="H940" s="29" t="s">
        <v>177</v>
      </c>
      <c r="I940" s="29" t="s">
        <v>1989</v>
      </c>
      <c r="J940" s="29" t="s">
        <v>259</v>
      </c>
      <c r="K940" s="31" t="n">
        <v>61</v>
      </c>
      <c r="L940" s="31" t="n">
        <v>17.2</v>
      </c>
      <c r="M940" s="29" t="s">
        <v>276</v>
      </c>
      <c r="N940" s="29" t="n">
        <v>32</v>
      </c>
      <c r="O940" s="29" t="s">
        <v>4627</v>
      </c>
      <c r="P940" s="29" t="s">
        <v>4628</v>
      </c>
      <c r="Q940" s="29" t="s">
        <v>252</v>
      </c>
      <c r="R940" s="29" t="s">
        <v>171</v>
      </c>
      <c r="S940" s="29" t="s">
        <v>253</v>
      </c>
      <c r="T940" s="30" t="n">
        <v>46000</v>
      </c>
      <c r="U940" s="29" t="n">
        <v>2026</v>
      </c>
      <c r="V940" s="29"/>
    </row>
    <row r="941" customFormat="false" ht="15" hidden="false" customHeight="true" outlineLevel="0" collapsed="false">
      <c r="A941" s="26" t="s">
        <v>4629</v>
      </c>
      <c r="B941" s="26" t="n">
        <v>937</v>
      </c>
      <c r="C941" s="26" t="s">
        <v>4495</v>
      </c>
      <c r="D941" s="26" t="s">
        <v>2311</v>
      </c>
      <c r="E941" s="26" t="s">
        <v>245</v>
      </c>
      <c r="F941" s="26" t="s">
        <v>4630</v>
      </c>
      <c r="G941" s="27" t="n">
        <v>45235</v>
      </c>
      <c r="H941" s="26" t="s">
        <v>177</v>
      </c>
      <c r="I941" s="26" t="s">
        <v>2011</v>
      </c>
      <c r="J941" s="26" t="s">
        <v>166</v>
      </c>
      <c r="K941" s="28" t="n">
        <v>34.5</v>
      </c>
      <c r="L941" s="28" t="n">
        <v>10.4</v>
      </c>
      <c r="M941" s="26" t="s">
        <v>209</v>
      </c>
      <c r="N941" s="26" t="n">
        <v>28</v>
      </c>
      <c r="O941" s="26" t="s">
        <v>4631</v>
      </c>
      <c r="P941" s="26" t="s">
        <v>4632</v>
      </c>
      <c r="Q941" s="26" t="s">
        <v>454</v>
      </c>
      <c r="R941" s="26" t="s">
        <v>171</v>
      </c>
      <c r="S941" s="26" t="s">
        <v>455</v>
      </c>
      <c r="T941" s="27" t="n">
        <v>45993</v>
      </c>
      <c r="U941" s="26" t="n">
        <v>2026</v>
      </c>
      <c r="V941" s="26"/>
    </row>
    <row r="942" customFormat="false" ht="15" hidden="false" customHeight="true" outlineLevel="0" collapsed="false">
      <c r="A942" s="29" t="s">
        <v>4633</v>
      </c>
      <c r="B942" s="29" t="n">
        <v>938</v>
      </c>
      <c r="C942" s="29" t="s">
        <v>1186</v>
      </c>
      <c r="D942" s="29" t="s">
        <v>2682</v>
      </c>
      <c r="E942" s="29" t="s">
        <v>267</v>
      </c>
      <c r="F942" s="29" t="s">
        <v>4634</v>
      </c>
      <c r="G942" s="30" t="n">
        <v>45235</v>
      </c>
      <c r="H942" s="29" t="s">
        <v>177</v>
      </c>
      <c r="I942" s="29" t="s">
        <v>321</v>
      </c>
      <c r="J942" s="29" t="s">
        <v>218</v>
      </c>
      <c r="K942" s="31" t="n">
        <v>41.8</v>
      </c>
      <c r="L942" s="31" t="n">
        <v>12.5</v>
      </c>
      <c r="M942" s="29" t="s">
        <v>199</v>
      </c>
      <c r="N942" s="29" t="n">
        <v>45</v>
      </c>
      <c r="O942" s="29" t="s">
        <v>4635</v>
      </c>
      <c r="P942" s="29" t="s">
        <v>4636</v>
      </c>
      <c r="Q942" s="29" t="s">
        <v>232</v>
      </c>
      <c r="R942" s="29" t="s">
        <v>183</v>
      </c>
      <c r="S942" s="29" t="s">
        <v>233</v>
      </c>
      <c r="T942" s="30" t="n">
        <v>45994</v>
      </c>
      <c r="U942" s="29" t="n">
        <v>2026</v>
      </c>
      <c r="V942" s="29"/>
    </row>
    <row r="943" customFormat="false" ht="15" hidden="false" customHeight="true" outlineLevel="0" collapsed="false">
      <c r="A943" s="26" t="s">
        <v>4637</v>
      </c>
      <c r="B943" s="26" t="n">
        <v>939</v>
      </c>
      <c r="C943" s="26" t="s">
        <v>4638</v>
      </c>
      <c r="D943" s="26" t="s">
        <v>2380</v>
      </c>
      <c r="E943" s="26" t="s">
        <v>188</v>
      </c>
      <c r="F943" s="26"/>
      <c r="G943" s="27" t="n">
        <v>45235</v>
      </c>
      <c r="H943" s="26" t="s">
        <v>177</v>
      </c>
      <c r="I943" s="26" t="s">
        <v>4639</v>
      </c>
      <c r="J943" s="26" t="s">
        <v>259</v>
      </c>
      <c r="K943" s="28" t="n">
        <v>38.1</v>
      </c>
      <c r="L943" s="28" t="n">
        <v>13</v>
      </c>
      <c r="M943" s="26" t="s">
        <v>276</v>
      </c>
      <c r="N943" s="26" t="n">
        <v>50</v>
      </c>
      <c r="O943" s="26" t="s">
        <v>4640</v>
      </c>
      <c r="P943" s="26" t="s">
        <v>4641</v>
      </c>
      <c r="Q943" s="26" t="s">
        <v>232</v>
      </c>
      <c r="R943" s="26" t="s">
        <v>183</v>
      </c>
      <c r="S943" s="26" t="s">
        <v>233</v>
      </c>
      <c r="T943" s="27" t="n">
        <v>46011</v>
      </c>
      <c r="U943" s="26" t="n">
        <v>2026</v>
      </c>
      <c r="V943" s="26"/>
    </row>
    <row r="944" customFormat="false" ht="15" hidden="false" customHeight="true" outlineLevel="0" collapsed="false">
      <c r="A944" s="29" t="s">
        <v>4642</v>
      </c>
      <c r="B944" s="29" t="n">
        <v>940</v>
      </c>
      <c r="C944" s="29" t="s">
        <v>4643</v>
      </c>
      <c r="D944" s="29" t="s">
        <v>2380</v>
      </c>
      <c r="E944" s="29" t="s">
        <v>267</v>
      </c>
      <c r="F944" s="29" t="s">
        <v>4644</v>
      </c>
      <c r="G944" s="30" t="n">
        <v>45235</v>
      </c>
      <c r="H944" s="29" t="s">
        <v>177</v>
      </c>
      <c r="I944" s="29" t="s">
        <v>4645</v>
      </c>
      <c r="J944" s="29" t="s">
        <v>322</v>
      </c>
      <c r="K944" s="31" t="n">
        <v>53.5</v>
      </c>
      <c r="L944" s="31" t="n">
        <v>16.9</v>
      </c>
      <c r="M944" s="29" t="s">
        <v>209</v>
      </c>
      <c r="N944" s="29" t="n">
        <v>45</v>
      </c>
      <c r="O944" s="29" t="s">
        <v>4646</v>
      </c>
      <c r="P944" s="29" t="s">
        <v>4647</v>
      </c>
      <c r="Q944" s="29" t="s">
        <v>240</v>
      </c>
      <c r="R944" s="29" t="s">
        <v>171</v>
      </c>
      <c r="S944" s="29" t="s">
        <v>241</v>
      </c>
      <c r="T944" s="30" t="n">
        <v>46008</v>
      </c>
      <c r="U944" s="29" t="n">
        <v>2026</v>
      </c>
      <c r="V944" s="29"/>
    </row>
    <row r="945" customFormat="false" ht="15" hidden="false" customHeight="true" outlineLevel="0" collapsed="false">
      <c r="A945" s="26" t="s">
        <v>4648</v>
      </c>
      <c r="B945" s="26" t="n">
        <v>941</v>
      </c>
      <c r="C945" s="26" t="s">
        <v>610</v>
      </c>
      <c r="D945" s="26" t="s">
        <v>1180</v>
      </c>
      <c r="E945" s="26" t="s">
        <v>226</v>
      </c>
      <c r="F945" s="26" t="s">
        <v>4649</v>
      </c>
      <c r="G945" s="27" t="n">
        <v>45236</v>
      </c>
      <c r="H945" s="26" t="s">
        <v>177</v>
      </c>
      <c r="I945" s="26" t="s">
        <v>4650</v>
      </c>
      <c r="J945" s="26" t="s">
        <v>259</v>
      </c>
      <c r="K945" s="28" t="n">
        <v>53.9</v>
      </c>
      <c r="L945" s="28" t="n">
        <v>18.6</v>
      </c>
      <c r="M945" s="26" t="s">
        <v>179</v>
      </c>
      <c r="N945" s="26" t="n">
        <v>40</v>
      </c>
      <c r="O945" s="26" t="s">
        <v>4651</v>
      </c>
      <c r="P945" s="26" t="s">
        <v>4652</v>
      </c>
      <c r="Q945" s="26" t="s">
        <v>240</v>
      </c>
      <c r="R945" s="26" t="s">
        <v>171</v>
      </c>
      <c r="S945" s="26" t="s">
        <v>241</v>
      </c>
      <c r="T945" s="27" t="n">
        <v>46000</v>
      </c>
      <c r="U945" s="26" t="n">
        <v>2026</v>
      </c>
      <c r="V945" s="26"/>
    </row>
    <row r="946" customFormat="false" ht="15" hidden="false" customHeight="true" outlineLevel="0" collapsed="false">
      <c r="A946" s="29" t="s">
        <v>4653</v>
      </c>
      <c r="B946" s="29" t="n">
        <v>942</v>
      </c>
      <c r="C946" s="29" t="s">
        <v>1840</v>
      </c>
      <c r="D946" s="29" t="s">
        <v>2948</v>
      </c>
      <c r="E946" s="29" t="s">
        <v>206</v>
      </c>
      <c r="F946" s="29"/>
      <c r="G946" s="30" t="n">
        <v>45236</v>
      </c>
      <c r="H946" s="29" t="s">
        <v>177</v>
      </c>
      <c r="I946" s="29" t="s">
        <v>4654</v>
      </c>
      <c r="J946" s="29" t="s">
        <v>248</v>
      </c>
      <c r="K946" s="31" t="n">
        <v>30.1</v>
      </c>
      <c r="L946" s="31" t="n">
        <v>9</v>
      </c>
      <c r="M946" s="29" t="s">
        <v>179</v>
      </c>
      <c r="N946" s="29" t="n">
        <v>45</v>
      </c>
      <c r="O946" s="29" t="s">
        <v>4655</v>
      </c>
      <c r="P946" s="29" t="s">
        <v>4656</v>
      </c>
      <c r="Q946" s="29" t="s">
        <v>182</v>
      </c>
      <c r="R946" s="29" t="s">
        <v>183</v>
      </c>
      <c r="S946" s="29" t="s">
        <v>184</v>
      </c>
      <c r="T946" s="30" t="n">
        <v>46006</v>
      </c>
      <c r="U946" s="29" t="n">
        <v>2026</v>
      </c>
      <c r="V946" s="29"/>
    </row>
    <row r="947" customFormat="false" ht="15" hidden="false" customHeight="true" outlineLevel="0" collapsed="false">
      <c r="A947" s="26" t="s">
        <v>4657</v>
      </c>
      <c r="B947" s="26" t="n">
        <v>943</v>
      </c>
      <c r="C947" s="26" t="s">
        <v>3874</v>
      </c>
      <c r="D947" s="26" t="s">
        <v>582</v>
      </c>
      <c r="E947" s="26" t="s">
        <v>206</v>
      </c>
      <c r="F947" s="26"/>
      <c r="G947" s="27" t="n">
        <v>45236</v>
      </c>
      <c r="H947" s="26" t="s">
        <v>177</v>
      </c>
      <c r="I947" s="26" t="s">
        <v>2111</v>
      </c>
      <c r="J947" s="26" t="s">
        <v>208</v>
      </c>
      <c r="K947" s="28" t="n">
        <v>37.9</v>
      </c>
      <c r="L947" s="28" t="n">
        <v>12.5</v>
      </c>
      <c r="M947" s="26" t="s">
        <v>209</v>
      </c>
      <c r="N947" s="26" t="n">
        <v>24</v>
      </c>
      <c r="O947" s="26" t="s">
        <v>4658</v>
      </c>
      <c r="P947" s="26" t="s">
        <v>4659</v>
      </c>
      <c r="Q947" s="26" t="s">
        <v>182</v>
      </c>
      <c r="R947" s="26" t="s">
        <v>183</v>
      </c>
      <c r="S947" s="26" t="s">
        <v>184</v>
      </c>
      <c r="T947" s="27" t="n">
        <v>45998</v>
      </c>
      <c r="U947" s="26" t="n">
        <v>2026</v>
      </c>
      <c r="V947" s="26"/>
    </row>
    <row r="948" customFormat="false" ht="15" hidden="false" customHeight="true" outlineLevel="0" collapsed="false">
      <c r="A948" s="29" t="s">
        <v>4660</v>
      </c>
      <c r="B948" s="29" t="n">
        <v>944</v>
      </c>
      <c r="C948" s="29" t="s">
        <v>3480</v>
      </c>
      <c r="D948" s="29" t="s">
        <v>611</v>
      </c>
      <c r="E948" s="29" t="s">
        <v>206</v>
      </c>
      <c r="F948" s="29"/>
      <c r="G948" s="30" t="n">
        <v>45237</v>
      </c>
      <c r="H948" s="29" t="s">
        <v>177</v>
      </c>
      <c r="I948" s="29" t="s">
        <v>3316</v>
      </c>
      <c r="J948" s="29" t="s">
        <v>198</v>
      </c>
      <c r="K948" s="31" t="n">
        <v>62</v>
      </c>
      <c r="L948" s="31" t="n">
        <v>18.2</v>
      </c>
      <c r="M948" s="29" t="s">
        <v>167</v>
      </c>
      <c r="N948" s="29" t="n">
        <v>50</v>
      </c>
      <c r="O948" s="29" t="s">
        <v>4661</v>
      </c>
      <c r="P948" s="29" t="s">
        <v>4662</v>
      </c>
      <c r="Q948" s="29" t="s">
        <v>299</v>
      </c>
      <c r="R948" s="29" t="s">
        <v>171</v>
      </c>
      <c r="S948" s="29" t="s">
        <v>300</v>
      </c>
      <c r="T948" s="30" t="n">
        <v>45993</v>
      </c>
      <c r="U948" s="29" t="n">
        <v>2026</v>
      </c>
      <c r="V948" s="29"/>
    </row>
    <row r="949" customFormat="false" ht="15" hidden="false" customHeight="true" outlineLevel="0" collapsed="false">
      <c r="A949" s="26" t="s">
        <v>4663</v>
      </c>
      <c r="B949" s="26" t="n">
        <v>945</v>
      </c>
      <c r="C949" s="26" t="s">
        <v>4664</v>
      </c>
      <c r="D949" s="26" t="s">
        <v>2259</v>
      </c>
      <c r="E949" s="26" t="s">
        <v>206</v>
      </c>
      <c r="F949" s="26"/>
      <c r="G949" s="27" t="n">
        <v>45237</v>
      </c>
      <c r="H949" s="26" t="s">
        <v>177</v>
      </c>
      <c r="I949" s="26" t="s">
        <v>3635</v>
      </c>
      <c r="J949" s="26" t="s">
        <v>259</v>
      </c>
      <c r="K949" s="28" t="n">
        <v>19</v>
      </c>
      <c r="L949" s="28" t="n">
        <v>6.8</v>
      </c>
      <c r="M949" s="26" t="s">
        <v>276</v>
      </c>
      <c r="N949" s="26" t="n">
        <v>45</v>
      </c>
      <c r="O949" s="26" t="s">
        <v>4665</v>
      </c>
      <c r="P949" s="26" t="s">
        <v>4666</v>
      </c>
      <c r="Q949" s="26" t="s">
        <v>221</v>
      </c>
      <c r="R949" s="26" t="s">
        <v>183</v>
      </c>
      <c r="S949" s="26" t="s">
        <v>222</v>
      </c>
      <c r="T949" s="27" t="n">
        <v>46011</v>
      </c>
      <c r="U949" s="26" t="n">
        <v>2026</v>
      </c>
      <c r="V949" s="26"/>
    </row>
    <row r="950" customFormat="false" ht="15" hidden="false" customHeight="true" outlineLevel="0" collapsed="false">
      <c r="A950" s="29" t="s">
        <v>4667</v>
      </c>
      <c r="B950" s="29" t="n">
        <v>946</v>
      </c>
      <c r="C950" s="29" t="s">
        <v>1536</v>
      </c>
      <c r="D950" s="29" t="s">
        <v>835</v>
      </c>
      <c r="E950" s="29" t="s">
        <v>188</v>
      </c>
      <c r="F950" s="29"/>
      <c r="G950" s="30" t="n">
        <v>45237</v>
      </c>
      <c r="H950" s="29" t="s">
        <v>177</v>
      </c>
      <c r="I950" s="29" t="s">
        <v>2193</v>
      </c>
      <c r="J950" s="29" t="s">
        <v>270</v>
      </c>
      <c r="K950" s="31" t="n">
        <v>38.7</v>
      </c>
      <c r="L950" s="31" t="n">
        <v>12.3</v>
      </c>
      <c r="M950" s="29" t="s">
        <v>179</v>
      </c>
      <c r="N950" s="29" t="n">
        <v>24</v>
      </c>
      <c r="O950" s="29" t="s">
        <v>4668</v>
      </c>
      <c r="P950" s="29" t="s">
        <v>4669</v>
      </c>
      <c r="Q950" s="29" t="s">
        <v>221</v>
      </c>
      <c r="R950" s="29" t="s">
        <v>183</v>
      </c>
      <c r="S950" s="29" t="s">
        <v>222</v>
      </c>
      <c r="T950" s="30" t="n">
        <v>45992</v>
      </c>
      <c r="U950" s="29" t="n">
        <v>2026</v>
      </c>
      <c r="V950" s="29"/>
    </row>
    <row r="951" customFormat="false" ht="15" hidden="false" customHeight="true" outlineLevel="0" collapsed="false">
      <c r="A951" s="26" t="s">
        <v>4670</v>
      </c>
      <c r="B951" s="26" t="n">
        <v>947</v>
      </c>
      <c r="C951" s="26" t="s">
        <v>4671</v>
      </c>
      <c r="D951" s="26" t="s">
        <v>2482</v>
      </c>
      <c r="E951" s="26" t="s">
        <v>188</v>
      </c>
      <c r="F951" s="26"/>
      <c r="G951" s="27" t="n">
        <v>45238</v>
      </c>
      <c r="H951" s="26" t="s">
        <v>177</v>
      </c>
      <c r="I951" s="26" t="s">
        <v>1044</v>
      </c>
      <c r="J951" s="26" t="s">
        <v>322</v>
      </c>
      <c r="K951" s="28" t="n">
        <v>49.8</v>
      </c>
      <c r="L951" s="28" t="n">
        <v>17.8</v>
      </c>
      <c r="M951" s="26" t="s">
        <v>209</v>
      </c>
      <c r="N951" s="26" t="n">
        <v>32</v>
      </c>
      <c r="O951" s="26" t="s">
        <v>4672</v>
      </c>
      <c r="P951" s="26" t="s">
        <v>4673</v>
      </c>
      <c r="Q951" s="26" t="s">
        <v>338</v>
      </c>
      <c r="R951" s="26" t="s">
        <v>171</v>
      </c>
      <c r="S951" s="26" t="s">
        <v>339</v>
      </c>
      <c r="T951" s="27" t="n">
        <v>45997</v>
      </c>
      <c r="U951" s="26" t="n">
        <v>2026</v>
      </c>
      <c r="V951" s="26"/>
    </row>
    <row r="952" customFormat="false" ht="15" hidden="false" customHeight="true" outlineLevel="0" collapsed="false">
      <c r="A952" s="29" t="s">
        <v>4674</v>
      </c>
      <c r="B952" s="29" t="n">
        <v>948</v>
      </c>
      <c r="C952" s="29" t="s">
        <v>915</v>
      </c>
      <c r="D952" s="29" t="s">
        <v>582</v>
      </c>
      <c r="E952" s="29" t="s">
        <v>206</v>
      </c>
      <c r="F952" s="29"/>
      <c r="G952" s="30" t="n">
        <v>45238</v>
      </c>
      <c r="H952" s="29" t="s">
        <v>177</v>
      </c>
      <c r="I952" s="29" t="s">
        <v>357</v>
      </c>
      <c r="J952" s="29" t="s">
        <v>270</v>
      </c>
      <c r="K952" s="31" t="n">
        <v>61.8</v>
      </c>
      <c r="L952" s="31" t="n">
        <v>18.4</v>
      </c>
      <c r="M952" s="29" t="s">
        <v>209</v>
      </c>
      <c r="N952" s="29" t="n">
        <v>45</v>
      </c>
      <c r="O952" s="29" t="s">
        <v>4675</v>
      </c>
      <c r="P952" s="29" t="s">
        <v>4676</v>
      </c>
      <c r="Q952" s="29" t="s">
        <v>330</v>
      </c>
      <c r="R952" s="29" t="s">
        <v>171</v>
      </c>
      <c r="S952" s="29" t="s">
        <v>331</v>
      </c>
      <c r="T952" s="30" t="n">
        <v>45996</v>
      </c>
      <c r="U952" s="29" t="n">
        <v>2026</v>
      </c>
      <c r="V952" s="29"/>
    </row>
    <row r="953" customFormat="false" ht="15" hidden="false" customHeight="true" outlineLevel="0" collapsed="false">
      <c r="A953" s="26" t="s">
        <v>4677</v>
      </c>
      <c r="B953" s="26" t="n">
        <v>949</v>
      </c>
      <c r="C953" s="26" t="s">
        <v>4678</v>
      </c>
      <c r="D953" s="26" t="s">
        <v>4679</v>
      </c>
      <c r="E953" s="26" t="s">
        <v>188</v>
      </c>
      <c r="F953" s="26"/>
      <c r="G953" s="27" t="n">
        <v>45238</v>
      </c>
      <c r="H953" s="26" t="s">
        <v>177</v>
      </c>
      <c r="I953" s="26" t="s">
        <v>1885</v>
      </c>
      <c r="J953" s="26" t="s">
        <v>322</v>
      </c>
      <c r="K953" s="28" t="n">
        <v>28.2</v>
      </c>
      <c r="L953" s="28" t="n">
        <v>8.1</v>
      </c>
      <c r="M953" s="26" t="s">
        <v>167</v>
      </c>
      <c r="N953" s="26" t="n">
        <v>45</v>
      </c>
      <c r="O953" s="26" t="s">
        <v>4680</v>
      </c>
      <c r="P953" s="26" t="s">
        <v>4681</v>
      </c>
      <c r="Q953" s="26" t="s">
        <v>252</v>
      </c>
      <c r="R953" s="26" t="s">
        <v>171</v>
      </c>
      <c r="S953" s="26" t="s">
        <v>253</v>
      </c>
      <c r="T953" s="27" t="n">
        <v>46018</v>
      </c>
      <c r="U953" s="26" t="n">
        <v>2026</v>
      </c>
      <c r="V953" s="26"/>
    </row>
    <row r="954" customFormat="false" ht="15" hidden="false" customHeight="true" outlineLevel="0" collapsed="false">
      <c r="A954" s="29" t="s">
        <v>4682</v>
      </c>
      <c r="B954" s="29" t="n">
        <v>950</v>
      </c>
      <c r="C954" s="29" t="s">
        <v>2342</v>
      </c>
      <c r="D954" s="29" t="s">
        <v>4683</v>
      </c>
      <c r="E954" s="29" t="s">
        <v>195</v>
      </c>
      <c r="F954" s="29" t="s">
        <v>4684</v>
      </c>
      <c r="G954" s="30" t="n">
        <v>45239</v>
      </c>
      <c r="H954" s="29" t="s">
        <v>177</v>
      </c>
      <c r="I954" s="29" t="s">
        <v>282</v>
      </c>
      <c r="J954" s="29" t="s">
        <v>383</v>
      </c>
      <c r="K954" s="31" t="n">
        <v>56</v>
      </c>
      <c r="L954" s="31" t="n">
        <v>17.2</v>
      </c>
      <c r="M954" s="29" t="s">
        <v>209</v>
      </c>
      <c r="N954" s="29" t="n">
        <v>45</v>
      </c>
      <c r="O954" s="29" t="s">
        <v>4685</v>
      </c>
      <c r="P954" s="29" t="s">
        <v>4686</v>
      </c>
      <c r="Q954" s="29" t="s">
        <v>182</v>
      </c>
      <c r="R954" s="29" t="s">
        <v>183</v>
      </c>
      <c r="S954" s="29" t="s">
        <v>184</v>
      </c>
      <c r="T954" s="30" t="n">
        <v>46016</v>
      </c>
      <c r="U954" s="29" t="n">
        <v>2026</v>
      </c>
      <c r="V954" s="29"/>
    </row>
    <row r="955" customFormat="false" ht="15" hidden="false" customHeight="true" outlineLevel="0" collapsed="false">
      <c r="A955" s="26" t="s">
        <v>4687</v>
      </c>
      <c r="B955" s="26" t="n">
        <v>951</v>
      </c>
      <c r="C955" s="26" t="s">
        <v>4688</v>
      </c>
      <c r="D955" s="26" t="s">
        <v>293</v>
      </c>
      <c r="E955" s="26" t="s">
        <v>188</v>
      </c>
      <c r="F955" s="26"/>
      <c r="G955" s="27" t="n">
        <v>45239</v>
      </c>
      <c r="H955" s="26" t="s">
        <v>177</v>
      </c>
      <c r="I955" s="26" t="s">
        <v>3148</v>
      </c>
      <c r="J955" s="26" t="s">
        <v>218</v>
      </c>
      <c r="K955" s="28" t="n">
        <v>55</v>
      </c>
      <c r="L955" s="28" t="n">
        <v>17.1</v>
      </c>
      <c r="M955" s="26" t="s">
        <v>179</v>
      </c>
      <c r="N955" s="26" t="n">
        <v>28</v>
      </c>
      <c r="O955" s="26" t="s">
        <v>4689</v>
      </c>
      <c r="P955" s="26" t="s">
        <v>4690</v>
      </c>
      <c r="Q955" s="26" t="s">
        <v>182</v>
      </c>
      <c r="R955" s="26" t="s">
        <v>183</v>
      </c>
      <c r="S955" s="26" t="s">
        <v>184</v>
      </c>
      <c r="T955" s="27" t="n">
        <v>45997</v>
      </c>
      <c r="U955" s="26" t="n">
        <v>2026</v>
      </c>
      <c r="V955" s="26"/>
    </row>
    <row r="956" customFormat="false" ht="15" hidden="false" customHeight="true" outlineLevel="0" collapsed="false">
      <c r="A956" s="29" t="s">
        <v>4691</v>
      </c>
      <c r="B956" s="29" t="n">
        <v>952</v>
      </c>
      <c r="C956" s="29" t="s">
        <v>4692</v>
      </c>
      <c r="D956" s="29" t="s">
        <v>933</v>
      </c>
      <c r="E956" s="29" t="s">
        <v>267</v>
      </c>
      <c r="F956" s="29" t="s">
        <v>4693</v>
      </c>
      <c r="G956" s="30" t="n">
        <v>45240</v>
      </c>
      <c r="H956" s="29" t="s">
        <v>177</v>
      </c>
      <c r="I956" s="29" t="s">
        <v>4694</v>
      </c>
      <c r="J956" s="29" t="s">
        <v>208</v>
      </c>
      <c r="K956" s="31" t="n">
        <v>18.3</v>
      </c>
      <c r="L956" s="31" t="n">
        <v>5.2</v>
      </c>
      <c r="M956" s="29" t="s">
        <v>179</v>
      </c>
      <c r="N956" s="29" t="n">
        <v>28</v>
      </c>
      <c r="O956" s="29" t="s">
        <v>4695</v>
      </c>
      <c r="P956" s="29" t="s">
        <v>4696</v>
      </c>
      <c r="Q956" s="29" t="s">
        <v>240</v>
      </c>
      <c r="R956" s="29" t="s">
        <v>171</v>
      </c>
      <c r="S956" s="29" t="s">
        <v>241</v>
      </c>
      <c r="T956" s="30" t="n">
        <v>46001</v>
      </c>
      <c r="U956" s="29" t="n">
        <v>2026</v>
      </c>
      <c r="V956" s="29"/>
    </row>
    <row r="957" customFormat="false" ht="15" hidden="false" customHeight="true" outlineLevel="0" collapsed="false">
      <c r="A957" s="26" t="s">
        <v>4697</v>
      </c>
      <c r="B957" s="26" t="n">
        <v>953</v>
      </c>
      <c r="C957" s="26" t="s">
        <v>1806</v>
      </c>
      <c r="D957" s="26" t="s">
        <v>1697</v>
      </c>
      <c r="E957" s="26" t="s">
        <v>267</v>
      </c>
      <c r="F957" s="26" t="s">
        <v>4698</v>
      </c>
      <c r="G957" s="27" t="n">
        <v>45240</v>
      </c>
      <c r="H957" s="26" t="s">
        <v>177</v>
      </c>
      <c r="I957" s="26" t="s">
        <v>969</v>
      </c>
      <c r="J957" s="26" t="s">
        <v>166</v>
      </c>
      <c r="K957" s="28" t="n">
        <v>37.7</v>
      </c>
      <c r="L957" s="28" t="n">
        <v>12.8</v>
      </c>
      <c r="M957" s="26" t="s">
        <v>209</v>
      </c>
      <c r="N957" s="26" t="n">
        <v>32</v>
      </c>
      <c r="O957" s="26" t="s">
        <v>4699</v>
      </c>
      <c r="P957" s="26" t="s">
        <v>4700</v>
      </c>
      <c r="Q957" s="26" t="s">
        <v>240</v>
      </c>
      <c r="R957" s="26" t="s">
        <v>171</v>
      </c>
      <c r="S957" s="26" t="s">
        <v>241</v>
      </c>
      <c r="T957" s="27" t="n">
        <v>46011</v>
      </c>
      <c r="U957" s="26" t="n">
        <v>2026</v>
      </c>
      <c r="V957" s="26"/>
    </row>
    <row r="958" customFormat="false" ht="15" hidden="false" customHeight="true" outlineLevel="0" collapsed="false">
      <c r="A958" s="29" t="s">
        <v>4701</v>
      </c>
      <c r="B958" s="29" t="n">
        <v>954</v>
      </c>
      <c r="C958" s="29" t="s">
        <v>543</v>
      </c>
      <c r="D958" s="29" t="s">
        <v>1127</v>
      </c>
      <c r="E958" s="29" t="s">
        <v>206</v>
      </c>
      <c r="F958" s="29"/>
      <c r="G958" s="30" t="n">
        <v>45241</v>
      </c>
      <c r="H958" s="29" t="s">
        <v>295</v>
      </c>
      <c r="I958" s="29" t="s">
        <v>4096</v>
      </c>
      <c r="J958" s="29" t="s">
        <v>229</v>
      </c>
      <c r="K958" s="31" t="n">
        <v>42.9</v>
      </c>
      <c r="L958" s="31" t="n">
        <v>13</v>
      </c>
      <c r="M958" s="29" t="s">
        <v>209</v>
      </c>
      <c r="N958" s="29" t="n">
        <v>24</v>
      </c>
      <c r="O958" s="29" t="s">
        <v>4702</v>
      </c>
      <c r="P958" s="29" t="s">
        <v>4703</v>
      </c>
      <c r="Q958" s="29" t="s">
        <v>202</v>
      </c>
      <c r="R958" s="29" t="s">
        <v>171</v>
      </c>
      <c r="S958" s="29" t="s">
        <v>203</v>
      </c>
      <c r="T958" s="30" t="n">
        <v>46019</v>
      </c>
      <c r="U958" s="29" t="n">
        <v>2026</v>
      </c>
      <c r="V958" s="29"/>
    </row>
    <row r="959" customFormat="false" ht="15" hidden="false" customHeight="true" outlineLevel="0" collapsed="false">
      <c r="A959" s="26" t="s">
        <v>4704</v>
      </c>
      <c r="B959" s="26" t="n">
        <v>955</v>
      </c>
      <c r="C959" s="26" t="s">
        <v>988</v>
      </c>
      <c r="D959" s="26" t="s">
        <v>1749</v>
      </c>
      <c r="E959" s="26" t="s">
        <v>206</v>
      </c>
      <c r="F959" s="26"/>
      <c r="G959" s="27" t="n">
        <v>45243</v>
      </c>
      <c r="H959" s="26" t="s">
        <v>177</v>
      </c>
      <c r="I959" s="26" t="s">
        <v>1399</v>
      </c>
      <c r="J959" s="26" t="s">
        <v>345</v>
      </c>
      <c r="K959" s="28" t="n">
        <v>51.7</v>
      </c>
      <c r="L959" s="28" t="n">
        <v>14.8</v>
      </c>
      <c r="M959" s="26" t="s">
        <v>179</v>
      </c>
      <c r="N959" s="26" t="n">
        <v>50</v>
      </c>
      <c r="O959" s="26" t="s">
        <v>4705</v>
      </c>
      <c r="P959" s="26" t="s">
        <v>4706</v>
      </c>
      <c r="Q959" s="26" t="s">
        <v>330</v>
      </c>
      <c r="R959" s="26" t="s">
        <v>171</v>
      </c>
      <c r="S959" s="26" t="s">
        <v>331</v>
      </c>
      <c r="T959" s="27" t="n">
        <v>46006</v>
      </c>
      <c r="U959" s="26" t="n">
        <v>2026</v>
      </c>
      <c r="V959" s="26"/>
    </row>
    <row r="960" customFormat="false" ht="15" hidden="false" customHeight="true" outlineLevel="0" collapsed="false">
      <c r="A960" s="29" t="s">
        <v>4707</v>
      </c>
      <c r="B960" s="29" t="n">
        <v>956</v>
      </c>
      <c r="C960" s="29" t="s">
        <v>4708</v>
      </c>
      <c r="D960" s="29" t="s">
        <v>742</v>
      </c>
      <c r="E960" s="29" t="s">
        <v>188</v>
      </c>
      <c r="F960" s="29"/>
      <c r="G960" s="30" t="n">
        <v>45244</v>
      </c>
      <c r="H960" s="29" t="s">
        <v>177</v>
      </c>
      <c r="I960" s="29" t="s">
        <v>4709</v>
      </c>
      <c r="J960" s="29" t="s">
        <v>229</v>
      </c>
      <c r="K960" s="31" t="n">
        <v>27.5</v>
      </c>
      <c r="L960" s="31" t="n">
        <v>8.4</v>
      </c>
      <c r="M960" s="29" t="s">
        <v>167</v>
      </c>
      <c r="N960" s="29" t="n">
        <v>45</v>
      </c>
      <c r="O960" s="29" t="s">
        <v>4710</v>
      </c>
      <c r="P960" s="29" t="s">
        <v>4711</v>
      </c>
      <c r="Q960" s="29" t="s">
        <v>338</v>
      </c>
      <c r="R960" s="29" t="s">
        <v>171</v>
      </c>
      <c r="S960" s="29" t="s">
        <v>339</v>
      </c>
      <c r="T960" s="30" t="n">
        <v>46005</v>
      </c>
      <c r="U960" s="29" t="n">
        <v>2026</v>
      </c>
      <c r="V960" s="29"/>
    </row>
    <row r="961" customFormat="false" ht="15" hidden="false" customHeight="true" outlineLevel="0" collapsed="false">
      <c r="A961" s="26" t="s">
        <v>4712</v>
      </c>
      <c r="B961" s="26" t="n">
        <v>957</v>
      </c>
      <c r="C961" s="26" t="s">
        <v>1840</v>
      </c>
      <c r="D961" s="26" t="s">
        <v>4713</v>
      </c>
      <c r="E961" s="26" t="s">
        <v>188</v>
      </c>
      <c r="F961" s="26"/>
      <c r="G961" s="27" t="n">
        <v>45244</v>
      </c>
      <c r="H961" s="26" t="s">
        <v>177</v>
      </c>
      <c r="I961" s="26" t="s">
        <v>3583</v>
      </c>
      <c r="J961" s="26" t="s">
        <v>322</v>
      </c>
      <c r="K961" s="28" t="n">
        <v>28.9</v>
      </c>
      <c r="L961" s="28" t="n">
        <v>9.6</v>
      </c>
      <c r="M961" s="26" t="s">
        <v>276</v>
      </c>
      <c r="N961" s="26" t="n">
        <v>36</v>
      </c>
      <c r="O961" s="26" t="s">
        <v>4714</v>
      </c>
      <c r="P961" s="26" t="s">
        <v>4715</v>
      </c>
      <c r="Q961" s="26" t="s">
        <v>461</v>
      </c>
      <c r="R961" s="26" t="s">
        <v>183</v>
      </c>
      <c r="S961" s="26" t="s">
        <v>462</v>
      </c>
      <c r="T961" s="27" t="n">
        <v>46000</v>
      </c>
      <c r="U961" s="26" t="n">
        <v>2026</v>
      </c>
      <c r="V961" s="26"/>
    </row>
    <row r="962" customFormat="false" ht="15" hidden="false" customHeight="true" outlineLevel="0" collapsed="false">
      <c r="A962" s="29" t="s">
        <v>4716</v>
      </c>
      <c r="B962" s="29" t="n">
        <v>958</v>
      </c>
      <c r="C962" s="29" t="s">
        <v>2418</v>
      </c>
      <c r="D962" s="29" t="s">
        <v>4717</v>
      </c>
      <c r="E962" s="29" t="s">
        <v>245</v>
      </c>
      <c r="F962" s="29" t="s">
        <v>4718</v>
      </c>
      <c r="G962" s="30" t="n">
        <v>45244</v>
      </c>
      <c r="H962" s="29" t="s">
        <v>177</v>
      </c>
      <c r="I962" s="29" t="s">
        <v>4308</v>
      </c>
      <c r="J962" s="29" t="s">
        <v>248</v>
      </c>
      <c r="K962" s="31" t="n">
        <v>40.8</v>
      </c>
      <c r="L962" s="31" t="n">
        <v>14.2</v>
      </c>
      <c r="M962" s="29" t="s">
        <v>209</v>
      </c>
      <c r="N962" s="29" t="n">
        <v>24</v>
      </c>
      <c r="O962" s="29" t="s">
        <v>4719</v>
      </c>
      <c r="P962" s="29" t="s">
        <v>4720</v>
      </c>
      <c r="Q962" s="29" t="s">
        <v>170</v>
      </c>
      <c r="R962" s="29" t="s">
        <v>171</v>
      </c>
      <c r="S962" s="29" t="s">
        <v>172</v>
      </c>
      <c r="T962" s="30" t="n">
        <v>46001</v>
      </c>
      <c r="U962" s="29" t="n">
        <v>2026</v>
      </c>
      <c r="V962" s="29"/>
    </row>
    <row r="963" customFormat="false" ht="15" hidden="false" customHeight="true" outlineLevel="0" collapsed="false">
      <c r="A963" s="26" t="s">
        <v>4721</v>
      </c>
      <c r="B963" s="26" t="n">
        <v>959</v>
      </c>
      <c r="C963" s="26" t="s">
        <v>840</v>
      </c>
      <c r="D963" s="26" t="s">
        <v>1906</v>
      </c>
      <c r="E963" s="26" t="s">
        <v>206</v>
      </c>
      <c r="F963" s="26"/>
      <c r="G963" s="27" t="n">
        <v>45244</v>
      </c>
      <c r="H963" s="26" t="s">
        <v>177</v>
      </c>
      <c r="I963" s="26" t="s">
        <v>1555</v>
      </c>
      <c r="J963" s="26" t="s">
        <v>345</v>
      </c>
      <c r="K963" s="28" t="n">
        <v>46.8</v>
      </c>
      <c r="L963" s="28" t="n">
        <v>14.2</v>
      </c>
      <c r="M963" s="26" t="s">
        <v>209</v>
      </c>
      <c r="N963" s="26" t="n">
        <v>28</v>
      </c>
      <c r="O963" s="26" t="s">
        <v>4722</v>
      </c>
      <c r="P963" s="26" t="s">
        <v>4723</v>
      </c>
      <c r="Q963" s="26" t="s">
        <v>262</v>
      </c>
      <c r="R963" s="26" t="s">
        <v>171</v>
      </c>
      <c r="S963" s="26" t="s">
        <v>263</v>
      </c>
      <c r="T963" s="27" t="n">
        <v>46015</v>
      </c>
      <c r="U963" s="26" t="n">
        <v>2026</v>
      </c>
      <c r="V963" s="26"/>
    </row>
    <row r="964" customFormat="false" ht="15" hidden="false" customHeight="true" outlineLevel="0" collapsed="false">
      <c r="A964" s="29" t="s">
        <v>4724</v>
      </c>
      <c r="B964" s="29" t="n">
        <v>960</v>
      </c>
      <c r="C964" s="29" t="s">
        <v>543</v>
      </c>
      <c r="D964" s="29" t="s">
        <v>910</v>
      </c>
      <c r="E964" s="29" t="s">
        <v>188</v>
      </c>
      <c r="F964" s="29"/>
      <c r="G964" s="30" t="n">
        <v>45244</v>
      </c>
      <c r="H964" s="29" t="s">
        <v>177</v>
      </c>
      <c r="I964" s="29" t="s">
        <v>2120</v>
      </c>
      <c r="J964" s="29" t="s">
        <v>259</v>
      </c>
      <c r="K964" s="31" t="n">
        <v>30.9</v>
      </c>
      <c r="L964" s="31" t="n">
        <v>8.8</v>
      </c>
      <c r="M964" s="29" t="s">
        <v>179</v>
      </c>
      <c r="N964" s="29" t="n">
        <v>32</v>
      </c>
      <c r="O964" s="29" t="s">
        <v>4725</v>
      </c>
      <c r="P964" s="29" t="s">
        <v>4726</v>
      </c>
      <c r="Q964" s="29" t="s">
        <v>221</v>
      </c>
      <c r="R964" s="29" t="s">
        <v>183</v>
      </c>
      <c r="S964" s="29" t="s">
        <v>222</v>
      </c>
      <c r="T964" s="30" t="n">
        <v>45998</v>
      </c>
      <c r="U964" s="29" t="n">
        <v>2026</v>
      </c>
      <c r="V964" s="29"/>
    </row>
    <row r="965" customFormat="false" ht="15" hidden="false" customHeight="true" outlineLevel="0" collapsed="false">
      <c r="A965" s="26" t="s">
        <v>4727</v>
      </c>
      <c r="B965" s="26" t="n">
        <v>961</v>
      </c>
      <c r="C965" s="26" t="s">
        <v>3142</v>
      </c>
      <c r="D965" s="26" t="s">
        <v>3203</v>
      </c>
      <c r="E965" s="26" t="s">
        <v>226</v>
      </c>
      <c r="F965" s="26" t="s">
        <v>4728</v>
      </c>
      <c r="G965" s="27" t="n">
        <v>45244</v>
      </c>
      <c r="H965" s="26" t="s">
        <v>177</v>
      </c>
      <c r="I965" s="26" t="s">
        <v>917</v>
      </c>
      <c r="J965" s="26" t="s">
        <v>383</v>
      </c>
      <c r="K965" s="28" t="n">
        <v>52.4</v>
      </c>
      <c r="L965" s="28" t="n">
        <v>18.7</v>
      </c>
      <c r="M965" s="26" t="s">
        <v>314</v>
      </c>
      <c r="N965" s="26" t="n">
        <v>32</v>
      </c>
      <c r="O965" s="26" t="s">
        <v>4729</v>
      </c>
      <c r="P965" s="26" t="s">
        <v>4730</v>
      </c>
      <c r="Q965" s="26" t="s">
        <v>221</v>
      </c>
      <c r="R965" s="26" t="s">
        <v>183</v>
      </c>
      <c r="S965" s="26" t="s">
        <v>222</v>
      </c>
      <c r="T965" s="27" t="n">
        <v>45997</v>
      </c>
      <c r="U965" s="26" t="n">
        <v>2026</v>
      </c>
      <c r="V965" s="26"/>
    </row>
    <row r="966" customFormat="false" ht="15" hidden="false" customHeight="true" outlineLevel="0" collapsed="false">
      <c r="A966" s="29" t="s">
        <v>4731</v>
      </c>
      <c r="B966" s="29" t="n">
        <v>962</v>
      </c>
      <c r="C966" s="29" t="s">
        <v>3979</v>
      </c>
      <c r="D966" s="29" t="s">
        <v>3421</v>
      </c>
      <c r="E966" s="29" t="s">
        <v>245</v>
      </c>
      <c r="F966" s="29" t="s">
        <v>4732</v>
      </c>
      <c r="G966" s="30" t="n">
        <v>45245</v>
      </c>
      <c r="H966" s="29" t="s">
        <v>177</v>
      </c>
      <c r="I966" s="29" t="s">
        <v>4733</v>
      </c>
      <c r="J966" s="29" t="s">
        <v>198</v>
      </c>
      <c r="K966" s="31" t="n">
        <v>30.1</v>
      </c>
      <c r="L966" s="31" t="n">
        <v>9.6</v>
      </c>
      <c r="M966" s="29" t="s">
        <v>199</v>
      </c>
      <c r="N966" s="29" t="n">
        <v>36</v>
      </c>
      <c r="O966" s="29" t="s">
        <v>4734</v>
      </c>
      <c r="P966" s="29" t="s">
        <v>4735</v>
      </c>
      <c r="Q966" s="29" t="s">
        <v>262</v>
      </c>
      <c r="R966" s="29" t="s">
        <v>171</v>
      </c>
      <c r="S966" s="29" t="s">
        <v>263</v>
      </c>
      <c r="T966" s="30" t="n">
        <v>46013</v>
      </c>
      <c r="U966" s="29" t="n">
        <v>2026</v>
      </c>
      <c r="V966" s="29"/>
    </row>
    <row r="967" customFormat="false" ht="15" hidden="false" customHeight="true" outlineLevel="0" collapsed="false">
      <c r="A967" s="26" t="s">
        <v>4736</v>
      </c>
      <c r="B967" s="26" t="n">
        <v>963</v>
      </c>
      <c r="C967" s="26" t="s">
        <v>3630</v>
      </c>
      <c r="D967" s="26" t="s">
        <v>846</v>
      </c>
      <c r="E967" s="26" t="s">
        <v>267</v>
      </c>
      <c r="F967" s="26" t="s">
        <v>4737</v>
      </c>
      <c r="G967" s="27" t="n">
        <v>45246</v>
      </c>
      <c r="H967" s="26" t="s">
        <v>177</v>
      </c>
      <c r="I967" s="26" t="s">
        <v>899</v>
      </c>
      <c r="J967" s="26" t="s">
        <v>218</v>
      </c>
      <c r="K967" s="28" t="n">
        <v>43.4</v>
      </c>
      <c r="L967" s="28" t="n">
        <v>12.4</v>
      </c>
      <c r="M967" s="26" t="s">
        <v>276</v>
      </c>
      <c r="N967" s="26" t="n">
        <v>32</v>
      </c>
      <c r="O967" s="26" t="s">
        <v>4738</v>
      </c>
      <c r="P967" s="26" t="s">
        <v>4739</v>
      </c>
      <c r="Q967" s="26" t="s">
        <v>170</v>
      </c>
      <c r="R967" s="26" t="s">
        <v>171</v>
      </c>
      <c r="S967" s="26" t="s">
        <v>172</v>
      </c>
      <c r="T967" s="27" t="n">
        <v>46002</v>
      </c>
      <c r="U967" s="26" t="n">
        <v>2026</v>
      </c>
      <c r="V967" s="26"/>
    </row>
    <row r="968" customFormat="false" ht="15" hidden="false" customHeight="true" outlineLevel="0" collapsed="false">
      <c r="A968" s="29" t="s">
        <v>4740</v>
      </c>
      <c r="B968" s="29" t="n">
        <v>964</v>
      </c>
      <c r="C968" s="29" t="s">
        <v>1954</v>
      </c>
      <c r="D968" s="29" t="s">
        <v>412</v>
      </c>
      <c r="E968" s="29" t="s">
        <v>226</v>
      </c>
      <c r="F968" s="29" t="s">
        <v>4741</v>
      </c>
      <c r="G968" s="30" t="n">
        <v>45246</v>
      </c>
      <c r="H968" s="29" t="s">
        <v>177</v>
      </c>
      <c r="I968" s="29" t="s">
        <v>4742</v>
      </c>
      <c r="J968" s="29" t="s">
        <v>166</v>
      </c>
      <c r="K968" s="31" t="n">
        <v>32.4</v>
      </c>
      <c r="L968" s="31" t="n">
        <v>10.6</v>
      </c>
      <c r="M968" s="29" t="s">
        <v>167</v>
      </c>
      <c r="N968" s="29" t="n">
        <v>28</v>
      </c>
      <c r="O968" s="29" t="s">
        <v>4743</v>
      </c>
      <c r="P968" s="29" t="s">
        <v>4744</v>
      </c>
      <c r="Q968" s="29" t="s">
        <v>202</v>
      </c>
      <c r="R968" s="29" t="s">
        <v>171</v>
      </c>
      <c r="S968" s="29" t="s">
        <v>203</v>
      </c>
      <c r="T968" s="30" t="n">
        <v>46018</v>
      </c>
      <c r="U968" s="29" t="n">
        <v>2026</v>
      </c>
      <c r="V968" s="29"/>
    </row>
    <row r="969" customFormat="false" ht="15" hidden="false" customHeight="true" outlineLevel="0" collapsed="false">
      <c r="A969" s="26" t="s">
        <v>4745</v>
      </c>
      <c r="B969" s="26" t="n">
        <v>965</v>
      </c>
      <c r="C969" s="26" t="s">
        <v>333</v>
      </c>
      <c r="D969" s="26" t="s">
        <v>3979</v>
      </c>
      <c r="E969" s="26" t="s">
        <v>311</v>
      </c>
      <c r="F969" s="26" t="s">
        <v>4467</v>
      </c>
      <c r="G969" s="27" t="n">
        <v>45246</v>
      </c>
      <c r="H969" s="26" t="s">
        <v>177</v>
      </c>
      <c r="I969" s="26" t="s">
        <v>4746</v>
      </c>
      <c r="J969" s="26" t="s">
        <v>166</v>
      </c>
      <c r="K969" s="28" t="n">
        <v>25</v>
      </c>
      <c r="L969" s="28" t="n">
        <v>8.2</v>
      </c>
      <c r="M969" s="26" t="s">
        <v>276</v>
      </c>
      <c r="N969" s="26" t="n">
        <v>36</v>
      </c>
      <c r="O969" s="26" t="s">
        <v>4747</v>
      </c>
      <c r="P969" s="26" t="s">
        <v>4748</v>
      </c>
      <c r="Q969" s="26" t="s">
        <v>338</v>
      </c>
      <c r="R969" s="26" t="s">
        <v>171</v>
      </c>
      <c r="S969" s="26" t="s">
        <v>339</v>
      </c>
      <c r="T969" s="27" t="n">
        <v>46012</v>
      </c>
      <c r="U969" s="26" t="n">
        <v>2026</v>
      </c>
      <c r="V969" s="26"/>
    </row>
    <row r="970" customFormat="false" ht="15" hidden="false" customHeight="true" outlineLevel="0" collapsed="false">
      <c r="A970" s="29" t="s">
        <v>4749</v>
      </c>
      <c r="B970" s="29" t="n">
        <v>966</v>
      </c>
      <c r="C970" s="29" t="s">
        <v>4750</v>
      </c>
      <c r="D970" s="29" t="s">
        <v>933</v>
      </c>
      <c r="E970" s="29" t="s">
        <v>206</v>
      </c>
      <c r="F970" s="29"/>
      <c r="G970" s="30" t="n">
        <v>45247</v>
      </c>
      <c r="H970" s="29" t="s">
        <v>177</v>
      </c>
      <c r="I970" s="29" t="s">
        <v>892</v>
      </c>
      <c r="J970" s="29" t="s">
        <v>259</v>
      </c>
      <c r="K970" s="31" t="n">
        <v>52.3</v>
      </c>
      <c r="L970" s="31" t="n">
        <v>16.2</v>
      </c>
      <c r="M970" s="29" t="s">
        <v>167</v>
      </c>
      <c r="N970" s="29" t="n">
        <v>32</v>
      </c>
      <c r="O970" s="29" t="s">
        <v>4751</v>
      </c>
      <c r="P970" s="29" t="s">
        <v>4752</v>
      </c>
      <c r="Q970" s="29" t="s">
        <v>299</v>
      </c>
      <c r="R970" s="29" t="s">
        <v>171</v>
      </c>
      <c r="S970" s="29" t="s">
        <v>300</v>
      </c>
      <c r="T970" s="30" t="n">
        <v>46011</v>
      </c>
      <c r="U970" s="29" t="n">
        <v>2026</v>
      </c>
      <c r="V970" s="29"/>
    </row>
    <row r="971" customFormat="false" ht="15" hidden="false" customHeight="true" outlineLevel="0" collapsed="false">
      <c r="A971" s="26" t="s">
        <v>4753</v>
      </c>
      <c r="B971" s="26" t="n">
        <v>967</v>
      </c>
      <c r="C971" s="26" t="s">
        <v>1912</v>
      </c>
      <c r="D971" s="26" t="s">
        <v>1554</v>
      </c>
      <c r="E971" s="26" t="s">
        <v>188</v>
      </c>
      <c r="F971" s="26"/>
      <c r="G971" s="27" t="n">
        <v>45247</v>
      </c>
      <c r="H971" s="26" t="s">
        <v>164</v>
      </c>
      <c r="I971" s="26" t="s">
        <v>1368</v>
      </c>
      <c r="J971" s="26" t="s">
        <v>270</v>
      </c>
      <c r="K971" s="28" t="n">
        <v>44.1</v>
      </c>
      <c r="L971" s="28" t="n">
        <v>15.6</v>
      </c>
      <c r="M971" s="26" t="s">
        <v>179</v>
      </c>
      <c r="N971" s="26" t="n">
        <v>36</v>
      </c>
      <c r="O971" s="26" t="s">
        <v>4754</v>
      </c>
      <c r="P971" s="26" t="s">
        <v>4755</v>
      </c>
      <c r="Q971" s="26" t="s">
        <v>170</v>
      </c>
      <c r="R971" s="26" t="s">
        <v>171</v>
      </c>
      <c r="S971" s="26" t="s">
        <v>172</v>
      </c>
      <c r="T971" s="26"/>
      <c r="U971" s="26" t="n">
        <v>2022</v>
      </c>
      <c r="V971" s="26"/>
    </row>
    <row r="972" customFormat="false" ht="15" hidden="false" customHeight="true" outlineLevel="0" collapsed="false">
      <c r="A972" s="29" t="s">
        <v>4756</v>
      </c>
      <c r="B972" s="29" t="n">
        <v>968</v>
      </c>
      <c r="C972" s="29" t="s">
        <v>1005</v>
      </c>
      <c r="D972" s="29" t="s">
        <v>742</v>
      </c>
      <c r="E972" s="29" t="s">
        <v>188</v>
      </c>
      <c r="F972" s="29"/>
      <c r="G972" s="30" t="n">
        <v>45247</v>
      </c>
      <c r="H972" s="29" t="s">
        <v>177</v>
      </c>
      <c r="I972" s="29" t="s">
        <v>1193</v>
      </c>
      <c r="J972" s="29" t="s">
        <v>270</v>
      </c>
      <c r="K972" s="31" t="n">
        <v>50</v>
      </c>
      <c r="L972" s="31" t="n">
        <v>16.3</v>
      </c>
      <c r="M972" s="29" t="s">
        <v>199</v>
      </c>
      <c r="N972" s="29" t="n">
        <v>40</v>
      </c>
      <c r="O972" s="29" t="s">
        <v>4757</v>
      </c>
      <c r="P972" s="29" t="s">
        <v>4758</v>
      </c>
      <c r="Q972" s="29" t="s">
        <v>262</v>
      </c>
      <c r="R972" s="29" t="s">
        <v>171</v>
      </c>
      <c r="S972" s="29" t="s">
        <v>263</v>
      </c>
      <c r="T972" s="30" t="n">
        <v>46006</v>
      </c>
      <c r="U972" s="29" t="n">
        <v>2026</v>
      </c>
      <c r="V972" s="29"/>
    </row>
    <row r="973" customFormat="false" ht="15" hidden="false" customHeight="true" outlineLevel="0" collapsed="false">
      <c r="A973" s="26" t="s">
        <v>4759</v>
      </c>
      <c r="B973" s="26" t="n">
        <v>969</v>
      </c>
      <c r="C973" s="26" t="s">
        <v>4760</v>
      </c>
      <c r="D973" s="26" t="s">
        <v>660</v>
      </c>
      <c r="E973" s="26" t="s">
        <v>162</v>
      </c>
      <c r="F973" s="26" t="s">
        <v>4761</v>
      </c>
      <c r="G973" s="27" t="n">
        <v>45248</v>
      </c>
      <c r="H973" s="26" t="s">
        <v>177</v>
      </c>
      <c r="I973" s="26" t="s">
        <v>4762</v>
      </c>
      <c r="J973" s="26" t="s">
        <v>166</v>
      </c>
      <c r="K973" s="28" t="n">
        <v>26.9</v>
      </c>
      <c r="L973" s="28" t="n">
        <v>9.3</v>
      </c>
      <c r="M973" s="26" t="s">
        <v>209</v>
      </c>
      <c r="N973" s="26" t="n">
        <v>45</v>
      </c>
      <c r="O973" s="26" t="s">
        <v>4763</v>
      </c>
      <c r="P973" s="26" t="s">
        <v>4764</v>
      </c>
      <c r="Q973" s="26" t="s">
        <v>202</v>
      </c>
      <c r="R973" s="26" t="s">
        <v>171</v>
      </c>
      <c r="S973" s="26" t="s">
        <v>203</v>
      </c>
      <c r="T973" s="27" t="n">
        <v>46013</v>
      </c>
      <c r="U973" s="26" t="n">
        <v>2026</v>
      </c>
      <c r="V973" s="26"/>
    </row>
    <row r="974" customFormat="false" ht="15" hidden="false" customHeight="true" outlineLevel="0" collapsed="false">
      <c r="A974" s="29" t="s">
        <v>4765</v>
      </c>
      <c r="B974" s="29" t="n">
        <v>970</v>
      </c>
      <c r="C974" s="29" t="s">
        <v>3496</v>
      </c>
      <c r="D974" s="29" t="s">
        <v>4766</v>
      </c>
      <c r="E974" s="29" t="s">
        <v>311</v>
      </c>
      <c r="F974" s="29" t="s">
        <v>4767</v>
      </c>
      <c r="G974" s="30" t="n">
        <v>45248</v>
      </c>
      <c r="H974" s="29" t="s">
        <v>177</v>
      </c>
      <c r="I974" s="29" t="s">
        <v>1879</v>
      </c>
      <c r="J974" s="29" t="s">
        <v>383</v>
      </c>
      <c r="K974" s="31" t="n">
        <v>49.6</v>
      </c>
      <c r="L974" s="31" t="n">
        <v>16.1</v>
      </c>
      <c r="M974" s="29" t="s">
        <v>179</v>
      </c>
      <c r="N974" s="29" t="n">
        <v>36</v>
      </c>
      <c r="O974" s="29" t="s">
        <v>4768</v>
      </c>
      <c r="P974" s="29" t="s">
        <v>4769</v>
      </c>
      <c r="Q974" s="29" t="s">
        <v>202</v>
      </c>
      <c r="R974" s="29" t="s">
        <v>171</v>
      </c>
      <c r="S974" s="29" t="s">
        <v>203</v>
      </c>
      <c r="T974" s="30" t="n">
        <v>46000</v>
      </c>
      <c r="U974" s="29" t="n">
        <v>2026</v>
      </c>
      <c r="V974" s="29"/>
    </row>
    <row r="975" customFormat="false" ht="15" hidden="false" customHeight="true" outlineLevel="0" collapsed="false">
      <c r="A975" s="26" t="s">
        <v>4770</v>
      </c>
      <c r="B975" s="26" t="n">
        <v>971</v>
      </c>
      <c r="C975" s="26" t="s">
        <v>543</v>
      </c>
      <c r="D975" s="26" t="s">
        <v>2797</v>
      </c>
      <c r="E975" s="26" t="s">
        <v>206</v>
      </c>
      <c r="F975" s="26"/>
      <c r="G975" s="27" t="n">
        <v>45248</v>
      </c>
      <c r="H975" s="26" t="s">
        <v>177</v>
      </c>
      <c r="I975" s="26" t="s">
        <v>2630</v>
      </c>
      <c r="J975" s="26" t="s">
        <v>166</v>
      </c>
      <c r="K975" s="28" t="n">
        <v>43.8</v>
      </c>
      <c r="L975" s="28" t="n">
        <v>15.4</v>
      </c>
      <c r="M975" s="26" t="s">
        <v>209</v>
      </c>
      <c r="N975" s="26" t="n">
        <v>40</v>
      </c>
      <c r="O975" s="26" t="s">
        <v>4771</v>
      </c>
      <c r="P975" s="26" t="s">
        <v>4772</v>
      </c>
      <c r="Q975" s="26" t="s">
        <v>454</v>
      </c>
      <c r="R975" s="26" t="s">
        <v>171</v>
      </c>
      <c r="S975" s="26" t="s">
        <v>455</v>
      </c>
      <c r="T975" s="27" t="n">
        <v>46013</v>
      </c>
      <c r="U975" s="26" t="n">
        <v>2026</v>
      </c>
      <c r="V975" s="26"/>
    </row>
    <row r="976" customFormat="false" ht="15" hidden="false" customHeight="true" outlineLevel="0" collapsed="false">
      <c r="A976" s="29" t="s">
        <v>4773</v>
      </c>
      <c r="B976" s="29" t="n">
        <v>972</v>
      </c>
      <c r="C976" s="29" t="s">
        <v>3034</v>
      </c>
      <c r="D976" s="29" t="s">
        <v>4774</v>
      </c>
      <c r="E976" s="29" t="s">
        <v>188</v>
      </c>
      <c r="F976" s="29"/>
      <c r="G976" s="30" t="n">
        <v>45249</v>
      </c>
      <c r="H976" s="29" t="s">
        <v>177</v>
      </c>
      <c r="I976" s="29" t="s">
        <v>1618</v>
      </c>
      <c r="J976" s="29" t="s">
        <v>166</v>
      </c>
      <c r="K976" s="31" t="n">
        <v>57.9</v>
      </c>
      <c r="L976" s="31" t="n">
        <v>18.2</v>
      </c>
      <c r="M976" s="29" t="s">
        <v>199</v>
      </c>
      <c r="N976" s="29" t="n">
        <v>50</v>
      </c>
      <c r="O976" s="29" t="s">
        <v>4775</v>
      </c>
      <c r="P976" s="29" t="s">
        <v>4776</v>
      </c>
      <c r="Q976" s="29" t="s">
        <v>338</v>
      </c>
      <c r="R976" s="29" t="s">
        <v>171</v>
      </c>
      <c r="S976" s="29" t="s">
        <v>339</v>
      </c>
      <c r="T976" s="30" t="n">
        <v>45992</v>
      </c>
      <c r="U976" s="29" t="n">
        <v>2026</v>
      </c>
      <c r="V976" s="29"/>
    </row>
    <row r="977" customFormat="false" ht="15" hidden="false" customHeight="true" outlineLevel="0" collapsed="false">
      <c r="A977" s="26" t="s">
        <v>4777</v>
      </c>
      <c r="B977" s="26" t="n">
        <v>973</v>
      </c>
      <c r="C977" s="26" t="s">
        <v>4778</v>
      </c>
      <c r="D977" s="26" t="s">
        <v>582</v>
      </c>
      <c r="E977" s="26" t="s">
        <v>206</v>
      </c>
      <c r="F977" s="26"/>
      <c r="G977" s="27" t="n">
        <v>45249</v>
      </c>
      <c r="H977" s="26" t="s">
        <v>177</v>
      </c>
      <c r="I977" s="26" t="s">
        <v>1044</v>
      </c>
      <c r="J977" s="26" t="s">
        <v>229</v>
      </c>
      <c r="K977" s="28" t="n">
        <v>29.3</v>
      </c>
      <c r="L977" s="28" t="n">
        <v>9.7</v>
      </c>
      <c r="M977" s="26" t="s">
        <v>249</v>
      </c>
      <c r="N977" s="26" t="n">
        <v>24</v>
      </c>
      <c r="O977" s="26" t="s">
        <v>4779</v>
      </c>
      <c r="P977" s="26" t="s">
        <v>4780</v>
      </c>
      <c r="Q977" s="26" t="s">
        <v>202</v>
      </c>
      <c r="R977" s="26" t="s">
        <v>171</v>
      </c>
      <c r="S977" s="26" t="s">
        <v>203</v>
      </c>
      <c r="T977" s="27" t="n">
        <v>46011</v>
      </c>
      <c r="U977" s="26" t="n">
        <v>2026</v>
      </c>
      <c r="V977" s="26"/>
    </row>
    <row r="978" customFormat="false" ht="15" hidden="false" customHeight="true" outlineLevel="0" collapsed="false">
      <c r="A978" s="29" t="s">
        <v>4781</v>
      </c>
      <c r="B978" s="29" t="n">
        <v>974</v>
      </c>
      <c r="C978" s="29" t="s">
        <v>4782</v>
      </c>
      <c r="D978" s="29" t="s">
        <v>1797</v>
      </c>
      <c r="E978" s="29" t="s">
        <v>311</v>
      </c>
      <c r="F978" s="29" t="s">
        <v>4783</v>
      </c>
      <c r="G978" s="30" t="n">
        <v>45250</v>
      </c>
      <c r="H978" s="29" t="s">
        <v>177</v>
      </c>
      <c r="I978" s="29" t="s">
        <v>4784</v>
      </c>
      <c r="J978" s="29" t="s">
        <v>218</v>
      </c>
      <c r="K978" s="31" t="n">
        <v>48.2</v>
      </c>
      <c r="L978" s="31" t="n">
        <v>14.2</v>
      </c>
      <c r="M978" s="29" t="s">
        <v>179</v>
      </c>
      <c r="N978" s="29" t="n">
        <v>32</v>
      </c>
      <c r="O978" s="29" t="s">
        <v>4785</v>
      </c>
      <c r="P978" s="29" t="s">
        <v>4786</v>
      </c>
      <c r="Q978" s="29" t="s">
        <v>240</v>
      </c>
      <c r="R978" s="29" t="s">
        <v>171</v>
      </c>
      <c r="S978" s="29" t="s">
        <v>241</v>
      </c>
      <c r="T978" s="30" t="n">
        <v>46001</v>
      </c>
      <c r="U978" s="29" t="n">
        <v>2026</v>
      </c>
      <c r="V978" s="29"/>
    </row>
    <row r="979" customFormat="false" ht="15" hidden="false" customHeight="true" outlineLevel="0" collapsed="false">
      <c r="A979" s="26" t="s">
        <v>4787</v>
      </c>
      <c r="B979" s="26" t="n">
        <v>975</v>
      </c>
      <c r="C979" s="26" t="s">
        <v>1088</v>
      </c>
      <c r="D979" s="26" t="s">
        <v>3903</v>
      </c>
      <c r="E979" s="26" t="s">
        <v>206</v>
      </c>
      <c r="F979" s="26"/>
      <c r="G979" s="27" t="n">
        <v>45250</v>
      </c>
      <c r="H979" s="26" t="s">
        <v>177</v>
      </c>
      <c r="I979" s="26" t="s">
        <v>3430</v>
      </c>
      <c r="J979" s="26" t="s">
        <v>218</v>
      </c>
      <c r="K979" s="28" t="n">
        <v>45.5</v>
      </c>
      <c r="L979" s="28" t="n">
        <v>13.1</v>
      </c>
      <c r="M979" s="26" t="s">
        <v>179</v>
      </c>
      <c r="N979" s="26" t="n">
        <v>36</v>
      </c>
      <c r="O979" s="26" t="s">
        <v>4788</v>
      </c>
      <c r="P979" s="26" t="s">
        <v>4789</v>
      </c>
      <c r="Q979" s="26" t="s">
        <v>221</v>
      </c>
      <c r="R979" s="26" t="s">
        <v>183</v>
      </c>
      <c r="S979" s="26" t="s">
        <v>222</v>
      </c>
      <c r="T979" s="27" t="n">
        <v>46006</v>
      </c>
      <c r="U979" s="26" t="n">
        <v>2026</v>
      </c>
      <c r="V979" s="26"/>
    </row>
    <row r="980" customFormat="false" ht="15" hidden="false" customHeight="true" outlineLevel="0" collapsed="false">
      <c r="A980" s="29" t="s">
        <v>4790</v>
      </c>
      <c r="B980" s="29" t="n">
        <v>976</v>
      </c>
      <c r="C980" s="29" t="s">
        <v>939</v>
      </c>
      <c r="D980" s="29" t="s">
        <v>2886</v>
      </c>
      <c r="E980" s="29" t="s">
        <v>195</v>
      </c>
      <c r="F980" s="29" t="s">
        <v>4791</v>
      </c>
      <c r="G980" s="30" t="n">
        <v>45250</v>
      </c>
      <c r="H980" s="29" t="s">
        <v>177</v>
      </c>
      <c r="I980" s="29" t="s">
        <v>3047</v>
      </c>
      <c r="J980" s="29" t="s">
        <v>208</v>
      </c>
      <c r="K980" s="31" t="n">
        <v>40.4</v>
      </c>
      <c r="L980" s="31" t="n">
        <v>11.7</v>
      </c>
      <c r="M980" s="29" t="s">
        <v>314</v>
      </c>
      <c r="N980" s="29" t="n">
        <v>36</v>
      </c>
      <c r="O980" s="29" t="s">
        <v>4792</v>
      </c>
      <c r="P980" s="29" t="s">
        <v>4793</v>
      </c>
      <c r="Q980" s="29" t="s">
        <v>240</v>
      </c>
      <c r="R980" s="29" t="s">
        <v>171</v>
      </c>
      <c r="S980" s="29" t="s">
        <v>241</v>
      </c>
      <c r="T980" s="30" t="n">
        <v>46002</v>
      </c>
      <c r="U980" s="29" t="n">
        <v>2026</v>
      </c>
      <c r="V980" s="29"/>
    </row>
    <row r="981" customFormat="false" ht="15" hidden="false" customHeight="true" outlineLevel="0" collapsed="false">
      <c r="A981" s="26" t="s">
        <v>4794</v>
      </c>
      <c r="B981" s="26" t="n">
        <v>977</v>
      </c>
      <c r="C981" s="26" t="s">
        <v>4795</v>
      </c>
      <c r="D981" s="26" t="s">
        <v>884</v>
      </c>
      <c r="E981" s="26" t="s">
        <v>311</v>
      </c>
      <c r="F981" s="26" t="s">
        <v>4796</v>
      </c>
      <c r="G981" s="27" t="n">
        <v>45251</v>
      </c>
      <c r="H981" s="26" t="s">
        <v>177</v>
      </c>
      <c r="I981" s="26" t="s">
        <v>1263</v>
      </c>
      <c r="J981" s="26" t="s">
        <v>229</v>
      </c>
      <c r="K981" s="28" t="n">
        <v>26.3</v>
      </c>
      <c r="L981" s="28" t="n">
        <v>8.7</v>
      </c>
      <c r="M981" s="26" t="s">
        <v>276</v>
      </c>
      <c r="N981" s="26" t="n">
        <v>36</v>
      </c>
      <c r="O981" s="26" t="s">
        <v>4797</v>
      </c>
      <c r="P981" s="26" t="s">
        <v>4798</v>
      </c>
      <c r="Q981" s="26" t="s">
        <v>240</v>
      </c>
      <c r="R981" s="26" t="s">
        <v>171</v>
      </c>
      <c r="S981" s="26" t="s">
        <v>241</v>
      </c>
      <c r="T981" s="27" t="n">
        <v>46005</v>
      </c>
      <c r="U981" s="26" t="n">
        <v>2026</v>
      </c>
      <c r="V981" s="26"/>
    </row>
    <row r="982" customFormat="false" ht="15" hidden="false" customHeight="true" outlineLevel="0" collapsed="false">
      <c r="A982" s="29" t="s">
        <v>4799</v>
      </c>
      <c r="B982" s="29" t="n">
        <v>978</v>
      </c>
      <c r="C982" s="29" t="s">
        <v>736</v>
      </c>
      <c r="D982" s="29" t="s">
        <v>334</v>
      </c>
      <c r="E982" s="29" t="s">
        <v>188</v>
      </c>
      <c r="F982" s="29"/>
      <c r="G982" s="30" t="n">
        <v>45254</v>
      </c>
      <c r="H982" s="29" t="s">
        <v>177</v>
      </c>
      <c r="I982" s="29" t="s">
        <v>4800</v>
      </c>
      <c r="J982" s="29" t="s">
        <v>248</v>
      </c>
      <c r="K982" s="31" t="n">
        <v>29.5</v>
      </c>
      <c r="L982" s="31" t="n">
        <v>8.8</v>
      </c>
      <c r="M982" s="29" t="s">
        <v>209</v>
      </c>
      <c r="N982" s="29" t="n">
        <v>28</v>
      </c>
      <c r="O982" s="29" t="s">
        <v>4801</v>
      </c>
      <c r="P982" s="29" t="s">
        <v>4802</v>
      </c>
      <c r="Q982" s="29" t="s">
        <v>252</v>
      </c>
      <c r="R982" s="29" t="s">
        <v>171</v>
      </c>
      <c r="S982" s="29" t="s">
        <v>253</v>
      </c>
      <c r="T982" s="30" t="n">
        <v>46016</v>
      </c>
      <c r="U982" s="29" t="n">
        <v>2026</v>
      </c>
      <c r="V982" s="29"/>
    </row>
    <row r="983" customFormat="false" ht="15" hidden="false" customHeight="true" outlineLevel="0" collapsed="false">
      <c r="A983" s="26" t="s">
        <v>4803</v>
      </c>
      <c r="B983" s="26" t="n">
        <v>979</v>
      </c>
      <c r="C983" s="26" t="s">
        <v>2556</v>
      </c>
      <c r="D983" s="26" t="s">
        <v>550</v>
      </c>
      <c r="E983" s="26" t="s">
        <v>206</v>
      </c>
      <c r="F983" s="26"/>
      <c r="G983" s="27" t="n">
        <v>45255</v>
      </c>
      <c r="H983" s="26" t="s">
        <v>177</v>
      </c>
      <c r="I983" s="26" t="s">
        <v>4804</v>
      </c>
      <c r="J983" s="26" t="s">
        <v>208</v>
      </c>
      <c r="K983" s="28" t="n">
        <v>23.5</v>
      </c>
      <c r="L983" s="28" t="n">
        <v>7.3</v>
      </c>
      <c r="M983" s="26" t="s">
        <v>209</v>
      </c>
      <c r="N983" s="26" t="n">
        <v>28</v>
      </c>
      <c r="O983" s="26" t="s">
        <v>4805</v>
      </c>
      <c r="P983" s="26" t="s">
        <v>4806</v>
      </c>
      <c r="Q983" s="26" t="s">
        <v>202</v>
      </c>
      <c r="R983" s="26" t="s">
        <v>171</v>
      </c>
      <c r="S983" s="26" t="s">
        <v>203</v>
      </c>
      <c r="T983" s="27" t="n">
        <v>46009</v>
      </c>
      <c r="U983" s="26" t="n">
        <v>2026</v>
      </c>
      <c r="V983" s="26"/>
    </row>
    <row r="984" customFormat="false" ht="15" hidden="false" customHeight="true" outlineLevel="0" collapsed="false">
      <c r="A984" s="29" t="s">
        <v>4807</v>
      </c>
      <c r="B984" s="29" t="n">
        <v>980</v>
      </c>
      <c r="C984" s="29" t="s">
        <v>1840</v>
      </c>
      <c r="D984" s="29" t="s">
        <v>2259</v>
      </c>
      <c r="E984" s="29" t="s">
        <v>206</v>
      </c>
      <c r="F984" s="29"/>
      <c r="G984" s="30" t="n">
        <v>45256</v>
      </c>
      <c r="H984" s="29" t="s">
        <v>177</v>
      </c>
      <c r="I984" s="29" t="s">
        <v>2992</v>
      </c>
      <c r="J984" s="29" t="s">
        <v>218</v>
      </c>
      <c r="K984" s="31" t="n">
        <v>49.6</v>
      </c>
      <c r="L984" s="31" t="n">
        <v>16.8</v>
      </c>
      <c r="M984" s="29" t="s">
        <v>276</v>
      </c>
      <c r="N984" s="29" t="n">
        <v>40</v>
      </c>
      <c r="O984" s="29" t="s">
        <v>4808</v>
      </c>
      <c r="P984" s="29" t="s">
        <v>4809</v>
      </c>
      <c r="Q984" s="29" t="s">
        <v>221</v>
      </c>
      <c r="R984" s="29" t="s">
        <v>183</v>
      </c>
      <c r="S984" s="29" t="s">
        <v>222</v>
      </c>
      <c r="T984" s="30" t="n">
        <v>46014</v>
      </c>
      <c r="U984" s="29" t="n">
        <v>2026</v>
      </c>
      <c r="V984" s="29"/>
    </row>
    <row r="985" customFormat="false" ht="15" hidden="false" customHeight="true" outlineLevel="0" collapsed="false">
      <c r="A985" s="26" t="s">
        <v>4810</v>
      </c>
      <c r="B985" s="26" t="n">
        <v>981</v>
      </c>
      <c r="C985" s="26" t="s">
        <v>1213</v>
      </c>
      <c r="D985" s="26" t="s">
        <v>4110</v>
      </c>
      <c r="E985" s="26" t="s">
        <v>188</v>
      </c>
      <c r="F985" s="26"/>
      <c r="G985" s="27" t="n">
        <v>45256</v>
      </c>
      <c r="H985" s="26" t="s">
        <v>177</v>
      </c>
      <c r="I985" s="26" t="s">
        <v>2274</v>
      </c>
      <c r="J985" s="26" t="s">
        <v>229</v>
      </c>
      <c r="K985" s="28" t="n">
        <v>56.3</v>
      </c>
      <c r="L985" s="28" t="n">
        <v>19.1</v>
      </c>
      <c r="M985" s="26" t="s">
        <v>900</v>
      </c>
      <c r="N985" s="26" t="n">
        <v>36</v>
      </c>
      <c r="O985" s="26" t="s">
        <v>4811</v>
      </c>
      <c r="P985" s="26" t="s">
        <v>4812</v>
      </c>
      <c r="Q985" s="26" t="s">
        <v>240</v>
      </c>
      <c r="R985" s="26" t="s">
        <v>171</v>
      </c>
      <c r="S985" s="26" t="s">
        <v>241</v>
      </c>
      <c r="T985" s="27" t="n">
        <v>46005</v>
      </c>
      <c r="U985" s="26" t="n">
        <v>2026</v>
      </c>
      <c r="V985" s="26"/>
    </row>
    <row r="986" customFormat="false" ht="15" hidden="false" customHeight="true" outlineLevel="0" collapsed="false">
      <c r="A986" s="29" t="s">
        <v>4813</v>
      </c>
      <c r="B986" s="29" t="n">
        <v>982</v>
      </c>
      <c r="C986" s="29" t="s">
        <v>3563</v>
      </c>
      <c r="D986" s="29" t="s">
        <v>3203</v>
      </c>
      <c r="E986" s="29" t="s">
        <v>188</v>
      </c>
      <c r="F986" s="29"/>
      <c r="G986" s="30" t="n">
        <v>45256</v>
      </c>
      <c r="H986" s="29" t="s">
        <v>177</v>
      </c>
      <c r="I986" s="29" t="s">
        <v>4709</v>
      </c>
      <c r="J986" s="29" t="s">
        <v>248</v>
      </c>
      <c r="K986" s="31" t="n">
        <v>54.1</v>
      </c>
      <c r="L986" s="31" t="n">
        <v>15.6</v>
      </c>
      <c r="M986" s="29" t="s">
        <v>199</v>
      </c>
      <c r="N986" s="29" t="n">
        <v>36</v>
      </c>
      <c r="O986" s="29" t="s">
        <v>4814</v>
      </c>
      <c r="P986" s="29" t="s">
        <v>4815</v>
      </c>
      <c r="Q986" s="29" t="s">
        <v>240</v>
      </c>
      <c r="R986" s="29" t="s">
        <v>171</v>
      </c>
      <c r="S986" s="29" t="s">
        <v>241</v>
      </c>
      <c r="T986" s="30" t="n">
        <v>45994</v>
      </c>
      <c r="U986" s="29" t="n">
        <v>2026</v>
      </c>
      <c r="V986" s="29"/>
    </row>
    <row r="987" customFormat="false" ht="15" hidden="false" customHeight="true" outlineLevel="0" collapsed="false">
      <c r="A987" s="26" t="s">
        <v>4816</v>
      </c>
      <c r="B987" s="26" t="n">
        <v>983</v>
      </c>
      <c r="C987" s="26" t="s">
        <v>3411</v>
      </c>
      <c r="D987" s="26" t="s">
        <v>236</v>
      </c>
      <c r="E987" s="26" t="s">
        <v>311</v>
      </c>
      <c r="F987" s="26" t="s">
        <v>3413</v>
      </c>
      <c r="G987" s="27" t="n">
        <v>45256</v>
      </c>
      <c r="H987" s="26" t="s">
        <v>164</v>
      </c>
      <c r="I987" s="26" t="s">
        <v>2389</v>
      </c>
      <c r="J987" s="26" t="s">
        <v>248</v>
      </c>
      <c r="K987" s="28" t="n">
        <v>55.8</v>
      </c>
      <c r="L987" s="28" t="n">
        <v>16.3</v>
      </c>
      <c r="M987" s="26" t="s">
        <v>276</v>
      </c>
      <c r="N987" s="26" t="n">
        <v>40</v>
      </c>
      <c r="O987" s="26" t="s">
        <v>4817</v>
      </c>
      <c r="P987" s="26" t="s">
        <v>4818</v>
      </c>
      <c r="Q987" s="26" t="s">
        <v>461</v>
      </c>
      <c r="R987" s="26" t="s">
        <v>183</v>
      </c>
      <c r="S987" s="26" t="s">
        <v>462</v>
      </c>
      <c r="T987" s="26"/>
      <c r="U987" s="26" t="n">
        <v>2022</v>
      </c>
      <c r="V987" s="26"/>
    </row>
    <row r="988" customFormat="false" ht="15" hidden="false" customHeight="true" outlineLevel="0" collapsed="false">
      <c r="A988" s="29" t="s">
        <v>4819</v>
      </c>
      <c r="B988" s="29" t="n">
        <v>984</v>
      </c>
      <c r="C988" s="29" t="s">
        <v>1474</v>
      </c>
      <c r="D988" s="29" t="s">
        <v>1923</v>
      </c>
      <c r="E988" s="29" t="s">
        <v>311</v>
      </c>
      <c r="F988" s="29" t="s">
        <v>4820</v>
      </c>
      <c r="G988" s="30" t="n">
        <v>45257</v>
      </c>
      <c r="H988" s="29" t="s">
        <v>177</v>
      </c>
      <c r="I988" s="29" t="s">
        <v>2166</v>
      </c>
      <c r="J988" s="29" t="s">
        <v>218</v>
      </c>
      <c r="K988" s="31" t="n">
        <v>41.9</v>
      </c>
      <c r="L988" s="31" t="n">
        <v>12.7</v>
      </c>
      <c r="M988" s="29" t="s">
        <v>209</v>
      </c>
      <c r="N988" s="29" t="n">
        <v>24</v>
      </c>
      <c r="O988" s="29" t="s">
        <v>4821</v>
      </c>
      <c r="P988" s="29" t="s">
        <v>4822</v>
      </c>
      <c r="Q988" s="29" t="s">
        <v>212</v>
      </c>
      <c r="R988" s="29" t="s">
        <v>171</v>
      </c>
      <c r="S988" s="29" t="s">
        <v>213</v>
      </c>
      <c r="T988" s="30" t="n">
        <v>46018</v>
      </c>
      <c r="U988" s="29" t="n">
        <v>2026</v>
      </c>
      <c r="V988" s="29"/>
    </row>
    <row r="989" customFormat="false" ht="15" hidden="false" customHeight="true" outlineLevel="0" collapsed="false">
      <c r="A989" s="26" t="s">
        <v>4823</v>
      </c>
      <c r="B989" s="26" t="n">
        <v>985</v>
      </c>
      <c r="C989" s="26" t="s">
        <v>3496</v>
      </c>
      <c r="D989" s="26" t="s">
        <v>4824</v>
      </c>
      <c r="E989" s="26" t="s">
        <v>188</v>
      </c>
      <c r="F989" s="26"/>
      <c r="G989" s="27" t="n">
        <v>45257</v>
      </c>
      <c r="H989" s="26" t="s">
        <v>177</v>
      </c>
      <c r="I989" s="26" t="s">
        <v>793</v>
      </c>
      <c r="J989" s="26" t="s">
        <v>198</v>
      </c>
      <c r="K989" s="28" t="n">
        <v>19.5</v>
      </c>
      <c r="L989" s="28" t="n">
        <v>5.7</v>
      </c>
      <c r="M989" s="26" t="s">
        <v>276</v>
      </c>
      <c r="N989" s="26" t="n">
        <v>45</v>
      </c>
      <c r="O989" s="26" t="s">
        <v>4825</v>
      </c>
      <c r="P989" s="26" t="s">
        <v>4826</v>
      </c>
      <c r="Q989" s="26" t="s">
        <v>461</v>
      </c>
      <c r="R989" s="26" t="s">
        <v>183</v>
      </c>
      <c r="S989" s="26" t="s">
        <v>462</v>
      </c>
      <c r="T989" s="27" t="n">
        <v>46008</v>
      </c>
      <c r="U989" s="26" t="n">
        <v>2026</v>
      </c>
      <c r="V989" s="26"/>
    </row>
    <row r="990" customFormat="false" ht="15" hidden="false" customHeight="true" outlineLevel="0" collapsed="false">
      <c r="A990" s="29" t="s">
        <v>4827</v>
      </c>
      <c r="B990" s="29" t="n">
        <v>986</v>
      </c>
      <c r="C990" s="29" t="s">
        <v>3105</v>
      </c>
      <c r="D990" s="29" t="s">
        <v>4828</v>
      </c>
      <c r="E990" s="29" t="s">
        <v>188</v>
      </c>
      <c r="F990" s="29"/>
      <c r="G990" s="30" t="n">
        <v>45257</v>
      </c>
      <c r="H990" s="29" t="s">
        <v>177</v>
      </c>
      <c r="I990" s="29" t="s">
        <v>4829</v>
      </c>
      <c r="J990" s="29" t="s">
        <v>198</v>
      </c>
      <c r="K990" s="31" t="n">
        <v>46.9</v>
      </c>
      <c r="L990" s="31" t="n">
        <v>16.1</v>
      </c>
      <c r="M990" s="29" t="s">
        <v>209</v>
      </c>
      <c r="N990" s="29" t="n">
        <v>50</v>
      </c>
      <c r="O990" s="29" t="s">
        <v>4830</v>
      </c>
      <c r="P990" s="29" t="s">
        <v>4831</v>
      </c>
      <c r="Q990" s="29" t="s">
        <v>338</v>
      </c>
      <c r="R990" s="29" t="s">
        <v>171</v>
      </c>
      <c r="S990" s="29" t="s">
        <v>339</v>
      </c>
      <c r="T990" s="30" t="n">
        <v>46006</v>
      </c>
      <c r="U990" s="29" t="n">
        <v>2026</v>
      </c>
      <c r="V990" s="29"/>
    </row>
    <row r="991" customFormat="false" ht="15" hidden="false" customHeight="true" outlineLevel="0" collapsed="false">
      <c r="A991" s="26" t="s">
        <v>4832</v>
      </c>
      <c r="B991" s="26" t="n">
        <v>987</v>
      </c>
      <c r="C991" s="26" t="s">
        <v>417</v>
      </c>
      <c r="D991" s="26" t="s">
        <v>4833</v>
      </c>
      <c r="E991" s="26" t="s">
        <v>267</v>
      </c>
      <c r="F991" s="26" t="s">
        <v>4834</v>
      </c>
      <c r="G991" s="27" t="n">
        <v>45257</v>
      </c>
      <c r="H991" s="26" t="s">
        <v>177</v>
      </c>
      <c r="I991" s="26" t="s">
        <v>3401</v>
      </c>
      <c r="J991" s="26" t="s">
        <v>248</v>
      </c>
      <c r="K991" s="28" t="n">
        <v>33.7</v>
      </c>
      <c r="L991" s="28" t="n">
        <v>10.4</v>
      </c>
      <c r="M991" s="26" t="s">
        <v>209</v>
      </c>
      <c r="N991" s="26" t="n">
        <v>40</v>
      </c>
      <c r="O991" s="26" t="s">
        <v>4835</v>
      </c>
      <c r="P991" s="26" t="s">
        <v>4836</v>
      </c>
      <c r="Q991" s="26" t="s">
        <v>221</v>
      </c>
      <c r="R991" s="26" t="s">
        <v>183</v>
      </c>
      <c r="S991" s="26" t="s">
        <v>222</v>
      </c>
      <c r="T991" s="27" t="n">
        <v>45997</v>
      </c>
      <c r="U991" s="26" t="n">
        <v>2026</v>
      </c>
      <c r="V991" s="26"/>
    </row>
    <row r="992" customFormat="false" ht="15" hidden="false" customHeight="true" outlineLevel="0" collapsed="false">
      <c r="A992" s="29" t="s">
        <v>4837</v>
      </c>
      <c r="B992" s="29" t="n">
        <v>988</v>
      </c>
      <c r="C992" s="29" t="s">
        <v>2096</v>
      </c>
      <c r="D992" s="29" t="s">
        <v>281</v>
      </c>
      <c r="E992" s="29" t="s">
        <v>188</v>
      </c>
      <c r="F992" s="29"/>
      <c r="G992" s="30" t="n">
        <v>45257</v>
      </c>
      <c r="H992" s="29" t="s">
        <v>295</v>
      </c>
      <c r="I992" s="29" t="s">
        <v>969</v>
      </c>
      <c r="J992" s="29" t="s">
        <v>322</v>
      </c>
      <c r="K992" s="31" t="n">
        <v>53.1</v>
      </c>
      <c r="L992" s="31" t="n">
        <v>19.1</v>
      </c>
      <c r="M992" s="29" t="s">
        <v>900</v>
      </c>
      <c r="N992" s="29" t="n">
        <v>50</v>
      </c>
      <c r="O992" s="29" t="s">
        <v>4838</v>
      </c>
      <c r="P992" s="29" t="s">
        <v>4839</v>
      </c>
      <c r="Q992" s="29" t="s">
        <v>232</v>
      </c>
      <c r="R992" s="29" t="s">
        <v>183</v>
      </c>
      <c r="S992" s="29" t="s">
        <v>233</v>
      </c>
      <c r="T992" s="30" t="n">
        <v>46016</v>
      </c>
      <c r="U992" s="29" t="n">
        <v>2026</v>
      </c>
      <c r="V992" s="29"/>
    </row>
    <row r="993" customFormat="false" ht="15" hidden="false" customHeight="true" outlineLevel="0" collapsed="false">
      <c r="A993" s="26" t="s">
        <v>4840</v>
      </c>
      <c r="B993" s="26" t="n">
        <v>989</v>
      </c>
      <c r="C993" s="26" t="s">
        <v>4841</v>
      </c>
      <c r="D993" s="26" t="s">
        <v>4842</v>
      </c>
      <c r="E993" s="26" t="s">
        <v>188</v>
      </c>
      <c r="F993" s="26"/>
      <c r="G993" s="27" t="n">
        <v>45258</v>
      </c>
      <c r="H993" s="26" t="s">
        <v>177</v>
      </c>
      <c r="I993" s="26" t="s">
        <v>321</v>
      </c>
      <c r="J993" s="26" t="s">
        <v>218</v>
      </c>
      <c r="K993" s="28" t="n">
        <v>58</v>
      </c>
      <c r="L993" s="28" t="n">
        <v>19.1</v>
      </c>
      <c r="M993" s="26" t="s">
        <v>199</v>
      </c>
      <c r="N993" s="26" t="n">
        <v>28</v>
      </c>
      <c r="O993" s="26" t="s">
        <v>4843</v>
      </c>
      <c r="P993" s="26" t="s">
        <v>4844</v>
      </c>
      <c r="Q993" s="26" t="s">
        <v>338</v>
      </c>
      <c r="R993" s="26" t="s">
        <v>171</v>
      </c>
      <c r="S993" s="26" t="s">
        <v>339</v>
      </c>
      <c r="T993" s="27" t="n">
        <v>46008</v>
      </c>
      <c r="U993" s="26" t="n">
        <v>2026</v>
      </c>
      <c r="V993" s="26"/>
    </row>
    <row r="994" customFormat="false" ht="15" hidden="false" customHeight="true" outlineLevel="0" collapsed="false">
      <c r="A994" s="29" t="s">
        <v>4845</v>
      </c>
      <c r="B994" s="29" t="n">
        <v>990</v>
      </c>
      <c r="C994" s="29" t="s">
        <v>915</v>
      </c>
      <c r="D994" s="29" t="s">
        <v>582</v>
      </c>
      <c r="E994" s="29" t="s">
        <v>188</v>
      </c>
      <c r="F994" s="29"/>
      <c r="G994" s="30" t="n">
        <v>45259</v>
      </c>
      <c r="H994" s="29" t="s">
        <v>177</v>
      </c>
      <c r="I994" s="29" t="s">
        <v>1376</v>
      </c>
      <c r="J994" s="29" t="s">
        <v>166</v>
      </c>
      <c r="K994" s="31" t="n">
        <v>25.1</v>
      </c>
      <c r="L994" s="31" t="n">
        <v>7.6</v>
      </c>
      <c r="M994" s="29" t="s">
        <v>209</v>
      </c>
      <c r="N994" s="29" t="n">
        <v>32</v>
      </c>
      <c r="O994" s="29" t="s">
        <v>4846</v>
      </c>
      <c r="P994" s="29" t="s">
        <v>4847</v>
      </c>
      <c r="Q994" s="29" t="s">
        <v>221</v>
      </c>
      <c r="R994" s="29" t="s">
        <v>183</v>
      </c>
      <c r="S994" s="29" t="s">
        <v>222</v>
      </c>
      <c r="T994" s="30" t="n">
        <v>45999</v>
      </c>
      <c r="U994" s="29" t="n">
        <v>2026</v>
      </c>
      <c r="V994" s="29"/>
    </row>
    <row r="995" customFormat="false" ht="15" hidden="false" customHeight="true" outlineLevel="0" collapsed="false">
      <c r="A995" s="26" t="s">
        <v>4848</v>
      </c>
      <c r="B995" s="26" t="n">
        <v>991</v>
      </c>
      <c r="C995" s="26" t="s">
        <v>4849</v>
      </c>
      <c r="D995" s="26" t="s">
        <v>2826</v>
      </c>
      <c r="E995" s="26" t="s">
        <v>311</v>
      </c>
      <c r="F995" s="26" t="s">
        <v>4850</v>
      </c>
      <c r="G995" s="27" t="n">
        <v>45260</v>
      </c>
      <c r="H995" s="26" t="s">
        <v>295</v>
      </c>
      <c r="I995" s="26" t="s">
        <v>4851</v>
      </c>
      <c r="J995" s="26" t="s">
        <v>322</v>
      </c>
      <c r="K995" s="28" t="n">
        <v>59.6</v>
      </c>
      <c r="L995" s="28" t="n">
        <v>20.7</v>
      </c>
      <c r="M995" s="26" t="s">
        <v>179</v>
      </c>
      <c r="N995" s="26" t="n">
        <v>40</v>
      </c>
      <c r="O995" s="26" t="s">
        <v>4852</v>
      </c>
      <c r="P995" s="26" t="s">
        <v>4853</v>
      </c>
      <c r="Q995" s="26" t="s">
        <v>232</v>
      </c>
      <c r="R995" s="26" t="s">
        <v>183</v>
      </c>
      <c r="S995" s="26" t="s">
        <v>233</v>
      </c>
      <c r="T995" s="27" t="n">
        <v>46003</v>
      </c>
      <c r="U995" s="26" t="n">
        <v>2026</v>
      </c>
      <c r="V995" s="26"/>
    </row>
    <row r="996" customFormat="false" ht="15" hidden="false" customHeight="true" outlineLevel="0" collapsed="false">
      <c r="A996" s="29" t="s">
        <v>4854</v>
      </c>
      <c r="B996" s="29" t="n">
        <v>992</v>
      </c>
      <c r="C996" s="29" t="s">
        <v>988</v>
      </c>
      <c r="D996" s="29" t="s">
        <v>394</v>
      </c>
      <c r="E996" s="29" t="s">
        <v>206</v>
      </c>
      <c r="F996" s="29"/>
      <c r="G996" s="30" t="n">
        <v>45260</v>
      </c>
      <c r="H996" s="29" t="s">
        <v>177</v>
      </c>
      <c r="I996" s="29" t="s">
        <v>258</v>
      </c>
      <c r="J996" s="29" t="s">
        <v>198</v>
      </c>
      <c r="K996" s="31" t="n">
        <v>38</v>
      </c>
      <c r="L996" s="31" t="n">
        <v>13.7</v>
      </c>
      <c r="M996" s="29" t="s">
        <v>199</v>
      </c>
      <c r="N996" s="29" t="n">
        <v>45</v>
      </c>
      <c r="O996" s="29" t="s">
        <v>4421</v>
      </c>
      <c r="P996" s="29" t="s">
        <v>4855</v>
      </c>
      <c r="Q996" s="29" t="s">
        <v>221</v>
      </c>
      <c r="R996" s="29" t="s">
        <v>183</v>
      </c>
      <c r="S996" s="29" t="s">
        <v>222</v>
      </c>
      <c r="T996" s="30" t="n">
        <v>46010</v>
      </c>
      <c r="U996" s="29" t="n">
        <v>2026</v>
      </c>
      <c r="V996" s="29"/>
    </row>
    <row r="997" customFormat="false" ht="15" hidden="false" customHeight="true" outlineLevel="0" collapsed="false">
      <c r="A997" s="26" t="s">
        <v>4856</v>
      </c>
      <c r="B997" s="26" t="n">
        <v>993</v>
      </c>
      <c r="C997" s="26" t="s">
        <v>2570</v>
      </c>
      <c r="D997" s="26" t="s">
        <v>4857</v>
      </c>
      <c r="E997" s="26" t="s">
        <v>206</v>
      </c>
      <c r="F997" s="26"/>
      <c r="G997" s="27" t="n">
        <v>45260</v>
      </c>
      <c r="H997" s="26" t="s">
        <v>164</v>
      </c>
      <c r="I997" s="26" t="s">
        <v>4858</v>
      </c>
      <c r="J997" s="26" t="s">
        <v>270</v>
      </c>
      <c r="K997" s="28" t="n">
        <v>27.8</v>
      </c>
      <c r="L997" s="28" t="n">
        <v>8.9</v>
      </c>
      <c r="M997" s="26" t="s">
        <v>179</v>
      </c>
      <c r="N997" s="26" t="n">
        <v>24</v>
      </c>
      <c r="O997" s="26" t="s">
        <v>4859</v>
      </c>
      <c r="P997" s="26"/>
      <c r="Q997" s="26" t="s">
        <v>262</v>
      </c>
      <c r="R997" s="26" t="s">
        <v>171</v>
      </c>
      <c r="S997" s="26" t="s">
        <v>263</v>
      </c>
      <c r="T997" s="26"/>
      <c r="U997" s="26" t="n">
        <v>2024</v>
      </c>
      <c r="V997" s="26"/>
    </row>
    <row r="998" customFormat="false" ht="15" hidden="false" customHeight="true" outlineLevel="0" collapsed="false">
      <c r="A998" s="29" t="s">
        <v>4860</v>
      </c>
      <c r="B998" s="29" t="n">
        <v>994</v>
      </c>
      <c r="C998" s="29" t="s">
        <v>333</v>
      </c>
      <c r="D998" s="29" t="s">
        <v>3421</v>
      </c>
      <c r="E998" s="29" t="s">
        <v>188</v>
      </c>
      <c r="F998" s="29"/>
      <c r="G998" s="30" t="n">
        <v>45261</v>
      </c>
      <c r="H998" s="29" t="s">
        <v>177</v>
      </c>
      <c r="I998" s="29" t="s">
        <v>4861</v>
      </c>
      <c r="J998" s="29" t="s">
        <v>259</v>
      </c>
      <c r="K998" s="31" t="n">
        <v>56.1</v>
      </c>
      <c r="L998" s="31" t="n">
        <v>18.5</v>
      </c>
      <c r="M998" s="29" t="s">
        <v>179</v>
      </c>
      <c r="N998" s="29" t="n">
        <v>36</v>
      </c>
      <c r="O998" s="29" t="s">
        <v>4862</v>
      </c>
      <c r="P998" s="29" t="s">
        <v>4863</v>
      </c>
      <c r="Q998" s="29" t="s">
        <v>461</v>
      </c>
      <c r="R998" s="29" t="s">
        <v>183</v>
      </c>
      <c r="S998" s="29" t="s">
        <v>462</v>
      </c>
      <c r="T998" s="30" t="n">
        <v>46013</v>
      </c>
      <c r="U998" s="29" t="n">
        <v>2026</v>
      </c>
      <c r="V998" s="29"/>
    </row>
    <row r="999" customFormat="false" ht="15" hidden="false" customHeight="true" outlineLevel="0" collapsed="false">
      <c r="A999" s="26" t="s">
        <v>4864</v>
      </c>
      <c r="B999" s="26" t="n">
        <v>995</v>
      </c>
      <c r="C999" s="26" t="s">
        <v>3039</v>
      </c>
      <c r="D999" s="26" t="s">
        <v>1166</v>
      </c>
      <c r="E999" s="26" t="s">
        <v>188</v>
      </c>
      <c r="F999" s="26"/>
      <c r="G999" s="27" t="n">
        <v>45262</v>
      </c>
      <c r="H999" s="26" t="s">
        <v>177</v>
      </c>
      <c r="I999" s="26" t="s">
        <v>1659</v>
      </c>
      <c r="J999" s="26" t="s">
        <v>322</v>
      </c>
      <c r="K999" s="28" t="n">
        <v>55.7</v>
      </c>
      <c r="L999" s="28" t="n">
        <v>19.9</v>
      </c>
      <c r="M999" s="26" t="s">
        <v>179</v>
      </c>
      <c r="N999" s="26" t="n">
        <v>36</v>
      </c>
      <c r="O999" s="26" t="s">
        <v>4865</v>
      </c>
      <c r="P999" s="26" t="s">
        <v>4866</v>
      </c>
      <c r="Q999" s="26" t="s">
        <v>454</v>
      </c>
      <c r="R999" s="26" t="s">
        <v>171</v>
      </c>
      <c r="S999" s="26" t="s">
        <v>455</v>
      </c>
      <c r="T999" s="27" t="n">
        <v>45992</v>
      </c>
      <c r="U999" s="26" t="n">
        <v>2026</v>
      </c>
      <c r="V999" s="26"/>
    </row>
    <row r="1000" customFormat="false" ht="15" hidden="false" customHeight="true" outlineLevel="0" collapsed="false">
      <c r="A1000" s="29" t="s">
        <v>4867</v>
      </c>
      <c r="B1000" s="29" t="n">
        <v>996</v>
      </c>
      <c r="C1000" s="29" t="s">
        <v>4868</v>
      </c>
      <c r="D1000" s="29" t="s">
        <v>604</v>
      </c>
      <c r="E1000" s="29" t="s">
        <v>188</v>
      </c>
      <c r="F1000" s="29"/>
      <c r="G1000" s="30" t="n">
        <v>45263</v>
      </c>
      <c r="H1000" s="29" t="s">
        <v>177</v>
      </c>
      <c r="I1000" s="29" t="s">
        <v>2082</v>
      </c>
      <c r="J1000" s="29" t="s">
        <v>208</v>
      </c>
      <c r="K1000" s="31" t="n">
        <v>29.8</v>
      </c>
      <c r="L1000" s="31" t="n">
        <v>10</v>
      </c>
      <c r="M1000" s="29" t="s">
        <v>249</v>
      </c>
      <c r="N1000" s="29" t="n">
        <v>40</v>
      </c>
      <c r="O1000" s="29" t="s">
        <v>4869</v>
      </c>
      <c r="P1000" s="29" t="s">
        <v>4870</v>
      </c>
      <c r="Q1000" s="29" t="s">
        <v>454</v>
      </c>
      <c r="R1000" s="29" t="s">
        <v>171</v>
      </c>
      <c r="S1000" s="29" t="s">
        <v>455</v>
      </c>
      <c r="T1000" s="30" t="n">
        <v>46006</v>
      </c>
      <c r="U1000" s="29" t="n">
        <v>2026</v>
      </c>
      <c r="V1000" s="29"/>
    </row>
    <row r="1001" customFormat="false" ht="15" hidden="false" customHeight="true" outlineLevel="0" collapsed="false">
      <c r="A1001" s="26" t="s">
        <v>4871</v>
      </c>
      <c r="B1001" s="26" t="n">
        <v>997</v>
      </c>
      <c r="C1001" s="26" t="s">
        <v>4872</v>
      </c>
      <c r="D1001" s="26" t="s">
        <v>449</v>
      </c>
      <c r="E1001" s="26" t="s">
        <v>195</v>
      </c>
      <c r="F1001" s="26" t="s">
        <v>4873</v>
      </c>
      <c r="G1001" s="27" t="n">
        <v>45263</v>
      </c>
      <c r="H1001" s="26" t="s">
        <v>177</v>
      </c>
      <c r="I1001" s="26" t="s">
        <v>357</v>
      </c>
      <c r="J1001" s="26" t="s">
        <v>229</v>
      </c>
      <c r="K1001" s="28" t="n">
        <v>56.9</v>
      </c>
      <c r="L1001" s="28" t="n">
        <v>17.5</v>
      </c>
      <c r="M1001" s="26" t="s">
        <v>314</v>
      </c>
      <c r="N1001" s="26" t="n">
        <v>24</v>
      </c>
      <c r="O1001" s="26" t="s">
        <v>4874</v>
      </c>
      <c r="P1001" s="26"/>
      <c r="Q1001" s="26" t="s">
        <v>240</v>
      </c>
      <c r="R1001" s="26" t="s">
        <v>171</v>
      </c>
      <c r="S1001" s="26" t="s">
        <v>241</v>
      </c>
      <c r="T1001" s="27" t="n">
        <v>46001</v>
      </c>
      <c r="U1001" s="26" t="n">
        <v>2026</v>
      </c>
      <c r="V1001" s="26"/>
    </row>
    <row r="1002" customFormat="false" ht="15" hidden="false" customHeight="true" outlineLevel="0" collapsed="false">
      <c r="A1002" s="29" t="s">
        <v>4875</v>
      </c>
      <c r="B1002" s="29" t="n">
        <v>998</v>
      </c>
      <c r="C1002" s="29" t="s">
        <v>286</v>
      </c>
      <c r="D1002" s="29" t="s">
        <v>2634</v>
      </c>
      <c r="E1002" s="29" t="s">
        <v>311</v>
      </c>
      <c r="F1002" s="29" t="s">
        <v>3391</v>
      </c>
      <c r="G1002" s="30" t="n">
        <v>45263</v>
      </c>
      <c r="H1002" s="29" t="s">
        <v>177</v>
      </c>
      <c r="I1002" s="29" t="s">
        <v>2102</v>
      </c>
      <c r="J1002" s="29" t="s">
        <v>166</v>
      </c>
      <c r="K1002" s="31" t="n">
        <v>43.3</v>
      </c>
      <c r="L1002" s="31" t="n">
        <v>15</v>
      </c>
      <c r="M1002" s="29" t="s">
        <v>179</v>
      </c>
      <c r="N1002" s="29" t="n">
        <v>24</v>
      </c>
      <c r="O1002" s="29" t="s">
        <v>4876</v>
      </c>
      <c r="P1002" s="29" t="s">
        <v>4877</v>
      </c>
      <c r="Q1002" s="29" t="s">
        <v>182</v>
      </c>
      <c r="R1002" s="29" t="s">
        <v>183</v>
      </c>
      <c r="S1002" s="29" t="s">
        <v>184</v>
      </c>
      <c r="T1002" s="30" t="n">
        <v>46013</v>
      </c>
      <c r="U1002" s="29" t="n">
        <v>2026</v>
      </c>
      <c r="V1002" s="29"/>
    </row>
    <row r="1003" customFormat="false" ht="15" hidden="false" customHeight="true" outlineLevel="0" collapsed="false">
      <c r="A1003" s="26" t="s">
        <v>4878</v>
      </c>
      <c r="B1003" s="26" t="n">
        <v>999</v>
      </c>
      <c r="C1003" s="26" t="s">
        <v>333</v>
      </c>
      <c r="D1003" s="26" t="s">
        <v>266</v>
      </c>
      <c r="E1003" s="26" t="s">
        <v>206</v>
      </c>
      <c r="F1003" s="26"/>
      <c r="G1003" s="27" t="n">
        <v>45264</v>
      </c>
      <c r="H1003" s="26" t="s">
        <v>177</v>
      </c>
      <c r="I1003" s="26" t="s">
        <v>1698</v>
      </c>
      <c r="J1003" s="26" t="s">
        <v>345</v>
      </c>
      <c r="K1003" s="28" t="n">
        <v>19.5</v>
      </c>
      <c r="L1003" s="28" t="n">
        <v>5.7</v>
      </c>
      <c r="M1003" s="26" t="s">
        <v>276</v>
      </c>
      <c r="N1003" s="26" t="n">
        <v>40</v>
      </c>
      <c r="O1003" s="26" t="s">
        <v>4879</v>
      </c>
      <c r="P1003" s="26" t="s">
        <v>4880</v>
      </c>
      <c r="Q1003" s="26" t="s">
        <v>212</v>
      </c>
      <c r="R1003" s="26" t="s">
        <v>171</v>
      </c>
      <c r="S1003" s="26" t="s">
        <v>213</v>
      </c>
      <c r="T1003" s="27" t="n">
        <v>46004</v>
      </c>
      <c r="U1003" s="26" t="n">
        <v>2026</v>
      </c>
      <c r="V1003" s="26"/>
    </row>
    <row r="1004" customFormat="false" ht="15" hidden="false" customHeight="true" outlineLevel="0" collapsed="false">
      <c r="A1004" s="29" t="s">
        <v>4881</v>
      </c>
      <c r="B1004" s="29" t="n">
        <v>1000</v>
      </c>
      <c r="C1004" s="29" t="s">
        <v>3952</v>
      </c>
      <c r="D1004" s="29" t="s">
        <v>4882</v>
      </c>
      <c r="E1004" s="29" t="s">
        <v>162</v>
      </c>
      <c r="F1004" s="29" t="s">
        <v>4883</v>
      </c>
      <c r="G1004" s="30" t="n">
        <v>45264</v>
      </c>
      <c r="H1004" s="29" t="s">
        <v>164</v>
      </c>
      <c r="I1004" s="29" t="s">
        <v>4742</v>
      </c>
      <c r="J1004" s="29" t="s">
        <v>208</v>
      </c>
      <c r="K1004" s="31" t="n">
        <v>56.2</v>
      </c>
      <c r="L1004" s="31" t="n">
        <v>18.3</v>
      </c>
      <c r="M1004" s="29" t="s">
        <v>249</v>
      </c>
      <c r="N1004" s="29" t="n">
        <v>50</v>
      </c>
      <c r="O1004" s="29" t="s">
        <v>4884</v>
      </c>
      <c r="P1004" s="29" t="s">
        <v>4885</v>
      </c>
      <c r="Q1004" s="29" t="s">
        <v>330</v>
      </c>
      <c r="R1004" s="29" t="s">
        <v>171</v>
      </c>
      <c r="S1004" s="29" t="s">
        <v>331</v>
      </c>
      <c r="T1004" s="29"/>
      <c r="U1004" s="29" t="n">
        <v>2023</v>
      </c>
      <c r="V1004" s="29"/>
    </row>
    <row r="1005" customFormat="false" ht="15" hidden="false" customHeight="true" outlineLevel="0" collapsed="false">
      <c r="A1005" s="26" t="s">
        <v>4886</v>
      </c>
      <c r="B1005" s="26" t="n">
        <v>1001</v>
      </c>
      <c r="C1005" s="26" t="s">
        <v>1127</v>
      </c>
      <c r="D1005" s="26" t="s">
        <v>1274</v>
      </c>
      <c r="E1005" s="26" t="s">
        <v>226</v>
      </c>
      <c r="F1005" s="26" t="s">
        <v>4887</v>
      </c>
      <c r="G1005" s="27" t="n">
        <v>45264</v>
      </c>
      <c r="H1005" s="26" t="s">
        <v>177</v>
      </c>
      <c r="I1005" s="26" t="s">
        <v>4888</v>
      </c>
      <c r="J1005" s="26" t="s">
        <v>345</v>
      </c>
      <c r="K1005" s="28" t="n">
        <v>57.9</v>
      </c>
      <c r="L1005" s="28" t="n">
        <v>16.2</v>
      </c>
      <c r="M1005" s="26" t="s">
        <v>179</v>
      </c>
      <c r="N1005" s="26" t="n">
        <v>36</v>
      </c>
      <c r="O1005" s="26" t="s">
        <v>4889</v>
      </c>
      <c r="P1005" s="26" t="s">
        <v>4890</v>
      </c>
      <c r="Q1005" s="26" t="s">
        <v>170</v>
      </c>
      <c r="R1005" s="26" t="s">
        <v>171</v>
      </c>
      <c r="S1005" s="26" t="s">
        <v>172</v>
      </c>
      <c r="T1005" s="27" t="n">
        <v>46011</v>
      </c>
      <c r="U1005" s="26" t="n">
        <v>2026</v>
      </c>
      <c r="V1005" s="26"/>
    </row>
    <row r="1006" customFormat="false" ht="15" hidden="false" customHeight="true" outlineLevel="0" collapsed="false">
      <c r="A1006" s="29" t="s">
        <v>4891</v>
      </c>
      <c r="B1006" s="29" t="n">
        <v>1002</v>
      </c>
      <c r="C1006" s="29" t="s">
        <v>1959</v>
      </c>
      <c r="D1006" s="29" t="s">
        <v>1518</v>
      </c>
      <c r="E1006" s="29" t="s">
        <v>245</v>
      </c>
      <c r="F1006" s="29" t="s">
        <v>4892</v>
      </c>
      <c r="G1006" s="30" t="n">
        <v>45264</v>
      </c>
      <c r="H1006" s="29" t="s">
        <v>177</v>
      </c>
      <c r="I1006" s="29" t="s">
        <v>2808</v>
      </c>
      <c r="J1006" s="29" t="s">
        <v>166</v>
      </c>
      <c r="K1006" s="31" t="n">
        <v>46.8</v>
      </c>
      <c r="L1006" s="31" t="n">
        <v>14.7</v>
      </c>
      <c r="M1006" s="29" t="s">
        <v>276</v>
      </c>
      <c r="N1006" s="29" t="n">
        <v>36</v>
      </c>
      <c r="O1006" s="29" t="s">
        <v>2376</v>
      </c>
      <c r="P1006" s="29" t="s">
        <v>4893</v>
      </c>
      <c r="Q1006" s="29" t="s">
        <v>170</v>
      </c>
      <c r="R1006" s="29" t="s">
        <v>171</v>
      </c>
      <c r="S1006" s="29" t="s">
        <v>172</v>
      </c>
      <c r="T1006" s="30" t="n">
        <v>46011</v>
      </c>
      <c r="U1006" s="29" t="n">
        <v>2026</v>
      </c>
      <c r="V1006" s="29"/>
    </row>
    <row r="1007" customFormat="false" ht="15" hidden="false" customHeight="true" outlineLevel="0" collapsed="false">
      <c r="A1007" s="26" t="s">
        <v>4894</v>
      </c>
      <c r="B1007" s="26" t="n">
        <v>1003</v>
      </c>
      <c r="C1007" s="26" t="s">
        <v>4895</v>
      </c>
      <c r="D1007" s="26" t="s">
        <v>4896</v>
      </c>
      <c r="E1007" s="26" t="s">
        <v>245</v>
      </c>
      <c r="F1007" s="26" t="s">
        <v>4897</v>
      </c>
      <c r="G1007" s="27" t="n">
        <v>45266</v>
      </c>
      <c r="H1007" s="26" t="s">
        <v>177</v>
      </c>
      <c r="I1007" s="26" t="s">
        <v>1008</v>
      </c>
      <c r="J1007" s="26" t="s">
        <v>259</v>
      </c>
      <c r="K1007" s="28" t="n">
        <v>34.1</v>
      </c>
      <c r="L1007" s="28" t="n">
        <v>12.3</v>
      </c>
      <c r="M1007" s="26" t="s">
        <v>179</v>
      </c>
      <c r="N1007" s="26" t="n">
        <v>36</v>
      </c>
      <c r="O1007" s="26" t="s">
        <v>4898</v>
      </c>
      <c r="P1007" s="26" t="s">
        <v>4899</v>
      </c>
      <c r="Q1007" s="26" t="s">
        <v>232</v>
      </c>
      <c r="R1007" s="26" t="s">
        <v>183</v>
      </c>
      <c r="S1007" s="26" t="s">
        <v>233</v>
      </c>
      <c r="T1007" s="27" t="n">
        <v>45998</v>
      </c>
      <c r="U1007" s="26" t="n">
        <v>2026</v>
      </c>
      <c r="V1007" s="26"/>
    </row>
    <row r="1008" customFormat="false" ht="15" hidden="false" customHeight="true" outlineLevel="0" collapsed="false">
      <c r="A1008" s="29" t="s">
        <v>4900</v>
      </c>
      <c r="B1008" s="29" t="n">
        <v>1004</v>
      </c>
      <c r="C1008" s="29" t="s">
        <v>4528</v>
      </c>
      <c r="D1008" s="29" t="s">
        <v>1006</v>
      </c>
      <c r="E1008" s="29" t="s">
        <v>188</v>
      </c>
      <c r="F1008" s="29"/>
      <c r="G1008" s="30" t="n">
        <v>45266</v>
      </c>
      <c r="H1008" s="29" t="s">
        <v>177</v>
      </c>
      <c r="I1008" s="29" t="s">
        <v>4901</v>
      </c>
      <c r="J1008" s="29" t="s">
        <v>198</v>
      </c>
      <c r="K1008" s="31" t="n">
        <v>19.2</v>
      </c>
      <c r="L1008" s="31" t="n">
        <v>6.6</v>
      </c>
      <c r="M1008" s="29" t="s">
        <v>179</v>
      </c>
      <c r="N1008" s="29" t="n">
        <v>24</v>
      </c>
      <c r="O1008" s="29" t="s">
        <v>4047</v>
      </c>
      <c r="P1008" s="29" t="s">
        <v>4902</v>
      </c>
      <c r="Q1008" s="29" t="s">
        <v>202</v>
      </c>
      <c r="R1008" s="29" t="s">
        <v>171</v>
      </c>
      <c r="S1008" s="29" t="s">
        <v>203</v>
      </c>
      <c r="T1008" s="30" t="n">
        <v>46019</v>
      </c>
      <c r="U1008" s="29" t="n">
        <v>2026</v>
      </c>
      <c r="V1008" s="29"/>
    </row>
    <row r="1009" customFormat="false" ht="15" hidden="false" customHeight="true" outlineLevel="0" collapsed="false">
      <c r="A1009" s="26" t="s">
        <v>4903</v>
      </c>
      <c r="B1009" s="26" t="n">
        <v>1005</v>
      </c>
      <c r="C1009" s="26" t="s">
        <v>4904</v>
      </c>
      <c r="D1009" s="26" t="s">
        <v>823</v>
      </c>
      <c r="E1009" s="26" t="s">
        <v>226</v>
      </c>
      <c r="F1009" s="26" t="s">
        <v>4905</v>
      </c>
      <c r="G1009" s="27" t="n">
        <v>45266</v>
      </c>
      <c r="H1009" s="26" t="s">
        <v>177</v>
      </c>
      <c r="I1009" s="26" t="s">
        <v>4906</v>
      </c>
      <c r="J1009" s="26" t="s">
        <v>166</v>
      </c>
      <c r="K1009" s="28" t="n">
        <v>35.8</v>
      </c>
      <c r="L1009" s="28" t="n">
        <v>11</v>
      </c>
      <c r="M1009" s="26" t="s">
        <v>199</v>
      </c>
      <c r="N1009" s="26" t="n">
        <v>24</v>
      </c>
      <c r="O1009" s="26" t="s">
        <v>4907</v>
      </c>
      <c r="P1009" s="26" t="s">
        <v>4908</v>
      </c>
      <c r="Q1009" s="26" t="s">
        <v>232</v>
      </c>
      <c r="R1009" s="26" t="s">
        <v>183</v>
      </c>
      <c r="S1009" s="26" t="s">
        <v>233</v>
      </c>
      <c r="T1009" s="27" t="n">
        <v>46000</v>
      </c>
      <c r="U1009" s="26" t="n">
        <v>2026</v>
      </c>
      <c r="V1009" s="26"/>
    </row>
    <row r="1010" customFormat="false" ht="15" hidden="false" customHeight="true" outlineLevel="0" collapsed="false">
      <c r="A1010" s="29" t="s">
        <v>4909</v>
      </c>
      <c r="B1010" s="29" t="n">
        <v>1006</v>
      </c>
      <c r="C1010" s="29" t="s">
        <v>341</v>
      </c>
      <c r="D1010" s="29" t="s">
        <v>4910</v>
      </c>
      <c r="E1010" s="29" t="s">
        <v>188</v>
      </c>
      <c r="F1010" s="29"/>
      <c r="G1010" s="30" t="n">
        <v>45267</v>
      </c>
      <c r="H1010" s="29" t="s">
        <v>164</v>
      </c>
      <c r="I1010" s="29" t="s">
        <v>4911</v>
      </c>
      <c r="J1010" s="29" t="s">
        <v>198</v>
      </c>
      <c r="K1010" s="31" t="n">
        <v>42.1</v>
      </c>
      <c r="L1010" s="31" t="n">
        <v>13.2</v>
      </c>
      <c r="M1010" s="29" t="s">
        <v>167</v>
      </c>
      <c r="N1010" s="29" t="n">
        <v>40</v>
      </c>
      <c r="O1010" s="29" t="s">
        <v>4912</v>
      </c>
      <c r="P1010" s="29" t="s">
        <v>4913</v>
      </c>
      <c r="Q1010" s="29" t="s">
        <v>454</v>
      </c>
      <c r="R1010" s="29" t="s">
        <v>171</v>
      </c>
      <c r="S1010" s="29" t="s">
        <v>455</v>
      </c>
      <c r="T1010" s="29"/>
      <c r="U1010" s="29" t="n">
        <v>2023</v>
      </c>
      <c r="V1010" s="29"/>
    </row>
    <row r="1011" customFormat="false" ht="15" hidden="false" customHeight="true" outlineLevel="0" collapsed="false">
      <c r="A1011" s="26" t="s">
        <v>4914</v>
      </c>
      <c r="B1011" s="26" t="n">
        <v>1007</v>
      </c>
      <c r="C1011" s="26" t="s">
        <v>3021</v>
      </c>
      <c r="D1011" s="26" t="s">
        <v>281</v>
      </c>
      <c r="E1011" s="26" t="s">
        <v>206</v>
      </c>
      <c r="F1011" s="26"/>
      <c r="G1011" s="27" t="n">
        <v>45268</v>
      </c>
      <c r="H1011" s="26" t="s">
        <v>177</v>
      </c>
      <c r="I1011" s="26" t="s">
        <v>3087</v>
      </c>
      <c r="J1011" s="26" t="s">
        <v>229</v>
      </c>
      <c r="K1011" s="28" t="n">
        <v>57.3</v>
      </c>
      <c r="L1011" s="28" t="n">
        <v>20</v>
      </c>
      <c r="M1011" s="26" t="s">
        <v>276</v>
      </c>
      <c r="N1011" s="26" t="n">
        <v>50</v>
      </c>
      <c r="O1011" s="26" t="s">
        <v>4915</v>
      </c>
      <c r="P1011" s="26" t="s">
        <v>4916</v>
      </c>
      <c r="Q1011" s="26" t="s">
        <v>330</v>
      </c>
      <c r="R1011" s="26" t="s">
        <v>171</v>
      </c>
      <c r="S1011" s="26" t="s">
        <v>331</v>
      </c>
      <c r="T1011" s="27" t="n">
        <v>45992</v>
      </c>
      <c r="U1011" s="26" t="n">
        <v>2026</v>
      </c>
      <c r="V1011" s="26"/>
    </row>
    <row r="1012" customFormat="false" ht="15" hidden="false" customHeight="true" outlineLevel="0" collapsed="false">
      <c r="A1012" s="29" t="s">
        <v>4917</v>
      </c>
      <c r="B1012" s="29" t="n">
        <v>1008</v>
      </c>
      <c r="C1012" s="29" t="s">
        <v>3437</v>
      </c>
      <c r="D1012" s="29" t="s">
        <v>443</v>
      </c>
      <c r="E1012" s="29" t="s">
        <v>267</v>
      </c>
      <c r="F1012" s="29" t="s">
        <v>4918</v>
      </c>
      <c r="G1012" s="30" t="n">
        <v>45269</v>
      </c>
      <c r="H1012" s="29" t="s">
        <v>177</v>
      </c>
      <c r="I1012" s="29" t="s">
        <v>3614</v>
      </c>
      <c r="J1012" s="29" t="s">
        <v>248</v>
      </c>
      <c r="K1012" s="31" t="n">
        <v>21.2</v>
      </c>
      <c r="L1012" s="31" t="n">
        <v>7.3</v>
      </c>
      <c r="M1012" s="29" t="s">
        <v>314</v>
      </c>
      <c r="N1012" s="29" t="n">
        <v>36</v>
      </c>
      <c r="O1012" s="29" t="s">
        <v>4919</v>
      </c>
      <c r="P1012" s="29" t="s">
        <v>4920</v>
      </c>
      <c r="Q1012" s="29" t="s">
        <v>454</v>
      </c>
      <c r="R1012" s="29" t="s">
        <v>171</v>
      </c>
      <c r="S1012" s="29" t="s">
        <v>455</v>
      </c>
      <c r="T1012" s="30" t="n">
        <v>46004</v>
      </c>
      <c r="U1012" s="29" t="n">
        <v>2026</v>
      </c>
      <c r="V1012" s="29"/>
    </row>
    <row r="1013" customFormat="false" ht="15" hidden="false" customHeight="true" outlineLevel="0" collapsed="false">
      <c r="A1013" s="26" t="s">
        <v>4921</v>
      </c>
      <c r="B1013" s="26" t="n">
        <v>1009</v>
      </c>
      <c r="C1013" s="26" t="s">
        <v>4546</v>
      </c>
      <c r="D1013" s="26" t="s">
        <v>394</v>
      </c>
      <c r="E1013" s="26" t="s">
        <v>226</v>
      </c>
      <c r="F1013" s="26" t="s">
        <v>4547</v>
      </c>
      <c r="G1013" s="27" t="n">
        <v>45269</v>
      </c>
      <c r="H1013" s="26" t="s">
        <v>177</v>
      </c>
      <c r="I1013" s="26" t="s">
        <v>4922</v>
      </c>
      <c r="J1013" s="26" t="s">
        <v>166</v>
      </c>
      <c r="K1013" s="28" t="n">
        <v>42.3</v>
      </c>
      <c r="L1013" s="28" t="n">
        <v>14.8</v>
      </c>
      <c r="M1013" s="26" t="s">
        <v>276</v>
      </c>
      <c r="N1013" s="26" t="n">
        <v>36</v>
      </c>
      <c r="O1013" s="26" t="s">
        <v>4923</v>
      </c>
      <c r="P1013" s="26" t="s">
        <v>4924</v>
      </c>
      <c r="Q1013" s="26" t="s">
        <v>299</v>
      </c>
      <c r="R1013" s="26" t="s">
        <v>171</v>
      </c>
      <c r="S1013" s="26" t="s">
        <v>300</v>
      </c>
      <c r="T1013" s="27" t="n">
        <v>46002</v>
      </c>
      <c r="U1013" s="26" t="n">
        <v>2026</v>
      </c>
      <c r="V1013" s="26"/>
    </row>
    <row r="1014" customFormat="false" ht="15" hidden="false" customHeight="true" outlineLevel="0" collapsed="false">
      <c r="A1014" s="29" t="s">
        <v>4925</v>
      </c>
      <c r="B1014" s="29" t="n">
        <v>1010</v>
      </c>
      <c r="C1014" s="29" t="s">
        <v>982</v>
      </c>
      <c r="D1014" s="29" t="s">
        <v>1721</v>
      </c>
      <c r="E1014" s="29" t="s">
        <v>267</v>
      </c>
      <c r="F1014" s="29" t="s">
        <v>2941</v>
      </c>
      <c r="G1014" s="30" t="n">
        <v>45270</v>
      </c>
      <c r="H1014" s="29" t="s">
        <v>177</v>
      </c>
      <c r="I1014" s="29" t="s">
        <v>996</v>
      </c>
      <c r="J1014" s="29" t="s">
        <v>270</v>
      </c>
      <c r="K1014" s="31" t="n">
        <v>56.7</v>
      </c>
      <c r="L1014" s="31" t="n">
        <v>18.9</v>
      </c>
      <c r="M1014" s="29" t="s">
        <v>314</v>
      </c>
      <c r="N1014" s="29" t="n">
        <v>45</v>
      </c>
      <c r="O1014" s="29" t="s">
        <v>4926</v>
      </c>
      <c r="P1014" s="29" t="s">
        <v>4927</v>
      </c>
      <c r="Q1014" s="29" t="s">
        <v>221</v>
      </c>
      <c r="R1014" s="29" t="s">
        <v>183</v>
      </c>
      <c r="S1014" s="29" t="s">
        <v>222</v>
      </c>
      <c r="T1014" s="30" t="n">
        <v>46018</v>
      </c>
      <c r="U1014" s="29" t="n">
        <v>2026</v>
      </c>
      <c r="V1014" s="29"/>
    </row>
    <row r="1015" customFormat="false" ht="15" hidden="false" customHeight="true" outlineLevel="0" collapsed="false">
      <c r="A1015" s="26" t="s">
        <v>4928</v>
      </c>
      <c r="B1015" s="26" t="n">
        <v>1011</v>
      </c>
      <c r="C1015" s="26" t="s">
        <v>333</v>
      </c>
      <c r="D1015" s="26" t="s">
        <v>525</v>
      </c>
      <c r="E1015" s="26" t="s">
        <v>188</v>
      </c>
      <c r="F1015" s="26"/>
      <c r="G1015" s="27" t="n">
        <v>45270</v>
      </c>
      <c r="H1015" s="26" t="s">
        <v>177</v>
      </c>
      <c r="I1015" s="26" t="s">
        <v>1722</v>
      </c>
      <c r="J1015" s="26" t="s">
        <v>198</v>
      </c>
      <c r="K1015" s="28" t="n">
        <v>60.2</v>
      </c>
      <c r="L1015" s="28" t="n">
        <v>20.6</v>
      </c>
      <c r="M1015" s="26" t="s">
        <v>179</v>
      </c>
      <c r="N1015" s="26" t="n">
        <v>40</v>
      </c>
      <c r="O1015" s="26" t="s">
        <v>4929</v>
      </c>
      <c r="P1015" s="26" t="s">
        <v>4930</v>
      </c>
      <c r="Q1015" s="26" t="s">
        <v>212</v>
      </c>
      <c r="R1015" s="26" t="s">
        <v>171</v>
      </c>
      <c r="S1015" s="26" t="s">
        <v>213</v>
      </c>
      <c r="T1015" s="27" t="n">
        <v>46017</v>
      </c>
      <c r="U1015" s="26" t="n">
        <v>2026</v>
      </c>
      <c r="V1015" s="26"/>
    </row>
    <row r="1016" customFormat="false" ht="15" hidden="false" customHeight="true" outlineLevel="0" collapsed="false">
      <c r="A1016" s="29" t="s">
        <v>4931</v>
      </c>
      <c r="B1016" s="29" t="n">
        <v>1012</v>
      </c>
      <c r="C1016" s="29" t="s">
        <v>4932</v>
      </c>
      <c r="D1016" s="29" t="s">
        <v>1180</v>
      </c>
      <c r="E1016" s="29" t="s">
        <v>188</v>
      </c>
      <c r="F1016" s="29"/>
      <c r="G1016" s="30" t="n">
        <v>45270</v>
      </c>
      <c r="H1016" s="29" t="s">
        <v>177</v>
      </c>
      <c r="I1016" s="29" t="s">
        <v>1106</v>
      </c>
      <c r="J1016" s="29" t="s">
        <v>229</v>
      </c>
      <c r="K1016" s="31" t="n">
        <v>40.5</v>
      </c>
      <c r="L1016" s="31" t="n">
        <v>12.5</v>
      </c>
      <c r="M1016" s="29" t="s">
        <v>179</v>
      </c>
      <c r="N1016" s="29" t="n">
        <v>36</v>
      </c>
      <c r="O1016" s="29" t="s">
        <v>4933</v>
      </c>
      <c r="P1016" s="29" t="s">
        <v>4934</v>
      </c>
      <c r="Q1016" s="29" t="s">
        <v>330</v>
      </c>
      <c r="R1016" s="29" t="s">
        <v>171</v>
      </c>
      <c r="S1016" s="29" t="s">
        <v>331</v>
      </c>
      <c r="T1016" s="30" t="n">
        <v>46000</v>
      </c>
      <c r="U1016" s="29" t="n">
        <v>2026</v>
      </c>
      <c r="V1016" s="29"/>
    </row>
    <row r="1017" customFormat="false" ht="15" hidden="false" customHeight="true" outlineLevel="0" collapsed="false">
      <c r="A1017" s="26" t="s">
        <v>4935</v>
      </c>
      <c r="B1017" s="26" t="n">
        <v>1013</v>
      </c>
      <c r="C1017" s="26" t="s">
        <v>3563</v>
      </c>
      <c r="D1017" s="26" t="s">
        <v>400</v>
      </c>
      <c r="E1017" s="26" t="s">
        <v>311</v>
      </c>
      <c r="F1017" s="26" t="s">
        <v>4936</v>
      </c>
      <c r="G1017" s="27" t="n">
        <v>45271</v>
      </c>
      <c r="H1017" s="26" t="s">
        <v>177</v>
      </c>
      <c r="I1017" s="26" t="s">
        <v>2155</v>
      </c>
      <c r="J1017" s="26" t="s">
        <v>208</v>
      </c>
      <c r="K1017" s="28" t="n">
        <v>40.8</v>
      </c>
      <c r="L1017" s="28" t="n">
        <v>12.3</v>
      </c>
      <c r="M1017" s="26" t="s">
        <v>209</v>
      </c>
      <c r="N1017" s="26" t="n">
        <v>24</v>
      </c>
      <c r="O1017" s="26" t="s">
        <v>4937</v>
      </c>
      <c r="P1017" s="26" t="s">
        <v>4938</v>
      </c>
      <c r="Q1017" s="26" t="s">
        <v>330</v>
      </c>
      <c r="R1017" s="26" t="s">
        <v>171</v>
      </c>
      <c r="S1017" s="26" t="s">
        <v>331</v>
      </c>
      <c r="T1017" s="27" t="n">
        <v>46013</v>
      </c>
      <c r="U1017" s="26" t="n">
        <v>2026</v>
      </c>
      <c r="V1017" s="26"/>
    </row>
    <row r="1018" customFormat="false" ht="15" hidden="false" customHeight="true" outlineLevel="0" collapsed="false">
      <c r="A1018" s="29" t="s">
        <v>4939</v>
      </c>
      <c r="B1018" s="29" t="n">
        <v>1014</v>
      </c>
      <c r="C1018" s="29" t="s">
        <v>4940</v>
      </c>
      <c r="D1018" s="29" t="s">
        <v>2899</v>
      </c>
      <c r="E1018" s="29" t="s">
        <v>206</v>
      </c>
      <c r="F1018" s="29"/>
      <c r="G1018" s="30" t="n">
        <v>45272</v>
      </c>
      <c r="H1018" s="29" t="s">
        <v>177</v>
      </c>
      <c r="I1018" s="29" t="s">
        <v>3097</v>
      </c>
      <c r="J1018" s="29" t="s">
        <v>259</v>
      </c>
      <c r="K1018" s="31" t="n">
        <v>36.2</v>
      </c>
      <c r="L1018" s="31" t="n">
        <v>12.5</v>
      </c>
      <c r="M1018" s="29" t="s">
        <v>179</v>
      </c>
      <c r="N1018" s="29" t="n">
        <v>36</v>
      </c>
      <c r="O1018" s="29" t="s">
        <v>4941</v>
      </c>
      <c r="P1018" s="29"/>
      <c r="Q1018" s="29" t="s">
        <v>330</v>
      </c>
      <c r="R1018" s="29" t="s">
        <v>171</v>
      </c>
      <c r="S1018" s="29" t="s">
        <v>331</v>
      </c>
      <c r="T1018" s="30" t="n">
        <v>46013</v>
      </c>
      <c r="U1018" s="29" t="n">
        <v>2026</v>
      </c>
      <c r="V1018" s="29"/>
    </row>
    <row r="1019" customFormat="false" ht="15" hidden="false" customHeight="true" outlineLevel="0" collapsed="false">
      <c r="A1019" s="26" t="s">
        <v>4942</v>
      </c>
      <c r="B1019" s="26" t="n">
        <v>1015</v>
      </c>
      <c r="C1019" s="26" t="s">
        <v>736</v>
      </c>
      <c r="D1019" s="26" t="s">
        <v>2153</v>
      </c>
      <c r="E1019" s="26" t="s">
        <v>206</v>
      </c>
      <c r="F1019" s="26"/>
      <c r="G1019" s="27" t="n">
        <v>45272</v>
      </c>
      <c r="H1019" s="26" t="s">
        <v>177</v>
      </c>
      <c r="I1019" s="26" t="s">
        <v>1039</v>
      </c>
      <c r="J1019" s="26" t="s">
        <v>218</v>
      </c>
      <c r="K1019" s="28" t="n">
        <v>48.9</v>
      </c>
      <c r="L1019" s="28" t="n">
        <v>15</v>
      </c>
      <c r="M1019" s="26" t="s">
        <v>249</v>
      </c>
      <c r="N1019" s="26" t="n">
        <v>45</v>
      </c>
      <c r="O1019" s="26" t="s">
        <v>4943</v>
      </c>
      <c r="P1019" s="26" t="s">
        <v>4944</v>
      </c>
      <c r="Q1019" s="26" t="s">
        <v>232</v>
      </c>
      <c r="R1019" s="26" t="s">
        <v>183</v>
      </c>
      <c r="S1019" s="26" t="s">
        <v>233</v>
      </c>
      <c r="T1019" s="27" t="n">
        <v>46005</v>
      </c>
      <c r="U1019" s="26" t="n">
        <v>2026</v>
      </c>
      <c r="V1019" s="26"/>
    </row>
    <row r="1020" customFormat="false" ht="15" hidden="false" customHeight="true" outlineLevel="0" collapsed="false">
      <c r="A1020" s="29" t="s">
        <v>4945</v>
      </c>
      <c r="B1020" s="29" t="n">
        <v>1016</v>
      </c>
      <c r="C1020" s="29" t="s">
        <v>405</v>
      </c>
      <c r="D1020" s="29" t="s">
        <v>2546</v>
      </c>
      <c r="E1020" s="29" t="s">
        <v>188</v>
      </c>
      <c r="F1020" s="29"/>
      <c r="G1020" s="30" t="n">
        <v>45273</v>
      </c>
      <c r="H1020" s="29" t="s">
        <v>177</v>
      </c>
      <c r="I1020" s="29" t="s">
        <v>2239</v>
      </c>
      <c r="J1020" s="29" t="s">
        <v>322</v>
      </c>
      <c r="K1020" s="31" t="n">
        <v>54.9</v>
      </c>
      <c r="L1020" s="31" t="n">
        <v>17.5</v>
      </c>
      <c r="M1020" s="29" t="s">
        <v>209</v>
      </c>
      <c r="N1020" s="29" t="n">
        <v>24</v>
      </c>
      <c r="O1020" s="29" t="s">
        <v>4946</v>
      </c>
      <c r="P1020" s="29" t="s">
        <v>4947</v>
      </c>
      <c r="Q1020" s="29" t="s">
        <v>170</v>
      </c>
      <c r="R1020" s="29" t="s">
        <v>171</v>
      </c>
      <c r="S1020" s="29" t="s">
        <v>172</v>
      </c>
      <c r="T1020" s="30" t="n">
        <v>45997</v>
      </c>
      <c r="U1020" s="29" t="n">
        <v>2026</v>
      </c>
      <c r="V1020" s="29"/>
    </row>
    <row r="1021" customFormat="false" ht="15" hidden="false" customHeight="true" outlineLevel="0" collapsed="false">
      <c r="A1021" s="26" t="s">
        <v>4948</v>
      </c>
      <c r="B1021" s="26" t="n">
        <v>1017</v>
      </c>
      <c r="C1021" s="26" t="s">
        <v>4949</v>
      </c>
      <c r="D1021" s="26" t="s">
        <v>2868</v>
      </c>
      <c r="E1021" s="26" t="s">
        <v>162</v>
      </c>
      <c r="F1021" s="26" t="s">
        <v>4950</v>
      </c>
      <c r="G1021" s="27" t="n">
        <v>45273</v>
      </c>
      <c r="H1021" s="26" t="s">
        <v>177</v>
      </c>
      <c r="I1021" s="26" t="s">
        <v>1505</v>
      </c>
      <c r="J1021" s="26" t="s">
        <v>270</v>
      </c>
      <c r="K1021" s="28" t="n">
        <v>44.2</v>
      </c>
      <c r="L1021" s="28" t="n">
        <v>14.5</v>
      </c>
      <c r="M1021" s="26" t="s">
        <v>179</v>
      </c>
      <c r="N1021" s="26" t="n">
        <v>28</v>
      </c>
      <c r="O1021" s="26" t="s">
        <v>4951</v>
      </c>
      <c r="P1021" s="26" t="s">
        <v>4952</v>
      </c>
      <c r="Q1021" s="26" t="s">
        <v>170</v>
      </c>
      <c r="R1021" s="26" t="s">
        <v>171</v>
      </c>
      <c r="S1021" s="26" t="s">
        <v>172</v>
      </c>
      <c r="T1021" s="27" t="n">
        <v>46004</v>
      </c>
      <c r="U1021" s="26" t="n">
        <v>2026</v>
      </c>
      <c r="V1021" s="26"/>
    </row>
    <row r="1022" customFormat="false" ht="15" hidden="false" customHeight="true" outlineLevel="0" collapsed="false">
      <c r="A1022" s="29" t="s">
        <v>4953</v>
      </c>
      <c r="B1022" s="29" t="n">
        <v>1018</v>
      </c>
      <c r="C1022" s="29" t="s">
        <v>927</v>
      </c>
      <c r="D1022" s="29" t="s">
        <v>2259</v>
      </c>
      <c r="E1022" s="29" t="s">
        <v>267</v>
      </c>
      <c r="F1022" s="29" t="s">
        <v>4954</v>
      </c>
      <c r="G1022" s="30" t="n">
        <v>45273</v>
      </c>
      <c r="H1022" s="29" t="s">
        <v>177</v>
      </c>
      <c r="I1022" s="29" t="s">
        <v>4157</v>
      </c>
      <c r="J1022" s="29" t="s">
        <v>198</v>
      </c>
      <c r="K1022" s="31" t="n">
        <v>51.5</v>
      </c>
      <c r="L1022" s="31" t="n">
        <v>18.5</v>
      </c>
      <c r="M1022" s="29" t="s">
        <v>167</v>
      </c>
      <c r="N1022" s="29" t="n">
        <v>40</v>
      </c>
      <c r="O1022" s="29" t="s">
        <v>4955</v>
      </c>
      <c r="P1022" s="29" t="s">
        <v>4956</v>
      </c>
      <c r="Q1022" s="29" t="s">
        <v>221</v>
      </c>
      <c r="R1022" s="29" t="s">
        <v>183</v>
      </c>
      <c r="S1022" s="29" t="s">
        <v>222</v>
      </c>
      <c r="T1022" s="30" t="n">
        <v>46001</v>
      </c>
      <c r="U1022" s="29" t="n">
        <v>2026</v>
      </c>
      <c r="V1022" s="29"/>
    </row>
    <row r="1023" customFormat="false" ht="15" hidden="false" customHeight="true" outlineLevel="0" collapsed="false">
      <c r="A1023" s="26" t="s">
        <v>4957</v>
      </c>
      <c r="B1023" s="26" t="n">
        <v>1019</v>
      </c>
      <c r="C1023" s="26" t="s">
        <v>3675</v>
      </c>
      <c r="D1023" s="26" t="s">
        <v>483</v>
      </c>
      <c r="E1023" s="26" t="s">
        <v>195</v>
      </c>
      <c r="F1023" s="26" t="s">
        <v>3676</v>
      </c>
      <c r="G1023" s="27" t="n">
        <v>45274</v>
      </c>
      <c r="H1023" s="26" t="s">
        <v>177</v>
      </c>
      <c r="I1023" s="26" t="s">
        <v>4958</v>
      </c>
      <c r="J1023" s="26" t="s">
        <v>229</v>
      </c>
      <c r="K1023" s="28" t="n">
        <v>22.3</v>
      </c>
      <c r="L1023" s="28" t="n">
        <v>6.9</v>
      </c>
      <c r="M1023" s="26" t="s">
        <v>179</v>
      </c>
      <c r="N1023" s="26" t="n">
        <v>32</v>
      </c>
      <c r="O1023" s="26" t="s">
        <v>4959</v>
      </c>
      <c r="P1023" s="26" t="s">
        <v>4960</v>
      </c>
      <c r="Q1023" s="26" t="s">
        <v>240</v>
      </c>
      <c r="R1023" s="26" t="s">
        <v>171</v>
      </c>
      <c r="S1023" s="26" t="s">
        <v>241</v>
      </c>
      <c r="T1023" s="27" t="n">
        <v>46003</v>
      </c>
      <c r="U1023" s="26" t="n">
        <v>2026</v>
      </c>
      <c r="V1023" s="26"/>
    </row>
    <row r="1024" customFormat="false" ht="15" hidden="false" customHeight="true" outlineLevel="0" collapsed="false">
      <c r="A1024" s="29" t="s">
        <v>4961</v>
      </c>
      <c r="B1024" s="29" t="n">
        <v>1020</v>
      </c>
      <c r="C1024" s="29" t="s">
        <v>4962</v>
      </c>
      <c r="D1024" s="29" t="s">
        <v>2967</v>
      </c>
      <c r="E1024" s="29" t="s">
        <v>188</v>
      </c>
      <c r="F1024" s="29"/>
      <c r="G1024" s="30" t="n">
        <v>45275</v>
      </c>
      <c r="H1024" s="29" t="s">
        <v>177</v>
      </c>
      <c r="I1024" s="29" t="s">
        <v>702</v>
      </c>
      <c r="J1024" s="29" t="s">
        <v>322</v>
      </c>
      <c r="K1024" s="31" t="n">
        <v>32.9</v>
      </c>
      <c r="L1024" s="31" t="n">
        <v>11.8</v>
      </c>
      <c r="M1024" s="29" t="s">
        <v>209</v>
      </c>
      <c r="N1024" s="29" t="n">
        <v>45</v>
      </c>
      <c r="O1024" s="29" t="s">
        <v>4963</v>
      </c>
      <c r="P1024" s="29" t="s">
        <v>4964</v>
      </c>
      <c r="Q1024" s="29" t="s">
        <v>461</v>
      </c>
      <c r="R1024" s="29" t="s">
        <v>183</v>
      </c>
      <c r="S1024" s="29" t="s">
        <v>462</v>
      </c>
      <c r="T1024" s="30" t="n">
        <v>45996</v>
      </c>
      <c r="U1024" s="29" t="n">
        <v>2026</v>
      </c>
      <c r="V1024" s="29"/>
    </row>
    <row r="1025" customFormat="false" ht="15" hidden="false" customHeight="true" outlineLevel="0" collapsed="false">
      <c r="A1025" s="26" t="s">
        <v>4965</v>
      </c>
      <c r="B1025" s="26" t="n">
        <v>1021</v>
      </c>
      <c r="C1025" s="26" t="s">
        <v>1334</v>
      </c>
      <c r="D1025" s="26" t="s">
        <v>1518</v>
      </c>
      <c r="E1025" s="26" t="s">
        <v>195</v>
      </c>
      <c r="F1025" s="26" t="s">
        <v>2658</v>
      </c>
      <c r="G1025" s="27" t="n">
        <v>45275</v>
      </c>
      <c r="H1025" s="26" t="s">
        <v>177</v>
      </c>
      <c r="I1025" s="26" t="s">
        <v>2608</v>
      </c>
      <c r="J1025" s="26" t="s">
        <v>383</v>
      </c>
      <c r="K1025" s="28" t="n">
        <v>49.7</v>
      </c>
      <c r="L1025" s="28" t="n">
        <v>17.8</v>
      </c>
      <c r="M1025" s="26" t="s">
        <v>167</v>
      </c>
      <c r="N1025" s="26" t="n">
        <v>32</v>
      </c>
      <c r="O1025" s="26" t="s">
        <v>4966</v>
      </c>
      <c r="P1025" s="26" t="s">
        <v>4967</v>
      </c>
      <c r="Q1025" s="26" t="s">
        <v>454</v>
      </c>
      <c r="R1025" s="26" t="s">
        <v>171</v>
      </c>
      <c r="S1025" s="26" t="s">
        <v>455</v>
      </c>
      <c r="T1025" s="27" t="n">
        <v>46000</v>
      </c>
      <c r="U1025" s="26" t="n">
        <v>2026</v>
      </c>
      <c r="V1025" s="26"/>
    </row>
    <row r="1026" customFormat="false" ht="15" hidden="false" customHeight="true" outlineLevel="0" collapsed="false">
      <c r="A1026" s="29" t="s">
        <v>4968</v>
      </c>
      <c r="B1026" s="29" t="n">
        <v>1022</v>
      </c>
      <c r="C1026" s="29" t="s">
        <v>2370</v>
      </c>
      <c r="D1026" s="29" t="s">
        <v>4969</v>
      </c>
      <c r="E1026" s="29" t="s">
        <v>206</v>
      </c>
      <c r="F1026" s="29"/>
      <c r="G1026" s="30" t="n">
        <v>45275</v>
      </c>
      <c r="H1026" s="29" t="s">
        <v>295</v>
      </c>
      <c r="I1026" s="29" t="s">
        <v>1853</v>
      </c>
      <c r="J1026" s="29" t="s">
        <v>218</v>
      </c>
      <c r="K1026" s="31" t="n">
        <v>59</v>
      </c>
      <c r="L1026" s="31" t="n">
        <v>19</v>
      </c>
      <c r="M1026" s="29" t="s">
        <v>179</v>
      </c>
      <c r="N1026" s="29" t="n">
        <v>32</v>
      </c>
      <c r="O1026" s="29" t="s">
        <v>4970</v>
      </c>
      <c r="P1026" s="29" t="s">
        <v>4971</v>
      </c>
      <c r="Q1026" s="29" t="s">
        <v>221</v>
      </c>
      <c r="R1026" s="29" t="s">
        <v>183</v>
      </c>
      <c r="S1026" s="29" t="s">
        <v>222</v>
      </c>
      <c r="T1026" s="30" t="n">
        <v>46009</v>
      </c>
      <c r="U1026" s="29" t="n">
        <v>2026</v>
      </c>
      <c r="V1026" s="29"/>
    </row>
    <row r="1027" customFormat="false" ht="15" hidden="false" customHeight="true" outlineLevel="0" collapsed="false">
      <c r="A1027" s="26" t="s">
        <v>4972</v>
      </c>
      <c r="B1027" s="26" t="n">
        <v>1023</v>
      </c>
      <c r="C1027" s="26" t="s">
        <v>4515</v>
      </c>
      <c r="D1027" s="26" t="s">
        <v>835</v>
      </c>
      <c r="E1027" s="26" t="s">
        <v>226</v>
      </c>
      <c r="F1027" s="26" t="s">
        <v>4973</v>
      </c>
      <c r="G1027" s="27" t="n">
        <v>45276</v>
      </c>
      <c r="H1027" s="26" t="s">
        <v>177</v>
      </c>
      <c r="I1027" s="26" t="s">
        <v>644</v>
      </c>
      <c r="J1027" s="26" t="s">
        <v>166</v>
      </c>
      <c r="K1027" s="28" t="n">
        <v>37.6</v>
      </c>
      <c r="L1027" s="28" t="n">
        <v>12.5</v>
      </c>
      <c r="M1027" s="26" t="s">
        <v>179</v>
      </c>
      <c r="N1027" s="26" t="n">
        <v>32</v>
      </c>
      <c r="O1027" s="26" t="s">
        <v>4974</v>
      </c>
      <c r="P1027" s="26" t="s">
        <v>4975</v>
      </c>
      <c r="Q1027" s="26" t="s">
        <v>338</v>
      </c>
      <c r="R1027" s="26" t="s">
        <v>171</v>
      </c>
      <c r="S1027" s="26" t="s">
        <v>339</v>
      </c>
      <c r="T1027" s="27" t="n">
        <v>45993</v>
      </c>
      <c r="U1027" s="26" t="n">
        <v>2026</v>
      </c>
      <c r="V1027" s="26"/>
    </row>
    <row r="1028" customFormat="false" ht="15" hidden="false" customHeight="true" outlineLevel="0" collapsed="false">
      <c r="A1028" s="29" t="s">
        <v>4976</v>
      </c>
      <c r="B1028" s="29" t="n">
        <v>1024</v>
      </c>
      <c r="C1028" s="29" t="s">
        <v>4977</v>
      </c>
      <c r="D1028" s="29" t="s">
        <v>3051</v>
      </c>
      <c r="E1028" s="29" t="s">
        <v>245</v>
      </c>
      <c r="F1028" s="29" t="s">
        <v>4978</v>
      </c>
      <c r="G1028" s="30" t="n">
        <v>45277</v>
      </c>
      <c r="H1028" s="29" t="s">
        <v>1033</v>
      </c>
      <c r="I1028" s="29" t="s">
        <v>4979</v>
      </c>
      <c r="J1028" s="29" t="s">
        <v>248</v>
      </c>
      <c r="K1028" s="31" t="n">
        <v>26.3</v>
      </c>
      <c r="L1028" s="31" t="n">
        <v>8</v>
      </c>
      <c r="M1028" s="29" t="s">
        <v>199</v>
      </c>
      <c r="N1028" s="29" t="n">
        <v>36</v>
      </c>
      <c r="O1028" s="29" t="s">
        <v>4980</v>
      </c>
      <c r="P1028" s="29" t="s">
        <v>4981</v>
      </c>
      <c r="Q1028" s="29" t="s">
        <v>221</v>
      </c>
      <c r="R1028" s="29" t="s">
        <v>183</v>
      </c>
      <c r="S1028" s="29" t="s">
        <v>222</v>
      </c>
      <c r="T1028" s="30" t="n">
        <v>46014</v>
      </c>
      <c r="U1028" s="29" t="n">
        <v>2026</v>
      </c>
      <c r="V1028" s="29"/>
    </row>
    <row r="1029" customFormat="false" ht="15" hidden="false" customHeight="true" outlineLevel="0" collapsed="false">
      <c r="A1029" s="26" t="s">
        <v>4982</v>
      </c>
      <c r="B1029" s="26" t="n">
        <v>1025</v>
      </c>
      <c r="C1029" s="26" t="s">
        <v>286</v>
      </c>
      <c r="D1029" s="26" t="s">
        <v>4436</v>
      </c>
      <c r="E1029" s="26" t="s">
        <v>206</v>
      </c>
      <c r="F1029" s="26"/>
      <c r="G1029" s="27" t="n">
        <v>45278</v>
      </c>
      <c r="H1029" s="26" t="s">
        <v>177</v>
      </c>
      <c r="I1029" s="26" t="s">
        <v>978</v>
      </c>
      <c r="J1029" s="26" t="s">
        <v>259</v>
      </c>
      <c r="K1029" s="28" t="n">
        <v>18.1</v>
      </c>
      <c r="L1029" s="28" t="n">
        <v>6</v>
      </c>
      <c r="M1029" s="26" t="s">
        <v>199</v>
      </c>
      <c r="N1029" s="26" t="n">
        <v>36</v>
      </c>
      <c r="O1029" s="26" t="s">
        <v>4983</v>
      </c>
      <c r="P1029" s="26" t="s">
        <v>4984</v>
      </c>
      <c r="Q1029" s="26" t="s">
        <v>170</v>
      </c>
      <c r="R1029" s="26" t="s">
        <v>171</v>
      </c>
      <c r="S1029" s="26" t="s">
        <v>172</v>
      </c>
      <c r="T1029" s="27" t="n">
        <v>45997</v>
      </c>
      <c r="U1029" s="26" t="n">
        <v>2026</v>
      </c>
      <c r="V1029" s="26"/>
    </row>
    <row r="1030" customFormat="false" ht="15" hidden="false" customHeight="true" outlineLevel="0" collapsed="false">
      <c r="A1030" s="29" t="s">
        <v>4985</v>
      </c>
      <c r="B1030" s="29" t="n">
        <v>1026</v>
      </c>
      <c r="C1030" s="29" t="s">
        <v>4932</v>
      </c>
      <c r="D1030" s="29" t="s">
        <v>3705</v>
      </c>
      <c r="E1030" s="29" t="s">
        <v>226</v>
      </c>
      <c r="F1030" s="29" t="s">
        <v>4986</v>
      </c>
      <c r="G1030" s="30" t="n">
        <v>45278</v>
      </c>
      <c r="H1030" s="29" t="s">
        <v>177</v>
      </c>
      <c r="I1030" s="29" t="s">
        <v>1330</v>
      </c>
      <c r="J1030" s="29" t="s">
        <v>198</v>
      </c>
      <c r="K1030" s="31" t="n">
        <v>44.7</v>
      </c>
      <c r="L1030" s="31" t="n">
        <v>15.3</v>
      </c>
      <c r="M1030" s="29" t="s">
        <v>179</v>
      </c>
      <c r="N1030" s="29" t="n">
        <v>45</v>
      </c>
      <c r="O1030" s="29" t="s">
        <v>4987</v>
      </c>
      <c r="P1030" s="29" t="s">
        <v>4988</v>
      </c>
      <c r="Q1030" s="29" t="s">
        <v>202</v>
      </c>
      <c r="R1030" s="29" t="s">
        <v>171</v>
      </c>
      <c r="S1030" s="29" t="s">
        <v>203</v>
      </c>
      <c r="T1030" s="30" t="n">
        <v>46006</v>
      </c>
      <c r="U1030" s="29" t="n">
        <v>2026</v>
      </c>
      <c r="V1030" s="29"/>
    </row>
    <row r="1031" customFormat="false" ht="15" hidden="false" customHeight="true" outlineLevel="0" collapsed="false">
      <c r="A1031" s="26" t="s">
        <v>4989</v>
      </c>
      <c r="B1031" s="26" t="n">
        <v>1027</v>
      </c>
      <c r="C1031" s="26" t="s">
        <v>215</v>
      </c>
      <c r="D1031" s="26" t="s">
        <v>4990</v>
      </c>
      <c r="E1031" s="26" t="s">
        <v>188</v>
      </c>
      <c r="F1031" s="26"/>
      <c r="G1031" s="27" t="n">
        <v>45279</v>
      </c>
      <c r="H1031" s="26" t="s">
        <v>177</v>
      </c>
      <c r="I1031" s="26" t="s">
        <v>2102</v>
      </c>
      <c r="J1031" s="26" t="s">
        <v>383</v>
      </c>
      <c r="K1031" s="28" t="n">
        <v>46.1</v>
      </c>
      <c r="L1031" s="28" t="n">
        <v>16.2</v>
      </c>
      <c r="M1031" s="26" t="s">
        <v>199</v>
      </c>
      <c r="N1031" s="26" t="n">
        <v>50</v>
      </c>
      <c r="O1031" s="26" t="s">
        <v>4991</v>
      </c>
      <c r="P1031" s="26" t="s">
        <v>4992</v>
      </c>
      <c r="Q1031" s="26" t="s">
        <v>454</v>
      </c>
      <c r="R1031" s="26" t="s">
        <v>171</v>
      </c>
      <c r="S1031" s="26" t="s">
        <v>455</v>
      </c>
      <c r="T1031" s="27" t="n">
        <v>45994</v>
      </c>
      <c r="U1031" s="26" t="n">
        <v>2026</v>
      </c>
      <c r="V1031" s="26"/>
    </row>
    <row r="1032" customFormat="false" ht="15" hidden="false" customHeight="true" outlineLevel="0" collapsed="false">
      <c r="A1032" s="29" t="s">
        <v>4993</v>
      </c>
      <c r="B1032" s="29" t="n">
        <v>1028</v>
      </c>
      <c r="C1032" s="29" t="s">
        <v>4114</v>
      </c>
      <c r="D1032" s="29" t="s">
        <v>684</v>
      </c>
      <c r="E1032" s="29" t="s">
        <v>226</v>
      </c>
      <c r="F1032" s="29" t="s">
        <v>4994</v>
      </c>
      <c r="G1032" s="30" t="n">
        <v>45279</v>
      </c>
      <c r="H1032" s="29" t="s">
        <v>177</v>
      </c>
      <c r="I1032" s="29" t="s">
        <v>3583</v>
      </c>
      <c r="J1032" s="29" t="s">
        <v>248</v>
      </c>
      <c r="K1032" s="31" t="n">
        <v>29.2</v>
      </c>
      <c r="L1032" s="31" t="n">
        <v>10.2</v>
      </c>
      <c r="M1032" s="29" t="s">
        <v>199</v>
      </c>
      <c r="N1032" s="29" t="n">
        <v>50</v>
      </c>
      <c r="O1032" s="29" t="s">
        <v>4995</v>
      </c>
      <c r="P1032" s="29" t="s">
        <v>4996</v>
      </c>
      <c r="Q1032" s="29" t="s">
        <v>299</v>
      </c>
      <c r="R1032" s="29" t="s">
        <v>171</v>
      </c>
      <c r="S1032" s="29" t="s">
        <v>300</v>
      </c>
      <c r="T1032" s="30" t="n">
        <v>46004</v>
      </c>
      <c r="U1032" s="29" t="n">
        <v>2026</v>
      </c>
      <c r="V1032" s="29"/>
    </row>
    <row r="1033" customFormat="false" ht="15" hidden="false" customHeight="true" outlineLevel="0" collapsed="false">
      <c r="A1033" s="26" t="s">
        <v>4997</v>
      </c>
      <c r="B1033" s="26" t="n">
        <v>1029</v>
      </c>
      <c r="C1033" s="26" t="s">
        <v>1474</v>
      </c>
      <c r="D1033" s="26" t="s">
        <v>3797</v>
      </c>
      <c r="E1033" s="26" t="s">
        <v>188</v>
      </c>
      <c r="F1033" s="26"/>
      <c r="G1033" s="27" t="n">
        <v>45279</v>
      </c>
      <c r="H1033" s="26" t="s">
        <v>177</v>
      </c>
      <c r="I1033" s="26" t="s">
        <v>2414</v>
      </c>
      <c r="J1033" s="26" t="s">
        <v>322</v>
      </c>
      <c r="K1033" s="28" t="n">
        <v>18</v>
      </c>
      <c r="L1033" s="28" t="n">
        <v>5.9</v>
      </c>
      <c r="M1033" s="26" t="s">
        <v>179</v>
      </c>
      <c r="N1033" s="26" t="n">
        <v>24</v>
      </c>
      <c r="O1033" s="26" t="s">
        <v>4998</v>
      </c>
      <c r="P1033" s="26" t="s">
        <v>4999</v>
      </c>
      <c r="Q1033" s="26" t="s">
        <v>338</v>
      </c>
      <c r="R1033" s="26" t="s">
        <v>171</v>
      </c>
      <c r="S1033" s="26" t="s">
        <v>339</v>
      </c>
      <c r="T1033" s="27" t="n">
        <v>46008</v>
      </c>
      <c r="U1033" s="26" t="n">
        <v>2026</v>
      </c>
      <c r="V1033" s="26"/>
    </row>
    <row r="1034" customFormat="false" ht="15" hidden="false" customHeight="true" outlineLevel="0" collapsed="false">
      <c r="A1034" s="29" t="s">
        <v>5000</v>
      </c>
      <c r="B1034" s="29" t="n">
        <v>1030</v>
      </c>
      <c r="C1034" s="29" t="s">
        <v>399</v>
      </c>
      <c r="D1034" s="29" t="s">
        <v>884</v>
      </c>
      <c r="E1034" s="29" t="s">
        <v>226</v>
      </c>
      <c r="F1034" s="29" t="s">
        <v>5001</v>
      </c>
      <c r="G1034" s="30" t="n">
        <v>45280</v>
      </c>
      <c r="H1034" s="29" t="s">
        <v>177</v>
      </c>
      <c r="I1034" s="29" t="s">
        <v>2937</v>
      </c>
      <c r="J1034" s="29" t="s">
        <v>322</v>
      </c>
      <c r="K1034" s="31" t="n">
        <v>47.6</v>
      </c>
      <c r="L1034" s="31" t="n">
        <v>14.4</v>
      </c>
      <c r="M1034" s="29" t="s">
        <v>276</v>
      </c>
      <c r="N1034" s="29" t="n">
        <v>45</v>
      </c>
      <c r="O1034" s="29" t="s">
        <v>5002</v>
      </c>
      <c r="P1034" s="29" t="s">
        <v>5003</v>
      </c>
      <c r="Q1034" s="29" t="s">
        <v>212</v>
      </c>
      <c r="R1034" s="29" t="s">
        <v>171</v>
      </c>
      <c r="S1034" s="29" t="s">
        <v>213</v>
      </c>
      <c r="T1034" s="30" t="n">
        <v>46019</v>
      </c>
      <c r="U1034" s="29" t="n">
        <v>2026</v>
      </c>
      <c r="V1034" s="29"/>
    </row>
    <row r="1035" customFormat="false" ht="15" hidden="false" customHeight="true" outlineLevel="0" collapsed="false">
      <c r="A1035" s="26" t="s">
        <v>5004</v>
      </c>
      <c r="B1035" s="26" t="n">
        <v>1031</v>
      </c>
      <c r="C1035" s="26" t="s">
        <v>506</v>
      </c>
      <c r="D1035" s="26" t="s">
        <v>194</v>
      </c>
      <c r="E1035" s="26" t="s">
        <v>188</v>
      </c>
      <c r="F1035" s="26"/>
      <c r="G1035" s="27" t="n">
        <v>45280</v>
      </c>
      <c r="H1035" s="26" t="s">
        <v>177</v>
      </c>
      <c r="I1035" s="26" t="s">
        <v>3269</v>
      </c>
      <c r="J1035" s="26" t="s">
        <v>208</v>
      </c>
      <c r="K1035" s="28" t="n">
        <v>19.2</v>
      </c>
      <c r="L1035" s="28" t="n">
        <v>6.4</v>
      </c>
      <c r="M1035" s="26" t="s">
        <v>249</v>
      </c>
      <c r="N1035" s="26" t="n">
        <v>50</v>
      </c>
      <c r="O1035" s="26" t="s">
        <v>5005</v>
      </c>
      <c r="P1035" s="26" t="s">
        <v>5006</v>
      </c>
      <c r="Q1035" s="26" t="s">
        <v>262</v>
      </c>
      <c r="R1035" s="26" t="s">
        <v>171</v>
      </c>
      <c r="S1035" s="26" t="s">
        <v>263</v>
      </c>
      <c r="T1035" s="27" t="n">
        <v>46008</v>
      </c>
      <c r="U1035" s="26" t="n">
        <v>2026</v>
      </c>
      <c r="V1035" s="26"/>
    </row>
    <row r="1036" customFormat="false" ht="15" hidden="false" customHeight="true" outlineLevel="0" collapsed="false">
      <c r="A1036" s="29" t="s">
        <v>5007</v>
      </c>
      <c r="B1036" s="29" t="n">
        <v>1032</v>
      </c>
      <c r="C1036" s="29" t="s">
        <v>851</v>
      </c>
      <c r="D1036" s="29" t="s">
        <v>2153</v>
      </c>
      <c r="E1036" s="29" t="s">
        <v>245</v>
      </c>
      <c r="F1036" s="29" t="s">
        <v>5008</v>
      </c>
      <c r="G1036" s="30" t="n">
        <v>45280</v>
      </c>
      <c r="H1036" s="29" t="s">
        <v>164</v>
      </c>
      <c r="I1036" s="29" t="s">
        <v>2621</v>
      </c>
      <c r="J1036" s="29" t="s">
        <v>270</v>
      </c>
      <c r="K1036" s="31" t="n">
        <v>38.4</v>
      </c>
      <c r="L1036" s="31" t="n">
        <v>10.9</v>
      </c>
      <c r="M1036" s="29" t="s">
        <v>179</v>
      </c>
      <c r="N1036" s="29" t="n">
        <v>36</v>
      </c>
      <c r="O1036" s="29" t="s">
        <v>5009</v>
      </c>
      <c r="P1036" s="29" t="s">
        <v>5010</v>
      </c>
      <c r="Q1036" s="29" t="s">
        <v>232</v>
      </c>
      <c r="R1036" s="29" t="s">
        <v>183</v>
      </c>
      <c r="S1036" s="29" t="s">
        <v>233</v>
      </c>
      <c r="T1036" s="29"/>
      <c r="U1036" s="29" t="n">
        <v>2022</v>
      </c>
      <c r="V1036" s="29"/>
    </row>
    <row r="1037" customFormat="false" ht="15" hidden="false" customHeight="true" outlineLevel="0" collapsed="false">
      <c r="A1037" s="26" t="s">
        <v>5011</v>
      </c>
      <c r="B1037" s="26" t="n">
        <v>1033</v>
      </c>
      <c r="C1037" s="26" t="s">
        <v>436</v>
      </c>
      <c r="D1037" s="26" t="s">
        <v>1134</v>
      </c>
      <c r="E1037" s="26" t="s">
        <v>188</v>
      </c>
      <c r="F1037" s="26"/>
      <c r="G1037" s="27" t="n">
        <v>45282</v>
      </c>
      <c r="H1037" s="26" t="s">
        <v>177</v>
      </c>
      <c r="I1037" s="26" t="s">
        <v>207</v>
      </c>
      <c r="J1037" s="26" t="s">
        <v>208</v>
      </c>
      <c r="K1037" s="28" t="n">
        <v>37.1</v>
      </c>
      <c r="L1037" s="28" t="n">
        <v>10.4</v>
      </c>
      <c r="M1037" s="26" t="s">
        <v>209</v>
      </c>
      <c r="N1037" s="26" t="n">
        <v>40</v>
      </c>
      <c r="O1037" s="26" t="s">
        <v>5012</v>
      </c>
      <c r="P1037" s="26" t="s">
        <v>5013</v>
      </c>
      <c r="Q1037" s="26" t="s">
        <v>262</v>
      </c>
      <c r="R1037" s="26" t="s">
        <v>171</v>
      </c>
      <c r="S1037" s="26" t="s">
        <v>263</v>
      </c>
      <c r="T1037" s="27" t="n">
        <v>46008</v>
      </c>
      <c r="U1037" s="26" t="n">
        <v>2026</v>
      </c>
      <c r="V1037" s="26"/>
    </row>
    <row r="1038" customFormat="false" ht="15" hidden="false" customHeight="true" outlineLevel="0" collapsed="false">
      <c r="A1038" s="29" t="s">
        <v>5014</v>
      </c>
      <c r="B1038" s="29" t="n">
        <v>1034</v>
      </c>
      <c r="C1038" s="29" t="s">
        <v>1702</v>
      </c>
      <c r="D1038" s="29" t="s">
        <v>599</v>
      </c>
      <c r="E1038" s="29" t="s">
        <v>188</v>
      </c>
      <c r="F1038" s="29"/>
      <c r="G1038" s="30" t="n">
        <v>45282</v>
      </c>
      <c r="H1038" s="29" t="s">
        <v>177</v>
      </c>
      <c r="I1038" s="29" t="s">
        <v>837</v>
      </c>
      <c r="J1038" s="29" t="s">
        <v>166</v>
      </c>
      <c r="K1038" s="31" t="n">
        <v>54.9</v>
      </c>
      <c r="L1038" s="31" t="n">
        <v>16.9</v>
      </c>
      <c r="M1038" s="29" t="s">
        <v>209</v>
      </c>
      <c r="N1038" s="29" t="n">
        <v>24</v>
      </c>
      <c r="O1038" s="29" t="s">
        <v>5015</v>
      </c>
      <c r="P1038" s="29" t="s">
        <v>5016</v>
      </c>
      <c r="Q1038" s="29" t="s">
        <v>221</v>
      </c>
      <c r="R1038" s="29" t="s">
        <v>183</v>
      </c>
      <c r="S1038" s="29" t="s">
        <v>222</v>
      </c>
      <c r="T1038" s="30" t="n">
        <v>45993</v>
      </c>
      <c r="U1038" s="29" t="n">
        <v>2026</v>
      </c>
      <c r="V1038" s="29"/>
    </row>
    <row r="1039" customFormat="false" ht="15" hidden="false" customHeight="true" outlineLevel="0" collapsed="false">
      <c r="A1039" s="26" t="s">
        <v>5017</v>
      </c>
      <c r="B1039" s="26" t="n">
        <v>1035</v>
      </c>
      <c r="C1039" s="26" t="s">
        <v>5018</v>
      </c>
      <c r="D1039" s="26" t="s">
        <v>342</v>
      </c>
      <c r="E1039" s="26" t="s">
        <v>188</v>
      </c>
      <c r="F1039" s="26"/>
      <c r="G1039" s="27" t="n">
        <v>45282</v>
      </c>
      <c r="H1039" s="26" t="s">
        <v>177</v>
      </c>
      <c r="I1039" s="26" t="s">
        <v>3711</v>
      </c>
      <c r="J1039" s="26" t="s">
        <v>166</v>
      </c>
      <c r="K1039" s="28" t="n">
        <v>20.3</v>
      </c>
      <c r="L1039" s="28" t="n">
        <v>6.7</v>
      </c>
      <c r="M1039" s="26" t="s">
        <v>179</v>
      </c>
      <c r="N1039" s="26" t="n">
        <v>36</v>
      </c>
      <c r="O1039" s="26" t="s">
        <v>5019</v>
      </c>
      <c r="P1039" s="26" t="s">
        <v>5020</v>
      </c>
      <c r="Q1039" s="26" t="s">
        <v>182</v>
      </c>
      <c r="R1039" s="26" t="s">
        <v>183</v>
      </c>
      <c r="S1039" s="26" t="s">
        <v>184</v>
      </c>
      <c r="T1039" s="27" t="n">
        <v>46010</v>
      </c>
      <c r="U1039" s="26" t="n">
        <v>2026</v>
      </c>
      <c r="V1039" s="26"/>
    </row>
    <row r="1040" customFormat="false" ht="15" hidden="false" customHeight="true" outlineLevel="0" collapsed="false">
      <c r="A1040" s="29" t="s">
        <v>5021</v>
      </c>
      <c r="B1040" s="29" t="n">
        <v>1036</v>
      </c>
      <c r="C1040" s="29" t="s">
        <v>292</v>
      </c>
      <c r="D1040" s="29" t="s">
        <v>3903</v>
      </c>
      <c r="E1040" s="29" t="s">
        <v>188</v>
      </c>
      <c r="F1040" s="29"/>
      <c r="G1040" s="30" t="n">
        <v>45282</v>
      </c>
      <c r="H1040" s="29" t="s">
        <v>177</v>
      </c>
      <c r="I1040" s="29" t="s">
        <v>5022</v>
      </c>
      <c r="J1040" s="29" t="s">
        <v>248</v>
      </c>
      <c r="K1040" s="31" t="n">
        <v>46.2</v>
      </c>
      <c r="L1040" s="31" t="n">
        <v>14.5</v>
      </c>
      <c r="M1040" s="29" t="s">
        <v>314</v>
      </c>
      <c r="N1040" s="29" t="n">
        <v>28</v>
      </c>
      <c r="O1040" s="29" t="s">
        <v>5023</v>
      </c>
      <c r="P1040" s="29" t="s">
        <v>5024</v>
      </c>
      <c r="Q1040" s="29" t="s">
        <v>202</v>
      </c>
      <c r="R1040" s="29" t="s">
        <v>171</v>
      </c>
      <c r="S1040" s="29" t="s">
        <v>203</v>
      </c>
      <c r="T1040" s="30" t="n">
        <v>46007</v>
      </c>
      <c r="U1040" s="29" t="n">
        <v>2026</v>
      </c>
      <c r="V1040" s="29"/>
    </row>
    <row r="1041" customFormat="false" ht="15" hidden="false" customHeight="true" outlineLevel="0" collapsed="false">
      <c r="A1041" s="26" t="s">
        <v>5025</v>
      </c>
      <c r="B1041" s="26" t="n">
        <v>1037</v>
      </c>
      <c r="C1041" s="26" t="s">
        <v>549</v>
      </c>
      <c r="D1041" s="26" t="s">
        <v>582</v>
      </c>
      <c r="E1041" s="26" t="s">
        <v>206</v>
      </c>
      <c r="F1041" s="26"/>
      <c r="G1041" s="27" t="n">
        <v>45283</v>
      </c>
      <c r="H1041" s="26" t="s">
        <v>177</v>
      </c>
      <c r="I1041" s="26" t="s">
        <v>5026</v>
      </c>
      <c r="J1041" s="26" t="s">
        <v>229</v>
      </c>
      <c r="K1041" s="28" t="n">
        <v>45.1</v>
      </c>
      <c r="L1041" s="28" t="n">
        <v>15.8</v>
      </c>
      <c r="M1041" s="26" t="s">
        <v>209</v>
      </c>
      <c r="N1041" s="26" t="n">
        <v>40</v>
      </c>
      <c r="O1041" s="26" t="s">
        <v>5027</v>
      </c>
      <c r="P1041" s="26" t="s">
        <v>5028</v>
      </c>
      <c r="Q1041" s="26" t="s">
        <v>202</v>
      </c>
      <c r="R1041" s="26" t="s">
        <v>171</v>
      </c>
      <c r="S1041" s="26" t="s">
        <v>203</v>
      </c>
      <c r="T1041" s="27" t="n">
        <v>46015</v>
      </c>
      <c r="U1041" s="26" t="n">
        <v>2026</v>
      </c>
      <c r="V1041" s="26"/>
    </row>
    <row r="1042" customFormat="false" ht="15" hidden="false" customHeight="true" outlineLevel="0" collapsed="false">
      <c r="A1042" s="29" t="s">
        <v>5029</v>
      </c>
      <c r="B1042" s="29" t="n">
        <v>1038</v>
      </c>
      <c r="C1042" s="29" t="s">
        <v>236</v>
      </c>
      <c r="D1042" s="29" t="s">
        <v>334</v>
      </c>
      <c r="E1042" s="29" t="s">
        <v>206</v>
      </c>
      <c r="F1042" s="29"/>
      <c r="G1042" s="30" t="n">
        <v>45284</v>
      </c>
      <c r="H1042" s="29" t="s">
        <v>177</v>
      </c>
      <c r="I1042" s="29" t="s">
        <v>3148</v>
      </c>
      <c r="J1042" s="29" t="s">
        <v>208</v>
      </c>
      <c r="K1042" s="31" t="n">
        <v>27.1</v>
      </c>
      <c r="L1042" s="31" t="n">
        <v>8.5</v>
      </c>
      <c r="M1042" s="29" t="s">
        <v>167</v>
      </c>
      <c r="N1042" s="29" t="n">
        <v>50</v>
      </c>
      <c r="O1042" s="29" t="s">
        <v>5030</v>
      </c>
      <c r="P1042" s="29" t="s">
        <v>5031</v>
      </c>
      <c r="Q1042" s="29" t="s">
        <v>299</v>
      </c>
      <c r="R1042" s="29" t="s">
        <v>171</v>
      </c>
      <c r="S1042" s="29" t="s">
        <v>300</v>
      </c>
      <c r="T1042" s="30" t="n">
        <v>46010</v>
      </c>
      <c r="U1042" s="29" t="n">
        <v>2026</v>
      </c>
      <c r="V1042" s="29"/>
    </row>
    <row r="1043" customFormat="false" ht="15" hidden="false" customHeight="true" outlineLevel="0" collapsed="false">
      <c r="A1043" s="26" t="s">
        <v>5032</v>
      </c>
      <c r="B1043" s="26" t="n">
        <v>1039</v>
      </c>
      <c r="C1043" s="26" t="s">
        <v>1293</v>
      </c>
      <c r="D1043" s="26" t="s">
        <v>507</v>
      </c>
      <c r="E1043" s="26" t="s">
        <v>195</v>
      </c>
      <c r="F1043" s="26" t="s">
        <v>5033</v>
      </c>
      <c r="G1043" s="27" t="n">
        <v>45284</v>
      </c>
      <c r="H1043" s="26" t="s">
        <v>177</v>
      </c>
      <c r="I1043" s="26" t="s">
        <v>3118</v>
      </c>
      <c r="J1043" s="26" t="s">
        <v>322</v>
      </c>
      <c r="K1043" s="28" t="n">
        <v>28.4</v>
      </c>
      <c r="L1043" s="28" t="n">
        <v>9.3</v>
      </c>
      <c r="M1043" s="26" t="s">
        <v>179</v>
      </c>
      <c r="N1043" s="26" t="n">
        <v>45</v>
      </c>
      <c r="O1043" s="26" t="s">
        <v>5034</v>
      </c>
      <c r="P1043" s="26" t="s">
        <v>5035</v>
      </c>
      <c r="Q1043" s="26" t="s">
        <v>338</v>
      </c>
      <c r="R1043" s="26" t="s">
        <v>171</v>
      </c>
      <c r="S1043" s="26" t="s">
        <v>339</v>
      </c>
      <c r="T1043" s="27" t="n">
        <v>46018</v>
      </c>
      <c r="U1043" s="26" t="n">
        <v>2026</v>
      </c>
      <c r="V1043" s="26"/>
    </row>
    <row r="1044" customFormat="false" ht="15" hidden="false" customHeight="true" outlineLevel="0" collapsed="false">
      <c r="A1044" s="29" t="s">
        <v>5036</v>
      </c>
      <c r="B1044" s="29" t="n">
        <v>1040</v>
      </c>
      <c r="C1044" s="29" t="s">
        <v>5037</v>
      </c>
      <c r="D1044" s="29" t="s">
        <v>846</v>
      </c>
      <c r="E1044" s="29" t="s">
        <v>162</v>
      </c>
      <c r="F1044" s="29" t="s">
        <v>5038</v>
      </c>
      <c r="G1044" s="30" t="n">
        <v>45284</v>
      </c>
      <c r="H1044" s="29" t="s">
        <v>295</v>
      </c>
      <c r="I1044" s="29" t="s">
        <v>5039</v>
      </c>
      <c r="J1044" s="29" t="s">
        <v>383</v>
      </c>
      <c r="K1044" s="31" t="n">
        <v>40.5</v>
      </c>
      <c r="L1044" s="31" t="n">
        <v>11.7</v>
      </c>
      <c r="M1044" s="29" t="s">
        <v>276</v>
      </c>
      <c r="N1044" s="29" t="n">
        <v>45</v>
      </c>
      <c r="O1044" s="29" t="s">
        <v>5040</v>
      </c>
      <c r="P1044" s="29" t="s">
        <v>5041</v>
      </c>
      <c r="Q1044" s="29" t="s">
        <v>338</v>
      </c>
      <c r="R1044" s="29" t="s">
        <v>171</v>
      </c>
      <c r="S1044" s="29" t="s">
        <v>339</v>
      </c>
      <c r="T1044" s="30" t="n">
        <v>46012</v>
      </c>
      <c r="U1044" s="29" t="n">
        <v>2026</v>
      </c>
      <c r="V1044" s="29"/>
    </row>
    <row r="1045" customFormat="false" ht="15" hidden="false" customHeight="true" outlineLevel="0" collapsed="false">
      <c r="A1045" s="26" t="s">
        <v>5042</v>
      </c>
      <c r="B1045" s="26" t="n">
        <v>1041</v>
      </c>
      <c r="C1045" s="26" t="s">
        <v>496</v>
      </c>
      <c r="D1045" s="26" t="s">
        <v>1637</v>
      </c>
      <c r="E1045" s="26" t="s">
        <v>267</v>
      </c>
      <c r="F1045" s="26" t="s">
        <v>3005</v>
      </c>
      <c r="G1045" s="27" t="n">
        <v>45284</v>
      </c>
      <c r="H1045" s="26" t="s">
        <v>177</v>
      </c>
      <c r="I1045" s="26" t="s">
        <v>906</v>
      </c>
      <c r="J1045" s="26" t="s">
        <v>322</v>
      </c>
      <c r="K1045" s="28" t="n">
        <v>37</v>
      </c>
      <c r="L1045" s="28" t="n">
        <v>10.8</v>
      </c>
      <c r="M1045" s="26" t="s">
        <v>199</v>
      </c>
      <c r="N1045" s="26" t="n">
        <v>28</v>
      </c>
      <c r="O1045" s="26" t="s">
        <v>5043</v>
      </c>
      <c r="P1045" s="26" t="s">
        <v>5044</v>
      </c>
      <c r="Q1045" s="26" t="s">
        <v>461</v>
      </c>
      <c r="R1045" s="26" t="s">
        <v>183</v>
      </c>
      <c r="S1045" s="26" t="s">
        <v>462</v>
      </c>
      <c r="T1045" s="27" t="n">
        <v>46017</v>
      </c>
      <c r="U1045" s="26" t="n">
        <v>2026</v>
      </c>
      <c r="V1045" s="26"/>
    </row>
    <row r="1046" customFormat="false" ht="15" hidden="false" customHeight="true" outlineLevel="0" collapsed="false">
      <c r="A1046" s="29" t="s">
        <v>5045</v>
      </c>
      <c r="B1046" s="29" t="n">
        <v>1042</v>
      </c>
      <c r="C1046" s="29" t="s">
        <v>5046</v>
      </c>
      <c r="D1046" s="29" t="s">
        <v>677</v>
      </c>
      <c r="E1046" s="29" t="s">
        <v>188</v>
      </c>
      <c r="F1046" s="29"/>
      <c r="G1046" s="30" t="n">
        <v>45285</v>
      </c>
      <c r="H1046" s="29" t="s">
        <v>177</v>
      </c>
      <c r="I1046" s="29" t="s">
        <v>5047</v>
      </c>
      <c r="J1046" s="29" t="s">
        <v>218</v>
      </c>
      <c r="K1046" s="31" t="n">
        <v>61.8</v>
      </c>
      <c r="L1046" s="31" t="n">
        <v>17.4</v>
      </c>
      <c r="M1046" s="29" t="s">
        <v>199</v>
      </c>
      <c r="N1046" s="29" t="n">
        <v>36</v>
      </c>
      <c r="O1046" s="29" t="s">
        <v>5048</v>
      </c>
      <c r="P1046" s="29" t="s">
        <v>5049</v>
      </c>
      <c r="Q1046" s="29" t="s">
        <v>202</v>
      </c>
      <c r="R1046" s="29" t="s">
        <v>171</v>
      </c>
      <c r="S1046" s="29" t="s">
        <v>203</v>
      </c>
      <c r="T1046" s="30" t="n">
        <v>45995</v>
      </c>
      <c r="U1046" s="29" t="n">
        <v>2026</v>
      </c>
      <c r="V1046" s="29"/>
    </row>
    <row r="1047" customFormat="false" ht="15" hidden="false" customHeight="true" outlineLevel="0" collapsed="false">
      <c r="A1047" s="26" t="s">
        <v>5050</v>
      </c>
      <c r="B1047" s="26" t="n">
        <v>1043</v>
      </c>
      <c r="C1047" s="26" t="s">
        <v>318</v>
      </c>
      <c r="D1047" s="26" t="s">
        <v>1637</v>
      </c>
      <c r="E1047" s="26" t="s">
        <v>188</v>
      </c>
      <c r="F1047" s="26"/>
      <c r="G1047" s="27" t="n">
        <v>45285</v>
      </c>
      <c r="H1047" s="26" t="s">
        <v>177</v>
      </c>
      <c r="I1047" s="26" t="s">
        <v>5051</v>
      </c>
      <c r="J1047" s="26" t="s">
        <v>166</v>
      </c>
      <c r="K1047" s="28" t="n">
        <v>35.7</v>
      </c>
      <c r="L1047" s="28" t="n">
        <v>12</v>
      </c>
      <c r="M1047" s="26" t="s">
        <v>179</v>
      </c>
      <c r="N1047" s="26" t="n">
        <v>40</v>
      </c>
      <c r="O1047" s="26" t="s">
        <v>5052</v>
      </c>
      <c r="P1047" s="26" t="s">
        <v>5053</v>
      </c>
      <c r="Q1047" s="26" t="s">
        <v>170</v>
      </c>
      <c r="R1047" s="26" t="s">
        <v>171</v>
      </c>
      <c r="S1047" s="26" t="s">
        <v>172</v>
      </c>
      <c r="T1047" s="27" t="n">
        <v>46018</v>
      </c>
      <c r="U1047" s="26" t="n">
        <v>2026</v>
      </c>
      <c r="V1047" s="26"/>
    </row>
    <row r="1048" customFormat="false" ht="15" hidden="false" customHeight="true" outlineLevel="0" collapsed="false">
      <c r="A1048" s="29" t="s">
        <v>5054</v>
      </c>
      <c r="B1048" s="29" t="n">
        <v>1044</v>
      </c>
      <c r="C1048" s="29" t="s">
        <v>2186</v>
      </c>
      <c r="D1048" s="29" t="s">
        <v>1633</v>
      </c>
      <c r="E1048" s="29" t="s">
        <v>188</v>
      </c>
      <c r="F1048" s="29"/>
      <c r="G1048" s="30" t="n">
        <v>45285</v>
      </c>
      <c r="H1048" s="29" t="s">
        <v>177</v>
      </c>
      <c r="I1048" s="29" t="s">
        <v>5055</v>
      </c>
      <c r="J1048" s="29" t="s">
        <v>383</v>
      </c>
      <c r="K1048" s="31" t="n">
        <v>60.7</v>
      </c>
      <c r="L1048" s="31" t="n">
        <v>18.3</v>
      </c>
      <c r="M1048" s="29" t="s">
        <v>179</v>
      </c>
      <c r="N1048" s="29" t="n">
        <v>50</v>
      </c>
      <c r="O1048" s="29" t="s">
        <v>5056</v>
      </c>
      <c r="P1048" s="29" t="s">
        <v>5057</v>
      </c>
      <c r="Q1048" s="29" t="s">
        <v>182</v>
      </c>
      <c r="R1048" s="29" t="s">
        <v>183</v>
      </c>
      <c r="S1048" s="29" t="s">
        <v>184</v>
      </c>
      <c r="T1048" s="30" t="n">
        <v>46005</v>
      </c>
      <c r="U1048" s="29" t="n">
        <v>2026</v>
      </c>
      <c r="V1048" s="29"/>
    </row>
    <row r="1049" customFormat="false" ht="15" hidden="false" customHeight="true" outlineLevel="0" collapsed="false">
      <c r="A1049" s="26" t="s">
        <v>5058</v>
      </c>
      <c r="B1049" s="26" t="n">
        <v>1045</v>
      </c>
      <c r="C1049" s="26" t="s">
        <v>2481</v>
      </c>
      <c r="D1049" s="26" t="s">
        <v>5059</v>
      </c>
      <c r="E1049" s="26" t="s">
        <v>188</v>
      </c>
      <c r="F1049" s="26"/>
      <c r="G1049" s="27" t="n">
        <v>45285</v>
      </c>
      <c r="H1049" s="26" t="s">
        <v>164</v>
      </c>
      <c r="I1049" s="26" t="s">
        <v>5060</v>
      </c>
      <c r="J1049" s="26" t="s">
        <v>208</v>
      </c>
      <c r="K1049" s="28" t="n">
        <v>28.6</v>
      </c>
      <c r="L1049" s="28" t="n">
        <v>9.2</v>
      </c>
      <c r="M1049" s="26" t="s">
        <v>179</v>
      </c>
      <c r="N1049" s="26" t="n">
        <v>36</v>
      </c>
      <c r="O1049" s="26" t="s">
        <v>5061</v>
      </c>
      <c r="P1049" s="26" t="s">
        <v>5062</v>
      </c>
      <c r="Q1049" s="26" t="s">
        <v>262</v>
      </c>
      <c r="R1049" s="26" t="s">
        <v>171</v>
      </c>
      <c r="S1049" s="26" t="s">
        <v>263</v>
      </c>
      <c r="T1049" s="26"/>
      <c r="U1049" s="26" t="n">
        <v>2023</v>
      </c>
      <c r="V1049" s="26"/>
    </row>
    <row r="1050" customFormat="false" ht="15" hidden="false" customHeight="true" outlineLevel="0" collapsed="false">
      <c r="A1050" s="29" t="s">
        <v>5063</v>
      </c>
      <c r="B1050" s="29" t="n">
        <v>1046</v>
      </c>
      <c r="C1050" s="29" t="s">
        <v>660</v>
      </c>
      <c r="D1050" s="29" t="s">
        <v>362</v>
      </c>
      <c r="E1050" s="29" t="s">
        <v>226</v>
      </c>
      <c r="F1050" s="29" t="s">
        <v>5064</v>
      </c>
      <c r="G1050" s="30" t="n">
        <v>45285</v>
      </c>
      <c r="H1050" s="29" t="s">
        <v>177</v>
      </c>
      <c r="I1050" s="29" t="s">
        <v>2877</v>
      </c>
      <c r="J1050" s="29" t="s">
        <v>198</v>
      </c>
      <c r="K1050" s="31" t="n">
        <v>25.3</v>
      </c>
      <c r="L1050" s="31" t="n">
        <v>7.1</v>
      </c>
      <c r="M1050" s="29" t="s">
        <v>900</v>
      </c>
      <c r="N1050" s="29" t="n">
        <v>32</v>
      </c>
      <c r="O1050" s="29" t="s">
        <v>5065</v>
      </c>
      <c r="P1050" s="29" t="s">
        <v>5066</v>
      </c>
      <c r="Q1050" s="29" t="s">
        <v>212</v>
      </c>
      <c r="R1050" s="29" t="s">
        <v>171</v>
      </c>
      <c r="S1050" s="29" t="s">
        <v>213</v>
      </c>
      <c r="T1050" s="30" t="n">
        <v>45999</v>
      </c>
      <c r="U1050" s="29" t="n">
        <v>2026</v>
      </c>
      <c r="V1050" s="29"/>
    </row>
    <row r="1051" customFormat="false" ht="15" hidden="false" customHeight="true" outlineLevel="0" collapsed="false">
      <c r="A1051" s="26" t="s">
        <v>5067</v>
      </c>
      <c r="B1051" s="26" t="n">
        <v>1047</v>
      </c>
      <c r="C1051" s="26" t="s">
        <v>215</v>
      </c>
      <c r="D1051" s="26" t="s">
        <v>933</v>
      </c>
      <c r="E1051" s="26" t="s">
        <v>206</v>
      </c>
      <c r="F1051" s="26"/>
      <c r="G1051" s="27" t="n">
        <v>45286</v>
      </c>
      <c r="H1051" s="26" t="s">
        <v>177</v>
      </c>
      <c r="I1051" s="26" t="s">
        <v>4200</v>
      </c>
      <c r="J1051" s="26" t="s">
        <v>166</v>
      </c>
      <c r="K1051" s="28" t="n">
        <v>49.1</v>
      </c>
      <c r="L1051" s="28" t="n">
        <v>15.4</v>
      </c>
      <c r="M1051" s="26" t="s">
        <v>167</v>
      </c>
      <c r="N1051" s="26" t="n">
        <v>32</v>
      </c>
      <c r="O1051" s="26" t="s">
        <v>5068</v>
      </c>
      <c r="P1051" s="26" t="s">
        <v>5069</v>
      </c>
      <c r="Q1051" s="26" t="s">
        <v>299</v>
      </c>
      <c r="R1051" s="26" t="s">
        <v>171</v>
      </c>
      <c r="S1051" s="26" t="s">
        <v>300</v>
      </c>
      <c r="T1051" s="27" t="n">
        <v>45995</v>
      </c>
      <c r="U1051" s="26" t="n">
        <v>2026</v>
      </c>
      <c r="V1051" s="26"/>
    </row>
    <row r="1052" customFormat="false" ht="15" hidden="false" customHeight="true" outlineLevel="0" collapsed="false">
      <c r="A1052" s="29" t="s">
        <v>5070</v>
      </c>
      <c r="B1052" s="29" t="n">
        <v>1048</v>
      </c>
      <c r="C1052" s="29" t="s">
        <v>4123</v>
      </c>
      <c r="D1052" s="29" t="s">
        <v>483</v>
      </c>
      <c r="E1052" s="29" t="s">
        <v>195</v>
      </c>
      <c r="F1052" s="29" t="s">
        <v>5071</v>
      </c>
      <c r="G1052" s="30" t="n">
        <v>45287</v>
      </c>
      <c r="H1052" s="29" t="s">
        <v>177</v>
      </c>
      <c r="I1052" s="29" t="s">
        <v>777</v>
      </c>
      <c r="J1052" s="29" t="s">
        <v>198</v>
      </c>
      <c r="K1052" s="31" t="n">
        <v>31.8</v>
      </c>
      <c r="L1052" s="31" t="n">
        <v>11.1</v>
      </c>
      <c r="M1052" s="29" t="s">
        <v>276</v>
      </c>
      <c r="N1052" s="29" t="n">
        <v>40</v>
      </c>
      <c r="O1052" s="29" t="s">
        <v>5072</v>
      </c>
      <c r="P1052" s="29" t="s">
        <v>5073</v>
      </c>
      <c r="Q1052" s="29" t="s">
        <v>212</v>
      </c>
      <c r="R1052" s="29" t="s">
        <v>171</v>
      </c>
      <c r="S1052" s="29" t="s">
        <v>213</v>
      </c>
      <c r="T1052" s="30" t="n">
        <v>46012</v>
      </c>
      <c r="U1052" s="29" t="n">
        <v>2026</v>
      </c>
      <c r="V1052" s="29"/>
    </row>
    <row r="1053" customFormat="false" ht="15" hidden="false" customHeight="true" outlineLevel="0" collapsed="false">
      <c r="A1053" s="26" t="s">
        <v>5074</v>
      </c>
      <c r="B1053" s="26" t="n">
        <v>1049</v>
      </c>
      <c r="C1053" s="26" t="s">
        <v>5075</v>
      </c>
      <c r="D1053" s="26" t="s">
        <v>5076</v>
      </c>
      <c r="E1053" s="26" t="s">
        <v>226</v>
      </c>
      <c r="F1053" s="26" t="s">
        <v>5077</v>
      </c>
      <c r="G1053" s="27" t="n">
        <v>45287</v>
      </c>
      <c r="H1053" s="26" t="s">
        <v>177</v>
      </c>
      <c r="I1053" s="26" t="s">
        <v>1055</v>
      </c>
      <c r="J1053" s="26" t="s">
        <v>208</v>
      </c>
      <c r="K1053" s="28" t="n">
        <v>20.7</v>
      </c>
      <c r="L1053" s="28" t="n">
        <v>6.3</v>
      </c>
      <c r="M1053" s="26" t="s">
        <v>167</v>
      </c>
      <c r="N1053" s="26" t="n">
        <v>50</v>
      </c>
      <c r="O1053" s="26" t="s">
        <v>5078</v>
      </c>
      <c r="P1053" s="26" t="s">
        <v>5079</v>
      </c>
      <c r="Q1053" s="26" t="s">
        <v>182</v>
      </c>
      <c r="R1053" s="26" t="s">
        <v>183</v>
      </c>
      <c r="S1053" s="26" t="s">
        <v>184</v>
      </c>
      <c r="T1053" s="27" t="n">
        <v>46003</v>
      </c>
      <c r="U1053" s="26" t="n">
        <v>2026</v>
      </c>
      <c r="V1053" s="26"/>
    </row>
    <row r="1054" customFormat="false" ht="15" hidden="false" customHeight="true" outlineLevel="0" collapsed="false">
      <c r="A1054" s="29" t="s">
        <v>5080</v>
      </c>
      <c r="B1054" s="29" t="n">
        <v>1050</v>
      </c>
      <c r="C1054" s="29" t="s">
        <v>4904</v>
      </c>
      <c r="D1054" s="29" t="s">
        <v>394</v>
      </c>
      <c r="E1054" s="29" t="s">
        <v>245</v>
      </c>
      <c r="F1054" s="29" t="s">
        <v>5081</v>
      </c>
      <c r="G1054" s="30" t="n">
        <v>45288</v>
      </c>
      <c r="H1054" s="29" t="s">
        <v>177</v>
      </c>
      <c r="I1054" s="29" t="s">
        <v>5082</v>
      </c>
      <c r="J1054" s="29" t="s">
        <v>229</v>
      </c>
      <c r="K1054" s="31" t="n">
        <v>36.4</v>
      </c>
      <c r="L1054" s="31" t="n">
        <v>10.3</v>
      </c>
      <c r="M1054" s="29" t="s">
        <v>199</v>
      </c>
      <c r="N1054" s="29" t="n">
        <v>45</v>
      </c>
      <c r="O1054" s="29" t="s">
        <v>5083</v>
      </c>
      <c r="P1054" s="29" t="s">
        <v>5084</v>
      </c>
      <c r="Q1054" s="29" t="s">
        <v>221</v>
      </c>
      <c r="R1054" s="29" t="s">
        <v>183</v>
      </c>
      <c r="S1054" s="29" t="s">
        <v>222</v>
      </c>
      <c r="T1054" s="30" t="n">
        <v>46014</v>
      </c>
      <c r="U1054" s="29" t="n">
        <v>2026</v>
      </c>
      <c r="V1054" s="29"/>
    </row>
    <row r="1055" customFormat="false" ht="15" hidden="false" customHeight="true" outlineLevel="0" collapsed="false">
      <c r="A1055" s="26" t="s">
        <v>5085</v>
      </c>
      <c r="B1055" s="26" t="n">
        <v>1051</v>
      </c>
      <c r="C1055" s="26" t="s">
        <v>5086</v>
      </c>
      <c r="D1055" s="26" t="s">
        <v>381</v>
      </c>
      <c r="E1055" s="26" t="s">
        <v>311</v>
      </c>
      <c r="F1055" s="26" t="s">
        <v>5087</v>
      </c>
      <c r="G1055" s="27" t="n">
        <v>45288</v>
      </c>
      <c r="H1055" s="26" t="s">
        <v>1033</v>
      </c>
      <c r="I1055" s="26" t="s">
        <v>663</v>
      </c>
      <c r="J1055" s="26" t="s">
        <v>270</v>
      </c>
      <c r="K1055" s="28" t="n">
        <v>33.2</v>
      </c>
      <c r="L1055" s="28" t="n">
        <v>9.9</v>
      </c>
      <c r="M1055" s="26" t="s">
        <v>167</v>
      </c>
      <c r="N1055" s="26" t="n">
        <v>40</v>
      </c>
      <c r="O1055" s="26" t="s">
        <v>5088</v>
      </c>
      <c r="P1055" s="26" t="s">
        <v>5089</v>
      </c>
      <c r="Q1055" s="26" t="s">
        <v>330</v>
      </c>
      <c r="R1055" s="26" t="s">
        <v>171</v>
      </c>
      <c r="S1055" s="26" t="s">
        <v>331</v>
      </c>
      <c r="T1055" s="27" t="n">
        <v>45994</v>
      </c>
      <c r="U1055" s="26" t="n">
        <v>2026</v>
      </c>
      <c r="V1055" s="26"/>
    </row>
    <row r="1056" customFormat="false" ht="15" hidden="false" customHeight="true" outlineLevel="0" collapsed="false">
      <c r="A1056" s="29" t="s">
        <v>5090</v>
      </c>
      <c r="B1056" s="29" t="n">
        <v>1052</v>
      </c>
      <c r="C1056" s="29" t="s">
        <v>5091</v>
      </c>
      <c r="D1056" s="29" t="s">
        <v>928</v>
      </c>
      <c r="E1056" s="29" t="s">
        <v>188</v>
      </c>
      <c r="F1056" s="29"/>
      <c r="G1056" s="30" t="n">
        <v>45288</v>
      </c>
      <c r="H1056" s="29" t="s">
        <v>177</v>
      </c>
      <c r="I1056" s="29" t="s">
        <v>4040</v>
      </c>
      <c r="J1056" s="29" t="s">
        <v>198</v>
      </c>
      <c r="K1056" s="31" t="n">
        <v>47.3</v>
      </c>
      <c r="L1056" s="31" t="n">
        <v>15.5</v>
      </c>
      <c r="M1056" s="29" t="s">
        <v>179</v>
      </c>
      <c r="N1056" s="29" t="n">
        <v>36</v>
      </c>
      <c r="O1056" s="29" t="s">
        <v>5092</v>
      </c>
      <c r="P1056" s="29" t="s">
        <v>5093</v>
      </c>
      <c r="Q1056" s="29" t="s">
        <v>182</v>
      </c>
      <c r="R1056" s="29" t="s">
        <v>183</v>
      </c>
      <c r="S1056" s="29" t="s">
        <v>184</v>
      </c>
      <c r="T1056" s="30" t="n">
        <v>46018</v>
      </c>
      <c r="U1056" s="29" t="n">
        <v>2026</v>
      </c>
      <c r="V1056" s="29"/>
    </row>
    <row r="1057" customFormat="false" ht="15" hidden="false" customHeight="true" outlineLevel="0" collapsed="false">
      <c r="A1057" s="26" t="s">
        <v>5094</v>
      </c>
      <c r="B1057" s="26" t="n">
        <v>1053</v>
      </c>
      <c r="C1057" s="26" t="s">
        <v>543</v>
      </c>
      <c r="D1057" s="26" t="s">
        <v>4882</v>
      </c>
      <c r="E1057" s="26" t="s">
        <v>311</v>
      </c>
      <c r="F1057" s="26" t="s">
        <v>605</v>
      </c>
      <c r="G1057" s="27" t="n">
        <v>45288</v>
      </c>
      <c r="H1057" s="26" t="s">
        <v>177</v>
      </c>
      <c r="I1057" s="26" t="s">
        <v>1592</v>
      </c>
      <c r="J1057" s="26" t="s">
        <v>229</v>
      </c>
      <c r="K1057" s="28" t="n">
        <v>42</v>
      </c>
      <c r="L1057" s="28" t="n">
        <v>14</v>
      </c>
      <c r="M1057" s="26" t="s">
        <v>167</v>
      </c>
      <c r="N1057" s="26" t="n">
        <v>50</v>
      </c>
      <c r="O1057" s="26" t="s">
        <v>5095</v>
      </c>
      <c r="P1057" s="26" t="s">
        <v>5096</v>
      </c>
      <c r="Q1057" s="26" t="s">
        <v>170</v>
      </c>
      <c r="R1057" s="26" t="s">
        <v>171</v>
      </c>
      <c r="S1057" s="26" t="s">
        <v>172</v>
      </c>
      <c r="T1057" s="27" t="n">
        <v>46006</v>
      </c>
      <c r="U1057" s="26" t="n">
        <v>2026</v>
      </c>
      <c r="V1057" s="26"/>
    </row>
    <row r="1058" customFormat="false" ht="15" hidden="false" customHeight="true" outlineLevel="0" collapsed="false">
      <c r="A1058" s="29" t="s">
        <v>5097</v>
      </c>
      <c r="B1058" s="29" t="n">
        <v>1054</v>
      </c>
      <c r="C1058" s="29" t="s">
        <v>5098</v>
      </c>
      <c r="D1058" s="29" t="s">
        <v>977</v>
      </c>
      <c r="E1058" s="29" t="s">
        <v>245</v>
      </c>
      <c r="F1058" s="29" t="s">
        <v>5099</v>
      </c>
      <c r="G1058" s="30" t="n">
        <v>45289</v>
      </c>
      <c r="H1058" s="29" t="s">
        <v>295</v>
      </c>
      <c r="I1058" s="29" t="s">
        <v>2102</v>
      </c>
      <c r="J1058" s="29" t="s">
        <v>248</v>
      </c>
      <c r="K1058" s="31" t="n">
        <v>23.2</v>
      </c>
      <c r="L1058" s="31" t="n">
        <v>7.3</v>
      </c>
      <c r="M1058" s="29" t="s">
        <v>209</v>
      </c>
      <c r="N1058" s="29" t="n">
        <v>24</v>
      </c>
      <c r="O1058" s="29" t="s">
        <v>5100</v>
      </c>
      <c r="P1058" s="29" t="s">
        <v>5101</v>
      </c>
      <c r="Q1058" s="29" t="s">
        <v>170</v>
      </c>
      <c r="R1058" s="29" t="s">
        <v>171</v>
      </c>
      <c r="S1058" s="29" t="s">
        <v>172</v>
      </c>
      <c r="T1058" s="30" t="n">
        <v>46017</v>
      </c>
      <c r="U1058" s="29" t="n">
        <v>2026</v>
      </c>
      <c r="V1058" s="29"/>
    </row>
    <row r="1059" customFormat="false" ht="15" hidden="false" customHeight="true" outlineLevel="0" collapsed="false">
      <c r="A1059" s="26" t="s">
        <v>5102</v>
      </c>
      <c r="B1059" s="26" t="n">
        <v>1055</v>
      </c>
      <c r="C1059" s="26" t="s">
        <v>1148</v>
      </c>
      <c r="D1059" s="26" t="s">
        <v>483</v>
      </c>
      <c r="E1059" s="26" t="s">
        <v>206</v>
      </c>
      <c r="F1059" s="26"/>
      <c r="G1059" s="27" t="n">
        <v>45289</v>
      </c>
      <c r="H1059" s="26" t="s">
        <v>177</v>
      </c>
      <c r="I1059" s="26" t="s">
        <v>2950</v>
      </c>
      <c r="J1059" s="26" t="s">
        <v>208</v>
      </c>
      <c r="K1059" s="28" t="n">
        <v>41.5</v>
      </c>
      <c r="L1059" s="28" t="n">
        <v>13</v>
      </c>
      <c r="M1059" s="26" t="s">
        <v>276</v>
      </c>
      <c r="N1059" s="26" t="n">
        <v>32</v>
      </c>
      <c r="O1059" s="26" t="s">
        <v>5103</v>
      </c>
      <c r="P1059" s="26" t="s">
        <v>5104</v>
      </c>
      <c r="Q1059" s="26" t="s">
        <v>252</v>
      </c>
      <c r="R1059" s="26" t="s">
        <v>171</v>
      </c>
      <c r="S1059" s="26" t="s">
        <v>253</v>
      </c>
      <c r="T1059" s="27" t="n">
        <v>46016</v>
      </c>
      <c r="U1059" s="26" t="n">
        <v>2026</v>
      </c>
      <c r="V1059" s="26"/>
    </row>
    <row r="1060" customFormat="false" ht="15" hidden="false" customHeight="true" outlineLevel="0" collapsed="false">
      <c r="A1060" s="29" t="s">
        <v>5105</v>
      </c>
      <c r="B1060" s="29" t="n">
        <v>1056</v>
      </c>
      <c r="C1060" s="29" t="s">
        <v>946</v>
      </c>
      <c r="D1060" s="29" t="s">
        <v>5106</v>
      </c>
      <c r="E1060" s="29" t="s">
        <v>188</v>
      </c>
      <c r="F1060" s="29"/>
      <c r="G1060" s="30" t="n">
        <v>45290</v>
      </c>
      <c r="H1060" s="29" t="s">
        <v>295</v>
      </c>
      <c r="I1060" s="29" t="s">
        <v>3414</v>
      </c>
      <c r="J1060" s="29" t="s">
        <v>383</v>
      </c>
      <c r="K1060" s="31" t="n">
        <v>29.3</v>
      </c>
      <c r="L1060" s="31" t="n">
        <v>9</v>
      </c>
      <c r="M1060" s="29" t="s">
        <v>179</v>
      </c>
      <c r="N1060" s="29" t="n">
        <v>32</v>
      </c>
      <c r="O1060" s="29" t="s">
        <v>5107</v>
      </c>
      <c r="P1060" s="29" t="s">
        <v>5108</v>
      </c>
      <c r="Q1060" s="29" t="s">
        <v>252</v>
      </c>
      <c r="R1060" s="29" t="s">
        <v>171</v>
      </c>
      <c r="S1060" s="29" t="s">
        <v>253</v>
      </c>
      <c r="T1060" s="30" t="n">
        <v>46011</v>
      </c>
      <c r="U1060" s="29" t="n">
        <v>2026</v>
      </c>
      <c r="V1060" s="29"/>
    </row>
    <row r="1061" customFormat="false" ht="15" hidden="false" customHeight="true" outlineLevel="0" collapsed="false">
      <c r="A1061" s="26" t="s">
        <v>5109</v>
      </c>
      <c r="B1061" s="26" t="n">
        <v>1057</v>
      </c>
      <c r="C1061" s="26" t="s">
        <v>3277</v>
      </c>
      <c r="D1061" s="26" t="s">
        <v>1683</v>
      </c>
      <c r="E1061" s="26" t="s">
        <v>188</v>
      </c>
      <c r="F1061" s="26"/>
      <c r="G1061" s="27" t="n">
        <v>45290</v>
      </c>
      <c r="H1061" s="26" t="s">
        <v>295</v>
      </c>
      <c r="I1061" s="26" t="s">
        <v>1638</v>
      </c>
      <c r="J1061" s="26" t="s">
        <v>198</v>
      </c>
      <c r="K1061" s="28" t="n">
        <v>48.1</v>
      </c>
      <c r="L1061" s="28" t="n">
        <v>14.1</v>
      </c>
      <c r="M1061" s="26" t="s">
        <v>179</v>
      </c>
      <c r="N1061" s="26" t="n">
        <v>50</v>
      </c>
      <c r="O1061" s="26" t="s">
        <v>5110</v>
      </c>
      <c r="P1061" s="26" t="s">
        <v>5111</v>
      </c>
      <c r="Q1061" s="26" t="s">
        <v>338</v>
      </c>
      <c r="R1061" s="26" t="s">
        <v>171</v>
      </c>
      <c r="S1061" s="26" t="s">
        <v>339</v>
      </c>
      <c r="T1061" s="27" t="n">
        <v>46014</v>
      </c>
      <c r="U1061" s="26" t="n">
        <v>2026</v>
      </c>
      <c r="V1061" s="26"/>
    </row>
    <row r="1062" customFormat="false" ht="15" hidden="false" customHeight="true" outlineLevel="0" collapsed="false">
      <c r="A1062" s="29" t="s">
        <v>5112</v>
      </c>
      <c r="B1062" s="29" t="n">
        <v>1058</v>
      </c>
      <c r="C1062" s="29" t="s">
        <v>5113</v>
      </c>
      <c r="D1062" s="29" t="s">
        <v>362</v>
      </c>
      <c r="E1062" s="29" t="s">
        <v>188</v>
      </c>
      <c r="F1062" s="29"/>
      <c r="G1062" s="30" t="n">
        <v>45290</v>
      </c>
      <c r="H1062" s="29" t="s">
        <v>295</v>
      </c>
      <c r="I1062" s="29" t="s">
        <v>1182</v>
      </c>
      <c r="J1062" s="29" t="s">
        <v>198</v>
      </c>
      <c r="K1062" s="31" t="n">
        <v>59.9</v>
      </c>
      <c r="L1062" s="31" t="n">
        <v>20.7</v>
      </c>
      <c r="M1062" s="29" t="s">
        <v>199</v>
      </c>
      <c r="N1062" s="29" t="n">
        <v>24</v>
      </c>
      <c r="O1062" s="29" t="s">
        <v>5114</v>
      </c>
      <c r="P1062" s="29" t="s">
        <v>5115</v>
      </c>
      <c r="Q1062" s="29" t="s">
        <v>240</v>
      </c>
      <c r="R1062" s="29" t="s">
        <v>171</v>
      </c>
      <c r="S1062" s="29" t="s">
        <v>241</v>
      </c>
      <c r="T1062" s="30" t="n">
        <v>46018</v>
      </c>
      <c r="U1062" s="29" t="n">
        <v>2026</v>
      </c>
      <c r="V1062" s="29"/>
    </row>
    <row r="1063" customFormat="false" ht="15" hidden="false" customHeight="true" outlineLevel="0" collapsed="false">
      <c r="A1063" s="26" t="s">
        <v>5116</v>
      </c>
      <c r="B1063" s="26" t="n">
        <v>1059</v>
      </c>
      <c r="C1063" s="26" t="s">
        <v>5117</v>
      </c>
      <c r="D1063" s="26" t="s">
        <v>412</v>
      </c>
      <c r="E1063" s="26" t="s">
        <v>195</v>
      </c>
      <c r="F1063" s="26" t="s">
        <v>5118</v>
      </c>
      <c r="G1063" s="27" t="n">
        <v>45290</v>
      </c>
      <c r="H1063" s="26" t="s">
        <v>177</v>
      </c>
      <c r="I1063" s="26" t="s">
        <v>3316</v>
      </c>
      <c r="J1063" s="26" t="s">
        <v>322</v>
      </c>
      <c r="K1063" s="28" t="n">
        <v>41.1</v>
      </c>
      <c r="L1063" s="28" t="n">
        <v>13.8</v>
      </c>
      <c r="M1063" s="26" t="s">
        <v>167</v>
      </c>
      <c r="N1063" s="26" t="n">
        <v>50</v>
      </c>
      <c r="O1063" s="26" t="s">
        <v>5119</v>
      </c>
      <c r="P1063" s="26" t="s">
        <v>5120</v>
      </c>
      <c r="Q1063" s="26" t="s">
        <v>454</v>
      </c>
      <c r="R1063" s="26" t="s">
        <v>171</v>
      </c>
      <c r="S1063" s="26" t="s">
        <v>455</v>
      </c>
      <c r="T1063" s="27" t="n">
        <v>45999</v>
      </c>
      <c r="U1063" s="26" t="n">
        <v>2026</v>
      </c>
      <c r="V1063" s="26"/>
    </row>
    <row r="1064" customFormat="false" ht="15" hidden="false" customHeight="true" outlineLevel="0" collapsed="false">
      <c r="A1064" s="29" t="s">
        <v>5121</v>
      </c>
      <c r="B1064" s="29" t="n">
        <v>1060</v>
      </c>
      <c r="C1064" s="29" t="s">
        <v>2028</v>
      </c>
      <c r="D1064" s="29" t="s">
        <v>563</v>
      </c>
      <c r="E1064" s="29" t="s">
        <v>188</v>
      </c>
      <c r="F1064" s="29"/>
      <c r="G1064" s="30" t="n">
        <v>45290</v>
      </c>
      <c r="H1064" s="29" t="s">
        <v>177</v>
      </c>
      <c r="I1064" s="29" t="s">
        <v>3006</v>
      </c>
      <c r="J1064" s="29" t="s">
        <v>198</v>
      </c>
      <c r="K1064" s="31" t="n">
        <v>20.5</v>
      </c>
      <c r="L1064" s="31" t="n">
        <v>6.3</v>
      </c>
      <c r="M1064" s="29" t="s">
        <v>179</v>
      </c>
      <c r="N1064" s="29" t="n">
        <v>40</v>
      </c>
      <c r="O1064" s="29" t="s">
        <v>5122</v>
      </c>
      <c r="P1064" s="29" t="s">
        <v>5123</v>
      </c>
      <c r="Q1064" s="29" t="s">
        <v>170</v>
      </c>
      <c r="R1064" s="29" t="s">
        <v>171</v>
      </c>
      <c r="S1064" s="29" t="s">
        <v>172</v>
      </c>
      <c r="T1064" s="30" t="n">
        <v>45995</v>
      </c>
      <c r="U1064" s="29" t="n">
        <v>2026</v>
      </c>
      <c r="V1064" s="29"/>
    </row>
    <row r="1065" customFormat="false" ht="15" hidden="false" customHeight="true" outlineLevel="0" collapsed="false">
      <c r="A1065" s="26" t="s">
        <v>5124</v>
      </c>
      <c r="B1065" s="26" t="n">
        <v>1061</v>
      </c>
      <c r="C1065" s="26" t="s">
        <v>5125</v>
      </c>
      <c r="D1065" s="26" t="s">
        <v>1531</v>
      </c>
      <c r="E1065" s="26" t="s">
        <v>206</v>
      </c>
      <c r="F1065" s="26"/>
      <c r="G1065" s="27" t="n">
        <v>45291</v>
      </c>
      <c r="H1065" s="26" t="s">
        <v>177</v>
      </c>
      <c r="I1065" s="26" t="s">
        <v>1017</v>
      </c>
      <c r="J1065" s="26" t="s">
        <v>198</v>
      </c>
      <c r="K1065" s="28" t="n">
        <v>19.7</v>
      </c>
      <c r="L1065" s="28" t="n">
        <v>5.6</v>
      </c>
      <c r="M1065" s="26" t="s">
        <v>167</v>
      </c>
      <c r="N1065" s="26" t="n">
        <v>24</v>
      </c>
      <c r="O1065" s="26" t="s">
        <v>5126</v>
      </c>
      <c r="P1065" s="26" t="s">
        <v>5127</v>
      </c>
      <c r="Q1065" s="26" t="s">
        <v>202</v>
      </c>
      <c r="R1065" s="26" t="s">
        <v>171</v>
      </c>
      <c r="S1065" s="26" t="s">
        <v>203</v>
      </c>
      <c r="T1065" s="27" t="n">
        <v>46011</v>
      </c>
      <c r="U1065" s="26" t="n">
        <v>2026</v>
      </c>
      <c r="V1065" s="26"/>
    </row>
    <row r="1066" customFormat="false" ht="15" hidden="false" customHeight="true" outlineLevel="0" collapsed="false">
      <c r="A1066" s="29" t="s">
        <v>5128</v>
      </c>
      <c r="B1066" s="29" t="n">
        <v>1062</v>
      </c>
      <c r="C1066" s="29" t="s">
        <v>1236</v>
      </c>
      <c r="D1066" s="29" t="s">
        <v>5129</v>
      </c>
      <c r="E1066" s="29" t="s">
        <v>226</v>
      </c>
      <c r="F1066" s="29" t="s">
        <v>5130</v>
      </c>
      <c r="G1066" s="30" t="n">
        <v>45291</v>
      </c>
      <c r="H1066" s="29" t="s">
        <v>177</v>
      </c>
      <c r="I1066" s="29" t="s">
        <v>5131</v>
      </c>
      <c r="J1066" s="29" t="s">
        <v>166</v>
      </c>
      <c r="K1066" s="31" t="n">
        <v>51.4</v>
      </c>
      <c r="L1066" s="31" t="n">
        <v>14.6</v>
      </c>
      <c r="M1066" s="29" t="s">
        <v>209</v>
      </c>
      <c r="N1066" s="29" t="n">
        <v>50</v>
      </c>
      <c r="O1066" s="29" t="s">
        <v>5132</v>
      </c>
      <c r="P1066" s="29" t="s">
        <v>5133</v>
      </c>
      <c r="Q1066" s="29" t="s">
        <v>182</v>
      </c>
      <c r="R1066" s="29" t="s">
        <v>183</v>
      </c>
      <c r="S1066" s="29" t="s">
        <v>184</v>
      </c>
      <c r="T1066" s="30" t="n">
        <v>46017</v>
      </c>
      <c r="U1066" s="29" t="n">
        <v>2026</v>
      </c>
      <c r="V1066" s="29"/>
    </row>
    <row r="1067" customFormat="false" ht="15" hidden="false" customHeight="true" outlineLevel="0" collapsed="false">
      <c r="A1067" s="26" t="s">
        <v>5134</v>
      </c>
      <c r="B1067" s="26" t="n">
        <v>1063</v>
      </c>
      <c r="C1067" s="26" t="s">
        <v>982</v>
      </c>
      <c r="D1067" s="26" t="s">
        <v>4211</v>
      </c>
      <c r="E1067" s="26" t="s">
        <v>162</v>
      </c>
      <c r="F1067" s="26" t="s">
        <v>5135</v>
      </c>
      <c r="G1067" s="27" t="n">
        <v>45291</v>
      </c>
      <c r="H1067" s="26" t="s">
        <v>177</v>
      </c>
      <c r="I1067" s="26" t="s">
        <v>4694</v>
      </c>
      <c r="J1067" s="26" t="s">
        <v>322</v>
      </c>
      <c r="K1067" s="28" t="n">
        <v>44.2</v>
      </c>
      <c r="L1067" s="28" t="n">
        <v>15.1</v>
      </c>
      <c r="M1067" s="26" t="s">
        <v>209</v>
      </c>
      <c r="N1067" s="26" t="n">
        <v>28</v>
      </c>
      <c r="O1067" s="26" t="s">
        <v>5136</v>
      </c>
      <c r="P1067" s="26" t="s">
        <v>5137</v>
      </c>
      <c r="Q1067" s="26" t="s">
        <v>330</v>
      </c>
      <c r="R1067" s="26" t="s">
        <v>171</v>
      </c>
      <c r="S1067" s="26" t="s">
        <v>331</v>
      </c>
      <c r="T1067" s="27" t="n">
        <v>45996</v>
      </c>
      <c r="U1067" s="26" t="n">
        <v>2026</v>
      </c>
      <c r="V1067" s="26"/>
    </row>
    <row r="1068" customFormat="false" ht="15" hidden="false" customHeight="true" outlineLevel="0" collapsed="false">
      <c r="A1068" s="29" t="s">
        <v>5138</v>
      </c>
      <c r="B1068" s="29" t="n">
        <v>1064</v>
      </c>
      <c r="C1068" s="29" t="s">
        <v>160</v>
      </c>
      <c r="D1068" s="29" t="s">
        <v>281</v>
      </c>
      <c r="E1068" s="29" t="s">
        <v>188</v>
      </c>
      <c r="F1068" s="29"/>
      <c r="G1068" s="30" t="n">
        <v>45292</v>
      </c>
      <c r="H1068" s="29" t="s">
        <v>177</v>
      </c>
      <c r="I1068" s="29" t="s">
        <v>837</v>
      </c>
      <c r="J1068" s="29" t="s">
        <v>270</v>
      </c>
      <c r="K1068" s="31" t="n">
        <v>35.9</v>
      </c>
      <c r="L1068" s="31" t="n">
        <v>12.4</v>
      </c>
      <c r="M1068" s="29" t="s">
        <v>209</v>
      </c>
      <c r="N1068" s="29" t="n">
        <v>45</v>
      </c>
      <c r="O1068" s="29" t="s">
        <v>1539</v>
      </c>
      <c r="P1068" s="29" t="s">
        <v>5139</v>
      </c>
      <c r="Q1068" s="29" t="s">
        <v>212</v>
      </c>
      <c r="R1068" s="29" t="s">
        <v>171</v>
      </c>
      <c r="S1068" s="29" t="s">
        <v>213</v>
      </c>
      <c r="T1068" s="30" t="n">
        <v>46017</v>
      </c>
      <c r="U1068" s="29" t="n">
        <v>2026</v>
      </c>
      <c r="V1068" s="29"/>
    </row>
    <row r="1069" customFormat="false" ht="15" hidden="false" customHeight="true" outlineLevel="0" collapsed="false">
      <c r="A1069" s="26" t="s">
        <v>5140</v>
      </c>
      <c r="B1069" s="26" t="n">
        <v>1065</v>
      </c>
      <c r="C1069" s="26" t="s">
        <v>3034</v>
      </c>
      <c r="D1069" s="26" t="s">
        <v>816</v>
      </c>
      <c r="E1069" s="26" t="s">
        <v>245</v>
      </c>
      <c r="F1069" s="26" t="s">
        <v>5141</v>
      </c>
      <c r="G1069" s="27" t="n">
        <v>45292</v>
      </c>
      <c r="H1069" s="26" t="s">
        <v>177</v>
      </c>
      <c r="I1069" s="26" t="s">
        <v>539</v>
      </c>
      <c r="J1069" s="26" t="s">
        <v>198</v>
      </c>
      <c r="K1069" s="28" t="n">
        <v>25.7</v>
      </c>
      <c r="L1069" s="28" t="n">
        <v>8.5</v>
      </c>
      <c r="M1069" s="26" t="s">
        <v>900</v>
      </c>
      <c r="N1069" s="26" t="n">
        <v>28</v>
      </c>
      <c r="O1069" s="26" t="s">
        <v>5142</v>
      </c>
      <c r="P1069" s="26" t="s">
        <v>5143</v>
      </c>
      <c r="Q1069" s="26" t="s">
        <v>252</v>
      </c>
      <c r="R1069" s="26" t="s">
        <v>171</v>
      </c>
      <c r="S1069" s="26" t="s">
        <v>253</v>
      </c>
      <c r="T1069" s="27" t="n">
        <v>46010</v>
      </c>
      <c r="U1069" s="26" t="n">
        <v>2026</v>
      </c>
      <c r="V1069" s="26"/>
    </row>
    <row r="1070" customFormat="false" ht="15" hidden="false" customHeight="true" outlineLevel="0" collapsed="false">
      <c r="A1070" s="29" t="s">
        <v>5144</v>
      </c>
      <c r="B1070" s="29" t="n">
        <v>1066</v>
      </c>
      <c r="C1070" s="29" t="s">
        <v>333</v>
      </c>
      <c r="D1070" s="29" t="s">
        <v>3096</v>
      </c>
      <c r="E1070" s="29" t="s">
        <v>188</v>
      </c>
      <c r="F1070" s="29"/>
      <c r="G1070" s="30" t="n">
        <v>45292</v>
      </c>
      <c r="H1070" s="29" t="s">
        <v>177</v>
      </c>
      <c r="I1070" s="29" t="s">
        <v>4420</v>
      </c>
      <c r="J1070" s="29" t="s">
        <v>270</v>
      </c>
      <c r="K1070" s="31" t="n">
        <v>28</v>
      </c>
      <c r="L1070" s="31" t="n">
        <v>9.6</v>
      </c>
      <c r="M1070" s="29" t="s">
        <v>314</v>
      </c>
      <c r="N1070" s="29" t="n">
        <v>28</v>
      </c>
      <c r="O1070" s="29" t="s">
        <v>5145</v>
      </c>
      <c r="P1070" s="29" t="s">
        <v>5146</v>
      </c>
      <c r="Q1070" s="29" t="s">
        <v>202</v>
      </c>
      <c r="R1070" s="29" t="s">
        <v>171</v>
      </c>
      <c r="S1070" s="29" t="s">
        <v>203</v>
      </c>
      <c r="T1070" s="30" t="n">
        <v>46015</v>
      </c>
      <c r="U1070" s="29" t="n">
        <v>2026</v>
      </c>
      <c r="V1070" s="29"/>
    </row>
    <row r="1071" customFormat="false" ht="15" hidden="false" customHeight="true" outlineLevel="0" collapsed="false">
      <c r="A1071" s="26" t="s">
        <v>5147</v>
      </c>
      <c r="B1071" s="26" t="n">
        <v>1067</v>
      </c>
      <c r="C1071" s="26" t="s">
        <v>695</v>
      </c>
      <c r="D1071" s="26" t="s">
        <v>490</v>
      </c>
      <c r="E1071" s="26" t="s">
        <v>226</v>
      </c>
      <c r="F1071" s="26" t="s">
        <v>5148</v>
      </c>
      <c r="G1071" s="27" t="n">
        <v>45293</v>
      </c>
      <c r="H1071" s="26" t="s">
        <v>177</v>
      </c>
      <c r="I1071" s="26" t="s">
        <v>3047</v>
      </c>
      <c r="J1071" s="26" t="s">
        <v>345</v>
      </c>
      <c r="K1071" s="28" t="n">
        <v>47.8</v>
      </c>
      <c r="L1071" s="28" t="n">
        <v>13.4</v>
      </c>
      <c r="M1071" s="26" t="s">
        <v>179</v>
      </c>
      <c r="N1071" s="26" t="n">
        <v>50</v>
      </c>
      <c r="O1071" s="26" t="s">
        <v>5149</v>
      </c>
      <c r="P1071" s="26" t="s">
        <v>5150</v>
      </c>
      <c r="Q1071" s="26" t="s">
        <v>299</v>
      </c>
      <c r="R1071" s="26" t="s">
        <v>171</v>
      </c>
      <c r="S1071" s="26" t="s">
        <v>300</v>
      </c>
      <c r="T1071" s="27" t="n">
        <v>46013</v>
      </c>
      <c r="U1071" s="26" t="n">
        <v>2026</v>
      </c>
      <c r="V1071" s="26"/>
    </row>
    <row r="1072" customFormat="false" ht="15" hidden="false" customHeight="true" outlineLevel="0" collapsed="false">
      <c r="A1072" s="29" t="s">
        <v>5151</v>
      </c>
      <c r="B1072" s="29" t="n">
        <v>1068</v>
      </c>
      <c r="C1072" s="29" t="s">
        <v>436</v>
      </c>
      <c r="D1072" s="29" t="s">
        <v>418</v>
      </c>
      <c r="E1072" s="29" t="s">
        <v>245</v>
      </c>
      <c r="F1072" s="29" t="s">
        <v>5152</v>
      </c>
      <c r="G1072" s="30" t="n">
        <v>45293</v>
      </c>
      <c r="H1072" s="29" t="s">
        <v>295</v>
      </c>
      <c r="I1072" s="29" t="s">
        <v>5153</v>
      </c>
      <c r="J1072" s="29" t="s">
        <v>383</v>
      </c>
      <c r="K1072" s="31" t="n">
        <v>26.8</v>
      </c>
      <c r="L1072" s="31" t="n">
        <v>8.9</v>
      </c>
      <c r="M1072" s="29" t="s">
        <v>209</v>
      </c>
      <c r="N1072" s="29" t="n">
        <v>28</v>
      </c>
      <c r="O1072" s="29" t="s">
        <v>5154</v>
      </c>
      <c r="P1072" s="29" t="s">
        <v>5155</v>
      </c>
      <c r="Q1072" s="29" t="s">
        <v>252</v>
      </c>
      <c r="R1072" s="29" t="s">
        <v>171</v>
      </c>
      <c r="S1072" s="29" t="s">
        <v>253</v>
      </c>
      <c r="T1072" s="30" t="n">
        <v>45995</v>
      </c>
      <c r="U1072" s="29" t="n">
        <v>2026</v>
      </c>
      <c r="V1072" s="29"/>
    </row>
    <row r="1073" customFormat="false" ht="15" hidden="false" customHeight="true" outlineLevel="0" collapsed="false">
      <c r="A1073" s="26" t="s">
        <v>5156</v>
      </c>
      <c r="B1073" s="26" t="n">
        <v>1069</v>
      </c>
      <c r="C1073" s="26" t="s">
        <v>193</v>
      </c>
      <c r="D1073" s="26" t="s">
        <v>835</v>
      </c>
      <c r="E1073" s="26" t="s">
        <v>206</v>
      </c>
      <c r="F1073" s="26"/>
      <c r="G1073" s="27" t="n">
        <v>45293</v>
      </c>
      <c r="H1073" s="26" t="s">
        <v>177</v>
      </c>
      <c r="I1073" s="26" t="s">
        <v>413</v>
      </c>
      <c r="J1073" s="26" t="s">
        <v>198</v>
      </c>
      <c r="K1073" s="28" t="n">
        <v>25.1</v>
      </c>
      <c r="L1073" s="28" t="n">
        <v>7.1</v>
      </c>
      <c r="M1073" s="26" t="s">
        <v>209</v>
      </c>
      <c r="N1073" s="26" t="n">
        <v>32</v>
      </c>
      <c r="O1073" s="26" t="s">
        <v>5157</v>
      </c>
      <c r="P1073" s="26" t="s">
        <v>5158</v>
      </c>
      <c r="Q1073" s="26" t="s">
        <v>240</v>
      </c>
      <c r="R1073" s="26" t="s">
        <v>171</v>
      </c>
      <c r="S1073" s="26" t="s">
        <v>241</v>
      </c>
      <c r="T1073" s="27" t="n">
        <v>46006</v>
      </c>
      <c r="U1073" s="26" t="n">
        <v>2026</v>
      </c>
      <c r="V1073" s="26"/>
    </row>
    <row r="1074" customFormat="false" ht="15" hidden="false" customHeight="true" outlineLevel="0" collapsed="false">
      <c r="A1074" s="29" t="s">
        <v>5159</v>
      </c>
      <c r="B1074" s="29" t="n">
        <v>1070</v>
      </c>
      <c r="C1074" s="29" t="s">
        <v>236</v>
      </c>
      <c r="D1074" s="29" t="s">
        <v>2119</v>
      </c>
      <c r="E1074" s="29" t="s">
        <v>188</v>
      </c>
      <c r="F1074" s="29"/>
      <c r="G1074" s="30" t="n">
        <v>45294</v>
      </c>
      <c r="H1074" s="29" t="s">
        <v>177</v>
      </c>
      <c r="I1074" s="29" t="s">
        <v>1943</v>
      </c>
      <c r="J1074" s="29" t="s">
        <v>198</v>
      </c>
      <c r="K1074" s="31" t="n">
        <v>59.3</v>
      </c>
      <c r="L1074" s="31" t="n">
        <v>16.9</v>
      </c>
      <c r="M1074" s="29" t="s">
        <v>276</v>
      </c>
      <c r="N1074" s="29" t="n">
        <v>36</v>
      </c>
      <c r="O1074" s="29" t="s">
        <v>5160</v>
      </c>
      <c r="P1074" s="29" t="s">
        <v>5161</v>
      </c>
      <c r="Q1074" s="29" t="s">
        <v>240</v>
      </c>
      <c r="R1074" s="29" t="s">
        <v>171</v>
      </c>
      <c r="S1074" s="29" t="s">
        <v>241</v>
      </c>
      <c r="T1074" s="30" t="n">
        <v>46014</v>
      </c>
      <c r="U1074" s="29" t="n">
        <v>2026</v>
      </c>
      <c r="V1074" s="29"/>
    </row>
    <row r="1075" customFormat="false" ht="15" hidden="false" customHeight="true" outlineLevel="0" collapsed="false">
      <c r="A1075" s="26" t="s">
        <v>5162</v>
      </c>
      <c r="B1075" s="26" t="n">
        <v>1071</v>
      </c>
      <c r="C1075" s="26" t="s">
        <v>4449</v>
      </c>
      <c r="D1075" s="26" t="s">
        <v>1912</v>
      </c>
      <c r="E1075" s="26" t="s">
        <v>188</v>
      </c>
      <c r="F1075" s="26"/>
      <c r="G1075" s="27" t="n">
        <v>45294</v>
      </c>
      <c r="H1075" s="26" t="s">
        <v>177</v>
      </c>
      <c r="I1075" s="26" t="s">
        <v>2892</v>
      </c>
      <c r="J1075" s="26" t="s">
        <v>383</v>
      </c>
      <c r="K1075" s="28" t="n">
        <v>47.8</v>
      </c>
      <c r="L1075" s="28" t="n">
        <v>14.1</v>
      </c>
      <c r="M1075" s="26" t="s">
        <v>179</v>
      </c>
      <c r="N1075" s="26" t="n">
        <v>36</v>
      </c>
      <c r="O1075" s="26" t="s">
        <v>5163</v>
      </c>
      <c r="P1075" s="26" t="s">
        <v>5164</v>
      </c>
      <c r="Q1075" s="26" t="s">
        <v>202</v>
      </c>
      <c r="R1075" s="26" t="s">
        <v>171</v>
      </c>
      <c r="S1075" s="26" t="s">
        <v>203</v>
      </c>
      <c r="T1075" s="27" t="n">
        <v>45995</v>
      </c>
      <c r="U1075" s="26" t="n">
        <v>2026</v>
      </c>
      <c r="V1075" s="26"/>
    </row>
    <row r="1076" customFormat="false" ht="15" hidden="false" customHeight="true" outlineLevel="0" collapsed="false">
      <c r="A1076" s="29" t="s">
        <v>5165</v>
      </c>
      <c r="B1076" s="29" t="n">
        <v>1072</v>
      </c>
      <c r="C1076" s="29" t="s">
        <v>1093</v>
      </c>
      <c r="D1076" s="29" t="s">
        <v>1294</v>
      </c>
      <c r="E1076" s="29" t="s">
        <v>311</v>
      </c>
      <c r="F1076" s="29" t="s">
        <v>2125</v>
      </c>
      <c r="G1076" s="30" t="n">
        <v>45295</v>
      </c>
      <c r="H1076" s="29" t="s">
        <v>177</v>
      </c>
      <c r="I1076" s="29" t="s">
        <v>1929</v>
      </c>
      <c r="J1076" s="29" t="s">
        <v>208</v>
      </c>
      <c r="K1076" s="31" t="n">
        <v>54.9</v>
      </c>
      <c r="L1076" s="31" t="n">
        <v>15.9</v>
      </c>
      <c r="M1076" s="29" t="s">
        <v>276</v>
      </c>
      <c r="N1076" s="29" t="n">
        <v>32</v>
      </c>
      <c r="O1076" s="29" t="s">
        <v>5166</v>
      </c>
      <c r="P1076" s="29" t="s">
        <v>5167</v>
      </c>
      <c r="Q1076" s="29" t="s">
        <v>461</v>
      </c>
      <c r="R1076" s="29" t="s">
        <v>183</v>
      </c>
      <c r="S1076" s="29" t="s">
        <v>462</v>
      </c>
      <c r="T1076" s="30" t="n">
        <v>46013</v>
      </c>
      <c r="U1076" s="29" t="n">
        <v>2026</v>
      </c>
      <c r="V1076" s="29"/>
    </row>
    <row r="1077" customFormat="false" ht="15" hidden="false" customHeight="true" outlineLevel="0" collapsed="false">
      <c r="A1077" s="26" t="s">
        <v>5168</v>
      </c>
      <c r="B1077" s="26" t="n">
        <v>1073</v>
      </c>
      <c r="C1077" s="26" t="s">
        <v>5169</v>
      </c>
      <c r="D1077" s="26" t="s">
        <v>3903</v>
      </c>
      <c r="E1077" s="26" t="s">
        <v>245</v>
      </c>
      <c r="F1077" s="26" t="s">
        <v>5170</v>
      </c>
      <c r="G1077" s="27" t="n">
        <v>45295</v>
      </c>
      <c r="H1077" s="26" t="s">
        <v>177</v>
      </c>
      <c r="I1077" s="26" t="s">
        <v>2781</v>
      </c>
      <c r="J1077" s="26" t="s">
        <v>166</v>
      </c>
      <c r="K1077" s="28" t="n">
        <v>35.6</v>
      </c>
      <c r="L1077" s="28" t="n">
        <v>10.9</v>
      </c>
      <c r="M1077" s="26" t="s">
        <v>167</v>
      </c>
      <c r="N1077" s="26" t="n">
        <v>24</v>
      </c>
      <c r="O1077" s="26" t="s">
        <v>5171</v>
      </c>
      <c r="P1077" s="26" t="s">
        <v>5172</v>
      </c>
      <c r="Q1077" s="26" t="s">
        <v>299</v>
      </c>
      <c r="R1077" s="26" t="s">
        <v>171</v>
      </c>
      <c r="S1077" s="26" t="s">
        <v>300</v>
      </c>
      <c r="T1077" s="27" t="n">
        <v>46009</v>
      </c>
      <c r="U1077" s="26" t="n">
        <v>2026</v>
      </c>
      <c r="V1077" s="26"/>
    </row>
    <row r="1078" customFormat="false" ht="15" hidden="false" customHeight="true" outlineLevel="0" collapsed="false">
      <c r="A1078" s="29" t="s">
        <v>5173</v>
      </c>
      <c r="B1078" s="29" t="n">
        <v>1074</v>
      </c>
      <c r="C1078" s="29" t="s">
        <v>939</v>
      </c>
      <c r="D1078" s="29" t="s">
        <v>4882</v>
      </c>
      <c r="E1078" s="29" t="s">
        <v>206</v>
      </c>
      <c r="F1078" s="29"/>
      <c r="G1078" s="30" t="n">
        <v>45295</v>
      </c>
      <c r="H1078" s="29" t="s">
        <v>177</v>
      </c>
      <c r="I1078" s="29" t="s">
        <v>1306</v>
      </c>
      <c r="J1078" s="29" t="s">
        <v>166</v>
      </c>
      <c r="K1078" s="31" t="n">
        <v>40.2</v>
      </c>
      <c r="L1078" s="31" t="n">
        <v>13.5</v>
      </c>
      <c r="M1078" s="29" t="s">
        <v>209</v>
      </c>
      <c r="N1078" s="29" t="n">
        <v>50</v>
      </c>
      <c r="O1078" s="29" t="s">
        <v>5174</v>
      </c>
      <c r="P1078" s="29" t="s">
        <v>5175</v>
      </c>
      <c r="Q1078" s="29" t="s">
        <v>330</v>
      </c>
      <c r="R1078" s="29" t="s">
        <v>171</v>
      </c>
      <c r="S1078" s="29" t="s">
        <v>331</v>
      </c>
      <c r="T1078" s="30" t="n">
        <v>46005</v>
      </c>
      <c r="U1078" s="29" t="n">
        <v>2026</v>
      </c>
      <c r="V1078" s="29"/>
    </row>
    <row r="1079" customFormat="false" ht="15" hidden="false" customHeight="true" outlineLevel="0" collapsed="false">
      <c r="A1079" s="26" t="s">
        <v>5176</v>
      </c>
      <c r="B1079" s="26" t="n">
        <v>1075</v>
      </c>
      <c r="C1079" s="26" t="s">
        <v>5177</v>
      </c>
      <c r="D1079" s="26" t="s">
        <v>1294</v>
      </c>
      <c r="E1079" s="26" t="s">
        <v>195</v>
      </c>
      <c r="F1079" s="26" t="s">
        <v>5178</v>
      </c>
      <c r="G1079" s="27" t="n">
        <v>45296</v>
      </c>
      <c r="H1079" s="26" t="s">
        <v>177</v>
      </c>
      <c r="I1079" s="26" t="s">
        <v>751</v>
      </c>
      <c r="J1079" s="26" t="s">
        <v>198</v>
      </c>
      <c r="K1079" s="28" t="n">
        <v>28.4</v>
      </c>
      <c r="L1079" s="28" t="n">
        <v>9.9</v>
      </c>
      <c r="M1079" s="26" t="s">
        <v>179</v>
      </c>
      <c r="N1079" s="26" t="n">
        <v>24</v>
      </c>
      <c r="O1079" s="26" t="s">
        <v>5179</v>
      </c>
      <c r="P1079" s="26" t="s">
        <v>5180</v>
      </c>
      <c r="Q1079" s="26" t="s">
        <v>232</v>
      </c>
      <c r="R1079" s="26" t="s">
        <v>183</v>
      </c>
      <c r="S1079" s="26" t="s">
        <v>233</v>
      </c>
      <c r="T1079" s="27" t="n">
        <v>46009</v>
      </c>
      <c r="U1079" s="26" t="n">
        <v>2026</v>
      </c>
      <c r="V1079" s="26"/>
    </row>
    <row r="1080" customFormat="false" ht="15" hidden="false" customHeight="true" outlineLevel="0" collapsed="false">
      <c r="A1080" s="29" t="s">
        <v>5181</v>
      </c>
      <c r="B1080" s="29" t="n">
        <v>1076</v>
      </c>
      <c r="C1080" s="29" t="s">
        <v>4068</v>
      </c>
      <c r="D1080" s="29" t="s">
        <v>1481</v>
      </c>
      <c r="E1080" s="29" t="s">
        <v>311</v>
      </c>
      <c r="F1080" s="29" t="s">
        <v>5182</v>
      </c>
      <c r="G1080" s="30" t="n">
        <v>45296</v>
      </c>
      <c r="H1080" s="29" t="s">
        <v>295</v>
      </c>
      <c r="I1080" s="29" t="s">
        <v>737</v>
      </c>
      <c r="J1080" s="29" t="s">
        <v>208</v>
      </c>
      <c r="K1080" s="31" t="n">
        <v>45.9</v>
      </c>
      <c r="L1080" s="31" t="n">
        <v>14</v>
      </c>
      <c r="M1080" s="29" t="s">
        <v>179</v>
      </c>
      <c r="N1080" s="29" t="n">
        <v>40</v>
      </c>
      <c r="O1080" s="29" t="s">
        <v>5183</v>
      </c>
      <c r="P1080" s="29" t="s">
        <v>5184</v>
      </c>
      <c r="Q1080" s="29" t="s">
        <v>461</v>
      </c>
      <c r="R1080" s="29" t="s">
        <v>183</v>
      </c>
      <c r="S1080" s="29" t="s">
        <v>462</v>
      </c>
      <c r="T1080" s="30" t="n">
        <v>45999</v>
      </c>
      <c r="U1080" s="29" t="n">
        <v>2026</v>
      </c>
      <c r="V1080" s="29"/>
    </row>
    <row r="1081" customFormat="false" ht="15" hidden="false" customHeight="true" outlineLevel="0" collapsed="false">
      <c r="A1081" s="26" t="s">
        <v>5185</v>
      </c>
      <c r="B1081" s="26" t="n">
        <v>1077</v>
      </c>
      <c r="C1081" s="26" t="s">
        <v>3634</v>
      </c>
      <c r="D1081" s="26" t="s">
        <v>1531</v>
      </c>
      <c r="E1081" s="26" t="s">
        <v>226</v>
      </c>
      <c r="F1081" s="26" t="s">
        <v>5186</v>
      </c>
      <c r="G1081" s="27" t="n">
        <v>45296</v>
      </c>
      <c r="H1081" s="26" t="s">
        <v>177</v>
      </c>
      <c r="I1081" s="26" t="s">
        <v>2126</v>
      </c>
      <c r="J1081" s="26" t="s">
        <v>198</v>
      </c>
      <c r="K1081" s="28" t="n">
        <v>61.4</v>
      </c>
      <c r="L1081" s="28" t="n">
        <v>19.8</v>
      </c>
      <c r="M1081" s="26" t="s">
        <v>199</v>
      </c>
      <c r="N1081" s="26" t="n">
        <v>50</v>
      </c>
      <c r="O1081" s="26" t="s">
        <v>5187</v>
      </c>
      <c r="P1081" s="26" t="s">
        <v>5188</v>
      </c>
      <c r="Q1081" s="26" t="s">
        <v>262</v>
      </c>
      <c r="R1081" s="26" t="s">
        <v>171</v>
      </c>
      <c r="S1081" s="26" t="s">
        <v>263</v>
      </c>
      <c r="T1081" s="27" t="n">
        <v>46016</v>
      </c>
      <c r="U1081" s="26" t="n">
        <v>2026</v>
      </c>
      <c r="V1081" s="26"/>
    </row>
    <row r="1082" customFormat="false" ht="15" hidden="false" customHeight="true" outlineLevel="0" collapsed="false">
      <c r="A1082" s="29" t="s">
        <v>5189</v>
      </c>
      <c r="B1082" s="29" t="n">
        <v>1078</v>
      </c>
      <c r="C1082" s="29" t="s">
        <v>3830</v>
      </c>
      <c r="D1082" s="29" t="s">
        <v>281</v>
      </c>
      <c r="E1082" s="29" t="s">
        <v>267</v>
      </c>
      <c r="F1082" s="29" t="s">
        <v>5190</v>
      </c>
      <c r="G1082" s="30" t="n">
        <v>45297</v>
      </c>
      <c r="H1082" s="29" t="s">
        <v>177</v>
      </c>
      <c r="I1082" s="29" t="s">
        <v>5191</v>
      </c>
      <c r="J1082" s="29" t="s">
        <v>270</v>
      </c>
      <c r="K1082" s="31" t="n">
        <v>31.4</v>
      </c>
      <c r="L1082" s="31" t="n">
        <v>9</v>
      </c>
      <c r="M1082" s="29" t="s">
        <v>209</v>
      </c>
      <c r="N1082" s="29" t="n">
        <v>40</v>
      </c>
      <c r="O1082" s="29" t="s">
        <v>5192</v>
      </c>
      <c r="P1082" s="29" t="s">
        <v>5193</v>
      </c>
      <c r="Q1082" s="29" t="s">
        <v>240</v>
      </c>
      <c r="R1082" s="29" t="s">
        <v>171</v>
      </c>
      <c r="S1082" s="29" t="s">
        <v>241</v>
      </c>
      <c r="T1082" s="30" t="n">
        <v>45993</v>
      </c>
      <c r="U1082" s="29" t="n">
        <v>2026</v>
      </c>
      <c r="V1082" s="29"/>
    </row>
    <row r="1083" customFormat="false" ht="15" hidden="false" customHeight="true" outlineLevel="0" collapsed="false">
      <c r="A1083" s="26" t="s">
        <v>5194</v>
      </c>
      <c r="B1083" s="26" t="n">
        <v>1079</v>
      </c>
      <c r="C1083" s="26" t="s">
        <v>1806</v>
      </c>
      <c r="D1083" s="26" t="s">
        <v>5195</v>
      </c>
      <c r="E1083" s="26" t="s">
        <v>188</v>
      </c>
      <c r="F1083" s="26"/>
      <c r="G1083" s="27" t="n">
        <v>45298</v>
      </c>
      <c r="H1083" s="26" t="s">
        <v>177</v>
      </c>
      <c r="I1083" s="26" t="s">
        <v>935</v>
      </c>
      <c r="J1083" s="26" t="s">
        <v>166</v>
      </c>
      <c r="K1083" s="28" t="n">
        <v>52.4</v>
      </c>
      <c r="L1083" s="28" t="n">
        <v>17.2</v>
      </c>
      <c r="M1083" s="26" t="s">
        <v>179</v>
      </c>
      <c r="N1083" s="26" t="n">
        <v>45</v>
      </c>
      <c r="O1083" s="26" t="s">
        <v>5196</v>
      </c>
      <c r="P1083" s="26" t="s">
        <v>5197</v>
      </c>
      <c r="Q1083" s="26" t="s">
        <v>252</v>
      </c>
      <c r="R1083" s="26" t="s">
        <v>171</v>
      </c>
      <c r="S1083" s="26" t="s">
        <v>253</v>
      </c>
      <c r="T1083" s="27" t="n">
        <v>46011</v>
      </c>
      <c r="U1083" s="26" t="n">
        <v>2026</v>
      </c>
      <c r="V1083" s="26"/>
    </row>
    <row r="1084" customFormat="false" ht="15" hidden="false" customHeight="true" outlineLevel="0" collapsed="false">
      <c r="A1084" s="29" t="s">
        <v>5198</v>
      </c>
      <c r="B1084" s="29" t="n">
        <v>1080</v>
      </c>
      <c r="C1084" s="29" t="s">
        <v>5199</v>
      </c>
      <c r="D1084" s="29" t="s">
        <v>2477</v>
      </c>
      <c r="E1084" s="29" t="s">
        <v>188</v>
      </c>
      <c r="F1084" s="29"/>
      <c r="G1084" s="30" t="n">
        <v>45300</v>
      </c>
      <c r="H1084" s="29" t="s">
        <v>177</v>
      </c>
      <c r="I1084" s="29" t="s">
        <v>444</v>
      </c>
      <c r="J1084" s="29" t="s">
        <v>229</v>
      </c>
      <c r="K1084" s="31" t="n">
        <v>38.8</v>
      </c>
      <c r="L1084" s="31" t="n">
        <v>13.3</v>
      </c>
      <c r="M1084" s="29" t="s">
        <v>179</v>
      </c>
      <c r="N1084" s="29" t="n">
        <v>28</v>
      </c>
      <c r="O1084" s="29" t="s">
        <v>5200</v>
      </c>
      <c r="P1084" s="29" t="s">
        <v>5201</v>
      </c>
      <c r="Q1084" s="29" t="s">
        <v>338</v>
      </c>
      <c r="R1084" s="29" t="s">
        <v>171</v>
      </c>
      <c r="S1084" s="29" t="s">
        <v>339</v>
      </c>
      <c r="T1084" s="30" t="n">
        <v>46007</v>
      </c>
      <c r="U1084" s="29" t="n">
        <v>2026</v>
      </c>
      <c r="V1084" s="29"/>
    </row>
    <row r="1085" customFormat="false" ht="15" hidden="false" customHeight="true" outlineLevel="0" collapsed="false">
      <c r="A1085" s="26" t="s">
        <v>5202</v>
      </c>
      <c r="B1085" s="26" t="n">
        <v>1081</v>
      </c>
      <c r="C1085" s="26" t="s">
        <v>5203</v>
      </c>
      <c r="D1085" s="26" t="s">
        <v>2319</v>
      </c>
      <c r="E1085" s="26" t="s">
        <v>226</v>
      </c>
      <c r="F1085" s="26" t="s">
        <v>5204</v>
      </c>
      <c r="G1085" s="27" t="n">
        <v>45302</v>
      </c>
      <c r="H1085" s="26" t="s">
        <v>177</v>
      </c>
      <c r="I1085" s="26" t="s">
        <v>502</v>
      </c>
      <c r="J1085" s="26" t="s">
        <v>229</v>
      </c>
      <c r="K1085" s="28" t="n">
        <v>19</v>
      </c>
      <c r="L1085" s="28" t="n">
        <v>6.2</v>
      </c>
      <c r="M1085" s="26" t="s">
        <v>179</v>
      </c>
      <c r="N1085" s="26" t="n">
        <v>28</v>
      </c>
      <c r="O1085" s="26" t="s">
        <v>5205</v>
      </c>
      <c r="P1085" s="26" t="s">
        <v>5206</v>
      </c>
      <c r="Q1085" s="26" t="s">
        <v>299</v>
      </c>
      <c r="R1085" s="26" t="s">
        <v>171</v>
      </c>
      <c r="S1085" s="26" t="s">
        <v>300</v>
      </c>
      <c r="T1085" s="27" t="n">
        <v>46007</v>
      </c>
      <c r="U1085" s="26" t="n">
        <v>2026</v>
      </c>
      <c r="V1085" s="26"/>
    </row>
    <row r="1086" customFormat="false" ht="15" hidden="false" customHeight="true" outlineLevel="0" collapsed="false">
      <c r="A1086" s="29" t="s">
        <v>5207</v>
      </c>
      <c r="B1086" s="29" t="n">
        <v>1082</v>
      </c>
      <c r="C1086" s="29" t="s">
        <v>4932</v>
      </c>
      <c r="D1086" s="29" t="s">
        <v>544</v>
      </c>
      <c r="E1086" s="29" t="s">
        <v>206</v>
      </c>
      <c r="F1086" s="29"/>
      <c r="G1086" s="30" t="n">
        <v>45302</v>
      </c>
      <c r="H1086" s="29" t="s">
        <v>177</v>
      </c>
      <c r="I1086" s="29" t="s">
        <v>5208</v>
      </c>
      <c r="J1086" s="29" t="s">
        <v>166</v>
      </c>
      <c r="K1086" s="31" t="n">
        <v>23.6</v>
      </c>
      <c r="L1086" s="31" t="n">
        <v>7.1</v>
      </c>
      <c r="M1086" s="29" t="s">
        <v>209</v>
      </c>
      <c r="N1086" s="29" t="n">
        <v>50</v>
      </c>
      <c r="O1086" s="29" t="s">
        <v>5209</v>
      </c>
      <c r="P1086" s="29" t="s">
        <v>5210</v>
      </c>
      <c r="Q1086" s="29" t="s">
        <v>330</v>
      </c>
      <c r="R1086" s="29" t="s">
        <v>171</v>
      </c>
      <c r="S1086" s="29" t="s">
        <v>331</v>
      </c>
      <c r="T1086" s="30" t="n">
        <v>46007</v>
      </c>
      <c r="U1086" s="29" t="n">
        <v>2026</v>
      </c>
      <c r="V1086" s="29"/>
    </row>
    <row r="1087" customFormat="false" ht="15" hidden="false" customHeight="true" outlineLevel="0" collapsed="false">
      <c r="A1087" s="26" t="s">
        <v>5211</v>
      </c>
      <c r="B1087" s="26" t="n">
        <v>1083</v>
      </c>
      <c r="C1087" s="26" t="s">
        <v>3155</v>
      </c>
      <c r="D1087" s="26" t="s">
        <v>1633</v>
      </c>
      <c r="E1087" s="26" t="s">
        <v>162</v>
      </c>
      <c r="F1087" s="26" t="s">
        <v>5212</v>
      </c>
      <c r="G1087" s="27" t="n">
        <v>45303</v>
      </c>
      <c r="H1087" s="26" t="s">
        <v>177</v>
      </c>
      <c r="I1087" s="26" t="s">
        <v>3414</v>
      </c>
      <c r="J1087" s="26" t="s">
        <v>166</v>
      </c>
      <c r="K1087" s="28" t="n">
        <v>47.2</v>
      </c>
      <c r="L1087" s="28" t="n">
        <v>13.2</v>
      </c>
      <c r="M1087" s="26" t="s">
        <v>179</v>
      </c>
      <c r="N1087" s="26" t="n">
        <v>50</v>
      </c>
      <c r="O1087" s="26" t="s">
        <v>5213</v>
      </c>
      <c r="P1087" s="26" t="s">
        <v>5214</v>
      </c>
      <c r="Q1087" s="26" t="s">
        <v>202</v>
      </c>
      <c r="R1087" s="26" t="s">
        <v>171</v>
      </c>
      <c r="S1087" s="26" t="s">
        <v>203</v>
      </c>
      <c r="T1087" s="27" t="n">
        <v>46011</v>
      </c>
      <c r="U1087" s="26" t="n">
        <v>2026</v>
      </c>
      <c r="V1087" s="26"/>
    </row>
    <row r="1088" customFormat="false" ht="15" hidden="false" customHeight="true" outlineLevel="0" collapsed="false">
      <c r="A1088" s="29" t="s">
        <v>5215</v>
      </c>
      <c r="B1088" s="29" t="n">
        <v>1084</v>
      </c>
      <c r="C1088" s="29" t="s">
        <v>4000</v>
      </c>
      <c r="D1088" s="29" t="s">
        <v>443</v>
      </c>
      <c r="E1088" s="29" t="s">
        <v>267</v>
      </c>
      <c r="F1088" s="29" t="s">
        <v>5216</v>
      </c>
      <c r="G1088" s="30" t="n">
        <v>45304</v>
      </c>
      <c r="H1088" s="29" t="s">
        <v>177</v>
      </c>
      <c r="I1088" s="29" t="s">
        <v>207</v>
      </c>
      <c r="J1088" s="29" t="s">
        <v>322</v>
      </c>
      <c r="K1088" s="31" t="n">
        <v>40.8</v>
      </c>
      <c r="L1088" s="31" t="n">
        <v>13.6</v>
      </c>
      <c r="M1088" s="29" t="s">
        <v>199</v>
      </c>
      <c r="N1088" s="29" t="n">
        <v>24</v>
      </c>
      <c r="O1088" s="29" t="s">
        <v>5217</v>
      </c>
      <c r="P1088" s="29" t="s">
        <v>5218</v>
      </c>
      <c r="Q1088" s="29" t="s">
        <v>252</v>
      </c>
      <c r="R1088" s="29" t="s">
        <v>171</v>
      </c>
      <c r="S1088" s="29" t="s">
        <v>253</v>
      </c>
      <c r="T1088" s="30" t="n">
        <v>45995</v>
      </c>
      <c r="U1088" s="29" t="n">
        <v>2026</v>
      </c>
      <c r="V1088" s="29"/>
    </row>
    <row r="1089" customFormat="false" ht="15" hidden="false" customHeight="true" outlineLevel="0" collapsed="false">
      <c r="A1089" s="26" t="s">
        <v>5219</v>
      </c>
      <c r="B1089" s="26" t="n">
        <v>1085</v>
      </c>
      <c r="C1089" s="26" t="s">
        <v>374</v>
      </c>
      <c r="D1089" s="26" t="s">
        <v>2265</v>
      </c>
      <c r="E1089" s="26" t="s">
        <v>206</v>
      </c>
      <c r="F1089" s="26"/>
      <c r="G1089" s="27" t="n">
        <v>45304</v>
      </c>
      <c r="H1089" s="26" t="s">
        <v>1033</v>
      </c>
      <c r="I1089" s="26" t="s">
        <v>899</v>
      </c>
      <c r="J1089" s="26" t="s">
        <v>259</v>
      </c>
      <c r="K1089" s="28" t="n">
        <v>31.5</v>
      </c>
      <c r="L1089" s="28" t="n">
        <v>10.9</v>
      </c>
      <c r="M1089" s="26" t="s">
        <v>209</v>
      </c>
      <c r="N1089" s="26" t="n">
        <v>32</v>
      </c>
      <c r="O1089" s="26" t="s">
        <v>5220</v>
      </c>
      <c r="P1089" s="26" t="s">
        <v>5221</v>
      </c>
      <c r="Q1089" s="26" t="s">
        <v>330</v>
      </c>
      <c r="R1089" s="26" t="s">
        <v>171</v>
      </c>
      <c r="S1089" s="26" t="s">
        <v>331</v>
      </c>
      <c r="T1089" s="27" t="n">
        <v>45995</v>
      </c>
      <c r="U1089" s="26" t="n">
        <v>2026</v>
      </c>
      <c r="V1089" s="26"/>
    </row>
    <row r="1090" customFormat="false" ht="15" hidden="false" customHeight="true" outlineLevel="0" collapsed="false">
      <c r="A1090" s="29" t="s">
        <v>5222</v>
      </c>
      <c r="B1090" s="29" t="n">
        <v>1086</v>
      </c>
      <c r="C1090" s="29" t="s">
        <v>5223</v>
      </c>
      <c r="D1090" s="29" t="s">
        <v>1678</v>
      </c>
      <c r="E1090" s="29" t="s">
        <v>195</v>
      </c>
      <c r="F1090" s="29" t="s">
        <v>5224</v>
      </c>
      <c r="G1090" s="30" t="n">
        <v>45305</v>
      </c>
      <c r="H1090" s="29" t="s">
        <v>177</v>
      </c>
      <c r="I1090" s="29" t="s">
        <v>492</v>
      </c>
      <c r="J1090" s="29" t="s">
        <v>218</v>
      </c>
      <c r="K1090" s="31" t="n">
        <v>49.7</v>
      </c>
      <c r="L1090" s="31" t="n">
        <v>15.7</v>
      </c>
      <c r="M1090" s="29" t="s">
        <v>199</v>
      </c>
      <c r="N1090" s="29" t="n">
        <v>32</v>
      </c>
      <c r="O1090" s="29" t="s">
        <v>5225</v>
      </c>
      <c r="P1090" s="29" t="s">
        <v>5226</v>
      </c>
      <c r="Q1090" s="29" t="s">
        <v>252</v>
      </c>
      <c r="R1090" s="29" t="s">
        <v>171</v>
      </c>
      <c r="S1090" s="29" t="s">
        <v>253</v>
      </c>
      <c r="T1090" s="30" t="n">
        <v>46001</v>
      </c>
      <c r="U1090" s="29" t="n">
        <v>2026</v>
      </c>
      <c r="V1090" s="29"/>
    </row>
    <row r="1091" customFormat="false" ht="15" hidden="false" customHeight="true" outlineLevel="0" collapsed="false">
      <c r="A1091" s="26" t="s">
        <v>5227</v>
      </c>
      <c r="B1091" s="26" t="n">
        <v>1087</v>
      </c>
      <c r="C1091" s="26" t="s">
        <v>5228</v>
      </c>
      <c r="D1091" s="26" t="s">
        <v>490</v>
      </c>
      <c r="E1091" s="26" t="s">
        <v>188</v>
      </c>
      <c r="F1091" s="26"/>
      <c r="G1091" s="27" t="n">
        <v>45305</v>
      </c>
      <c r="H1091" s="26" t="s">
        <v>295</v>
      </c>
      <c r="I1091" s="26" t="s">
        <v>697</v>
      </c>
      <c r="J1091" s="26" t="s">
        <v>198</v>
      </c>
      <c r="K1091" s="28" t="n">
        <v>28.1</v>
      </c>
      <c r="L1091" s="28" t="n">
        <v>9.6</v>
      </c>
      <c r="M1091" s="26" t="s">
        <v>276</v>
      </c>
      <c r="N1091" s="26" t="n">
        <v>28</v>
      </c>
      <c r="O1091" s="26" t="s">
        <v>5229</v>
      </c>
      <c r="P1091" s="26" t="s">
        <v>5230</v>
      </c>
      <c r="Q1091" s="26" t="s">
        <v>330</v>
      </c>
      <c r="R1091" s="26" t="s">
        <v>171</v>
      </c>
      <c r="S1091" s="26" t="s">
        <v>331</v>
      </c>
      <c r="T1091" s="27" t="n">
        <v>45994</v>
      </c>
      <c r="U1091" s="26" t="n">
        <v>2026</v>
      </c>
      <c r="V1091" s="26"/>
    </row>
    <row r="1092" customFormat="false" ht="15" hidden="false" customHeight="true" outlineLevel="0" collapsed="false">
      <c r="A1092" s="29" t="s">
        <v>5231</v>
      </c>
      <c r="B1092" s="29" t="n">
        <v>1088</v>
      </c>
      <c r="C1092" s="29" t="s">
        <v>448</v>
      </c>
      <c r="D1092" s="29" t="s">
        <v>5106</v>
      </c>
      <c r="E1092" s="29" t="s">
        <v>206</v>
      </c>
      <c r="F1092" s="29"/>
      <c r="G1092" s="30" t="n">
        <v>45306</v>
      </c>
      <c r="H1092" s="29" t="s">
        <v>177</v>
      </c>
      <c r="I1092" s="29" t="s">
        <v>5232</v>
      </c>
      <c r="J1092" s="29" t="s">
        <v>383</v>
      </c>
      <c r="K1092" s="31" t="n">
        <v>28.7</v>
      </c>
      <c r="L1092" s="31" t="n">
        <v>9.8</v>
      </c>
      <c r="M1092" s="29" t="s">
        <v>179</v>
      </c>
      <c r="N1092" s="29" t="n">
        <v>28</v>
      </c>
      <c r="O1092" s="29" t="s">
        <v>4456</v>
      </c>
      <c r="P1092" s="29" t="s">
        <v>5233</v>
      </c>
      <c r="Q1092" s="29" t="s">
        <v>202</v>
      </c>
      <c r="R1092" s="29" t="s">
        <v>171</v>
      </c>
      <c r="S1092" s="29" t="s">
        <v>203</v>
      </c>
      <c r="T1092" s="30" t="n">
        <v>46012</v>
      </c>
      <c r="U1092" s="29" t="n">
        <v>2026</v>
      </c>
      <c r="V1092" s="29"/>
    </row>
    <row r="1093" customFormat="false" ht="15" hidden="false" customHeight="true" outlineLevel="0" collapsed="false">
      <c r="A1093" s="26" t="s">
        <v>5234</v>
      </c>
      <c r="B1093" s="26" t="n">
        <v>1089</v>
      </c>
      <c r="C1093" s="26" t="s">
        <v>5235</v>
      </c>
      <c r="D1093" s="26" t="s">
        <v>2991</v>
      </c>
      <c r="E1093" s="26" t="s">
        <v>206</v>
      </c>
      <c r="F1093" s="26"/>
      <c r="G1093" s="27" t="n">
        <v>45307</v>
      </c>
      <c r="H1093" s="26" t="s">
        <v>177</v>
      </c>
      <c r="I1093" s="26" t="s">
        <v>3929</v>
      </c>
      <c r="J1093" s="26" t="s">
        <v>345</v>
      </c>
      <c r="K1093" s="28" t="n">
        <v>30.9</v>
      </c>
      <c r="L1093" s="28" t="n">
        <v>9.4</v>
      </c>
      <c r="M1093" s="26" t="s">
        <v>199</v>
      </c>
      <c r="N1093" s="26" t="n">
        <v>32</v>
      </c>
      <c r="O1093" s="26" t="s">
        <v>5236</v>
      </c>
      <c r="P1093" s="26" t="s">
        <v>5237</v>
      </c>
      <c r="Q1093" s="26" t="s">
        <v>232</v>
      </c>
      <c r="R1093" s="26" t="s">
        <v>183</v>
      </c>
      <c r="S1093" s="26" t="s">
        <v>233</v>
      </c>
      <c r="T1093" s="27" t="n">
        <v>46012</v>
      </c>
      <c r="U1093" s="26" t="n">
        <v>2026</v>
      </c>
      <c r="V1093" s="26"/>
    </row>
    <row r="1094" customFormat="false" ht="15" hidden="false" customHeight="true" outlineLevel="0" collapsed="false">
      <c r="A1094" s="29" t="s">
        <v>5238</v>
      </c>
      <c r="B1094" s="29" t="n">
        <v>1090</v>
      </c>
      <c r="C1094" s="29" t="s">
        <v>5239</v>
      </c>
      <c r="D1094" s="29" t="s">
        <v>4824</v>
      </c>
      <c r="E1094" s="29" t="s">
        <v>206</v>
      </c>
      <c r="F1094" s="29"/>
      <c r="G1094" s="30" t="n">
        <v>45307</v>
      </c>
      <c r="H1094" s="29" t="s">
        <v>177</v>
      </c>
      <c r="I1094" s="29" t="s">
        <v>3859</v>
      </c>
      <c r="J1094" s="29" t="s">
        <v>198</v>
      </c>
      <c r="K1094" s="31" t="n">
        <v>19.2</v>
      </c>
      <c r="L1094" s="31" t="n">
        <v>6.7</v>
      </c>
      <c r="M1094" s="29" t="s">
        <v>209</v>
      </c>
      <c r="N1094" s="29" t="n">
        <v>28</v>
      </c>
      <c r="O1094" s="29" t="s">
        <v>5240</v>
      </c>
      <c r="P1094" s="29" t="s">
        <v>5241</v>
      </c>
      <c r="Q1094" s="29" t="s">
        <v>262</v>
      </c>
      <c r="R1094" s="29" t="s">
        <v>171</v>
      </c>
      <c r="S1094" s="29" t="s">
        <v>263</v>
      </c>
      <c r="T1094" s="30" t="n">
        <v>45992</v>
      </c>
      <c r="U1094" s="29" t="n">
        <v>2026</v>
      </c>
      <c r="V1094" s="29"/>
    </row>
    <row r="1095" customFormat="false" ht="15" hidden="false" customHeight="true" outlineLevel="0" collapsed="false">
      <c r="A1095" s="26" t="s">
        <v>5242</v>
      </c>
      <c r="B1095" s="26" t="n">
        <v>1091</v>
      </c>
      <c r="C1095" s="26" t="s">
        <v>5243</v>
      </c>
      <c r="D1095" s="26" t="s">
        <v>677</v>
      </c>
      <c r="E1095" s="26" t="s">
        <v>162</v>
      </c>
      <c r="F1095" s="26" t="s">
        <v>5244</v>
      </c>
      <c r="G1095" s="27" t="n">
        <v>45308</v>
      </c>
      <c r="H1095" s="26" t="s">
        <v>177</v>
      </c>
      <c r="I1095" s="26" t="s">
        <v>197</v>
      </c>
      <c r="J1095" s="26" t="s">
        <v>166</v>
      </c>
      <c r="K1095" s="28" t="n">
        <v>29.9</v>
      </c>
      <c r="L1095" s="28" t="n">
        <v>8.8</v>
      </c>
      <c r="M1095" s="26" t="s">
        <v>209</v>
      </c>
      <c r="N1095" s="26" t="n">
        <v>24</v>
      </c>
      <c r="O1095" s="26" t="s">
        <v>5245</v>
      </c>
      <c r="P1095" s="26" t="s">
        <v>5246</v>
      </c>
      <c r="Q1095" s="26" t="s">
        <v>182</v>
      </c>
      <c r="R1095" s="26" t="s">
        <v>183</v>
      </c>
      <c r="S1095" s="26" t="s">
        <v>184</v>
      </c>
      <c r="T1095" s="27" t="n">
        <v>45999</v>
      </c>
      <c r="U1095" s="26" t="n">
        <v>2026</v>
      </c>
      <c r="V1095" s="26"/>
    </row>
    <row r="1096" customFormat="false" ht="15" hidden="false" customHeight="true" outlineLevel="0" collapsed="false">
      <c r="A1096" s="29" t="s">
        <v>5247</v>
      </c>
      <c r="B1096" s="29" t="n">
        <v>1092</v>
      </c>
      <c r="C1096" s="29" t="s">
        <v>5248</v>
      </c>
      <c r="D1096" s="29" t="s">
        <v>1225</v>
      </c>
      <c r="E1096" s="29" t="s">
        <v>245</v>
      </c>
      <c r="F1096" s="29" t="s">
        <v>5249</v>
      </c>
      <c r="G1096" s="30" t="n">
        <v>45309</v>
      </c>
      <c r="H1096" s="29" t="s">
        <v>177</v>
      </c>
      <c r="I1096" s="29" t="s">
        <v>5250</v>
      </c>
      <c r="J1096" s="29" t="s">
        <v>383</v>
      </c>
      <c r="K1096" s="31" t="n">
        <v>52.4</v>
      </c>
      <c r="L1096" s="31" t="n">
        <v>15.7</v>
      </c>
      <c r="M1096" s="29" t="s">
        <v>209</v>
      </c>
      <c r="N1096" s="29" t="n">
        <v>24</v>
      </c>
      <c r="O1096" s="29" t="s">
        <v>5251</v>
      </c>
      <c r="P1096" s="29"/>
      <c r="Q1096" s="29" t="s">
        <v>221</v>
      </c>
      <c r="R1096" s="29" t="s">
        <v>183</v>
      </c>
      <c r="S1096" s="29" t="s">
        <v>222</v>
      </c>
      <c r="T1096" s="30" t="n">
        <v>45997</v>
      </c>
      <c r="U1096" s="29" t="n">
        <v>2026</v>
      </c>
      <c r="V1096" s="29"/>
    </row>
    <row r="1097" customFormat="false" ht="15" hidden="false" customHeight="true" outlineLevel="0" collapsed="false">
      <c r="A1097" s="26" t="s">
        <v>5252</v>
      </c>
      <c r="B1097" s="26" t="n">
        <v>1093</v>
      </c>
      <c r="C1097" s="26" t="s">
        <v>2243</v>
      </c>
      <c r="D1097" s="26" t="s">
        <v>388</v>
      </c>
      <c r="E1097" s="26" t="s">
        <v>226</v>
      </c>
      <c r="F1097" s="26" t="s">
        <v>2437</v>
      </c>
      <c r="G1097" s="27" t="n">
        <v>45309</v>
      </c>
      <c r="H1097" s="26" t="s">
        <v>177</v>
      </c>
      <c r="I1097" s="26" t="s">
        <v>502</v>
      </c>
      <c r="J1097" s="26" t="s">
        <v>345</v>
      </c>
      <c r="K1097" s="28" t="n">
        <v>23</v>
      </c>
      <c r="L1097" s="28" t="n">
        <v>8.1</v>
      </c>
      <c r="M1097" s="26" t="s">
        <v>167</v>
      </c>
      <c r="N1097" s="26" t="n">
        <v>50</v>
      </c>
      <c r="O1097" s="26" t="s">
        <v>5253</v>
      </c>
      <c r="P1097" s="26" t="s">
        <v>5254</v>
      </c>
      <c r="Q1097" s="26" t="s">
        <v>338</v>
      </c>
      <c r="R1097" s="26" t="s">
        <v>171</v>
      </c>
      <c r="S1097" s="26" t="s">
        <v>339</v>
      </c>
      <c r="T1097" s="27" t="n">
        <v>46002</v>
      </c>
      <c r="U1097" s="26" t="n">
        <v>2026</v>
      </c>
      <c r="V1097" s="26"/>
    </row>
    <row r="1098" customFormat="false" ht="15" hidden="false" customHeight="true" outlineLevel="0" collapsed="false">
      <c r="A1098" s="29" t="s">
        <v>5255</v>
      </c>
      <c r="B1098" s="29" t="n">
        <v>1094</v>
      </c>
      <c r="C1098" s="29" t="s">
        <v>1439</v>
      </c>
      <c r="D1098" s="29" t="s">
        <v>963</v>
      </c>
      <c r="E1098" s="29" t="s">
        <v>188</v>
      </c>
      <c r="F1098" s="29"/>
      <c r="G1098" s="30" t="n">
        <v>45309</v>
      </c>
      <c r="H1098" s="29" t="s">
        <v>177</v>
      </c>
      <c r="I1098" s="29" t="s">
        <v>1555</v>
      </c>
      <c r="J1098" s="29" t="s">
        <v>270</v>
      </c>
      <c r="K1098" s="31" t="n">
        <v>41.9</v>
      </c>
      <c r="L1098" s="31" t="n">
        <v>14.5</v>
      </c>
      <c r="M1098" s="29" t="s">
        <v>167</v>
      </c>
      <c r="N1098" s="29" t="n">
        <v>50</v>
      </c>
      <c r="O1098" s="29" t="s">
        <v>4026</v>
      </c>
      <c r="P1098" s="29" t="s">
        <v>5256</v>
      </c>
      <c r="Q1098" s="29" t="s">
        <v>330</v>
      </c>
      <c r="R1098" s="29" t="s">
        <v>171</v>
      </c>
      <c r="S1098" s="29" t="s">
        <v>331</v>
      </c>
      <c r="T1098" s="30" t="n">
        <v>45995</v>
      </c>
      <c r="U1098" s="29" t="n">
        <v>2026</v>
      </c>
      <c r="V1098" s="29"/>
    </row>
    <row r="1099" customFormat="false" ht="15" hidden="false" customHeight="true" outlineLevel="0" collapsed="false">
      <c r="A1099" s="26" t="s">
        <v>5257</v>
      </c>
      <c r="B1099" s="26" t="n">
        <v>1095</v>
      </c>
      <c r="C1099" s="26" t="s">
        <v>3277</v>
      </c>
      <c r="D1099" s="26" t="s">
        <v>2054</v>
      </c>
      <c r="E1099" s="26" t="s">
        <v>188</v>
      </c>
      <c r="F1099" s="26"/>
      <c r="G1099" s="27" t="n">
        <v>45310</v>
      </c>
      <c r="H1099" s="26" t="s">
        <v>177</v>
      </c>
      <c r="I1099" s="26" t="s">
        <v>841</v>
      </c>
      <c r="J1099" s="26" t="s">
        <v>198</v>
      </c>
      <c r="K1099" s="28" t="n">
        <v>51.9</v>
      </c>
      <c r="L1099" s="28" t="n">
        <v>16.6</v>
      </c>
      <c r="M1099" s="26" t="s">
        <v>179</v>
      </c>
      <c r="N1099" s="26" t="n">
        <v>24</v>
      </c>
      <c r="O1099" s="26" t="s">
        <v>5258</v>
      </c>
      <c r="P1099" s="26" t="s">
        <v>5259</v>
      </c>
      <c r="Q1099" s="26" t="s">
        <v>461</v>
      </c>
      <c r="R1099" s="26" t="s">
        <v>183</v>
      </c>
      <c r="S1099" s="26" t="s">
        <v>462</v>
      </c>
      <c r="T1099" s="27" t="n">
        <v>46011</v>
      </c>
      <c r="U1099" s="26" t="n">
        <v>2026</v>
      </c>
      <c r="V1099" s="26"/>
    </row>
    <row r="1100" customFormat="false" ht="15" hidden="false" customHeight="true" outlineLevel="0" collapsed="false">
      <c r="A1100" s="29" t="s">
        <v>5260</v>
      </c>
      <c r="B1100" s="29" t="n">
        <v>1096</v>
      </c>
      <c r="C1100" s="29" t="s">
        <v>840</v>
      </c>
      <c r="D1100" s="29" t="s">
        <v>933</v>
      </c>
      <c r="E1100" s="29" t="s">
        <v>188</v>
      </c>
      <c r="F1100" s="29"/>
      <c r="G1100" s="30" t="n">
        <v>45310</v>
      </c>
      <c r="H1100" s="29" t="s">
        <v>295</v>
      </c>
      <c r="I1100" s="29" t="s">
        <v>1476</v>
      </c>
      <c r="J1100" s="29" t="s">
        <v>208</v>
      </c>
      <c r="K1100" s="31" t="n">
        <v>49.2</v>
      </c>
      <c r="L1100" s="31" t="n">
        <v>16.6</v>
      </c>
      <c r="M1100" s="29" t="s">
        <v>209</v>
      </c>
      <c r="N1100" s="29" t="n">
        <v>24</v>
      </c>
      <c r="O1100" s="29" t="s">
        <v>5261</v>
      </c>
      <c r="P1100" s="29" t="s">
        <v>5262</v>
      </c>
      <c r="Q1100" s="29" t="s">
        <v>252</v>
      </c>
      <c r="R1100" s="29" t="s">
        <v>171</v>
      </c>
      <c r="S1100" s="29" t="s">
        <v>253</v>
      </c>
      <c r="T1100" s="30" t="n">
        <v>46008</v>
      </c>
      <c r="U1100" s="29" t="n">
        <v>2026</v>
      </c>
      <c r="V1100" s="29"/>
    </row>
    <row r="1101" customFormat="false" ht="15" hidden="false" customHeight="true" outlineLevel="0" collapsed="false">
      <c r="A1101" s="26" t="s">
        <v>5263</v>
      </c>
      <c r="B1101" s="26" t="n">
        <v>1097</v>
      </c>
      <c r="C1101" s="26" t="s">
        <v>5248</v>
      </c>
      <c r="D1101" s="26" t="s">
        <v>660</v>
      </c>
      <c r="E1101" s="26" t="s">
        <v>162</v>
      </c>
      <c r="F1101" s="26" t="s">
        <v>5264</v>
      </c>
      <c r="G1101" s="27" t="n">
        <v>45310</v>
      </c>
      <c r="H1101" s="26" t="s">
        <v>177</v>
      </c>
      <c r="I1101" s="26" t="s">
        <v>5265</v>
      </c>
      <c r="J1101" s="26" t="s">
        <v>383</v>
      </c>
      <c r="K1101" s="28" t="n">
        <v>51.3</v>
      </c>
      <c r="L1101" s="28" t="n">
        <v>15.4</v>
      </c>
      <c r="M1101" s="26" t="s">
        <v>179</v>
      </c>
      <c r="N1101" s="26" t="n">
        <v>50</v>
      </c>
      <c r="O1101" s="26" t="s">
        <v>5266</v>
      </c>
      <c r="P1101" s="26" t="s">
        <v>5267</v>
      </c>
      <c r="Q1101" s="26" t="s">
        <v>252</v>
      </c>
      <c r="R1101" s="26" t="s">
        <v>171</v>
      </c>
      <c r="S1101" s="26" t="s">
        <v>253</v>
      </c>
      <c r="T1101" s="27" t="n">
        <v>46000</v>
      </c>
      <c r="U1101" s="26" t="n">
        <v>2026</v>
      </c>
      <c r="V1101" s="26"/>
    </row>
    <row r="1102" customFormat="false" ht="15" hidden="false" customHeight="true" outlineLevel="0" collapsed="false">
      <c r="A1102" s="29" t="s">
        <v>5268</v>
      </c>
      <c r="B1102" s="29" t="n">
        <v>1098</v>
      </c>
      <c r="C1102" s="29" t="s">
        <v>483</v>
      </c>
      <c r="D1102" s="29" t="s">
        <v>2248</v>
      </c>
      <c r="E1102" s="29" t="s">
        <v>206</v>
      </c>
      <c r="F1102" s="29"/>
      <c r="G1102" s="30" t="n">
        <v>45311</v>
      </c>
      <c r="H1102" s="29" t="s">
        <v>164</v>
      </c>
      <c r="I1102" s="29" t="s">
        <v>1450</v>
      </c>
      <c r="J1102" s="29" t="s">
        <v>198</v>
      </c>
      <c r="K1102" s="31" t="n">
        <v>27.5</v>
      </c>
      <c r="L1102" s="31" t="n">
        <v>8.3</v>
      </c>
      <c r="M1102" s="29" t="s">
        <v>249</v>
      </c>
      <c r="N1102" s="29" t="n">
        <v>28</v>
      </c>
      <c r="O1102" s="29" t="s">
        <v>5269</v>
      </c>
      <c r="P1102" s="29" t="s">
        <v>5270</v>
      </c>
      <c r="Q1102" s="29" t="s">
        <v>170</v>
      </c>
      <c r="R1102" s="29" t="s">
        <v>171</v>
      </c>
      <c r="S1102" s="29" t="s">
        <v>172</v>
      </c>
      <c r="T1102" s="29"/>
      <c r="U1102" s="29" t="n">
        <v>2023</v>
      </c>
      <c r="V1102" s="29"/>
    </row>
    <row r="1103" customFormat="false" ht="15" hidden="false" customHeight="true" outlineLevel="0" collapsed="false">
      <c r="A1103" s="26" t="s">
        <v>5271</v>
      </c>
      <c r="B1103" s="26" t="n">
        <v>1099</v>
      </c>
      <c r="C1103" s="26" t="s">
        <v>4949</v>
      </c>
      <c r="D1103" s="26" t="s">
        <v>5272</v>
      </c>
      <c r="E1103" s="26" t="s">
        <v>206</v>
      </c>
      <c r="F1103" s="26"/>
      <c r="G1103" s="27" t="n">
        <v>45312</v>
      </c>
      <c r="H1103" s="26" t="s">
        <v>177</v>
      </c>
      <c r="I1103" s="26" t="s">
        <v>3102</v>
      </c>
      <c r="J1103" s="26" t="s">
        <v>270</v>
      </c>
      <c r="K1103" s="28" t="n">
        <v>59.2</v>
      </c>
      <c r="L1103" s="28" t="n">
        <v>17.9</v>
      </c>
      <c r="M1103" s="26" t="s">
        <v>276</v>
      </c>
      <c r="N1103" s="26" t="n">
        <v>50</v>
      </c>
      <c r="O1103" s="26" t="s">
        <v>5273</v>
      </c>
      <c r="P1103" s="26" t="s">
        <v>5274</v>
      </c>
      <c r="Q1103" s="26" t="s">
        <v>232</v>
      </c>
      <c r="R1103" s="26" t="s">
        <v>183</v>
      </c>
      <c r="S1103" s="26" t="s">
        <v>233</v>
      </c>
      <c r="T1103" s="27" t="n">
        <v>45997</v>
      </c>
      <c r="U1103" s="26" t="n">
        <v>2026</v>
      </c>
      <c r="V1103" s="26"/>
    </row>
    <row r="1104" customFormat="false" ht="15" hidden="false" customHeight="true" outlineLevel="0" collapsed="false">
      <c r="A1104" s="29" t="s">
        <v>5275</v>
      </c>
      <c r="B1104" s="29" t="n">
        <v>1100</v>
      </c>
      <c r="C1104" s="29" t="s">
        <v>3983</v>
      </c>
      <c r="D1104" s="29" t="s">
        <v>2401</v>
      </c>
      <c r="E1104" s="29" t="s">
        <v>162</v>
      </c>
      <c r="F1104" s="29" t="s">
        <v>5276</v>
      </c>
      <c r="G1104" s="30" t="n">
        <v>45312</v>
      </c>
      <c r="H1104" s="29" t="s">
        <v>177</v>
      </c>
      <c r="I1104" s="29" t="s">
        <v>5039</v>
      </c>
      <c r="J1104" s="29" t="s">
        <v>383</v>
      </c>
      <c r="K1104" s="31" t="n">
        <v>51.9</v>
      </c>
      <c r="L1104" s="31" t="n">
        <v>17.8</v>
      </c>
      <c r="M1104" s="29" t="s">
        <v>199</v>
      </c>
      <c r="N1104" s="29" t="n">
        <v>40</v>
      </c>
      <c r="O1104" s="29" t="s">
        <v>5277</v>
      </c>
      <c r="P1104" s="29" t="s">
        <v>5278</v>
      </c>
      <c r="Q1104" s="29" t="s">
        <v>461</v>
      </c>
      <c r="R1104" s="29" t="s">
        <v>183</v>
      </c>
      <c r="S1104" s="29" t="s">
        <v>462</v>
      </c>
      <c r="T1104" s="30" t="n">
        <v>46015</v>
      </c>
      <c r="U1104" s="29" t="n">
        <v>2026</v>
      </c>
      <c r="V1104" s="29"/>
    </row>
    <row r="1105" customFormat="false" ht="15" hidden="false" customHeight="true" outlineLevel="0" collapsed="false">
      <c r="A1105" s="26" t="s">
        <v>5279</v>
      </c>
      <c r="B1105" s="26" t="n">
        <v>1101</v>
      </c>
      <c r="C1105" s="26" t="s">
        <v>1021</v>
      </c>
      <c r="D1105" s="26" t="s">
        <v>835</v>
      </c>
      <c r="E1105" s="26" t="s">
        <v>188</v>
      </c>
      <c r="F1105" s="26"/>
      <c r="G1105" s="27" t="n">
        <v>45313</v>
      </c>
      <c r="H1105" s="26" t="s">
        <v>177</v>
      </c>
      <c r="I1105" s="26" t="s">
        <v>5280</v>
      </c>
      <c r="J1105" s="26" t="s">
        <v>270</v>
      </c>
      <c r="K1105" s="28" t="n">
        <v>38.9</v>
      </c>
      <c r="L1105" s="28" t="n">
        <v>13.8</v>
      </c>
      <c r="M1105" s="26" t="s">
        <v>314</v>
      </c>
      <c r="N1105" s="26" t="n">
        <v>36</v>
      </c>
      <c r="O1105" s="26" t="s">
        <v>5281</v>
      </c>
      <c r="P1105" s="26" t="s">
        <v>5282</v>
      </c>
      <c r="Q1105" s="26" t="s">
        <v>299</v>
      </c>
      <c r="R1105" s="26" t="s">
        <v>171</v>
      </c>
      <c r="S1105" s="26" t="s">
        <v>300</v>
      </c>
      <c r="T1105" s="27" t="n">
        <v>46009</v>
      </c>
      <c r="U1105" s="26" t="n">
        <v>2026</v>
      </c>
      <c r="V1105" s="26"/>
    </row>
    <row r="1106" customFormat="false" ht="15" hidden="false" customHeight="true" outlineLevel="0" collapsed="false">
      <c r="A1106" s="29" t="s">
        <v>5283</v>
      </c>
      <c r="B1106" s="29" t="n">
        <v>1102</v>
      </c>
      <c r="C1106" s="29" t="s">
        <v>648</v>
      </c>
      <c r="D1106" s="29" t="s">
        <v>244</v>
      </c>
      <c r="E1106" s="29" t="s">
        <v>188</v>
      </c>
      <c r="F1106" s="29"/>
      <c r="G1106" s="30" t="n">
        <v>45313</v>
      </c>
      <c r="H1106" s="29" t="s">
        <v>177</v>
      </c>
      <c r="I1106" s="29" t="s">
        <v>5284</v>
      </c>
      <c r="J1106" s="29" t="s">
        <v>198</v>
      </c>
      <c r="K1106" s="31" t="n">
        <v>59.7</v>
      </c>
      <c r="L1106" s="31" t="n">
        <v>20.3</v>
      </c>
      <c r="M1106" s="29" t="s">
        <v>179</v>
      </c>
      <c r="N1106" s="29" t="n">
        <v>32</v>
      </c>
      <c r="O1106" s="29" t="s">
        <v>5285</v>
      </c>
      <c r="P1106" s="29" t="s">
        <v>5286</v>
      </c>
      <c r="Q1106" s="29" t="s">
        <v>262</v>
      </c>
      <c r="R1106" s="29" t="s">
        <v>171</v>
      </c>
      <c r="S1106" s="29" t="s">
        <v>263</v>
      </c>
      <c r="T1106" s="30" t="n">
        <v>46005</v>
      </c>
      <c r="U1106" s="29" t="n">
        <v>2026</v>
      </c>
      <c r="V1106" s="29"/>
    </row>
    <row r="1107" customFormat="false" ht="15" hidden="false" customHeight="true" outlineLevel="0" collapsed="false">
      <c r="A1107" s="26" t="s">
        <v>5287</v>
      </c>
      <c r="B1107" s="26" t="n">
        <v>1103</v>
      </c>
      <c r="C1107" s="26" t="s">
        <v>3174</v>
      </c>
      <c r="D1107" s="26" t="s">
        <v>3051</v>
      </c>
      <c r="E1107" s="26" t="s">
        <v>188</v>
      </c>
      <c r="F1107" s="26"/>
      <c r="G1107" s="27" t="n">
        <v>45314</v>
      </c>
      <c r="H1107" s="26" t="s">
        <v>177</v>
      </c>
      <c r="I1107" s="26" t="s">
        <v>5288</v>
      </c>
      <c r="J1107" s="26" t="s">
        <v>198</v>
      </c>
      <c r="K1107" s="28" t="n">
        <v>29.5</v>
      </c>
      <c r="L1107" s="28" t="n">
        <v>8.6</v>
      </c>
      <c r="M1107" s="26" t="s">
        <v>179</v>
      </c>
      <c r="N1107" s="26" t="n">
        <v>28</v>
      </c>
      <c r="O1107" s="26" t="s">
        <v>5289</v>
      </c>
      <c r="P1107" s="26" t="s">
        <v>5290</v>
      </c>
      <c r="Q1107" s="26" t="s">
        <v>338</v>
      </c>
      <c r="R1107" s="26" t="s">
        <v>171</v>
      </c>
      <c r="S1107" s="26" t="s">
        <v>339</v>
      </c>
      <c r="T1107" s="27" t="n">
        <v>45993</v>
      </c>
      <c r="U1107" s="26" t="n">
        <v>2026</v>
      </c>
      <c r="V1107" s="26"/>
    </row>
    <row r="1108" customFormat="false" ht="15" hidden="false" customHeight="true" outlineLevel="0" collapsed="false">
      <c r="A1108" s="29" t="s">
        <v>5291</v>
      </c>
      <c r="B1108" s="29" t="n">
        <v>1104</v>
      </c>
      <c r="C1108" s="29" t="s">
        <v>5243</v>
      </c>
      <c r="D1108" s="29" t="s">
        <v>334</v>
      </c>
      <c r="E1108" s="29" t="s">
        <v>188</v>
      </c>
      <c r="F1108" s="29"/>
      <c r="G1108" s="30" t="n">
        <v>45314</v>
      </c>
      <c r="H1108" s="29" t="s">
        <v>177</v>
      </c>
      <c r="I1108" s="29" t="s">
        <v>3233</v>
      </c>
      <c r="J1108" s="29" t="s">
        <v>166</v>
      </c>
      <c r="K1108" s="31" t="n">
        <v>40.2</v>
      </c>
      <c r="L1108" s="31" t="n">
        <v>12.8</v>
      </c>
      <c r="M1108" s="29" t="s">
        <v>167</v>
      </c>
      <c r="N1108" s="29" t="n">
        <v>28</v>
      </c>
      <c r="O1108" s="29" t="s">
        <v>5292</v>
      </c>
      <c r="P1108" s="29" t="s">
        <v>5293</v>
      </c>
      <c r="Q1108" s="29" t="s">
        <v>221</v>
      </c>
      <c r="R1108" s="29" t="s">
        <v>183</v>
      </c>
      <c r="S1108" s="29" t="s">
        <v>222</v>
      </c>
      <c r="T1108" s="30" t="n">
        <v>45997</v>
      </c>
      <c r="U1108" s="29" t="n">
        <v>2026</v>
      </c>
      <c r="V1108" s="29"/>
    </row>
    <row r="1109" customFormat="false" ht="15" hidden="false" customHeight="true" outlineLevel="0" collapsed="false">
      <c r="A1109" s="26" t="s">
        <v>5294</v>
      </c>
      <c r="B1109" s="26" t="n">
        <v>1105</v>
      </c>
      <c r="C1109" s="26" t="s">
        <v>5295</v>
      </c>
      <c r="D1109" s="26" t="s">
        <v>2153</v>
      </c>
      <c r="E1109" s="26" t="s">
        <v>267</v>
      </c>
      <c r="F1109" s="26" t="s">
        <v>5296</v>
      </c>
      <c r="G1109" s="27" t="n">
        <v>45314</v>
      </c>
      <c r="H1109" s="26" t="s">
        <v>177</v>
      </c>
      <c r="I1109" s="26" t="s">
        <v>1084</v>
      </c>
      <c r="J1109" s="26" t="s">
        <v>208</v>
      </c>
      <c r="K1109" s="28" t="n">
        <v>21</v>
      </c>
      <c r="L1109" s="28" t="n">
        <v>6.2</v>
      </c>
      <c r="M1109" s="26" t="s">
        <v>209</v>
      </c>
      <c r="N1109" s="26" t="n">
        <v>40</v>
      </c>
      <c r="O1109" s="26" t="s">
        <v>5297</v>
      </c>
      <c r="P1109" s="26" t="s">
        <v>5298</v>
      </c>
      <c r="Q1109" s="26" t="s">
        <v>170</v>
      </c>
      <c r="R1109" s="26" t="s">
        <v>171</v>
      </c>
      <c r="S1109" s="26" t="s">
        <v>172</v>
      </c>
      <c r="T1109" s="27" t="n">
        <v>46008</v>
      </c>
      <c r="U1109" s="26" t="n">
        <v>2026</v>
      </c>
      <c r="V1109" s="26"/>
    </row>
    <row r="1110" customFormat="false" ht="15" hidden="false" customHeight="true" outlineLevel="0" collapsed="false">
      <c r="A1110" s="29" t="s">
        <v>5299</v>
      </c>
      <c r="B1110" s="29" t="n">
        <v>1106</v>
      </c>
      <c r="C1110" s="29" t="s">
        <v>4449</v>
      </c>
      <c r="D1110" s="29" t="s">
        <v>2401</v>
      </c>
      <c r="E1110" s="29" t="s">
        <v>206</v>
      </c>
      <c r="F1110" s="29"/>
      <c r="G1110" s="30" t="n">
        <v>45314</v>
      </c>
      <c r="H1110" s="29" t="s">
        <v>177</v>
      </c>
      <c r="I1110" s="29" t="s">
        <v>4387</v>
      </c>
      <c r="J1110" s="29" t="s">
        <v>218</v>
      </c>
      <c r="K1110" s="31" t="n">
        <v>35.4</v>
      </c>
      <c r="L1110" s="31" t="n">
        <v>11.7</v>
      </c>
      <c r="M1110" s="29" t="s">
        <v>179</v>
      </c>
      <c r="N1110" s="29" t="n">
        <v>45</v>
      </c>
      <c r="O1110" s="29" t="s">
        <v>5300</v>
      </c>
      <c r="P1110" s="29" t="s">
        <v>5301</v>
      </c>
      <c r="Q1110" s="29" t="s">
        <v>182</v>
      </c>
      <c r="R1110" s="29" t="s">
        <v>183</v>
      </c>
      <c r="S1110" s="29" t="s">
        <v>184</v>
      </c>
      <c r="T1110" s="30" t="n">
        <v>45996</v>
      </c>
      <c r="U1110" s="29" t="n">
        <v>2026</v>
      </c>
      <c r="V1110" s="29"/>
    </row>
    <row r="1111" customFormat="false" ht="15" hidden="false" customHeight="true" outlineLevel="0" collapsed="false">
      <c r="A1111" s="26" t="s">
        <v>5302</v>
      </c>
      <c r="B1111" s="26" t="n">
        <v>1107</v>
      </c>
      <c r="C1111" s="26" t="s">
        <v>5303</v>
      </c>
      <c r="D1111" s="26" t="s">
        <v>388</v>
      </c>
      <c r="E1111" s="26" t="s">
        <v>226</v>
      </c>
      <c r="F1111" s="26" t="s">
        <v>5304</v>
      </c>
      <c r="G1111" s="27" t="n">
        <v>45315</v>
      </c>
      <c r="H1111" s="26" t="s">
        <v>177</v>
      </c>
      <c r="I1111" s="26" t="s">
        <v>451</v>
      </c>
      <c r="J1111" s="26" t="s">
        <v>198</v>
      </c>
      <c r="K1111" s="28" t="n">
        <v>26.7</v>
      </c>
      <c r="L1111" s="28" t="n">
        <v>7.6</v>
      </c>
      <c r="M1111" s="26" t="s">
        <v>179</v>
      </c>
      <c r="N1111" s="26" t="n">
        <v>28</v>
      </c>
      <c r="O1111" s="26" t="s">
        <v>5305</v>
      </c>
      <c r="P1111" s="26" t="s">
        <v>5306</v>
      </c>
      <c r="Q1111" s="26" t="s">
        <v>461</v>
      </c>
      <c r="R1111" s="26" t="s">
        <v>183</v>
      </c>
      <c r="S1111" s="26" t="s">
        <v>462</v>
      </c>
      <c r="T1111" s="27" t="n">
        <v>46011</v>
      </c>
      <c r="U1111" s="26" t="n">
        <v>2026</v>
      </c>
      <c r="V1111" s="26"/>
    </row>
    <row r="1112" customFormat="false" ht="15" hidden="false" customHeight="true" outlineLevel="0" collapsed="false">
      <c r="A1112" s="29" t="s">
        <v>5307</v>
      </c>
      <c r="B1112" s="29" t="n">
        <v>1108</v>
      </c>
      <c r="C1112" s="29" t="s">
        <v>549</v>
      </c>
      <c r="D1112" s="29" t="s">
        <v>933</v>
      </c>
      <c r="E1112" s="29" t="s">
        <v>267</v>
      </c>
      <c r="F1112" s="29" t="s">
        <v>5308</v>
      </c>
      <c r="G1112" s="30" t="n">
        <v>45315</v>
      </c>
      <c r="H1112" s="29" t="s">
        <v>295</v>
      </c>
      <c r="I1112" s="29" t="s">
        <v>4762</v>
      </c>
      <c r="J1112" s="29" t="s">
        <v>208</v>
      </c>
      <c r="K1112" s="31" t="n">
        <v>35.2</v>
      </c>
      <c r="L1112" s="31" t="n">
        <v>12.6</v>
      </c>
      <c r="M1112" s="29" t="s">
        <v>209</v>
      </c>
      <c r="N1112" s="29" t="n">
        <v>45</v>
      </c>
      <c r="O1112" s="29" t="s">
        <v>5309</v>
      </c>
      <c r="P1112" s="29" t="s">
        <v>5310</v>
      </c>
      <c r="Q1112" s="29" t="s">
        <v>252</v>
      </c>
      <c r="R1112" s="29" t="s">
        <v>171</v>
      </c>
      <c r="S1112" s="29" t="s">
        <v>253</v>
      </c>
      <c r="T1112" s="30" t="n">
        <v>46007</v>
      </c>
      <c r="U1112" s="29" t="n">
        <v>2026</v>
      </c>
      <c r="V1112" s="29"/>
    </row>
    <row r="1113" customFormat="false" ht="15" hidden="false" customHeight="true" outlineLevel="0" collapsed="false">
      <c r="A1113" s="26" t="s">
        <v>5311</v>
      </c>
      <c r="B1113" s="26" t="n">
        <v>1109</v>
      </c>
      <c r="C1113" s="26" t="s">
        <v>2028</v>
      </c>
      <c r="D1113" s="26" t="s">
        <v>4828</v>
      </c>
      <c r="E1113" s="26" t="s">
        <v>162</v>
      </c>
      <c r="F1113" s="26" t="s">
        <v>5312</v>
      </c>
      <c r="G1113" s="27" t="n">
        <v>45315</v>
      </c>
      <c r="H1113" s="26" t="s">
        <v>177</v>
      </c>
      <c r="I1113" s="26" t="s">
        <v>2789</v>
      </c>
      <c r="J1113" s="26" t="s">
        <v>345</v>
      </c>
      <c r="K1113" s="28" t="n">
        <v>31.6</v>
      </c>
      <c r="L1113" s="28" t="n">
        <v>9.4</v>
      </c>
      <c r="M1113" s="26" t="s">
        <v>199</v>
      </c>
      <c r="N1113" s="26" t="n">
        <v>45</v>
      </c>
      <c r="O1113" s="26" t="s">
        <v>5313</v>
      </c>
      <c r="P1113" s="26" t="s">
        <v>5314</v>
      </c>
      <c r="Q1113" s="26" t="s">
        <v>338</v>
      </c>
      <c r="R1113" s="26" t="s">
        <v>171</v>
      </c>
      <c r="S1113" s="26" t="s">
        <v>339</v>
      </c>
      <c r="T1113" s="27" t="n">
        <v>46003</v>
      </c>
      <c r="U1113" s="26" t="n">
        <v>2026</v>
      </c>
      <c r="V1113" s="26"/>
    </row>
    <row r="1114" customFormat="false" ht="15" hidden="false" customHeight="true" outlineLevel="0" collapsed="false">
      <c r="A1114" s="29" t="s">
        <v>5315</v>
      </c>
      <c r="B1114" s="29" t="n">
        <v>1110</v>
      </c>
      <c r="C1114" s="29" t="s">
        <v>4760</v>
      </c>
      <c r="D1114" s="29" t="s">
        <v>1596</v>
      </c>
      <c r="E1114" s="29" t="s">
        <v>206</v>
      </c>
      <c r="F1114" s="29"/>
      <c r="G1114" s="30" t="n">
        <v>45317</v>
      </c>
      <c r="H1114" s="29" t="s">
        <v>177</v>
      </c>
      <c r="I1114" s="29" t="s">
        <v>4046</v>
      </c>
      <c r="J1114" s="29" t="s">
        <v>345</v>
      </c>
      <c r="K1114" s="31" t="n">
        <v>59.4</v>
      </c>
      <c r="L1114" s="31" t="n">
        <v>20.7</v>
      </c>
      <c r="M1114" s="29" t="s">
        <v>209</v>
      </c>
      <c r="N1114" s="29" t="n">
        <v>50</v>
      </c>
      <c r="O1114" s="29" t="s">
        <v>5316</v>
      </c>
      <c r="P1114" s="29" t="s">
        <v>5317</v>
      </c>
      <c r="Q1114" s="29" t="s">
        <v>240</v>
      </c>
      <c r="R1114" s="29" t="s">
        <v>171</v>
      </c>
      <c r="S1114" s="29" t="s">
        <v>241</v>
      </c>
      <c r="T1114" s="30" t="n">
        <v>45996</v>
      </c>
      <c r="U1114" s="29" t="n">
        <v>2026</v>
      </c>
      <c r="V1114" s="29"/>
    </row>
    <row r="1115" customFormat="false" ht="15" hidden="false" customHeight="true" outlineLevel="0" collapsed="false">
      <c r="A1115" s="26" t="s">
        <v>5318</v>
      </c>
      <c r="B1115" s="26" t="n">
        <v>1111</v>
      </c>
      <c r="C1115" s="26" t="s">
        <v>1236</v>
      </c>
      <c r="D1115" s="26" t="s">
        <v>3051</v>
      </c>
      <c r="E1115" s="26" t="s">
        <v>162</v>
      </c>
      <c r="F1115" s="26" t="s">
        <v>1238</v>
      </c>
      <c r="G1115" s="27" t="n">
        <v>45317</v>
      </c>
      <c r="H1115" s="26" t="s">
        <v>177</v>
      </c>
      <c r="I1115" s="26" t="s">
        <v>3378</v>
      </c>
      <c r="J1115" s="26" t="s">
        <v>166</v>
      </c>
      <c r="K1115" s="28" t="n">
        <v>50.1</v>
      </c>
      <c r="L1115" s="28" t="n">
        <v>17.3</v>
      </c>
      <c r="M1115" s="26" t="s">
        <v>167</v>
      </c>
      <c r="N1115" s="26" t="n">
        <v>28</v>
      </c>
      <c r="O1115" s="26" t="s">
        <v>5319</v>
      </c>
      <c r="P1115" s="26" t="s">
        <v>5320</v>
      </c>
      <c r="Q1115" s="26" t="s">
        <v>454</v>
      </c>
      <c r="R1115" s="26" t="s">
        <v>171</v>
      </c>
      <c r="S1115" s="26" t="s">
        <v>455</v>
      </c>
      <c r="T1115" s="27" t="n">
        <v>46014</v>
      </c>
      <c r="U1115" s="26" t="n">
        <v>2026</v>
      </c>
      <c r="V1115" s="26"/>
    </row>
    <row r="1116" customFormat="false" ht="15" hidden="false" customHeight="true" outlineLevel="0" collapsed="false">
      <c r="A1116" s="29" t="s">
        <v>5321</v>
      </c>
      <c r="B1116" s="29" t="n">
        <v>1112</v>
      </c>
      <c r="C1116" s="29" t="s">
        <v>851</v>
      </c>
      <c r="D1116" s="29" t="s">
        <v>5322</v>
      </c>
      <c r="E1116" s="29" t="s">
        <v>311</v>
      </c>
      <c r="F1116" s="29" t="s">
        <v>5008</v>
      </c>
      <c r="G1116" s="30" t="n">
        <v>45319</v>
      </c>
      <c r="H1116" s="29" t="s">
        <v>177</v>
      </c>
      <c r="I1116" s="29" t="s">
        <v>1943</v>
      </c>
      <c r="J1116" s="29" t="s">
        <v>208</v>
      </c>
      <c r="K1116" s="31" t="n">
        <v>36.8</v>
      </c>
      <c r="L1116" s="31" t="n">
        <v>12.3</v>
      </c>
      <c r="M1116" s="29" t="s">
        <v>179</v>
      </c>
      <c r="N1116" s="29" t="n">
        <v>45</v>
      </c>
      <c r="O1116" s="29" t="s">
        <v>5323</v>
      </c>
      <c r="P1116" s="29" t="s">
        <v>5324</v>
      </c>
      <c r="Q1116" s="29" t="s">
        <v>221</v>
      </c>
      <c r="R1116" s="29" t="s">
        <v>183</v>
      </c>
      <c r="S1116" s="29" t="s">
        <v>222</v>
      </c>
      <c r="T1116" s="30" t="n">
        <v>45994</v>
      </c>
      <c r="U1116" s="29" t="n">
        <v>2026</v>
      </c>
      <c r="V1116" s="29"/>
    </row>
    <row r="1117" customFormat="false" ht="15" hidden="false" customHeight="true" outlineLevel="0" collapsed="false">
      <c r="A1117" s="26" t="s">
        <v>5325</v>
      </c>
      <c r="B1117" s="26" t="n">
        <v>1113</v>
      </c>
      <c r="C1117" s="26" t="s">
        <v>543</v>
      </c>
      <c r="D1117" s="26" t="s">
        <v>2124</v>
      </c>
      <c r="E1117" s="26" t="s">
        <v>188</v>
      </c>
      <c r="F1117" s="26"/>
      <c r="G1117" s="27" t="n">
        <v>45319</v>
      </c>
      <c r="H1117" s="26" t="s">
        <v>177</v>
      </c>
      <c r="I1117" s="26" t="s">
        <v>1044</v>
      </c>
      <c r="J1117" s="26" t="s">
        <v>248</v>
      </c>
      <c r="K1117" s="28" t="n">
        <v>33.7</v>
      </c>
      <c r="L1117" s="28" t="n">
        <v>10.2</v>
      </c>
      <c r="M1117" s="26" t="s">
        <v>276</v>
      </c>
      <c r="N1117" s="26" t="n">
        <v>36</v>
      </c>
      <c r="O1117" s="26" t="s">
        <v>5326</v>
      </c>
      <c r="P1117" s="26" t="s">
        <v>5327</v>
      </c>
      <c r="Q1117" s="26" t="s">
        <v>338</v>
      </c>
      <c r="R1117" s="26" t="s">
        <v>171</v>
      </c>
      <c r="S1117" s="26" t="s">
        <v>339</v>
      </c>
      <c r="T1117" s="27" t="n">
        <v>46007</v>
      </c>
      <c r="U1117" s="26" t="n">
        <v>2026</v>
      </c>
      <c r="V1117" s="26"/>
    </row>
    <row r="1118" customFormat="false" ht="15" hidden="false" customHeight="true" outlineLevel="0" collapsed="false">
      <c r="A1118" s="29" t="s">
        <v>5328</v>
      </c>
      <c r="B1118" s="29" t="n">
        <v>1114</v>
      </c>
      <c r="C1118" s="29" t="s">
        <v>724</v>
      </c>
      <c r="D1118" s="29" t="s">
        <v>2654</v>
      </c>
      <c r="E1118" s="29" t="s">
        <v>188</v>
      </c>
      <c r="F1118" s="29"/>
      <c r="G1118" s="30" t="n">
        <v>45319</v>
      </c>
      <c r="H1118" s="29" t="s">
        <v>177</v>
      </c>
      <c r="I1118" s="29" t="s">
        <v>969</v>
      </c>
      <c r="J1118" s="29" t="s">
        <v>166</v>
      </c>
      <c r="K1118" s="31" t="n">
        <v>47.3</v>
      </c>
      <c r="L1118" s="31" t="n">
        <v>15.6</v>
      </c>
      <c r="M1118" s="29" t="s">
        <v>209</v>
      </c>
      <c r="N1118" s="29" t="n">
        <v>36</v>
      </c>
      <c r="O1118" s="29" t="s">
        <v>5329</v>
      </c>
      <c r="P1118" s="29" t="s">
        <v>5330</v>
      </c>
      <c r="Q1118" s="29" t="s">
        <v>262</v>
      </c>
      <c r="R1118" s="29" t="s">
        <v>171</v>
      </c>
      <c r="S1118" s="29" t="s">
        <v>263</v>
      </c>
      <c r="T1118" s="30" t="n">
        <v>46002</v>
      </c>
      <c r="U1118" s="29" t="n">
        <v>2026</v>
      </c>
      <c r="V1118" s="29"/>
    </row>
    <row r="1119" customFormat="false" ht="15" hidden="false" customHeight="true" outlineLevel="0" collapsed="false">
      <c r="A1119" s="26" t="s">
        <v>5331</v>
      </c>
      <c r="B1119" s="26" t="n">
        <v>1115</v>
      </c>
      <c r="C1119" s="26" t="s">
        <v>1857</v>
      </c>
      <c r="D1119" s="26" t="s">
        <v>816</v>
      </c>
      <c r="E1119" s="26" t="s">
        <v>245</v>
      </c>
      <c r="F1119" s="26" t="s">
        <v>5332</v>
      </c>
      <c r="G1119" s="27" t="n">
        <v>45319</v>
      </c>
      <c r="H1119" s="26" t="s">
        <v>177</v>
      </c>
      <c r="I1119" s="26" t="s">
        <v>5333</v>
      </c>
      <c r="J1119" s="26" t="s">
        <v>248</v>
      </c>
      <c r="K1119" s="28" t="n">
        <v>53.7</v>
      </c>
      <c r="L1119" s="28" t="n">
        <v>17.9</v>
      </c>
      <c r="M1119" s="26" t="s">
        <v>276</v>
      </c>
      <c r="N1119" s="26" t="n">
        <v>50</v>
      </c>
      <c r="O1119" s="26" t="s">
        <v>5334</v>
      </c>
      <c r="P1119" s="26" t="s">
        <v>5335</v>
      </c>
      <c r="Q1119" s="26" t="s">
        <v>299</v>
      </c>
      <c r="R1119" s="26" t="s">
        <v>171</v>
      </c>
      <c r="S1119" s="26" t="s">
        <v>300</v>
      </c>
      <c r="T1119" s="27" t="n">
        <v>46015</v>
      </c>
      <c r="U1119" s="26" t="n">
        <v>2026</v>
      </c>
      <c r="V1119" s="26"/>
    </row>
    <row r="1120" customFormat="false" ht="15" hidden="false" customHeight="true" outlineLevel="0" collapsed="false">
      <c r="A1120" s="29" t="s">
        <v>5336</v>
      </c>
      <c r="B1120" s="29" t="n">
        <v>1116</v>
      </c>
      <c r="C1120" s="29" t="s">
        <v>851</v>
      </c>
      <c r="D1120" s="29" t="s">
        <v>684</v>
      </c>
      <c r="E1120" s="29" t="s">
        <v>206</v>
      </c>
      <c r="F1120" s="29"/>
      <c r="G1120" s="30" t="n">
        <v>45321</v>
      </c>
      <c r="H1120" s="29" t="s">
        <v>177</v>
      </c>
      <c r="I1120" s="29" t="s">
        <v>571</v>
      </c>
      <c r="J1120" s="29" t="s">
        <v>208</v>
      </c>
      <c r="K1120" s="31" t="n">
        <v>28.9</v>
      </c>
      <c r="L1120" s="31" t="n">
        <v>9</v>
      </c>
      <c r="M1120" s="29" t="s">
        <v>179</v>
      </c>
      <c r="N1120" s="29" t="n">
        <v>45</v>
      </c>
      <c r="O1120" s="29" t="s">
        <v>5337</v>
      </c>
      <c r="P1120" s="29" t="s">
        <v>5338</v>
      </c>
      <c r="Q1120" s="29" t="s">
        <v>252</v>
      </c>
      <c r="R1120" s="29" t="s">
        <v>171</v>
      </c>
      <c r="S1120" s="29" t="s">
        <v>253</v>
      </c>
      <c r="T1120" s="30" t="n">
        <v>45992</v>
      </c>
      <c r="U1120" s="29" t="n">
        <v>2026</v>
      </c>
      <c r="V1120" s="29"/>
    </row>
    <row r="1121" customFormat="false" ht="15" hidden="false" customHeight="true" outlineLevel="0" collapsed="false">
      <c r="A1121" s="26" t="s">
        <v>5339</v>
      </c>
      <c r="B1121" s="26" t="n">
        <v>1117</v>
      </c>
      <c r="C1121" s="26" t="s">
        <v>1165</v>
      </c>
      <c r="D1121" s="26" t="s">
        <v>256</v>
      </c>
      <c r="E1121" s="26" t="s">
        <v>267</v>
      </c>
      <c r="F1121" s="26" t="s">
        <v>5340</v>
      </c>
      <c r="G1121" s="27" t="n">
        <v>45322</v>
      </c>
      <c r="H1121" s="26" t="s">
        <v>177</v>
      </c>
      <c r="I1121" s="26" t="s">
        <v>777</v>
      </c>
      <c r="J1121" s="26" t="s">
        <v>218</v>
      </c>
      <c r="K1121" s="28" t="n">
        <v>24.8</v>
      </c>
      <c r="L1121" s="28" t="n">
        <v>7.4</v>
      </c>
      <c r="M1121" s="26" t="s">
        <v>276</v>
      </c>
      <c r="N1121" s="26" t="n">
        <v>24</v>
      </c>
      <c r="O1121" s="26" t="s">
        <v>5341</v>
      </c>
      <c r="P1121" s="26" t="s">
        <v>5342</v>
      </c>
      <c r="Q1121" s="26" t="s">
        <v>299</v>
      </c>
      <c r="R1121" s="26" t="s">
        <v>171</v>
      </c>
      <c r="S1121" s="26" t="s">
        <v>300</v>
      </c>
      <c r="T1121" s="27" t="n">
        <v>45993</v>
      </c>
      <c r="U1121" s="26" t="n">
        <v>2026</v>
      </c>
      <c r="V1121" s="26"/>
    </row>
    <row r="1122" customFormat="false" ht="15" hidden="false" customHeight="true" outlineLevel="0" collapsed="false">
      <c r="A1122" s="29" t="s">
        <v>5343</v>
      </c>
      <c r="B1122" s="29" t="n">
        <v>1118</v>
      </c>
      <c r="C1122" s="29" t="s">
        <v>2714</v>
      </c>
      <c r="D1122" s="29" t="s">
        <v>803</v>
      </c>
      <c r="E1122" s="29" t="s">
        <v>267</v>
      </c>
      <c r="F1122" s="29" t="s">
        <v>2716</v>
      </c>
      <c r="G1122" s="30" t="n">
        <v>45322</v>
      </c>
      <c r="H1122" s="29" t="s">
        <v>177</v>
      </c>
      <c r="I1122" s="29" t="s">
        <v>5344</v>
      </c>
      <c r="J1122" s="29" t="s">
        <v>248</v>
      </c>
      <c r="K1122" s="31" t="n">
        <v>55.4</v>
      </c>
      <c r="L1122" s="31" t="n">
        <v>18.2</v>
      </c>
      <c r="M1122" s="29" t="s">
        <v>209</v>
      </c>
      <c r="N1122" s="29" t="n">
        <v>45</v>
      </c>
      <c r="O1122" s="29" t="s">
        <v>5345</v>
      </c>
      <c r="P1122" s="29" t="s">
        <v>5346</v>
      </c>
      <c r="Q1122" s="29" t="s">
        <v>202</v>
      </c>
      <c r="R1122" s="29" t="s">
        <v>171</v>
      </c>
      <c r="S1122" s="29" t="s">
        <v>203</v>
      </c>
      <c r="T1122" s="30" t="n">
        <v>46007</v>
      </c>
      <c r="U1122" s="29" t="n">
        <v>2026</v>
      </c>
      <c r="V1122" s="29"/>
    </row>
    <row r="1123" customFormat="false" ht="15" hidden="false" customHeight="true" outlineLevel="0" collapsed="false">
      <c r="A1123" s="26" t="s">
        <v>5347</v>
      </c>
      <c r="B1123" s="26" t="n">
        <v>1119</v>
      </c>
      <c r="C1123" s="26" t="s">
        <v>5348</v>
      </c>
      <c r="D1123" s="26" t="s">
        <v>563</v>
      </c>
      <c r="E1123" s="26" t="s">
        <v>245</v>
      </c>
      <c r="F1123" s="26" t="s">
        <v>5349</v>
      </c>
      <c r="G1123" s="27" t="n">
        <v>45322</v>
      </c>
      <c r="H1123" s="26" t="s">
        <v>177</v>
      </c>
      <c r="I1123" s="26" t="s">
        <v>2869</v>
      </c>
      <c r="J1123" s="26" t="s">
        <v>166</v>
      </c>
      <c r="K1123" s="28" t="n">
        <v>57.3</v>
      </c>
      <c r="L1123" s="28" t="n">
        <v>17.3</v>
      </c>
      <c r="M1123" s="26" t="s">
        <v>179</v>
      </c>
      <c r="N1123" s="26" t="n">
        <v>32</v>
      </c>
      <c r="O1123" s="26" t="s">
        <v>5350</v>
      </c>
      <c r="P1123" s="26" t="s">
        <v>5351</v>
      </c>
      <c r="Q1123" s="26" t="s">
        <v>182</v>
      </c>
      <c r="R1123" s="26" t="s">
        <v>183</v>
      </c>
      <c r="S1123" s="26" t="s">
        <v>184</v>
      </c>
      <c r="T1123" s="27" t="n">
        <v>45998</v>
      </c>
      <c r="U1123" s="26" t="n">
        <v>2026</v>
      </c>
      <c r="V1123" s="26"/>
    </row>
    <row r="1124" customFormat="false" ht="15" hidden="false" customHeight="true" outlineLevel="0" collapsed="false">
      <c r="A1124" s="29" t="s">
        <v>5352</v>
      </c>
      <c r="B1124" s="29" t="n">
        <v>1120</v>
      </c>
      <c r="C1124" s="29" t="s">
        <v>3573</v>
      </c>
      <c r="D1124" s="29" t="s">
        <v>5353</v>
      </c>
      <c r="E1124" s="29" t="s">
        <v>195</v>
      </c>
      <c r="F1124" s="29" t="s">
        <v>5354</v>
      </c>
      <c r="G1124" s="30" t="n">
        <v>45322</v>
      </c>
      <c r="H1124" s="29" t="s">
        <v>177</v>
      </c>
      <c r="I1124" s="29" t="s">
        <v>1106</v>
      </c>
      <c r="J1124" s="29" t="s">
        <v>166</v>
      </c>
      <c r="K1124" s="31" t="n">
        <v>26.7</v>
      </c>
      <c r="L1124" s="31" t="n">
        <v>8</v>
      </c>
      <c r="M1124" s="29" t="s">
        <v>179</v>
      </c>
      <c r="N1124" s="29" t="n">
        <v>50</v>
      </c>
      <c r="O1124" s="29" t="s">
        <v>5355</v>
      </c>
      <c r="P1124" s="29" t="s">
        <v>5356</v>
      </c>
      <c r="Q1124" s="29" t="s">
        <v>330</v>
      </c>
      <c r="R1124" s="29" t="s">
        <v>171</v>
      </c>
      <c r="S1124" s="29" t="s">
        <v>331</v>
      </c>
      <c r="T1124" s="30" t="n">
        <v>46017</v>
      </c>
      <c r="U1124" s="29" t="n">
        <v>2026</v>
      </c>
      <c r="V1124" s="29"/>
    </row>
    <row r="1125" customFormat="false" ht="15" hidden="false" customHeight="true" outlineLevel="0" collapsed="false">
      <c r="A1125" s="26" t="s">
        <v>5357</v>
      </c>
      <c r="B1125" s="26" t="n">
        <v>1121</v>
      </c>
      <c r="C1125" s="26" t="s">
        <v>983</v>
      </c>
      <c r="D1125" s="26" t="s">
        <v>910</v>
      </c>
      <c r="E1125" s="26" t="s">
        <v>188</v>
      </c>
      <c r="F1125" s="26"/>
      <c r="G1125" s="27" t="n">
        <v>45323</v>
      </c>
      <c r="H1125" s="26" t="s">
        <v>295</v>
      </c>
      <c r="I1125" s="26" t="s">
        <v>5358</v>
      </c>
      <c r="J1125" s="26" t="s">
        <v>345</v>
      </c>
      <c r="K1125" s="28" t="n">
        <v>51.5</v>
      </c>
      <c r="L1125" s="28" t="n">
        <v>17.6</v>
      </c>
      <c r="M1125" s="26" t="s">
        <v>179</v>
      </c>
      <c r="N1125" s="26" t="n">
        <v>24</v>
      </c>
      <c r="O1125" s="26" t="s">
        <v>5359</v>
      </c>
      <c r="P1125" s="26" t="s">
        <v>5360</v>
      </c>
      <c r="Q1125" s="26" t="s">
        <v>221</v>
      </c>
      <c r="R1125" s="26" t="s">
        <v>183</v>
      </c>
      <c r="S1125" s="26" t="s">
        <v>222</v>
      </c>
      <c r="T1125" s="27" t="n">
        <v>46016</v>
      </c>
      <c r="U1125" s="26" t="n">
        <v>2026</v>
      </c>
      <c r="V1125" s="26"/>
    </row>
    <row r="1126" customFormat="false" ht="15" hidden="false" customHeight="true" outlineLevel="0" collapsed="false">
      <c r="A1126" s="29" t="s">
        <v>5361</v>
      </c>
      <c r="B1126" s="29" t="n">
        <v>1122</v>
      </c>
      <c r="C1126" s="29" t="s">
        <v>2211</v>
      </c>
      <c r="D1126" s="29" t="s">
        <v>1688</v>
      </c>
      <c r="E1126" s="29" t="s">
        <v>311</v>
      </c>
      <c r="F1126" s="29" t="s">
        <v>5362</v>
      </c>
      <c r="G1126" s="30" t="n">
        <v>45324</v>
      </c>
      <c r="H1126" s="29" t="s">
        <v>177</v>
      </c>
      <c r="I1126" s="29" t="s">
        <v>1684</v>
      </c>
      <c r="J1126" s="29" t="s">
        <v>166</v>
      </c>
      <c r="K1126" s="31" t="n">
        <v>56.2</v>
      </c>
      <c r="L1126" s="31" t="n">
        <v>17.8</v>
      </c>
      <c r="M1126" s="29" t="s">
        <v>276</v>
      </c>
      <c r="N1126" s="29" t="n">
        <v>32</v>
      </c>
      <c r="O1126" s="29" t="s">
        <v>5363</v>
      </c>
      <c r="P1126" s="29" t="s">
        <v>5364</v>
      </c>
      <c r="Q1126" s="29" t="s">
        <v>170</v>
      </c>
      <c r="R1126" s="29" t="s">
        <v>171</v>
      </c>
      <c r="S1126" s="29" t="s">
        <v>172</v>
      </c>
      <c r="T1126" s="30" t="n">
        <v>46002</v>
      </c>
      <c r="U1126" s="29" t="n">
        <v>2026</v>
      </c>
      <c r="V1126" s="29"/>
    </row>
    <row r="1127" customFormat="false" ht="15" hidden="false" customHeight="true" outlineLevel="0" collapsed="false">
      <c r="A1127" s="26" t="s">
        <v>5365</v>
      </c>
      <c r="B1127" s="26" t="n">
        <v>1123</v>
      </c>
      <c r="C1127" s="26" t="s">
        <v>5366</v>
      </c>
      <c r="D1127" s="26" t="s">
        <v>525</v>
      </c>
      <c r="E1127" s="26" t="s">
        <v>188</v>
      </c>
      <c r="F1127" s="26"/>
      <c r="G1127" s="27" t="n">
        <v>45324</v>
      </c>
      <c r="H1127" s="26" t="s">
        <v>177</v>
      </c>
      <c r="I1127" s="26" t="s">
        <v>5367</v>
      </c>
      <c r="J1127" s="26" t="s">
        <v>208</v>
      </c>
      <c r="K1127" s="28" t="n">
        <v>37.3</v>
      </c>
      <c r="L1127" s="28" t="n">
        <v>12</v>
      </c>
      <c r="M1127" s="26" t="s">
        <v>179</v>
      </c>
      <c r="N1127" s="26" t="n">
        <v>36</v>
      </c>
      <c r="O1127" s="26" t="s">
        <v>5368</v>
      </c>
      <c r="P1127" s="26" t="s">
        <v>5369</v>
      </c>
      <c r="Q1127" s="26" t="s">
        <v>232</v>
      </c>
      <c r="R1127" s="26" t="s">
        <v>183</v>
      </c>
      <c r="S1127" s="26" t="s">
        <v>233</v>
      </c>
      <c r="T1127" s="27" t="n">
        <v>46004</v>
      </c>
      <c r="U1127" s="26" t="n">
        <v>2026</v>
      </c>
      <c r="V1127" s="26"/>
    </row>
    <row r="1128" customFormat="false" ht="15" hidden="false" customHeight="true" outlineLevel="0" collapsed="false">
      <c r="A1128" s="29" t="s">
        <v>5370</v>
      </c>
      <c r="B1128" s="29" t="n">
        <v>1124</v>
      </c>
      <c r="C1128" s="29" t="s">
        <v>5371</v>
      </c>
      <c r="D1128" s="29" t="s">
        <v>449</v>
      </c>
      <c r="E1128" s="29" t="s">
        <v>188</v>
      </c>
      <c r="F1128" s="29"/>
      <c r="G1128" s="30" t="n">
        <v>45324</v>
      </c>
      <c r="H1128" s="29" t="s">
        <v>177</v>
      </c>
      <c r="I1128" s="29" t="s">
        <v>5372</v>
      </c>
      <c r="J1128" s="29" t="s">
        <v>218</v>
      </c>
      <c r="K1128" s="31" t="n">
        <v>41.9</v>
      </c>
      <c r="L1128" s="31" t="n">
        <v>12.9</v>
      </c>
      <c r="M1128" s="29" t="s">
        <v>179</v>
      </c>
      <c r="N1128" s="29" t="n">
        <v>40</v>
      </c>
      <c r="O1128" s="29" t="s">
        <v>5373</v>
      </c>
      <c r="P1128" s="29" t="s">
        <v>5374</v>
      </c>
      <c r="Q1128" s="29" t="s">
        <v>212</v>
      </c>
      <c r="R1128" s="29" t="s">
        <v>171</v>
      </c>
      <c r="S1128" s="29" t="s">
        <v>213</v>
      </c>
      <c r="T1128" s="30" t="n">
        <v>46001</v>
      </c>
      <c r="U1128" s="29" t="n">
        <v>2026</v>
      </c>
      <c r="V1128" s="29"/>
    </row>
    <row r="1129" customFormat="false" ht="15" hidden="false" customHeight="true" outlineLevel="0" collapsed="false">
      <c r="A1129" s="26" t="s">
        <v>5375</v>
      </c>
      <c r="B1129" s="26" t="n">
        <v>1125</v>
      </c>
      <c r="C1129" s="26" t="s">
        <v>1840</v>
      </c>
      <c r="D1129" s="26" t="s">
        <v>5376</v>
      </c>
      <c r="E1129" s="26" t="s">
        <v>188</v>
      </c>
      <c r="F1129" s="26"/>
      <c r="G1129" s="27" t="n">
        <v>45324</v>
      </c>
      <c r="H1129" s="26" t="s">
        <v>177</v>
      </c>
      <c r="I1129" s="26" t="s">
        <v>2566</v>
      </c>
      <c r="J1129" s="26" t="s">
        <v>198</v>
      </c>
      <c r="K1129" s="28" t="n">
        <v>43.1</v>
      </c>
      <c r="L1129" s="28" t="n">
        <v>14.9</v>
      </c>
      <c r="M1129" s="26" t="s">
        <v>209</v>
      </c>
      <c r="N1129" s="26" t="n">
        <v>40</v>
      </c>
      <c r="O1129" s="26" t="s">
        <v>5377</v>
      </c>
      <c r="P1129" s="26" t="s">
        <v>5378</v>
      </c>
      <c r="Q1129" s="26" t="s">
        <v>170</v>
      </c>
      <c r="R1129" s="26" t="s">
        <v>171</v>
      </c>
      <c r="S1129" s="26" t="s">
        <v>172</v>
      </c>
      <c r="T1129" s="27" t="n">
        <v>46012</v>
      </c>
      <c r="U1129" s="26" t="n">
        <v>2026</v>
      </c>
      <c r="V1129" s="26"/>
    </row>
    <row r="1130" customFormat="false" ht="15" hidden="false" customHeight="true" outlineLevel="0" collapsed="false">
      <c r="A1130" s="29" t="s">
        <v>5379</v>
      </c>
      <c r="B1130" s="29" t="n">
        <v>1126</v>
      </c>
      <c r="C1130" s="29" t="s">
        <v>2570</v>
      </c>
      <c r="D1130" s="29" t="s">
        <v>287</v>
      </c>
      <c r="E1130" s="29" t="s">
        <v>206</v>
      </c>
      <c r="F1130" s="29"/>
      <c r="G1130" s="30" t="n">
        <v>45327</v>
      </c>
      <c r="H1130" s="29" t="s">
        <v>295</v>
      </c>
      <c r="I1130" s="29" t="s">
        <v>1519</v>
      </c>
      <c r="J1130" s="29" t="s">
        <v>166</v>
      </c>
      <c r="K1130" s="31" t="n">
        <v>57.8</v>
      </c>
      <c r="L1130" s="31" t="n">
        <v>19.7</v>
      </c>
      <c r="M1130" s="29" t="s">
        <v>209</v>
      </c>
      <c r="N1130" s="29" t="n">
        <v>32</v>
      </c>
      <c r="O1130" s="29" t="s">
        <v>5380</v>
      </c>
      <c r="P1130" s="29" t="s">
        <v>5381</v>
      </c>
      <c r="Q1130" s="29" t="s">
        <v>454</v>
      </c>
      <c r="R1130" s="29" t="s">
        <v>171</v>
      </c>
      <c r="S1130" s="29" t="s">
        <v>455</v>
      </c>
      <c r="T1130" s="30" t="n">
        <v>46001</v>
      </c>
      <c r="U1130" s="29" t="n">
        <v>2026</v>
      </c>
      <c r="V1130" s="29"/>
    </row>
    <row r="1131" customFormat="false" ht="15" hidden="false" customHeight="true" outlineLevel="0" collapsed="false">
      <c r="A1131" s="26" t="s">
        <v>5382</v>
      </c>
      <c r="B1131" s="26" t="n">
        <v>1127</v>
      </c>
      <c r="C1131" s="26" t="s">
        <v>1883</v>
      </c>
      <c r="D1131" s="26" t="s">
        <v>550</v>
      </c>
      <c r="E1131" s="26" t="s">
        <v>162</v>
      </c>
      <c r="F1131" s="26" t="s">
        <v>5383</v>
      </c>
      <c r="G1131" s="27" t="n">
        <v>45328</v>
      </c>
      <c r="H1131" s="26" t="s">
        <v>177</v>
      </c>
      <c r="I1131" s="26" t="s">
        <v>3671</v>
      </c>
      <c r="J1131" s="26" t="s">
        <v>208</v>
      </c>
      <c r="K1131" s="28" t="n">
        <v>40.1</v>
      </c>
      <c r="L1131" s="28" t="n">
        <v>13.8</v>
      </c>
      <c r="M1131" s="26" t="s">
        <v>900</v>
      </c>
      <c r="N1131" s="26" t="n">
        <v>24</v>
      </c>
      <c r="O1131" s="26" t="s">
        <v>5384</v>
      </c>
      <c r="P1131" s="26" t="s">
        <v>5385</v>
      </c>
      <c r="Q1131" s="26" t="s">
        <v>202</v>
      </c>
      <c r="R1131" s="26" t="s">
        <v>171</v>
      </c>
      <c r="S1131" s="26" t="s">
        <v>203</v>
      </c>
      <c r="T1131" s="27" t="n">
        <v>46013</v>
      </c>
      <c r="U1131" s="26" t="n">
        <v>2026</v>
      </c>
      <c r="V1131" s="26"/>
    </row>
    <row r="1132" customFormat="false" ht="15" hidden="false" customHeight="true" outlineLevel="0" collapsed="false">
      <c r="A1132" s="29" t="s">
        <v>5386</v>
      </c>
      <c r="B1132" s="29" t="n">
        <v>1128</v>
      </c>
      <c r="C1132" s="29" t="s">
        <v>2541</v>
      </c>
      <c r="D1132" s="29" t="s">
        <v>922</v>
      </c>
      <c r="E1132" s="29" t="s">
        <v>226</v>
      </c>
      <c r="F1132" s="29" t="s">
        <v>5387</v>
      </c>
      <c r="G1132" s="30" t="n">
        <v>45328</v>
      </c>
      <c r="H1132" s="29" t="s">
        <v>164</v>
      </c>
      <c r="I1132" s="29" t="s">
        <v>1733</v>
      </c>
      <c r="J1132" s="29" t="s">
        <v>270</v>
      </c>
      <c r="K1132" s="31" t="n">
        <v>46.5</v>
      </c>
      <c r="L1132" s="31" t="n">
        <v>15.8</v>
      </c>
      <c r="M1132" s="29" t="s">
        <v>209</v>
      </c>
      <c r="N1132" s="29" t="n">
        <v>32</v>
      </c>
      <c r="O1132" s="29" t="s">
        <v>5388</v>
      </c>
      <c r="P1132" s="29" t="s">
        <v>5389</v>
      </c>
      <c r="Q1132" s="29" t="s">
        <v>454</v>
      </c>
      <c r="R1132" s="29" t="s">
        <v>171</v>
      </c>
      <c r="S1132" s="29" t="s">
        <v>455</v>
      </c>
      <c r="T1132" s="29"/>
      <c r="U1132" s="29" t="n">
        <v>2022</v>
      </c>
      <c r="V1132" s="29"/>
    </row>
    <row r="1133" customFormat="false" ht="15" hidden="false" customHeight="true" outlineLevel="0" collapsed="false">
      <c r="A1133" s="26" t="s">
        <v>5390</v>
      </c>
      <c r="B1133" s="26" t="n">
        <v>1129</v>
      </c>
      <c r="C1133" s="26" t="s">
        <v>1755</v>
      </c>
      <c r="D1133" s="26" t="s">
        <v>512</v>
      </c>
      <c r="E1133" s="26" t="s">
        <v>267</v>
      </c>
      <c r="F1133" s="26" t="s">
        <v>1756</v>
      </c>
      <c r="G1133" s="27" t="n">
        <v>45328</v>
      </c>
      <c r="H1133" s="26" t="s">
        <v>177</v>
      </c>
      <c r="I1133" s="26" t="s">
        <v>5391</v>
      </c>
      <c r="J1133" s="26" t="s">
        <v>322</v>
      </c>
      <c r="K1133" s="28" t="n">
        <v>52.1</v>
      </c>
      <c r="L1133" s="28" t="n">
        <v>17.5</v>
      </c>
      <c r="M1133" s="26" t="s">
        <v>199</v>
      </c>
      <c r="N1133" s="26" t="n">
        <v>32</v>
      </c>
      <c r="O1133" s="26" t="s">
        <v>5392</v>
      </c>
      <c r="P1133" s="26" t="s">
        <v>5393</v>
      </c>
      <c r="Q1133" s="26" t="s">
        <v>461</v>
      </c>
      <c r="R1133" s="26" t="s">
        <v>183</v>
      </c>
      <c r="S1133" s="26" t="s">
        <v>462</v>
      </c>
      <c r="T1133" s="27" t="n">
        <v>45998</v>
      </c>
      <c r="U1133" s="26" t="n">
        <v>2026</v>
      </c>
      <c r="V1133" s="26"/>
    </row>
    <row r="1134" customFormat="false" ht="15" hidden="false" customHeight="true" outlineLevel="0" collapsed="false">
      <c r="A1134" s="29" t="s">
        <v>5394</v>
      </c>
      <c r="B1134" s="29" t="n">
        <v>1130</v>
      </c>
      <c r="C1134" s="29" t="s">
        <v>5199</v>
      </c>
      <c r="D1134" s="29" t="s">
        <v>4910</v>
      </c>
      <c r="E1134" s="29" t="s">
        <v>311</v>
      </c>
      <c r="F1134" s="29" t="s">
        <v>5395</v>
      </c>
      <c r="G1134" s="30" t="n">
        <v>45328</v>
      </c>
      <c r="H1134" s="29" t="s">
        <v>177</v>
      </c>
      <c r="I1134" s="29" t="s">
        <v>2024</v>
      </c>
      <c r="J1134" s="29" t="s">
        <v>166</v>
      </c>
      <c r="K1134" s="31" t="n">
        <v>45.8</v>
      </c>
      <c r="L1134" s="31" t="n">
        <v>15.7</v>
      </c>
      <c r="M1134" s="29" t="s">
        <v>209</v>
      </c>
      <c r="N1134" s="29" t="n">
        <v>28</v>
      </c>
      <c r="O1134" s="29" t="s">
        <v>5396</v>
      </c>
      <c r="P1134" s="29" t="s">
        <v>5397</v>
      </c>
      <c r="Q1134" s="29" t="s">
        <v>170</v>
      </c>
      <c r="R1134" s="29" t="s">
        <v>171</v>
      </c>
      <c r="S1134" s="29" t="s">
        <v>172</v>
      </c>
      <c r="T1134" s="30" t="n">
        <v>46002</v>
      </c>
      <c r="U1134" s="29" t="n">
        <v>2026</v>
      </c>
      <c r="V1134" s="29"/>
    </row>
    <row r="1135" customFormat="false" ht="15" hidden="false" customHeight="true" outlineLevel="0" collapsed="false">
      <c r="A1135" s="26" t="s">
        <v>5398</v>
      </c>
      <c r="B1135" s="26" t="n">
        <v>1131</v>
      </c>
      <c r="C1135" s="26" t="s">
        <v>982</v>
      </c>
      <c r="D1135" s="26" t="s">
        <v>1127</v>
      </c>
      <c r="E1135" s="26" t="s">
        <v>162</v>
      </c>
      <c r="F1135" s="26" t="s">
        <v>5135</v>
      </c>
      <c r="G1135" s="27" t="n">
        <v>45328</v>
      </c>
      <c r="H1135" s="26" t="s">
        <v>177</v>
      </c>
      <c r="I1135" s="26" t="s">
        <v>3175</v>
      </c>
      <c r="J1135" s="26" t="s">
        <v>248</v>
      </c>
      <c r="K1135" s="28" t="n">
        <v>59.7</v>
      </c>
      <c r="L1135" s="28" t="n">
        <v>20.9</v>
      </c>
      <c r="M1135" s="26" t="s">
        <v>179</v>
      </c>
      <c r="N1135" s="26" t="n">
        <v>28</v>
      </c>
      <c r="O1135" s="26" t="s">
        <v>5399</v>
      </c>
      <c r="P1135" s="26" t="s">
        <v>5400</v>
      </c>
      <c r="Q1135" s="26" t="s">
        <v>454</v>
      </c>
      <c r="R1135" s="26" t="s">
        <v>171</v>
      </c>
      <c r="S1135" s="26" t="s">
        <v>455</v>
      </c>
      <c r="T1135" s="27" t="n">
        <v>46000</v>
      </c>
      <c r="U1135" s="26" t="n">
        <v>2026</v>
      </c>
      <c r="V1135" s="26"/>
    </row>
    <row r="1136" customFormat="false" ht="15" hidden="false" customHeight="true" outlineLevel="0" collapsed="false">
      <c r="A1136" s="29" t="s">
        <v>5401</v>
      </c>
      <c r="B1136" s="29" t="n">
        <v>1132</v>
      </c>
      <c r="C1136" s="29" t="s">
        <v>3065</v>
      </c>
      <c r="D1136" s="29" t="s">
        <v>394</v>
      </c>
      <c r="E1136" s="29" t="s">
        <v>195</v>
      </c>
      <c r="F1136" s="29" t="s">
        <v>5402</v>
      </c>
      <c r="G1136" s="30" t="n">
        <v>45329</v>
      </c>
      <c r="H1136" s="29" t="s">
        <v>177</v>
      </c>
      <c r="I1136" s="29" t="s">
        <v>929</v>
      </c>
      <c r="J1136" s="29" t="s">
        <v>208</v>
      </c>
      <c r="K1136" s="31" t="n">
        <v>46.7</v>
      </c>
      <c r="L1136" s="31" t="n">
        <v>14.2</v>
      </c>
      <c r="M1136" s="29" t="s">
        <v>199</v>
      </c>
      <c r="N1136" s="29" t="n">
        <v>28</v>
      </c>
      <c r="O1136" s="29" t="s">
        <v>5403</v>
      </c>
      <c r="P1136" s="29" t="s">
        <v>5404</v>
      </c>
      <c r="Q1136" s="29" t="s">
        <v>252</v>
      </c>
      <c r="R1136" s="29" t="s">
        <v>171</v>
      </c>
      <c r="S1136" s="29" t="s">
        <v>253</v>
      </c>
      <c r="T1136" s="30" t="n">
        <v>45998</v>
      </c>
      <c r="U1136" s="29" t="n">
        <v>2026</v>
      </c>
      <c r="V1136" s="29"/>
    </row>
    <row r="1137" customFormat="false" ht="15" hidden="false" customHeight="true" outlineLevel="0" collapsed="false">
      <c r="A1137" s="26" t="s">
        <v>5405</v>
      </c>
      <c r="B1137" s="26" t="n">
        <v>1133</v>
      </c>
      <c r="C1137" s="26" t="s">
        <v>5406</v>
      </c>
      <c r="D1137" s="26" t="s">
        <v>582</v>
      </c>
      <c r="E1137" s="26" t="s">
        <v>188</v>
      </c>
      <c r="F1137" s="26"/>
      <c r="G1137" s="27" t="n">
        <v>45330</v>
      </c>
      <c r="H1137" s="26" t="s">
        <v>177</v>
      </c>
      <c r="I1137" s="26" t="s">
        <v>2659</v>
      </c>
      <c r="J1137" s="26" t="s">
        <v>198</v>
      </c>
      <c r="K1137" s="28" t="n">
        <v>51.3</v>
      </c>
      <c r="L1137" s="28" t="n">
        <v>14.8</v>
      </c>
      <c r="M1137" s="26" t="s">
        <v>209</v>
      </c>
      <c r="N1137" s="26" t="n">
        <v>45</v>
      </c>
      <c r="O1137" s="26" t="s">
        <v>5407</v>
      </c>
      <c r="P1137" s="26"/>
      <c r="Q1137" s="26" t="s">
        <v>202</v>
      </c>
      <c r="R1137" s="26" t="s">
        <v>171</v>
      </c>
      <c r="S1137" s="26" t="s">
        <v>203</v>
      </c>
      <c r="T1137" s="27" t="n">
        <v>46010</v>
      </c>
      <c r="U1137" s="26" t="n">
        <v>2026</v>
      </c>
      <c r="V1137" s="26"/>
    </row>
    <row r="1138" customFormat="false" ht="15" hidden="false" customHeight="true" outlineLevel="0" collapsed="false">
      <c r="A1138" s="29" t="s">
        <v>5408</v>
      </c>
      <c r="B1138" s="29" t="n">
        <v>1134</v>
      </c>
      <c r="C1138" s="29" t="s">
        <v>939</v>
      </c>
      <c r="D1138" s="29" t="s">
        <v>483</v>
      </c>
      <c r="E1138" s="29" t="s">
        <v>188</v>
      </c>
      <c r="F1138" s="29"/>
      <c r="G1138" s="30" t="n">
        <v>45330</v>
      </c>
      <c r="H1138" s="29" t="s">
        <v>177</v>
      </c>
      <c r="I1138" s="29" t="s">
        <v>720</v>
      </c>
      <c r="J1138" s="29" t="s">
        <v>259</v>
      </c>
      <c r="K1138" s="31" t="n">
        <v>24.1</v>
      </c>
      <c r="L1138" s="31" t="n">
        <v>6.9</v>
      </c>
      <c r="M1138" s="29" t="s">
        <v>179</v>
      </c>
      <c r="N1138" s="29" t="n">
        <v>45</v>
      </c>
      <c r="O1138" s="29" t="s">
        <v>5409</v>
      </c>
      <c r="P1138" s="29" t="s">
        <v>5410</v>
      </c>
      <c r="Q1138" s="29" t="s">
        <v>221</v>
      </c>
      <c r="R1138" s="29" t="s">
        <v>183</v>
      </c>
      <c r="S1138" s="29" t="s">
        <v>222</v>
      </c>
      <c r="T1138" s="30" t="n">
        <v>46003</v>
      </c>
      <c r="U1138" s="29" t="n">
        <v>2026</v>
      </c>
      <c r="V1138" s="29"/>
    </row>
    <row r="1139" customFormat="false" ht="15" hidden="false" customHeight="true" outlineLevel="0" collapsed="false">
      <c r="A1139" s="26" t="s">
        <v>5411</v>
      </c>
      <c r="B1139" s="26" t="n">
        <v>1135</v>
      </c>
      <c r="C1139" s="26" t="s">
        <v>3287</v>
      </c>
      <c r="D1139" s="26" t="s">
        <v>835</v>
      </c>
      <c r="E1139" s="26" t="s">
        <v>206</v>
      </c>
      <c r="F1139" s="26"/>
      <c r="G1139" s="27" t="n">
        <v>45330</v>
      </c>
      <c r="H1139" s="26" t="s">
        <v>177</v>
      </c>
      <c r="I1139" s="26" t="s">
        <v>344</v>
      </c>
      <c r="J1139" s="26" t="s">
        <v>383</v>
      </c>
      <c r="K1139" s="28" t="n">
        <v>27.6</v>
      </c>
      <c r="L1139" s="28" t="n">
        <v>9</v>
      </c>
      <c r="M1139" s="26" t="s">
        <v>209</v>
      </c>
      <c r="N1139" s="26" t="n">
        <v>32</v>
      </c>
      <c r="O1139" s="26" t="s">
        <v>5412</v>
      </c>
      <c r="P1139" s="26" t="s">
        <v>5413</v>
      </c>
      <c r="Q1139" s="26" t="s">
        <v>299</v>
      </c>
      <c r="R1139" s="26" t="s">
        <v>171</v>
      </c>
      <c r="S1139" s="26" t="s">
        <v>300</v>
      </c>
      <c r="T1139" s="27" t="n">
        <v>45998</v>
      </c>
      <c r="U1139" s="26" t="n">
        <v>2026</v>
      </c>
      <c r="V1139" s="26"/>
    </row>
    <row r="1140" customFormat="false" ht="15" hidden="false" customHeight="true" outlineLevel="0" collapsed="false">
      <c r="A1140" s="29" t="s">
        <v>5414</v>
      </c>
      <c r="B1140" s="29" t="n">
        <v>1136</v>
      </c>
      <c r="C1140" s="29" t="s">
        <v>333</v>
      </c>
      <c r="D1140" s="29" t="s">
        <v>293</v>
      </c>
      <c r="E1140" s="29" t="s">
        <v>188</v>
      </c>
      <c r="F1140" s="29"/>
      <c r="G1140" s="30" t="n">
        <v>45330</v>
      </c>
      <c r="H1140" s="29" t="s">
        <v>177</v>
      </c>
      <c r="I1140" s="29" t="s">
        <v>1066</v>
      </c>
      <c r="J1140" s="29" t="s">
        <v>198</v>
      </c>
      <c r="K1140" s="31" t="n">
        <v>20.8</v>
      </c>
      <c r="L1140" s="31" t="n">
        <v>6.3</v>
      </c>
      <c r="M1140" s="29" t="s">
        <v>179</v>
      </c>
      <c r="N1140" s="29" t="n">
        <v>24</v>
      </c>
      <c r="O1140" s="29" t="s">
        <v>5415</v>
      </c>
      <c r="P1140" s="29" t="s">
        <v>5416</v>
      </c>
      <c r="Q1140" s="29" t="s">
        <v>461</v>
      </c>
      <c r="R1140" s="29" t="s">
        <v>183</v>
      </c>
      <c r="S1140" s="29" t="s">
        <v>462</v>
      </c>
      <c r="T1140" s="30" t="n">
        <v>45996</v>
      </c>
      <c r="U1140" s="29" t="n">
        <v>2026</v>
      </c>
      <c r="V1140" s="29"/>
    </row>
    <row r="1141" customFormat="false" ht="15" hidden="false" customHeight="true" outlineLevel="0" collapsed="false">
      <c r="A1141" s="26" t="s">
        <v>5417</v>
      </c>
      <c r="B1141" s="26" t="n">
        <v>1137</v>
      </c>
      <c r="C1141" s="26" t="s">
        <v>5418</v>
      </c>
      <c r="D1141" s="26" t="s">
        <v>5419</v>
      </c>
      <c r="E1141" s="26" t="s">
        <v>226</v>
      </c>
      <c r="F1141" s="26" t="s">
        <v>5420</v>
      </c>
      <c r="G1141" s="27" t="n">
        <v>45330</v>
      </c>
      <c r="H1141" s="26" t="s">
        <v>177</v>
      </c>
      <c r="I1141" s="26" t="s">
        <v>565</v>
      </c>
      <c r="J1141" s="26" t="s">
        <v>208</v>
      </c>
      <c r="K1141" s="28" t="n">
        <v>43.1</v>
      </c>
      <c r="L1141" s="28" t="n">
        <v>13.4</v>
      </c>
      <c r="M1141" s="26" t="s">
        <v>179</v>
      </c>
      <c r="N1141" s="26" t="n">
        <v>28</v>
      </c>
      <c r="O1141" s="26" t="s">
        <v>5421</v>
      </c>
      <c r="P1141" s="26" t="s">
        <v>5422</v>
      </c>
      <c r="Q1141" s="26" t="s">
        <v>202</v>
      </c>
      <c r="R1141" s="26" t="s">
        <v>171</v>
      </c>
      <c r="S1141" s="26" t="s">
        <v>203</v>
      </c>
      <c r="T1141" s="27" t="n">
        <v>45994</v>
      </c>
      <c r="U1141" s="26" t="n">
        <v>2026</v>
      </c>
      <c r="V1141" s="26"/>
    </row>
    <row r="1142" customFormat="false" ht="15" hidden="false" customHeight="true" outlineLevel="0" collapsed="false">
      <c r="A1142" s="29" t="s">
        <v>5423</v>
      </c>
      <c r="B1142" s="29" t="n">
        <v>1138</v>
      </c>
      <c r="C1142" s="29" t="s">
        <v>5424</v>
      </c>
      <c r="D1142" s="29" t="s">
        <v>437</v>
      </c>
      <c r="E1142" s="29" t="s">
        <v>311</v>
      </c>
      <c r="F1142" s="29" t="s">
        <v>5425</v>
      </c>
      <c r="G1142" s="30" t="n">
        <v>45331</v>
      </c>
      <c r="H1142" s="29" t="s">
        <v>177</v>
      </c>
      <c r="I1142" s="29" t="s">
        <v>2950</v>
      </c>
      <c r="J1142" s="29" t="s">
        <v>166</v>
      </c>
      <c r="K1142" s="31" t="n">
        <v>48</v>
      </c>
      <c r="L1142" s="31" t="n">
        <v>16.4</v>
      </c>
      <c r="M1142" s="29" t="s">
        <v>167</v>
      </c>
      <c r="N1142" s="29" t="n">
        <v>32</v>
      </c>
      <c r="O1142" s="29" t="s">
        <v>5426</v>
      </c>
      <c r="P1142" s="29" t="s">
        <v>5427</v>
      </c>
      <c r="Q1142" s="29" t="s">
        <v>232</v>
      </c>
      <c r="R1142" s="29" t="s">
        <v>183</v>
      </c>
      <c r="S1142" s="29" t="s">
        <v>233</v>
      </c>
      <c r="T1142" s="30" t="n">
        <v>46009</v>
      </c>
      <c r="U1142" s="29" t="n">
        <v>2026</v>
      </c>
      <c r="V1142" s="29"/>
    </row>
    <row r="1143" customFormat="false" ht="15" hidden="false" customHeight="true" outlineLevel="0" collapsed="false">
      <c r="A1143" s="26" t="s">
        <v>5428</v>
      </c>
      <c r="B1143" s="26" t="n">
        <v>1139</v>
      </c>
      <c r="C1143" s="26" t="s">
        <v>648</v>
      </c>
      <c r="D1143" s="26" t="s">
        <v>362</v>
      </c>
      <c r="E1143" s="26" t="s">
        <v>206</v>
      </c>
      <c r="F1143" s="26"/>
      <c r="G1143" s="27" t="n">
        <v>45331</v>
      </c>
      <c r="H1143" s="26" t="s">
        <v>177</v>
      </c>
      <c r="I1143" s="26" t="s">
        <v>685</v>
      </c>
      <c r="J1143" s="26" t="s">
        <v>198</v>
      </c>
      <c r="K1143" s="28" t="n">
        <v>52.5</v>
      </c>
      <c r="L1143" s="28" t="n">
        <v>15.1</v>
      </c>
      <c r="M1143" s="26" t="s">
        <v>199</v>
      </c>
      <c r="N1143" s="26" t="n">
        <v>32</v>
      </c>
      <c r="O1143" s="26" t="s">
        <v>5429</v>
      </c>
      <c r="P1143" s="26" t="s">
        <v>5430</v>
      </c>
      <c r="Q1143" s="26" t="s">
        <v>454</v>
      </c>
      <c r="R1143" s="26" t="s">
        <v>171</v>
      </c>
      <c r="S1143" s="26" t="s">
        <v>455</v>
      </c>
      <c r="T1143" s="27" t="n">
        <v>46002</v>
      </c>
      <c r="U1143" s="26" t="n">
        <v>2026</v>
      </c>
      <c r="V1143" s="26"/>
    </row>
    <row r="1144" customFormat="false" ht="15" hidden="false" customHeight="true" outlineLevel="0" collapsed="false">
      <c r="A1144" s="29" t="s">
        <v>5431</v>
      </c>
      <c r="B1144" s="29" t="n">
        <v>1140</v>
      </c>
      <c r="C1144" s="29" t="s">
        <v>318</v>
      </c>
      <c r="D1144" s="29" t="s">
        <v>1301</v>
      </c>
      <c r="E1144" s="29" t="s">
        <v>245</v>
      </c>
      <c r="F1144" s="29" t="s">
        <v>1852</v>
      </c>
      <c r="G1144" s="30" t="n">
        <v>45332</v>
      </c>
      <c r="H1144" s="29" t="s">
        <v>1033</v>
      </c>
      <c r="I1144" s="29" t="s">
        <v>1343</v>
      </c>
      <c r="J1144" s="29" t="s">
        <v>198</v>
      </c>
      <c r="K1144" s="31" t="n">
        <v>25.3</v>
      </c>
      <c r="L1144" s="31" t="n">
        <v>7.2</v>
      </c>
      <c r="M1144" s="29" t="s">
        <v>179</v>
      </c>
      <c r="N1144" s="29" t="n">
        <v>40</v>
      </c>
      <c r="O1144" s="29" t="s">
        <v>5432</v>
      </c>
      <c r="P1144" s="29" t="s">
        <v>5433</v>
      </c>
      <c r="Q1144" s="29" t="s">
        <v>182</v>
      </c>
      <c r="R1144" s="29" t="s">
        <v>183</v>
      </c>
      <c r="S1144" s="29" t="s">
        <v>184</v>
      </c>
      <c r="T1144" s="30" t="n">
        <v>46013</v>
      </c>
      <c r="U1144" s="29" t="n">
        <v>2026</v>
      </c>
      <c r="V1144" s="29"/>
    </row>
    <row r="1145" customFormat="false" ht="15" hidden="false" customHeight="true" outlineLevel="0" collapsed="false">
      <c r="A1145" s="26" t="s">
        <v>5434</v>
      </c>
      <c r="B1145" s="26" t="n">
        <v>1141</v>
      </c>
      <c r="C1145" s="26" t="s">
        <v>648</v>
      </c>
      <c r="D1145" s="26" t="s">
        <v>1166</v>
      </c>
      <c r="E1145" s="26" t="s">
        <v>188</v>
      </c>
      <c r="F1145" s="26"/>
      <c r="G1145" s="27" t="n">
        <v>45332</v>
      </c>
      <c r="H1145" s="26" t="s">
        <v>1033</v>
      </c>
      <c r="I1145" s="26" t="s">
        <v>5435</v>
      </c>
      <c r="J1145" s="26" t="s">
        <v>259</v>
      </c>
      <c r="K1145" s="28" t="n">
        <v>34.5</v>
      </c>
      <c r="L1145" s="28" t="n">
        <v>11.4</v>
      </c>
      <c r="M1145" s="26" t="s">
        <v>199</v>
      </c>
      <c r="N1145" s="26" t="n">
        <v>50</v>
      </c>
      <c r="O1145" s="26" t="s">
        <v>5436</v>
      </c>
      <c r="P1145" s="26" t="s">
        <v>5437</v>
      </c>
      <c r="Q1145" s="26" t="s">
        <v>454</v>
      </c>
      <c r="R1145" s="26" t="s">
        <v>171</v>
      </c>
      <c r="S1145" s="26" t="s">
        <v>455</v>
      </c>
      <c r="T1145" s="27" t="n">
        <v>46009</v>
      </c>
      <c r="U1145" s="26" t="n">
        <v>2026</v>
      </c>
      <c r="V1145" s="26"/>
    </row>
    <row r="1146" customFormat="false" ht="15" hidden="false" customHeight="true" outlineLevel="0" collapsed="false">
      <c r="A1146" s="29" t="s">
        <v>5438</v>
      </c>
      <c r="B1146" s="29" t="n">
        <v>1142</v>
      </c>
      <c r="C1146" s="29" t="s">
        <v>1474</v>
      </c>
      <c r="D1146" s="29" t="s">
        <v>661</v>
      </c>
      <c r="E1146" s="29" t="s">
        <v>206</v>
      </c>
      <c r="F1146" s="29"/>
      <c r="G1146" s="30" t="n">
        <v>45333</v>
      </c>
      <c r="H1146" s="29" t="s">
        <v>177</v>
      </c>
      <c r="I1146" s="29" t="s">
        <v>4091</v>
      </c>
      <c r="J1146" s="29" t="s">
        <v>208</v>
      </c>
      <c r="K1146" s="31" t="n">
        <v>42.3</v>
      </c>
      <c r="L1146" s="31" t="n">
        <v>13.3</v>
      </c>
      <c r="M1146" s="29" t="s">
        <v>167</v>
      </c>
      <c r="N1146" s="29" t="n">
        <v>28</v>
      </c>
      <c r="O1146" s="29" t="s">
        <v>5439</v>
      </c>
      <c r="P1146" s="29" t="s">
        <v>5440</v>
      </c>
      <c r="Q1146" s="29" t="s">
        <v>461</v>
      </c>
      <c r="R1146" s="29" t="s">
        <v>183</v>
      </c>
      <c r="S1146" s="29" t="s">
        <v>462</v>
      </c>
      <c r="T1146" s="30" t="n">
        <v>46016</v>
      </c>
      <c r="U1146" s="29" t="n">
        <v>2026</v>
      </c>
      <c r="V1146" s="29"/>
    </row>
    <row r="1147" customFormat="false" ht="15" hidden="false" customHeight="true" outlineLevel="0" collapsed="false">
      <c r="A1147" s="26" t="s">
        <v>5441</v>
      </c>
      <c r="B1147" s="26" t="n">
        <v>1143</v>
      </c>
      <c r="C1147" s="26" t="s">
        <v>1806</v>
      </c>
      <c r="D1147" s="26" t="s">
        <v>512</v>
      </c>
      <c r="E1147" s="26" t="s">
        <v>188</v>
      </c>
      <c r="F1147" s="26"/>
      <c r="G1147" s="27" t="n">
        <v>45334</v>
      </c>
      <c r="H1147" s="26" t="s">
        <v>177</v>
      </c>
      <c r="I1147" s="26" t="s">
        <v>1072</v>
      </c>
      <c r="J1147" s="26" t="s">
        <v>383</v>
      </c>
      <c r="K1147" s="28" t="n">
        <v>50.8</v>
      </c>
      <c r="L1147" s="28" t="n">
        <v>15.6</v>
      </c>
      <c r="M1147" s="26" t="s">
        <v>209</v>
      </c>
      <c r="N1147" s="26" t="n">
        <v>45</v>
      </c>
      <c r="O1147" s="26" t="s">
        <v>5442</v>
      </c>
      <c r="P1147" s="26" t="s">
        <v>5443</v>
      </c>
      <c r="Q1147" s="26" t="s">
        <v>212</v>
      </c>
      <c r="R1147" s="26" t="s">
        <v>171</v>
      </c>
      <c r="S1147" s="26" t="s">
        <v>213</v>
      </c>
      <c r="T1147" s="27" t="n">
        <v>45995</v>
      </c>
      <c r="U1147" s="26" t="n">
        <v>2026</v>
      </c>
      <c r="V1147" s="26"/>
    </row>
    <row r="1148" customFormat="false" ht="15" hidden="false" customHeight="true" outlineLevel="0" collapsed="false">
      <c r="A1148" s="29" t="s">
        <v>5444</v>
      </c>
      <c r="B1148" s="29" t="n">
        <v>1144</v>
      </c>
      <c r="C1148" s="29" t="s">
        <v>1000</v>
      </c>
      <c r="D1148" s="29" t="s">
        <v>1495</v>
      </c>
      <c r="E1148" s="29" t="s">
        <v>206</v>
      </c>
      <c r="F1148" s="29"/>
      <c r="G1148" s="30" t="n">
        <v>45334</v>
      </c>
      <c r="H1148" s="29" t="s">
        <v>177</v>
      </c>
      <c r="I1148" s="29" t="s">
        <v>1842</v>
      </c>
      <c r="J1148" s="29" t="s">
        <v>208</v>
      </c>
      <c r="K1148" s="31" t="n">
        <v>43.1</v>
      </c>
      <c r="L1148" s="31" t="n">
        <v>14.1</v>
      </c>
      <c r="M1148" s="29" t="s">
        <v>209</v>
      </c>
      <c r="N1148" s="29" t="n">
        <v>24</v>
      </c>
      <c r="O1148" s="29" t="s">
        <v>5445</v>
      </c>
      <c r="P1148" s="29" t="s">
        <v>5446</v>
      </c>
      <c r="Q1148" s="29" t="s">
        <v>330</v>
      </c>
      <c r="R1148" s="29" t="s">
        <v>171</v>
      </c>
      <c r="S1148" s="29" t="s">
        <v>331</v>
      </c>
      <c r="T1148" s="30" t="n">
        <v>45993</v>
      </c>
      <c r="U1148" s="29" t="n">
        <v>2026</v>
      </c>
      <c r="V1148" s="29"/>
    </row>
    <row r="1149" customFormat="false" ht="15" hidden="false" customHeight="true" outlineLevel="0" collapsed="false">
      <c r="A1149" s="26" t="s">
        <v>5447</v>
      </c>
      <c r="B1149" s="26" t="n">
        <v>1145</v>
      </c>
      <c r="C1149" s="26" t="s">
        <v>5448</v>
      </c>
      <c r="D1149" s="26" t="s">
        <v>293</v>
      </c>
      <c r="E1149" s="26" t="s">
        <v>206</v>
      </c>
      <c r="F1149" s="26"/>
      <c r="G1149" s="27" t="n">
        <v>45334</v>
      </c>
      <c r="H1149" s="26" t="s">
        <v>177</v>
      </c>
      <c r="I1149" s="26" t="s">
        <v>2088</v>
      </c>
      <c r="J1149" s="26" t="s">
        <v>248</v>
      </c>
      <c r="K1149" s="28" t="n">
        <v>26.2</v>
      </c>
      <c r="L1149" s="28" t="n">
        <v>9.2</v>
      </c>
      <c r="M1149" s="26" t="s">
        <v>900</v>
      </c>
      <c r="N1149" s="26" t="n">
        <v>32</v>
      </c>
      <c r="O1149" s="26" t="s">
        <v>5449</v>
      </c>
      <c r="P1149" s="26" t="s">
        <v>5450</v>
      </c>
      <c r="Q1149" s="26" t="s">
        <v>262</v>
      </c>
      <c r="R1149" s="26" t="s">
        <v>171</v>
      </c>
      <c r="S1149" s="26" t="s">
        <v>263</v>
      </c>
      <c r="T1149" s="27" t="n">
        <v>46012</v>
      </c>
      <c r="U1149" s="26" t="n">
        <v>2026</v>
      </c>
      <c r="V1149" s="26"/>
    </row>
    <row r="1150" customFormat="false" ht="15" hidden="false" customHeight="true" outlineLevel="0" collapsed="false">
      <c r="A1150" s="29" t="s">
        <v>5451</v>
      </c>
      <c r="B1150" s="29" t="n">
        <v>1146</v>
      </c>
      <c r="C1150" s="29" t="s">
        <v>3138</v>
      </c>
      <c r="D1150" s="29" t="s">
        <v>3051</v>
      </c>
      <c r="E1150" s="29" t="s">
        <v>188</v>
      </c>
      <c r="F1150" s="29"/>
      <c r="G1150" s="30" t="n">
        <v>45334</v>
      </c>
      <c r="H1150" s="29" t="s">
        <v>177</v>
      </c>
      <c r="I1150" s="29" t="s">
        <v>1538</v>
      </c>
      <c r="J1150" s="29" t="s">
        <v>198</v>
      </c>
      <c r="K1150" s="31" t="n">
        <v>48.8</v>
      </c>
      <c r="L1150" s="31" t="n">
        <v>16</v>
      </c>
      <c r="M1150" s="29" t="s">
        <v>179</v>
      </c>
      <c r="N1150" s="29" t="n">
        <v>24</v>
      </c>
      <c r="O1150" s="29" t="s">
        <v>5452</v>
      </c>
      <c r="P1150" s="29" t="s">
        <v>5453</v>
      </c>
      <c r="Q1150" s="29" t="s">
        <v>262</v>
      </c>
      <c r="R1150" s="29" t="s">
        <v>171</v>
      </c>
      <c r="S1150" s="29" t="s">
        <v>263</v>
      </c>
      <c r="T1150" s="30" t="n">
        <v>45996</v>
      </c>
      <c r="U1150" s="29" t="n">
        <v>2026</v>
      </c>
      <c r="V1150" s="29"/>
    </row>
    <row r="1151" customFormat="false" ht="15" hidden="false" customHeight="true" outlineLevel="0" collapsed="false">
      <c r="A1151" s="26" t="s">
        <v>5454</v>
      </c>
      <c r="B1151" s="26" t="n">
        <v>1147</v>
      </c>
      <c r="C1151" s="26" t="s">
        <v>802</v>
      </c>
      <c r="D1151" s="26" t="s">
        <v>175</v>
      </c>
      <c r="E1151" s="26" t="s">
        <v>188</v>
      </c>
      <c r="F1151" s="26"/>
      <c r="G1151" s="27" t="n">
        <v>45335</v>
      </c>
      <c r="H1151" s="26" t="s">
        <v>177</v>
      </c>
      <c r="I1151" s="26" t="s">
        <v>1151</v>
      </c>
      <c r="J1151" s="26" t="s">
        <v>322</v>
      </c>
      <c r="K1151" s="28" t="n">
        <v>27.4</v>
      </c>
      <c r="L1151" s="28" t="n">
        <v>9.6</v>
      </c>
      <c r="M1151" s="26" t="s">
        <v>276</v>
      </c>
      <c r="N1151" s="26" t="n">
        <v>36</v>
      </c>
      <c r="O1151" s="26" t="s">
        <v>5455</v>
      </c>
      <c r="P1151" s="26" t="s">
        <v>5456</v>
      </c>
      <c r="Q1151" s="26" t="s">
        <v>170</v>
      </c>
      <c r="R1151" s="26" t="s">
        <v>171</v>
      </c>
      <c r="S1151" s="26" t="s">
        <v>172</v>
      </c>
      <c r="T1151" s="27" t="n">
        <v>46016</v>
      </c>
      <c r="U1151" s="26" t="n">
        <v>2026</v>
      </c>
      <c r="V1151" s="26"/>
    </row>
    <row r="1152" customFormat="false" ht="15" hidden="false" customHeight="true" outlineLevel="0" collapsed="false">
      <c r="A1152" s="29" t="s">
        <v>5457</v>
      </c>
      <c r="B1152" s="29" t="n">
        <v>1148</v>
      </c>
      <c r="C1152" s="29" t="s">
        <v>1242</v>
      </c>
      <c r="D1152" s="29" t="s">
        <v>1531</v>
      </c>
      <c r="E1152" s="29" t="s">
        <v>188</v>
      </c>
      <c r="F1152" s="29"/>
      <c r="G1152" s="30" t="n">
        <v>45335</v>
      </c>
      <c r="H1152" s="29" t="s">
        <v>164</v>
      </c>
      <c r="I1152" s="29" t="s">
        <v>685</v>
      </c>
      <c r="J1152" s="29" t="s">
        <v>208</v>
      </c>
      <c r="K1152" s="31" t="n">
        <v>23.6</v>
      </c>
      <c r="L1152" s="31" t="n">
        <v>7.8</v>
      </c>
      <c r="M1152" s="29" t="s">
        <v>209</v>
      </c>
      <c r="N1152" s="29" t="n">
        <v>50</v>
      </c>
      <c r="O1152" s="29" t="s">
        <v>5458</v>
      </c>
      <c r="P1152" s="29" t="s">
        <v>5459</v>
      </c>
      <c r="Q1152" s="29" t="s">
        <v>240</v>
      </c>
      <c r="R1152" s="29" t="s">
        <v>171</v>
      </c>
      <c r="S1152" s="29" t="s">
        <v>241</v>
      </c>
      <c r="T1152" s="29"/>
      <c r="U1152" s="29" t="n">
        <v>2024</v>
      </c>
      <c r="V1152" s="29"/>
    </row>
    <row r="1153" customFormat="false" ht="15" hidden="false" customHeight="true" outlineLevel="0" collapsed="false">
      <c r="A1153" s="26" t="s">
        <v>5460</v>
      </c>
      <c r="B1153" s="26" t="n">
        <v>1149</v>
      </c>
      <c r="C1153" s="26" t="s">
        <v>5461</v>
      </c>
      <c r="D1153" s="26" t="s">
        <v>5462</v>
      </c>
      <c r="E1153" s="26" t="s">
        <v>188</v>
      </c>
      <c r="F1153" s="26"/>
      <c r="G1153" s="27" t="n">
        <v>45335</v>
      </c>
      <c r="H1153" s="26" t="s">
        <v>177</v>
      </c>
      <c r="I1153" s="26" t="s">
        <v>1161</v>
      </c>
      <c r="J1153" s="26" t="s">
        <v>322</v>
      </c>
      <c r="K1153" s="28" t="n">
        <v>59.3</v>
      </c>
      <c r="L1153" s="28" t="n">
        <v>16.9</v>
      </c>
      <c r="M1153" s="26" t="s">
        <v>249</v>
      </c>
      <c r="N1153" s="26" t="n">
        <v>45</v>
      </c>
      <c r="O1153" s="26" t="s">
        <v>5463</v>
      </c>
      <c r="P1153" s="26" t="s">
        <v>5464</v>
      </c>
      <c r="Q1153" s="26" t="s">
        <v>212</v>
      </c>
      <c r="R1153" s="26" t="s">
        <v>171</v>
      </c>
      <c r="S1153" s="26" t="s">
        <v>213</v>
      </c>
      <c r="T1153" s="27" t="n">
        <v>45999</v>
      </c>
      <c r="U1153" s="26" t="n">
        <v>2026</v>
      </c>
      <c r="V1153" s="26"/>
    </row>
    <row r="1154" customFormat="false" ht="15" hidden="false" customHeight="true" outlineLevel="0" collapsed="false">
      <c r="A1154" s="29" t="s">
        <v>5465</v>
      </c>
      <c r="B1154" s="29" t="n">
        <v>1150</v>
      </c>
      <c r="C1154" s="29" t="s">
        <v>1883</v>
      </c>
      <c r="D1154" s="29" t="s">
        <v>303</v>
      </c>
      <c r="E1154" s="29" t="s">
        <v>311</v>
      </c>
      <c r="F1154" s="29" t="s">
        <v>5466</v>
      </c>
      <c r="G1154" s="30" t="n">
        <v>45335</v>
      </c>
      <c r="H1154" s="29" t="s">
        <v>177</v>
      </c>
      <c r="I1154" s="29" t="s">
        <v>5467</v>
      </c>
      <c r="J1154" s="29" t="s">
        <v>218</v>
      </c>
      <c r="K1154" s="31" t="n">
        <v>39</v>
      </c>
      <c r="L1154" s="31" t="n">
        <v>13.9</v>
      </c>
      <c r="M1154" s="29" t="s">
        <v>179</v>
      </c>
      <c r="N1154" s="29" t="n">
        <v>28</v>
      </c>
      <c r="O1154" s="29" t="s">
        <v>5468</v>
      </c>
      <c r="P1154" s="29" t="s">
        <v>5469</v>
      </c>
      <c r="Q1154" s="29" t="s">
        <v>240</v>
      </c>
      <c r="R1154" s="29" t="s">
        <v>171</v>
      </c>
      <c r="S1154" s="29" t="s">
        <v>241</v>
      </c>
      <c r="T1154" s="30" t="n">
        <v>45996</v>
      </c>
      <c r="U1154" s="29" t="n">
        <v>2026</v>
      </c>
      <c r="V1154" s="29"/>
    </row>
    <row r="1155" customFormat="false" ht="15" hidden="false" customHeight="true" outlineLevel="0" collapsed="false">
      <c r="A1155" s="26" t="s">
        <v>5470</v>
      </c>
      <c r="B1155" s="26" t="n">
        <v>1151</v>
      </c>
      <c r="C1155" s="26" t="s">
        <v>5471</v>
      </c>
      <c r="D1155" s="26" t="s">
        <v>829</v>
      </c>
      <c r="E1155" s="26" t="s">
        <v>267</v>
      </c>
      <c r="F1155" s="26" t="s">
        <v>5472</v>
      </c>
      <c r="G1155" s="27" t="n">
        <v>45335</v>
      </c>
      <c r="H1155" s="26" t="s">
        <v>295</v>
      </c>
      <c r="I1155" s="26" t="s">
        <v>1380</v>
      </c>
      <c r="J1155" s="26" t="s">
        <v>198</v>
      </c>
      <c r="K1155" s="28" t="n">
        <v>20.8</v>
      </c>
      <c r="L1155" s="28" t="n">
        <v>6.1</v>
      </c>
      <c r="M1155" s="26" t="s">
        <v>209</v>
      </c>
      <c r="N1155" s="26" t="n">
        <v>32</v>
      </c>
      <c r="O1155" s="26" t="s">
        <v>5473</v>
      </c>
      <c r="P1155" s="26" t="s">
        <v>5474</v>
      </c>
      <c r="Q1155" s="26" t="s">
        <v>252</v>
      </c>
      <c r="R1155" s="26" t="s">
        <v>171</v>
      </c>
      <c r="S1155" s="26" t="s">
        <v>253</v>
      </c>
      <c r="T1155" s="27" t="n">
        <v>46010</v>
      </c>
      <c r="U1155" s="26" t="n">
        <v>2026</v>
      </c>
      <c r="V1155" s="26"/>
    </row>
    <row r="1156" customFormat="false" ht="15" hidden="false" customHeight="true" outlineLevel="0" collapsed="false">
      <c r="A1156" s="29" t="s">
        <v>5475</v>
      </c>
      <c r="B1156" s="29" t="n">
        <v>1152</v>
      </c>
      <c r="C1156" s="29" t="s">
        <v>292</v>
      </c>
      <c r="D1156" s="29" t="s">
        <v>1683</v>
      </c>
      <c r="E1156" s="29" t="s">
        <v>206</v>
      </c>
      <c r="F1156" s="29"/>
      <c r="G1156" s="30" t="n">
        <v>45336</v>
      </c>
      <c r="H1156" s="29" t="s">
        <v>177</v>
      </c>
      <c r="I1156" s="29" t="s">
        <v>714</v>
      </c>
      <c r="J1156" s="29" t="s">
        <v>166</v>
      </c>
      <c r="K1156" s="31" t="n">
        <v>25.9</v>
      </c>
      <c r="L1156" s="31" t="n">
        <v>9</v>
      </c>
      <c r="M1156" s="29" t="s">
        <v>179</v>
      </c>
      <c r="N1156" s="29" t="n">
        <v>50</v>
      </c>
      <c r="O1156" s="29" t="s">
        <v>5476</v>
      </c>
      <c r="P1156" s="29" t="s">
        <v>5477</v>
      </c>
      <c r="Q1156" s="29" t="s">
        <v>454</v>
      </c>
      <c r="R1156" s="29" t="s">
        <v>171</v>
      </c>
      <c r="S1156" s="29" t="s">
        <v>455</v>
      </c>
      <c r="T1156" s="30" t="n">
        <v>45997</v>
      </c>
      <c r="U1156" s="29" t="n">
        <v>2026</v>
      </c>
      <c r="V1156" s="29"/>
    </row>
    <row r="1157" customFormat="false" ht="15" hidden="false" customHeight="true" outlineLevel="0" collapsed="false">
      <c r="A1157" s="26" t="s">
        <v>5478</v>
      </c>
      <c r="B1157" s="26" t="n">
        <v>1153</v>
      </c>
      <c r="C1157" s="26" t="s">
        <v>5479</v>
      </c>
      <c r="D1157" s="26" t="s">
        <v>1301</v>
      </c>
      <c r="E1157" s="26" t="s">
        <v>226</v>
      </c>
      <c r="F1157" s="26" t="s">
        <v>5480</v>
      </c>
      <c r="G1157" s="27" t="n">
        <v>45336</v>
      </c>
      <c r="H1157" s="26" t="s">
        <v>177</v>
      </c>
      <c r="I1157" s="26" t="s">
        <v>2299</v>
      </c>
      <c r="J1157" s="26" t="s">
        <v>166</v>
      </c>
      <c r="K1157" s="28" t="n">
        <v>22.1</v>
      </c>
      <c r="L1157" s="28" t="n">
        <v>6.4</v>
      </c>
      <c r="M1157" s="26" t="s">
        <v>179</v>
      </c>
      <c r="N1157" s="26" t="n">
        <v>36</v>
      </c>
      <c r="O1157" s="26" t="s">
        <v>5481</v>
      </c>
      <c r="P1157" s="26" t="s">
        <v>5482</v>
      </c>
      <c r="Q1157" s="26" t="s">
        <v>221</v>
      </c>
      <c r="R1157" s="26" t="s">
        <v>183</v>
      </c>
      <c r="S1157" s="26" t="s">
        <v>222</v>
      </c>
      <c r="T1157" s="27" t="n">
        <v>46015</v>
      </c>
      <c r="U1157" s="26" t="n">
        <v>2026</v>
      </c>
      <c r="V1157" s="26"/>
    </row>
    <row r="1158" customFormat="false" ht="15" hidden="false" customHeight="true" outlineLevel="0" collapsed="false">
      <c r="A1158" s="29" t="s">
        <v>5483</v>
      </c>
      <c r="B1158" s="29" t="n">
        <v>1154</v>
      </c>
      <c r="C1158" s="29" t="s">
        <v>840</v>
      </c>
      <c r="D1158" s="29" t="s">
        <v>550</v>
      </c>
      <c r="E1158" s="29" t="s">
        <v>226</v>
      </c>
      <c r="F1158" s="29" t="s">
        <v>5484</v>
      </c>
      <c r="G1158" s="30" t="n">
        <v>45336</v>
      </c>
      <c r="H1158" s="29" t="s">
        <v>295</v>
      </c>
      <c r="I1158" s="29" t="s">
        <v>5485</v>
      </c>
      <c r="J1158" s="29" t="s">
        <v>218</v>
      </c>
      <c r="K1158" s="31" t="n">
        <v>52</v>
      </c>
      <c r="L1158" s="31" t="n">
        <v>16.5</v>
      </c>
      <c r="M1158" s="29" t="s">
        <v>167</v>
      </c>
      <c r="N1158" s="29" t="n">
        <v>32</v>
      </c>
      <c r="O1158" s="29" t="s">
        <v>5486</v>
      </c>
      <c r="P1158" s="29" t="s">
        <v>5487</v>
      </c>
      <c r="Q1158" s="29" t="s">
        <v>330</v>
      </c>
      <c r="R1158" s="29" t="s">
        <v>171</v>
      </c>
      <c r="S1158" s="29" t="s">
        <v>331</v>
      </c>
      <c r="T1158" s="30" t="n">
        <v>45999</v>
      </c>
      <c r="U1158" s="29" t="n">
        <v>2026</v>
      </c>
      <c r="V1158" s="29"/>
    </row>
    <row r="1159" customFormat="false" ht="15" hidden="false" customHeight="true" outlineLevel="0" collapsed="false">
      <c r="A1159" s="26" t="s">
        <v>5488</v>
      </c>
      <c r="B1159" s="26" t="n">
        <v>1155</v>
      </c>
      <c r="C1159" s="26" t="s">
        <v>1959</v>
      </c>
      <c r="D1159" s="26" t="s">
        <v>2419</v>
      </c>
      <c r="E1159" s="26" t="s">
        <v>226</v>
      </c>
      <c r="F1159" s="26" t="s">
        <v>5489</v>
      </c>
      <c r="G1159" s="27" t="n">
        <v>45337</v>
      </c>
      <c r="H1159" s="26" t="s">
        <v>177</v>
      </c>
      <c r="I1159" s="26" t="s">
        <v>4424</v>
      </c>
      <c r="J1159" s="26" t="s">
        <v>345</v>
      </c>
      <c r="K1159" s="28" t="n">
        <v>49.1</v>
      </c>
      <c r="L1159" s="28" t="n">
        <v>16.8</v>
      </c>
      <c r="M1159" s="26" t="s">
        <v>179</v>
      </c>
      <c r="N1159" s="26" t="n">
        <v>40</v>
      </c>
      <c r="O1159" s="26" t="s">
        <v>5490</v>
      </c>
      <c r="P1159" s="26" t="s">
        <v>5491</v>
      </c>
      <c r="Q1159" s="26" t="s">
        <v>232</v>
      </c>
      <c r="R1159" s="26" t="s">
        <v>183</v>
      </c>
      <c r="S1159" s="26" t="s">
        <v>233</v>
      </c>
      <c r="T1159" s="27" t="n">
        <v>46014</v>
      </c>
      <c r="U1159" s="26" t="n">
        <v>2026</v>
      </c>
      <c r="V1159" s="26"/>
    </row>
    <row r="1160" customFormat="false" ht="15" hidden="false" customHeight="true" outlineLevel="0" collapsed="false">
      <c r="A1160" s="29" t="s">
        <v>5492</v>
      </c>
      <c r="B1160" s="29" t="n">
        <v>1156</v>
      </c>
      <c r="C1160" s="29" t="s">
        <v>781</v>
      </c>
      <c r="D1160" s="29" t="s">
        <v>5493</v>
      </c>
      <c r="E1160" s="29" t="s">
        <v>188</v>
      </c>
      <c r="F1160" s="29"/>
      <c r="G1160" s="30" t="n">
        <v>45338</v>
      </c>
      <c r="H1160" s="29" t="s">
        <v>177</v>
      </c>
      <c r="I1160" s="29" t="s">
        <v>533</v>
      </c>
      <c r="J1160" s="29" t="s">
        <v>166</v>
      </c>
      <c r="K1160" s="31" t="n">
        <v>40.2</v>
      </c>
      <c r="L1160" s="31" t="n">
        <v>13.1</v>
      </c>
      <c r="M1160" s="29" t="s">
        <v>179</v>
      </c>
      <c r="N1160" s="29" t="n">
        <v>40</v>
      </c>
      <c r="O1160" s="29" t="s">
        <v>5494</v>
      </c>
      <c r="P1160" s="29" t="s">
        <v>5495</v>
      </c>
      <c r="Q1160" s="29" t="s">
        <v>182</v>
      </c>
      <c r="R1160" s="29" t="s">
        <v>183</v>
      </c>
      <c r="S1160" s="29" t="s">
        <v>184</v>
      </c>
      <c r="T1160" s="30" t="n">
        <v>46015</v>
      </c>
      <c r="U1160" s="29" t="n">
        <v>2026</v>
      </c>
      <c r="V1160" s="29"/>
    </row>
    <row r="1161" customFormat="false" ht="15" hidden="false" customHeight="true" outlineLevel="0" collapsed="false">
      <c r="A1161" s="26" t="s">
        <v>5496</v>
      </c>
      <c r="B1161" s="26" t="n">
        <v>1157</v>
      </c>
      <c r="C1161" s="26" t="s">
        <v>3634</v>
      </c>
      <c r="D1161" s="26" t="s">
        <v>1127</v>
      </c>
      <c r="E1161" s="26" t="s">
        <v>188</v>
      </c>
      <c r="F1161" s="26"/>
      <c r="G1161" s="27" t="n">
        <v>45340</v>
      </c>
      <c r="H1161" s="26" t="s">
        <v>295</v>
      </c>
      <c r="I1161" s="26" t="s">
        <v>5497</v>
      </c>
      <c r="J1161" s="26" t="s">
        <v>383</v>
      </c>
      <c r="K1161" s="28" t="n">
        <v>44.4</v>
      </c>
      <c r="L1161" s="28" t="n">
        <v>15.6</v>
      </c>
      <c r="M1161" s="26" t="s">
        <v>179</v>
      </c>
      <c r="N1161" s="26" t="n">
        <v>28</v>
      </c>
      <c r="O1161" s="26" t="s">
        <v>5498</v>
      </c>
      <c r="P1161" s="26" t="s">
        <v>5499</v>
      </c>
      <c r="Q1161" s="26" t="s">
        <v>170</v>
      </c>
      <c r="R1161" s="26" t="s">
        <v>171</v>
      </c>
      <c r="S1161" s="26" t="s">
        <v>172</v>
      </c>
      <c r="T1161" s="27" t="n">
        <v>46009</v>
      </c>
      <c r="U1161" s="26" t="n">
        <v>2026</v>
      </c>
      <c r="V1161" s="26"/>
    </row>
    <row r="1162" customFormat="false" ht="15" hidden="false" customHeight="true" outlineLevel="0" collapsed="false">
      <c r="A1162" s="29" t="s">
        <v>5500</v>
      </c>
      <c r="B1162" s="29" t="n">
        <v>1158</v>
      </c>
      <c r="C1162" s="29" t="s">
        <v>543</v>
      </c>
      <c r="D1162" s="29" t="s">
        <v>1071</v>
      </c>
      <c r="E1162" s="29" t="s">
        <v>206</v>
      </c>
      <c r="F1162" s="29"/>
      <c r="G1162" s="30" t="n">
        <v>45340</v>
      </c>
      <c r="H1162" s="29" t="s">
        <v>177</v>
      </c>
      <c r="I1162" s="29" t="s">
        <v>5501</v>
      </c>
      <c r="J1162" s="29" t="s">
        <v>322</v>
      </c>
      <c r="K1162" s="31" t="n">
        <v>56.2</v>
      </c>
      <c r="L1162" s="31" t="n">
        <v>17.5</v>
      </c>
      <c r="M1162" s="29" t="s">
        <v>209</v>
      </c>
      <c r="N1162" s="29" t="n">
        <v>24</v>
      </c>
      <c r="O1162" s="29" t="s">
        <v>5502</v>
      </c>
      <c r="P1162" s="29" t="s">
        <v>5503</v>
      </c>
      <c r="Q1162" s="29" t="s">
        <v>240</v>
      </c>
      <c r="R1162" s="29" t="s">
        <v>171</v>
      </c>
      <c r="S1162" s="29" t="s">
        <v>241</v>
      </c>
      <c r="T1162" s="30" t="n">
        <v>45997</v>
      </c>
      <c r="U1162" s="29" t="n">
        <v>2026</v>
      </c>
      <c r="V1162" s="29"/>
    </row>
    <row r="1163" customFormat="false" ht="15" hidden="false" customHeight="true" outlineLevel="0" collapsed="false">
      <c r="A1163" s="26" t="s">
        <v>5504</v>
      </c>
      <c r="B1163" s="26" t="n">
        <v>1159</v>
      </c>
      <c r="C1163" s="26" t="s">
        <v>1947</v>
      </c>
      <c r="D1163" s="26" t="s">
        <v>983</v>
      </c>
      <c r="E1163" s="26" t="s">
        <v>206</v>
      </c>
      <c r="F1163" s="26"/>
      <c r="G1163" s="27" t="n">
        <v>45340</v>
      </c>
      <c r="H1163" s="26" t="s">
        <v>1033</v>
      </c>
      <c r="I1163" s="26" t="s">
        <v>1609</v>
      </c>
      <c r="J1163" s="26" t="s">
        <v>218</v>
      </c>
      <c r="K1163" s="28" t="n">
        <v>50</v>
      </c>
      <c r="L1163" s="28" t="n">
        <v>16.4</v>
      </c>
      <c r="M1163" s="26" t="s">
        <v>179</v>
      </c>
      <c r="N1163" s="26" t="n">
        <v>28</v>
      </c>
      <c r="O1163" s="26" t="s">
        <v>5505</v>
      </c>
      <c r="P1163" s="26" t="s">
        <v>5506</v>
      </c>
      <c r="Q1163" s="26" t="s">
        <v>232</v>
      </c>
      <c r="R1163" s="26" t="s">
        <v>183</v>
      </c>
      <c r="S1163" s="26" t="s">
        <v>233</v>
      </c>
      <c r="T1163" s="27" t="n">
        <v>46016</v>
      </c>
      <c r="U1163" s="26" t="n">
        <v>2026</v>
      </c>
      <c r="V1163" s="26"/>
    </row>
    <row r="1164" customFormat="false" ht="15" hidden="false" customHeight="true" outlineLevel="0" collapsed="false">
      <c r="A1164" s="29" t="s">
        <v>5507</v>
      </c>
      <c r="B1164" s="29" t="n">
        <v>1160</v>
      </c>
      <c r="C1164" s="29" t="s">
        <v>592</v>
      </c>
      <c r="D1164" s="29" t="s">
        <v>983</v>
      </c>
      <c r="E1164" s="29" t="s">
        <v>311</v>
      </c>
      <c r="F1164" s="29" t="s">
        <v>5508</v>
      </c>
      <c r="G1164" s="30" t="n">
        <v>45340</v>
      </c>
      <c r="H1164" s="29" t="s">
        <v>177</v>
      </c>
      <c r="I1164" s="29" t="s">
        <v>594</v>
      </c>
      <c r="J1164" s="29" t="s">
        <v>198</v>
      </c>
      <c r="K1164" s="31" t="n">
        <v>54.9</v>
      </c>
      <c r="L1164" s="31" t="n">
        <v>17.8</v>
      </c>
      <c r="M1164" s="29" t="s">
        <v>276</v>
      </c>
      <c r="N1164" s="29" t="n">
        <v>36</v>
      </c>
      <c r="O1164" s="29" t="s">
        <v>5509</v>
      </c>
      <c r="P1164" s="29" t="s">
        <v>5510</v>
      </c>
      <c r="Q1164" s="29" t="s">
        <v>338</v>
      </c>
      <c r="R1164" s="29" t="s">
        <v>171</v>
      </c>
      <c r="S1164" s="29" t="s">
        <v>339</v>
      </c>
      <c r="T1164" s="30" t="n">
        <v>45994</v>
      </c>
      <c r="U1164" s="29" t="n">
        <v>2026</v>
      </c>
      <c r="V1164" s="29"/>
    </row>
    <row r="1165" customFormat="false" ht="15" hidden="false" customHeight="true" outlineLevel="0" collapsed="false">
      <c r="A1165" s="26" t="s">
        <v>5511</v>
      </c>
      <c r="B1165" s="26" t="n">
        <v>1161</v>
      </c>
      <c r="C1165" s="26" t="s">
        <v>676</v>
      </c>
      <c r="D1165" s="26" t="s">
        <v>5512</v>
      </c>
      <c r="E1165" s="26" t="s">
        <v>188</v>
      </c>
      <c r="F1165" s="26"/>
      <c r="G1165" s="27" t="n">
        <v>45341</v>
      </c>
      <c r="H1165" s="26" t="s">
        <v>177</v>
      </c>
      <c r="I1165" s="26" t="s">
        <v>5513</v>
      </c>
      <c r="J1165" s="26" t="s">
        <v>270</v>
      </c>
      <c r="K1165" s="28" t="n">
        <v>59.6</v>
      </c>
      <c r="L1165" s="28" t="n">
        <v>17.2</v>
      </c>
      <c r="M1165" s="26" t="s">
        <v>209</v>
      </c>
      <c r="N1165" s="26" t="n">
        <v>36</v>
      </c>
      <c r="O1165" s="26" t="s">
        <v>5514</v>
      </c>
      <c r="P1165" s="26"/>
      <c r="Q1165" s="26" t="s">
        <v>338</v>
      </c>
      <c r="R1165" s="26" t="s">
        <v>171</v>
      </c>
      <c r="S1165" s="26" t="s">
        <v>339</v>
      </c>
      <c r="T1165" s="27" t="n">
        <v>46019</v>
      </c>
      <c r="U1165" s="26" t="n">
        <v>2026</v>
      </c>
      <c r="V1165" s="26"/>
    </row>
    <row r="1166" customFormat="false" ht="15" hidden="false" customHeight="true" outlineLevel="0" collapsed="false">
      <c r="A1166" s="29" t="s">
        <v>5515</v>
      </c>
      <c r="B1166" s="29" t="n">
        <v>1162</v>
      </c>
      <c r="C1166" s="29" t="s">
        <v>543</v>
      </c>
      <c r="D1166" s="29" t="s">
        <v>3903</v>
      </c>
      <c r="E1166" s="29" t="s">
        <v>188</v>
      </c>
      <c r="F1166" s="29"/>
      <c r="G1166" s="30" t="n">
        <v>45342</v>
      </c>
      <c r="H1166" s="29" t="s">
        <v>177</v>
      </c>
      <c r="I1166" s="29" t="s">
        <v>1187</v>
      </c>
      <c r="J1166" s="29" t="s">
        <v>166</v>
      </c>
      <c r="K1166" s="31" t="n">
        <v>40.3</v>
      </c>
      <c r="L1166" s="31" t="n">
        <v>12.1</v>
      </c>
      <c r="M1166" s="29" t="s">
        <v>209</v>
      </c>
      <c r="N1166" s="29" t="n">
        <v>24</v>
      </c>
      <c r="O1166" s="29" t="s">
        <v>5516</v>
      </c>
      <c r="P1166" s="29" t="s">
        <v>5517</v>
      </c>
      <c r="Q1166" s="29" t="s">
        <v>461</v>
      </c>
      <c r="R1166" s="29" t="s">
        <v>183</v>
      </c>
      <c r="S1166" s="29" t="s">
        <v>462</v>
      </c>
      <c r="T1166" s="30" t="n">
        <v>45998</v>
      </c>
      <c r="U1166" s="29" t="n">
        <v>2026</v>
      </c>
      <c r="V1166" s="29"/>
    </row>
    <row r="1167" customFormat="false" ht="15" hidden="false" customHeight="true" outlineLevel="0" collapsed="false">
      <c r="A1167" s="26" t="s">
        <v>5518</v>
      </c>
      <c r="B1167" s="26" t="n">
        <v>1163</v>
      </c>
      <c r="C1167" s="26" t="s">
        <v>496</v>
      </c>
      <c r="D1167" s="26" t="s">
        <v>550</v>
      </c>
      <c r="E1167" s="26" t="s">
        <v>188</v>
      </c>
      <c r="F1167" s="26"/>
      <c r="G1167" s="27" t="n">
        <v>45342</v>
      </c>
      <c r="H1167" s="26" t="s">
        <v>177</v>
      </c>
      <c r="I1167" s="26" t="s">
        <v>4150</v>
      </c>
      <c r="J1167" s="26" t="s">
        <v>270</v>
      </c>
      <c r="K1167" s="28" t="n">
        <v>21.9</v>
      </c>
      <c r="L1167" s="28" t="n">
        <v>6.5</v>
      </c>
      <c r="M1167" s="26" t="s">
        <v>209</v>
      </c>
      <c r="N1167" s="26" t="n">
        <v>36</v>
      </c>
      <c r="O1167" s="26" t="s">
        <v>5519</v>
      </c>
      <c r="P1167" s="26" t="s">
        <v>5520</v>
      </c>
      <c r="Q1167" s="26" t="s">
        <v>338</v>
      </c>
      <c r="R1167" s="26" t="s">
        <v>171</v>
      </c>
      <c r="S1167" s="26" t="s">
        <v>339</v>
      </c>
      <c r="T1167" s="27" t="n">
        <v>45995</v>
      </c>
      <c r="U1167" s="26" t="n">
        <v>2026</v>
      </c>
      <c r="V1167" s="26"/>
    </row>
    <row r="1168" customFormat="false" ht="15" hidden="false" customHeight="true" outlineLevel="0" collapsed="false">
      <c r="A1168" s="29" t="s">
        <v>5521</v>
      </c>
      <c r="B1168" s="29" t="n">
        <v>1164</v>
      </c>
      <c r="C1168" s="29" t="s">
        <v>982</v>
      </c>
      <c r="D1168" s="29" t="s">
        <v>5522</v>
      </c>
      <c r="E1168" s="29" t="s">
        <v>162</v>
      </c>
      <c r="F1168" s="29" t="s">
        <v>5135</v>
      </c>
      <c r="G1168" s="30" t="n">
        <v>45342</v>
      </c>
      <c r="H1168" s="29" t="s">
        <v>177</v>
      </c>
      <c r="I1168" s="29" t="s">
        <v>4746</v>
      </c>
      <c r="J1168" s="29" t="s">
        <v>383</v>
      </c>
      <c r="K1168" s="31" t="n">
        <v>19.1</v>
      </c>
      <c r="L1168" s="31" t="n">
        <v>5.8</v>
      </c>
      <c r="M1168" s="29" t="s">
        <v>167</v>
      </c>
      <c r="N1168" s="29" t="n">
        <v>40</v>
      </c>
      <c r="O1168" s="29" t="s">
        <v>5523</v>
      </c>
      <c r="P1168" s="29" t="s">
        <v>5524</v>
      </c>
      <c r="Q1168" s="29" t="s">
        <v>454</v>
      </c>
      <c r="R1168" s="29" t="s">
        <v>171</v>
      </c>
      <c r="S1168" s="29" t="s">
        <v>455</v>
      </c>
      <c r="T1168" s="30" t="n">
        <v>46014</v>
      </c>
      <c r="U1168" s="29" t="n">
        <v>2026</v>
      </c>
      <c r="V1168" s="29"/>
    </row>
    <row r="1169" customFormat="false" ht="15" hidden="false" customHeight="true" outlineLevel="0" collapsed="false">
      <c r="A1169" s="26" t="s">
        <v>5525</v>
      </c>
      <c r="B1169" s="26" t="n">
        <v>1165</v>
      </c>
      <c r="C1169" s="26" t="s">
        <v>496</v>
      </c>
      <c r="D1169" s="26" t="s">
        <v>1166</v>
      </c>
      <c r="E1169" s="26" t="s">
        <v>245</v>
      </c>
      <c r="F1169" s="26" t="s">
        <v>3005</v>
      </c>
      <c r="G1169" s="27" t="n">
        <v>45343</v>
      </c>
      <c r="H1169" s="26" t="s">
        <v>177</v>
      </c>
      <c r="I1169" s="26" t="s">
        <v>5047</v>
      </c>
      <c r="J1169" s="26" t="s">
        <v>166</v>
      </c>
      <c r="K1169" s="28" t="n">
        <v>29.5</v>
      </c>
      <c r="L1169" s="28" t="n">
        <v>8.7</v>
      </c>
      <c r="M1169" s="26" t="s">
        <v>167</v>
      </c>
      <c r="N1169" s="26" t="n">
        <v>45</v>
      </c>
      <c r="O1169" s="26" t="s">
        <v>5526</v>
      </c>
      <c r="P1169" s="26" t="s">
        <v>5527</v>
      </c>
      <c r="Q1169" s="26" t="s">
        <v>461</v>
      </c>
      <c r="R1169" s="26" t="s">
        <v>183</v>
      </c>
      <c r="S1169" s="26" t="s">
        <v>462</v>
      </c>
      <c r="T1169" s="27" t="n">
        <v>46011</v>
      </c>
      <c r="U1169" s="26" t="n">
        <v>2026</v>
      </c>
      <c r="V1169" s="26"/>
    </row>
    <row r="1170" customFormat="false" ht="15" hidden="false" customHeight="true" outlineLevel="0" collapsed="false">
      <c r="A1170" s="29" t="s">
        <v>5528</v>
      </c>
      <c r="B1170" s="29" t="n">
        <v>1166</v>
      </c>
      <c r="C1170" s="29" t="s">
        <v>5529</v>
      </c>
      <c r="D1170" s="29" t="s">
        <v>5462</v>
      </c>
      <c r="E1170" s="29" t="s">
        <v>162</v>
      </c>
      <c r="F1170" s="29" t="s">
        <v>5530</v>
      </c>
      <c r="G1170" s="30" t="n">
        <v>45343</v>
      </c>
      <c r="H1170" s="29" t="s">
        <v>164</v>
      </c>
      <c r="I1170" s="29" t="s">
        <v>5531</v>
      </c>
      <c r="J1170" s="29" t="s">
        <v>198</v>
      </c>
      <c r="K1170" s="31" t="n">
        <v>34.7</v>
      </c>
      <c r="L1170" s="31" t="n">
        <v>10.6</v>
      </c>
      <c r="M1170" s="29" t="s">
        <v>179</v>
      </c>
      <c r="N1170" s="29" t="n">
        <v>40</v>
      </c>
      <c r="O1170" s="29" t="s">
        <v>5532</v>
      </c>
      <c r="P1170" s="29" t="s">
        <v>5533</v>
      </c>
      <c r="Q1170" s="29" t="s">
        <v>221</v>
      </c>
      <c r="R1170" s="29" t="s">
        <v>183</v>
      </c>
      <c r="S1170" s="29" t="s">
        <v>222</v>
      </c>
      <c r="T1170" s="29"/>
      <c r="U1170" s="29" t="n">
        <v>2022</v>
      </c>
      <c r="V1170" s="29"/>
    </row>
    <row r="1171" customFormat="false" ht="15" hidden="false" customHeight="true" outlineLevel="0" collapsed="false">
      <c r="A1171" s="26" t="s">
        <v>5534</v>
      </c>
      <c r="B1171" s="26" t="n">
        <v>1167</v>
      </c>
      <c r="C1171" s="26" t="s">
        <v>648</v>
      </c>
      <c r="D1171" s="26" t="s">
        <v>1906</v>
      </c>
      <c r="E1171" s="26" t="s">
        <v>311</v>
      </c>
      <c r="F1171" s="26" t="s">
        <v>1363</v>
      </c>
      <c r="G1171" s="27" t="n">
        <v>45345</v>
      </c>
      <c r="H1171" s="26" t="s">
        <v>177</v>
      </c>
      <c r="I1171" s="26" t="s">
        <v>3823</v>
      </c>
      <c r="J1171" s="26" t="s">
        <v>248</v>
      </c>
      <c r="K1171" s="28" t="n">
        <v>22.8</v>
      </c>
      <c r="L1171" s="28" t="n">
        <v>7.7</v>
      </c>
      <c r="M1171" s="26" t="s">
        <v>199</v>
      </c>
      <c r="N1171" s="26" t="n">
        <v>36</v>
      </c>
      <c r="O1171" s="26" t="s">
        <v>5535</v>
      </c>
      <c r="P1171" s="26" t="s">
        <v>5536</v>
      </c>
      <c r="Q1171" s="26" t="s">
        <v>262</v>
      </c>
      <c r="R1171" s="26" t="s">
        <v>171</v>
      </c>
      <c r="S1171" s="26" t="s">
        <v>263</v>
      </c>
      <c r="T1171" s="27" t="n">
        <v>46006</v>
      </c>
      <c r="U1171" s="26" t="n">
        <v>2026</v>
      </c>
      <c r="V1171" s="26"/>
    </row>
    <row r="1172" customFormat="false" ht="15" hidden="false" customHeight="true" outlineLevel="0" collapsed="false">
      <c r="A1172" s="29" t="s">
        <v>5537</v>
      </c>
      <c r="B1172" s="29" t="n">
        <v>1168</v>
      </c>
      <c r="C1172" s="29" t="s">
        <v>2418</v>
      </c>
      <c r="D1172" s="29" t="s">
        <v>1531</v>
      </c>
      <c r="E1172" s="29" t="s">
        <v>267</v>
      </c>
      <c r="F1172" s="29" t="s">
        <v>5538</v>
      </c>
      <c r="G1172" s="30" t="n">
        <v>45345</v>
      </c>
      <c r="H1172" s="29" t="s">
        <v>177</v>
      </c>
      <c r="I1172" s="29" t="s">
        <v>5280</v>
      </c>
      <c r="J1172" s="29" t="s">
        <v>383</v>
      </c>
      <c r="K1172" s="31" t="n">
        <v>56.9</v>
      </c>
      <c r="L1172" s="31" t="n">
        <v>19.1</v>
      </c>
      <c r="M1172" s="29" t="s">
        <v>179</v>
      </c>
      <c r="N1172" s="29" t="n">
        <v>24</v>
      </c>
      <c r="O1172" s="29" t="s">
        <v>5539</v>
      </c>
      <c r="P1172" s="29" t="s">
        <v>5540</v>
      </c>
      <c r="Q1172" s="29" t="s">
        <v>232</v>
      </c>
      <c r="R1172" s="29" t="s">
        <v>183</v>
      </c>
      <c r="S1172" s="29" t="s">
        <v>233</v>
      </c>
      <c r="T1172" s="30" t="n">
        <v>46007</v>
      </c>
      <c r="U1172" s="29" t="n">
        <v>2026</v>
      </c>
      <c r="V1172" s="29"/>
    </row>
    <row r="1173" customFormat="false" ht="15" hidden="false" customHeight="true" outlineLevel="0" collapsed="false">
      <c r="A1173" s="26" t="s">
        <v>5541</v>
      </c>
      <c r="B1173" s="26" t="n">
        <v>1169</v>
      </c>
      <c r="C1173" s="26" t="s">
        <v>1927</v>
      </c>
      <c r="D1173" s="26" t="s">
        <v>287</v>
      </c>
      <c r="E1173" s="26" t="s">
        <v>267</v>
      </c>
      <c r="F1173" s="26" t="s">
        <v>5542</v>
      </c>
      <c r="G1173" s="27" t="n">
        <v>45345</v>
      </c>
      <c r="H1173" s="26" t="s">
        <v>177</v>
      </c>
      <c r="I1173" s="26" t="s">
        <v>5543</v>
      </c>
      <c r="J1173" s="26" t="s">
        <v>166</v>
      </c>
      <c r="K1173" s="28" t="n">
        <v>58.8</v>
      </c>
      <c r="L1173" s="28" t="n">
        <v>19.4</v>
      </c>
      <c r="M1173" s="26" t="s">
        <v>209</v>
      </c>
      <c r="N1173" s="26" t="n">
        <v>32</v>
      </c>
      <c r="O1173" s="26" t="s">
        <v>5544</v>
      </c>
      <c r="P1173" s="26" t="s">
        <v>5545</v>
      </c>
      <c r="Q1173" s="26" t="s">
        <v>330</v>
      </c>
      <c r="R1173" s="26" t="s">
        <v>171</v>
      </c>
      <c r="S1173" s="26" t="s">
        <v>331</v>
      </c>
      <c r="T1173" s="27" t="n">
        <v>45996</v>
      </c>
      <c r="U1173" s="26" t="n">
        <v>2026</v>
      </c>
      <c r="V1173" s="26"/>
    </row>
    <row r="1174" customFormat="false" ht="15" hidden="false" customHeight="true" outlineLevel="0" collapsed="false">
      <c r="A1174" s="29" t="s">
        <v>5546</v>
      </c>
      <c r="B1174" s="29" t="n">
        <v>1170</v>
      </c>
      <c r="C1174" s="29" t="s">
        <v>5547</v>
      </c>
      <c r="D1174" s="29" t="s">
        <v>4181</v>
      </c>
      <c r="E1174" s="29" t="s">
        <v>195</v>
      </c>
      <c r="F1174" s="29" t="s">
        <v>5548</v>
      </c>
      <c r="G1174" s="30" t="n">
        <v>45346</v>
      </c>
      <c r="H1174" s="29" t="s">
        <v>177</v>
      </c>
      <c r="I1174" s="29" t="s">
        <v>1263</v>
      </c>
      <c r="J1174" s="29" t="s">
        <v>218</v>
      </c>
      <c r="K1174" s="31" t="n">
        <v>31.4</v>
      </c>
      <c r="L1174" s="31" t="n">
        <v>9.1</v>
      </c>
      <c r="M1174" s="29" t="s">
        <v>209</v>
      </c>
      <c r="N1174" s="29" t="n">
        <v>50</v>
      </c>
      <c r="O1174" s="29" t="s">
        <v>5549</v>
      </c>
      <c r="P1174" s="29" t="s">
        <v>5550</v>
      </c>
      <c r="Q1174" s="29" t="s">
        <v>338</v>
      </c>
      <c r="R1174" s="29" t="s">
        <v>171</v>
      </c>
      <c r="S1174" s="29" t="s">
        <v>339</v>
      </c>
      <c r="T1174" s="30" t="n">
        <v>46014</v>
      </c>
      <c r="U1174" s="29" t="n">
        <v>2026</v>
      </c>
      <c r="V1174" s="29"/>
    </row>
    <row r="1175" customFormat="false" ht="15" hidden="false" customHeight="true" outlineLevel="0" collapsed="false">
      <c r="A1175" s="26" t="s">
        <v>5551</v>
      </c>
      <c r="B1175" s="26" t="n">
        <v>1171</v>
      </c>
      <c r="C1175" s="26" t="s">
        <v>1900</v>
      </c>
      <c r="D1175" s="26" t="s">
        <v>2546</v>
      </c>
      <c r="E1175" s="26" t="s">
        <v>188</v>
      </c>
      <c r="F1175" s="26"/>
      <c r="G1175" s="27" t="n">
        <v>45347</v>
      </c>
      <c r="H1175" s="26" t="s">
        <v>177</v>
      </c>
      <c r="I1175" s="26" t="s">
        <v>2937</v>
      </c>
      <c r="J1175" s="26" t="s">
        <v>248</v>
      </c>
      <c r="K1175" s="28" t="n">
        <v>41.5</v>
      </c>
      <c r="L1175" s="28" t="n">
        <v>14.1</v>
      </c>
      <c r="M1175" s="26" t="s">
        <v>209</v>
      </c>
      <c r="N1175" s="26" t="n">
        <v>24</v>
      </c>
      <c r="O1175" s="26" t="s">
        <v>5552</v>
      </c>
      <c r="P1175" s="26" t="s">
        <v>5553</v>
      </c>
      <c r="Q1175" s="26" t="s">
        <v>252</v>
      </c>
      <c r="R1175" s="26" t="s">
        <v>171</v>
      </c>
      <c r="S1175" s="26" t="s">
        <v>253</v>
      </c>
      <c r="T1175" s="27" t="n">
        <v>45999</v>
      </c>
      <c r="U1175" s="26" t="n">
        <v>2026</v>
      </c>
      <c r="V1175" s="26"/>
    </row>
    <row r="1176" customFormat="false" ht="15" hidden="false" customHeight="true" outlineLevel="0" collapsed="false">
      <c r="A1176" s="29" t="s">
        <v>5554</v>
      </c>
      <c r="B1176" s="29" t="n">
        <v>1172</v>
      </c>
      <c r="C1176" s="29" t="s">
        <v>506</v>
      </c>
      <c r="D1176" s="29" t="s">
        <v>2054</v>
      </c>
      <c r="E1176" s="29" t="s">
        <v>311</v>
      </c>
      <c r="F1176" s="29" t="s">
        <v>5555</v>
      </c>
      <c r="G1176" s="30" t="n">
        <v>45350</v>
      </c>
      <c r="H1176" s="29" t="s">
        <v>177</v>
      </c>
      <c r="I1176" s="29" t="s">
        <v>5208</v>
      </c>
      <c r="J1176" s="29" t="s">
        <v>259</v>
      </c>
      <c r="K1176" s="31" t="n">
        <v>53.4</v>
      </c>
      <c r="L1176" s="31" t="n">
        <v>17</v>
      </c>
      <c r="M1176" s="29" t="s">
        <v>179</v>
      </c>
      <c r="N1176" s="29" t="n">
        <v>50</v>
      </c>
      <c r="O1176" s="29" t="s">
        <v>5556</v>
      </c>
      <c r="P1176" s="29" t="s">
        <v>5557</v>
      </c>
      <c r="Q1176" s="29" t="s">
        <v>182</v>
      </c>
      <c r="R1176" s="29" t="s">
        <v>183</v>
      </c>
      <c r="S1176" s="29" t="s">
        <v>184</v>
      </c>
      <c r="T1176" s="30" t="n">
        <v>46008</v>
      </c>
      <c r="U1176" s="29" t="n">
        <v>2026</v>
      </c>
      <c r="V1176" s="29"/>
    </row>
    <row r="1177" customFormat="false" ht="15" hidden="false" customHeight="true" outlineLevel="0" collapsed="false">
      <c r="A1177" s="26" t="s">
        <v>5558</v>
      </c>
      <c r="B1177" s="26" t="n">
        <v>1173</v>
      </c>
      <c r="C1177" s="26" t="s">
        <v>3142</v>
      </c>
      <c r="D1177" s="26" t="s">
        <v>512</v>
      </c>
      <c r="E1177" s="26" t="s">
        <v>206</v>
      </c>
      <c r="F1177" s="26"/>
      <c r="G1177" s="27" t="n">
        <v>45350</v>
      </c>
      <c r="H1177" s="26" t="s">
        <v>177</v>
      </c>
      <c r="I1177" s="26" t="s">
        <v>1161</v>
      </c>
      <c r="J1177" s="26" t="s">
        <v>345</v>
      </c>
      <c r="K1177" s="28" t="n">
        <v>38.4</v>
      </c>
      <c r="L1177" s="28" t="n">
        <v>11.7</v>
      </c>
      <c r="M1177" s="26" t="s">
        <v>179</v>
      </c>
      <c r="N1177" s="26" t="n">
        <v>36</v>
      </c>
      <c r="O1177" s="26" t="s">
        <v>5559</v>
      </c>
      <c r="P1177" s="26" t="s">
        <v>5560</v>
      </c>
      <c r="Q1177" s="26" t="s">
        <v>338</v>
      </c>
      <c r="R1177" s="26" t="s">
        <v>171</v>
      </c>
      <c r="S1177" s="26" t="s">
        <v>339</v>
      </c>
      <c r="T1177" s="27" t="n">
        <v>46006</v>
      </c>
      <c r="U1177" s="26" t="n">
        <v>2026</v>
      </c>
      <c r="V1177" s="26"/>
    </row>
    <row r="1178" customFormat="false" ht="15" hidden="false" customHeight="true" outlineLevel="0" collapsed="false">
      <c r="A1178" s="29" t="s">
        <v>5561</v>
      </c>
      <c r="B1178" s="29" t="n">
        <v>1174</v>
      </c>
      <c r="C1178" s="29" t="s">
        <v>2418</v>
      </c>
      <c r="D1178" s="29" t="s">
        <v>2380</v>
      </c>
      <c r="E1178" s="29" t="s">
        <v>188</v>
      </c>
      <c r="F1178" s="29"/>
      <c r="G1178" s="30" t="n">
        <v>45350</v>
      </c>
      <c r="H1178" s="29" t="s">
        <v>177</v>
      </c>
      <c r="I1178" s="29" t="s">
        <v>1431</v>
      </c>
      <c r="J1178" s="29" t="s">
        <v>322</v>
      </c>
      <c r="K1178" s="31" t="n">
        <v>29.5</v>
      </c>
      <c r="L1178" s="31" t="n">
        <v>9.8</v>
      </c>
      <c r="M1178" s="29" t="s">
        <v>276</v>
      </c>
      <c r="N1178" s="29" t="n">
        <v>32</v>
      </c>
      <c r="O1178" s="29" t="s">
        <v>5562</v>
      </c>
      <c r="P1178" s="29" t="s">
        <v>5563</v>
      </c>
      <c r="Q1178" s="29" t="s">
        <v>330</v>
      </c>
      <c r="R1178" s="29" t="s">
        <v>171</v>
      </c>
      <c r="S1178" s="29" t="s">
        <v>331</v>
      </c>
      <c r="T1178" s="30" t="n">
        <v>45995</v>
      </c>
      <c r="U1178" s="29" t="n">
        <v>2026</v>
      </c>
      <c r="V1178" s="29"/>
    </row>
    <row r="1179" customFormat="false" ht="15" hidden="false" customHeight="true" outlineLevel="0" collapsed="false">
      <c r="A1179" s="26" t="s">
        <v>5564</v>
      </c>
      <c r="B1179" s="26" t="n">
        <v>1175</v>
      </c>
      <c r="C1179" s="26" t="s">
        <v>1900</v>
      </c>
      <c r="D1179" s="26" t="s">
        <v>563</v>
      </c>
      <c r="E1179" s="26" t="s">
        <v>188</v>
      </c>
      <c r="F1179" s="26"/>
      <c r="G1179" s="27" t="n">
        <v>45350</v>
      </c>
      <c r="H1179" s="26" t="s">
        <v>164</v>
      </c>
      <c r="I1179" s="26" t="s">
        <v>2992</v>
      </c>
      <c r="J1179" s="26" t="s">
        <v>208</v>
      </c>
      <c r="K1179" s="28" t="n">
        <v>43.2</v>
      </c>
      <c r="L1179" s="28" t="n">
        <v>12.2</v>
      </c>
      <c r="M1179" s="26" t="s">
        <v>167</v>
      </c>
      <c r="N1179" s="26" t="n">
        <v>36</v>
      </c>
      <c r="O1179" s="26" t="s">
        <v>5565</v>
      </c>
      <c r="P1179" s="26" t="s">
        <v>5566</v>
      </c>
      <c r="Q1179" s="26" t="s">
        <v>202</v>
      </c>
      <c r="R1179" s="26" t="s">
        <v>171</v>
      </c>
      <c r="S1179" s="26" t="s">
        <v>203</v>
      </c>
      <c r="T1179" s="26"/>
      <c r="U1179" s="26" t="n">
        <v>2022</v>
      </c>
      <c r="V1179" s="26"/>
    </row>
    <row r="1180" customFormat="false" ht="15" hidden="false" customHeight="true" outlineLevel="0" collapsed="false">
      <c r="A1180" s="29" t="s">
        <v>5567</v>
      </c>
      <c r="B1180" s="29" t="n">
        <v>1176</v>
      </c>
      <c r="C1180" s="29" t="s">
        <v>676</v>
      </c>
      <c r="D1180" s="29" t="s">
        <v>3903</v>
      </c>
      <c r="E1180" s="29" t="s">
        <v>267</v>
      </c>
      <c r="F1180" s="29" t="s">
        <v>5568</v>
      </c>
      <c r="G1180" s="30" t="n">
        <v>45352</v>
      </c>
      <c r="H1180" s="29" t="s">
        <v>295</v>
      </c>
      <c r="I1180" s="29" t="s">
        <v>5569</v>
      </c>
      <c r="J1180" s="29" t="s">
        <v>345</v>
      </c>
      <c r="K1180" s="31" t="n">
        <v>34.3</v>
      </c>
      <c r="L1180" s="31" t="n">
        <v>11.6</v>
      </c>
      <c r="M1180" s="29" t="s">
        <v>179</v>
      </c>
      <c r="N1180" s="29" t="n">
        <v>40</v>
      </c>
      <c r="O1180" s="29" t="s">
        <v>5570</v>
      </c>
      <c r="P1180" s="29" t="s">
        <v>5571</v>
      </c>
      <c r="Q1180" s="29" t="s">
        <v>240</v>
      </c>
      <c r="R1180" s="29" t="s">
        <v>171</v>
      </c>
      <c r="S1180" s="29" t="s">
        <v>241</v>
      </c>
      <c r="T1180" s="30" t="n">
        <v>46019</v>
      </c>
      <c r="U1180" s="29" t="n">
        <v>2026</v>
      </c>
      <c r="V1180" s="29"/>
    </row>
    <row r="1181" customFormat="false" ht="15" hidden="false" customHeight="true" outlineLevel="0" collapsed="false">
      <c r="A1181" s="26" t="s">
        <v>5572</v>
      </c>
      <c r="B1181" s="26" t="n">
        <v>1177</v>
      </c>
      <c r="C1181" s="26" t="s">
        <v>851</v>
      </c>
      <c r="D1181" s="26" t="s">
        <v>326</v>
      </c>
      <c r="E1181" s="26" t="s">
        <v>162</v>
      </c>
      <c r="F1181" s="26" t="s">
        <v>852</v>
      </c>
      <c r="G1181" s="27" t="n">
        <v>45352</v>
      </c>
      <c r="H1181" s="26" t="s">
        <v>177</v>
      </c>
      <c r="I1181" s="26" t="s">
        <v>1592</v>
      </c>
      <c r="J1181" s="26" t="s">
        <v>208</v>
      </c>
      <c r="K1181" s="28" t="n">
        <v>45.9</v>
      </c>
      <c r="L1181" s="28" t="n">
        <v>15.7</v>
      </c>
      <c r="M1181" s="26" t="s">
        <v>179</v>
      </c>
      <c r="N1181" s="26" t="n">
        <v>40</v>
      </c>
      <c r="O1181" s="26" t="s">
        <v>5573</v>
      </c>
      <c r="P1181" s="26" t="s">
        <v>5574</v>
      </c>
      <c r="Q1181" s="26" t="s">
        <v>461</v>
      </c>
      <c r="R1181" s="26" t="s">
        <v>183</v>
      </c>
      <c r="S1181" s="26" t="s">
        <v>462</v>
      </c>
      <c r="T1181" s="27" t="n">
        <v>45994</v>
      </c>
      <c r="U1181" s="26" t="n">
        <v>2026</v>
      </c>
      <c r="V1181" s="26"/>
    </row>
    <row r="1182" customFormat="false" ht="15" hidden="false" customHeight="true" outlineLevel="0" collapsed="false">
      <c r="A1182" s="29" t="s">
        <v>5575</v>
      </c>
      <c r="B1182" s="29" t="n">
        <v>1178</v>
      </c>
      <c r="C1182" s="29" t="s">
        <v>355</v>
      </c>
      <c r="D1182" s="29" t="s">
        <v>236</v>
      </c>
      <c r="E1182" s="29" t="s">
        <v>188</v>
      </c>
      <c r="F1182" s="29"/>
      <c r="G1182" s="30" t="n">
        <v>45352</v>
      </c>
      <c r="H1182" s="29" t="s">
        <v>177</v>
      </c>
      <c r="I1182" s="29" t="s">
        <v>3170</v>
      </c>
      <c r="J1182" s="29" t="s">
        <v>166</v>
      </c>
      <c r="K1182" s="31" t="n">
        <v>24.8</v>
      </c>
      <c r="L1182" s="31" t="n">
        <v>7.6</v>
      </c>
      <c r="M1182" s="29" t="s">
        <v>276</v>
      </c>
      <c r="N1182" s="29" t="n">
        <v>28</v>
      </c>
      <c r="O1182" s="29" t="s">
        <v>5576</v>
      </c>
      <c r="P1182" s="29" t="s">
        <v>5577</v>
      </c>
      <c r="Q1182" s="29" t="s">
        <v>262</v>
      </c>
      <c r="R1182" s="29" t="s">
        <v>171</v>
      </c>
      <c r="S1182" s="29" t="s">
        <v>263</v>
      </c>
      <c r="T1182" s="30" t="n">
        <v>46015</v>
      </c>
      <c r="U1182" s="29" t="n">
        <v>2026</v>
      </c>
      <c r="V1182" s="29"/>
    </row>
    <row r="1183" customFormat="false" ht="15" hidden="false" customHeight="true" outlineLevel="0" collapsed="false">
      <c r="A1183" s="26" t="s">
        <v>5578</v>
      </c>
      <c r="B1183" s="26" t="n">
        <v>1179</v>
      </c>
      <c r="C1183" s="26" t="s">
        <v>1937</v>
      </c>
      <c r="D1183" s="26" t="s">
        <v>326</v>
      </c>
      <c r="E1183" s="26" t="s">
        <v>188</v>
      </c>
      <c r="F1183" s="26"/>
      <c r="G1183" s="27" t="n">
        <v>45353</v>
      </c>
      <c r="H1183" s="26" t="s">
        <v>177</v>
      </c>
      <c r="I1183" s="26" t="s">
        <v>5579</v>
      </c>
      <c r="J1183" s="26" t="s">
        <v>345</v>
      </c>
      <c r="K1183" s="28" t="n">
        <v>40.6</v>
      </c>
      <c r="L1183" s="28" t="n">
        <v>13</v>
      </c>
      <c r="M1183" s="26" t="s">
        <v>167</v>
      </c>
      <c r="N1183" s="26" t="n">
        <v>45</v>
      </c>
      <c r="O1183" s="26" t="s">
        <v>5580</v>
      </c>
      <c r="P1183" s="26" t="s">
        <v>5581</v>
      </c>
      <c r="Q1183" s="26" t="s">
        <v>182</v>
      </c>
      <c r="R1183" s="26" t="s">
        <v>183</v>
      </c>
      <c r="S1183" s="26" t="s">
        <v>184</v>
      </c>
      <c r="T1183" s="27" t="n">
        <v>45999</v>
      </c>
      <c r="U1183" s="26" t="n">
        <v>2026</v>
      </c>
      <c r="V1183" s="26"/>
    </row>
    <row r="1184" customFormat="false" ht="15" hidden="false" customHeight="true" outlineLevel="0" collapsed="false">
      <c r="A1184" s="29" t="s">
        <v>5582</v>
      </c>
      <c r="B1184" s="29" t="n">
        <v>1180</v>
      </c>
      <c r="C1184" s="29" t="s">
        <v>160</v>
      </c>
      <c r="D1184" s="29" t="s">
        <v>4370</v>
      </c>
      <c r="E1184" s="29" t="s">
        <v>188</v>
      </c>
      <c r="F1184" s="29"/>
      <c r="G1184" s="30" t="n">
        <v>45354</v>
      </c>
      <c r="H1184" s="29" t="s">
        <v>177</v>
      </c>
      <c r="I1184" s="29" t="s">
        <v>5583</v>
      </c>
      <c r="J1184" s="29" t="s">
        <v>166</v>
      </c>
      <c r="K1184" s="31" t="n">
        <v>59.4</v>
      </c>
      <c r="L1184" s="31" t="n">
        <v>20</v>
      </c>
      <c r="M1184" s="29" t="s">
        <v>179</v>
      </c>
      <c r="N1184" s="29" t="n">
        <v>32</v>
      </c>
      <c r="O1184" s="29" t="s">
        <v>5584</v>
      </c>
      <c r="P1184" s="29" t="s">
        <v>5585</v>
      </c>
      <c r="Q1184" s="29" t="s">
        <v>221</v>
      </c>
      <c r="R1184" s="29" t="s">
        <v>183</v>
      </c>
      <c r="S1184" s="29" t="s">
        <v>222</v>
      </c>
      <c r="T1184" s="30" t="n">
        <v>46007</v>
      </c>
      <c r="U1184" s="29" t="n">
        <v>2026</v>
      </c>
      <c r="V1184" s="29"/>
    </row>
    <row r="1185" customFormat="false" ht="15" hidden="false" customHeight="true" outlineLevel="0" collapsed="false">
      <c r="A1185" s="26" t="s">
        <v>5586</v>
      </c>
      <c r="B1185" s="26" t="n">
        <v>1181</v>
      </c>
      <c r="C1185" s="26" t="s">
        <v>3559</v>
      </c>
      <c r="D1185" s="26" t="s">
        <v>1678</v>
      </c>
      <c r="E1185" s="26" t="s">
        <v>188</v>
      </c>
      <c r="F1185" s="26"/>
      <c r="G1185" s="27" t="n">
        <v>45356</v>
      </c>
      <c r="H1185" s="26" t="s">
        <v>177</v>
      </c>
      <c r="I1185" s="26" t="s">
        <v>3991</v>
      </c>
      <c r="J1185" s="26" t="s">
        <v>345</v>
      </c>
      <c r="K1185" s="28" t="n">
        <v>33.4</v>
      </c>
      <c r="L1185" s="28" t="n">
        <v>10.1</v>
      </c>
      <c r="M1185" s="26" t="s">
        <v>276</v>
      </c>
      <c r="N1185" s="26" t="n">
        <v>50</v>
      </c>
      <c r="O1185" s="26" t="s">
        <v>5587</v>
      </c>
      <c r="P1185" s="26" t="s">
        <v>5588</v>
      </c>
      <c r="Q1185" s="26" t="s">
        <v>221</v>
      </c>
      <c r="R1185" s="26" t="s">
        <v>183</v>
      </c>
      <c r="S1185" s="26" t="s">
        <v>222</v>
      </c>
      <c r="T1185" s="27" t="n">
        <v>46016</v>
      </c>
      <c r="U1185" s="26" t="n">
        <v>2026</v>
      </c>
      <c r="V1185" s="26"/>
    </row>
    <row r="1186" customFormat="false" ht="15" hidden="false" customHeight="true" outlineLevel="0" collapsed="false">
      <c r="A1186" s="29" t="s">
        <v>5589</v>
      </c>
      <c r="B1186" s="29" t="n">
        <v>1182</v>
      </c>
      <c r="C1186" s="29" t="s">
        <v>160</v>
      </c>
      <c r="D1186" s="29" t="s">
        <v>5353</v>
      </c>
      <c r="E1186" s="29" t="s">
        <v>162</v>
      </c>
      <c r="F1186" s="29" t="s">
        <v>163</v>
      </c>
      <c r="G1186" s="30" t="n">
        <v>45356</v>
      </c>
      <c r="H1186" s="29" t="s">
        <v>177</v>
      </c>
      <c r="I1186" s="29" t="s">
        <v>3006</v>
      </c>
      <c r="J1186" s="29" t="s">
        <v>198</v>
      </c>
      <c r="K1186" s="31" t="n">
        <v>48.7</v>
      </c>
      <c r="L1186" s="31" t="n">
        <v>16.9</v>
      </c>
      <c r="M1186" s="29" t="s">
        <v>179</v>
      </c>
      <c r="N1186" s="29" t="n">
        <v>32</v>
      </c>
      <c r="O1186" s="29" t="s">
        <v>5590</v>
      </c>
      <c r="P1186" s="29" t="s">
        <v>5591</v>
      </c>
      <c r="Q1186" s="29" t="s">
        <v>170</v>
      </c>
      <c r="R1186" s="29" t="s">
        <v>171</v>
      </c>
      <c r="S1186" s="29" t="s">
        <v>172</v>
      </c>
      <c r="T1186" s="30" t="n">
        <v>46008</v>
      </c>
      <c r="U1186" s="29" t="n">
        <v>2026</v>
      </c>
      <c r="V1186" s="29"/>
    </row>
    <row r="1187" customFormat="false" ht="15" hidden="false" customHeight="true" outlineLevel="0" collapsed="false">
      <c r="A1187" s="26" t="s">
        <v>5592</v>
      </c>
      <c r="B1187" s="26" t="n">
        <v>1183</v>
      </c>
      <c r="C1187" s="26" t="s">
        <v>3065</v>
      </c>
      <c r="D1187" s="26" t="s">
        <v>356</v>
      </c>
      <c r="E1187" s="26" t="s">
        <v>188</v>
      </c>
      <c r="F1187" s="26"/>
      <c r="G1187" s="27" t="n">
        <v>45356</v>
      </c>
      <c r="H1187" s="26" t="s">
        <v>164</v>
      </c>
      <c r="I1187" s="26" t="s">
        <v>631</v>
      </c>
      <c r="J1187" s="26" t="s">
        <v>270</v>
      </c>
      <c r="K1187" s="28" t="n">
        <v>20.9</v>
      </c>
      <c r="L1187" s="28" t="n">
        <v>7</v>
      </c>
      <c r="M1187" s="26" t="s">
        <v>900</v>
      </c>
      <c r="N1187" s="26" t="n">
        <v>24</v>
      </c>
      <c r="O1187" s="26" t="s">
        <v>5593</v>
      </c>
      <c r="P1187" s="26" t="s">
        <v>5594</v>
      </c>
      <c r="Q1187" s="26" t="s">
        <v>232</v>
      </c>
      <c r="R1187" s="26" t="s">
        <v>183</v>
      </c>
      <c r="S1187" s="26" t="s">
        <v>233</v>
      </c>
      <c r="T1187" s="26"/>
      <c r="U1187" s="26" t="n">
        <v>2024</v>
      </c>
      <c r="V1187" s="26"/>
    </row>
    <row r="1188" customFormat="false" ht="15" hidden="false" customHeight="true" outlineLevel="0" collapsed="false">
      <c r="A1188" s="29" t="s">
        <v>5595</v>
      </c>
      <c r="B1188" s="29" t="n">
        <v>1184</v>
      </c>
      <c r="C1188" s="29" t="s">
        <v>1801</v>
      </c>
      <c r="D1188" s="29" t="s">
        <v>4177</v>
      </c>
      <c r="E1188" s="29" t="s">
        <v>162</v>
      </c>
      <c r="F1188" s="29" t="s">
        <v>5596</v>
      </c>
      <c r="G1188" s="30" t="n">
        <v>45357</v>
      </c>
      <c r="H1188" s="29" t="s">
        <v>177</v>
      </c>
      <c r="I1188" s="29" t="s">
        <v>3324</v>
      </c>
      <c r="J1188" s="29" t="s">
        <v>166</v>
      </c>
      <c r="K1188" s="31" t="n">
        <v>31.8</v>
      </c>
      <c r="L1188" s="31" t="n">
        <v>9.1</v>
      </c>
      <c r="M1188" s="29" t="s">
        <v>167</v>
      </c>
      <c r="N1188" s="29" t="n">
        <v>32</v>
      </c>
      <c r="O1188" s="29" t="s">
        <v>5597</v>
      </c>
      <c r="P1188" s="29" t="s">
        <v>5598</v>
      </c>
      <c r="Q1188" s="29" t="s">
        <v>170</v>
      </c>
      <c r="R1188" s="29" t="s">
        <v>171</v>
      </c>
      <c r="S1188" s="29" t="s">
        <v>172</v>
      </c>
      <c r="T1188" s="30" t="n">
        <v>46005</v>
      </c>
      <c r="U1188" s="29" t="n">
        <v>2026</v>
      </c>
      <c r="V1188" s="29"/>
    </row>
    <row r="1189" customFormat="false" ht="15" hidden="false" customHeight="true" outlineLevel="0" collapsed="false">
      <c r="A1189" s="26" t="s">
        <v>5599</v>
      </c>
      <c r="B1189" s="26" t="n">
        <v>1185</v>
      </c>
      <c r="C1189" s="26" t="s">
        <v>193</v>
      </c>
      <c r="D1189" s="26" t="s">
        <v>2380</v>
      </c>
      <c r="E1189" s="26" t="s">
        <v>245</v>
      </c>
      <c r="F1189" s="26" t="s">
        <v>5600</v>
      </c>
      <c r="G1189" s="27" t="n">
        <v>45357</v>
      </c>
      <c r="H1189" s="26" t="s">
        <v>177</v>
      </c>
      <c r="I1189" s="26" t="s">
        <v>762</v>
      </c>
      <c r="J1189" s="26" t="s">
        <v>166</v>
      </c>
      <c r="K1189" s="28" t="n">
        <v>22.7</v>
      </c>
      <c r="L1189" s="28" t="n">
        <v>7.1</v>
      </c>
      <c r="M1189" s="26" t="s">
        <v>209</v>
      </c>
      <c r="N1189" s="26" t="n">
        <v>24</v>
      </c>
      <c r="O1189" s="26" t="s">
        <v>5601</v>
      </c>
      <c r="P1189" s="26" t="s">
        <v>5602</v>
      </c>
      <c r="Q1189" s="26" t="s">
        <v>299</v>
      </c>
      <c r="R1189" s="26" t="s">
        <v>171</v>
      </c>
      <c r="S1189" s="26" t="s">
        <v>300</v>
      </c>
      <c r="T1189" s="27" t="n">
        <v>45997</v>
      </c>
      <c r="U1189" s="26" t="n">
        <v>2026</v>
      </c>
      <c r="V1189" s="26"/>
    </row>
    <row r="1190" customFormat="false" ht="15" hidden="false" customHeight="true" outlineLevel="0" collapsed="false">
      <c r="A1190" s="29" t="s">
        <v>5603</v>
      </c>
      <c r="B1190" s="29" t="n">
        <v>1186</v>
      </c>
      <c r="C1190" s="29" t="s">
        <v>1005</v>
      </c>
      <c r="D1190" s="29" t="s">
        <v>443</v>
      </c>
      <c r="E1190" s="29" t="s">
        <v>188</v>
      </c>
      <c r="F1190" s="29"/>
      <c r="G1190" s="30" t="n">
        <v>45357</v>
      </c>
      <c r="H1190" s="29" t="s">
        <v>177</v>
      </c>
      <c r="I1190" s="29" t="s">
        <v>3642</v>
      </c>
      <c r="J1190" s="29" t="s">
        <v>208</v>
      </c>
      <c r="K1190" s="31" t="n">
        <v>31.4</v>
      </c>
      <c r="L1190" s="31" t="n">
        <v>10.5</v>
      </c>
      <c r="M1190" s="29" t="s">
        <v>179</v>
      </c>
      <c r="N1190" s="29" t="n">
        <v>24</v>
      </c>
      <c r="O1190" s="29" t="s">
        <v>5604</v>
      </c>
      <c r="P1190" s="29" t="s">
        <v>5605</v>
      </c>
      <c r="Q1190" s="29" t="s">
        <v>330</v>
      </c>
      <c r="R1190" s="29" t="s">
        <v>171</v>
      </c>
      <c r="S1190" s="29" t="s">
        <v>331</v>
      </c>
      <c r="T1190" s="30" t="n">
        <v>46006</v>
      </c>
      <c r="U1190" s="29" t="n">
        <v>2026</v>
      </c>
      <c r="V1190" s="29"/>
    </row>
    <row r="1191" customFormat="false" ht="15" hidden="false" customHeight="true" outlineLevel="0" collapsed="false">
      <c r="A1191" s="26" t="s">
        <v>5606</v>
      </c>
      <c r="B1191" s="26" t="n">
        <v>1187</v>
      </c>
      <c r="C1191" s="26" t="s">
        <v>2130</v>
      </c>
      <c r="D1191" s="26" t="s">
        <v>4177</v>
      </c>
      <c r="E1191" s="26" t="s">
        <v>188</v>
      </c>
      <c r="F1191" s="26"/>
      <c r="G1191" s="27" t="n">
        <v>45358</v>
      </c>
      <c r="H1191" s="26" t="s">
        <v>177</v>
      </c>
      <c r="I1191" s="26" t="s">
        <v>2334</v>
      </c>
      <c r="J1191" s="26" t="s">
        <v>248</v>
      </c>
      <c r="K1191" s="28" t="n">
        <v>54.9</v>
      </c>
      <c r="L1191" s="28" t="n">
        <v>18.8</v>
      </c>
      <c r="M1191" s="26" t="s">
        <v>209</v>
      </c>
      <c r="N1191" s="26" t="n">
        <v>24</v>
      </c>
      <c r="O1191" s="26" t="s">
        <v>5607</v>
      </c>
      <c r="P1191" s="26" t="s">
        <v>5608</v>
      </c>
      <c r="Q1191" s="26" t="s">
        <v>461</v>
      </c>
      <c r="R1191" s="26" t="s">
        <v>183</v>
      </c>
      <c r="S1191" s="26" t="s">
        <v>462</v>
      </c>
      <c r="T1191" s="27" t="n">
        <v>45993</v>
      </c>
      <c r="U1191" s="26" t="n">
        <v>2026</v>
      </c>
      <c r="V1191" s="26"/>
    </row>
    <row r="1192" customFormat="false" ht="15" hidden="false" customHeight="true" outlineLevel="0" collapsed="false">
      <c r="A1192" s="29" t="s">
        <v>5609</v>
      </c>
      <c r="B1192" s="29" t="n">
        <v>1188</v>
      </c>
      <c r="C1192" s="29" t="s">
        <v>556</v>
      </c>
      <c r="D1192" s="29" t="s">
        <v>5610</v>
      </c>
      <c r="E1192" s="29" t="s">
        <v>162</v>
      </c>
      <c r="F1192" s="29" t="s">
        <v>5611</v>
      </c>
      <c r="G1192" s="30" t="n">
        <v>45358</v>
      </c>
      <c r="H1192" s="29" t="s">
        <v>177</v>
      </c>
      <c r="I1192" s="29" t="s">
        <v>885</v>
      </c>
      <c r="J1192" s="29" t="s">
        <v>229</v>
      </c>
      <c r="K1192" s="31" t="n">
        <v>32.3</v>
      </c>
      <c r="L1192" s="31" t="n">
        <v>11.4</v>
      </c>
      <c r="M1192" s="29" t="s">
        <v>276</v>
      </c>
      <c r="N1192" s="29" t="n">
        <v>32</v>
      </c>
      <c r="O1192" s="29" t="s">
        <v>5612</v>
      </c>
      <c r="P1192" s="29" t="s">
        <v>5613</v>
      </c>
      <c r="Q1192" s="29" t="s">
        <v>212</v>
      </c>
      <c r="R1192" s="29" t="s">
        <v>171</v>
      </c>
      <c r="S1192" s="29" t="s">
        <v>213</v>
      </c>
      <c r="T1192" s="30" t="n">
        <v>46008</v>
      </c>
      <c r="U1192" s="29" t="n">
        <v>2026</v>
      </c>
      <c r="V1192" s="29"/>
    </row>
    <row r="1193" customFormat="false" ht="15" hidden="false" customHeight="true" outlineLevel="0" collapsed="false">
      <c r="A1193" s="26" t="s">
        <v>5614</v>
      </c>
      <c r="B1193" s="26" t="n">
        <v>1189</v>
      </c>
      <c r="C1193" s="26" t="s">
        <v>776</v>
      </c>
      <c r="D1193" s="26" t="s">
        <v>1127</v>
      </c>
      <c r="E1193" s="26" t="s">
        <v>206</v>
      </c>
      <c r="F1193" s="26"/>
      <c r="G1193" s="27" t="n">
        <v>45358</v>
      </c>
      <c r="H1193" s="26" t="s">
        <v>177</v>
      </c>
      <c r="I1193" s="26" t="s">
        <v>2470</v>
      </c>
      <c r="J1193" s="26" t="s">
        <v>345</v>
      </c>
      <c r="K1193" s="28" t="n">
        <v>41.5</v>
      </c>
      <c r="L1193" s="28" t="n">
        <v>14.7</v>
      </c>
      <c r="M1193" s="26" t="s">
        <v>209</v>
      </c>
      <c r="N1193" s="26" t="n">
        <v>50</v>
      </c>
      <c r="O1193" s="26" t="s">
        <v>5587</v>
      </c>
      <c r="P1193" s="26" t="s">
        <v>5615</v>
      </c>
      <c r="Q1193" s="26" t="s">
        <v>182</v>
      </c>
      <c r="R1193" s="26" t="s">
        <v>183</v>
      </c>
      <c r="S1193" s="26" t="s">
        <v>184</v>
      </c>
      <c r="T1193" s="27" t="n">
        <v>46007</v>
      </c>
      <c r="U1193" s="26" t="n">
        <v>2026</v>
      </c>
      <c r="V1193" s="26"/>
    </row>
    <row r="1194" customFormat="false" ht="15" hidden="false" customHeight="true" outlineLevel="0" collapsed="false">
      <c r="A1194" s="29" t="s">
        <v>5616</v>
      </c>
      <c r="B1194" s="29" t="n">
        <v>1190</v>
      </c>
      <c r="C1194" s="29" t="s">
        <v>1015</v>
      </c>
      <c r="D1194" s="29" t="s">
        <v>1324</v>
      </c>
      <c r="E1194" s="29" t="s">
        <v>267</v>
      </c>
      <c r="F1194" s="29" t="s">
        <v>5617</v>
      </c>
      <c r="G1194" s="30" t="n">
        <v>45359</v>
      </c>
      <c r="H1194" s="29" t="s">
        <v>177</v>
      </c>
      <c r="I1194" s="29" t="s">
        <v>1853</v>
      </c>
      <c r="J1194" s="29" t="s">
        <v>322</v>
      </c>
      <c r="K1194" s="31" t="n">
        <v>59.8</v>
      </c>
      <c r="L1194" s="31" t="n">
        <v>18.6</v>
      </c>
      <c r="M1194" s="29" t="s">
        <v>209</v>
      </c>
      <c r="N1194" s="29" t="n">
        <v>36</v>
      </c>
      <c r="O1194" s="29" t="s">
        <v>5618</v>
      </c>
      <c r="P1194" s="29" t="s">
        <v>5619</v>
      </c>
      <c r="Q1194" s="29" t="s">
        <v>461</v>
      </c>
      <c r="R1194" s="29" t="s">
        <v>183</v>
      </c>
      <c r="S1194" s="29" t="s">
        <v>462</v>
      </c>
      <c r="T1194" s="30" t="n">
        <v>46008</v>
      </c>
      <c r="U1194" s="29" t="n">
        <v>2026</v>
      </c>
      <c r="V1194" s="29"/>
    </row>
    <row r="1195" customFormat="false" ht="15" hidden="false" customHeight="true" outlineLevel="0" collapsed="false">
      <c r="A1195" s="26" t="s">
        <v>5620</v>
      </c>
      <c r="B1195" s="26" t="n">
        <v>1191</v>
      </c>
      <c r="C1195" s="26" t="s">
        <v>5621</v>
      </c>
      <c r="D1195" s="26" t="s">
        <v>2401</v>
      </c>
      <c r="E1195" s="26" t="s">
        <v>188</v>
      </c>
      <c r="F1195" s="26"/>
      <c r="G1195" s="27" t="n">
        <v>45359</v>
      </c>
      <c r="H1195" s="26" t="s">
        <v>164</v>
      </c>
      <c r="I1195" s="26" t="s">
        <v>2950</v>
      </c>
      <c r="J1195" s="26" t="s">
        <v>166</v>
      </c>
      <c r="K1195" s="28" t="n">
        <v>38.8</v>
      </c>
      <c r="L1195" s="28" t="n">
        <v>11</v>
      </c>
      <c r="M1195" s="26" t="s">
        <v>199</v>
      </c>
      <c r="N1195" s="26" t="n">
        <v>45</v>
      </c>
      <c r="O1195" s="26" t="s">
        <v>5622</v>
      </c>
      <c r="P1195" s="26" t="s">
        <v>5623</v>
      </c>
      <c r="Q1195" s="26" t="s">
        <v>299</v>
      </c>
      <c r="R1195" s="26" t="s">
        <v>171</v>
      </c>
      <c r="S1195" s="26" t="s">
        <v>300</v>
      </c>
      <c r="T1195" s="26"/>
      <c r="U1195" s="26" t="n">
        <v>2022</v>
      </c>
      <c r="V1195" s="26"/>
    </row>
    <row r="1196" customFormat="false" ht="15" hidden="false" customHeight="true" outlineLevel="0" collapsed="false">
      <c r="A1196" s="29" t="s">
        <v>5624</v>
      </c>
      <c r="B1196" s="29" t="n">
        <v>1192</v>
      </c>
      <c r="C1196" s="29" t="s">
        <v>5625</v>
      </c>
      <c r="D1196" s="29" t="s">
        <v>1149</v>
      </c>
      <c r="E1196" s="29" t="s">
        <v>188</v>
      </c>
      <c r="F1196" s="29"/>
      <c r="G1196" s="30" t="n">
        <v>45359</v>
      </c>
      <c r="H1196" s="29" t="s">
        <v>295</v>
      </c>
      <c r="I1196" s="29" t="s">
        <v>1306</v>
      </c>
      <c r="J1196" s="29" t="s">
        <v>166</v>
      </c>
      <c r="K1196" s="31" t="n">
        <v>29.2</v>
      </c>
      <c r="L1196" s="31" t="n">
        <v>10</v>
      </c>
      <c r="M1196" s="29" t="s">
        <v>209</v>
      </c>
      <c r="N1196" s="29" t="n">
        <v>36</v>
      </c>
      <c r="O1196" s="29" t="s">
        <v>5626</v>
      </c>
      <c r="P1196" s="29" t="s">
        <v>5627</v>
      </c>
      <c r="Q1196" s="29" t="s">
        <v>262</v>
      </c>
      <c r="R1196" s="29" t="s">
        <v>171</v>
      </c>
      <c r="S1196" s="29" t="s">
        <v>263</v>
      </c>
      <c r="T1196" s="30" t="n">
        <v>46010</v>
      </c>
      <c r="U1196" s="29" t="n">
        <v>2026</v>
      </c>
      <c r="V1196" s="29"/>
    </row>
    <row r="1197" customFormat="false" ht="15" hidden="false" customHeight="true" outlineLevel="0" collapsed="false">
      <c r="A1197" s="26" t="s">
        <v>5628</v>
      </c>
      <c r="B1197" s="26" t="n">
        <v>1193</v>
      </c>
      <c r="C1197" s="26" t="s">
        <v>3874</v>
      </c>
      <c r="D1197" s="26" t="s">
        <v>161</v>
      </c>
      <c r="E1197" s="26" t="s">
        <v>162</v>
      </c>
      <c r="F1197" s="26" t="s">
        <v>5629</v>
      </c>
      <c r="G1197" s="27" t="n">
        <v>45359</v>
      </c>
      <c r="H1197" s="26" t="s">
        <v>177</v>
      </c>
      <c r="I1197" s="26" t="s">
        <v>2188</v>
      </c>
      <c r="J1197" s="26" t="s">
        <v>166</v>
      </c>
      <c r="K1197" s="28" t="n">
        <v>49.2</v>
      </c>
      <c r="L1197" s="28" t="n">
        <v>14.9</v>
      </c>
      <c r="M1197" s="26" t="s">
        <v>179</v>
      </c>
      <c r="N1197" s="26" t="n">
        <v>40</v>
      </c>
      <c r="O1197" s="26" t="s">
        <v>5630</v>
      </c>
      <c r="P1197" s="26" t="s">
        <v>5631</v>
      </c>
      <c r="Q1197" s="26" t="s">
        <v>262</v>
      </c>
      <c r="R1197" s="26" t="s">
        <v>171</v>
      </c>
      <c r="S1197" s="26" t="s">
        <v>263</v>
      </c>
      <c r="T1197" s="27" t="n">
        <v>46006</v>
      </c>
      <c r="U1197" s="26" t="n">
        <v>2026</v>
      </c>
      <c r="V1197" s="26"/>
    </row>
    <row r="1198" customFormat="false" ht="15" hidden="false" customHeight="true" outlineLevel="0" collapsed="false">
      <c r="A1198" s="29" t="s">
        <v>5632</v>
      </c>
      <c r="B1198" s="29" t="n">
        <v>1194</v>
      </c>
      <c r="C1198" s="29" t="s">
        <v>3472</v>
      </c>
      <c r="D1198" s="29" t="s">
        <v>225</v>
      </c>
      <c r="E1198" s="29" t="s">
        <v>267</v>
      </c>
      <c r="F1198" s="29" t="s">
        <v>5633</v>
      </c>
      <c r="G1198" s="30" t="n">
        <v>45360</v>
      </c>
      <c r="H1198" s="29" t="s">
        <v>177</v>
      </c>
      <c r="I1198" s="29" t="s">
        <v>917</v>
      </c>
      <c r="J1198" s="29" t="s">
        <v>322</v>
      </c>
      <c r="K1198" s="31" t="n">
        <v>22</v>
      </c>
      <c r="L1198" s="31" t="n">
        <v>7.5</v>
      </c>
      <c r="M1198" s="29" t="s">
        <v>199</v>
      </c>
      <c r="N1198" s="29" t="n">
        <v>40</v>
      </c>
      <c r="O1198" s="29" t="s">
        <v>5634</v>
      </c>
      <c r="P1198" s="29" t="s">
        <v>5635</v>
      </c>
      <c r="Q1198" s="29" t="s">
        <v>182</v>
      </c>
      <c r="R1198" s="29" t="s">
        <v>183</v>
      </c>
      <c r="S1198" s="29" t="s">
        <v>184</v>
      </c>
      <c r="T1198" s="30" t="n">
        <v>46015</v>
      </c>
      <c r="U1198" s="29" t="n">
        <v>2026</v>
      </c>
      <c r="V1198" s="29"/>
    </row>
    <row r="1199" customFormat="false" ht="15" hidden="false" customHeight="true" outlineLevel="0" collapsed="false">
      <c r="A1199" s="26" t="s">
        <v>5636</v>
      </c>
      <c r="B1199" s="26" t="n">
        <v>1195</v>
      </c>
      <c r="C1199" s="26" t="s">
        <v>711</v>
      </c>
      <c r="D1199" s="26" t="s">
        <v>236</v>
      </c>
      <c r="E1199" s="26" t="s">
        <v>162</v>
      </c>
      <c r="F1199" s="26" t="s">
        <v>713</v>
      </c>
      <c r="G1199" s="27" t="n">
        <v>45360</v>
      </c>
      <c r="H1199" s="26" t="s">
        <v>164</v>
      </c>
      <c r="I1199" s="26" t="s">
        <v>5637</v>
      </c>
      <c r="J1199" s="26" t="s">
        <v>198</v>
      </c>
      <c r="K1199" s="28" t="n">
        <v>43.1</v>
      </c>
      <c r="L1199" s="28" t="n">
        <v>12.4</v>
      </c>
      <c r="M1199" s="26" t="s">
        <v>209</v>
      </c>
      <c r="N1199" s="26" t="n">
        <v>50</v>
      </c>
      <c r="O1199" s="26" t="s">
        <v>5638</v>
      </c>
      <c r="P1199" s="26" t="s">
        <v>5639</v>
      </c>
      <c r="Q1199" s="26" t="s">
        <v>182</v>
      </c>
      <c r="R1199" s="26" t="s">
        <v>183</v>
      </c>
      <c r="S1199" s="26" t="s">
        <v>184</v>
      </c>
      <c r="T1199" s="26"/>
      <c r="U1199" s="26" t="n">
        <v>2022</v>
      </c>
      <c r="V1199" s="26"/>
    </row>
    <row r="1200" customFormat="false" ht="15" hidden="false" customHeight="true" outlineLevel="0" collapsed="false">
      <c r="A1200" s="29" t="s">
        <v>5640</v>
      </c>
      <c r="B1200" s="29" t="n">
        <v>1196</v>
      </c>
      <c r="C1200" s="29" t="s">
        <v>2612</v>
      </c>
      <c r="D1200" s="29" t="s">
        <v>5641</v>
      </c>
      <c r="E1200" s="29" t="s">
        <v>188</v>
      </c>
      <c r="F1200" s="29"/>
      <c r="G1200" s="30" t="n">
        <v>45361</v>
      </c>
      <c r="H1200" s="29" t="s">
        <v>177</v>
      </c>
      <c r="I1200" s="29" t="s">
        <v>5642</v>
      </c>
      <c r="J1200" s="29" t="s">
        <v>208</v>
      </c>
      <c r="K1200" s="31" t="n">
        <v>61.7</v>
      </c>
      <c r="L1200" s="31" t="n">
        <v>18</v>
      </c>
      <c r="M1200" s="29" t="s">
        <v>209</v>
      </c>
      <c r="N1200" s="29" t="n">
        <v>45</v>
      </c>
      <c r="O1200" s="29" t="s">
        <v>5643</v>
      </c>
      <c r="P1200" s="29" t="s">
        <v>5644</v>
      </c>
      <c r="Q1200" s="29" t="s">
        <v>299</v>
      </c>
      <c r="R1200" s="29" t="s">
        <v>171</v>
      </c>
      <c r="S1200" s="29" t="s">
        <v>300</v>
      </c>
      <c r="T1200" s="30" t="n">
        <v>46004</v>
      </c>
      <c r="U1200" s="29" t="n">
        <v>2026</v>
      </c>
      <c r="V1200" s="29"/>
    </row>
    <row r="1201" customFormat="false" ht="15" hidden="false" customHeight="true" outlineLevel="0" collapsed="false">
      <c r="A1201" s="26" t="s">
        <v>5645</v>
      </c>
      <c r="B1201" s="26" t="n">
        <v>1197</v>
      </c>
      <c r="C1201" s="26" t="s">
        <v>5646</v>
      </c>
      <c r="D1201" s="26" t="s">
        <v>4053</v>
      </c>
      <c r="E1201" s="26" t="s">
        <v>162</v>
      </c>
      <c r="F1201" s="26" t="s">
        <v>5647</v>
      </c>
      <c r="G1201" s="27" t="n">
        <v>45362</v>
      </c>
      <c r="H1201" s="26" t="s">
        <v>177</v>
      </c>
      <c r="I1201" s="26" t="s">
        <v>2873</v>
      </c>
      <c r="J1201" s="26" t="s">
        <v>208</v>
      </c>
      <c r="K1201" s="28" t="n">
        <v>37.3</v>
      </c>
      <c r="L1201" s="28" t="n">
        <v>11.3</v>
      </c>
      <c r="M1201" s="26" t="s">
        <v>167</v>
      </c>
      <c r="N1201" s="26" t="n">
        <v>50</v>
      </c>
      <c r="O1201" s="26" t="s">
        <v>5648</v>
      </c>
      <c r="P1201" s="26" t="s">
        <v>5649</v>
      </c>
      <c r="Q1201" s="26" t="s">
        <v>252</v>
      </c>
      <c r="R1201" s="26" t="s">
        <v>171</v>
      </c>
      <c r="S1201" s="26" t="s">
        <v>253</v>
      </c>
      <c r="T1201" s="27" t="n">
        <v>46000</v>
      </c>
      <c r="U1201" s="26" t="n">
        <v>2026</v>
      </c>
      <c r="V1201" s="26"/>
    </row>
    <row r="1202" customFormat="false" ht="15" hidden="false" customHeight="true" outlineLevel="0" collapsed="false">
      <c r="A1202" s="29" t="s">
        <v>5650</v>
      </c>
      <c r="B1202" s="29" t="n">
        <v>1198</v>
      </c>
      <c r="C1202" s="29" t="s">
        <v>3034</v>
      </c>
      <c r="D1202" s="29" t="s">
        <v>483</v>
      </c>
      <c r="E1202" s="29" t="s">
        <v>162</v>
      </c>
      <c r="F1202" s="29" t="s">
        <v>5141</v>
      </c>
      <c r="G1202" s="30" t="n">
        <v>45363</v>
      </c>
      <c r="H1202" s="29" t="s">
        <v>177</v>
      </c>
      <c r="I1202" s="29" t="s">
        <v>2684</v>
      </c>
      <c r="J1202" s="29" t="s">
        <v>270</v>
      </c>
      <c r="K1202" s="31" t="n">
        <v>54.3</v>
      </c>
      <c r="L1202" s="31" t="n">
        <v>19.1</v>
      </c>
      <c r="M1202" s="29" t="s">
        <v>209</v>
      </c>
      <c r="N1202" s="29" t="n">
        <v>36</v>
      </c>
      <c r="O1202" s="29" t="s">
        <v>5651</v>
      </c>
      <c r="P1202" s="29" t="s">
        <v>5652</v>
      </c>
      <c r="Q1202" s="29" t="s">
        <v>170</v>
      </c>
      <c r="R1202" s="29" t="s">
        <v>171</v>
      </c>
      <c r="S1202" s="29" t="s">
        <v>172</v>
      </c>
      <c r="T1202" s="30" t="n">
        <v>46018</v>
      </c>
      <c r="U1202" s="29" t="n">
        <v>2026</v>
      </c>
      <c r="V1202" s="29"/>
    </row>
    <row r="1203" customFormat="false" ht="15" hidden="false" customHeight="true" outlineLevel="0" collapsed="false">
      <c r="A1203" s="26" t="s">
        <v>5653</v>
      </c>
      <c r="B1203" s="26" t="n">
        <v>1199</v>
      </c>
      <c r="C1203" s="26" t="s">
        <v>851</v>
      </c>
      <c r="D1203" s="26" t="s">
        <v>334</v>
      </c>
      <c r="E1203" s="26" t="s">
        <v>226</v>
      </c>
      <c r="F1203" s="26" t="s">
        <v>852</v>
      </c>
      <c r="G1203" s="27" t="n">
        <v>45363</v>
      </c>
      <c r="H1203" s="26" t="s">
        <v>164</v>
      </c>
      <c r="I1203" s="26" t="s">
        <v>5654</v>
      </c>
      <c r="J1203" s="26" t="s">
        <v>198</v>
      </c>
      <c r="K1203" s="28" t="n">
        <v>33.8</v>
      </c>
      <c r="L1203" s="28" t="n">
        <v>11</v>
      </c>
      <c r="M1203" s="26" t="s">
        <v>179</v>
      </c>
      <c r="N1203" s="26" t="n">
        <v>45</v>
      </c>
      <c r="O1203" s="26" t="s">
        <v>5655</v>
      </c>
      <c r="P1203" s="26" t="s">
        <v>5656</v>
      </c>
      <c r="Q1203" s="26" t="s">
        <v>330</v>
      </c>
      <c r="R1203" s="26" t="s">
        <v>171</v>
      </c>
      <c r="S1203" s="26" t="s">
        <v>331</v>
      </c>
      <c r="T1203" s="26"/>
      <c r="U1203" s="26" t="n">
        <v>2024</v>
      </c>
      <c r="V1203" s="26"/>
    </row>
    <row r="1204" customFormat="false" ht="15" hidden="false" customHeight="true" outlineLevel="0" collapsed="false">
      <c r="A1204" s="29" t="s">
        <v>5657</v>
      </c>
      <c r="B1204" s="29" t="n">
        <v>1200</v>
      </c>
      <c r="C1204" s="29" t="s">
        <v>4643</v>
      </c>
      <c r="D1204" s="29" t="s">
        <v>5658</v>
      </c>
      <c r="E1204" s="29" t="s">
        <v>267</v>
      </c>
      <c r="F1204" s="29" t="s">
        <v>4644</v>
      </c>
      <c r="G1204" s="30" t="n">
        <v>45364</v>
      </c>
      <c r="H1204" s="29" t="s">
        <v>177</v>
      </c>
      <c r="I1204" s="29" t="s">
        <v>407</v>
      </c>
      <c r="J1204" s="29" t="s">
        <v>322</v>
      </c>
      <c r="K1204" s="31" t="n">
        <v>49.4</v>
      </c>
      <c r="L1204" s="31" t="n">
        <v>14</v>
      </c>
      <c r="M1204" s="29" t="s">
        <v>900</v>
      </c>
      <c r="N1204" s="29" t="n">
        <v>50</v>
      </c>
      <c r="O1204" s="29" t="s">
        <v>5659</v>
      </c>
      <c r="P1204" s="29" t="s">
        <v>5660</v>
      </c>
      <c r="Q1204" s="29" t="s">
        <v>202</v>
      </c>
      <c r="R1204" s="29" t="s">
        <v>171</v>
      </c>
      <c r="S1204" s="29" t="s">
        <v>203</v>
      </c>
      <c r="T1204" s="30" t="n">
        <v>46013</v>
      </c>
      <c r="U1204" s="29" t="n">
        <v>2026</v>
      </c>
      <c r="V1204" s="29"/>
    </row>
    <row r="1205" customFormat="false" ht="15" hidden="false" customHeight="true" outlineLevel="0" collapsed="false">
      <c r="A1205" s="26" t="s">
        <v>5661</v>
      </c>
      <c r="B1205" s="26" t="n">
        <v>1201</v>
      </c>
      <c r="C1205" s="26" t="s">
        <v>5662</v>
      </c>
      <c r="D1205" s="26" t="s">
        <v>5663</v>
      </c>
      <c r="E1205" s="26" t="s">
        <v>188</v>
      </c>
      <c r="F1205" s="26"/>
      <c r="G1205" s="27" t="n">
        <v>45364</v>
      </c>
      <c r="H1205" s="26" t="s">
        <v>177</v>
      </c>
      <c r="I1205" s="26" t="s">
        <v>3328</v>
      </c>
      <c r="J1205" s="26" t="s">
        <v>259</v>
      </c>
      <c r="K1205" s="28" t="n">
        <v>38</v>
      </c>
      <c r="L1205" s="28" t="n">
        <v>11</v>
      </c>
      <c r="M1205" s="26" t="s">
        <v>209</v>
      </c>
      <c r="N1205" s="26" t="n">
        <v>32</v>
      </c>
      <c r="O1205" s="26" t="s">
        <v>5664</v>
      </c>
      <c r="P1205" s="26" t="s">
        <v>5665</v>
      </c>
      <c r="Q1205" s="26" t="s">
        <v>182</v>
      </c>
      <c r="R1205" s="26" t="s">
        <v>183</v>
      </c>
      <c r="S1205" s="26" t="s">
        <v>184</v>
      </c>
      <c r="T1205" s="27" t="n">
        <v>46015</v>
      </c>
      <c r="U1205" s="26" t="n">
        <v>2026</v>
      </c>
      <c r="V1205" s="26"/>
    </row>
    <row r="1206" customFormat="false" ht="15" hidden="false" customHeight="true" outlineLevel="0" collapsed="false">
      <c r="A1206" s="29" t="s">
        <v>5666</v>
      </c>
      <c r="B1206" s="29" t="n">
        <v>1202</v>
      </c>
      <c r="C1206" s="29" t="s">
        <v>5667</v>
      </c>
      <c r="D1206" s="29" t="s">
        <v>1518</v>
      </c>
      <c r="E1206" s="29" t="s">
        <v>188</v>
      </c>
      <c r="F1206" s="29"/>
      <c r="G1206" s="30" t="n">
        <v>45365</v>
      </c>
      <c r="H1206" s="29" t="s">
        <v>177</v>
      </c>
      <c r="I1206" s="29" t="s">
        <v>2202</v>
      </c>
      <c r="J1206" s="29" t="s">
        <v>383</v>
      </c>
      <c r="K1206" s="31" t="n">
        <v>42.4</v>
      </c>
      <c r="L1206" s="31" t="n">
        <v>12.7</v>
      </c>
      <c r="M1206" s="29" t="s">
        <v>209</v>
      </c>
      <c r="N1206" s="29" t="n">
        <v>32</v>
      </c>
      <c r="O1206" s="29" t="s">
        <v>5668</v>
      </c>
      <c r="P1206" s="29" t="s">
        <v>5669</v>
      </c>
      <c r="Q1206" s="29" t="s">
        <v>212</v>
      </c>
      <c r="R1206" s="29" t="s">
        <v>171</v>
      </c>
      <c r="S1206" s="29" t="s">
        <v>213</v>
      </c>
      <c r="T1206" s="30" t="n">
        <v>46010</v>
      </c>
      <c r="U1206" s="29" t="n">
        <v>2026</v>
      </c>
      <c r="V1206" s="29"/>
    </row>
    <row r="1207" customFormat="false" ht="15" hidden="false" customHeight="true" outlineLevel="0" collapsed="false">
      <c r="A1207" s="26" t="s">
        <v>5670</v>
      </c>
      <c r="B1207" s="26" t="n">
        <v>1203</v>
      </c>
      <c r="C1207" s="26" t="s">
        <v>3968</v>
      </c>
      <c r="D1207" s="26" t="s">
        <v>933</v>
      </c>
      <c r="E1207" s="26" t="s">
        <v>311</v>
      </c>
      <c r="F1207" s="26" t="s">
        <v>5671</v>
      </c>
      <c r="G1207" s="27" t="n">
        <v>45365</v>
      </c>
      <c r="H1207" s="26" t="s">
        <v>295</v>
      </c>
      <c r="I1207" s="26" t="s">
        <v>952</v>
      </c>
      <c r="J1207" s="26" t="s">
        <v>166</v>
      </c>
      <c r="K1207" s="28" t="n">
        <v>34.3</v>
      </c>
      <c r="L1207" s="28" t="n">
        <v>11.5</v>
      </c>
      <c r="M1207" s="26" t="s">
        <v>179</v>
      </c>
      <c r="N1207" s="26" t="n">
        <v>45</v>
      </c>
      <c r="O1207" s="26" t="s">
        <v>5672</v>
      </c>
      <c r="P1207" s="26" t="s">
        <v>5673</v>
      </c>
      <c r="Q1207" s="26" t="s">
        <v>221</v>
      </c>
      <c r="R1207" s="26" t="s">
        <v>183</v>
      </c>
      <c r="S1207" s="26" t="s">
        <v>222</v>
      </c>
      <c r="T1207" s="27" t="n">
        <v>46006</v>
      </c>
      <c r="U1207" s="26" t="n">
        <v>2026</v>
      </c>
      <c r="V1207" s="26"/>
    </row>
    <row r="1208" customFormat="false" ht="15" hidden="false" customHeight="true" outlineLevel="0" collapsed="false">
      <c r="A1208" s="29" t="s">
        <v>5674</v>
      </c>
      <c r="B1208" s="29" t="n">
        <v>1204</v>
      </c>
      <c r="C1208" s="29" t="s">
        <v>2529</v>
      </c>
      <c r="D1208" s="29" t="s">
        <v>1016</v>
      </c>
      <c r="E1208" s="29" t="s">
        <v>267</v>
      </c>
      <c r="F1208" s="29" t="s">
        <v>2530</v>
      </c>
      <c r="G1208" s="30" t="n">
        <v>45365</v>
      </c>
      <c r="H1208" s="29" t="s">
        <v>177</v>
      </c>
      <c r="I1208" s="29" t="s">
        <v>2608</v>
      </c>
      <c r="J1208" s="29" t="s">
        <v>259</v>
      </c>
      <c r="K1208" s="31" t="n">
        <v>58.9</v>
      </c>
      <c r="L1208" s="31" t="n">
        <v>18.1</v>
      </c>
      <c r="M1208" s="29" t="s">
        <v>314</v>
      </c>
      <c r="N1208" s="29" t="n">
        <v>40</v>
      </c>
      <c r="O1208" s="29" t="s">
        <v>5675</v>
      </c>
      <c r="P1208" s="29"/>
      <c r="Q1208" s="29" t="s">
        <v>202</v>
      </c>
      <c r="R1208" s="29" t="s">
        <v>171</v>
      </c>
      <c r="S1208" s="29" t="s">
        <v>203</v>
      </c>
      <c r="T1208" s="30" t="n">
        <v>46009</v>
      </c>
      <c r="U1208" s="29" t="n">
        <v>2026</v>
      </c>
      <c r="V1208" s="29"/>
    </row>
    <row r="1209" customFormat="false" ht="15" hidden="false" customHeight="true" outlineLevel="0" collapsed="false">
      <c r="A1209" s="26" t="s">
        <v>5676</v>
      </c>
      <c r="B1209" s="26" t="n">
        <v>1205</v>
      </c>
      <c r="C1209" s="26" t="s">
        <v>5677</v>
      </c>
      <c r="D1209" s="26" t="s">
        <v>1481</v>
      </c>
      <c r="E1209" s="26" t="s">
        <v>267</v>
      </c>
      <c r="F1209" s="26" t="s">
        <v>5678</v>
      </c>
      <c r="G1209" s="27" t="n">
        <v>45366</v>
      </c>
      <c r="H1209" s="26" t="s">
        <v>177</v>
      </c>
      <c r="I1209" s="26" t="s">
        <v>762</v>
      </c>
      <c r="J1209" s="26" t="s">
        <v>248</v>
      </c>
      <c r="K1209" s="28" t="n">
        <v>34.3</v>
      </c>
      <c r="L1209" s="28" t="n">
        <v>11</v>
      </c>
      <c r="M1209" s="26" t="s">
        <v>179</v>
      </c>
      <c r="N1209" s="26" t="n">
        <v>24</v>
      </c>
      <c r="O1209" s="26" t="s">
        <v>5679</v>
      </c>
      <c r="P1209" s="26" t="s">
        <v>5680</v>
      </c>
      <c r="Q1209" s="26" t="s">
        <v>170</v>
      </c>
      <c r="R1209" s="26" t="s">
        <v>171</v>
      </c>
      <c r="S1209" s="26" t="s">
        <v>172</v>
      </c>
      <c r="T1209" s="27" t="n">
        <v>46015</v>
      </c>
      <c r="U1209" s="26" t="n">
        <v>2026</v>
      </c>
      <c r="V1209" s="26"/>
    </row>
    <row r="1210" customFormat="false" ht="15" hidden="false" customHeight="true" outlineLevel="0" collapsed="false">
      <c r="A1210" s="29" t="s">
        <v>5681</v>
      </c>
      <c r="B1210" s="29" t="n">
        <v>1206</v>
      </c>
      <c r="C1210" s="29" t="s">
        <v>457</v>
      </c>
      <c r="D1210" s="29" t="s">
        <v>3051</v>
      </c>
      <c r="E1210" s="29" t="s">
        <v>311</v>
      </c>
      <c r="F1210" s="29" t="s">
        <v>5682</v>
      </c>
      <c r="G1210" s="30" t="n">
        <v>45366</v>
      </c>
      <c r="H1210" s="29" t="s">
        <v>177</v>
      </c>
      <c r="I1210" s="29" t="s">
        <v>5232</v>
      </c>
      <c r="J1210" s="29" t="s">
        <v>198</v>
      </c>
      <c r="K1210" s="31" t="n">
        <v>38.3</v>
      </c>
      <c r="L1210" s="31" t="n">
        <v>12.7</v>
      </c>
      <c r="M1210" s="29" t="s">
        <v>199</v>
      </c>
      <c r="N1210" s="29" t="n">
        <v>50</v>
      </c>
      <c r="O1210" s="29" t="s">
        <v>5683</v>
      </c>
      <c r="P1210" s="29" t="s">
        <v>5684</v>
      </c>
      <c r="Q1210" s="29" t="s">
        <v>299</v>
      </c>
      <c r="R1210" s="29" t="s">
        <v>171</v>
      </c>
      <c r="S1210" s="29" t="s">
        <v>300</v>
      </c>
      <c r="T1210" s="30" t="n">
        <v>45996</v>
      </c>
      <c r="U1210" s="29" t="n">
        <v>2026</v>
      </c>
      <c r="V1210" s="29"/>
    </row>
    <row r="1211" customFormat="false" ht="15" hidden="false" customHeight="true" outlineLevel="0" collapsed="false">
      <c r="A1211" s="26" t="s">
        <v>5685</v>
      </c>
      <c r="B1211" s="26" t="n">
        <v>1207</v>
      </c>
      <c r="C1211" s="26" t="s">
        <v>5686</v>
      </c>
      <c r="D1211" s="26" t="s">
        <v>1038</v>
      </c>
      <c r="E1211" s="26" t="s">
        <v>188</v>
      </c>
      <c r="F1211" s="26"/>
      <c r="G1211" s="27" t="n">
        <v>45366</v>
      </c>
      <c r="H1211" s="26" t="s">
        <v>177</v>
      </c>
      <c r="I1211" s="26" t="s">
        <v>3916</v>
      </c>
      <c r="J1211" s="26" t="s">
        <v>270</v>
      </c>
      <c r="K1211" s="28" t="n">
        <v>26.8</v>
      </c>
      <c r="L1211" s="28" t="n">
        <v>8.6</v>
      </c>
      <c r="M1211" s="26" t="s">
        <v>179</v>
      </c>
      <c r="N1211" s="26" t="n">
        <v>28</v>
      </c>
      <c r="O1211" s="26" t="s">
        <v>5687</v>
      </c>
      <c r="P1211" s="26" t="s">
        <v>5688</v>
      </c>
      <c r="Q1211" s="26" t="s">
        <v>461</v>
      </c>
      <c r="R1211" s="26" t="s">
        <v>183</v>
      </c>
      <c r="S1211" s="26" t="s">
        <v>462</v>
      </c>
      <c r="T1211" s="27" t="n">
        <v>46002</v>
      </c>
      <c r="U1211" s="26" t="n">
        <v>2026</v>
      </c>
      <c r="V1211" s="26"/>
    </row>
    <row r="1212" customFormat="false" ht="15" hidden="false" customHeight="true" outlineLevel="0" collapsed="false">
      <c r="A1212" s="29" t="s">
        <v>5689</v>
      </c>
      <c r="B1212" s="29" t="n">
        <v>1208</v>
      </c>
      <c r="C1212" s="29" t="s">
        <v>4037</v>
      </c>
      <c r="D1212" s="29" t="s">
        <v>1127</v>
      </c>
      <c r="E1212" s="29" t="s">
        <v>206</v>
      </c>
      <c r="F1212" s="29"/>
      <c r="G1212" s="30" t="n">
        <v>45366</v>
      </c>
      <c r="H1212" s="29" t="s">
        <v>177</v>
      </c>
      <c r="I1212" s="29" t="s">
        <v>1960</v>
      </c>
      <c r="J1212" s="29" t="s">
        <v>166</v>
      </c>
      <c r="K1212" s="31" t="n">
        <v>40.4</v>
      </c>
      <c r="L1212" s="31" t="n">
        <v>12</v>
      </c>
      <c r="M1212" s="29" t="s">
        <v>167</v>
      </c>
      <c r="N1212" s="29" t="n">
        <v>36</v>
      </c>
      <c r="O1212" s="29" t="s">
        <v>5690</v>
      </c>
      <c r="P1212" s="29" t="s">
        <v>5691</v>
      </c>
      <c r="Q1212" s="29" t="s">
        <v>461</v>
      </c>
      <c r="R1212" s="29" t="s">
        <v>183</v>
      </c>
      <c r="S1212" s="29" t="s">
        <v>462</v>
      </c>
      <c r="T1212" s="30" t="n">
        <v>46010</v>
      </c>
      <c r="U1212" s="29" t="n">
        <v>2026</v>
      </c>
      <c r="V1212" s="29"/>
    </row>
    <row r="1213" customFormat="false" ht="15" hidden="false" customHeight="true" outlineLevel="0" collapsed="false">
      <c r="A1213" s="26" t="s">
        <v>5692</v>
      </c>
      <c r="B1213" s="26" t="n">
        <v>1209</v>
      </c>
      <c r="C1213" s="26" t="s">
        <v>776</v>
      </c>
      <c r="D1213" s="26" t="s">
        <v>3943</v>
      </c>
      <c r="E1213" s="26" t="s">
        <v>188</v>
      </c>
      <c r="F1213" s="26"/>
      <c r="G1213" s="27" t="n">
        <v>45366</v>
      </c>
      <c r="H1213" s="26" t="s">
        <v>295</v>
      </c>
      <c r="I1213" s="26" t="s">
        <v>2766</v>
      </c>
      <c r="J1213" s="26" t="s">
        <v>198</v>
      </c>
      <c r="K1213" s="28" t="n">
        <v>45.2</v>
      </c>
      <c r="L1213" s="28" t="n">
        <v>13.9</v>
      </c>
      <c r="M1213" s="26" t="s">
        <v>179</v>
      </c>
      <c r="N1213" s="26" t="n">
        <v>40</v>
      </c>
      <c r="O1213" s="26" t="s">
        <v>5693</v>
      </c>
      <c r="P1213" s="26" t="s">
        <v>5694</v>
      </c>
      <c r="Q1213" s="26" t="s">
        <v>330</v>
      </c>
      <c r="R1213" s="26" t="s">
        <v>171</v>
      </c>
      <c r="S1213" s="26" t="s">
        <v>331</v>
      </c>
      <c r="T1213" s="27" t="n">
        <v>46001</v>
      </c>
      <c r="U1213" s="26" t="n">
        <v>2026</v>
      </c>
      <c r="V1213" s="26"/>
    </row>
    <row r="1214" customFormat="false" ht="15" hidden="false" customHeight="true" outlineLevel="0" collapsed="false">
      <c r="A1214" s="29" t="s">
        <v>5695</v>
      </c>
      <c r="B1214" s="29" t="n">
        <v>1210</v>
      </c>
      <c r="C1214" s="29" t="s">
        <v>2935</v>
      </c>
      <c r="D1214" s="29" t="s">
        <v>4882</v>
      </c>
      <c r="E1214" s="29" t="s">
        <v>162</v>
      </c>
      <c r="F1214" s="29" t="s">
        <v>2936</v>
      </c>
      <c r="G1214" s="30" t="n">
        <v>45368</v>
      </c>
      <c r="H1214" s="29" t="s">
        <v>177</v>
      </c>
      <c r="I1214" s="29" t="s">
        <v>5696</v>
      </c>
      <c r="J1214" s="29" t="s">
        <v>248</v>
      </c>
      <c r="K1214" s="31" t="n">
        <v>40</v>
      </c>
      <c r="L1214" s="31" t="n">
        <v>13.8</v>
      </c>
      <c r="M1214" s="29" t="s">
        <v>249</v>
      </c>
      <c r="N1214" s="29" t="n">
        <v>32</v>
      </c>
      <c r="O1214" s="29" t="s">
        <v>5697</v>
      </c>
      <c r="P1214" s="29" t="s">
        <v>5698</v>
      </c>
      <c r="Q1214" s="29" t="s">
        <v>299</v>
      </c>
      <c r="R1214" s="29" t="s">
        <v>171</v>
      </c>
      <c r="S1214" s="29" t="s">
        <v>300</v>
      </c>
      <c r="T1214" s="30" t="n">
        <v>46008</v>
      </c>
      <c r="U1214" s="29" t="n">
        <v>2026</v>
      </c>
      <c r="V1214" s="29"/>
    </row>
    <row r="1215" customFormat="false" ht="15" hidden="false" customHeight="true" outlineLevel="0" collapsed="false">
      <c r="A1215" s="26" t="s">
        <v>5699</v>
      </c>
      <c r="B1215" s="26" t="n">
        <v>1211</v>
      </c>
      <c r="C1215" s="26" t="s">
        <v>5700</v>
      </c>
      <c r="D1215" s="26" t="s">
        <v>4333</v>
      </c>
      <c r="E1215" s="26" t="s">
        <v>188</v>
      </c>
      <c r="F1215" s="26"/>
      <c r="G1215" s="27" t="n">
        <v>45369</v>
      </c>
      <c r="H1215" s="26" t="s">
        <v>177</v>
      </c>
      <c r="I1215" s="26" t="s">
        <v>5701</v>
      </c>
      <c r="J1215" s="26" t="s">
        <v>208</v>
      </c>
      <c r="K1215" s="28" t="n">
        <v>31.4</v>
      </c>
      <c r="L1215" s="28" t="n">
        <v>10.8</v>
      </c>
      <c r="M1215" s="26" t="s">
        <v>199</v>
      </c>
      <c r="N1215" s="26" t="n">
        <v>28</v>
      </c>
      <c r="O1215" s="26" t="s">
        <v>5702</v>
      </c>
      <c r="P1215" s="26" t="s">
        <v>5703</v>
      </c>
      <c r="Q1215" s="26" t="s">
        <v>232</v>
      </c>
      <c r="R1215" s="26" t="s">
        <v>183</v>
      </c>
      <c r="S1215" s="26" t="s">
        <v>233</v>
      </c>
      <c r="T1215" s="27" t="n">
        <v>46001</v>
      </c>
      <c r="U1215" s="26" t="n">
        <v>2026</v>
      </c>
      <c r="V1215" s="26"/>
    </row>
    <row r="1216" customFormat="false" ht="15" hidden="false" customHeight="true" outlineLevel="0" collapsed="false">
      <c r="A1216" s="29" t="s">
        <v>5704</v>
      </c>
      <c r="B1216" s="29" t="n">
        <v>1212</v>
      </c>
      <c r="C1216" s="29" t="s">
        <v>5705</v>
      </c>
      <c r="D1216" s="29" t="s">
        <v>1688</v>
      </c>
      <c r="E1216" s="29" t="s">
        <v>188</v>
      </c>
      <c r="F1216" s="29"/>
      <c r="G1216" s="30" t="n">
        <v>45372</v>
      </c>
      <c r="H1216" s="29" t="s">
        <v>177</v>
      </c>
      <c r="I1216" s="29" t="s">
        <v>4432</v>
      </c>
      <c r="J1216" s="29" t="s">
        <v>208</v>
      </c>
      <c r="K1216" s="31" t="n">
        <v>54.3</v>
      </c>
      <c r="L1216" s="31" t="n">
        <v>18.7</v>
      </c>
      <c r="M1216" s="29" t="s">
        <v>167</v>
      </c>
      <c r="N1216" s="29" t="n">
        <v>28</v>
      </c>
      <c r="O1216" s="29" t="s">
        <v>5706</v>
      </c>
      <c r="P1216" s="29" t="s">
        <v>5707</v>
      </c>
      <c r="Q1216" s="29" t="s">
        <v>330</v>
      </c>
      <c r="R1216" s="29" t="s">
        <v>171</v>
      </c>
      <c r="S1216" s="29" t="s">
        <v>331</v>
      </c>
      <c r="T1216" s="30" t="n">
        <v>46009</v>
      </c>
      <c r="U1216" s="29" t="n">
        <v>2026</v>
      </c>
      <c r="V1216" s="29"/>
    </row>
    <row r="1217" customFormat="false" ht="15" hidden="false" customHeight="true" outlineLevel="0" collapsed="false">
      <c r="A1217" s="26" t="s">
        <v>5708</v>
      </c>
      <c r="B1217" s="26" t="n">
        <v>1213</v>
      </c>
      <c r="C1217" s="26" t="s">
        <v>292</v>
      </c>
      <c r="D1217" s="26" t="s">
        <v>236</v>
      </c>
      <c r="E1217" s="26" t="s">
        <v>206</v>
      </c>
      <c r="F1217" s="26"/>
      <c r="G1217" s="27" t="n">
        <v>45372</v>
      </c>
      <c r="H1217" s="26" t="s">
        <v>177</v>
      </c>
      <c r="I1217" s="26" t="s">
        <v>2950</v>
      </c>
      <c r="J1217" s="26" t="s">
        <v>270</v>
      </c>
      <c r="K1217" s="28" t="n">
        <v>44.9</v>
      </c>
      <c r="L1217" s="28" t="n">
        <v>14.9</v>
      </c>
      <c r="M1217" s="26" t="s">
        <v>179</v>
      </c>
      <c r="N1217" s="26" t="n">
        <v>36</v>
      </c>
      <c r="O1217" s="26" t="s">
        <v>5709</v>
      </c>
      <c r="P1217" s="26" t="s">
        <v>5710</v>
      </c>
      <c r="Q1217" s="26" t="s">
        <v>240</v>
      </c>
      <c r="R1217" s="26" t="s">
        <v>171</v>
      </c>
      <c r="S1217" s="26" t="s">
        <v>241</v>
      </c>
      <c r="T1217" s="27" t="n">
        <v>46019</v>
      </c>
      <c r="U1217" s="26" t="n">
        <v>2026</v>
      </c>
      <c r="V1217" s="26"/>
    </row>
    <row r="1218" customFormat="false" ht="15" hidden="false" customHeight="true" outlineLevel="0" collapsed="false">
      <c r="A1218" s="29" t="s">
        <v>5711</v>
      </c>
      <c r="B1218" s="29" t="n">
        <v>1214</v>
      </c>
      <c r="C1218" s="29" t="s">
        <v>4449</v>
      </c>
      <c r="D1218" s="29" t="s">
        <v>835</v>
      </c>
      <c r="E1218" s="29" t="s">
        <v>206</v>
      </c>
      <c r="F1218" s="29"/>
      <c r="G1218" s="30" t="n">
        <v>45373</v>
      </c>
      <c r="H1218" s="29" t="s">
        <v>177</v>
      </c>
      <c r="I1218" s="29" t="s">
        <v>5712</v>
      </c>
      <c r="J1218" s="29" t="s">
        <v>322</v>
      </c>
      <c r="K1218" s="31" t="n">
        <v>20.2</v>
      </c>
      <c r="L1218" s="31" t="n">
        <v>7</v>
      </c>
      <c r="M1218" s="29" t="s">
        <v>209</v>
      </c>
      <c r="N1218" s="29" t="n">
        <v>28</v>
      </c>
      <c r="O1218" s="29" t="s">
        <v>5713</v>
      </c>
      <c r="P1218" s="29"/>
      <c r="Q1218" s="29" t="s">
        <v>454</v>
      </c>
      <c r="R1218" s="29" t="s">
        <v>171</v>
      </c>
      <c r="S1218" s="29" t="s">
        <v>455</v>
      </c>
      <c r="T1218" s="30" t="n">
        <v>45996</v>
      </c>
      <c r="U1218" s="29" t="n">
        <v>2026</v>
      </c>
      <c r="V1218" s="29"/>
    </row>
    <row r="1219" customFormat="false" ht="15" hidden="false" customHeight="true" outlineLevel="0" collapsed="false">
      <c r="A1219" s="26" t="s">
        <v>5714</v>
      </c>
      <c r="B1219" s="26" t="n">
        <v>1215</v>
      </c>
      <c r="C1219" s="26" t="s">
        <v>5715</v>
      </c>
      <c r="D1219" s="26" t="s">
        <v>1518</v>
      </c>
      <c r="E1219" s="26" t="s">
        <v>206</v>
      </c>
      <c r="F1219" s="26"/>
      <c r="G1219" s="27" t="n">
        <v>45373</v>
      </c>
      <c r="H1219" s="26" t="s">
        <v>177</v>
      </c>
      <c r="I1219" s="26" t="s">
        <v>2072</v>
      </c>
      <c r="J1219" s="26" t="s">
        <v>166</v>
      </c>
      <c r="K1219" s="28" t="n">
        <v>25.6</v>
      </c>
      <c r="L1219" s="28" t="n">
        <v>8</v>
      </c>
      <c r="M1219" s="26" t="s">
        <v>209</v>
      </c>
      <c r="N1219" s="26" t="n">
        <v>24</v>
      </c>
      <c r="O1219" s="26" t="s">
        <v>5498</v>
      </c>
      <c r="P1219" s="26" t="s">
        <v>5716</v>
      </c>
      <c r="Q1219" s="26" t="s">
        <v>338</v>
      </c>
      <c r="R1219" s="26" t="s">
        <v>171</v>
      </c>
      <c r="S1219" s="26" t="s">
        <v>339</v>
      </c>
      <c r="T1219" s="27" t="n">
        <v>46018</v>
      </c>
      <c r="U1219" s="26" t="n">
        <v>2026</v>
      </c>
      <c r="V1219" s="26"/>
    </row>
    <row r="1220" customFormat="false" ht="15" hidden="false" customHeight="true" outlineLevel="0" collapsed="false">
      <c r="A1220" s="29" t="s">
        <v>5717</v>
      </c>
      <c r="B1220" s="29" t="n">
        <v>1216</v>
      </c>
      <c r="C1220" s="29" t="s">
        <v>3277</v>
      </c>
      <c r="D1220" s="29" t="s">
        <v>582</v>
      </c>
      <c r="E1220" s="29" t="s">
        <v>206</v>
      </c>
      <c r="F1220" s="29"/>
      <c r="G1220" s="30" t="n">
        <v>45373</v>
      </c>
      <c r="H1220" s="29" t="s">
        <v>177</v>
      </c>
      <c r="I1220" s="29" t="s">
        <v>2024</v>
      </c>
      <c r="J1220" s="29" t="s">
        <v>270</v>
      </c>
      <c r="K1220" s="31" t="n">
        <v>60.3</v>
      </c>
      <c r="L1220" s="31" t="n">
        <v>20.6</v>
      </c>
      <c r="M1220" s="29" t="s">
        <v>199</v>
      </c>
      <c r="N1220" s="29" t="n">
        <v>24</v>
      </c>
      <c r="O1220" s="29" t="s">
        <v>2450</v>
      </c>
      <c r="P1220" s="29" t="s">
        <v>5718</v>
      </c>
      <c r="Q1220" s="29" t="s">
        <v>461</v>
      </c>
      <c r="R1220" s="29" t="s">
        <v>183</v>
      </c>
      <c r="S1220" s="29" t="s">
        <v>462</v>
      </c>
      <c r="T1220" s="30" t="n">
        <v>46006</v>
      </c>
      <c r="U1220" s="29" t="n">
        <v>2026</v>
      </c>
      <c r="V1220" s="29"/>
    </row>
    <row r="1221" customFormat="false" ht="15" hidden="false" customHeight="true" outlineLevel="0" collapsed="false">
      <c r="A1221" s="26" t="s">
        <v>5719</v>
      </c>
      <c r="B1221" s="26" t="n">
        <v>1217</v>
      </c>
      <c r="C1221" s="26" t="s">
        <v>4312</v>
      </c>
      <c r="D1221" s="26" t="s">
        <v>1672</v>
      </c>
      <c r="E1221" s="26" t="s">
        <v>188</v>
      </c>
      <c r="F1221" s="26"/>
      <c r="G1221" s="27" t="n">
        <v>45373</v>
      </c>
      <c r="H1221" s="26" t="s">
        <v>177</v>
      </c>
      <c r="I1221" s="26" t="s">
        <v>583</v>
      </c>
      <c r="J1221" s="26" t="s">
        <v>198</v>
      </c>
      <c r="K1221" s="28" t="n">
        <v>28.5</v>
      </c>
      <c r="L1221" s="28" t="n">
        <v>9.4</v>
      </c>
      <c r="M1221" s="26" t="s">
        <v>209</v>
      </c>
      <c r="N1221" s="26" t="n">
        <v>40</v>
      </c>
      <c r="O1221" s="26" t="s">
        <v>3955</v>
      </c>
      <c r="P1221" s="26" t="s">
        <v>5720</v>
      </c>
      <c r="Q1221" s="26" t="s">
        <v>454</v>
      </c>
      <c r="R1221" s="26" t="s">
        <v>171</v>
      </c>
      <c r="S1221" s="26" t="s">
        <v>455</v>
      </c>
      <c r="T1221" s="27" t="n">
        <v>46017</v>
      </c>
      <c r="U1221" s="26" t="n">
        <v>2026</v>
      </c>
      <c r="V1221" s="26"/>
    </row>
    <row r="1222" customFormat="false" ht="15" hidden="false" customHeight="true" outlineLevel="0" collapsed="false">
      <c r="A1222" s="29" t="s">
        <v>5721</v>
      </c>
      <c r="B1222" s="29" t="n">
        <v>1218</v>
      </c>
      <c r="C1222" s="29" t="s">
        <v>2556</v>
      </c>
      <c r="D1222" s="29" t="s">
        <v>375</v>
      </c>
      <c r="E1222" s="29" t="s">
        <v>226</v>
      </c>
      <c r="F1222" s="29" t="s">
        <v>5722</v>
      </c>
      <c r="G1222" s="30" t="n">
        <v>45374</v>
      </c>
      <c r="H1222" s="29" t="s">
        <v>177</v>
      </c>
      <c r="I1222" s="29" t="s">
        <v>228</v>
      </c>
      <c r="J1222" s="29" t="s">
        <v>229</v>
      </c>
      <c r="K1222" s="31" t="n">
        <v>54.2</v>
      </c>
      <c r="L1222" s="31" t="n">
        <v>19.1</v>
      </c>
      <c r="M1222" s="29" t="s">
        <v>179</v>
      </c>
      <c r="N1222" s="29" t="n">
        <v>36</v>
      </c>
      <c r="O1222" s="29" t="s">
        <v>5723</v>
      </c>
      <c r="P1222" s="29" t="s">
        <v>5724</v>
      </c>
      <c r="Q1222" s="29" t="s">
        <v>221</v>
      </c>
      <c r="R1222" s="29" t="s">
        <v>183</v>
      </c>
      <c r="S1222" s="29" t="s">
        <v>222</v>
      </c>
      <c r="T1222" s="30" t="n">
        <v>46011</v>
      </c>
      <c r="U1222" s="29" t="n">
        <v>2026</v>
      </c>
      <c r="V1222" s="29"/>
    </row>
    <row r="1223" customFormat="false" ht="15" hidden="false" customHeight="true" outlineLevel="0" collapsed="false">
      <c r="A1223" s="26" t="s">
        <v>5725</v>
      </c>
      <c r="B1223" s="26" t="n">
        <v>1219</v>
      </c>
      <c r="C1223" s="26" t="s">
        <v>1912</v>
      </c>
      <c r="D1223" s="26" t="s">
        <v>2606</v>
      </c>
      <c r="E1223" s="26" t="s">
        <v>195</v>
      </c>
      <c r="F1223" s="26" t="s">
        <v>5726</v>
      </c>
      <c r="G1223" s="27" t="n">
        <v>45375</v>
      </c>
      <c r="H1223" s="26" t="s">
        <v>177</v>
      </c>
      <c r="I1223" s="26" t="s">
        <v>3378</v>
      </c>
      <c r="J1223" s="26" t="s">
        <v>208</v>
      </c>
      <c r="K1223" s="28" t="n">
        <v>19.8</v>
      </c>
      <c r="L1223" s="28" t="n">
        <v>5.6</v>
      </c>
      <c r="M1223" s="26" t="s">
        <v>179</v>
      </c>
      <c r="N1223" s="26" t="n">
        <v>45</v>
      </c>
      <c r="O1223" s="26" t="s">
        <v>5727</v>
      </c>
      <c r="P1223" s="26" t="s">
        <v>5728</v>
      </c>
      <c r="Q1223" s="26" t="s">
        <v>240</v>
      </c>
      <c r="R1223" s="26" t="s">
        <v>171</v>
      </c>
      <c r="S1223" s="26" t="s">
        <v>241</v>
      </c>
      <c r="T1223" s="27" t="n">
        <v>45995</v>
      </c>
      <c r="U1223" s="26" t="n">
        <v>2026</v>
      </c>
      <c r="V1223" s="26"/>
    </row>
    <row r="1224" customFormat="false" ht="15" hidden="false" customHeight="true" outlineLevel="0" collapsed="false">
      <c r="A1224" s="29" t="s">
        <v>5729</v>
      </c>
      <c r="B1224" s="29" t="n">
        <v>1220</v>
      </c>
      <c r="C1224" s="29" t="s">
        <v>776</v>
      </c>
      <c r="D1224" s="29" t="s">
        <v>2709</v>
      </c>
      <c r="E1224" s="29" t="s">
        <v>188</v>
      </c>
      <c r="F1224" s="29"/>
      <c r="G1224" s="30" t="n">
        <v>45375</v>
      </c>
      <c r="H1224" s="29" t="s">
        <v>177</v>
      </c>
      <c r="I1224" s="29" t="s">
        <v>1722</v>
      </c>
      <c r="J1224" s="29" t="s">
        <v>345</v>
      </c>
      <c r="K1224" s="31" t="n">
        <v>23</v>
      </c>
      <c r="L1224" s="31" t="n">
        <v>6.4</v>
      </c>
      <c r="M1224" s="29" t="s">
        <v>167</v>
      </c>
      <c r="N1224" s="29" t="n">
        <v>40</v>
      </c>
      <c r="O1224" s="29" t="s">
        <v>5730</v>
      </c>
      <c r="P1224" s="29" t="s">
        <v>5731</v>
      </c>
      <c r="Q1224" s="29" t="s">
        <v>454</v>
      </c>
      <c r="R1224" s="29" t="s">
        <v>171</v>
      </c>
      <c r="S1224" s="29" t="s">
        <v>455</v>
      </c>
      <c r="T1224" s="30" t="n">
        <v>45997</v>
      </c>
      <c r="U1224" s="29" t="n">
        <v>2026</v>
      </c>
      <c r="V1224" s="29"/>
    </row>
    <row r="1225" customFormat="false" ht="15" hidden="false" customHeight="true" outlineLevel="0" collapsed="false">
      <c r="A1225" s="26" t="s">
        <v>5732</v>
      </c>
      <c r="B1225" s="26" t="n">
        <v>1221</v>
      </c>
      <c r="C1225" s="26" t="s">
        <v>5018</v>
      </c>
      <c r="D1225" s="26" t="s">
        <v>1225</v>
      </c>
      <c r="E1225" s="26" t="s">
        <v>188</v>
      </c>
      <c r="F1225" s="26"/>
      <c r="G1225" s="27" t="n">
        <v>45376</v>
      </c>
      <c r="H1225" s="26" t="s">
        <v>177</v>
      </c>
      <c r="I1225" s="26" t="s">
        <v>1001</v>
      </c>
      <c r="J1225" s="26" t="s">
        <v>166</v>
      </c>
      <c r="K1225" s="28" t="n">
        <v>20.6</v>
      </c>
      <c r="L1225" s="28" t="n">
        <v>6.8</v>
      </c>
      <c r="M1225" s="26" t="s">
        <v>209</v>
      </c>
      <c r="N1225" s="26" t="n">
        <v>32</v>
      </c>
      <c r="O1225" s="26" t="s">
        <v>5733</v>
      </c>
      <c r="P1225" s="26" t="s">
        <v>5734</v>
      </c>
      <c r="Q1225" s="26" t="s">
        <v>330</v>
      </c>
      <c r="R1225" s="26" t="s">
        <v>171</v>
      </c>
      <c r="S1225" s="26" t="s">
        <v>331</v>
      </c>
      <c r="T1225" s="27" t="n">
        <v>46002</v>
      </c>
      <c r="U1225" s="26" t="n">
        <v>2026</v>
      </c>
      <c r="V1225" s="26"/>
    </row>
    <row r="1226" customFormat="false" ht="15" hidden="false" customHeight="true" outlineLevel="0" collapsed="false">
      <c r="A1226" s="29" t="s">
        <v>5735</v>
      </c>
      <c r="B1226" s="29" t="n">
        <v>1222</v>
      </c>
      <c r="C1226" s="29" t="s">
        <v>1564</v>
      </c>
      <c r="D1226" s="29" t="s">
        <v>835</v>
      </c>
      <c r="E1226" s="29" t="s">
        <v>206</v>
      </c>
      <c r="F1226" s="29"/>
      <c r="G1226" s="30" t="n">
        <v>45376</v>
      </c>
      <c r="H1226" s="29" t="s">
        <v>177</v>
      </c>
      <c r="I1226" s="29" t="s">
        <v>2688</v>
      </c>
      <c r="J1226" s="29" t="s">
        <v>248</v>
      </c>
      <c r="K1226" s="31" t="n">
        <v>45.3</v>
      </c>
      <c r="L1226" s="31" t="n">
        <v>13.3</v>
      </c>
      <c r="M1226" s="29" t="s">
        <v>209</v>
      </c>
      <c r="N1226" s="29" t="n">
        <v>45</v>
      </c>
      <c r="O1226" s="29" t="s">
        <v>5736</v>
      </c>
      <c r="P1226" s="29" t="s">
        <v>5737</v>
      </c>
      <c r="Q1226" s="29" t="s">
        <v>202</v>
      </c>
      <c r="R1226" s="29" t="s">
        <v>171</v>
      </c>
      <c r="S1226" s="29" t="s">
        <v>203</v>
      </c>
      <c r="T1226" s="30" t="n">
        <v>46019</v>
      </c>
      <c r="U1226" s="29" t="n">
        <v>2026</v>
      </c>
      <c r="V1226" s="29"/>
    </row>
    <row r="1227" customFormat="false" ht="15" hidden="false" customHeight="true" outlineLevel="0" collapsed="false">
      <c r="A1227" s="26" t="s">
        <v>5738</v>
      </c>
      <c r="B1227" s="26" t="n">
        <v>1223</v>
      </c>
      <c r="C1227" s="26" t="s">
        <v>1088</v>
      </c>
      <c r="D1227" s="26" t="s">
        <v>1274</v>
      </c>
      <c r="E1227" s="26" t="s">
        <v>311</v>
      </c>
      <c r="F1227" s="26" t="s">
        <v>5739</v>
      </c>
      <c r="G1227" s="27" t="n">
        <v>45377</v>
      </c>
      <c r="H1227" s="26" t="s">
        <v>177</v>
      </c>
      <c r="I1227" s="26" t="s">
        <v>4762</v>
      </c>
      <c r="J1227" s="26" t="s">
        <v>383</v>
      </c>
      <c r="K1227" s="28" t="n">
        <v>57.3</v>
      </c>
      <c r="L1227" s="28" t="n">
        <v>20.3</v>
      </c>
      <c r="M1227" s="26" t="s">
        <v>179</v>
      </c>
      <c r="N1227" s="26" t="n">
        <v>50</v>
      </c>
      <c r="O1227" s="26" t="s">
        <v>5740</v>
      </c>
      <c r="P1227" s="26" t="s">
        <v>5741</v>
      </c>
      <c r="Q1227" s="26" t="s">
        <v>221</v>
      </c>
      <c r="R1227" s="26" t="s">
        <v>183</v>
      </c>
      <c r="S1227" s="26" t="s">
        <v>222</v>
      </c>
      <c r="T1227" s="27" t="n">
        <v>45993</v>
      </c>
      <c r="U1227" s="26" t="n">
        <v>2026</v>
      </c>
      <c r="V1227" s="26"/>
    </row>
    <row r="1228" customFormat="false" ht="15" hidden="false" customHeight="true" outlineLevel="0" collapsed="false">
      <c r="A1228" s="29" t="s">
        <v>5742</v>
      </c>
      <c r="B1228" s="29" t="n">
        <v>1224</v>
      </c>
      <c r="C1228" s="29" t="s">
        <v>973</v>
      </c>
      <c r="D1228" s="29" t="s">
        <v>649</v>
      </c>
      <c r="E1228" s="29" t="s">
        <v>206</v>
      </c>
      <c r="F1228" s="29"/>
      <c r="G1228" s="30" t="n">
        <v>45379</v>
      </c>
      <c r="H1228" s="29" t="s">
        <v>177</v>
      </c>
      <c r="I1228" s="29" t="s">
        <v>3511</v>
      </c>
      <c r="J1228" s="29" t="s">
        <v>218</v>
      </c>
      <c r="K1228" s="31" t="n">
        <v>19.9</v>
      </c>
      <c r="L1228" s="31" t="n">
        <v>6.4</v>
      </c>
      <c r="M1228" s="29" t="s">
        <v>209</v>
      </c>
      <c r="N1228" s="29" t="n">
        <v>45</v>
      </c>
      <c r="O1228" s="29" t="s">
        <v>5743</v>
      </c>
      <c r="P1228" s="29" t="s">
        <v>5744</v>
      </c>
      <c r="Q1228" s="29" t="s">
        <v>221</v>
      </c>
      <c r="R1228" s="29" t="s">
        <v>183</v>
      </c>
      <c r="S1228" s="29" t="s">
        <v>222</v>
      </c>
      <c r="T1228" s="30" t="n">
        <v>45994</v>
      </c>
      <c r="U1228" s="29" t="n">
        <v>2026</v>
      </c>
      <c r="V1228" s="29"/>
    </row>
    <row r="1229" customFormat="false" ht="15" hidden="false" customHeight="true" outlineLevel="0" collapsed="false">
      <c r="A1229" s="26" t="s">
        <v>5745</v>
      </c>
      <c r="B1229" s="26" t="n">
        <v>1225</v>
      </c>
      <c r="C1229" s="26" t="s">
        <v>216</v>
      </c>
      <c r="D1229" s="26" t="s">
        <v>660</v>
      </c>
      <c r="E1229" s="26" t="s">
        <v>226</v>
      </c>
      <c r="F1229" s="26" t="s">
        <v>1786</v>
      </c>
      <c r="G1229" s="27" t="n">
        <v>45379</v>
      </c>
      <c r="H1229" s="26" t="s">
        <v>295</v>
      </c>
      <c r="I1229" s="26" t="s">
        <v>1296</v>
      </c>
      <c r="J1229" s="26" t="s">
        <v>383</v>
      </c>
      <c r="K1229" s="28" t="n">
        <v>57.5</v>
      </c>
      <c r="L1229" s="28" t="n">
        <v>17.4</v>
      </c>
      <c r="M1229" s="26" t="s">
        <v>179</v>
      </c>
      <c r="N1229" s="26" t="n">
        <v>28</v>
      </c>
      <c r="O1229" s="26" t="s">
        <v>5746</v>
      </c>
      <c r="P1229" s="26" t="s">
        <v>5747</v>
      </c>
      <c r="Q1229" s="26" t="s">
        <v>202</v>
      </c>
      <c r="R1229" s="26" t="s">
        <v>171</v>
      </c>
      <c r="S1229" s="26" t="s">
        <v>203</v>
      </c>
      <c r="T1229" s="27" t="n">
        <v>46001</v>
      </c>
      <c r="U1229" s="26" t="n">
        <v>2026</v>
      </c>
      <c r="V1229" s="26"/>
    </row>
    <row r="1230" customFormat="false" ht="15" hidden="false" customHeight="true" outlineLevel="0" collapsed="false">
      <c r="A1230" s="29" t="s">
        <v>5748</v>
      </c>
      <c r="B1230" s="29" t="n">
        <v>1226</v>
      </c>
      <c r="C1230" s="29" t="s">
        <v>457</v>
      </c>
      <c r="D1230" s="29" t="s">
        <v>1324</v>
      </c>
      <c r="E1230" s="29" t="s">
        <v>195</v>
      </c>
      <c r="F1230" s="29" t="s">
        <v>3716</v>
      </c>
      <c r="G1230" s="30" t="n">
        <v>45380</v>
      </c>
      <c r="H1230" s="29" t="s">
        <v>177</v>
      </c>
      <c r="I1230" s="29" t="s">
        <v>552</v>
      </c>
      <c r="J1230" s="29" t="s">
        <v>208</v>
      </c>
      <c r="K1230" s="31" t="n">
        <v>59.3</v>
      </c>
      <c r="L1230" s="31" t="n">
        <v>20.8</v>
      </c>
      <c r="M1230" s="29" t="s">
        <v>199</v>
      </c>
      <c r="N1230" s="29" t="n">
        <v>32</v>
      </c>
      <c r="O1230" s="29" t="s">
        <v>5749</v>
      </c>
      <c r="P1230" s="29" t="s">
        <v>5750</v>
      </c>
      <c r="Q1230" s="29" t="s">
        <v>330</v>
      </c>
      <c r="R1230" s="29" t="s">
        <v>171</v>
      </c>
      <c r="S1230" s="29" t="s">
        <v>331</v>
      </c>
      <c r="T1230" s="30" t="n">
        <v>45998</v>
      </c>
      <c r="U1230" s="29" t="n">
        <v>2026</v>
      </c>
      <c r="V1230" s="29"/>
    </row>
    <row r="1231" customFormat="false" ht="15" hidden="false" customHeight="true" outlineLevel="0" collapsed="false">
      <c r="A1231" s="26" t="s">
        <v>5751</v>
      </c>
      <c r="B1231" s="26" t="n">
        <v>1227</v>
      </c>
      <c r="C1231" s="26" t="s">
        <v>543</v>
      </c>
      <c r="D1231" s="26" t="s">
        <v>1362</v>
      </c>
      <c r="E1231" s="26" t="s">
        <v>245</v>
      </c>
      <c r="F1231" s="26" t="s">
        <v>605</v>
      </c>
      <c r="G1231" s="27" t="n">
        <v>45380</v>
      </c>
      <c r="H1231" s="26" t="s">
        <v>295</v>
      </c>
      <c r="I1231" s="26" t="s">
        <v>841</v>
      </c>
      <c r="J1231" s="26" t="s">
        <v>322</v>
      </c>
      <c r="K1231" s="28" t="n">
        <v>53.9</v>
      </c>
      <c r="L1231" s="28" t="n">
        <v>16.5</v>
      </c>
      <c r="M1231" s="26" t="s">
        <v>179</v>
      </c>
      <c r="N1231" s="26" t="n">
        <v>45</v>
      </c>
      <c r="O1231" s="26" t="s">
        <v>3418</v>
      </c>
      <c r="P1231" s="26" t="s">
        <v>5752</v>
      </c>
      <c r="Q1231" s="26" t="s">
        <v>252</v>
      </c>
      <c r="R1231" s="26" t="s">
        <v>171</v>
      </c>
      <c r="S1231" s="26" t="s">
        <v>253</v>
      </c>
      <c r="T1231" s="27" t="n">
        <v>46004</v>
      </c>
      <c r="U1231" s="26" t="n">
        <v>2026</v>
      </c>
      <c r="V1231" s="26"/>
    </row>
    <row r="1232" customFormat="false" ht="15" hidden="false" customHeight="true" outlineLevel="0" collapsed="false">
      <c r="A1232" s="29" t="s">
        <v>5753</v>
      </c>
      <c r="B1232" s="29" t="n">
        <v>1228</v>
      </c>
      <c r="C1232" s="29" t="s">
        <v>3634</v>
      </c>
      <c r="D1232" s="29" t="s">
        <v>1906</v>
      </c>
      <c r="E1232" s="29" t="s">
        <v>188</v>
      </c>
      <c r="F1232" s="29"/>
      <c r="G1232" s="30" t="n">
        <v>45381</v>
      </c>
      <c r="H1232" s="29" t="s">
        <v>177</v>
      </c>
      <c r="I1232" s="29" t="s">
        <v>3307</v>
      </c>
      <c r="J1232" s="29" t="s">
        <v>345</v>
      </c>
      <c r="K1232" s="31" t="n">
        <v>43.3</v>
      </c>
      <c r="L1232" s="31" t="n">
        <v>13.7</v>
      </c>
      <c r="M1232" s="29" t="s">
        <v>179</v>
      </c>
      <c r="N1232" s="29" t="n">
        <v>32</v>
      </c>
      <c r="O1232" s="29" t="s">
        <v>5754</v>
      </c>
      <c r="P1232" s="29" t="s">
        <v>5755</v>
      </c>
      <c r="Q1232" s="29" t="s">
        <v>182</v>
      </c>
      <c r="R1232" s="29" t="s">
        <v>183</v>
      </c>
      <c r="S1232" s="29" t="s">
        <v>184</v>
      </c>
      <c r="T1232" s="30" t="n">
        <v>45998</v>
      </c>
      <c r="U1232" s="29" t="n">
        <v>2026</v>
      </c>
      <c r="V1232" s="29"/>
    </row>
    <row r="1233" customFormat="false" ht="15" hidden="false" customHeight="true" outlineLevel="0" collapsed="false">
      <c r="A1233" s="26" t="s">
        <v>5756</v>
      </c>
      <c r="B1233" s="26" t="n">
        <v>1229</v>
      </c>
      <c r="C1233" s="26" t="s">
        <v>5757</v>
      </c>
      <c r="D1233" s="26" t="s">
        <v>512</v>
      </c>
      <c r="E1233" s="26" t="s">
        <v>195</v>
      </c>
      <c r="F1233" s="26" t="s">
        <v>5758</v>
      </c>
      <c r="G1233" s="27" t="n">
        <v>45381</v>
      </c>
      <c r="H1233" s="26" t="s">
        <v>177</v>
      </c>
      <c r="I1233" s="26" t="s">
        <v>539</v>
      </c>
      <c r="J1233" s="26" t="s">
        <v>166</v>
      </c>
      <c r="K1233" s="28" t="n">
        <v>29</v>
      </c>
      <c r="L1233" s="28" t="n">
        <v>9.8</v>
      </c>
      <c r="M1233" s="26" t="s">
        <v>209</v>
      </c>
      <c r="N1233" s="26" t="n">
        <v>28</v>
      </c>
      <c r="O1233" s="26" t="s">
        <v>5759</v>
      </c>
      <c r="P1233" s="26" t="s">
        <v>5760</v>
      </c>
      <c r="Q1233" s="26" t="s">
        <v>202</v>
      </c>
      <c r="R1233" s="26" t="s">
        <v>171</v>
      </c>
      <c r="S1233" s="26" t="s">
        <v>203</v>
      </c>
      <c r="T1233" s="27" t="n">
        <v>46005</v>
      </c>
      <c r="U1233" s="26" t="n">
        <v>2026</v>
      </c>
      <c r="V1233" s="26"/>
    </row>
    <row r="1234" customFormat="false" ht="15" hidden="false" customHeight="true" outlineLevel="0" collapsed="false">
      <c r="A1234" s="29" t="s">
        <v>5761</v>
      </c>
      <c r="B1234" s="29" t="n">
        <v>1230</v>
      </c>
      <c r="C1234" s="29" t="s">
        <v>2793</v>
      </c>
      <c r="D1234" s="29" t="s">
        <v>3979</v>
      </c>
      <c r="E1234" s="29" t="s">
        <v>188</v>
      </c>
      <c r="F1234" s="29"/>
      <c r="G1234" s="30" t="n">
        <v>45381</v>
      </c>
      <c r="H1234" s="29" t="s">
        <v>1033</v>
      </c>
      <c r="I1234" s="29" t="s">
        <v>526</v>
      </c>
      <c r="J1234" s="29" t="s">
        <v>166</v>
      </c>
      <c r="K1234" s="31" t="n">
        <v>25.5</v>
      </c>
      <c r="L1234" s="31" t="n">
        <v>8.3</v>
      </c>
      <c r="M1234" s="29" t="s">
        <v>209</v>
      </c>
      <c r="N1234" s="29" t="n">
        <v>45</v>
      </c>
      <c r="O1234" s="29" t="s">
        <v>5762</v>
      </c>
      <c r="P1234" s="29" t="s">
        <v>5763</v>
      </c>
      <c r="Q1234" s="29" t="s">
        <v>338</v>
      </c>
      <c r="R1234" s="29" t="s">
        <v>171</v>
      </c>
      <c r="S1234" s="29" t="s">
        <v>339</v>
      </c>
      <c r="T1234" s="30" t="n">
        <v>45998</v>
      </c>
      <c r="U1234" s="29" t="n">
        <v>2026</v>
      </c>
      <c r="V1234" s="29"/>
    </row>
    <row r="1235" customFormat="false" ht="15" hidden="false" customHeight="true" outlineLevel="0" collapsed="false">
      <c r="A1235" s="26" t="s">
        <v>5764</v>
      </c>
      <c r="B1235" s="26" t="n">
        <v>1231</v>
      </c>
      <c r="C1235" s="26" t="s">
        <v>2290</v>
      </c>
      <c r="D1235" s="26" t="s">
        <v>2035</v>
      </c>
      <c r="E1235" s="26" t="s">
        <v>188</v>
      </c>
      <c r="F1235" s="26"/>
      <c r="G1235" s="27" t="n">
        <v>45381</v>
      </c>
      <c r="H1235" s="26" t="s">
        <v>177</v>
      </c>
      <c r="I1235" s="26" t="s">
        <v>837</v>
      </c>
      <c r="J1235" s="26" t="s">
        <v>198</v>
      </c>
      <c r="K1235" s="28" t="n">
        <v>26.6</v>
      </c>
      <c r="L1235" s="28" t="n">
        <v>8.2</v>
      </c>
      <c r="M1235" s="26" t="s">
        <v>209</v>
      </c>
      <c r="N1235" s="26" t="n">
        <v>40</v>
      </c>
      <c r="O1235" s="26" t="s">
        <v>5765</v>
      </c>
      <c r="P1235" s="26" t="s">
        <v>5766</v>
      </c>
      <c r="Q1235" s="26" t="s">
        <v>454</v>
      </c>
      <c r="R1235" s="26" t="s">
        <v>171</v>
      </c>
      <c r="S1235" s="26" t="s">
        <v>455</v>
      </c>
      <c r="T1235" s="27" t="n">
        <v>45999</v>
      </c>
      <c r="U1235" s="26" t="n">
        <v>2026</v>
      </c>
      <c r="V1235" s="26"/>
    </row>
    <row r="1236" customFormat="false" ht="15" hidden="false" customHeight="true" outlineLevel="0" collapsed="false">
      <c r="A1236" s="29" t="s">
        <v>5767</v>
      </c>
      <c r="B1236" s="29" t="n">
        <v>1232</v>
      </c>
      <c r="C1236" s="29" t="s">
        <v>1731</v>
      </c>
      <c r="D1236" s="29" t="s">
        <v>1518</v>
      </c>
      <c r="E1236" s="29" t="s">
        <v>206</v>
      </c>
      <c r="F1236" s="29"/>
      <c r="G1236" s="30" t="n">
        <v>45381</v>
      </c>
      <c r="H1236" s="29" t="s">
        <v>164</v>
      </c>
      <c r="I1236" s="29" t="s">
        <v>1538</v>
      </c>
      <c r="J1236" s="29" t="s">
        <v>270</v>
      </c>
      <c r="K1236" s="31" t="n">
        <v>49.7</v>
      </c>
      <c r="L1236" s="31" t="n">
        <v>15.3</v>
      </c>
      <c r="M1236" s="29" t="s">
        <v>249</v>
      </c>
      <c r="N1236" s="29" t="n">
        <v>40</v>
      </c>
      <c r="O1236" s="29" t="s">
        <v>5768</v>
      </c>
      <c r="P1236" s="29" t="s">
        <v>5769</v>
      </c>
      <c r="Q1236" s="29" t="s">
        <v>232</v>
      </c>
      <c r="R1236" s="29" t="s">
        <v>183</v>
      </c>
      <c r="S1236" s="29" t="s">
        <v>233</v>
      </c>
      <c r="T1236" s="29"/>
      <c r="U1236" s="29" t="n">
        <v>2024</v>
      </c>
      <c r="V1236" s="29"/>
    </row>
    <row r="1237" customFormat="false" ht="15" hidden="false" customHeight="true" outlineLevel="0" collapsed="false">
      <c r="A1237" s="26" t="s">
        <v>5770</v>
      </c>
      <c r="B1237" s="26" t="n">
        <v>1233</v>
      </c>
      <c r="C1237" s="26" t="s">
        <v>5348</v>
      </c>
      <c r="D1237" s="26" t="s">
        <v>1313</v>
      </c>
      <c r="E1237" s="26" t="s">
        <v>206</v>
      </c>
      <c r="F1237" s="26"/>
      <c r="G1237" s="27" t="n">
        <v>45383</v>
      </c>
      <c r="H1237" s="26" t="s">
        <v>177</v>
      </c>
      <c r="I1237" s="26" t="s">
        <v>798</v>
      </c>
      <c r="J1237" s="26" t="s">
        <v>166</v>
      </c>
      <c r="K1237" s="28" t="n">
        <v>21.9</v>
      </c>
      <c r="L1237" s="28" t="n">
        <v>6.8</v>
      </c>
      <c r="M1237" s="26" t="s">
        <v>179</v>
      </c>
      <c r="N1237" s="26" t="n">
        <v>36</v>
      </c>
      <c r="O1237" s="26" t="s">
        <v>5771</v>
      </c>
      <c r="P1237" s="26" t="s">
        <v>5772</v>
      </c>
      <c r="Q1237" s="26" t="s">
        <v>330</v>
      </c>
      <c r="R1237" s="26" t="s">
        <v>171</v>
      </c>
      <c r="S1237" s="26" t="s">
        <v>331</v>
      </c>
      <c r="T1237" s="27" t="n">
        <v>46008</v>
      </c>
      <c r="U1237" s="26" t="n">
        <v>2026</v>
      </c>
      <c r="V1237" s="26"/>
    </row>
    <row r="1238" customFormat="false" ht="15" hidden="false" customHeight="true" outlineLevel="0" collapsed="false">
      <c r="A1238" s="29" t="s">
        <v>5773</v>
      </c>
      <c r="B1238" s="29" t="n">
        <v>1234</v>
      </c>
      <c r="C1238" s="29" t="s">
        <v>5774</v>
      </c>
      <c r="D1238" s="29" t="s">
        <v>576</v>
      </c>
      <c r="E1238" s="29" t="s">
        <v>188</v>
      </c>
      <c r="F1238" s="29"/>
      <c r="G1238" s="30" t="n">
        <v>45384</v>
      </c>
      <c r="H1238" s="29" t="s">
        <v>177</v>
      </c>
      <c r="I1238" s="29" t="s">
        <v>3040</v>
      </c>
      <c r="J1238" s="29" t="s">
        <v>270</v>
      </c>
      <c r="K1238" s="31" t="n">
        <v>42.1</v>
      </c>
      <c r="L1238" s="31" t="n">
        <v>13.2</v>
      </c>
      <c r="M1238" s="29" t="s">
        <v>199</v>
      </c>
      <c r="N1238" s="29" t="n">
        <v>32</v>
      </c>
      <c r="O1238" s="29" t="s">
        <v>5775</v>
      </c>
      <c r="P1238" s="29" t="s">
        <v>5776</v>
      </c>
      <c r="Q1238" s="29" t="s">
        <v>221</v>
      </c>
      <c r="R1238" s="29" t="s">
        <v>183</v>
      </c>
      <c r="S1238" s="29" t="s">
        <v>222</v>
      </c>
      <c r="T1238" s="30" t="n">
        <v>46013</v>
      </c>
      <c r="U1238" s="29" t="n">
        <v>2026</v>
      </c>
      <c r="V1238" s="29"/>
    </row>
    <row r="1239" customFormat="false" ht="15" hidden="false" customHeight="true" outlineLevel="0" collapsed="false">
      <c r="A1239" s="26" t="s">
        <v>5777</v>
      </c>
      <c r="B1239" s="26" t="n">
        <v>1235</v>
      </c>
      <c r="C1239" s="26" t="s">
        <v>2243</v>
      </c>
      <c r="D1239" s="26" t="s">
        <v>1955</v>
      </c>
      <c r="E1239" s="26" t="s">
        <v>311</v>
      </c>
      <c r="F1239" s="26" t="s">
        <v>2437</v>
      </c>
      <c r="G1239" s="27" t="n">
        <v>45384</v>
      </c>
      <c r="H1239" s="26" t="s">
        <v>177</v>
      </c>
      <c r="I1239" s="26" t="s">
        <v>4709</v>
      </c>
      <c r="J1239" s="26" t="s">
        <v>198</v>
      </c>
      <c r="K1239" s="28" t="n">
        <v>61</v>
      </c>
      <c r="L1239" s="28" t="n">
        <v>21.3</v>
      </c>
      <c r="M1239" s="26" t="s">
        <v>314</v>
      </c>
      <c r="N1239" s="26" t="n">
        <v>50</v>
      </c>
      <c r="O1239" s="26" t="s">
        <v>5778</v>
      </c>
      <c r="P1239" s="26" t="s">
        <v>5779</v>
      </c>
      <c r="Q1239" s="26" t="s">
        <v>232</v>
      </c>
      <c r="R1239" s="26" t="s">
        <v>183</v>
      </c>
      <c r="S1239" s="26" t="s">
        <v>233</v>
      </c>
      <c r="T1239" s="27" t="n">
        <v>46007</v>
      </c>
      <c r="U1239" s="26" t="n">
        <v>2026</v>
      </c>
      <c r="V1239" s="26"/>
    </row>
    <row r="1240" customFormat="false" ht="15" hidden="false" customHeight="true" outlineLevel="0" collapsed="false">
      <c r="A1240" s="29" t="s">
        <v>5780</v>
      </c>
      <c r="B1240" s="29" t="n">
        <v>1236</v>
      </c>
      <c r="C1240" s="29" t="s">
        <v>3267</v>
      </c>
      <c r="D1240" s="29" t="s">
        <v>604</v>
      </c>
      <c r="E1240" s="29" t="s">
        <v>162</v>
      </c>
      <c r="F1240" s="29" t="s">
        <v>5781</v>
      </c>
      <c r="G1240" s="30" t="n">
        <v>45385</v>
      </c>
      <c r="H1240" s="29" t="s">
        <v>177</v>
      </c>
      <c r="I1240" s="29" t="s">
        <v>5782</v>
      </c>
      <c r="J1240" s="29" t="s">
        <v>259</v>
      </c>
      <c r="K1240" s="31" t="n">
        <v>39.4</v>
      </c>
      <c r="L1240" s="31" t="n">
        <v>13.9</v>
      </c>
      <c r="M1240" s="29" t="s">
        <v>199</v>
      </c>
      <c r="N1240" s="29" t="n">
        <v>28</v>
      </c>
      <c r="O1240" s="29" t="s">
        <v>5783</v>
      </c>
      <c r="P1240" s="29" t="s">
        <v>5784</v>
      </c>
      <c r="Q1240" s="29" t="s">
        <v>454</v>
      </c>
      <c r="R1240" s="29" t="s">
        <v>171</v>
      </c>
      <c r="S1240" s="29" t="s">
        <v>455</v>
      </c>
      <c r="T1240" s="30" t="n">
        <v>46019</v>
      </c>
      <c r="U1240" s="29" t="n">
        <v>2026</v>
      </c>
      <c r="V1240" s="29"/>
    </row>
    <row r="1241" customFormat="false" ht="15" hidden="false" customHeight="true" outlineLevel="0" collapsed="false">
      <c r="A1241" s="26" t="s">
        <v>5785</v>
      </c>
      <c r="B1241" s="26" t="n">
        <v>1237</v>
      </c>
      <c r="C1241" s="26" t="s">
        <v>1840</v>
      </c>
      <c r="D1241" s="26" t="s">
        <v>1531</v>
      </c>
      <c r="E1241" s="26" t="s">
        <v>188</v>
      </c>
      <c r="F1241" s="26"/>
      <c r="G1241" s="27" t="n">
        <v>45385</v>
      </c>
      <c r="H1241" s="26" t="s">
        <v>177</v>
      </c>
      <c r="I1241" s="26" t="s">
        <v>2352</v>
      </c>
      <c r="J1241" s="26" t="s">
        <v>229</v>
      </c>
      <c r="K1241" s="28" t="n">
        <v>28.2</v>
      </c>
      <c r="L1241" s="28" t="n">
        <v>8</v>
      </c>
      <c r="M1241" s="26" t="s">
        <v>167</v>
      </c>
      <c r="N1241" s="26" t="n">
        <v>45</v>
      </c>
      <c r="O1241" s="26" t="s">
        <v>5786</v>
      </c>
      <c r="P1241" s="26" t="s">
        <v>5787</v>
      </c>
      <c r="Q1241" s="26" t="s">
        <v>182</v>
      </c>
      <c r="R1241" s="26" t="s">
        <v>183</v>
      </c>
      <c r="S1241" s="26" t="s">
        <v>184</v>
      </c>
      <c r="T1241" s="27" t="n">
        <v>46002</v>
      </c>
      <c r="U1241" s="26" t="n">
        <v>2026</v>
      </c>
      <c r="V1241" s="26"/>
    </row>
    <row r="1242" customFormat="false" ht="15" hidden="false" customHeight="true" outlineLevel="0" collapsed="false">
      <c r="A1242" s="29" t="s">
        <v>5788</v>
      </c>
      <c r="B1242" s="29" t="n">
        <v>1238</v>
      </c>
      <c r="C1242" s="29" t="s">
        <v>5789</v>
      </c>
      <c r="D1242" s="29" t="s">
        <v>835</v>
      </c>
      <c r="E1242" s="29" t="s">
        <v>188</v>
      </c>
      <c r="F1242" s="29"/>
      <c r="G1242" s="30" t="n">
        <v>45386</v>
      </c>
      <c r="H1242" s="29" t="s">
        <v>177</v>
      </c>
      <c r="I1242" s="29" t="s">
        <v>2088</v>
      </c>
      <c r="J1242" s="29" t="s">
        <v>259</v>
      </c>
      <c r="K1242" s="31" t="n">
        <v>29.3</v>
      </c>
      <c r="L1242" s="31" t="n">
        <v>9.4</v>
      </c>
      <c r="M1242" s="29" t="s">
        <v>209</v>
      </c>
      <c r="N1242" s="29" t="n">
        <v>36</v>
      </c>
      <c r="O1242" s="29" t="s">
        <v>5790</v>
      </c>
      <c r="P1242" s="29" t="s">
        <v>5791</v>
      </c>
      <c r="Q1242" s="29" t="s">
        <v>182</v>
      </c>
      <c r="R1242" s="29" t="s">
        <v>183</v>
      </c>
      <c r="S1242" s="29" t="s">
        <v>184</v>
      </c>
      <c r="T1242" s="30" t="n">
        <v>46005</v>
      </c>
      <c r="U1242" s="29" t="n">
        <v>2026</v>
      </c>
      <c r="V1242" s="29"/>
    </row>
    <row r="1243" customFormat="false" ht="15" hidden="false" customHeight="true" outlineLevel="0" collapsed="false">
      <c r="A1243" s="26" t="s">
        <v>5792</v>
      </c>
      <c r="B1243" s="26" t="n">
        <v>1239</v>
      </c>
      <c r="C1243" s="26" t="s">
        <v>5793</v>
      </c>
      <c r="D1243" s="26" t="s">
        <v>1218</v>
      </c>
      <c r="E1243" s="26" t="s">
        <v>188</v>
      </c>
      <c r="F1243" s="26"/>
      <c r="G1243" s="27" t="n">
        <v>45386</v>
      </c>
      <c r="H1243" s="26" t="s">
        <v>177</v>
      </c>
      <c r="I1243" s="26" t="s">
        <v>917</v>
      </c>
      <c r="J1243" s="26" t="s">
        <v>198</v>
      </c>
      <c r="K1243" s="28" t="n">
        <v>18.1</v>
      </c>
      <c r="L1243" s="28" t="n">
        <v>5.6</v>
      </c>
      <c r="M1243" s="26" t="s">
        <v>209</v>
      </c>
      <c r="N1243" s="26" t="n">
        <v>28</v>
      </c>
      <c r="O1243" s="26" t="s">
        <v>5794</v>
      </c>
      <c r="P1243" s="26" t="s">
        <v>5795</v>
      </c>
      <c r="Q1243" s="26" t="s">
        <v>232</v>
      </c>
      <c r="R1243" s="26" t="s">
        <v>183</v>
      </c>
      <c r="S1243" s="26" t="s">
        <v>233</v>
      </c>
      <c r="T1243" s="27" t="n">
        <v>45995</v>
      </c>
      <c r="U1243" s="26" t="n">
        <v>2026</v>
      </c>
      <c r="V1243" s="26"/>
    </row>
    <row r="1244" customFormat="false" ht="15" hidden="false" customHeight="true" outlineLevel="0" collapsed="false">
      <c r="A1244" s="29" t="s">
        <v>5796</v>
      </c>
      <c r="B1244" s="29" t="n">
        <v>1240</v>
      </c>
      <c r="C1244" s="29" t="s">
        <v>5797</v>
      </c>
      <c r="D1244" s="29" t="s">
        <v>412</v>
      </c>
      <c r="E1244" s="29" t="s">
        <v>311</v>
      </c>
      <c r="F1244" s="29" t="s">
        <v>5798</v>
      </c>
      <c r="G1244" s="30" t="n">
        <v>45386</v>
      </c>
      <c r="H1244" s="29" t="s">
        <v>177</v>
      </c>
      <c r="I1244" s="29" t="s">
        <v>5799</v>
      </c>
      <c r="J1244" s="29" t="s">
        <v>208</v>
      </c>
      <c r="K1244" s="31" t="n">
        <v>61.4</v>
      </c>
      <c r="L1244" s="31" t="n">
        <v>17.9</v>
      </c>
      <c r="M1244" s="29" t="s">
        <v>179</v>
      </c>
      <c r="N1244" s="29" t="n">
        <v>40</v>
      </c>
      <c r="O1244" s="29" t="s">
        <v>5800</v>
      </c>
      <c r="P1244" s="29" t="s">
        <v>5801</v>
      </c>
      <c r="Q1244" s="29" t="s">
        <v>338</v>
      </c>
      <c r="R1244" s="29" t="s">
        <v>171</v>
      </c>
      <c r="S1244" s="29" t="s">
        <v>339</v>
      </c>
      <c r="T1244" s="30" t="n">
        <v>46007</v>
      </c>
      <c r="U1244" s="29" t="n">
        <v>2026</v>
      </c>
      <c r="V1244" s="29"/>
    </row>
    <row r="1245" customFormat="false" ht="15" hidden="false" customHeight="true" outlineLevel="0" collapsed="false">
      <c r="A1245" s="26" t="s">
        <v>5802</v>
      </c>
      <c r="B1245" s="26" t="n">
        <v>1241</v>
      </c>
      <c r="C1245" s="26" t="s">
        <v>333</v>
      </c>
      <c r="D1245" s="26" t="s">
        <v>5803</v>
      </c>
      <c r="E1245" s="26" t="s">
        <v>195</v>
      </c>
      <c r="F1245" s="26" t="s">
        <v>2538</v>
      </c>
      <c r="G1245" s="27" t="n">
        <v>45386</v>
      </c>
      <c r="H1245" s="26" t="s">
        <v>177</v>
      </c>
      <c r="I1245" s="26" t="s">
        <v>197</v>
      </c>
      <c r="J1245" s="26" t="s">
        <v>218</v>
      </c>
      <c r="K1245" s="28" t="n">
        <v>21.5</v>
      </c>
      <c r="L1245" s="28" t="n">
        <v>6.2</v>
      </c>
      <c r="M1245" s="26" t="s">
        <v>179</v>
      </c>
      <c r="N1245" s="26" t="n">
        <v>45</v>
      </c>
      <c r="O1245" s="26" t="s">
        <v>5804</v>
      </c>
      <c r="P1245" s="26" t="s">
        <v>5805</v>
      </c>
      <c r="Q1245" s="26" t="s">
        <v>338</v>
      </c>
      <c r="R1245" s="26" t="s">
        <v>171</v>
      </c>
      <c r="S1245" s="26" t="s">
        <v>339</v>
      </c>
      <c r="T1245" s="27" t="n">
        <v>46003</v>
      </c>
      <c r="U1245" s="26" t="n">
        <v>2026</v>
      </c>
      <c r="V1245" s="26"/>
    </row>
    <row r="1246" customFormat="false" ht="15" hidden="false" customHeight="true" outlineLevel="0" collapsed="false">
      <c r="A1246" s="29" t="s">
        <v>5806</v>
      </c>
      <c r="B1246" s="29" t="n">
        <v>1242</v>
      </c>
      <c r="C1246" s="29" t="s">
        <v>5686</v>
      </c>
      <c r="D1246" s="29" t="s">
        <v>563</v>
      </c>
      <c r="E1246" s="29" t="s">
        <v>188</v>
      </c>
      <c r="F1246" s="29"/>
      <c r="G1246" s="30" t="n">
        <v>45386</v>
      </c>
      <c r="H1246" s="29" t="s">
        <v>177</v>
      </c>
      <c r="I1246" s="29" t="s">
        <v>5807</v>
      </c>
      <c r="J1246" s="29" t="s">
        <v>198</v>
      </c>
      <c r="K1246" s="31" t="n">
        <v>41.7</v>
      </c>
      <c r="L1246" s="31" t="n">
        <v>13.1</v>
      </c>
      <c r="M1246" s="29" t="s">
        <v>179</v>
      </c>
      <c r="N1246" s="29" t="n">
        <v>50</v>
      </c>
      <c r="O1246" s="29" t="s">
        <v>5808</v>
      </c>
      <c r="P1246" s="29" t="s">
        <v>5809</v>
      </c>
      <c r="Q1246" s="29" t="s">
        <v>182</v>
      </c>
      <c r="R1246" s="29" t="s">
        <v>183</v>
      </c>
      <c r="S1246" s="29" t="s">
        <v>184</v>
      </c>
      <c r="T1246" s="30" t="n">
        <v>45994</v>
      </c>
      <c r="U1246" s="29" t="n">
        <v>2026</v>
      </c>
      <c r="V1246" s="29"/>
    </row>
    <row r="1247" customFormat="false" ht="15" hidden="false" customHeight="true" outlineLevel="0" collapsed="false">
      <c r="A1247" s="26" t="s">
        <v>5810</v>
      </c>
      <c r="B1247" s="26" t="n">
        <v>1243</v>
      </c>
      <c r="C1247" s="26" t="s">
        <v>292</v>
      </c>
      <c r="D1247" s="26" t="s">
        <v>1518</v>
      </c>
      <c r="E1247" s="26" t="s">
        <v>195</v>
      </c>
      <c r="F1247" s="26" t="s">
        <v>294</v>
      </c>
      <c r="G1247" s="27" t="n">
        <v>45386</v>
      </c>
      <c r="H1247" s="26" t="s">
        <v>177</v>
      </c>
      <c r="I1247" s="26" t="s">
        <v>5811</v>
      </c>
      <c r="J1247" s="26" t="s">
        <v>248</v>
      </c>
      <c r="K1247" s="28" t="n">
        <v>21.3</v>
      </c>
      <c r="L1247" s="28" t="n">
        <v>6.9</v>
      </c>
      <c r="M1247" s="26" t="s">
        <v>249</v>
      </c>
      <c r="N1247" s="26" t="n">
        <v>50</v>
      </c>
      <c r="O1247" s="26" t="s">
        <v>5812</v>
      </c>
      <c r="P1247" s="26" t="s">
        <v>5813</v>
      </c>
      <c r="Q1247" s="26" t="s">
        <v>461</v>
      </c>
      <c r="R1247" s="26" t="s">
        <v>183</v>
      </c>
      <c r="S1247" s="26" t="s">
        <v>462</v>
      </c>
      <c r="T1247" s="27" t="n">
        <v>46016</v>
      </c>
      <c r="U1247" s="26" t="n">
        <v>2026</v>
      </c>
      <c r="V1247" s="26"/>
    </row>
    <row r="1248" customFormat="false" ht="15" hidden="false" customHeight="true" outlineLevel="0" collapsed="false">
      <c r="A1248" s="29" t="s">
        <v>5814</v>
      </c>
      <c r="B1248" s="29" t="n">
        <v>1244</v>
      </c>
      <c r="C1248" s="29" t="s">
        <v>4940</v>
      </c>
      <c r="D1248" s="29" t="s">
        <v>225</v>
      </c>
      <c r="E1248" s="29" t="s">
        <v>206</v>
      </c>
      <c r="F1248" s="29"/>
      <c r="G1248" s="30" t="n">
        <v>45386</v>
      </c>
      <c r="H1248" s="29" t="s">
        <v>177</v>
      </c>
      <c r="I1248" s="29" t="s">
        <v>787</v>
      </c>
      <c r="J1248" s="29" t="s">
        <v>248</v>
      </c>
      <c r="K1248" s="31" t="n">
        <v>39.6</v>
      </c>
      <c r="L1248" s="31" t="n">
        <v>13.6</v>
      </c>
      <c r="M1248" s="29" t="s">
        <v>179</v>
      </c>
      <c r="N1248" s="29" t="n">
        <v>32</v>
      </c>
      <c r="O1248" s="29" t="s">
        <v>842</v>
      </c>
      <c r="P1248" s="29" t="s">
        <v>5815</v>
      </c>
      <c r="Q1248" s="29" t="s">
        <v>202</v>
      </c>
      <c r="R1248" s="29" t="s">
        <v>171</v>
      </c>
      <c r="S1248" s="29" t="s">
        <v>203</v>
      </c>
      <c r="T1248" s="30" t="n">
        <v>45998</v>
      </c>
      <c r="U1248" s="29" t="n">
        <v>2026</v>
      </c>
      <c r="V1248" s="29"/>
    </row>
    <row r="1249" customFormat="false" ht="15" hidden="false" customHeight="true" outlineLevel="0" collapsed="false">
      <c r="A1249" s="26" t="s">
        <v>5816</v>
      </c>
      <c r="B1249" s="26" t="n">
        <v>1245</v>
      </c>
      <c r="C1249" s="26" t="s">
        <v>5797</v>
      </c>
      <c r="D1249" s="26" t="s">
        <v>977</v>
      </c>
      <c r="E1249" s="26" t="s">
        <v>206</v>
      </c>
      <c r="F1249" s="26"/>
      <c r="G1249" s="27" t="n">
        <v>45386</v>
      </c>
      <c r="H1249" s="26" t="s">
        <v>164</v>
      </c>
      <c r="I1249" s="26" t="s">
        <v>5817</v>
      </c>
      <c r="J1249" s="26" t="s">
        <v>248</v>
      </c>
      <c r="K1249" s="28" t="n">
        <v>59.8</v>
      </c>
      <c r="L1249" s="28" t="n">
        <v>19.6</v>
      </c>
      <c r="M1249" s="26" t="s">
        <v>179</v>
      </c>
      <c r="N1249" s="26" t="n">
        <v>28</v>
      </c>
      <c r="O1249" s="26" t="s">
        <v>5818</v>
      </c>
      <c r="P1249" s="26" t="s">
        <v>5819</v>
      </c>
      <c r="Q1249" s="26" t="s">
        <v>461</v>
      </c>
      <c r="R1249" s="26" t="s">
        <v>183</v>
      </c>
      <c r="S1249" s="26" t="s">
        <v>462</v>
      </c>
      <c r="T1249" s="26"/>
      <c r="U1249" s="26" t="n">
        <v>2023</v>
      </c>
      <c r="V1249" s="26"/>
    </row>
    <row r="1250" customFormat="false" ht="15" hidden="false" customHeight="true" outlineLevel="0" collapsed="false">
      <c r="A1250" s="29" t="s">
        <v>5820</v>
      </c>
      <c r="B1250" s="29" t="n">
        <v>1246</v>
      </c>
      <c r="C1250" s="29" t="s">
        <v>3608</v>
      </c>
      <c r="D1250" s="29" t="s">
        <v>2625</v>
      </c>
      <c r="E1250" s="29" t="s">
        <v>267</v>
      </c>
      <c r="F1250" s="29" t="s">
        <v>5821</v>
      </c>
      <c r="G1250" s="30" t="n">
        <v>45387</v>
      </c>
      <c r="H1250" s="29" t="s">
        <v>177</v>
      </c>
      <c r="I1250" s="29" t="s">
        <v>217</v>
      </c>
      <c r="J1250" s="29" t="s">
        <v>208</v>
      </c>
      <c r="K1250" s="31" t="n">
        <v>43.5</v>
      </c>
      <c r="L1250" s="31" t="n">
        <v>13.5</v>
      </c>
      <c r="M1250" s="29" t="s">
        <v>179</v>
      </c>
      <c r="N1250" s="29" t="n">
        <v>32</v>
      </c>
      <c r="O1250" s="29" t="s">
        <v>5822</v>
      </c>
      <c r="P1250" s="29" t="s">
        <v>5823</v>
      </c>
      <c r="Q1250" s="29" t="s">
        <v>240</v>
      </c>
      <c r="R1250" s="29" t="s">
        <v>171</v>
      </c>
      <c r="S1250" s="29" t="s">
        <v>241</v>
      </c>
      <c r="T1250" s="30" t="n">
        <v>45993</v>
      </c>
      <c r="U1250" s="29" t="n">
        <v>2026</v>
      </c>
      <c r="V1250" s="29"/>
    </row>
    <row r="1251" customFormat="false" ht="15" hidden="false" customHeight="true" outlineLevel="0" collapsed="false">
      <c r="A1251" s="26" t="s">
        <v>5824</v>
      </c>
      <c r="B1251" s="26" t="n">
        <v>1247</v>
      </c>
      <c r="C1251" s="26" t="s">
        <v>5825</v>
      </c>
      <c r="D1251" s="26" t="s">
        <v>550</v>
      </c>
      <c r="E1251" s="26" t="s">
        <v>188</v>
      </c>
      <c r="F1251" s="26"/>
      <c r="G1251" s="27" t="n">
        <v>45387</v>
      </c>
      <c r="H1251" s="26" t="s">
        <v>295</v>
      </c>
      <c r="I1251" s="26" t="s">
        <v>2015</v>
      </c>
      <c r="J1251" s="26" t="s">
        <v>270</v>
      </c>
      <c r="K1251" s="28" t="n">
        <v>43.7</v>
      </c>
      <c r="L1251" s="28" t="n">
        <v>14.2</v>
      </c>
      <c r="M1251" s="26" t="s">
        <v>199</v>
      </c>
      <c r="N1251" s="26" t="n">
        <v>32</v>
      </c>
      <c r="O1251" s="26" t="s">
        <v>5826</v>
      </c>
      <c r="P1251" s="26" t="s">
        <v>5827</v>
      </c>
      <c r="Q1251" s="26" t="s">
        <v>170</v>
      </c>
      <c r="R1251" s="26" t="s">
        <v>171</v>
      </c>
      <c r="S1251" s="26" t="s">
        <v>172</v>
      </c>
      <c r="T1251" s="27" t="n">
        <v>45994</v>
      </c>
      <c r="U1251" s="26" t="n">
        <v>2026</v>
      </c>
      <c r="V1251" s="26"/>
    </row>
    <row r="1252" customFormat="false" ht="15" hidden="false" customHeight="true" outlineLevel="0" collapsed="false">
      <c r="A1252" s="29" t="s">
        <v>5828</v>
      </c>
      <c r="B1252" s="29" t="n">
        <v>1248</v>
      </c>
      <c r="C1252" s="29" t="s">
        <v>2890</v>
      </c>
      <c r="D1252" s="29" t="s">
        <v>5829</v>
      </c>
      <c r="E1252" s="29" t="s">
        <v>188</v>
      </c>
      <c r="F1252" s="29"/>
      <c r="G1252" s="30" t="n">
        <v>45387</v>
      </c>
      <c r="H1252" s="29" t="s">
        <v>177</v>
      </c>
      <c r="I1252" s="29" t="s">
        <v>3916</v>
      </c>
      <c r="J1252" s="29" t="s">
        <v>383</v>
      </c>
      <c r="K1252" s="31" t="n">
        <v>22.3</v>
      </c>
      <c r="L1252" s="31" t="n">
        <v>7.2</v>
      </c>
      <c r="M1252" s="29" t="s">
        <v>314</v>
      </c>
      <c r="N1252" s="29" t="n">
        <v>50</v>
      </c>
      <c r="O1252" s="29" t="s">
        <v>5830</v>
      </c>
      <c r="P1252" s="29" t="s">
        <v>5831</v>
      </c>
      <c r="Q1252" s="29" t="s">
        <v>170</v>
      </c>
      <c r="R1252" s="29" t="s">
        <v>171</v>
      </c>
      <c r="S1252" s="29" t="s">
        <v>172</v>
      </c>
      <c r="T1252" s="30" t="n">
        <v>46013</v>
      </c>
      <c r="U1252" s="29" t="n">
        <v>2026</v>
      </c>
      <c r="V1252" s="29"/>
    </row>
    <row r="1253" customFormat="false" ht="15" hidden="false" customHeight="true" outlineLevel="0" collapsed="false">
      <c r="A1253" s="26" t="s">
        <v>5832</v>
      </c>
      <c r="B1253" s="26" t="n">
        <v>1249</v>
      </c>
      <c r="C1253" s="26" t="s">
        <v>5348</v>
      </c>
      <c r="D1253" s="26" t="s">
        <v>712</v>
      </c>
      <c r="E1253" s="26" t="s">
        <v>188</v>
      </c>
      <c r="F1253" s="26"/>
      <c r="G1253" s="27" t="n">
        <v>45388</v>
      </c>
      <c r="H1253" s="26" t="s">
        <v>177</v>
      </c>
      <c r="I1253" s="26" t="s">
        <v>1100</v>
      </c>
      <c r="J1253" s="26" t="s">
        <v>322</v>
      </c>
      <c r="K1253" s="28" t="n">
        <v>61.7</v>
      </c>
      <c r="L1253" s="28" t="n">
        <v>20</v>
      </c>
      <c r="M1253" s="26" t="s">
        <v>179</v>
      </c>
      <c r="N1253" s="26" t="n">
        <v>40</v>
      </c>
      <c r="O1253" s="26" t="s">
        <v>5833</v>
      </c>
      <c r="P1253" s="26" t="s">
        <v>5834</v>
      </c>
      <c r="Q1253" s="26" t="s">
        <v>262</v>
      </c>
      <c r="R1253" s="26" t="s">
        <v>171</v>
      </c>
      <c r="S1253" s="26" t="s">
        <v>263</v>
      </c>
      <c r="T1253" s="27" t="n">
        <v>46003</v>
      </c>
      <c r="U1253" s="26" t="n">
        <v>2026</v>
      </c>
      <c r="V1253" s="26"/>
    </row>
    <row r="1254" customFormat="false" ht="15" hidden="false" customHeight="true" outlineLevel="0" collapsed="false">
      <c r="A1254" s="29" t="s">
        <v>5835</v>
      </c>
      <c r="B1254" s="29" t="n">
        <v>1250</v>
      </c>
      <c r="C1254" s="29" t="s">
        <v>483</v>
      </c>
      <c r="D1254" s="29" t="s">
        <v>1906</v>
      </c>
      <c r="E1254" s="29" t="s">
        <v>195</v>
      </c>
      <c r="F1254" s="29" t="s">
        <v>5836</v>
      </c>
      <c r="G1254" s="30" t="n">
        <v>45388</v>
      </c>
      <c r="H1254" s="29" t="s">
        <v>177</v>
      </c>
      <c r="I1254" s="29" t="s">
        <v>948</v>
      </c>
      <c r="J1254" s="29" t="s">
        <v>259</v>
      </c>
      <c r="K1254" s="31" t="n">
        <v>18.7</v>
      </c>
      <c r="L1254" s="31" t="n">
        <v>6.2</v>
      </c>
      <c r="M1254" s="29" t="s">
        <v>179</v>
      </c>
      <c r="N1254" s="29" t="n">
        <v>40</v>
      </c>
      <c r="O1254" s="29" t="s">
        <v>5837</v>
      </c>
      <c r="P1254" s="29" t="s">
        <v>5838</v>
      </c>
      <c r="Q1254" s="29" t="s">
        <v>240</v>
      </c>
      <c r="R1254" s="29" t="s">
        <v>171</v>
      </c>
      <c r="S1254" s="29" t="s">
        <v>241</v>
      </c>
      <c r="T1254" s="30" t="n">
        <v>45999</v>
      </c>
      <c r="U1254" s="29" t="n">
        <v>2026</v>
      </c>
      <c r="V1254" s="29"/>
    </row>
    <row r="1255" customFormat="false" ht="15" hidden="false" customHeight="true" outlineLevel="0" collapsed="false">
      <c r="A1255" s="26" t="s">
        <v>5839</v>
      </c>
      <c r="B1255" s="26" t="n">
        <v>1251</v>
      </c>
      <c r="C1255" s="26" t="s">
        <v>5840</v>
      </c>
      <c r="D1255" s="26" t="s">
        <v>5841</v>
      </c>
      <c r="E1255" s="26" t="s">
        <v>162</v>
      </c>
      <c r="F1255" s="26" t="s">
        <v>5842</v>
      </c>
      <c r="G1255" s="27" t="n">
        <v>45389</v>
      </c>
      <c r="H1255" s="26" t="s">
        <v>177</v>
      </c>
      <c r="I1255" s="26" t="s">
        <v>1664</v>
      </c>
      <c r="J1255" s="26" t="s">
        <v>166</v>
      </c>
      <c r="K1255" s="28" t="n">
        <v>40.2</v>
      </c>
      <c r="L1255" s="28" t="n">
        <v>13.1</v>
      </c>
      <c r="M1255" s="26" t="s">
        <v>179</v>
      </c>
      <c r="N1255" s="26" t="n">
        <v>45</v>
      </c>
      <c r="O1255" s="26" t="s">
        <v>5843</v>
      </c>
      <c r="P1255" s="26" t="s">
        <v>5844</v>
      </c>
      <c r="Q1255" s="26" t="s">
        <v>182</v>
      </c>
      <c r="R1255" s="26" t="s">
        <v>183</v>
      </c>
      <c r="S1255" s="26" t="s">
        <v>184</v>
      </c>
      <c r="T1255" s="27" t="n">
        <v>45998</v>
      </c>
      <c r="U1255" s="26" t="n">
        <v>2026</v>
      </c>
      <c r="V1255" s="26"/>
    </row>
    <row r="1256" customFormat="false" ht="15" hidden="false" customHeight="true" outlineLevel="0" collapsed="false">
      <c r="A1256" s="29" t="s">
        <v>5845</v>
      </c>
      <c r="B1256" s="29" t="n">
        <v>1252</v>
      </c>
      <c r="C1256" s="29" t="s">
        <v>598</v>
      </c>
      <c r="D1256" s="29" t="s">
        <v>2124</v>
      </c>
      <c r="E1256" s="29" t="s">
        <v>188</v>
      </c>
      <c r="F1256" s="29"/>
      <c r="G1256" s="30" t="n">
        <v>45391</v>
      </c>
      <c r="H1256" s="29" t="s">
        <v>177</v>
      </c>
      <c r="I1256" s="29" t="s">
        <v>811</v>
      </c>
      <c r="J1256" s="29" t="s">
        <v>248</v>
      </c>
      <c r="K1256" s="31" t="n">
        <v>55.9</v>
      </c>
      <c r="L1256" s="31" t="n">
        <v>19.8</v>
      </c>
      <c r="M1256" s="29" t="s">
        <v>199</v>
      </c>
      <c r="N1256" s="29" t="n">
        <v>36</v>
      </c>
      <c r="O1256" s="29" t="s">
        <v>5846</v>
      </c>
      <c r="P1256" s="29" t="s">
        <v>5847</v>
      </c>
      <c r="Q1256" s="29" t="s">
        <v>330</v>
      </c>
      <c r="R1256" s="29" t="s">
        <v>171</v>
      </c>
      <c r="S1256" s="29" t="s">
        <v>331</v>
      </c>
      <c r="T1256" s="30" t="n">
        <v>46001</v>
      </c>
      <c r="U1256" s="29" t="n">
        <v>2026</v>
      </c>
      <c r="V1256" s="29"/>
    </row>
    <row r="1257" customFormat="false" ht="15" hidden="false" customHeight="true" outlineLevel="0" collapsed="false">
      <c r="A1257" s="26" t="s">
        <v>5848</v>
      </c>
      <c r="B1257" s="26" t="n">
        <v>1253</v>
      </c>
      <c r="C1257" s="26" t="s">
        <v>3142</v>
      </c>
      <c r="D1257" s="26" t="s">
        <v>904</v>
      </c>
      <c r="E1257" s="26" t="s">
        <v>188</v>
      </c>
      <c r="F1257" s="26"/>
      <c r="G1257" s="27" t="n">
        <v>45391</v>
      </c>
      <c r="H1257" s="26" t="s">
        <v>177</v>
      </c>
      <c r="I1257" s="26" t="s">
        <v>3659</v>
      </c>
      <c r="J1257" s="26" t="s">
        <v>166</v>
      </c>
      <c r="K1257" s="28" t="n">
        <v>30.8</v>
      </c>
      <c r="L1257" s="28" t="n">
        <v>10.3</v>
      </c>
      <c r="M1257" s="26" t="s">
        <v>276</v>
      </c>
      <c r="N1257" s="26" t="n">
        <v>36</v>
      </c>
      <c r="O1257" s="26" t="s">
        <v>5849</v>
      </c>
      <c r="P1257" s="26" t="s">
        <v>5850</v>
      </c>
      <c r="Q1257" s="26" t="s">
        <v>252</v>
      </c>
      <c r="R1257" s="26" t="s">
        <v>171</v>
      </c>
      <c r="S1257" s="26" t="s">
        <v>253</v>
      </c>
      <c r="T1257" s="27" t="n">
        <v>46007</v>
      </c>
      <c r="U1257" s="26" t="n">
        <v>2026</v>
      </c>
      <c r="V1257" s="26"/>
    </row>
    <row r="1258" customFormat="false" ht="15" hidden="false" customHeight="true" outlineLevel="0" collapsed="false">
      <c r="A1258" s="29" t="s">
        <v>5851</v>
      </c>
      <c r="B1258" s="29" t="n">
        <v>1254</v>
      </c>
      <c r="C1258" s="29" t="s">
        <v>5852</v>
      </c>
      <c r="D1258" s="29" t="s">
        <v>3903</v>
      </c>
      <c r="E1258" s="29" t="s">
        <v>311</v>
      </c>
      <c r="F1258" s="29" t="s">
        <v>5853</v>
      </c>
      <c r="G1258" s="30" t="n">
        <v>45392</v>
      </c>
      <c r="H1258" s="29" t="s">
        <v>295</v>
      </c>
      <c r="I1258" s="29" t="s">
        <v>1106</v>
      </c>
      <c r="J1258" s="29" t="s">
        <v>208</v>
      </c>
      <c r="K1258" s="31" t="n">
        <v>55.4</v>
      </c>
      <c r="L1258" s="31" t="n">
        <v>19.4</v>
      </c>
      <c r="M1258" s="29" t="s">
        <v>199</v>
      </c>
      <c r="N1258" s="29" t="n">
        <v>28</v>
      </c>
      <c r="O1258" s="29" t="s">
        <v>5854</v>
      </c>
      <c r="P1258" s="29" t="s">
        <v>5855</v>
      </c>
      <c r="Q1258" s="29" t="s">
        <v>182</v>
      </c>
      <c r="R1258" s="29" t="s">
        <v>183</v>
      </c>
      <c r="S1258" s="29" t="s">
        <v>184</v>
      </c>
      <c r="T1258" s="30" t="n">
        <v>46009</v>
      </c>
      <c r="U1258" s="29" t="n">
        <v>2026</v>
      </c>
      <c r="V1258" s="29"/>
    </row>
    <row r="1259" customFormat="false" ht="15" hidden="false" customHeight="true" outlineLevel="0" collapsed="false">
      <c r="A1259" s="26" t="s">
        <v>5856</v>
      </c>
      <c r="B1259" s="26" t="n">
        <v>1255</v>
      </c>
      <c r="C1259" s="26" t="s">
        <v>776</v>
      </c>
      <c r="D1259" s="26" t="s">
        <v>660</v>
      </c>
      <c r="E1259" s="26" t="s">
        <v>267</v>
      </c>
      <c r="F1259" s="26" t="s">
        <v>5857</v>
      </c>
      <c r="G1259" s="27" t="n">
        <v>45392</v>
      </c>
      <c r="H1259" s="26" t="s">
        <v>177</v>
      </c>
      <c r="I1259" s="26" t="s">
        <v>432</v>
      </c>
      <c r="J1259" s="26" t="s">
        <v>259</v>
      </c>
      <c r="K1259" s="28" t="n">
        <v>27.2</v>
      </c>
      <c r="L1259" s="28" t="n">
        <v>9.2</v>
      </c>
      <c r="M1259" s="26" t="s">
        <v>199</v>
      </c>
      <c r="N1259" s="26" t="n">
        <v>50</v>
      </c>
      <c r="O1259" s="26" t="s">
        <v>5858</v>
      </c>
      <c r="P1259" s="26" t="s">
        <v>5859</v>
      </c>
      <c r="Q1259" s="26" t="s">
        <v>252</v>
      </c>
      <c r="R1259" s="26" t="s">
        <v>171</v>
      </c>
      <c r="S1259" s="26" t="s">
        <v>253</v>
      </c>
      <c r="T1259" s="27" t="n">
        <v>45995</v>
      </c>
      <c r="U1259" s="26" t="n">
        <v>2026</v>
      </c>
      <c r="V1259" s="26"/>
    </row>
    <row r="1260" customFormat="false" ht="15" hidden="false" customHeight="true" outlineLevel="0" collapsed="false">
      <c r="A1260" s="29" t="s">
        <v>5860</v>
      </c>
      <c r="B1260" s="29" t="n">
        <v>1256</v>
      </c>
      <c r="C1260" s="29" t="s">
        <v>286</v>
      </c>
      <c r="D1260" s="29" t="s">
        <v>412</v>
      </c>
      <c r="E1260" s="29" t="s">
        <v>188</v>
      </c>
      <c r="F1260" s="29"/>
      <c r="G1260" s="30" t="n">
        <v>45393</v>
      </c>
      <c r="H1260" s="29" t="s">
        <v>177</v>
      </c>
      <c r="I1260" s="29" t="s">
        <v>726</v>
      </c>
      <c r="J1260" s="29" t="s">
        <v>383</v>
      </c>
      <c r="K1260" s="31" t="n">
        <v>22.7</v>
      </c>
      <c r="L1260" s="31" t="n">
        <v>6.5</v>
      </c>
      <c r="M1260" s="29" t="s">
        <v>209</v>
      </c>
      <c r="N1260" s="29" t="n">
        <v>36</v>
      </c>
      <c r="O1260" s="29" t="s">
        <v>5861</v>
      </c>
      <c r="P1260" s="29" t="s">
        <v>5862</v>
      </c>
      <c r="Q1260" s="29" t="s">
        <v>212</v>
      </c>
      <c r="R1260" s="29" t="s">
        <v>171</v>
      </c>
      <c r="S1260" s="29" t="s">
        <v>213</v>
      </c>
      <c r="T1260" s="30" t="n">
        <v>46007</v>
      </c>
      <c r="U1260" s="29" t="n">
        <v>2026</v>
      </c>
      <c r="V1260" s="29"/>
    </row>
    <row r="1261" customFormat="false" ht="15" hidden="false" customHeight="true" outlineLevel="0" collapsed="false">
      <c r="A1261" s="26" t="s">
        <v>5863</v>
      </c>
      <c r="B1261" s="26" t="n">
        <v>1257</v>
      </c>
      <c r="C1261" s="26" t="s">
        <v>1806</v>
      </c>
      <c r="D1261" s="26" t="s">
        <v>2412</v>
      </c>
      <c r="E1261" s="26" t="s">
        <v>188</v>
      </c>
      <c r="F1261" s="26"/>
      <c r="G1261" s="27" t="n">
        <v>45393</v>
      </c>
      <c r="H1261" s="26" t="s">
        <v>177</v>
      </c>
      <c r="I1261" s="26" t="s">
        <v>3462</v>
      </c>
      <c r="J1261" s="26" t="s">
        <v>345</v>
      </c>
      <c r="K1261" s="28" t="n">
        <v>45.6</v>
      </c>
      <c r="L1261" s="28" t="n">
        <v>13.2</v>
      </c>
      <c r="M1261" s="26" t="s">
        <v>276</v>
      </c>
      <c r="N1261" s="26" t="n">
        <v>50</v>
      </c>
      <c r="O1261" s="26" t="s">
        <v>5864</v>
      </c>
      <c r="P1261" s="26" t="s">
        <v>5865</v>
      </c>
      <c r="Q1261" s="26" t="s">
        <v>212</v>
      </c>
      <c r="R1261" s="26" t="s">
        <v>171</v>
      </c>
      <c r="S1261" s="26" t="s">
        <v>213</v>
      </c>
      <c r="T1261" s="27" t="n">
        <v>46001</v>
      </c>
      <c r="U1261" s="26" t="n">
        <v>2026</v>
      </c>
      <c r="V1261" s="26"/>
    </row>
    <row r="1262" customFormat="false" ht="15" hidden="false" customHeight="true" outlineLevel="0" collapsed="false">
      <c r="A1262" s="29" t="s">
        <v>5866</v>
      </c>
      <c r="B1262" s="29" t="n">
        <v>1258</v>
      </c>
      <c r="C1262" s="29" t="s">
        <v>2890</v>
      </c>
      <c r="D1262" s="29" t="s">
        <v>3292</v>
      </c>
      <c r="E1262" s="29" t="s">
        <v>206</v>
      </c>
      <c r="F1262" s="29"/>
      <c r="G1262" s="30" t="n">
        <v>45393</v>
      </c>
      <c r="H1262" s="29" t="s">
        <v>177</v>
      </c>
      <c r="I1262" s="29" t="s">
        <v>1751</v>
      </c>
      <c r="J1262" s="29" t="s">
        <v>345</v>
      </c>
      <c r="K1262" s="31" t="n">
        <v>51.7</v>
      </c>
      <c r="L1262" s="31" t="n">
        <v>16.4</v>
      </c>
      <c r="M1262" s="29" t="s">
        <v>179</v>
      </c>
      <c r="N1262" s="29" t="n">
        <v>28</v>
      </c>
      <c r="O1262" s="29" t="s">
        <v>5867</v>
      </c>
      <c r="P1262" s="29" t="s">
        <v>5868</v>
      </c>
      <c r="Q1262" s="29" t="s">
        <v>240</v>
      </c>
      <c r="R1262" s="29" t="s">
        <v>171</v>
      </c>
      <c r="S1262" s="29" t="s">
        <v>241</v>
      </c>
      <c r="T1262" s="30" t="n">
        <v>46016</v>
      </c>
      <c r="U1262" s="29" t="n">
        <v>2026</v>
      </c>
      <c r="V1262" s="29"/>
    </row>
    <row r="1263" customFormat="false" ht="15" hidden="false" customHeight="true" outlineLevel="0" collapsed="false">
      <c r="A1263" s="26" t="s">
        <v>5869</v>
      </c>
      <c r="B1263" s="26" t="n">
        <v>1259</v>
      </c>
      <c r="C1263" s="26" t="s">
        <v>1702</v>
      </c>
      <c r="D1263" s="26" t="s">
        <v>326</v>
      </c>
      <c r="E1263" s="26" t="s">
        <v>267</v>
      </c>
      <c r="F1263" s="26" t="s">
        <v>5870</v>
      </c>
      <c r="G1263" s="27" t="n">
        <v>45394</v>
      </c>
      <c r="H1263" s="26" t="s">
        <v>164</v>
      </c>
      <c r="I1263" s="26" t="s">
        <v>3414</v>
      </c>
      <c r="J1263" s="26" t="s">
        <v>270</v>
      </c>
      <c r="K1263" s="28" t="n">
        <v>38</v>
      </c>
      <c r="L1263" s="28" t="n">
        <v>12.5</v>
      </c>
      <c r="M1263" s="26" t="s">
        <v>276</v>
      </c>
      <c r="N1263" s="26" t="n">
        <v>40</v>
      </c>
      <c r="O1263" s="26" t="s">
        <v>5871</v>
      </c>
      <c r="P1263" s="26" t="s">
        <v>5872</v>
      </c>
      <c r="Q1263" s="26" t="s">
        <v>299</v>
      </c>
      <c r="R1263" s="26" t="s">
        <v>171</v>
      </c>
      <c r="S1263" s="26" t="s">
        <v>300</v>
      </c>
      <c r="T1263" s="26"/>
      <c r="U1263" s="26" t="n">
        <v>2024</v>
      </c>
      <c r="V1263" s="26"/>
    </row>
    <row r="1264" customFormat="false" ht="15" hidden="false" customHeight="true" outlineLevel="0" collapsed="false">
      <c r="A1264" s="29" t="s">
        <v>5873</v>
      </c>
      <c r="B1264" s="29" t="n">
        <v>1260</v>
      </c>
      <c r="C1264" s="29" t="s">
        <v>1937</v>
      </c>
      <c r="D1264" s="29" t="s">
        <v>582</v>
      </c>
      <c r="E1264" s="29" t="s">
        <v>162</v>
      </c>
      <c r="F1264" s="29" t="s">
        <v>5874</v>
      </c>
      <c r="G1264" s="30" t="n">
        <v>45394</v>
      </c>
      <c r="H1264" s="29" t="s">
        <v>177</v>
      </c>
      <c r="I1264" s="29" t="s">
        <v>5875</v>
      </c>
      <c r="J1264" s="29" t="s">
        <v>198</v>
      </c>
      <c r="K1264" s="31" t="n">
        <v>59.6</v>
      </c>
      <c r="L1264" s="31" t="n">
        <v>19.5</v>
      </c>
      <c r="M1264" s="29" t="s">
        <v>900</v>
      </c>
      <c r="N1264" s="29" t="n">
        <v>40</v>
      </c>
      <c r="O1264" s="29" t="s">
        <v>5876</v>
      </c>
      <c r="P1264" s="29" t="s">
        <v>5877</v>
      </c>
      <c r="Q1264" s="29" t="s">
        <v>252</v>
      </c>
      <c r="R1264" s="29" t="s">
        <v>171</v>
      </c>
      <c r="S1264" s="29" t="s">
        <v>253</v>
      </c>
      <c r="T1264" s="30" t="n">
        <v>46010</v>
      </c>
      <c r="U1264" s="29" t="n">
        <v>2026</v>
      </c>
      <c r="V1264" s="29"/>
    </row>
    <row r="1265" customFormat="false" ht="15" hidden="false" customHeight="true" outlineLevel="0" collapsed="false">
      <c r="A1265" s="26" t="s">
        <v>5878</v>
      </c>
      <c r="B1265" s="26" t="n">
        <v>1261</v>
      </c>
      <c r="C1265" s="26" t="s">
        <v>3174</v>
      </c>
      <c r="D1265" s="26" t="s">
        <v>2654</v>
      </c>
      <c r="E1265" s="26" t="s">
        <v>162</v>
      </c>
      <c r="F1265" s="26" t="s">
        <v>5879</v>
      </c>
      <c r="G1265" s="27" t="n">
        <v>45394</v>
      </c>
      <c r="H1265" s="26" t="s">
        <v>177</v>
      </c>
      <c r="I1265" s="26" t="s">
        <v>5880</v>
      </c>
      <c r="J1265" s="26" t="s">
        <v>208</v>
      </c>
      <c r="K1265" s="28" t="n">
        <v>43.1</v>
      </c>
      <c r="L1265" s="28" t="n">
        <v>15.2</v>
      </c>
      <c r="M1265" s="26" t="s">
        <v>314</v>
      </c>
      <c r="N1265" s="26" t="n">
        <v>45</v>
      </c>
      <c r="O1265" s="26" t="s">
        <v>5881</v>
      </c>
      <c r="P1265" s="26" t="s">
        <v>5882</v>
      </c>
      <c r="Q1265" s="26" t="s">
        <v>252</v>
      </c>
      <c r="R1265" s="26" t="s">
        <v>171</v>
      </c>
      <c r="S1265" s="26" t="s">
        <v>253</v>
      </c>
      <c r="T1265" s="27" t="n">
        <v>46011</v>
      </c>
      <c r="U1265" s="26" t="n">
        <v>2026</v>
      </c>
      <c r="V1265" s="26"/>
    </row>
    <row r="1266" customFormat="false" ht="15" hidden="false" customHeight="true" outlineLevel="0" collapsed="false">
      <c r="A1266" s="29" t="s">
        <v>5883</v>
      </c>
      <c r="B1266" s="29" t="n">
        <v>1262</v>
      </c>
      <c r="C1266" s="29" t="s">
        <v>1148</v>
      </c>
      <c r="D1266" s="29" t="s">
        <v>483</v>
      </c>
      <c r="E1266" s="29" t="s">
        <v>162</v>
      </c>
      <c r="F1266" s="29" t="s">
        <v>5884</v>
      </c>
      <c r="G1266" s="30" t="n">
        <v>45394</v>
      </c>
      <c r="H1266" s="29" t="s">
        <v>177</v>
      </c>
      <c r="I1266" s="29" t="s">
        <v>1716</v>
      </c>
      <c r="J1266" s="29" t="s">
        <v>270</v>
      </c>
      <c r="K1266" s="31" t="n">
        <v>61.3</v>
      </c>
      <c r="L1266" s="31" t="n">
        <v>17.6</v>
      </c>
      <c r="M1266" s="29" t="s">
        <v>276</v>
      </c>
      <c r="N1266" s="29" t="n">
        <v>36</v>
      </c>
      <c r="O1266" s="29" t="s">
        <v>5885</v>
      </c>
      <c r="P1266" s="29" t="s">
        <v>5886</v>
      </c>
      <c r="Q1266" s="29" t="s">
        <v>221</v>
      </c>
      <c r="R1266" s="29" t="s">
        <v>183</v>
      </c>
      <c r="S1266" s="29" t="s">
        <v>222</v>
      </c>
      <c r="T1266" s="30" t="n">
        <v>46002</v>
      </c>
      <c r="U1266" s="29" t="n">
        <v>2026</v>
      </c>
      <c r="V1266" s="29"/>
    </row>
    <row r="1267" customFormat="false" ht="15" hidden="false" customHeight="true" outlineLevel="0" collapsed="false">
      <c r="A1267" s="26" t="s">
        <v>5887</v>
      </c>
      <c r="B1267" s="26" t="n">
        <v>1263</v>
      </c>
      <c r="C1267" s="26" t="s">
        <v>1857</v>
      </c>
      <c r="D1267" s="26" t="s">
        <v>1721</v>
      </c>
      <c r="E1267" s="26" t="s">
        <v>162</v>
      </c>
      <c r="F1267" s="26" t="s">
        <v>1858</v>
      </c>
      <c r="G1267" s="27" t="n">
        <v>45394</v>
      </c>
      <c r="H1267" s="26" t="s">
        <v>177</v>
      </c>
      <c r="I1267" s="26" t="s">
        <v>1034</v>
      </c>
      <c r="J1267" s="26" t="s">
        <v>322</v>
      </c>
      <c r="K1267" s="28" t="n">
        <v>24.3</v>
      </c>
      <c r="L1267" s="28" t="n">
        <v>6.9</v>
      </c>
      <c r="M1267" s="26" t="s">
        <v>199</v>
      </c>
      <c r="N1267" s="26" t="n">
        <v>28</v>
      </c>
      <c r="O1267" s="26" t="s">
        <v>5888</v>
      </c>
      <c r="P1267" s="26" t="s">
        <v>5889</v>
      </c>
      <c r="Q1267" s="26" t="s">
        <v>212</v>
      </c>
      <c r="R1267" s="26" t="s">
        <v>171</v>
      </c>
      <c r="S1267" s="26" t="s">
        <v>213</v>
      </c>
      <c r="T1267" s="27" t="n">
        <v>46017</v>
      </c>
      <c r="U1267" s="26" t="n">
        <v>2026</v>
      </c>
      <c r="V1267" s="26"/>
    </row>
    <row r="1268" customFormat="false" ht="15" hidden="false" customHeight="true" outlineLevel="0" collapsed="false">
      <c r="A1268" s="29" t="s">
        <v>5890</v>
      </c>
      <c r="B1268" s="29" t="n">
        <v>1264</v>
      </c>
      <c r="C1268" s="29" t="s">
        <v>5789</v>
      </c>
      <c r="D1268" s="29" t="s">
        <v>1500</v>
      </c>
      <c r="E1268" s="29" t="s">
        <v>226</v>
      </c>
      <c r="F1268" s="29" t="s">
        <v>5891</v>
      </c>
      <c r="G1268" s="30" t="n">
        <v>45395</v>
      </c>
      <c r="H1268" s="29" t="s">
        <v>177</v>
      </c>
      <c r="I1268" s="29" t="s">
        <v>458</v>
      </c>
      <c r="J1268" s="29" t="s">
        <v>259</v>
      </c>
      <c r="K1268" s="31" t="n">
        <v>21.8</v>
      </c>
      <c r="L1268" s="31" t="n">
        <v>6.7</v>
      </c>
      <c r="M1268" s="29" t="s">
        <v>179</v>
      </c>
      <c r="N1268" s="29" t="n">
        <v>50</v>
      </c>
      <c r="O1268" s="29" t="s">
        <v>5892</v>
      </c>
      <c r="P1268" s="29" t="s">
        <v>5893</v>
      </c>
      <c r="Q1268" s="29" t="s">
        <v>330</v>
      </c>
      <c r="R1268" s="29" t="s">
        <v>171</v>
      </c>
      <c r="S1268" s="29" t="s">
        <v>331</v>
      </c>
      <c r="T1268" s="30" t="n">
        <v>46011</v>
      </c>
      <c r="U1268" s="29" t="n">
        <v>2026</v>
      </c>
      <c r="V1268" s="29"/>
    </row>
    <row r="1269" customFormat="false" ht="15" hidden="false" customHeight="true" outlineLevel="0" collapsed="false">
      <c r="A1269" s="26" t="s">
        <v>5894</v>
      </c>
      <c r="B1269" s="26" t="n">
        <v>1265</v>
      </c>
      <c r="C1269" s="26" t="s">
        <v>575</v>
      </c>
      <c r="D1269" s="26" t="s">
        <v>550</v>
      </c>
      <c r="E1269" s="26" t="s">
        <v>188</v>
      </c>
      <c r="F1269" s="26"/>
      <c r="G1269" s="27" t="n">
        <v>45395</v>
      </c>
      <c r="H1269" s="26" t="s">
        <v>177</v>
      </c>
      <c r="I1269" s="26" t="s">
        <v>357</v>
      </c>
      <c r="J1269" s="26" t="s">
        <v>198</v>
      </c>
      <c r="K1269" s="28" t="n">
        <v>47.1</v>
      </c>
      <c r="L1269" s="28" t="n">
        <v>14.3</v>
      </c>
      <c r="M1269" s="26" t="s">
        <v>179</v>
      </c>
      <c r="N1269" s="26" t="n">
        <v>40</v>
      </c>
      <c r="O1269" s="26" t="s">
        <v>5895</v>
      </c>
      <c r="P1269" s="26" t="s">
        <v>5896</v>
      </c>
      <c r="Q1269" s="26" t="s">
        <v>240</v>
      </c>
      <c r="R1269" s="26" t="s">
        <v>171</v>
      </c>
      <c r="S1269" s="26" t="s">
        <v>241</v>
      </c>
      <c r="T1269" s="27" t="n">
        <v>46003</v>
      </c>
      <c r="U1269" s="26" t="n">
        <v>2026</v>
      </c>
      <c r="V1269" s="26"/>
    </row>
    <row r="1270" customFormat="false" ht="15" hidden="false" customHeight="true" outlineLevel="0" collapsed="false">
      <c r="A1270" s="29" t="s">
        <v>5897</v>
      </c>
      <c r="B1270" s="29" t="n">
        <v>1266</v>
      </c>
      <c r="C1270" s="29" t="s">
        <v>5852</v>
      </c>
      <c r="D1270" s="29" t="s">
        <v>1274</v>
      </c>
      <c r="E1270" s="29" t="s">
        <v>162</v>
      </c>
      <c r="F1270" s="29" t="s">
        <v>5898</v>
      </c>
      <c r="G1270" s="30" t="n">
        <v>45396</v>
      </c>
      <c r="H1270" s="29" t="s">
        <v>177</v>
      </c>
      <c r="I1270" s="29" t="s">
        <v>942</v>
      </c>
      <c r="J1270" s="29" t="s">
        <v>322</v>
      </c>
      <c r="K1270" s="31" t="n">
        <v>18.5</v>
      </c>
      <c r="L1270" s="31" t="n">
        <v>6.6</v>
      </c>
      <c r="M1270" s="29" t="s">
        <v>179</v>
      </c>
      <c r="N1270" s="29" t="n">
        <v>28</v>
      </c>
      <c r="O1270" s="29" t="s">
        <v>5899</v>
      </c>
      <c r="P1270" s="29" t="s">
        <v>5900</v>
      </c>
      <c r="Q1270" s="29" t="s">
        <v>232</v>
      </c>
      <c r="R1270" s="29" t="s">
        <v>183</v>
      </c>
      <c r="S1270" s="29" t="s">
        <v>233</v>
      </c>
      <c r="T1270" s="30" t="n">
        <v>46006</v>
      </c>
      <c r="U1270" s="29" t="n">
        <v>2026</v>
      </c>
      <c r="V1270" s="29"/>
    </row>
    <row r="1271" customFormat="false" ht="15" hidden="false" customHeight="true" outlineLevel="0" collapsed="false">
      <c r="A1271" s="26" t="s">
        <v>5901</v>
      </c>
      <c r="B1271" s="26" t="n">
        <v>1267</v>
      </c>
      <c r="C1271" s="26" t="s">
        <v>2487</v>
      </c>
      <c r="D1271" s="26" t="s">
        <v>5902</v>
      </c>
      <c r="E1271" s="26" t="s">
        <v>188</v>
      </c>
      <c r="F1271" s="26"/>
      <c r="G1271" s="27" t="n">
        <v>45396</v>
      </c>
      <c r="H1271" s="26" t="s">
        <v>177</v>
      </c>
      <c r="I1271" s="26" t="s">
        <v>1879</v>
      </c>
      <c r="J1271" s="26" t="s">
        <v>166</v>
      </c>
      <c r="K1271" s="28" t="n">
        <v>61.4</v>
      </c>
      <c r="L1271" s="28" t="n">
        <v>17.5</v>
      </c>
      <c r="M1271" s="26" t="s">
        <v>167</v>
      </c>
      <c r="N1271" s="26" t="n">
        <v>24</v>
      </c>
      <c r="O1271" s="26" t="s">
        <v>5903</v>
      </c>
      <c r="P1271" s="26" t="s">
        <v>5904</v>
      </c>
      <c r="Q1271" s="26" t="s">
        <v>338</v>
      </c>
      <c r="R1271" s="26" t="s">
        <v>171</v>
      </c>
      <c r="S1271" s="26" t="s">
        <v>339</v>
      </c>
      <c r="T1271" s="27" t="n">
        <v>46006</v>
      </c>
      <c r="U1271" s="26" t="n">
        <v>2026</v>
      </c>
      <c r="V1271" s="26"/>
    </row>
    <row r="1272" customFormat="false" ht="15" hidden="false" customHeight="true" outlineLevel="0" collapsed="false">
      <c r="A1272" s="29" t="s">
        <v>5905</v>
      </c>
      <c r="B1272" s="29" t="n">
        <v>1268</v>
      </c>
      <c r="C1272" s="29" t="s">
        <v>598</v>
      </c>
      <c r="D1272" s="29" t="s">
        <v>1105</v>
      </c>
      <c r="E1272" s="29" t="s">
        <v>311</v>
      </c>
      <c r="F1272" s="29" t="s">
        <v>5906</v>
      </c>
      <c r="G1272" s="30" t="n">
        <v>45397</v>
      </c>
      <c r="H1272" s="29" t="s">
        <v>177</v>
      </c>
      <c r="I1272" s="29" t="s">
        <v>1793</v>
      </c>
      <c r="J1272" s="29" t="s">
        <v>166</v>
      </c>
      <c r="K1272" s="31" t="n">
        <v>42.5</v>
      </c>
      <c r="L1272" s="31" t="n">
        <v>15.1</v>
      </c>
      <c r="M1272" s="29" t="s">
        <v>179</v>
      </c>
      <c r="N1272" s="29" t="n">
        <v>28</v>
      </c>
      <c r="O1272" s="29" t="s">
        <v>5907</v>
      </c>
      <c r="P1272" s="29" t="s">
        <v>5908</v>
      </c>
      <c r="Q1272" s="29" t="s">
        <v>182</v>
      </c>
      <c r="R1272" s="29" t="s">
        <v>183</v>
      </c>
      <c r="S1272" s="29" t="s">
        <v>184</v>
      </c>
      <c r="T1272" s="30" t="n">
        <v>45993</v>
      </c>
      <c r="U1272" s="29" t="n">
        <v>2026</v>
      </c>
      <c r="V1272" s="29"/>
    </row>
    <row r="1273" customFormat="false" ht="15" hidden="false" customHeight="true" outlineLevel="0" collapsed="false">
      <c r="A1273" s="26" t="s">
        <v>5909</v>
      </c>
      <c r="B1273" s="26" t="n">
        <v>1269</v>
      </c>
      <c r="C1273" s="26" t="s">
        <v>5910</v>
      </c>
      <c r="D1273" s="26" t="s">
        <v>3203</v>
      </c>
      <c r="E1273" s="26" t="s">
        <v>226</v>
      </c>
      <c r="F1273" s="26" t="s">
        <v>5911</v>
      </c>
      <c r="G1273" s="27" t="n">
        <v>45398</v>
      </c>
      <c r="H1273" s="26" t="s">
        <v>164</v>
      </c>
      <c r="I1273" s="26" t="s">
        <v>5912</v>
      </c>
      <c r="J1273" s="26" t="s">
        <v>198</v>
      </c>
      <c r="K1273" s="28" t="n">
        <v>59.9</v>
      </c>
      <c r="L1273" s="28" t="n">
        <v>20.7</v>
      </c>
      <c r="M1273" s="26" t="s">
        <v>276</v>
      </c>
      <c r="N1273" s="26" t="n">
        <v>24</v>
      </c>
      <c r="O1273" s="26" t="s">
        <v>5913</v>
      </c>
      <c r="P1273" s="26" t="s">
        <v>5914</v>
      </c>
      <c r="Q1273" s="26" t="s">
        <v>338</v>
      </c>
      <c r="R1273" s="26" t="s">
        <v>171</v>
      </c>
      <c r="S1273" s="26" t="s">
        <v>339</v>
      </c>
      <c r="T1273" s="26"/>
      <c r="U1273" s="26" t="n">
        <v>2022</v>
      </c>
      <c r="V1273" s="26"/>
    </row>
    <row r="1274" customFormat="false" ht="15" hidden="false" customHeight="true" outlineLevel="0" collapsed="false">
      <c r="A1274" s="29" t="s">
        <v>5915</v>
      </c>
      <c r="B1274" s="29" t="n">
        <v>1270</v>
      </c>
      <c r="C1274" s="29" t="s">
        <v>1005</v>
      </c>
      <c r="D1274" s="29" t="s">
        <v>904</v>
      </c>
      <c r="E1274" s="29" t="s">
        <v>188</v>
      </c>
      <c r="F1274" s="29"/>
      <c r="G1274" s="30" t="n">
        <v>45398</v>
      </c>
      <c r="H1274" s="29" t="s">
        <v>177</v>
      </c>
      <c r="I1274" s="29" t="s">
        <v>2254</v>
      </c>
      <c r="J1274" s="29" t="s">
        <v>248</v>
      </c>
      <c r="K1274" s="31" t="n">
        <v>58.8</v>
      </c>
      <c r="L1274" s="31" t="n">
        <v>18.7</v>
      </c>
      <c r="M1274" s="29" t="s">
        <v>167</v>
      </c>
      <c r="N1274" s="29" t="n">
        <v>32</v>
      </c>
      <c r="O1274" s="29" t="s">
        <v>1056</v>
      </c>
      <c r="P1274" s="29" t="s">
        <v>5916</v>
      </c>
      <c r="Q1274" s="29" t="s">
        <v>212</v>
      </c>
      <c r="R1274" s="29" t="s">
        <v>171</v>
      </c>
      <c r="S1274" s="29" t="s">
        <v>213</v>
      </c>
      <c r="T1274" s="30" t="n">
        <v>46001</v>
      </c>
      <c r="U1274" s="29" t="n">
        <v>2026</v>
      </c>
      <c r="V1274" s="29"/>
    </row>
    <row r="1275" customFormat="false" ht="15" hidden="false" customHeight="true" outlineLevel="0" collapsed="false">
      <c r="A1275" s="26" t="s">
        <v>5917</v>
      </c>
      <c r="B1275" s="26" t="n">
        <v>1271</v>
      </c>
      <c r="C1275" s="26" t="s">
        <v>5918</v>
      </c>
      <c r="D1275" s="26" t="s">
        <v>512</v>
      </c>
      <c r="E1275" s="26" t="s">
        <v>206</v>
      </c>
      <c r="F1275" s="26"/>
      <c r="G1275" s="27" t="n">
        <v>45399</v>
      </c>
      <c r="H1275" s="26" t="s">
        <v>177</v>
      </c>
      <c r="I1275" s="26" t="s">
        <v>1490</v>
      </c>
      <c r="J1275" s="26" t="s">
        <v>345</v>
      </c>
      <c r="K1275" s="28" t="n">
        <v>31.2</v>
      </c>
      <c r="L1275" s="28" t="n">
        <v>9.5</v>
      </c>
      <c r="M1275" s="26" t="s">
        <v>179</v>
      </c>
      <c r="N1275" s="26" t="n">
        <v>50</v>
      </c>
      <c r="O1275" s="26" t="s">
        <v>5919</v>
      </c>
      <c r="P1275" s="26" t="s">
        <v>5920</v>
      </c>
      <c r="Q1275" s="26" t="s">
        <v>202</v>
      </c>
      <c r="R1275" s="26" t="s">
        <v>171</v>
      </c>
      <c r="S1275" s="26" t="s">
        <v>203</v>
      </c>
      <c r="T1275" s="27" t="n">
        <v>46002</v>
      </c>
      <c r="U1275" s="26" t="n">
        <v>2026</v>
      </c>
      <c r="V1275" s="26"/>
    </row>
    <row r="1276" customFormat="false" ht="15" hidden="false" customHeight="true" outlineLevel="0" collapsed="false">
      <c r="A1276" s="29" t="s">
        <v>5921</v>
      </c>
      <c r="B1276" s="29" t="n">
        <v>1272</v>
      </c>
      <c r="C1276" s="29" t="s">
        <v>5918</v>
      </c>
      <c r="D1276" s="29" t="s">
        <v>660</v>
      </c>
      <c r="E1276" s="29" t="s">
        <v>195</v>
      </c>
      <c r="F1276" s="29" t="s">
        <v>5922</v>
      </c>
      <c r="G1276" s="30" t="n">
        <v>45399</v>
      </c>
      <c r="H1276" s="29" t="s">
        <v>177</v>
      </c>
      <c r="I1276" s="29" t="s">
        <v>831</v>
      </c>
      <c r="J1276" s="29" t="s">
        <v>259</v>
      </c>
      <c r="K1276" s="31" t="n">
        <v>29.7</v>
      </c>
      <c r="L1276" s="31" t="n">
        <v>9.5</v>
      </c>
      <c r="M1276" s="29" t="s">
        <v>249</v>
      </c>
      <c r="N1276" s="29" t="n">
        <v>32</v>
      </c>
      <c r="O1276" s="29" t="s">
        <v>5923</v>
      </c>
      <c r="P1276" s="29" t="s">
        <v>5924</v>
      </c>
      <c r="Q1276" s="29" t="s">
        <v>338</v>
      </c>
      <c r="R1276" s="29" t="s">
        <v>171</v>
      </c>
      <c r="S1276" s="29" t="s">
        <v>339</v>
      </c>
      <c r="T1276" s="30" t="n">
        <v>46007</v>
      </c>
      <c r="U1276" s="29" t="n">
        <v>2026</v>
      </c>
      <c r="V1276" s="29"/>
    </row>
    <row r="1277" customFormat="false" ht="15" hidden="false" customHeight="true" outlineLevel="0" collapsed="false">
      <c r="A1277" s="26" t="s">
        <v>5925</v>
      </c>
      <c r="B1277" s="26" t="n">
        <v>1273</v>
      </c>
      <c r="C1277" s="26" t="s">
        <v>988</v>
      </c>
      <c r="D1277" s="26" t="s">
        <v>3797</v>
      </c>
      <c r="E1277" s="26" t="s">
        <v>245</v>
      </c>
      <c r="F1277" s="26" t="s">
        <v>5926</v>
      </c>
      <c r="G1277" s="27" t="n">
        <v>45400</v>
      </c>
      <c r="H1277" s="26" t="s">
        <v>177</v>
      </c>
      <c r="I1277" s="26" t="s">
        <v>2937</v>
      </c>
      <c r="J1277" s="26" t="s">
        <v>166</v>
      </c>
      <c r="K1277" s="28" t="n">
        <v>60.7</v>
      </c>
      <c r="L1277" s="28" t="n">
        <v>20.2</v>
      </c>
      <c r="M1277" s="26" t="s">
        <v>179</v>
      </c>
      <c r="N1277" s="26" t="n">
        <v>40</v>
      </c>
      <c r="O1277" s="26" t="s">
        <v>5927</v>
      </c>
      <c r="P1277" s="26" t="s">
        <v>5928</v>
      </c>
      <c r="Q1277" s="26" t="s">
        <v>262</v>
      </c>
      <c r="R1277" s="26" t="s">
        <v>171</v>
      </c>
      <c r="S1277" s="26" t="s">
        <v>263</v>
      </c>
      <c r="T1277" s="27" t="n">
        <v>46003</v>
      </c>
      <c r="U1277" s="26" t="n">
        <v>2026</v>
      </c>
      <c r="V1277" s="26"/>
    </row>
    <row r="1278" customFormat="false" ht="15" hidden="false" customHeight="true" outlineLevel="0" collapsed="false">
      <c r="A1278" s="29" t="s">
        <v>5929</v>
      </c>
      <c r="B1278" s="29" t="n">
        <v>1274</v>
      </c>
      <c r="C1278" s="29" t="s">
        <v>1021</v>
      </c>
      <c r="D1278" s="29" t="s">
        <v>922</v>
      </c>
      <c r="E1278" s="29" t="s">
        <v>226</v>
      </c>
      <c r="F1278" s="29" t="s">
        <v>1023</v>
      </c>
      <c r="G1278" s="30" t="n">
        <v>45400</v>
      </c>
      <c r="H1278" s="29" t="s">
        <v>177</v>
      </c>
      <c r="I1278" s="29" t="s">
        <v>600</v>
      </c>
      <c r="J1278" s="29" t="s">
        <v>248</v>
      </c>
      <c r="K1278" s="31" t="n">
        <v>44</v>
      </c>
      <c r="L1278" s="31" t="n">
        <v>14.8</v>
      </c>
      <c r="M1278" s="29" t="s">
        <v>179</v>
      </c>
      <c r="N1278" s="29" t="n">
        <v>24</v>
      </c>
      <c r="O1278" s="29" t="s">
        <v>5930</v>
      </c>
      <c r="P1278" s="29" t="s">
        <v>5931</v>
      </c>
      <c r="Q1278" s="29" t="s">
        <v>221</v>
      </c>
      <c r="R1278" s="29" t="s">
        <v>183</v>
      </c>
      <c r="S1278" s="29" t="s">
        <v>222</v>
      </c>
      <c r="T1278" s="30" t="n">
        <v>46009</v>
      </c>
      <c r="U1278" s="29" t="n">
        <v>2026</v>
      </c>
      <c r="V1278" s="29"/>
    </row>
    <row r="1279" customFormat="false" ht="15" hidden="false" customHeight="true" outlineLevel="0" collapsed="false">
      <c r="A1279" s="26" t="s">
        <v>5932</v>
      </c>
      <c r="B1279" s="26" t="n">
        <v>1275</v>
      </c>
      <c r="C1279" s="26" t="s">
        <v>1894</v>
      </c>
      <c r="D1279" s="26" t="s">
        <v>4419</v>
      </c>
      <c r="E1279" s="26" t="s">
        <v>188</v>
      </c>
      <c r="F1279" s="26"/>
      <c r="G1279" s="27" t="n">
        <v>45401</v>
      </c>
      <c r="H1279" s="26" t="s">
        <v>177</v>
      </c>
      <c r="I1279" s="26" t="s">
        <v>1490</v>
      </c>
      <c r="J1279" s="26" t="s">
        <v>383</v>
      </c>
      <c r="K1279" s="28" t="n">
        <v>21.4</v>
      </c>
      <c r="L1279" s="28" t="n">
        <v>7.3</v>
      </c>
      <c r="M1279" s="26" t="s">
        <v>179</v>
      </c>
      <c r="N1279" s="26" t="n">
        <v>50</v>
      </c>
      <c r="O1279" s="26" t="s">
        <v>5933</v>
      </c>
      <c r="P1279" s="26" t="s">
        <v>5934</v>
      </c>
      <c r="Q1279" s="26" t="s">
        <v>454</v>
      </c>
      <c r="R1279" s="26" t="s">
        <v>171</v>
      </c>
      <c r="S1279" s="26" t="s">
        <v>455</v>
      </c>
      <c r="T1279" s="27" t="n">
        <v>46016</v>
      </c>
      <c r="U1279" s="26" t="n">
        <v>2026</v>
      </c>
      <c r="V1279" s="26"/>
    </row>
    <row r="1280" customFormat="false" ht="15" hidden="false" customHeight="true" outlineLevel="0" collapsed="false">
      <c r="A1280" s="29" t="s">
        <v>5935</v>
      </c>
      <c r="B1280" s="29" t="n">
        <v>1276</v>
      </c>
      <c r="C1280" s="29" t="s">
        <v>160</v>
      </c>
      <c r="D1280" s="29" t="s">
        <v>957</v>
      </c>
      <c r="E1280" s="29" t="s">
        <v>162</v>
      </c>
      <c r="F1280" s="29" t="s">
        <v>163</v>
      </c>
      <c r="G1280" s="30" t="n">
        <v>45402</v>
      </c>
      <c r="H1280" s="29" t="s">
        <v>177</v>
      </c>
      <c r="I1280" s="29" t="s">
        <v>1353</v>
      </c>
      <c r="J1280" s="29" t="s">
        <v>229</v>
      </c>
      <c r="K1280" s="31" t="n">
        <v>48.4</v>
      </c>
      <c r="L1280" s="31" t="n">
        <v>16.8</v>
      </c>
      <c r="M1280" s="29" t="s">
        <v>179</v>
      </c>
      <c r="N1280" s="29" t="n">
        <v>28</v>
      </c>
      <c r="O1280" s="29" t="s">
        <v>5936</v>
      </c>
      <c r="P1280" s="29" t="s">
        <v>5937</v>
      </c>
      <c r="Q1280" s="29" t="s">
        <v>338</v>
      </c>
      <c r="R1280" s="29" t="s">
        <v>171</v>
      </c>
      <c r="S1280" s="29" t="s">
        <v>339</v>
      </c>
      <c r="T1280" s="30" t="n">
        <v>45998</v>
      </c>
      <c r="U1280" s="29" t="n">
        <v>2026</v>
      </c>
      <c r="V1280" s="29"/>
    </row>
    <row r="1281" customFormat="false" ht="15" hidden="false" customHeight="true" outlineLevel="0" collapsed="false">
      <c r="A1281" s="26" t="s">
        <v>5938</v>
      </c>
      <c r="B1281" s="26" t="n">
        <v>1277</v>
      </c>
      <c r="C1281" s="26" t="s">
        <v>2487</v>
      </c>
      <c r="D1281" s="26" t="s">
        <v>1577</v>
      </c>
      <c r="E1281" s="26" t="s">
        <v>195</v>
      </c>
      <c r="F1281" s="26" t="s">
        <v>5939</v>
      </c>
      <c r="G1281" s="27" t="n">
        <v>45402</v>
      </c>
      <c r="H1281" s="26" t="s">
        <v>295</v>
      </c>
      <c r="I1281" s="26" t="s">
        <v>4784</v>
      </c>
      <c r="J1281" s="26" t="s">
        <v>259</v>
      </c>
      <c r="K1281" s="28" t="n">
        <v>24</v>
      </c>
      <c r="L1281" s="28" t="n">
        <v>8.1</v>
      </c>
      <c r="M1281" s="26" t="s">
        <v>209</v>
      </c>
      <c r="N1281" s="26" t="n">
        <v>28</v>
      </c>
      <c r="O1281" s="26" t="s">
        <v>5940</v>
      </c>
      <c r="P1281" s="26" t="s">
        <v>5941</v>
      </c>
      <c r="Q1281" s="26" t="s">
        <v>262</v>
      </c>
      <c r="R1281" s="26" t="s">
        <v>171</v>
      </c>
      <c r="S1281" s="26" t="s">
        <v>263</v>
      </c>
      <c r="T1281" s="27" t="n">
        <v>46002</v>
      </c>
      <c r="U1281" s="26" t="n">
        <v>2026</v>
      </c>
      <c r="V1281" s="26"/>
    </row>
    <row r="1282" customFormat="false" ht="15" hidden="false" customHeight="true" outlineLevel="0" collapsed="false">
      <c r="A1282" s="29" t="s">
        <v>5942</v>
      </c>
      <c r="B1282" s="29" t="n">
        <v>1278</v>
      </c>
      <c r="C1282" s="29" t="s">
        <v>333</v>
      </c>
      <c r="D1282" s="29" t="s">
        <v>287</v>
      </c>
      <c r="E1282" s="29" t="s">
        <v>226</v>
      </c>
      <c r="F1282" s="29" t="s">
        <v>2538</v>
      </c>
      <c r="G1282" s="30" t="n">
        <v>45402</v>
      </c>
      <c r="H1282" s="29" t="s">
        <v>177</v>
      </c>
      <c r="I1282" s="29" t="s">
        <v>906</v>
      </c>
      <c r="J1282" s="29" t="s">
        <v>248</v>
      </c>
      <c r="K1282" s="31" t="n">
        <v>47.8</v>
      </c>
      <c r="L1282" s="31" t="n">
        <v>14</v>
      </c>
      <c r="M1282" s="29" t="s">
        <v>900</v>
      </c>
      <c r="N1282" s="29" t="n">
        <v>50</v>
      </c>
      <c r="O1282" s="29" t="s">
        <v>5943</v>
      </c>
      <c r="P1282" s="29" t="s">
        <v>5944</v>
      </c>
      <c r="Q1282" s="29" t="s">
        <v>330</v>
      </c>
      <c r="R1282" s="29" t="s">
        <v>171</v>
      </c>
      <c r="S1282" s="29" t="s">
        <v>331</v>
      </c>
      <c r="T1282" s="30" t="n">
        <v>46003</v>
      </c>
      <c r="U1282" s="29" t="n">
        <v>2026</v>
      </c>
      <c r="V1282" s="29"/>
    </row>
    <row r="1283" customFormat="false" ht="15" hidden="false" customHeight="true" outlineLevel="0" collapsed="false">
      <c r="A1283" s="26" t="s">
        <v>5945</v>
      </c>
      <c r="B1283" s="26" t="n">
        <v>1279</v>
      </c>
      <c r="C1283" s="26" t="s">
        <v>5946</v>
      </c>
      <c r="D1283" s="26" t="s">
        <v>3943</v>
      </c>
      <c r="E1283" s="26" t="s">
        <v>245</v>
      </c>
      <c r="F1283" s="26" t="s">
        <v>5947</v>
      </c>
      <c r="G1283" s="27" t="n">
        <v>45403</v>
      </c>
      <c r="H1283" s="26" t="s">
        <v>177</v>
      </c>
      <c r="I1283" s="26" t="s">
        <v>3303</v>
      </c>
      <c r="J1283" s="26" t="s">
        <v>208</v>
      </c>
      <c r="K1283" s="28" t="n">
        <v>44</v>
      </c>
      <c r="L1283" s="28" t="n">
        <v>13.5</v>
      </c>
      <c r="M1283" s="26" t="s">
        <v>199</v>
      </c>
      <c r="N1283" s="26" t="n">
        <v>50</v>
      </c>
      <c r="O1283" s="26" t="s">
        <v>5948</v>
      </c>
      <c r="P1283" s="26" t="s">
        <v>5949</v>
      </c>
      <c r="Q1283" s="26" t="s">
        <v>240</v>
      </c>
      <c r="R1283" s="26" t="s">
        <v>171</v>
      </c>
      <c r="S1283" s="26" t="s">
        <v>241</v>
      </c>
      <c r="T1283" s="27" t="n">
        <v>45997</v>
      </c>
      <c r="U1283" s="26" t="n">
        <v>2026</v>
      </c>
      <c r="V1283" s="26"/>
    </row>
    <row r="1284" customFormat="false" ht="15" hidden="false" customHeight="true" outlineLevel="0" collapsed="false">
      <c r="A1284" s="29" t="s">
        <v>5950</v>
      </c>
      <c r="B1284" s="29" t="n">
        <v>1280</v>
      </c>
      <c r="C1284" s="29" t="s">
        <v>436</v>
      </c>
      <c r="D1284" s="29" t="s">
        <v>194</v>
      </c>
      <c r="E1284" s="29" t="s">
        <v>188</v>
      </c>
      <c r="F1284" s="29"/>
      <c r="G1284" s="30" t="n">
        <v>45403</v>
      </c>
      <c r="H1284" s="29" t="s">
        <v>177</v>
      </c>
      <c r="I1284" s="29" t="s">
        <v>3929</v>
      </c>
      <c r="J1284" s="29" t="s">
        <v>218</v>
      </c>
      <c r="K1284" s="31" t="n">
        <v>21.9</v>
      </c>
      <c r="L1284" s="31" t="n">
        <v>6.2</v>
      </c>
      <c r="M1284" s="29" t="s">
        <v>179</v>
      </c>
      <c r="N1284" s="29" t="n">
        <v>50</v>
      </c>
      <c r="O1284" s="29" t="s">
        <v>5951</v>
      </c>
      <c r="P1284" s="29" t="s">
        <v>5952</v>
      </c>
      <c r="Q1284" s="29" t="s">
        <v>252</v>
      </c>
      <c r="R1284" s="29" t="s">
        <v>171</v>
      </c>
      <c r="S1284" s="29" t="s">
        <v>253</v>
      </c>
      <c r="T1284" s="30" t="n">
        <v>46011</v>
      </c>
      <c r="U1284" s="29" t="n">
        <v>2026</v>
      </c>
      <c r="V1284" s="29"/>
    </row>
    <row r="1285" customFormat="false" ht="15" hidden="false" customHeight="true" outlineLevel="0" collapsed="false">
      <c r="A1285" s="26" t="s">
        <v>5953</v>
      </c>
      <c r="B1285" s="26" t="n">
        <v>1281</v>
      </c>
      <c r="C1285" s="26" t="s">
        <v>3675</v>
      </c>
      <c r="D1285" s="26" t="s">
        <v>1846</v>
      </c>
      <c r="E1285" s="26" t="s">
        <v>245</v>
      </c>
      <c r="F1285" s="26" t="s">
        <v>5954</v>
      </c>
      <c r="G1285" s="27" t="n">
        <v>45403</v>
      </c>
      <c r="H1285" s="26" t="s">
        <v>177</v>
      </c>
      <c r="I1285" s="26" t="s">
        <v>2688</v>
      </c>
      <c r="J1285" s="26" t="s">
        <v>229</v>
      </c>
      <c r="K1285" s="28" t="n">
        <v>55.5</v>
      </c>
      <c r="L1285" s="28" t="n">
        <v>16.5</v>
      </c>
      <c r="M1285" s="26" t="s">
        <v>209</v>
      </c>
      <c r="N1285" s="26" t="n">
        <v>40</v>
      </c>
      <c r="O1285" s="26" t="s">
        <v>5955</v>
      </c>
      <c r="P1285" s="26" t="s">
        <v>5956</v>
      </c>
      <c r="Q1285" s="26" t="s">
        <v>338</v>
      </c>
      <c r="R1285" s="26" t="s">
        <v>171</v>
      </c>
      <c r="S1285" s="26" t="s">
        <v>339</v>
      </c>
      <c r="T1285" s="27" t="n">
        <v>46003</v>
      </c>
      <c r="U1285" s="26" t="n">
        <v>2026</v>
      </c>
      <c r="V1285" s="26"/>
    </row>
    <row r="1286" customFormat="false" ht="15" hidden="false" customHeight="true" outlineLevel="0" collapsed="false">
      <c r="A1286" s="29" t="s">
        <v>5957</v>
      </c>
      <c r="B1286" s="29" t="n">
        <v>1282</v>
      </c>
      <c r="C1286" s="29" t="s">
        <v>543</v>
      </c>
      <c r="D1286" s="29" t="s">
        <v>216</v>
      </c>
      <c r="E1286" s="29" t="s">
        <v>188</v>
      </c>
      <c r="F1286" s="29"/>
      <c r="G1286" s="30" t="n">
        <v>45403</v>
      </c>
      <c r="H1286" s="29" t="s">
        <v>177</v>
      </c>
      <c r="I1286" s="29" t="s">
        <v>5958</v>
      </c>
      <c r="J1286" s="29" t="s">
        <v>345</v>
      </c>
      <c r="K1286" s="31" t="n">
        <v>57.5</v>
      </c>
      <c r="L1286" s="31" t="n">
        <v>17</v>
      </c>
      <c r="M1286" s="29" t="s">
        <v>179</v>
      </c>
      <c r="N1286" s="29" t="n">
        <v>32</v>
      </c>
      <c r="O1286" s="29" t="s">
        <v>5959</v>
      </c>
      <c r="P1286" s="29"/>
      <c r="Q1286" s="29" t="s">
        <v>240</v>
      </c>
      <c r="R1286" s="29" t="s">
        <v>171</v>
      </c>
      <c r="S1286" s="29" t="s">
        <v>241</v>
      </c>
      <c r="T1286" s="30" t="n">
        <v>46009</v>
      </c>
      <c r="U1286" s="29" t="n">
        <v>2026</v>
      </c>
      <c r="V1286" s="29"/>
    </row>
    <row r="1287" customFormat="false" ht="15" hidden="false" customHeight="true" outlineLevel="0" collapsed="false">
      <c r="A1287" s="26" t="s">
        <v>5960</v>
      </c>
      <c r="B1287" s="26" t="n">
        <v>1283</v>
      </c>
      <c r="C1287" s="26" t="s">
        <v>5961</v>
      </c>
      <c r="D1287" s="26" t="s">
        <v>1637</v>
      </c>
      <c r="E1287" s="26" t="s">
        <v>188</v>
      </c>
      <c r="F1287" s="26"/>
      <c r="G1287" s="27" t="n">
        <v>45404</v>
      </c>
      <c r="H1287" s="26" t="s">
        <v>295</v>
      </c>
      <c r="I1287" s="26" t="s">
        <v>2414</v>
      </c>
      <c r="J1287" s="26" t="s">
        <v>198</v>
      </c>
      <c r="K1287" s="28" t="n">
        <v>22</v>
      </c>
      <c r="L1287" s="28" t="n">
        <v>6.3</v>
      </c>
      <c r="M1287" s="26" t="s">
        <v>276</v>
      </c>
      <c r="N1287" s="26" t="n">
        <v>28</v>
      </c>
      <c r="O1287" s="26" t="s">
        <v>5962</v>
      </c>
      <c r="P1287" s="26" t="s">
        <v>5963</v>
      </c>
      <c r="Q1287" s="26" t="s">
        <v>202</v>
      </c>
      <c r="R1287" s="26" t="s">
        <v>171</v>
      </c>
      <c r="S1287" s="26" t="s">
        <v>203</v>
      </c>
      <c r="T1287" s="27" t="n">
        <v>46008</v>
      </c>
      <c r="U1287" s="26" t="n">
        <v>2026</v>
      </c>
      <c r="V1287" s="26"/>
    </row>
    <row r="1288" customFormat="false" ht="15" hidden="false" customHeight="true" outlineLevel="0" collapsed="false">
      <c r="A1288" s="29" t="s">
        <v>5964</v>
      </c>
      <c r="B1288" s="29" t="n">
        <v>1284</v>
      </c>
      <c r="C1288" s="29" t="s">
        <v>2612</v>
      </c>
      <c r="D1288" s="29" t="s">
        <v>5462</v>
      </c>
      <c r="E1288" s="29" t="s">
        <v>245</v>
      </c>
      <c r="F1288" s="29" t="s">
        <v>5965</v>
      </c>
      <c r="G1288" s="30" t="n">
        <v>45404</v>
      </c>
      <c r="H1288" s="29" t="s">
        <v>177</v>
      </c>
      <c r="I1288" s="29" t="s">
        <v>5966</v>
      </c>
      <c r="J1288" s="29" t="s">
        <v>208</v>
      </c>
      <c r="K1288" s="31" t="n">
        <v>57.6</v>
      </c>
      <c r="L1288" s="31" t="n">
        <v>19.4</v>
      </c>
      <c r="M1288" s="29" t="s">
        <v>209</v>
      </c>
      <c r="N1288" s="29" t="n">
        <v>45</v>
      </c>
      <c r="O1288" s="29" t="s">
        <v>5967</v>
      </c>
      <c r="P1288" s="29" t="s">
        <v>5968</v>
      </c>
      <c r="Q1288" s="29" t="s">
        <v>202</v>
      </c>
      <c r="R1288" s="29" t="s">
        <v>171</v>
      </c>
      <c r="S1288" s="29" t="s">
        <v>203</v>
      </c>
      <c r="T1288" s="30" t="n">
        <v>45995</v>
      </c>
      <c r="U1288" s="29" t="n">
        <v>2026</v>
      </c>
      <c r="V1288" s="29"/>
    </row>
    <row r="1289" customFormat="false" ht="15" hidden="false" customHeight="true" outlineLevel="0" collapsed="false">
      <c r="A1289" s="26" t="s">
        <v>5969</v>
      </c>
      <c r="B1289" s="26" t="n">
        <v>1285</v>
      </c>
      <c r="C1289" s="26" t="s">
        <v>660</v>
      </c>
      <c r="D1289" s="26" t="s">
        <v>281</v>
      </c>
      <c r="E1289" s="26" t="s">
        <v>188</v>
      </c>
      <c r="F1289" s="26"/>
      <c r="G1289" s="27" t="n">
        <v>45404</v>
      </c>
      <c r="H1289" s="26" t="s">
        <v>177</v>
      </c>
      <c r="I1289" s="26" t="s">
        <v>407</v>
      </c>
      <c r="J1289" s="26" t="s">
        <v>208</v>
      </c>
      <c r="K1289" s="28" t="n">
        <v>46</v>
      </c>
      <c r="L1289" s="28" t="n">
        <v>14.8</v>
      </c>
      <c r="M1289" s="26" t="s">
        <v>209</v>
      </c>
      <c r="N1289" s="26" t="n">
        <v>45</v>
      </c>
      <c r="O1289" s="26" t="s">
        <v>5970</v>
      </c>
      <c r="P1289" s="26" t="s">
        <v>5971</v>
      </c>
      <c r="Q1289" s="26" t="s">
        <v>232</v>
      </c>
      <c r="R1289" s="26" t="s">
        <v>183</v>
      </c>
      <c r="S1289" s="26" t="s">
        <v>233</v>
      </c>
      <c r="T1289" s="27" t="n">
        <v>45993</v>
      </c>
      <c r="U1289" s="26" t="n">
        <v>2026</v>
      </c>
      <c r="V1289" s="26"/>
    </row>
    <row r="1290" customFormat="false" ht="15" hidden="false" customHeight="true" outlineLevel="0" collapsed="false">
      <c r="A1290" s="29" t="s">
        <v>5972</v>
      </c>
      <c r="B1290" s="29" t="n">
        <v>1286</v>
      </c>
      <c r="C1290" s="29" t="s">
        <v>5973</v>
      </c>
      <c r="D1290" s="29" t="s">
        <v>1406</v>
      </c>
      <c r="E1290" s="29" t="s">
        <v>226</v>
      </c>
      <c r="F1290" s="29" t="s">
        <v>5974</v>
      </c>
      <c r="G1290" s="30" t="n">
        <v>45404</v>
      </c>
      <c r="H1290" s="29" t="s">
        <v>177</v>
      </c>
      <c r="I1290" s="29" t="s">
        <v>3175</v>
      </c>
      <c r="J1290" s="29" t="s">
        <v>229</v>
      </c>
      <c r="K1290" s="31" t="n">
        <v>32.1</v>
      </c>
      <c r="L1290" s="31" t="n">
        <v>11.5</v>
      </c>
      <c r="M1290" s="29" t="s">
        <v>199</v>
      </c>
      <c r="N1290" s="29" t="n">
        <v>45</v>
      </c>
      <c r="O1290" s="29" t="s">
        <v>5975</v>
      </c>
      <c r="P1290" s="29" t="s">
        <v>5976</v>
      </c>
      <c r="Q1290" s="29" t="s">
        <v>252</v>
      </c>
      <c r="R1290" s="29" t="s">
        <v>171</v>
      </c>
      <c r="S1290" s="29" t="s">
        <v>253</v>
      </c>
      <c r="T1290" s="30" t="n">
        <v>46004</v>
      </c>
      <c r="U1290" s="29" t="n">
        <v>2026</v>
      </c>
      <c r="V1290" s="29"/>
    </row>
    <row r="1291" customFormat="false" ht="15" hidden="false" customHeight="true" outlineLevel="0" collapsed="false">
      <c r="A1291" s="26" t="s">
        <v>5977</v>
      </c>
      <c r="B1291" s="26" t="n">
        <v>1287</v>
      </c>
      <c r="C1291" s="26" t="s">
        <v>1159</v>
      </c>
      <c r="D1291" s="26" t="s">
        <v>582</v>
      </c>
      <c r="E1291" s="26" t="s">
        <v>188</v>
      </c>
      <c r="F1291" s="26"/>
      <c r="G1291" s="27" t="n">
        <v>45405</v>
      </c>
      <c r="H1291" s="26" t="s">
        <v>177</v>
      </c>
      <c r="I1291" s="26" t="s">
        <v>2024</v>
      </c>
      <c r="J1291" s="26" t="s">
        <v>383</v>
      </c>
      <c r="K1291" s="28" t="n">
        <v>26.6</v>
      </c>
      <c r="L1291" s="28" t="n">
        <v>9</v>
      </c>
      <c r="M1291" s="26" t="s">
        <v>276</v>
      </c>
      <c r="N1291" s="26" t="n">
        <v>28</v>
      </c>
      <c r="O1291" s="26" t="s">
        <v>5978</v>
      </c>
      <c r="P1291" s="26" t="s">
        <v>5979</v>
      </c>
      <c r="Q1291" s="26" t="s">
        <v>454</v>
      </c>
      <c r="R1291" s="26" t="s">
        <v>171</v>
      </c>
      <c r="S1291" s="26" t="s">
        <v>455</v>
      </c>
      <c r="T1291" s="27" t="n">
        <v>46009</v>
      </c>
      <c r="U1291" s="26" t="n">
        <v>2026</v>
      </c>
      <c r="V1291" s="26"/>
    </row>
    <row r="1292" customFormat="false" ht="15" hidden="false" customHeight="true" outlineLevel="0" collapsed="false">
      <c r="A1292" s="29" t="s">
        <v>5980</v>
      </c>
      <c r="B1292" s="29" t="n">
        <v>1288</v>
      </c>
      <c r="C1292" s="29" t="s">
        <v>417</v>
      </c>
      <c r="D1292" s="29" t="s">
        <v>161</v>
      </c>
      <c r="E1292" s="29" t="s">
        <v>311</v>
      </c>
      <c r="F1292" s="29" t="s">
        <v>2710</v>
      </c>
      <c r="G1292" s="30" t="n">
        <v>45405</v>
      </c>
      <c r="H1292" s="29" t="s">
        <v>295</v>
      </c>
      <c r="I1292" s="29" t="s">
        <v>5981</v>
      </c>
      <c r="J1292" s="29" t="s">
        <v>166</v>
      </c>
      <c r="K1292" s="31" t="n">
        <v>58.7</v>
      </c>
      <c r="L1292" s="31" t="n">
        <v>18.9</v>
      </c>
      <c r="M1292" s="29" t="s">
        <v>209</v>
      </c>
      <c r="N1292" s="29" t="n">
        <v>28</v>
      </c>
      <c r="O1292" s="29" t="s">
        <v>5982</v>
      </c>
      <c r="P1292" s="29" t="s">
        <v>5983</v>
      </c>
      <c r="Q1292" s="29" t="s">
        <v>240</v>
      </c>
      <c r="R1292" s="29" t="s">
        <v>171</v>
      </c>
      <c r="S1292" s="29" t="s">
        <v>241</v>
      </c>
      <c r="T1292" s="30" t="n">
        <v>45994</v>
      </c>
      <c r="U1292" s="29" t="n">
        <v>2026</v>
      </c>
      <c r="V1292" s="29"/>
    </row>
    <row r="1293" customFormat="false" ht="15" hidden="false" customHeight="true" outlineLevel="0" collapsed="false">
      <c r="A1293" s="26" t="s">
        <v>5984</v>
      </c>
      <c r="B1293" s="26" t="n">
        <v>1289</v>
      </c>
      <c r="C1293" s="26" t="s">
        <v>1474</v>
      </c>
      <c r="D1293" s="26" t="s">
        <v>1548</v>
      </c>
      <c r="E1293" s="26" t="s">
        <v>226</v>
      </c>
      <c r="F1293" s="26" t="s">
        <v>5985</v>
      </c>
      <c r="G1293" s="27" t="n">
        <v>45405</v>
      </c>
      <c r="H1293" s="26" t="s">
        <v>177</v>
      </c>
      <c r="I1293" s="26" t="s">
        <v>4829</v>
      </c>
      <c r="J1293" s="26" t="s">
        <v>166</v>
      </c>
      <c r="K1293" s="28" t="n">
        <v>26.5</v>
      </c>
      <c r="L1293" s="28" t="n">
        <v>8.1</v>
      </c>
      <c r="M1293" s="26" t="s">
        <v>199</v>
      </c>
      <c r="N1293" s="26" t="n">
        <v>50</v>
      </c>
      <c r="O1293" s="26" t="s">
        <v>5986</v>
      </c>
      <c r="P1293" s="26" t="s">
        <v>5987</v>
      </c>
      <c r="Q1293" s="26" t="s">
        <v>454</v>
      </c>
      <c r="R1293" s="26" t="s">
        <v>171</v>
      </c>
      <c r="S1293" s="26" t="s">
        <v>455</v>
      </c>
      <c r="T1293" s="27" t="n">
        <v>46011</v>
      </c>
      <c r="U1293" s="26" t="n">
        <v>2026</v>
      </c>
      <c r="V1293" s="26"/>
    </row>
    <row r="1294" customFormat="false" ht="15" hidden="false" customHeight="true" outlineLevel="0" collapsed="false">
      <c r="A1294" s="29" t="s">
        <v>5988</v>
      </c>
      <c r="B1294" s="29" t="n">
        <v>1290</v>
      </c>
      <c r="C1294" s="29" t="s">
        <v>3034</v>
      </c>
      <c r="D1294" s="29" t="s">
        <v>244</v>
      </c>
      <c r="E1294" s="29" t="s">
        <v>245</v>
      </c>
      <c r="F1294" s="29" t="s">
        <v>5989</v>
      </c>
      <c r="G1294" s="30" t="n">
        <v>45405</v>
      </c>
      <c r="H1294" s="29" t="s">
        <v>177</v>
      </c>
      <c r="I1294" s="29" t="s">
        <v>4800</v>
      </c>
      <c r="J1294" s="29" t="s">
        <v>166</v>
      </c>
      <c r="K1294" s="31" t="n">
        <v>22.6</v>
      </c>
      <c r="L1294" s="31" t="n">
        <v>6.6</v>
      </c>
      <c r="M1294" s="29" t="s">
        <v>209</v>
      </c>
      <c r="N1294" s="29" t="n">
        <v>50</v>
      </c>
      <c r="O1294" s="29" t="s">
        <v>5990</v>
      </c>
      <c r="P1294" s="29" t="s">
        <v>5991</v>
      </c>
      <c r="Q1294" s="29" t="s">
        <v>232</v>
      </c>
      <c r="R1294" s="29" t="s">
        <v>183</v>
      </c>
      <c r="S1294" s="29" t="s">
        <v>233</v>
      </c>
      <c r="T1294" s="30" t="n">
        <v>46007</v>
      </c>
      <c r="U1294" s="29" t="n">
        <v>2026</v>
      </c>
      <c r="V1294" s="29"/>
    </row>
    <row r="1295" customFormat="false" ht="15" hidden="false" customHeight="true" outlineLevel="0" collapsed="false">
      <c r="A1295" s="26" t="s">
        <v>5992</v>
      </c>
      <c r="B1295" s="26" t="n">
        <v>1291</v>
      </c>
      <c r="C1295" s="26" t="s">
        <v>5993</v>
      </c>
      <c r="D1295" s="26" t="s">
        <v>5994</v>
      </c>
      <c r="E1295" s="26" t="s">
        <v>267</v>
      </c>
      <c r="F1295" s="26" t="s">
        <v>5995</v>
      </c>
      <c r="G1295" s="27" t="n">
        <v>45405</v>
      </c>
      <c r="H1295" s="26" t="s">
        <v>177</v>
      </c>
      <c r="I1295" s="26" t="s">
        <v>3569</v>
      </c>
      <c r="J1295" s="26" t="s">
        <v>345</v>
      </c>
      <c r="K1295" s="28" t="n">
        <v>32.8</v>
      </c>
      <c r="L1295" s="28" t="n">
        <v>10.7</v>
      </c>
      <c r="M1295" s="26" t="s">
        <v>199</v>
      </c>
      <c r="N1295" s="26" t="n">
        <v>28</v>
      </c>
      <c r="O1295" s="26" t="s">
        <v>5996</v>
      </c>
      <c r="P1295" s="26" t="s">
        <v>5997</v>
      </c>
      <c r="Q1295" s="26" t="s">
        <v>461</v>
      </c>
      <c r="R1295" s="26" t="s">
        <v>183</v>
      </c>
      <c r="S1295" s="26" t="s">
        <v>462</v>
      </c>
      <c r="T1295" s="27" t="n">
        <v>45997</v>
      </c>
      <c r="U1295" s="26" t="n">
        <v>2026</v>
      </c>
      <c r="V1295" s="26"/>
    </row>
    <row r="1296" customFormat="false" ht="15" hidden="false" customHeight="true" outlineLevel="0" collapsed="false">
      <c r="A1296" s="29" t="s">
        <v>5998</v>
      </c>
      <c r="B1296" s="29" t="n">
        <v>1292</v>
      </c>
      <c r="C1296" s="29" t="s">
        <v>5999</v>
      </c>
      <c r="D1296" s="29" t="s">
        <v>3953</v>
      </c>
      <c r="E1296" s="29" t="s">
        <v>188</v>
      </c>
      <c r="F1296" s="29"/>
      <c r="G1296" s="30" t="n">
        <v>45405</v>
      </c>
      <c r="H1296" s="29" t="s">
        <v>1033</v>
      </c>
      <c r="I1296" s="29" t="s">
        <v>5333</v>
      </c>
      <c r="J1296" s="29" t="s">
        <v>208</v>
      </c>
      <c r="K1296" s="31" t="n">
        <v>47.2</v>
      </c>
      <c r="L1296" s="31" t="n">
        <v>15.3</v>
      </c>
      <c r="M1296" s="29" t="s">
        <v>249</v>
      </c>
      <c r="N1296" s="29" t="n">
        <v>32</v>
      </c>
      <c r="O1296" s="29" t="s">
        <v>6000</v>
      </c>
      <c r="P1296" s="29" t="s">
        <v>6001</v>
      </c>
      <c r="Q1296" s="29" t="s">
        <v>252</v>
      </c>
      <c r="R1296" s="29" t="s">
        <v>171</v>
      </c>
      <c r="S1296" s="29" t="s">
        <v>253</v>
      </c>
      <c r="T1296" s="30" t="n">
        <v>45995</v>
      </c>
      <c r="U1296" s="29" t="n">
        <v>2026</v>
      </c>
      <c r="V1296" s="29"/>
    </row>
    <row r="1297" customFormat="false" ht="15" hidden="false" customHeight="true" outlineLevel="0" collapsed="false">
      <c r="A1297" s="26" t="s">
        <v>6002</v>
      </c>
      <c r="B1297" s="26" t="n">
        <v>1293</v>
      </c>
      <c r="C1297" s="26" t="s">
        <v>983</v>
      </c>
      <c r="D1297" s="26" t="s">
        <v>281</v>
      </c>
      <c r="E1297" s="26" t="s">
        <v>311</v>
      </c>
      <c r="F1297" s="26" t="s">
        <v>4061</v>
      </c>
      <c r="G1297" s="27" t="n">
        <v>45406</v>
      </c>
      <c r="H1297" s="26" t="s">
        <v>177</v>
      </c>
      <c r="I1297" s="26" t="s">
        <v>4888</v>
      </c>
      <c r="J1297" s="26" t="s">
        <v>166</v>
      </c>
      <c r="K1297" s="28" t="n">
        <v>35</v>
      </c>
      <c r="L1297" s="28" t="n">
        <v>9.9</v>
      </c>
      <c r="M1297" s="26" t="s">
        <v>314</v>
      </c>
      <c r="N1297" s="26" t="n">
        <v>50</v>
      </c>
      <c r="O1297" s="26" t="s">
        <v>6003</v>
      </c>
      <c r="P1297" s="26" t="s">
        <v>6004</v>
      </c>
      <c r="Q1297" s="26" t="s">
        <v>252</v>
      </c>
      <c r="R1297" s="26" t="s">
        <v>171</v>
      </c>
      <c r="S1297" s="26" t="s">
        <v>253</v>
      </c>
      <c r="T1297" s="27" t="n">
        <v>45997</v>
      </c>
      <c r="U1297" s="26" t="n">
        <v>2026</v>
      </c>
      <c r="V1297" s="26"/>
    </row>
    <row r="1298" customFormat="false" ht="15" hidden="false" customHeight="true" outlineLevel="0" collapsed="false">
      <c r="A1298" s="29" t="s">
        <v>6005</v>
      </c>
      <c r="B1298" s="29" t="n">
        <v>1294</v>
      </c>
      <c r="C1298" s="29" t="s">
        <v>6006</v>
      </c>
      <c r="D1298" s="29" t="s">
        <v>1906</v>
      </c>
      <c r="E1298" s="29" t="s">
        <v>188</v>
      </c>
      <c r="F1298" s="29"/>
      <c r="G1298" s="30" t="n">
        <v>45406</v>
      </c>
      <c r="H1298" s="29" t="s">
        <v>164</v>
      </c>
      <c r="I1298" s="29" t="s">
        <v>5055</v>
      </c>
      <c r="J1298" s="29" t="s">
        <v>166</v>
      </c>
      <c r="K1298" s="31" t="n">
        <v>38.8</v>
      </c>
      <c r="L1298" s="31" t="n">
        <v>10.9</v>
      </c>
      <c r="M1298" s="29" t="s">
        <v>179</v>
      </c>
      <c r="N1298" s="29" t="n">
        <v>40</v>
      </c>
      <c r="O1298" s="29" t="s">
        <v>1096</v>
      </c>
      <c r="P1298" s="29" t="s">
        <v>6007</v>
      </c>
      <c r="Q1298" s="29" t="s">
        <v>454</v>
      </c>
      <c r="R1298" s="29" t="s">
        <v>171</v>
      </c>
      <c r="S1298" s="29" t="s">
        <v>455</v>
      </c>
      <c r="T1298" s="29"/>
      <c r="U1298" s="29" t="n">
        <v>2023</v>
      </c>
      <c r="V1298" s="29"/>
    </row>
    <row r="1299" customFormat="false" ht="15" hidden="false" customHeight="true" outlineLevel="0" collapsed="false">
      <c r="A1299" s="26" t="s">
        <v>6008</v>
      </c>
      <c r="B1299" s="26" t="n">
        <v>1295</v>
      </c>
      <c r="C1299" s="26" t="s">
        <v>2487</v>
      </c>
      <c r="D1299" s="26" t="s">
        <v>6009</v>
      </c>
      <c r="E1299" s="26" t="s">
        <v>188</v>
      </c>
      <c r="F1299" s="26"/>
      <c r="G1299" s="27" t="n">
        <v>45407</v>
      </c>
      <c r="H1299" s="26" t="s">
        <v>177</v>
      </c>
      <c r="I1299" s="26" t="s">
        <v>2433</v>
      </c>
      <c r="J1299" s="26" t="s">
        <v>198</v>
      </c>
      <c r="K1299" s="28" t="n">
        <v>52.5</v>
      </c>
      <c r="L1299" s="28" t="n">
        <v>16.6</v>
      </c>
      <c r="M1299" s="26" t="s">
        <v>179</v>
      </c>
      <c r="N1299" s="26" t="n">
        <v>28</v>
      </c>
      <c r="O1299" s="26" t="s">
        <v>6010</v>
      </c>
      <c r="P1299" s="26" t="s">
        <v>6011</v>
      </c>
      <c r="Q1299" s="26" t="s">
        <v>232</v>
      </c>
      <c r="R1299" s="26" t="s">
        <v>183</v>
      </c>
      <c r="S1299" s="26" t="s">
        <v>233</v>
      </c>
      <c r="T1299" s="27" t="n">
        <v>46001</v>
      </c>
      <c r="U1299" s="26" t="n">
        <v>2026</v>
      </c>
      <c r="V1299" s="26"/>
    </row>
    <row r="1300" customFormat="false" ht="15" hidden="false" customHeight="true" outlineLevel="0" collapsed="false">
      <c r="A1300" s="29" t="s">
        <v>6012</v>
      </c>
      <c r="B1300" s="29" t="n">
        <v>1296</v>
      </c>
      <c r="C1300" s="29" t="s">
        <v>292</v>
      </c>
      <c r="D1300" s="29" t="s">
        <v>1225</v>
      </c>
      <c r="E1300" s="29" t="s">
        <v>206</v>
      </c>
      <c r="F1300" s="29"/>
      <c r="G1300" s="30" t="n">
        <v>45407</v>
      </c>
      <c r="H1300" s="29" t="s">
        <v>177</v>
      </c>
      <c r="I1300" s="29" t="s">
        <v>3401</v>
      </c>
      <c r="J1300" s="29" t="s">
        <v>198</v>
      </c>
      <c r="K1300" s="31" t="n">
        <v>53.7</v>
      </c>
      <c r="L1300" s="31" t="n">
        <v>18.5</v>
      </c>
      <c r="M1300" s="29" t="s">
        <v>179</v>
      </c>
      <c r="N1300" s="29" t="n">
        <v>45</v>
      </c>
      <c r="O1300" s="29" t="s">
        <v>1782</v>
      </c>
      <c r="P1300" s="29" t="s">
        <v>6013</v>
      </c>
      <c r="Q1300" s="29" t="s">
        <v>338</v>
      </c>
      <c r="R1300" s="29" t="s">
        <v>171</v>
      </c>
      <c r="S1300" s="29" t="s">
        <v>339</v>
      </c>
      <c r="T1300" s="30" t="n">
        <v>45994</v>
      </c>
      <c r="U1300" s="29" t="n">
        <v>2026</v>
      </c>
      <c r="V1300" s="29"/>
    </row>
    <row r="1301" customFormat="false" ht="15" hidden="false" customHeight="true" outlineLevel="0" collapsed="false">
      <c r="A1301" s="26" t="s">
        <v>6014</v>
      </c>
      <c r="B1301" s="26" t="n">
        <v>1297</v>
      </c>
      <c r="C1301" s="26" t="s">
        <v>1110</v>
      </c>
      <c r="D1301" s="26" t="s">
        <v>701</v>
      </c>
      <c r="E1301" s="26" t="s">
        <v>188</v>
      </c>
      <c r="F1301" s="26"/>
      <c r="G1301" s="27" t="n">
        <v>45407</v>
      </c>
      <c r="H1301" s="26" t="s">
        <v>177</v>
      </c>
      <c r="I1301" s="26" t="s">
        <v>6015</v>
      </c>
      <c r="J1301" s="26" t="s">
        <v>166</v>
      </c>
      <c r="K1301" s="28" t="n">
        <v>36.7</v>
      </c>
      <c r="L1301" s="28" t="n">
        <v>11.3</v>
      </c>
      <c r="M1301" s="26" t="s">
        <v>314</v>
      </c>
      <c r="N1301" s="26" t="n">
        <v>32</v>
      </c>
      <c r="O1301" s="26" t="s">
        <v>6016</v>
      </c>
      <c r="P1301" s="26" t="s">
        <v>6017</v>
      </c>
      <c r="Q1301" s="26" t="s">
        <v>182</v>
      </c>
      <c r="R1301" s="26" t="s">
        <v>183</v>
      </c>
      <c r="S1301" s="26" t="s">
        <v>184</v>
      </c>
      <c r="T1301" s="27" t="n">
        <v>46014</v>
      </c>
      <c r="U1301" s="26" t="n">
        <v>2026</v>
      </c>
      <c r="V1301" s="26"/>
    </row>
    <row r="1302" customFormat="false" ht="15" hidden="false" customHeight="true" outlineLevel="0" collapsed="false">
      <c r="A1302" s="29" t="s">
        <v>6018</v>
      </c>
      <c r="B1302" s="29" t="n">
        <v>1298</v>
      </c>
      <c r="C1302" s="29" t="s">
        <v>2058</v>
      </c>
      <c r="D1302" s="29" t="s">
        <v>2899</v>
      </c>
      <c r="E1302" s="29" t="s">
        <v>311</v>
      </c>
      <c r="F1302" s="29" t="s">
        <v>6019</v>
      </c>
      <c r="G1302" s="30" t="n">
        <v>45407</v>
      </c>
      <c r="H1302" s="29" t="s">
        <v>177</v>
      </c>
      <c r="I1302" s="29" t="s">
        <v>565</v>
      </c>
      <c r="J1302" s="29" t="s">
        <v>229</v>
      </c>
      <c r="K1302" s="31" t="n">
        <v>25.7</v>
      </c>
      <c r="L1302" s="31" t="n">
        <v>8.2</v>
      </c>
      <c r="M1302" s="29" t="s">
        <v>179</v>
      </c>
      <c r="N1302" s="29" t="n">
        <v>50</v>
      </c>
      <c r="O1302" s="29" t="s">
        <v>6020</v>
      </c>
      <c r="P1302" s="29"/>
      <c r="Q1302" s="29" t="s">
        <v>221</v>
      </c>
      <c r="R1302" s="29" t="s">
        <v>183</v>
      </c>
      <c r="S1302" s="29" t="s">
        <v>222</v>
      </c>
      <c r="T1302" s="30" t="n">
        <v>45992</v>
      </c>
      <c r="U1302" s="29" t="n">
        <v>2026</v>
      </c>
      <c r="V1302" s="29"/>
    </row>
    <row r="1303" customFormat="false" ht="15" hidden="false" customHeight="true" outlineLevel="0" collapsed="false">
      <c r="A1303" s="26" t="s">
        <v>6021</v>
      </c>
      <c r="B1303" s="26" t="n">
        <v>1299</v>
      </c>
      <c r="C1303" s="26" t="s">
        <v>4692</v>
      </c>
      <c r="D1303" s="26" t="s">
        <v>816</v>
      </c>
      <c r="E1303" s="26" t="s">
        <v>311</v>
      </c>
      <c r="F1303" s="26" t="s">
        <v>6022</v>
      </c>
      <c r="G1303" s="27" t="n">
        <v>45407</v>
      </c>
      <c r="H1303" s="26" t="s">
        <v>295</v>
      </c>
      <c r="I1303" s="26" t="s">
        <v>2789</v>
      </c>
      <c r="J1303" s="26" t="s">
        <v>229</v>
      </c>
      <c r="K1303" s="28" t="n">
        <v>28.8</v>
      </c>
      <c r="L1303" s="28" t="n">
        <v>9.1</v>
      </c>
      <c r="M1303" s="26" t="s">
        <v>199</v>
      </c>
      <c r="N1303" s="26" t="n">
        <v>28</v>
      </c>
      <c r="O1303" s="26" t="s">
        <v>6023</v>
      </c>
      <c r="P1303" s="26" t="s">
        <v>6024</v>
      </c>
      <c r="Q1303" s="26" t="s">
        <v>170</v>
      </c>
      <c r="R1303" s="26" t="s">
        <v>171</v>
      </c>
      <c r="S1303" s="26" t="s">
        <v>172</v>
      </c>
      <c r="T1303" s="27" t="n">
        <v>46002</v>
      </c>
      <c r="U1303" s="26" t="n">
        <v>2026</v>
      </c>
      <c r="V1303" s="26"/>
    </row>
    <row r="1304" customFormat="false" ht="15" hidden="false" customHeight="true" outlineLevel="0" collapsed="false">
      <c r="A1304" s="29" t="s">
        <v>6025</v>
      </c>
      <c r="B1304" s="29" t="n">
        <v>1300</v>
      </c>
      <c r="C1304" s="29" t="s">
        <v>5479</v>
      </c>
      <c r="D1304" s="29" t="s">
        <v>6026</v>
      </c>
      <c r="E1304" s="29" t="s">
        <v>206</v>
      </c>
      <c r="F1304" s="29"/>
      <c r="G1304" s="30" t="n">
        <v>45408</v>
      </c>
      <c r="H1304" s="29" t="s">
        <v>177</v>
      </c>
      <c r="I1304" s="29" t="s">
        <v>4800</v>
      </c>
      <c r="J1304" s="29" t="s">
        <v>198</v>
      </c>
      <c r="K1304" s="31" t="n">
        <v>27.3</v>
      </c>
      <c r="L1304" s="31" t="n">
        <v>7.8</v>
      </c>
      <c r="M1304" s="29" t="s">
        <v>167</v>
      </c>
      <c r="N1304" s="29" t="n">
        <v>36</v>
      </c>
      <c r="O1304" s="29" t="s">
        <v>6027</v>
      </c>
      <c r="P1304" s="29" t="s">
        <v>6028</v>
      </c>
      <c r="Q1304" s="29" t="s">
        <v>330</v>
      </c>
      <c r="R1304" s="29" t="s">
        <v>171</v>
      </c>
      <c r="S1304" s="29" t="s">
        <v>331</v>
      </c>
      <c r="T1304" s="30" t="n">
        <v>46004</v>
      </c>
      <c r="U1304" s="29" t="n">
        <v>2026</v>
      </c>
      <c r="V1304" s="29"/>
    </row>
    <row r="1305" customFormat="false" ht="15" hidden="false" customHeight="true" outlineLevel="0" collapsed="false">
      <c r="A1305" s="26" t="s">
        <v>6029</v>
      </c>
      <c r="B1305" s="26" t="n">
        <v>1301</v>
      </c>
      <c r="C1305" s="26" t="s">
        <v>1138</v>
      </c>
      <c r="D1305" s="26" t="s">
        <v>1406</v>
      </c>
      <c r="E1305" s="26" t="s">
        <v>162</v>
      </c>
      <c r="F1305" s="26" t="s">
        <v>6030</v>
      </c>
      <c r="G1305" s="27" t="n">
        <v>45408</v>
      </c>
      <c r="H1305" s="26" t="s">
        <v>177</v>
      </c>
      <c r="I1305" s="26" t="s">
        <v>948</v>
      </c>
      <c r="J1305" s="26" t="s">
        <v>166</v>
      </c>
      <c r="K1305" s="28" t="n">
        <v>57.3</v>
      </c>
      <c r="L1305" s="28" t="n">
        <v>17.5</v>
      </c>
      <c r="M1305" s="26" t="s">
        <v>179</v>
      </c>
      <c r="N1305" s="26" t="n">
        <v>24</v>
      </c>
      <c r="O1305" s="26" t="s">
        <v>6031</v>
      </c>
      <c r="P1305" s="26" t="s">
        <v>6032</v>
      </c>
      <c r="Q1305" s="26" t="s">
        <v>262</v>
      </c>
      <c r="R1305" s="26" t="s">
        <v>171</v>
      </c>
      <c r="S1305" s="26" t="s">
        <v>263</v>
      </c>
      <c r="T1305" s="27" t="n">
        <v>46011</v>
      </c>
      <c r="U1305" s="26" t="n">
        <v>2026</v>
      </c>
      <c r="V1305" s="26"/>
    </row>
    <row r="1306" customFormat="false" ht="15" hidden="false" customHeight="true" outlineLevel="0" collapsed="false">
      <c r="A1306" s="29" t="s">
        <v>6033</v>
      </c>
      <c r="B1306" s="29" t="n">
        <v>1302</v>
      </c>
      <c r="C1306" s="29" t="s">
        <v>988</v>
      </c>
      <c r="D1306" s="29" t="s">
        <v>483</v>
      </c>
      <c r="E1306" s="29" t="s">
        <v>188</v>
      </c>
      <c r="F1306" s="29"/>
      <c r="G1306" s="30" t="n">
        <v>45409</v>
      </c>
      <c r="H1306" s="29" t="s">
        <v>164</v>
      </c>
      <c r="I1306" s="29" t="s">
        <v>1330</v>
      </c>
      <c r="J1306" s="29" t="s">
        <v>383</v>
      </c>
      <c r="K1306" s="31" t="n">
        <v>27.2</v>
      </c>
      <c r="L1306" s="31" t="n">
        <v>9.3</v>
      </c>
      <c r="M1306" s="29" t="s">
        <v>167</v>
      </c>
      <c r="N1306" s="29" t="n">
        <v>40</v>
      </c>
      <c r="O1306" s="29" t="s">
        <v>6034</v>
      </c>
      <c r="P1306" s="29" t="s">
        <v>6035</v>
      </c>
      <c r="Q1306" s="29" t="s">
        <v>299</v>
      </c>
      <c r="R1306" s="29" t="s">
        <v>171</v>
      </c>
      <c r="S1306" s="29" t="s">
        <v>300</v>
      </c>
      <c r="T1306" s="29"/>
      <c r="U1306" s="29" t="n">
        <v>2022</v>
      </c>
      <c r="V1306" s="29"/>
    </row>
    <row r="1307" customFormat="false" ht="15" hidden="false" customHeight="true" outlineLevel="0" collapsed="false">
      <c r="A1307" s="26" t="s">
        <v>6036</v>
      </c>
      <c r="B1307" s="26" t="n">
        <v>1303</v>
      </c>
      <c r="C1307" s="26" t="s">
        <v>967</v>
      </c>
      <c r="D1307" s="26" t="s">
        <v>1022</v>
      </c>
      <c r="E1307" s="26" t="s">
        <v>188</v>
      </c>
      <c r="F1307" s="26"/>
      <c r="G1307" s="27" t="n">
        <v>45409</v>
      </c>
      <c r="H1307" s="26" t="s">
        <v>177</v>
      </c>
      <c r="I1307" s="26" t="s">
        <v>1793</v>
      </c>
      <c r="J1307" s="26" t="s">
        <v>198</v>
      </c>
      <c r="K1307" s="28" t="n">
        <v>43.1</v>
      </c>
      <c r="L1307" s="28" t="n">
        <v>14.9</v>
      </c>
      <c r="M1307" s="26" t="s">
        <v>276</v>
      </c>
      <c r="N1307" s="26" t="n">
        <v>40</v>
      </c>
      <c r="O1307" s="26" t="s">
        <v>6037</v>
      </c>
      <c r="P1307" s="26" t="s">
        <v>6038</v>
      </c>
      <c r="Q1307" s="26" t="s">
        <v>454</v>
      </c>
      <c r="R1307" s="26" t="s">
        <v>171</v>
      </c>
      <c r="S1307" s="26" t="s">
        <v>455</v>
      </c>
      <c r="T1307" s="27" t="n">
        <v>46000</v>
      </c>
      <c r="U1307" s="26" t="n">
        <v>2026</v>
      </c>
      <c r="V1307" s="26"/>
    </row>
    <row r="1308" customFormat="false" ht="15" hidden="false" customHeight="true" outlineLevel="0" collapsed="false">
      <c r="A1308" s="29" t="s">
        <v>6039</v>
      </c>
      <c r="B1308" s="29" t="n">
        <v>1304</v>
      </c>
      <c r="C1308" s="29" t="s">
        <v>1857</v>
      </c>
      <c r="D1308" s="29" t="s">
        <v>5663</v>
      </c>
      <c r="E1308" s="29" t="s">
        <v>162</v>
      </c>
      <c r="F1308" s="29" t="s">
        <v>5332</v>
      </c>
      <c r="G1308" s="30" t="n">
        <v>45410</v>
      </c>
      <c r="H1308" s="29" t="s">
        <v>177</v>
      </c>
      <c r="I1308" s="29" t="s">
        <v>3665</v>
      </c>
      <c r="J1308" s="29" t="s">
        <v>383</v>
      </c>
      <c r="K1308" s="31" t="n">
        <v>23.2</v>
      </c>
      <c r="L1308" s="31" t="n">
        <v>8.3</v>
      </c>
      <c r="M1308" s="29" t="s">
        <v>179</v>
      </c>
      <c r="N1308" s="29" t="n">
        <v>50</v>
      </c>
      <c r="O1308" s="29" t="s">
        <v>6040</v>
      </c>
      <c r="P1308" s="29" t="s">
        <v>6041</v>
      </c>
      <c r="Q1308" s="29" t="s">
        <v>232</v>
      </c>
      <c r="R1308" s="29" t="s">
        <v>183</v>
      </c>
      <c r="S1308" s="29" t="s">
        <v>233</v>
      </c>
      <c r="T1308" s="30" t="n">
        <v>46014</v>
      </c>
      <c r="U1308" s="29" t="n">
        <v>2026</v>
      </c>
      <c r="V1308" s="29"/>
    </row>
    <row r="1309" customFormat="false" ht="15" hidden="false" customHeight="true" outlineLevel="0" collapsed="false">
      <c r="A1309" s="26" t="s">
        <v>6042</v>
      </c>
      <c r="B1309" s="26" t="n">
        <v>1305</v>
      </c>
      <c r="C1309" s="26" t="s">
        <v>2105</v>
      </c>
      <c r="D1309" s="26" t="s">
        <v>394</v>
      </c>
      <c r="E1309" s="26" t="s">
        <v>206</v>
      </c>
      <c r="F1309" s="26"/>
      <c r="G1309" s="27" t="n">
        <v>45410</v>
      </c>
      <c r="H1309" s="26" t="s">
        <v>177</v>
      </c>
      <c r="I1309" s="26" t="s">
        <v>1583</v>
      </c>
      <c r="J1309" s="26" t="s">
        <v>208</v>
      </c>
      <c r="K1309" s="28" t="n">
        <v>21.5</v>
      </c>
      <c r="L1309" s="28" t="n">
        <v>7.2</v>
      </c>
      <c r="M1309" s="26" t="s">
        <v>179</v>
      </c>
      <c r="N1309" s="26" t="n">
        <v>24</v>
      </c>
      <c r="O1309" s="26" t="s">
        <v>6043</v>
      </c>
      <c r="P1309" s="26" t="s">
        <v>6044</v>
      </c>
      <c r="Q1309" s="26" t="s">
        <v>299</v>
      </c>
      <c r="R1309" s="26" t="s">
        <v>171</v>
      </c>
      <c r="S1309" s="26" t="s">
        <v>300</v>
      </c>
      <c r="T1309" s="27" t="n">
        <v>45997</v>
      </c>
      <c r="U1309" s="26" t="n">
        <v>2026</v>
      </c>
      <c r="V1309" s="26"/>
    </row>
    <row r="1310" customFormat="false" ht="15" hidden="false" customHeight="true" outlineLevel="0" collapsed="false">
      <c r="A1310" s="29" t="s">
        <v>6045</v>
      </c>
      <c r="B1310" s="29" t="n">
        <v>1306</v>
      </c>
      <c r="C1310" s="29" t="s">
        <v>2491</v>
      </c>
      <c r="D1310" s="29" t="s">
        <v>2227</v>
      </c>
      <c r="E1310" s="29" t="s">
        <v>245</v>
      </c>
      <c r="F1310" s="29" t="s">
        <v>6046</v>
      </c>
      <c r="G1310" s="30" t="n">
        <v>45410</v>
      </c>
      <c r="H1310" s="29" t="s">
        <v>177</v>
      </c>
      <c r="I1310" s="29" t="s">
        <v>2584</v>
      </c>
      <c r="J1310" s="29" t="s">
        <v>229</v>
      </c>
      <c r="K1310" s="31" t="n">
        <v>18.8</v>
      </c>
      <c r="L1310" s="31" t="n">
        <v>5.8</v>
      </c>
      <c r="M1310" s="29" t="s">
        <v>179</v>
      </c>
      <c r="N1310" s="29" t="n">
        <v>50</v>
      </c>
      <c r="O1310" s="29" t="s">
        <v>6047</v>
      </c>
      <c r="P1310" s="29" t="s">
        <v>6048</v>
      </c>
      <c r="Q1310" s="29" t="s">
        <v>170</v>
      </c>
      <c r="R1310" s="29" t="s">
        <v>171</v>
      </c>
      <c r="S1310" s="29" t="s">
        <v>172</v>
      </c>
      <c r="T1310" s="30" t="n">
        <v>46007</v>
      </c>
      <c r="U1310" s="29" t="n">
        <v>2026</v>
      </c>
      <c r="V1310" s="29"/>
    </row>
    <row r="1311" customFormat="false" ht="15" hidden="false" customHeight="true" outlineLevel="0" collapsed="false">
      <c r="A1311" s="26" t="s">
        <v>6049</v>
      </c>
      <c r="B1311" s="26" t="n">
        <v>1307</v>
      </c>
      <c r="C1311" s="26" t="s">
        <v>748</v>
      </c>
      <c r="D1311" s="26" t="s">
        <v>2371</v>
      </c>
      <c r="E1311" s="26" t="s">
        <v>162</v>
      </c>
      <c r="F1311" s="26" t="s">
        <v>6050</v>
      </c>
      <c r="G1311" s="27" t="n">
        <v>45410</v>
      </c>
      <c r="H1311" s="26" t="s">
        <v>295</v>
      </c>
      <c r="I1311" s="26" t="s">
        <v>6051</v>
      </c>
      <c r="J1311" s="26" t="s">
        <v>345</v>
      </c>
      <c r="K1311" s="28" t="n">
        <v>30.7</v>
      </c>
      <c r="L1311" s="28" t="n">
        <v>9.8</v>
      </c>
      <c r="M1311" s="26" t="s">
        <v>209</v>
      </c>
      <c r="N1311" s="26" t="n">
        <v>36</v>
      </c>
      <c r="O1311" s="26" t="s">
        <v>6052</v>
      </c>
      <c r="P1311" s="26" t="s">
        <v>6053</v>
      </c>
      <c r="Q1311" s="26" t="s">
        <v>182</v>
      </c>
      <c r="R1311" s="26" t="s">
        <v>183</v>
      </c>
      <c r="S1311" s="26" t="s">
        <v>184</v>
      </c>
      <c r="T1311" s="27" t="n">
        <v>46012</v>
      </c>
      <c r="U1311" s="26" t="n">
        <v>2026</v>
      </c>
      <c r="V1311" s="26"/>
    </row>
    <row r="1312" customFormat="false" ht="15" hidden="false" customHeight="true" outlineLevel="0" collapsed="false">
      <c r="A1312" s="29" t="s">
        <v>6054</v>
      </c>
      <c r="B1312" s="29" t="n">
        <v>1308</v>
      </c>
      <c r="C1312" s="29" t="s">
        <v>160</v>
      </c>
      <c r="D1312" s="29" t="s">
        <v>2831</v>
      </c>
      <c r="E1312" s="29" t="s">
        <v>267</v>
      </c>
      <c r="F1312" s="29" t="s">
        <v>2222</v>
      </c>
      <c r="G1312" s="30" t="n">
        <v>45411</v>
      </c>
      <c r="H1312" s="29" t="s">
        <v>177</v>
      </c>
      <c r="I1312" s="29" t="s">
        <v>6055</v>
      </c>
      <c r="J1312" s="29" t="s">
        <v>229</v>
      </c>
      <c r="K1312" s="31" t="n">
        <v>21.2</v>
      </c>
      <c r="L1312" s="31" t="n">
        <v>7.2</v>
      </c>
      <c r="M1312" s="29" t="s">
        <v>249</v>
      </c>
      <c r="N1312" s="29" t="n">
        <v>32</v>
      </c>
      <c r="O1312" s="29" t="s">
        <v>6056</v>
      </c>
      <c r="P1312" s="29" t="s">
        <v>6057</v>
      </c>
      <c r="Q1312" s="29" t="s">
        <v>202</v>
      </c>
      <c r="R1312" s="29" t="s">
        <v>171</v>
      </c>
      <c r="S1312" s="29" t="s">
        <v>203</v>
      </c>
      <c r="T1312" s="30" t="n">
        <v>46003</v>
      </c>
      <c r="U1312" s="29" t="n">
        <v>2026</v>
      </c>
      <c r="V1312" s="29"/>
    </row>
    <row r="1313" customFormat="false" ht="15" hidden="false" customHeight="true" outlineLevel="0" collapsed="false">
      <c r="A1313" s="26" t="s">
        <v>6058</v>
      </c>
      <c r="B1313" s="26" t="n">
        <v>1309</v>
      </c>
      <c r="C1313" s="26" t="s">
        <v>496</v>
      </c>
      <c r="D1313" s="26" t="s">
        <v>677</v>
      </c>
      <c r="E1313" s="26" t="s">
        <v>195</v>
      </c>
      <c r="F1313" s="26" t="s">
        <v>1629</v>
      </c>
      <c r="G1313" s="27" t="n">
        <v>45411</v>
      </c>
      <c r="H1313" s="26" t="s">
        <v>177</v>
      </c>
      <c r="I1313" s="26" t="s">
        <v>3156</v>
      </c>
      <c r="J1313" s="26" t="s">
        <v>259</v>
      </c>
      <c r="K1313" s="28" t="n">
        <v>45.3</v>
      </c>
      <c r="L1313" s="28" t="n">
        <v>16</v>
      </c>
      <c r="M1313" s="26" t="s">
        <v>276</v>
      </c>
      <c r="N1313" s="26" t="n">
        <v>50</v>
      </c>
      <c r="O1313" s="26" t="s">
        <v>6059</v>
      </c>
      <c r="P1313" s="26" t="s">
        <v>6060</v>
      </c>
      <c r="Q1313" s="26" t="s">
        <v>170</v>
      </c>
      <c r="R1313" s="26" t="s">
        <v>171</v>
      </c>
      <c r="S1313" s="26" t="s">
        <v>172</v>
      </c>
      <c r="T1313" s="27" t="n">
        <v>46017</v>
      </c>
      <c r="U1313" s="26" t="n">
        <v>2026</v>
      </c>
      <c r="V1313" s="26"/>
    </row>
    <row r="1314" customFormat="false" ht="15" hidden="false" customHeight="true" outlineLevel="0" collapsed="false">
      <c r="A1314" s="29" t="s">
        <v>6061</v>
      </c>
      <c r="B1314" s="29" t="n">
        <v>1310</v>
      </c>
      <c r="C1314" s="29" t="s">
        <v>2290</v>
      </c>
      <c r="D1314" s="29" t="s">
        <v>6062</v>
      </c>
      <c r="E1314" s="29" t="s">
        <v>188</v>
      </c>
      <c r="F1314" s="29"/>
      <c r="G1314" s="30" t="n">
        <v>45411</v>
      </c>
      <c r="H1314" s="29" t="s">
        <v>177</v>
      </c>
      <c r="I1314" s="29" t="s">
        <v>1739</v>
      </c>
      <c r="J1314" s="29" t="s">
        <v>166</v>
      </c>
      <c r="K1314" s="31" t="n">
        <v>53</v>
      </c>
      <c r="L1314" s="31" t="n">
        <v>17.7</v>
      </c>
      <c r="M1314" s="29" t="s">
        <v>179</v>
      </c>
      <c r="N1314" s="29" t="n">
        <v>28</v>
      </c>
      <c r="O1314" s="29" t="s">
        <v>6063</v>
      </c>
      <c r="P1314" s="29" t="s">
        <v>6064</v>
      </c>
      <c r="Q1314" s="29" t="s">
        <v>221</v>
      </c>
      <c r="R1314" s="29" t="s">
        <v>183</v>
      </c>
      <c r="S1314" s="29" t="s">
        <v>222</v>
      </c>
      <c r="T1314" s="30" t="n">
        <v>46002</v>
      </c>
      <c r="U1314" s="29" t="n">
        <v>2026</v>
      </c>
      <c r="V1314" s="29"/>
    </row>
    <row r="1315" customFormat="false" ht="15" hidden="false" customHeight="true" outlineLevel="0" collapsed="false">
      <c r="A1315" s="26" t="s">
        <v>6065</v>
      </c>
      <c r="B1315" s="26" t="n">
        <v>1311</v>
      </c>
      <c r="C1315" s="26" t="s">
        <v>520</v>
      </c>
      <c r="D1315" s="26" t="s">
        <v>4717</v>
      </c>
      <c r="E1315" s="26" t="s">
        <v>188</v>
      </c>
      <c r="F1315" s="26"/>
      <c r="G1315" s="27" t="n">
        <v>45412</v>
      </c>
      <c r="H1315" s="26" t="s">
        <v>177</v>
      </c>
      <c r="I1315" s="26" t="s">
        <v>1141</v>
      </c>
      <c r="J1315" s="26" t="s">
        <v>166</v>
      </c>
      <c r="K1315" s="28" t="n">
        <v>49.7</v>
      </c>
      <c r="L1315" s="28" t="n">
        <v>15.8</v>
      </c>
      <c r="M1315" s="26" t="s">
        <v>209</v>
      </c>
      <c r="N1315" s="26" t="n">
        <v>24</v>
      </c>
      <c r="O1315" s="26" t="s">
        <v>6066</v>
      </c>
      <c r="P1315" s="26" t="s">
        <v>6067</v>
      </c>
      <c r="Q1315" s="26" t="s">
        <v>262</v>
      </c>
      <c r="R1315" s="26" t="s">
        <v>171</v>
      </c>
      <c r="S1315" s="26" t="s">
        <v>263</v>
      </c>
      <c r="T1315" s="27" t="n">
        <v>46014</v>
      </c>
      <c r="U1315" s="26" t="n">
        <v>2026</v>
      </c>
      <c r="V1315" s="26"/>
    </row>
    <row r="1316" customFormat="false" ht="15" hidden="false" customHeight="true" outlineLevel="0" collapsed="false">
      <c r="A1316" s="29" t="s">
        <v>6068</v>
      </c>
      <c r="B1316" s="29" t="n">
        <v>1312</v>
      </c>
      <c r="C1316" s="29" t="s">
        <v>6069</v>
      </c>
      <c r="D1316" s="29" t="s">
        <v>2054</v>
      </c>
      <c r="E1316" s="29" t="s">
        <v>188</v>
      </c>
      <c r="F1316" s="29"/>
      <c r="G1316" s="30" t="n">
        <v>45412</v>
      </c>
      <c r="H1316" s="29" t="s">
        <v>177</v>
      </c>
      <c r="I1316" s="29" t="s">
        <v>1704</v>
      </c>
      <c r="J1316" s="29" t="s">
        <v>229</v>
      </c>
      <c r="K1316" s="31" t="n">
        <v>31.3</v>
      </c>
      <c r="L1316" s="31" t="n">
        <v>10.3</v>
      </c>
      <c r="M1316" s="29" t="s">
        <v>179</v>
      </c>
      <c r="N1316" s="29" t="n">
        <v>32</v>
      </c>
      <c r="O1316" s="29" t="s">
        <v>6070</v>
      </c>
      <c r="P1316" s="29" t="s">
        <v>6071</v>
      </c>
      <c r="Q1316" s="29" t="s">
        <v>330</v>
      </c>
      <c r="R1316" s="29" t="s">
        <v>171</v>
      </c>
      <c r="S1316" s="29" t="s">
        <v>331</v>
      </c>
      <c r="T1316" s="30" t="n">
        <v>46011</v>
      </c>
      <c r="U1316" s="29" t="n">
        <v>2026</v>
      </c>
      <c r="V1316" s="29"/>
    </row>
    <row r="1317" customFormat="false" ht="15" hidden="false" customHeight="true" outlineLevel="0" collapsed="false">
      <c r="A1317" s="26" t="s">
        <v>6072</v>
      </c>
      <c r="B1317" s="26" t="n">
        <v>1313</v>
      </c>
      <c r="C1317" s="26" t="s">
        <v>2290</v>
      </c>
      <c r="D1317" s="26" t="s">
        <v>712</v>
      </c>
      <c r="E1317" s="26" t="s">
        <v>206</v>
      </c>
      <c r="F1317" s="26"/>
      <c r="G1317" s="27" t="n">
        <v>45412</v>
      </c>
      <c r="H1317" s="26" t="s">
        <v>177</v>
      </c>
      <c r="I1317" s="26" t="s">
        <v>583</v>
      </c>
      <c r="J1317" s="26" t="s">
        <v>198</v>
      </c>
      <c r="K1317" s="28" t="n">
        <v>61.6</v>
      </c>
      <c r="L1317" s="28" t="n">
        <v>20.8</v>
      </c>
      <c r="M1317" s="26" t="s">
        <v>179</v>
      </c>
      <c r="N1317" s="26" t="n">
        <v>28</v>
      </c>
      <c r="O1317" s="26" t="s">
        <v>6073</v>
      </c>
      <c r="P1317" s="26" t="s">
        <v>6074</v>
      </c>
      <c r="Q1317" s="26" t="s">
        <v>262</v>
      </c>
      <c r="R1317" s="26" t="s">
        <v>171</v>
      </c>
      <c r="S1317" s="26" t="s">
        <v>263</v>
      </c>
      <c r="T1317" s="27" t="n">
        <v>46002</v>
      </c>
      <c r="U1317" s="26" t="n">
        <v>2026</v>
      </c>
      <c r="V1317" s="26"/>
    </row>
    <row r="1318" customFormat="false" ht="15" hidden="false" customHeight="true" outlineLevel="0" collapsed="false">
      <c r="A1318" s="29" t="s">
        <v>6075</v>
      </c>
      <c r="B1318" s="29" t="n">
        <v>1314</v>
      </c>
      <c r="C1318" s="29" t="s">
        <v>6076</v>
      </c>
      <c r="D1318" s="29" t="s">
        <v>835</v>
      </c>
      <c r="E1318" s="29" t="s">
        <v>162</v>
      </c>
      <c r="F1318" s="29" t="s">
        <v>6077</v>
      </c>
      <c r="G1318" s="30" t="n">
        <v>45412</v>
      </c>
      <c r="H1318" s="29" t="s">
        <v>177</v>
      </c>
      <c r="I1318" s="29" t="s">
        <v>2082</v>
      </c>
      <c r="J1318" s="29" t="s">
        <v>229</v>
      </c>
      <c r="K1318" s="31" t="n">
        <v>31.1</v>
      </c>
      <c r="L1318" s="31" t="n">
        <v>10.4</v>
      </c>
      <c r="M1318" s="29" t="s">
        <v>276</v>
      </c>
      <c r="N1318" s="29" t="n">
        <v>32</v>
      </c>
      <c r="O1318" s="29" t="s">
        <v>6078</v>
      </c>
      <c r="P1318" s="29" t="s">
        <v>6079</v>
      </c>
      <c r="Q1318" s="29" t="s">
        <v>182</v>
      </c>
      <c r="R1318" s="29" t="s">
        <v>183</v>
      </c>
      <c r="S1318" s="29" t="s">
        <v>184</v>
      </c>
      <c r="T1318" s="30" t="n">
        <v>46008</v>
      </c>
      <c r="U1318" s="29" t="n">
        <v>2026</v>
      </c>
      <c r="V1318" s="29"/>
    </row>
    <row r="1319" customFormat="false" ht="15" hidden="false" customHeight="true" outlineLevel="0" collapsed="false">
      <c r="A1319" s="26" t="s">
        <v>6080</v>
      </c>
      <c r="B1319" s="26" t="n">
        <v>1315</v>
      </c>
      <c r="C1319" s="26" t="s">
        <v>6081</v>
      </c>
      <c r="D1319" s="26" t="s">
        <v>598</v>
      </c>
      <c r="E1319" s="26" t="s">
        <v>245</v>
      </c>
      <c r="F1319" s="26" t="s">
        <v>6082</v>
      </c>
      <c r="G1319" s="27" t="n">
        <v>45412</v>
      </c>
      <c r="H1319" s="26" t="s">
        <v>177</v>
      </c>
      <c r="I1319" s="26" t="s">
        <v>3711</v>
      </c>
      <c r="J1319" s="26" t="s">
        <v>248</v>
      </c>
      <c r="K1319" s="28" t="n">
        <v>61.1</v>
      </c>
      <c r="L1319" s="28" t="n">
        <v>17.6</v>
      </c>
      <c r="M1319" s="26" t="s">
        <v>276</v>
      </c>
      <c r="N1319" s="26" t="n">
        <v>45</v>
      </c>
      <c r="O1319" s="26" t="s">
        <v>6083</v>
      </c>
      <c r="P1319" s="26" t="s">
        <v>6084</v>
      </c>
      <c r="Q1319" s="26" t="s">
        <v>202</v>
      </c>
      <c r="R1319" s="26" t="s">
        <v>171</v>
      </c>
      <c r="S1319" s="26" t="s">
        <v>203</v>
      </c>
      <c r="T1319" s="27" t="n">
        <v>46011</v>
      </c>
      <c r="U1319" s="26" t="n">
        <v>2026</v>
      </c>
      <c r="V1319" s="26"/>
    </row>
    <row r="1320" customFormat="false" ht="15" hidden="false" customHeight="true" outlineLevel="0" collapsed="false">
      <c r="A1320" s="29" t="s">
        <v>6085</v>
      </c>
      <c r="B1320" s="29" t="n">
        <v>1316</v>
      </c>
      <c r="C1320" s="29" t="s">
        <v>1126</v>
      </c>
      <c r="D1320" s="29" t="s">
        <v>742</v>
      </c>
      <c r="E1320" s="29" t="s">
        <v>206</v>
      </c>
      <c r="F1320" s="29"/>
      <c r="G1320" s="30" t="n">
        <v>45413</v>
      </c>
      <c r="H1320" s="29" t="s">
        <v>177</v>
      </c>
      <c r="I1320" s="29" t="s">
        <v>207</v>
      </c>
      <c r="J1320" s="29" t="s">
        <v>198</v>
      </c>
      <c r="K1320" s="31" t="n">
        <v>39</v>
      </c>
      <c r="L1320" s="31" t="n">
        <v>11.9</v>
      </c>
      <c r="M1320" s="29" t="s">
        <v>167</v>
      </c>
      <c r="N1320" s="29" t="n">
        <v>50</v>
      </c>
      <c r="O1320" s="29" t="s">
        <v>6086</v>
      </c>
      <c r="P1320" s="29" t="s">
        <v>6087</v>
      </c>
      <c r="Q1320" s="29" t="s">
        <v>461</v>
      </c>
      <c r="R1320" s="29" t="s">
        <v>183</v>
      </c>
      <c r="S1320" s="29" t="s">
        <v>462</v>
      </c>
      <c r="T1320" s="30" t="n">
        <v>45997</v>
      </c>
      <c r="U1320" s="29" t="n">
        <v>2026</v>
      </c>
      <c r="V1320" s="29"/>
    </row>
    <row r="1321" customFormat="false" ht="15" hidden="false" customHeight="true" outlineLevel="0" collapsed="false">
      <c r="A1321" s="26" t="s">
        <v>6088</v>
      </c>
      <c r="B1321" s="26" t="n">
        <v>1317</v>
      </c>
      <c r="C1321" s="26" t="s">
        <v>1883</v>
      </c>
      <c r="D1321" s="26" t="s">
        <v>1749</v>
      </c>
      <c r="E1321" s="26" t="s">
        <v>195</v>
      </c>
      <c r="F1321" s="26" t="s">
        <v>1884</v>
      </c>
      <c r="G1321" s="27" t="n">
        <v>45414</v>
      </c>
      <c r="H1321" s="26" t="s">
        <v>177</v>
      </c>
      <c r="I1321" s="26" t="s">
        <v>1704</v>
      </c>
      <c r="J1321" s="26" t="s">
        <v>248</v>
      </c>
      <c r="K1321" s="28" t="n">
        <v>38</v>
      </c>
      <c r="L1321" s="28" t="n">
        <v>12.6</v>
      </c>
      <c r="M1321" s="26" t="s">
        <v>276</v>
      </c>
      <c r="N1321" s="26" t="n">
        <v>24</v>
      </c>
      <c r="O1321" s="26" t="s">
        <v>6089</v>
      </c>
      <c r="P1321" s="26" t="s">
        <v>6090</v>
      </c>
      <c r="Q1321" s="26" t="s">
        <v>212</v>
      </c>
      <c r="R1321" s="26" t="s">
        <v>171</v>
      </c>
      <c r="S1321" s="26" t="s">
        <v>213</v>
      </c>
      <c r="T1321" s="27" t="n">
        <v>45993</v>
      </c>
      <c r="U1321" s="26" t="n">
        <v>2026</v>
      </c>
      <c r="V1321" s="26"/>
    </row>
    <row r="1322" customFormat="false" ht="15" hidden="false" customHeight="true" outlineLevel="0" collapsed="false">
      <c r="A1322" s="29" t="s">
        <v>6091</v>
      </c>
      <c r="B1322" s="29" t="n">
        <v>1318</v>
      </c>
      <c r="C1322" s="29" t="s">
        <v>1439</v>
      </c>
      <c r="D1322" s="29" t="s">
        <v>388</v>
      </c>
      <c r="E1322" s="29" t="s">
        <v>162</v>
      </c>
      <c r="F1322" s="29" t="s">
        <v>6092</v>
      </c>
      <c r="G1322" s="30" t="n">
        <v>45414</v>
      </c>
      <c r="H1322" s="29" t="s">
        <v>177</v>
      </c>
      <c r="I1322" s="29" t="s">
        <v>3511</v>
      </c>
      <c r="J1322" s="29" t="s">
        <v>229</v>
      </c>
      <c r="K1322" s="31" t="n">
        <v>19.9</v>
      </c>
      <c r="L1322" s="31" t="n">
        <v>6.8</v>
      </c>
      <c r="M1322" s="29" t="s">
        <v>179</v>
      </c>
      <c r="N1322" s="29" t="n">
        <v>40</v>
      </c>
      <c r="O1322" s="29" t="s">
        <v>6093</v>
      </c>
      <c r="P1322" s="29" t="s">
        <v>6094</v>
      </c>
      <c r="Q1322" s="29" t="s">
        <v>338</v>
      </c>
      <c r="R1322" s="29" t="s">
        <v>171</v>
      </c>
      <c r="S1322" s="29" t="s">
        <v>339</v>
      </c>
      <c r="T1322" s="30" t="n">
        <v>46015</v>
      </c>
      <c r="U1322" s="29" t="n">
        <v>2026</v>
      </c>
      <c r="V1322" s="29"/>
    </row>
    <row r="1323" customFormat="false" ht="15" hidden="false" customHeight="true" outlineLevel="0" collapsed="false">
      <c r="A1323" s="26" t="s">
        <v>6095</v>
      </c>
      <c r="B1323" s="26" t="n">
        <v>1319</v>
      </c>
      <c r="C1323" s="26" t="s">
        <v>2330</v>
      </c>
      <c r="D1323" s="26" t="s">
        <v>400</v>
      </c>
      <c r="E1323" s="26" t="s">
        <v>188</v>
      </c>
      <c r="F1323" s="26"/>
      <c r="G1323" s="27" t="n">
        <v>45414</v>
      </c>
      <c r="H1323" s="26" t="s">
        <v>177</v>
      </c>
      <c r="I1323" s="26" t="s">
        <v>2072</v>
      </c>
      <c r="J1323" s="26" t="s">
        <v>198</v>
      </c>
      <c r="K1323" s="28" t="n">
        <v>31.6</v>
      </c>
      <c r="L1323" s="28" t="n">
        <v>10.7</v>
      </c>
      <c r="M1323" s="26" t="s">
        <v>276</v>
      </c>
      <c r="N1323" s="26" t="n">
        <v>24</v>
      </c>
      <c r="O1323" s="26" t="s">
        <v>6096</v>
      </c>
      <c r="P1323" s="26" t="s">
        <v>6097</v>
      </c>
      <c r="Q1323" s="26" t="s">
        <v>330</v>
      </c>
      <c r="R1323" s="26" t="s">
        <v>171</v>
      </c>
      <c r="S1323" s="26" t="s">
        <v>331</v>
      </c>
      <c r="T1323" s="27" t="n">
        <v>46006</v>
      </c>
      <c r="U1323" s="26" t="n">
        <v>2026</v>
      </c>
      <c r="V1323" s="26"/>
    </row>
    <row r="1324" customFormat="false" ht="15" hidden="false" customHeight="true" outlineLevel="0" collapsed="false">
      <c r="A1324" s="29" t="s">
        <v>6098</v>
      </c>
      <c r="B1324" s="29" t="n">
        <v>1320</v>
      </c>
      <c r="C1324" s="29" t="s">
        <v>1213</v>
      </c>
      <c r="D1324" s="29" t="s">
        <v>563</v>
      </c>
      <c r="E1324" s="29" t="s">
        <v>206</v>
      </c>
      <c r="F1324" s="29"/>
      <c r="G1324" s="30" t="n">
        <v>45414</v>
      </c>
      <c r="H1324" s="29" t="s">
        <v>177</v>
      </c>
      <c r="I1324" s="29" t="s">
        <v>2909</v>
      </c>
      <c r="J1324" s="29" t="s">
        <v>322</v>
      </c>
      <c r="K1324" s="31" t="n">
        <v>38.6</v>
      </c>
      <c r="L1324" s="31" t="n">
        <v>11.8</v>
      </c>
      <c r="M1324" s="29" t="s">
        <v>199</v>
      </c>
      <c r="N1324" s="29" t="n">
        <v>50</v>
      </c>
      <c r="O1324" s="29" t="s">
        <v>6099</v>
      </c>
      <c r="P1324" s="29" t="s">
        <v>6100</v>
      </c>
      <c r="Q1324" s="29" t="s">
        <v>338</v>
      </c>
      <c r="R1324" s="29" t="s">
        <v>171</v>
      </c>
      <c r="S1324" s="29" t="s">
        <v>339</v>
      </c>
      <c r="T1324" s="30" t="n">
        <v>46008</v>
      </c>
      <c r="U1324" s="29" t="n">
        <v>2026</v>
      </c>
      <c r="V1324" s="29"/>
    </row>
    <row r="1325" customFormat="false" ht="15" hidden="false" customHeight="true" outlineLevel="0" collapsed="false">
      <c r="A1325" s="26" t="s">
        <v>6101</v>
      </c>
      <c r="B1325" s="26" t="n">
        <v>1321</v>
      </c>
      <c r="C1325" s="26" t="s">
        <v>333</v>
      </c>
      <c r="D1325" s="26" t="s">
        <v>449</v>
      </c>
      <c r="E1325" s="26" t="s">
        <v>311</v>
      </c>
      <c r="F1325" s="26" t="s">
        <v>4467</v>
      </c>
      <c r="G1325" s="27" t="n">
        <v>45414</v>
      </c>
      <c r="H1325" s="26" t="s">
        <v>1033</v>
      </c>
      <c r="I1325" s="26" t="s">
        <v>258</v>
      </c>
      <c r="J1325" s="26" t="s">
        <v>383</v>
      </c>
      <c r="K1325" s="28" t="n">
        <v>60.8</v>
      </c>
      <c r="L1325" s="28" t="n">
        <v>19.5</v>
      </c>
      <c r="M1325" s="26" t="s">
        <v>179</v>
      </c>
      <c r="N1325" s="26" t="n">
        <v>50</v>
      </c>
      <c r="O1325" s="26" t="s">
        <v>6102</v>
      </c>
      <c r="P1325" s="26" t="s">
        <v>6103</v>
      </c>
      <c r="Q1325" s="26" t="s">
        <v>182</v>
      </c>
      <c r="R1325" s="26" t="s">
        <v>183</v>
      </c>
      <c r="S1325" s="26" t="s">
        <v>184</v>
      </c>
      <c r="T1325" s="27" t="n">
        <v>46005</v>
      </c>
      <c r="U1325" s="26" t="n">
        <v>2026</v>
      </c>
      <c r="V1325" s="26"/>
    </row>
    <row r="1326" customFormat="false" ht="15" hidden="false" customHeight="true" outlineLevel="0" collapsed="false">
      <c r="A1326" s="29" t="s">
        <v>6104</v>
      </c>
      <c r="B1326" s="29" t="n">
        <v>1322</v>
      </c>
      <c r="C1326" s="29" t="s">
        <v>1553</v>
      </c>
      <c r="D1326" s="29" t="s">
        <v>6105</v>
      </c>
      <c r="E1326" s="29" t="s">
        <v>188</v>
      </c>
      <c r="F1326" s="29"/>
      <c r="G1326" s="30" t="n">
        <v>45414</v>
      </c>
      <c r="H1326" s="29" t="s">
        <v>177</v>
      </c>
      <c r="I1326" s="29" t="s">
        <v>1490</v>
      </c>
      <c r="J1326" s="29" t="s">
        <v>198</v>
      </c>
      <c r="K1326" s="31" t="n">
        <v>46.1</v>
      </c>
      <c r="L1326" s="31" t="n">
        <v>16.1</v>
      </c>
      <c r="M1326" s="29" t="s">
        <v>179</v>
      </c>
      <c r="N1326" s="29" t="n">
        <v>24</v>
      </c>
      <c r="O1326" s="29" t="s">
        <v>6106</v>
      </c>
      <c r="P1326" s="29" t="s">
        <v>6107</v>
      </c>
      <c r="Q1326" s="29" t="s">
        <v>240</v>
      </c>
      <c r="R1326" s="29" t="s">
        <v>171</v>
      </c>
      <c r="S1326" s="29" t="s">
        <v>241</v>
      </c>
      <c r="T1326" s="30" t="n">
        <v>46003</v>
      </c>
      <c r="U1326" s="29" t="n">
        <v>2026</v>
      </c>
      <c r="V1326" s="29"/>
    </row>
    <row r="1327" customFormat="false" ht="15" hidden="false" customHeight="true" outlineLevel="0" collapsed="false">
      <c r="A1327" s="26" t="s">
        <v>6108</v>
      </c>
      <c r="B1327" s="26" t="n">
        <v>1323</v>
      </c>
      <c r="C1327" s="26" t="s">
        <v>6109</v>
      </c>
      <c r="D1327" s="26" t="s">
        <v>394</v>
      </c>
      <c r="E1327" s="26" t="s">
        <v>188</v>
      </c>
      <c r="F1327" s="26"/>
      <c r="G1327" s="27" t="n">
        <v>45415</v>
      </c>
      <c r="H1327" s="26" t="s">
        <v>177</v>
      </c>
      <c r="I1327" s="26" t="s">
        <v>1044</v>
      </c>
      <c r="J1327" s="26" t="s">
        <v>270</v>
      </c>
      <c r="K1327" s="28" t="n">
        <v>56.7</v>
      </c>
      <c r="L1327" s="28" t="n">
        <v>17.5</v>
      </c>
      <c r="M1327" s="26" t="s">
        <v>179</v>
      </c>
      <c r="N1327" s="26" t="n">
        <v>40</v>
      </c>
      <c r="O1327" s="26" t="s">
        <v>6110</v>
      </c>
      <c r="P1327" s="26" t="s">
        <v>6111</v>
      </c>
      <c r="Q1327" s="26" t="s">
        <v>262</v>
      </c>
      <c r="R1327" s="26" t="s">
        <v>171</v>
      </c>
      <c r="S1327" s="26" t="s">
        <v>263</v>
      </c>
      <c r="T1327" s="27" t="n">
        <v>46015</v>
      </c>
      <c r="U1327" s="26" t="n">
        <v>2026</v>
      </c>
      <c r="V1327" s="26"/>
    </row>
    <row r="1328" customFormat="false" ht="15" hidden="false" customHeight="true" outlineLevel="0" collapsed="false">
      <c r="A1328" s="29" t="s">
        <v>6112</v>
      </c>
      <c r="B1328" s="29" t="n">
        <v>1324</v>
      </c>
      <c r="C1328" s="29" t="s">
        <v>1165</v>
      </c>
      <c r="D1328" s="29" t="s">
        <v>660</v>
      </c>
      <c r="E1328" s="29" t="s">
        <v>188</v>
      </c>
      <c r="F1328" s="29"/>
      <c r="G1328" s="30" t="n">
        <v>45416</v>
      </c>
      <c r="H1328" s="29" t="s">
        <v>295</v>
      </c>
      <c r="I1328" s="29" t="s">
        <v>1751</v>
      </c>
      <c r="J1328" s="29" t="s">
        <v>322</v>
      </c>
      <c r="K1328" s="31" t="n">
        <v>42.6</v>
      </c>
      <c r="L1328" s="31" t="n">
        <v>14.6</v>
      </c>
      <c r="M1328" s="29" t="s">
        <v>179</v>
      </c>
      <c r="N1328" s="29" t="n">
        <v>28</v>
      </c>
      <c r="O1328" s="29" t="s">
        <v>5072</v>
      </c>
      <c r="P1328" s="29" t="s">
        <v>6113</v>
      </c>
      <c r="Q1328" s="29" t="s">
        <v>170</v>
      </c>
      <c r="R1328" s="29" t="s">
        <v>171</v>
      </c>
      <c r="S1328" s="29" t="s">
        <v>172</v>
      </c>
      <c r="T1328" s="30" t="n">
        <v>46003</v>
      </c>
      <c r="U1328" s="29" t="n">
        <v>2026</v>
      </c>
      <c r="V1328" s="29"/>
    </row>
    <row r="1329" customFormat="false" ht="15" hidden="false" customHeight="true" outlineLevel="0" collapsed="false">
      <c r="A1329" s="26" t="s">
        <v>6114</v>
      </c>
      <c r="B1329" s="26" t="n">
        <v>1325</v>
      </c>
      <c r="C1329" s="26" t="s">
        <v>496</v>
      </c>
      <c r="D1329" s="26" t="s">
        <v>512</v>
      </c>
      <c r="E1329" s="26" t="s">
        <v>195</v>
      </c>
      <c r="F1329" s="26" t="s">
        <v>570</v>
      </c>
      <c r="G1329" s="27" t="n">
        <v>45416</v>
      </c>
      <c r="H1329" s="26" t="s">
        <v>177</v>
      </c>
      <c r="I1329" s="26" t="s">
        <v>3635</v>
      </c>
      <c r="J1329" s="26" t="s">
        <v>218</v>
      </c>
      <c r="K1329" s="28" t="n">
        <v>34.6</v>
      </c>
      <c r="L1329" s="28" t="n">
        <v>11.2</v>
      </c>
      <c r="M1329" s="26" t="s">
        <v>167</v>
      </c>
      <c r="N1329" s="26" t="n">
        <v>36</v>
      </c>
      <c r="O1329" s="26" t="s">
        <v>6115</v>
      </c>
      <c r="P1329" s="26" t="s">
        <v>6116</v>
      </c>
      <c r="Q1329" s="26" t="s">
        <v>262</v>
      </c>
      <c r="R1329" s="26" t="s">
        <v>171</v>
      </c>
      <c r="S1329" s="26" t="s">
        <v>263</v>
      </c>
      <c r="T1329" s="27" t="n">
        <v>45997</v>
      </c>
      <c r="U1329" s="26" t="n">
        <v>2026</v>
      </c>
      <c r="V1329" s="26"/>
    </row>
    <row r="1330" customFormat="false" ht="15" hidden="false" customHeight="true" outlineLevel="0" collapsed="false">
      <c r="A1330" s="29" t="s">
        <v>6117</v>
      </c>
      <c r="B1330" s="29" t="n">
        <v>1326</v>
      </c>
      <c r="C1330" s="29" t="s">
        <v>6118</v>
      </c>
      <c r="D1330" s="29" t="s">
        <v>1219</v>
      </c>
      <c r="E1330" s="29" t="s">
        <v>195</v>
      </c>
      <c r="F1330" s="29" t="s">
        <v>6119</v>
      </c>
      <c r="G1330" s="30" t="n">
        <v>45416</v>
      </c>
      <c r="H1330" s="29" t="s">
        <v>177</v>
      </c>
      <c r="I1330" s="29" t="s">
        <v>2082</v>
      </c>
      <c r="J1330" s="29" t="s">
        <v>198</v>
      </c>
      <c r="K1330" s="31" t="n">
        <v>33</v>
      </c>
      <c r="L1330" s="31" t="n">
        <v>11.1</v>
      </c>
      <c r="M1330" s="29" t="s">
        <v>179</v>
      </c>
      <c r="N1330" s="29" t="n">
        <v>50</v>
      </c>
      <c r="O1330" s="29" t="s">
        <v>6120</v>
      </c>
      <c r="P1330" s="29" t="s">
        <v>6121</v>
      </c>
      <c r="Q1330" s="29" t="s">
        <v>338</v>
      </c>
      <c r="R1330" s="29" t="s">
        <v>171</v>
      </c>
      <c r="S1330" s="29" t="s">
        <v>339</v>
      </c>
      <c r="T1330" s="30" t="n">
        <v>46004</v>
      </c>
      <c r="U1330" s="29" t="n">
        <v>2026</v>
      </c>
      <c r="V1330" s="29"/>
    </row>
    <row r="1331" customFormat="false" ht="15" hidden="false" customHeight="true" outlineLevel="0" collapsed="false">
      <c r="A1331" s="26" t="s">
        <v>6122</v>
      </c>
      <c r="B1331" s="26" t="n">
        <v>1327</v>
      </c>
      <c r="C1331" s="26" t="s">
        <v>6123</v>
      </c>
      <c r="D1331" s="26" t="s">
        <v>1313</v>
      </c>
      <c r="E1331" s="26" t="s">
        <v>206</v>
      </c>
      <c r="F1331" s="26"/>
      <c r="G1331" s="27" t="n">
        <v>45417</v>
      </c>
      <c r="H1331" s="26" t="s">
        <v>177</v>
      </c>
      <c r="I1331" s="26" t="s">
        <v>2558</v>
      </c>
      <c r="J1331" s="26" t="s">
        <v>208</v>
      </c>
      <c r="K1331" s="28" t="n">
        <v>43.6</v>
      </c>
      <c r="L1331" s="28" t="n">
        <v>12.3</v>
      </c>
      <c r="M1331" s="26" t="s">
        <v>209</v>
      </c>
      <c r="N1331" s="26" t="n">
        <v>45</v>
      </c>
      <c r="O1331" s="26" t="s">
        <v>6124</v>
      </c>
      <c r="P1331" s="26" t="s">
        <v>6125</v>
      </c>
      <c r="Q1331" s="26" t="s">
        <v>182</v>
      </c>
      <c r="R1331" s="26" t="s">
        <v>183</v>
      </c>
      <c r="S1331" s="26" t="s">
        <v>184</v>
      </c>
      <c r="T1331" s="27" t="n">
        <v>46013</v>
      </c>
      <c r="U1331" s="26" t="n">
        <v>2026</v>
      </c>
      <c r="V1331" s="26"/>
    </row>
    <row r="1332" customFormat="false" ht="15" hidden="false" customHeight="true" outlineLevel="0" collapsed="false">
      <c r="A1332" s="29" t="s">
        <v>6126</v>
      </c>
      <c r="B1332" s="29" t="n">
        <v>1328</v>
      </c>
      <c r="C1332" s="29" t="s">
        <v>6127</v>
      </c>
      <c r="D1332" s="29" t="s">
        <v>2159</v>
      </c>
      <c r="E1332" s="29" t="s">
        <v>188</v>
      </c>
      <c r="F1332" s="29"/>
      <c r="G1332" s="30" t="n">
        <v>45417</v>
      </c>
      <c r="H1332" s="29" t="s">
        <v>177</v>
      </c>
      <c r="I1332" s="29" t="s">
        <v>438</v>
      </c>
      <c r="J1332" s="29" t="s">
        <v>229</v>
      </c>
      <c r="K1332" s="31" t="n">
        <v>55.5</v>
      </c>
      <c r="L1332" s="31" t="n">
        <v>16.1</v>
      </c>
      <c r="M1332" s="29" t="s">
        <v>209</v>
      </c>
      <c r="N1332" s="29" t="n">
        <v>24</v>
      </c>
      <c r="O1332" s="29" t="s">
        <v>6128</v>
      </c>
      <c r="P1332" s="29" t="s">
        <v>6129</v>
      </c>
      <c r="Q1332" s="29" t="s">
        <v>170</v>
      </c>
      <c r="R1332" s="29" t="s">
        <v>171</v>
      </c>
      <c r="S1332" s="29" t="s">
        <v>172</v>
      </c>
      <c r="T1332" s="30" t="n">
        <v>45997</v>
      </c>
      <c r="U1332" s="29" t="n">
        <v>2026</v>
      </c>
      <c r="V1332" s="29"/>
    </row>
    <row r="1333" customFormat="false" ht="15" hidden="false" customHeight="true" outlineLevel="0" collapsed="false">
      <c r="A1333" s="26" t="s">
        <v>6130</v>
      </c>
      <c r="B1333" s="26" t="n">
        <v>1329</v>
      </c>
      <c r="C1333" s="26" t="s">
        <v>1218</v>
      </c>
      <c r="D1333" s="26" t="s">
        <v>216</v>
      </c>
      <c r="E1333" s="26" t="s">
        <v>226</v>
      </c>
      <c r="F1333" s="26" t="s">
        <v>6131</v>
      </c>
      <c r="G1333" s="27" t="n">
        <v>45419</v>
      </c>
      <c r="H1333" s="26" t="s">
        <v>164</v>
      </c>
      <c r="I1333" s="26" t="s">
        <v>3143</v>
      </c>
      <c r="J1333" s="26" t="s">
        <v>345</v>
      </c>
      <c r="K1333" s="28" t="n">
        <v>44.5</v>
      </c>
      <c r="L1333" s="28" t="n">
        <v>13.4</v>
      </c>
      <c r="M1333" s="26" t="s">
        <v>179</v>
      </c>
      <c r="N1333" s="26" t="n">
        <v>36</v>
      </c>
      <c r="O1333" s="26" t="s">
        <v>6132</v>
      </c>
      <c r="P1333" s="26"/>
      <c r="Q1333" s="26" t="s">
        <v>330</v>
      </c>
      <c r="R1333" s="26" t="s">
        <v>171</v>
      </c>
      <c r="S1333" s="26" t="s">
        <v>331</v>
      </c>
      <c r="T1333" s="26"/>
      <c r="U1333" s="26" t="n">
        <v>2023</v>
      </c>
      <c r="V1333" s="26"/>
    </row>
    <row r="1334" customFormat="false" ht="15" hidden="false" customHeight="true" outlineLevel="0" collapsed="false">
      <c r="A1334" s="29" t="s">
        <v>6133</v>
      </c>
      <c r="B1334" s="29" t="n">
        <v>1330</v>
      </c>
      <c r="C1334" s="29" t="s">
        <v>1933</v>
      </c>
      <c r="D1334" s="29" t="s">
        <v>394</v>
      </c>
      <c r="E1334" s="29" t="s">
        <v>188</v>
      </c>
      <c r="F1334" s="29"/>
      <c r="G1334" s="30" t="n">
        <v>45419</v>
      </c>
      <c r="H1334" s="29" t="s">
        <v>1033</v>
      </c>
      <c r="I1334" s="29" t="s">
        <v>3182</v>
      </c>
      <c r="J1334" s="29" t="s">
        <v>198</v>
      </c>
      <c r="K1334" s="31" t="n">
        <v>46.6</v>
      </c>
      <c r="L1334" s="31" t="n">
        <v>13.5</v>
      </c>
      <c r="M1334" s="29" t="s">
        <v>209</v>
      </c>
      <c r="N1334" s="29" t="n">
        <v>36</v>
      </c>
      <c r="O1334" s="29" t="s">
        <v>6134</v>
      </c>
      <c r="P1334" s="29" t="s">
        <v>6135</v>
      </c>
      <c r="Q1334" s="29" t="s">
        <v>240</v>
      </c>
      <c r="R1334" s="29" t="s">
        <v>171</v>
      </c>
      <c r="S1334" s="29" t="s">
        <v>241</v>
      </c>
      <c r="T1334" s="30" t="n">
        <v>45993</v>
      </c>
      <c r="U1334" s="29" t="n">
        <v>2026</v>
      </c>
      <c r="V1334" s="29"/>
    </row>
    <row r="1335" customFormat="false" ht="15" hidden="false" customHeight="true" outlineLevel="0" collapsed="false">
      <c r="A1335" s="26" t="s">
        <v>6136</v>
      </c>
      <c r="B1335" s="26" t="n">
        <v>1331</v>
      </c>
      <c r="C1335" s="26" t="s">
        <v>4528</v>
      </c>
      <c r="D1335" s="26" t="s">
        <v>2709</v>
      </c>
      <c r="E1335" s="26" t="s">
        <v>267</v>
      </c>
      <c r="F1335" s="26" t="s">
        <v>6137</v>
      </c>
      <c r="G1335" s="27" t="n">
        <v>45420</v>
      </c>
      <c r="H1335" s="26" t="s">
        <v>177</v>
      </c>
      <c r="I1335" s="26" t="s">
        <v>237</v>
      </c>
      <c r="J1335" s="26" t="s">
        <v>198</v>
      </c>
      <c r="K1335" s="28" t="n">
        <v>61.3</v>
      </c>
      <c r="L1335" s="28" t="n">
        <v>18.9</v>
      </c>
      <c r="M1335" s="26" t="s">
        <v>249</v>
      </c>
      <c r="N1335" s="26" t="n">
        <v>28</v>
      </c>
      <c r="O1335" s="26" t="s">
        <v>6138</v>
      </c>
      <c r="P1335" s="26" t="s">
        <v>6139</v>
      </c>
      <c r="Q1335" s="26" t="s">
        <v>221</v>
      </c>
      <c r="R1335" s="26" t="s">
        <v>183</v>
      </c>
      <c r="S1335" s="26" t="s">
        <v>222</v>
      </c>
      <c r="T1335" s="27" t="n">
        <v>45993</v>
      </c>
      <c r="U1335" s="26" t="n">
        <v>2026</v>
      </c>
      <c r="V1335" s="26"/>
    </row>
    <row r="1336" customFormat="false" ht="15" hidden="false" customHeight="true" outlineLevel="0" collapsed="false">
      <c r="A1336" s="29" t="s">
        <v>6140</v>
      </c>
      <c r="B1336" s="29" t="n">
        <v>1332</v>
      </c>
      <c r="C1336" s="29" t="s">
        <v>6141</v>
      </c>
      <c r="D1336" s="29" t="s">
        <v>6142</v>
      </c>
      <c r="E1336" s="29" t="s">
        <v>226</v>
      </c>
      <c r="F1336" s="29" t="s">
        <v>6143</v>
      </c>
      <c r="G1336" s="30" t="n">
        <v>45420</v>
      </c>
      <c r="H1336" s="29" t="s">
        <v>177</v>
      </c>
      <c r="I1336" s="29" t="s">
        <v>4851</v>
      </c>
      <c r="J1336" s="29" t="s">
        <v>218</v>
      </c>
      <c r="K1336" s="31" t="n">
        <v>38.4</v>
      </c>
      <c r="L1336" s="31" t="n">
        <v>10.8</v>
      </c>
      <c r="M1336" s="29" t="s">
        <v>276</v>
      </c>
      <c r="N1336" s="29" t="n">
        <v>32</v>
      </c>
      <c r="O1336" s="29" t="s">
        <v>6144</v>
      </c>
      <c r="P1336" s="29" t="s">
        <v>6145</v>
      </c>
      <c r="Q1336" s="29" t="s">
        <v>252</v>
      </c>
      <c r="R1336" s="29" t="s">
        <v>171</v>
      </c>
      <c r="S1336" s="29" t="s">
        <v>253</v>
      </c>
      <c r="T1336" s="30" t="n">
        <v>46017</v>
      </c>
      <c r="U1336" s="29" t="n">
        <v>2026</v>
      </c>
      <c r="V1336" s="29"/>
    </row>
    <row r="1337" customFormat="false" ht="15" hidden="false" customHeight="true" outlineLevel="0" collapsed="false">
      <c r="A1337" s="26" t="s">
        <v>6146</v>
      </c>
      <c r="B1337" s="26" t="n">
        <v>1333</v>
      </c>
      <c r="C1337" s="26" t="s">
        <v>1603</v>
      </c>
      <c r="D1337" s="26" t="s">
        <v>6147</v>
      </c>
      <c r="E1337" s="26" t="s">
        <v>206</v>
      </c>
      <c r="F1337" s="26"/>
      <c r="G1337" s="27" t="n">
        <v>45421</v>
      </c>
      <c r="H1337" s="26" t="s">
        <v>177</v>
      </c>
      <c r="I1337" s="26" t="s">
        <v>4432</v>
      </c>
      <c r="J1337" s="26" t="s">
        <v>322</v>
      </c>
      <c r="K1337" s="28" t="n">
        <v>55.1</v>
      </c>
      <c r="L1337" s="28" t="n">
        <v>18.1</v>
      </c>
      <c r="M1337" s="26" t="s">
        <v>314</v>
      </c>
      <c r="N1337" s="26" t="n">
        <v>36</v>
      </c>
      <c r="O1337" s="26" t="s">
        <v>6148</v>
      </c>
      <c r="P1337" s="26" t="s">
        <v>6149</v>
      </c>
      <c r="Q1337" s="26" t="s">
        <v>461</v>
      </c>
      <c r="R1337" s="26" t="s">
        <v>183</v>
      </c>
      <c r="S1337" s="26" t="s">
        <v>462</v>
      </c>
      <c r="T1337" s="27" t="n">
        <v>46002</v>
      </c>
      <c r="U1337" s="26" t="n">
        <v>2026</v>
      </c>
      <c r="V1337" s="26"/>
    </row>
    <row r="1338" customFormat="false" ht="15" hidden="false" customHeight="true" outlineLevel="0" collapsed="false">
      <c r="A1338" s="29" t="s">
        <v>6150</v>
      </c>
      <c r="B1338" s="29" t="n">
        <v>1334</v>
      </c>
      <c r="C1338" s="29" t="s">
        <v>1005</v>
      </c>
      <c r="D1338" s="29" t="s">
        <v>857</v>
      </c>
      <c r="E1338" s="29" t="s">
        <v>267</v>
      </c>
      <c r="F1338" s="29" t="s">
        <v>6151</v>
      </c>
      <c r="G1338" s="30" t="n">
        <v>45421</v>
      </c>
      <c r="H1338" s="29" t="s">
        <v>177</v>
      </c>
      <c r="I1338" s="29" t="s">
        <v>6152</v>
      </c>
      <c r="J1338" s="29" t="s">
        <v>208</v>
      </c>
      <c r="K1338" s="31" t="n">
        <v>61.7</v>
      </c>
      <c r="L1338" s="31" t="n">
        <v>19.3</v>
      </c>
      <c r="M1338" s="29" t="s">
        <v>276</v>
      </c>
      <c r="N1338" s="29" t="n">
        <v>45</v>
      </c>
      <c r="O1338" s="29" t="s">
        <v>6153</v>
      </c>
      <c r="P1338" s="29" t="s">
        <v>6154</v>
      </c>
      <c r="Q1338" s="29" t="s">
        <v>182</v>
      </c>
      <c r="R1338" s="29" t="s">
        <v>183</v>
      </c>
      <c r="S1338" s="29" t="s">
        <v>184</v>
      </c>
      <c r="T1338" s="30" t="n">
        <v>45998</v>
      </c>
      <c r="U1338" s="29" t="n">
        <v>2026</v>
      </c>
      <c r="V1338" s="29"/>
    </row>
    <row r="1339" customFormat="false" ht="15" hidden="false" customHeight="true" outlineLevel="0" collapsed="false">
      <c r="A1339" s="26" t="s">
        <v>6155</v>
      </c>
      <c r="B1339" s="26" t="n">
        <v>1335</v>
      </c>
      <c r="C1339" s="26" t="s">
        <v>4068</v>
      </c>
      <c r="D1339" s="26" t="s">
        <v>3903</v>
      </c>
      <c r="E1339" s="26" t="s">
        <v>206</v>
      </c>
      <c r="F1339" s="26"/>
      <c r="G1339" s="27" t="n">
        <v>45422</v>
      </c>
      <c r="H1339" s="26" t="s">
        <v>177</v>
      </c>
      <c r="I1339" s="26" t="s">
        <v>3233</v>
      </c>
      <c r="J1339" s="26" t="s">
        <v>198</v>
      </c>
      <c r="K1339" s="28" t="n">
        <v>45.6</v>
      </c>
      <c r="L1339" s="28" t="n">
        <v>13</v>
      </c>
      <c r="M1339" s="26" t="s">
        <v>167</v>
      </c>
      <c r="N1339" s="26" t="n">
        <v>45</v>
      </c>
      <c r="O1339" s="26" t="s">
        <v>6156</v>
      </c>
      <c r="P1339" s="26" t="s">
        <v>6157</v>
      </c>
      <c r="Q1339" s="26" t="s">
        <v>182</v>
      </c>
      <c r="R1339" s="26" t="s">
        <v>183</v>
      </c>
      <c r="S1339" s="26" t="s">
        <v>184</v>
      </c>
      <c r="T1339" s="27" t="n">
        <v>46013</v>
      </c>
      <c r="U1339" s="26" t="n">
        <v>2026</v>
      </c>
      <c r="V1339" s="26"/>
    </row>
    <row r="1340" customFormat="false" ht="15" hidden="false" customHeight="true" outlineLevel="0" collapsed="false">
      <c r="A1340" s="29" t="s">
        <v>6158</v>
      </c>
      <c r="B1340" s="29" t="n">
        <v>1336</v>
      </c>
      <c r="C1340" s="29" t="s">
        <v>1494</v>
      </c>
      <c r="D1340" s="29" t="s">
        <v>6159</v>
      </c>
      <c r="E1340" s="29" t="s">
        <v>188</v>
      </c>
      <c r="F1340" s="29"/>
      <c r="G1340" s="30" t="n">
        <v>45422</v>
      </c>
      <c r="H1340" s="29" t="s">
        <v>295</v>
      </c>
      <c r="I1340" s="29" t="s">
        <v>344</v>
      </c>
      <c r="J1340" s="29" t="s">
        <v>218</v>
      </c>
      <c r="K1340" s="31" t="n">
        <v>46.3</v>
      </c>
      <c r="L1340" s="31" t="n">
        <v>16.5</v>
      </c>
      <c r="M1340" s="29" t="s">
        <v>209</v>
      </c>
      <c r="N1340" s="29" t="n">
        <v>45</v>
      </c>
      <c r="O1340" s="29" t="s">
        <v>6160</v>
      </c>
      <c r="P1340" s="29" t="s">
        <v>6161</v>
      </c>
      <c r="Q1340" s="29" t="s">
        <v>461</v>
      </c>
      <c r="R1340" s="29" t="s">
        <v>183</v>
      </c>
      <c r="S1340" s="29" t="s">
        <v>462</v>
      </c>
      <c r="T1340" s="30" t="n">
        <v>46001</v>
      </c>
      <c r="U1340" s="29" t="n">
        <v>2026</v>
      </c>
      <c r="V1340" s="29"/>
    </row>
    <row r="1341" customFormat="false" ht="15" hidden="false" customHeight="true" outlineLevel="0" collapsed="false">
      <c r="A1341" s="26" t="s">
        <v>6162</v>
      </c>
      <c r="B1341" s="26" t="n">
        <v>1337</v>
      </c>
      <c r="C1341" s="26" t="s">
        <v>915</v>
      </c>
      <c r="D1341" s="26" t="s">
        <v>281</v>
      </c>
      <c r="E1341" s="26" t="s">
        <v>162</v>
      </c>
      <c r="F1341" s="26" t="s">
        <v>916</v>
      </c>
      <c r="G1341" s="27" t="n">
        <v>45423</v>
      </c>
      <c r="H1341" s="26" t="s">
        <v>177</v>
      </c>
      <c r="I1341" s="26" t="s">
        <v>2803</v>
      </c>
      <c r="J1341" s="26" t="s">
        <v>248</v>
      </c>
      <c r="K1341" s="28" t="n">
        <v>55.5</v>
      </c>
      <c r="L1341" s="28" t="n">
        <v>16.2</v>
      </c>
      <c r="M1341" s="26" t="s">
        <v>314</v>
      </c>
      <c r="N1341" s="26" t="n">
        <v>50</v>
      </c>
      <c r="O1341" s="26" t="s">
        <v>6163</v>
      </c>
      <c r="P1341" s="26" t="s">
        <v>6164</v>
      </c>
      <c r="Q1341" s="26" t="s">
        <v>170</v>
      </c>
      <c r="R1341" s="26" t="s">
        <v>171</v>
      </c>
      <c r="S1341" s="26" t="s">
        <v>172</v>
      </c>
      <c r="T1341" s="27" t="n">
        <v>46014</v>
      </c>
      <c r="U1341" s="26" t="n">
        <v>2026</v>
      </c>
      <c r="V1341" s="26"/>
    </row>
    <row r="1342" customFormat="false" ht="15" hidden="false" customHeight="true" outlineLevel="0" collapsed="false">
      <c r="A1342" s="29" t="s">
        <v>6165</v>
      </c>
      <c r="B1342" s="29" t="n">
        <v>1338</v>
      </c>
      <c r="C1342" s="29" t="s">
        <v>3337</v>
      </c>
      <c r="D1342" s="29" t="s">
        <v>342</v>
      </c>
      <c r="E1342" s="29" t="s">
        <v>206</v>
      </c>
      <c r="F1342" s="29"/>
      <c r="G1342" s="30" t="n">
        <v>45423</v>
      </c>
      <c r="H1342" s="29" t="s">
        <v>177</v>
      </c>
      <c r="I1342" s="29" t="s">
        <v>3199</v>
      </c>
      <c r="J1342" s="29" t="s">
        <v>248</v>
      </c>
      <c r="K1342" s="31" t="n">
        <v>25.3</v>
      </c>
      <c r="L1342" s="31" t="n">
        <v>7.8</v>
      </c>
      <c r="M1342" s="29" t="s">
        <v>900</v>
      </c>
      <c r="N1342" s="29" t="n">
        <v>28</v>
      </c>
      <c r="O1342" s="29" t="s">
        <v>6166</v>
      </c>
      <c r="P1342" s="29" t="s">
        <v>6167</v>
      </c>
      <c r="Q1342" s="29" t="s">
        <v>461</v>
      </c>
      <c r="R1342" s="29" t="s">
        <v>183</v>
      </c>
      <c r="S1342" s="29" t="s">
        <v>462</v>
      </c>
      <c r="T1342" s="30" t="n">
        <v>45994</v>
      </c>
      <c r="U1342" s="29" t="n">
        <v>2026</v>
      </c>
      <c r="V1342" s="29"/>
    </row>
    <row r="1343" customFormat="false" ht="15" hidden="false" customHeight="true" outlineLevel="0" collapsed="false">
      <c r="A1343" s="26" t="s">
        <v>6168</v>
      </c>
      <c r="B1343" s="26" t="n">
        <v>1339</v>
      </c>
      <c r="C1343" s="26" t="s">
        <v>6169</v>
      </c>
      <c r="D1343" s="26" t="s">
        <v>582</v>
      </c>
      <c r="E1343" s="26" t="s">
        <v>188</v>
      </c>
      <c r="F1343" s="26"/>
      <c r="G1343" s="27" t="n">
        <v>45425</v>
      </c>
      <c r="H1343" s="26" t="s">
        <v>177</v>
      </c>
      <c r="I1343" s="26" t="s">
        <v>899</v>
      </c>
      <c r="J1343" s="26" t="s">
        <v>208</v>
      </c>
      <c r="K1343" s="28" t="n">
        <v>47.6</v>
      </c>
      <c r="L1343" s="28" t="n">
        <v>14.2</v>
      </c>
      <c r="M1343" s="26" t="s">
        <v>249</v>
      </c>
      <c r="N1343" s="26" t="n">
        <v>50</v>
      </c>
      <c r="O1343" s="26" t="s">
        <v>6170</v>
      </c>
      <c r="P1343" s="26" t="s">
        <v>6171</v>
      </c>
      <c r="Q1343" s="26" t="s">
        <v>299</v>
      </c>
      <c r="R1343" s="26" t="s">
        <v>171</v>
      </c>
      <c r="S1343" s="26" t="s">
        <v>300</v>
      </c>
      <c r="T1343" s="27" t="n">
        <v>45996</v>
      </c>
      <c r="U1343" s="26" t="n">
        <v>2026</v>
      </c>
      <c r="V1343" s="26"/>
    </row>
    <row r="1344" customFormat="false" ht="15" hidden="false" customHeight="true" outlineLevel="0" collapsed="false">
      <c r="A1344" s="29" t="s">
        <v>6172</v>
      </c>
      <c r="B1344" s="29" t="n">
        <v>1340</v>
      </c>
      <c r="C1344" s="29" t="s">
        <v>326</v>
      </c>
      <c r="D1344" s="29" t="s">
        <v>957</v>
      </c>
      <c r="E1344" s="29" t="s">
        <v>226</v>
      </c>
      <c r="F1344" s="29" t="s">
        <v>6173</v>
      </c>
      <c r="G1344" s="30" t="n">
        <v>45425</v>
      </c>
      <c r="H1344" s="29" t="s">
        <v>177</v>
      </c>
      <c r="I1344" s="29" t="s">
        <v>4150</v>
      </c>
      <c r="J1344" s="29" t="s">
        <v>198</v>
      </c>
      <c r="K1344" s="31" t="n">
        <v>33.6</v>
      </c>
      <c r="L1344" s="31" t="n">
        <v>11.5</v>
      </c>
      <c r="M1344" s="29" t="s">
        <v>179</v>
      </c>
      <c r="N1344" s="29" t="n">
        <v>45</v>
      </c>
      <c r="O1344" s="29" t="s">
        <v>6174</v>
      </c>
      <c r="P1344" s="29" t="s">
        <v>6175</v>
      </c>
      <c r="Q1344" s="29" t="s">
        <v>262</v>
      </c>
      <c r="R1344" s="29" t="s">
        <v>171</v>
      </c>
      <c r="S1344" s="29" t="s">
        <v>263</v>
      </c>
      <c r="T1344" s="30" t="n">
        <v>46003</v>
      </c>
      <c r="U1344" s="29" t="n">
        <v>2026</v>
      </c>
      <c r="V1344" s="29"/>
    </row>
    <row r="1345" customFormat="false" ht="15" hidden="false" customHeight="true" outlineLevel="0" collapsed="false">
      <c r="A1345" s="26" t="s">
        <v>6176</v>
      </c>
      <c r="B1345" s="26" t="n">
        <v>1341</v>
      </c>
      <c r="C1345" s="26" t="s">
        <v>3496</v>
      </c>
      <c r="D1345" s="26" t="s">
        <v>835</v>
      </c>
      <c r="E1345" s="26" t="s">
        <v>188</v>
      </c>
      <c r="F1345" s="26"/>
      <c r="G1345" s="27" t="n">
        <v>45426</v>
      </c>
      <c r="H1345" s="26" t="s">
        <v>177</v>
      </c>
      <c r="I1345" s="26" t="s">
        <v>4096</v>
      </c>
      <c r="J1345" s="26" t="s">
        <v>208</v>
      </c>
      <c r="K1345" s="28" t="n">
        <v>59</v>
      </c>
      <c r="L1345" s="28" t="n">
        <v>17.1</v>
      </c>
      <c r="M1345" s="26" t="s">
        <v>276</v>
      </c>
      <c r="N1345" s="26" t="n">
        <v>40</v>
      </c>
      <c r="O1345" s="26" t="s">
        <v>6177</v>
      </c>
      <c r="P1345" s="26" t="s">
        <v>6178</v>
      </c>
      <c r="Q1345" s="26" t="s">
        <v>461</v>
      </c>
      <c r="R1345" s="26" t="s">
        <v>183</v>
      </c>
      <c r="S1345" s="26" t="s">
        <v>462</v>
      </c>
      <c r="T1345" s="27" t="n">
        <v>46002</v>
      </c>
      <c r="U1345" s="26" t="n">
        <v>2026</v>
      </c>
      <c r="V1345" s="26"/>
    </row>
    <row r="1346" customFormat="false" ht="15" hidden="false" customHeight="true" outlineLevel="0" collapsed="false">
      <c r="A1346" s="29" t="s">
        <v>6179</v>
      </c>
      <c r="B1346" s="29" t="n">
        <v>1342</v>
      </c>
      <c r="C1346" s="29" t="s">
        <v>457</v>
      </c>
      <c r="D1346" s="29" t="s">
        <v>4419</v>
      </c>
      <c r="E1346" s="29" t="s">
        <v>226</v>
      </c>
      <c r="F1346" s="29" t="s">
        <v>3716</v>
      </c>
      <c r="G1346" s="30" t="n">
        <v>45426</v>
      </c>
      <c r="H1346" s="29" t="s">
        <v>177</v>
      </c>
      <c r="I1346" s="29" t="s">
        <v>6180</v>
      </c>
      <c r="J1346" s="29" t="s">
        <v>198</v>
      </c>
      <c r="K1346" s="31" t="n">
        <v>43.4</v>
      </c>
      <c r="L1346" s="31" t="n">
        <v>15.2</v>
      </c>
      <c r="M1346" s="29" t="s">
        <v>179</v>
      </c>
      <c r="N1346" s="29" t="n">
        <v>50</v>
      </c>
      <c r="O1346" s="29" t="s">
        <v>6181</v>
      </c>
      <c r="P1346" s="29" t="s">
        <v>6182</v>
      </c>
      <c r="Q1346" s="29" t="s">
        <v>240</v>
      </c>
      <c r="R1346" s="29" t="s">
        <v>171</v>
      </c>
      <c r="S1346" s="29" t="s">
        <v>241</v>
      </c>
      <c r="T1346" s="30" t="n">
        <v>45999</v>
      </c>
      <c r="U1346" s="29" t="n">
        <v>2026</v>
      </c>
      <c r="V1346" s="29"/>
    </row>
    <row r="1347" customFormat="false" ht="15" hidden="false" customHeight="true" outlineLevel="0" collapsed="false">
      <c r="A1347" s="26" t="s">
        <v>6183</v>
      </c>
      <c r="B1347" s="26" t="n">
        <v>1343</v>
      </c>
      <c r="C1347" s="26" t="s">
        <v>4977</v>
      </c>
      <c r="D1347" s="26" t="s">
        <v>1749</v>
      </c>
      <c r="E1347" s="26" t="s">
        <v>188</v>
      </c>
      <c r="F1347" s="26"/>
      <c r="G1347" s="27" t="n">
        <v>45427</v>
      </c>
      <c r="H1347" s="26" t="s">
        <v>177</v>
      </c>
      <c r="I1347" s="26" t="s">
        <v>626</v>
      </c>
      <c r="J1347" s="26" t="s">
        <v>270</v>
      </c>
      <c r="K1347" s="28" t="n">
        <v>24</v>
      </c>
      <c r="L1347" s="28" t="n">
        <v>7.7</v>
      </c>
      <c r="M1347" s="26" t="s">
        <v>209</v>
      </c>
      <c r="N1347" s="26" t="n">
        <v>24</v>
      </c>
      <c r="O1347" s="26" t="s">
        <v>6184</v>
      </c>
      <c r="P1347" s="26" t="s">
        <v>6185</v>
      </c>
      <c r="Q1347" s="26" t="s">
        <v>330</v>
      </c>
      <c r="R1347" s="26" t="s">
        <v>171</v>
      </c>
      <c r="S1347" s="26" t="s">
        <v>331</v>
      </c>
      <c r="T1347" s="27" t="n">
        <v>46018</v>
      </c>
      <c r="U1347" s="26" t="n">
        <v>2026</v>
      </c>
      <c r="V1347" s="26"/>
    </row>
    <row r="1348" customFormat="false" ht="15" hidden="false" customHeight="true" outlineLevel="0" collapsed="false">
      <c r="A1348" s="29" t="s">
        <v>6186</v>
      </c>
      <c r="B1348" s="29" t="n">
        <v>1344</v>
      </c>
      <c r="C1348" s="29" t="s">
        <v>6187</v>
      </c>
      <c r="D1348" s="29" t="s">
        <v>582</v>
      </c>
      <c r="E1348" s="29" t="s">
        <v>162</v>
      </c>
      <c r="F1348" s="29" t="s">
        <v>6188</v>
      </c>
      <c r="G1348" s="30" t="n">
        <v>45427</v>
      </c>
      <c r="H1348" s="29" t="s">
        <v>177</v>
      </c>
      <c r="I1348" s="29" t="s">
        <v>2741</v>
      </c>
      <c r="J1348" s="29" t="s">
        <v>259</v>
      </c>
      <c r="K1348" s="31" t="n">
        <v>43.4</v>
      </c>
      <c r="L1348" s="31" t="n">
        <v>15.5</v>
      </c>
      <c r="M1348" s="29" t="s">
        <v>179</v>
      </c>
      <c r="N1348" s="29" t="n">
        <v>50</v>
      </c>
      <c r="O1348" s="29" t="s">
        <v>6189</v>
      </c>
      <c r="P1348" s="29" t="s">
        <v>6190</v>
      </c>
      <c r="Q1348" s="29" t="s">
        <v>262</v>
      </c>
      <c r="R1348" s="29" t="s">
        <v>171</v>
      </c>
      <c r="S1348" s="29" t="s">
        <v>263</v>
      </c>
      <c r="T1348" s="30" t="n">
        <v>46000</v>
      </c>
      <c r="U1348" s="29" t="n">
        <v>2026</v>
      </c>
      <c r="V1348" s="29"/>
    </row>
    <row r="1349" customFormat="false" ht="15" hidden="false" customHeight="true" outlineLevel="0" collapsed="false">
      <c r="A1349" s="26" t="s">
        <v>6191</v>
      </c>
      <c r="B1349" s="26" t="n">
        <v>1345</v>
      </c>
      <c r="C1349" s="26" t="s">
        <v>2545</v>
      </c>
      <c r="D1349" s="26" t="s">
        <v>281</v>
      </c>
      <c r="E1349" s="26" t="s">
        <v>162</v>
      </c>
      <c r="F1349" s="26" t="s">
        <v>6192</v>
      </c>
      <c r="G1349" s="27" t="n">
        <v>45427</v>
      </c>
      <c r="H1349" s="26" t="s">
        <v>177</v>
      </c>
      <c r="I1349" s="26" t="s">
        <v>1095</v>
      </c>
      <c r="J1349" s="26" t="s">
        <v>166</v>
      </c>
      <c r="K1349" s="28" t="n">
        <v>54.1</v>
      </c>
      <c r="L1349" s="28" t="n">
        <v>15.2</v>
      </c>
      <c r="M1349" s="26" t="s">
        <v>167</v>
      </c>
      <c r="N1349" s="26" t="n">
        <v>28</v>
      </c>
      <c r="O1349" s="26" t="s">
        <v>6193</v>
      </c>
      <c r="P1349" s="26" t="s">
        <v>6194</v>
      </c>
      <c r="Q1349" s="26" t="s">
        <v>252</v>
      </c>
      <c r="R1349" s="26" t="s">
        <v>171</v>
      </c>
      <c r="S1349" s="26" t="s">
        <v>253</v>
      </c>
      <c r="T1349" s="27" t="n">
        <v>46005</v>
      </c>
      <c r="U1349" s="26" t="n">
        <v>2026</v>
      </c>
      <c r="V1349" s="26"/>
    </row>
    <row r="1350" customFormat="false" ht="15" hidden="false" customHeight="true" outlineLevel="0" collapsed="false">
      <c r="A1350" s="29" t="s">
        <v>6195</v>
      </c>
      <c r="B1350" s="29" t="n">
        <v>1346</v>
      </c>
      <c r="C1350" s="29" t="s">
        <v>236</v>
      </c>
      <c r="D1350" s="29" t="s">
        <v>661</v>
      </c>
      <c r="E1350" s="29" t="s">
        <v>311</v>
      </c>
      <c r="F1350" s="29" t="s">
        <v>630</v>
      </c>
      <c r="G1350" s="30" t="n">
        <v>45427</v>
      </c>
      <c r="H1350" s="29" t="s">
        <v>177</v>
      </c>
      <c r="I1350" s="29" t="s">
        <v>6196</v>
      </c>
      <c r="J1350" s="29" t="s">
        <v>229</v>
      </c>
      <c r="K1350" s="31" t="n">
        <v>44.5</v>
      </c>
      <c r="L1350" s="31" t="n">
        <v>15.4</v>
      </c>
      <c r="M1350" s="29" t="s">
        <v>209</v>
      </c>
      <c r="N1350" s="29" t="n">
        <v>50</v>
      </c>
      <c r="O1350" s="29" t="s">
        <v>6197</v>
      </c>
      <c r="P1350" s="29" t="s">
        <v>6198</v>
      </c>
      <c r="Q1350" s="29" t="s">
        <v>299</v>
      </c>
      <c r="R1350" s="29" t="s">
        <v>171</v>
      </c>
      <c r="S1350" s="29" t="s">
        <v>300</v>
      </c>
      <c r="T1350" s="30" t="n">
        <v>46011</v>
      </c>
      <c r="U1350" s="29" t="n">
        <v>2026</v>
      </c>
      <c r="V1350" s="29"/>
    </row>
    <row r="1351" customFormat="false" ht="15" hidden="false" customHeight="true" outlineLevel="0" collapsed="false">
      <c r="A1351" s="26" t="s">
        <v>6199</v>
      </c>
      <c r="B1351" s="26" t="n">
        <v>1347</v>
      </c>
      <c r="C1351" s="26" t="s">
        <v>3194</v>
      </c>
      <c r="D1351" s="26" t="s">
        <v>677</v>
      </c>
      <c r="E1351" s="26" t="s">
        <v>206</v>
      </c>
      <c r="F1351" s="26"/>
      <c r="G1351" s="27" t="n">
        <v>45428</v>
      </c>
      <c r="H1351" s="26" t="s">
        <v>177</v>
      </c>
      <c r="I1351" s="26" t="s">
        <v>3747</v>
      </c>
      <c r="J1351" s="26" t="s">
        <v>198</v>
      </c>
      <c r="K1351" s="28" t="n">
        <v>57.5</v>
      </c>
      <c r="L1351" s="28" t="n">
        <v>16.2</v>
      </c>
      <c r="M1351" s="26" t="s">
        <v>167</v>
      </c>
      <c r="N1351" s="26" t="n">
        <v>28</v>
      </c>
      <c r="O1351" s="26" t="s">
        <v>6200</v>
      </c>
      <c r="P1351" s="26" t="s">
        <v>6201</v>
      </c>
      <c r="Q1351" s="26" t="s">
        <v>338</v>
      </c>
      <c r="R1351" s="26" t="s">
        <v>171</v>
      </c>
      <c r="S1351" s="26" t="s">
        <v>339</v>
      </c>
      <c r="T1351" s="27" t="n">
        <v>45994</v>
      </c>
      <c r="U1351" s="26" t="n">
        <v>2026</v>
      </c>
      <c r="V1351" s="26"/>
    </row>
    <row r="1352" customFormat="false" ht="15" hidden="false" customHeight="true" outlineLevel="0" collapsed="false">
      <c r="A1352" s="29" t="s">
        <v>6202</v>
      </c>
      <c r="B1352" s="29" t="n">
        <v>1348</v>
      </c>
      <c r="C1352" s="29" t="s">
        <v>6203</v>
      </c>
      <c r="D1352" s="29" t="s">
        <v>550</v>
      </c>
      <c r="E1352" s="29" t="s">
        <v>206</v>
      </c>
      <c r="F1352" s="29"/>
      <c r="G1352" s="30" t="n">
        <v>45429</v>
      </c>
      <c r="H1352" s="29" t="s">
        <v>177</v>
      </c>
      <c r="I1352" s="29" t="s">
        <v>3401</v>
      </c>
      <c r="J1352" s="29" t="s">
        <v>322</v>
      </c>
      <c r="K1352" s="31" t="n">
        <v>49</v>
      </c>
      <c r="L1352" s="31" t="n">
        <v>17</v>
      </c>
      <c r="M1352" s="29" t="s">
        <v>199</v>
      </c>
      <c r="N1352" s="29" t="n">
        <v>32</v>
      </c>
      <c r="O1352" s="29" t="s">
        <v>6204</v>
      </c>
      <c r="P1352" s="29" t="s">
        <v>6205</v>
      </c>
      <c r="Q1352" s="29" t="s">
        <v>182</v>
      </c>
      <c r="R1352" s="29" t="s">
        <v>183</v>
      </c>
      <c r="S1352" s="29" t="s">
        <v>184</v>
      </c>
      <c r="T1352" s="30" t="n">
        <v>46003</v>
      </c>
      <c r="U1352" s="29" t="n">
        <v>2026</v>
      </c>
      <c r="V1352" s="29"/>
    </row>
    <row r="1353" customFormat="false" ht="15" hidden="false" customHeight="true" outlineLevel="0" collapsed="false">
      <c r="A1353" s="26" t="s">
        <v>6206</v>
      </c>
      <c r="B1353" s="26" t="n">
        <v>1349</v>
      </c>
      <c r="C1353" s="26" t="s">
        <v>489</v>
      </c>
      <c r="D1353" s="26" t="s">
        <v>3421</v>
      </c>
      <c r="E1353" s="26" t="s">
        <v>267</v>
      </c>
      <c r="F1353" s="26" t="s">
        <v>6207</v>
      </c>
      <c r="G1353" s="27" t="n">
        <v>45429</v>
      </c>
      <c r="H1353" s="26" t="s">
        <v>177</v>
      </c>
      <c r="I1353" s="26" t="s">
        <v>2470</v>
      </c>
      <c r="J1353" s="26" t="s">
        <v>270</v>
      </c>
      <c r="K1353" s="28" t="n">
        <v>41.7</v>
      </c>
      <c r="L1353" s="28" t="n">
        <v>12.7</v>
      </c>
      <c r="M1353" s="26" t="s">
        <v>314</v>
      </c>
      <c r="N1353" s="26" t="n">
        <v>36</v>
      </c>
      <c r="O1353" s="26" t="s">
        <v>6208</v>
      </c>
      <c r="P1353" s="26" t="s">
        <v>6209</v>
      </c>
      <c r="Q1353" s="26" t="s">
        <v>330</v>
      </c>
      <c r="R1353" s="26" t="s">
        <v>171</v>
      </c>
      <c r="S1353" s="26" t="s">
        <v>331</v>
      </c>
      <c r="T1353" s="27" t="n">
        <v>46013</v>
      </c>
      <c r="U1353" s="26" t="n">
        <v>2026</v>
      </c>
      <c r="V1353" s="26"/>
    </row>
    <row r="1354" customFormat="false" ht="15" hidden="false" customHeight="true" outlineLevel="0" collapsed="false">
      <c r="A1354" s="29" t="s">
        <v>6210</v>
      </c>
      <c r="B1354" s="29" t="n">
        <v>1350</v>
      </c>
      <c r="C1354" s="29" t="s">
        <v>6211</v>
      </c>
      <c r="D1354" s="29" t="s">
        <v>3995</v>
      </c>
      <c r="E1354" s="29" t="s">
        <v>245</v>
      </c>
      <c r="F1354" s="29" t="s">
        <v>6212</v>
      </c>
      <c r="G1354" s="30" t="n">
        <v>45429</v>
      </c>
      <c r="H1354" s="29" t="s">
        <v>177</v>
      </c>
      <c r="I1354" s="29" t="s">
        <v>4573</v>
      </c>
      <c r="J1354" s="29" t="s">
        <v>166</v>
      </c>
      <c r="K1354" s="31" t="n">
        <v>58.2</v>
      </c>
      <c r="L1354" s="31" t="n">
        <v>17.2</v>
      </c>
      <c r="M1354" s="29" t="s">
        <v>900</v>
      </c>
      <c r="N1354" s="29" t="n">
        <v>36</v>
      </c>
      <c r="O1354" s="29" t="s">
        <v>6213</v>
      </c>
      <c r="P1354" s="29" t="s">
        <v>6214</v>
      </c>
      <c r="Q1354" s="29" t="s">
        <v>454</v>
      </c>
      <c r="R1354" s="29" t="s">
        <v>171</v>
      </c>
      <c r="S1354" s="29" t="s">
        <v>455</v>
      </c>
      <c r="T1354" s="30" t="n">
        <v>46000</v>
      </c>
      <c r="U1354" s="29" t="n">
        <v>2026</v>
      </c>
      <c r="V1354" s="29"/>
    </row>
    <row r="1355" customFormat="false" ht="15" hidden="false" customHeight="true" outlineLevel="0" collapsed="false">
      <c r="A1355" s="26" t="s">
        <v>6215</v>
      </c>
      <c r="B1355" s="26" t="n">
        <v>1351</v>
      </c>
      <c r="C1355" s="26" t="s">
        <v>1197</v>
      </c>
      <c r="D1355" s="26" t="s">
        <v>2153</v>
      </c>
      <c r="E1355" s="26" t="s">
        <v>245</v>
      </c>
      <c r="F1355" s="26" t="s">
        <v>6216</v>
      </c>
      <c r="G1355" s="27" t="n">
        <v>45429</v>
      </c>
      <c r="H1355" s="26" t="s">
        <v>177</v>
      </c>
      <c r="I1355" s="26" t="s">
        <v>344</v>
      </c>
      <c r="J1355" s="26" t="s">
        <v>248</v>
      </c>
      <c r="K1355" s="28" t="n">
        <v>26.5</v>
      </c>
      <c r="L1355" s="28" t="n">
        <v>8.8</v>
      </c>
      <c r="M1355" s="26" t="s">
        <v>179</v>
      </c>
      <c r="N1355" s="26" t="n">
        <v>28</v>
      </c>
      <c r="O1355" s="26" t="s">
        <v>6217</v>
      </c>
      <c r="P1355" s="26" t="s">
        <v>6218</v>
      </c>
      <c r="Q1355" s="26" t="s">
        <v>454</v>
      </c>
      <c r="R1355" s="26" t="s">
        <v>171</v>
      </c>
      <c r="S1355" s="26" t="s">
        <v>455</v>
      </c>
      <c r="T1355" s="27" t="n">
        <v>45994</v>
      </c>
      <c r="U1355" s="26" t="n">
        <v>2026</v>
      </c>
      <c r="V1355" s="26"/>
    </row>
    <row r="1356" customFormat="false" ht="15" hidden="false" customHeight="true" outlineLevel="0" collapsed="false">
      <c r="A1356" s="29" t="s">
        <v>6219</v>
      </c>
      <c r="B1356" s="29" t="n">
        <v>1352</v>
      </c>
      <c r="C1356" s="29" t="s">
        <v>6109</v>
      </c>
      <c r="D1356" s="29" t="s">
        <v>483</v>
      </c>
      <c r="E1356" s="29" t="s">
        <v>206</v>
      </c>
      <c r="F1356" s="29"/>
      <c r="G1356" s="30" t="n">
        <v>45430</v>
      </c>
      <c r="H1356" s="29" t="s">
        <v>164</v>
      </c>
      <c r="I1356" s="29" t="s">
        <v>5280</v>
      </c>
      <c r="J1356" s="29" t="s">
        <v>248</v>
      </c>
      <c r="K1356" s="31" t="n">
        <v>26</v>
      </c>
      <c r="L1356" s="31" t="n">
        <v>8.3</v>
      </c>
      <c r="M1356" s="29" t="s">
        <v>199</v>
      </c>
      <c r="N1356" s="29" t="n">
        <v>28</v>
      </c>
      <c r="O1356" s="29" t="s">
        <v>6220</v>
      </c>
      <c r="P1356" s="29" t="s">
        <v>6221</v>
      </c>
      <c r="Q1356" s="29" t="s">
        <v>299</v>
      </c>
      <c r="R1356" s="29" t="s">
        <v>171</v>
      </c>
      <c r="S1356" s="29" t="s">
        <v>300</v>
      </c>
      <c r="T1356" s="29"/>
      <c r="U1356" s="29" t="n">
        <v>2024</v>
      </c>
      <c r="V1356" s="29"/>
    </row>
    <row r="1357" customFormat="false" ht="15" hidden="false" customHeight="true" outlineLevel="0" collapsed="false">
      <c r="A1357" s="26" t="s">
        <v>6222</v>
      </c>
      <c r="B1357" s="26" t="n">
        <v>1353</v>
      </c>
      <c r="C1357" s="26" t="s">
        <v>341</v>
      </c>
      <c r="D1357" s="26" t="s">
        <v>1906</v>
      </c>
      <c r="E1357" s="26" t="s">
        <v>245</v>
      </c>
      <c r="F1357" s="26" t="s">
        <v>6223</v>
      </c>
      <c r="G1357" s="27" t="n">
        <v>45431</v>
      </c>
      <c r="H1357" s="26" t="s">
        <v>177</v>
      </c>
      <c r="I1357" s="26" t="s">
        <v>4784</v>
      </c>
      <c r="J1357" s="26" t="s">
        <v>166</v>
      </c>
      <c r="K1357" s="28" t="n">
        <v>48.5</v>
      </c>
      <c r="L1357" s="28" t="n">
        <v>16.5</v>
      </c>
      <c r="M1357" s="26" t="s">
        <v>209</v>
      </c>
      <c r="N1357" s="26" t="n">
        <v>36</v>
      </c>
      <c r="O1357" s="26" t="s">
        <v>6224</v>
      </c>
      <c r="P1357" s="26" t="s">
        <v>6225</v>
      </c>
      <c r="Q1357" s="26" t="s">
        <v>202</v>
      </c>
      <c r="R1357" s="26" t="s">
        <v>171</v>
      </c>
      <c r="S1357" s="26" t="s">
        <v>203</v>
      </c>
      <c r="T1357" s="27" t="n">
        <v>46012</v>
      </c>
      <c r="U1357" s="26" t="n">
        <v>2026</v>
      </c>
      <c r="V1357" s="26"/>
    </row>
    <row r="1358" customFormat="false" ht="15" hidden="false" customHeight="true" outlineLevel="0" collapsed="false">
      <c r="A1358" s="29" t="s">
        <v>6226</v>
      </c>
      <c r="B1358" s="29" t="n">
        <v>1354</v>
      </c>
      <c r="C1358" s="29" t="s">
        <v>477</v>
      </c>
      <c r="D1358" s="29" t="s">
        <v>6227</v>
      </c>
      <c r="E1358" s="29" t="s">
        <v>188</v>
      </c>
      <c r="F1358" s="29"/>
      <c r="G1358" s="30" t="n">
        <v>45431</v>
      </c>
      <c r="H1358" s="29" t="s">
        <v>177</v>
      </c>
      <c r="I1358" s="29" t="s">
        <v>1896</v>
      </c>
      <c r="J1358" s="29" t="s">
        <v>198</v>
      </c>
      <c r="K1358" s="31" t="n">
        <v>56.5</v>
      </c>
      <c r="L1358" s="31" t="n">
        <v>17.3</v>
      </c>
      <c r="M1358" s="29" t="s">
        <v>179</v>
      </c>
      <c r="N1358" s="29" t="n">
        <v>45</v>
      </c>
      <c r="O1358" s="29" t="s">
        <v>6228</v>
      </c>
      <c r="P1358" s="29" t="s">
        <v>6229</v>
      </c>
      <c r="Q1358" s="29" t="s">
        <v>338</v>
      </c>
      <c r="R1358" s="29" t="s">
        <v>171</v>
      </c>
      <c r="S1358" s="29" t="s">
        <v>339</v>
      </c>
      <c r="T1358" s="30" t="n">
        <v>46015</v>
      </c>
      <c r="U1358" s="29" t="n">
        <v>2026</v>
      </c>
      <c r="V1358" s="29"/>
    </row>
    <row r="1359" customFormat="false" ht="15" hidden="false" customHeight="true" outlineLevel="0" collapsed="false">
      <c r="A1359" s="26" t="s">
        <v>6230</v>
      </c>
      <c r="B1359" s="26" t="n">
        <v>1355</v>
      </c>
      <c r="C1359" s="26" t="s">
        <v>6231</v>
      </c>
      <c r="D1359" s="26" t="s">
        <v>2401</v>
      </c>
      <c r="E1359" s="26" t="s">
        <v>188</v>
      </c>
      <c r="F1359" s="26"/>
      <c r="G1359" s="27" t="n">
        <v>45431</v>
      </c>
      <c r="H1359" s="26" t="s">
        <v>177</v>
      </c>
      <c r="I1359" s="26" t="s">
        <v>389</v>
      </c>
      <c r="J1359" s="26" t="s">
        <v>218</v>
      </c>
      <c r="K1359" s="28" t="n">
        <v>34.4</v>
      </c>
      <c r="L1359" s="28" t="n">
        <v>11.5</v>
      </c>
      <c r="M1359" s="26" t="s">
        <v>276</v>
      </c>
      <c r="N1359" s="26" t="n">
        <v>50</v>
      </c>
      <c r="O1359" s="26" t="s">
        <v>6232</v>
      </c>
      <c r="P1359" s="26"/>
      <c r="Q1359" s="26" t="s">
        <v>252</v>
      </c>
      <c r="R1359" s="26" t="s">
        <v>171</v>
      </c>
      <c r="S1359" s="26" t="s">
        <v>253</v>
      </c>
      <c r="T1359" s="27" t="n">
        <v>46017</v>
      </c>
      <c r="U1359" s="26" t="n">
        <v>2026</v>
      </c>
      <c r="V1359" s="26"/>
    </row>
    <row r="1360" customFormat="false" ht="15" hidden="false" customHeight="true" outlineLevel="0" collapsed="false">
      <c r="A1360" s="29" t="s">
        <v>6233</v>
      </c>
      <c r="B1360" s="29" t="n">
        <v>1356</v>
      </c>
      <c r="C1360" s="29" t="s">
        <v>3287</v>
      </c>
      <c r="D1360" s="29" t="s">
        <v>835</v>
      </c>
      <c r="E1360" s="29" t="s">
        <v>188</v>
      </c>
      <c r="F1360" s="29"/>
      <c r="G1360" s="30" t="n">
        <v>45431</v>
      </c>
      <c r="H1360" s="29" t="s">
        <v>177</v>
      </c>
      <c r="I1360" s="29" t="s">
        <v>4746</v>
      </c>
      <c r="J1360" s="29" t="s">
        <v>345</v>
      </c>
      <c r="K1360" s="31" t="n">
        <v>19.4</v>
      </c>
      <c r="L1360" s="31" t="n">
        <v>6.6</v>
      </c>
      <c r="M1360" s="29" t="s">
        <v>209</v>
      </c>
      <c r="N1360" s="29" t="n">
        <v>24</v>
      </c>
      <c r="O1360" s="29" t="s">
        <v>6234</v>
      </c>
      <c r="P1360" s="29" t="s">
        <v>5413</v>
      </c>
      <c r="Q1360" s="29" t="s">
        <v>202</v>
      </c>
      <c r="R1360" s="29" t="s">
        <v>171</v>
      </c>
      <c r="S1360" s="29" t="s">
        <v>203</v>
      </c>
      <c r="T1360" s="30" t="n">
        <v>45996</v>
      </c>
      <c r="U1360" s="29" t="n">
        <v>2026</v>
      </c>
      <c r="V1360" s="29"/>
    </row>
    <row r="1361" customFormat="false" ht="15" hidden="false" customHeight="true" outlineLevel="0" collapsed="false">
      <c r="A1361" s="26" t="s">
        <v>6235</v>
      </c>
      <c r="B1361" s="26" t="n">
        <v>1357</v>
      </c>
      <c r="C1361" s="26" t="s">
        <v>724</v>
      </c>
      <c r="D1361" s="26" t="s">
        <v>550</v>
      </c>
      <c r="E1361" s="26" t="s">
        <v>206</v>
      </c>
      <c r="F1361" s="26"/>
      <c r="G1361" s="27" t="n">
        <v>45431</v>
      </c>
      <c r="H1361" s="26" t="s">
        <v>177</v>
      </c>
      <c r="I1361" s="26" t="s">
        <v>6236</v>
      </c>
      <c r="J1361" s="26" t="s">
        <v>270</v>
      </c>
      <c r="K1361" s="28" t="n">
        <v>29.8</v>
      </c>
      <c r="L1361" s="28" t="n">
        <v>10.4</v>
      </c>
      <c r="M1361" s="26" t="s">
        <v>209</v>
      </c>
      <c r="N1361" s="26" t="n">
        <v>32</v>
      </c>
      <c r="O1361" s="26" t="s">
        <v>6237</v>
      </c>
      <c r="P1361" s="26" t="s">
        <v>6238</v>
      </c>
      <c r="Q1361" s="26" t="s">
        <v>338</v>
      </c>
      <c r="R1361" s="26" t="s">
        <v>171</v>
      </c>
      <c r="S1361" s="26" t="s">
        <v>339</v>
      </c>
      <c r="T1361" s="27" t="n">
        <v>45999</v>
      </c>
      <c r="U1361" s="26" t="n">
        <v>2026</v>
      </c>
      <c r="V1361" s="26"/>
    </row>
    <row r="1362" customFormat="false" ht="15" hidden="false" customHeight="true" outlineLevel="0" collapsed="false">
      <c r="A1362" s="29" t="s">
        <v>6239</v>
      </c>
      <c r="B1362" s="29" t="n">
        <v>1358</v>
      </c>
      <c r="C1362" s="29" t="s">
        <v>1209</v>
      </c>
      <c r="D1362" s="29" t="s">
        <v>2380</v>
      </c>
      <c r="E1362" s="29" t="s">
        <v>188</v>
      </c>
      <c r="F1362" s="29"/>
      <c r="G1362" s="30" t="n">
        <v>45431</v>
      </c>
      <c r="H1362" s="29" t="s">
        <v>177</v>
      </c>
      <c r="I1362" s="29" t="s">
        <v>1376</v>
      </c>
      <c r="J1362" s="29" t="s">
        <v>345</v>
      </c>
      <c r="K1362" s="31" t="n">
        <v>47</v>
      </c>
      <c r="L1362" s="31" t="n">
        <v>13.2</v>
      </c>
      <c r="M1362" s="29" t="s">
        <v>167</v>
      </c>
      <c r="N1362" s="29" t="n">
        <v>28</v>
      </c>
      <c r="O1362" s="29" t="s">
        <v>6240</v>
      </c>
      <c r="P1362" s="29" t="s">
        <v>6241</v>
      </c>
      <c r="Q1362" s="29" t="s">
        <v>232</v>
      </c>
      <c r="R1362" s="29" t="s">
        <v>183</v>
      </c>
      <c r="S1362" s="29" t="s">
        <v>233</v>
      </c>
      <c r="T1362" s="30" t="n">
        <v>46012</v>
      </c>
      <c r="U1362" s="29" t="n">
        <v>2026</v>
      </c>
      <c r="V1362" s="29"/>
    </row>
    <row r="1363" customFormat="false" ht="15" hidden="false" customHeight="true" outlineLevel="0" collapsed="false">
      <c r="A1363" s="26" t="s">
        <v>6242</v>
      </c>
      <c r="B1363" s="26" t="n">
        <v>1359</v>
      </c>
      <c r="C1363" s="26" t="s">
        <v>724</v>
      </c>
      <c r="D1363" s="26" t="s">
        <v>194</v>
      </c>
      <c r="E1363" s="26" t="s">
        <v>311</v>
      </c>
      <c r="F1363" s="26" t="s">
        <v>6243</v>
      </c>
      <c r="G1363" s="27" t="n">
        <v>45431</v>
      </c>
      <c r="H1363" s="26" t="s">
        <v>164</v>
      </c>
      <c r="I1363" s="26" t="s">
        <v>1061</v>
      </c>
      <c r="J1363" s="26" t="s">
        <v>248</v>
      </c>
      <c r="K1363" s="28" t="n">
        <v>21.1</v>
      </c>
      <c r="L1363" s="28" t="n">
        <v>6</v>
      </c>
      <c r="M1363" s="26" t="s">
        <v>167</v>
      </c>
      <c r="N1363" s="26" t="n">
        <v>24</v>
      </c>
      <c r="O1363" s="26" t="s">
        <v>6244</v>
      </c>
      <c r="P1363" s="26" t="s">
        <v>6245</v>
      </c>
      <c r="Q1363" s="26" t="s">
        <v>232</v>
      </c>
      <c r="R1363" s="26" t="s">
        <v>183</v>
      </c>
      <c r="S1363" s="26" t="s">
        <v>233</v>
      </c>
      <c r="T1363" s="26"/>
      <c r="U1363" s="26" t="n">
        <v>2022</v>
      </c>
      <c r="V1363" s="26"/>
    </row>
    <row r="1364" customFormat="false" ht="15" hidden="false" customHeight="true" outlineLevel="0" collapsed="false">
      <c r="A1364" s="29" t="s">
        <v>6246</v>
      </c>
      <c r="B1364" s="29" t="n">
        <v>1360</v>
      </c>
      <c r="C1364" s="29" t="s">
        <v>2130</v>
      </c>
      <c r="D1364" s="29" t="s">
        <v>4211</v>
      </c>
      <c r="E1364" s="29" t="s">
        <v>188</v>
      </c>
      <c r="F1364" s="29"/>
      <c r="G1364" s="30" t="n">
        <v>45432</v>
      </c>
      <c r="H1364" s="29" t="s">
        <v>177</v>
      </c>
      <c r="I1364" s="29" t="s">
        <v>2873</v>
      </c>
      <c r="J1364" s="29" t="s">
        <v>166</v>
      </c>
      <c r="K1364" s="31" t="n">
        <v>24.8</v>
      </c>
      <c r="L1364" s="31" t="n">
        <v>7.2</v>
      </c>
      <c r="M1364" s="29" t="s">
        <v>276</v>
      </c>
      <c r="N1364" s="29" t="n">
        <v>40</v>
      </c>
      <c r="O1364" s="29" t="s">
        <v>6247</v>
      </c>
      <c r="P1364" s="29" t="s">
        <v>6248</v>
      </c>
      <c r="Q1364" s="29" t="s">
        <v>252</v>
      </c>
      <c r="R1364" s="29" t="s">
        <v>171</v>
      </c>
      <c r="S1364" s="29" t="s">
        <v>253</v>
      </c>
      <c r="T1364" s="30" t="n">
        <v>46010</v>
      </c>
      <c r="U1364" s="29" t="n">
        <v>2026</v>
      </c>
      <c r="V1364" s="29"/>
    </row>
    <row r="1365" customFormat="false" ht="15" hidden="false" customHeight="true" outlineLevel="0" collapsed="false">
      <c r="A1365" s="26" t="s">
        <v>6249</v>
      </c>
      <c r="B1365" s="26" t="n">
        <v>1361</v>
      </c>
      <c r="C1365" s="26" t="s">
        <v>648</v>
      </c>
      <c r="D1365" s="26" t="s">
        <v>1642</v>
      </c>
      <c r="E1365" s="26" t="s">
        <v>162</v>
      </c>
      <c r="F1365" s="26" t="s">
        <v>1363</v>
      </c>
      <c r="G1365" s="27" t="n">
        <v>45432</v>
      </c>
      <c r="H1365" s="26" t="s">
        <v>177</v>
      </c>
      <c r="I1365" s="26" t="s">
        <v>1649</v>
      </c>
      <c r="J1365" s="26" t="s">
        <v>248</v>
      </c>
      <c r="K1365" s="28" t="n">
        <v>20.9</v>
      </c>
      <c r="L1365" s="28" t="n">
        <v>6</v>
      </c>
      <c r="M1365" s="26" t="s">
        <v>199</v>
      </c>
      <c r="N1365" s="26" t="n">
        <v>32</v>
      </c>
      <c r="O1365" s="26" t="s">
        <v>6228</v>
      </c>
      <c r="P1365" s="26" t="s">
        <v>6250</v>
      </c>
      <c r="Q1365" s="26" t="s">
        <v>252</v>
      </c>
      <c r="R1365" s="26" t="s">
        <v>171</v>
      </c>
      <c r="S1365" s="26" t="s">
        <v>253</v>
      </c>
      <c r="T1365" s="27" t="n">
        <v>45995</v>
      </c>
      <c r="U1365" s="26" t="n">
        <v>2026</v>
      </c>
      <c r="V1365" s="26"/>
    </row>
    <row r="1366" customFormat="false" ht="15" hidden="false" customHeight="true" outlineLevel="0" collapsed="false">
      <c r="A1366" s="29" t="s">
        <v>6251</v>
      </c>
      <c r="B1366" s="29" t="n">
        <v>1362</v>
      </c>
      <c r="C1366" s="29" t="s">
        <v>4932</v>
      </c>
      <c r="D1366" s="29" t="s">
        <v>2237</v>
      </c>
      <c r="E1366" s="29" t="s">
        <v>206</v>
      </c>
      <c r="F1366" s="29"/>
      <c r="G1366" s="30" t="n">
        <v>45433</v>
      </c>
      <c r="H1366" s="29" t="s">
        <v>177</v>
      </c>
      <c r="I1366" s="29" t="s">
        <v>2474</v>
      </c>
      <c r="J1366" s="29" t="s">
        <v>345</v>
      </c>
      <c r="K1366" s="31" t="n">
        <v>44.2</v>
      </c>
      <c r="L1366" s="31" t="n">
        <v>14.9</v>
      </c>
      <c r="M1366" s="29" t="s">
        <v>900</v>
      </c>
      <c r="N1366" s="29" t="n">
        <v>36</v>
      </c>
      <c r="O1366" s="29" t="s">
        <v>6252</v>
      </c>
      <c r="P1366" s="29" t="s">
        <v>6253</v>
      </c>
      <c r="Q1366" s="29" t="s">
        <v>252</v>
      </c>
      <c r="R1366" s="29" t="s">
        <v>171</v>
      </c>
      <c r="S1366" s="29" t="s">
        <v>253</v>
      </c>
      <c r="T1366" s="30" t="n">
        <v>45997</v>
      </c>
      <c r="U1366" s="29" t="n">
        <v>2026</v>
      </c>
      <c r="V1366" s="29"/>
    </row>
    <row r="1367" customFormat="false" ht="15" hidden="false" customHeight="true" outlineLevel="0" collapsed="false">
      <c r="A1367" s="26" t="s">
        <v>6254</v>
      </c>
      <c r="B1367" s="26" t="n">
        <v>1363</v>
      </c>
      <c r="C1367" s="26" t="s">
        <v>286</v>
      </c>
      <c r="D1367" s="26" t="s">
        <v>677</v>
      </c>
      <c r="E1367" s="26" t="s">
        <v>162</v>
      </c>
      <c r="F1367" s="26" t="s">
        <v>3391</v>
      </c>
      <c r="G1367" s="27" t="n">
        <v>45433</v>
      </c>
      <c r="H1367" s="26" t="s">
        <v>177</v>
      </c>
      <c r="I1367" s="26" t="s">
        <v>4432</v>
      </c>
      <c r="J1367" s="26" t="s">
        <v>322</v>
      </c>
      <c r="K1367" s="28" t="n">
        <v>28.3</v>
      </c>
      <c r="L1367" s="28" t="n">
        <v>8.6</v>
      </c>
      <c r="M1367" s="26" t="s">
        <v>209</v>
      </c>
      <c r="N1367" s="26" t="n">
        <v>36</v>
      </c>
      <c r="O1367" s="26" t="s">
        <v>6255</v>
      </c>
      <c r="P1367" s="26" t="s">
        <v>6256</v>
      </c>
      <c r="Q1367" s="26" t="s">
        <v>454</v>
      </c>
      <c r="R1367" s="26" t="s">
        <v>171</v>
      </c>
      <c r="S1367" s="26" t="s">
        <v>455</v>
      </c>
      <c r="T1367" s="27" t="n">
        <v>45996</v>
      </c>
      <c r="U1367" s="26" t="n">
        <v>2026</v>
      </c>
      <c r="V1367" s="26"/>
    </row>
    <row r="1368" customFormat="false" ht="15" hidden="false" customHeight="true" outlineLevel="0" collapsed="false">
      <c r="A1368" s="29" t="s">
        <v>6257</v>
      </c>
      <c r="B1368" s="29" t="n">
        <v>1364</v>
      </c>
      <c r="C1368" s="29" t="s">
        <v>5248</v>
      </c>
      <c r="D1368" s="29" t="s">
        <v>3903</v>
      </c>
      <c r="E1368" s="29" t="s">
        <v>188</v>
      </c>
      <c r="F1368" s="29"/>
      <c r="G1368" s="30" t="n">
        <v>45434</v>
      </c>
      <c r="H1368" s="29" t="s">
        <v>295</v>
      </c>
      <c r="I1368" s="29" t="s">
        <v>395</v>
      </c>
      <c r="J1368" s="29" t="s">
        <v>208</v>
      </c>
      <c r="K1368" s="31" t="n">
        <v>51.7</v>
      </c>
      <c r="L1368" s="31" t="n">
        <v>17.8</v>
      </c>
      <c r="M1368" s="29" t="s">
        <v>314</v>
      </c>
      <c r="N1368" s="29" t="n">
        <v>40</v>
      </c>
      <c r="O1368" s="29" t="s">
        <v>1550</v>
      </c>
      <c r="P1368" s="29" t="s">
        <v>6258</v>
      </c>
      <c r="Q1368" s="29" t="s">
        <v>461</v>
      </c>
      <c r="R1368" s="29" t="s">
        <v>183</v>
      </c>
      <c r="S1368" s="29" t="s">
        <v>462</v>
      </c>
      <c r="T1368" s="30" t="n">
        <v>46014</v>
      </c>
      <c r="U1368" s="29" t="n">
        <v>2026</v>
      </c>
      <c r="V1368" s="29"/>
    </row>
    <row r="1369" customFormat="false" ht="15" hidden="false" customHeight="true" outlineLevel="0" collapsed="false">
      <c r="A1369" s="26" t="s">
        <v>6259</v>
      </c>
      <c r="B1369" s="26" t="n">
        <v>1365</v>
      </c>
      <c r="C1369" s="26" t="s">
        <v>333</v>
      </c>
      <c r="D1369" s="26" t="s">
        <v>6260</v>
      </c>
      <c r="E1369" s="26" t="s">
        <v>162</v>
      </c>
      <c r="F1369" s="26" t="s">
        <v>2538</v>
      </c>
      <c r="G1369" s="27" t="n">
        <v>45434</v>
      </c>
      <c r="H1369" s="26" t="s">
        <v>177</v>
      </c>
      <c r="I1369" s="26" t="s">
        <v>217</v>
      </c>
      <c r="J1369" s="26" t="s">
        <v>270</v>
      </c>
      <c r="K1369" s="28" t="n">
        <v>25.5</v>
      </c>
      <c r="L1369" s="28" t="n">
        <v>7.8</v>
      </c>
      <c r="M1369" s="26" t="s">
        <v>276</v>
      </c>
      <c r="N1369" s="26" t="n">
        <v>50</v>
      </c>
      <c r="O1369" s="26" t="s">
        <v>6261</v>
      </c>
      <c r="P1369" s="26" t="s">
        <v>6262</v>
      </c>
      <c r="Q1369" s="26" t="s">
        <v>221</v>
      </c>
      <c r="R1369" s="26" t="s">
        <v>183</v>
      </c>
      <c r="S1369" s="26" t="s">
        <v>222</v>
      </c>
      <c r="T1369" s="27" t="n">
        <v>46001</v>
      </c>
      <c r="U1369" s="26" t="n">
        <v>2026</v>
      </c>
      <c r="V1369" s="26"/>
    </row>
    <row r="1370" customFormat="false" ht="15" hidden="false" customHeight="true" outlineLevel="0" collapsed="false">
      <c r="A1370" s="29" t="s">
        <v>6263</v>
      </c>
      <c r="B1370" s="29" t="n">
        <v>1366</v>
      </c>
      <c r="C1370" s="29" t="s">
        <v>1093</v>
      </c>
      <c r="D1370" s="29" t="s">
        <v>525</v>
      </c>
      <c r="E1370" s="29" t="s">
        <v>226</v>
      </c>
      <c r="F1370" s="29" t="s">
        <v>2125</v>
      </c>
      <c r="G1370" s="30" t="n">
        <v>45434</v>
      </c>
      <c r="H1370" s="29" t="s">
        <v>1033</v>
      </c>
      <c r="I1370" s="29" t="s">
        <v>3548</v>
      </c>
      <c r="J1370" s="29" t="s">
        <v>322</v>
      </c>
      <c r="K1370" s="31" t="n">
        <v>51.4</v>
      </c>
      <c r="L1370" s="31" t="n">
        <v>16.5</v>
      </c>
      <c r="M1370" s="29" t="s">
        <v>900</v>
      </c>
      <c r="N1370" s="29" t="n">
        <v>24</v>
      </c>
      <c r="O1370" s="29" t="s">
        <v>6264</v>
      </c>
      <c r="P1370" s="29" t="s">
        <v>6265</v>
      </c>
      <c r="Q1370" s="29" t="s">
        <v>338</v>
      </c>
      <c r="R1370" s="29" t="s">
        <v>171</v>
      </c>
      <c r="S1370" s="29" t="s">
        <v>339</v>
      </c>
      <c r="T1370" s="30" t="n">
        <v>45997</v>
      </c>
      <c r="U1370" s="29" t="n">
        <v>2026</v>
      </c>
      <c r="V1370" s="29"/>
    </row>
    <row r="1371" customFormat="false" ht="15" hidden="false" customHeight="true" outlineLevel="0" collapsed="false">
      <c r="A1371" s="26" t="s">
        <v>6266</v>
      </c>
      <c r="B1371" s="26" t="n">
        <v>1367</v>
      </c>
      <c r="C1371" s="26" t="s">
        <v>4312</v>
      </c>
      <c r="D1371" s="26" t="s">
        <v>1749</v>
      </c>
      <c r="E1371" s="26" t="s">
        <v>188</v>
      </c>
      <c r="F1371" s="26"/>
      <c r="G1371" s="27" t="n">
        <v>45434</v>
      </c>
      <c r="H1371" s="26" t="s">
        <v>177</v>
      </c>
      <c r="I1371" s="26" t="s">
        <v>3156</v>
      </c>
      <c r="J1371" s="26" t="s">
        <v>322</v>
      </c>
      <c r="K1371" s="28" t="n">
        <v>43</v>
      </c>
      <c r="L1371" s="28" t="n">
        <v>13.1</v>
      </c>
      <c r="M1371" s="26" t="s">
        <v>209</v>
      </c>
      <c r="N1371" s="26" t="n">
        <v>45</v>
      </c>
      <c r="O1371" s="26" t="s">
        <v>6267</v>
      </c>
      <c r="P1371" s="26" t="s">
        <v>6268</v>
      </c>
      <c r="Q1371" s="26" t="s">
        <v>221</v>
      </c>
      <c r="R1371" s="26" t="s">
        <v>183</v>
      </c>
      <c r="S1371" s="26" t="s">
        <v>222</v>
      </c>
      <c r="T1371" s="27" t="n">
        <v>45997</v>
      </c>
      <c r="U1371" s="26" t="n">
        <v>2026</v>
      </c>
      <c r="V1371" s="26"/>
    </row>
    <row r="1372" customFormat="false" ht="15" hidden="false" customHeight="true" outlineLevel="0" collapsed="false">
      <c r="A1372" s="29" t="s">
        <v>6269</v>
      </c>
      <c r="B1372" s="29" t="n">
        <v>1368</v>
      </c>
      <c r="C1372" s="29" t="s">
        <v>4410</v>
      </c>
      <c r="D1372" s="29" t="s">
        <v>1402</v>
      </c>
      <c r="E1372" s="29" t="s">
        <v>195</v>
      </c>
      <c r="F1372" s="29" t="s">
        <v>6270</v>
      </c>
      <c r="G1372" s="30" t="n">
        <v>45435</v>
      </c>
      <c r="H1372" s="29" t="s">
        <v>177</v>
      </c>
      <c r="I1372" s="29" t="s">
        <v>2766</v>
      </c>
      <c r="J1372" s="29" t="s">
        <v>218</v>
      </c>
      <c r="K1372" s="31" t="n">
        <v>24.8</v>
      </c>
      <c r="L1372" s="31" t="n">
        <v>7.7</v>
      </c>
      <c r="M1372" s="29" t="s">
        <v>179</v>
      </c>
      <c r="N1372" s="29" t="n">
        <v>36</v>
      </c>
      <c r="O1372" s="29" t="s">
        <v>6271</v>
      </c>
      <c r="P1372" s="29" t="s">
        <v>6272</v>
      </c>
      <c r="Q1372" s="29" t="s">
        <v>454</v>
      </c>
      <c r="R1372" s="29" t="s">
        <v>171</v>
      </c>
      <c r="S1372" s="29" t="s">
        <v>455</v>
      </c>
      <c r="T1372" s="30" t="n">
        <v>45994</v>
      </c>
      <c r="U1372" s="29" t="n">
        <v>2026</v>
      </c>
      <c r="V1372" s="29"/>
    </row>
    <row r="1373" customFormat="false" ht="15" hidden="false" customHeight="true" outlineLevel="0" collapsed="false">
      <c r="A1373" s="26" t="s">
        <v>6273</v>
      </c>
      <c r="B1373" s="26" t="n">
        <v>1369</v>
      </c>
      <c r="C1373" s="26" t="s">
        <v>1857</v>
      </c>
      <c r="D1373" s="26" t="s">
        <v>2774</v>
      </c>
      <c r="E1373" s="26" t="s">
        <v>188</v>
      </c>
      <c r="F1373" s="26"/>
      <c r="G1373" s="27" t="n">
        <v>45435</v>
      </c>
      <c r="H1373" s="26" t="s">
        <v>177</v>
      </c>
      <c r="I1373" s="26" t="s">
        <v>1765</v>
      </c>
      <c r="J1373" s="26" t="s">
        <v>248</v>
      </c>
      <c r="K1373" s="28" t="n">
        <v>18.6</v>
      </c>
      <c r="L1373" s="28" t="n">
        <v>6.7</v>
      </c>
      <c r="M1373" s="26" t="s">
        <v>209</v>
      </c>
      <c r="N1373" s="26" t="n">
        <v>32</v>
      </c>
      <c r="O1373" s="26" t="s">
        <v>6274</v>
      </c>
      <c r="P1373" s="26" t="s">
        <v>6275</v>
      </c>
      <c r="Q1373" s="26" t="s">
        <v>252</v>
      </c>
      <c r="R1373" s="26" t="s">
        <v>171</v>
      </c>
      <c r="S1373" s="26" t="s">
        <v>253</v>
      </c>
      <c r="T1373" s="27" t="n">
        <v>46018</v>
      </c>
      <c r="U1373" s="26" t="n">
        <v>2026</v>
      </c>
      <c r="V1373" s="26"/>
    </row>
    <row r="1374" customFormat="false" ht="15" hidden="false" customHeight="true" outlineLevel="0" collapsed="false">
      <c r="A1374" s="29" t="s">
        <v>6276</v>
      </c>
      <c r="B1374" s="29" t="n">
        <v>1370</v>
      </c>
      <c r="C1374" s="29" t="s">
        <v>496</v>
      </c>
      <c r="D1374" s="29" t="s">
        <v>2248</v>
      </c>
      <c r="E1374" s="29" t="s">
        <v>188</v>
      </c>
      <c r="F1374" s="29"/>
      <c r="G1374" s="30" t="n">
        <v>45435</v>
      </c>
      <c r="H1374" s="29" t="s">
        <v>295</v>
      </c>
      <c r="I1374" s="29" t="s">
        <v>6277</v>
      </c>
      <c r="J1374" s="29" t="s">
        <v>322</v>
      </c>
      <c r="K1374" s="31" t="n">
        <v>24.7</v>
      </c>
      <c r="L1374" s="31" t="n">
        <v>7</v>
      </c>
      <c r="M1374" s="29" t="s">
        <v>179</v>
      </c>
      <c r="N1374" s="29" t="n">
        <v>40</v>
      </c>
      <c r="O1374" s="29" t="s">
        <v>6278</v>
      </c>
      <c r="P1374" s="29" t="s">
        <v>6279</v>
      </c>
      <c r="Q1374" s="29" t="s">
        <v>461</v>
      </c>
      <c r="R1374" s="29" t="s">
        <v>183</v>
      </c>
      <c r="S1374" s="29" t="s">
        <v>462</v>
      </c>
      <c r="T1374" s="30" t="n">
        <v>45999</v>
      </c>
      <c r="U1374" s="29" t="n">
        <v>2026</v>
      </c>
      <c r="V1374" s="29"/>
    </row>
    <row r="1375" customFormat="false" ht="15" hidden="false" customHeight="true" outlineLevel="0" collapsed="false">
      <c r="A1375" s="26" t="s">
        <v>6280</v>
      </c>
      <c r="B1375" s="26" t="n">
        <v>1371</v>
      </c>
      <c r="C1375" s="26" t="s">
        <v>2481</v>
      </c>
      <c r="D1375" s="26" t="s">
        <v>2551</v>
      </c>
      <c r="E1375" s="26" t="s">
        <v>188</v>
      </c>
      <c r="F1375" s="26"/>
      <c r="G1375" s="27" t="n">
        <v>45437</v>
      </c>
      <c r="H1375" s="26" t="s">
        <v>177</v>
      </c>
      <c r="I1375" s="26" t="s">
        <v>6281</v>
      </c>
      <c r="J1375" s="26" t="s">
        <v>345</v>
      </c>
      <c r="K1375" s="28" t="n">
        <v>35.7</v>
      </c>
      <c r="L1375" s="28" t="n">
        <v>11</v>
      </c>
      <c r="M1375" s="26" t="s">
        <v>179</v>
      </c>
      <c r="N1375" s="26" t="n">
        <v>50</v>
      </c>
      <c r="O1375" s="26" t="s">
        <v>6282</v>
      </c>
      <c r="P1375" s="26"/>
      <c r="Q1375" s="26" t="s">
        <v>170</v>
      </c>
      <c r="R1375" s="26" t="s">
        <v>171</v>
      </c>
      <c r="S1375" s="26" t="s">
        <v>172</v>
      </c>
      <c r="T1375" s="27" t="n">
        <v>46006</v>
      </c>
      <c r="U1375" s="26" t="n">
        <v>2026</v>
      </c>
      <c r="V1375" s="26"/>
    </row>
    <row r="1376" customFormat="false" ht="15" hidden="false" customHeight="true" outlineLevel="0" collapsed="false">
      <c r="A1376" s="29" t="s">
        <v>6283</v>
      </c>
      <c r="B1376" s="29" t="n">
        <v>1372</v>
      </c>
      <c r="C1376" s="29" t="s">
        <v>1840</v>
      </c>
      <c r="D1376" s="29" t="s">
        <v>1571</v>
      </c>
      <c r="E1376" s="29" t="s">
        <v>162</v>
      </c>
      <c r="F1376" s="29" t="s">
        <v>6284</v>
      </c>
      <c r="G1376" s="30" t="n">
        <v>45438</v>
      </c>
      <c r="H1376" s="29" t="s">
        <v>177</v>
      </c>
      <c r="I1376" s="29" t="s">
        <v>565</v>
      </c>
      <c r="J1376" s="29" t="s">
        <v>345</v>
      </c>
      <c r="K1376" s="31" t="n">
        <v>48.9</v>
      </c>
      <c r="L1376" s="31" t="n">
        <v>15.9</v>
      </c>
      <c r="M1376" s="29" t="s">
        <v>209</v>
      </c>
      <c r="N1376" s="29" t="n">
        <v>28</v>
      </c>
      <c r="O1376" s="29" t="s">
        <v>6285</v>
      </c>
      <c r="P1376" s="29" t="s">
        <v>6286</v>
      </c>
      <c r="Q1376" s="29" t="s">
        <v>454</v>
      </c>
      <c r="R1376" s="29" t="s">
        <v>171</v>
      </c>
      <c r="S1376" s="29" t="s">
        <v>455</v>
      </c>
      <c r="T1376" s="30" t="n">
        <v>46009</v>
      </c>
      <c r="U1376" s="29" t="n">
        <v>2026</v>
      </c>
      <c r="V1376" s="29"/>
    </row>
    <row r="1377" customFormat="false" ht="15" hidden="false" customHeight="true" outlineLevel="0" collapsed="false">
      <c r="A1377" s="26" t="s">
        <v>6287</v>
      </c>
      <c r="B1377" s="26" t="n">
        <v>1373</v>
      </c>
      <c r="C1377" s="26" t="s">
        <v>4365</v>
      </c>
      <c r="D1377" s="26" t="s">
        <v>977</v>
      </c>
      <c r="E1377" s="26" t="s">
        <v>206</v>
      </c>
      <c r="F1377" s="26"/>
      <c r="G1377" s="27" t="n">
        <v>45438</v>
      </c>
      <c r="H1377" s="26" t="s">
        <v>177</v>
      </c>
      <c r="I1377" s="26" t="s">
        <v>1330</v>
      </c>
      <c r="J1377" s="26" t="s">
        <v>345</v>
      </c>
      <c r="K1377" s="28" t="n">
        <v>50.1</v>
      </c>
      <c r="L1377" s="28" t="n">
        <v>15.2</v>
      </c>
      <c r="M1377" s="26" t="s">
        <v>209</v>
      </c>
      <c r="N1377" s="26" t="n">
        <v>28</v>
      </c>
      <c r="O1377" s="26" t="s">
        <v>6288</v>
      </c>
      <c r="P1377" s="26" t="s">
        <v>6289</v>
      </c>
      <c r="Q1377" s="26" t="s">
        <v>240</v>
      </c>
      <c r="R1377" s="26" t="s">
        <v>171</v>
      </c>
      <c r="S1377" s="26" t="s">
        <v>241</v>
      </c>
      <c r="T1377" s="27" t="n">
        <v>45994</v>
      </c>
      <c r="U1377" s="26" t="n">
        <v>2026</v>
      </c>
      <c r="V1377" s="26"/>
    </row>
    <row r="1378" customFormat="false" ht="15" hidden="false" customHeight="true" outlineLevel="0" collapsed="false">
      <c r="A1378" s="29" t="s">
        <v>6290</v>
      </c>
      <c r="B1378" s="29" t="n">
        <v>1374</v>
      </c>
      <c r="C1378" s="29" t="s">
        <v>3034</v>
      </c>
      <c r="D1378" s="29" t="s">
        <v>1721</v>
      </c>
      <c r="E1378" s="29" t="s">
        <v>188</v>
      </c>
      <c r="F1378" s="29"/>
      <c r="G1378" s="30" t="n">
        <v>45438</v>
      </c>
      <c r="H1378" s="29" t="s">
        <v>177</v>
      </c>
      <c r="I1378" s="29" t="s">
        <v>4018</v>
      </c>
      <c r="J1378" s="29" t="s">
        <v>208</v>
      </c>
      <c r="K1378" s="31" t="n">
        <v>41.8</v>
      </c>
      <c r="L1378" s="31" t="n">
        <v>13.7</v>
      </c>
      <c r="M1378" s="29" t="s">
        <v>167</v>
      </c>
      <c r="N1378" s="29" t="n">
        <v>28</v>
      </c>
      <c r="O1378" s="29" t="s">
        <v>6291</v>
      </c>
      <c r="P1378" s="29" t="s">
        <v>6292</v>
      </c>
      <c r="Q1378" s="29" t="s">
        <v>252</v>
      </c>
      <c r="R1378" s="29" t="s">
        <v>171</v>
      </c>
      <c r="S1378" s="29" t="s">
        <v>253</v>
      </c>
      <c r="T1378" s="30" t="n">
        <v>46005</v>
      </c>
      <c r="U1378" s="29" t="n">
        <v>2026</v>
      </c>
      <c r="V1378" s="29"/>
    </row>
    <row r="1379" customFormat="false" ht="15" hidden="false" customHeight="true" outlineLevel="0" collapsed="false">
      <c r="A1379" s="26" t="s">
        <v>6293</v>
      </c>
      <c r="B1379" s="26" t="n">
        <v>1375</v>
      </c>
      <c r="C1379" s="26" t="s">
        <v>3287</v>
      </c>
      <c r="D1379" s="26" t="s">
        <v>512</v>
      </c>
      <c r="E1379" s="26" t="s">
        <v>245</v>
      </c>
      <c r="F1379" s="26" t="s">
        <v>4535</v>
      </c>
      <c r="G1379" s="27" t="n">
        <v>45439</v>
      </c>
      <c r="H1379" s="26" t="s">
        <v>177</v>
      </c>
      <c r="I1379" s="26" t="s">
        <v>1269</v>
      </c>
      <c r="J1379" s="26" t="s">
        <v>248</v>
      </c>
      <c r="K1379" s="28" t="n">
        <v>28.8</v>
      </c>
      <c r="L1379" s="28" t="n">
        <v>8.8</v>
      </c>
      <c r="M1379" s="26" t="s">
        <v>276</v>
      </c>
      <c r="N1379" s="26" t="n">
        <v>36</v>
      </c>
      <c r="O1379" s="26" t="s">
        <v>6294</v>
      </c>
      <c r="P1379" s="26" t="s">
        <v>6295</v>
      </c>
      <c r="Q1379" s="26" t="s">
        <v>170</v>
      </c>
      <c r="R1379" s="26" t="s">
        <v>171</v>
      </c>
      <c r="S1379" s="26" t="s">
        <v>172</v>
      </c>
      <c r="T1379" s="27" t="n">
        <v>45993</v>
      </c>
      <c r="U1379" s="26" t="n">
        <v>2026</v>
      </c>
      <c r="V1379" s="26"/>
    </row>
    <row r="1380" customFormat="false" ht="15" hidden="false" customHeight="true" outlineLevel="0" collapsed="false">
      <c r="A1380" s="29" t="s">
        <v>6296</v>
      </c>
      <c r="B1380" s="29" t="n">
        <v>1376</v>
      </c>
      <c r="C1380" s="29" t="s">
        <v>676</v>
      </c>
      <c r="D1380" s="29" t="s">
        <v>256</v>
      </c>
      <c r="E1380" s="29" t="s">
        <v>226</v>
      </c>
      <c r="F1380" s="29" t="s">
        <v>6297</v>
      </c>
      <c r="G1380" s="30" t="n">
        <v>45440</v>
      </c>
      <c r="H1380" s="29" t="s">
        <v>177</v>
      </c>
      <c r="I1380" s="29" t="s">
        <v>1994</v>
      </c>
      <c r="J1380" s="29" t="s">
        <v>270</v>
      </c>
      <c r="K1380" s="31" t="n">
        <v>35.5</v>
      </c>
      <c r="L1380" s="31" t="n">
        <v>11</v>
      </c>
      <c r="M1380" s="29" t="s">
        <v>199</v>
      </c>
      <c r="N1380" s="29" t="n">
        <v>36</v>
      </c>
      <c r="O1380" s="29" t="s">
        <v>6298</v>
      </c>
      <c r="P1380" s="29" t="s">
        <v>6299</v>
      </c>
      <c r="Q1380" s="29" t="s">
        <v>330</v>
      </c>
      <c r="R1380" s="29" t="s">
        <v>171</v>
      </c>
      <c r="S1380" s="29" t="s">
        <v>331</v>
      </c>
      <c r="T1380" s="30" t="n">
        <v>45996</v>
      </c>
      <c r="U1380" s="29" t="n">
        <v>2026</v>
      </c>
      <c r="V1380" s="29"/>
    </row>
    <row r="1381" customFormat="false" ht="15" hidden="false" customHeight="true" outlineLevel="0" collapsed="false">
      <c r="A1381" s="26" t="s">
        <v>6300</v>
      </c>
      <c r="B1381" s="26" t="n">
        <v>1377</v>
      </c>
      <c r="C1381" s="26" t="s">
        <v>6301</v>
      </c>
      <c r="D1381" s="26" t="s">
        <v>661</v>
      </c>
      <c r="E1381" s="26" t="s">
        <v>188</v>
      </c>
      <c r="F1381" s="26"/>
      <c r="G1381" s="27" t="n">
        <v>45440</v>
      </c>
      <c r="H1381" s="26" t="s">
        <v>177</v>
      </c>
      <c r="I1381" s="26" t="s">
        <v>1853</v>
      </c>
      <c r="J1381" s="26" t="s">
        <v>322</v>
      </c>
      <c r="K1381" s="28" t="n">
        <v>50.5</v>
      </c>
      <c r="L1381" s="28" t="n">
        <v>15.5</v>
      </c>
      <c r="M1381" s="26" t="s">
        <v>209</v>
      </c>
      <c r="N1381" s="26" t="n">
        <v>45</v>
      </c>
      <c r="O1381" s="26" t="s">
        <v>6302</v>
      </c>
      <c r="P1381" s="26" t="s">
        <v>6303</v>
      </c>
      <c r="Q1381" s="26" t="s">
        <v>454</v>
      </c>
      <c r="R1381" s="26" t="s">
        <v>171</v>
      </c>
      <c r="S1381" s="26" t="s">
        <v>455</v>
      </c>
      <c r="T1381" s="27" t="n">
        <v>46011</v>
      </c>
      <c r="U1381" s="26" t="n">
        <v>2026</v>
      </c>
      <c r="V1381" s="26"/>
    </row>
    <row r="1382" customFormat="false" ht="15" hidden="false" customHeight="true" outlineLevel="0" collapsed="false">
      <c r="A1382" s="29" t="s">
        <v>6304</v>
      </c>
      <c r="B1382" s="29" t="n">
        <v>1378</v>
      </c>
      <c r="C1382" s="29" t="s">
        <v>610</v>
      </c>
      <c r="D1382" s="29" t="s">
        <v>922</v>
      </c>
      <c r="E1382" s="29" t="s">
        <v>188</v>
      </c>
      <c r="F1382" s="29"/>
      <c r="G1382" s="30" t="n">
        <v>45441</v>
      </c>
      <c r="H1382" s="29" t="s">
        <v>295</v>
      </c>
      <c r="I1382" s="29" t="s">
        <v>3823</v>
      </c>
      <c r="J1382" s="29" t="s">
        <v>345</v>
      </c>
      <c r="K1382" s="31" t="n">
        <v>31.9</v>
      </c>
      <c r="L1382" s="31" t="n">
        <v>9.5</v>
      </c>
      <c r="M1382" s="29" t="s">
        <v>167</v>
      </c>
      <c r="N1382" s="29" t="n">
        <v>24</v>
      </c>
      <c r="O1382" s="29" t="s">
        <v>6305</v>
      </c>
      <c r="P1382" s="29" t="s">
        <v>6306</v>
      </c>
      <c r="Q1382" s="29" t="s">
        <v>232</v>
      </c>
      <c r="R1382" s="29" t="s">
        <v>183</v>
      </c>
      <c r="S1382" s="29" t="s">
        <v>233</v>
      </c>
      <c r="T1382" s="30" t="n">
        <v>45998</v>
      </c>
      <c r="U1382" s="29" t="n">
        <v>2026</v>
      </c>
      <c r="V1382" s="29"/>
    </row>
    <row r="1383" customFormat="false" ht="15" hidden="false" customHeight="true" outlineLevel="0" collapsed="false">
      <c r="A1383" s="26" t="s">
        <v>6307</v>
      </c>
      <c r="B1383" s="26" t="n">
        <v>1379</v>
      </c>
      <c r="C1383" s="26" t="s">
        <v>988</v>
      </c>
      <c r="D1383" s="26" t="s">
        <v>4774</v>
      </c>
      <c r="E1383" s="26" t="s">
        <v>188</v>
      </c>
      <c r="F1383" s="26"/>
      <c r="G1383" s="27" t="n">
        <v>45442</v>
      </c>
      <c r="H1383" s="26" t="s">
        <v>177</v>
      </c>
      <c r="I1383" s="26" t="s">
        <v>4420</v>
      </c>
      <c r="J1383" s="26" t="s">
        <v>383</v>
      </c>
      <c r="K1383" s="28" t="n">
        <v>25.5</v>
      </c>
      <c r="L1383" s="28" t="n">
        <v>8.8</v>
      </c>
      <c r="M1383" s="26" t="s">
        <v>179</v>
      </c>
      <c r="N1383" s="26" t="n">
        <v>36</v>
      </c>
      <c r="O1383" s="26" t="s">
        <v>6308</v>
      </c>
      <c r="P1383" s="26" t="s">
        <v>6309</v>
      </c>
      <c r="Q1383" s="26" t="s">
        <v>262</v>
      </c>
      <c r="R1383" s="26" t="s">
        <v>171</v>
      </c>
      <c r="S1383" s="26" t="s">
        <v>263</v>
      </c>
      <c r="T1383" s="27" t="n">
        <v>46017</v>
      </c>
      <c r="U1383" s="26" t="n">
        <v>2026</v>
      </c>
      <c r="V1383" s="26"/>
    </row>
    <row r="1384" customFormat="false" ht="15" hidden="false" customHeight="true" outlineLevel="0" collapsed="false">
      <c r="A1384" s="29" t="s">
        <v>6310</v>
      </c>
      <c r="B1384" s="29" t="n">
        <v>1380</v>
      </c>
      <c r="C1384" s="29" t="s">
        <v>2648</v>
      </c>
      <c r="D1384" s="29" t="s">
        <v>394</v>
      </c>
      <c r="E1384" s="29" t="s">
        <v>206</v>
      </c>
      <c r="F1384" s="29"/>
      <c r="G1384" s="30" t="n">
        <v>45442</v>
      </c>
      <c r="H1384" s="29" t="s">
        <v>177</v>
      </c>
      <c r="I1384" s="29" t="s">
        <v>6311</v>
      </c>
      <c r="J1384" s="29" t="s">
        <v>248</v>
      </c>
      <c r="K1384" s="31" t="n">
        <v>52.3</v>
      </c>
      <c r="L1384" s="31" t="n">
        <v>15.1</v>
      </c>
      <c r="M1384" s="29" t="s">
        <v>276</v>
      </c>
      <c r="N1384" s="29" t="n">
        <v>28</v>
      </c>
      <c r="O1384" s="29" t="s">
        <v>6312</v>
      </c>
      <c r="P1384" s="29" t="s">
        <v>6313</v>
      </c>
      <c r="Q1384" s="29" t="s">
        <v>182</v>
      </c>
      <c r="R1384" s="29" t="s">
        <v>183</v>
      </c>
      <c r="S1384" s="29" t="s">
        <v>184</v>
      </c>
      <c r="T1384" s="30" t="n">
        <v>46013</v>
      </c>
      <c r="U1384" s="29" t="n">
        <v>2026</v>
      </c>
      <c r="V1384" s="29"/>
    </row>
    <row r="1385" customFormat="false" ht="15" hidden="false" customHeight="true" outlineLevel="0" collapsed="false">
      <c r="A1385" s="26" t="s">
        <v>6314</v>
      </c>
      <c r="B1385" s="26" t="n">
        <v>1381</v>
      </c>
      <c r="C1385" s="26" t="s">
        <v>5075</v>
      </c>
      <c r="D1385" s="26" t="s">
        <v>2868</v>
      </c>
      <c r="E1385" s="26" t="s">
        <v>188</v>
      </c>
      <c r="F1385" s="26"/>
      <c r="G1385" s="27" t="n">
        <v>45442</v>
      </c>
      <c r="H1385" s="26" t="s">
        <v>177</v>
      </c>
      <c r="I1385" s="26" t="s">
        <v>3520</v>
      </c>
      <c r="J1385" s="26" t="s">
        <v>248</v>
      </c>
      <c r="K1385" s="28" t="n">
        <v>24.7</v>
      </c>
      <c r="L1385" s="28" t="n">
        <v>8.1</v>
      </c>
      <c r="M1385" s="26" t="s">
        <v>276</v>
      </c>
      <c r="N1385" s="26" t="n">
        <v>40</v>
      </c>
      <c r="O1385" s="26" t="s">
        <v>6315</v>
      </c>
      <c r="P1385" s="26" t="s">
        <v>6316</v>
      </c>
      <c r="Q1385" s="26" t="s">
        <v>330</v>
      </c>
      <c r="R1385" s="26" t="s">
        <v>171</v>
      </c>
      <c r="S1385" s="26" t="s">
        <v>331</v>
      </c>
      <c r="T1385" s="27" t="n">
        <v>45998</v>
      </c>
      <c r="U1385" s="26" t="n">
        <v>2026</v>
      </c>
      <c r="V1385" s="26"/>
    </row>
    <row r="1386" customFormat="false" ht="15" hidden="false" customHeight="true" outlineLevel="0" collapsed="false">
      <c r="A1386" s="29" t="s">
        <v>6317</v>
      </c>
      <c r="B1386" s="29" t="n">
        <v>1382</v>
      </c>
      <c r="C1386" s="29" t="s">
        <v>1603</v>
      </c>
      <c r="D1386" s="29" t="s">
        <v>3574</v>
      </c>
      <c r="E1386" s="29" t="s">
        <v>188</v>
      </c>
      <c r="F1386" s="29"/>
      <c r="G1386" s="30" t="n">
        <v>45442</v>
      </c>
      <c r="H1386" s="29" t="s">
        <v>177</v>
      </c>
      <c r="I1386" s="29" t="s">
        <v>458</v>
      </c>
      <c r="J1386" s="29" t="s">
        <v>166</v>
      </c>
      <c r="K1386" s="31" t="n">
        <v>47.2</v>
      </c>
      <c r="L1386" s="31" t="n">
        <v>15.4</v>
      </c>
      <c r="M1386" s="29" t="s">
        <v>199</v>
      </c>
      <c r="N1386" s="29" t="n">
        <v>36</v>
      </c>
      <c r="O1386" s="29" t="s">
        <v>6318</v>
      </c>
      <c r="P1386" s="29" t="s">
        <v>6319</v>
      </c>
      <c r="Q1386" s="29" t="s">
        <v>182</v>
      </c>
      <c r="R1386" s="29" t="s">
        <v>183</v>
      </c>
      <c r="S1386" s="29" t="s">
        <v>184</v>
      </c>
      <c r="T1386" s="30" t="n">
        <v>46005</v>
      </c>
      <c r="U1386" s="29" t="n">
        <v>2026</v>
      </c>
      <c r="V1386" s="29"/>
    </row>
    <row r="1387" customFormat="false" ht="15" hidden="false" customHeight="true" outlineLevel="0" collapsed="false">
      <c r="A1387" s="26" t="s">
        <v>6320</v>
      </c>
      <c r="B1387" s="26" t="n">
        <v>1383</v>
      </c>
      <c r="C1387" s="26" t="s">
        <v>2714</v>
      </c>
      <c r="D1387" s="26" t="s">
        <v>2575</v>
      </c>
      <c r="E1387" s="26" t="s">
        <v>245</v>
      </c>
      <c r="F1387" s="26" t="s">
        <v>6321</v>
      </c>
      <c r="G1387" s="27" t="n">
        <v>45442</v>
      </c>
      <c r="H1387" s="26" t="s">
        <v>295</v>
      </c>
      <c r="I1387" s="26" t="s">
        <v>3511</v>
      </c>
      <c r="J1387" s="26" t="s">
        <v>383</v>
      </c>
      <c r="K1387" s="28" t="n">
        <v>41.7</v>
      </c>
      <c r="L1387" s="28" t="n">
        <v>12</v>
      </c>
      <c r="M1387" s="26" t="s">
        <v>199</v>
      </c>
      <c r="N1387" s="26" t="n">
        <v>36</v>
      </c>
      <c r="O1387" s="26" t="s">
        <v>6322</v>
      </c>
      <c r="P1387" s="26" t="s">
        <v>6323</v>
      </c>
      <c r="Q1387" s="26" t="s">
        <v>252</v>
      </c>
      <c r="R1387" s="26" t="s">
        <v>171</v>
      </c>
      <c r="S1387" s="26" t="s">
        <v>253</v>
      </c>
      <c r="T1387" s="27" t="n">
        <v>45992</v>
      </c>
      <c r="U1387" s="26" t="n">
        <v>2026</v>
      </c>
      <c r="V1387" s="26"/>
    </row>
    <row r="1388" customFormat="false" ht="15" hidden="false" customHeight="true" outlineLevel="0" collapsed="false">
      <c r="A1388" s="29" t="s">
        <v>6324</v>
      </c>
      <c r="B1388" s="29" t="n">
        <v>1384</v>
      </c>
      <c r="C1388" s="29" t="s">
        <v>1000</v>
      </c>
      <c r="D1388" s="29" t="s">
        <v>701</v>
      </c>
      <c r="E1388" s="29" t="s">
        <v>188</v>
      </c>
      <c r="F1388" s="29"/>
      <c r="G1388" s="30" t="n">
        <v>45442</v>
      </c>
      <c r="H1388" s="29" t="s">
        <v>177</v>
      </c>
      <c r="I1388" s="29" t="s">
        <v>4481</v>
      </c>
      <c r="J1388" s="29" t="s">
        <v>270</v>
      </c>
      <c r="K1388" s="31" t="n">
        <v>54.6</v>
      </c>
      <c r="L1388" s="31" t="n">
        <v>15.5</v>
      </c>
      <c r="M1388" s="29" t="s">
        <v>179</v>
      </c>
      <c r="N1388" s="29" t="n">
        <v>36</v>
      </c>
      <c r="O1388" s="29" t="s">
        <v>6325</v>
      </c>
      <c r="P1388" s="29"/>
      <c r="Q1388" s="29" t="s">
        <v>202</v>
      </c>
      <c r="R1388" s="29" t="s">
        <v>171</v>
      </c>
      <c r="S1388" s="29" t="s">
        <v>203</v>
      </c>
      <c r="T1388" s="30" t="n">
        <v>45997</v>
      </c>
      <c r="U1388" s="29" t="n">
        <v>2026</v>
      </c>
      <c r="V1388" s="29"/>
    </row>
    <row r="1389" customFormat="false" ht="15" hidden="false" customHeight="true" outlineLevel="0" collapsed="false">
      <c r="A1389" s="26" t="s">
        <v>6326</v>
      </c>
      <c r="B1389" s="26" t="n">
        <v>1385</v>
      </c>
      <c r="C1389" s="26" t="s">
        <v>193</v>
      </c>
      <c r="D1389" s="26" t="s">
        <v>394</v>
      </c>
      <c r="E1389" s="26" t="s">
        <v>267</v>
      </c>
      <c r="F1389" s="26" t="s">
        <v>5600</v>
      </c>
      <c r="G1389" s="27" t="n">
        <v>45443</v>
      </c>
      <c r="H1389" s="26" t="s">
        <v>177</v>
      </c>
      <c r="I1389" s="26" t="s">
        <v>2608</v>
      </c>
      <c r="J1389" s="26" t="s">
        <v>383</v>
      </c>
      <c r="K1389" s="28" t="n">
        <v>47.1</v>
      </c>
      <c r="L1389" s="28" t="n">
        <v>16.5</v>
      </c>
      <c r="M1389" s="26" t="s">
        <v>167</v>
      </c>
      <c r="N1389" s="26" t="n">
        <v>32</v>
      </c>
      <c r="O1389" s="26" t="s">
        <v>6327</v>
      </c>
      <c r="P1389" s="26" t="s">
        <v>6328</v>
      </c>
      <c r="Q1389" s="26" t="s">
        <v>299</v>
      </c>
      <c r="R1389" s="26" t="s">
        <v>171</v>
      </c>
      <c r="S1389" s="26" t="s">
        <v>300</v>
      </c>
      <c r="T1389" s="27" t="n">
        <v>46011</v>
      </c>
      <c r="U1389" s="26" t="n">
        <v>2026</v>
      </c>
      <c r="V1389" s="26"/>
    </row>
    <row r="1390" customFormat="false" ht="15" hidden="false" customHeight="true" outlineLevel="0" collapsed="false">
      <c r="A1390" s="29" t="s">
        <v>6329</v>
      </c>
      <c r="B1390" s="29" t="n">
        <v>1386</v>
      </c>
      <c r="C1390" s="29" t="s">
        <v>6330</v>
      </c>
      <c r="D1390" s="29" t="s">
        <v>569</v>
      </c>
      <c r="E1390" s="29" t="s">
        <v>188</v>
      </c>
      <c r="F1390" s="29"/>
      <c r="G1390" s="30" t="n">
        <v>45443</v>
      </c>
      <c r="H1390" s="29" t="s">
        <v>295</v>
      </c>
      <c r="I1390" s="29" t="s">
        <v>526</v>
      </c>
      <c r="J1390" s="29" t="s">
        <v>229</v>
      </c>
      <c r="K1390" s="31" t="n">
        <v>32.6</v>
      </c>
      <c r="L1390" s="31" t="n">
        <v>9.8</v>
      </c>
      <c r="M1390" s="29" t="s">
        <v>276</v>
      </c>
      <c r="N1390" s="29" t="n">
        <v>24</v>
      </c>
      <c r="O1390" s="29" t="s">
        <v>6331</v>
      </c>
      <c r="P1390" s="29" t="s">
        <v>6332</v>
      </c>
      <c r="Q1390" s="29" t="s">
        <v>182</v>
      </c>
      <c r="R1390" s="29" t="s">
        <v>183</v>
      </c>
      <c r="S1390" s="29" t="s">
        <v>184</v>
      </c>
      <c r="T1390" s="30" t="n">
        <v>46001</v>
      </c>
      <c r="U1390" s="29" t="n">
        <v>2026</v>
      </c>
      <c r="V1390" s="29"/>
    </row>
    <row r="1391" customFormat="false" ht="15" hidden="false" customHeight="true" outlineLevel="0" collapsed="false">
      <c r="A1391" s="26" t="s">
        <v>6333</v>
      </c>
      <c r="B1391" s="26" t="n">
        <v>1387</v>
      </c>
      <c r="C1391" s="26" t="s">
        <v>1242</v>
      </c>
      <c r="D1391" s="26" t="s">
        <v>660</v>
      </c>
      <c r="E1391" s="26" t="s">
        <v>188</v>
      </c>
      <c r="F1391" s="26"/>
      <c r="G1391" s="27" t="n">
        <v>45443</v>
      </c>
      <c r="H1391" s="26" t="s">
        <v>177</v>
      </c>
      <c r="I1391" s="26" t="s">
        <v>1960</v>
      </c>
      <c r="J1391" s="26" t="s">
        <v>208</v>
      </c>
      <c r="K1391" s="28" t="n">
        <v>41.9</v>
      </c>
      <c r="L1391" s="28" t="n">
        <v>13.2</v>
      </c>
      <c r="M1391" s="26" t="s">
        <v>179</v>
      </c>
      <c r="N1391" s="26" t="n">
        <v>45</v>
      </c>
      <c r="O1391" s="26" t="s">
        <v>6334</v>
      </c>
      <c r="P1391" s="26" t="s">
        <v>6335</v>
      </c>
      <c r="Q1391" s="26" t="s">
        <v>252</v>
      </c>
      <c r="R1391" s="26" t="s">
        <v>171</v>
      </c>
      <c r="S1391" s="26" t="s">
        <v>253</v>
      </c>
      <c r="T1391" s="27" t="n">
        <v>45995</v>
      </c>
      <c r="U1391" s="26" t="n">
        <v>2026</v>
      </c>
      <c r="V1391" s="26"/>
    </row>
    <row r="1392" customFormat="false" ht="15" hidden="false" customHeight="true" outlineLevel="0" collapsed="false">
      <c r="A1392" s="29" t="s">
        <v>6336</v>
      </c>
      <c r="B1392" s="29" t="n">
        <v>1388</v>
      </c>
      <c r="C1392" s="29" t="s">
        <v>4495</v>
      </c>
      <c r="D1392" s="29" t="s">
        <v>216</v>
      </c>
      <c r="E1392" s="29" t="s">
        <v>188</v>
      </c>
      <c r="F1392" s="29"/>
      <c r="G1392" s="30" t="n">
        <v>45443</v>
      </c>
      <c r="H1392" s="29" t="s">
        <v>177</v>
      </c>
      <c r="I1392" s="29" t="s">
        <v>3273</v>
      </c>
      <c r="J1392" s="29" t="s">
        <v>270</v>
      </c>
      <c r="K1392" s="31" t="n">
        <v>49.7</v>
      </c>
      <c r="L1392" s="31" t="n">
        <v>15.4</v>
      </c>
      <c r="M1392" s="29" t="s">
        <v>209</v>
      </c>
      <c r="N1392" s="29" t="n">
        <v>40</v>
      </c>
      <c r="O1392" s="29" t="s">
        <v>6337</v>
      </c>
      <c r="P1392" s="29" t="s">
        <v>6338</v>
      </c>
      <c r="Q1392" s="29" t="s">
        <v>212</v>
      </c>
      <c r="R1392" s="29" t="s">
        <v>171</v>
      </c>
      <c r="S1392" s="29" t="s">
        <v>213</v>
      </c>
      <c r="T1392" s="30" t="n">
        <v>46007</v>
      </c>
      <c r="U1392" s="29" t="n">
        <v>2026</v>
      </c>
      <c r="V1392" s="29"/>
    </row>
    <row r="1393" customFormat="false" ht="15" hidden="false" customHeight="true" outlineLevel="0" collapsed="false">
      <c r="A1393" s="26" t="s">
        <v>6339</v>
      </c>
      <c r="B1393" s="26" t="n">
        <v>1389</v>
      </c>
      <c r="C1393" s="26" t="s">
        <v>3675</v>
      </c>
      <c r="D1393" s="26" t="s">
        <v>582</v>
      </c>
      <c r="E1393" s="26" t="s">
        <v>206</v>
      </c>
      <c r="F1393" s="26"/>
      <c r="G1393" s="27" t="n">
        <v>45444</v>
      </c>
      <c r="H1393" s="26" t="s">
        <v>177</v>
      </c>
      <c r="I1393" s="26" t="s">
        <v>6340</v>
      </c>
      <c r="J1393" s="26" t="s">
        <v>322</v>
      </c>
      <c r="K1393" s="28" t="n">
        <v>48</v>
      </c>
      <c r="L1393" s="28" t="n">
        <v>13.7</v>
      </c>
      <c r="M1393" s="26" t="s">
        <v>199</v>
      </c>
      <c r="N1393" s="26" t="n">
        <v>40</v>
      </c>
      <c r="O1393" s="26" t="s">
        <v>6341</v>
      </c>
      <c r="P1393" s="26" t="s">
        <v>6342</v>
      </c>
      <c r="Q1393" s="26" t="s">
        <v>202</v>
      </c>
      <c r="R1393" s="26" t="s">
        <v>171</v>
      </c>
      <c r="S1393" s="26" t="s">
        <v>203</v>
      </c>
      <c r="T1393" s="27" t="n">
        <v>45999</v>
      </c>
      <c r="U1393" s="26" t="n">
        <v>2026</v>
      </c>
      <c r="V1393" s="26"/>
    </row>
    <row r="1394" customFormat="false" ht="15" hidden="false" customHeight="true" outlineLevel="0" collapsed="false">
      <c r="A1394" s="29" t="s">
        <v>6343</v>
      </c>
      <c r="B1394" s="29" t="n">
        <v>1390</v>
      </c>
      <c r="C1394" s="29" t="s">
        <v>648</v>
      </c>
      <c r="D1394" s="29" t="s">
        <v>5803</v>
      </c>
      <c r="E1394" s="29" t="s">
        <v>195</v>
      </c>
      <c r="F1394" s="29" t="s">
        <v>2496</v>
      </c>
      <c r="G1394" s="30" t="n">
        <v>45445</v>
      </c>
      <c r="H1394" s="29" t="s">
        <v>177</v>
      </c>
      <c r="I1394" s="29" t="s">
        <v>2896</v>
      </c>
      <c r="J1394" s="29" t="s">
        <v>322</v>
      </c>
      <c r="K1394" s="31" t="n">
        <v>55.4</v>
      </c>
      <c r="L1394" s="31" t="n">
        <v>16.9</v>
      </c>
      <c r="M1394" s="29" t="s">
        <v>179</v>
      </c>
      <c r="N1394" s="29" t="n">
        <v>45</v>
      </c>
      <c r="O1394" s="29" t="s">
        <v>1897</v>
      </c>
      <c r="P1394" s="29" t="s">
        <v>6344</v>
      </c>
      <c r="Q1394" s="29" t="s">
        <v>330</v>
      </c>
      <c r="R1394" s="29" t="s">
        <v>171</v>
      </c>
      <c r="S1394" s="29" t="s">
        <v>331</v>
      </c>
      <c r="T1394" s="30" t="n">
        <v>46015</v>
      </c>
      <c r="U1394" s="29" t="n">
        <v>2026</v>
      </c>
      <c r="V1394" s="29"/>
    </row>
    <row r="1395" customFormat="false" ht="15" hidden="false" customHeight="true" outlineLevel="0" collapsed="false">
      <c r="A1395" s="26" t="s">
        <v>6345</v>
      </c>
      <c r="B1395" s="26" t="n">
        <v>1391</v>
      </c>
      <c r="C1395" s="26" t="s">
        <v>1435</v>
      </c>
      <c r="D1395" s="26" t="s">
        <v>1406</v>
      </c>
      <c r="E1395" s="26" t="s">
        <v>267</v>
      </c>
      <c r="F1395" s="26" t="s">
        <v>6346</v>
      </c>
      <c r="G1395" s="27" t="n">
        <v>45445</v>
      </c>
      <c r="H1395" s="26" t="s">
        <v>177</v>
      </c>
      <c r="I1395" s="26" t="s">
        <v>2741</v>
      </c>
      <c r="J1395" s="26" t="s">
        <v>248</v>
      </c>
      <c r="K1395" s="28" t="n">
        <v>53.7</v>
      </c>
      <c r="L1395" s="28" t="n">
        <v>19</v>
      </c>
      <c r="M1395" s="26" t="s">
        <v>209</v>
      </c>
      <c r="N1395" s="26" t="n">
        <v>28</v>
      </c>
      <c r="O1395" s="26" t="s">
        <v>6347</v>
      </c>
      <c r="P1395" s="26" t="s">
        <v>6348</v>
      </c>
      <c r="Q1395" s="26" t="s">
        <v>212</v>
      </c>
      <c r="R1395" s="26" t="s">
        <v>171</v>
      </c>
      <c r="S1395" s="26" t="s">
        <v>213</v>
      </c>
      <c r="T1395" s="27" t="n">
        <v>46002</v>
      </c>
      <c r="U1395" s="26" t="n">
        <v>2026</v>
      </c>
      <c r="V1395" s="26"/>
    </row>
    <row r="1396" customFormat="false" ht="15" hidden="false" customHeight="true" outlineLevel="0" collapsed="false">
      <c r="A1396" s="29" t="s">
        <v>6349</v>
      </c>
      <c r="B1396" s="29" t="n">
        <v>1392</v>
      </c>
      <c r="C1396" s="29" t="s">
        <v>160</v>
      </c>
      <c r="D1396" s="29" t="s">
        <v>582</v>
      </c>
      <c r="E1396" s="29" t="s">
        <v>188</v>
      </c>
      <c r="F1396" s="29"/>
      <c r="G1396" s="30" t="n">
        <v>45445</v>
      </c>
      <c r="H1396" s="29" t="s">
        <v>177</v>
      </c>
      <c r="I1396" s="29" t="s">
        <v>228</v>
      </c>
      <c r="J1396" s="29" t="s">
        <v>198</v>
      </c>
      <c r="K1396" s="31" t="n">
        <v>53.4</v>
      </c>
      <c r="L1396" s="31" t="n">
        <v>16.5</v>
      </c>
      <c r="M1396" s="29" t="s">
        <v>209</v>
      </c>
      <c r="N1396" s="29" t="n">
        <v>40</v>
      </c>
      <c r="O1396" s="29" t="s">
        <v>6350</v>
      </c>
      <c r="P1396" s="29" t="s">
        <v>6351</v>
      </c>
      <c r="Q1396" s="29" t="s">
        <v>170</v>
      </c>
      <c r="R1396" s="29" t="s">
        <v>171</v>
      </c>
      <c r="S1396" s="29" t="s">
        <v>172</v>
      </c>
      <c r="T1396" s="30" t="n">
        <v>45998</v>
      </c>
      <c r="U1396" s="29" t="n">
        <v>2026</v>
      </c>
      <c r="V1396" s="29"/>
    </row>
    <row r="1397" customFormat="false" ht="15" hidden="false" customHeight="true" outlineLevel="0" collapsed="false">
      <c r="A1397" s="26" t="s">
        <v>6352</v>
      </c>
      <c r="B1397" s="26" t="n">
        <v>1393</v>
      </c>
      <c r="C1397" s="26" t="s">
        <v>464</v>
      </c>
      <c r="D1397" s="26" t="s">
        <v>816</v>
      </c>
      <c r="E1397" s="26" t="s">
        <v>206</v>
      </c>
      <c r="F1397" s="26"/>
      <c r="G1397" s="27" t="n">
        <v>45446</v>
      </c>
      <c r="H1397" s="26" t="s">
        <v>177</v>
      </c>
      <c r="I1397" s="26" t="s">
        <v>620</v>
      </c>
      <c r="J1397" s="26" t="s">
        <v>208</v>
      </c>
      <c r="K1397" s="28" t="n">
        <v>26.2</v>
      </c>
      <c r="L1397" s="28" t="n">
        <v>8.2</v>
      </c>
      <c r="M1397" s="26" t="s">
        <v>199</v>
      </c>
      <c r="N1397" s="26" t="n">
        <v>36</v>
      </c>
      <c r="O1397" s="26" t="s">
        <v>6353</v>
      </c>
      <c r="P1397" s="26" t="s">
        <v>6354</v>
      </c>
      <c r="Q1397" s="26" t="s">
        <v>240</v>
      </c>
      <c r="R1397" s="26" t="s">
        <v>171</v>
      </c>
      <c r="S1397" s="26" t="s">
        <v>241</v>
      </c>
      <c r="T1397" s="27" t="n">
        <v>45996</v>
      </c>
      <c r="U1397" s="26" t="n">
        <v>2026</v>
      </c>
      <c r="V1397" s="26"/>
    </row>
    <row r="1398" customFormat="false" ht="15" hidden="false" customHeight="true" outlineLevel="0" collapsed="false">
      <c r="A1398" s="29" t="s">
        <v>6355</v>
      </c>
      <c r="B1398" s="29" t="n">
        <v>1394</v>
      </c>
      <c r="C1398" s="29" t="s">
        <v>1439</v>
      </c>
      <c r="D1398" s="29" t="s">
        <v>897</v>
      </c>
      <c r="E1398" s="29" t="s">
        <v>188</v>
      </c>
      <c r="F1398" s="29"/>
      <c r="G1398" s="30" t="n">
        <v>45446</v>
      </c>
      <c r="H1398" s="29" t="s">
        <v>177</v>
      </c>
      <c r="I1398" s="29" t="s">
        <v>679</v>
      </c>
      <c r="J1398" s="29" t="s">
        <v>218</v>
      </c>
      <c r="K1398" s="31" t="n">
        <v>25.6</v>
      </c>
      <c r="L1398" s="31" t="n">
        <v>8.9</v>
      </c>
      <c r="M1398" s="29" t="s">
        <v>209</v>
      </c>
      <c r="N1398" s="29" t="n">
        <v>32</v>
      </c>
      <c r="O1398" s="29" t="s">
        <v>6356</v>
      </c>
      <c r="P1398" s="29" t="s">
        <v>6357</v>
      </c>
      <c r="Q1398" s="29" t="s">
        <v>232</v>
      </c>
      <c r="R1398" s="29" t="s">
        <v>183</v>
      </c>
      <c r="S1398" s="29" t="s">
        <v>233</v>
      </c>
      <c r="T1398" s="30" t="n">
        <v>45994</v>
      </c>
      <c r="U1398" s="29" t="n">
        <v>2026</v>
      </c>
      <c r="V1398" s="29"/>
    </row>
    <row r="1399" customFormat="false" ht="15" hidden="false" customHeight="true" outlineLevel="0" collapsed="false">
      <c r="A1399" s="26" t="s">
        <v>6358</v>
      </c>
      <c r="B1399" s="26" t="n">
        <v>1395</v>
      </c>
      <c r="C1399" s="26" t="s">
        <v>5366</v>
      </c>
      <c r="D1399" s="26" t="s">
        <v>660</v>
      </c>
      <c r="E1399" s="26" t="s">
        <v>188</v>
      </c>
      <c r="F1399" s="26"/>
      <c r="G1399" s="27" t="n">
        <v>45447</v>
      </c>
      <c r="H1399" s="26" t="s">
        <v>177</v>
      </c>
      <c r="I1399" s="26" t="s">
        <v>2470</v>
      </c>
      <c r="J1399" s="26" t="s">
        <v>229</v>
      </c>
      <c r="K1399" s="28" t="n">
        <v>24.9</v>
      </c>
      <c r="L1399" s="28" t="n">
        <v>7.7</v>
      </c>
      <c r="M1399" s="26" t="s">
        <v>209</v>
      </c>
      <c r="N1399" s="26" t="n">
        <v>40</v>
      </c>
      <c r="O1399" s="26" t="s">
        <v>6359</v>
      </c>
      <c r="P1399" s="26" t="s">
        <v>6360</v>
      </c>
      <c r="Q1399" s="26" t="s">
        <v>252</v>
      </c>
      <c r="R1399" s="26" t="s">
        <v>171</v>
      </c>
      <c r="S1399" s="26" t="s">
        <v>253</v>
      </c>
      <c r="T1399" s="27" t="n">
        <v>46019</v>
      </c>
      <c r="U1399" s="26" t="n">
        <v>2026</v>
      </c>
      <c r="V1399" s="26"/>
    </row>
    <row r="1400" customFormat="false" ht="15" hidden="false" customHeight="true" outlineLevel="0" collapsed="false">
      <c r="A1400" s="29" t="s">
        <v>6361</v>
      </c>
      <c r="B1400" s="29" t="n">
        <v>1396</v>
      </c>
      <c r="C1400" s="29" t="s">
        <v>5199</v>
      </c>
      <c r="D1400" s="29" t="s">
        <v>3101</v>
      </c>
      <c r="E1400" s="29" t="s">
        <v>226</v>
      </c>
      <c r="F1400" s="29" t="s">
        <v>6362</v>
      </c>
      <c r="G1400" s="30" t="n">
        <v>45448</v>
      </c>
      <c r="H1400" s="29" t="s">
        <v>295</v>
      </c>
      <c r="I1400" s="29" t="s">
        <v>1960</v>
      </c>
      <c r="J1400" s="29" t="s">
        <v>270</v>
      </c>
      <c r="K1400" s="31" t="n">
        <v>56.2</v>
      </c>
      <c r="L1400" s="31" t="n">
        <v>18</v>
      </c>
      <c r="M1400" s="29" t="s">
        <v>209</v>
      </c>
      <c r="N1400" s="29" t="n">
        <v>24</v>
      </c>
      <c r="O1400" s="29" t="s">
        <v>3875</v>
      </c>
      <c r="P1400" s="29" t="s">
        <v>6363</v>
      </c>
      <c r="Q1400" s="29" t="s">
        <v>212</v>
      </c>
      <c r="R1400" s="29" t="s">
        <v>171</v>
      </c>
      <c r="S1400" s="29" t="s">
        <v>213</v>
      </c>
      <c r="T1400" s="30" t="n">
        <v>46003</v>
      </c>
      <c r="U1400" s="29" t="n">
        <v>2026</v>
      </c>
      <c r="V1400" s="29"/>
    </row>
    <row r="1401" customFormat="false" ht="15" hidden="false" customHeight="true" outlineLevel="0" collapsed="false">
      <c r="A1401" s="26" t="s">
        <v>6364</v>
      </c>
      <c r="B1401" s="26" t="n">
        <v>1397</v>
      </c>
      <c r="C1401" s="26" t="s">
        <v>5946</v>
      </c>
      <c r="D1401" s="26" t="s">
        <v>6365</v>
      </c>
      <c r="E1401" s="26" t="s">
        <v>267</v>
      </c>
      <c r="F1401" s="26" t="s">
        <v>6366</v>
      </c>
      <c r="G1401" s="27" t="n">
        <v>45448</v>
      </c>
      <c r="H1401" s="26" t="s">
        <v>295</v>
      </c>
      <c r="I1401" s="26" t="s">
        <v>2024</v>
      </c>
      <c r="J1401" s="26" t="s">
        <v>270</v>
      </c>
      <c r="K1401" s="28" t="n">
        <v>54</v>
      </c>
      <c r="L1401" s="28" t="n">
        <v>16.7</v>
      </c>
      <c r="M1401" s="26" t="s">
        <v>167</v>
      </c>
      <c r="N1401" s="26" t="n">
        <v>50</v>
      </c>
      <c r="O1401" s="26" t="s">
        <v>6367</v>
      </c>
      <c r="P1401" s="26" t="s">
        <v>6368</v>
      </c>
      <c r="Q1401" s="26" t="s">
        <v>461</v>
      </c>
      <c r="R1401" s="26" t="s">
        <v>183</v>
      </c>
      <c r="S1401" s="26" t="s">
        <v>462</v>
      </c>
      <c r="T1401" s="27" t="n">
        <v>46009</v>
      </c>
      <c r="U1401" s="26" t="n">
        <v>2026</v>
      </c>
      <c r="V1401" s="26"/>
    </row>
    <row r="1402" customFormat="false" ht="15" hidden="false" customHeight="true" outlineLevel="0" collapsed="false">
      <c r="A1402" s="29" t="s">
        <v>6369</v>
      </c>
      <c r="B1402" s="29" t="n">
        <v>1398</v>
      </c>
      <c r="C1402" s="29" t="s">
        <v>829</v>
      </c>
      <c r="D1402" s="29" t="s">
        <v>1252</v>
      </c>
      <c r="E1402" s="29" t="s">
        <v>206</v>
      </c>
      <c r="F1402" s="29"/>
      <c r="G1402" s="30" t="n">
        <v>45448</v>
      </c>
      <c r="H1402" s="29" t="s">
        <v>177</v>
      </c>
      <c r="I1402" s="29" t="s">
        <v>5654</v>
      </c>
      <c r="J1402" s="29" t="s">
        <v>248</v>
      </c>
      <c r="K1402" s="31" t="n">
        <v>42.9</v>
      </c>
      <c r="L1402" s="31" t="n">
        <v>14</v>
      </c>
      <c r="M1402" s="29" t="s">
        <v>179</v>
      </c>
      <c r="N1402" s="29" t="n">
        <v>24</v>
      </c>
      <c r="O1402" s="29" t="s">
        <v>6370</v>
      </c>
      <c r="P1402" s="29" t="s">
        <v>6371</v>
      </c>
      <c r="Q1402" s="29" t="s">
        <v>240</v>
      </c>
      <c r="R1402" s="29" t="s">
        <v>171</v>
      </c>
      <c r="S1402" s="29" t="s">
        <v>241</v>
      </c>
      <c r="T1402" s="30" t="n">
        <v>46009</v>
      </c>
      <c r="U1402" s="29" t="n">
        <v>2026</v>
      </c>
      <c r="V1402" s="29"/>
    </row>
    <row r="1403" customFormat="false" ht="15" hidden="false" customHeight="true" outlineLevel="0" collapsed="false">
      <c r="A1403" s="26" t="s">
        <v>6372</v>
      </c>
      <c r="B1403" s="26" t="n">
        <v>1399</v>
      </c>
      <c r="C1403" s="26" t="s">
        <v>6373</v>
      </c>
      <c r="D1403" s="26" t="s">
        <v>362</v>
      </c>
      <c r="E1403" s="26" t="s">
        <v>188</v>
      </c>
      <c r="F1403" s="26"/>
      <c r="G1403" s="27" t="n">
        <v>45449</v>
      </c>
      <c r="H1403" s="26" t="s">
        <v>177</v>
      </c>
      <c r="I1403" s="26" t="s">
        <v>492</v>
      </c>
      <c r="J1403" s="26" t="s">
        <v>198</v>
      </c>
      <c r="K1403" s="28" t="n">
        <v>26.3</v>
      </c>
      <c r="L1403" s="28" t="n">
        <v>8.3</v>
      </c>
      <c r="M1403" s="26" t="s">
        <v>179</v>
      </c>
      <c r="N1403" s="26" t="n">
        <v>28</v>
      </c>
      <c r="O1403" s="26" t="s">
        <v>6374</v>
      </c>
      <c r="P1403" s="26" t="s">
        <v>6375</v>
      </c>
      <c r="Q1403" s="26" t="s">
        <v>461</v>
      </c>
      <c r="R1403" s="26" t="s">
        <v>183</v>
      </c>
      <c r="S1403" s="26" t="s">
        <v>462</v>
      </c>
      <c r="T1403" s="27" t="n">
        <v>46010</v>
      </c>
      <c r="U1403" s="26" t="n">
        <v>2026</v>
      </c>
      <c r="V1403" s="26"/>
    </row>
    <row r="1404" customFormat="false" ht="15" hidden="false" customHeight="true" outlineLevel="0" collapsed="false">
      <c r="A1404" s="29" t="s">
        <v>6376</v>
      </c>
      <c r="B1404" s="29" t="n">
        <v>1400</v>
      </c>
      <c r="C1404" s="29" t="s">
        <v>537</v>
      </c>
      <c r="D1404" s="29" t="s">
        <v>4910</v>
      </c>
      <c r="E1404" s="29" t="s">
        <v>311</v>
      </c>
      <c r="F1404" s="29" t="s">
        <v>1523</v>
      </c>
      <c r="G1404" s="30" t="n">
        <v>45449</v>
      </c>
      <c r="H1404" s="29" t="s">
        <v>177</v>
      </c>
      <c r="I1404" s="29" t="s">
        <v>4424</v>
      </c>
      <c r="J1404" s="29" t="s">
        <v>208</v>
      </c>
      <c r="K1404" s="31" t="n">
        <v>50.2</v>
      </c>
      <c r="L1404" s="31" t="n">
        <v>17.9</v>
      </c>
      <c r="M1404" s="29" t="s">
        <v>249</v>
      </c>
      <c r="N1404" s="29" t="n">
        <v>45</v>
      </c>
      <c r="O1404" s="29" t="s">
        <v>3734</v>
      </c>
      <c r="P1404" s="29" t="s">
        <v>6377</v>
      </c>
      <c r="Q1404" s="29" t="s">
        <v>330</v>
      </c>
      <c r="R1404" s="29" t="s">
        <v>171</v>
      </c>
      <c r="S1404" s="29" t="s">
        <v>331</v>
      </c>
      <c r="T1404" s="30" t="n">
        <v>46000</v>
      </c>
      <c r="U1404" s="29" t="n">
        <v>2026</v>
      </c>
      <c r="V1404" s="29"/>
    </row>
    <row r="1405" customFormat="false" ht="15" hidden="false" customHeight="true" outlineLevel="0" collapsed="false">
      <c r="A1405" s="26" t="s">
        <v>6378</v>
      </c>
      <c r="B1405" s="26" t="n">
        <v>1401</v>
      </c>
      <c r="C1405" s="26" t="s">
        <v>6379</v>
      </c>
      <c r="D1405" s="26" t="s">
        <v>1642</v>
      </c>
      <c r="E1405" s="26" t="s">
        <v>188</v>
      </c>
      <c r="F1405" s="26"/>
      <c r="G1405" s="27" t="n">
        <v>45450</v>
      </c>
      <c r="H1405" s="26" t="s">
        <v>164</v>
      </c>
      <c r="I1405" s="26" t="s">
        <v>6380</v>
      </c>
      <c r="J1405" s="26" t="s">
        <v>208</v>
      </c>
      <c r="K1405" s="28" t="n">
        <v>31.7</v>
      </c>
      <c r="L1405" s="28" t="n">
        <v>10.9</v>
      </c>
      <c r="M1405" s="26" t="s">
        <v>167</v>
      </c>
      <c r="N1405" s="26" t="n">
        <v>40</v>
      </c>
      <c r="O1405" s="26" t="s">
        <v>6381</v>
      </c>
      <c r="P1405" s="26" t="s">
        <v>6382</v>
      </c>
      <c r="Q1405" s="26" t="s">
        <v>202</v>
      </c>
      <c r="R1405" s="26" t="s">
        <v>171</v>
      </c>
      <c r="S1405" s="26" t="s">
        <v>203</v>
      </c>
      <c r="T1405" s="26"/>
      <c r="U1405" s="26" t="n">
        <v>2023</v>
      </c>
      <c r="V1405" s="26"/>
    </row>
    <row r="1406" customFormat="false" ht="15" hidden="false" customHeight="true" outlineLevel="0" collapsed="false">
      <c r="A1406" s="29" t="s">
        <v>6383</v>
      </c>
      <c r="B1406" s="29" t="n">
        <v>1402</v>
      </c>
      <c r="C1406" s="29" t="s">
        <v>2754</v>
      </c>
      <c r="D1406" s="29" t="s">
        <v>1274</v>
      </c>
      <c r="E1406" s="29" t="s">
        <v>206</v>
      </c>
      <c r="F1406" s="29"/>
      <c r="G1406" s="30" t="n">
        <v>45451</v>
      </c>
      <c r="H1406" s="29" t="s">
        <v>177</v>
      </c>
      <c r="I1406" s="29" t="s">
        <v>3569</v>
      </c>
      <c r="J1406" s="29" t="s">
        <v>208</v>
      </c>
      <c r="K1406" s="31" t="n">
        <v>60.2</v>
      </c>
      <c r="L1406" s="31" t="n">
        <v>20.8</v>
      </c>
      <c r="M1406" s="29" t="s">
        <v>179</v>
      </c>
      <c r="N1406" s="29" t="n">
        <v>36</v>
      </c>
      <c r="O1406" s="29" t="s">
        <v>6384</v>
      </c>
      <c r="P1406" s="29" t="s">
        <v>6385</v>
      </c>
      <c r="Q1406" s="29" t="s">
        <v>221</v>
      </c>
      <c r="R1406" s="29" t="s">
        <v>183</v>
      </c>
      <c r="S1406" s="29" t="s">
        <v>222</v>
      </c>
      <c r="T1406" s="30" t="n">
        <v>46012</v>
      </c>
      <c r="U1406" s="29" t="n">
        <v>2026</v>
      </c>
      <c r="V1406" s="29"/>
    </row>
    <row r="1407" customFormat="false" ht="15" hidden="false" customHeight="true" outlineLevel="0" collapsed="false">
      <c r="A1407" s="26" t="s">
        <v>6386</v>
      </c>
      <c r="B1407" s="26" t="n">
        <v>1403</v>
      </c>
      <c r="C1407" s="26" t="s">
        <v>1840</v>
      </c>
      <c r="D1407" s="26" t="s">
        <v>5610</v>
      </c>
      <c r="E1407" s="26" t="s">
        <v>188</v>
      </c>
      <c r="F1407" s="26"/>
      <c r="G1407" s="27" t="n">
        <v>45451</v>
      </c>
      <c r="H1407" s="26" t="s">
        <v>177</v>
      </c>
      <c r="I1407" s="26" t="s">
        <v>1259</v>
      </c>
      <c r="J1407" s="26" t="s">
        <v>198</v>
      </c>
      <c r="K1407" s="28" t="n">
        <v>39.5</v>
      </c>
      <c r="L1407" s="28" t="n">
        <v>13.1</v>
      </c>
      <c r="M1407" s="26" t="s">
        <v>179</v>
      </c>
      <c r="N1407" s="26" t="n">
        <v>45</v>
      </c>
      <c r="O1407" s="26" t="s">
        <v>6387</v>
      </c>
      <c r="P1407" s="26" t="s">
        <v>6388</v>
      </c>
      <c r="Q1407" s="26" t="s">
        <v>212</v>
      </c>
      <c r="R1407" s="26" t="s">
        <v>171</v>
      </c>
      <c r="S1407" s="26" t="s">
        <v>213</v>
      </c>
      <c r="T1407" s="27" t="n">
        <v>45993</v>
      </c>
      <c r="U1407" s="26" t="n">
        <v>2026</v>
      </c>
      <c r="V1407" s="26"/>
    </row>
    <row r="1408" customFormat="false" ht="15" hidden="false" customHeight="true" outlineLevel="0" collapsed="false">
      <c r="A1408" s="29" t="s">
        <v>6389</v>
      </c>
      <c r="B1408" s="29" t="n">
        <v>1404</v>
      </c>
      <c r="C1408" s="29" t="s">
        <v>1937</v>
      </c>
      <c r="D1408" s="29" t="s">
        <v>4833</v>
      </c>
      <c r="E1408" s="29" t="s">
        <v>206</v>
      </c>
      <c r="F1408" s="29"/>
      <c r="G1408" s="30" t="n">
        <v>45452</v>
      </c>
      <c r="H1408" s="29" t="s">
        <v>177</v>
      </c>
      <c r="I1408" s="29" t="s">
        <v>545</v>
      </c>
      <c r="J1408" s="29" t="s">
        <v>322</v>
      </c>
      <c r="K1408" s="31" t="n">
        <v>44.8</v>
      </c>
      <c r="L1408" s="31" t="n">
        <v>14.8</v>
      </c>
      <c r="M1408" s="29" t="s">
        <v>199</v>
      </c>
      <c r="N1408" s="29" t="n">
        <v>28</v>
      </c>
      <c r="O1408" s="29" t="s">
        <v>6390</v>
      </c>
      <c r="P1408" s="29" t="s">
        <v>6391</v>
      </c>
      <c r="Q1408" s="29" t="s">
        <v>202</v>
      </c>
      <c r="R1408" s="29" t="s">
        <v>171</v>
      </c>
      <c r="S1408" s="29" t="s">
        <v>203</v>
      </c>
      <c r="T1408" s="30" t="n">
        <v>46007</v>
      </c>
      <c r="U1408" s="29" t="n">
        <v>2026</v>
      </c>
      <c r="V1408" s="29"/>
    </row>
    <row r="1409" customFormat="false" ht="15" hidden="false" customHeight="true" outlineLevel="0" collapsed="false">
      <c r="A1409" s="26" t="s">
        <v>6392</v>
      </c>
      <c r="B1409" s="26" t="n">
        <v>1405</v>
      </c>
      <c r="C1409" s="26" t="s">
        <v>939</v>
      </c>
      <c r="D1409" s="26" t="s">
        <v>6393</v>
      </c>
      <c r="E1409" s="26" t="s">
        <v>245</v>
      </c>
      <c r="F1409" s="26" t="s">
        <v>4791</v>
      </c>
      <c r="G1409" s="27" t="n">
        <v>45453</v>
      </c>
      <c r="H1409" s="26" t="s">
        <v>177</v>
      </c>
      <c r="I1409" s="26" t="s">
        <v>4308</v>
      </c>
      <c r="J1409" s="26" t="s">
        <v>229</v>
      </c>
      <c r="K1409" s="28" t="n">
        <v>56.5</v>
      </c>
      <c r="L1409" s="28" t="n">
        <v>17.2</v>
      </c>
      <c r="M1409" s="26" t="s">
        <v>276</v>
      </c>
      <c r="N1409" s="26" t="n">
        <v>28</v>
      </c>
      <c r="O1409" s="26" t="s">
        <v>6394</v>
      </c>
      <c r="P1409" s="26" t="s">
        <v>6395</v>
      </c>
      <c r="Q1409" s="26" t="s">
        <v>262</v>
      </c>
      <c r="R1409" s="26" t="s">
        <v>171</v>
      </c>
      <c r="S1409" s="26" t="s">
        <v>263</v>
      </c>
      <c r="T1409" s="27" t="n">
        <v>45993</v>
      </c>
      <c r="U1409" s="26" t="n">
        <v>2026</v>
      </c>
      <c r="V1409" s="26"/>
    </row>
    <row r="1410" customFormat="false" ht="15" hidden="false" customHeight="true" outlineLevel="0" collapsed="false">
      <c r="A1410" s="29" t="s">
        <v>6396</v>
      </c>
      <c r="B1410" s="29" t="n">
        <v>1406</v>
      </c>
      <c r="C1410" s="29" t="s">
        <v>1474</v>
      </c>
      <c r="D1410" s="29" t="s">
        <v>816</v>
      </c>
      <c r="E1410" s="29" t="s">
        <v>188</v>
      </c>
      <c r="F1410" s="29"/>
      <c r="G1410" s="30" t="n">
        <v>45453</v>
      </c>
      <c r="H1410" s="29" t="s">
        <v>177</v>
      </c>
      <c r="I1410" s="29" t="s">
        <v>5807</v>
      </c>
      <c r="J1410" s="29" t="s">
        <v>166</v>
      </c>
      <c r="K1410" s="31" t="n">
        <v>53</v>
      </c>
      <c r="L1410" s="31" t="n">
        <v>16.5</v>
      </c>
      <c r="M1410" s="29" t="s">
        <v>167</v>
      </c>
      <c r="N1410" s="29" t="n">
        <v>28</v>
      </c>
      <c r="O1410" s="29" t="s">
        <v>6397</v>
      </c>
      <c r="P1410" s="29" t="s">
        <v>6398</v>
      </c>
      <c r="Q1410" s="29" t="s">
        <v>240</v>
      </c>
      <c r="R1410" s="29" t="s">
        <v>171</v>
      </c>
      <c r="S1410" s="29" t="s">
        <v>241</v>
      </c>
      <c r="T1410" s="30" t="n">
        <v>45999</v>
      </c>
      <c r="U1410" s="29" t="n">
        <v>2026</v>
      </c>
      <c r="V1410" s="29"/>
    </row>
    <row r="1411" customFormat="false" ht="15" hidden="false" customHeight="true" outlineLevel="0" collapsed="false">
      <c r="A1411" s="26" t="s">
        <v>6399</v>
      </c>
      <c r="B1411" s="26" t="n">
        <v>1407</v>
      </c>
      <c r="C1411" s="26" t="s">
        <v>982</v>
      </c>
      <c r="D1411" s="26" t="s">
        <v>412</v>
      </c>
      <c r="E1411" s="26" t="s">
        <v>162</v>
      </c>
      <c r="F1411" s="26" t="s">
        <v>2941</v>
      </c>
      <c r="G1411" s="27" t="n">
        <v>45453</v>
      </c>
      <c r="H1411" s="26" t="s">
        <v>177</v>
      </c>
      <c r="I1411" s="26" t="s">
        <v>3244</v>
      </c>
      <c r="J1411" s="26" t="s">
        <v>218</v>
      </c>
      <c r="K1411" s="28" t="n">
        <v>49.2</v>
      </c>
      <c r="L1411" s="28" t="n">
        <v>14.6</v>
      </c>
      <c r="M1411" s="26" t="s">
        <v>199</v>
      </c>
      <c r="N1411" s="26" t="n">
        <v>45</v>
      </c>
      <c r="O1411" s="26" t="s">
        <v>6400</v>
      </c>
      <c r="P1411" s="26" t="s">
        <v>6401</v>
      </c>
      <c r="Q1411" s="26" t="s">
        <v>252</v>
      </c>
      <c r="R1411" s="26" t="s">
        <v>171</v>
      </c>
      <c r="S1411" s="26" t="s">
        <v>253</v>
      </c>
      <c r="T1411" s="27" t="n">
        <v>46009</v>
      </c>
      <c r="U1411" s="26" t="n">
        <v>2026</v>
      </c>
      <c r="V1411" s="26"/>
    </row>
    <row r="1412" customFormat="false" ht="15" hidden="false" customHeight="true" outlineLevel="0" collapsed="false">
      <c r="A1412" s="29" t="s">
        <v>6402</v>
      </c>
      <c r="B1412" s="29" t="n">
        <v>1408</v>
      </c>
      <c r="C1412" s="29" t="s">
        <v>2380</v>
      </c>
      <c r="D1412" s="29" t="s">
        <v>2967</v>
      </c>
      <c r="E1412" s="29" t="s">
        <v>206</v>
      </c>
      <c r="F1412" s="29"/>
      <c r="G1412" s="30" t="n">
        <v>45453</v>
      </c>
      <c r="H1412" s="29" t="s">
        <v>177</v>
      </c>
      <c r="I1412" s="29" t="s">
        <v>3468</v>
      </c>
      <c r="J1412" s="29" t="s">
        <v>345</v>
      </c>
      <c r="K1412" s="31" t="n">
        <v>24.2</v>
      </c>
      <c r="L1412" s="31" t="n">
        <v>7.7</v>
      </c>
      <c r="M1412" s="29" t="s">
        <v>199</v>
      </c>
      <c r="N1412" s="29" t="n">
        <v>32</v>
      </c>
      <c r="O1412" s="29" t="s">
        <v>6403</v>
      </c>
      <c r="P1412" s="29" t="s">
        <v>6404</v>
      </c>
      <c r="Q1412" s="29" t="s">
        <v>299</v>
      </c>
      <c r="R1412" s="29" t="s">
        <v>171</v>
      </c>
      <c r="S1412" s="29" t="s">
        <v>300</v>
      </c>
      <c r="T1412" s="30" t="n">
        <v>46004</v>
      </c>
      <c r="U1412" s="29" t="n">
        <v>2026</v>
      </c>
      <c r="V1412" s="29"/>
    </row>
    <row r="1413" customFormat="false" ht="15" hidden="false" customHeight="true" outlineLevel="0" collapsed="false">
      <c r="A1413" s="26" t="s">
        <v>6405</v>
      </c>
      <c r="B1413" s="26" t="n">
        <v>1409</v>
      </c>
      <c r="C1413" s="26" t="s">
        <v>6406</v>
      </c>
      <c r="D1413" s="26" t="s">
        <v>1252</v>
      </c>
      <c r="E1413" s="26" t="s">
        <v>162</v>
      </c>
      <c r="F1413" s="26" t="s">
        <v>6407</v>
      </c>
      <c r="G1413" s="27" t="n">
        <v>45455</v>
      </c>
      <c r="H1413" s="26" t="s">
        <v>177</v>
      </c>
      <c r="I1413" s="26" t="s">
        <v>864</v>
      </c>
      <c r="J1413" s="26" t="s">
        <v>259</v>
      </c>
      <c r="K1413" s="28" t="n">
        <v>34.5</v>
      </c>
      <c r="L1413" s="28" t="n">
        <v>11</v>
      </c>
      <c r="M1413" s="26" t="s">
        <v>167</v>
      </c>
      <c r="N1413" s="26" t="n">
        <v>24</v>
      </c>
      <c r="O1413" s="26" t="s">
        <v>6408</v>
      </c>
      <c r="P1413" s="26" t="s">
        <v>6409</v>
      </c>
      <c r="Q1413" s="26" t="s">
        <v>202</v>
      </c>
      <c r="R1413" s="26" t="s">
        <v>171</v>
      </c>
      <c r="S1413" s="26" t="s">
        <v>203</v>
      </c>
      <c r="T1413" s="27" t="n">
        <v>45999</v>
      </c>
      <c r="U1413" s="26" t="n">
        <v>2026</v>
      </c>
      <c r="V1413" s="26"/>
    </row>
    <row r="1414" customFormat="false" ht="15" hidden="false" customHeight="true" outlineLevel="0" collapsed="false">
      <c r="A1414" s="29" t="s">
        <v>6410</v>
      </c>
      <c r="B1414" s="29" t="n">
        <v>1410</v>
      </c>
      <c r="C1414" s="29" t="s">
        <v>939</v>
      </c>
      <c r="D1414" s="29" t="s">
        <v>6411</v>
      </c>
      <c r="E1414" s="29" t="s">
        <v>188</v>
      </c>
      <c r="F1414" s="29"/>
      <c r="G1414" s="30" t="n">
        <v>45455</v>
      </c>
      <c r="H1414" s="29" t="s">
        <v>177</v>
      </c>
      <c r="I1414" s="29" t="s">
        <v>4481</v>
      </c>
      <c r="J1414" s="29" t="s">
        <v>383</v>
      </c>
      <c r="K1414" s="31" t="n">
        <v>40.5</v>
      </c>
      <c r="L1414" s="31" t="n">
        <v>12.8</v>
      </c>
      <c r="M1414" s="29" t="s">
        <v>179</v>
      </c>
      <c r="N1414" s="29" t="n">
        <v>24</v>
      </c>
      <c r="O1414" s="29" t="s">
        <v>6412</v>
      </c>
      <c r="P1414" s="29" t="s">
        <v>6413</v>
      </c>
      <c r="Q1414" s="29" t="s">
        <v>212</v>
      </c>
      <c r="R1414" s="29" t="s">
        <v>171</v>
      </c>
      <c r="S1414" s="29" t="s">
        <v>213</v>
      </c>
      <c r="T1414" s="30" t="n">
        <v>46018</v>
      </c>
      <c r="U1414" s="29" t="n">
        <v>2026</v>
      </c>
      <c r="V1414" s="29"/>
    </row>
    <row r="1415" customFormat="false" ht="15" hidden="false" customHeight="true" outlineLevel="0" collapsed="false">
      <c r="A1415" s="26" t="s">
        <v>6414</v>
      </c>
      <c r="B1415" s="26" t="n">
        <v>1411</v>
      </c>
      <c r="C1415" s="26" t="s">
        <v>2380</v>
      </c>
      <c r="D1415" s="26" t="s">
        <v>2625</v>
      </c>
      <c r="E1415" s="26" t="s">
        <v>188</v>
      </c>
      <c r="F1415" s="26"/>
      <c r="G1415" s="27" t="n">
        <v>45456</v>
      </c>
      <c r="H1415" s="26" t="s">
        <v>177</v>
      </c>
      <c r="I1415" s="26" t="s">
        <v>5055</v>
      </c>
      <c r="J1415" s="26" t="s">
        <v>166</v>
      </c>
      <c r="K1415" s="28" t="n">
        <v>50.6</v>
      </c>
      <c r="L1415" s="28" t="n">
        <v>17.4</v>
      </c>
      <c r="M1415" s="26" t="s">
        <v>199</v>
      </c>
      <c r="N1415" s="26" t="n">
        <v>24</v>
      </c>
      <c r="O1415" s="26" t="s">
        <v>6415</v>
      </c>
      <c r="P1415" s="26" t="s">
        <v>6416</v>
      </c>
      <c r="Q1415" s="26" t="s">
        <v>170</v>
      </c>
      <c r="R1415" s="26" t="s">
        <v>171</v>
      </c>
      <c r="S1415" s="26" t="s">
        <v>172</v>
      </c>
      <c r="T1415" s="27" t="n">
        <v>46008</v>
      </c>
      <c r="U1415" s="26" t="n">
        <v>2026</v>
      </c>
      <c r="V1415" s="26"/>
    </row>
    <row r="1416" customFormat="false" ht="15" hidden="false" customHeight="true" outlineLevel="0" collapsed="false">
      <c r="A1416" s="29" t="s">
        <v>6417</v>
      </c>
      <c r="B1416" s="29" t="n">
        <v>1412</v>
      </c>
      <c r="C1416" s="29" t="s">
        <v>835</v>
      </c>
      <c r="D1416" s="29" t="s">
        <v>449</v>
      </c>
      <c r="E1416" s="29" t="s">
        <v>226</v>
      </c>
      <c r="F1416" s="29" t="s">
        <v>6418</v>
      </c>
      <c r="G1416" s="30" t="n">
        <v>45457</v>
      </c>
      <c r="H1416" s="29" t="s">
        <v>164</v>
      </c>
      <c r="I1416" s="29" t="s">
        <v>6419</v>
      </c>
      <c r="J1416" s="29" t="s">
        <v>198</v>
      </c>
      <c r="K1416" s="31" t="n">
        <v>61.6</v>
      </c>
      <c r="L1416" s="31" t="n">
        <v>21.5</v>
      </c>
      <c r="M1416" s="29" t="s">
        <v>179</v>
      </c>
      <c r="N1416" s="29" t="n">
        <v>50</v>
      </c>
      <c r="O1416" s="29" t="s">
        <v>3473</v>
      </c>
      <c r="P1416" s="29" t="s">
        <v>6420</v>
      </c>
      <c r="Q1416" s="29" t="s">
        <v>338</v>
      </c>
      <c r="R1416" s="29" t="s">
        <v>171</v>
      </c>
      <c r="S1416" s="29" t="s">
        <v>339</v>
      </c>
      <c r="T1416" s="29"/>
      <c r="U1416" s="29" t="n">
        <v>2022</v>
      </c>
      <c r="V1416" s="29"/>
    </row>
    <row r="1417" customFormat="false" ht="15" hidden="false" customHeight="true" outlineLevel="0" collapsed="false">
      <c r="A1417" s="26" t="s">
        <v>6421</v>
      </c>
      <c r="B1417" s="26" t="n">
        <v>1413</v>
      </c>
      <c r="C1417" s="26" t="s">
        <v>186</v>
      </c>
      <c r="D1417" s="26" t="s">
        <v>6422</v>
      </c>
      <c r="E1417" s="26" t="s">
        <v>188</v>
      </c>
      <c r="F1417" s="26"/>
      <c r="G1417" s="27" t="n">
        <v>45458</v>
      </c>
      <c r="H1417" s="26" t="s">
        <v>177</v>
      </c>
      <c r="I1417" s="26" t="s">
        <v>1155</v>
      </c>
      <c r="J1417" s="26" t="s">
        <v>208</v>
      </c>
      <c r="K1417" s="28" t="n">
        <v>21.9</v>
      </c>
      <c r="L1417" s="28" t="n">
        <v>6.5</v>
      </c>
      <c r="M1417" s="26" t="s">
        <v>179</v>
      </c>
      <c r="N1417" s="26" t="n">
        <v>40</v>
      </c>
      <c r="O1417" s="26" t="s">
        <v>6423</v>
      </c>
      <c r="P1417" s="26" t="s">
        <v>6424</v>
      </c>
      <c r="Q1417" s="26" t="s">
        <v>461</v>
      </c>
      <c r="R1417" s="26" t="s">
        <v>183</v>
      </c>
      <c r="S1417" s="26" t="s">
        <v>462</v>
      </c>
      <c r="T1417" s="27" t="n">
        <v>46013</v>
      </c>
      <c r="U1417" s="26" t="n">
        <v>2026</v>
      </c>
      <c r="V1417" s="26"/>
    </row>
    <row r="1418" customFormat="false" ht="15" hidden="false" customHeight="true" outlineLevel="0" collapsed="false">
      <c r="A1418" s="29" t="s">
        <v>6425</v>
      </c>
      <c r="B1418" s="29" t="n">
        <v>1414</v>
      </c>
      <c r="C1418" s="29" t="s">
        <v>520</v>
      </c>
      <c r="D1418" s="29" t="s">
        <v>1274</v>
      </c>
      <c r="E1418" s="29" t="s">
        <v>195</v>
      </c>
      <c r="F1418" s="29" t="s">
        <v>1614</v>
      </c>
      <c r="G1418" s="30" t="n">
        <v>45458</v>
      </c>
      <c r="H1418" s="29" t="s">
        <v>177</v>
      </c>
      <c r="I1418" s="29" t="s">
        <v>3283</v>
      </c>
      <c r="J1418" s="29" t="s">
        <v>270</v>
      </c>
      <c r="K1418" s="31" t="n">
        <v>27.8</v>
      </c>
      <c r="L1418" s="31" t="n">
        <v>8.5</v>
      </c>
      <c r="M1418" s="29" t="s">
        <v>167</v>
      </c>
      <c r="N1418" s="29" t="n">
        <v>40</v>
      </c>
      <c r="O1418" s="29" t="s">
        <v>6426</v>
      </c>
      <c r="P1418" s="29" t="s">
        <v>6427</v>
      </c>
      <c r="Q1418" s="29" t="s">
        <v>202</v>
      </c>
      <c r="R1418" s="29" t="s">
        <v>171</v>
      </c>
      <c r="S1418" s="29" t="s">
        <v>203</v>
      </c>
      <c r="T1418" s="30" t="n">
        <v>46016</v>
      </c>
      <c r="U1418" s="29" t="n">
        <v>2026</v>
      </c>
      <c r="V1418" s="29"/>
    </row>
    <row r="1419" customFormat="false" ht="15" hidden="false" customHeight="true" outlineLevel="0" collapsed="false">
      <c r="A1419" s="26" t="s">
        <v>6428</v>
      </c>
      <c r="B1419" s="26" t="n">
        <v>1415</v>
      </c>
      <c r="C1419" s="26" t="s">
        <v>994</v>
      </c>
      <c r="D1419" s="26" t="s">
        <v>161</v>
      </c>
      <c r="E1419" s="26" t="s">
        <v>226</v>
      </c>
      <c r="F1419" s="26" t="s">
        <v>3618</v>
      </c>
      <c r="G1419" s="27" t="n">
        <v>45459</v>
      </c>
      <c r="H1419" s="26" t="s">
        <v>177</v>
      </c>
      <c r="I1419" s="26" t="s">
        <v>2992</v>
      </c>
      <c r="J1419" s="26" t="s">
        <v>322</v>
      </c>
      <c r="K1419" s="28" t="n">
        <v>53.6</v>
      </c>
      <c r="L1419" s="28" t="n">
        <v>17.6</v>
      </c>
      <c r="M1419" s="26" t="s">
        <v>179</v>
      </c>
      <c r="N1419" s="26" t="n">
        <v>24</v>
      </c>
      <c r="O1419" s="26" t="s">
        <v>6429</v>
      </c>
      <c r="P1419" s="26" t="s">
        <v>6430</v>
      </c>
      <c r="Q1419" s="26" t="s">
        <v>252</v>
      </c>
      <c r="R1419" s="26" t="s">
        <v>171</v>
      </c>
      <c r="S1419" s="26" t="s">
        <v>253</v>
      </c>
      <c r="T1419" s="27" t="n">
        <v>46016</v>
      </c>
      <c r="U1419" s="26" t="n">
        <v>2026</v>
      </c>
      <c r="V1419" s="26"/>
    </row>
    <row r="1420" customFormat="false" ht="15" hidden="false" customHeight="true" outlineLevel="0" collapsed="false">
      <c r="A1420" s="29" t="s">
        <v>6431</v>
      </c>
      <c r="B1420" s="29" t="n">
        <v>1416</v>
      </c>
      <c r="C1420" s="29" t="s">
        <v>6432</v>
      </c>
      <c r="D1420" s="29" t="s">
        <v>1406</v>
      </c>
      <c r="E1420" s="29" t="s">
        <v>206</v>
      </c>
      <c r="F1420" s="29"/>
      <c r="G1420" s="30" t="n">
        <v>45459</v>
      </c>
      <c r="H1420" s="29" t="s">
        <v>177</v>
      </c>
      <c r="I1420" s="29" t="s">
        <v>1353</v>
      </c>
      <c r="J1420" s="29" t="s">
        <v>218</v>
      </c>
      <c r="K1420" s="31" t="n">
        <v>52.1</v>
      </c>
      <c r="L1420" s="31" t="n">
        <v>16.3</v>
      </c>
      <c r="M1420" s="29" t="s">
        <v>276</v>
      </c>
      <c r="N1420" s="29" t="n">
        <v>32</v>
      </c>
      <c r="O1420" s="29" t="s">
        <v>6433</v>
      </c>
      <c r="P1420" s="29" t="s">
        <v>6434</v>
      </c>
      <c r="Q1420" s="29" t="s">
        <v>299</v>
      </c>
      <c r="R1420" s="29" t="s">
        <v>171</v>
      </c>
      <c r="S1420" s="29" t="s">
        <v>300</v>
      </c>
      <c r="T1420" s="30" t="n">
        <v>46016</v>
      </c>
      <c r="U1420" s="29" t="n">
        <v>2026</v>
      </c>
      <c r="V1420" s="29"/>
    </row>
    <row r="1421" customFormat="false" ht="15" hidden="false" customHeight="true" outlineLevel="0" collapsed="false">
      <c r="A1421" s="26" t="s">
        <v>6435</v>
      </c>
      <c r="B1421" s="26" t="n">
        <v>1417</v>
      </c>
      <c r="C1421" s="26" t="s">
        <v>2171</v>
      </c>
      <c r="D1421" s="26" t="s">
        <v>563</v>
      </c>
      <c r="E1421" s="26" t="s">
        <v>188</v>
      </c>
      <c r="F1421" s="26"/>
      <c r="G1421" s="27" t="n">
        <v>45460</v>
      </c>
      <c r="H1421" s="26" t="s">
        <v>177</v>
      </c>
      <c r="I1421" s="26" t="s">
        <v>1395</v>
      </c>
      <c r="J1421" s="26" t="s">
        <v>383</v>
      </c>
      <c r="K1421" s="28" t="n">
        <v>48.3</v>
      </c>
      <c r="L1421" s="28" t="n">
        <v>16.9</v>
      </c>
      <c r="M1421" s="26" t="s">
        <v>900</v>
      </c>
      <c r="N1421" s="26" t="n">
        <v>28</v>
      </c>
      <c r="O1421" s="26" t="s">
        <v>6436</v>
      </c>
      <c r="P1421" s="26" t="s">
        <v>6437</v>
      </c>
      <c r="Q1421" s="26" t="s">
        <v>232</v>
      </c>
      <c r="R1421" s="26" t="s">
        <v>183</v>
      </c>
      <c r="S1421" s="26" t="s">
        <v>233</v>
      </c>
      <c r="T1421" s="27" t="n">
        <v>46010</v>
      </c>
      <c r="U1421" s="26" t="n">
        <v>2026</v>
      </c>
      <c r="V1421" s="26"/>
    </row>
    <row r="1422" customFormat="false" ht="15" hidden="false" customHeight="true" outlineLevel="0" collapsed="false">
      <c r="A1422" s="29" t="s">
        <v>6438</v>
      </c>
      <c r="B1422" s="29" t="n">
        <v>1418</v>
      </c>
      <c r="C1422" s="29" t="s">
        <v>1088</v>
      </c>
      <c r="D1422" s="29" t="s">
        <v>1811</v>
      </c>
      <c r="E1422" s="29" t="s">
        <v>311</v>
      </c>
      <c r="F1422" s="29" t="s">
        <v>1532</v>
      </c>
      <c r="G1422" s="30" t="n">
        <v>45460</v>
      </c>
      <c r="H1422" s="29" t="s">
        <v>177</v>
      </c>
      <c r="I1422" s="29" t="s">
        <v>707</v>
      </c>
      <c r="J1422" s="29" t="s">
        <v>383</v>
      </c>
      <c r="K1422" s="31" t="n">
        <v>56.7</v>
      </c>
      <c r="L1422" s="31" t="n">
        <v>17</v>
      </c>
      <c r="M1422" s="29" t="s">
        <v>179</v>
      </c>
      <c r="N1422" s="29" t="n">
        <v>45</v>
      </c>
      <c r="O1422" s="29" t="s">
        <v>6439</v>
      </c>
      <c r="P1422" s="29" t="s">
        <v>6440</v>
      </c>
      <c r="Q1422" s="29" t="s">
        <v>299</v>
      </c>
      <c r="R1422" s="29" t="s">
        <v>171</v>
      </c>
      <c r="S1422" s="29" t="s">
        <v>300</v>
      </c>
      <c r="T1422" s="30" t="n">
        <v>46019</v>
      </c>
      <c r="U1422" s="29" t="n">
        <v>2026</v>
      </c>
      <c r="V1422" s="29"/>
    </row>
    <row r="1423" customFormat="false" ht="15" hidden="false" customHeight="true" outlineLevel="0" collapsed="false">
      <c r="A1423" s="26" t="s">
        <v>6441</v>
      </c>
      <c r="B1423" s="26" t="n">
        <v>1419</v>
      </c>
      <c r="C1423" s="26" t="s">
        <v>3639</v>
      </c>
      <c r="D1423" s="26" t="s">
        <v>1912</v>
      </c>
      <c r="E1423" s="26" t="s">
        <v>206</v>
      </c>
      <c r="F1423" s="26"/>
      <c r="G1423" s="27" t="n">
        <v>45461</v>
      </c>
      <c r="H1423" s="26" t="s">
        <v>177</v>
      </c>
      <c r="I1423" s="26" t="s">
        <v>3444</v>
      </c>
      <c r="J1423" s="26" t="s">
        <v>198</v>
      </c>
      <c r="K1423" s="28" t="n">
        <v>52.9</v>
      </c>
      <c r="L1423" s="28" t="n">
        <v>17.3</v>
      </c>
      <c r="M1423" s="26" t="s">
        <v>209</v>
      </c>
      <c r="N1423" s="26" t="n">
        <v>45</v>
      </c>
      <c r="O1423" s="26" t="s">
        <v>6442</v>
      </c>
      <c r="P1423" s="26" t="s">
        <v>6443</v>
      </c>
      <c r="Q1423" s="26" t="s">
        <v>202</v>
      </c>
      <c r="R1423" s="26" t="s">
        <v>171</v>
      </c>
      <c r="S1423" s="26" t="s">
        <v>203</v>
      </c>
      <c r="T1423" s="27" t="n">
        <v>46006</v>
      </c>
      <c r="U1423" s="26" t="n">
        <v>2026</v>
      </c>
      <c r="V1423" s="26"/>
    </row>
    <row r="1424" customFormat="false" ht="15" hidden="false" customHeight="true" outlineLevel="0" collapsed="false">
      <c r="A1424" s="29" t="s">
        <v>6444</v>
      </c>
      <c r="B1424" s="29" t="n">
        <v>1420</v>
      </c>
      <c r="C1424" s="29" t="s">
        <v>3105</v>
      </c>
      <c r="D1424" s="29" t="s">
        <v>6445</v>
      </c>
      <c r="E1424" s="29" t="s">
        <v>162</v>
      </c>
      <c r="F1424" s="29" t="s">
        <v>6446</v>
      </c>
      <c r="G1424" s="30" t="n">
        <v>45461</v>
      </c>
      <c r="H1424" s="29" t="s">
        <v>177</v>
      </c>
      <c r="I1424" s="29" t="s">
        <v>818</v>
      </c>
      <c r="J1424" s="29" t="s">
        <v>166</v>
      </c>
      <c r="K1424" s="31" t="n">
        <v>44.5</v>
      </c>
      <c r="L1424" s="31" t="n">
        <v>12.9</v>
      </c>
      <c r="M1424" s="29" t="s">
        <v>209</v>
      </c>
      <c r="N1424" s="29" t="n">
        <v>45</v>
      </c>
      <c r="O1424" s="29" t="s">
        <v>6447</v>
      </c>
      <c r="P1424" s="29" t="s">
        <v>6448</v>
      </c>
      <c r="Q1424" s="29" t="s">
        <v>338</v>
      </c>
      <c r="R1424" s="29" t="s">
        <v>171</v>
      </c>
      <c r="S1424" s="29" t="s">
        <v>339</v>
      </c>
      <c r="T1424" s="30" t="n">
        <v>45996</v>
      </c>
      <c r="U1424" s="29" t="n">
        <v>2026</v>
      </c>
      <c r="V1424" s="29"/>
    </row>
    <row r="1425" customFormat="false" ht="15" hidden="false" customHeight="true" outlineLevel="0" collapsed="false">
      <c r="A1425" s="26" t="s">
        <v>6449</v>
      </c>
      <c r="B1425" s="26" t="n">
        <v>1421</v>
      </c>
      <c r="C1425" s="26" t="s">
        <v>1564</v>
      </c>
      <c r="D1425" s="26" t="s">
        <v>2153</v>
      </c>
      <c r="E1425" s="26" t="s">
        <v>188</v>
      </c>
      <c r="F1425" s="26"/>
      <c r="G1425" s="27" t="n">
        <v>45462</v>
      </c>
      <c r="H1425" s="26" t="s">
        <v>177</v>
      </c>
      <c r="I1425" s="26" t="s">
        <v>1263</v>
      </c>
      <c r="J1425" s="26" t="s">
        <v>322</v>
      </c>
      <c r="K1425" s="28" t="n">
        <v>47</v>
      </c>
      <c r="L1425" s="28" t="n">
        <v>14.2</v>
      </c>
      <c r="M1425" s="26" t="s">
        <v>249</v>
      </c>
      <c r="N1425" s="26" t="n">
        <v>50</v>
      </c>
      <c r="O1425" s="26" t="s">
        <v>6450</v>
      </c>
      <c r="P1425" s="26" t="s">
        <v>6451</v>
      </c>
      <c r="Q1425" s="26" t="s">
        <v>240</v>
      </c>
      <c r="R1425" s="26" t="s">
        <v>171</v>
      </c>
      <c r="S1425" s="26" t="s">
        <v>241</v>
      </c>
      <c r="T1425" s="27" t="n">
        <v>46005</v>
      </c>
      <c r="U1425" s="26" t="n">
        <v>2026</v>
      </c>
      <c r="V1425" s="26"/>
    </row>
    <row r="1426" customFormat="false" ht="15" hidden="false" customHeight="true" outlineLevel="0" collapsed="false">
      <c r="A1426" s="29" t="s">
        <v>6452</v>
      </c>
      <c r="B1426" s="29" t="n">
        <v>1422</v>
      </c>
      <c r="C1426" s="29" t="s">
        <v>1267</v>
      </c>
      <c r="D1426" s="29" t="s">
        <v>3022</v>
      </c>
      <c r="E1426" s="29" t="s">
        <v>188</v>
      </c>
      <c r="F1426" s="29"/>
      <c r="G1426" s="30" t="n">
        <v>45462</v>
      </c>
      <c r="H1426" s="29" t="s">
        <v>177</v>
      </c>
      <c r="I1426" s="29" t="s">
        <v>1544</v>
      </c>
      <c r="J1426" s="29" t="s">
        <v>166</v>
      </c>
      <c r="K1426" s="31" t="n">
        <v>52</v>
      </c>
      <c r="L1426" s="31" t="n">
        <v>15.1</v>
      </c>
      <c r="M1426" s="29" t="s">
        <v>209</v>
      </c>
      <c r="N1426" s="29" t="n">
        <v>45</v>
      </c>
      <c r="O1426" s="29" t="s">
        <v>4951</v>
      </c>
      <c r="P1426" s="29" t="s">
        <v>6453</v>
      </c>
      <c r="Q1426" s="29" t="s">
        <v>252</v>
      </c>
      <c r="R1426" s="29" t="s">
        <v>171</v>
      </c>
      <c r="S1426" s="29" t="s">
        <v>253</v>
      </c>
      <c r="T1426" s="30" t="n">
        <v>46008</v>
      </c>
      <c r="U1426" s="29" t="n">
        <v>2026</v>
      </c>
      <c r="V1426" s="29"/>
    </row>
    <row r="1427" customFormat="false" ht="15" hidden="false" customHeight="true" outlineLevel="0" collapsed="false">
      <c r="A1427" s="26" t="s">
        <v>6454</v>
      </c>
      <c r="B1427" s="26" t="n">
        <v>1423</v>
      </c>
      <c r="C1427" s="26" t="s">
        <v>286</v>
      </c>
      <c r="D1427" s="26" t="s">
        <v>649</v>
      </c>
      <c r="E1427" s="26" t="s">
        <v>188</v>
      </c>
      <c r="F1427" s="26"/>
      <c r="G1427" s="27" t="n">
        <v>45465</v>
      </c>
      <c r="H1427" s="26" t="s">
        <v>177</v>
      </c>
      <c r="I1427" s="26" t="s">
        <v>2126</v>
      </c>
      <c r="J1427" s="26" t="s">
        <v>208</v>
      </c>
      <c r="K1427" s="28" t="n">
        <v>52.8</v>
      </c>
      <c r="L1427" s="28" t="n">
        <v>14.9</v>
      </c>
      <c r="M1427" s="26" t="s">
        <v>179</v>
      </c>
      <c r="N1427" s="26" t="n">
        <v>40</v>
      </c>
      <c r="O1427" s="26" t="s">
        <v>6455</v>
      </c>
      <c r="P1427" s="26" t="s">
        <v>6456</v>
      </c>
      <c r="Q1427" s="26" t="s">
        <v>461</v>
      </c>
      <c r="R1427" s="26" t="s">
        <v>183</v>
      </c>
      <c r="S1427" s="26" t="s">
        <v>462</v>
      </c>
      <c r="T1427" s="27" t="n">
        <v>46016</v>
      </c>
      <c r="U1427" s="26" t="n">
        <v>2026</v>
      </c>
      <c r="V1427" s="26"/>
    </row>
    <row r="1428" customFormat="false" ht="15" hidden="false" customHeight="true" outlineLevel="0" collapsed="false">
      <c r="A1428" s="29" t="s">
        <v>6457</v>
      </c>
      <c r="B1428" s="29" t="n">
        <v>1424</v>
      </c>
      <c r="C1428" s="29" t="s">
        <v>1553</v>
      </c>
      <c r="D1428" s="29" t="s">
        <v>701</v>
      </c>
      <c r="E1428" s="29" t="s">
        <v>188</v>
      </c>
      <c r="F1428" s="29"/>
      <c r="G1428" s="30" t="n">
        <v>45466</v>
      </c>
      <c r="H1428" s="29" t="s">
        <v>177</v>
      </c>
      <c r="I1428" s="29" t="s">
        <v>1902</v>
      </c>
      <c r="J1428" s="29" t="s">
        <v>198</v>
      </c>
      <c r="K1428" s="31" t="n">
        <v>37</v>
      </c>
      <c r="L1428" s="31" t="n">
        <v>10.7</v>
      </c>
      <c r="M1428" s="29" t="s">
        <v>179</v>
      </c>
      <c r="N1428" s="29" t="n">
        <v>40</v>
      </c>
      <c r="O1428" s="29" t="s">
        <v>6458</v>
      </c>
      <c r="P1428" s="29" t="s">
        <v>6459</v>
      </c>
      <c r="Q1428" s="29" t="s">
        <v>252</v>
      </c>
      <c r="R1428" s="29" t="s">
        <v>171</v>
      </c>
      <c r="S1428" s="29" t="s">
        <v>253</v>
      </c>
      <c r="T1428" s="30" t="n">
        <v>46018</v>
      </c>
      <c r="U1428" s="29" t="n">
        <v>2026</v>
      </c>
      <c r="V1428" s="29"/>
    </row>
    <row r="1429" customFormat="false" ht="15" hidden="false" customHeight="true" outlineLevel="0" collapsed="false">
      <c r="A1429" s="26" t="s">
        <v>6460</v>
      </c>
      <c r="B1429" s="26" t="n">
        <v>1425</v>
      </c>
      <c r="C1429" s="26" t="s">
        <v>1280</v>
      </c>
      <c r="D1429" s="26" t="s">
        <v>2298</v>
      </c>
      <c r="E1429" s="26" t="s">
        <v>206</v>
      </c>
      <c r="F1429" s="26"/>
      <c r="G1429" s="27" t="n">
        <v>45466</v>
      </c>
      <c r="H1429" s="26" t="s">
        <v>177</v>
      </c>
      <c r="I1429" s="26" t="s">
        <v>407</v>
      </c>
      <c r="J1429" s="26" t="s">
        <v>166</v>
      </c>
      <c r="K1429" s="28" t="n">
        <v>59</v>
      </c>
      <c r="L1429" s="28" t="n">
        <v>19.9</v>
      </c>
      <c r="M1429" s="26" t="s">
        <v>179</v>
      </c>
      <c r="N1429" s="26" t="n">
        <v>45</v>
      </c>
      <c r="O1429" s="26" t="s">
        <v>6461</v>
      </c>
      <c r="P1429" s="26" t="s">
        <v>6462</v>
      </c>
      <c r="Q1429" s="26" t="s">
        <v>461</v>
      </c>
      <c r="R1429" s="26" t="s">
        <v>183</v>
      </c>
      <c r="S1429" s="26" t="s">
        <v>462</v>
      </c>
      <c r="T1429" s="27" t="n">
        <v>46005</v>
      </c>
      <c r="U1429" s="26" t="n">
        <v>2026</v>
      </c>
      <c r="V1429" s="26"/>
    </row>
    <row r="1430" customFormat="false" ht="15" hidden="false" customHeight="true" outlineLevel="0" collapsed="false">
      <c r="A1430" s="29" t="s">
        <v>6463</v>
      </c>
      <c r="B1430" s="29" t="n">
        <v>1426</v>
      </c>
      <c r="C1430" s="29" t="s">
        <v>3350</v>
      </c>
      <c r="D1430" s="29" t="s">
        <v>2371</v>
      </c>
      <c r="E1430" s="29" t="s">
        <v>311</v>
      </c>
      <c r="F1430" s="29" t="s">
        <v>6464</v>
      </c>
      <c r="G1430" s="30" t="n">
        <v>45466</v>
      </c>
      <c r="H1430" s="29" t="s">
        <v>177</v>
      </c>
      <c r="I1430" s="29" t="s">
        <v>565</v>
      </c>
      <c r="J1430" s="29" t="s">
        <v>383</v>
      </c>
      <c r="K1430" s="31" t="n">
        <v>30.7</v>
      </c>
      <c r="L1430" s="31" t="n">
        <v>9.8</v>
      </c>
      <c r="M1430" s="29" t="s">
        <v>179</v>
      </c>
      <c r="N1430" s="29" t="n">
        <v>36</v>
      </c>
      <c r="O1430" s="29" t="s">
        <v>6465</v>
      </c>
      <c r="P1430" s="29" t="s">
        <v>6466</v>
      </c>
      <c r="Q1430" s="29" t="s">
        <v>454</v>
      </c>
      <c r="R1430" s="29" t="s">
        <v>171</v>
      </c>
      <c r="S1430" s="29" t="s">
        <v>455</v>
      </c>
      <c r="T1430" s="30" t="n">
        <v>46006</v>
      </c>
      <c r="U1430" s="29" t="n">
        <v>2026</v>
      </c>
      <c r="V1430" s="29"/>
    </row>
    <row r="1431" customFormat="false" ht="15" hidden="false" customHeight="true" outlineLevel="0" collapsed="false">
      <c r="A1431" s="26" t="s">
        <v>6467</v>
      </c>
      <c r="B1431" s="26" t="n">
        <v>1427</v>
      </c>
      <c r="C1431" s="26" t="s">
        <v>6468</v>
      </c>
      <c r="D1431" s="26" t="s">
        <v>194</v>
      </c>
      <c r="E1431" s="26" t="s">
        <v>188</v>
      </c>
      <c r="F1431" s="26"/>
      <c r="G1431" s="27" t="n">
        <v>45466</v>
      </c>
      <c r="H1431" s="26" t="s">
        <v>177</v>
      </c>
      <c r="I1431" s="26" t="s">
        <v>1440</v>
      </c>
      <c r="J1431" s="26" t="s">
        <v>166</v>
      </c>
      <c r="K1431" s="28" t="n">
        <v>40.1</v>
      </c>
      <c r="L1431" s="28" t="n">
        <v>14.2</v>
      </c>
      <c r="M1431" s="26" t="s">
        <v>209</v>
      </c>
      <c r="N1431" s="26" t="n">
        <v>24</v>
      </c>
      <c r="O1431" s="26" t="s">
        <v>6469</v>
      </c>
      <c r="P1431" s="26" t="s">
        <v>6470</v>
      </c>
      <c r="Q1431" s="26" t="s">
        <v>262</v>
      </c>
      <c r="R1431" s="26" t="s">
        <v>171</v>
      </c>
      <c r="S1431" s="26" t="s">
        <v>263</v>
      </c>
      <c r="T1431" s="27" t="n">
        <v>45995</v>
      </c>
      <c r="U1431" s="26" t="n">
        <v>2026</v>
      </c>
      <c r="V1431" s="26"/>
    </row>
    <row r="1432" customFormat="false" ht="15" hidden="false" customHeight="true" outlineLevel="0" collapsed="false">
      <c r="A1432" s="29" t="s">
        <v>6471</v>
      </c>
      <c r="B1432" s="29" t="n">
        <v>1428</v>
      </c>
      <c r="C1432" s="29" t="s">
        <v>1731</v>
      </c>
      <c r="D1432" s="29" t="s">
        <v>835</v>
      </c>
      <c r="E1432" s="29" t="s">
        <v>311</v>
      </c>
      <c r="F1432" s="29" t="s">
        <v>6472</v>
      </c>
      <c r="G1432" s="30" t="n">
        <v>45466</v>
      </c>
      <c r="H1432" s="29" t="s">
        <v>164</v>
      </c>
      <c r="I1432" s="29" t="s">
        <v>1781</v>
      </c>
      <c r="J1432" s="29" t="s">
        <v>208</v>
      </c>
      <c r="K1432" s="31" t="n">
        <v>50.3</v>
      </c>
      <c r="L1432" s="31" t="n">
        <v>14.5</v>
      </c>
      <c r="M1432" s="29" t="s">
        <v>209</v>
      </c>
      <c r="N1432" s="29" t="n">
        <v>50</v>
      </c>
      <c r="O1432" s="29" t="s">
        <v>6473</v>
      </c>
      <c r="P1432" s="29" t="s">
        <v>6474</v>
      </c>
      <c r="Q1432" s="29" t="s">
        <v>454</v>
      </c>
      <c r="R1432" s="29" t="s">
        <v>171</v>
      </c>
      <c r="S1432" s="29" t="s">
        <v>455</v>
      </c>
      <c r="T1432" s="29"/>
      <c r="U1432" s="29" t="n">
        <v>2022</v>
      </c>
      <c r="V1432" s="29"/>
    </row>
    <row r="1433" customFormat="false" ht="15" hidden="false" customHeight="true" outlineLevel="0" collapsed="false">
      <c r="A1433" s="26" t="s">
        <v>6475</v>
      </c>
      <c r="B1433" s="26" t="n">
        <v>1429</v>
      </c>
      <c r="C1433" s="26" t="s">
        <v>2135</v>
      </c>
      <c r="D1433" s="26" t="s">
        <v>3466</v>
      </c>
      <c r="E1433" s="26" t="s">
        <v>188</v>
      </c>
      <c r="F1433" s="26"/>
      <c r="G1433" s="27" t="n">
        <v>45466</v>
      </c>
      <c r="H1433" s="26" t="s">
        <v>295</v>
      </c>
      <c r="I1433" s="26" t="s">
        <v>2261</v>
      </c>
      <c r="J1433" s="26" t="s">
        <v>218</v>
      </c>
      <c r="K1433" s="28" t="n">
        <v>44.8</v>
      </c>
      <c r="L1433" s="28" t="n">
        <v>16.1</v>
      </c>
      <c r="M1433" s="26" t="s">
        <v>179</v>
      </c>
      <c r="N1433" s="26" t="n">
        <v>32</v>
      </c>
      <c r="O1433" s="26" t="s">
        <v>6476</v>
      </c>
      <c r="P1433" s="26" t="s">
        <v>6477</v>
      </c>
      <c r="Q1433" s="26" t="s">
        <v>330</v>
      </c>
      <c r="R1433" s="26" t="s">
        <v>171</v>
      </c>
      <c r="S1433" s="26" t="s">
        <v>331</v>
      </c>
      <c r="T1433" s="27" t="n">
        <v>46011</v>
      </c>
      <c r="U1433" s="26" t="n">
        <v>2026</v>
      </c>
      <c r="V1433" s="26"/>
    </row>
    <row r="1434" customFormat="false" ht="15" hidden="false" customHeight="true" outlineLevel="0" collapsed="false">
      <c r="A1434" s="29" t="s">
        <v>6478</v>
      </c>
      <c r="B1434" s="29" t="n">
        <v>1430</v>
      </c>
      <c r="C1434" s="29" t="s">
        <v>1677</v>
      </c>
      <c r="D1434" s="29" t="s">
        <v>449</v>
      </c>
      <c r="E1434" s="29" t="s">
        <v>245</v>
      </c>
      <c r="F1434" s="29" t="s">
        <v>6479</v>
      </c>
      <c r="G1434" s="30" t="n">
        <v>45466</v>
      </c>
      <c r="H1434" s="29" t="s">
        <v>177</v>
      </c>
      <c r="I1434" s="29" t="s">
        <v>6480</v>
      </c>
      <c r="J1434" s="29" t="s">
        <v>229</v>
      </c>
      <c r="K1434" s="31" t="n">
        <v>41.9</v>
      </c>
      <c r="L1434" s="31" t="n">
        <v>12</v>
      </c>
      <c r="M1434" s="29" t="s">
        <v>209</v>
      </c>
      <c r="N1434" s="29" t="n">
        <v>24</v>
      </c>
      <c r="O1434" s="29" t="s">
        <v>6481</v>
      </c>
      <c r="P1434" s="29" t="s">
        <v>6482</v>
      </c>
      <c r="Q1434" s="29" t="s">
        <v>221</v>
      </c>
      <c r="R1434" s="29" t="s">
        <v>183</v>
      </c>
      <c r="S1434" s="29" t="s">
        <v>222</v>
      </c>
      <c r="T1434" s="30" t="n">
        <v>46017</v>
      </c>
      <c r="U1434" s="29" t="n">
        <v>2026</v>
      </c>
      <c r="V1434" s="29"/>
    </row>
    <row r="1435" customFormat="false" ht="15" hidden="false" customHeight="true" outlineLevel="0" collapsed="false">
      <c r="A1435" s="26" t="s">
        <v>6483</v>
      </c>
      <c r="B1435" s="26" t="n">
        <v>1431</v>
      </c>
      <c r="C1435" s="26" t="s">
        <v>6484</v>
      </c>
      <c r="D1435" s="26" t="s">
        <v>449</v>
      </c>
      <c r="E1435" s="26" t="s">
        <v>267</v>
      </c>
      <c r="F1435" s="26" t="s">
        <v>6485</v>
      </c>
      <c r="G1435" s="27" t="n">
        <v>45467</v>
      </c>
      <c r="H1435" s="26" t="s">
        <v>177</v>
      </c>
      <c r="I1435" s="26" t="s">
        <v>757</v>
      </c>
      <c r="J1435" s="26" t="s">
        <v>198</v>
      </c>
      <c r="K1435" s="28" t="n">
        <v>25.1</v>
      </c>
      <c r="L1435" s="28" t="n">
        <v>7.1</v>
      </c>
      <c r="M1435" s="26" t="s">
        <v>199</v>
      </c>
      <c r="N1435" s="26" t="n">
        <v>45</v>
      </c>
      <c r="O1435" s="26" t="s">
        <v>6486</v>
      </c>
      <c r="P1435" s="26" t="s">
        <v>6487</v>
      </c>
      <c r="Q1435" s="26" t="s">
        <v>232</v>
      </c>
      <c r="R1435" s="26" t="s">
        <v>183</v>
      </c>
      <c r="S1435" s="26" t="s">
        <v>233</v>
      </c>
      <c r="T1435" s="27" t="n">
        <v>45996</v>
      </c>
      <c r="U1435" s="26" t="n">
        <v>2026</v>
      </c>
      <c r="V1435" s="26"/>
    </row>
    <row r="1436" customFormat="false" ht="15" hidden="false" customHeight="true" outlineLevel="0" collapsed="false">
      <c r="A1436" s="29" t="s">
        <v>6488</v>
      </c>
      <c r="B1436" s="29" t="n">
        <v>1432</v>
      </c>
      <c r="C1436" s="29" t="s">
        <v>6489</v>
      </c>
      <c r="D1436" s="29" t="s">
        <v>483</v>
      </c>
      <c r="E1436" s="29" t="s">
        <v>188</v>
      </c>
      <c r="F1436" s="29"/>
      <c r="G1436" s="30" t="n">
        <v>45467</v>
      </c>
      <c r="H1436" s="29" t="s">
        <v>177</v>
      </c>
      <c r="I1436" s="29" t="s">
        <v>370</v>
      </c>
      <c r="J1436" s="29" t="s">
        <v>322</v>
      </c>
      <c r="K1436" s="31" t="n">
        <v>35.9</v>
      </c>
      <c r="L1436" s="31" t="n">
        <v>11.1</v>
      </c>
      <c r="M1436" s="29" t="s">
        <v>209</v>
      </c>
      <c r="N1436" s="29" t="n">
        <v>45</v>
      </c>
      <c r="O1436" s="29" t="s">
        <v>6490</v>
      </c>
      <c r="P1436" s="29" t="s">
        <v>6491</v>
      </c>
      <c r="Q1436" s="29" t="s">
        <v>262</v>
      </c>
      <c r="R1436" s="29" t="s">
        <v>171</v>
      </c>
      <c r="S1436" s="29" t="s">
        <v>263</v>
      </c>
      <c r="T1436" s="30" t="n">
        <v>46001</v>
      </c>
      <c r="U1436" s="29" t="n">
        <v>2026</v>
      </c>
      <c r="V1436" s="29"/>
    </row>
    <row r="1437" customFormat="false" ht="15" hidden="false" customHeight="true" outlineLevel="0" collapsed="false">
      <c r="A1437" s="26" t="s">
        <v>6492</v>
      </c>
      <c r="B1437" s="26" t="n">
        <v>1433</v>
      </c>
      <c r="C1437" s="26" t="s">
        <v>587</v>
      </c>
      <c r="D1437" s="26" t="s">
        <v>5169</v>
      </c>
      <c r="E1437" s="26" t="s">
        <v>226</v>
      </c>
      <c r="F1437" s="26" t="s">
        <v>6493</v>
      </c>
      <c r="G1437" s="27" t="n">
        <v>45467</v>
      </c>
      <c r="H1437" s="26" t="s">
        <v>177</v>
      </c>
      <c r="I1437" s="26" t="s">
        <v>4746</v>
      </c>
      <c r="J1437" s="26" t="s">
        <v>208</v>
      </c>
      <c r="K1437" s="28" t="n">
        <v>57.9</v>
      </c>
      <c r="L1437" s="28" t="n">
        <v>16.7</v>
      </c>
      <c r="M1437" s="26" t="s">
        <v>276</v>
      </c>
      <c r="N1437" s="26" t="n">
        <v>50</v>
      </c>
      <c r="O1437" s="26" t="s">
        <v>4937</v>
      </c>
      <c r="P1437" s="26" t="s">
        <v>6494</v>
      </c>
      <c r="Q1437" s="26" t="s">
        <v>170</v>
      </c>
      <c r="R1437" s="26" t="s">
        <v>171</v>
      </c>
      <c r="S1437" s="26" t="s">
        <v>172</v>
      </c>
      <c r="T1437" s="27" t="n">
        <v>46011</v>
      </c>
      <c r="U1437" s="26" t="n">
        <v>2026</v>
      </c>
      <c r="V1437" s="26"/>
    </row>
    <row r="1438" customFormat="false" ht="15" hidden="false" customHeight="true" outlineLevel="0" collapsed="false">
      <c r="A1438" s="29" t="s">
        <v>6495</v>
      </c>
      <c r="B1438" s="29" t="n">
        <v>1434</v>
      </c>
      <c r="C1438" s="29" t="s">
        <v>417</v>
      </c>
      <c r="D1438" s="29" t="s">
        <v>1974</v>
      </c>
      <c r="E1438" s="29" t="s">
        <v>188</v>
      </c>
      <c r="F1438" s="29"/>
      <c r="G1438" s="30" t="n">
        <v>45467</v>
      </c>
      <c r="H1438" s="29" t="s">
        <v>177</v>
      </c>
      <c r="I1438" s="29" t="s">
        <v>1896</v>
      </c>
      <c r="J1438" s="29" t="s">
        <v>218</v>
      </c>
      <c r="K1438" s="31" t="n">
        <v>37.3</v>
      </c>
      <c r="L1438" s="31" t="n">
        <v>13</v>
      </c>
      <c r="M1438" s="29" t="s">
        <v>199</v>
      </c>
      <c r="N1438" s="29" t="n">
        <v>24</v>
      </c>
      <c r="O1438" s="29" t="s">
        <v>6496</v>
      </c>
      <c r="P1438" s="29" t="s">
        <v>6497</v>
      </c>
      <c r="Q1438" s="29" t="s">
        <v>252</v>
      </c>
      <c r="R1438" s="29" t="s">
        <v>171</v>
      </c>
      <c r="S1438" s="29" t="s">
        <v>253</v>
      </c>
      <c r="T1438" s="30" t="n">
        <v>46013</v>
      </c>
      <c r="U1438" s="29" t="n">
        <v>2026</v>
      </c>
      <c r="V1438" s="29"/>
    </row>
    <row r="1439" customFormat="false" ht="15" hidden="false" customHeight="true" outlineLevel="0" collapsed="false">
      <c r="A1439" s="26" t="s">
        <v>6498</v>
      </c>
      <c r="B1439" s="26" t="n">
        <v>1435</v>
      </c>
      <c r="C1439" s="26" t="s">
        <v>417</v>
      </c>
      <c r="D1439" s="26" t="s">
        <v>2259</v>
      </c>
      <c r="E1439" s="26" t="s">
        <v>311</v>
      </c>
      <c r="F1439" s="26" t="s">
        <v>6499</v>
      </c>
      <c r="G1439" s="27" t="n">
        <v>45467</v>
      </c>
      <c r="H1439" s="26" t="s">
        <v>177</v>
      </c>
      <c r="I1439" s="26" t="s">
        <v>5039</v>
      </c>
      <c r="J1439" s="26" t="s">
        <v>166</v>
      </c>
      <c r="K1439" s="28" t="n">
        <v>43</v>
      </c>
      <c r="L1439" s="28" t="n">
        <v>12.8</v>
      </c>
      <c r="M1439" s="26" t="s">
        <v>179</v>
      </c>
      <c r="N1439" s="26" t="n">
        <v>36</v>
      </c>
      <c r="O1439" s="26" t="s">
        <v>6500</v>
      </c>
      <c r="P1439" s="26" t="s">
        <v>6501</v>
      </c>
      <c r="Q1439" s="26" t="s">
        <v>454</v>
      </c>
      <c r="R1439" s="26" t="s">
        <v>171</v>
      </c>
      <c r="S1439" s="26" t="s">
        <v>455</v>
      </c>
      <c r="T1439" s="27" t="n">
        <v>45992</v>
      </c>
      <c r="U1439" s="26" t="n">
        <v>2026</v>
      </c>
      <c r="V1439" s="26"/>
    </row>
    <row r="1440" customFormat="false" ht="15" hidden="false" customHeight="true" outlineLevel="0" collapsed="false">
      <c r="A1440" s="29" t="s">
        <v>6502</v>
      </c>
      <c r="B1440" s="29" t="n">
        <v>1436</v>
      </c>
      <c r="C1440" s="29" t="s">
        <v>3138</v>
      </c>
      <c r="D1440" s="29" t="s">
        <v>3203</v>
      </c>
      <c r="E1440" s="29" t="s">
        <v>226</v>
      </c>
      <c r="F1440" s="29" t="s">
        <v>6503</v>
      </c>
      <c r="G1440" s="30" t="n">
        <v>45467</v>
      </c>
      <c r="H1440" s="29" t="s">
        <v>177</v>
      </c>
      <c r="I1440" s="29" t="s">
        <v>3468</v>
      </c>
      <c r="J1440" s="29" t="s">
        <v>218</v>
      </c>
      <c r="K1440" s="31" t="n">
        <v>54.9</v>
      </c>
      <c r="L1440" s="31" t="n">
        <v>15.8</v>
      </c>
      <c r="M1440" s="29" t="s">
        <v>179</v>
      </c>
      <c r="N1440" s="29" t="n">
        <v>32</v>
      </c>
      <c r="O1440" s="29" t="s">
        <v>6504</v>
      </c>
      <c r="P1440" s="29" t="s">
        <v>6505</v>
      </c>
      <c r="Q1440" s="29" t="s">
        <v>461</v>
      </c>
      <c r="R1440" s="29" t="s">
        <v>183</v>
      </c>
      <c r="S1440" s="29" t="s">
        <v>462</v>
      </c>
      <c r="T1440" s="30" t="n">
        <v>46009</v>
      </c>
      <c r="U1440" s="29" t="n">
        <v>2026</v>
      </c>
      <c r="V1440" s="29"/>
    </row>
    <row r="1441" customFormat="false" ht="15" hidden="false" customHeight="true" outlineLevel="0" collapsed="false">
      <c r="A1441" s="26" t="s">
        <v>6506</v>
      </c>
      <c r="B1441" s="26" t="n">
        <v>1437</v>
      </c>
      <c r="C1441" s="26" t="s">
        <v>755</v>
      </c>
      <c r="D1441" s="26" t="s">
        <v>2419</v>
      </c>
      <c r="E1441" s="26" t="s">
        <v>206</v>
      </c>
      <c r="F1441" s="26"/>
      <c r="G1441" s="27" t="n">
        <v>45468</v>
      </c>
      <c r="H1441" s="26" t="s">
        <v>177</v>
      </c>
      <c r="I1441" s="26" t="s">
        <v>1560</v>
      </c>
      <c r="J1441" s="26" t="s">
        <v>345</v>
      </c>
      <c r="K1441" s="28" t="n">
        <v>41.2</v>
      </c>
      <c r="L1441" s="28" t="n">
        <v>11.7</v>
      </c>
      <c r="M1441" s="26" t="s">
        <v>179</v>
      </c>
      <c r="N1441" s="26" t="n">
        <v>45</v>
      </c>
      <c r="O1441" s="26" t="s">
        <v>6507</v>
      </c>
      <c r="P1441" s="26" t="s">
        <v>6508</v>
      </c>
      <c r="Q1441" s="26" t="s">
        <v>170</v>
      </c>
      <c r="R1441" s="26" t="s">
        <v>171</v>
      </c>
      <c r="S1441" s="26" t="s">
        <v>172</v>
      </c>
      <c r="T1441" s="27" t="n">
        <v>46016</v>
      </c>
      <c r="U1441" s="26" t="n">
        <v>2026</v>
      </c>
      <c r="V1441" s="26"/>
    </row>
    <row r="1442" customFormat="false" ht="15" hidden="false" customHeight="true" outlineLevel="0" collapsed="false">
      <c r="A1442" s="29" t="s">
        <v>6509</v>
      </c>
      <c r="B1442" s="29" t="n">
        <v>1438</v>
      </c>
      <c r="C1442" s="29" t="s">
        <v>186</v>
      </c>
      <c r="D1442" s="29" t="s">
        <v>2298</v>
      </c>
      <c r="E1442" s="29" t="s">
        <v>206</v>
      </c>
      <c r="F1442" s="29"/>
      <c r="G1442" s="30" t="n">
        <v>45469</v>
      </c>
      <c r="H1442" s="29" t="s">
        <v>177</v>
      </c>
      <c r="I1442" s="29" t="s">
        <v>425</v>
      </c>
      <c r="J1442" s="29" t="s">
        <v>198</v>
      </c>
      <c r="K1442" s="31" t="n">
        <v>53.6</v>
      </c>
      <c r="L1442" s="31" t="n">
        <v>15.6</v>
      </c>
      <c r="M1442" s="29" t="s">
        <v>276</v>
      </c>
      <c r="N1442" s="29" t="n">
        <v>36</v>
      </c>
      <c r="O1442" s="29" t="s">
        <v>6510</v>
      </c>
      <c r="P1442" s="29" t="s">
        <v>6511</v>
      </c>
      <c r="Q1442" s="29" t="s">
        <v>202</v>
      </c>
      <c r="R1442" s="29" t="s">
        <v>171</v>
      </c>
      <c r="S1442" s="29" t="s">
        <v>203</v>
      </c>
      <c r="T1442" s="30" t="n">
        <v>46002</v>
      </c>
      <c r="U1442" s="29" t="n">
        <v>2026</v>
      </c>
      <c r="V1442" s="29"/>
    </row>
    <row r="1443" customFormat="false" ht="15" hidden="false" customHeight="true" outlineLevel="0" collapsed="false">
      <c r="A1443" s="26" t="s">
        <v>6512</v>
      </c>
      <c r="B1443" s="26" t="n">
        <v>1439</v>
      </c>
      <c r="C1443" s="26" t="s">
        <v>292</v>
      </c>
      <c r="D1443" s="26" t="s">
        <v>2401</v>
      </c>
      <c r="E1443" s="26" t="s">
        <v>267</v>
      </c>
      <c r="F1443" s="26" t="s">
        <v>294</v>
      </c>
      <c r="G1443" s="27" t="n">
        <v>45469</v>
      </c>
      <c r="H1443" s="26" t="s">
        <v>177</v>
      </c>
      <c r="I1443" s="26" t="s">
        <v>2239</v>
      </c>
      <c r="J1443" s="26" t="s">
        <v>345</v>
      </c>
      <c r="K1443" s="28" t="n">
        <v>58</v>
      </c>
      <c r="L1443" s="28" t="n">
        <v>18.3</v>
      </c>
      <c r="M1443" s="26" t="s">
        <v>276</v>
      </c>
      <c r="N1443" s="26" t="n">
        <v>24</v>
      </c>
      <c r="O1443" s="26" t="s">
        <v>6513</v>
      </c>
      <c r="P1443" s="26" t="s">
        <v>6514</v>
      </c>
      <c r="Q1443" s="26" t="s">
        <v>262</v>
      </c>
      <c r="R1443" s="26" t="s">
        <v>171</v>
      </c>
      <c r="S1443" s="26" t="s">
        <v>263</v>
      </c>
      <c r="T1443" s="27" t="n">
        <v>45996</v>
      </c>
      <c r="U1443" s="26" t="n">
        <v>2026</v>
      </c>
      <c r="V1443" s="26"/>
    </row>
    <row r="1444" customFormat="false" ht="15" hidden="false" customHeight="true" outlineLevel="0" collapsed="false">
      <c r="A1444" s="29" t="s">
        <v>6515</v>
      </c>
      <c r="B1444" s="29" t="n">
        <v>1440</v>
      </c>
      <c r="C1444" s="29" t="s">
        <v>6516</v>
      </c>
      <c r="D1444" s="29" t="s">
        <v>835</v>
      </c>
      <c r="E1444" s="29" t="s">
        <v>188</v>
      </c>
      <c r="F1444" s="29"/>
      <c r="G1444" s="30" t="n">
        <v>45470</v>
      </c>
      <c r="H1444" s="29" t="s">
        <v>177</v>
      </c>
      <c r="I1444" s="29" t="s">
        <v>6517</v>
      </c>
      <c r="J1444" s="29" t="s">
        <v>259</v>
      </c>
      <c r="K1444" s="31" t="n">
        <v>54.4</v>
      </c>
      <c r="L1444" s="31" t="n">
        <v>16.1</v>
      </c>
      <c r="M1444" s="29" t="s">
        <v>179</v>
      </c>
      <c r="N1444" s="29" t="n">
        <v>24</v>
      </c>
      <c r="O1444" s="29" t="s">
        <v>6518</v>
      </c>
      <c r="P1444" s="29" t="s">
        <v>6519</v>
      </c>
      <c r="Q1444" s="29" t="s">
        <v>330</v>
      </c>
      <c r="R1444" s="29" t="s">
        <v>171</v>
      </c>
      <c r="S1444" s="29" t="s">
        <v>331</v>
      </c>
      <c r="T1444" s="30" t="n">
        <v>45995</v>
      </c>
      <c r="U1444" s="29" t="n">
        <v>2026</v>
      </c>
      <c r="V1444" s="29"/>
    </row>
    <row r="1445" customFormat="false" ht="15" hidden="false" customHeight="true" outlineLevel="0" collapsed="false">
      <c r="A1445" s="26" t="s">
        <v>6520</v>
      </c>
      <c r="B1445" s="26" t="n">
        <v>1441</v>
      </c>
      <c r="C1445" s="26" t="s">
        <v>3634</v>
      </c>
      <c r="D1445" s="26" t="s">
        <v>2360</v>
      </c>
      <c r="E1445" s="26" t="s">
        <v>188</v>
      </c>
      <c r="F1445" s="26"/>
      <c r="G1445" s="27" t="n">
        <v>45470</v>
      </c>
      <c r="H1445" s="26" t="s">
        <v>177</v>
      </c>
      <c r="I1445" s="26" t="s">
        <v>6521</v>
      </c>
      <c r="J1445" s="26" t="s">
        <v>383</v>
      </c>
      <c r="K1445" s="28" t="n">
        <v>45.9</v>
      </c>
      <c r="L1445" s="28" t="n">
        <v>12.9</v>
      </c>
      <c r="M1445" s="26" t="s">
        <v>209</v>
      </c>
      <c r="N1445" s="26" t="n">
        <v>40</v>
      </c>
      <c r="O1445" s="26" t="s">
        <v>6522</v>
      </c>
      <c r="P1445" s="26" t="s">
        <v>6523</v>
      </c>
      <c r="Q1445" s="26" t="s">
        <v>232</v>
      </c>
      <c r="R1445" s="26" t="s">
        <v>183</v>
      </c>
      <c r="S1445" s="26" t="s">
        <v>233</v>
      </c>
      <c r="T1445" s="27" t="n">
        <v>45997</v>
      </c>
      <c r="U1445" s="26" t="n">
        <v>2026</v>
      </c>
      <c r="V1445" s="26"/>
    </row>
    <row r="1446" customFormat="false" ht="15" hidden="false" customHeight="true" outlineLevel="0" collapsed="false">
      <c r="A1446" s="29" t="s">
        <v>6524</v>
      </c>
      <c r="B1446" s="29" t="n">
        <v>1442</v>
      </c>
      <c r="C1446" s="29" t="s">
        <v>6525</v>
      </c>
      <c r="D1446" s="29" t="s">
        <v>400</v>
      </c>
      <c r="E1446" s="29" t="s">
        <v>188</v>
      </c>
      <c r="F1446" s="29"/>
      <c r="G1446" s="30" t="n">
        <v>45470</v>
      </c>
      <c r="H1446" s="29" t="s">
        <v>177</v>
      </c>
      <c r="I1446" s="29" t="s">
        <v>2261</v>
      </c>
      <c r="J1446" s="29" t="s">
        <v>345</v>
      </c>
      <c r="K1446" s="31" t="n">
        <v>51</v>
      </c>
      <c r="L1446" s="31" t="n">
        <v>17.1</v>
      </c>
      <c r="M1446" s="29" t="s">
        <v>199</v>
      </c>
      <c r="N1446" s="29" t="n">
        <v>28</v>
      </c>
      <c r="O1446" s="29" t="s">
        <v>6526</v>
      </c>
      <c r="P1446" s="29" t="s">
        <v>6527</v>
      </c>
      <c r="Q1446" s="29" t="s">
        <v>338</v>
      </c>
      <c r="R1446" s="29" t="s">
        <v>171</v>
      </c>
      <c r="S1446" s="29" t="s">
        <v>339</v>
      </c>
      <c r="T1446" s="30" t="n">
        <v>46005</v>
      </c>
      <c r="U1446" s="29" t="n">
        <v>2026</v>
      </c>
      <c r="V1446" s="29"/>
    </row>
    <row r="1447" customFormat="false" ht="15" hidden="false" customHeight="true" outlineLevel="0" collapsed="false">
      <c r="A1447" s="26" t="s">
        <v>6528</v>
      </c>
      <c r="B1447" s="26" t="n">
        <v>1443</v>
      </c>
      <c r="C1447" s="26" t="s">
        <v>635</v>
      </c>
      <c r="D1447" s="26" t="s">
        <v>3101</v>
      </c>
      <c r="E1447" s="26" t="s">
        <v>267</v>
      </c>
      <c r="F1447" s="26" t="s">
        <v>6529</v>
      </c>
      <c r="G1447" s="27" t="n">
        <v>45470</v>
      </c>
      <c r="H1447" s="26" t="s">
        <v>177</v>
      </c>
      <c r="I1447" s="26" t="s">
        <v>4922</v>
      </c>
      <c r="J1447" s="26" t="s">
        <v>270</v>
      </c>
      <c r="K1447" s="28" t="n">
        <v>31.6</v>
      </c>
      <c r="L1447" s="28" t="n">
        <v>10</v>
      </c>
      <c r="M1447" s="26" t="s">
        <v>179</v>
      </c>
      <c r="N1447" s="26" t="n">
        <v>45</v>
      </c>
      <c r="O1447" s="26" t="s">
        <v>6530</v>
      </c>
      <c r="P1447" s="26" t="s">
        <v>6531</v>
      </c>
      <c r="Q1447" s="26" t="s">
        <v>252</v>
      </c>
      <c r="R1447" s="26" t="s">
        <v>171</v>
      </c>
      <c r="S1447" s="26" t="s">
        <v>253</v>
      </c>
      <c r="T1447" s="27" t="n">
        <v>46016</v>
      </c>
      <c r="U1447" s="26" t="n">
        <v>2026</v>
      </c>
      <c r="V1447" s="26"/>
    </row>
    <row r="1448" customFormat="false" ht="15" hidden="false" customHeight="true" outlineLevel="0" collapsed="false">
      <c r="A1448" s="29" t="s">
        <v>6532</v>
      </c>
      <c r="B1448" s="29" t="n">
        <v>1444</v>
      </c>
      <c r="C1448" s="29" t="s">
        <v>676</v>
      </c>
      <c r="D1448" s="29" t="s">
        <v>6533</v>
      </c>
      <c r="E1448" s="29" t="s">
        <v>188</v>
      </c>
      <c r="F1448" s="29"/>
      <c r="G1448" s="30" t="n">
        <v>45471</v>
      </c>
      <c r="H1448" s="29" t="s">
        <v>177</v>
      </c>
      <c r="I1448" s="29" t="s">
        <v>714</v>
      </c>
      <c r="J1448" s="29" t="s">
        <v>208</v>
      </c>
      <c r="K1448" s="31" t="n">
        <v>25.3</v>
      </c>
      <c r="L1448" s="31" t="n">
        <v>8.1</v>
      </c>
      <c r="M1448" s="29" t="s">
        <v>314</v>
      </c>
      <c r="N1448" s="29" t="n">
        <v>28</v>
      </c>
      <c r="O1448" s="29" t="s">
        <v>6534</v>
      </c>
      <c r="P1448" s="29" t="s">
        <v>6535</v>
      </c>
      <c r="Q1448" s="29" t="s">
        <v>461</v>
      </c>
      <c r="R1448" s="29" t="s">
        <v>183</v>
      </c>
      <c r="S1448" s="29" t="s">
        <v>462</v>
      </c>
      <c r="T1448" s="30" t="n">
        <v>46002</v>
      </c>
      <c r="U1448" s="29" t="n">
        <v>2026</v>
      </c>
      <c r="V1448" s="29"/>
    </row>
    <row r="1449" customFormat="false" ht="15" hidden="false" customHeight="true" outlineLevel="0" collapsed="false">
      <c r="A1449" s="26" t="s">
        <v>6536</v>
      </c>
      <c r="B1449" s="26" t="n">
        <v>1445</v>
      </c>
      <c r="C1449" s="26" t="s">
        <v>6537</v>
      </c>
      <c r="D1449" s="26" t="s">
        <v>6538</v>
      </c>
      <c r="E1449" s="26" t="s">
        <v>188</v>
      </c>
      <c r="F1449" s="26"/>
      <c r="G1449" s="27" t="n">
        <v>45472</v>
      </c>
      <c r="H1449" s="26" t="s">
        <v>177</v>
      </c>
      <c r="I1449" s="26" t="s">
        <v>6539</v>
      </c>
      <c r="J1449" s="26" t="s">
        <v>166</v>
      </c>
      <c r="K1449" s="28" t="n">
        <v>39.4</v>
      </c>
      <c r="L1449" s="28" t="n">
        <v>11.4</v>
      </c>
      <c r="M1449" s="26" t="s">
        <v>900</v>
      </c>
      <c r="N1449" s="26" t="n">
        <v>24</v>
      </c>
      <c r="O1449" s="26" t="s">
        <v>6540</v>
      </c>
      <c r="P1449" s="26" t="s">
        <v>6541</v>
      </c>
      <c r="Q1449" s="26" t="s">
        <v>182</v>
      </c>
      <c r="R1449" s="26" t="s">
        <v>183</v>
      </c>
      <c r="S1449" s="26" t="s">
        <v>184</v>
      </c>
      <c r="T1449" s="27" t="n">
        <v>45993</v>
      </c>
      <c r="U1449" s="26" t="n">
        <v>2026</v>
      </c>
      <c r="V1449" s="26"/>
    </row>
    <row r="1450" customFormat="false" ht="15" hidden="false" customHeight="true" outlineLevel="0" collapsed="false">
      <c r="A1450" s="29" t="s">
        <v>6542</v>
      </c>
      <c r="B1450" s="29" t="n">
        <v>1446</v>
      </c>
      <c r="C1450" s="29" t="s">
        <v>3142</v>
      </c>
      <c r="D1450" s="29" t="s">
        <v>356</v>
      </c>
      <c r="E1450" s="29" t="s">
        <v>206</v>
      </c>
      <c r="F1450" s="29"/>
      <c r="G1450" s="30" t="n">
        <v>45474</v>
      </c>
      <c r="H1450" s="29" t="s">
        <v>177</v>
      </c>
      <c r="I1450" s="29" t="s">
        <v>6543</v>
      </c>
      <c r="J1450" s="29" t="s">
        <v>198</v>
      </c>
      <c r="K1450" s="31" t="n">
        <v>37.5</v>
      </c>
      <c r="L1450" s="31" t="n">
        <v>10.9</v>
      </c>
      <c r="M1450" s="29" t="s">
        <v>179</v>
      </c>
      <c r="N1450" s="29" t="n">
        <v>50</v>
      </c>
      <c r="O1450" s="29" t="s">
        <v>6544</v>
      </c>
      <c r="P1450" s="29" t="s">
        <v>6545</v>
      </c>
      <c r="Q1450" s="29" t="s">
        <v>338</v>
      </c>
      <c r="R1450" s="29" t="s">
        <v>171</v>
      </c>
      <c r="S1450" s="29" t="s">
        <v>339</v>
      </c>
      <c r="T1450" s="30" t="n">
        <v>46012</v>
      </c>
      <c r="U1450" s="29" t="n">
        <v>2026</v>
      </c>
      <c r="V1450" s="29"/>
    </row>
    <row r="1451" customFormat="false" ht="15" hidden="false" customHeight="true" outlineLevel="0" collapsed="false">
      <c r="A1451" s="26" t="s">
        <v>6546</v>
      </c>
      <c r="B1451" s="26" t="n">
        <v>1447</v>
      </c>
      <c r="C1451" s="26" t="s">
        <v>549</v>
      </c>
      <c r="D1451" s="26" t="s">
        <v>2259</v>
      </c>
      <c r="E1451" s="26" t="s">
        <v>226</v>
      </c>
      <c r="F1451" s="26" t="s">
        <v>6547</v>
      </c>
      <c r="G1451" s="27" t="n">
        <v>45475</v>
      </c>
      <c r="H1451" s="26" t="s">
        <v>295</v>
      </c>
      <c r="I1451" s="26" t="s">
        <v>4605</v>
      </c>
      <c r="J1451" s="26" t="s">
        <v>270</v>
      </c>
      <c r="K1451" s="28" t="n">
        <v>23.3</v>
      </c>
      <c r="L1451" s="28" t="n">
        <v>7.4</v>
      </c>
      <c r="M1451" s="26" t="s">
        <v>179</v>
      </c>
      <c r="N1451" s="26" t="n">
        <v>50</v>
      </c>
      <c r="O1451" s="26" t="s">
        <v>6548</v>
      </c>
      <c r="P1451" s="26" t="s">
        <v>6549</v>
      </c>
      <c r="Q1451" s="26" t="s">
        <v>461</v>
      </c>
      <c r="R1451" s="26" t="s">
        <v>183</v>
      </c>
      <c r="S1451" s="26" t="s">
        <v>462</v>
      </c>
      <c r="T1451" s="27" t="n">
        <v>46018</v>
      </c>
      <c r="U1451" s="26" t="n">
        <v>2026</v>
      </c>
      <c r="V1451" s="26"/>
    </row>
    <row r="1452" customFormat="false" ht="15" hidden="false" customHeight="true" outlineLevel="0" collapsed="false">
      <c r="A1452" s="29" t="s">
        <v>6550</v>
      </c>
      <c r="B1452" s="29" t="n">
        <v>1448</v>
      </c>
      <c r="C1452" s="29" t="s">
        <v>6551</v>
      </c>
      <c r="D1452" s="29" t="s">
        <v>244</v>
      </c>
      <c r="E1452" s="29" t="s">
        <v>226</v>
      </c>
      <c r="F1452" s="29" t="s">
        <v>6552</v>
      </c>
      <c r="G1452" s="30" t="n">
        <v>45475</v>
      </c>
      <c r="H1452" s="29" t="s">
        <v>177</v>
      </c>
      <c r="I1452" s="29" t="s">
        <v>6553</v>
      </c>
      <c r="J1452" s="29" t="s">
        <v>166</v>
      </c>
      <c r="K1452" s="31" t="n">
        <v>46.1</v>
      </c>
      <c r="L1452" s="31" t="n">
        <v>13.2</v>
      </c>
      <c r="M1452" s="29" t="s">
        <v>209</v>
      </c>
      <c r="N1452" s="29" t="n">
        <v>40</v>
      </c>
      <c r="O1452" s="29" t="s">
        <v>6554</v>
      </c>
      <c r="P1452" s="29" t="s">
        <v>6555</v>
      </c>
      <c r="Q1452" s="29" t="s">
        <v>262</v>
      </c>
      <c r="R1452" s="29" t="s">
        <v>171</v>
      </c>
      <c r="S1452" s="29" t="s">
        <v>263</v>
      </c>
      <c r="T1452" s="30" t="n">
        <v>45993</v>
      </c>
      <c r="U1452" s="29" t="n">
        <v>2026</v>
      </c>
      <c r="V1452" s="29"/>
    </row>
    <row r="1453" customFormat="false" ht="15" hidden="false" customHeight="true" outlineLevel="0" collapsed="false">
      <c r="A1453" s="26" t="s">
        <v>6556</v>
      </c>
      <c r="B1453" s="26" t="n">
        <v>1449</v>
      </c>
      <c r="C1453" s="26" t="s">
        <v>286</v>
      </c>
      <c r="D1453" s="26" t="s">
        <v>6557</v>
      </c>
      <c r="E1453" s="26" t="s">
        <v>188</v>
      </c>
      <c r="F1453" s="26"/>
      <c r="G1453" s="27" t="n">
        <v>45475</v>
      </c>
      <c r="H1453" s="26" t="s">
        <v>177</v>
      </c>
      <c r="I1453" s="26" t="s">
        <v>451</v>
      </c>
      <c r="J1453" s="26" t="s">
        <v>208</v>
      </c>
      <c r="K1453" s="28" t="n">
        <v>44.8</v>
      </c>
      <c r="L1453" s="28" t="n">
        <v>13.3</v>
      </c>
      <c r="M1453" s="26" t="s">
        <v>249</v>
      </c>
      <c r="N1453" s="26" t="n">
        <v>40</v>
      </c>
      <c r="O1453" s="26" t="s">
        <v>6558</v>
      </c>
      <c r="P1453" s="26" t="s">
        <v>6559</v>
      </c>
      <c r="Q1453" s="26" t="s">
        <v>262</v>
      </c>
      <c r="R1453" s="26" t="s">
        <v>171</v>
      </c>
      <c r="S1453" s="26" t="s">
        <v>263</v>
      </c>
      <c r="T1453" s="27" t="n">
        <v>46008</v>
      </c>
      <c r="U1453" s="26" t="n">
        <v>2026</v>
      </c>
      <c r="V1453" s="26"/>
    </row>
    <row r="1454" customFormat="false" ht="15" hidden="false" customHeight="true" outlineLevel="0" collapsed="false">
      <c r="A1454" s="29" t="s">
        <v>6560</v>
      </c>
      <c r="B1454" s="29" t="n">
        <v>1450</v>
      </c>
      <c r="C1454" s="29" t="s">
        <v>1021</v>
      </c>
      <c r="D1454" s="29" t="s">
        <v>362</v>
      </c>
      <c r="E1454" s="29" t="s">
        <v>162</v>
      </c>
      <c r="F1454" s="29" t="s">
        <v>1023</v>
      </c>
      <c r="G1454" s="30" t="n">
        <v>45475</v>
      </c>
      <c r="H1454" s="29" t="s">
        <v>177</v>
      </c>
      <c r="I1454" s="29" t="s">
        <v>942</v>
      </c>
      <c r="J1454" s="29" t="s">
        <v>218</v>
      </c>
      <c r="K1454" s="31" t="n">
        <v>56</v>
      </c>
      <c r="L1454" s="31" t="n">
        <v>16</v>
      </c>
      <c r="M1454" s="29" t="s">
        <v>167</v>
      </c>
      <c r="N1454" s="29" t="n">
        <v>50</v>
      </c>
      <c r="O1454" s="29" t="s">
        <v>6561</v>
      </c>
      <c r="P1454" s="29" t="s">
        <v>6562</v>
      </c>
      <c r="Q1454" s="29" t="s">
        <v>252</v>
      </c>
      <c r="R1454" s="29" t="s">
        <v>171</v>
      </c>
      <c r="S1454" s="29" t="s">
        <v>253</v>
      </c>
      <c r="T1454" s="30" t="n">
        <v>46017</v>
      </c>
      <c r="U1454" s="29" t="n">
        <v>2026</v>
      </c>
      <c r="V1454" s="29"/>
    </row>
    <row r="1455" customFormat="false" ht="15" hidden="false" customHeight="true" outlineLevel="0" collapsed="false">
      <c r="A1455" s="26" t="s">
        <v>6563</v>
      </c>
      <c r="B1455" s="26" t="n">
        <v>1451</v>
      </c>
      <c r="C1455" s="26" t="s">
        <v>2290</v>
      </c>
      <c r="D1455" s="26" t="s">
        <v>2625</v>
      </c>
      <c r="E1455" s="26" t="s">
        <v>206</v>
      </c>
      <c r="F1455" s="26"/>
      <c r="G1455" s="27" t="n">
        <v>45476</v>
      </c>
      <c r="H1455" s="26" t="s">
        <v>177</v>
      </c>
      <c r="I1455" s="26" t="s">
        <v>3087</v>
      </c>
      <c r="J1455" s="26" t="s">
        <v>322</v>
      </c>
      <c r="K1455" s="28" t="n">
        <v>51.4</v>
      </c>
      <c r="L1455" s="28" t="n">
        <v>15.1</v>
      </c>
      <c r="M1455" s="26" t="s">
        <v>179</v>
      </c>
      <c r="N1455" s="26" t="n">
        <v>50</v>
      </c>
      <c r="O1455" s="26" t="s">
        <v>6564</v>
      </c>
      <c r="P1455" s="26" t="s">
        <v>6565</v>
      </c>
      <c r="Q1455" s="26" t="s">
        <v>330</v>
      </c>
      <c r="R1455" s="26" t="s">
        <v>171</v>
      </c>
      <c r="S1455" s="26" t="s">
        <v>331</v>
      </c>
      <c r="T1455" s="27" t="n">
        <v>45992</v>
      </c>
      <c r="U1455" s="26" t="n">
        <v>2026</v>
      </c>
      <c r="V1455" s="26"/>
    </row>
    <row r="1456" customFormat="false" ht="15" hidden="false" customHeight="true" outlineLevel="0" collapsed="false">
      <c r="A1456" s="29" t="s">
        <v>6566</v>
      </c>
      <c r="B1456" s="29" t="n">
        <v>1452</v>
      </c>
      <c r="C1456" s="29" t="s">
        <v>2170</v>
      </c>
      <c r="D1456" s="29" t="s">
        <v>2171</v>
      </c>
      <c r="E1456" s="29" t="s">
        <v>195</v>
      </c>
      <c r="F1456" s="29" t="s">
        <v>6567</v>
      </c>
      <c r="G1456" s="30" t="n">
        <v>45478</v>
      </c>
      <c r="H1456" s="29" t="s">
        <v>164</v>
      </c>
      <c r="I1456" s="29" t="s">
        <v>2303</v>
      </c>
      <c r="J1456" s="29" t="s">
        <v>248</v>
      </c>
      <c r="K1456" s="31" t="n">
        <v>54.1</v>
      </c>
      <c r="L1456" s="31" t="n">
        <v>19.2</v>
      </c>
      <c r="M1456" s="29" t="s">
        <v>199</v>
      </c>
      <c r="N1456" s="29" t="n">
        <v>36</v>
      </c>
      <c r="O1456" s="29" t="s">
        <v>6568</v>
      </c>
      <c r="P1456" s="29" t="s">
        <v>6569</v>
      </c>
      <c r="Q1456" s="29" t="s">
        <v>454</v>
      </c>
      <c r="R1456" s="29" t="s">
        <v>171</v>
      </c>
      <c r="S1456" s="29" t="s">
        <v>455</v>
      </c>
      <c r="T1456" s="29"/>
      <c r="U1456" s="29" t="n">
        <v>2024</v>
      </c>
      <c r="V1456" s="29"/>
    </row>
    <row r="1457" customFormat="false" ht="15" hidden="false" customHeight="true" outlineLevel="0" collapsed="false">
      <c r="A1457" s="26" t="s">
        <v>6570</v>
      </c>
      <c r="B1457" s="26" t="n">
        <v>1453</v>
      </c>
      <c r="C1457" s="26" t="s">
        <v>6571</v>
      </c>
      <c r="D1457" s="26" t="s">
        <v>6572</v>
      </c>
      <c r="E1457" s="26" t="s">
        <v>188</v>
      </c>
      <c r="F1457" s="26"/>
      <c r="G1457" s="27" t="n">
        <v>45478</v>
      </c>
      <c r="H1457" s="26" t="s">
        <v>177</v>
      </c>
      <c r="I1457" s="26" t="s">
        <v>2608</v>
      </c>
      <c r="J1457" s="26" t="s">
        <v>322</v>
      </c>
      <c r="K1457" s="28" t="n">
        <v>39.7</v>
      </c>
      <c r="L1457" s="28" t="n">
        <v>13.5</v>
      </c>
      <c r="M1457" s="26" t="s">
        <v>179</v>
      </c>
      <c r="N1457" s="26" t="n">
        <v>40</v>
      </c>
      <c r="O1457" s="26" t="s">
        <v>6573</v>
      </c>
      <c r="P1457" s="26" t="s">
        <v>6574</v>
      </c>
      <c r="Q1457" s="26" t="s">
        <v>252</v>
      </c>
      <c r="R1457" s="26" t="s">
        <v>171</v>
      </c>
      <c r="S1457" s="26" t="s">
        <v>253</v>
      </c>
      <c r="T1457" s="27" t="n">
        <v>46007</v>
      </c>
      <c r="U1457" s="26" t="n">
        <v>2026</v>
      </c>
      <c r="V1457" s="26"/>
    </row>
    <row r="1458" customFormat="false" ht="15" hidden="false" customHeight="true" outlineLevel="0" collapsed="false">
      <c r="A1458" s="29" t="s">
        <v>6575</v>
      </c>
      <c r="B1458" s="29" t="n">
        <v>1454</v>
      </c>
      <c r="C1458" s="29" t="s">
        <v>1165</v>
      </c>
      <c r="D1458" s="29" t="s">
        <v>582</v>
      </c>
      <c r="E1458" s="29" t="s">
        <v>162</v>
      </c>
      <c r="F1458" s="29" t="s">
        <v>6576</v>
      </c>
      <c r="G1458" s="30" t="n">
        <v>45478</v>
      </c>
      <c r="H1458" s="29" t="s">
        <v>177</v>
      </c>
      <c r="I1458" s="29" t="s">
        <v>1244</v>
      </c>
      <c r="J1458" s="29" t="s">
        <v>218</v>
      </c>
      <c r="K1458" s="31" t="n">
        <v>25.2</v>
      </c>
      <c r="L1458" s="31" t="n">
        <v>7.3</v>
      </c>
      <c r="M1458" s="29" t="s">
        <v>276</v>
      </c>
      <c r="N1458" s="29" t="n">
        <v>40</v>
      </c>
      <c r="O1458" s="29" t="s">
        <v>6577</v>
      </c>
      <c r="P1458" s="29" t="s">
        <v>6578</v>
      </c>
      <c r="Q1458" s="29" t="s">
        <v>330</v>
      </c>
      <c r="R1458" s="29" t="s">
        <v>171</v>
      </c>
      <c r="S1458" s="29" t="s">
        <v>331</v>
      </c>
      <c r="T1458" s="30" t="n">
        <v>46007</v>
      </c>
      <c r="U1458" s="29" t="n">
        <v>2026</v>
      </c>
      <c r="V1458" s="29"/>
    </row>
    <row r="1459" customFormat="false" ht="15" hidden="false" customHeight="true" outlineLevel="0" collapsed="false">
      <c r="A1459" s="26" t="s">
        <v>6579</v>
      </c>
      <c r="B1459" s="26" t="n">
        <v>1455</v>
      </c>
      <c r="C1459" s="26" t="s">
        <v>6580</v>
      </c>
      <c r="D1459" s="26" t="s">
        <v>6581</v>
      </c>
      <c r="E1459" s="26" t="s">
        <v>188</v>
      </c>
      <c r="F1459" s="26"/>
      <c r="G1459" s="27" t="n">
        <v>45479</v>
      </c>
      <c r="H1459" s="26" t="s">
        <v>177</v>
      </c>
      <c r="I1459" s="26" t="s">
        <v>4888</v>
      </c>
      <c r="J1459" s="26" t="s">
        <v>166</v>
      </c>
      <c r="K1459" s="28" t="n">
        <v>38.8</v>
      </c>
      <c r="L1459" s="28" t="n">
        <v>11.6</v>
      </c>
      <c r="M1459" s="26" t="s">
        <v>167</v>
      </c>
      <c r="N1459" s="26" t="n">
        <v>40</v>
      </c>
      <c r="O1459" s="26" t="s">
        <v>6582</v>
      </c>
      <c r="P1459" s="26" t="s">
        <v>6583</v>
      </c>
      <c r="Q1459" s="26" t="s">
        <v>212</v>
      </c>
      <c r="R1459" s="26" t="s">
        <v>171</v>
      </c>
      <c r="S1459" s="26" t="s">
        <v>213</v>
      </c>
      <c r="T1459" s="27" t="n">
        <v>46001</v>
      </c>
      <c r="U1459" s="26" t="n">
        <v>2026</v>
      </c>
      <c r="V1459" s="26"/>
    </row>
    <row r="1460" customFormat="false" ht="15" hidden="false" customHeight="true" outlineLevel="0" collapsed="false">
      <c r="A1460" s="29" t="s">
        <v>6584</v>
      </c>
      <c r="B1460" s="29" t="n">
        <v>1456</v>
      </c>
      <c r="C1460" s="29" t="s">
        <v>6585</v>
      </c>
      <c r="D1460" s="29" t="s">
        <v>3263</v>
      </c>
      <c r="E1460" s="29" t="s">
        <v>162</v>
      </c>
      <c r="F1460" s="29" t="s">
        <v>6586</v>
      </c>
      <c r="G1460" s="30" t="n">
        <v>45481</v>
      </c>
      <c r="H1460" s="29" t="s">
        <v>177</v>
      </c>
      <c r="I1460" s="29" t="s">
        <v>4481</v>
      </c>
      <c r="J1460" s="29" t="s">
        <v>198</v>
      </c>
      <c r="K1460" s="31" t="n">
        <v>56.6</v>
      </c>
      <c r="L1460" s="31" t="n">
        <v>17.8</v>
      </c>
      <c r="M1460" s="29" t="s">
        <v>179</v>
      </c>
      <c r="N1460" s="29" t="n">
        <v>50</v>
      </c>
      <c r="O1460" s="29" t="s">
        <v>6587</v>
      </c>
      <c r="P1460" s="29" t="s">
        <v>6588</v>
      </c>
      <c r="Q1460" s="29" t="s">
        <v>262</v>
      </c>
      <c r="R1460" s="29" t="s">
        <v>171</v>
      </c>
      <c r="S1460" s="29" t="s">
        <v>263</v>
      </c>
      <c r="T1460" s="30" t="n">
        <v>46005</v>
      </c>
      <c r="U1460" s="29" t="n">
        <v>2026</v>
      </c>
      <c r="V1460" s="29"/>
    </row>
    <row r="1461" customFormat="false" ht="15" hidden="false" customHeight="true" outlineLevel="0" collapsed="false">
      <c r="A1461" s="26" t="s">
        <v>6589</v>
      </c>
      <c r="B1461" s="26" t="n">
        <v>1457</v>
      </c>
      <c r="C1461" s="26" t="s">
        <v>3968</v>
      </c>
      <c r="D1461" s="26" t="s">
        <v>2826</v>
      </c>
      <c r="E1461" s="26" t="s">
        <v>188</v>
      </c>
      <c r="F1461" s="26"/>
      <c r="G1461" s="27" t="n">
        <v>45481</v>
      </c>
      <c r="H1461" s="26" t="s">
        <v>177</v>
      </c>
      <c r="I1461" s="26" t="s">
        <v>2766</v>
      </c>
      <c r="J1461" s="26" t="s">
        <v>345</v>
      </c>
      <c r="K1461" s="28" t="n">
        <v>29.1</v>
      </c>
      <c r="L1461" s="28" t="n">
        <v>8.9</v>
      </c>
      <c r="M1461" s="26" t="s">
        <v>199</v>
      </c>
      <c r="N1461" s="26" t="n">
        <v>28</v>
      </c>
      <c r="O1461" s="26" t="s">
        <v>6590</v>
      </c>
      <c r="P1461" s="26" t="s">
        <v>6591</v>
      </c>
      <c r="Q1461" s="26" t="s">
        <v>338</v>
      </c>
      <c r="R1461" s="26" t="s">
        <v>171</v>
      </c>
      <c r="S1461" s="26" t="s">
        <v>339</v>
      </c>
      <c r="T1461" s="27" t="n">
        <v>46014</v>
      </c>
      <c r="U1461" s="26" t="n">
        <v>2026</v>
      </c>
      <c r="V1461" s="26"/>
    </row>
    <row r="1462" customFormat="false" ht="15" hidden="false" customHeight="true" outlineLevel="0" collapsed="false">
      <c r="A1462" s="29" t="s">
        <v>6592</v>
      </c>
      <c r="B1462" s="29" t="n">
        <v>1458</v>
      </c>
      <c r="C1462" s="29" t="s">
        <v>5235</v>
      </c>
      <c r="D1462" s="29" t="s">
        <v>6593</v>
      </c>
      <c r="E1462" s="29" t="s">
        <v>188</v>
      </c>
      <c r="F1462" s="29"/>
      <c r="G1462" s="30" t="n">
        <v>45482</v>
      </c>
      <c r="H1462" s="29" t="s">
        <v>177</v>
      </c>
      <c r="I1462" s="29" t="s">
        <v>189</v>
      </c>
      <c r="J1462" s="29" t="s">
        <v>166</v>
      </c>
      <c r="K1462" s="31" t="n">
        <v>45.3</v>
      </c>
      <c r="L1462" s="31" t="n">
        <v>15.7</v>
      </c>
      <c r="M1462" s="29" t="s">
        <v>179</v>
      </c>
      <c r="N1462" s="29" t="n">
        <v>36</v>
      </c>
      <c r="O1462" s="29" t="s">
        <v>6594</v>
      </c>
      <c r="P1462" s="29" t="s">
        <v>6595</v>
      </c>
      <c r="Q1462" s="29" t="s">
        <v>212</v>
      </c>
      <c r="R1462" s="29" t="s">
        <v>171</v>
      </c>
      <c r="S1462" s="29" t="s">
        <v>213</v>
      </c>
      <c r="T1462" s="30" t="n">
        <v>46004</v>
      </c>
      <c r="U1462" s="29" t="n">
        <v>2026</v>
      </c>
      <c r="V1462" s="29"/>
    </row>
    <row r="1463" customFormat="false" ht="15" hidden="false" customHeight="true" outlineLevel="0" collapsed="false">
      <c r="A1463" s="26" t="s">
        <v>6596</v>
      </c>
      <c r="B1463" s="26" t="n">
        <v>1459</v>
      </c>
      <c r="C1463" s="26" t="s">
        <v>543</v>
      </c>
      <c r="D1463" s="26" t="s">
        <v>550</v>
      </c>
      <c r="E1463" s="26" t="s">
        <v>188</v>
      </c>
      <c r="F1463" s="26"/>
      <c r="G1463" s="27" t="n">
        <v>45482</v>
      </c>
      <c r="H1463" s="26" t="s">
        <v>177</v>
      </c>
      <c r="I1463" s="26" t="s">
        <v>4800</v>
      </c>
      <c r="J1463" s="26" t="s">
        <v>322</v>
      </c>
      <c r="K1463" s="28" t="n">
        <v>19.3</v>
      </c>
      <c r="L1463" s="28" t="n">
        <v>5.7</v>
      </c>
      <c r="M1463" s="26" t="s">
        <v>179</v>
      </c>
      <c r="N1463" s="26" t="n">
        <v>32</v>
      </c>
      <c r="O1463" s="26" t="s">
        <v>6597</v>
      </c>
      <c r="P1463" s="26" t="s">
        <v>6598</v>
      </c>
      <c r="Q1463" s="26" t="s">
        <v>182</v>
      </c>
      <c r="R1463" s="26" t="s">
        <v>183</v>
      </c>
      <c r="S1463" s="26" t="s">
        <v>184</v>
      </c>
      <c r="T1463" s="27" t="n">
        <v>46006</v>
      </c>
      <c r="U1463" s="26" t="n">
        <v>2026</v>
      </c>
      <c r="V1463" s="26"/>
    </row>
    <row r="1464" customFormat="false" ht="15" hidden="false" customHeight="true" outlineLevel="0" collapsed="false">
      <c r="A1464" s="29" t="s">
        <v>6599</v>
      </c>
      <c r="B1464" s="29" t="n">
        <v>1460</v>
      </c>
      <c r="C1464" s="29" t="s">
        <v>280</v>
      </c>
      <c r="D1464" s="29" t="s">
        <v>1301</v>
      </c>
      <c r="E1464" s="29" t="s">
        <v>188</v>
      </c>
      <c r="F1464" s="29"/>
      <c r="G1464" s="30" t="n">
        <v>45483</v>
      </c>
      <c r="H1464" s="29" t="s">
        <v>1033</v>
      </c>
      <c r="I1464" s="29" t="s">
        <v>2734</v>
      </c>
      <c r="J1464" s="29" t="s">
        <v>259</v>
      </c>
      <c r="K1464" s="31" t="n">
        <v>24.5</v>
      </c>
      <c r="L1464" s="31" t="n">
        <v>7.6</v>
      </c>
      <c r="M1464" s="29" t="s">
        <v>199</v>
      </c>
      <c r="N1464" s="29" t="n">
        <v>32</v>
      </c>
      <c r="O1464" s="29" t="s">
        <v>6600</v>
      </c>
      <c r="P1464" s="29" t="s">
        <v>6601</v>
      </c>
      <c r="Q1464" s="29" t="s">
        <v>262</v>
      </c>
      <c r="R1464" s="29" t="s">
        <v>171</v>
      </c>
      <c r="S1464" s="29" t="s">
        <v>263</v>
      </c>
      <c r="T1464" s="30" t="n">
        <v>46000</v>
      </c>
      <c r="U1464" s="29" t="n">
        <v>2026</v>
      </c>
      <c r="V1464" s="29"/>
    </row>
    <row r="1465" customFormat="false" ht="15" hidden="false" customHeight="true" outlineLevel="0" collapsed="false">
      <c r="A1465" s="26" t="s">
        <v>6602</v>
      </c>
      <c r="B1465" s="26" t="n">
        <v>1461</v>
      </c>
      <c r="C1465" s="26" t="s">
        <v>5840</v>
      </c>
      <c r="D1465" s="26" t="s">
        <v>1481</v>
      </c>
      <c r="E1465" s="26" t="s">
        <v>188</v>
      </c>
      <c r="F1465" s="26"/>
      <c r="G1465" s="27" t="n">
        <v>45483</v>
      </c>
      <c r="H1465" s="26" t="s">
        <v>177</v>
      </c>
      <c r="I1465" s="26" t="s">
        <v>6603</v>
      </c>
      <c r="J1465" s="26" t="s">
        <v>270</v>
      </c>
      <c r="K1465" s="28" t="n">
        <v>48.5</v>
      </c>
      <c r="L1465" s="28" t="n">
        <v>14.4</v>
      </c>
      <c r="M1465" s="26" t="s">
        <v>179</v>
      </c>
      <c r="N1465" s="26" t="n">
        <v>40</v>
      </c>
      <c r="O1465" s="26" t="s">
        <v>6604</v>
      </c>
      <c r="P1465" s="26" t="s">
        <v>6605</v>
      </c>
      <c r="Q1465" s="26" t="s">
        <v>299</v>
      </c>
      <c r="R1465" s="26" t="s">
        <v>171</v>
      </c>
      <c r="S1465" s="26" t="s">
        <v>300</v>
      </c>
      <c r="T1465" s="27" t="n">
        <v>46004</v>
      </c>
      <c r="U1465" s="26" t="n">
        <v>2026</v>
      </c>
      <c r="V1465" s="26"/>
    </row>
    <row r="1466" customFormat="false" ht="15" hidden="false" customHeight="true" outlineLevel="0" collapsed="false">
      <c r="A1466" s="29" t="s">
        <v>6606</v>
      </c>
      <c r="B1466" s="29" t="n">
        <v>1462</v>
      </c>
      <c r="C1466" s="29" t="s">
        <v>851</v>
      </c>
      <c r="D1466" s="29" t="s">
        <v>3203</v>
      </c>
      <c r="E1466" s="29" t="s">
        <v>188</v>
      </c>
      <c r="F1466" s="29"/>
      <c r="G1466" s="30" t="n">
        <v>45483</v>
      </c>
      <c r="H1466" s="29" t="s">
        <v>177</v>
      </c>
      <c r="I1466" s="29" t="s">
        <v>6607</v>
      </c>
      <c r="J1466" s="29" t="s">
        <v>248</v>
      </c>
      <c r="K1466" s="31" t="n">
        <v>43.9</v>
      </c>
      <c r="L1466" s="31" t="n">
        <v>12.5</v>
      </c>
      <c r="M1466" s="29" t="s">
        <v>199</v>
      </c>
      <c r="N1466" s="29" t="n">
        <v>40</v>
      </c>
      <c r="O1466" s="29" t="s">
        <v>6608</v>
      </c>
      <c r="P1466" s="29" t="s">
        <v>6609</v>
      </c>
      <c r="Q1466" s="29" t="s">
        <v>212</v>
      </c>
      <c r="R1466" s="29" t="s">
        <v>171</v>
      </c>
      <c r="S1466" s="29" t="s">
        <v>213</v>
      </c>
      <c r="T1466" s="30" t="n">
        <v>45995</v>
      </c>
      <c r="U1466" s="29" t="n">
        <v>2026</v>
      </c>
      <c r="V1466" s="29"/>
    </row>
    <row r="1467" customFormat="false" ht="15" hidden="false" customHeight="true" outlineLevel="0" collapsed="false">
      <c r="A1467" s="26" t="s">
        <v>6610</v>
      </c>
      <c r="B1467" s="26" t="n">
        <v>1463</v>
      </c>
      <c r="C1467" s="26" t="s">
        <v>1460</v>
      </c>
      <c r="D1467" s="26" t="s">
        <v>2319</v>
      </c>
      <c r="E1467" s="26" t="s">
        <v>162</v>
      </c>
      <c r="F1467" s="26" t="s">
        <v>6611</v>
      </c>
      <c r="G1467" s="27" t="n">
        <v>45483</v>
      </c>
      <c r="H1467" s="26" t="s">
        <v>177</v>
      </c>
      <c r="I1467" s="26" t="s">
        <v>762</v>
      </c>
      <c r="J1467" s="26" t="s">
        <v>248</v>
      </c>
      <c r="K1467" s="28" t="n">
        <v>55.7</v>
      </c>
      <c r="L1467" s="28" t="n">
        <v>19.8</v>
      </c>
      <c r="M1467" s="26" t="s">
        <v>276</v>
      </c>
      <c r="N1467" s="26" t="n">
        <v>40</v>
      </c>
      <c r="O1467" s="26" t="s">
        <v>6612</v>
      </c>
      <c r="P1467" s="26" t="s">
        <v>6613</v>
      </c>
      <c r="Q1467" s="26" t="s">
        <v>202</v>
      </c>
      <c r="R1467" s="26" t="s">
        <v>171</v>
      </c>
      <c r="S1467" s="26" t="s">
        <v>203</v>
      </c>
      <c r="T1467" s="27" t="n">
        <v>46009</v>
      </c>
      <c r="U1467" s="26" t="n">
        <v>2026</v>
      </c>
      <c r="V1467" s="26"/>
    </row>
    <row r="1468" customFormat="false" ht="15" hidden="false" customHeight="true" outlineLevel="0" collapsed="false">
      <c r="A1468" s="29" t="s">
        <v>6614</v>
      </c>
      <c r="B1468" s="29" t="n">
        <v>1464</v>
      </c>
      <c r="C1468" s="29" t="s">
        <v>851</v>
      </c>
      <c r="D1468" s="29" t="s">
        <v>512</v>
      </c>
      <c r="E1468" s="29" t="s">
        <v>245</v>
      </c>
      <c r="F1468" s="29" t="s">
        <v>6615</v>
      </c>
      <c r="G1468" s="30" t="n">
        <v>45483</v>
      </c>
      <c r="H1468" s="29" t="s">
        <v>177</v>
      </c>
      <c r="I1468" s="29" t="s">
        <v>1578</v>
      </c>
      <c r="J1468" s="29" t="s">
        <v>218</v>
      </c>
      <c r="K1468" s="31" t="n">
        <v>26.2</v>
      </c>
      <c r="L1468" s="31" t="n">
        <v>7.6</v>
      </c>
      <c r="M1468" s="29" t="s">
        <v>209</v>
      </c>
      <c r="N1468" s="29" t="n">
        <v>32</v>
      </c>
      <c r="O1468" s="29" t="s">
        <v>6616</v>
      </c>
      <c r="P1468" s="29" t="s">
        <v>6617</v>
      </c>
      <c r="Q1468" s="29" t="s">
        <v>252</v>
      </c>
      <c r="R1468" s="29" t="s">
        <v>171</v>
      </c>
      <c r="S1468" s="29" t="s">
        <v>253</v>
      </c>
      <c r="T1468" s="30" t="n">
        <v>46000</v>
      </c>
      <c r="U1468" s="29" t="n">
        <v>2026</v>
      </c>
      <c r="V1468" s="29"/>
    </row>
    <row r="1469" customFormat="false" ht="15" hidden="false" customHeight="true" outlineLevel="0" collapsed="false">
      <c r="A1469" s="26" t="s">
        <v>6618</v>
      </c>
      <c r="B1469" s="26" t="n">
        <v>1465</v>
      </c>
      <c r="C1469" s="26" t="s">
        <v>3675</v>
      </c>
      <c r="D1469" s="26" t="s">
        <v>1878</v>
      </c>
      <c r="E1469" s="26" t="s">
        <v>188</v>
      </c>
      <c r="F1469" s="26"/>
      <c r="G1469" s="27" t="n">
        <v>45484</v>
      </c>
      <c r="H1469" s="26" t="s">
        <v>177</v>
      </c>
      <c r="I1469" s="26" t="s">
        <v>364</v>
      </c>
      <c r="J1469" s="26" t="s">
        <v>208</v>
      </c>
      <c r="K1469" s="28" t="n">
        <v>48.4</v>
      </c>
      <c r="L1469" s="28" t="n">
        <v>17.4</v>
      </c>
      <c r="M1469" s="26" t="s">
        <v>276</v>
      </c>
      <c r="N1469" s="26" t="n">
        <v>50</v>
      </c>
      <c r="O1469" s="26" t="s">
        <v>6619</v>
      </c>
      <c r="P1469" s="26" t="s">
        <v>6620</v>
      </c>
      <c r="Q1469" s="26" t="s">
        <v>299</v>
      </c>
      <c r="R1469" s="26" t="s">
        <v>171</v>
      </c>
      <c r="S1469" s="26" t="s">
        <v>300</v>
      </c>
      <c r="T1469" s="27" t="n">
        <v>46008</v>
      </c>
      <c r="U1469" s="26" t="n">
        <v>2026</v>
      </c>
      <c r="V1469" s="26"/>
    </row>
    <row r="1470" customFormat="false" ht="15" hidden="false" customHeight="true" outlineLevel="0" collapsed="false">
      <c r="A1470" s="29" t="s">
        <v>6621</v>
      </c>
      <c r="B1470" s="29" t="n">
        <v>1466</v>
      </c>
      <c r="C1470" s="29" t="s">
        <v>4932</v>
      </c>
      <c r="D1470" s="29" t="s">
        <v>1554</v>
      </c>
      <c r="E1470" s="29" t="s">
        <v>188</v>
      </c>
      <c r="F1470" s="29"/>
      <c r="G1470" s="30" t="n">
        <v>45485</v>
      </c>
      <c r="H1470" s="29" t="s">
        <v>177</v>
      </c>
      <c r="I1470" s="29" t="s">
        <v>207</v>
      </c>
      <c r="J1470" s="29" t="s">
        <v>229</v>
      </c>
      <c r="K1470" s="31" t="n">
        <v>49.1</v>
      </c>
      <c r="L1470" s="31" t="n">
        <v>17.2</v>
      </c>
      <c r="M1470" s="29" t="s">
        <v>179</v>
      </c>
      <c r="N1470" s="29" t="n">
        <v>40</v>
      </c>
      <c r="O1470" s="29" t="s">
        <v>6622</v>
      </c>
      <c r="P1470" s="29" t="s">
        <v>6623</v>
      </c>
      <c r="Q1470" s="29" t="s">
        <v>240</v>
      </c>
      <c r="R1470" s="29" t="s">
        <v>171</v>
      </c>
      <c r="S1470" s="29" t="s">
        <v>241</v>
      </c>
      <c r="T1470" s="30" t="n">
        <v>45993</v>
      </c>
      <c r="U1470" s="29" t="n">
        <v>2026</v>
      </c>
      <c r="V1470" s="29"/>
    </row>
    <row r="1471" customFormat="false" ht="15" hidden="false" customHeight="true" outlineLevel="0" collapsed="false">
      <c r="A1471" s="26" t="s">
        <v>6624</v>
      </c>
      <c r="B1471" s="26" t="n">
        <v>1467</v>
      </c>
      <c r="C1471" s="26" t="s">
        <v>988</v>
      </c>
      <c r="D1471" s="26" t="s">
        <v>194</v>
      </c>
      <c r="E1471" s="26" t="s">
        <v>195</v>
      </c>
      <c r="F1471" s="26" t="s">
        <v>5926</v>
      </c>
      <c r="G1471" s="27" t="n">
        <v>45485</v>
      </c>
      <c r="H1471" s="26" t="s">
        <v>177</v>
      </c>
      <c r="I1471" s="26" t="s">
        <v>2813</v>
      </c>
      <c r="J1471" s="26" t="s">
        <v>198</v>
      </c>
      <c r="K1471" s="28" t="n">
        <v>54.3</v>
      </c>
      <c r="L1471" s="28" t="n">
        <v>16.1</v>
      </c>
      <c r="M1471" s="26" t="s">
        <v>276</v>
      </c>
      <c r="N1471" s="26" t="n">
        <v>24</v>
      </c>
      <c r="O1471" s="26" t="s">
        <v>6625</v>
      </c>
      <c r="P1471" s="26" t="s">
        <v>6626</v>
      </c>
      <c r="Q1471" s="26" t="s">
        <v>202</v>
      </c>
      <c r="R1471" s="26" t="s">
        <v>171</v>
      </c>
      <c r="S1471" s="26" t="s">
        <v>203</v>
      </c>
      <c r="T1471" s="27" t="n">
        <v>45995</v>
      </c>
      <c r="U1471" s="26" t="n">
        <v>2026</v>
      </c>
      <c r="V1471" s="26"/>
    </row>
    <row r="1472" customFormat="false" ht="15" hidden="false" customHeight="true" outlineLevel="0" collapsed="false">
      <c r="A1472" s="29" t="s">
        <v>6627</v>
      </c>
      <c r="B1472" s="29" t="n">
        <v>1468</v>
      </c>
      <c r="C1472" s="29" t="s">
        <v>4688</v>
      </c>
      <c r="D1472" s="29" t="s">
        <v>6628</v>
      </c>
      <c r="E1472" s="29" t="s">
        <v>245</v>
      </c>
      <c r="F1472" s="29" t="s">
        <v>6629</v>
      </c>
      <c r="G1472" s="30" t="n">
        <v>45485</v>
      </c>
      <c r="H1472" s="29" t="s">
        <v>177</v>
      </c>
      <c r="I1472" s="29" t="s">
        <v>1249</v>
      </c>
      <c r="J1472" s="29" t="s">
        <v>322</v>
      </c>
      <c r="K1472" s="31" t="n">
        <v>26.9</v>
      </c>
      <c r="L1472" s="31" t="n">
        <v>7.8</v>
      </c>
      <c r="M1472" s="29" t="s">
        <v>199</v>
      </c>
      <c r="N1472" s="29" t="n">
        <v>24</v>
      </c>
      <c r="O1472" s="29" t="s">
        <v>6630</v>
      </c>
      <c r="P1472" s="29" t="s">
        <v>6631</v>
      </c>
      <c r="Q1472" s="29" t="s">
        <v>262</v>
      </c>
      <c r="R1472" s="29" t="s">
        <v>171</v>
      </c>
      <c r="S1472" s="29" t="s">
        <v>263</v>
      </c>
      <c r="T1472" s="30" t="n">
        <v>46017</v>
      </c>
      <c r="U1472" s="29" t="n">
        <v>2026</v>
      </c>
      <c r="V1472" s="29"/>
    </row>
    <row r="1473" customFormat="false" ht="15" hidden="false" customHeight="true" outlineLevel="0" collapsed="false">
      <c r="A1473" s="26" t="s">
        <v>6632</v>
      </c>
      <c r="B1473" s="26" t="n">
        <v>1469</v>
      </c>
      <c r="C1473" s="26" t="s">
        <v>982</v>
      </c>
      <c r="D1473" s="26" t="s">
        <v>2826</v>
      </c>
      <c r="E1473" s="26" t="s">
        <v>311</v>
      </c>
      <c r="F1473" s="26" t="s">
        <v>984</v>
      </c>
      <c r="G1473" s="27" t="n">
        <v>45485</v>
      </c>
      <c r="H1473" s="26" t="s">
        <v>177</v>
      </c>
      <c r="I1473" s="26" t="s">
        <v>1078</v>
      </c>
      <c r="J1473" s="26" t="s">
        <v>198</v>
      </c>
      <c r="K1473" s="28" t="n">
        <v>37.4</v>
      </c>
      <c r="L1473" s="28" t="n">
        <v>13.1</v>
      </c>
      <c r="M1473" s="26" t="s">
        <v>199</v>
      </c>
      <c r="N1473" s="26" t="n">
        <v>45</v>
      </c>
      <c r="O1473" s="26" t="s">
        <v>6633</v>
      </c>
      <c r="P1473" s="26" t="s">
        <v>6634</v>
      </c>
      <c r="Q1473" s="26" t="s">
        <v>454</v>
      </c>
      <c r="R1473" s="26" t="s">
        <v>171</v>
      </c>
      <c r="S1473" s="26" t="s">
        <v>455</v>
      </c>
      <c r="T1473" s="27" t="n">
        <v>45996</v>
      </c>
      <c r="U1473" s="26" t="n">
        <v>2026</v>
      </c>
      <c r="V1473" s="26"/>
    </row>
    <row r="1474" customFormat="false" ht="15" hidden="false" customHeight="true" outlineLevel="0" collapsed="false">
      <c r="A1474" s="29" t="s">
        <v>6635</v>
      </c>
      <c r="B1474" s="29" t="n">
        <v>1470</v>
      </c>
      <c r="C1474" s="29" t="s">
        <v>4778</v>
      </c>
      <c r="D1474" s="29" t="s">
        <v>6636</v>
      </c>
      <c r="E1474" s="29" t="s">
        <v>188</v>
      </c>
      <c r="F1474" s="29"/>
      <c r="G1474" s="30" t="n">
        <v>45487</v>
      </c>
      <c r="H1474" s="29" t="s">
        <v>177</v>
      </c>
      <c r="I1474" s="29" t="s">
        <v>2617</v>
      </c>
      <c r="J1474" s="29" t="s">
        <v>208</v>
      </c>
      <c r="K1474" s="31" t="n">
        <v>41.1</v>
      </c>
      <c r="L1474" s="31" t="n">
        <v>12.3</v>
      </c>
      <c r="M1474" s="29" t="s">
        <v>179</v>
      </c>
      <c r="N1474" s="29" t="n">
        <v>40</v>
      </c>
      <c r="O1474" s="29" t="s">
        <v>6637</v>
      </c>
      <c r="P1474" s="29" t="s">
        <v>6638</v>
      </c>
      <c r="Q1474" s="29" t="s">
        <v>299</v>
      </c>
      <c r="R1474" s="29" t="s">
        <v>171</v>
      </c>
      <c r="S1474" s="29" t="s">
        <v>300</v>
      </c>
      <c r="T1474" s="30" t="n">
        <v>45998</v>
      </c>
      <c r="U1474" s="29" t="n">
        <v>2026</v>
      </c>
      <c r="V1474" s="29"/>
    </row>
    <row r="1475" customFormat="false" ht="15" hidden="false" customHeight="true" outlineLevel="0" collapsed="false">
      <c r="A1475" s="26" t="s">
        <v>6639</v>
      </c>
      <c r="B1475" s="26" t="n">
        <v>1471</v>
      </c>
      <c r="C1475" s="26" t="s">
        <v>5946</v>
      </c>
      <c r="D1475" s="26" t="s">
        <v>6640</v>
      </c>
      <c r="E1475" s="26" t="s">
        <v>188</v>
      </c>
      <c r="F1475" s="26"/>
      <c r="G1475" s="27" t="n">
        <v>45487</v>
      </c>
      <c r="H1475" s="26" t="s">
        <v>177</v>
      </c>
      <c r="I1475" s="26" t="s">
        <v>831</v>
      </c>
      <c r="J1475" s="26" t="s">
        <v>198</v>
      </c>
      <c r="K1475" s="28" t="n">
        <v>24.6</v>
      </c>
      <c r="L1475" s="28" t="n">
        <v>8.3</v>
      </c>
      <c r="M1475" s="26" t="s">
        <v>199</v>
      </c>
      <c r="N1475" s="26" t="n">
        <v>40</v>
      </c>
      <c r="O1475" s="26" t="s">
        <v>6641</v>
      </c>
      <c r="P1475" s="26" t="s">
        <v>6642</v>
      </c>
      <c r="Q1475" s="26" t="s">
        <v>170</v>
      </c>
      <c r="R1475" s="26" t="s">
        <v>171</v>
      </c>
      <c r="S1475" s="26" t="s">
        <v>172</v>
      </c>
      <c r="T1475" s="27" t="n">
        <v>46012</v>
      </c>
      <c r="U1475" s="26" t="n">
        <v>2026</v>
      </c>
      <c r="V1475" s="26"/>
    </row>
    <row r="1476" customFormat="false" ht="15" hidden="false" customHeight="true" outlineLevel="0" collapsed="false">
      <c r="A1476" s="29" t="s">
        <v>6643</v>
      </c>
      <c r="B1476" s="29" t="n">
        <v>1472</v>
      </c>
      <c r="C1476" s="29" t="s">
        <v>520</v>
      </c>
      <c r="D1476" s="29" t="s">
        <v>1531</v>
      </c>
      <c r="E1476" s="29" t="s">
        <v>188</v>
      </c>
      <c r="F1476" s="29"/>
      <c r="G1476" s="30" t="n">
        <v>45487</v>
      </c>
      <c r="H1476" s="29" t="s">
        <v>177</v>
      </c>
      <c r="I1476" s="29" t="s">
        <v>2741</v>
      </c>
      <c r="J1476" s="29" t="s">
        <v>198</v>
      </c>
      <c r="K1476" s="31" t="n">
        <v>24</v>
      </c>
      <c r="L1476" s="31" t="n">
        <v>6.8</v>
      </c>
      <c r="M1476" s="29" t="s">
        <v>167</v>
      </c>
      <c r="N1476" s="29" t="n">
        <v>40</v>
      </c>
      <c r="O1476" s="29" t="s">
        <v>6644</v>
      </c>
      <c r="P1476" s="29" t="s">
        <v>6645</v>
      </c>
      <c r="Q1476" s="29" t="s">
        <v>221</v>
      </c>
      <c r="R1476" s="29" t="s">
        <v>183</v>
      </c>
      <c r="S1476" s="29" t="s">
        <v>222</v>
      </c>
      <c r="T1476" s="30" t="n">
        <v>46001</v>
      </c>
      <c r="U1476" s="29" t="n">
        <v>2026</v>
      </c>
      <c r="V1476" s="29"/>
    </row>
    <row r="1477" customFormat="false" ht="15" hidden="false" customHeight="true" outlineLevel="0" collapsed="false">
      <c r="A1477" s="26" t="s">
        <v>6646</v>
      </c>
      <c r="B1477" s="26" t="n">
        <v>1473</v>
      </c>
      <c r="C1477" s="26" t="s">
        <v>537</v>
      </c>
      <c r="D1477" s="26" t="s">
        <v>582</v>
      </c>
      <c r="E1477" s="26" t="s">
        <v>188</v>
      </c>
      <c r="F1477" s="26"/>
      <c r="G1477" s="27" t="n">
        <v>45487</v>
      </c>
      <c r="H1477" s="26" t="s">
        <v>177</v>
      </c>
      <c r="I1477" s="26" t="s">
        <v>6647</v>
      </c>
      <c r="J1477" s="26" t="s">
        <v>166</v>
      </c>
      <c r="K1477" s="28" t="n">
        <v>40.8</v>
      </c>
      <c r="L1477" s="28" t="n">
        <v>11.5</v>
      </c>
      <c r="M1477" s="26" t="s">
        <v>179</v>
      </c>
      <c r="N1477" s="26" t="n">
        <v>45</v>
      </c>
      <c r="O1477" s="26" t="s">
        <v>6648</v>
      </c>
      <c r="P1477" s="26" t="s">
        <v>6649</v>
      </c>
      <c r="Q1477" s="26" t="s">
        <v>212</v>
      </c>
      <c r="R1477" s="26" t="s">
        <v>171</v>
      </c>
      <c r="S1477" s="26" t="s">
        <v>213</v>
      </c>
      <c r="T1477" s="27" t="n">
        <v>46008</v>
      </c>
      <c r="U1477" s="26" t="n">
        <v>2026</v>
      </c>
      <c r="V1477" s="26"/>
    </row>
    <row r="1478" customFormat="false" ht="15" hidden="false" customHeight="true" outlineLevel="0" collapsed="false">
      <c r="A1478" s="29" t="s">
        <v>6650</v>
      </c>
      <c r="B1478" s="29" t="n">
        <v>1474</v>
      </c>
      <c r="C1478" s="29" t="s">
        <v>1711</v>
      </c>
      <c r="D1478" s="29" t="s">
        <v>1531</v>
      </c>
      <c r="E1478" s="29" t="s">
        <v>311</v>
      </c>
      <c r="F1478" s="29" t="s">
        <v>3160</v>
      </c>
      <c r="G1478" s="30" t="n">
        <v>45487</v>
      </c>
      <c r="H1478" s="29" t="s">
        <v>1033</v>
      </c>
      <c r="I1478" s="29" t="s">
        <v>3053</v>
      </c>
      <c r="J1478" s="29" t="s">
        <v>229</v>
      </c>
      <c r="K1478" s="31" t="n">
        <v>30</v>
      </c>
      <c r="L1478" s="31" t="n">
        <v>9.4</v>
      </c>
      <c r="M1478" s="29" t="s">
        <v>179</v>
      </c>
      <c r="N1478" s="29" t="n">
        <v>36</v>
      </c>
      <c r="O1478" s="29" t="s">
        <v>6651</v>
      </c>
      <c r="P1478" s="29" t="s">
        <v>6652</v>
      </c>
      <c r="Q1478" s="29" t="s">
        <v>212</v>
      </c>
      <c r="R1478" s="29" t="s">
        <v>171</v>
      </c>
      <c r="S1478" s="29" t="s">
        <v>213</v>
      </c>
      <c r="T1478" s="30" t="n">
        <v>46012</v>
      </c>
      <c r="U1478" s="29" t="n">
        <v>2026</v>
      </c>
      <c r="V1478" s="29"/>
    </row>
    <row r="1479" customFormat="false" ht="15" hidden="false" customHeight="true" outlineLevel="0" collapsed="false">
      <c r="A1479" s="26" t="s">
        <v>6653</v>
      </c>
      <c r="B1479" s="26" t="n">
        <v>1475</v>
      </c>
      <c r="C1479" s="26" t="s">
        <v>1900</v>
      </c>
      <c r="D1479" s="26" t="s">
        <v>1571</v>
      </c>
      <c r="E1479" s="26" t="s">
        <v>206</v>
      </c>
      <c r="F1479" s="26"/>
      <c r="G1479" s="27" t="n">
        <v>45487</v>
      </c>
      <c r="H1479" s="26" t="s">
        <v>1033</v>
      </c>
      <c r="I1479" s="26" t="s">
        <v>1072</v>
      </c>
      <c r="J1479" s="26" t="s">
        <v>198</v>
      </c>
      <c r="K1479" s="28" t="n">
        <v>48.1</v>
      </c>
      <c r="L1479" s="28" t="n">
        <v>16</v>
      </c>
      <c r="M1479" s="26" t="s">
        <v>179</v>
      </c>
      <c r="N1479" s="26" t="n">
        <v>28</v>
      </c>
      <c r="O1479" s="26" t="s">
        <v>6654</v>
      </c>
      <c r="P1479" s="26" t="s">
        <v>6655</v>
      </c>
      <c r="Q1479" s="26" t="s">
        <v>232</v>
      </c>
      <c r="R1479" s="26" t="s">
        <v>183</v>
      </c>
      <c r="S1479" s="26" t="s">
        <v>233</v>
      </c>
      <c r="T1479" s="27" t="n">
        <v>46012</v>
      </c>
      <c r="U1479" s="26" t="n">
        <v>2026</v>
      </c>
      <c r="V1479" s="26"/>
    </row>
    <row r="1480" customFormat="false" ht="15" hidden="false" customHeight="true" outlineLevel="0" collapsed="false">
      <c r="A1480" s="29" t="s">
        <v>6656</v>
      </c>
      <c r="B1480" s="29" t="n">
        <v>1476</v>
      </c>
      <c r="C1480" s="29" t="s">
        <v>3915</v>
      </c>
      <c r="D1480" s="29" t="s">
        <v>1642</v>
      </c>
      <c r="E1480" s="29" t="s">
        <v>206</v>
      </c>
      <c r="F1480" s="29"/>
      <c r="G1480" s="30" t="n">
        <v>45487</v>
      </c>
      <c r="H1480" s="29" t="s">
        <v>177</v>
      </c>
      <c r="I1480" s="29" t="s">
        <v>3665</v>
      </c>
      <c r="J1480" s="29" t="s">
        <v>198</v>
      </c>
      <c r="K1480" s="31" t="n">
        <v>45</v>
      </c>
      <c r="L1480" s="31" t="n">
        <v>15.9</v>
      </c>
      <c r="M1480" s="29" t="s">
        <v>209</v>
      </c>
      <c r="N1480" s="29" t="n">
        <v>45</v>
      </c>
      <c r="O1480" s="29" t="s">
        <v>6657</v>
      </c>
      <c r="P1480" s="29" t="s">
        <v>6658</v>
      </c>
      <c r="Q1480" s="29" t="s">
        <v>299</v>
      </c>
      <c r="R1480" s="29" t="s">
        <v>171</v>
      </c>
      <c r="S1480" s="29" t="s">
        <v>300</v>
      </c>
      <c r="T1480" s="30" t="n">
        <v>46011</v>
      </c>
      <c r="U1480" s="29" t="n">
        <v>2026</v>
      </c>
      <c r="V1480" s="29"/>
    </row>
    <row r="1481" customFormat="false" ht="15" hidden="false" customHeight="true" outlineLevel="0" collapsed="false">
      <c r="A1481" s="26" t="s">
        <v>6659</v>
      </c>
      <c r="B1481" s="26" t="n">
        <v>1477</v>
      </c>
      <c r="C1481" s="26" t="s">
        <v>3675</v>
      </c>
      <c r="D1481" s="26" t="s">
        <v>2227</v>
      </c>
      <c r="E1481" s="26" t="s">
        <v>188</v>
      </c>
      <c r="F1481" s="26"/>
      <c r="G1481" s="27" t="n">
        <v>45487</v>
      </c>
      <c r="H1481" s="26" t="s">
        <v>177</v>
      </c>
      <c r="I1481" s="26" t="s">
        <v>401</v>
      </c>
      <c r="J1481" s="26" t="s">
        <v>383</v>
      </c>
      <c r="K1481" s="28" t="n">
        <v>20.7</v>
      </c>
      <c r="L1481" s="28" t="n">
        <v>6.1</v>
      </c>
      <c r="M1481" s="26" t="s">
        <v>249</v>
      </c>
      <c r="N1481" s="26" t="n">
        <v>24</v>
      </c>
      <c r="O1481" s="26" t="s">
        <v>6660</v>
      </c>
      <c r="P1481" s="26" t="s">
        <v>6661</v>
      </c>
      <c r="Q1481" s="26" t="s">
        <v>262</v>
      </c>
      <c r="R1481" s="26" t="s">
        <v>171</v>
      </c>
      <c r="S1481" s="26" t="s">
        <v>263</v>
      </c>
      <c r="T1481" s="27" t="n">
        <v>46002</v>
      </c>
      <c r="U1481" s="26" t="n">
        <v>2026</v>
      </c>
      <c r="V1481" s="26"/>
    </row>
    <row r="1482" customFormat="false" ht="15" hidden="false" customHeight="true" outlineLevel="0" collapsed="false">
      <c r="A1482" s="29" t="s">
        <v>6662</v>
      </c>
      <c r="B1482" s="29" t="n">
        <v>1478</v>
      </c>
      <c r="C1482" s="29" t="s">
        <v>706</v>
      </c>
      <c r="D1482" s="29" t="s">
        <v>6663</v>
      </c>
      <c r="E1482" s="29" t="s">
        <v>162</v>
      </c>
      <c r="F1482" s="29" t="s">
        <v>6664</v>
      </c>
      <c r="G1482" s="30" t="n">
        <v>45487</v>
      </c>
      <c r="H1482" s="29" t="s">
        <v>177</v>
      </c>
      <c r="I1482" s="29" t="s">
        <v>1466</v>
      </c>
      <c r="J1482" s="29" t="s">
        <v>383</v>
      </c>
      <c r="K1482" s="31" t="n">
        <v>34.8</v>
      </c>
      <c r="L1482" s="31" t="n">
        <v>11.1</v>
      </c>
      <c r="M1482" s="29" t="s">
        <v>179</v>
      </c>
      <c r="N1482" s="29" t="n">
        <v>50</v>
      </c>
      <c r="O1482" s="29" t="s">
        <v>6665</v>
      </c>
      <c r="P1482" s="29" t="s">
        <v>6666</v>
      </c>
      <c r="Q1482" s="29" t="s">
        <v>454</v>
      </c>
      <c r="R1482" s="29" t="s">
        <v>171</v>
      </c>
      <c r="S1482" s="29" t="s">
        <v>455</v>
      </c>
      <c r="T1482" s="30" t="n">
        <v>46019</v>
      </c>
      <c r="U1482" s="29" t="n">
        <v>2026</v>
      </c>
      <c r="V1482" s="29"/>
    </row>
    <row r="1483" customFormat="false" ht="15" hidden="false" customHeight="true" outlineLevel="0" collapsed="false">
      <c r="A1483" s="26" t="s">
        <v>6667</v>
      </c>
      <c r="B1483" s="26" t="n">
        <v>1479</v>
      </c>
      <c r="C1483" s="26" t="s">
        <v>3639</v>
      </c>
      <c r="D1483" s="26" t="s">
        <v>2419</v>
      </c>
      <c r="E1483" s="26" t="s">
        <v>195</v>
      </c>
      <c r="F1483" s="26" t="s">
        <v>6668</v>
      </c>
      <c r="G1483" s="27" t="n">
        <v>45488</v>
      </c>
      <c r="H1483" s="26" t="s">
        <v>177</v>
      </c>
      <c r="I1483" s="26" t="s">
        <v>1187</v>
      </c>
      <c r="J1483" s="26" t="s">
        <v>208</v>
      </c>
      <c r="K1483" s="28" t="n">
        <v>42.1</v>
      </c>
      <c r="L1483" s="28" t="n">
        <v>12.6</v>
      </c>
      <c r="M1483" s="26" t="s">
        <v>209</v>
      </c>
      <c r="N1483" s="26" t="n">
        <v>45</v>
      </c>
      <c r="O1483" s="26" t="s">
        <v>6669</v>
      </c>
      <c r="P1483" s="26" t="s">
        <v>6670</v>
      </c>
      <c r="Q1483" s="26" t="s">
        <v>202</v>
      </c>
      <c r="R1483" s="26" t="s">
        <v>171</v>
      </c>
      <c r="S1483" s="26" t="s">
        <v>203</v>
      </c>
      <c r="T1483" s="27" t="n">
        <v>45994</v>
      </c>
      <c r="U1483" s="26" t="n">
        <v>2026</v>
      </c>
      <c r="V1483" s="26"/>
    </row>
    <row r="1484" customFormat="false" ht="15" hidden="false" customHeight="true" outlineLevel="0" collapsed="false">
      <c r="A1484" s="29" t="s">
        <v>6671</v>
      </c>
      <c r="B1484" s="29" t="n">
        <v>1480</v>
      </c>
      <c r="C1484" s="29" t="s">
        <v>667</v>
      </c>
      <c r="D1484" s="29" t="s">
        <v>381</v>
      </c>
      <c r="E1484" s="29" t="s">
        <v>188</v>
      </c>
      <c r="F1484" s="29"/>
      <c r="G1484" s="30" t="n">
        <v>45488</v>
      </c>
      <c r="H1484" s="29" t="s">
        <v>177</v>
      </c>
      <c r="I1484" s="29" t="s">
        <v>407</v>
      </c>
      <c r="J1484" s="29" t="s">
        <v>345</v>
      </c>
      <c r="K1484" s="31" t="n">
        <v>46.9</v>
      </c>
      <c r="L1484" s="31" t="n">
        <v>13.9</v>
      </c>
      <c r="M1484" s="29" t="s">
        <v>209</v>
      </c>
      <c r="N1484" s="29" t="n">
        <v>50</v>
      </c>
      <c r="O1484" s="29" t="s">
        <v>6672</v>
      </c>
      <c r="P1484" s="29" t="s">
        <v>6673</v>
      </c>
      <c r="Q1484" s="29" t="s">
        <v>182</v>
      </c>
      <c r="R1484" s="29" t="s">
        <v>183</v>
      </c>
      <c r="S1484" s="29" t="s">
        <v>184</v>
      </c>
      <c r="T1484" s="30" t="n">
        <v>46010</v>
      </c>
      <c r="U1484" s="29" t="n">
        <v>2026</v>
      </c>
      <c r="V1484" s="29"/>
    </row>
    <row r="1485" customFormat="false" ht="15" hidden="false" customHeight="true" outlineLevel="0" collapsed="false">
      <c r="A1485" s="26" t="s">
        <v>6674</v>
      </c>
      <c r="B1485" s="26" t="n">
        <v>1481</v>
      </c>
      <c r="C1485" s="26" t="s">
        <v>6675</v>
      </c>
      <c r="D1485" s="26" t="s">
        <v>816</v>
      </c>
      <c r="E1485" s="26" t="s">
        <v>206</v>
      </c>
      <c r="F1485" s="26"/>
      <c r="G1485" s="27" t="n">
        <v>45488</v>
      </c>
      <c r="H1485" s="26" t="s">
        <v>177</v>
      </c>
      <c r="I1485" s="26" t="s">
        <v>438</v>
      </c>
      <c r="J1485" s="26" t="s">
        <v>229</v>
      </c>
      <c r="K1485" s="28" t="n">
        <v>57.8</v>
      </c>
      <c r="L1485" s="28" t="n">
        <v>17.6</v>
      </c>
      <c r="M1485" s="26" t="s">
        <v>209</v>
      </c>
      <c r="N1485" s="26" t="n">
        <v>50</v>
      </c>
      <c r="O1485" s="26" t="s">
        <v>6676</v>
      </c>
      <c r="P1485" s="26" t="s">
        <v>6677</v>
      </c>
      <c r="Q1485" s="26" t="s">
        <v>240</v>
      </c>
      <c r="R1485" s="26" t="s">
        <v>171</v>
      </c>
      <c r="S1485" s="26" t="s">
        <v>241</v>
      </c>
      <c r="T1485" s="27" t="n">
        <v>45999</v>
      </c>
      <c r="U1485" s="26" t="n">
        <v>2026</v>
      </c>
      <c r="V1485" s="26"/>
    </row>
    <row r="1486" customFormat="false" ht="15" hidden="false" customHeight="true" outlineLevel="0" collapsed="false">
      <c r="A1486" s="29" t="s">
        <v>6678</v>
      </c>
      <c r="B1486" s="29" t="n">
        <v>1482</v>
      </c>
      <c r="C1486" s="29" t="s">
        <v>915</v>
      </c>
      <c r="D1486" s="29" t="s">
        <v>356</v>
      </c>
      <c r="E1486" s="29" t="s">
        <v>245</v>
      </c>
      <c r="F1486" s="29" t="s">
        <v>3052</v>
      </c>
      <c r="G1486" s="30" t="n">
        <v>45488</v>
      </c>
      <c r="H1486" s="29" t="s">
        <v>177</v>
      </c>
      <c r="I1486" s="29" t="s">
        <v>2202</v>
      </c>
      <c r="J1486" s="29" t="s">
        <v>218</v>
      </c>
      <c r="K1486" s="31" t="n">
        <v>57.3</v>
      </c>
      <c r="L1486" s="31" t="n">
        <v>16.1</v>
      </c>
      <c r="M1486" s="29" t="s">
        <v>167</v>
      </c>
      <c r="N1486" s="29" t="n">
        <v>45</v>
      </c>
      <c r="O1486" s="29" t="s">
        <v>6679</v>
      </c>
      <c r="P1486" s="29" t="s">
        <v>6680</v>
      </c>
      <c r="Q1486" s="29" t="s">
        <v>461</v>
      </c>
      <c r="R1486" s="29" t="s">
        <v>183</v>
      </c>
      <c r="S1486" s="29" t="s">
        <v>462</v>
      </c>
      <c r="T1486" s="30" t="n">
        <v>46010</v>
      </c>
      <c r="U1486" s="29" t="n">
        <v>2026</v>
      </c>
      <c r="V1486" s="29"/>
    </row>
    <row r="1487" customFormat="false" ht="15" hidden="false" customHeight="true" outlineLevel="0" collapsed="false">
      <c r="A1487" s="26" t="s">
        <v>6681</v>
      </c>
      <c r="B1487" s="26" t="n">
        <v>1483</v>
      </c>
      <c r="C1487" s="26" t="s">
        <v>1883</v>
      </c>
      <c r="D1487" s="26" t="s">
        <v>2171</v>
      </c>
      <c r="E1487" s="26" t="s">
        <v>188</v>
      </c>
      <c r="F1487" s="26"/>
      <c r="G1487" s="27" t="n">
        <v>45488</v>
      </c>
      <c r="H1487" s="26" t="s">
        <v>177</v>
      </c>
      <c r="I1487" s="26" t="s">
        <v>6311</v>
      </c>
      <c r="J1487" s="26" t="s">
        <v>198</v>
      </c>
      <c r="K1487" s="28" t="n">
        <v>23.2</v>
      </c>
      <c r="L1487" s="28" t="n">
        <v>6.7</v>
      </c>
      <c r="M1487" s="26" t="s">
        <v>276</v>
      </c>
      <c r="N1487" s="26" t="n">
        <v>36</v>
      </c>
      <c r="O1487" s="26" t="s">
        <v>6682</v>
      </c>
      <c r="P1487" s="26" t="s">
        <v>6683</v>
      </c>
      <c r="Q1487" s="26" t="s">
        <v>461</v>
      </c>
      <c r="R1487" s="26" t="s">
        <v>183</v>
      </c>
      <c r="S1487" s="26" t="s">
        <v>462</v>
      </c>
      <c r="T1487" s="27" t="n">
        <v>46011</v>
      </c>
      <c r="U1487" s="26" t="n">
        <v>2026</v>
      </c>
      <c r="V1487" s="26"/>
    </row>
    <row r="1488" customFormat="false" ht="15" hidden="false" customHeight="true" outlineLevel="0" collapsed="false">
      <c r="A1488" s="29" t="s">
        <v>6684</v>
      </c>
      <c r="B1488" s="29" t="n">
        <v>1484</v>
      </c>
      <c r="C1488" s="29" t="s">
        <v>1607</v>
      </c>
      <c r="D1488" s="29" t="s">
        <v>3681</v>
      </c>
      <c r="E1488" s="29" t="s">
        <v>226</v>
      </c>
      <c r="F1488" s="29" t="s">
        <v>1608</v>
      </c>
      <c r="G1488" s="30" t="n">
        <v>45489</v>
      </c>
      <c r="H1488" s="29" t="s">
        <v>177</v>
      </c>
      <c r="I1488" s="29" t="s">
        <v>492</v>
      </c>
      <c r="J1488" s="29" t="s">
        <v>208</v>
      </c>
      <c r="K1488" s="31" t="n">
        <v>55.7</v>
      </c>
      <c r="L1488" s="31" t="n">
        <v>19.7</v>
      </c>
      <c r="M1488" s="29" t="s">
        <v>179</v>
      </c>
      <c r="N1488" s="29" t="n">
        <v>24</v>
      </c>
      <c r="O1488" s="29" t="s">
        <v>6685</v>
      </c>
      <c r="P1488" s="29" t="s">
        <v>6686</v>
      </c>
      <c r="Q1488" s="29" t="s">
        <v>212</v>
      </c>
      <c r="R1488" s="29" t="s">
        <v>171</v>
      </c>
      <c r="S1488" s="29" t="s">
        <v>213</v>
      </c>
      <c r="T1488" s="30" t="n">
        <v>46008</v>
      </c>
      <c r="U1488" s="29" t="n">
        <v>2026</v>
      </c>
      <c r="V1488" s="29"/>
    </row>
    <row r="1489" customFormat="false" ht="15" hidden="false" customHeight="true" outlineLevel="0" collapsed="false">
      <c r="A1489" s="26" t="s">
        <v>6687</v>
      </c>
      <c r="B1489" s="26" t="n">
        <v>1485</v>
      </c>
      <c r="C1489" s="26" t="s">
        <v>6688</v>
      </c>
      <c r="D1489" s="26" t="s">
        <v>803</v>
      </c>
      <c r="E1489" s="26" t="s">
        <v>188</v>
      </c>
      <c r="F1489" s="26"/>
      <c r="G1489" s="27" t="n">
        <v>45489</v>
      </c>
      <c r="H1489" s="26" t="s">
        <v>295</v>
      </c>
      <c r="I1489" s="26" t="s">
        <v>5372</v>
      </c>
      <c r="J1489" s="26" t="s">
        <v>248</v>
      </c>
      <c r="K1489" s="28" t="n">
        <v>30.6</v>
      </c>
      <c r="L1489" s="28" t="n">
        <v>9.6</v>
      </c>
      <c r="M1489" s="26" t="s">
        <v>179</v>
      </c>
      <c r="N1489" s="26" t="n">
        <v>45</v>
      </c>
      <c r="O1489" s="26" t="s">
        <v>6689</v>
      </c>
      <c r="P1489" s="26" t="s">
        <v>6690</v>
      </c>
      <c r="Q1489" s="26" t="s">
        <v>299</v>
      </c>
      <c r="R1489" s="26" t="s">
        <v>171</v>
      </c>
      <c r="S1489" s="26" t="s">
        <v>300</v>
      </c>
      <c r="T1489" s="27" t="n">
        <v>46000</v>
      </c>
      <c r="U1489" s="26" t="n">
        <v>2026</v>
      </c>
      <c r="V1489" s="26"/>
    </row>
    <row r="1490" customFormat="false" ht="15" hidden="false" customHeight="true" outlineLevel="0" collapsed="false">
      <c r="A1490" s="29" t="s">
        <v>6691</v>
      </c>
      <c r="B1490" s="29" t="n">
        <v>1486</v>
      </c>
      <c r="C1490" s="29" t="s">
        <v>483</v>
      </c>
      <c r="D1490" s="29" t="s">
        <v>599</v>
      </c>
      <c r="E1490" s="29" t="s">
        <v>206</v>
      </c>
      <c r="F1490" s="29"/>
      <c r="G1490" s="30" t="n">
        <v>45489</v>
      </c>
      <c r="H1490" s="29" t="s">
        <v>295</v>
      </c>
      <c r="I1490" s="29" t="s">
        <v>824</v>
      </c>
      <c r="J1490" s="29" t="s">
        <v>166</v>
      </c>
      <c r="K1490" s="31" t="n">
        <v>19.7</v>
      </c>
      <c r="L1490" s="31" t="n">
        <v>6.5</v>
      </c>
      <c r="M1490" s="29" t="s">
        <v>179</v>
      </c>
      <c r="N1490" s="29" t="n">
        <v>32</v>
      </c>
      <c r="O1490" s="29" t="s">
        <v>6692</v>
      </c>
      <c r="P1490" s="29" t="s">
        <v>6693</v>
      </c>
      <c r="Q1490" s="29" t="s">
        <v>262</v>
      </c>
      <c r="R1490" s="29" t="s">
        <v>171</v>
      </c>
      <c r="S1490" s="29" t="s">
        <v>263</v>
      </c>
      <c r="T1490" s="30" t="n">
        <v>46006</v>
      </c>
      <c r="U1490" s="29" t="n">
        <v>2026</v>
      </c>
      <c r="V1490" s="29"/>
    </row>
    <row r="1491" customFormat="false" ht="15" hidden="false" customHeight="true" outlineLevel="0" collapsed="false">
      <c r="A1491" s="26" t="s">
        <v>6694</v>
      </c>
      <c r="B1491" s="26" t="n">
        <v>1487</v>
      </c>
      <c r="C1491" s="26" t="s">
        <v>3974</v>
      </c>
      <c r="D1491" s="26" t="s">
        <v>6695</v>
      </c>
      <c r="E1491" s="26" t="s">
        <v>162</v>
      </c>
      <c r="F1491" s="26" t="s">
        <v>6696</v>
      </c>
      <c r="G1491" s="27" t="n">
        <v>45490</v>
      </c>
      <c r="H1491" s="26" t="s">
        <v>164</v>
      </c>
      <c r="I1491" s="26" t="s">
        <v>492</v>
      </c>
      <c r="J1491" s="26" t="s">
        <v>198</v>
      </c>
      <c r="K1491" s="28" t="n">
        <v>24.2</v>
      </c>
      <c r="L1491" s="28" t="n">
        <v>8.5</v>
      </c>
      <c r="M1491" s="26" t="s">
        <v>209</v>
      </c>
      <c r="N1491" s="26" t="n">
        <v>24</v>
      </c>
      <c r="O1491" s="26" t="s">
        <v>6697</v>
      </c>
      <c r="P1491" s="26" t="s">
        <v>6698</v>
      </c>
      <c r="Q1491" s="26" t="s">
        <v>461</v>
      </c>
      <c r="R1491" s="26" t="s">
        <v>183</v>
      </c>
      <c r="S1491" s="26" t="s">
        <v>462</v>
      </c>
      <c r="T1491" s="26"/>
      <c r="U1491" s="26" t="n">
        <v>2023</v>
      </c>
      <c r="V1491" s="26"/>
    </row>
    <row r="1492" customFormat="false" ht="15" hidden="false" customHeight="true" outlineLevel="0" collapsed="false">
      <c r="A1492" s="29" t="s">
        <v>6699</v>
      </c>
      <c r="B1492" s="29" t="n">
        <v>1488</v>
      </c>
      <c r="C1492" s="29" t="s">
        <v>2145</v>
      </c>
      <c r="D1492" s="29" t="s">
        <v>6700</v>
      </c>
      <c r="E1492" s="29" t="s">
        <v>188</v>
      </c>
      <c r="F1492" s="29"/>
      <c r="G1492" s="30" t="n">
        <v>45490</v>
      </c>
      <c r="H1492" s="29" t="s">
        <v>177</v>
      </c>
      <c r="I1492" s="29" t="s">
        <v>2659</v>
      </c>
      <c r="J1492" s="29" t="s">
        <v>383</v>
      </c>
      <c r="K1492" s="31" t="n">
        <v>45.3</v>
      </c>
      <c r="L1492" s="31" t="n">
        <v>14.6</v>
      </c>
      <c r="M1492" s="29" t="s">
        <v>199</v>
      </c>
      <c r="N1492" s="29" t="n">
        <v>32</v>
      </c>
      <c r="O1492" s="29" t="s">
        <v>6701</v>
      </c>
      <c r="P1492" s="29" t="s">
        <v>6702</v>
      </c>
      <c r="Q1492" s="29" t="s">
        <v>202</v>
      </c>
      <c r="R1492" s="29" t="s">
        <v>171</v>
      </c>
      <c r="S1492" s="29" t="s">
        <v>203</v>
      </c>
      <c r="T1492" s="30" t="n">
        <v>45999</v>
      </c>
      <c r="U1492" s="29" t="n">
        <v>2026</v>
      </c>
      <c r="V1492" s="29"/>
    </row>
    <row r="1493" customFormat="false" ht="15" hidden="false" customHeight="true" outlineLevel="0" collapsed="false">
      <c r="A1493" s="26" t="s">
        <v>6703</v>
      </c>
      <c r="B1493" s="26" t="n">
        <v>1489</v>
      </c>
      <c r="C1493" s="26" t="s">
        <v>6704</v>
      </c>
      <c r="D1493" s="26" t="s">
        <v>823</v>
      </c>
      <c r="E1493" s="26" t="s">
        <v>267</v>
      </c>
      <c r="F1493" s="26" t="s">
        <v>6705</v>
      </c>
      <c r="G1493" s="27" t="n">
        <v>45493</v>
      </c>
      <c r="H1493" s="26" t="s">
        <v>177</v>
      </c>
      <c r="I1493" s="26" t="s">
        <v>5333</v>
      </c>
      <c r="J1493" s="26" t="s">
        <v>259</v>
      </c>
      <c r="K1493" s="28" t="n">
        <v>59.8</v>
      </c>
      <c r="L1493" s="28" t="n">
        <v>21.3</v>
      </c>
      <c r="M1493" s="26" t="s">
        <v>199</v>
      </c>
      <c r="N1493" s="26" t="n">
        <v>32</v>
      </c>
      <c r="O1493" s="26" t="s">
        <v>6706</v>
      </c>
      <c r="P1493" s="26" t="s">
        <v>6707</v>
      </c>
      <c r="Q1493" s="26" t="s">
        <v>330</v>
      </c>
      <c r="R1493" s="26" t="s">
        <v>171</v>
      </c>
      <c r="S1493" s="26" t="s">
        <v>331</v>
      </c>
      <c r="T1493" s="27" t="n">
        <v>45995</v>
      </c>
      <c r="U1493" s="26" t="n">
        <v>2026</v>
      </c>
      <c r="V1493" s="26"/>
    </row>
    <row r="1494" customFormat="false" ht="15" hidden="false" customHeight="true" outlineLevel="0" collapsed="false">
      <c r="A1494" s="29" t="s">
        <v>6708</v>
      </c>
      <c r="B1494" s="29" t="n">
        <v>1490</v>
      </c>
      <c r="C1494" s="29" t="s">
        <v>6709</v>
      </c>
      <c r="D1494" s="29" t="s">
        <v>2153</v>
      </c>
      <c r="E1494" s="29" t="s">
        <v>195</v>
      </c>
      <c r="F1494" s="29" t="s">
        <v>6710</v>
      </c>
      <c r="G1494" s="30" t="n">
        <v>45493</v>
      </c>
      <c r="H1494" s="29" t="s">
        <v>295</v>
      </c>
      <c r="I1494" s="29" t="s">
        <v>1066</v>
      </c>
      <c r="J1494" s="29" t="s">
        <v>270</v>
      </c>
      <c r="K1494" s="31" t="n">
        <v>33.3</v>
      </c>
      <c r="L1494" s="31" t="n">
        <v>9.6</v>
      </c>
      <c r="M1494" s="29" t="s">
        <v>179</v>
      </c>
      <c r="N1494" s="29" t="n">
        <v>50</v>
      </c>
      <c r="O1494" s="29" t="s">
        <v>6711</v>
      </c>
      <c r="P1494" s="29" t="s">
        <v>6712</v>
      </c>
      <c r="Q1494" s="29" t="s">
        <v>330</v>
      </c>
      <c r="R1494" s="29" t="s">
        <v>171</v>
      </c>
      <c r="S1494" s="29" t="s">
        <v>331</v>
      </c>
      <c r="T1494" s="30" t="n">
        <v>46019</v>
      </c>
      <c r="U1494" s="29" t="n">
        <v>2026</v>
      </c>
      <c r="V1494" s="29"/>
    </row>
    <row r="1495" customFormat="false" ht="15" hidden="false" customHeight="true" outlineLevel="0" collapsed="false">
      <c r="A1495" s="26" t="s">
        <v>6713</v>
      </c>
      <c r="B1495" s="26" t="n">
        <v>1491</v>
      </c>
      <c r="C1495" s="26" t="s">
        <v>5199</v>
      </c>
      <c r="D1495" s="26" t="s">
        <v>6581</v>
      </c>
      <c r="E1495" s="26" t="s">
        <v>162</v>
      </c>
      <c r="F1495" s="26" t="s">
        <v>5395</v>
      </c>
      <c r="G1495" s="27" t="n">
        <v>45494</v>
      </c>
      <c r="H1495" s="26" t="s">
        <v>1033</v>
      </c>
      <c r="I1495" s="26" t="s">
        <v>3269</v>
      </c>
      <c r="J1495" s="26" t="s">
        <v>208</v>
      </c>
      <c r="K1495" s="28" t="n">
        <v>31.8</v>
      </c>
      <c r="L1495" s="28" t="n">
        <v>9.3</v>
      </c>
      <c r="M1495" s="26" t="s">
        <v>209</v>
      </c>
      <c r="N1495" s="26" t="n">
        <v>45</v>
      </c>
      <c r="O1495" s="26" t="s">
        <v>4101</v>
      </c>
      <c r="P1495" s="26" t="s">
        <v>6714</v>
      </c>
      <c r="Q1495" s="26" t="s">
        <v>170</v>
      </c>
      <c r="R1495" s="26" t="s">
        <v>171</v>
      </c>
      <c r="S1495" s="26" t="s">
        <v>172</v>
      </c>
      <c r="T1495" s="27" t="n">
        <v>45999</v>
      </c>
      <c r="U1495" s="26" t="n">
        <v>2026</v>
      </c>
      <c r="V1495" s="26"/>
    </row>
    <row r="1496" customFormat="false" ht="15" hidden="false" customHeight="true" outlineLevel="0" collapsed="false">
      <c r="A1496" s="29" t="s">
        <v>6715</v>
      </c>
      <c r="B1496" s="29" t="n">
        <v>1492</v>
      </c>
      <c r="C1496" s="29" t="s">
        <v>6716</v>
      </c>
      <c r="D1496" s="29" t="s">
        <v>6717</v>
      </c>
      <c r="E1496" s="29" t="s">
        <v>245</v>
      </c>
      <c r="F1496" s="29" t="s">
        <v>6718</v>
      </c>
      <c r="G1496" s="30" t="n">
        <v>45494</v>
      </c>
      <c r="H1496" s="29" t="s">
        <v>177</v>
      </c>
      <c r="I1496" s="29" t="s">
        <v>837</v>
      </c>
      <c r="J1496" s="29" t="s">
        <v>229</v>
      </c>
      <c r="K1496" s="31" t="n">
        <v>28.2</v>
      </c>
      <c r="L1496" s="31" t="n">
        <v>8.5</v>
      </c>
      <c r="M1496" s="29" t="s">
        <v>167</v>
      </c>
      <c r="N1496" s="29" t="n">
        <v>24</v>
      </c>
      <c r="O1496" s="29" t="s">
        <v>6719</v>
      </c>
      <c r="P1496" s="29" t="s">
        <v>6720</v>
      </c>
      <c r="Q1496" s="29" t="s">
        <v>182</v>
      </c>
      <c r="R1496" s="29" t="s">
        <v>183</v>
      </c>
      <c r="S1496" s="29" t="s">
        <v>184</v>
      </c>
      <c r="T1496" s="30" t="n">
        <v>45995</v>
      </c>
      <c r="U1496" s="29" t="n">
        <v>2026</v>
      </c>
      <c r="V1496" s="29"/>
    </row>
    <row r="1497" customFormat="false" ht="15" hidden="false" customHeight="true" outlineLevel="0" collapsed="false">
      <c r="A1497" s="26" t="s">
        <v>6721</v>
      </c>
      <c r="B1497" s="26" t="n">
        <v>1493</v>
      </c>
      <c r="C1497" s="26" t="s">
        <v>2738</v>
      </c>
      <c r="D1497" s="26" t="s">
        <v>1180</v>
      </c>
      <c r="E1497" s="26" t="s">
        <v>311</v>
      </c>
      <c r="F1497" s="26" t="s">
        <v>6722</v>
      </c>
      <c r="G1497" s="27" t="n">
        <v>45495</v>
      </c>
      <c r="H1497" s="26" t="s">
        <v>177</v>
      </c>
      <c r="I1497" s="26" t="s">
        <v>3401</v>
      </c>
      <c r="J1497" s="26" t="s">
        <v>259</v>
      </c>
      <c r="K1497" s="28" t="n">
        <v>36.3</v>
      </c>
      <c r="L1497" s="28" t="n">
        <v>12.5</v>
      </c>
      <c r="M1497" s="26" t="s">
        <v>276</v>
      </c>
      <c r="N1497" s="26" t="n">
        <v>32</v>
      </c>
      <c r="O1497" s="26" t="s">
        <v>6723</v>
      </c>
      <c r="P1497" s="26" t="s">
        <v>6724</v>
      </c>
      <c r="Q1497" s="26" t="s">
        <v>461</v>
      </c>
      <c r="R1497" s="26" t="s">
        <v>183</v>
      </c>
      <c r="S1497" s="26" t="s">
        <v>462</v>
      </c>
      <c r="T1497" s="27" t="n">
        <v>45997</v>
      </c>
      <c r="U1497" s="26" t="n">
        <v>2026</v>
      </c>
      <c r="V1497" s="26"/>
    </row>
    <row r="1498" customFormat="false" ht="15" hidden="false" customHeight="true" outlineLevel="0" collapsed="false">
      <c r="A1498" s="29" t="s">
        <v>6725</v>
      </c>
      <c r="B1498" s="29" t="n">
        <v>1494</v>
      </c>
      <c r="C1498" s="29" t="s">
        <v>857</v>
      </c>
      <c r="D1498" s="29" t="s">
        <v>6726</v>
      </c>
      <c r="E1498" s="29" t="s">
        <v>311</v>
      </c>
      <c r="F1498" s="29" t="s">
        <v>6727</v>
      </c>
      <c r="G1498" s="30" t="n">
        <v>45496</v>
      </c>
      <c r="H1498" s="29" t="s">
        <v>177</v>
      </c>
      <c r="I1498" s="29" t="s">
        <v>451</v>
      </c>
      <c r="J1498" s="29" t="s">
        <v>218</v>
      </c>
      <c r="K1498" s="31" t="n">
        <v>49.8</v>
      </c>
      <c r="L1498" s="31" t="n">
        <v>16.2</v>
      </c>
      <c r="M1498" s="29" t="s">
        <v>276</v>
      </c>
      <c r="N1498" s="29" t="n">
        <v>50</v>
      </c>
      <c r="O1498" s="29" t="s">
        <v>6728</v>
      </c>
      <c r="P1498" s="29" t="s">
        <v>6729</v>
      </c>
      <c r="Q1498" s="29" t="s">
        <v>240</v>
      </c>
      <c r="R1498" s="29" t="s">
        <v>171</v>
      </c>
      <c r="S1498" s="29" t="s">
        <v>241</v>
      </c>
      <c r="T1498" s="30" t="n">
        <v>46015</v>
      </c>
      <c r="U1498" s="29" t="n">
        <v>2026</v>
      </c>
      <c r="V1498" s="29"/>
    </row>
    <row r="1499" customFormat="false" ht="15" hidden="false" customHeight="true" outlineLevel="0" collapsed="false">
      <c r="A1499" s="26" t="s">
        <v>6730</v>
      </c>
      <c r="B1499" s="26" t="n">
        <v>1495</v>
      </c>
      <c r="C1499" s="26" t="s">
        <v>857</v>
      </c>
      <c r="D1499" s="26" t="s">
        <v>1127</v>
      </c>
      <c r="E1499" s="26" t="s">
        <v>245</v>
      </c>
      <c r="F1499" s="26" t="s">
        <v>6727</v>
      </c>
      <c r="G1499" s="27" t="n">
        <v>45497</v>
      </c>
      <c r="H1499" s="26" t="s">
        <v>177</v>
      </c>
      <c r="I1499" s="26" t="s">
        <v>2223</v>
      </c>
      <c r="J1499" s="26" t="s">
        <v>259</v>
      </c>
      <c r="K1499" s="28" t="n">
        <v>32</v>
      </c>
      <c r="L1499" s="28" t="n">
        <v>10.1</v>
      </c>
      <c r="M1499" s="26" t="s">
        <v>167</v>
      </c>
      <c r="N1499" s="26" t="n">
        <v>24</v>
      </c>
      <c r="O1499" s="26" t="s">
        <v>6731</v>
      </c>
      <c r="P1499" s="26" t="s">
        <v>6732</v>
      </c>
      <c r="Q1499" s="26" t="s">
        <v>182</v>
      </c>
      <c r="R1499" s="26" t="s">
        <v>183</v>
      </c>
      <c r="S1499" s="26" t="s">
        <v>184</v>
      </c>
      <c r="T1499" s="27" t="n">
        <v>46004</v>
      </c>
      <c r="U1499" s="26" t="n">
        <v>2026</v>
      </c>
      <c r="V1499" s="26"/>
    </row>
    <row r="1500" customFormat="false" ht="15" hidden="false" customHeight="true" outlineLevel="0" collapsed="false">
      <c r="A1500" s="29" t="s">
        <v>6733</v>
      </c>
      <c r="B1500" s="29" t="n">
        <v>1496</v>
      </c>
      <c r="C1500" s="29" t="s">
        <v>598</v>
      </c>
      <c r="D1500" s="29" t="s">
        <v>3681</v>
      </c>
      <c r="E1500" s="29" t="s">
        <v>162</v>
      </c>
      <c r="F1500" s="29" t="s">
        <v>5906</v>
      </c>
      <c r="G1500" s="30" t="n">
        <v>45498</v>
      </c>
      <c r="H1500" s="29" t="s">
        <v>177</v>
      </c>
      <c r="I1500" s="29" t="s">
        <v>1836</v>
      </c>
      <c r="J1500" s="29" t="s">
        <v>383</v>
      </c>
      <c r="K1500" s="31" t="n">
        <v>29.2</v>
      </c>
      <c r="L1500" s="31" t="n">
        <v>8.9</v>
      </c>
      <c r="M1500" s="29" t="s">
        <v>179</v>
      </c>
      <c r="N1500" s="29" t="n">
        <v>28</v>
      </c>
      <c r="O1500" s="29" t="s">
        <v>6734</v>
      </c>
      <c r="P1500" s="29" t="s">
        <v>6735</v>
      </c>
      <c r="Q1500" s="29" t="s">
        <v>338</v>
      </c>
      <c r="R1500" s="29" t="s">
        <v>171</v>
      </c>
      <c r="S1500" s="29" t="s">
        <v>339</v>
      </c>
      <c r="T1500" s="30" t="n">
        <v>46002</v>
      </c>
      <c r="U1500" s="29" t="n">
        <v>2026</v>
      </c>
      <c r="V1500" s="29"/>
    </row>
    <row r="1501" customFormat="false" ht="15" hidden="false" customHeight="true" outlineLevel="0" collapsed="false">
      <c r="A1501" s="26" t="s">
        <v>6736</v>
      </c>
      <c r="B1501" s="26" t="n">
        <v>1497</v>
      </c>
      <c r="C1501" s="26" t="s">
        <v>543</v>
      </c>
      <c r="D1501" s="26" t="s">
        <v>497</v>
      </c>
      <c r="E1501" s="26" t="s">
        <v>206</v>
      </c>
      <c r="F1501" s="26"/>
      <c r="G1501" s="27" t="n">
        <v>45499</v>
      </c>
      <c r="H1501" s="26" t="s">
        <v>177</v>
      </c>
      <c r="I1501" s="26" t="s">
        <v>258</v>
      </c>
      <c r="J1501" s="26" t="s">
        <v>198</v>
      </c>
      <c r="K1501" s="28" t="n">
        <v>60.9</v>
      </c>
      <c r="L1501" s="28" t="n">
        <v>19.6</v>
      </c>
      <c r="M1501" s="26" t="s">
        <v>179</v>
      </c>
      <c r="N1501" s="26" t="n">
        <v>40</v>
      </c>
      <c r="O1501" s="26" t="s">
        <v>6737</v>
      </c>
      <c r="P1501" s="26" t="s">
        <v>6738</v>
      </c>
      <c r="Q1501" s="26" t="s">
        <v>461</v>
      </c>
      <c r="R1501" s="26" t="s">
        <v>183</v>
      </c>
      <c r="S1501" s="26" t="s">
        <v>462</v>
      </c>
      <c r="T1501" s="27" t="n">
        <v>46009</v>
      </c>
      <c r="U1501" s="26" t="n">
        <v>2026</v>
      </c>
      <c r="V1501" s="26"/>
    </row>
    <row r="1502" customFormat="false" ht="15" hidden="false" customHeight="true" outlineLevel="0" collapsed="false">
      <c r="A1502" s="29" t="s">
        <v>6739</v>
      </c>
      <c r="B1502" s="29" t="n">
        <v>1498</v>
      </c>
      <c r="C1502" s="29" t="s">
        <v>5243</v>
      </c>
      <c r="D1502" s="29" t="s">
        <v>829</v>
      </c>
      <c r="E1502" s="29" t="s">
        <v>195</v>
      </c>
      <c r="F1502" s="29" t="s">
        <v>6740</v>
      </c>
      <c r="G1502" s="30" t="n">
        <v>45499</v>
      </c>
      <c r="H1502" s="29" t="s">
        <v>177</v>
      </c>
      <c r="I1502" s="29" t="s">
        <v>3520</v>
      </c>
      <c r="J1502" s="29" t="s">
        <v>208</v>
      </c>
      <c r="K1502" s="31" t="n">
        <v>42.7</v>
      </c>
      <c r="L1502" s="31" t="n">
        <v>13.8</v>
      </c>
      <c r="M1502" s="29" t="s">
        <v>179</v>
      </c>
      <c r="N1502" s="29" t="n">
        <v>32</v>
      </c>
      <c r="O1502" s="29" t="s">
        <v>6741</v>
      </c>
      <c r="P1502" s="29" t="s">
        <v>6742</v>
      </c>
      <c r="Q1502" s="29" t="s">
        <v>299</v>
      </c>
      <c r="R1502" s="29" t="s">
        <v>171</v>
      </c>
      <c r="S1502" s="29" t="s">
        <v>300</v>
      </c>
      <c r="T1502" s="30" t="n">
        <v>45998</v>
      </c>
      <c r="U1502" s="29" t="n">
        <v>2026</v>
      </c>
      <c r="V1502" s="29"/>
    </row>
    <row r="1503" customFormat="false" ht="15" hidden="false" customHeight="true" outlineLevel="0" collapsed="false">
      <c r="A1503" s="26" t="s">
        <v>6743</v>
      </c>
      <c r="B1503" s="26" t="n">
        <v>1499</v>
      </c>
      <c r="C1503" s="26" t="s">
        <v>457</v>
      </c>
      <c r="D1503" s="26" t="s">
        <v>1225</v>
      </c>
      <c r="E1503" s="26" t="s">
        <v>311</v>
      </c>
      <c r="F1503" s="26" t="s">
        <v>3716</v>
      </c>
      <c r="G1503" s="27" t="n">
        <v>45499</v>
      </c>
      <c r="H1503" s="26" t="s">
        <v>164</v>
      </c>
      <c r="I1503" s="26" t="s">
        <v>3307</v>
      </c>
      <c r="J1503" s="26" t="s">
        <v>166</v>
      </c>
      <c r="K1503" s="28" t="n">
        <v>20.6</v>
      </c>
      <c r="L1503" s="28" t="n">
        <v>6.2</v>
      </c>
      <c r="M1503" s="26" t="s">
        <v>167</v>
      </c>
      <c r="N1503" s="26" t="n">
        <v>45</v>
      </c>
      <c r="O1503" s="26" t="s">
        <v>6744</v>
      </c>
      <c r="P1503" s="26" t="s">
        <v>6745</v>
      </c>
      <c r="Q1503" s="26" t="s">
        <v>461</v>
      </c>
      <c r="R1503" s="26" t="s">
        <v>183</v>
      </c>
      <c r="S1503" s="26" t="s">
        <v>462</v>
      </c>
      <c r="T1503" s="26"/>
      <c r="U1503" s="26" t="n">
        <v>2024</v>
      </c>
      <c r="V1503" s="26"/>
    </row>
    <row r="1504" customFormat="false" ht="15" hidden="false" customHeight="true" outlineLevel="0" collapsed="false">
      <c r="A1504" s="29" t="s">
        <v>6746</v>
      </c>
      <c r="B1504" s="29" t="n">
        <v>1500</v>
      </c>
      <c r="C1504" s="29" t="s">
        <v>1197</v>
      </c>
      <c r="D1504" s="29" t="s">
        <v>1481</v>
      </c>
      <c r="E1504" s="29" t="s">
        <v>195</v>
      </c>
      <c r="F1504" s="29" t="s">
        <v>6747</v>
      </c>
      <c r="G1504" s="30" t="n">
        <v>45500</v>
      </c>
      <c r="H1504" s="29" t="s">
        <v>177</v>
      </c>
      <c r="I1504" s="29" t="s">
        <v>6748</v>
      </c>
      <c r="J1504" s="29" t="s">
        <v>166</v>
      </c>
      <c r="K1504" s="31" t="n">
        <v>45.2</v>
      </c>
      <c r="L1504" s="31" t="n">
        <v>15.9</v>
      </c>
      <c r="M1504" s="29" t="s">
        <v>209</v>
      </c>
      <c r="N1504" s="29" t="n">
        <v>45</v>
      </c>
      <c r="O1504" s="29" t="s">
        <v>6749</v>
      </c>
      <c r="P1504" s="29" t="s">
        <v>6750</v>
      </c>
      <c r="Q1504" s="29" t="s">
        <v>232</v>
      </c>
      <c r="R1504" s="29" t="s">
        <v>183</v>
      </c>
      <c r="S1504" s="29" t="s">
        <v>233</v>
      </c>
      <c r="T1504" s="30" t="n">
        <v>45996</v>
      </c>
      <c r="U1504" s="29" t="n">
        <v>2026</v>
      </c>
      <c r="V1504" s="29"/>
    </row>
    <row r="1505" customFormat="false" ht="15" hidden="false" customHeight="true" outlineLevel="0" collapsed="false">
      <c r="A1505" s="26" t="s">
        <v>6751</v>
      </c>
      <c r="B1505" s="26" t="n">
        <v>1501</v>
      </c>
      <c r="C1505" s="26" t="s">
        <v>4591</v>
      </c>
      <c r="D1505" s="26" t="s">
        <v>618</v>
      </c>
      <c r="E1505" s="26" t="s">
        <v>188</v>
      </c>
      <c r="F1505" s="26"/>
      <c r="G1505" s="27" t="n">
        <v>45500</v>
      </c>
      <c r="H1505" s="26" t="s">
        <v>177</v>
      </c>
      <c r="I1505" s="26" t="s">
        <v>4395</v>
      </c>
      <c r="J1505" s="26" t="s">
        <v>166</v>
      </c>
      <c r="K1505" s="28" t="n">
        <v>57.3</v>
      </c>
      <c r="L1505" s="28" t="n">
        <v>16.1</v>
      </c>
      <c r="M1505" s="26" t="s">
        <v>179</v>
      </c>
      <c r="N1505" s="26" t="n">
        <v>24</v>
      </c>
      <c r="O1505" s="26" t="s">
        <v>6752</v>
      </c>
      <c r="P1505" s="26" t="s">
        <v>6753</v>
      </c>
      <c r="Q1505" s="26" t="s">
        <v>212</v>
      </c>
      <c r="R1505" s="26" t="s">
        <v>171</v>
      </c>
      <c r="S1505" s="26" t="s">
        <v>213</v>
      </c>
      <c r="T1505" s="27" t="n">
        <v>46009</v>
      </c>
      <c r="U1505" s="26" t="n">
        <v>2026</v>
      </c>
      <c r="V1505" s="26"/>
    </row>
    <row r="1506" customFormat="false" ht="15" hidden="false" customHeight="true" outlineLevel="0" collapsed="false">
      <c r="A1506" s="29" t="s">
        <v>6754</v>
      </c>
      <c r="B1506" s="29" t="n">
        <v>1502</v>
      </c>
      <c r="C1506" s="29" t="s">
        <v>6755</v>
      </c>
      <c r="D1506" s="29" t="s">
        <v>2401</v>
      </c>
      <c r="E1506" s="29" t="s">
        <v>267</v>
      </c>
      <c r="F1506" s="29" t="s">
        <v>6756</v>
      </c>
      <c r="G1506" s="30" t="n">
        <v>45501</v>
      </c>
      <c r="H1506" s="29" t="s">
        <v>177</v>
      </c>
      <c r="I1506" s="29" t="s">
        <v>1358</v>
      </c>
      <c r="J1506" s="29" t="s">
        <v>198</v>
      </c>
      <c r="K1506" s="31" t="n">
        <v>29.8</v>
      </c>
      <c r="L1506" s="31" t="n">
        <v>9.5</v>
      </c>
      <c r="M1506" s="29" t="s">
        <v>179</v>
      </c>
      <c r="N1506" s="29" t="n">
        <v>45</v>
      </c>
      <c r="O1506" s="29" t="s">
        <v>6757</v>
      </c>
      <c r="P1506" s="29" t="s">
        <v>6758</v>
      </c>
      <c r="Q1506" s="29" t="s">
        <v>338</v>
      </c>
      <c r="R1506" s="29" t="s">
        <v>171</v>
      </c>
      <c r="S1506" s="29" t="s">
        <v>339</v>
      </c>
      <c r="T1506" s="30" t="n">
        <v>45994</v>
      </c>
      <c r="U1506" s="29" t="n">
        <v>2026</v>
      </c>
      <c r="V1506" s="29"/>
    </row>
    <row r="1507" customFormat="false" ht="15" hidden="false" customHeight="true" outlineLevel="0" collapsed="false">
      <c r="A1507" s="26" t="s">
        <v>6759</v>
      </c>
      <c r="B1507" s="26" t="n">
        <v>1503</v>
      </c>
      <c r="C1507" s="26" t="s">
        <v>4568</v>
      </c>
      <c r="D1507" s="26" t="s">
        <v>5322</v>
      </c>
      <c r="E1507" s="26" t="s">
        <v>206</v>
      </c>
      <c r="F1507" s="26"/>
      <c r="G1507" s="27" t="n">
        <v>45502</v>
      </c>
      <c r="H1507" s="26" t="s">
        <v>177</v>
      </c>
      <c r="I1507" s="26" t="s">
        <v>3492</v>
      </c>
      <c r="J1507" s="26" t="s">
        <v>166</v>
      </c>
      <c r="K1507" s="28" t="n">
        <v>33.4</v>
      </c>
      <c r="L1507" s="28" t="n">
        <v>11.3</v>
      </c>
      <c r="M1507" s="26" t="s">
        <v>314</v>
      </c>
      <c r="N1507" s="26" t="n">
        <v>24</v>
      </c>
      <c r="O1507" s="26" t="s">
        <v>6657</v>
      </c>
      <c r="P1507" s="26" t="s">
        <v>6760</v>
      </c>
      <c r="Q1507" s="26" t="s">
        <v>299</v>
      </c>
      <c r="R1507" s="26" t="s">
        <v>171</v>
      </c>
      <c r="S1507" s="26" t="s">
        <v>300</v>
      </c>
      <c r="T1507" s="27" t="n">
        <v>45997</v>
      </c>
      <c r="U1507" s="26" t="n">
        <v>2026</v>
      </c>
      <c r="V1507" s="26"/>
    </row>
    <row r="1508" customFormat="false" ht="15" hidden="false" customHeight="true" outlineLevel="0" collapsed="false">
      <c r="A1508" s="29" t="s">
        <v>6761</v>
      </c>
      <c r="B1508" s="29" t="n">
        <v>1504</v>
      </c>
      <c r="C1508" s="29" t="s">
        <v>6762</v>
      </c>
      <c r="D1508" s="29" t="s">
        <v>2237</v>
      </c>
      <c r="E1508" s="29" t="s">
        <v>267</v>
      </c>
      <c r="F1508" s="29" t="s">
        <v>6763</v>
      </c>
      <c r="G1508" s="30" t="n">
        <v>45502</v>
      </c>
      <c r="H1508" s="29" t="s">
        <v>177</v>
      </c>
      <c r="I1508" s="29" t="s">
        <v>485</v>
      </c>
      <c r="J1508" s="29" t="s">
        <v>383</v>
      </c>
      <c r="K1508" s="31" t="n">
        <v>33.2</v>
      </c>
      <c r="L1508" s="31" t="n">
        <v>10.3</v>
      </c>
      <c r="M1508" s="29" t="s">
        <v>199</v>
      </c>
      <c r="N1508" s="29" t="n">
        <v>28</v>
      </c>
      <c r="O1508" s="29" t="s">
        <v>6764</v>
      </c>
      <c r="P1508" s="29" t="s">
        <v>6765</v>
      </c>
      <c r="Q1508" s="29" t="s">
        <v>240</v>
      </c>
      <c r="R1508" s="29" t="s">
        <v>171</v>
      </c>
      <c r="S1508" s="29" t="s">
        <v>241</v>
      </c>
      <c r="T1508" s="30" t="n">
        <v>45999</v>
      </c>
      <c r="U1508" s="29" t="n">
        <v>2026</v>
      </c>
      <c r="V1508" s="29"/>
    </row>
    <row r="1509" customFormat="false" ht="15" hidden="false" customHeight="true" outlineLevel="0" collapsed="false">
      <c r="A1509" s="26" t="s">
        <v>6766</v>
      </c>
      <c r="B1509" s="26" t="n">
        <v>1505</v>
      </c>
      <c r="C1509" s="26" t="s">
        <v>543</v>
      </c>
      <c r="D1509" s="26" t="s">
        <v>1834</v>
      </c>
      <c r="E1509" s="26" t="s">
        <v>206</v>
      </c>
      <c r="F1509" s="26"/>
      <c r="G1509" s="27" t="n">
        <v>45502</v>
      </c>
      <c r="H1509" s="26" t="s">
        <v>177</v>
      </c>
      <c r="I1509" s="26" t="s">
        <v>5026</v>
      </c>
      <c r="J1509" s="26" t="s">
        <v>259</v>
      </c>
      <c r="K1509" s="28" t="n">
        <v>57.6</v>
      </c>
      <c r="L1509" s="28" t="n">
        <v>19.5</v>
      </c>
      <c r="M1509" s="26" t="s">
        <v>167</v>
      </c>
      <c r="N1509" s="26" t="n">
        <v>36</v>
      </c>
      <c r="O1509" s="26" t="s">
        <v>6767</v>
      </c>
      <c r="P1509" s="26" t="s">
        <v>6768</v>
      </c>
      <c r="Q1509" s="26" t="s">
        <v>202</v>
      </c>
      <c r="R1509" s="26" t="s">
        <v>171</v>
      </c>
      <c r="S1509" s="26" t="s">
        <v>203</v>
      </c>
      <c r="T1509" s="27" t="n">
        <v>46001</v>
      </c>
      <c r="U1509" s="26" t="n">
        <v>2026</v>
      </c>
      <c r="V1509" s="26"/>
    </row>
    <row r="1510" customFormat="false" ht="15" hidden="false" customHeight="true" outlineLevel="0" collapsed="false">
      <c r="A1510" s="29" t="s">
        <v>6769</v>
      </c>
      <c r="B1510" s="29" t="n">
        <v>1506</v>
      </c>
      <c r="C1510" s="29" t="s">
        <v>6006</v>
      </c>
      <c r="D1510" s="29" t="s">
        <v>287</v>
      </c>
      <c r="E1510" s="29" t="s">
        <v>311</v>
      </c>
      <c r="F1510" s="29" t="s">
        <v>6770</v>
      </c>
      <c r="G1510" s="30" t="n">
        <v>45503</v>
      </c>
      <c r="H1510" s="29" t="s">
        <v>177</v>
      </c>
      <c r="I1510" s="29" t="s">
        <v>1505</v>
      </c>
      <c r="J1510" s="29" t="s">
        <v>270</v>
      </c>
      <c r="K1510" s="31" t="n">
        <v>37.3</v>
      </c>
      <c r="L1510" s="31" t="n">
        <v>12</v>
      </c>
      <c r="M1510" s="29" t="s">
        <v>179</v>
      </c>
      <c r="N1510" s="29" t="n">
        <v>45</v>
      </c>
      <c r="O1510" s="29" t="s">
        <v>6771</v>
      </c>
      <c r="P1510" s="29" t="s">
        <v>6772</v>
      </c>
      <c r="Q1510" s="29" t="s">
        <v>299</v>
      </c>
      <c r="R1510" s="29" t="s">
        <v>171</v>
      </c>
      <c r="S1510" s="29" t="s">
        <v>300</v>
      </c>
      <c r="T1510" s="30" t="n">
        <v>46019</v>
      </c>
      <c r="U1510" s="29" t="n">
        <v>2026</v>
      </c>
      <c r="V1510" s="29"/>
    </row>
    <row r="1511" customFormat="false" ht="15" hidden="false" customHeight="true" outlineLevel="0" collapsed="false">
      <c r="A1511" s="26" t="s">
        <v>6773</v>
      </c>
      <c r="B1511" s="26" t="n">
        <v>1507</v>
      </c>
      <c r="C1511" s="26" t="s">
        <v>457</v>
      </c>
      <c r="D1511" s="26" t="s">
        <v>756</v>
      </c>
      <c r="E1511" s="26" t="s">
        <v>195</v>
      </c>
      <c r="F1511" s="26" t="s">
        <v>3716</v>
      </c>
      <c r="G1511" s="27" t="n">
        <v>45504</v>
      </c>
      <c r="H1511" s="26" t="s">
        <v>177</v>
      </c>
      <c r="I1511" s="26" t="s">
        <v>1649</v>
      </c>
      <c r="J1511" s="26" t="s">
        <v>208</v>
      </c>
      <c r="K1511" s="28" t="n">
        <v>37.7</v>
      </c>
      <c r="L1511" s="28" t="n">
        <v>11.2</v>
      </c>
      <c r="M1511" s="26" t="s">
        <v>179</v>
      </c>
      <c r="N1511" s="26" t="n">
        <v>32</v>
      </c>
      <c r="O1511" s="26" t="s">
        <v>6774</v>
      </c>
      <c r="P1511" s="26" t="s">
        <v>6775</v>
      </c>
      <c r="Q1511" s="26" t="s">
        <v>170</v>
      </c>
      <c r="R1511" s="26" t="s">
        <v>171</v>
      </c>
      <c r="S1511" s="26" t="s">
        <v>172</v>
      </c>
      <c r="T1511" s="27" t="n">
        <v>46014</v>
      </c>
      <c r="U1511" s="26" t="n">
        <v>2026</v>
      </c>
      <c r="V1511" s="26"/>
    </row>
    <row r="1512" customFormat="false" ht="15" hidden="false" customHeight="true" outlineLevel="0" collapsed="false">
      <c r="A1512" s="29" t="s">
        <v>6776</v>
      </c>
      <c r="B1512" s="29" t="n">
        <v>1508</v>
      </c>
      <c r="C1512" s="29" t="s">
        <v>3573</v>
      </c>
      <c r="D1512" s="29" t="s">
        <v>483</v>
      </c>
      <c r="E1512" s="29" t="s">
        <v>195</v>
      </c>
      <c r="F1512" s="29" t="s">
        <v>3575</v>
      </c>
      <c r="G1512" s="30" t="n">
        <v>45504</v>
      </c>
      <c r="H1512" s="29" t="s">
        <v>177</v>
      </c>
      <c r="I1512" s="29" t="s">
        <v>6777</v>
      </c>
      <c r="J1512" s="29" t="s">
        <v>208</v>
      </c>
      <c r="K1512" s="31" t="n">
        <v>24.4</v>
      </c>
      <c r="L1512" s="31" t="n">
        <v>7.3</v>
      </c>
      <c r="M1512" s="29" t="s">
        <v>209</v>
      </c>
      <c r="N1512" s="29" t="n">
        <v>40</v>
      </c>
      <c r="O1512" s="29" t="s">
        <v>6778</v>
      </c>
      <c r="P1512" s="29" t="s">
        <v>6779</v>
      </c>
      <c r="Q1512" s="29" t="s">
        <v>202</v>
      </c>
      <c r="R1512" s="29" t="s">
        <v>171</v>
      </c>
      <c r="S1512" s="29" t="s">
        <v>203</v>
      </c>
      <c r="T1512" s="30" t="n">
        <v>46017</v>
      </c>
      <c r="U1512" s="29" t="n">
        <v>2026</v>
      </c>
      <c r="V1512" s="29"/>
    </row>
    <row r="1513" customFormat="false" ht="15" hidden="false" customHeight="true" outlineLevel="0" collapsed="false">
      <c r="A1513" s="26" t="s">
        <v>6780</v>
      </c>
      <c r="B1513" s="26" t="n">
        <v>1509</v>
      </c>
      <c r="C1513" s="26" t="s">
        <v>6781</v>
      </c>
      <c r="D1513" s="26" t="s">
        <v>857</v>
      </c>
      <c r="E1513" s="26" t="s">
        <v>188</v>
      </c>
      <c r="F1513" s="26"/>
      <c r="G1513" s="27" t="n">
        <v>45504</v>
      </c>
      <c r="H1513" s="26" t="s">
        <v>1033</v>
      </c>
      <c r="I1513" s="26" t="s">
        <v>6748</v>
      </c>
      <c r="J1513" s="26" t="s">
        <v>198</v>
      </c>
      <c r="K1513" s="28" t="n">
        <v>37.9</v>
      </c>
      <c r="L1513" s="28" t="n">
        <v>13.3</v>
      </c>
      <c r="M1513" s="26" t="s">
        <v>179</v>
      </c>
      <c r="N1513" s="26" t="n">
        <v>50</v>
      </c>
      <c r="O1513" s="26" t="s">
        <v>6782</v>
      </c>
      <c r="P1513" s="26" t="s">
        <v>6783</v>
      </c>
      <c r="Q1513" s="26" t="s">
        <v>299</v>
      </c>
      <c r="R1513" s="26" t="s">
        <v>171</v>
      </c>
      <c r="S1513" s="26" t="s">
        <v>300</v>
      </c>
      <c r="T1513" s="27" t="n">
        <v>46005</v>
      </c>
      <c r="U1513" s="26" t="n">
        <v>2026</v>
      </c>
      <c r="V1513" s="26"/>
    </row>
    <row r="1514" customFormat="false" ht="15" hidden="false" customHeight="true" outlineLevel="0" collapsed="false">
      <c r="A1514" s="29" t="s">
        <v>6784</v>
      </c>
      <c r="B1514" s="29" t="n">
        <v>1510</v>
      </c>
      <c r="C1514" s="29" t="s">
        <v>6785</v>
      </c>
      <c r="D1514" s="29" t="s">
        <v>2477</v>
      </c>
      <c r="E1514" s="29" t="s">
        <v>188</v>
      </c>
      <c r="F1514" s="29"/>
      <c r="G1514" s="30" t="n">
        <v>45504</v>
      </c>
      <c r="H1514" s="29" t="s">
        <v>177</v>
      </c>
      <c r="I1514" s="29" t="s">
        <v>2789</v>
      </c>
      <c r="J1514" s="29" t="s">
        <v>383</v>
      </c>
      <c r="K1514" s="31" t="n">
        <v>56.3</v>
      </c>
      <c r="L1514" s="31" t="n">
        <v>16.2</v>
      </c>
      <c r="M1514" s="29" t="s">
        <v>209</v>
      </c>
      <c r="N1514" s="29" t="n">
        <v>28</v>
      </c>
      <c r="O1514" s="29" t="s">
        <v>6786</v>
      </c>
      <c r="P1514" s="29" t="s">
        <v>6787</v>
      </c>
      <c r="Q1514" s="29" t="s">
        <v>182</v>
      </c>
      <c r="R1514" s="29" t="s">
        <v>183</v>
      </c>
      <c r="S1514" s="29" t="s">
        <v>184</v>
      </c>
      <c r="T1514" s="30" t="n">
        <v>46014</v>
      </c>
      <c r="U1514" s="29" t="n">
        <v>2026</v>
      </c>
      <c r="V1514" s="29"/>
    </row>
    <row r="1515" customFormat="false" ht="15" hidden="false" customHeight="true" outlineLevel="0" collapsed="false">
      <c r="A1515" s="26" t="s">
        <v>6788</v>
      </c>
      <c r="B1515" s="26" t="n">
        <v>1511</v>
      </c>
      <c r="C1515" s="26" t="s">
        <v>889</v>
      </c>
      <c r="D1515" s="26" t="s">
        <v>350</v>
      </c>
      <c r="E1515" s="26" t="s">
        <v>188</v>
      </c>
      <c r="F1515" s="26"/>
      <c r="G1515" s="27" t="n">
        <v>45505</v>
      </c>
      <c r="H1515" s="26" t="s">
        <v>177</v>
      </c>
      <c r="I1515" s="26" t="s">
        <v>377</v>
      </c>
      <c r="J1515" s="26" t="s">
        <v>166</v>
      </c>
      <c r="K1515" s="28" t="n">
        <v>25.6</v>
      </c>
      <c r="L1515" s="28" t="n">
        <v>9.2</v>
      </c>
      <c r="M1515" s="26" t="s">
        <v>179</v>
      </c>
      <c r="N1515" s="26" t="n">
        <v>24</v>
      </c>
      <c r="O1515" s="26" t="s">
        <v>6789</v>
      </c>
      <c r="P1515" s="26" t="s">
        <v>6790</v>
      </c>
      <c r="Q1515" s="26" t="s">
        <v>262</v>
      </c>
      <c r="R1515" s="26" t="s">
        <v>171</v>
      </c>
      <c r="S1515" s="26" t="s">
        <v>263</v>
      </c>
      <c r="T1515" s="27" t="n">
        <v>45999</v>
      </c>
      <c r="U1515" s="26" t="n">
        <v>2026</v>
      </c>
      <c r="V1515" s="26"/>
    </row>
    <row r="1516" customFormat="false" ht="15" hidden="false" customHeight="true" outlineLevel="0" collapsed="false">
      <c r="A1516" s="29" t="s">
        <v>6791</v>
      </c>
      <c r="B1516" s="29" t="n">
        <v>1512</v>
      </c>
      <c r="C1516" s="29" t="s">
        <v>3742</v>
      </c>
      <c r="D1516" s="29" t="s">
        <v>3421</v>
      </c>
      <c r="E1516" s="29" t="s">
        <v>311</v>
      </c>
      <c r="F1516" s="29" t="s">
        <v>6792</v>
      </c>
      <c r="G1516" s="30" t="n">
        <v>45506</v>
      </c>
      <c r="H1516" s="29" t="s">
        <v>177</v>
      </c>
      <c r="I1516" s="29" t="s">
        <v>3520</v>
      </c>
      <c r="J1516" s="29" t="s">
        <v>322</v>
      </c>
      <c r="K1516" s="31" t="n">
        <v>32.7</v>
      </c>
      <c r="L1516" s="31" t="n">
        <v>10.3</v>
      </c>
      <c r="M1516" s="29" t="s">
        <v>167</v>
      </c>
      <c r="N1516" s="29" t="n">
        <v>40</v>
      </c>
      <c r="O1516" s="29" t="s">
        <v>6793</v>
      </c>
      <c r="P1516" s="29" t="s">
        <v>6794</v>
      </c>
      <c r="Q1516" s="29" t="s">
        <v>240</v>
      </c>
      <c r="R1516" s="29" t="s">
        <v>171</v>
      </c>
      <c r="S1516" s="29" t="s">
        <v>241</v>
      </c>
      <c r="T1516" s="30" t="n">
        <v>46002</v>
      </c>
      <c r="U1516" s="29" t="n">
        <v>2026</v>
      </c>
      <c r="V1516" s="29"/>
    </row>
    <row r="1517" customFormat="false" ht="15" hidden="false" customHeight="true" outlineLevel="0" collapsed="false">
      <c r="A1517" s="26" t="s">
        <v>6795</v>
      </c>
      <c r="B1517" s="26" t="n">
        <v>1513</v>
      </c>
      <c r="C1517" s="26" t="s">
        <v>5098</v>
      </c>
      <c r="D1517" s="26" t="s">
        <v>3903</v>
      </c>
      <c r="E1517" s="26" t="s">
        <v>206</v>
      </c>
      <c r="F1517" s="26"/>
      <c r="G1517" s="27" t="n">
        <v>45506</v>
      </c>
      <c r="H1517" s="26" t="s">
        <v>177</v>
      </c>
      <c r="I1517" s="26" t="s">
        <v>2126</v>
      </c>
      <c r="J1517" s="26" t="s">
        <v>198</v>
      </c>
      <c r="K1517" s="28" t="n">
        <v>41.5</v>
      </c>
      <c r="L1517" s="28" t="n">
        <v>11.9</v>
      </c>
      <c r="M1517" s="26" t="s">
        <v>199</v>
      </c>
      <c r="N1517" s="26" t="n">
        <v>40</v>
      </c>
      <c r="O1517" s="26" t="s">
        <v>6796</v>
      </c>
      <c r="P1517" s="26"/>
      <c r="Q1517" s="26" t="s">
        <v>202</v>
      </c>
      <c r="R1517" s="26" t="s">
        <v>171</v>
      </c>
      <c r="S1517" s="26" t="s">
        <v>203</v>
      </c>
      <c r="T1517" s="27" t="n">
        <v>46010</v>
      </c>
      <c r="U1517" s="26" t="n">
        <v>2026</v>
      </c>
      <c r="V1517" s="26"/>
    </row>
    <row r="1518" customFormat="false" ht="15" hidden="false" customHeight="true" outlineLevel="0" collapsed="false">
      <c r="A1518" s="29" t="s">
        <v>6797</v>
      </c>
      <c r="B1518" s="29" t="n">
        <v>1514</v>
      </c>
      <c r="C1518" s="29" t="s">
        <v>6798</v>
      </c>
      <c r="D1518" s="29" t="s">
        <v>2371</v>
      </c>
      <c r="E1518" s="29" t="s">
        <v>226</v>
      </c>
      <c r="F1518" s="29" t="s">
        <v>6799</v>
      </c>
      <c r="G1518" s="30" t="n">
        <v>45506</v>
      </c>
      <c r="H1518" s="29" t="s">
        <v>177</v>
      </c>
      <c r="I1518" s="29" t="s">
        <v>1984</v>
      </c>
      <c r="J1518" s="29" t="s">
        <v>166</v>
      </c>
      <c r="K1518" s="31" t="n">
        <v>23</v>
      </c>
      <c r="L1518" s="31" t="n">
        <v>6.6</v>
      </c>
      <c r="M1518" s="29" t="s">
        <v>209</v>
      </c>
      <c r="N1518" s="29" t="n">
        <v>24</v>
      </c>
      <c r="O1518" s="29" t="s">
        <v>6800</v>
      </c>
      <c r="P1518" s="29" t="s">
        <v>6801</v>
      </c>
      <c r="Q1518" s="29" t="s">
        <v>240</v>
      </c>
      <c r="R1518" s="29" t="s">
        <v>171</v>
      </c>
      <c r="S1518" s="29" t="s">
        <v>241</v>
      </c>
      <c r="T1518" s="30" t="n">
        <v>46000</v>
      </c>
      <c r="U1518" s="29" t="n">
        <v>2026</v>
      </c>
      <c r="V1518" s="29"/>
    </row>
    <row r="1519" customFormat="false" ht="15" hidden="false" customHeight="true" outlineLevel="0" collapsed="false">
      <c r="A1519" s="26" t="s">
        <v>6802</v>
      </c>
      <c r="B1519" s="26" t="n">
        <v>1515</v>
      </c>
      <c r="C1519" s="26" t="s">
        <v>724</v>
      </c>
      <c r="D1519" s="26" t="s">
        <v>582</v>
      </c>
      <c r="E1519" s="26" t="s">
        <v>162</v>
      </c>
      <c r="F1519" s="26" t="s">
        <v>725</v>
      </c>
      <c r="G1519" s="27" t="n">
        <v>45507</v>
      </c>
      <c r="H1519" s="26" t="s">
        <v>177</v>
      </c>
      <c r="I1519" s="26" t="s">
        <v>6517</v>
      </c>
      <c r="J1519" s="26" t="s">
        <v>198</v>
      </c>
      <c r="K1519" s="28" t="n">
        <v>32.5</v>
      </c>
      <c r="L1519" s="28" t="n">
        <v>9.7</v>
      </c>
      <c r="M1519" s="26" t="s">
        <v>167</v>
      </c>
      <c r="N1519" s="26" t="n">
        <v>45</v>
      </c>
      <c r="O1519" s="26" t="s">
        <v>6803</v>
      </c>
      <c r="P1519" s="26" t="s">
        <v>6804</v>
      </c>
      <c r="Q1519" s="26" t="s">
        <v>212</v>
      </c>
      <c r="R1519" s="26" t="s">
        <v>171</v>
      </c>
      <c r="S1519" s="26" t="s">
        <v>213</v>
      </c>
      <c r="T1519" s="27" t="n">
        <v>46001</v>
      </c>
      <c r="U1519" s="26" t="n">
        <v>2026</v>
      </c>
      <c r="V1519" s="26"/>
    </row>
    <row r="1520" customFormat="false" ht="15" hidden="false" customHeight="true" outlineLevel="0" collapsed="false">
      <c r="A1520" s="29" t="s">
        <v>6805</v>
      </c>
      <c r="B1520" s="29" t="n">
        <v>1516</v>
      </c>
      <c r="C1520" s="29" t="s">
        <v>776</v>
      </c>
      <c r="D1520" s="29" t="s">
        <v>6806</v>
      </c>
      <c r="E1520" s="29" t="s">
        <v>195</v>
      </c>
      <c r="F1520" s="29" t="s">
        <v>2406</v>
      </c>
      <c r="G1520" s="30" t="n">
        <v>45507</v>
      </c>
      <c r="H1520" s="29" t="s">
        <v>177</v>
      </c>
      <c r="I1520" s="29" t="s">
        <v>313</v>
      </c>
      <c r="J1520" s="29" t="s">
        <v>270</v>
      </c>
      <c r="K1520" s="31" t="n">
        <v>56.5</v>
      </c>
      <c r="L1520" s="31" t="n">
        <v>17.8</v>
      </c>
      <c r="M1520" s="29" t="s">
        <v>167</v>
      </c>
      <c r="N1520" s="29" t="n">
        <v>36</v>
      </c>
      <c r="O1520" s="29" t="s">
        <v>6807</v>
      </c>
      <c r="P1520" s="29" t="s">
        <v>6808</v>
      </c>
      <c r="Q1520" s="29" t="s">
        <v>330</v>
      </c>
      <c r="R1520" s="29" t="s">
        <v>171</v>
      </c>
      <c r="S1520" s="29" t="s">
        <v>331</v>
      </c>
      <c r="T1520" s="30" t="n">
        <v>45999</v>
      </c>
      <c r="U1520" s="29" t="n">
        <v>2026</v>
      </c>
      <c r="V1520" s="29"/>
    </row>
    <row r="1521" customFormat="false" ht="15" hidden="false" customHeight="true" outlineLevel="0" collapsed="false">
      <c r="A1521" s="26" t="s">
        <v>6809</v>
      </c>
      <c r="B1521" s="26" t="n">
        <v>1517</v>
      </c>
      <c r="C1521" s="26" t="s">
        <v>1251</v>
      </c>
      <c r="D1521" s="26" t="s">
        <v>2041</v>
      </c>
      <c r="E1521" s="26" t="s">
        <v>188</v>
      </c>
      <c r="F1521" s="26"/>
      <c r="G1521" s="27" t="n">
        <v>45508</v>
      </c>
      <c r="H1521" s="26" t="s">
        <v>177</v>
      </c>
      <c r="I1521" s="26" t="s">
        <v>879</v>
      </c>
      <c r="J1521" s="26" t="s">
        <v>208</v>
      </c>
      <c r="K1521" s="28" t="n">
        <v>41.7</v>
      </c>
      <c r="L1521" s="28" t="n">
        <v>11.9</v>
      </c>
      <c r="M1521" s="26" t="s">
        <v>276</v>
      </c>
      <c r="N1521" s="26" t="n">
        <v>45</v>
      </c>
      <c r="O1521" s="26" t="s">
        <v>6810</v>
      </c>
      <c r="P1521" s="26" t="s">
        <v>6811</v>
      </c>
      <c r="Q1521" s="26" t="s">
        <v>212</v>
      </c>
      <c r="R1521" s="26" t="s">
        <v>171</v>
      </c>
      <c r="S1521" s="26" t="s">
        <v>213</v>
      </c>
      <c r="T1521" s="27" t="n">
        <v>46000</v>
      </c>
      <c r="U1521" s="26" t="n">
        <v>2026</v>
      </c>
      <c r="V1521" s="26"/>
    </row>
    <row r="1522" customFormat="false" ht="15" hidden="false" customHeight="true" outlineLevel="0" collapsed="false">
      <c r="A1522" s="29" t="s">
        <v>6812</v>
      </c>
      <c r="B1522" s="29" t="n">
        <v>1518</v>
      </c>
      <c r="C1522" s="29" t="s">
        <v>1213</v>
      </c>
      <c r="D1522" s="29" t="s">
        <v>256</v>
      </c>
      <c r="E1522" s="29" t="s">
        <v>188</v>
      </c>
      <c r="F1522" s="29"/>
      <c r="G1522" s="30" t="n">
        <v>45508</v>
      </c>
      <c r="H1522" s="29" t="s">
        <v>177</v>
      </c>
      <c r="I1522" s="29" t="s">
        <v>2617</v>
      </c>
      <c r="J1522" s="29" t="s">
        <v>270</v>
      </c>
      <c r="K1522" s="31" t="n">
        <v>37.1</v>
      </c>
      <c r="L1522" s="31" t="n">
        <v>12.3</v>
      </c>
      <c r="M1522" s="29" t="s">
        <v>209</v>
      </c>
      <c r="N1522" s="29" t="n">
        <v>45</v>
      </c>
      <c r="O1522" s="29" t="s">
        <v>6813</v>
      </c>
      <c r="P1522" s="29" t="s">
        <v>6814</v>
      </c>
      <c r="Q1522" s="29" t="s">
        <v>299</v>
      </c>
      <c r="R1522" s="29" t="s">
        <v>171</v>
      </c>
      <c r="S1522" s="29" t="s">
        <v>300</v>
      </c>
      <c r="T1522" s="30" t="n">
        <v>45996</v>
      </c>
      <c r="U1522" s="29" t="n">
        <v>2026</v>
      </c>
      <c r="V1522" s="29"/>
    </row>
    <row r="1523" customFormat="false" ht="15" hidden="false" customHeight="true" outlineLevel="0" collapsed="false">
      <c r="A1523" s="26" t="s">
        <v>6815</v>
      </c>
      <c r="B1523" s="26" t="n">
        <v>1519</v>
      </c>
      <c r="C1523" s="26" t="s">
        <v>988</v>
      </c>
      <c r="D1523" s="26" t="s">
        <v>483</v>
      </c>
      <c r="E1523" s="26" t="s">
        <v>206</v>
      </c>
      <c r="F1523" s="26"/>
      <c r="G1523" s="27" t="n">
        <v>45509</v>
      </c>
      <c r="H1523" s="26" t="s">
        <v>177</v>
      </c>
      <c r="I1523" s="26" t="s">
        <v>5817</v>
      </c>
      <c r="J1523" s="26" t="s">
        <v>166</v>
      </c>
      <c r="K1523" s="28" t="n">
        <v>31.9</v>
      </c>
      <c r="L1523" s="28" t="n">
        <v>10.1</v>
      </c>
      <c r="M1523" s="26" t="s">
        <v>276</v>
      </c>
      <c r="N1523" s="26" t="n">
        <v>24</v>
      </c>
      <c r="O1523" s="26" t="s">
        <v>6816</v>
      </c>
      <c r="P1523" s="26" t="s">
        <v>6817</v>
      </c>
      <c r="Q1523" s="26" t="s">
        <v>202</v>
      </c>
      <c r="R1523" s="26" t="s">
        <v>171</v>
      </c>
      <c r="S1523" s="26" t="s">
        <v>203</v>
      </c>
      <c r="T1523" s="27" t="n">
        <v>45994</v>
      </c>
      <c r="U1523" s="26" t="n">
        <v>2026</v>
      </c>
      <c r="V1523" s="26"/>
    </row>
    <row r="1524" customFormat="false" ht="15" hidden="false" customHeight="true" outlineLevel="0" collapsed="false">
      <c r="A1524" s="29" t="s">
        <v>6818</v>
      </c>
      <c r="B1524" s="29" t="n">
        <v>1520</v>
      </c>
      <c r="C1524" s="29" t="s">
        <v>2692</v>
      </c>
      <c r="D1524" s="29" t="s">
        <v>1274</v>
      </c>
      <c r="E1524" s="29" t="s">
        <v>226</v>
      </c>
      <c r="F1524" s="29" t="s">
        <v>2728</v>
      </c>
      <c r="G1524" s="30" t="n">
        <v>45509</v>
      </c>
      <c r="H1524" s="29" t="s">
        <v>295</v>
      </c>
      <c r="I1524" s="29" t="s">
        <v>2904</v>
      </c>
      <c r="J1524" s="29" t="s">
        <v>218</v>
      </c>
      <c r="K1524" s="31" t="n">
        <v>39.7</v>
      </c>
      <c r="L1524" s="31" t="n">
        <v>12.7</v>
      </c>
      <c r="M1524" s="29" t="s">
        <v>179</v>
      </c>
      <c r="N1524" s="29" t="n">
        <v>32</v>
      </c>
      <c r="O1524" s="29" t="s">
        <v>6819</v>
      </c>
      <c r="P1524" s="29" t="s">
        <v>6820</v>
      </c>
      <c r="Q1524" s="29" t="s">
        <v>170</v>
      </c>
      <c r="R1524" s="29" t="s">
        <v>171</v>
      </c>
      <c r="S1524" s="29" t="s">
        <v>172</v>
      </c>
      <c r="T1524" s="30" t="n">
        <v>46011</v>
      </c>
      <c r="U1524" s="29" t="n">
        <v>2026</v>
      </c>
      <c r="V1524" s="29"/>
    </row>
    <row r="1525" customFormat="false" ht="15" hidden="false" customHeight="true" outlineLevel="0" collapsed="false">
      <c r="A1525" s="26" t="s">
        <v>6821</v>
      </c>
      <c r="B1525" s="26" t="n">
        <v>1521</v>
      </c>
      <c r="C1525" s="26" t="s">
        <v>6822</v>
      </c>
      <c r="D1525" s="26" t="s">
        <v>1274</v>
      </c>
      <c r="E1525" s="26" t="s">
        <v>311</v>
      </c>
      <c r="F1525" s="26" t="s">
        <v>6823</v>
      </c>
      <c r="G1525" s="27" t="n">
        <v>45510</v>
      </c>
      <c r="H1525" s="26" t="s">
        <v>177</v>
      </c>
      <c r="I1525" s="26" t="s">
        <v>6824</v>
      </c>
      <c r="J1525" s="26" t="s">
        <v>198</v>
      </c>
      <c r="K1525" s="28" t="n">
        <v>35.6</v>
      </c>
      <c r="L1525" s="28" t="n">
        <v>12.1</v>
      </c>
      <c r="M1525" s="26" t="s">
        <v>209</v>
      </c>
      <c r="N1525" s="26" t="n">
        <v>40</v>
      </c>
      <c r="O1525" s="26" t="s">
        <v>6825</v>
      </c>
      <c r="P1525" s="26" t="s">
        <v>6826</v>
      </c>
      <c r="Q1525" s="26" t="s">
        <v>461</v>
      </c>
      <c r="R1525" s="26" t="s">
        <v>183</v>
      </c>
      <c r="S1525" s="26" t="s">
        <v>462</v>
      </c>
      <c r="T1525" s="27" t="n">
        <v>46003</v>
      </c>
      <c r="U1525" s="26" t="n">
        <v>2026</v>
      </c>
      <c r="V1525" s="26"/>
    </row>
    <row r="1526" customFormat="false" ht="15" hidden="false" customHeight="true" outlineLevel="0" collapsed="false">
      <c r="A1526" s="29" t="s">
        <v>6827</v>
      </c>
      <c r="B1526" s="29" t="n">
        <v>1522</v>
      </c>
      <c r="C1526" s="29" t="s">
        <v>6828</v>
      </c>
      <c r="D1526" s="29" t="s">
        <v>6829</v>
      </c>
      <c r="E1526" s="29" t="s">
        <v>195</v>
      </c>
      <c r="F1526" s="29" t="s">
        <v>6830</v>
      </c>
      <c r="G1526" s="30" t="n">
        <v>45511</v>
      </c>
      <c r="H1526" s="29" t="s">
        <v>177</v>
      </c>
      <c r="I1526" s="29" t="s">
        <v>2402</v>
      </c>
      <c r="J1526" s="29" t="s">
        <v>218</v>
      </c>
      <c r="K1526" s="31" t="n">
        <v>39.1</v>
      </c>
      <c r="L1526" s="31" t="n">
        <v>13.5</v>
      </c>
      <c r="M1526" s="29" t="s">
        <v>209</v>
      </c>
      <c r="N1526" s="29" t="n">
        <v>36</v>
      </c>
      <c r="O1526" s="29" t="s">
        <v>6831</v>
      </c>
      <c r="P1526" s="29" t="s">
        <v>6832</v>
      </c>
      <c r="Q1526" s="29" t="s">
        <v>252</v>
      </c>
      <c r="R1526" s="29" t="s">
        <v>171</v>
      </c>
      <c r="S1526" s="29" t="s">
        <v>253</v>
      </c>
      <c r="T1526" s="30" t="n">
        <v>46007</v>
      </c>
      <c r="U1526" s="29" t="n">
        <v>2026</v>
      </c>
      <c r="V1526" s="29"/>
    </row>
    <row r="1527" customFormat="false" ht="15" hidden="false" customHeight="true" outlineLevel="0" collapsed="false">
      <c r="A1527" s="26" t="s">
        <v>6833</v>
      </c>
      <c r="B1527" s="26" t="n">
        <v>1523</v>
      </c>
      <c r="C1527" s="26" t="s">
        <v>1242</v>
      </c>
      <c r="D1527" s="26" t="s">
        <v>512</v>
      </c>
      <c r="E1527" s="26" t="s">
        <v>188</v>
      </c>
      <c r="F1527" s="26"/>
      <c r="G1527" s="27" t="n">
        <v>45511</v>
      </c>
      <c r="H1527" s="26" t="s">
        <v>177</v>
      </c>
      <c r="I1527" s="26" t="s">
        <v>4420</v>
      </c>
      <c r="J1527" s="26" t="s">
        <v>208</v>
      </c>
      <c r="K1527" s="28" t="n">
        <v>48</v>
      </c>
      <c r="L1527" s="28" t="n">
        <v>14.6</v>
      </c>
      <c r="M1527" s="26" t="s">
        <v>314</v>
      </c>
      <c r="N1527" s="26" t="n">
        <v>24</v>
      </c>
      <c r="O1527" s="26" t="s">
        <v>6834</v>
      </c>
      <c r="P1527" s="26" t="s">
        <v>6835</v>
      </c>
      <c r="Q1527" s="26" t="s">
        <v>299</v>
      </c>
      <c r="R1527" s="26" t="s">
        <v>171</v>
      </c>
      <c r="S1527" s="26" t="s">
        <v>300</v>
      </c>
      <c r="T1527" s="27" t="n">
        <v>46011</v>
      </c>
      <c r="U1527" s="26" t="n">
        <v>2026</v>
      </c>
      <c r="V1527" s="26"/>
    </row>
    <row r="1528" customFormat="false" ht="15" hidden="false" customHeight="true" outlineLevel="0" collapsed="false">
      <c r="A1528" s="29" t="s">
        <v>6836</v>
      </c>
      <c r="B1528" s="29" t="n">
        <v>1524</v>
      </c>
      <c r="C1528" s="29" t="s">
        <v>5243</v>
      </c>
      <c r="D1528" s="29" t="s">
        <v>2351</v>
      </c>
      <c r="E1528" s="29" t="s">
        <v>206</v>
      </c>
      <c r="F1528" s="29"/>
      <c r="G1528" s="30" t="n">
        <v>45511</v>
      </c>
      <c r="H1528" s="29" t="s">
        <v>177</v>
      </c>
      <c r="I1528" s="29" t="s">
        <v>3781</v>
      </c>
      <c r="J1528" s="29" t="s">
        <v>270</v>
      </c>
      <c r="K1528" s="31" t="n">
        <v>53.4</v>
      </c>
      <c r="L1528" s="31" t="n">
        <v>15.9</v>
      </c>
      <c r="M1528" s="29" t="s">
        <v>179</v>
      </c>
      <c r="N1528" s="29" t="n">
        <v>24</v>
      </c>
      <c r="O1528" s="29" t="s">
        <v>6837</v>
      </c>
      <c r="P1528" s="29" t="s">
        <v>6838</v>
      </c>
      <c r="Q1528" s="29" t="s">
        <v>232</v>
      </c>
      <c r="R1528" s="29" t="s">
        <v>183</v>
      </c>
      <c r="S1528" s="29" t="s">
        <v>233</v>
      </c>
      <c r="T1528" s="30" t="n">
        <v>46006</v>
      </c>
      <c r="U1528" s="29" t="n">
        <v>2026</v>
      </c>
      <c r="V1528" s="29"/>
    </row>
    <row r="1529" customFormat="false" ht="15" hidden="false" customHeight="true" outlineLevel="0" collapsed="false">
      <c r="A1529" s="26" t="s">
        <v>6839</v>
      </c>
      <c r="B1529" s="26" t="n">
        <v>1525</v>
      </c>
      <c r="C1529" s="26" t="s">
        <v>1806</v>
      </c>
      <c r="D1529" s="26" t="s">
        <v>803</v>
      </c>
      <c r="E1529" s="26" t="s">
        <v>267</v>
      </c>
      <c r="F1529" s="26" t="s">
        <v>4698</v>
      </c>
      <c r="G1529" s="27" t="n">
        <v>45511</v>
      </c>
      <c r="H1529" s="26" t="s">
        <v>177</v>
      </c>
      <c r="I1529" s="26" t="s">
        <v>395</v>
      </c>
      <c r="J1529" s="26" t="s">
        <v>198</v>
      </c>
      <c r="K1529" s="28" t="n">
        <v>59.7</v>
      </c>
      <c r="L1529" s="28" t="n">
        <v>21.3</v>
      </c>
      <c r="M1529" s="26" t="s">
        <v>179</v>
      </c>
      <c r="N1529" s="26" t="n">
        <v>24</v>
      </c>
      <c r="O1529" s="26" t="s">
        <v>6840</v>
      </c>
      <c r="P1529" s="26" t="s">
        <v>6841</v>
      </c>
      <c r="Q1529" s="26" t="s">
        <v>338</v>
      </c>
      <c r="R1529" s="26" t="s">
        <v>171</v>
      </c>
      <c r="S1529" s="26" t="s">
        <v>339</v>
      </c>
      <c r="T1529" s="27" t="n">
        <v>46004</v>
      </c>
      <c r="U1529" s="26" t="n">
        <v>2026</v>
      </c>
      <c r="V1529" s="26"/>
    </row>
    <row r="1530" customFormat="false" ht="15" hidden="false" customHeight="true" outlineLevel="0" collapsed="false">
      <c r="A1530" s="29" t="s">
        <v>6842</v>
      </c>
      <c r="B1530" s="29" t="n">
        <v>1526</v>
      </c>
      <c r="C1530" s="29" t="s">
        <v>374</v>
      </c>
      <c r="D1530" s="29" t="s">
        <v>362</v>
      </c>
      <c r="E1530" s="29" t="s">
        <v>245</v>
      </c>
      <c r="F1530" s="29" t="s">
        <v>3061</v>
      </c>
      <c r="G1530" s="30" t="n">
        <v>45511</v>
      </c>
      <c r="H1530" s="29" t="s">
        <v>177</v>
      </c>
      <c r="I1530" s="29" t="s">
        <v>1161</v>
      </c>
      <c r="J1530" s="29" t="s">
        <v>208</v>
      </c>
      <c r="K1530" s="31" t="n">
        <v>52.2</v>
      </c>
      <c r="L1530" s="31" t="n">
        <v>18.2</v>
      </c>
      <c r="M1530" s="29" t="s">
        <v>179</v>
      </c>
      <c r="N1530" s="29" t="n">
        <v>50</v>
      </c>
      <c r="O1530" s="29" t="s">
        <v>6843</v>
      </c>
      <c r="P1530" s="29" t="s">
        <v>6844</v>
      </c>
      <c r="Q1530" s="29" t="s">
        <v>454</v>
      </c>
      <c r="R1530" s="29" t="s">
        <v>171</v>
      </c>
      <c r="S1530" s="29" t="s">
        <v>455</v>
      </c>
      <c r="T1530" s="30" t="n">
        <v>46002</v>
      </c>
      <c r="U1530" s="29" t="n">
        <v>2026</v>
      </c>
      <c r="V1530" s="29"/>
    </row>
    <row r="1531" customFormat="false" ht="15" hidden="false" customHeight="true" outlineLevel="0" collapsed="false">
      <c r="A1531" s="26" t="s">
        <v>6845</v>
      </c>
      <c r="B1531" s="26" t="n">
        <v>1527</v>
      </c>
      <c r="C1531" s="26" t="s">
        <v>255</v>
      </c>
      <c r="D1531" s="26" t="s">
        <v>381</v>
      </c>
      <c r="E1531" s="26" t="s">
        <v>188</v>
      </c>
      <c r="F1531" s="26"/>
      <c r="G1531" s="27" t="n">
        <v>45512</v>
      </c>
      <c r="H1531" s="26" t="s">
        <v>177</v>
      </c>
      <c r="I1531" s="26" t="s">
        <v>3182</v>
      </c>
      <c r="J1531" s="26" t="s">
        <v>322</v>
      </c>
      <c r="K1531" s="28" t="n">
        <v>23.4</v>
      </c>
      <c r="L1531" s="28" t="n">
        <v>7.8</v>
      </c>
      <c r="M1531" s="26" t="s">
        <v>179</v>
      </c>
      <c r="N1531" s="26" t="n">
        <v>36</v>
      </c>
      <c r="O1531" s="26" t="s">
        <v>6846</v>
      </c>
      <c r="P1531" s="26" t="s">
        <v>6847</v>
      </c>
      <c r="Q1531" s="26" t="s">
        <v>202</v>
      </c>
      <c r="R1531" s="26" t="s">
        <v>171</v>
      </c>
      <c r="S1531" s="26" t="s">
        <v>203</v>
      </c>
      <c r="T1531" s="27" t="n">
        <v>45996</v>
      </c>
      <c r="U1531" s="26" t="n">
        <v>2026</v>
      </c>
      <c r="V1531" s="26"/>
    </row>
    <row r="1532" customFormat="false" ht="15" hidden="false" customHeight="true" outlineLevel="0" collapsed="false">
      <c r="A1532" s="29" t="s">
        <v>6848</v>
      </c>
      <c r="B1532" s="29" t="n">
        <v>1528</v>
      </c>
      <c r="C1532" s="29" t="s">
        <v>6849</v>
      </c>
      <c r="D1532" s="29" t="s">
        <v>512</v>
      </c>
      <c r="E1532" s="29" t="s">
        <v>267</v>
      </c>
      <c r="F1532" s="29" t="s">
        <v>6850</v>
      </c>
      <c r="G1532" s="30" t="n">
        <v>45512</v>
      </c>
      <c r="H1532" s="29" t="s">
        <v>177</v>
      </c>
      <c r="I1532" s="29" t="s">
        <v>4150</v>
      </c>
      <c r="J1532" s="29" t="s">
        <v>166</v>
      </c>
      <c r="K1532" s="31" t="n">
        <v>60</v>
      </c>
      <c r="L1532" s="31" t="n">
        <v>21.4</v>
      </c>
      <c r="M1532" s="29" t="s">
        <v>209</v>
      </c>
      <c r="N1532" s="29" t="n">
        <v>50</v>
      </c>
      <c r="O1532" s="29" t="s">
        <v>6851</v>
      </c>
      <c r="P1532" s="29" t="s">
        <v>6852</v>
      </c>
      <c r="Q1532" s="29" t="s">
        <v>202</v>
      </c>
      <c r="R1532" s="29" t="s">
        <v>171</v>
      </c>
      <c r="S1532" s="29" t="s">
        <v>203</v>
      </c>
      <c r="T1532" s="30" t="n">
        <v>46007</v>
      </c>
      <c r="U1532" s="29" t="n">
        <v>2026</v>
      </c>
      <c r="V1532" s="29"/>
    </row>
    <row r="1533" customFormat="false" ht="15" hidden="false" customHeight="true" outlineLevel="0" collapsed="false">
      <c r="A1533" s="26" t="s">
        <v>6853</v>
      </c>
      <c r="B1533" s="26" t="n">
        <v>1529</v>
      </c>
      <c r="C1533" s="26" t="s">
        <v>1005</v>
      </c>
      <c r="D1533" s="26" t="s">
        <v>1089</v>
      </c>
      <c r="E1533" s="26" t="s">
        <v>245</v>
      </c>
      <c r="F1533" s="26" t="s">
        <v>6151</v>
      </c>
      <c r="G1533" s="27" t="n">
        <v>45512</v>
      </c>
      <c r="H1533" s="26" t="s">
        <v>177</v>
      </c>
      <c r="I1533" s="26" t="s">
        <v>1249</v>
      </c>
      <c r="J1533" s="26" t="s">
        <v>198</v>
      </c>
      <c r="K1533" s="28" t="n">
        <v>30.6</v>
      </c>
      <c r="L1533" s="28" t="n">
        <v>9.5</v>
      </c>
      <c r="M1533" s="26" t="s">
        <v>209</v>
      </c>
      <c r="N1533" s="26" t="n">
        <v>45</v>
      </c>
      <c r="O1533" s="26" t="s">
        <v>6854</v>
      </c>
      <c r="P1533" s="26" t="s">
        <v>6855</v>
      </c>
      <c r="Q1533" s="26" t="s">
        <v>252</v>
      </c>
      <c r="R1533" s="26" t="s">
        <v>171</v>
      </c>
      <c r="S1533" s="26" t="s">
        <v>253</v>
      </c>
      <c r="T1533" s="27" t="n">
        <v>46008</v>
      </c>
      <c r="U1533" s="26" t="n">
        <v>2026</v>
      </c>
      <c r="V1533" s="26"/>
    </row>
    <row r="1534" customFormat="false" ht="15" hidden="false" customHeight="true" outlineLevel="0" collapsed="false">
      <c r="A1534" s="29" t="s">
        <v>6856</v>
      </c>
      <c r="B1534" s="29" t="n">
        <v>1530</v>
      </c>
      <c r="C1534" s="29" t="s">
        <v>193</v>
      </c>
      <c r="D1534" s="29" t="s">
        <v>835</v>
      </c>
      <c r="E1534" s="29" t="s">
        <v>188</v>
      </c>
      <c r="F1534" s="29"/>
      <c r="G1534" s="30" t="n">
        <v>45513</v>
      </c>
      <c r="H1534" s="29" t="s">
        <v>177</v>
      </c>
      <c r="I1534" s="29" t="s">
        <v>805</v>
      </c>
      <c r="J1534" s="29" t="s">
        <v>345</v>
      </c>
      <c r="K1534" s="31" t="n">
        <v>34.5</v>
      </c>
      <c r="L1534" s="31" t="n">
        <v>12.3</v>
      </c>
      <c r="M1534" s="29" t="s">
        <v>199</v>
      </c>
      <c r="N1534" s="29" t="n">
        <v>50</v>
      </c>
      <c r="O1534" s="29" t="s">
        <v>1152</v>
      </c>
      <c r="P1534" s="29" t="s">
        <v>6857</v>
      </c>
      <c r="Q1534" s="29" t="s">
        <v>454</v>
      </c>
      <c r="R1534" s="29" t="s">
        <v>171</v>
      </c>
      <c r="S1534" s="29" t="s">
        <v>455</v>
      </c>
      <c r="T1534" s="30" t="n">
        <v>46011</v>
      </c>
      <c r="U1534" s="29" t="n">
        <v>2026</v>
      </c>
      <c r="V1534" s="29"/>
    </row>
    <row r="1535" customFormat="false" ht="15" hidden="false" customHeight="true" outlineLevel="0" collapsed="false">
      <c r="A1535" s="26" t="s">
        <v>6858</v>
      </c>
      <c r="B1535" s="26" t="n">
        <v>1531</v>
      </c>
      <c r="C1535" s="26" t="s">
        <v>2673</v>
      </c>
      <c r="D1535" s="26" t="s">
        <v>3138</v>
      </c>
      <c r="E1535" s="26" t="s">
        <v>206</v>
      </c>
      <c r="F1535" s="26"/>
      <c r="G1535" s="27" t="n">
        <v>45513</v>
      </c>
      <c r="H1535" s="26" t="s">
        <v>177</v>
      </c>
      <c r="I1535" s="26" t="s">
        <v>6859</v>
      </c>
      <c r="J1535" s="26" t="s">
        <v>218</v>
      </c>
      <c r="K1535" s="28" t="n">
        <v>20.7</v>
      </c>
      <c r="L1535" s="28" t="n">
        <v>7.2</v>
      </c>
      <c r="M1535" s="26" t="s">
        <v>209</v>
      </c>
      <c r="N1535" s="26" t="n">
        <v>40</v>
      </c>
      <c r="O1535" s="26" t="s">
        <v>6860</v>
      </c>
      <c r="P1535" s="26" t="s">
        <v>6861</v>
      </c>
      <c r="Q1535" s="26" t="s">
        <v>232</v>
      </c>
      <c r="R1535" s="26" t="s">
        <v>183</v>
      </c>
      <c r="S1535" s="26" t="s">
        <v>233</v>
      </c>
      <c r="T1535" s="27" t="n">
        <v>46014</v>
      </c>
      <c r="U1535" s="26" t="n">
        <v>2026</v>
      </c>
      <c r="V1535" s="26"/>
    </row>
    <row r="1536" customFormat="false" ht="15" hidden="false" customHeight="true" outlineLevel="0" collapsed="false">
      <c r="A1536" s="29" t="s">
        <v>6862</v>
      </c>
      <c r="B1536" s="29" t="n">
        <v>1532</v>
      </c>
      <c r="C1536" s="29" t="s">
        <v>6863</v>
      </c>
      <c r="D1536" s="29" t="s">
        <v>6864</v>
      </c>
      <c r="E1536" s="29" t="s">
        <v>245</v>
      </c>
      <c r="F1536" s="29" t="s">
        <v>6865</v>
      </c>
      <c r="G1536" s="30" t="n">
        <v>45513</v>
      </c>
      <c r="H1536" s="29" t="s">
        <v>177</v>
      </c>
      <c r="I1536" s="29" t="s">
        <v>6866</v>
      </c>
      <c r="J1536" s="29" t="s">
        <v>322</v>
      </c>
      <c r="K1536" s="31" t="n">
        <v>57.9</v>
      </c>
      <c r="L1536" s="31" t="n">
        <v>19.4</v>
      </c>
      <c r="M1536" s="29" t="s">
        <v>179</v>
      </c>
      <c r="N1536" s="29" t="n">
        <v>45</v>
      </c>
      <c r="O1536" s="29" t="s">
        <v>6867</v>
      </c>
      <c r="P1536" s="29" t="s">
        <v>6868</v>
      </c>
      <c r="Q1536" s="29" t="s">
        <v>221</v>
      </c>
      <c r="R1536" s="29" t="s">
        <v>183</v>
      </c>
      <c r="S1536" s="29" t="s">
        <v>222</v>
      </c>
      <c r="T1536" s="30" t="n">
        <v>46018</v>
      </c>
      <c r="U1536" s="29" t="n">
        <v>2026</v>
      </c>
      <c r="V1536" s="29"/>
    </row>
    <row r="1537" customFormat="false" ht="15" hidden="false" customHeight="true" outlineLevel="0" collapsed="false">
      <c r="A1537" s="26" t="s">
        <v>6869</v>
      </c>
      <c r="B1537" s="26" t="n">
        <v>1533</v>
      </c>
      <c r="C1537" s="26" t="s">
        <v>2916</v>
      </c>
      <c r="D1537" s="26" t="s">
        <v>6870</v>
      </c>
      <c r="E1537" s="26" t="s">
        <v>226</v>
      </c>
      <c r="F1537" s="26" t="s">
        <v>6871</v>
      </c>
      <c r="G1537" s="27" t="n">
        <v>45513</v>
      </c>
      <c r="H1537" s="26" t="s">
        <v>177</v>
      </c>
      <c r="I1537" s="26" t="s">
        <v>1151</v>
      </c>
      <c r="J1537" s="26" t="s">
        <v>198</v>
      </c>
      <c r="K1537" s="28" t="n">
        <v>32.3</v>
      </c>
      <c r="L1537" s="28" t="n">
        <v>10</v>
      </c>
      <c r="M1537" s="26" t="s">
        <v>249</v>
      </c>
      <c r="N1537" s="26" t="n">
        <v>50</v>
      </c>
      <c r="O1537" s="26" t="s">
        <v>6872</v>
      </c>
      <c r="P1537" s="26" t="s">
        <v>6873</v>
      </c>
      <c r="Q1537" s="26" t="s">
        <v>202</v>
      </c>
      <c r="R1537" s="26" t="s">
        <v>171</v>
      </c>
      <c r="S1537" s="26" t="s">
        <v>203</v>
      </c>
      <c r="T1537" s="27" t="n">
        <v>46018</v>
      </c>
      <c r="U1537" s="26" t="n">
        <v>2026</v>
      </c>
      <c r="V1537" s="26"/>
    </row>
    <row r="1538" customFormat="false" ht="15" hidden="false" customHeight="true" outlineLevel="0" collapsed="false">
      <c r="A1538" s="29" t="s">
        <v>6874</v>
      </c>
      <c r="B1538" s="29" t="n">
        <v>1534</v>
      </c>
      <c r="C1538" s="29" t="s">
        <v>3021</v>
      </c>
      <c r="D1538" s="29" t="s">
        <v>1134</v>
      </c>
      <c r="E1538" s="29" t="s">
        <v>226</v>
      </c>
      <c r="F1538" s="29" t="s">
        <v>6875</v>
      </c>
      <c r="G1538" s="30" t="n">
        <v>45513</v>
      </c>
      <c r="H1538" s="29" t="s">
        <v>177</v>
      </c>
      <c r="I1538" s="29" t="s">
        <v>2892</v>
      </c>
      <c r="J1538" s="29" t="s">
        <v>383</v>
      </c>
      <c r="K1538" s="31" t="n">
        <v>27</v>
      </c>
      <c r="L1538" s="31" t="n">
        <v>8.6</v>
      </c>
      <c r="M1538" s="29" t="s">
        <v>249</v>
      </c>
      <c r="N1538" s="29" t="n">
        <v>50</v>
      </c>
      <c r="O1538" s="29" t="s">
        <v>6876</v>
      </c>
      <c r="P1538" s="29" t="s">
        <v>6877</v>
      </c>
      <c r="Q1538" s="29" t="s">
        <v>330</v>
      </c>
      <c r="R1538" s="29" t="s">
        <v>171</v>
      </c>
      <c r="S1538" s="29" t="s">
        <v>331</v>
      </c>
      <c r="T1538" s="30" t="n">
        <v>46014</v>
      </c>
      <c r="U1538" s="29" t="n">
        <v>2026</v>
      </c>
      <c r="V1538" s="29"/>
    </row>
    <row r="1539" customFormat="false" ht="15" hidden="false" customHeight="true" outlineLevel="0" collapsed="false">
      <c r="A1539" s="26" t="s">
        <v>6878</v>
      </c>
      <c r="B1539" s="26" t="n">
        <v>1535</v>
      </c>
      <c r="C1539" s="26" t="s">
        <v>683</v>
      </c>
      <c r="D1539" s="26" t="s">
        <v>1965</v>
      </c>
      <c r="E1539" s="26" t="s">
        <v>311</v>
      </c>
      <c r="F1539" s="26" t="s">
        <v>6879</v>
      </c>
      <c r="G1539" s="27" t="n">
        <v>45514</v>
      </c>
      <c r="H1539" s="26" t="s">
        <v>177</v>
      </c>
      <c r="I1539" s="26" t="s">
        <v>4200</v>
      </c>
      <c r="J1539" s="26" t="s">
        <v>208</v>
      </c>
      <c r="K1539" s="28" t="n">
        <v>19.4</v>
      </c>
      <c r="L1539" s="28" t="n">
        <v>5.7</v>
      </c>
      <c r="M1539" s="26" t="s">
        <v>179</v>
      </c>
      <c r="N1539" s="26" t="n">
        <v>50</v>
      </c>
      <c r="O1539" s="26" t="s">
        <v>6880</v>
      </c>
      <c r="P1539" s="26" t="s">
        <v>6881</v>
      </c>
      <c r="Q1539" s="26" t="s">
        <v>182</v>
      </c>
      <c r="R1539" s="26" t="s">
        <v>183</v>
      </c>
      <c r="S1539" s="26" t="s">
        <v>184</v>
      </c>
      <c r="T1539" s="27" t="n">
        <v>46012</v>
      </c>
      <c r="U1539" s="26" t="n">
        <v>2026</v>
      </c>
      <c r="V1539" s="26"/>
    </row>
    <row r="1540" customFormat="false" ht="15" hidden="false" customHeight="true" outlineLevel="0" collapsed="false">
      <c r="A1540" s="29" t="s">
        <v>6882</v>
      </c>
      <c r="B1540" s="29" t="n">
        <v>1536</v>
      </c>
      <c r="C1540" s="29" t="s">
        <v>2793</v>
      </c>
      <c r="D1540" s="29" t="s">
        <v>593</v>
      </c>
      <c r="E1540" s="29" t="s">
        <v>206</v>
      </c>
      <c r="F1540" s="29"/>
      <c r="G1540" s="30" t="n">
        <v>45514</v>
      </c>
      <c r="H1540" s="29" t="s">
        <v>177</v>
      </c>
      <c r="I1540" s="29" t="s">
        <v>1466</v>
      </c>
      <c r="J1540" s="29" t="s">
        <v>322</v>
      </c>
      <c r="K1540" s="31" t="n">
        <v>42.4</v>
      </c>
      <c r="L1540" s="31" t="n">
        <v>13.9</v>
      </c>
      <c r="M1540" s="29" t="s">
        <v>209</v>
      </c>
      <c r="N1540" s="29" t="n">
        <v>28</v>
      </c>
      <c r="O1540" s="29" t="s">
        <v>6883</v>
      </c>
      <c r="P1540" s="29" t="s">
        <v>6884</v>
      </c>
      <c r="Q1540" s="29" t="s">
        <v>454</v>
      </c>
      <c r="R1540" s="29" t="s">
        <v>171</v>
      </c>
      <c r="S1540" s="29" t="s">
        <v>455</v>
      </c>
      <c r="T1540" s="30" t="n">
        <v>46001</v>
      </c>
      <c r="U1540" s="29" t="n">
        <v>2026</v>
      </c>
      <c r="V1540" s="29"/>
    </row>
    <row r="1541" customFormat="false" ht="15" hidden="false" customHeight="true" outlineLevel="0" collapsed="false">
      <c r="A1541" s="26" t="s">
        <v>6885</v>
      </c>
      <c r="B1541" s="26" t="n">
        <v>1537</v>
      </c>
      <c r="C1541" s="26" t="s">
        <v>994</v>
      </c>
      <c r="D1541" s="26" t="s">
        <v>3169</v>
      </c>
      <c r="E1541" s="26" t="s">
        <v>188</v>
      </c>
      <c r="F1541" s="26"/>
      <c r="G1541" s="27" t="n">
        <v>45515</v>
      </c>
      <c r="H1541" s="26" t="s">
        <v>177</v>
      </c>
      <c r="I1541" s="26" t="s">
        <v>2223</v>
      </c>
      <c r="J1541" s="26" t="s">
        <v>345</v>
      </c>
      <c r="K1541" s="28" t="n">
        <v>24.4</v>
      </c>
      <c r="L1541" s="28" t="n">
        <v>8.1</v>
      </c>
      <c r="M1541" s="26" t="s">
        <v>209</v>
      </c>
      <c r="N1541" s="26" t="n">
        <v>24</v>
      </c>
      <c r="O1541" s="26" t="s">
        <v>6886</v>
      </c>
      <c r="P1541" s="26" t="s">
        <v>6887</v>
      </c>
      <c r="Q1541" s="26" t="s">
        <v>232</v>
      </c>
      <c r="R1541" s="26" t="s">
        <v>183</v>
      </c>
      <c r="S1541" s="26" t="s">
        <v>233</v>
      </c>
      <c r="T1541" s="27" t="n">
        <v>45999</v>
      </c>
      <c r="U1541" s="26" t="n">
        <v>2026</v>
      </c>
      <c r="V1541" s="26"/>
    </row>
    <row r="1542" customFormat="false" ht="15" hidden="false" customHeight="true" outlineLevel="0" collapsed="false">
      <c r="A1542" s="29" t="s">
        <v>6888</v>
      </c>
      <c r="B1542" s="29" t="n">
        <v>1538</v>
      </c>
      <c r="C1542" s="29" t="s">
        <v>689</v>
      </c>
      <c r="D1542" s="29" t="s">
        <v>977</v>
      </c>
      <c r="E1542" s="29" t="s">
        <v>206</v>
      </c>
      <c r="F1542" s="29"/>
      <c r="G1542" s="30" t="n">
        <v>45515</v>
      </c>
      <c r="H1542" s="29" t="s">
        <v>295</v>
      </c>
      <c r="I1542" s="29" t="s">
        <v>425</v>
      </c>
      <c r="J1542" s="29" t="s">
        <v>248</v>
      </c>
      <c r="K1542" s="31" t="n">
        <v>48.9</v>
      </c>
      <c r="L1542" s="31" t="n">
        <v>15.3</v>
      </c>
      <c r="M1542" s="29" t="s">
        <v>179</v>
      </c>
      <c r="N1542" s="29" t="n">
        <v>40</v>
      </c>
      <c r="O1542" s="29" t="s">
        <v>6889</v>
      </c>
      <c r="P1542" s="29" t="s">
        <v>6890</v>
      </c>
      <c r="Q1542" s="29" t="s">
        <v>232</v>
      </c>
      <c r="R1542" s="29" t="s">
        <v>183</v>
      </c>
      <c r="S1542" s="29" t="s">
        <v>233</v>
      </c>
      <c r="T1542" s="30" t="n">
        <v>45994</v>
      </c>
      <c r="U1542" s="29" t="n">
        <v>2026</v>
      </c>
      <c r="V1542" s="29"/>
    </row>
    <row r="1543" customFormat="false" ht="15" hidden="false" customHeight="true" outlineLevel="0" collapsed="false">
      <c r="A1543" s="26" t="s">
        <v>6891</v>
      </c>
      <c r="B1543" s="26" t="n">
        <v>1539</v>
      </c>
      <c r="C1543" s="26" t="s">
        <v>1138</v>
      </c>
      <c r="D1543" s="26" t="s">
        <v>1531</v>
      </c>
      <c r="E1543" s="26" t="s">
        <v>162</v>
      </c>
      <c r="F1543" s="26" t="s">
        <v>6892</v>
      </c>
      <c r="G1543" s="27" t="n">
        <v>45516</v>
      </c>
      <c r="H1543" s="26" t="s">
        <v>177</v>
      </c>
      <c r="I1543" s="26" t="s">
        <v>4800</v>
      </c>
      <c r="J1543" s="26" t="s">
        <v>259</v>
      </c>
      <c r="K1543" s="28" t="n">
        <v>46.8</v>
      </c>
      <c r="L1543" s="28" t="n">
        <v>16.8</v>
      </c>
      <c r="M1543" s="26" t="s">
        <v>209</v>
      </c>
      <c r="N1543" s="26" t="n">
        <v>36</v>
      </c>
      <c r="O1543" s="26" t="s">
        <v>6893</v>
      </c>
      <c r="P1543" s="26" t="s">
        <v>6894</v>
      </c>
      <c r="Q1543" s="26" t="s">
        <v>454</v>
      </c>
      <c r="R1543" s="26" t="s">
        <v>171</v>
      </c>
      <c r="S1543" s="26" t="s">
        <v>455</v>
      </c>
      <c r="T1543" s="27" t="n">
        <v>45999</v>
      </c>
      <c r="U1543" s="26" t="n">
        <v>2026</v>
      </c>
      <c r="V1543" s="26"/>
    </row>
    <row r="1544" customFormat="false" ht="15" hidden="false" customHeight="true" outlineLevel="0" collapsed="false">
      <c r="A1544" s="29" t="s">
        <v>6895</v>
      </c>
      <c r="B1544" s="29" t="n">
        <v>1540</v>
      </c>
      <c r="C1544" s="29" t="s">
        <v>1743</v>
      </c>
      <c r="D1544" s="29" t="s">
        <v>835</v>
      </c>
      <c r="E1544" s="29" t="s">
        <v>267</v>
      </c>
      <c r="F1544" s="29" t="s">
        <v>6896</v>
      </c>
      <c r="G1544" s="30" t="n">
        <v>45516</v>
      </c>
      <c r="H1544" s="29" t="s">
        <v>164</v>
      </c>
      <c r="I1544" s="29" t="s">
        <v>3948</v>
      </c>
      <c r="J1544" s="29" t="s">
        <v>322</v>
      </c>
      <c r="K1544" s="31" t="n">
        <v>43.3</v>
      </c>
      <c r="L1544" s="31" t="n">
        <v>15.6</v>
      </c>
      <c r="M1544" s="29" t="s">
        <v>276</v>
      </c>
      <c r="N1544" s="29" t="n">
        <v>50</v>
      </c>
      <c r="O1544" s="29" t="s">
        <v>6897</v>
      </c>
      <c r="P1544" s="29" t="s">
        <v>6898</v>
      </c>
      <c r="Q1544" s="29" t="s">
        <v>252</v>
      </c>
      <c r="R1544" s="29" t="s">
        <v>171</v>
      </c>
      <c r="S1544" s="29" t="s">
        <v>253</v>
      </c>
      <c r="T1544" s="29"/>
      <c r="U1544" s="29" t="n">
        <v>2022</v>
      </c>
      <c r="V1544" s="29"/>
    </row>
    <row r="1545" customFormat="false" ht="15" hidden="false" customHeight="true" outlineLevel="0" collapsed="false">
      <c r="A1545" s="26" t="s">
        <v>6899</v>
      </c>
      <c r="B1545" s="26" t="n">
        <v>1541</v>
      </c>
      <c r="C1545" s="26" t="s">
        <v>840</v>
      </c>
      <c r="D1545" s="26" t="s">
        <v>266</v>
      </c>
      <c r="E1545" s="26" t="s">
        <v>188</v>
      </c>
      <c r="F1545" s="26"/>
      <c r="G1545" s="27" t="n">
        <v>45516</v>
      </c>
      <c r="H1545" s="26" t="s">
        <v>177</v>
      </c>
      <c r="I1545" s="26" t="s">
        <v>2037</v>
      </c>
      <c r="J1545" s="26" t="s">
        <v>270</v>
      </c>
      <c r="K1545" s="28" t="n">
        <v>53.5</v>
      </c>
      <c r="L1545" s="28" t="n">
        <v>17.1</v>
      </c>
      <c r="M1545" s="26" t="s">
        <v>276</v>
      </c>
      <c r="N1545" s="26" t="n">
        <v>45</v>
      </c>
      <c r="O1545" s="26" t="s">
        <v>6900</v>
      </c>
      <c r="P1545" s="26"/>
      <c r="Q1545" s="26" t="s">
        <v>202</v>
      </c>
      <c r="R1545" s="26" t="s">
        <v>171</v>
      </c>
      <c r="S1545" s="26" t="s">
        <v>203</v>
      </c>
      <c r="T1545" s="27" t="n">
        <v>46011</v>
      </c>
      <c r="U1545" s="26" t="n">
        <v>2026</v>
      </c>
      <c r="V1545" s="26"/>
    </row>
    <row r="1546" customFormat="false" ht="15" hidden="false" customHeight="true" outlineLevel="0" collapsed="false">
      <c r="A1546" s="29" t="s">
        <v>6901</v>
      </c>
      <c r="B1546" s="29" t="n">
        <v>1542</v>
      </c>
      <c r="C1546" s="29" t="s">
        <v>6902</v>
      </c>
      <c r="D1546" s="29" t="s">
        <v>3903</v>
      </c>
      <c r="E1546" s="29" t="s">
        <v>206</v>
      </c>
      <c r="F1546" s="29"/>
      <c r="G1546" s="30" t="n">
        <v>45516</v>
      </c>
      <c r="H1546" s="29" t="s">
        <v>177</v>
      </c>
      <c r="I1546" s="29" t="s">
        <v>1395</v>
      </c>
      <c r="J1546" s="29" t="s">
        <v>166</v>
      </c>
      <c r="K1546" s="31" t="n">
        <v>28.3</v>
      </c>
      <c r="L1546" s="31" t="n">
        <v>8.2</v>
      </c>
      <c r="M1546" s="29" t="s">
        <v>179</v>
      </c>
      <c r="N1546" s="29" t="n">
        <v>32</v>
      </c>
      <c r="O1546" s="29" t="s">
        <v>6903</v>
      </c>
      <c r="P1546" s="29" t="s">
        <v>6904</v>
      </c>
      <c r="Q1546" s="29" t="s">
        <v>221</v>
      </c>
      <c r="R1546" s="29" t="s">
        <v>183</v>
      </c>
      <c r="S1546" s="29" t="s">
        <v>222</v>
      </c>
      <c r="T1546" s="30" t="n">
        <v>45994</v>
      </c>
      <c r="U1546" s="29" t="n">
        <v>2026</v>
      </c>
      <c r="V1546" s="29"/>
    </row>
    <row r="1547" customFormat="false" ht="15" hidden="false" customHeight="true" outlineLevel="0" collapsed="false">
      <c r="A1547" s="26" t="s">
        <v>6905</v>
      </c>
      <c r="B1547" s="26" t="n">
        <v>1543</v>
      </c>
      <c r="C1547" s="26" t="s">
        <v>6069</v>
      </c>
      <c r="D1547" s="26" t="s">
        <v>6906</v>
      </c>
      <c r="E1547" s="26" t="s">
        <v>188</v>
      </c>
      <c r="F1547" s="26"/>
      <c r="G1547" s="27" t="n">
        <v>45516</v>
      </c>
      <c r="H1547" s="26" t="s">
        <v>177</v>
      </c>
      <c r="I1547" s="26" t="s">
        <v>2303</v>
      </c>
      <c r="J1547" s="26" t="s">
        <v>198</v>
      </c>
      <c r="K1547" s="28" t="n">
        <v>35.5</v>
      </c>
      <c r="L1547" s="28" t="n">
        <v>11.5</v>
      </c>
      <c r="M1547" s="26" t="s">
        <v>179</v>
      </c>
      <c r="N1547" s="26" t="n">
        <v>40</v>
      </c>
      <c r="O1547" s="26" t="s">
        <v>6907</v>
      </c>
      <c r="P1547" s="26" t="s">
        <v>6908</v>
      </c>
      <c r="Q1547" s="26" t="s">
        <v>202</v>
      </c>
      <c r="R1547" s="26" t="s">
        <v>171</v>
      </c>
      <c r="S1547" s="26" t="s">
        <v>203</v>
      </c>
      <c r="T1547" s="27" t="n">
        <v>46001</v>
      </c>
      <c r="U1547" s="26" t="n">
        <v>2026</v>
      </c>
      <c r="V1547" s="26"/>
    </row>
    <row r="1548" customFormat="false" ht="15" hidden="false" customHeight="true" outlineLevel="0" collapsed="false">
      <c r="A1548" s="29" t="s">
        <v>6909</v>
      </c>
      <c r="B1548" s="29" t="n">
        <v>1544</v>
      </c>
      <c r="C1548" s="29" t="s">
        <v>543</v>
      </c>
      <c r="D1548" s="29" t="s">
        <v>4523</v>
      </c>
      <c r="E1548" s="29" t="s">
        <v>245</v>
      </c>
      <c r="F1548" s="29" t="s">
        <v>3510</v>
      </c>
      <c r="G1548" s="30" t="n">
        <v>45518</v>
      </c>
      <c r="H1548" s="29" t="s">
        <v>177</v>
      </c>
      <c r="I1548" s="29" t="s">
        <v>1425</v>
      </c>
      <c r="J1548" s="29" t="s">
        <v>198</v>
      </c>
      <c r="K1548" s="31" t="n">
        <v>45.6</v>
      </c>
      <c r="L1548" s="31" t="n">
        <v>13.6</v>
      </c>
      <c r="M1548" s="29" t="s">
        <v>179</v>
      </c>
      <c r="N1548" s="29" t="n">
        <v>45</v>
      </c>
      <c r="O1548" s="29" t="s">
        <v>6910</v>
      </c>
      <c r="P1548" s="29" t="s">
        <v>6911</v>
      </c>
      <c r="Q1548" s="29" t="s">
        <v>212</v>
      </c>
      <c r="R1548" s="29" t="s">
        <v>171</v>
      </c>
      <c r="S1548" s="29" t="s">
        <v>213</v>
      </c>
      <c r="T1548" s="30" t="n">
        <v>46001</v>
      </c>
      <c r="U1548" s="29" t="n">
        <v>2026</v>
      </c>
      <c r="V1548" s="29"/>
    </row>
    <row r="1549" customFormat="false" ht="15" hidden="false" customHeight="true" outlineLevel="0" collapsed="false">
      <c r="A1549" s="26" t="s">
        <v>6912</v>
      </c>
      <c r="B1549" s="26" t="n">
        <v>1545</v>
      </c>
      <c r="C1549" s="26" t="s">
        <v>543</v>
      </c>
      <c r="D1549" s="26" t="s">
        <v>544</v>
      </c>
      <c r="E1549" s="26" t="s">
        <v>188</v>
      </c>
      <c r="F1549" s="26"/>
      <c r="G1549" s="27" t="n">
        <v>45518</v>
      </c>
      <c r="H1549" s="26" t="s">
        <v>177</v>
      </c>
      <c r="I1549" s="26" t="s">
        <v>1055</v>
      </c>
      <c r="J1549" s="26" t="s">
        <v>166</v>
      </c>
      <c r="K1549" s="28" t="n">
        <v>60.5</v>
      </c>
      <c r="L1549" s="28" t="n">
        <v>21.6</v>
      </c>
      <c r="M1549" s="26" t="s">
        <v>276</v>
      </c>
      <c r="N1549" s="26" t="n">
        <v>45</v>
      </c>
      <c r="O1549" s="26" t="s">
        <v>6913</v>
      </c>
      <c r="P1549" s="26" t="s">
        <v>6914</v>
      </c>
      <c r="Q1549" s="26" t="s">
        <v>454</v>
      </c>
      <c r="R1549" s="26" t="s">
        <v>171</v>
      </c>
      <c r="S1549" s="26" t="s">
        <v>455</v>
      </c>
      <c r="T1549" s="27" t="n">
        <v>46006</v>
      </c>
      <c r="U1549" s="26" t="n">
        <v>2026</v>
      </c>
      <c r="V1549" s="26"/>
    </row>
    <row r="1550" customFormat="false" ht="15" hidden="false" customHeight="true" outlineLevel="0" collapsed="false">
      <c r="A1550" s="29" t="s">
        <v>6915</v>
      </c>
      <c r="B1550" s="29" t="n">
        <v>1546</v>
      </c>
      <c r="C1550" s="29" t="s">
        <v>436</v>
      </c>
      <c r="D1550" s="29" t="s">
        <v>2237</v>
      </c>
      <c r="E1550" s="29" t="s">
        <v>188</v>
      </c>
      <c r="F1550" s="29"/>
      <c r="G1550" s="30" t="n">
        <v>45518</v>
      </c>
      <c r="H1550" s="29" t="s">
        <v>177</v>
      </c>
      <c r="I1550" s="29" t="s">
        <v>1244</v>
      </c>
      <c r="J1550" s="29" t="s">
        <v>208</v>
      </c>
      <c r="K1550" s="31" t="n">
        <v>32.7</v>
      </c>
      <c r="L1550" s="31" t="n">
        <v>10.6</v>
      </c>
      <c r="M1550" s="29" t="s">
        <v>179</v>
      </c>
      <c r="N1550" s="29" t="n">
        <v>28</v>
      </c>
      <c r="O1550" s="29" t="s">
        <v>6916</v>
      </c>
      <c r="P1550" s="29" t="s">
        <v>6917</v>
      </c>
      <c r="Q1550" s="29" t="s">
        <v>182</v>
      </c>
      <c r="R1550" s="29" t="s">
        <v>183</v>
      </c>
      <c r="S1550" s="29" t="s">
        <v>184</v>
      </c>
      <c r="T1550" s="30" t="n">
        <v>45993</v>
      </c>
      <c r="U1550" s="29" t="n">
        <v>2026</v>
      </c>
      <c r="V1550" s="29"/>
    </row>
    <row r="1551" customFormat="false" ht="15" hidden="false" customHeight="true" outlineLevel="0" collapsed="false">
      <c r="A1551" s="26" t="s">
        <v>6918</v>
      </c>
      <c r="B1551" s="26" t="n">
        <v>1547</v>
      </c>
      <c r="C1551" s="26" t="s">
        <v>3709</v>
      </c>
      <c r="D1551" s="26" t="s">
        <v>1149</v>
      </c>
      <c r="E1551" s="26" t="s">
        <v>226</v>
      </c>
      <c r="F1551" s="26" t="s">
        <v>3710</v>
      </c>
      <c r="G1551" s="27" t="n">
        <v>45520</v>
      </c>
      <c r="H1551" s="26" t="s">
        <v>177</v>
      </c>
      <c r="I1551" s="26" t="s">
        <v>3583</v>
      </c>
      <c r="J1551" s="26" t="s">
        <v>270</v>
      </c>
      <c r="K1551" s="28" t="n">
        <v>44.2</v>
      </c>
      <c r="L1551" s="28" t="n">
        <v>14.8</v>
      </c>
      <c r="M1551" s="26" t="s">
        <v>167</v>
      </c>
      <c r="N1551" s="26" t="n">
        <v>50</v>
      </c>
      <c r="O1551" s="26" t="s">
        <v>6919</v>
      </c>
      <c r="P1551" s="26" t="s">
        <v>6920</v>
      </c>
      <c r="Q1551" s="26" t="s">
        <v>212</v>
      </c>
      <c r="R1551" s="26" t="s">
        <v>171</v>
      </c>
      <c r="S1551" s="26" t="s">
        <v>213</v>
      </c>
      <c r="T1551" s="27" t="n">
        <v>45999</v>
      </c>
      <c r="U1551" s="26" t="n">
        <v>2026</v>
      </c>
      <c r="V1551" s="26"/>
    </row>
    <row r="1552" customFormat="false" ht="15" hidden="false" customHeight="true" outlineLevel="0" collapsed="false">
      <c r="A1552" s="29" t="s">
        <v>6921</v>
      </c>
      <c r="B1552" s="29" t="n">
        <v>1548</v>
      </c>
      <c r="C1552" s="29" t="s">
        <v>6922</v>
      </c>
      <c r="D1552" s="29" t="s">
        <v>701</v>
      </c>
      <c r="E1552" s="29" t="s">
        <v>188</v>
      </c>
      <c r="F1552" s="29"/>
      <c r="G1552" s="30" t="n">
        <v>45522</v>
      </c>
      <c r="H1552" s="29" t="s">
        <v>177</v>
      </c>
      <c r="I1552" s="29" t="s">
        <v>917</v>
      </c>
      <c r="J1552" s="29" t="s">
        <v>259</v>
      </c>
      <c r="K1552" s="31" t="n">
        <v>36.1</v>
      </c>
      <c r="L1552" s="31" t="n">
        <v>10.8</v>
      </c>
      <c r="M1552" s="29" t="s">
        <v>209</v>
      </c>
      <c r="N1552" s="29" t="n">
        <v>32</v>
      </c>
      <c r="O1552" s="29" t="s">
        <v>6923</v>
      </c>
      <c r="P1552" s="29" t="s">
        <v>6924</v>
      </c>
      <c r="Q1552" s="29" t="s">
        <v>262</v>
      </c>
      <c r="R1552" s="29" t="s">
        <v>171</v>
      </c>
      <c r="S1552" s="29" t="s">
        <v>263</v>
      </c>
      <c r="T1552" s="30" t="n">
        <v>45999</v>
      </c>
      <c r="U1552" s="29" t="n">
        <v>2026</v>
      </c>
      <c r="V1552" s="29"/>
    </row>
    <row r="1553" customFormat="false" ht="15" hidden="false" customHeight="true" outlineLevel="0" collapsed="false">
      <c r="A1553" s="26" t="s">
        <v>6925</v>
      </c>
      <c r="B1553" s="26" t="n">
        <v>1549</v>
      </c>
      <c r="C1553" s="26" t="s">
        <v>1900</v>
      </c>
      <c r="D1553" s="26" t="s">
        <v>544</v>
      </c>
      <c r="E1553" s="26" t="s">
        <v>311</v>
      </c>
      <c r="F1553" s="26" t="s">
        <v>6926</v>
      </c>
      <c r="G1553" s="27" t="n">
        <v>45523</v>
      </c>
      <c r="H1553" s="26" t="s">
        <v>177</v>
      </c>
      <c r="I1553" s="26" t="s">
        <v>1095</v>
      </c>
      <c r="J1553" s="26" t="s">
        <v>208</v>
      </c>
      <c r="K1553" s="28" t="n">
        <v>44.4</v>
      </c>
      <c r="L1553" s="28" t="n">
        <v>15.3</v>
      </c>
      <c r="M1553" s="26" t="s">
        <v>900</v>
      </c>
      <c r="N1553" s="26" t="n">
        <v>32</v>
      </c>
      <c r="O1553" s="26" t="s">
        <v>6927</v>
      </c>
      <c r="P1553" s="26" t="s">
        <v>6928</v>
      </c>
      <c r="Q1553" s="26" t="s">
        <v>170</v>
      </c>
      <c r="R1553" s="26" t="s">
        <v>171</v>
      </c>
      <c r="S1553" s="26" t="s">
        <v>172</v>
      </c>
      <c r="T1553" s="27" t="n">
        <v>46008</v>
      </c>
      <c r="U1553" s="26" t="n">
        <v>2026</v>
      </c>
      <c r="V1553" s="26"/>
    </row>
    <row r="1554" customFormat="false" ht="15" hidden="false" customHeight="true" outlineLevel="0" collapsed="false">
      <c r="A1554" s="29" t="s">
        <v>6929</v>
      </c>
      <c r="B1554" s="29" t="n">
        <v>1550</v>
      </c>
      <c r="C1554" s="29" t="s">
        <v>194</v>
      </c>
      <c r="D1554" s="29" t="s">
        <v>6930</v>
      </c>
      <c r="E1554" s="29" t="s">
        <v>188</v>
      </c>
      <c r="F1554" s="29"/>
      <c r="G1554" s="30" t="n">
        <v>45523</v>
      </c>
      <c r="H1554" s="29" t="s">
        <v>177</v>
      </c>
      <c r="I1554" s="29" t="s">
        <v>6480</v>
      </c>
      <c r="J1554" s="29" t="s">
        <v>259</v>
      </c>
      <c r="K1554" s="31" t="n">
        <v>55.2</v>
      </c>
      <c r="L1554" s="31" t="n">
        <v>15.5</v>
      </c>
      <c r="M1554" s="29" t="s">
        <v>314</v>
      </c>
      <c r="N1554" s="29" t="n">
        <v>40</v>
      </c>
      <c r="O1554" s="29" t="s">
        <v>6931</v>
      </c>
      <c r="P1554" s="29" t="s">
        <v>6932</v>
      </c>
      <c r="Q1554" s="29" t="s">
        <v>212</v>
      </c>
      <c r="R1554" s="29" t="s">
        <v>171</v>
      </c>
      <c r="S1554" s="29" t="s">
        <v>213</v>
      </c>
      <c r="T1554" s="30" t="n">
        <v>46009</v>
      </c>
      <c r="U1554" s="29" t="n">
        <v>2026</v>
      </c>
      <c r="V1554" s="29"/>
    </row>
    <row r="1555" customFormat="false" ht="15" hidden="false" customHeight="true" outlineLevel="0" collapsed="false">
      <c r="A1555" s="26" t="s">
        <v>6933</v>
      </c>
      <c r="B1555" s="26" t="n">
        <v>1551</v>
      </c>
      <c r="C1555" s="26" t="s">
        <v>496</v>
      </c>
      <c r="D1555" s="26" t="s">
        <v>1749</v>
      </c>
      <c r="E1555" s="26" t="s">
        <v>206</v>
      </c>
      <c r="F1555" s="26"/>
      <c r="G1555" s="27" t="n">
        <v>45523</v>
      </c>
      <c r="H1555" s="26" t="s">
        <v>177</v>
      </c>
      <c r="I1555" s="26" t="s">
        <v>1989</v>
      </c>
      <c r="J1555" s="26" t="s">
        <v>383</v>
      </c>
      <c r="K1555" s="28" t="n">
        <v>30.9</v>
      </c>
      <c r="L1555" s="28" t="n">
        <v>10.6</v>
      </c>
      <c r="M1555" s="26" t="s">
        <v>179</v>
      </c>
      <c r="N1555" s="26" t="n">
        <v>50</v>
      </c>
      <c r="O1555" s="26" t="s">
        <v>6934</v>
      </c>
      <c r="P1555" s="26" t="s">
        <v>6935</v>
      </c>
      <c r="Q1555" s="26" t="s">
        <v>338</v>
      </c>
      <c r="R1555" s="26" t="s">
        <v>171</v>
      </c>
      <c r="S1555" s="26" t="s">
        <v>339</v>
      </c>
      <c r="T1555" s="27" t="n">
        <v>45995</v>
      </c>
      <c r="U1555" s="26" t="n">
        <v>2026</v>
      </c>
      <c r="V1555" s="26"/>
    </row>
    <row r="1556" customFormat="false" ht="15" hidden="false" customHeight="true" outlineLevel="0" collapsed="false">
      <c r="A1556" s="29" t="s">
        <v>6936</v>
      </c>
      <c r="B1556" s="29" t="n">
        <v>1552</v>
      </c>
      <c r="C1556" s="29" t="s">
        <v>6937</v>
      </c>
      <c r="D1556" s="29" t="s">
        <v>281</v>
      </c>
      <c r="E1556" s="29" t="s">
        <v>206</v>
      </c>
      <c r="F1556" s="29"/>
      <c r="G1556" s="30" t="n">
        <v>45523</v>
      </c>
      <c r="H1556" s="29" t="s">
        <v>177</v>
      </c>
      <c r="I1556" s="29" t="s">
        <v>5467</v>
      </c>
      <c r="J1556" s="29" t="s">
        <v>259</v>
      </c>
      <c r="K1556" s="31" t="n">
        <v>48.4</v>
      </c>
      <c r="L1556" s="31" t="n">
        <v>15.4</v>
      </c>
      <c r="M1556" s="29" t="s">
        <v>209</v>
      </c>
      <c r="N1556" s="29" t="n">
        <v>36</v>
      </c>
      <c r="O1556" s="29" t="s">
        <v>6938</v>
      </c>
      <c r="P1556" s="29" t="s">
        <v>6939</v>
      </c>
      <c r="Q1556" s="29" t="s">
        <v>338</v>
      </c>
      <c r="R1556" s="29" t="s">
        <v>171</v>
      </c>
      <c r="S1556" s="29" t="s">
        <v>339</v>
      </c>
      <c r="T1556" s="30" t="n">
        <v>46002</v>
      </c>
      <c r="U1556" s="29" t="n">
        <v>2026</v>
      </c>
      <c r="V1556" s="29"/>
    </row>
    <row r="1557" customFormat="false" ht="15" hidden="false" customHeight="true" outlineLevel="0" collapsed="false">
      <c r="A1557" s="26" t="s">
        <v>6940</v>
      </c>
      <c r="B1557" s="26" t="n">
        <v>1553</v>
      </c>
      <c r="C1557" s="26" t="s">
        <v>292</v>
      </c>
      <c r="D1557" s="26" t="s">
        <v>256</v>
      </c>
      <c r="E1557" s="26" t="s">
        <v>188</v>
      </c>
      <c r="F1557" s="26"/>
      <c r="G1557" s="27" t="n">
        <v>45524</v>
      </c>
      <c r="H1557" s="26" t="s">
        <v>295</v>
      </c>
      <c r="I1557" s="26" t="s">
        <v>1578</v>
      </c>
      <c r="J1557" s="26" t="s">
        <v>198</v>
      </c>
      <c r="K1557" s="28" t="n">
        <v>48.2</v>
      </c>
      <c r="L1557" s="28" t="n">
        <v>16.9</v>
      </c>
      <c r="M1557" s="26" t="s">
        <v>209</v>
      </c>
      <c r="N1557" s="26" t="n">
        <v>45</v>
      </c>
      <c r="O1557" s="26" t="s">
        <v>6941</v>
      </c>
      <c r="P1557" s="26"/>
      <c r="Q1557" s="26" t="s">
        <v>202</v>
      </c>
      <c r="R1557" s="26" t="s">
        <v>171</v>
      </c>
      <c r="S1557" s="26" t="s">
        <v>203</v>
      </c>
      <c r="T1557" s="27" t="n">
        <v>46001</v>
      </c>
      <c r="U1557" s="26" t="n">
        <v>2026</v>
      </c>
      <c r="V1557" s="26"/>
    </row>
    <row r="1558" customFormat="false" ht="15" hidden="false" customHeight="true" outlineLevel="0" collapsed="false">
      <c r="A1558" s="29" t="s">
        <v>6942</v>
      </c>
      <c r="B1558" s="29" t="n">
        <v>1554</v>
      </c>
      <c r="C1558" s="29" t="s">
        <v>6943</v>
      </c>
      <c r="D1558" s="29" t="s">
        <v>5419</v>
      </c>
      <c r="E1558" s="29" t="s">
        <v>195</v>
      </c>
      <c r="F1558" s="29" t="s">
        <v>6944</v>
      </c>
      <c r="G1558" s="30" t="n">
        <v>45525</v>
      </c>
      <c r="H1558" s="29" t="s">
        <v>177</v>
      </c>
      <c r="I1558" s="29" t="s">
        <v>4085</v>
      </c>
      <c r="J1558" s="29" t="s">
        <v>208</v>
      </c>
      <c r="K1558" s="31" t="n">
        <v>28.4</v>
      </c>
      <c r="L1558" s="31" t="n">
        <v>8.1</v>
      </c>
      <c r="M1558" s="29" t="s">
        <v>276</v>
      </c>
      <c r="N1558" s="29" t="n">
        <v>28</v>
      </c>
      <c r="O1558" s="29" t="s">
        <v>6945</v>
      </c>
      <c r="P1558" s="29" t="s">
        <v>6946</v>
      </c>
      <c r="Q1558" s="29" t="s">
        <v>454</v>
      </c>
      <c r="R1558" s="29" t="s">
        <v>171</v>
      </c>
      <c r="S1558" s="29" t="s">
        <v>455</v>
      </c>
      <c r="T1558" s="30" t="n">
        <v>46006</v>
      </c>
      <c r="U1558" s="29" t="n">
        <v>2026</v>
      </c>
      <c r="V1558" s="29"/>
    </row>
    <row r="1559" customFormat="false" ht="15" hidden="false" customHeight="true" outlineLevel="0" collapsed="false">
      <c r="A1559" s="26" t="s">
        <v>6947</v>
      </c>
      <c r="B1559" s="26" t="n">
        <v>1555</v>
      </c>
      <c r="C1559" s="26" t="s">
        <v>1435</v>
      </c>
      <c r="D1559" s="26" t="s">
        <v>2259</v>
      </c>
      <c r="E1559" s="26" t="s">
        <v>245</v>
      </c>
      <c r="F1559" s="26" t="s">
        <v>6948</v>
      </c>
      <c r="G1559" s="27" t="n">
        <v>45526</v>
      </c>
      <c r="H1559" s="26" t="s">
        <v>177</v>
      </c>
      <c r="I1559" s="26" t="s">
        <v>1684</v>
      </c>
      <c r="J1559" s="26" t="s">
        <v>270</v>
      </c>
      <c r="K1559" s="28" t="n">
        <v>34.7</v>
      </c>
      <c r="L1559" s="28" t="n">
        <v>11.1</v>
      </c>
      <c r="M1559" s="26" t="s">
        <v>179</v>
      </c>
      <c r="N1559" s="26" t="n">
        <v>50</v>
      </c>
      <c r="O1559" s="26" t="s">
        <v>6949</v>
      </c>
      <c r="P1559" s="26" t="s">
        <v>6950</v>
      </c>
      <c r="Q1559" s="26" t="s">
        <v>182</v>
      </c>
      <c r="R1559" s="26" t="s">
        <v>183</v>
      </c>
      <c r="S1559" s="26" t="s">
        <v>184</v>
      </c>
      <c r="T1559" s="27" t="n">
        <v>46008</v>
      </c>
      <c r="U1559" s="26" t="n">
        <v>2026</v>
      </c>
      <c r="V1559" s="26"/>
    </row>
    <row r="1560" customFormat="false" ht="15" hidden="false" customHeight="true" outlineLevel="0" collapsed="false">
      <c r="A1560" s="29" t="s">
        <v>6951</v>
      </c>
      <c r="B1560" s="29" t="n">
        <v>1556</v>
      </c>
      <c r="C1560" s="29" t="s">
        <v>1043</v>
      </c>
      <c r="D1560" s="29" t="s">
        <v>1139</v>
      </c>
      <c r="E1560" s="29" t="s">
        <v>188</v>
      </c>
      <c r="F1560" s="29"/>
      <c r="G1560" s="30" t="n">
        <v>45526</v>
      </c>
      <c r="H1560" s="29" t="s">
        <v>177</v>
      </c>
      <c r="I1560" s="29" t="s">
        <v>2896</v>
      </c>
      <c r="J1560" s="29" t="s">
        <v>248</v>
      </c>
      <c r="K1560" s="31" t="n">
        <v>30.6</v>
      </c>
      <c r="L1560" s="31" t="n">
        <v>8.9</v>
      </c>
      <c r="M1560" s="29" t="s">
        <v>209</v>
      </c>
      <c r="N1560" s="29" t="n">
        <v>32</v>
      </c>
      <c r="O1560" s="29" t="s">
        <v>6952</v>
      </c>
      <c r="P1560" s="29" t="s">
        <v>6953</v>
      </c>
      <c r="Q1560" s="29" t="s">
        <v>338</v>
      </c>
      <c r="R1560" s="29" t="s">
        <v>171</v>
      </c>
      <c r="S1560" s="29" t="s">
        <v>339</v>
      </c>
      <c r="T1560" s="30" t="n">
        <v>46017</v>
      </c>
      <c r="U1560" s="29" t="n">
        <v>2026</v>
      </c>
      <c r="V1560" s="29"/>
    </row>
    <row r="1561" customFormat="false" ht="15" hidden="false" customHeight="true" outlineLevel="0" collapsed="false">
      <c r="A1561" s="26" t="s">
        <v>6954</v>
      </c>
      <c r="B1561" s="26" t="n">
        <v>1557</v>
      </c>
      <c r="C1561" s="26" t="s">
        <v>520</v>
      </c>
      <c r="D1561" s="26" t="s">
        <v>1219</v>
      </c>
      <c r="E1561" s="26" t="s">
        <v>188</v>
      </c>
      <c r="F1561" s="26"/>
      <c r="G1561" s="27" t="n">
        <v>45526</v>
      </c>
      <c r="H1561" s="26" t="s">
        <v>1033</v>
      </c>
      <c r="I1561" s="26" t="s">
        <v>1908</v>
      </c>
      <c r="J1561" s="26" t="s">
        <v>229</v>
      </c>
      <c r="K1561" s="28" t="n">
        <v>54.4</v>
      </c>
      <c r="L1561" s="28" t="n">
        <v>18.3</v>
      </c>
      <c r="M1561" s="26" t="s">
        <v>276</v>
      </c>
      <c r="N1561" s="26" t="n">
        <v>36</v>
      </c>
      <c r="O1561" s="26" t="s">
        <v>6955</v>
      </c>
      <c r="P1561" s="26" t="s">
        <v>6956</v>
      </c>
      <c r="Q1561" s="26" t="s">
        <v>232</v>
      </c>
      <c r="R1561" s="26" t="s">
        <v>183</v>
      </c>
      <c r="S1561" s="26" t="s">
        <v>233</v>
      </c>
      <c r="T1561" s="27" t="n">
        <v>45994</v>
      </c>
      <c r="U1561" s="26" t="n">
        <v>2026</v>
      </c>
      <c r="V1561" s="26"/>
    </row>
    <row r="1562" customFormat="false" ht="15" hidden="false" customHeight="true" outlineLevel="0" collapsed="false">
      <c r="A1562" s="29" t="s">
        <v>6957</v>
      </c>
      <c r="B1562" s="29" t="n">
        <v>1558</v>
      </c>
      <c r="C1562" s="29" t="s">
        <v>6943</v>
      </c>
      <c r="D1562" s="29" t="s">
        <v>1565</v>
      </c>
      <c r="E1562" s="29" t="s">
        <v>245</v>
      </c>
      <c r="F1562" s="29" t="s">
        <v>6958</v>
      </c>
      <c r="G1562" s="30" t="n">
        <v>45527</v>
      </c>
      <c r="H1562" s="29" t="s">
        <v>177</v>
      </c>
      <c r="I1562" s="29" t="s">
        <v>4085</v>
      </c>
      <c r="J1562" s="29" t="s">
        <v>270</v>
      </c>
      <c r="K1562" s="31" t="n">
        <v>25.7</v>
      </c>
      <c r="L1562" s="31" t="n">
        <v>8.4</v>
      </c>
      <c r="M1562" s="29" t="s">
        <v>314</v>
      </c>
      <c r="N1562" s="29" t="n">
        <v>36</v>
      </c>
      <c r="O1562" s="29" t="s">
        <v>6959</v>
      </c>
      <c r="P1562" s="29" t="s">
        <v>6960</v>
      </c>
      <c r="Q1562" s="29" t="s">
        <v>461</v>
      </c>
      <c r="R1562" s="29" t="s">
        <v>183</v>
      </c>
      <c r="S1562" s="29" t="s">
        <v>462</v>
      </c>
      <c r="T1562" s="30" t="n">
        <v>45994</v>
      </c>
      <c r="U1562" s="29" t="n">
        <v>2026</v>
      </c>
      <c r="V1562" s="29"/>
    </row>
    <row r="1563" customFormat="false" ht="15" hidden="false" customHeight="true" outlineLevel="0" collapsed="false">
      <c r="A1563" s="26" t="s">
        <v>6961</v>
      </c>
      <c r="B1563" s="26" t="n">
        <v>1559</v>
      </c>
      <c r="C1563" s="26" t="s">
        <v>1329</v>
      </c>
      <c r="D1563" s="26" t="s">
        <v>2371</v>
      </c>
      <c r="E1563" s="26" t="s">
        <v>188</v>
      </c>
      <c r="F1563" s="26"/>
      <c r="G1563" s="27" t="n">
        <v>45528</v>
      </c>
      <c r="H1563" s="26" t="s">
        <v>177</v>
      </c>
      <c r="I1563" s="26" t="s">
        <v>4125</v>
      </c>
      <c r="J1563" s="26" t="s">
        <v>166</v>
      </c>
      <c r="K1563" s="28" t="n">
        <v>46.4</v>
      </c>
      <c r="L1563" s="28" t="n">
        <v>13.2</v>
      </c>
      <c r="M1563" s="26" t="s">
        <v>199</v>
      </c>
      <c r="N1563" s="26" t="n">
        <v>24</v>
      </c>
      <c r="O1563" s="26" t="s">
        <v>6962</v>
      </c>
      <c r="P1563" s="26" t="s">
        <v>6963</v>
      </c>
      <c r="Q1563" s="26" t="s">
        <v>461</v>
      </c>
      <c r="R1563" s="26" t="s">
        <v>183</v>
      </c>
      <c r="S1563" s="26" t="s">
        <v>462</v>
      </c>
      <c r="T1563" s="27" t="n">
        <v>46010</v>
      </c>
      <c r="U1563" s="26" t="n">
        <v>2026</v>
      </c>
      <c r="V1563" s="26"/>
    </row>
    <row r="1564" customFormat="false" ht="15" hidden="false" customHeight="true" outlineLevel="0" collapsed="false">
      <c r="A1564" s="29" t="s">
        <v>6964</v>
      </c>
      <c r="B1564" s="29" t="n">
        <v>1560</v>
      </c>
      <c r="C1564" s="29" t="s">
        <v>1015</v>
      </c>
      <c r="D1564" s="29" t="s">
        <v>1637</v>
      </c>
      <c r="E1564" s="29" t="s">
        <v>311</v>
      </c>
      <c r="F1564" s="29" t="s">
        <v>6965</v>
      </c>
      <c r="G1564" s="30" t="n">
        <v>45528</v>
      </c>
      <c r="H1564" s="29" t="s">
        <v>177</v>
      </c>
      <c r="I1564" s="29" t="s">
        <v>2950</v>
      </c>
      <c r="J1564" s="29" t="s">
        <v>383</v>
      </c>
      <c r="K1564" s="31" t="n">
        <v>61.7</v>
      </c>
      <c r="L1564" s="31" t="n">
        <v>21.9</v>
      </c>
      <c r="M1564" s="29" t="s">
        <v>199</v>
      </c>
      <c r="N1564" s="29" t="n">
        <v>40</v>
      </c>
      <c r="O1564" s="29" t="s">
        <v>6966</v>
      </c>
      <c r="P1564" s="29" t="s">
        <v>6967</v>
      </c>
      <c r="Q1564" s="29" t="s">
        <v>170</v>
      </c>
      <c r="R1564" s="29" t="s">
        <v>171</v>
      </c>
      <c r="S1564" s="29" t="s">
        <v>172</v>
      </c>
      <c r="T1564" s="30" t="n">
        <v>46015</v>
      </c>
      <c r="U1564" s="29" t="n">
        <v>2026</v>
      </c>
      <c r="V1564" s="29"/>
    </row>
    <row r="1565" customFormat="false" ht="15" hidden="false" customHeight="true" outlineLevel="0" collapsed="false">
      <c r="A1565" s="26" t="s">
        <v>6968</v>
      </c>
      <c r="B1565" s="26" t="n">
        <v>1561</v>
      </c>
      <c r="C1565" s="26" t="s">
        <v>946</v>
      </c>
      <c r="D1565" s="26" t="s">
        <v>2821</v>
      </c>
      <c r="E1565" s="26" t="s">
        <v>226</v>
      </c>
      <c r="F1565" s="26" t="s">
        <v>6969</v>
      </c>
      <c r="G1565" s="27" t="n">
        <v>45529</v>
      </c>
      <c r="H1565" s="26" t="s">
        <v>177</v>
      </c>
      <c r="I1565" s="26" t="s">
        <v>3076</v>
      </c>
      <c r="J1565" s="26" t="s">
        <v>166</v>
      </c>
      <c r="K1565" s="28" t="n">
        <v>50.3</v>
      </c>
      <c r="L1565" s="28" t="n">
        <v>17.1</v>
      </c>
      <c r="M1565" s="26" t="s">
        <v>179</v>
      </c>
      <c r="N1565" s="26" t="n">
        <v>45</v>
      </c>
      <c r="O1565" s="26" t="s">
        <v>6970</v>
      </c>
      <c r="P1565" s="26" t="s">
        <v>6971</v>
      </c>
      <c r="Q1565" s="26" t="s">
        <v>262</v>
      </c>
      <c r="R1565" s="26" t="s">
        <v>171</v>
      </c>
      <c r="S1565" s="26" t="s">
        <v>263</v>
      </c>
      <c r="T1565" s="27" t="n">
        <v>46018</v>
      </c>
      <c r="U1565" s="26" t="n">
        <v>2026</v>
      </c>
      <c r="V1565" s="26"/>
    </row>
    <row r="1566" customFormat="false" ht="15" hidden="false" customHeight="true" outlineLevel="0" collapsed="false">
      <c r="A1566" s="29" t="s">
        <v>6972</v>
      </c>
      <c r="B1566" s="29" t="n">
        <v>1562</v>
      </c>
      <c r="C1566" s="29" t="s">
        <v>6973</v>
      </c>
      <c r="D1566" s="29" t="s">
        <v>3051</v>
      </c>
      <c r="E1566" s="29" t="s">
        <v>188</v>
      </c>
      <c r="F1566" s="29"/>
      <c r="G1566" s="30" t="n">
        <v>45529</v>
      </c>
      <c r="H1566" s="29" t="s">
        <v>177</v>
      </c>
      <c r="I1566" s="29" t="s">
        <v>3087</v>
      </c>
      <c r="J1566" s="29" t="s">
        <v>166</v>
      </c>
      <c r="K1566" s="31" t="n">
        <v>44.2</v>
      </c>
      <c r="L1566" s="31" t="n">
        <v>13.4</v>
      </c>
      <c r="M1566" s="29" t="s">
        <v>209</v>
      </c>
      <c r="N1566" s="29" t="n">
        <v>32</v>
      </c>
      <c r="O1566" s="29" t="s">
        <v>6974</v>
      </c>
      <c r="P1566" s="29" t="s">
        <v>6975</v>
      </c>
      <c r="Q1566" s="29" t="s">
        <v>212</v>
      </c>
      <c r="R1566" s="29" t="s">
        <v>171</v>
      </c>
      <c r="S1566" s="29" t="s">
        <v>213</v>
      </c>
      <c r="T1566" s="30" t="n">
        <v>46005</v>
      </c>
      <c r="U1566" s="29" t="n">
        <v>2026</v>
      </c>
      <c r="V1566" s="29"/>
    </row>
    <row r="1567" customFormat="false" ht="15" hidden="false" customHeight="true" outlineLevel="0" collapsed="false">
      <c r="A1567" s="26" t="s">
        <v>6976</v>
      </c>
      <c r="B1567" s="26" t="n">
        <v>1563</v>
      </c>
      <c r="C1567" s="26" t="s">
        <v>6977</v>
      </c>
      <c r="D1567" s="26" t="s">
        <v>1127</v>
      </c>
      <c r="E1567" s="26" t="s">
        <v>245</v>
      </c>
      <c r="F1567" s="26" t="s">
        <v>6978</v>
      </c>
      <c r="G1567" s="27" t="n">
        <v>45530</v>
      </c>
      <c r="H1567" s="26" t="s">
        <v>177</v>
      </c>
      <c r="I1567" s="26" t="s">
        <v>502</v>
      </c>
      <c r="J1567" s="26" t="s">
        <v>270</v>
      </c>
      <c r="K1567" s="28" t="n">
        <v>59.5</v>
      </c>
      <c r="L1567" s="28" t="n">
        <v>18.3</v>
      </c>
      <c r="M1567" s="26" t="s">
        <v>179</v>
      </c>
      <c r="N1567" s="26" t="n">
        <v>40</v>
      </c>
      <c r="O1567" s="26" t="s">
        <v>6979</v>
      </c>
      <c r="P1567" s="26" t="s">
        <v>6980</v>
      </c>
      <c r="Q1567" s="26" t="s">
        <v>182</v>
      </c>
      <c r="R1567" s="26" t="s">
        <v>183</v>
      </c>
      <c r="S1567" s="26" t="s">
        <v>184</v>
      </c>
      <c r="T1567" s="27" t="n">
        <v>45993</v>
      </c>
      <c r="U1567" s="26" t="n">
        <v>2026</v>
      </c>
      <c r="V1567" s="26"/>
    </row>
    <row r="1568" customFormat="false" ht="15" hidden="false" customHeight="true" outlineLevel="0" collapsed="false">
      <c r="A1568" s="29" t="s">
        <v>6981</v>
      </c>
      <c r="B1568" s="29" t="n">
        <v>1564</v>
      </c>
      <c r="C1568" s="29" t="s">
        <v>6982</v>
      </c>
      <c r="D1568" s="29" t="s">
        <v>2797</v>
      </c>
      <c r="E1568" s="29" t="s">
        <v>311</v>
      </c>
      <c r="F1568" s="29" t="s">
        <v>6983</v>
      </c>
      <c r="G1568" s="30" t="n">
        <v>45530</v>
      </c>
      <c r="H1568" s="29" t="s">
        <v>177</v>
      </c>
      <c r="I1568" s="29" t="s">
        <v>2315</v>
      </c>
      <c r="J1568" s="29" t="s">
        <v>198</v>
      </c>
      <c r="K1568" s="31" t="n">
        <v>20.1</v>
      </c>
      <c r="L1568" s="31" t="n">
        <v>6.8</v>
      </c>
      <c r="M1568" s="29" t="s">
        <v>209</v>
      </c>
      <c r="N1568" s="29" t="n">
        <v>36</v>
      </c>
      <c r="O1568" s="29" t="s">
        <v>6984</v>
      </c>
      <c r="P1568" s="29" t="s">
        <v>6985</v>
      </c>
      <c r="Q1568" s="29" t="s">
        <v>202</v>
      </c>
      <c r="R1568" s="29" t="s">
        <v>171</v>
      </c>
      <c r="S1568" s="29" t="s">
        <v>203</v>
      </c>
      <c r="T1568" s="30" t="n">
        <v>46000</v>
      </c>
      <c r="U1568" s="29" t="n">
        <v>2026</v>
      </c>
      <c r="V1568" s="29"/>
    </row>
    <row r="1569" customFormat="false" ht="15" hidden="false" customHeight="true" outlineLevel="0" collapsed="false">
      <c r="A1569" s="26" t="s">
        <v>6986</v>
      </c>
      <c r="B1569" s="26" t="n">
        <v>1565</v>
      </c>
      <c r="C1569" s="26" t="s">
        <v>543</v>
      </c>
      <c r="D1569" s="26" t="s">
        <v>1022</v>
      </c>
      <c r="E1569" s="26" t="s">
        <v>188</v>
      </c>
      <c r="F1569" s="26"/>
      <c r="G1569" s="27" t="n">
        <v>45530</v>
      </c>
      <c r="H1569" s="26" t="s">
        <v>295</v>
      </c>
      <c r="I1569" s="26" t="s">
        <v>6987</v>
      </c>
      <c r="J1569" s="26" t="s">
        <v>248</v>
      </c>
      <c r="K1569" s="28" t="n">
        <v>42.9</v>
      </c>
      <c r="L1569" s="28" t="n">
        <v>14.4</v>
      </c>
      <c r="M1569" s="26" t="s">
        <v>179</v>
      </c>
      <c r="N1569" s="26" t="n">
        <v>40</v>
      </c>
      <c r="O1569" s="26" t="s">
        <v>6988</v>
      </c>
      <c r="P1569" s="26" t="s">
        <v>6989</v>
      </c>
      <c r="Q1569" s="26" t="s">
        <v>454</v>
      </c>
      <c r="R1569" s="26" t="s">
        <v>171</v>
      </c>
      <c r="S1569" s="26" t="s">
        <v>455</v>
      </c>
      <c r="T1569" s="27" t="n">
        <v>46018</v>
      </c>
      <c r="U1569" s="26" t="n">
        <v>2026</v>
      </c>
      <c r="V1569" s="26"/>
    </row>
    <row r="1570" customFormat="false" ht="15" hidden="false" customHeight="true" outlineLevel="0" collapsed="false">
      <c r="A1570" s="29" t="s">
        <v>6990</v>
      </c>
      <c r="B1570" s="29" t="n">
        <v>1566</v>
      </c>
      <c r="C1570" s="29" t="s">
        <v>6991</v>
      </c>
      <c r="D1570" s="29" t="s">
        <v>1218</v>
      </c>
      <c r="E1570" s="29" t="s">
        <v>188</v>
      </c>
      <c r="F1570" s="29"/>
      <c r="G1570" s="30" t="n">
        <v>45530</v>
      </c>
      <c r="H1570" s="29" t="s">
        <v>177</v>
      </c>
      <c r="I1570" s="29" t="s">
        <v>4040</v>
      </c>
      <c r="J1570" s="29" t="s">
        <v>322</v>
      </c>
      <c r="K1570" s="31" t="n">
        <v>40.2</v>
      </c>
      <c r="L1570" s="31" t="n">
        <v>14.3</v>
      </c>
      <c r="M1570" s="29" t="s">
        <v>209</v>
      </c>
      <c r="N1570" s="29" t="n">
        <v>45</v>
      </c>
      <c r="O1570" s="29" t="s">
        <v>6992</v>
      </c>
      <c r="P1570" s="29" t="s">
        <v>6993</v>
      </c>
      <c r="Q1570" s="29" t="s">
        <v>461</v>
      </c>
      <c r="R1570" s="29" t="s">
        <v>183</v>
      </c>
      <c r="S1570" s="29" t="s">
        <v>462</v>
      </c>
      <c r="T1570" s="30" t="n">
        <v>45999</v>
      </c>
      <c r="U1570" s="29" t="n">
        <v>2026</v>
      </c>
      <c r="V1570" s="29"/>
    </row>
    <row r="1571" customFormat="false" ht="15" hidden="false" customHeight="true" outlineLevel="0" collapsed="false">
      <c r="A1571" s="26" t="s">
        <v>6994</v>
      </c>
      <c r="B1571" s="26" t="n">
        <v>1567</v>
      </c>
      <c r="C1571" s="26" t="s">
        <v>6995</v>
      </c>
      <c r="D1571" s="26" t="s">
        <v>6996</v>
      </c>
      <c r="E1571" s="26" t="s">
        <v>245</v>
      </c>
      <c r="F1571" s="26" t="s">
        <v>6997</v>
      </c>
      <c r="G1571" s="27" t="n">
        <v>45530</v>
      </c>
      <c r="H1571" s="26" t="s">
        <v>177</v>
      </c>
      <c r="I1571" s="26" t="s">
        <v>521</v>
      </c>
      <c r="J1571" s="26" t="s">
        <v>345</v>
      </c>
      <c r="K1571" s="28" t="n">
        <v>34.6</v>
      </c>
      <c r="L1571" s="28" t="n">
        <v>11.6</v>
      </c>
      <c r="M1571" s="26" t="s">
        <v>179</v>
      </c>
      <c r="N1571" s="26" t="n">
        <v>32</v>
      </c>
      <c r="O1571" s="26" t="s">
        <v>6998</v>
      </c>
      <c r="P1571" s="26" t="s">
        <v>6999</v>
      </c>
      <c r="Q1571" s="26" t="s">
        <v>299</v>
      </c>
      <c r="R1571" s="26" t="s">
        <v>171</v>
      </c>
      <c r="S1571" s="26" t="s">
        <v>300</v>
      </c>
      <c r="T1571" s="27" t="n">
        <v>46000</v>
      </c>
      <c r="U1571" s="26" t="n">
        <v>2026</v>
      </c>
      <c r="V1571" s="26"/>
    </row>
    <row r="1572" customFormat="false" ht="15" hidden="false" customHeight="true" outlineLevel="0" collapsed="false">
      <c r="A1572" s="29" t="s">
        <v>7000</v>
      </c>
      <c r="B1572" s="29" t="n">
        <v>1568</v>
      </c>
      <c r="C1572" s="29" t="s">
        <v>7001</v>
      </c>
      <c r="D1572" s="29" t="s">
        <v>884</v>
      </c>
      <c r="E1572" s="29" t="s">
        <v>162</v>
      </c>
      <c r="F1572" s="29" t="s">
        <v>7002</v>
      </c>
      <c r="G1572" s="30" t="n">
        <v>45531</v>
      </c>
      <c r="H1572" s="29" t="s">
        <v>295</v>
      </c>
      <c r="I1572" s="29" t="s">
        <v>4800</v>
      </c>
      <c r="J1572" s="29" t="s">
        <v>166</v>
      </c>
      <c r="K1572" s="31" t="n">
        <v>37.8</v>
      </c>
      <c r="L1572" s="31" t="n">
        <v>11.2</v>
      </c>
      <c r="M1572" s="29" t="s">
        <v>209</v>
      </c>
      <c r="N1572" s="29" t="n">
        <v>28</v>
      </c>
      <c r="O1572" s="29" t="s">
        <v>7003</v>
      </c>
      <c r="P1572" s="29" t="s">
        <v>7004</v>
      </c>
      <c r="Q1572" s="29" t="s">
        <v>232</v>
      </c>
      <c r="R1572" s="29" t="s">
        <v>183</v>
      </c>
      <c r="S1572" s="29" t="s">
        <v>233</v>
      </c>
      <c r="T1572" s="30" t="n">
        <v>45992</v>
      </c>
      <c r="U1572" s="29" t="n">
        <v>2026</v>
      </c>
      <c r="V1572" s="29"/>
    </row>
    <row r="1573" customFormat="false" ht="15" hidden="false" customHeight="true" outlineLevel="0" collapsed="false">
      <c r="A1573" s="26" t="s">
        <v>7005</v>
      </c>
      <c r="B1573" s="26" t="n">
        <v>1569</v>
      </c>
      <c r="C1573" s="26" t="s">
        <v>7006</v>
      </c>
      <c r="D1573" s="26" t="s">
        <v>582</v>
      </c>
      <c r="E1573" s="26" t="s">
        <v>188</v>
      </c>
      <c r="F1573" s="26"/>
      <c r="G1573" s="27" t="n">
        <v>45531</v>
      </c>
      <c r="H1573" s="26" t="s">
        <v>164</v>
      </c>
      <c r="I1573" s="26" t="s">
        <v>811</v>
      </c>
      <c r="J1573" s="26" t="s">
        <v>198</v>
      </c>
      <c r="K1573" s="28" t="n">
        <v>42.9</v>
      </c>
      <c r="L1573" s="28" t="n">
        <v>12.6</v>
      </c>
      <c r="M1573" s="26" t="s">
        <v>179</v>
      </c>
      <c r="N1573" s="26" t="n">
        <v>50</v>
      </c>
      <c r="O1573" s="26" t="s">
        <v>7007</v>
      </c>
      <c r="P1573" s="26" t="s">
        <v>7008</v>
      </c>
      <c r="Q1573" s="26" t="s">
        <v>240</v>
      </c>
      <c r="R1573" s="26" t="s">
        <v>171</v>
      </c>
      <c r="S1573" s="26" t="s">
        <v>241</v>
      </c>
      <c r="T1573" s="26"/>
      <c r="U1573" s="26" t="n">
        <v>2023</v>
      </c>
      <c r="V1573" s="26"/>
    </row>
    <row r="1574" customFormat="false" ht="15" hidden="false" customHeight="true" outlineLevel="0" collapsed="false">
      <c r="A1574" s="29" t="s">
        <v>7009</v>
      </c>
      <c r="B1574" s="29" t="n">
        <v>1570</v>
      </c>
      <c r="C1574" s="29" t="s">
        <v>7010</v>
      </c>
      <c r="D1574" s="29" t="s">
        <v>2697</v>
      </c>
      <c r="E1574" s="29" t="s">
        <v>206</v>
      </c>
      <c r="F1574" s="29"/>
      <c r="G1574" s="30" t="n">
        <v>45532</v>
      </c>
      <c r="H1574" s="29" t="s">
        <v>177</v>
      </c>
      <c r="I1574" s="29" t="s">
        <v>1592</v>
      </c>
      <c r="J1574" s="29" t="s">
        <v>248</v>
      </c>
      <c r="K1574" s="31" t="n">
        <v>18.4</v>
      </c>
      <c r="L1574" s="31" t="n">
        <v>5.8</v>
      </c>
      <c r="M1574" s="29" t="s">
        <v>249</v>
      </c>
      <c r="N1574" s="29" t="n">
        <v>32</v>
      </c>
      <c r="O1574" s="29" t="s">
        <v>7011</v>
      </c>
      <c r="P1574" s="29" t="s">
        <v>7012</v>
      </c>
      <c r="Q1574" s="29" t="s">
        <v>221</v>
      </c>
      <c r="R1574" s="29" t="s">
        <v>183</v>
      </c>
      <c r="S1574" s="29" t="s">
        <v>222</v>
      </c>
      <c r="T1574" s="30" t="n">
        <v>46015</v>
      </c>
      <c r="U1574" s="29" t="n">
        <v>2026</v>
      </c>
      <c r="V1574" s="29"/>
    </row>
    <row r="1575" customFormat="false" ht="15" hidden="false" customHeight="true" outlineLevel="0" collapsed="false">
      <c r="A1575" s="26" t="s">
        <v>7013</v>
      </c>
      <c r="B1575" s="26" t="n">
        <v>1571</v>
      </c>
      <c r="C1575" s="26" t="s">
        <v>520</v>
      </c>
      <c r="D1575" s="26" t="s">
        <v>1982</v>
      </c>
      <c r="E1575" s="26" t="s">
        <v>245</v>
      </c>
      <c r="F1575" s="26" t="s">
        <v>7014</v>
      </c>
      <c r="G1575" s="27" t="n">
        <v>45532</v>
      </c>
      <c r="H1575" s="26" t="s">
        <v>177</v>
      </c>
      <c r="I1575" s="26" t="s">
        <v>3283</v>
      </c>
      <c r="J1575" s="26" t="s">
        <v>198</v>
      </c>
      <c r="K1575" s="28" t="n">
        <v>38.8</v>
      </c>
      <c r="L1575" s="28" t="n">
        <v>13.9</v>
      </c>
      <c r="M1575" s="26" t="s">
        <v>179</v>
      </c>
      <c r="N1575" s="26" t="n">
        <v>40</v>
      </c>
      <c r="O1575" s="26" t="s">
        <v>7015</v>
      </c>
      <c r="P1575" s="26" t="s">
        <v>7016</v>
      </c>
      <c r="Q1575" s="26" t="s">
        <v>454</v>
      </c>
      <c r="R1575" s="26" t="s">
        <v>171</v>
      </c>
      <c r="S1575" s="26" t="s">
        <v>455</v>
      </c>
      <c r="T1575" s="27" t="n">
        <v>46019</v>
      </c>
      <c r="U1575" s="26" t="n">
        <v>2026</v>
      </c>
      <c r="V1575" s="26"/>
    </row>
    <row r="1576" customFormat="false" ht="15" hidden="false" customHeight="true" outlineLevel="0" collapsed="false">
      <c r="A1576" s="29" t="s">
        <v>7017</v>
      </c>
      <c r="B1576" s="29" t="n">
        <v>1572</v>
      </c>
      <c r="C1576" s="29" t="s">
        <v>3675</v>
      </c>
      <c r="D1576" s="29" t="s">
        <v>2380</v>
      </c>
      <c r="E1576" s="29" t="s">
        <v>311</v>
      </c>
      <c r="F1576" s="29" t="s">
        <v>5954</v>
      </c>
      <c r="G1576" s="30" t="n">
        <v>45532</v>
      </c>
      <c r="H1576" s="29" t="s">
        <v>177</v>
      </c>
      <c r="I1576" s="29" t="s">
        <v>4694</v>
      </c>
      <c r="J1576" s="29" t="s">
        <v>345</v>
      </c>
      <c r="K1576" s="31" t="n">
        <v>26.9</v>
      </c>
      <c r="L1576" s="31" t="n">
        <v>9.5</v>
      </c>
      <c r="M1576" s="29" t="s">
        <v>276</v>
      </c>
      <c r="N1576" s="29" t="n">
        <v>28</v>
      </c>
      <c r="O1576" s="29" t="s">
        <v>7018</v>
      </c>
      <c r="P1576" s="29" t="s">
        <v>7019</v>
      </c>
      <c r="Q1576" s="29" t="s">
        <v>240</v>
      </c>
      <c r="R1576" s="29" t="s">
        <v>171</v>
      </c>
      <c r="S1576" s="29" t="s">
        <v>241</v>
      </c>
      <c r="T1576" s="30" t="n">
        <v>46003</v>
      </c>
      <c r="U1576" s="29" t="n">
        <v>2026</v>
      </c>
      <c r="V1576" s="29"/>
    </row>
    <row r="1577" customFormat="false" ht="15" hidden="false" customHeight="true" outlineLevel="0" collapsed="false">
      <c r="A1577" s="26" t="s">
        <v>7020</v>
      </c>
      <c r="B1577" s="26" t="n">
        <v>1573</v>
      </c>
      <c r="C1577" s="26" t="s">
        <v>2290</v>
      </c>
      <c r="D1577" s="26" t="s">
        <v>1225</v>
      </c>
      <c r="E1577" s="26" t="s">
        <v>206</v>
      </c>
      <c r="F1577" s="26"/>
      <c r="G1577" s="27" t="n">
        <v>45532</v>
      </c>
      <c r="H1577" s="26" t="s">
        <v>177</v>
      </c>
      <c r="I1577" s="26" t="s">
        <v>3671</v>
      </c>
      <c r="J1577" s="26" t="s">
        <v>270</v>
      </c>
      <c r="K1577" s="28" t="n">
        <v>36.9</v>
      </c>
      <c r="L1577" s="28" t="n">
        <v>10.4</v>
      </c>
      <c r="M1577" s="26" t="s">
        <v>179</v>
      </c>
      <c r="N1577" s="26" t="n">
        <v>28</v>
      </c>
      <c r="O1577" s="26" t="s">
        <v>7021</v>
      </c>
      <c r="P1577" s="26" t="s">
        <v>7022</v>
      </c>
      <c r="Q1577" s="26" t="s">
        <v>212</v>
      </c>
      <c r="R1577" s="26" t="s">
        <v>171</v>
      </c>
      <c r="S1577" s="26" t="s">
        <v>213</v>
      </c>
      <c r="T1577" s="27" t="n">
        <v>46014</v>
      </c>
      <c r="U1577" s="26" t="n">
        <v>2026</v>
      </c>
      <c r="V1577" s="26"/>
    </row>
    <row r="1578" customFormat="false" ht="15" hidden="false" customHeight="true" outlineLevel="0" collapsed="false">
      <c r="A1578" s="29" t="s">
        <v>7023</v>
      </c>
      <c r="B1578" s="29" t="n">
        <v>1574</v>
      </c>
      <c r="C1578" s="29" t="s">
        <v>3537</v>
      </c>
      <c r="D1578" s="29" t="s">
        <v>400</v>
      </c>
      <c r="E1578" s="29" t="s">
        <v>206</v>
      </c>
      <c r="F1578" s="29"/>
      <c r="G1578" s="30" t="n">
        <v>45533</v>
      </c>
      <c r="H1578" s="29" t="s">
        <v>177</v>
      </c>
      <c r="I1578" s="29" t="s">
        <v>767</v>
      </c>
      <c r="J1578" s="29" t="s">
        <v>229</v>
      </c>
      <c r="K1578" s="31" t="n">
        <v>26.3</v>
      </c>
      <c r="L1578" s="31" t="n">
        <v>7.8</v>
      </c>
      <c r="M1578" s="29" t="s">
        <v>199</v>
      </c>
      <c r="N1578" s="29" t="n">
        <v>28</v>
      </c>
      <c r="O1578" s="29" t="s">
        <v>7024</v>
      </c>
      <c r="P1578" s="29" t="s">
        <v>7025</v>
      </c>
      <c r="Q1578" s="29" t="s">
        <v>252</v>
      </c>
      <c r="R1578" s="29" t="s">
        <v>171</v>
      </c>
      <c r="S1578" s="29" t="s">
        <v>253</v>
      </c>
      <c r="T1578" s="30" t="n">
        <v>46004</v>
      </c>
      <c r="U1578" s="29" t="n">
        <v>2026</v>
      </c>
      <c r="V1578" s="29"/>
    </row>
    <row r="1579" customFormat="false" ht="15" hidden="false" customHeight="true" outlineLevel="0" collapsed="false">
      <c r="A1579" s="26" t="s">
        <v>7026</v>
      </c>
      <c r="B1579" s="26" t="n">
        <v>1575</v>
      </c>
      <c r="C1579" s="26" t="s">
        <v>3639</v>
      </c>
      <c r="D1579" s="26" t="s">
        <v>225</v>
      </c>
      <c r="E1579" s="26" t="s">
        <v>188</v>
      </c>
      <c r="F1579" s="26"/>
      <c r="G1579" s="27" t="n">
        <v>45533</v>
      </c>
      <c r="H1579" s="26" t="s">
        <v>177</v>
      </c>
      <c r="I1579" s="26" t="s">
        <v>638</v>
      </c>
      <c r="J1579" s="26" t="s">
        <v>383</v>
      </c>
      <c r="K1579" s="28" t="n">
        <v>30.9</v>
      </c>
      <c r="L1579" s="28" t="n">
        <v>10.5</v>
      </c>
      <c r="M1579" s="26" t="s">
        <v>179</v>
      </c>
      <c r="N1579" s="26" t="n">
        <v>45</v>
      </c>
      <c r="O1579" s="26" t="s">
        <v>7027</v>
      </c>
      <c r="P1579" s="26" t="s">
        <v>7028</v>
      </c>
      <c r="Q1579" s="26" t="s">
        <v>170</v>
      </c>
      <c r="R1579" s="26" t="s">
        <v>171</v>
      </c>
      <c r="S1579" s="26" t="s">
        <v>172</v>
      </c>
      <c r="T1579" s="27" t="n">
        <v>45994</v>
      </c>
      <c r="U1579" s="26" t="n">
        <v>2026</v>
      </c>
      <c r="V1579" s="26"/>
    </row>
    <row r="1580" customFormat="false" ht="15" hidden="false" customHeight="true" outlineLevel="0" collapsed="false">
      <c r="A1580" s="29" t="s">
        <v>7029</v>
      </c>
      <c r="B1580" s="29" t="n">
        <v>1576</v>
      </c>
      <c r="C1580" s="29" t="s">
        <v>193</v>
      </c>
      <c r="D1580" s="29" t="s">
        <v>684</v>
      </c>
      <c r="E1580" s="29" t="s">
        <v>206</v>
      </c>
      <c r="F1580" s="29"/>
      <c r="G1580" s="30" t="n">
        <v>45534</v>
      </c>
      <c r="H1580" s="29" t="s">
        <v>295</v>
      </c>
      <c r="I1580" s="29" t="s">
        <v>7030</v>
      </c>
      <c r="J1580" s="29" t="s">
        <v>166</v>
      </c>
      <c r="K1580" s="31" t="n">
        <v>23.9</v>
      </c>
      <c r="L1580" s="31" t="n">
        <v>7.4</v>
      </c>
      <c r="M1580" s="29" t="s">
        <v>167</v>
      </c>
      <c r="N1580" s="29" t="n">
        <v>24</v>
      </c>
      <c r="O1580" s="29" t="s">
        <v>7031</v>
      </c>
      <c r="P1580" s="29" t="s">
        <v>7032</v>
      </c>
      <c r="Q1580" s="29" t="s">
        <v>330</v>
      </c>
      <c r="R1580" s="29" t="s">
        <v>171</v>
      </c>
      <c r="S1580" s="29" t="s">
        <v>331</v>
      </c>
      <c r="T1580" s="30" t="n">
        <v>45995</v>
      </c>
      <c r="U1580" s="29" t="n">
        <v>2026</v>
      </c>
      <c r="V1580" s="29"/>
    </row>
    <row r="1581" customFormat="false" ht="15" hidden="false" customHeight="true" outlineLevel="0" collapsed="false">
      <c r="A1581" s="26" t="s">
        <v>7033</v>
      </c>
      <c r="B1581" s="26" t="n">
        <v>1577</v>
      </c>
      <c r="C1581" s="26" t="s">
        <v>4154</v>
      </c>
      <c r="D1581" s="26" t="s">
        <v>712</v>
      </c>
      <c r="E1581" s="26" t="s">
        <v>188</v>
      </c>
      <c r="F1581" s="26"/>
      <c r="G1581" s="27" t="n">
        <v>45534</v>
      </c>
      <c r="H1581" s="26" t="s">
        <v>177</v>
      </c>
      <c r="I1581" s="26" t="s">
        <v>4639</v>
      </c>
      <c r="J1581" s="26" t="s">
        <v>208</v>
      </c>
      <c r="K1581" s="28" t="n">
        <v>61.9</v>
      </c>
      <c r="L1581" s="28" t="n">
        <v>17.7</v>
      </c>
      <c r="M1581" s="26" t="s">
        <v>179</v>
      </c>
      <c r="N1581" s="26" t="n">
        <v>36</v>
      </c>
      <c r="O1581" s="26" t="s">
        <v>7034</v>
      </c>
      <c r="P1581" s="26" t="s">
        <v>7035</v>
      </c>
      <c r="Q1581" s="26" t="s">
        <v>454</v>
      </c>
      <c r="R1581" s="26" t="s">
        <v>171</v>
      </c>
      <c r="S1581" s="26" t="s">
        <v>455</v>
      </c>
      <c r="T1581" s="27" t="n">
        <v>46019</v>
      </c>
      <c r="U1581" s="26" t="n">
        <v>2026</v>
      </c>
      <c r="V1581" s="26"/>
    </row>
    <row r="1582" customFormat="false" ht="15" hidden="false" customHeight="true" outlineLevel="0" collapsed="false">
      <c r="A1582" s="29" t="s">
        <v>7036</v>
      </c>
      <c r="B1582" s="29" t="n">
        <v>1578</v>
      </c>
      <c r="C1582" s="29" t="s">
        <v>7037</v>
      </c>
      <c r="D1582" s="29" t="s">
        <v>2343</v>
      </c>
      <c r="E1582" s="29" t="s">
        <v>195</v>
      </c>
      <c r="F1582" s="29" t="s">
        <v>7038</v>
      </c>
      <c r="G1582" s="30" t="n">
        <v>45535</v>
      </c>
      <c r="H1582" s="29" t="s">
        <v>177</v>
      </c>
      <c r="I1582" s="29" t="s">
        <v>6748</v>
      </c>
      <c r="J1582" s="29" t="s">
        <v>166</v>
      </c>
      <c r="K1582" s="31" t="n">
        <v>53.8</v>
      </c>
      <c r="L1582" s="31" t="n">
        <v>16.9</v>
      </c>
      <c r="M1582" s="29" t="s">
        <v>167</v>
      </c>
      <c r="N1582" s="29" t="n">
        <v>28</v>
      </c>
      <c r="O1582" s="29" t="s">
        <v>7039</v>
      </c>
      <c r="P1582" s="29" t="s">
        <v>7040</v>
      </c>
      <c r="Q1582" s="29" t="s">
        <v>232</v>
      </c>
      <c r="R1582" s="29" t="s">
        <v>183</v>
      </c>
      <c r="S1582" s="29" t="s">
        <v>233</v>
      </c>
      <c r="T1582" s="30" t="n">
        <v>46006</v>
      </c>
      <c r="U1582" s="29" t="n">
        <v>2026</v>
      </c>
      <c r="V1582" s="29"/>
    </row>
    <row r="1583" customFormat="false" ht="15" hidden="false" customHeight="true" outlineLevel="0" collapsed="false">
      <c r="A1583" s="26" t="s">
        <v>7041</v>
      </c>
      <c r="B1583" s="26" t="n">
        <v>1579</v>
      </c>
      <c r="C1583" s="26" t="s">
        <v>3915</v>
      </c>
      <c r="D1583" s="26" t="s">
        <v>464</v>
      </c>
      <c r="E1583" s="26" t="s">
        <v>188</v>
      </c>
      <c r="F1583" s="26"/>
      <c r="G1583" s="27" t="n">
        <v>45537</v>
      </c>
      <c r="H1583" s="26" t="s">
        <v>177</v>
      </c>
      <c r="I1583" s="26" t="s">
        <v>2407</v>
      </c>
      <c r="J1583" s="26" t="s">
        <v>208</v>
      </c>
      <c r="K1583" s="28" t="n">
        <v>25.3</v>
      </c>
      <c r="L1583" s="28" t="n">
        <v>8.6</v>
      </c>
      <c r="M1583" s="26" t="s">
        <v>167</v>
      </c>
      <c r="N1583" s="26" t="n">
        <v>45</v>
      </c>
      <c r="O1583" s="26" t="s">
        <v>7042</v>
      </c>
      <c r="P1583" s="26"/>
      <c r="Q1583" s="26" t="s">
        <v>182</v>
      </c>
      <c r="R1583" s="26" t="s">
        <v>183</v>
      </c>
      <c r="S1583" s="26" t="s">
        <v>184</v>
      </c>
      <c r="T1583" s="27" t="n">
        <v>46002</v>
      </c>
      <c r="U1583" s="26" t="n">
        <v>2026</v>
      </c>
      <c r="V1583" s="26"/>
    </row>
    <row r="1584" customFormat="false" ht="15" hidden="false" customHeight="true" outlineLevel="0" collapsed="false">
      <c r="A1584" s="29" t="s">
        <v>7043</v>
      </c>
      <c r="B1584" s="29" t="n">
        <v>1580</v>
      </c>
      <c r="C1584" s="29" t="s">
        <v>1737</v>
      </c>
      <c r="D1584" s="29" t="s">
        <v>1385</v>
      </c>
      <c r="E1584" s="29" t="s">
        <v>195</v>
      </c>
      <c r="F1584" s="29" t="s">
        <v>7044</v>
      </c>
      <c r="G1584" s="30" t="n">
        <v>45538</v>
      </c>
      <c r="H1584" s="29" t="s">
        <v>295</v>
      </c>
      <c r="I1584" s="29" t="s">
        <v>1977</v>
      </c>
      <c r="J1584" s="29" t="s">
        <v>208</v>
      </c>
      <c r="K1584" s="31" t="n">
        <v>27.8</v>
      </c>
      <c r="L1584" s="31" t="n">
        <v>8.6</v>
      </c>
      <c r="M1584" s="29" t="s">
        <v>314</v>
      </c>
      <c r="N1584" s="29" t="n">
        <v>28</v>
      </c>
      <c r="O1584" s="29" t="s">
        <v>3234</v>
      </c>
      <c r="P1584" s="29" t="s">
        <v>7045</v>
      </c>
      <c r="Q1584" s="29" t="s">
        <v>212</v>
      </c>
      <c r="R1584" s="29" t="s">
        <v>171</v>
      </c>
      <c r="S1584" s="29" t="s">
        <v>213</v>
      </c>
      <c r="T1584" s="30" t="n">
        <v>46008</v>
      </c>
      <c r="U1584" s="29" t="n">
        <v>2026</v>
      </c>
      <c r="V1584" s="29"/>
    </row>
    <row r="1585" customFormat="false" ht="15" hidden="false" customHeight="true" outlineLevel="0" collapsed="false">
      <c r="A1585" s="26" t="s">
        <v>7046</v>
      </c>
      <c r="B1585" s="26" t="n">
        <v>1581</v>
      </c>
      <c r="C1585" s="26" t="s">
        <v>477</v>
      </c>
      <c r="D1585" s="26" t="s">
        <v>6026</v>
      </c>
      <c r="E1585" s="26" t="s">
        <v>188</v>
      </c>
      <c r="F1585" s="26"/>
      <c r="G1585" s="27" t="n">
        <v>45538</v>
      </c>
      <c r="H1585" s="26" t="s">
        <v>177</v>
      </c>
      <c r="I1585" s="26" t="s">
        <v>3781</v>
      </c>
      <c r="J1585" s="26" t="s">
        <v>208</v>
      </c>
      <c r="K1585" s="28" t="n">
        <v>37.9</v>
      </c>
      <c r="L1585" s="28" t="n">
        <v>13</v>
      </c>
      <c r="M1585" s="26" t="s">
        <v>209</v>
      </c>
      <c r="N1585" s="26" t="n">
        <v>50</v>
      </c>
      <c r="O1585" s="26" t="s">
        <v>7047</v>
      </c>
      <c r="P1585" s="26" t="s">
        <v>7048</v>
      </c>
      <c r="Q1585" s="26" t="s">
        <v>330</v>
      </c>
      <c r="R1585" s="26" t="s">
        <v>171</v>
      </c>
      <c r="S1585" s="26" t="s">
        <v>331</v>
      </c>
      <c r="T1585" s="27" t="n">
        <v>46016</v>
      </c>
      <c r="U1585" s="26" t="n">
        <v>2026</v>
      </c>
      <c r="V1585" s="26"/>
    </row>
    <row r="1586" customFormat="false" ht="15" hidden="false" customHeight="true" outlineLevel="0" collapsed="false">
      <c r="A1586" s="29" t="s">
        <v>7049</v>
      </c>
      <c r="B1586" s="29" t="n">
        <v>1582</v>
      </c>
      <c r="C1586" s="29" t="s">
        <v>994</v>
      </c>
      <c r="D1586" s="29" t="s">
        <v>2826</v>
      </c>
      <c r="E1586" s="29" t="s">
        <v>311</v>
      </c>
      <c r="F1586" s="29" t="s">
        <v>7050</v>
      </c>
      <c r="G1586" s="30" t="n">
        <v>45539</v>
      </c>
      <c r="H1586" s="29" t="s">
        <v>177</v>
      </c>
      <c r="I1586" s="29" t="s">
        <v>1733</v>
      </c>
      <c r="J1586" s="29" t="s">
        <v>383</v>
      </c>
      <c r="K1586" s="31" t="n">
        <v>25.8</v>
      </c>
      <c r="L1586" s="31" t="n">
        <v>8.6</v>
      </c>
      <c r="M1586" s="29" t="s">
        <v>276</v>
      </c>
      <c r="N1586" s="29" t="n">
        <v>32</v>
      </c>
      <c r="O1586" s="29" t="s">
        <v>7051</v>
      </c>
      <c r="P1586" s="29" t="s">
        <v>7052</v>
      </c>
      <c r="Q1586" s="29" t="s">
        <v>338</v>
      </c>
      <c r="R1586" s="29" t="s">
        <v>171</v>
      </c>
      <c r="S1586" s="29" t="s">
        <v>339</v>
      </c>
      <c r="T1586" s="30" t="n">
        <v>46009</v>
      </c>
      <c r="U1586" s="29" t="n">
        <v>2026</v>
      </c>
      <c r="V1586" s="29"/>
    </row>
    <row r="1587" customFormat="false" ht="15" hidden="false" customHeight="true" outlineLevel="0" collapsed="false">
      <c r="A1587" s="26" t="s">
        <v>7053</v>
      </c>
      <c r="B1587" s="26" t="n">
        <v>1583</v>
      </c>
      <c r="C1587" s="26" t="s">
        <v>286</v>
      </c>
      <c r="D1587" s="26" t="s">
        <v>2967</v>
      </c>
      <c r="E1587" s="26" t="s">
        <v>206</v>
      </c>
      <c r="F1587" s="26"/>
      <c r="G1587" s="27" t="n">
        <v>45539</v>
      </c>
      <c r="H1587" s="26" t="s">
        <v>164</v>
      </c>
      <c r="I1587" s="26" t="s">
        <v>783</v>
      </c>
      <c r="J1587" s="26" t="s">
        <v>166</v>
      </c>
      <c r="K1587" s="28" t="n">
        <v>42.2</v>
      </c>
      <c r="L1587" s="28" t="n">
        <v>12.2</v>
      </c>
      <c r="M1587" s="26" t="s">
        <v>179</v>
      </c>
      <c r="N1587" s="26" t="n">
        <v>24</v>
      </c>
      <c r="O1587" s="26" t="s">
        <v>7054</v>
      </c>
      <c r="P1587" s="26" t="s">
        <v>7055</v>
      </c>
      <c r="Q1587" s="26" t="s">
        <v>182</v>
      </c>
      <c r="R1587" s="26" t="s">
        <v>183</v>
      </c>
      <c r="S1587" s="26" t="s">
        <v>184</v>
      </c>
      <c r="T1587" s="26"/>
      <c r="U1587" s="26" t="n">
        <v>2023</v>
      </c>
      <c r="V1587" s="26"/>
    </row>
    <row r="1588" customFormat="false" ht="15" hidden="false" customHeight="true" outlineLevel="0" collapsed="false">
      <c r="A1588" s="29" t="s">
        <v>7056</v>
      </c>
      <c r="B1588" s="29" t="n">
        <v>1584</v>
      </c>
      <c r="C1588" s="29" t="s">
        <v>543</v>
      </c>
      <c r="D1588" s="29" t="s">
        <v>4896</v>
      </c>
      <c r="E1588" s="29" t="s">
        <v>245</v>
      </c>
      <c r="F1588" s="29" t="s">
        <v>3510</v>
      </c>
      <c r="G1588" s="30" t="n">
        <v>45540</v>
      </c>
      <c r="H1588" s="29" t="s">
        <v>177</v>
      </c>
      <c r="I1588" s="29" t="s">
        <v>737</v>
      </c>
      <c r="J1588" s="29" t="s">
        <v>166</v>
      </c>
      <c r="K1588" s="31" t="n">
        <v>61.3</v>
      </c>
      <c r="L1588" s="31" t="n">
        <v>19.6</v>
      </c>
      <c r="M1588" s="29" t="s">
        <v>179</v>
      </c>
      <c r="N1588" s="29" t="n">
        <v>36</v>
      </c>
      <c r="O1588" s="29" t="s">
        <v>7057</v>
      </c>
      <c r="P1588" s="29" t="s">
        <v>7058</v>
      </c>
      <c r="Q1588" s="29" t="s">
        <v>262</v>
      </c>
      <c r="R1588" s="29" t="s">
        <v>171</v>
      </c>
      <c r="S1588" s="29" t="s">
        <v>263</v>
      </c>
      <c r="T1588" s="30" t="n">
        <v>46006</v>
      </c>
      <c r="U1588" s="29" t="n">
        <v>2026</v>
      </c>
      <c r="V1588" s="29"/>
    </row>
    <row r="1589" customFormat="false" ht="15" hidden="false" customHeight="true" outlineLevel="0" collapsed="false">
      <c r="A1589" s="26" t="s">
        <v>7059</v>
      </c>
      <c r="B1589" s="26" t="n">
        <v>1585</v>
      </c>
      <c r="C1589" s="26" t="s">
        <v>215</v>
      </c>
      <c r="D1589" s="26" t="s">
        <v>2259</v>
      </c>
      <c r="E1589" s="26" t="s">
        <v>188</v>
      </c>
      <c r="F1589" s="26"/>
      <c r="G1589" s="27" t="n">
        <v>45540</v>
      </c>
      <c r="H1589" s="26" t="s">
        <v>177</v>
      </c>
      <c r="I1589" s="26" t="s">
        <v>2904</v>
      </c>
      <c r="J1589" s="26" t="s">
        <v>322</v>
      </c>
      <c r="K1589" s="28" t="n">
        <v>28</v>
      </c>
      <c r="L1589" s="28" t="n">
        <v>8.8</v>
      </c>
      <c r="M1589" s="26" t="s">
        <v>167</v>
      </c>
      <c r="N1589" s="26" t="n">
        <v>40</v>
      </c>
      <c r="O1589" s="26" t="s">
        <v>7060</v>
      </c>
      <c r="P1589" s="26" t="s">
        <v>7061</v>
      </c>
      <c r="Q1589" s="26" t="s">
        <v>170</v>
      </c>
      <c r="R1589" s="26" t="s">
        <v>171</v>
      </c>
      <c r="S1589" s="26" t="s">
        <v>172</v>
      </c>
      <c r="T1589" s="27" t="n">
        <v>45992</v>
      </c>
      <c r="U1589" s="26" t="n">
        <v>2026</v>
      </c>
      <c r="V1589" s="26"/>
    </row>
    <row r="1590" customFormat="false" ht="15" hidden="false" customHeight="true" outlineLevel="0" collapsed="false">
      <c r="A1590" s="29" t="s">
        <v>7062</v>
      </c>
      <c r="B1590" s="29" t="n">
        <v>1586</v>
      </c>
      <c r="C1590" s="29" t="s">
        <v>7063</v>
      </c>
      <c r="D1590" s="29" t="s">
        <v>1089</v>
      </c>
      <c r="E1590" s="29" t="s">
        <v>188</v>
      </c>
      <c r="F1590" s="29"/>
      <c r="G1590" s="30" t="n">
        <v>45540</v>
      </c>
      <c r="H1590" s="29" t="s">
        <v>177</v>
      </c>
      <c r="I1590" s="29" t="s">
        <v>4257</v>
      </c>
      <c r="J1590" s="29" t="s">
        <v>218</v>
      </c>
      <c r="K1590" s="31" t="n">
        <v>46.9</v>
      </c>
      <c r="L1590" s="31" t="n">
        <v>15.4</v>
      </c>
      <c r="M1590" s="29" t="s">
        <v>199</v>
      </c>
      <c r="N1590" s="29" t="n">
        <v>40</v>
      </c>
      <c r="O1590" s="29" t="s">
        <v>7064</v>
      </c>
      <c r="P1590" s="29" t="s">
        <v>7065</v>
      </c>
      <c r="Q1590" s="29" t="s">
        <v>202</v>
      </c>
      <c r="R1590" s="29" t="s">
        <v>171</v>
      </c>
      <c r="S1590" s="29" t="s">
        <v>203</v>
      </c>
      <c r="T1590" s="30" t="n">
        <v>46009</v>
      </c>
      <c r="U1590" s="29" t="n">
        <v>2026</v>
      </c>
      <c r="V1590" s="29"/>
    </row>
    <row r="1591" customFormat="false" ht="15" hidden="false" customHeight="true" outlineLevel="0" collapsed="false">
      <c r="A1591" s="26" t="s">
        <v>7066</v>
      </c>
      <c r="B1591" s="26" t="n">
        <v>1587</v>
      </c>
      <c r="C1591" s="26" t="s">
        <v>7067</v>
      </c>
      <c r="D1591" s="26" t="s">
        <v>3051</v>
      </c>
      <c r="E1591" s="26" t="s">
        <v>188</v>
      </c>
      <c r="F1591" s="26"/>
      <c r="G1591" s="27" t="n">
        <v>45540</v>
      </c>
      <c r="H1591" s="26" t="s">
        <v>177</v>
      </c>
      <c r="I1591" s="26" t="s">
        <v>777</v>
      </c>
      <c r="J1591" s="26" t="s">
        <v>208</v>
      </c>
      <c r="K1591" s="28" t="n">
        <v>35</v>
      </c>
      <c r="L1591" s="28" t="n">
        <v>11.5</v>
      </c>
      <c r="M1591" s="26" t="s">
        <v>167</v>
      </c>
      <c r="N1591" s="26" t="n">
        <v>45</v>
      </c>
      <c r="O1591" s="26" t="s">
        <v>7068</v>
      </c>
      <c r="P1591" s="26" t="s">
        <v>7069</v>
      </c>
      <c r="Q1591" s="26" t="s">
        <v>252</v>
      </c>
      <c r="R1591" s="26" t="s">
        <v>171</v>
      </c>
      <c r="S1591" s="26" t="s">
        <v>253</v>
      </c>
      <c r="T1591" s="27" t="n">
        <v>45993</v>
      </c>
      <c r="U1591" s="26" t="n">
        <v>2026</v>
      </c>
      <c r="V1591" s="26"/>
    </row>
    <row r="1592" customFormat="false" ht="15" hidden="false" customHeight="true" outlineLevel="0" collapsed="false">
      <c r="A1592" s="29" t="s">
        <v>7070</v>
      </c>
      <c r="B1592" s="29" t="n">
        <v>1588</v>
      </c>
      <c r="C1592" s="29" t="s">
        <v>1801</v>
      </c>
      <c r="D1592" s="29" t="s">
        <v>449</v>
      </c>
      <c r="E1592" s="29" t="s">
        <v>188</v>
      </c>
      <c r="F1592" s="29"/>
      <c r="G1592" s="30" t="n">
        <v>45540</v>
      </c>
      <c r="H1592" s="29" t="s">
        <v>177</v>
      </c>
      <c r="I1592" s="29" t="s">
        <v>545</v>
      </c>
      <c r="J1592" s="29" t="s">
        <v>218</v>
      </c>
      <c r="K1592" s="31" t="n">
        <v>50</v>
      </c>
      <c r="L1592" s="31" t="n">
        <v>17</v>
      </c>
      <c r="M1592" s="29" t="s">
        <v>314</v>
      </c>
      <c r="N1592" s="29" t="n">
        <v>50</v>
      </c>
      <c r="O1592" s="29" t="s">
        <v>7071</v>
      </c>
      <c r="P1592" s="29" t="s">
        <v>7072</v>
      </c>
      <c r="Q1592" s="29" t="s">
        <v>262</v>
      </c>
      <c r="R1592" s="29" t="s">
        <v>171</v>
      </c>
      <c r="S1592" s="29" t="s">
        <v>263</v>
      </c>
      <c r="T1592" s="30" t="n">
        <v>45998</v>
      </c>
      <c r="U1592" s="29" t="n">
        <v>2026</v>
      </c>
      <c r="V1592" s="29"/>
    </row>
    <row r="1593" customFormat="false" ht="15" hidden="false" customHeight="true" outlineLevel="0" collapsed="false">
      <c r="A1593" s="26" t="s">
        <v>7073</v>
      </c>
      <c r="B1593" s="26" t="n">
        <v>1589</v>
      </c>
      <c r="C1593" s="26" t="s">
        <v>286</v>
      </c>
      <c r="D1593" s="26" t="s">
        <v>7074</v>
      </c>
      <c r="E1593" s="26" t="s">
        <v>226</v>
      </c>
      <c r="F1593" s="26" t="s">
        <v>2110</v>
      </c>
      <c r="G1593" s="27" t="n">
        <v>45541</v>
      </c>
      <c r="H1593" s="26" t="s">
        <v>177</v>
      </c>
      <c r="I1593" s="26" t="s">
        <v>401</v>
      </c>
      <c r="J1593" s="26" t="s">
        <v>198</v>
      </c>
      <c r="K1593" s="28" t="n">
        <v>23.7</v>
      </c>
      <c r="L1593" s="28" t="n">
        <v>7.5</v>
      </c>
      <c r="M1593" s="26" t="s">
        <v>179</v>
      </c>
      <c r="N1593" s="26" t="n">
        <v>40</v>
      </c>
      <c r="O1593" s="26" t="s">
        <v>7075</v>
      </c>
      <c r="P1593" s="26" t="s">
        <v>7076</v>
      </c>
      <c r="Q1593" s="26" t="s">
        <v>299</v>
      </c>
      <c r="R1593" s="26" t="s">
        <v>171</v>
      </c>
      <c r="S1593" s="26" t="s">
        <v>300</v>
      </c>
      <c r="T1593" s="27" t="n">
        <v>46006</v>
      </c>
      <c r="U1593" s="26" t="n">
        <v>2026</v>
      </c>
      <c r="V1593" s="26"/>
    </row>
    <row r="1594" customFormat="false" ht="15" hidden="false" customHeight="true" outlineLevel="0" collapsed="false">
      <c r="A1594" s="29" t="s">
        <v>7077</v>
      </c>
      <c r="B1594" s="29" t="n">
        <v>1590</v>
      </c>
      <c r="C1594" s="29" t="s">
        <v>648</v>
      </c>
      <c r="D1594" s="29" t="s">
        <v>236</v>
      </c>
      <c r="E1594" s="29" t="s">
        <v>206</v>
      </c>
      <c r="F1594" s="29"/>
      <c r="G1594" s="30" t="n">
        <v>45541</v>
      </c>
      <c r="H1594" s="29" t="s">
        <v>177</v>
      </c>
      <c r="I1594" s="29" t="s">
        <v>2781</v>
      </c>
      <c r="J1594" s="29" t="s">
        <v>248</v>
      </c>
      <c r="K1594" s="31" t="n">
        <v>41.5</v>
      </c>
      <c r="L1594" s="31" t="n">
        <v>14</v>
      </c>
      <c r="M1594" s="29" t="s">
        <v>179</v>
      </c>
      <c r="N1594" s="29" t="n">
        <v>40</v>
      </c>
      <c r="O1594" s="29" t="s">
        <v>7078</v>
      </c>
      <c r="P1594" s="29" t="s">
        <v>7079</v>
      </c>
      <c r="Q1594" s="29" t="s">
        <v>170</v>
      </c>
      <c r="R1594" s="29" t="s">
        <v>171</v>
      </c>
      <c r="S1594" s="29" t="s">
        <v>172</v>
      </c>
      <c r="T1594" s="30" t="n">
        <v>46013</v>
      </c>
      <c r="U1594" s="29" t="n">
        <v>2026</v>
      </c>
      <c r="V1594" s="29"/>
    </row>
    <row r="1595" customFormat="false" ht="15" hidden="false" customHeight="true" outlineLevel="0" collapsed="false">
      <c r="A1595" s="26" t="s">
        <v>7080</v>
      </c>
      <c r="B1595" s="26" t="n">
        <v>1591</v>
      </c>
      <c r="C1595" s="26" t="s">
        <v>982</v>
      </c>
      <c r="D1595" s="26" t="s">
        <v>2551</v>
      </c>
      <c r="E1595" s="26" t="s">
        <v>188</v>
      </c>
      <c r="F1595" s="26"/>
      <c r="G1595" s="27" t="n">
        <v>45541</v>
      </c>
      <c r="H1595" s="26" t="s">
        <v>177</v>
      </c>
      <c r="I1595" s="26" t="s">
        <v>2217</v>
      </c>
      <c r="J1595" s="26" t="s">
        <v>270</v>
      </c>
      <c r="K1595" s="28" t="n">
        <v>26.7</v>
      </c>
      <c r="L1595" s="28" t="n">
        <v>9.5</v>
      </c>
      <c r="M1595" s="26" t="s">
        <v>179</v>
      </c>
      <c r="N1595" s="26" t="n">
        <v>28</v>
      </c>
      <c r="O1595" s="26" t="s">
        <v>7081</v>
      </c>
      <c r="P1595" s="26" t="s">
        <v>7082</v>
      </c>
      <c r="Q1595" s="26" t="s">
        <v>232</v>
      </c>
      <c r="R1595" s="26" t="s">
        <v>183</v>
      </c>
      <c r="S1595" s="26" t="s">
        <v>233</v>
      </c>
      <c r="T1595" s="27" t="n">
        <v>46015</v>
      </c>
      <c r="U1595" s="26" t="n">
        <v>2026</v>
      </c>
      <c r="V1595" s="26"/>
    </row>
    <row r="1596" customFormat="false" ht="15" hidden="false" customHeight="true" outlineLevel="0" collapsed="false">
      <c r="A1596" s="29" t="s">
        <v>7083</v>
      </c>
      <c r="B1596" s="29" t="n">
        <v>1592</v>
      </c>
      <c r="C1596" s="29" t="s">
        <v>967</v>
      </c>
      <c r="D1596" s="29" t="s">
        <v>1543</v>
      </c>
      <c r="E1596" s="29" t="s">
        <v>206</v>
      </c>
      <c r="F1596" s="29"/>
      <c r="G1596" s="30" t="n">
        <v>45542</v>
      </c>
      <c r="H1596" s="29" t="s">
        <v>177</v>
      </c>
      <c r="I1596" s="29" t="s">
        <v>3199</v>
      </c>
      <c r="J1596" s="29" t="s">
        <v>166</v>
      </c>
      <c r="K1596" s="31" t="n">
        <v>21.8</v>
      </c>
      <c r="L1596" s="31" t="n">
        <v>7</v>
      </c>
      <c r="M1596" s="29" t="s">
        <v>249</v>
      </c>
      <c r="N1596" s="29" t="n">
        <v>50</v>
      </c>
      <c r="O1596" s="29" t="s">
        <v>7084</v>
      </c>
      <c r="P1596" s="29" t="s">
        <v>7085</v>
      </c>
      <c r="Q1596" s="29" t="s">
        <v>299</v>
      </c>
      <c r="R1596" s="29" t="s">
        <v>171</v>
      </c>
      <c r="S1596" s="29" t="s">
        <v>300</v>
      </c>
      <c r="T1596" s="30" t="n">
        <v>46006</v>
      </c>
      <c r="U1596" s="29" t="n">
        <v>2026</v>
      </c>
      <c r="V1596" s="29"/>
    </row>
    <row r="1597" customFormat="false" ht="15" hidden="false" customHeight="true" outlineLevel="0" collapsed="false">
      <c r="A1597" s="26" t="s">
        <v>7086</v>
      </c>
      <c r="B1597" s="26" t="n">
        <v>1593</v>
      </c>
      <c r="C1597" s="26" t="s">
        <v>2638</v>
      </c>
      <c r="D1597" s="26" t="s">
        <v>362</v>
      </c>
      <c r="E1597" s="26" t="s">
        <v>267</v>
      </c>
      <c r="F1597" s="26" t="s">
        <v>7087</v>
      </c>
      <c r="G1597" s="27" t="n">
        <v>45542</v>
      </c>
      <c r="H1597" s="26" t="s">
        <v>177</v>
      </c>
      <c r="I1597" s="26" t="s">
        <v>606</v>
      </c>
      <c r="J1597" s="26" t="s">
        <v>322</v>
      </c>
      <c r="K1597" s="28" t="n">
        <v>53.4</v>
      </c>
      <c r="L1597" s="28" t="n">
        <v>16.2</v>
      </c>
      <c r="M1597" s="26" t="s">
        <v>209</v>
      </c>
      <c r="N1597" s="26" t="n">
        <v>40</v>
      </c>
      <c r="O1597" s="26" t="s">
        <v>7088</v>
      </c>
      <c r="P1597" s="26" t="s">
        <v>7089</v>
      </c>
      <c r="Q1597" s="26" t="s">
        <v>330</v>
      </c>
      <c r="R1597" s="26" t="s">
        <v>171</v>
      </c>
      <c r="S1597" s="26" t="s">
        <v>331</v>
      </c>
      <c r="T1597" s="27" t="n">
        <v>46002</v>
      </c>
      <c r="U1597" s="26" t="n">
        <v>2026</v>
      </c>
      <c r="V1597" s="26"/>
    </row>
    <row r="1598" customFormat="false" ht="15" hidden="false" customHeight="true" outlineLevel="0" collapsed="false">
      <c r="A1598" s="29" t="s">
        <v>7090</v>
      </c>
      <c r="B1598" s="29" t="n">
        <v>1594</v>
      </c>
      <c r="C1598" s="29" t="s">
        <v>286</v>
      </c>
      <c r="D1598" s="29" t="s">
        <v>611</v>
      </c>
      <c r="E1598" s="29" t="s">
        <v>162</v>
      </c>
      <c r="F1598" s="29" t="s">
        <v>2110</v>
      </c>
      <c r="G1598" s="30" t="n">
        <v>45542</v>
      </c>
      <c r="H1598" s="29" t="s">
        <v>177</v>
      </c>
      <c r="I1598" s="29" t="s">
        <v>1343</v>
      </c>
      <c r="J1598" s="29" t="s">
        <v>229</v>
      </c>
      <c r="K1598" s="31" t="n">
        <v>33.6</v>
      </c>
      <c r="L1598" s="31" t="n">
        <v>10</v>
      </c>
      <c r="M1598" s="29" t="s">
        <v>179</v>
      </c>
      <c r="N1598" s="29" t="n">
        <v>32</v>
      </c>
      <c r="O1598" s="29" t="s">
        <v>7091</v>
      </c>
      <c r="P1598" s="29" t="s">
        <v>7092</v>
      </c>
      <c r="Q1598" s="29" t="s">
        <v>330</v>
      </c>
      <c r="R1598" s="29" t="s">
        <v>171</v>
      </c>
      <c r="S1598" s="29" t="s">
        <v>331</v>
      </c>
      <c r="T1598" s="30" t="n">
        <v>46008</v>
      </c>
      <c r="U1598" s="29" t="n">
        <v>2026</v>
      </c>
      <c r="V1598" s="29"/>
    </row>
    <row r="1599" customFormat="false" ht="15" hidden="false" customHeight="true" outlineLevel="0" collapsed="false">
      <c r="A1599" s="26" t="s">
        <v>7093</v>
      </c>
      <c r="B1599" s="26" t="n">
        <v>1595</v>
      </c>
      <c r="C1599" s="26" t="s">
        <v>6432</v>
      </c>
      <c r="D1599" s="26" t="s">
        <v>742</v>
      </c>
      <c r="E1599" s="26" t="s">
        <v>188</v>
      </c>
      <c r="F1599" s="26"/>
      <c r="G1599" s="27" t="n">
        <v>45542</v>
      </c>
      <c r="H1599" s="26" t="s">
        <v>177</v>
      </c>
      <c r="I1599" s="26" t="s">
        <v>2126</v>
      </c>
      <c r="J1599" s="26" t="s">
        <v>198</v>
      </c>
      <c r="K1599" s="28" t="n">
        <v>58.3</v>
      </c>
      <c r="L1599" s="28" t="n">
        <v>17.3</v>
      </c>
      <c r="M1599" s="26" t="s">
        <v>179</v>
      </c>
      <c r="N1599" s="26" t="n">
        <v>45</v>
      </c>
      <c r="O1599" s="26" t="s">
        <v>7094</v>
      </c>
      <c r="P1599" s="26" t="s">
        <v>7095</v>
      </c>
      <c r="Q1599" s="26" t="s">
        <v>170</v>
      </c>
      <c r="R1599" s="26" t="s">
        <v>171</v>
      </c>
      <c r="S1599" s="26" t="s">
        <v>172</v>
      </c>
      <c r="T1599" s="27" t="n">
        <v>46016</v>
      </c>
      <c r="U1599" s="26" t="n">
        <v>2026</v>
      </c>
      <c r="V1599" s="26"/>
    </row>
    <row r="1600" customFormat="false" ht="15" hidden="false" customHeight="true" outlineLevel="0" collapsed="false">
      <c r="A1600" s="29" t="s">
        <v>7096</v>
      </c>
      <c r="B1600" s="29" t="n">
        <v>1596</v>
      </c>
      <c r="C1600" s="29" t="s">
        <v>333</v>
      </c>
      <c r="D1600" s="29" t="s">
        <v>922</v>
      </c>
      <c r="E1600" s="29" t="s">
        <v>162</v>
      </c>
      <c r="F1600" s="29" t="s">
        <v>4135</v>
      </c>
      <c r="G1600" s="30" t="n">
        <v>45542</v>
      </c>
      <c r="H1600" s="29" t="s">
        <v>177</v>
      </c>
      <c r="I1600" s="29" t="s">
        <v>7097</v>
      </c>
      <c r="J1600" s="29" t="s">
        <v>383</v>
      </c>
      <c r="K1600" s="31" t="n">
        <v>59.1</v>
      </c>
      <c r="L1600" s="31" t="n">
        <v>17.4</v>
      </c>
      <c r="M1600" s="29" t="s">
        <v>199</v>
      </c>
      <c r="N1600" s="29" t="n">
        <v>36</v>
      </c>
      <c r="O1600" s="29" t="s">
        <v>7098</v>
      </c>
      <c r="P1600" s="29" t="s">
        <v>7099</v>
      </c>
      <c r="Q1600" s="29" t="s">
        <v>338</v>
      </c>
      <c r="R1600" s="29" t="s">
        <v>171</v>
      </c>
      <c r="S1600" s="29" t="s">
        <v>339</v>
      </c>
      <c r="T1600" s="30" t="n">
        <v>46002</v>
      </c>
      <c r="U1600" s="29" t="n">
        <v>2026</v>
      </c>
      <c r="V1600" s="29"/>
    </row>
    <row r="1601" customFormat="false" ht="15" hidden="false" customHeight="true" outlineLevel="0" collapsed="false">
      <c r="A1601" s="26" t="s">
        <v>7100</v>
      </c>
      <c r="B1601" s="26" t="n">
        <v>1597</v>
      </c>
      <c r="C1601" s="26" t="s">
        <v>2258</v>
      </c>
      <c r="D1601" s="26" t="s">
        <v>582</v>
      </c>
      <c r="E1601" s="26" t="s">
        <v>188</v>
      </c>
      <c r="F1601" s="26"/>
      <c r="G1601" s="27" t="n">
        <v>45542</v>
      </c>
      <c r="H1601" s="26" t="s">
        <v>177</v>
      </c>
      <c r="I1601" s="26" t="s">
        <v>3430</v>
      </c>
      <c r="J1601" s="26" t="s">
        <v>270</v>
      </c>
      <c r="K1601" s="28" t="n">
        <v>58.7</v>
      </c>
      <c r="L1601" s="28" t="n">
        <v>20.9</v>
      </c>
      <c r="M1601" s="26" t="s">
        <v>209</v>
      </c>
      <c r="N1601" s="26" t="n">
        <v>28</v>
      </c>
      <c r="O1601" s="26" t="s">
        <v>7101</v>
      </c>
      <c r="P1601" s="26" t="s">
        <v>7102</v>
      </c>
      <c r="Q1601" s="26" t="s">
        <v>454</v>
      </c>
      <c r="R1601" s="26" t="s">
        <v>171</v>
      </c>
      <c r="S1601" s="26" t="s">
        <v>455</v>
      </c>
      <c r="T1601" s="27" t="n">
        <v>46017</v>
      </c>
      <c r="U1601" s="26" t="n">
        <v>2026</v>
      </c>
      <c r="V1601" s="26"/>
    </row>
    <row r="1602" customFormat="false" ht="15" hidden="false" customHeight="true" outlineLevel="0" collapsed="false">
      <c r="A1602" s="29" t="s">
        <v>7103</v>
      </c>
      <c r="B1602" s="29" t="n">
        <v>1598</v>
      </c>
      <c r="C1602" s="29" t="s">
        <v>7104</v>
      </c>
      <c r="D1602" s="29" t="s">
        <v>1749</v>
      </c>
      <c r="E1602" s="29" t="s">
        <v>245</v>
      </c>
      <c r="F1602" s="29" t="s">
        <v>7105</v>
      </c>
      <c r="G1602" s="30" t="n">
        <v>45542</v>
      </c>
      <c r="H1602" s="29" t="s">
        <v>177</v>
      </c>
      <c r="I1602" s="29" t="s">
        <v>1775</v>
      </c>
      <c r="J1602" s="29" t="s">
        <v>383</v>
      </c>
      <c r="K1602" s="31" t="n">
        <v>29.2</v>
      </c>
      <c r="L1602" s="31" t="n">
        <v>10.3</v>
      </c>
      <c r="M1602" s="29" t="s">
        <v>167</v>
      </c>
      <c r="N1602" s="29" t="n">
        <v>50</v>
      </c>
      <c r="O1602" s="29" t="s">
        <v>7106</v>
      </c>
      <c r="P1602" s="29" t="s">
        <v>7107</v>
      </c>
      <c r="Q1602" s="29" t="s">
        <v>182</v>
      </c>
      <c r="R1602" s="29" t="s">
        <v>183</v>
      </c>
      <c r="S1602" s="29" t="s">
        <v>184</v>
      </c>
      <c r="T1602" s="30" t="n">
        <v>45993</v>
      </c>
      <c r="U1602" s="29" t="n">
        <v>2026</v>
      </c>
      <c r="V1602" s="29"/>
    </row>
    <row r="1603" customFormat="false" ht="15" hidden="false" customHeight="true" outlineLevel="0" collapsed="false">
      <c r="A1603" s="26" t="s">
        <v>7108</v>
      </c>
      <c r="B1603" s="26" t="n">
        <v>1599</v>
      </c>
      <c r="C1603" s="26" t="s">
        <v>3709</v>
      </c>
      <c r="D1603" s="26" t="s">
        <v>483</v>
      </c>
      <c r="E1603" s="26" t="s">
        <v>188</v>
      </c>
      <c r="F1603" s="26"/>
      <c r="G1603" s="27" t="n">
        <v>45544</v>
      </c>
      <c r="H1603" s="26" t="s">
        <v>177</v>
      </c>
      <c r="I1603" s="26" t="s">
        <v>6015</v>
      </c>
      <c r="J1603" s="26" t="s">
        <v>322</v>
      </c>
      <c r="K1603" s="28" t="n">
        <v>61.3</v>
      </c>
      <c r="L1603" s="28" t="n">
        <v>17.8</v>
      </c>
      <c r="M1603" s="26" t="s">
        <v>179</v>
      </c>
      <c r="N1603" s="26" t="n">
        <v>28</v>
      </c>
      <c r="O1603" s="26" t="s">
        <v>7109</v>
      </c>
      <c r="P1603" s="26" t="s">
        <v>7110</v>
      </c>
      <c r="Q1603" s="26" t="s">
        <v>221</v>
      </c>
      <c r="R1603" s="26" t="s">
        <v>183</v>
      </c>
      <c r="S1603" s="26" t="s">
        <v>222</v>
      </c>
      <c r="T1603" s="27" t="n">
        <v>46013</v>
      </c>
      <c r="U1603" s="26" t="n">
        <v>2026</v>
      </c>
      <c r="V1603" s="26"/>
    </row>
    <row r="1604" customFormat="false" ht="15" hidden="false" customHeight="true" outlineLevel="0" collapsed="false">
      <c r="A1604" s="29" t="s">
        <v>7111</v>
      </c>
      <c r="B1604" s="29" t="n">
        <v>1600</v>
      </c>
      <c r="C1604" s="29" t="s">
        <v>1748</v>
      </c>
      <c r="D1604" s="29" t="s">
        <v>531</v>
      </c>
      <c r="E1604" s="29" t="s">
        <v>206</v>
      </c>
      <c r="F1604" s="29"/>
      <c r="G1604" s="30" t="n">
        <v>45544</v>
      </c>
      <c r="H1604" s="29" t="s">
        <v>177</v>
      </c>
      <c r="I1604" s="29" t="s">
        <v>4605</v>
      </c>
      <c r="J1604" s="29" t="s">
        <v>166</v>
      </c>
      <c r="K1604" s="31" t="n">
        <v>57.4</v>
      </c>
      <c r="L1604" s="31" t="n">
        <v>18.1</v>
      </c>
      <c r="M1604" s="29" t="s">
        <v>199</v>
      </c>
      <c r="N1604" s="29" t="n">
        <v>24</v>
      </c>
      <c r="O1604" s="29" t="s">
        <v>7112</v>
      </c>
      <c r="P1604" s="29" t="s">
        <v>7113</v>
      </c>
      <c r="Q1604" s="29" t="s">
        <v>299</v>
      </c>
      <c r="R1604" s="29" t="s">
        <v>171</v>
      </c>
      <c r="S1604" s="29" t="s">
        <v>300</v>
      </c>
      <c r="T1604" s="30" t="n">
        <v>46005</v>
      </c>
      <c r="U1604" s="29" t="n">
        <v>2026</v>
      </c>
      <c r="V1604" s="29"/>
    </row>
    <row r="1605" customFormat="false" ht="15" hidden="false" customHeight="true" outlineLevel="0" collapsed="false">
      <c r="A1605" s="26" t="s">
        <v>7114</v>
      </c>
      <c r="B1605" s="26" t="n">
        <v>1601</v>
      </c>
      <c r="C1605" s="26" t="s">
        <v>915</v>
      </c>
      <c r="D1605" s="26" t="s">
        <v>582</v>
      </c>
      <c r="E1605" s="26" t="s">
        <v>206</v>
      </c>
      <c r="F1605" s="26"/>
      <c r="G1605" s="27" t="n">
        <v>45544</v>
      </c>
      <c r="H1605" s="26" t="s">
        <v>177</v>
      </c>
      <c r="I1605" s="26" t="s">
        <v>1510</v>
      </c>
      <c r="J1605" s="26" t="s">
        <v>322</v>
      </c>
      <c r="K1605" s="28" t="n">
        <v>51.7</v>
      </c>
      <c r="L1605" s="28" t="n">
        <v>18.6</v>
      </c>
      <c r="M1605" s="26" t="s">
        <v>167</v>
      </c>
      <c r="N1605" s="26" t="n">
        <v>24</v>
      </c>
      <c r="O1605" s="26" t="s">
        <v>7115</v>
      </c>
      <c r="P1605" s="26" t="s">
        <v>7116</v>
      </c>
      <c r="Q1605" s="26" t="s">
        <v>202</v>
      </c>
      <c r="R1605" s="26" t="s">
        <v>171</v>
      </c>
      <c r="S1605" s="26" t="s">
        <v>203</v>
      </c>
      <c r="T1605" s="27" t="n">
        <v>45999</v>
      </c>
      <c r="U1605" s="26" t="n">
        <v>2026</v>
      </c>
      <c r="V1605" s="26"/>
    </row>
    <row r="1606" customFormat="false" ht="15" hidden="false" customHeight="true" outlineLevel="0" collapsed="false">
      <c r="A1606" s="29" t="s">
        <v>7117</v>
      </c>
      <c r="B1606" s="29" t="n">
        <v>1602</v>
      </c>
      <c r="C1606" s="29" t="s">
        <v>7118</v>
      </c>
      <c r="D1606" s="29" t="s">
        <v>394</v>
      </c>
      <c r="E1606" s="29" t="s">
        <v>206</v>
      </c>
      <c r="F1606" s="29"/>
      <c r="G1606" s="30" t="n">
        <v>45544</v>
      </c>
      <c r="H1606" s="29" t="s">
        <v>177</v>
      </c>
      <c r="I1606" s="29" t="s">
        <v>4240</v>
      </c>
      <c r="J1606" s="29" t="s">
        <v>218</v>
      </c>
      <c r="K1606" s="31" t="n">
        <v>27.7</v>
      </c>
      <c r="L1606" s="31" t="n">
        <v>9.5</v>
      </c>
      <c r="M1606" s="29" t="s">
        <v>314</v>
      </c>
      <c r="N1606" s="29" t="n">
        <v>32</v>
      </c>
      <c r="O1606" s="29" t="s">
        <v>7119</v>
      </c>
      <c r="P1606" s="29" t="s">
        <v>7120</v>
      </c>
      <c r="Q1606" s="29" t="s">
        <v>299</v>
      </c>
      <c r="R1606" s="29" t="s">
        <v>171</v>
      </c>
      <c r="S1606" s="29" t="s">
        <v>300</v>
      </c>
      <c r="T1606" s="30" t="n">
        <v>46004</v>
      </c>
      <c r="U1606" s="29" t="n">
        <v>2026</v>
      </c>
      <c r="V1606" s="29"/>
    </row>
    <row r="1607" customFormat="false" ht="15" hidden="false" customHeight="true" outlineLevel="0" collapsed="false">
      <c r="A1607" s="26" t="s">
        <v>7121</v>
      </c>
      <c r="B1607" s="26" t="n">
        <v>1603</v>
      </c>
      <c r="C1607" s="26" t="s">
        <v>193</v>
      </c>
      <c r="D1607" s="26" t="s">
        <v>2298</v>
      </c>
      <c r="E1607" s="26" t="s">
        <v>267</v>
      </c>
      <c r="F1607" s="26" t="s">
        <v>196</v>
      </c>
      <c r="G1607" s="27" t="n">
        <v>45544</v>
      </c>
      <c r="H1607" s="26" t="s">
        <v>177</v>
      </c>
      <c r="I1607" s="26" t="s">
        <v>1066</v>
      </c>
      <c r="J1607" s="26" t="s">
        <v>166</v>
      </c>
      <c r="K1607" s="28" t="n">
        <v>56.4</v>
      </c>
      <c r="L1607" s="28" t="n">
        <v>16.7</v>
      </c>
      <c r="M1607" s="26" t="s">
        <v>900</v>
      </c>
      <c r="N1607" s="26" t="n">
        <v>50</v>
      </c>
      <c r="O1607" s="26" t="s">
        <v>7122</v>
      </c>
      <c r="P1607" s="26" t="s">
        <v>7123</v>
      </c>
      <c r="Q1607" s="26" t="s">
        <v>330</v>
      </c>
      <c r="R1607" s="26" t="s">
        <v>171</v>
      </c>
      <c r="S1607" s="26" t="s">
        <v>331</v>
      </c>
      <c r="T1607" s="27" t="n">
        <v>46007</v>
      </c>
      <c r="U1607" s="26" t="n">
        <v>2026</v>
      </c>
      <c r="V1607" s="26"/>
    </row>
    <row r="1608" customFormat="false" ht="15" hidden="false" customHeight="true" outlineLevel="0" collapsed="false">
      <c r="A1608" s="29" t="s">
        <v>7124</v>
      </c>
      <c r="B1608" s="29" t="n">
        <v>1604</v>
      </c>
      <c r="C1608" s="29" t="s">
        <v>660</v>
      </c>
      <c r="D1608" s="29" t="s">
        <v>2419</v>
      </c>
      <c r="E1608" s="29" t="s">
        <v>188</v>
      </c>
      <c r="F1608" s="29"/>
      <c r="G1608" s="30" t="n">
        <v>45545</v>
      </c>
      <c r="H1608" s="29" t="s">
        <v>177</v>
      </c>
      <c r="I1608" s="29" t="s">
        <v>2352</v>
      </c>
      <c r="J1608" s="29" t="s">
        <v>383</v>
      </c>
      <c r="K1608" s="31" t="n">
        <v>43.2</v>
      </c>
      <c r="L1608" s="31" t="n">
        <v>12.3</v>
      </c>
      <c r="M1608" s="29" t="s">
        <v>249</v>
      </c>
      <c r="N1608" s="29" t="n">
        <v>36</v>
      </c>
      <c r="O1608" s="29" t="s">
        <v>7125</v>
      </c>
      <c r="P1608" s="29" t="s">
        <v>7126</v>
      </c>
      <c r="Q1608" s="29" t="s">
        <v>461</v>
      </c>
      <c r="R1608" s="29" t="s">
        <v>183</v>
      </c>
      <c r="S1608" s="29" t="s">
        <v>462</v>
      </c>
      <c r="T1608" s="30" t="n">
        <v>46009</v>
      </c>
      <c r="U1608" s="29" t="n">
        <v>2026</v>
      </c>
      <c r="V1608" s="29"/>
    </row>
    <row r="1609" customFormat="false" ht="15" hidden="false" customHeight="true" outlineLevel="0" collapsed="false">
      <c r="A1609" s="26" t="s">
        <v>7127</v>
      </c>
      <c r="B1609" s="26" t="n">
        <v>1605</v>
      </c>
      <c r="C1609" s="26" t="s">
        <v>160</v>
      </c>
      <c r="D1609" s="26" t="s">
        <v>256</v>
      </c>
      <c r="E1609" s="26" t="s">
        <v>188</v>
      </c>
      <c r="F1609" s="26"/>
      <c r="G1609" s="27" t="n">
        <v>45545</v>
      </c>
      <c r="H1609" s="26" t="s">
        <v>177</v>
      </c>
      <c r="I1609" s="26" t="s">
        <v>1411</v>
      </c>
      <c r="J1609" s="26" t="s">
        <v>270</v>
      </c>
      <c r="K1609" s="28" t="n">
        <v>27.2</v>
      </c>
      <c r="L1609" s="28" t="n">
        <v>9.6</v>
      </c>
      <c r="M1609" s="26" t="s">
        <v>209</v>
      </c>
      <c r="N1609" s="26" t="n">
        <v>36</v>
      </c>
      <c r="O1609" s="26" t="s">
        <v>7128</v>
      </c>
      <c r="P1609" s="26" t="s">
        <v>7129</v>
      </c>
      <c r="Q1609" s="26" t="s">
        <v>170</v>
      </c>
      <c r="R1609" s="26" t="s">
        <v>171</v>
      </c>
      <c r="S1609" s="26" t="s">
        <v>172</v>
      </c>
      <c r="T1609" s="27" t="n">
        <v>46013</v>
      </c>
      <c r="U1609" s="26" t="n">
        <v>2026</v>
      </c>
      <c r="V1609" s="26"/>
    </row>
    <row r="1610" customFormat="false" ht="15" hidden="false" customHeight="true" outlineLevel="0" collapsed="false">
      <c r="A1610" s="29" t="s">
        <v>7130</v>
      </c>
      <c r="B1610" s="29" t="n">
        <v>1606</v>
      </c>
      <c r="C1610" s="29" t="s">
        <v>3034</v>
      </c>
      <c r="D1610" s="29" t="s">
        <v>3651</v>
      </c>
      <c r="E1610" s="29" t="s">
        <v>188</v>
      </c>
      <c r="F1610" s="29"/>
      <c r="G1610" s="30" t="n">
        <v>45546</v>
      </c>
      <c r="H1610" s="29" t="s">
        <v>295</v>
      </c>
      <c r="I1610" s="29" t="s">
        <v>2315</v>
      </c>
      <c r="J1610" s="29" t="s">
        <v>383</v>
      </c>
      <c r="K1610" s="31" t="n">
        <v>37.3</v>
      </c>
      <c r="L1610" s="31" t="n">
        <v>10.9</v>
      </c>
      <c r="M1610" s="29" t="s">
        <v>900</v>
      </c>
      <c r="N1610" s="29" t="n">
        <v>28</v>
      </c>
      <c r="O1610" s="29" t="s">
        <v>7131</v>
      </c>
      <c r="P1610" s="29" t="s">
        <v>7132</v>
      </c>
      <c r="Q1610" s="29" t="s">
        <v>461</v>
      </c>
      <c r="R1610" s="29" t="s">
        <v>183</v>
      </c>
      <c r="S1610" s="29" t="s">
        <v>462</v>
      </c>
      <c r="T1610" s="30" t="n">
        <v>46002</v>
      </c>
      <c r="U1610" s="29" t="n">
        <v>2026</v>
      </c>
      <c r="V1610" s="29"/>
    </row>
    <row r="1611" customFormat="false" ht="15" hidden="false" customHeight="true" outlineLevel="0" collapsed="false">
      <c r="A1611" s="26" t="s">
        <v>7133</v>
      </c>
      <c r="B1611" s="26" t="n">
        <v>1607</v>
      </c>
      <c r="C1611" s="26" t="s">
        <v>326</v>
      </c>
      <c r="D1611" s="26" t="s">
        <v>910</v>
      </c>
      <c r="E1611" s="26" t="s">
        <v>188</v>
      </c>
      <c r="F1611" s="26"/>
      <c r="G1611" s="27" t="n">
        <v>45547</v>
      </c>
      <c r="H1611" s="26" t="s">
        <v>177</v>
      </c>
      <c r="I1611" s="26" t="s">
        <v>237</v>
      </c>
      <c r="J1611" s="26" t="s">
        <v>322</v>
      </c>
      <c r="K1611" s="28" t="n">
        <v>30.4</v>
      </c>
      <c r="L1611" s="28" t="n">
        <v>9.8</v>
      </c>
      <c r="M1611" s="26" t="s">
        <v>209</v>
      </c>
      <c r="N1611" s="26" t="n">
        <v>32</v>
      </c>
      <c r="O1611" s="26" t="s">
        <v>7134</v>
      </c>
      <c r="P1611" s="26" t="s">
        <v>7135</v>
      </c>
      <c r="Q1611" s="26" t="s">
        <v>170</v>
      </c>
      <c r="R1611" s="26" t="s">
        <v>171</v>
      </c>
      <c r="S1611" s="26" t="s">
        <v>172</v>
      </c>
      <c r="T1611" s="27" t="n">
        <v>46006</v>
      </c>
      <c r="U1611" s="26" t="n">
        <v>2026</v>
      </c>
      <c r="V1611" s="26"/>
    </row>
    <row r="1612" customFormat="false" ht="15" hidden="false" customHeight="true" outlineLevel="0" collapsed="false">
      <c r="A1612" s="29" t="s">
        <v>7136</v>
      </c>
      <c r="B1612" s="29" t="n">
        <v>1608</v>
      </c>
      <c r="C1612" s="29" t="s">
        <v>1449</v>
      </c>
      <c r="D1612" s="29" t="s">
        <v>677</v>
      </c>
      <c r="E1612" s="29" t="s">
        <v>206</v>
      </c>
      <c r="F1612" s="29"/>
      <c r="G1612" s="30" t="n">
        <v>45547</v>
      </c>
      <c r="H1612" s="29" t="s">
        <v>177</v>
      </c>
      <c r="I1612" s="29" t="s">
        <v>3462</v>
      </c>
      <c r="J1612" s="29" t="s">
        <v>166</v>
      </c>
      <c r="K1612" s="31" t="n">
        <v>51</v>
      </c>
      <c r="L1612" s="31" t="n">
        <v>17.2</v>
      </c>
      <c r="M1612" s="29" t="s">
        <v>209</v>
      </c>
      <c r="N1612" s="29" t="n">
        <v>32</v>
      </c>
      <c r="O1612" s="29" t="s">
        <v>7137</v>
      </c>
      <c r="P1612" s="29" t="s">
        <v>7138</v>
      </c>
      <c r="Q1612" s="29" t="s">
        <v>182</v>
      </c>
      <c r="R1612" s="29" t="s">
        <v>183</v>
      </c>
      <c r="S1612" s="29" t="s">
        <v>184</v>
      </c>
      <c r="T1612" s="30" t="n">
        <v>46016</v>
      </c>
      <c r="U1612" s="29" t="n">
        <v>2026</v>
      </c>
      <c r="V1612" s="29"/>
    </row>
    <row r="1613" customFormat="false" ht="15" hidden="false" customHeight="true" outlineLevel="0" collapsed="false">
      <c r="A1613" s="26" t="s">
        <v>7139</v>
      </c>
      <c r="B1613" s="26" t="n">
        <v>1609</v>
      </c>
      <c r="C1613" s="26" t="s">
        <v>5667</v>
      </c>
      <c r="D1613" s="26" t="s">
        <v>677</v>
      </c>
      <c r="E1613" s="26" t="s">
        <v>195</v>
      </c>
      <c r="F1613" s="26" t="s">
        <v>7140</v>
      </c>
      <c r="G1613" s="27" t="n">
        <v>45548</v>
      </c>
      <c r="H1613" s="26" t="s">
        <v>177</v>
      </c>
      <c r="I1613" s="26" t="s">
        <v>197</v>
      </c>
      <c r="J1613" s="26" t="s">
        <v>383</v>
      </c>
      <c r="K1613" s="28" t="n">
        <v>23.1</v>
      </c>
      <c r="L1613" s="28" t="n">
        <v>6.7</v>
      </c>
      <c r="M1613" s="26" t="s">
        <v>179</v>
      </c>
      <c r="N1613" s="26" t="n">
        <v>40</v>
      </c>
      <c r="O1613" s="26" t="s">
        <v>7141</v>
      </c>
      <c r="P1613" s="26" t="s">
        <v>7142</v>
      </c>
      <c r="Q1613" s="26" t="s">
        <v>338</v>
      </c>
      <c r="R1613" s="26" t="s">
        <v>171</v>
      </c>
      <c r="S1613" s="26" t="s">
        <v>339</v>
      </c>
      <c r="T1613" s="27" t="n">
        <v>45996</v>
      </c>
      <c r="U1613" s="26" t="n">
        <v>2026</v>
      </c>
      <c r="V1613" s="26"/>
    </row>
    <row r="1614" customFormat="false" ht="15" hidden="false" customHeight="true" outlineLevel="0" collapsed="false">
      <c r="A1614" s="29" t="s">
        <v>7143</v>
      </c>
      <c r="B1614" s="29" t="n">
        <v>1610</v>
      </c>
      <c r="C1614" s="29" t="s">
        <v>1104</v>
      </c>
      <c r="D1614" s="29" t="s">
        <v>4110</v>
      </c>
      <c r="E1614" s="29" t="s">
        <v>206</v>
      </c>
      <c r="F1614" s="29"/>
      <c r="G1614" s="30" t="n">
        <v>45548</v>
      </c>
      <c r="H1614" s="29" t="s">
        <v>177</v>
      </c>
      <c r="I1614" s="29" t="s">
        <v>2684</v>
      </c>
      <c r="J1614" s="29" t="s">
        <v>248</v>
      </c>
      <c r="K1614" s="31" t="n">
        <v>54.3</v>
      </c>
      <c r="L1614" s="31" t="n">
        <v>18.6</v>
      </c>
      <c r="M1614" s="29" t="s">
        <v>179</v>
      </c>
      <c r="N1614" s="29" t="n">
        <v>32</v>
      </c>
      <c r="O1614" s="29" t="s">
        <v>7144</v>
      </c>
      <c r="P1614" s="29" t="s">
        <v>7145</v>
      </c>
      <c r="Q1614" s="29" t="s">
        <v>240</v>
      </c>
      <c r="R1614" s="29" t="s">
        <v>171</v>
      </c>
      <c r="S1614" s="29" t="s">
        <v>241</v>
      </c>
      <c r="T1614" s="30" t="n">
        <v>46002</v>
      </c>
      <c r="U1614" s="29" t="n">
        <v>2026</v>
      </c>
      <c r="V1614" s="29"/>
    </row>
    <row r="1615" customFormat="false" ht="15" hidden="false" customHeight="true" outlineLevel="0" collapsed="false">
      <c r="A1615" s="26" t="s">
        <v>7146</v>
      </c>
      <c r="B1615" s="26" t="n">
        <v>1611</v>
      </c>
      <c r="C1615" s="26" t="s">
        <v>4199</v>
      </c>
      <c r="D1615" s="26" t="s">
        <v>381</v>
      </c>
      <c r="E1615" s="26" t="s">
        <v>188</v>
      </c>
      <c r="F1615" s="26"/>
      <c r="G1615" s="27" t="n">
        <v>45550</v>
      </c>
      <c r="H1615" s="26" t="s">
        <v>177</v>
      </c>
      <c r="I1615" s="26" t="s">
        <v>2630</v>
      </c>
      <c r="J1615" s="26" t="s">
        <v>322</v>
      </c>
      <c r="K1615" s="28" t="n">
        <v>31.6</v>
      </c>
      <c r="L1615" s="28" t="n">
        <v>10.3</v>
      </c>
      <c r="M1615" s="26" t="s">
        <v>179</v>
      </c>
      <c r="N1615" s="26" t="n">
        <v>28</v>
      </c>
      <c r="O1615" s="26" t="s">
        <v>7147</v>
      </c>
      <c r="P1615" s="26" t="s">
        <v>7148</v>
      </c>
      <c r="Q1615" s="26" t="s">
        <v>221</v>
      </c>
      <c r="R1615" s="26" t="s">
        <v>183</v>
      </c>
      <c r="S1615" s="26" t="s">
        <v>222</v>
      </c>
      <c r="T1615" s="27" t="n">
        <v>46017</v>
      </c>
      <c r="U1615" s="26" t="n">
        <v>2026</v>
      </c>
      <c r="V1615" s="26"/>
    </row>
    <row r="1616" customFormat="false" ht="15" hidden="false" customHeight="true" outlineLevel="0" collapsed="false">
      <c r="A1616" s="29" t="s">
        <v>7149</v>
      </c>
      <c r="B1616" s="29" t="n">
        <v>1612</v>
      </c>
      <c r="C1616" s="29" t="s">
        <v>1748</v>
      </c>
      <c r="D1616" s="29" t="s">
        <v>922</v>
      </c>
      <c r="E1616" s="29" t="s">
        <v>188</v>
      </c>
      <c r="F1616" s="29"/>
      <c r="G1616" s="30" t="n">
        <v>45550</v>
      </c>
      <c r="H1616" s="29" t="s">
        <v>177</v>
      </c>
      <c r="I1616" s="29" t="s">
        <v>473</v>
      </c>
      <c r="J1616" s="29" t="s">
        <v>208</v>
      </c>
      <c r="K1616" s="31" t="n">
        <v>61.6</v>
      </c>
      <c r="L1616" s="31" t="n">
        <v>19.3</v>
      </c>
      <c r="M1616" s="29" t="s">
        <v>167</v>
      </c>
      <c r="N1616" s="29" t="n">
        <v>40</v>
      </c>
      <c r="O1616" s="29" t="s">
        <v>7150</v>
      </c>
      <c r="P1616" s="29" t="s">
        <v>7151</v>
      </c>
      <c r="Q1616" s="29" t="s">
        <v>221</v>
      </c>
      <c r="R1616" s="29" t="s">
        <v>183</v>
      </c>
      <c r="S1616" s="29" t="s">
        <v>222</v>
      </c>
      <c r="T1616" s="30" t="n">
        <v>46017</v>
      </c>
      <c r="U1616" s="29" t="n">
        <v>2026</v>
      </c>
      <c r="V1616" s="29"/>
    </row>
    <row r="1617" customFormat="false" ht="15" hidden="false" customHeight="true" outlineLevel="0" collapsed="false">
      <c r="A1617" s="26" t="s">
        <v>7152</v>
      </c>
      <c r="B1617" s="26" t="n">
        <v>1613</v>
      </c>
      <c r="C1617" s="26" t="s">
        <v>7153</v>
      </c>
      <c r="D1617" s="26" t="s">
        <v>6026</v>
      </c>
      <c r="E1617" s="26" t="s">
        <v>311</v>
      </c>
      <c r="F1617" s="26" t="s">
        <v>7154</v>
      </c>
      <c r="G1617" s="27" t="n">
        <v>45550</v>
      </c>
      <c r="H1617" s="26" t="s">
        <v>177</v>
      </c>
      <c r="I1617" s="26" t="s">
        <v>5485</v>
      </c>
      <c r="J1617" s="26" t="s">
        <v>248</v>
      </c>
      <c r="K1617" s="28" t="n">
        <v>31.1</v>
      </c>
      <c r="L1617" s="28" t="n">
        <v>11</v>
      </c>
      <c r="M1617" s="26" t="s">
        <v>276</v>
      </c>
      <c r="N1617" s="26" t="n">
        <v>32</v>
      </c>
      <c r="O1617" s="26" t="s">
        <v>7155</v>
      </c>
      <c r="P1617" s="26" t="s">
        <v>7156</v>
      </c>
      <c r="Q1617" s="26" t="s">
        <v>232</v>
      </c>
      <c r="R1617" s="26" t="s">
        <v>183</v>
      </c>
      <c r="S1617" s="26" t="s">
        <v>233</v>
      </c>
      <c r="T1617" s="27" t="n">
        <v>46019</v>
      </c>
      <c r="U1617" s="26" t="n">
        <v>2026</v>
      </c>
      <c r="V1617" s="26"/>
    </row>
    <row r="1618" customFormat="false" ht="15" hidden="false" customHeight="true" outlineLevel="0" collapsed="false">
      <c r="A1618" s="29" t="s">
        <v>7157</v>
      </c>
      <c r="B1618" s="29" t="n">
        <v>1614</v>
      </c>
      <c r="C1618" s="29" t="s">
        <v>927</v>
      </c>
      <c r="D1618" s="29" t="s">
        <v>4053</v>
      </c>
      <c r="E1618" s="29" t="s">
        <v>206</v>
      </c>
      <c r="F1618" s="29"/>
      <c r="G1618" s="30" t="n">
        <v>45550</v>
      </c>
      <c r="H1618" s="29" t="s">
        <v>177</v>
      </c>
      <c r="I1618" s="29" t="s">
        <v>321</v>
      </c>
      <c r="J1618" s="29" t="s">
        <v>198</v>
      </c>
      <c r="K1618" s="31" t="n">
        <v>53.7</v>
      </c>
      <c r="L1618" s="31" t="n">
        <v>19.1</v>
      </c>
      <c r="M1618" s="29" t="s">
        <v>209</v>
      </c>
      <c r="N1618" s="29" t="n">
        <v>32</v>
      </c>
      <c r="O1618" s="29" t="s">
        <v>7158</v>
      </c>
      <c r="P1618" s="29" t="s">
        <v>7159</v>
      </c>
      <c r="Q1618" s="29" t="s">
        <v>221</v>
      </c>
      <c r="R1618" s="29" t="s">
        <v>183</v>
      </c>
      <c r="S1618" s="29" t="s">
        <v>222</v>
      </c>
      <c r="T1618" s="30" t="n">
        <v>46006</v>
      </c>
      <c r="U1618" s="29" t="n">
        <v>2026</v>
      </c>
      <c r="V1618" s="29"/>
    </row>
    <row r="1619" customFormat="false" ht="15" hidden="false" customHeight="true" outlineLevel="0" collapsed="false">
      <c r="A1619" s="26" t="s">
        <v>7160</v>
      </c>
      <c r="B1619" s="26" t="n">
        <v>1615</v>
      </c>
      <c r="C1619" s="26" t="s">
        <v>1603</v>
      </c>
      <c r="D1619" s="26" t="s">
        <v>1385</v>
      </c>
      <c r="E1619" s="26" t="s">
        <v>267</v>
      </c>
      <c r="F1619" s="26" t="s">
        <v>1828</v>
      </c>
      <c r="G1619" s="27" t="n">
        <v>45551</v>
      </c>
      <c r="H1619" s="26" t="s">
        <v>177</v>
      </c>
      <c r="I1619" s="26" t="s">
        <v>1395</v>
      </c>
      <c r="J1619" s="26" t="s">
        <v>166</v>
      </c>
      <c r="K1619" s="28" t="n">
        <v>43.8</v>
      </c>
      <c r="L1619" s="28" t="n">
        <v>12.5</v>
      </c>
      <c r="M1619" s="26" t="s">
        <v>179</v>
      </c>
      <c r="N1619" s="26" t="n">
        <v>32</v>
      </c>
      <c r="O1619" s="26" t="s">
        <v>7161</v>
      </c>
      <c r="P1619" s="26" t="s">
        <v>7162</v>
      </c>
      <c r="Q1619" s="26" t="s">
        <v>232</v>
      </c>
      <c r="R1619" s="26" t="s">
        <v>183</v>
      </c>
      <c r="S1619" s="26" t="s">
        <v>233</v>
      </c>
      <c r="T1619" s="27" t="n">
        <v>46002</v>
      </c>
      <c r="U1619" s="26" t="n">
        <v>2026</v>
      </c>
      <c r="V1619" s="26"/>
    </row>
    <row r="1620" customFormat="false" ht="15" hidden="false" customHeight="true" outlineLevel="0" collapsed="false">
      <c r="A1620" s="29" t="s">
        <v>7163</v>
      </c>
      <c r="B1620" s="29" t="n">
        <v>1616</v>
      </c>
      <c r="C1620" s="29" t="s">
        <v>4119</v>
      </c>
      <c r="D1620" s="29" t="s">
        <v>3908</v>
      </c>
      <c r="E1620" s="29" t="s">
        <v>206</v>
      </c>
      <c r="F1620" s="29"/>
      <c r="G1620" s="30" t="n">
        <v>45551</v>
      </c>
      <c r="H1620" s="29" t="s">
        <v>177</v>
      </c>
      <c r="I1620" s="29" t="s">
        <v>3430</v>
      </c>
      <c r="J1620" s="29" t="s">
        <v>166</v>
      </c>
      <c r="K1620" s="31" t="n">
        <v>53.2</v>
      </c>
      <c r="L1620" s="31" t="n">
        <v>15.5</v>
      </c>
      <c r="M1620" s="29" t="s">
        <v>199</v>
      </c>
      <c r="N1620" s="29" t="n">
        <v>32</v>
      </c>
      <c r="O1620" s="29" t="s">
        <v>7164</v>
      </c>
      <c r="P1620" s="29" t="s">
        <v>7165</v>
      </c>
      <c r="Q1620" s="29" t="s">
        <v>212</v>
      </c>
      <c r="R1620" s="29" t="s">
        <v>171</v>
      </c>
      <c r="S1620" s="29" t="s">
        <v>213</v>
      </c>
      <c r="T1620" s="30" t="n">
        <v>45995</v>
      </c>
      <c r="U1620" s="29" t="n">
        <v>2026</v>
      </c>
      <c r="V1620" s="29"/>
    </row>
    <row r="1621" customFormat="false" ht="15" hidden="false" customHeight="true" outlineLevel="0" collapsed="false">
      <c r="A1621" s="26" t="s">
        <v>7166</v>
      </c>
      <c r="B1621" s="26" t="n">
        <v>1617</v>
      </c>
      <c r="C1621" s="26" t="s">
        <v>3091</v>
      </c>
      <c r="D1621" s="26" t="s">
        <v>3412</v>
      </c>
      <c r="E1621" s="26" t="s">
        <v>188</v>
      </c>
      <c r="F1621" s="26"/>
      <c r="G1621" s="27" t="n">
        <v>45552</v>
      </c>
      <c r="H1621" s="26" t="s">
        <v>177</v>
      </c>
      <c r="I1621" s="26" t="s">
        <v>1263</v>
      </c>
      <c r="J1621" s="26" t="s">
        <v>198</v>
      </c>
      <c r="K1621" s="28" t="n">
        <v>26.4</v>
      </c>
      <c r="L1621" s="28" t="n">
        <v>8.1</v>
      </c>
      <c r="M1621" s="26" t="s">
        <v>179</v>
      </c>
      <c r="N1621" s="26" t="n">
        <v>40</v>
      </c>
      <c r="O1621" s="26" t="s">
        <v>7167</v>
      </c>
      <c r="P1621" s="26" t="s">
        <v>7168</v>
      </c>
      <c r="Q1621" s="26" t="s">
        <v>240</v>
      </c>
      <c r="R1621" s="26" t="s">
        <v>171</v>
      </c>
      <c r="S1621" s="26" t="s">
        <v>241</v>
      </c>
      <c r="T1621" s="27" t="n">
        <v>46010</v>
      </c>
      <c r="U1621" s="26" t="n">
        <v>2026</v>
      </c>
      <c r="V1621" s="26"/>
    </row>
    <row r="1622" customFormat="false" ht="15" hidden="false" customHeight="true" outlineLevel="0" collapsed="false">
      <c r="A1622" s="29" t="s">
        <v>7169</v>
      </c>
      <c r="B1622" s="29" t="n">
        <v>1618</v>
      </c>
      <c r="C1622" s="29" t="s">
        <v>7170</v>
      </c>
      <c r="D1622" s="29" t="s">
        <v>2868</v>
      </c>
      <c r="E1622" s="29" t="s">
        <v>188</v>
      </c>
      <c r="F1622" s="29"/>
      <c r="G1622" s="30" t="n">
        <v>45552</v>
      </c>
      <c r="H1622" s="29" t="s">
        <v>295</v>
      </c>
      <c r="I1622" s="29" t="s">
        <v>7171</v>
      </c>
      <c r="J1622" s="29" t="s">
        <v>198</v>
      </c>
      <c r="K1622" s="31" t="n">
        <v>27.8</v>
      </c>
      <c r="L1622" s="31" t="n">
        <v>8.1</v>
      </c>
      <c r="M1622" s="29" t="s">
        <v>179</v>
      </c>
      <c r="N1622" s="29" t="n">
        <v>45</v>
      </c>
      <c r="O1622" s="29" t="s">
        <v>7172</v>
      </c>
      <c r="P1622" s="29" t="s">
        <v>7173</v>
      </c>
      <c r="Q1622" s="29" t="s">
        <v>330</v>
      </c>
      <c r="R1622" s="29" t="s">
        <v>171</v>
      </c>
      <c r="S1622" s="29" t="s">
        <v>331</v>
      </c>
      <c r="T1622" s="30" t="n">
        <v>45999</v>
      </c>
      <c r="U1622" s="29" t="n">
        <v>2026</v>
      </c>
      <c r="V1622" s="29"/>
    </row>
    <row r="1623" customFormat="false" ht="15" hidden="false" customHeight="true" outlineLevel="0" collapsed="false">
      <c r="A1623" s="26" t="s">
        <v>7174</v>
      </c>
      <c r="B1623" s="26" t="n">
        <v>1619</v>
      </c>
      <c r="C1623" s="26" t="s">
        <v>7175</v>
      </c>
      <c r="D1623" s="26" t="s">
        <v>1481</v>
      </c>
      <c r="E1623" s="26" t="s">
        <v>311</v>
      </c>
      <c r="F1623" s="26" t="s">
        <v>7176</v>
      </c>
      <c r="G1623" s="27" t="n">
        <v>45552</v>
      </c>
      <c r="H1623" s="26" t="s">
        <v>177</v>
      </c>
      <c r="I1623" s="26" t="s">
        <v>1450</v>
      </c>
      <c r="J1623" s="26" t="s">
        <v>208</v>
      </c>
      <c r="K1623" s="28" t="n">
        <v>26.6</v>
      </c>
      <c r="L1623" s="28" t="n">
        <v>7.6</v>
      </c>
      <c r="M1623" s="26" t="s">
        <v>209</v>
      </c>
      <c r="N1623" s="26" t="n">
        <v>32</v>
      </c>
      <c r="O1623" s="26" t="s">
        <v>7177</v>
      </c>
      <c r="P1623" s="26" t="s">
        <v>7178</v>
      </c>
      <c r="Q1623" s="26" t="s">
        <v>252</v>
      </c>
      <c r="R1623" s="26" t="s">
        <v>171</v>
      </c>
      <c r="S1623" s="26" t="s">
        <v>253</v>
      </c>
      <c r="T1623" s="27" t="n">
        <v>45999</v>
      </c>
      <c r="U1623" s="26" t="n">
        <v>2026</v>
      </c>
      <c r="V1623" s="26"/>
    </row>
    <row r="1624" customFormat="false" ht="15" hidden="false" customHeight="true" outlineLevel="0" collapsed="false">
      <c r="A1624" s="29" t="s">
        <v>7179</v>
      </c>
      <c r="B1624" s="29" t="n">
        <v>1620</v>
      </c>
      <c r="C1624" s="29" t="s">
        <v>7180</v>
      </c>
      <c r="D1624" s="29" t="s">
        <v>2343</v>
      </c>
      <c r="E1624" s="29" t="s">
        <v>188</v>
      </c>
      <c r="F1624" s="29"/>
      <c r="G1624" s="30" t="n">
        <v>45553</v>
      </c>
      <c r="H1624" s="29" t="s">
        <v>177</v>
      </c>
      <c r="I1624" s="29" t="s">
        <v>1739</v>
      </c>
      <c r="J1624" s="29" t="s">
        <v>208</v>
      </c>
      <c r="K1624" s="31" t="n">
        <v>42.4</v>
      </c>
      <c r="L1624" s="31" t="n">
        <v>13.6</v>
      </c>
      <c r="M1624" s="29" t="s">
        <v>179</v>
      </c>
      <c r="N1624" s="29" t="n">
        <v>32</v>
      </c>
      <c r="O1624" s="29" t="s">
        <v>7181</v>
      </c>
      <c r="P1624" s="29" t="s">
        <v>7182</v>
      </c>
      <c r="Q1624" s="29" t="s">
        <v>454</v>
      </c>
      <c r="R1624" s="29" t="s">
        <v>171</v>
      </c>
      <c r="S1624" s="29" t="s">
        <v>455</v>
      </c>
      <c r="T1624" s="30" t="n">
        <v>45997</v>
      </c>
      <c r="U1624" s="29" t="n">
        <v>2026</v>
      </c>
      <c r="V1624" s="29"/>
    </row>
    <row r="1625" customFormat="false" ht="15" hidden="false" customHeight="true" outlineLevel="0" collapsed="false">
      <c r="A1625" s="26" t="s">
        <v>7183</v>
      </c>
      <c r="B1625" s="26" t="n">
        <v>1621</v>
      </c>
      <c r="C1625" s="26" t="s">
        <v>1900</v>
      </c>
      <c r="D1625" s="26" t="s">
        <v>7184</v>
      </c>
      <c r="E1625" s="26" t="s">
        <v>162</v>
      </c>
      <c r="F1625" s="26" t="s">
        <v>7185</v>
      </c>
      <c r="G1625" s="27" t="n">
        <v>45553</v>
      </c>
      <c r="H1625" s="26" t="s">
        <v>177</v>
      </c>
      <c r="I1625" s="26" t="s">
        <v>4308</v>
      </c>
      <c r="J1625" s="26" t="s">
        <v>248</v>
      </c>
      <c r="K1625" s="28" t="n">
        <v>19.2</v>
      </c>
      <c r="L1625" s="28" t="n">
        <v>6.5</v>
      </c>
      <c r="M1625" s="26" t="s">
        <v>179</v>
      </c>
      <c r="N1625" s="26" t="n">
        <v>32</v>
      </c>
      <c r="O1625" s="26" t="s">
        <v>7186</v>
      </c>
      <c r="P1625" s="26" t="s">
        <v>7187</v>
      </c>
      <c r="Q1625" s="26" t="s">
        <v>252</v>
      </c>
      <c r="R1625" s="26" t="s">
        <v>171</v>
      </c>
      <c r="S1625" s="26" t="s">
        <v>253</v>
      </c>
      <c r="T1625" s="27" t="n">
        <v>46019</v>
      </c>
      <c r="U1625" s="26" t="n">
        <v>2026</v>
      </c>
      <c r="V1625" s="26"/>
    </row>
    <row r="1626" customFormat="false" ht="15" hidden="false" customHeight="true" outlineLevel="0" collapsed="false">
      <c r="A1626" s="29" t="s">
        <v>7188</v>
      </c>
      <c r="B1626" s="29" t="n">
        <v>1622</v>
      </c>
      <c r="C1626" s="29" t="s">
        <v>7189</v>
      </c>
      <c r="D1626" s="29" t="s">
        <v>449</v>
      </c>
      <c r="E1626" s="29" t="s">
        <v>226</v>
      </c>
      <c r="F1626" s="29" t="s">
        <v>7190</v>
      </c>
      <c r="G1626" s="30" t="n">
        <v>45554</v>
      </c>
      <c r="H1626" s="29" t="s">
        <v>177</v>
      </c>
      <c r="I1626" s="29" t="s">
        <v>389</v>
      </c>
      <c r="J1626" s="29" t="s">
        <v>166</v>
      </c>
      <c r="K1626" s="31" t="n">
        <v>34.3</v>
      </c>
      <c r="L1626" s="31" t="n">
        <v>12</v>
      </c>
      <c r="M1626" s="29" t="s">
        <v>314</v>
      </c>
      <c r="N1626" s="29" t="n">
        <v>24</v>
      </c>
      <c r="O1626" s="29" t="s">
        <v>7191</v>
      </c>
      <c r="P1626" s="29" t="s">
        <v>7192</v>
      </c>
      <c r="Q1626" s="29" t="s">
        <v>202</v>
      </c>
      <c r="R1626" s="29" t="s">
        <v>171</v>
      </c>
      <c r="S1626" s="29" t="s">
        <v>203</v>
      </c>
      <c r="T1626" s="30" t="n">
        <v>46006</v>
      </c>
      <c r="U1626" s="29" t="n">
        <v>2026</v>
      </c>
      <c r="V1626" s="29"/>
    </row>
    <row r="1627" customFormat="false" ht="15" hidden="false" customHeight="true" outlineLevel="0" collapsed="false">
      <c r="A1627" s="26" t="s">
        <v>7193</v>
      </c>
      <c r="B1627" s="26" t="n">
        <v>1623</v>
      </c>
      <c r="C1627" s="26" t="s">
        <v>477</v>
      </c>
      <c r="D1627" s="26" t="s">
        <v>266</v>
      </c>
      <c r="E1627" s="26" t="s">
        <v>206</v>
      </c>
      <c r="F1627" s="26"/>
      <c r="G1627" s="27" t="n">
        <v>45554</v>
      </c>
      <c r="H1627" s="26" t="s">
        <v>177</v>
      </c>
      <c r="I1627" s="26" t="s">
        <v>1609</v>
      </c>
      <c r="J1627" s="26" t="s">
        <v>345</v>
      </c>
      <c r="K1627" s="28" t="n">
        <v>52.6</v>
      </c>
      <c r="L1627" s="28" t="n">
        <v>16</v>
      </c>
      <c r="M1627" s="26" t="s">
        <v>314</v>
      </c>
      <c r="N1627" s="26" t="n">
        <v>32</v>
      </c>
      <c r="O1627" s="26" t="s">
        <v>7194</v>
      </c>
      <c r="P1627" s="26" t="s">
        <v>7195</v>
      </c>
      <c r="Q1627" s="26" t="s">
        <v>202</v>
      </c>
      <c r="R1627" s="26" t="s">
        <v>171</v>
      </c>
      <c r="S1627" s="26" t="s">
        <v>203</v>
      </c>
      <c r="T1627" s="27" t="n">
        <v>45997</v>
      </c>
      <c r="U1627" s="26" t="n">
        <v>2026</v>
      </c>
      <c r="V1627" s="26"/>
    </row>
    <row r="1628" customFormat="false" ht="15" hidden="false" customHeight="true" outlineLevel="0" collapsed="false">
      <c r="A1628" s="29" t="s">
        <v>7196</v>
      </c>
      <c r="B1628" s="29" t="n">
        <v>1624</v>
      </c>
      <c r="C1628" s="29" t="s">
        <v>543</v>
      </c>
      <c r="D1628" s="29" t="s">
        <v>293</v>
      </c>
      <c r="E1628" s="29" t="s">
        <v>245</v>
      </c>
      <c r="F1628" s="29" t="s">
        <v>588</v>
      </c>
      <c r="G1628" s="30" t="n">
        <v>45554</v>
      </c>
      <c r="H1628" s="29" t="s">
        <v>295</v>
      </c>
      <c r="I1628" s="29" t="s">
        <v>1466</v>
      </c>
      <c r="J1628" s="29" t="s">
        <v>259</v>
      </c>
      <c r="K1628" s="31" t="n">
        <v>41.4</v>
      </c>
      <c r="L1628" s="31" t="n">
        <v>13.8</v>
      </c>
      <c r="M1628" s="29" t="s">
        <v>179</v>
      </c>
      <c r="N1628" s="29" t="n">
        <v>24</v>
      </c>
      <c r="O1628" s="29" t="s">
        <v>7197</v>
      </c>
      <c r="P1628" s="29" t="s">
        <v>7198</v>
      </c>
      <c r="Q1628" s="29" t="s">
        <v>252</v>
      </c>
      <c r="R1628" s="29" t="s">
        <v>171</v>
      </c>
      <c r="S1628" s="29" t="s">
        <v>253</v>
      </c>
      <c r="T1628" s="30" t="n">
        <v>45999</v>
      </c>
      <c r="U1628" s="29" t="n">
        <v>2026</v>
      </c>
      <c r="V1628" s="29"/>
    </row>
    <row r="1629" customFormat="false" ht="15" hidden="false" customHeight="true" outlineLevel="0" collapsed="false">
      <c r="A1629" s="26" t="s">
        <v>7199</v>
      </c>
      <c r="B1629" s="26" t="n">
        <v>1625</v>
      </c>
      <c r="C1629" s="26" t="s">
        <v>7200</v>
      </c>
      <c r="D1629" s="26" t="s">
        <v>1678</v>
      </c>
      <c r="E1629" s="26" t="s">
        <v>311</v>
      </c>
      <c r="F1629" s="26" t="s">
        <v>7201</v>
      </c>
      <c r="G1629" s="27" t="n">
        <v>45555</v>
      </c>
      <c r="H1629" s="26" t="s">
        <v>177</v>
      </c>
      <c r="I1629" s="26" t="s">
        <v>4979</v>
      </c>
      <c r="J1629" s="26" t="s">
        <v>208</v>
      </c>
      <c r="K1629" s="28" t="n">
        <v>41</v>
      </c>
      <c r="L1629" s="28" t="n">
        <v>13.4</v>
      </c>
      <c r="M1629" s="26" t="s">
        <v>179</v>
      </c>
      <c r="N1629" s="26" t="n">
        <v>36</v>
      </c>
      <c r="O1629" s="26" t="s">
        <v>7202</v>
      </c>
      <c r="P1629" s="26" t="s">
        <v>7203</v>
      </c>
      <c r="Q1629" s="26" t="s">
        <v>299</v>
      </c>
      <c r="R1629" s="26" t="s">
        <v>171</v>
      </c>
      <c r="S1629" s="26" t="s">
        <v>300</v>
      </c>
      <c r="T1629" s="27" t="n">
        <v>46001</v>
      </c>
      <c r="U1629" s="26" t="n">
        <v>2026</v>
      </c>
      <c r="V1629" s="26"/>
    </row>
    <row r="1630" customFormat="false" ht="15" hidden="false" customHeight="true" outlineLevel="0" collapsed="false">
      <c r="A1630" s="29" t="s">
        <v>7204</v>
      </c>
      <c r="B1630" s="29" t="n">
        <v>1626</v>
      </c>
      <c r="C1630" s="29" t="s">
        <v>477</v>
      </c>
      <c r="D1630" s="29" t="s">
        <v>582</v>
      </c>
      <c r="E1630" s="29" t="s">
        <v>162</v>
      </c>
      <c r="F1630" s="29" t="s">
        <v>7205</v>
      </c>
      <c r="G1630" s="30" t="n">
        <v>45555</v>
      </c>
      <c r="H1630" s="29" t="s">
        <v>1033</v>
      </c>
      <c r="I1630" s="29" t="s">
        <v>1583</v>
      </c>
      <c r="J1630" s="29" t="s">
        <v>322</v>
      </c>
      <c r="K1630" s="31" t="n">
        <v>30.8</v>
      </c>
      <c r="L1630" s="31" t="n">
        <v>8.8</v>
      </c>
      <c r="M1630" s="29" t="s">
        <v>209</v>
      </c>
      <c r="N1630" s="29" t="n">
        <v>36</v>
      </c>
      <c r="O1630" s="29" t="s">
        <v>7206</v>
      </c>
      <c r="P1630" s="29" t="s">
        <v>7207</v>
      </c>
      <c r="Q1630" s="29" t="s">
        <v>454</v>
      </c>
      <c r="R1630" s="29" t="s">
        <v>171</v>
      </c>
      <c r="S1630" s="29" t="s">
        <v>455</v>
      </c>
      <c r="T1630" s="30" t="n">
        <v>46001</v>
      </c>
      <c r="U1630" s="29" t="n">
        <v>2026</v>
      </c>
      <c r="V1630" s="29"/>
    </row>
    <row r="1631" customFormat="false" ht="15" hidden="false" customHeight="true" outlineLevel="0" collapsed="false">
      <c r="A1631" s="26" t="s">
        <v>7208</v>
      </c>
      <c r="B1631" s="26" t="n">
        <v>1627</v>
      </c>
      <c r="C1631" s="26" t="s">
        <v>1737</v>
      </c>
      <c r="D1631" s="26" t="s">
        <v>544</v>
      </c>
      <c r="E1631" s="26" t="s">
        <v>188</v>
      </c>
      <c r="F1631" s="26"/>
      <c r="G1631" s="27" t="n">
        <v>45555</v>
      </c>
      <c r="H1631" s="26" t="s">
        <v>177</v>
      </c>
      <c r="I1631" s="26" t="s">
        <v>539</v>
      </c>
      <c r="J1631" s="26" t="s">
        <v>198</v>
      </c>
      <c r="K1631" s="28" t="n">
        <v>33.5</v>
      </c>
      <c r="L1631" s="28" t="n">
        <v>10.1</v>
      </c>
      <c r="M1631" s="26" t="s">
        <v>167</v>
      </c>
      <c r="N1631" s="26" t="n">
        <v>45</v>
      </c>
      <c r="O1631" s="26" t="s">
        <v>7209</v>
      </c>
      <c r="P1631" s="26" t="s">
        <v>7210</v>
      </c>
      <c r="Q1631" s="26" t="s">
        <v>454</v>
      </c>
      <c r="R1631" s="26" t="s">
        <v>171</v>
      </c>
      <c r="S1631" s="26" t="s">
        <v>455</v>
      </c>
      <c r="T1631" s="27" t="n">
        <v>46009</v>
      </c>
      <c r="U1631" s="26" t="n">
        <v>2026</v>
      </c>
      <c r="V1631" s="26"/>
    </row>
    <row r="1632" customFormat="false" ht="15" hidden="false" customHeight="true" outlineLevel="0" collapsed="false">
      <c r="A1632" s="29" t="s">
        <v>7211</v>
      </c>
      <c r="B1632" s="29" t="n">
        <v>1628</v>
      </c>
      <c r="C1632" s="29" t="s">
        <v>7212</v>
      </c>
      <c r="D1632" s="29" t="s">
        <v>661</v>
      </c>
      <c r="E1632" s="29" t="s">
        <v>188</v>
      </c>
      <c r="F1632" s="29"/>
      <c r="G1632" s="30" t="n">
        <v>45556</v>
      </c>
      <c r="H1632" s="29" t="s">
        <v>177</v>
      </c>
      <c r="I1632" s="29" t="s">
        <v>1483</v>
      </c>
      <c r="J1632" s="29" t="s">
        <v>166</v>
      </c>
      <c r="K1632" s="31" t="n">
        <v>20.7</v>
      </c>
      <c r="L1632" s="31" t="n">
        <v>6.1</v>
      </c>
      <c r="M1632" s="29" t="s">
        <v>209</v>
      </c>
      <c r="N1632" s="29" t="n">
        <v>50</v>
      </c>
      <c r="O1632" s="29" t="s">
        <v>7213</v>
      </c>
      <c r="P1632" s="29" t="s">
        <v>7214</v>
      </c>
      <c r="Q1632" s="29" t="s">
        <v>454</v>
      </c>
      <c r="R1632" s="29" t="s">
        <v>171</v>
      </c>
      <c r="S1632" s="29" t="s">
        <v>455</v>
      </c>
      <c r="T1632" s="30" t="n">
        <v>45994</v>
      </c>
      <c r="U1632" s="29" t="n">
        <v>2026</v>
      </c>
      <c r="V1632" s="29"/>
    </row>
    <row r="1633" customFormat="false" ht="15" hidden="false" customHeight="true" outlineLevel="0" collapsed="false">
      <c r="A1633" s="26" t="s">
        <v>7215</v>
      </c>
      <c r="B1633" s="26" t="n">
        <v>1629</v>
      </c>
      <c r="C1633" s="26" t="s">
        <v>1840</v>
      </c>
      <c r="D1633" s="26" t="s">
        <v>194</v>
      </c>
      <c r="E1633" s="26" t="s">
        <v>245</v>
      </c>
      <c r="F1633" s="26" t="s">
        <v>7216</v>
      </c>
      <c r="G1633" s="27" t="n">
        <v>45557</v>
      </c>
      <c r="H1633" s="26" t="s">
        <v>177</v>
      </c>
      <c r="I1633" s="26" t="s">
        <v>663</v>
      </c>
      <c r="J1633" s="26" t="s">
        <v>229</v>
      </c>
      <c r="K1633" s="28" t="n">
        <v>20.9</v>
      </c>
      <c r="L1633" s="28" t="n">
        <v>7.4</v>
      </c>
      <c r="M1633" s="26" t="s">
        <v>209</v>
      </c>
      <c r="N1633" s="26" t="n">
        <v>50</v>
      </c>
      <c r="O1633" s="26" t="s">
        <v>7217</v>
      </c>
      <c r="P1633" s="26" t="s">
        <v>7218</v>
      </c>
      <c r="Q1633" s="26" t="s">
        <v>330</v>
      </c>
      <c r="R1633" s="26" t="s">
        <v>171</v>
      </c>
      <c r="S1633" s="26" t="s">
        <v>331</v>
      </c>
      <c r="T1633" s="27" t="n">
        <v>45992</v>
      </c>
      <c r="U1633" s="26" t="n">
        <v>2026</v>
      </c>
      <c r="V1633" s="26"/>
    </row>
    <row r="1634" customFormat="false" ht="15" hidden="false" customHeight="true" outlineLevel="0" collapsed="false">
      <c r="A1634" s="29" t="s">
        <v>7219</v>
      </c>
      <c r="B1634" s="29" t="n">
        <v>1630</v>
      </c>
      <c r="C1634" s="29" t="s">
        <v>7220</v>
      </c>
      <c r="D1634" s="29" t="s">
        <v>3903</v>
      </c>
      <c r="E1634" s="29" t="s">
        <v>162</v>
      </c>
      <c r="F1634" s="29" t="s">
        <v>7221</v>
      </c>
      <c r="G1634" s="30" t="n">
        <v>45557</v>
      </c>
      <c r="H1634" s="29" t="s">
        <v>177</v>
      </c>
      <c r="I1634" s="29" t="s">
        <v>3343</v>
      </c>
      <c r="J1634" s="29" t="s">
        <v>166</v>
      </c>
      <c r="K1634" s="31" t="n">
        <v>27.3</v>
      </c>
      <c r="L1634" s="31" t="n">
        <v>9.1</v>
      </c>
      <c r="M1634" s="29" t="s">
        <v>179</v>
      </c>
      <c r="N1634" s="29" t="n">
        <v>28</v>
      </c>
      <c r="O1634" s="29" t="s">
        <v>7222</v>
      </c>
      <c r="P1634" s="29" t="s">
        <v>7223</v>
      </c>
      <c r="Q1634" s="29" t="s">
        <v>170</v>
      </c>
      <c r="R1634" s="29" t="s">
        <v>171</v>
      </c>
      <c r="S1634" s="29" t="s">
        <v>172</v>
      </c>
      <c r="T1634" s="30" t="n">
        <v>46012</v>
      </c>
      <c r="U1634" s="29" t="n">
        <v>2026</v>
      </c>
      <c r="V1634" s="29"/>
    </row>
    <row r="1635" customFormat="false" ht="15" hidden="false" customHeight="true" outlineLevel="0" collapsed="false">
      <c r="A1635" s="26" t="s">
        <v>7224</v>
      </c>
      <c r="B1635" s="26" t="n">
        <v>1631</v>
      </c>
      <c r="C1635" s="26" t="s">
        <v>7225</v>
      </c>
      <c r="D1635" s="26" t="s">
        <v>1683</v>
      </c>
      <c r="E1635" s="26" t="s">
        <v>188</v>
      </c>
      <c r="F1635" s="26"/>
      <c r="G1635" s="27" t="n">
        <v>45557</v>
      </c>
      <c r="H1635" s="26" t="s">
        <v>164</v>
      </c>
      <c r="I1635" s="26" t="s">
        <v>4654</v>
      </c>
      <c r="J1635" s="26" t="s">
        <v>259</v>
      </c>
      <c r="K1635" s="28" t="n">
        <v>59.7</v>
      </c>
      <c r="L1635" s="28" t="n">
        <v>18.4</v>
      </c>
      <c r="M1635" s="26" t="s">
        <v>900</v>
      </c>
      <c r="N1635" s="26" t="n">
        <v>32</v>
      </c>
      <c r="O1635" s="26" t="s">
        <v>7226</v>
      </c>
      <c r="P1635" s="26" t="s">
        <v>7227</v>
      </c>
      <c r="Q1635" s="26" t="s">
        <v>212</v>
      </c>
      <c r="R1635" s="26" t="s">
        <v>171</v>
      </c>
      <c r="S1635" s="26" t="s">
        <v>213</v>
      </c>
      <c r="T1635" s="26"/>
      <c r="U1635" s="26" t="n">
        <v>2022</v>
      </c>
      <c r="V1635" s="26"/>
    </row>
    <row r="1636" customFormat="false" ht="15" hidden="false" customHeight="true" outlineLevel="0" collapsed="false">
      <c r="A1636" s="29" t="s">
        <v>7228</v>
      </c>
      <c r="B1636" s="29" t="n">
        <v>1632</v>
      </c>
      <c r="C1636" s="29" t="s">
        <v>442</v>
      </c>
      <c r="D1636" s="29" t="s">
        <v>7229</v>
      </c>
      <c r="E1636" s="29" t="s">
        <v>245</v>
      </c>
      <c r="F1636" s="29" t="s">
        <v>7230</v>
      </c>
      <c r="G1636" s="30" t="n">
        <v>45557</v>
      </c>
      <c r="H1636" s="29" t="s">
        <v>164</v>
      </c>
      <c r="I1636" s="29" t="s">
        <v>2166</v>
      </c>
      <c r="J1636" s="29" t="s">
        <v>270</v>
      </c>
      <c r="K1636" s="31" t="n">
        <v>51.4</v>
      </c>
      <c r="L1636" s="31" t="n">
        <v>15.8</v>
      </c>
      <c r="M1636" s="29" t="s">
        <v>209</v>
      </c>
      <c r="N1636" s="29" t="n">
        <v>45</v>
      </c>
      <c r="O1636" s="29" t="s">
        <v>7231</v>
      </c>
      <c r="P1636" s="29" t="s">
        <v>7232</v>
      </c>
      <c r="Q1636" s="29" t="s">
        <v>299</v>
      </c>
      <c r="R1636" s="29" t="s">
        <v>171</v>
      </c>
      <c r="S1636" s="29" t="s">
        <v>300</v>
      </c>
      <c r="T1636" s="29"/>
      <c r="U1636" s="29" t="n">
        <v>2022</v>
      </c>
      <c r="V1636" s="29"/>
    </row>
    <row r="1637" customFormat="false" ht="15" hidden="false" customHeight="true" outlineLevel="0" collapsed="false">
      <c r="A1637" s="26" t="s">
        <v>7233</v>
      </c>
      <c r="B1637" s="26" t="n">
        <v>1633</v>
      </c>
      <c r="C1637" s="26" t="s">
        <v>3034</v>
      </c>
      <c r="D1637" s="26" t="s">
        <v>5169</v>
      </c>
      <c r="E1637" s="26" t="s">
        <v>206</v>
      </c>
      <c r="F1637" s="26"/>
      <c r="G1637" s="27" t="n">
        <v>45557</v>
      </c>
      <c r="H1637" s="26" t="s">
        <v>177</v>
      </c>
      <c r="I1637" s="26" t="s">
        <v>1024</v>
      </c>
      <c r="J1637" s="26" t="s">
        <v>383</v>
      </c>
      <c r="K1637" s="28" t="n">
        <v>29.3</v>
      </c>
      <c r="L1637" s="28" t="n">
        <v>8.9</v>
      </c>
      <c r="M1637" s="26" t="s">
        <v>179</v>
      </c>
      <c r="N1637" s="26" t="n">
        <v>32</v>
      </c>
      <c r="O1637" s="26" t="s">
        <v>7234</v>
      </c>
      <c r="P1637" s="26" t="s">
        <v>7235</v>
      </c>
      <c r="Q1637" s="26" t="s">
        <v>182</v>
      </c>
      <c r="R1637" s="26" t="s">
        <v>183</v>
      </c>
      <c r="S1637" s="26" t="s">
        <v>184</v>
      </c>
      <c r="T1637" s="27" t="n">
        <v>45992</v>
      </c>
      <c r="U1637" s="26" t="n">
        <v>2026</v>
      </c>
      <c r="V1637" s="26"/>
    </row>
    <row r="1638" customFormat="false" ht="15" hidden="false" customHeight="true" outlineLevel="0" collapsed="false">
      <c r="A1638" s="29" t="s">
        <v>7236</v>
      </c>
      <c r="B1638" s="29" t="n">
        <v>1634</v>
      </c>
      <c r="C1638" s="29" t="s">
        <v>809</v>
      </c>
      <c r="D1638" s="29" t="s">
        <v>2401</v>
      </c>
      <c r="E1638" s="29" t="s">
        <v>267</v>
      </c>
      <c r="F1638" s="29" t="s">
        <v>7237</v>
      </c>
      <c r="G1638" s="30" t="n">
        <v>45558</v>
      </c>
      <c r="H1638" s="29" t="s">
        <v>177</v>
      </c>
      <c r="I1638" s="29" t="s">
        <v>7238</v>
      </c>
      <c r="J1638" s="29" t="s">
        <v>198</v>
      </c>
      <c r="K1638" s="31" t="n">
        <v>53.6</v>
      </c>
      <c r="L1638" s="31" t="n">
        <v>15.8</v>
      </c>
      <c r="M1638" s="29" t="s">
        <v>276</v>
      </c>
      <c r="N1638" s="29" t="n">
        <v>24</v>
      </c>
      <c r="O1638" s="29" t="s">
        <v>7239</v>
      </c>
      <c r="P1638" s="29" t="s">
        <v>7240</v>
      </c>
      <c r="Q1638" s="29" t="s">
        <v>454</v>
      </c>
      <c r="R1638" s="29" t="s">
        <v>171</v>
      </c>
      <c r="S1638" s="29" t="s">
        <v>455</v>
      </c>
      <c r="T1638" s="30" t="n">
        <v>46005</v>
      </c>
      <c r="U1638" s="29" t="n">
        <v>2026</v>
      </c>
      <c r="V1638" s="29"/>
    </row>
    <row r="1639" customFormat="false" ht="15" hidden="false" customHeight="true" outlineLevel="0" collapsed="false">
      <c r="A1639" s="26" t="s">
        <v>7241</v>
      </c>
      <c r="B1639" s="26" t="n">
        <v>1635</v>
      </c>
      <c r="C1639" s="26" t="s">
        <v>7242</v>
      </c>
      <c r="D1639" s="26" t="s">
        <v>7243</v>
      </c>
      <c r="E1639" s="26" t="s">
        <v>162</v>
      </c>
      <c r="F1639" s="26" t="s">
        <v>7244</v>
      </c>
      <c r="G1639" s="27" t="n">
        <v>45558</v>
      </c>
      <c r="H1639" s="26" t="s">
        <v>177</v>
      </c>
      <c r="I1639" s="26" t="s">
        <v>2064</v>
      </c>
      <c r="J1639" s="26" t="s">
        <v>208</v>
      </c>
      <c r="K1639" s="28" t="n">
        <v>33.6</v>
      </c>
      <c r="L1639" s="28" t="n">
        <v>11.4</v>
      </c>
      <c r="M1639" s="26" t="s">
        <v>179</v>
      </c>
      <c r="N1639" s="26" t="n">
        <v>32</v>
      </c>
      <c r="O1639" s="26" t="s">
        <v>7245</v>
      </c>
      <c r="P1639" s="26" t="s">
        <v>7246</v>
      </c>
      <c r="Q1639" s="26" t="s">
        <v>252</v>
      </c>
      <c r="R1639" s="26" t="s">
        <v>171</v>
      </c>
      <c r="S1639" s="26" t="s">
        <v>253</v>
      </c>
      <c r="T1639" s="27" t="n">
        <v>45995</v>
      </c>
      <c r="U1639" s="26" t="n">
        <v>2026</v>
      </c>
      <c r="V1639" s="26"/>
    </row>
    <row r="1640" customFormat="false" ht="15" hidden="false" customHeight="true" outlineLevel="0" collapsed="false">
      <c r="A1640" s="29" t="s">
        <v>7247</v>
      </c>
      <c r="B1640" s="29" t="n">
        <v>1636</v>
      </c>
      <c r="C1640" s="29" t="s">
        <v>1857</v>
      </c>
      <c r="D1640" s="29" t="s">
        <v>1518</v>
      </c>
      <c r="E1640" s="29" t="s">
        <v>206</v>
      </c>
      <c r="F1640" s="29"/>
      <c r="G1640" s="30" t="n">
        <v>45558</v>
      </c>
      <c r="H1640" s="29" t="s">
        <v>177</v>
      </c>
      <c r="I1640" s="29" t="s">
        <v>419</v>
      </c>
      <c r="J1640" s="29" t="s">
        <v>229</v>
      </c>
      <c r="K1640" s="31" t="n">
        <v>33.4</v>
      </c>
      <c r="L1640" s="31" t="n">
        <v>11.3</v>
      </c>
      <c r="M1640" s="29" t="s">
        <v>209</v>
      </c>
      <c r="N1640" s="29" t="n">
        <v>28</v>
      </c>
      <c r="O1640" s="29" t="s">
        <v>7248</v>
      </c>
      <c r="P1640" s="29" t="s">
        <v>7249</v>
      </c>
      <c r="Q1640" s="29" t="s">
        <v>252</v>
      </c>
      <c r="R1640" s="29" t="s">
        <v>171</v>
      </c>
      <c r="S1640" s="29" t="s">
        <v>253</v>
      </c>
      <c r="T1640" s="30" t="n">
        <v>45998</v>
      </c>
      <c r="U1640" s="29" t="n">
        <v>2026</v>
      </c>
      <c r="V1640" s="29"/>
    </row>
    <row r="1641" customFormat="false" ht="15" hidden="false" customHeight="true" outlineLevel="0" collapsed="false">
      <c r="A1641" s="26" t="s">
        <v>7250</v>
      </c>
      <c r="B1641" s="26" t="n">
        <v>1637</v>
      </c>
      <c r="C1641" s="26" t="s">
        <v>915</v>
      </c>
      <c r="D1641" s="26" t="s">
        <v>1531</v>
      </c>
      <c r="E1641" s="26" t="s">
        <v>311</v>
      </c>
      <c r="F1641" s="26" t="s">
        <v>3052</v>
      </c>
      <c r="G1641" s="27" t="n">
        <v>45559</v>
      </c>
      <c r="H1641" s="26" t="s">
        <v>164</v>
      </c>
      <c r="I1641" s="26" t="s">
        <v>2950</v>
      </c>
      <c r="J1641" s="26" t="s">
        <v>345</v>
      </c>
      <c r="K1641" s="28" t="n">
        <v>34.9</v>
      </c>
      <c r="L1641" s="28" t="n">
        <v>10.4</v>
      </c>
      <c r="M1641" s="26" t="s">
        <v>179</v>
      </c>
      <c r="N1641" s="26" t="n">
        <v>28</v>
      </c>
      <c r="O1641" s="26" t="s">
        <v>7251</v>
      </c>
      <c r="P1641" s="26" t="s">
        <v>7252</v>
      </c>
      <c r="Q1641" s="26" t="s">
        <v>202</v>
      </c>
      <c r="R1641" s="26" t="s">
        <v>171</v>
      </c>
      <c r="S1641" s="26" t="s">
        <v>203</v>
      </c>
      <c r="T1641" s="26"/>
      <c r="U1641" s="26" t="n">
        <v>2024</v>
      </c>
      <c r="V1641" s="26"/>
    </row>
    <row r="1642" customFormat="false" ht="15" hidden="false" customHeight="true" outlineLevel="0" collapsed="false">
      <c r="A1642" s="29" t="s">
        <v>7253</v>
      </c>
      <c r="B1642" s="29" t="n">
        <v>1638</v>
      </c>
      <c r="C1642" s="29" t="s">
        <v>3355</v>
      </c>
      <c r="D1642" s="29" t="s">
        <v>1672</v>
      </c>
      <c r="E1642" s="29" t="s">
        <v>226</v>
      </c>
      <c r="F1642" s="29" t="s">
        <v>7254</v>
      </c>
      <c r="G1642" s="30" t="n">
        <v>45559</v>
      </c>
      <c r="H1642" s="29" t="s">
        <v>177</v>
      </c>
      <c r="I1642" s="29" t="s">
        <v>1440</v>
      </c>
      <c r="J1642" s="29" t="s">
        <v>208</v>
      </c>
      <c r="K1642" s="31" t="n">
        <v>53.6</v>
      </c>
      <c r="L1642" s="31" t="n">
        <v>19</v>
      </c>
      <c r="M1642" s="29" t="s">
        <v>179</v>
      </c>
      <c r="N1642" s="29" t="n">
        <v>28</v>
      </c>
      <c r="O1642" s="29" t="s">
        <v>7255</v>
      </c>
      <c r="P1642" s="29" t="s">
        <v>7256</v>
      </c>
      <c r="Q1642" s="29" t="s">
        <v>262</v>
      </c>
      <c r="R1642" s="29" t="s">
        <v>171</v>
      </c>
      <c r="S1642" s="29" t="s">
        <v>263</v>
      </c>
      <c r="T1642" s="30" t="n">
        <v>46016</v>
      </c>
      <c r="U1642" s="29" t="n">
        <v>2026</v>
      </c>
      <c r="V1642" s="29"/>
    </row>
    <row r="1643" customFormat="false" ht="15" hidden="false" customHeight="true" outlineLevel="0" collapsed="false">
      <c r="A1643" s="26" t="s">
        <v>7257</v>
      </c>
      <c r="B1643" s="26" t="n">
        <v>1639</v>
      </c>
      <c r="C1643" s="26" t="s">
        <v>840</v>
      </c>
      <c r="D1643" s="26" t="s">
        <v>2899</v>
      </c>
      <c r="E1643" s="26" t="s">
        <v>188</v>
      </c>
      <c r="F1643" s="26"/>
      <c r="G1643" s="27" t="n">
        <v>45559</v>
      </c>
      <c r="H1643" s="26" t="s">
        <v>177</v>
      </c>
      <c r="I1643" s="26" t="s">
        <v>2352</v>
      </c>
      <c r="J1643" s="26" t="s">
        <v>166</v>
      </c>
      <c r="K1643" s="28" t="n">
        <v>29.3</v>
      </c>
      <c r="L1643" s="28" t="n">
        <v>10.5</v>
      </c>
      <c r="M1643" s="26" t="s">
        <v>179</v>
      </c>
      <c r="N1643" s="26" t="n">
        <v>50</v>
      </c>
      <c r="O1643" s="26" t="s">
        <v>7258</v>
      </c>
      <c r="P1643" s="26"/>
      <c r="Q1643" s="26" t="s">
        <v>454</v>
      </c>
      <c r="R1643" s="26" t="s">
        <v>171</v>
      </c>
      <c r="S1643" s="26" t="s">
        <v>455</v>
      </c>
      <c r="T1643" s="27" t="n">
        <v>45997</v>
      </c>
      <c r="U1643" s="26" t="n">
        <v>2026</v>
      </c>
      <c r="V1643" s="26"/>
    </row>
    <row r="1644" customFormat="false" ht="15" hidden="false" customHeight="true" outlineLevel="0" collapsed="false">
      <c r="A1644" s="29" t="s">
        <v>7259</v>
      </c>
      <c r="B1644" s="29" t="n">
        <v>1640</v>
      </c>
      <c r="C1644" s="29" t="s">
        <v>7260</v>
      </c>
      <c r="D1644" s="29" t="s">
        <v>2419</v>
      </c>
      <c r="E1644" s="29" t="s">
        <v>188</v>
      </c>
      <c r="F1644" s="29"/>
      <c r="G1644" s="30" t="n">
        <v>45560</v>
      </c>
      <c r="H1644" s="29" t="s">
        <v>177</v>
      </c>
      <c r="I1644" s="29" t="s">
        <v>4829</v>
      </c>
      <c r="J1644" s="29" t="s">
        <v>198</v>
      </c>
      <c r="K1644" s="31" t="n">
        <v>53.7</v>
      </c>
      <c r="L1644" s="31" t="n">
        <v>17.1</v>
      </c>
      <c r="M1644" s="29" t="s">
        <v>167</v>
      </c>
      <c r="N1644" s="29" t="n">
        <v>50</v>
      </c>
      <c r="O1644" s="29" t="s">
        <v>7261</v>
      </c>
      <c r="P1644" s="29" t="s">
        <v>7262</v>
      </c>
      <c r="Q1644" s="29" t="s">
        <v>221</v>
      </c>
      <c r="R1644" s="29" t="s">
        <v>183</v>
      </c>
      <c r="S1644" s="29" t="s">
        <v>222</v>
      </c>
      <c r="T1644" s="30" t="n">
        <v>46009</v>
      </c>
      <c r="U1644" s="29" t="n">
        <v>2026</v>
      </c>
      <c r="V1644" s="29"/>
    </row>
    <row r="1645" customFormat="false" ht="15" hidden="false" customHeight="true" outlineLevel="0" collapsed="false">
      <c r="A1645" s="26" t="s">
        <v>7263</v>
      </c>
      <c r="B1645" s="26" t="n">
        <v>1641</v>
      </c>
      <c r="C1645" s="26" t="s">
        <v>7264</v>
      </c>
      <c r="D1645" s="26" t="s">
        <v>782</v>
      </c>
      <c r="E1645" s="26" t="s">
        <v>206</v>
      </c>
      <c r="F1645" s="26"/>
      <c r="G1645" s="27" t="n">
        <v>45561</v>
      </c>
      <c r="H1645" s="26" t="s">
        <v>177</v>
      </c>
      <c r="I1645" s="26" t="s">
        <v>5284</v>
      </c>
      <c r="J1645" s="26" t="s">
        <v>166</v>
      </c>
      <c r="K1645" s="28" t="n">
        <v>34.6</v>
      </c>
      <c r="L1645" s="28" t="n">
        <v>11.2</v>
      </c>
      <c r="M1645" s="26" t="s">
        <v>209</v>
      </c>
      <c r="N1645" s="26" t="n">
        <v>40</v>
      </c>
      <c r="O1645" s="26" t="s">
        <v>3329</v>
      </c>
      <c r="P1645" s="26" t="s">
        <v>7265</v>
      </c>
      <c r="Q1645" s="26" t="s">
        <v>338</v>
      </c>
      <c r="R1645" s="26" t="s">
        <v>171</v>
      </c>
      <c r="S1645" s="26" t="s">
        <v>339</v>
      </c>
      <c r="T1645" s="27" t="n">
        <v>46019</v>
      </c>
      <c r="U1645" s="26" t="n">
        <v>2026</v>
      </c>
      <c r="V1645" s="26"/>
    </row>
    <row r="1646" customFormat="false" ht="15" hidden="false" customHeight="true" outlineLevel="0" collapsed="false">
      <c r="A1646" s="29" t="s">
        <v>7266</v>
      </c>
      <c r="B1646" s="29" t="n">
        <v>1642</v>
      </c>
      <c r="C1646" s="29" t="s">
        <v>318</v>
      </c>
      <c r="D1646" s="29" t="s">
        <v>6700</v>
      </c>
      <c r="E1646" s="29" t="s">
        <v>195</v>
      </c>
      <c r="F1646" s="29" t="s">
        <v>7267</v>
      </c>
      <c r="G1646" s="30" t="n">
        <v>45561</v>
      </c>
      <c r="H1646" s="29" t="s">
        <v>177</v>
      </c>
      <c r="I1646" s="29" t="s">
        <v>3642</v>
      </c>
      <c r="J1646" s="29" t="s">
        <v>229</v>
      </c>
      <c r="K1646" s="31" t="n">
        <v>45.7</v>
      </c>
      <c r="L1646" s="31" t="n">
        <v>13.8</v>
      </c>
      <c r="M1646" s="29" t="s">
        <v>179</v>
      </c>
      <c r="N1646" s="29" t="n">
        <v>50</v>
      </c>
      <c r="O1646" s="29" t="s">
        <v>7268</v>
      </c>
      <c r="P1646" s="29" t="s">
        <v>7269</v>
      </c>
      <c r="Q1646" s="29" t="s">
        <v>240</v>
      </c>
      <c r="R1646" s="29" t="s">
        <v>171</v>
      </c>
      <c r="S1646" s="29" t="s">
        <v>241</v>
      </c>
      <c r="T1646" s="30" t="n">
        <v>46001</v>
      </c>
      <c r="U1646" s="29" t="n">
        <v>2026</v>
      </c>
      <c r="V1646" s="29"/>
    </row>
    <row r="1647" customFormat="false" ht="15" hidden="false" customHeight="true" outlineLevel="0" collapsed="false">
      <c r="A1647" s="26" t="s">
        <v>7270</v>
      </c>
      <c r="B1647" s="26" t="n">
        <v>1643</v>
      </c>
      <c r="C1647" s="26" t="s">
        <v>1582</v>
      </c>
      <c r="D1647" s="26" t="s">
        <v>2371</v>
      </c>
      <c r="E1647" s="26" t="s">
        <v>206</v>
      </c>
      <c r="F1647" s="26"/>
      <c r="G1647" s="27" t="n">
        <v>45561</v>
      </c>
      <c r="H1647" s="26" t="s">
        <v>177</v>
      </c>
      <c r="I1647" s="26" t="s">
        <v>1466</v>
      </c>
      <c r="J1647" s="26" t="s">
        <v>383</v>
      </c>
      <c r="K1647" s="28" t="n">
        <v>50.1</v>
      </c>
      <c r="L1647" s="28" t="n">
        <v>15.8</v>
      </c>
      <c r="M1647" s="26" t="s">
        <v>199</v>
      </c>
      <c r="N1647" s="26" t="n">
        <v>40</v>
      </c>
      <c r="O1647" s="26" t="s">
        <v>7271</v>
      </c>
      <c r="P1647" s="26" t="s">
        <v>7272</v>
      </c>
      <c r="Q1647" s="26" t="s">
        <v>170</v>
      </c>
      <c r="R1647" s="26" t="s">
        <v>171</v>
      </c>
      <c r="S1647" s="26" t="s">
        <v>172</v>
      </c>
      <c r="T1647" s="27" t="n">
        <v>45997</v>
      </c>
      <c r="U1647" s="26" t="n">
        <v>2026</v>
      </c>
      <c r="V1647" s="26"/>
    </row>
    <row r="1648" customFormat="false" ht="15" hidden="false" customHeight="true" outlineLevel="0" collapsed="false">
      <c r="A1648" s="29" t="s">
        <v>7273</v>
      </c>
      <c r="B1648" s="29" t="n">
        <v>1644</v>
      </c>
      <c r="C1648" s="29" t="s">
        <v>3186</v>
      </c>
      <c r="D1648" s="29" t="s">
        <v>3681</v>
      </c>
      <c r="E1648" s="29" t="s">
        <v>267</v>
      </c>
      <c r="F1648" s="29" t="s">
        <v>7274</v>
      </c>
      <c r="G1648" s="30" t="n">
        <v>45562</v>
      </c>
      <c r="H1648" s="29" t="s">
        <v>177</v>
      </c>
      <c r="I1648" s="29" t="s">
        <v>1034</v>
      </c>
      <c r="J1648" s="29" t="s">
        <v>383</v>
      </c>
      <c r="K1648" s="31" t="n">
        <v>35.4</v>
      </c>
      <c r="L1648" s="31" t="n">
        <v>11.2</v>
      </c>
      <c r="M1648" s="29" t="s">
        <v>209</v>
      </c>
      <c r="N1648" s="29" t="n">
        <v>36</v>
      </c>
      <c r="O1648" s="29" t="s">
        <v>7275</v>
      </c>
      <c r="P1648" s="29" t="s">
        <v>7276</v>
      </c>
      <c r="Q1648" s="29" t="s">
        <v>299</v>
      </c>
      <c r="R1648" s="29" t="s">
        <v>171</v>
      </c>
      <c r="S1648" s="29" t="s">
        <v>300</v>
      </c>
      <c r="T1648" s="30" t="n">
        <v>45994</v>
      </c>
      <c r="U1648" s="29" t="n">
        <v>2026</v>
      </c>
      <c r="V1648" s="29"/>
    </row>
    <row r="1649" customFormat="false" ht="15" hidden="false" customHeight="true" outlineLevel="0" collapsed="false">
      <c r="A1649" s="26" t="s">
        <v>7277</v>
      </c>
      <c r="B1649" s="26" t="n">
        <v>1645</v>
      </c>
      <c r="C1649" s="26" t="s">
        <v>417</v>
      </c>
      <c r="D1649" s="26" t="s">
        <v>1672</v>
      </c>
      <c r="E1649" s="26" t="s">
        <v>206</v>
      </c>
      <c r="F1649" s="26"/>
      <c r="G1649" s="27" t="n">
        <v>45562</v>
      </c>
      <c r="H1649" s="26" t="s">
        <v>177</v>
      </c>
      <c r="I1649" s="26" t="s">
        <v>2249</v>
      </c>
      <c r="J1649" s="26" t="s">
        <v>208</v>
      </c>
      <c r="K1649" s="28" t="n">
        <v>57.1</v>
      </c>
      <c r="L1649" s="28" t="n">
        <v>18.5</v>
      </c>
      <c r="M1649" s="26" t="s">
        <v>209</v>
      </c>
      <c r="N1649" s="26" t="n">
        <v>40</v>
      </c>
      <c r="O1649" s="26" t="s">
        <v>7278</v>
      </c>
      <c r="P1649" s="26" t="s">
        <v>7279</v>
      </c>
      <c r="Q1649" s="26" t="s">
        <v>240</v>
      </c>
      <c r="R1649" s="26" t="s">
        <v>171</v>
      </c>
      <c r="S1649" s="26" t="s">
        <v>241</v>
      </c>
      <c r="T1649" s="27" t="n">
        <v>46003</v>
      </c>
      <c r="U1649" s="26" t="n">
        <v>2026</v>
      </c>
      <c r="V1649" s="26"/>
    </row>
    <row r="1650" customFormat="false" ht="15" hidden="false" customHeight="true" outlineLevel="0" collapsed="false">
      <c r="A1650" s="29" t="s">
        <v>7280</v>
      </c>
      <c r="B1650" s="29" t="n">
        <v>1646</v>
      </c>
      <c r="C1650" s="29" t="s">
        <v>2714</v>
      </c>
      <c r="D1650" s="29" t="s">
        <v>846</v>
      </c>
      <c r="E1650" s="29" t="s">
        <v>245</v>
      </c>
      <c r="F1650" s="29" t="s">
        <v>7281</v>
      </c>
      <c r="G1650" s="30" t="n">
        <v>45562</v>
      </c>
      <c r="H1650" s="29" t="s">
        <v>295</v>
      </c>
      <c r="I1650" s="29" t="s">
        <v>7238</v>
      </c>
      <c r="J1650" s="29" t="s">
        <v>322</v>
      </c>
      <c r="K1650" s="31" t="n">
        <v>51.6</v>
      </c>
      <c r="L1650" s="31" t="n">
        <v>17.9</v>
      </c>
      <c r="M1650" s="29" t="s">
        <v>179</v>
      </c>
      <c r="N1650" s="29" t="n">
        <v>50</v>
      </c>
      <c r="O1650" s="29" t="s">
        <v>7282</v>
      </c>
      <c r="P1650" s="29" t="s">
        <v>7283</v>
      </c>
      <c r="Q1650" s="29" t="s">
        <v>338</v>
      </c>
      <c r="R1650" s="29" t="s">
        <v>171</v>
      </c>
      <c r="S1650" s="29" t="s">
        <v>339</v>
      </c>
      <c r="T1650" s="30" t="n">
        <v>46015</v>
      </c>
      <c r="U1650" s="29" t="n">
        <v>2026</v>
      </c>
      <c r="V1650" s="29"/>
    </row>
    <row r="1651" customFormat="false" ht="15" hidden="false" customHeight="true" outlineLevel="0" collapsed="false">
      <c r="A1651" s="26" t="s">
        <v>7284</v>
      </c>
      <c r="B1651" s="26" t="n">
        <v>1647</v>
      </c>
      <c r="C1651" s="26" t="s">
        <v>851</v>
      </c>
      <c r="D1651" s="26" t="s">
        <v>3101</v>
      </c>
      <c r="E1651" s="26" t="s">
        <v>188</v>
      </c>
      <c r="F1651" s="26"/>
      <c r="G1651" s="27" t="n">
        <v>45563</v>
      </c>
      <c r="H1651" s="26" t="s">
        <v>177</v>
      </c>
      <c r="I1651" s="26" t="s">
        <v>6419</v>
      </c>
      <c r="J1651" s="26" t="s">
        <v>259</v>
      </c>
      <c r="K1651" s="28" t="n">
        <v>40.6</v>
      </c>
      <c r="L1651" s="28" t="n">
        <v>13.5</v>
      </c>
      <c r="M1651" s="26" t="s">
        <v>179</v>
      </c>
      <c r="N1651" s="26" t="n">
        <v>24</v>
      </c>
      <c r="O1651" s="26" t="s">
        <v>7285</v>
      </c>
      <c r="P1651" s="26" t="s">
        <v>7286</v>
      </c>
      <c r="Q1651" s="26" t="s">
        <v>262</v>
      </c>
      <c r="R1651" s="26" t="s">
        <v>171</v>
      </c>
      <c r="S1651" s="26" t="s">
        <v>263</v>
      </c>
      <c r="T1651" s="27" t="n">
        <v>45995</v>
      </c>
      <c r="U1651" s="26" t="n">
        <v>2026</v>
      </c>
      <c r="V1651" s="26"/>
    </row>
    <row r="1652" customFormat="false" ht="15" hidden="false" customHeight="true" outlineLevel="0" collapsed="false">
      <c r="A1652" s="29" t="s">
        <v>7287</v>
      </c>
      <c r="B1652" s="29" t="n">
        <v>1648</v>
      </c>
      <c r="C1652" s="29" t="s">
        <v>3039</v>
      </c>
      <c r="D1652" s="29" t="s">
        <v>1531</v>
      </c>
      <c r="E1652" s="29" t="s">
        <v>188</v>
      </c>
      <c r="F1652" s="29"/>
      <c r="G1652" s="30" t="n">
        <v>45563</v>
      </c>
      <c r="H1652" s="29" t="s">
        <v>177</v>
      </c>
      <c r="I1652" s="29" t="s">
        <v>4485</v>
      </c>
      <c r="J1652" s="29" t="s">
        <v>345</v>
      </c>
      <c r="K1652" s="31" t="n">
        <v>36.4</v>
      </c>
      <c r="L1652" s="31" t="n">
        <v>12</v>
      </c>
      <c r="M1652" s="29" t="s">
        <v>179</v>
      </c>
      <c r="N1652" s="29" t="n">
        <v>28</v>
      </c>
      <c r="O1652" s="29" t="s">
        <v>7288</v>
      </c>
      <c r="P1652" s="29" t="s">
        <v>7289</v>
      </c>
      <c r="Q1652" s="29" t="s">
        <v>252</v>
      </c>
      <c r="R1652" s="29" t="s">
        <v>171</v>
      </c>
      <c r="S1652" s="29" t="s">
        <v>253</v>
      </c>
      <c r="T1652" s="30" t="n">
        <v>45995</v>
      </c>
      <c r="U1652" s="29" t="n">
        <v>2026</v>
      </c>
      <c r="V1652" s="29"/>
    </row>
    <row r="1653" customFormat="false" ht="15" hidden="false" customHeight="true" outlineLevel="0" collapsed="false">
      <c r="A1653" s="26" t="s">
        <v>7290</v>
      </c>
      <c r="B1653" s="26" t="n">
        <v>1649</v>
      </c>
      <c r="C1653" s="26" t="s">
        <v>7291</v>
      </c>
      <c r="D1653" s="26" t="s">
        <v>1406</v>
      </c>
      <c r="E1653" s="26" t="s">
        <v>206</v>
      </c>
      <c r="F1653" s="26"/>
      <c r="G1653" s="27" t="n">
        <v>45563</v>
      </c>
      <c r="H1653" s="26" t="s">
        <v>177</v>
      </c>
      <c r="I1653" s="26" t="s">
        <v>2244</v>
      </c>
      <c r="J1653" s="26" t="s">
        <v>229</v>
      </c>
      <c r="K1653" s="28" t="n">
        <v>29</v>
      </c>
      <c r="L1653" s="28" t="n">
        <v>9.3</v>
      </c>
      <c r="M1653" s="26" t="s">
        <v>179</v>
      </c>
      <c r="N1653" s="26" t="n">
        <v>45</v>
      </c>
      <c r="O1653" s="26" t="s">
        <v>7292</v>
      </c>
      <c r="P1653" s="26" t="s">
        <v>7293</v>
      </c>
      <c r="Q1653" s="26" t="s">
        <v>262</v>
      </c>
      <c r="R1653" s="26" t="s">
        <v>171</v>
      </c>
      <c r="S1653" s="26" t="s">
        <v>263</v>
      </c>
      <c r="T1653" s="27" t="n">
        <v>46016</v>
      </c>
      <c r="U1653" s="26" t="n">
        <v>2026</v>
      </c>
      <c r="V1653" s="26"/>
    </row>
    <row r="1654" customFormat="false" ht="15" hidden="false" customHeight="true" outlineLevel="0" collapsed="false">
      <c r="A1654" s="29" t="s">
        <v>7294</v>
      </c>
      <c r="B1654" s="29" t="n">
        <v>1650</v>
      </c>
      <c r="C1654" s="29" t="s">
        <v>2135</v>
      </c>
      <c r="D1654" s="29" t="s">
        <v>507</v>
      </c>
      <c r="E1654" s="29" t="s">
        <v>311</v>
      </c>
      <c r="F1654" s="29" t="s">
        <v>2136</v>
      </c>
      <c r="G1654" s="30" t="n">
        <v>45563</v>
      </c>
      <c r="H1654" s="29" t="s">
        <v>177</v>
      </c>
      <c r="I1654" s="29" t="s">
        <v>3102</v>
      </c>
      <c r="J1654" s="29" t="s">
        <v>218</v>
      </c>
      <c r="K1654" s="31" t="n">
        <v>46.5</v>
      </c>
      <c r="L1654" s="31" t="n">
        <v>14.1</v>
      </c>
      <c r="M1654" s="29" t="s">
        <v>167</v>
      </c>
      <c r="N1654" s="29" t="n">
        <v>40</v>
      </c>
      <c r="O1654" s="29" t="s">
        <v>7295</v>
      </c>
      <c r="P1654" s="29" t="s">
        <v>7296</v>
      </c>
      <c r="Q1654" s="29" t="s">
        <v>299</v>
      </c>
      <c r="R1654" s="29" t="s">
        <v>171</v>
      </c>
      <c r="S1654" s="29" t="s">
        <v>300</v>
      </c>
      <c r="T1654" s="30" t="n">
        <v>46014</v>
      </c>
      <c r="U1654" s="29" t="n">
        <v>2026</v>
      </c>
      <c r="V1654" s="29"/>
    </row>
    <row r="1655" customFormat="false" ht="15" hidden="false" customHeight="true" outlineLevel="0" collapsed="false">
      <c r="A1655" s="26" t="s">
        <v>7297</v>
      </c>
      <c r="B1655" s="26" t="n">
        <v>1651</v>
      </c>
      <c r="C1655" s="26" t="s">
        <v>7298</v>
      </c>
      <c r="D1655" s="26" t="s">
        <v>2419</v>
      </c>
      <c r="E1655" s="26" t="s">
        <v>162</v>
      </c>
      <c r="F1655" s="26" t="s">
        <v>7299</v>
      </c>
      <c r="G1655" s="27" t="n">
        <v>45565</v>
      </c>
      <c r="H1655" s="26" t="s">
        <v>177</v>
      </c>
      <c r="I1655" s="26" t="s">
        <v>237</v>
      </c>
      <c r="J1655" s="26" t="s">
        <v>229</v>
      </c>
      <c r="K1655" s="28" t="n">
        <v>28.3</v>
      </c>
      <c r="L1655" s="28" t="n">
        <v>10</v>
      </c>
      <c r="M1655" s="26" t="s">
        <v>179</v>
      </c>
      <c r="N1655" s="26" t="n">
        <v>36</v>
      </c>
      <c r="O1655" s="26" t="s">
        <v>7300</v>
      </c>
      <c r="P1655" s="26" t="s">
        <v>7301</v>
      </c>
      <c r="Q1655" s="26" t="s">
        <v>182</v>
      </c>
      <c r="R1655" s="26" t="s">
        <v>183</v>
      </c>
      <c r="S1655" s="26" t="s">
        <v>184</v>
      </c>
      <c r="T1655" s="27" t="n">
        <v>46006</v>
      </c>
      <c r="U1655" s="26" t="n">
        <v>2026</v>
      </c>
      <c r="V1655" s="26"/>
    </row>
    <row r="1656" customFormat="false" ht="15" hidden="false" customHeight="true" outlineLevel="0" collapsed="false">
      <c r="A1656" s="29" t="s">
        <v>7302</v>
      </c>
      <c r="B1656" s="29" t="n">
        <v>1652</v>
      </c>
      <c r="C1656" s="29" t="s">
        <v>7303</v>
      </c>
      <c r="D1656" s="29" t="s">
        <v>1841</v>
      </c>
      <c r="E1656" s="29" t="s">
        <v>195</v>
      </c>
      <c r="F1656" s="29" t="s">
        <v>7304</v>
      </c>
      <c r="G1656" s="30" t="n">
        <v>45566</v>
      </c>
      <c r="H1656" s="29" t="s">
        <v>164</v>
      </c>
      <c r="I1656" s="29" t="s">
        <v>3511</v>
      </c>
      <c r="J1656" s="29" t="s">
        <v>208</v>
      </c>
      <c r="K1656" s="31" t="n">
        <v>45.2</v>
      </c>
      <c r="L1656" s="31" t="n">
        <v>13.5</v>
      </c>
      <c r="M1656" s="29" t="s">
        <v>209</v>
      </c>
      <c r="N1656" s="29" t="n">
        <v>40</v>
      </c>
      <c r="O1656" s="29" t="s">
        <v>7305</v>
      </c>
      <c r="P1656" s="29" t="s">
        <v>7306</v>
      </c>
      <c r="Q1656" s="29" t="s">
        <v>461</v>
      </c>
      <c r="R1656" s="29" t="s">
        <v>183</v>
      </c>
      <c r="S1656" s="29" t="s">
        <v>462</v>
      </c>
      <c r="T1656" s="29"/>
      <c r="U1656" s="29" t="n">
        <v>2023</v>
      </c>
      <c r="V1656" s="29"/>
    </row>
    <row r="1657" customFormat="false" ht="15" hidden="false" customHeight="true" outlineLevel="0" collapsed="false">
      <c r="A1657" s="26" t="s">
        <v>7307</v>
      </c>
      <c r="B1657" s="26" t="n">
        <v>1653</v>
      </c>
      <c r="C1657" s="26" t="s">
        <v>160</v>
      </c>
      <c r="D1657" s="26" t="s">
        <v>3943</v>
      </c>
      <c r="E1657" s="26" t="s">
        <v>188</v>
      </c>
      <c r="F1657" s="26"/>
      <c r="G1657" s="27" t="n">
        <v>45566</v>
      </c>
      <c r="H1657" s="26" t="s">
        <v>177</v>
      </c>
      <c r="I1657" s="26" t="s">
        <v>1368</v>
      </c>
      <c r="J1657" s="26" t="s">
        <v>345</v>
      </c>
      <c r="K1657" s="28" t="n">
        <v>34.4</v>
      </c>
      <c r="L1657" s="28" t="n">
        <v>11.3</v>
      </c>
      <c r="M1657" s="26" t="s">
        <v>209</v>
      </c>
      <c r="N1657" s="26" t="n">
        <v>40</v>
      </c>
      <c r="O1657" s="26" t="s">
        <v>7308</v>
      </c>
      <c r="P1657" s="26" t="s">
        <v>7309</v>
      </c>
      <c r="Q1657" s="26" t="s">
        <v>454</v>
      </c>
      <c r="R1657" s="26" t="s">
        <v>171</v>
      </c>
      <c r="S1657" s="26" t="s">
        <v>455</v>
      </c>
      <c r="T1657" s="27" t="n">
        <v>46015</v>
      </c>
      <c r="U1657" s="26" t="n">
        <v>2026</v>
      </c>
      <c r="V1657" s="26"/>
    </row>
    <row r="1658" customFormat="false" ht="15" hidden="false" customHeight="true" outlineLevel="0" collapsed="false">
      <c r="A1658" s="29" t="s">
        <v>7310</v>
      </c>
      <c r="B1658" s="29" t="n">
        <v>1654</v>
      </c>
      <c r="C1658" s="29" t="s">
        <v>2481</v>
      </c>
      <c r="D1658" s="29" t="s">
        <v>816</v>
      </c>
      <c r="E1658" s="29" t="s">
        <v>206</v>
      </c>
      <c r="F1658" s="29"/>
      <c r="G1658" s="30" t="n">
        <v>45566</v>
      </c>
      <c r="H1658" s="29" t="s">
        <v>177</v>
      </c>
      <c r="I1658" s="29" t="s">
        <v>1836</v>
      </c>
      <c r="J1658" s="29" t="s">
        <v>345</v>
      </c>
      <c r="K1658" s="31" t="n">
        <v>31.5</v>
      </c>
      <c r="L1658" s="31" t="n">
        <v>9.2</v>
      </c>
      <c r="M1658" s="29" t="s">
        <v>209</v>
      </c>
      <c r="N1658" s="29" t="n">
        <v>36</v>
      </c>
      <c r="O1658" s="29" t="s">
        <v>7311</v>
      </c>
      <c r="P1658" s="29" t="s">
        <v>7312</v>
      </c>
      <c r="Q1658" s="29" t="s">
        <v>221</v>
      </c>
      <c r="R1658" s="29" t="s">
        <v>183</v>
      </c>
      <c r="S1658" s="29" t="s">
        <v>222</v>
      </c>
      <c r="T1658" s="30" t="n">
        <v>45996</v>
      </c>
      <c r="U1658" s="29" t="n">
        <v>2026</v>
      </c>
      <c r="V1658" s="29"/>
    </row>
    <row r="1659" customFormat="false" ht="15" hidden="false" customHeight="true" outlineLevel="0" collapsed="false">
      <c r="A1659" s="26" t="s">
        <v>7313</v>
      </c>
      <c r="B1659" s="26" t="n">
        <v>1655</v>
      </c>
      <c r="C1659" s="26" t="s">
        <v>7314</v>
      </c>
      <c r="D1659" s="26" t="s">
        <v>1923</v>
      </c>
      <c r="E1659" s="26" t="s">
        <v>311</v>
      </c>
      <c r="F1659" s="26" t="s">
        <v>7315</v>
      </c>
      <c r="G1659" s="27" t="n">
        <v>45567</v>
      </c>
      <c r="H1659" s="26" t="s">
        <v>177</v>
      </c>
      <c r="I1659" s="26" t="s">
        <v>2702</v>
      </c>
      <c r="J1659" s="26" t="s">
        <v>198</v>
      </c>
      <c r="K1659" s="28" t="n">
        <v>37.1</v>
      </c>
      <c r="L1659" s="28" t="n">
        <v>10.7</v>
      </c>
      <c r="M1659" s="26" t="s">
        <v>179</v>
      </c>
      <c r="N1659" s="26" t="n">
        <v>40</v>
      </c>
      <c r="O1659" s="26" t="s">
        <v>7316</v>
      </c>
      <c r="P1659" s="26" t="s">
        <v>7317</v>
      </c>
      <c r="Q1659" s="26" t="s">
        <v>232</v>
      </c>
      <c r="R1659" s="26" t="s">
        <v>183</v>
      </c>
      <c r="S1659" s="26" t="s">
        <v>233</v>
      </c>
      <c r="T1659" s="27" t="n">
        <v>45998</v>
      </c>
      <c r="U1659" s="26" t="n">
        <v>2026</v>
      </c>
      <c r="V1659" s="26"/>
    </row>
    <row r="1660" customFormat="false" ht="15" hidden="false" customHeight="true" outlineLevel="0" collapsed="false">
      <c r="A1660" s="29" t="s">
        <v>7318</v>
      </c>
      <c r="B1660" s="29" t="n">
        <v>1656</v>
      </c>
      <c r="C1660" s="29" t="s">
        <v>4949</v>
      </c>
      <c r="D1660" s="29" t="s">
        <v>835</v>
      </c>
      <c r="E1660" s="29" t="s">
        <v>188</v>
      </c>
      <c r="F1660" s="29"/>
      <c r="G1660" s="30" t="n">
        <v>45567</v>
      </c>
      <c r="H1660" s="29" t="s">
        <v>177</v>
      </c>
      <c r="I1660" s="29" t="s">
        <v>6521</v>
      </c>
      <c r="J1660" s="29" t="s">
        <v>208</v>
      </c>
      <c r="K1660" s="31" t="n">
        <v>20.6</v>
      </c>
      <c r="L1660" s="31" t="n">
        <v>7.2</v>
      </c>
      <c r="M1660" s="29" t="s">
        <v>179</v>
      </c>
      <c r="N1660" s="29" t="n">
        <v>28</v>
      </c>
      <c r="O1660" s="29" t="s">
        <v>7319</v>
      </c>
      <c r="P1660" s="29" t="s">
        <v>7320</v>
      </c>
      <c r="Q1660" s="29" t="s">
        <v>182</v>
      </c>
      <c r="R1660" s="29" t="s">
        <v>183</v>
      </c>
      <c r="S1660" s="29" t="s">
        <v>184</v>
      </c>
      <c r="T1660" s="30" t="n">
        <v>45999</v>
      </c>
      <c r="U1660" s="29" t="n">
        <v>2026</v>
      </c>
      <c r="V1660" s="29"/>
    </row>
    <row r="1661" customFormat="false" ht="15" hidden="false" customHeight="true" outlineLevel="0" collapsed="false">
      <c r="A1661" s="26" t="s">
        <v>7321</v>
      </c>
      <c r="B1661" s="26" t="n">
        <v>1657</v>
      </c>
      <c r="C1661" s="26" t="s">
        <v>7322</v>
      </c>
      <c r="D1661" s="26" t="s">
        <v>424</v>
      </c>
      <c r="E1661" s="26" t="s">
        <v>188</v>
      </c>
      <c r="F1661" s="26"/>
      <c r="G1661" s="27" t="n">
        <v>45567</v>
      </c>
      <c r="H1661" s="26" t="s">
        <v>177</v>
      </c>
      <c r="I1661" s="26" t="s">
        <v>2566</v>
      </c>
      <c r="J1661" s="26" t="s">
        <v>229</v>
      </c>
      <c r="K1661" s="28" t="n">
        <v>46.7</v>
      </c>
      <c r="L1661" s="28" t="n">
        <v>16.5</v>
      </c>
      <c r="M1661" s="26" t="s">
        <v>276</v>
      </c>
      <c r="N1661" s="26" t="n">
        <v>28</v>
      </c>
      <c r="O1661" s="26" t="s">
        <v>7323</v>
      </c>
      <c r="P1661" s="26" t="s">
        <v>7324</v>
      </c>
      <c r="Q1661" s="26" t="s">
        <v>338</v>
      </c>
      <c r="R1661" s="26" t="s">
        <v>171</v>
      </c>
      <c r="S1661" s="26" t="s">
        <v>339</v>
      </c>
      <c r="T1661" s="27" t="n">
        <v>46002</v>
      </c>
      <c r="U1661" s="26" t="n">
        <v>2026</v>
      </c>
      <c r="V1661" s="26"/>
    </row>
    <row r="1662" customFormat="false" ht="15" hidden="false" customHeight="true" outlineLevel="0" collapsed="false">
      <c r="A1662" s="29" t="s">
        <v>7325</v>
      </c>
      <c r="B1662" s="29" t="n">
        <v>1658</v>
      </c>
      <c r="C1662" s="29" t="s">
        <v>3138</v>
      </c>
      <c r="D1662" s="29" t="s">
        <v>544</v>
      </c>
      <c r="E1662" s="29" t="s">
        <v>195</v>
      </c>
      <c r="F1662" s="29" t="s">
        <v>7326</v>
      </c>
      <c r="G1662" s="30" t="n">
        <v>45567</v>
      </c>
      <c r="H1662" s="29" t="s">
        <v>177</v>
      </c>
      <c r="I1662" s="29" t="s">
        <v>3659</v>
      </c>
      <c r="J1662" s="29" t="s">
        <v>208</v>
      </c>
      <c r="K1662" s="31" t="n">
        <v>53.3</v>
      </c>
      <c r="L1662" s="31" t="n">
        <v>18.7</v>
      </c>
      <c r="M1662" s="29" t="s">
        <v>179</v>
      </c>
      <c r="N1662" s="29" t="n">
        <v>45</v>
      </c>
      <c r="O1662" s="29" t="s">
        <v>7327</v>
      </c>
      <c r="P1662" s="29" t="s">
        <v>7328</v>
      </c>
      <c r="Q1662" s="29" t="s">
        <v>182</v>
      </c>
      <c r="R1662" s="29" t="s">
        <v>183</v>
      </c>
      <c r="S1662" s="29" t="s">
        <v>184</v>
      </c>
      <c r="T1662" s="30" t="n">
        <v>45994</v>
      </c>
      <c r="U1662" s="29" t="n">
        <v>2026</v>
      </c>
      <c r="V1662" s="29"/>
    </row>
    <row r="1663" customFormat="false" ht="15" hidden="false" customHeight="true" outlineLevel="0" collapsed="false">
      <c r="A1663" s="26" t="s">
        <v>7329</v>
      </c>
      <c r="B1663" s="26" t="n">
        <v>1659</v>
      </c>
      <c r="C1663" s="26" t="s">
        <v>7189</v>
      </c>
      <c r="D1663" s="26" t="s">
        <v>7330</v>
      </c>
      <c r="E1663" s="26" t="s">
        <v>267</v>
      </c>
      <c r="F1663" s="26" t="s">
        <v>7331</v>
      </c>
      <c r="G1663" s="27" t="n">
        <v>45568</v>
      </c>
      <c r="H1663" s="26" t="s">
        <v>177</v>
      </c>
      <c r="I1663" s="26" t="s">
        <v>370</v>
      </c>
      <c r="J1663" s="26" t="s">
        <v>198</v>
      </c>
      <c r="K1663" s="28" t="n">
        <v>45.1</v>
      </c>
      <c r="L1663" s="28" t="n">
        <v>13.2</v>
      </c>
      <c r="M1663" s="26" t="s">
        <v>276</v>
      </c>
      <c r="N1663" s="26" t="n">
        <v>28</v>
      </c>
      <c r="O1663" s="26" t="s">
        <v>4788</v>
      </c>
      <c r="P1663" s="26" t="s">
        <v>7332</v>
      </c>
      <c r="Q1663" s="26" t="s">
        <v>182</v>
      </c>
      <c r="R1663" s="26" t="s">
        <v>183</v>
      </c>
      <c r="S1663" s="26" t="s">
        <v>184</v>
      </c>
      <c r="T1663" s="27" t="n">
        <v>46009</v>
      </c>
      <c r="U1663" s="26" t="n">
        <v>2026</v>
      </c>
      <c r="V1663" s="26"/>
    </row>
    <row r="1664" customFormat="false" ht="15" hidden="false" customHeight="true" outlineLevel="0" collapsed="false">
      <c r="A1664" s="29" t="s">
        <v>7333</v>
      </c>
      <c r="B1664" s="29" t="n">
        <v>1660</v>
      </c>
      <c r="C1664" s="29" t="s">
        <v>840</v>
      </c>
      <c r="D1664" s="29" t="s">
        <v>7334</v>
      </c>
      <c r="E1664" s="29" t="s">
        <v>188</v>
      </c>
      <c r="F1664" s="29"/>
      <c r="G1664" s="30" t="n">
        <v>45568</v>
      </c>
      <c r="H1664" s="29" t="s">
        <v>177</v>
      </c>
      <c r="I1664" s="29" t="s">
        <v>737</v>
      </c>
      <c r="J1664" s="29" t="s">
        <v>345</v>
      </c>
      <c r="K1664" s="31" t="n">
        <v>18.7</v>
      </c>
      <c r="L1664" s="31" t="n">
        <v>5.3</v>
      </c>
      <c r="M1664" s="29" t="s">
        <v>179</v>
      </c>
      <c r="N1664" s="29" t="n">
        <v>40</v>
      </c>
      <c r="O1664" s="29" t="s">
        <v>7335</v>
      </c>
      <c r="P1664" s="29" t="s">
        <v>7336</v>
      </c>
      <c r="Q1664" s="29" t="s">
        <v>330</v>
      </c>
      <c r="R1664" s="29" t="s">
        <v>171</v>
      </c>
      <c r="S1664" s="29" t="s">
        <v>331</v>
      </c>
      <c r="T1664" s="30" t="n">
        <v>46006</v>
      </c>
      <c r="U1664" s="29" t="n">
        <v>2026</v>
      </c>
      <c r="V1664" s="29"/>
    </row>
    <row r="1665" customFormat="false" ht="15" hidden="false" customHeight="true" outlineLevel="0" collapsed="false">
      <c r="A1665" s="26" t="s">
        <v>7337</v>
      </c>
      <c r="B1665" s="26" t="n">
        <v>1661</v>
      </c>
      <c r="C1665" s="26" t="s">
        <v>3602</v>
      </c>
      <c r="D1665" s="26" t="s">
        <v>977</v>
      </c>
      <c r="E1665" s="26" t="s">
        <v>188</v>
      </c>
      <c r="F1665" s="26"/>
      <c r="G1665" s="27" t="n">
        <v>45568</v>
      </c>
      <c r="H1665" s="26" t="s">
        <v>177</v>
      </c>
      <c r="I1665" s="26" t="s">
        <v>7338</v>
      </c>
      <c r="J1665" s="26" t="s">
        <v>270</v>
      </c>
      <c r="K1665" s="28" t="n">
        <v>24.3</v>
      </c>
      <c r="L1665" s="28" t="n">
        <v>7.3</v>
      </c>
      <c r="M1665" s="26" t="s">
        <v>179</v>
      </c>
      <c r="N1665" s="26" t="n">
        <v>28</v>
      </c>
      <c r="O1665" s="26" t="s">
        <v>7339</v>
      </c>
      <c r="P1665" s="26" t="s">
        <v>7340</v>
      </c>
      <c r="Q1665" s="26" t="s">
        <v>299</v>
      </c>
      <c r="R1665" s="26" t="s">
        <v>171</v>
      </c>
      <c r="S1665" s="26" t="s">
        <v>300</v>
      </c>
      <c r="T1665" s="27" t="n">
        <v>46013</v>
      </c>
      <c r="U1665" s="26" t="n">
        <v>2026</v>
      </c>
      <c r="V1665" s="26"/>
    </row>
    <row r="1666" customFormat="false" ht="15" hidden="false" customHeight="true" outlineLevel="0" collapsed="false">
      <c r="A1666" s="29" t="s">
        <v>7341</v>
      </c>
      <c r="B1666" s="29" t="n">
        <v>1662</v>
      </c>
      <c r="C1666" s="29" t="s">
        <v>3320</v>
      </c>
      <c r="D1666" s="29" t="s">
        <v>2634</v>
      </c>
      <c r="E1666" s="29" t="s">
        <v>188</v>
      </c>
      <c r="F1666" s="29"/>
      <c r="G1666" s="30" t="n">
        <v>45568</v>
      </c>
      <c r="H1666" s="29" t="s">
        <v>177</v>
      </c>
      <c r="I1666" s="29" t="s">
        <v>5513</v>
      </c>
      <c r="J1666" s="29" t="s">
        <v>166</v>
      </c>
      <c r="K1666" s="31" t="n">
        <v>52</v>
      </c>
      <c r="L1666" s="31" t="n">
        <v>16.2</v>
      </c>
      <c r="M1666" s="29" t="s">
        <v>167</v>
      </c>
      <c r="N1666" s="29" t="n">
        <v>40</v>
      </c>
      <c r="O1666" s="29" t="s">
        <v>7342</v>
      </c>
      <c r="P1666" s="29" t="s">
        <v>7343</v>
      </c>
      <c r="Q1666" s="29" t="s">
        <v>232</v>
      </c>
      <c r="R1666" s="29" t="s">
        <v>183</v>
      </c>
      <c r="S1666" s="29" t="s">
        <v>233</v>
      </c>
      <c r="T1666" s="30" t="n">
        <v>46004</v>
      </c>
      <c r="U1666" s="29" t="n">
        <v>2026</v>
      </c>
      <c r="V1666" s="29"/>
    </row>
    <row r="1667" customFormat="false" ht="15" hidden="false" customHeight="true" outlineLevel="0" collapsed="false">
      <c r="A1667" s="26" t="s">
        <v>7344</v>
      </c>
      <c r="B1667" s="26" t="n">
        <v>1663</v>
      </c>
      <c r="C1667" s="26" t="s">
        <v>982</v>
      </c>
      <c r="D1667" s="26" t="s">
        <v>3903</v>
      </c>
      <c r="E1667" s="26" t="s">
        <v>195</v>
      </c>
      <c r="F1667" s="26" t="s">
        <v>5135</v>
      </c>
      <c r="G1667" s="27" t="n">
        <v>45569</v>
      </c>
      <c r="H1667" s="26" t="s">
        <v>1033</v>
      </c>
      <c r="I1667" s="26" t="s">
        <v>7345</v>
      </c>
      <c r="J1667" s="26" t="s">
        <v>259</v>
      </c>
      <c r="K1667" s="28" t="n">
        <v>43.8</v>
      </c>
      <c r="L1667" s="28" t="n">
        <v>14.8</v>
      </c>
      <c r="M1667" s="26" t="s">
        <v>209</v>
      </c>
      <c r="N1667" s="26" t="n">
        <v>50</v>
      </c>
      <c r="O1667" s="26" t="s">
        <v>7346</v>
      </c>
      <c r="P1667" s="26" t="s">
        <v>7347</v>
      </c>
      <c r="Q1667" s="26" t="s">
        <v>232</v>
      </c>
      <c r="R1667" s="26" t="s">
        <v>183</v>
      </c>
      <c r="S1667" s="26" t="s">
        <v>233</v>
      </c>
      <c r="T1667" s="27" t="n">
        <v>45994</v>
      </c>
      <c r="U1667" s="26" t="n">
        <v>2026</v>
      </c>
      <c r="V1667" s="26"/>
    </row>
    <row r="1668" customFormat="false" ht="15" hidden="false" customHeight="true" outlineLevel="0" collapsed="false">
      <c r="A1668" s="29" t="s">
        <v>7348</v>
      </c>
      <c r="B1668" s="29" t="n">
        <v>1664</v>
      </c>
      <c r="C1668" s="29" t="s">
        <v>543</v>
      </c>
      <c r="D1668" s="29" t="s">
        <v>244</v>
      </c>
      <c r="E1668" s="29" t="s">
        <v>267</v>
      </c>
      <c r="F1668" s="29" t="s">
        <v>605</v>
      </c>
      <c r="G1668" s="30" t="n">
        <v>45569</v>
      </c>
      <c r="H1668" s="29" t="s">
        <v>177</v>
      </c>
      <c r="I1668" s="29" t="s">
        <v>3092</v>
      </c>
      <c r="J1668" s="29" t="s">
        <v>322</v>
      </c>
      <c r="K1668" s="31" t="n">
        <v>54.5</v>
      </c>
      <c r="L1668" s="31" t="n">
        <v>17.3</v>
      </c>
      <c r="M1668" s="29" t="s">
        <v>276</v>
      </c>
      <c r="N1668" s="29" t="n">
        <v>36</v>
      </c>
      <c r="O1668" s="29" t="s">
        <v>7349</v>
      </c>
      <c r="P1668" s="29" t="s">
        <v>7350</v>
      </c>
      <c r="Q1668" s="29" t="s">
        <v>299</v>
      </c>
      <c r="R1668" s="29" t="s">
        <v>171</v>
      </c>
      <c r="S1668" s="29" t="s">
        <v>300</v>
      </c>
      <c r="T1668" s="30" t="n">
        <v>45994</v>
      </c>
      <c r="U1668" s="29" t="n">
        <v>2026</v>
      </c>
      <c r="V1668" s="29"/>
    </row>
    <row r="1669" customFormat="false" ht="15" hidden="false" customHeight="true" outlineLevel="0" collapsed="false">
      <c r="A1669" s="26" t="s">
        <v>7351</v>
      </c>
      <c r="B1669" s="26" t="n">
        <v>1665</v>
      </c>
      <c r="C1669" s="26" t="s">
        <v>7352</v>
      </c>
      <c r="D1669" s="26" t="s">
        <v>1274</v>
      </c>
      <c r="E1669" s="26" t="s">
        <v>188</v>
      </c>
      <c r="F1669" s="26"/>
      <c r="G1669" s="27" t="n">
        <v>45569</v>
      </c>
      <c r="H1669" s="26" t="s">
        <v>177</v>
      </c>
      <c r="I1669" s="26" t="s">
        <v>5232</v>
      </c>
      <c r="J1669" s="26" t="s">
        <v>218</v>
      </c>
      <c r="K1669" s="28" t="n">
        <v>31.1</v>
      </c>
      <c r="L1669" s="28" t="n">
        <v>9</v>
      </c>
      <c r="M1669" s="26" t="s">
        <v>167</v>
      </c>
      <c r="N1669" s="26" t="n">
        <v>50</v>
      </c>
      <c r="O1669" s="26" t="s">
        <v>7353</v>
      </c>
      <c r="P1669" s="26" t="s">
        <v>7354</v>
      </c>
      <c r="Q1669" s="26" t="s">
        <v>240</v>
      </c>
      <c r="R1669" s="26" t="s">
        <v>171</v>
      </c>
      <c r="S1669" s="26" t="s">
        <v>241</v>
      </c>
      <c r="T1669" s="27" t="n">
        <v>46012</v>
      </c>
      <c r="U1669" s="26" t="n">
        <v>2026</v>
      </c>
      <c r="V1669" s="26"/>
    </row>
    <row r="1670" customFormat="false" ht="15" hidden="false" customHeight="true" outlineLevel="0" collapsed="false">
      <c r="A1670" s="29" t="s">
        <v>7355</v>
      </c>
      <c r="B1670" s="29" t="n">
        <v>1666</v>
      </c>
      <c r="C1670" s="29" t="s">
        <v>3726</v>
      </c>
      <c r="D1670" s="29" t="s">
        <v>1571</v>
      </c>
      <c r="E1670" s="29" t="s">
        <v>188</v>
      </c>
      <c r="F1670" s="29"/>
      <c r="G1670" s="30" t="n">
        <v>45571</v>
      </c>
      <c r="H1670" s="29" t="s">
        <v>177</v>
      </c>
      <c r="I1670" s="29" t="s">
        <v>1902</v>
      </c>
      <c r="J1670" s="29" t="s">
        <v>208</v>
      </c>
      <c r="K1670" s="31" t="n">
        <v>40.3</v>
      </c>
      <c r="L1670" s="31" t="n">
        <v>12.8</v>
      </c>
      <c r="M1670" s="29" t="s">
        <v>209</v>
      </c>
      <c r="N1670" s="29" t="n">
        <v>24</v>
      </c>
      <c r="O1670" s="29" t="s">
        <v>6949</v>
      </c>
      <c r="P1670" s="29" t="s">
        <v>7356</v>
      </c>
      <c r="Q1670" s="29" t="s">
        <v>221</v>
      </c>
      <c r="R1670" s="29" t="s">
        <v>183</v>
      </c>
      <c r="S1670" s="29" t="s">
        <v>222</v>
      </c>
      <c r="T1670" s="30" t="n">
        <v>45994</v>
      </c>
      <c r="U1670" s="29" t="n">
        <v>2026</v>
      </c>
      <c r="V1670" s="29"/>
    </row>
    <row r="1671" customFormat="false" ht="15" hidden="false" customHeight="true" outlineLevel="0" collapsed="false">
      <c r="A1671" s="26" t="s">
        <v>7357</v>
      </c>
      <c r="B1671" s="26" t="n">
        <v>1667</v>
      </c>
      <c r="C1671" s="26" t="s">
        <v>236</v>
      </c>
      <c r="D1671" s="26" t="s">
        <v>684</v>
      </c>
      <c r="E1671" s="26" t="s">
        <v>206</v>
      </c>
      <c r="F1671" s="26"/>
      <c r="G1671" s="27" t="n">
        <v>45571</v>
      </c>
      <c r="H1671" s="26" t="s">
        <v>177</v>
      </c>
      <c r="I1671" s="26" t="s">
        <v>4605</v>
      </c>
      <c r="J1671" s="26" t="s">
        <v>229</v>
      </c>
      <c r="K1671" s="28" t="n">
        <v>57.3</v>
      </c>
      <c r="L1671" s="28" t="n">
        <v>19.9</v>
      </c>
      <c r="M1671" s="26" t="s">
        <v>209</v>
      </c>
      <c r="N1671" s="26" t="n">
        <v>50</v>
      </c>
      <c r="O1671" s="26" t="s">
        <v>7358</v>
      </c>
      <c r="P1671" s="26" t="s">
        <v>7359</v>
      </c>
      <c r="Q1671" s="26" t="s">
        <v>212</v>
      </c>
      <c r="R1671" s="26" t="s">
        <v>171</v>
      </c>
      <c r="S1671" s="26" t="s">
        <v>213</v>
      </c>
      <c r="T1671" s="27" t="n">
        <v>46009</v>
      </c>
      <c r="U1671" s="26" t="n">
        <v>2026</v>
      </c>
      <c r="V1671" s="26"/>
    </row>
    <row r="1672" customFormat="false" ht="15" hidden="false" customHeight="true" outlineLevel="0" collapsed="false">
      <c r="A1672" s="29" t="s">
        <v>7360</v>
      </c>
      <c r="B1672" s="29" t="n">
        <v>1668</v>
      </c>
      <c r="C1672" s="29" t="s">
        <v>333</v>
      </c>
      <c r="D1672" s="29" t="s">
        <v>2492</v>
      </c>
      <c r="E1672" s="29" t="s">
        <v>162</v>
      </c>
      <c r="F1672" s="29" t="s">
        <v>4135</v>
      </c>
      <c r="G1672" s="30" t="n">
        <v>45571</v>
      </c>
      <c r="H1672" s="29" t="s">
        <v>164</v>
      </c>
      <c r="I1672" s="29" t="s">
        <v>275</v>
      </c>
      <c r="J1672" s="29" t="s">
        <v>166</v>
      </c>
      <c r="K1672" s="31" t="n">
        <v>58.2</v>
      </c>
      <c r="L1672" s="31" t="n">
        <v>16.3</v>
      </c>
      <c r="M1672" s="29" t="s">
        <v>199</v>
      </c>
      <c r="N1672" s="29" t="n">
        <v>32</v>
      </c>
      <c r="O1672" s="29" t="s">
        <v>7361</v>
      </c>
      <c r="P1672" s="29" t="s">
        <v>7362</v>
      </c>
      <c r="Q1672" s="29" t="s">
        <v>232</v>
      </c>
      <c r="R1672" s="29" t="s">
        <v>183</v>
      </c>
      <c r="S1672" s="29" t="s">
        <v>233</v>
      </c>
      <c r="T1672" s="29"/>
      <c r="U1672" s="29" t="n">
        <v>2022</v>
      </c>
      <c r="V1672" s="29"/>
    </row>
    <row r="1673" customFormat="false" ht="15" hidden="false" customHeight="true" outlineLevel="0" collapsed="false">
      <c r="A1673" s="26" t="s">
        <v>7363</v>
      </c>
      <c r="B1673" s="26" t="n">
        <v>1669</v>
      </c>
      <c r="C1673" s="26" t="s">
        <v>326</v>
      </c>
      <c r="D1673" s="26" t="s">
        <v>1274</v>
      </c>
      <c r="E1673" s="26" t="s">
        <v>267</v>
      </c>
      <c r="F1673" s="26" t="s">
        <v>7364</v>
      </c>
      <c r="G1673" s="27" t="n">
        <v>45572</v>
      </c>
      <c r="H1673" s="26" t="s">
        <v>177</v>
      </c>
      <c r="I1673" s="26" t="s">
        <v>1306</v>
      </c>
      <c r="J1673" s="26" t="s">
        <v>166</v>
      </c>
      <c r="K1673" s="28" t="n">
        <v>39.4</v>
      </c>
      <c r="L1673" s="28" t="n">
        <v>13.4</v>
      </c>
      <c r="M1673" s="26" t="s">
        <v>199</v>
      </c>
      <c r="N1673" s="26" t="n">
        <v>28</v>
      </c>
      <c r="O1673" s="26" t="s">
        <v>371</v>
      </c>
      <c r="P1673" s="26" t="s">
        <v>7365</v>
      </c>
      <c r="Q1673" s="26" t="s">
        <v>330</v>
      </c>
      <c r="R1673" s="26" t="s">
        <v>171</v>
      </c>
      <c r="S1673" s="26" t="s">
        <v>331</v>
      </c>
      <c r="T1673" s="27" t="n">
        <v>46004</v>
      </c>
      <c r="U1673" s="26" t="n">
        <v>2026</v>
      </c>
      <c r="V1673" s="26"/>
    </row>
    <row r="1674" customFormat="false" ht="15" hidden="false" customHeight="true" outlineLevel="0" collapsed="false">
      <c r="A1674" s="29" t="s">
        <v>7366</v>
      </c>
      <c r="B1674" s="29" t="n">
        <v>1670</v>
      </c>
      <c r="C1674" s="29" t="s">
        <v>1267</v>
      </c>
      <c r="D1674" s="29" t="s">
        <v>1362</v>
      </c>
      <c r="E1674" s="29" t="s">
        <v>188</v>
      </c>
      <c r="F1674" s="29"/>
      <c r="G1674" s="30" t="n">
        <v>45572</v>
      </c>
      <c r="H1674" s="29" t="s">
        <v>177</v>
      </c>
      <c r="I1674" s="29" t="s">
        <v>892</v>
      </c>
      <c r="J1674" s="29" t="s">
        <v>322</v>
      </c>
      <c r="K1674" s="31" t="n">
        <v>35.6</v>
      </c>
      <c r="L1674" s="31" t="n">
        <v>11.9</v>
      </c>
      <c r="M1674" s="29" t="s">
        <v>179</v>
      </c>
      <c r="N1674" s="29" t="n">
        <v>45</v>
      </c>
      <c r="O1674" s="29" t="s">
        <v>7367</v>
      </c>
      <c r="P1674" s="29" t="s">
        <v>7368</v>
      </c>
      <c r="Q1674" s="29" t="s">
        <v>240</v>
      </c>
      <c r="R1674" s="29" t="s">
        <v>171</v>
      </c>
      <c r="S1674" s="29" t="s">
        <v>241</v>
      </c>
      <c r="T1674" s="30" t="n">
        <v>46014</v>
      </c>
      <c r="U1674" s="29" t="n">
        <v>2026</v>
      </c>
      <c r="V1674" s="29"/>
    </row>
    <row r="1675" customFormat="false" ht="15" hidden="false" customHeight="true" outlineLevel="0" collapsed="false">
      <c r="A1675" s="26" t="s">
        <v>7369</v>
      </c>
      <c r="B1675" s="26" t="n">
        <v>1671</v>
      </c>
      <c r="C1675" s="26" t="s">
        <v>3709</v>
      </c>
      <c r="D1675" s="26" t="s">
        <v>4990</v>
      </c>
      <c r="E1675" s="26" t="s">
        <v>188</v>
      </c>
      <c r="F1675" s="26"/>
      <c r="G1675" s="27" t="n">
        <v>45572</v>
      </c>
      <c r="H1675" s="26" t="s">
        <v>177</v>
      </c>
      <c r="I1675" s="26" t="s">
        <v>3755</v>
      </c>
      <c r="J1675" s="26" t="s">
        <v>322</v>
      </c>
      <c r="K1675" s="28" t="n">
        <v>55.5</v>
      </c>
      <c r="L1675" s="28" t="n">
        <v>16.3</v>
      </c>
      <c r="M1675" s="26" t="s">
        <v>179</v>
      </c>
      <c r="N1675" s="26" t="n">
        <v>40</v>
      </c>
      <c r="O1675" s="26" t="s">
        <v>7370</v>
      </c>
      <c r="P1675" s="26"/>
      <c r="Q1675" s="26" t="s">
        <v>232</v>
      </c>
      <c r="R1675" s="26" t="s">
        <v>183</v>
      </c>
      <c r="S1675" s="26" t="s">
        <v>233</v>
      </c>
      <c r="T1675" s="27" t="n">
        <v>46003</v>
      </c>
      <c r="U1675" s="26" t="n">
        <v>2026</v>
      </c>
      <c r="V1675" s="26"/>
    </row>
    <row r="1676" customFormat="false" ht="15" hidden="false" customHeight="true" outlineLevel="0" collapsed="false">
      <c r="A1676" s="29" t="s">
        <v>7371</v>
      </c>
      <c r="B1676" s="29" t="n">
        <v>1672</v>
      </c>
      <c r="C1676" s="29" t="s">
        <v>610</v>
      </c>
      <c r="D1676" s="29" t="s">
        <v>3039</v>
      </c>
      <c r="E1676" s="29" t="s">
        <v>162</v>
      </c>
      <c r="F1676" s="29" t="s">
        <v>2576</v>
      </c>
      <c r="G1676" s="30" t="n">
        <v>45573</v>
      </c>
      <c r="H1676" s="29" t="s">
        <v>177</v>
      </c>
      <c r="I1676" s="29" t="s">
        <v>2060</v>
      </c>
      <c r="J1676" s="29" t="s">
        <v>218</v>
      </c>
      <c r="K1676" s="31" t="n">
        <v>21</v>
      </c>
      <c r="L1676" s="31" t="n">
        <v>7.2</v>
      </c>
      <c r="M1676" s="29" t="s">
        <v>199</v>
      </c>
      <c r="N1676" s="29" t="n">
        <v>28</v>
      </c>
      <c r="O1676" s="29" t="s">
        <v>7372</v>
      </c>
      <c r="P1676" s="29" t="s">
        <v>7373</v>
      </c>
      <c r="Q1676" s="29" t="s">
        <v>212</v>
      </c>
      <c r="R1676" s="29" t="s">
        <v>171</v>
      </c>
      <c r="S1676" s="29" t="s">
        <v>213</v>
      </c>
      <c r="T1676" s="30" t="n">
        <v>45995</v>
      </c>
      <c r="U1676" s="29" t="n">
        <v>2026</v>
      </c>
      <c r="V1676" s="29"/>
    </row>
    <row r="1677" customFormat="false" ht="15" hidden="false" customHeight="true" outlineLevel="0" collapsed="false">
      <c r="A1677" s="26" t="s">
        <v>7374</v>
      </c>
      <c r="B1677" s="26" t="n">
        <v>1673</v>
      </c>
      <c r="C1677" s="26" t="s">
        <v>1702</v>
      </c>
      <c r="D1677" s="26" t="s">
        <v>7375</v>
      </c>
      <c r="E1677" s="26" t="s">
        <v>188</v>
      </c>
      <c r="F1677" s="26"/>
      <c r="G1677" s="27" t="n">
        <v>45573</v>
      </c>
      <c r="H1677" s="26" t="s">
        <v>177</v>
      </c>
      <c r="I1677" s="26" t="s">
        <v>631</v>
      </c>
      <c r="J1677" s="26" t="s">
        <v>322</v>
      </c>
      <c r="K1677" s="28" t="n">
        <v>30.4</v>
      </c>
      <c r="L1677" s="28" t="n">
        <v>10.3</v>
      </c>
      <c r="M1677" s="26" t="s">
        <v>167</v>
      </c>
      <c r="N1677" s="26" t="n">
        <v>50</v>
      </c>
      <c r="O1677" s="26" t="s">
        <v>7376</v>
      </c>
      <c r="P1677" s="26" t="s">
        <v>7377</v>
      </c>
      <c r="Q1677" s="26" t="s">
        <v>232</v>
      </c>
      <c r="R1677" s="26" t="s">
        <v>183</v>
      </c>
      <c r="S1677" s="26" t="s">
        <v>233</v>
      </c>
      <c r="T1677" s="27" t="n">
        <v>45995</v>
      </c>
      <c r="U1677" s="26" t="n">
        <v>2026</v>
      </c>
      <c r="V1677" s="26"/>
    </row>
    <row r="1678" customFormat="false" ht="15" hidden="false" customHeight="true" outlineLevel="0" collapsed="false">
      <c r="A1678" s="29" t="s">
        <v>7378</v>
      </c>
      <c r="B1678" s="29" t="n">
        <v>1674</v>
      </c>
      <c r="C1678" s="29" t="s">
        <v>1737</v>
      </c>
      <c r="D1678" s="29" t="s">
        <v>362</v>
      </c>
      <c r="E1678" s="29" t="s">
        <v>267</v>
      </c>
      <c r="F1678" s="29" t="s">
        <v>3026</v>
      </c>
      <c r="G1678" s="30" t="n">
        <v>45573</v>
      </c>
      <c r="H1678" s="29" t="s">
        <v>177</v>
      </c>
      <c r="I1678" s="29" t="s">
        <v>3743</v>
      </c>
      <c r="J1678" s="29" t="s">
        <v>198</v>
      </c>
      <c r="K1678" s="31" t="n">
        <v>30.4</v>
      </c>
      <c r="L1678" s="31" t="n">
        <v>10.8</v>
      </c>
      <c r="M1678" s="29" t="s">
        <v>179</v>
      </c>
      <c r="N1678" s="29" t="n">
        <v>50</v>
      </c>
      <c r="O1678" s="29" t="s">
        <v>7379</v>
      </c>
      <c r="P1678" s="29" t="s">
        <v>7380</v>
      </c>
      <c r="Q1678" s="29" t="s">
        <v>240</v>
      </c>
      <c r="R1678" s="29" t="s">
        <v>171</v>
      </c>
      <c r="S1678" s="29" t="s">
        <v>241</v>
      </c>
      <c r="T1678" s="30" t="n">
        <v>46015</v>
      </c>
      <c r="U1678" s="29" t="n">
        <v>2026</v>
      </c>
      <c r="V1678" s="29"/>
    </row>
    <row r="1679" customFormat="false" ht="15" hidden="false" customHeight="true" outlineLevel="0" collapsed="false">
      <c r="A1679" s="26" t="s">
        <v>7381</v>
      </c>
      <c r="B1679" s="26" t="n">
        <v>1675</v>
      </c>
      <c r="C1679" s="26" t="s">
        <v>193</v>
      </c>
      <c r="D1679" s="26" t="s">
        <v>816</v>
      </c>
      <c r="E1679" s="26" t="s">
        <v>188</v>
      </c>
      <c r="F1679" s="26"/>
      <c r="G1679" s="27" t="n">
        <v>45573</v>
      </c>
      <c r="H1679" s="26" t="s">
        <v>177</v>
      </c>
      <c r="I1679" s="26" t="s">
        <v>6824</v>
      </c>
      <c r="J1679" s="26" t="s">
        <v>166</v>
      </c>
      <c r="K1679" s="28" t="n">
        <v>24.8</v>
      </c>
      <c r="L1679" s="28" t="n">
        <v>8.9</v>
      </c>
      <c r="M1679" s="26" t="s">
        <v>276</v>
      </c>
      <c r="N1679" s="26" t="n">
        <v>24</v>
      </c>
      <c r="O1679" s="26" t="s">
        <v>7382</v>
      </c>
      <c r="P1679" s="26" t="s">
        <v>7383</v>
      </c>
      <c r="Q1679" s="26" t="s">
        <v>299</v>
      </c>
      <c r="R1679" s="26" t="s">
        <v>171</v>
      </c>
      <c r="S1679" s="26" t="s">
        <v>300</v>
      </c>
      <c r="T1679" s="27" t="n">
        <v>46002</v>
      </c>
      <c r="U1679" s="26" t="n">
        <v>2026</v>
      </c>
      <c r="V1679" s="26"/>
    </row>
    <row r="1680" customFormat="false" ht="15" hidden="false" customHeight="true" outlineLevel="0" collapsed="false">
      <c r="A1680" s="29" t="s">
        <v>7384</v>
      </c>
      <c r="B1680" s="29" t="n">
        <v>1676</v>
      </c>
      <c r="C1680" s="29" t="s">
        <v>1213</v>
      </c>
      <c r="D1680" s="29" t="s">
        <v>1975</v>
      </c>
      <c r="E1680" s="29" t="s">
        <v>226</v>
      </c>
      <c r="F1680" s="29" t="s">
        <v>1214</v>
      </c>
      <c r="G1680" s="30" t="n">
        <v>45573</v>
      </c>
      <c r="H1680" s="29" t="s">
        <v>177</v>
      </c>
      <c r="I1680" s="29" t="s">
        <v>1618</v>
      </c>
      <c r="J1680" s="29" t="s">
        <v>259</v>
      </c>
      <c r="K1680" s="31" t="n">
        <v>34.1</v>
      </c>
      <c r="L1680" s="31" t="n">
        <v>11.2</v>
      </c>
      <c r="M1680" s="29" t="s">
        <v>209</v>
      </c>
      <c r="N1680" s="29" t="n">
        <v>45</v>
      </c>
      <c r="O1680" s="29" t="s">
        <v>7385</v>
      </c>
      <c r="P1680" s="29" t="s">
        <v>7386</v>
      </c>
      <c r="Q1680" s="29" t="s">
        <v>212</v>
      </c>
      <c r="R1680" s="29" t="s">
        <v>171</v>
      </c>
      <c r="S1680" s="29" t="s">
        <v>213</v>
      </c>
      <c r="T1680" s="30" t="n">
        <v>46015</v>
      </c>
      <c r="U1680" s="29" t="n">
        <v>2026</v>
      </c>
      <c r="V1680" s="29"/>
    </row>
    <row r="1681" customFormat="false" ht="15" hidden="false" customHeight="true" outlineLevel="0" collapsed="false">
      <c r="A1681" s="26" t="s">
        <v>7387</v>
      </c>
      <c r="B1681" s="26" t="n">
        <v>1677</v>
      </c>
      <c r="C1681" s="26" t="s">
        <v>7388</v>
      </c>
      <c r="D1681" s="26" t="s">
        <v>1633</v>
      </c>
      <c r="E1681" s="26" t="s">
        <v>226</v>
      </c>
      <c r="F1681" s="26" t="s">
        <v>7389</v>
      </c>
      <c r="G1681" s="27" t="n">
        <v>45574</v>
      </c>
      <c r="H1681" s="26" t="s">
        <v>177</v>
      </c>
      <c r="I1681" s="26" t="s">
        <v>2584</v>
      </c>
      <c r="J1681" s="26" t="s">
        <v>322</v>
      </c>
      <c r="K1681" s="28" t="n">
        <v>27.2</v>
      </c>
      <c r="L1681" s="28" t="n">
        <v>7.8</v>
      </c>
      <c r="M1681" s="26" t="s">
        <v>209</v>
      </c>
      <c r="N1681" s="26" t="n">
        <v>32</v>
      </c>
      <c r="O1681" s="26" t="s">
        <v>7390</v>
      </c>
      <c r="P1681" s="26" t="s">
        <v>7391</v>
      </c>
      <c r="Q1681" s="26" t="s">
        <v>262</v>
      </c>
      <c r="R1681" s="26" t="s">
        <v>171</v>
      </c>
      <c r="S1681" s="26" t="s">
        <v>263</v>
      </c>
      <c r="T1681" s="27" t="n">
        <v>46013</v>
      </c>
      <c r="U1681" s="26" t="n">
        <v>2026</v>
      </c>
      <c r="V1681" s="26"/>
    </row>
    <row r="1682" customFormat="false" ht="15" hidden="false" customHeight="true" outlineLevel="0" collapsed="false">
      <c r="A1682" s="29" t="s">
        <v>7392</v>
      </c>
      <c r="B1682" s="29" t="n">
        <v>1678</v>
      </c>
      <c r="C1682" s="29" t="s">
        <v>2487</v>
      </c>
      <c r="D1682" s="29" t="s">
        <v>2343</v>
      </c>
      <c r="E1682" s="29" t="s">
        <v>206</v>
      </c>
      <c r="F1682" s="29"/>
      <c r="G1682" s="30" t="n">
        <v>45575</v>
      </c>
      <c r="H1682" s="29" t="s">
        <v>177</v>
      </c>
      <c r="I1682" s="29" t="s">
        <v>873</v>
      </c>
      <c r="J1682" s="29" t="s">
        <v>259</v>
      </c>
      <c r="K1682" s="31" t="n">
        <v>26.8</v>
      </c>
      <c r="L1682" s="31" t="n">
        <v>9.6</v>
      </c>
      <c r="M1682" s="29" t="s">
        <v>179</v>
      </c>
      <c r="N1682" s="29" t="n">
        <v>32</v>
      </c>
      <c r="O1682" s="29" t="s">
        <v>7393</v>
      </c>
      <c r="P1682" s="29" t="s">
        <v>7394</v>
      </c>
      <c r="Q1682" s="29" t="s">
        <v>170</v>
      </c>
      <c r="R1682" s="29" t="s">
        <v>171</v>
      </c>
      <c r="S1682" s="29" t="s">
        <v>172</v>
      </c>
      <c r="T1682" s="30" t="n">
        <v>45994</v>
      </c>
      <c r="U1682" s="29" t="n">
        <v>2026</v>
      </c>
      <c r="V1682" s="29"/>
    </row>
    <row r="1683" customFormat="false" ht="15" hidden="false" customHeight="true" outlineLevel="0" collapsed="false">
      <c r="A1683" s="26" t="s">
        <v>7395</v>
      </c>
      <c r="B1683" s="26" t="n">
        <v>1679</v>
      </c>
      <c r="C1683" s="26" t="s">
        <v>286</v>
      </c>
      <c r="D1683" s="26" t="s">
        <v>1127</v>
      </c>
      <c r="E1683" s="26" t="s">
        <v>188</v>
      </c>
      <c r="F1683" s="26"/>
      <c r="G1683" s="27" t="n">
        <v>45575</v>
      </c>
      <c r="H1683" s="26" t="s">
        <v>177</v>
      </c>
      <c r="I1683" s="26" t="s">
        <v>2303</v>
      </c>
      <c r="J1683" s="26" t="s">
        <v>218</v>
      </c>
      <c r="K1683" s="28" t="n">
        <v>20.7</v>
      </c>
      <c r="L1683" s="28" t="n">
        <v>7.3</v>
      </c>
      <c r="M1683" s="26" t="s">
        <v>179</v>
      </c>
      <c r="N1683" s="26" t="n">
        <v>45</v>
      </c>
      <c r="O1683" s="26" t="s">
        <v>7396</v>
      </c>
      <c r="P1683" s="26" t="s">
        <v>7397</v>
      </c>
      <c r="Q1683" s="26" t="s">
        <v>299</v>
      </c>
      <c r="R1683" s="26" t="s">
        <v>171</v>
      </c>
      <c r="S1683" s="26" t="s">
        <v>300</v>
      </c>
      <c r="T1683" s="27" t="n">
        <v>46018</v>
      </c>
      <c r="U1683" s="26" t="n">
        <v>2026</v>
      </c>
      <c r="V1683" s="26"/>
    </row>
    <row r="1684" customFormat="false" ht="15" hidden="false" customHeight="true" outlineLevel="0" collapsed="false">
      <c r="A1684" s="29" t="s">
        <v>7398</v>
      </c>
      <c r="B1684" s="29" t="n">
        <v>1680</v>
      </c>
      <c r="C1684" s="29" t="s">
        <v>1587</v>
      </c>
      <c r="D1684" s="29" t="s">
        <v>1998</v>
      </c>
      <c r="E1684" s="29" t="s">
        <v>188</v>
      </c>
      <c r="F1684" s="29"/>
      <c r="G1684" s="30" t="n">
        <v>45576</v>
      </c>
      <c r="H1684" s="29" t="s">
        <v>177</v>
      </c>
      <c r="I1684" s="29" t="s">
        <v>1560</v>
      </c>
      <c r="J1684" s="29" t="s">
        <v>208</v>
      </c>
      <c r="K1684" s="31" t="n">
        <v>34.4</v>
      </c>
      <c r="L1684" s="31" t="n">
        <v>10.4</v>
      </c>
      <c r="M1684" s="29" t="s">
        <v>179</v>
      </c>
      <c r="N1684" s="29" t="n">
        <v>45</v>
      </c>
      <c r="O1684" s="29" t="s">
        <v>7399</v>
      </c>
      <c r="P1684" s="29" t="s">
        <v>7400</v>
      </c>
      <c r="Q1684" s="29" t="s">
        <v>338</v>
      </c>
      <c r="R1684" s="29" t="s">
        <v>171</v>
      </c>
      <c r="S1684" s="29" t="s">
        <v>339</v>
      </c>
      <c r="T1684" s="30" t="n">
        <v>46002</v>
      </c>
      <c r="U1684" s="29" t="n">
        <v>2026</v>
      </c>
      <c r="V1684" s="29"/>
    </row>
    <row r="1685" customFormat="false" ht="15" hidden="false" customHeight="true" outlineLevel="0" collapsed="false">
      <c r="A1685" s="26" t="s">
        <v>7401</v>
      </c>
      <c r="B1685" s="26" t="n">
        <v>1681</v>
      </c>
      <c r="C1685" s="26" t="s">
        <v>429</v>
      </c>
      <c r="D1685" s="26" t="s">
        <v>1975</v>
      </c>
      <c r="E1685" s="26" t="s">
        <v>267</v>
      </c>
      <c r="F1685" s="26" t="s">
        <v>7402</v>
      </c>
      <c r="G1685" s="27" t="n">
        <v>45577</v>
      </c>
      <c r="H1685" s="26" t="s">
        <v>177</v>
      </c>
      <c r="I1685" s="26" t="s">
        <v>5583</v>
      </c>
      <c r="J1685" s="26" t="s">
        <v>198</v>
      </c>
      <c r="K1685" s="28" t="n">
        <v>28.1</v>
      </c>
      <c r="L1685" s="28" t="n">
        <v>9.6</v>
      </c>
      <c r="M1685" s="26" t="s">
        <v>179</v>
      </c>
      <c r="N1685" s="26" t="n">
        <v>40</v>
      </c>
      <c r="O1685" s="26" t="s">
        <v>7403</v>
      </c>
      <c r="P1685" s="26" t="s">
        <v>7404</v>
      </c>
      <c r="Q1685" s="26" t="s">
        <v>221</v>
      </c>
      <c r="R1685" s="26" t="s">
        <v>183</v>
      </c>
      <c r="S1685" s="26" t="s">
        <v>222</v>
      </c>
      <c r="T1685" s="27" t="n">
        <v>46014</v>
      </c>
      <c r="U1685" s="26" t="n">
        <v>2026</v>
      </c>
      <c r="V1685" s="26"/>
    </row>
    <row r="1686" customFormat="false" ht="15" hidden="false" customHeight="true" outlineLevel="0" collapsed="false">
      <c r="A1686" s="29" t="s">
        <v>7405</v>
      </c>
      <c r="B1686" s="29" t="n">
        <v>1682</v>
      </c>
      <c r="C1686" s="29" t="s">
        <v>1883</v>
      </c>
      <c r="D1686" s="29" t="s">
        <v>5512</v>
      </c>
      <c r="E1686" s="29" t="s">
        <v>267</v>
      </c>
      <c r="F1686" s="29" t="s">
        <v>5466</v>
      </c>
      <c r="G1686" s="30" t="n">
        <v>45577</v>
      </c>
      <c r="H1686" s="29" t="s">
        <v>177</v>
      </c>
      <c r="I1686" s="29" t="s">
        <v>4485</v>
      </c>
      <c r="J1686" s="29" t="s">
        <v>208</v>
      </c>
      <c r="K1686" s="31" t="n">
        <v>24.9</v>
      </c>
      <c r="L1686" s="31" t="n">
        <v>7.9</v>
      </c>
      <c r="M1686" s="29" t="s">
        <v>209</v>
      </c>
      <c r="N1686" s="29" t="n">
        <v>24</v>
      </c>
      <c r="O1686" s="29" t="s">
        <v>7406</v>
      </c>
      <c r="P1686" s="29" t="s">
        <v>7407</v>
      </c>
      <c r="Q1686" s="29" t="s">
        <v>262</v>
      </c>
      <c r="R1686" s="29" t="s">
        <v>171</v>
      </c>
      <c r="S1686" s="29" t="s">
        <v>263</v>
      </c>
      <c r="T1686" s="30" t="n">
        <v>46017</v>
      </c>
      <c r="U1686" s="29" t="n">
        <v>2026</v>
      </c>
      <c r="V1686" s="29"/>
    </row>
    <row r="1687" customFormat="false" ht="15" hidden="false" customHeight="true" outlineLevel="0" collapsed="false">
      <c r="A1687" s="26" t="s">
        <v>7408</v>
      </c>
      <c r="B1687" s="26" t="n">
        <v>1683</v>
      </c>
      <c r="C1687" s="26" t="s">
        <v>7409</v>
      </c>
      <c r="D1687" s="26" t="s">
        <v>194</v>
      </c>
      <c r="E1687" s="26" t="s">
        <v>267</v>
      </c>
      <c r="F1687" s="26" t="s">
        <v>7410</v>
      </c>
      <c r="G1687" s="27" t="n">
        <v>45577</v>
      </c>
      <c r="H1687" s="26" t="s">
        <v>177</v>
      </c>
      <c r="I1687" s="26" t="s">
        <v>6480</v>
      </c>
      <c r="J1687" s="26" t="s">
        <v>259</v>
      </c>
      <c r="K1687" s="28" t="n">
        <v>52.3</v>
      </c>
      <c r="L1687" s="28" t="n">
        <v>17.7</v>
      </c>
      <c r="M1687" s="26" t="s">
        <v>179</v>
      </c>
      <c r="N1687" s="26" t="n">
        <v>36</v>
      </c>
      <c r="O1687" s="26" t="s">
        <v>7411</v>
      </c>
      <c r="P1687" s="26" t="s">
        <v>7412</v>
      </c>
      <c r="Q1687" s="26" t="s">
        <v>338</v>
      </c>
      <c r="R1687" s="26" t="s">
        <v>171</v>
      </c>
      <c r="S1687" s="26" t="s">
        <v>339</v>
      </c>
      <c r="T1687" s="27" t="n">
        <v>46012</v>
      </c>
      <c r="U1687" s="26" t="n">
        <v>2026</v>
      </c>
      <c r="V1687" s="26"/>
    </row>
    <row r="1688" customFormat="false" ht="15" hidden="false" customHeight="true" outlineLevel="0" collapsed="false">
      <c r="A1688" s="29" t="s">
        <v>7413</v>
      </c>
      <c r="B1688" s="29" t="n">
        <v>1684</v>
      </c>
      <c r="C1688" s="29" t="s">
        <v>448</v>
      </c>
      <c r="D1688" s="29" t="s">
        <v>266</v>
      </c>
      <c r="E1688" s="29" t="s">
        <v>188</v>
      </c>
      <c r="F1688" s="29"/>
      <c r="G1688" s="30" t="n">
        <v>45578</v>
      </c>
      <c r="H1688" s="29" t="s">
        <v>177</v>
      </c>
      <c r="I1688" s="29" t="s">
        <v>959</v>
      </c>
      <c r="J1688" s="29" t="s">
        <v>229</v>
      </c>
      <c r="K1688" s="31" t="n">
        <v>21.1</v>
      </c>
      <c r="L1688" s="31" t="n">
        <v>7.6</v>
      </c>
      <c r="M1688" s="29" t="s">
        <v>249</v>
      </c>
      <c r="N1688" s="29" t="n">
        <v>32</v>
      </c>
      <c r="O1688" s="29" t="s">
        <v>7414</v>
      </c>
      <c r="P1688" s="29" t="s">
        <v>7415</v>
      </c>
      <c r="Q1688" s="29" t="s">
        <v>461</v>
      </c>
      <c r="R1688" s="29" t="s">
        <v>183</v>
      </c>
      <c r="S1688" s="29" t="s">
        <v>462</v>
      </c>
      <c r="T1688" s="30" t="n">
        <v>46000</v>
      </c>
      <c r="U1688" s="29" t="n">
        <v>2026</v>
      </c>
      <c r="V1688" s="29"/>
    </row>
    <row r="1689" customFormat="false" ht="15" hidden="false" customHeight="true" outlineLevel="0" collapsed="false">
      <c r="A1689" s="26" t="s">
        <v>7416</v>
      </c>
      <c r="B1689" s="26" t="n">
        <v>1685</v>
      </c>
      <c r="C1689" s="26" t="s">
        <v>1900</v>
      </c>
      <c r="D1689" s="26" t="s">
        <v>684</v>
      </c>
      <c r="E1689" s="26" t="s">
        <v>188</v>
      </c>
      <c r="F1689" s="26"/>
      <c r="G1689" s="27" t="n">
        <v>45578</v>
      </c>
      <c r="H1689" s="26" t="s">
        <v>177</v>
      </c>
      <c r="I1689" s="26" t="s">
        <v>2239</v>
      </c>
      <c r="J1689" s="26" t="s">
        <v>198</v>
      </c>
      <c r="K1689" s="28" t="n">
        <v>50.2</v>
      </c>
      <c r="L1689" s="28" t="n">
        <v>18</v>
      </c>
      <c r="M1689" s="26" t="s">
        <v>209</v>
      </c>
      <c r="N1689" s="26" t="n">
        <v>32</v>
      </c>
      <c r="O1689" s="26" t="s">
        <v>7417</v>
      </c>
      <c r="P1689" s="26" t="s">
        <v>7418</v>
      </c>
      <c r="Q1689" s="26" t="s">
        <v>232</v>
      </c>
      <c r="R1689" s="26" t="s">
        <v>183</v>
      </c>
      <c r="S1689" s="26" t="s">
        <v>233</v>
      </c>
      <c r="T1689" s="27" t="n">
        <v>45993</v>
      </c>
      <c r="U1689" s="26" t="n">
        <v>2026</v>
      </c>
      <c r="V1689" s="26"/>
    </row>
    <row r="1690" customFormat="false" ht="15" hidden="false" customHeight="true" outlineLevel="0" collapsed="false">
      <c r="A1690" s="29" t="s">
        <v>7419</v>
      </c>
      <c r="B1690" s="29" t="n">
        <v>1686</v>
      </c>
      <c r="C1690" s="29" t="s">
        <v>5348</v>
      </c>
      <c r="D1690" s="29" t="s">
        <v>835</v>
      </c>
      <c r="E1690" s="29" t="s">
        <v>188</v>
      </c>
      <c r="F1690" s="29"/>
      <c r="G1690" s="30" t="n">
        <v>45578</v>
      </c>
      <c r="H1690" s="29" t="s">
        <v>177</v>
      </c>
      <c r="I1690" s="29" t="s">
        <v>1358</v>
      </c>
      <c r="J1690" s="29" t="s">
        <v>166</v>
      </c>
      <c r="K1690" s="31" t="n">
        <v>25.2</v>
      </c>
      <c r="L1690" s="31" t="n">
        <v>8.6</v>
      </c>
      <c r="M1690" s="29" t="s">
        <v>209</v>
      </c>
      <c r="N1690" s="29" t="n">
        <v>36</v>
      </c>
      <c r="O1690" s="29" t="s">
        <v>7420</v>
      </c>
      <c r="P1690" s="29" t="s">
        <v>7421</v>
      </c>
      <c r="Q1690" s="29" t="s">
        <v>461</v>
      </c>
      <c r="R1690" s="29" t="s">
        <v>183</v>
      </c>
      <c r="S1690" s="29" t="s">
        <v>462</v>
      </c>
      <c r="T1690" s="30" t="n">
        <v>46000</v>
      </c>
      <c r="U1690" s="29" t="n">
        <v>2026</v>
      </c>
      <c r="V1690" s="29"/>
    </row>
    <row r="1691" customFormat="false" ht="15" hidden="false" customHeight="true" outlineLevel="0" collapsed="false">
      <c r="A1691" s="26" t="s">
        <v>7422</v>
      </c>
      <c r="B1691" s="26" t="n">
        <v>1687</v>
      </c>
      <c r="C1691" s="26" t="s">
        <v>1236</v>
      </c>
      <c r="D1691" s="26" t="s">
        <v>362</v>
      </c>
      <c r="E1691" s="26" t="s">
        <v>245</v>
      </c>
      <c r="F1691" s="26" t="s">
        <v>7423</v>
      </c>
      <c r="G1691" s="27" t="n">
        <v>45578</v>
      </c>
      <c r="H1691" s="26" t="s">
        <v>177</v>
      </c>
      <c r="I1691" s="26" t="s">
        <v>656</v>
      </c>
      <c r="J1691" s="26" t="s">
        <v>259</v>
      </c>
      <c r="K1691" s="28" t="n">
        <v>57.9</v>
      </c>
      <c r="L1691" s="28" t="n">
        <v>18.7</v>
      </c>
      <c r="M1691" s="26" t="s">
        <v>179</v>
      </c>
      <c r="N1691" s="26" t="n">
        <v>28</v>
      </c>
      <c r="O1691" s="26" t="s">
        <v>7424</v>
      </c>
      <c r="P1691" s="26" t="s">
        <v>7425</v>
      </c>
      <c r="Q1691" s="26" t="s">
        <v>212</v>
      </c>
      <c r="R1691" s="26" t="s">
        <v>171</v>
      </c>
      <c r="S1691" s="26" t="s">
        <v>213</v>
      </c>
      <c r="T1691" s="27" t="n">
        <v>46014</v>
      </c>
      <c r="U1691" s="26" t="n">
        <v>2026</v>
      </c>
      <c r="V1691" s="26"/>
    </row>
    <row r="1692" customFormat="false" ht="15" hidden="false" customHeight="true" outlineLevel="0" collapsed="false">
      <c r="A1692" s="29" t="s">
        <v>7426</v>
      </c>
      <c r="B1692" s="29" t="n">
        <v>1688</v>
      </c>
      <c r="C1692" s="29" t="s">
        <v>7427</v>
      </c>
      <c r="D1692" s="29" t="s">
        <v>194</v>
      </c>
      <c r="E1692" s="29" t="s">
        <v>162</v>
      </c>
      <c r="F1692" s="29" t="s">
        <v>7428</v>
      </c>
      <c r="G1692" s="30" t="n">
        <v>45579</v>
      </c>
      <c r="H1692" s="29" t="s">
        <v>177</v>
      </c>
      <c r="I1692" s="29" t="s">
        <v>7429</v>
      </c>
      <c r="J1692" s="29" t="s">
        <v>248</v>
      </c>
      <c r="K1692" s="31" t="n">
        <v>48.1</v>
      </c>
      <c r="L1692" s="31" t="n">
        <v>16.5</v>
      </c>
      <c r="M1692" s="29" t="s">
        <v>199</v>
      </c>
      <c r="N1692" s="29" t="n">
        <v>28</v>
      </c>
      <c r="O1692" s="29" t="s">
        <v>7430</v>
      </c>
      <c r="P1692" s="29" t="s">
        <v>7431</v>
      </c>
      <c r="Q1692" s="29" t="s">
        <v>182</v>
      </c>
      <c r="R1692" s="29" t="s">
        <v>183</v>
      </c>
      <c r="S1692" s="29" t="s">
        <v>184</v>
      </c>
      <c r="T1692" s="30" t="n">
        <v>45996</v>
      </c>
      <c r="U1692" s="29" t="n">
        <v>2026</v>
      </c>
      <c r="V1692" s="29"/>
    </row>
    <row r="1693" customFormat="false" ht="15" hidden="false" customHeight="true" outlineLevel="0" collapsed="false">
      <c r="A1693" s="26" t="s">
        <v>7432</v>
      </c>
      <c r="B1693" s="26" t="n">
        <v>1689</v>
      </c>
      <c r="C1693" s="26" t="s">
        <v>6076</v>
      </c>
      <c r="D1693" s="26" t="s">
        <v>3720</v>
      </c>
      <c r="E1693" s="26" t="s">
        <v>206</v>
      </c>
      <c r="F1693" s="26"/>
      <c r="G1693" s="27" t="n">
        <v>45579</v>
      </c>
      <c r="H1693" s="26" t="s">
        <v>177</v>
      </c>
      <c r="I1693" s="26" t="s">
        <v>3244</v>
      </c>
      <c r="J1693" s="26" t="s">
        <v>208</v>
      </c>
      <c r="K1693" s="28" t="n">
        <v>60.9</v>
      </c>
      <c r="L1693" s="28" t="n">
        <v>19.1</v>
      </c>
      <c r="M1693" s="26" t="s">
        <v>314</v>
      </c>
      <c r="N1693" s="26" t="n">
        <v>36</v>
      </c>
      <c r="O1693" s="26" t="s">
        <v>7433</v>
      </c>
      <c r="P1693" s="26" t="s">
        <v>7434</v>
      </c>
      <c r="Q1693" s="26" t="s">
        <v>299</v>
      </c>
      <c r="R1693" s="26" t="s">
        <v>171</v>
      </c>
      <c r="S1693" s="26" t="s">
        <v>300</v>
      </c>
      <c r="T1693" s="27" t="n">
        <v>45992</v>
      </c>
      <c r="U1693" s="26" t="n">
        <v>2026</v>
      </c>
      <c r="V1693" s="26"/>
    </row>
    <row r="1694" customFormat="false" ht="15" hidden="false" customHeight="true" outlineLevel="0" collapsed="false">
      <c r="A1694" s="29" t="s">
        <v>7435</v>
      </c>
      <c r="B1694" s="29" t="n">
        <v>1690</v>
      </c>
      <c r="C1694" s="29" t="s">
        <v>5646</v>
      </c>
      <c r="D1694" s="29" t="s">
        <v>216</v>
      </c>
      <c r="E1694" s="29" t="s">
        <v>226</v>
      </c>
      <c r="F1694" s="29" t="s">
        <v>7436</v>
      </c>
      <c r="G1694" s="30" t="n">
        <v>45580</v>
      </c>
      <c r="H1694" s="29" t="s">
        <v>177</v>
      </c>
      <c r="I1694" s="29" t="s">
        <v>370</v>
      </c>
      <c r="J1694" s="29" t="s">
        <v>248</v>
      </c>
      <c r="K1694" s="31" t="n">
        <v>25.9</v>
      </c>
      <c r="L1694" s="31" t="n">
        <v>7.3</v>
      </c>
      <c r="M1694" s="29" t="s">
        <v>900</v>
      </c>
      <c r="N1694" s="29" t="n">
        <v>24</v>
      </c>
      <c r="O1694" s="29" t="s">
        <v>7437</v>
      </c>
      <c r="P1694" s="29" t="s">
        <v>7438</v>
      </c>
      <c r="Q1694" s="29" t="s">
        <v>330</v>
      </c>
      <c r="R1694" s="29" t="s">
        <v>171</v>
      </c>
      <c r="S1694" s="29" t="s">
        <v>331</v>
      </c>
      <c r="T1694" s="30" t="n">
        <v>45995</v>
      </c>
      <c r="U1694" s="29" t="n">
        <v>2026</v>
      </c>
      <c r="V1694" s="29"/>
    </row>
    <row r="1695" customFormat="false" ht="15" hidden="false" customHeight="true" outlineLevel="0" collapsed="false">
      <c r="A1695" s="26" t="s">
        <v>7439</v>
      </c>
      <c r="B1695" s="26" t="n">
        <v>1691</v>
      </c>
      <c r="C1695" s="26" t="s">
        <v>5199</v>
      </c>
      <c r="D1695" s="26" t="s">
        <v>1841</v>
      </c>
      <c r="E1695" s="26" t="s">
        <v>206</v>
      </c>
      <c r="F1695" s="26"/>
      <c r="G1695" s="27" t="n">
        <v>45580</v>
      </c>
      <c r="H1695" s="26" t="s">
        <v>177</v>
      </c>
      <c r="I1695" s="26" t="s">
        <v>444</v>
      </c>
      <c r="J1695" s="26" t="s">
        <v>166</v>
      </c>
      <c r="K1695" s="28" t="n">
        <v>29.2</v>
      </c>
      <c r="L1695" s="28" t="n">
        <v>9.8</v>
      </c>
      <c r="M1695" s="26" t="s">
        <v>167</v>
      </c>
      <c r="N1695" s="26" t="n">
        <v>40</v>
      </c>
      <c r="O1695" s="26" t="s">
        <v>7440</v>
      </c>
      <c r="P1695" s="26" t="s">
        <v>7441</v>
      </c>
      <c r="Q1695" s="26" t="s">
        <v>170</v>
      </c>
      <c r="R1695" s="26" t="s">
        <v>171</v>
      </c>
      <c r="S1695" s="26" t="s">
        <v>172</v>
      </c>
      <c r="T1695" s="27" t="n">
        <v>46014</v>
      </c>
      <c r="U1695" s="26" t="n">
        <v>2026</v>
      </c>
      <c r="V1695" s="26"/>
    </row>
    <row r="1696" customFormat="false" ht="15" hidden="false" customHeight="true" outlineLevel="0" collapsed="false">
      <c r="A1696" s="29" t="s">
        <v>7442</v>
      </c>
      <c r="B1696" s="29" t="n">
        <v>1692</v>
      </c>
      <c r="C1696" s="29" t="s">
        <v>3367</v>
      </c>
      <c r="D1696" s="29" t="s">
        <v>2171</v>
      </c>
      <c r="E1696" s="29" t="s">
        <v>311</v>
      </c>
      <c r="F1696" s="29" t="s">
        <v>7443</v>
      </c>
      <c r="G1696" s="30" t="n">
        <v>45581</v>
      </c>
      <c r="H1696" s="29" t="s">
        <v>177</v>
      </c>
      <c r="I1696" s="29" t="s">
        <v>6543</v>
      </c>
      <c r="J1696" s="29" t="s">
        <v>248</v>
      </c>
      <c r="K1696" s="31" t="n">
        <v>50.2</v>
      </c>
      <c r="L1696" s="31" t="n">
        <v>14.8</v>
      </c>
      <c r="M1696" s="29" t="s">
        <v>209</v>
      </c>
      <c r="N1696" s="29" t="n">
        <v>28</v>
      </c>
      <c r="O1696" s="29" t="s">
        <v>7444</v>
      </c>
      <c r="P1696" s="29"/>
      <c r="Q1696" s="29" t="s">
        <v>330</v>
      </c>
      <c r="R1696" s="29" t="s">
        <v>171</v>
      </c>
      <c r="S1696" s="29" t="s">
        <v>331</v>
      </c>
      <c r="T1696" s="30" t="n">
        <v>45994</v>
      </c>
      <c r="U1696" s="29" t="n">
        <v>2026</v>
      </c>
      <c r="V1696" s="29"/>
    </row>
    <row r="1697" customFormat="false" ht="15" hidden="false" customHeight="true" outlineLevel="0" collapsed="false">
      <c r="A1697" s="26" t="s">
        <v>7445</v>
      </c>
      <c r="B1697" s="26" t="n">
        <v>1693</v>
      </c>
      <c r="C1697" s="26" t="s">
        <v>3138</v>
      </c>
      <c r="D1697" s="26" t="s">
        <v>829</v>
      </c>
      <c r="E1697" s="26" t="s">
        <v>162</v>
      </c>
      <c r="F1697" s="26" t="s">
        <v>7326</v>
      </c>
      <c r="G1697" s="27" t="n">
        <v>45581</v>
      </c>
      <c r="H1697" s="26" t="s">
        <v>177</v>
      </c>
      <c r="I1697" s="26" t="s">
        <v>5513</v>
      </c>
      <c r="J1697" s="26" t="s">
        <v>248</v>
      </c>
      <c r="K1697" s="28" t="n">
        <v>45.7</v>
      </c>
      <c r="L1697" s="28" t="n">
        <v>15.4</v>
      </c>
      <c r="M1697" s="26" t="s">
        <v>179</v>
      </c>
      <c r="N1697" s="26" t="n">
        <v>45</v>
      </c>
      <c r="O1697" s="26" t="s">
        <v>7446</v>
      </c>
      <c r="P1697" s="26" t="s">
        <v>7447</v>
      </c>
      <c r="Q1697" s="26" t="s">
        <v>262</v>
      </c>
      <c r="R1697" s="26" t="s">
        <v>171</v>
      </c>
      <c r="S1697" s="26" t="s">
        <v>263</v>
      </c>
      <c r="T1697" s="27" t="n">
        <v>46011</v>
      </c>
      <c r="U1697" s="26" t="n">
        <v>2026</v>
      </c>
      <c r="V1697" s="26"/>
    </row>
    <row r="1698" customFormat="false" ht="15" hidden="false" customHeight="true" outlineLevel="0" collapsed="false">
      <c r="A1698" s="29" t="s">
        <v>7448</v>
      </c>
      <c r="B1698" s="29" t="n">
        <v>1694</v>
      </c>
      <c r="C1698" s="29" t="s">
        <v>5789</v>
      </c>
      <c r="D1698" s="29" t="s">
        <v>2259</v>
      </c>
      <c r="E1698" s="29" t="s">
        <v>267</v>
      </c>
      <c r="F1698" s="29" t="s">
        <v>7449</v>
      </c>
      <c r="G1698" s="30" t="n">
        <v>45582</v>
      </c>
      <c r="H1698" s="29" t="s">
        <v>177</v>
      </c>
      <c r="I1698" s="29" t="s">
        <v>2202</v>
      </c>
      <c r="J1698" s="29" t="s">
        <v>345</v>
      </c>
      <c r="K1698" s="31" t="n">
        <v>53.8</v>
      </c>
      <c r="L1698" s="31" t="n">
        <v>19.1</v>
      </c>
      <c r="M1698" s="29" t="s">
        <v>179</v>
      </c>
      <c r="N1698" s="29" t="n">
        <v>45</v>
      </c>
      <c r="O1698" s="29" t="s">
        <v>7450</v>
      </c>
      <c r="P1698" s="29" t="s">
        <v>7451</v>
      </c>
      <c r="Q1698" s="29" t="s">
        <v>338</v>
      </c>
      <c r="R1698" s="29" t="s">
        <v>171</v>
      </c>
      <c r="S1698" s="29" t="s">
        <v>339</v>
      </c>
      <c r="T1698" s="30" t="n">
        <v>46016</v>
      </c>
      <c r="U1698" s="29" t="n">
        <v>2026</v>
      </c>
      <c r="V1698" s="29"/>
    </row>
    <row r="1699" customFormat="false" ht="15" hidden="false" customHeight="true" outlineLevel="0" collapsed="false">
      <c r="A1699" s="26" t="s">
        <v>7452</v>
      </c>
      <c r="B1699" s="26" t="n">
        <v>1695</v>
      </c>
      <c r="C1699" s="26" t="s">
        <v>1267</v>
      </c>
      <c r="D1699" s="26" t="s">
        <v>1721</v>
      </c>
      <c r="E1699" s="26" t="s">
        <v>206</v>
      </c>
      <c r="F1699" s="26"/>
      <c r="G1699" s="27" t="n">
        <v>45582</v>
      </c>
      <c r="H1699" s="26" t="s">
        <v>177</v>
      </c>
      <c r="I1699" s="26" t="s">
        <v>4858</v>
      </c>
      <c r="J1699" s="26" t="s">
        <v>208</v>
      </c>
      <c r="K1699" s="28" t="n">
        <v>24.6</v>
      </c>
      <c r="L1699" s="28" t="n">
        <v>8.3</v>
      </c>
      <c r="M1699" s="26" t="s">
        <v>209</v>
      </c>
      <c r="N1699" s="26" t="n">
        <v>40</v>
      </c>
      <c r="O1699" s="26" t="s">
        <v>7453</v>
      </c>
      <c r="P1699" s="26" t="s">
        <v>7454</v>
      </c>
      <c r="Q1699" s="26" t="s">
        <v>182</v>
      </c>
      <c r="R1699" s="26" t="s">
        <v>183</v>
      </c>
      <c r="S1699" s="26" t="s">
        <v>184</v>
      </c>
      <c r="T1699" s="27" t="n">
        <v>46004</v>
      </c>
      <c r="U1699" s="26" t="n">
        <v>2026</v>
      </c>
      <c r="V1699" s="26"/>
    </row>
    <row r="1700" customFormat="false" ht="15" hidden="false" customHeight="true" outlineLevel="0" collapsed="false">
      <c r="A1700" s="29" t="s">
        <v>7455</v>
      </c>
      <c r="B1700" s="29" t="n">
        <v>1696</v>
      </c>
      <c r="C1700" s="29" t="s">
        <v>6922</v>
      </c>
      <c r="D1700" s="29" t="s">
        <v>442</v>
      </c>
      <c r="E1700" s="29" t="s">
        <v>188</v>
      </c>
      <c r="F1700" s="29"/>
      <c r="G1700" s="30" t="n">
        <v>45582</v>
      </c>
      <c r="H1700" s="29" t="s">
        <v>177</v>
      </c>
      <c r="I1700" s="29" t="s">
        <v>2904</v>
      </c>
      <c r="J1700" s="29" t="s">
        <v>218</v>
      </c>
      <c r="K1700" s="31" t="n">
        <v>26.9</v>
      </c>
      <c r="L1700" s="31" t="n">
        <v>7.8</v>
      </c>
      <c r="M1700" s="29" t="s">
        <v>179</v>
      </c>
      <c r="N1700" s="29" t="n">
        <v>36</v>
      </c>
      <c r="O1700" s="29" t="s">
        <v>7456</v>
      </c>
      <c r="P1700" s="29" t="s">
        <v>7457</v>
      </c>
      <c r="Q1700" s="29" t="s">
        <v>240</v>
      </c>
      <c r="R1700" s="29" t="s">
        <v>171</v>
      </c>
      <c r="S1700" s="29" t="s">
        <v>241</v>
      </c>
      <c r="T1700" s="30" t="n">
        <v>45995</v>
      </c>
      <c r="U1700" s="29" t="n">
        <v>2026</v>
      </c>
      <c r="V1700" s="29"/>
    </row>
    <row r="1701" customFormat="false" ht="15" hidden="false" customHeight="true" outlineLevel="0" collapsed="false">
      <c r="A1701" s="26" t="s">
        <v>7458</v>
      </c>
      <c r="B1701" s="26" t="n">
        <v>1697</v>
      </c>
      <c r="C1701" s="26" t="s">
        <v>1021</v>
      </c>
      <c r="D1701" s="26" t="s">
        <v>1548</v>
      </c>
      <c r="E1701" s="26" t="s">
        <v>195</v>
      </c>
      <c r="F1701" s="26" t="s">
        <v>1509</v>
      </c>
      <c r="G1701" s="27" t="n">
        <v>45583</v>
      </c>
      <c r="H1701" s="26" t="s">
        <v>177</v>
      </c>
      <c r="I1701" s="26" t="s">
        <v>1029</v>
      </c>
      <c r="J1701" s="26" t="s">
        <v>345</v>
      </c>
      <c r="K1701" s="28" t="n">
        <v>56.8</v>
      </c>
      <c r="L1701" s="28" t="n">
        <v>17.1</v>
      </c>
      <c r="M1701" s="26" t="s">
        <v>900</v>
      </c>
      <c r="N1701" s="26" t="n">
        <v>45</v>
      </c>
      <c r="O1701" s="26" t="s">
        <v>7459</v>
      </c>
      <c r="P1701" s="26" t="s">
        <v>7460</v>
      </c>
      <c r="Q1701" s="26" t="s">
        <v>170</v>
      </c>
      <c r="R1701" s="26" t="s">
        <v>171</v>
      </c>
      <c r="S1701" s="26" t="s">
        <v>172</v>
      </c>
      <c r="T1701" s="27" t="n">
        <v>46009</v>
      </c>
      <c r="U1701" s="26" t="n">
        <v>2026</v>
      </c>
      <c r="V1701" s="26"/>
    </row>
    <row r="1702" customFormat="false" ht="15" hidden="false" customHeight="true" outlineLevel="0" collapsed="false">
      <c r="A1702" s="29" t="s">
        <v>7461</v>
      </c>
      <c r="B1702" s="29" t="n">
        <v>1698</v>
      </c>
      <c r="C1702" s="29" t="s">
        <v>7462</v>
      </c>
      <c r="D1702" s="29" t="s">
        <v>449</v>
      </c>
      <c r="E1702" s="29" t="s">
        <v>245</v>
      </c>
      <c r="F1702" s="29" t="s">
        <v>7463</v>
      </c>
      <c r="G1702" s="30" t="n">
        <v>45584</v>
      </c>
      <c r="H1702" s="29" t="s">
        <v>177</v>
      </c>
      <c r="I1702" s="29" t="s">
        <v>1757</v>
      </c>
      <c r="J1702" s="29" t="s">
        <v>198</v>
      </c>
      <c r="K1702" s="31" t="n">
        <v>18.6</v>
      </c>
      <c r="L1702" s="31" t="n">
        <v>6.4</v>
      </c>
      <c r="M1702" s="29" t="s">
        <v>167</v>
      </c>
      <c r="N1702" s="29" t="n">
        <v>36</v>
      </c>
      <c r="O1702" s="29" t="s">
        <v>7464</v>
      </c>
      <c r="P1702" s="29" t="s">
        <v>7465</v>
      </c>
      <c r="Q1702" s="29" t="s">
        <v>330</v>
      </c>
      <c r="R1702" s="29" t="s">
        <v>171</v>
      </c>
      <c r="S1702" s="29" t="s">
        <v>331</v>
      </c>
      <c r="T1702" s="30" t="n">
        <v>46005</v>
      </c>
      <c r="U1702" s="29" t="n">
        <v>2026</v>
      </c>
      <c r="V1702" s="29"/>
    </row>
    <row r="1703" customFormat="false" ht="15" hidden="false" customHeight="true" outlineLevel="0" collapsed="false">
      <c r="A1703" s="26" t="s">
        <v>7466</v>
      </c>
      <c r="B1703" s="26" t="n">
        <v>1699</v>
      </c>
      <c r="C1703" s="26" t="s">
        <v>7225</v>
      </c>
      <c r="D1703" s="26" t="s">
        <v>2298</v>
      </c>
      <c r="E1703" s="26" t="s">
        <v>188</v>
      </c>
      <c r="F1703" s="26"/>
      <c r="G1703" s="27" t="n">
        <v>45585</v>
      </c>
      <c r="H1703" s="26" t="s">
        <v>177</v>
      </c>
      <c r="I1703" s="26" t="s">
        <v>7429</v>
      </c>
      <c r="J1703" s="26" t="s">
        <v>322</v>
      </c>
      <c r="K1703" s="28" t="n">
        <v>49.6</v>
      </c>
      <c r="L1703" s="28" t="n">
        <v>16.1</v>
      </c>
      <c r="M1703" s="26" t="s">
        <v>209</v>
      </c>
      <c r="N1703" s="26" t="n">
        <v>36</v>
      </c>
      <c r="O1703" s="26" t="s">
        <v>7467</v>
      </c>
      <c r="P1703" s="26" t="s">
        <v>7468</v>
      </c>
      <c r="Q1703" s="26" t="s">
        <v>170</v>
      </c>
      <c r="R1703" s="26" t="s">
        <v>171</v>
      </c>
      <c r="S1703" s="26" t="s">
        <v>172</v>
      </c>
      <c r="T1703" s="27" t="n">
        <v>46019</v>
      </c>
      <c r="U1703" s="26" t="n">
        <v>2026</v>
      </c>
      <c r="V1703" s="26"/>
    </row>
    <row r="1704" customFormat="false" ht="15" hidden="false" customHeight="true" outlineLevel="0" collapsed="false">
      <c r="A1704" s="29" t="s">
        <v>7469</v>
      </c>
      <c r="B1704" s="29" t="n">
        <v>1700</v>
      </c>
      <c r="C1704" s="29" t="s">
        <v>1570</v>
      </c>
      <c r="D1704" s="29" t="s">
        <v>933</v>
      </c>
      <c r="E1704" s="29" t="s">
        <v>226</v>
      </c>
      <c r="F1704" s="29" t="s">
        <v>7470</v>
      </c>
      <c r="G1704" s="30" t="n">
        <v>45586</v>
      </c>
      <c r="H1704" s="29" t="s">
        <v>177</v>
      </c>
      <c r="I1704" s="29" t="s">
        <v>1106</v>
      </c>
      <c r="J1704" s="29" t="s">
        <v>198</v>
      </c>
      <c r="K1704" s="31" t="n">
        <v>19.9</v>
      </c>
      <c r="L1704" s="31" t="n">
        <v>7.1</v>
      </c>
      <c r="M1704" s="29" t="s">
        <v>276</v>
      </c>
      <c r="N1704" s="29" t="n">
        <v>36</v>
      </c>
      <c r="O1704" s="29" t="s">
        <v>7471</v>
      </c>
      <c r="P1704" s="29" t="s">
        <v>7472</v>
      </c>
      <c r="Q1704" s="29" t="s">
        <v>202</v>
      </c>
      <c r="R1704" s="29" t="s">
        <v>171</v>
      </c>
      <c r="S1704" s="29" t="s">
        <v>203</v>
      </c>
      <c r="T1704" s="30" t="n">
        <v>46015</v>
      </c>
      <c r="U1704" s="29" t="n">
        <v>2026</v>
      </c>
      <c r="V1704" s="29"/>
    </row>
    <row r="1705" customFormat="false" ht="15" hidden="false" customHeight="true" outlineLevel="0" collapsed="false">
      <c r="A1705" s="26" t="s">
        <v>7473</v>
      </c>
      <c r="B1705" s="26" t="n">
        <v>1701</v>
      </c>
      <c r="C1705" s="26" t="s">
        <v>7474</v>
      </c>
      <c r="D1705" s="26" t="s">
        <v>7475</v>
      </c>
      <c r="E1705" s="26" t="s">
        <v>206</v>
      </c>
      <c r="F1705" s="26"/>
      <c r="G1705" s="27" t="n">
        <v>45586</v>
      </c>
      <c r="H1705" s="26" t="s">
        <v>177</v>
      </c>
      <c r="I1705" s="26" t="s">
        <v>3859</v>
      </c>
      <c r="J1705" s="26" t="s">
        <v>270</v>
      </c>
      <c r="K1705" s="28" t="n">
        <v>26.8</v>
      </c>
      <c r="L1705" s="28" t="n">
        <v>8.6</v>
      </c>
      <c r="M1705" s="26" t="s">
        <v>209</v>
      </c>
      <c r="N1705" s="26" t="n">
        <v>24</v>
      </c>
      <c r="O1705" s="26" t="s">
        <v>7476</v>
      </c>
      <c r="P1705" s="26" t="s">
        <v>7477</v>
      </c>
      <c r="Q1705" s="26" t="s">
        <v>212</v>
      </c>
      <c r="R1705" s="26" t="s">
        <v>171</v>
      </c>
      <c r="S1705" s="26" t="s">
        <v>213</v>
      </c>
      <c r="T1705" s="27" t="n">
        <v>46005</v>
      </c>
      <c r="U1705" s="26" t="n">
        <v>2026</v>
      </c>
      <c r="V1705" s="26"/>
    </row>
    <row r="1706" customFormat="false" ht="15" hidden="false" customHeight="true" outlineLevel="0" collapsed="false">
      <c r="A1706" s="29" t="s">
        <v>7478</v>
      </c>
      <c r="B1706" s="29" t="n">
        <v>1702</v>
      </c>
      <c r="C1706" s="29" t="s">
        <v>2491</v>
      </c>
      <c r="D1706" s="29" t="s">
        <v>563</v>
      </c>
      <c r="E1706" s="29" t="s">
        <v>245</v>
      </c>
      <c r="F1706" s="29" t="s">
        <v>7479</v>
      </c>
      <c r="G1706" s="30" t="n">
        <v>45587</v>
      </c>
      <c r="H1706" s="29" t="s">
        <v>177</v>
      </c>
      <c r="I1706" s="29" t="s">
        <v>1538</v>
      </c>
      <c r="J1706" s="29" t="s">
        <v>345</v>
      </c>
      <c r="K1706" s="31" t="n">
        <v>21.8</v>
      </c>
      <c r="L1706" s="31" t="n">
        <v>7.3</v>
      </c>
      <c r="M1706" s="29" t="s">
        <v>179</v>
      </c>
      <c r="N1706" s="29" t="n">
        <v>36</v>
      </c>
      <c r="O1706" s="29" t="s">
        <v>7480</v>
      </c>
      <c r="P1706" s="29" t="s">
        <v>7481</v>
      </c>
      <c r="Q1706" s="29" t="s">
        <v>170</v>
      </c>
      <c r="R1706" s="29" t="s">
        <v>171</v>
      </c>
      <c r="S1706" s="29" t="s">
        <v>172</v>
      </c>
      <c r="T1706" s="30" t="n">
        <v>46019</v>
      </c>
      <c r="U1706" s="29" t="n">
        <v>2026</v>
      </c>
      <c r="V1706" s="29"/>
    </row>
    <row r="1707" customFormat="false" ht="15" hidden="false" customHeight="true" outlineLevel="0" collapsed="false">
      <c r="A1707" s="26" t="s">
        <v>7482</v>
      </c>
      <c r="B1707" s="26" t="n">
        <v>1703</v>
      </c>
      <c r="C1707" s="26" t="s">
        <v>3764</v>
      </c>
      <c r="D1707" s="26" t="s">
        <v>1721</v>
      </c>
      <c r="E1707" s="26" t="s">
        <v>162</v>
      </c>
      <c r="F1707" s="26" t="s">
        <v>7483</v>
      </c>
      <c r="G1707" s="27" t="n">
        <v>45587</v>
      </c>
      <c r="H1707" s="26" t="s">
        <v>177</v>
      </c>
      <c r="I1707" s="26" t="s">
        <v>502</v>
      </c>
      <c r="J1707" s="26" t="s">
        <v>259</v>
      </c>
      <c r="K1707" s="28" t="n">
        <v>36.7</v>
      </c>
      <c r="L1707" s="28" t="n">
        <v>10.7</v>
      </c>
      <c r="M1707" s="26" t="s">
        <v>276</v>
      </c>
      <c r="N1707" s="26" t="n">
        <v>28</v>
      </c>
      <c r="O1707" s="26" t="s">
        <v>7484</v>
      </c>
      <c r="P1707" s="26" t="s">
        <v>7485</v>
      </c>
      <c r="Q1707" s="26" t="s">
        <v>232</v>
      </c>
      <c r="R1707" s="26" t="s">
        <v>183</v>
      </c>
      <c r="S1707" s="26" t="s">
        <v>233</v>
      </c>
      <c r="T1707" s="27" t="n">
        <v>46014</v>
      </c>
      <c r="U1707" s="26" t="n">
        <v>2026</v>
      </c>
      <c r="V1707" s="26"/>
    </row>
    <row r="1708" customFormat="false" ht="15" hidden="false" customHeight="true" outlineLevel="0" collapsed="false">
      <c r="A1708" s="29" t="s">
        <v>7486</v>
      </c>
      <c r="B1708" s="29" t="n">
        <v>1704</v>
      </c>
      <c r="C1708" s="29" t="s">
        <v>6628</v>
      </c>
      <c r="D1708" s="29" t="s">
        <v>4333</v>
      </c>
      <c r="E1708" s="29" t="s">
        <v>188</v>
      </c>
      <c r="F1708" s="29"/>
      <c r="G1708" s="30" t="n">
        <v>45588</v>
      </c>
      <c r="H1708" s="29" t="s">
        <v>177</v>
      </c>
      <c r="I1708" s="29" t="s">
        <v>5191</v>
      </c>
      <c r="J1708" s="29" t="s">
        <v>270</v>
      </c>
      <c r="K1708" s="31" t="n">
        <v>27.3</v>
      </c>
      <c r="L1708" s="31" t="n">
        <v>8.4</v>
      </c>
      <c r="M1708" s="29" t="s">
        <v>209</v>
      </c>
      <c r="N1708" s="29" t="n">
        <v>32</v>
      </c>
      <c r="O1708" s="29" t="s">
        <v>7487</v>
      </c>
      <c r="P1708" s="29" t="s">
        <v>7488</v>
      </c>
      <c r="Q1708" s="29" t="s">
        <v>240</v>
      </c>
      <c r="R1708" s="29" t="s">
        <v>171</v>
      </c>
      <c r="S1708" s="29" t="s">
        <v>241</v>
      </c>
      <c r="T1708" s="30" t="n">
        <v>45995</v>
      </c>
      <c r="U1708" s="29" t="n">
        <v>2026</v>
      </c>
      <c r="V1708" s="29"/>
    </row>
    <row r="1709" customFormat="false" ht="15" hidden="false" customHeight="true" outlineLevel="0" collapsed="false">
      <c r="A1709" s="26" t="s">
        <v>7489</v>
      </c>
      <c r="B1709" s="26" t="n">
        <v>1705</v>
      </c>
      <c r="C1709" s="26" t="s">
        <v>543</v>
      </c>
      <c r="D1709" s="26" t="s">
        <v>1301</v>
      </c>
      <c r="E1709" s="26" t="s">
        <v>206</v>
      </c>
      <c r="F1709" s="26"/>
      <c r="G1709" s="27" t="n">
        <v>45589</v>
      </c>
      <c r="H1709" s="26" t="s">
        <v>177</v>
      </c>
      <c r="I1709" s="26" t="s">
        <v>885</v>
      </c>
      <c r="J1709" s="26" t="s">
        <v>383</v>
      </c>
      <c r="K1709" s="28" t="n">
        <v>59.4</v>
      </c>
      <c r="L1709" s="28" t="n">
        <v>20.7</v>
      </c>
      <c r="M1709" s="26" t="s">
        <v>314</v>
      </c>
      <c r="N1709" s="26" t="n">
        <v>32</v>
      </c>
      <c r="O1709" s="26" t="s">
        <v>7490</v>
      </c>
      <c r="P1709" s="26" t="s">
        <v>7491</v>
      </c>
      <c r="Q1709" s="26" t="s">
        <v>182</v>
      </c>
      <c r="R1709" s="26" t="s">
        <v>183</v>
      </c>
      <c r="S1709" s="26" t="s">
        <v>184</v>
      </c>
      <c r="T1709" s="27" t="n">
        <v>46001</v>
      </c>
      <c r="U1709" s="26" t="n">
        <v>2026</v>
      </c>
      <c r="V1709" s="26"/>
    </row>
    <row r="1710" customFormat="false" ht="15" hidden="false" customHeight="true" outlineLevel="0" collapsed="false">
      <c r="A1710" s="29" t="s">
        <v>7492</v>
      </c>
      <c r="B1710" s="29" t="n">
        <v>1706</v>
      </c>
      <c r="C1710" s="29" t="s">
        <v>2243</v>
      </c>
      <c r="D1710" s="29" t="s">
        <v>6105</v>
      </c>
      <c r="E1710" s="29" t="s">
        <v>206</v>
      </c>
      <c r="F1710" s="29"/>
      <c r="G1710" s="30" t="n">
        <v>45590</v>
      </c>
      <c r="H1710" s="29" t="s">
        <v>1033</v>
      </c>
      <c r="I1710" s="29" t="s">
        <v>282</v>
      </c>
      <c r="J1710" s="29" t="s">
        <v>259</v>
      </c>
      <c r="K1710" s="31" t="n">
        <v>47.7</v>
      </c>
      <c r="L1710" s="31" t="n">
        <v>16.2</v>
      </c>
      <c r="M1710" s="29" t="s">
        <v>209</v>
      </c>
      <c r="N1710" s="29" t="n">
        <v>32</v>
      </c>
      <c r="O1710" s="29" t="s">
        <v>7493</v>
      </c>
      <c r="P1710" s="29" t="s">
        <v>7494</v>
      </c>
      <c r="Q1710" s="29" t="s">
        <v>338</v>
      </c>
      <c r="R1710" s="29" t="s">
        <v>171</v>
      </c>
      <c r="S1710" s="29" t="s">
        <v>339</v>
      </c>
      <c r="T1710" s="30" t="n">
        <v>45992</v>
      </c>
      <c r="U1710" s="29" t="n">
        <v>2026</v>
      </c>
      <c r="V1710" s="29"/>
    </row>
    <row r="1711" customFormat="false" ht="15" hidden="false" customHeight="true" outlineLevel="0" collapsed="false">
      <c r="A1711" s="26" t="s">
        <v>7495</v>
      </c>
      <c r="B1711" s="26" t="n">
        <v>1707</v>
      </c>
      <c r="C1711" s="26" t="s">
        <v>648</v>
      </c>
      <c r="D1711" s="26" t="s">
        <v>890</v>
      </c>
      <c r="E1711" s="26" t="s">
        <v>311</v>
      </c>
      <c r="F1711" s="26" t="s">
        <v>1363</v>
      </c>
      <c r="G1711" s="27" t="n">
        <v>45591</v>
      </c>
      <c r="H1711" s="26" t="s">
        <v>177</v>
      </c>
      <c r="I1711" s="26" t="s">
        <v>2669</v>
      </c>
      <c r="J1711" s="26" t="s">
        <v>383</v>
      </c>
      <c r="K1711" s="28" t="n">
        <v>33</v>
      </c>
      <c r="L1711" s="28" t="n">
        <v>11.5</v>
      </c>
      <c r="M1711" s="26" t="s">
        <v>199</v>
      </c>
      <c r="N1711" s="26" t="n">
        <v>45</v>
      </c>
      <c r="O1711" s="26" t="s">
        <v>7496</v>
      </c>
      <c r="P1711" s="26" t="s">
        <v>7497</v>
      </c>
      <c r="Q1711" s="26" t="s">
        <v>338</v>
      </c>
      <c r="R1711" s="26" t="s">
        <v>171</v>
      </c>
      <c r="S1711" s="26" t="s">
        <v>339</v>
      </c>
      <c r="T1711" s="27" t="n">
        <v>45998</v>
      </c>
      <c r="U1711" s="26" t="n">
        <v>2026</v>
      </c>
      <c r="V1711" s="26"/>
    </row>
    <row r="1712" customFormat="false" ht="15" hidden="false" customHeight="true" outlineLevel="0" collapsed="false">
      <c r="A1712" s="29" t="s">
        <v>7498</v>
      </c>
      <c r="B1712" s="29" t="n">
        <v>1708</v>
      </c>
      <c r="C1712" s="29" t="s">
        <v>1866</v>
      </c>
      <c r="D1712" s="29" t="s">
        <v>782</v>
      </c>
      <c r="E1712" s="29" t="s">
        <v>267</v>
      </c>
      <c r="F1712" s="29" t="s">
        <v>7499</v>
      </c>
      <c r="G1712" s="30" t="n">
        <v>45591</v>
      </c>
      <c r="H1712" s="29" t="s">
        <v>177</v>
      </c>
      <c r="I1712" s="29" t="s">
        <v>7500</v>
      </c>
      <c r="J1712" s="29" t="s">
        <v>345</v>
      </c>
      <c r="K1712" s="31" t="n">
        <v>51.6</v>
      </c>
      <c r="L1712" s="31" t="n">
        <v>15</v>
      </c>
      <c r="M1712" s="29" t="s">
        <v>167</v>
      </c>
      <c r="N1712" s="29" t="n">
        <v>36</v>
      </c>
      <c r="O1712" s="29" t="s">
        <v>7501</v>
      </c>
      <c r="P1712" s="29" t="s">
        <v>7502</v>
      </c>
      <c r="Q1712" s="29" t="s">
        <v>299</v>
      </c>
      <c r="R1712" s="29" t="s">
        <v>171</v>
      </c>
      <c r="S1712" s="29" t="s">
        <v>300</v>
      </c>
      <c r="T1712" s="30" t="n">
        <v>45992</v>
      </c>
      <c r="U1712" s="29" t="n">
        <v>2026</v>
      </c>
      <c r="V1712" s="29"/>
    </row>
    <row r="1713" customFormat="false" ht="15" hidden="false" customHeight="true" outlineLevel="0" collapsed="false">
      <c r="A1713" s="26" t="s">
        <v>7503</v>
      </c>
      <c r="B1713" s="26" t="n">
        <v>1709</v>
      </c>
      <c r="C1713" s="26" t="s">
        <v>1857</v>
      </c>
      <c r="D1713" s="26" t="s">
        <v>816</v>
      </c>
      <c r="E1713" s="26" t="s">
        <v>226</v>
      </c>
      <c r="F1713" s="26" t="s">
        <v>7504</v>
      </c>
      <c r="G1713" s="27" t="n">
        <v>45591</v>
      </c>
      <c r="H1713" s="26" t="s">
        <v>177</v>
      </c>
      <c r="I1713" s="26" t="s">
        <v>1999</v>
      </c>
      <c r="J1713" s="26" t="s">
        <v>270</v>
      </c>
      <c r="K1713" s="28" t="n">
        <v>57.6</v>
      </c>
      <c r="L1713" s="28" t="n">
        <v>19.9</v>
      </c>
      <c r="M1713" s="26" t="s">
        <v>276</v>
      </c>
      <c r="N1713" s="26" t="n">
        <v>45</v>
      </c>
      <c r="O1713" s="26" t="s">
        <v>7505</v>
      </c>
      <c r="P1713" s="26" t="s">
        <v>7506</v>
      </c>
      <c r="Q1713" s="26" t="s">
        <v>232</v>
      </c>
      <c r="R1713" s="26" t="s">
        <v>183</v>
      </c>
      <c r="S1713" s="26" t="s">
        <v>233</v>
      </c>
      <c r="T1713" s="27" t="n">
        <v>46012</v>
      </c>
      <c r="U1713" s="26" t="n">
        <v>2026</v>
      </c>
      <c r="V1713" s="26"/>
    </row>
    <row r="1714" customFormat="false" ht="15" hidden="false" customHeight="true" outlineLevel="0" collapsed="false">
      <c r="A1714" s="29" t="s">
        <v>7507</v>
      </c>
      <c r="B1714" s="29" t="n">
        <v>1710</v>
      </c>
      <c r="C1714" s="29" t="s">
        <v>7508</v>
      </c>
      <c r="D1714" s="29" t="s">
        <v>388</v>
      </c>
      <c r="E1714" s="29" t="s">
        <v>311</v>
      </c>
      <c r="F1714" s="29" t="s">
        <v>7509</v>
      </c>
      <c r="G1714" s="30" t="n">
        <v>45592</v>
      </c>
      <c r="H1714" s="29" t="s">
        <v>295</v>
      </c>
      <c r="I1714" s="29" t="s">
        <v>4257</v>
      </c>
      <c r="J1714" s="29" t="s">
        <v>248</v>
      </c>
      <c r="K1714" s="31" t="n">
        <v>61.4</v>
      </c>
      <c r="L1714" s="31" t="n">
        <v>20.6</v>
      </c>
      <c r="M1714" s="29" t="s">
        <v>209</v>
      </c>
      <c r="N1714" s="29" t="n">
        <v>36</v>
      </c>
      <c r="O1714" s="29" t="s">
        <v>7510</v>
      </c>
      <c r="P1714" s="29"/>
      <c r="Q1714" s="29" t="s">
        <v>262</v>
      </c>
      <c r="R1714" s="29" t="s">
        <v>171</v>
      </c>
      <c r="S1714" s="29" t="s">
        <v>263</v>
      </c>
      <c r="T1714" s="30" t="n">
        <v>45992</v>
      </c>
      <c r="U1714" s="29" t="n">
        <v>2026</v>
      </c>
      <c r="V1714" s="29"/>
    </row>
    <row r="1715" customFormat="false" ht="15" hidden="false" customHeight="true" outlineLevel="0" collapsed="false">
      <c r="A1715" s="26" t="s">
        <v>7511</v>
      </c>
      <c r="B1715" s="26" t="n">
        <v>1711</v>
      </c>
      <c r="C1715" s="26" t="s">
        <v>711</v>
      </c>
      <c r="D1715" s="26" t="s">
        <v>835</v>
      </c>
      <c r="E1715" s="26" t="s">
        <v>206</v>
      </c>
      <c r="F1715" s="26"/>
      <c r="G1715" s="27" t="n">
        <v>45592</v>
      </c>
      <c r="H1715" s="26" t="s">
        <v>177</v>
      </c>
      <c r="I1715" s="26" t="s">
        <v>7512</v>
      </c>
      <c r="J1715" s="26" t="s">
        <v>218</v>
      </c>
      <c r="K1715" s="28" t="n">
        <v>55.4</v>
      </c>
      <c r="L1715" s="28" t="n">
        <v>18.1</v>
      </c>
      <c r="M1715" s="26" t="s">
        <v>167</v>
      </c>
      <c r="N1715" s="26" t="n">
        <v>36</v>
      </c>
      <c r="O1715" s="26" t="s">
        <v>7513</v>
      </c>
      <c r="P1715" s="26" t="s">
        <v>7514</v>
      </c>
      <c r="Q1715" s="26" t="s">
        <v>182</v>
      </c>
      <c r="R1715" s="26" t="s">
        <v>183</v>
      </c>
      <c r="S1715" s="26" t="s">
        <v>184</v>
      </c>
      <c r="T1715" s="27" t="n">
        <v>45999</v>
      </c>
      <c r="U1715" s="26" t="n">
        <v>2026</v>
      </c>
      <c r="V1715" s="26"/>
    </row>
    <row r="1716" customFormat="false" ht="15" hidden="false" customHeight="true" outlineLevel="0" collapsed="false">
      <c r="A1716" s="29" t="s">
        <v>7515</v>
      </c>
      <c r="B1716" s="29" t="n">
        <v>1712</v>
      </c>
      <c r="C1716" s="29" t="s">
        <v>776</v>
      </c>
      <c r="D1716" s="29" t="s">
        <v>1313</v>
      </c>
      <c r="E1716" s="29" t="s">
        <v>188</v>
      </c>
      <c r="F1716" s="29"/>
      <c r="G1716" s="30" t="n">
        <v>45592</v>
      </c>
      <c r="H1716" s="29" t="s">
        <v>177</v>
      </c>
      <c r="I1716" s="29" t="s">
        <v>1733</v>
      </c>
      <c r="J1716" s="29" t="s">
        <v>166</v>
      </c>
      <c r="K1716" s="31" t="n">
        <v>41.4</v>
      </c>
      <c r="L1716" s="31" t="n">
        <v>13.4</v>
      </c>
      <c r="M1716" s="29" t="s">
        <v>179</v>
      </c>
      <c r="N1716" s="29" t="n">
        <v>24</v>
      </c>
      <c r="O1716" s="29" t="s">
        <v>7516</v>
      </c>
      <c r="P1716" s="29" t="s">
        <v>7517</v>
      </c>
      <c r="Q1716" s="29" t="s">
        <v>221</v>
      </c>
      <c r="R1716" s="29" t="s">
        <v>183</v>
      </c>
      <c r="S1716" s="29" t="s">
        <v>222</v>
      </c>
      <c r="T1716" s="30" t="n">
        <v>46009</v>
      </c>
      <c r="U1716" s="29" t="n">
        <v>2026</v>
      </c>
      <c r="V1716" s="29"/>
    </row>
    <row r="1717" customFormat="false" ht="15" hidden="false" customHeight="true" outlineLevel="0" collapsed="false">
      <c r="A1717" s="26" t="s">
        <v>7518</v>
      </c>
      <c r="B1717" s="26" t="n">
        <v>1713</v>
      </c>
      <c r="C1717" s="26" t="s">
        <v>2481</v>
      </c>
      <c r="D1717" s="26" t="s">
        <v>983</v>
      </c>
      <c r="E1717" s="26" t="s">
        <v>311</v>
      </c>
      <c r="F1717" s="26" t="s">
        <v>7519</v>
      </c>
      <c r="G1717" s="27" t="n">
        <v>45593</v>
      </c>
      <c r="H1717" s="26" t="s">
        <v>177</v>
      </c>
      <c r="I1717" s="26" t="s">
        <v>841</v>
      </c>
      <c r="J1717" s="26" t="s">
        <v>198</v>
      </c>
      <c r="K1717" s="28" t="n">
        <v>28.2</v>
      </c>
      <c r="L1717" s="28" t="n">
        <v>9.5</v>
      </c>
      <c r="M1717" s="26" t="s">
        <v>179</v>
      </c>
      <c r="N1717" s="26" t="n">
        <v>45</v>
      </c>
      <c r="O1717" s="26" t="s">
        <v>7520</v>
      </c>
      <c r="P1717" s="26" t="s">
        <v>7521</v>
      </c>
      <c r="Q1717" s="26" t="s">
        <v>182</v>
      </c>
      <c r="R1717" s="26" t="s">
        <v>183</v>
      </c>
      <c r="S1717" s="26" t="s">
        <v>184</v>
      </c>
      <c r="T1717" s="27" t="n">
        <v>45993</v>
      </c>
      <c r="U1717" s="26" t="n">
        <v>2026</v>
      </c>
      <c r="V1717" s="26"/>
    </row>
    <row r="1718" customFormat="false" ht="15" hidden="false" customHeight="true" outlineLevel="0" collapsed="false">
      <c r="A1718" s="29" t="s">
        <v>7522</v>
      </c>
      <c r="B1718" s="29" t="n">
        <v>1714</v>
      </c>
      <c r="C1718" s="29" t="s">
        <v>477</v>
      </c>
      <c r="D1718" s="29" t="s">
        <v>598</v>
      </c>
      <c r="E1718" s="29" t="s">
        <v>162</v>
      </c>
      <c r="F1718" s="29" t="s">
        <v>2920</v>
      </c>
      <c r="G1718" s="30" t="n">
        <v>45593</v>
      </c>
      <c r="H1718" s="29" t="s">
        <v>177</v>
      </c>
      <c r="I1718" s="29" t="s">
        <v>1296</v>
      </c>
      <c r="J1718" s="29" t="s">
        <v>166</v>
      </c>
      <c r="K1718" s="31" t="n">
        <v>54.7</v>
      </c>
      <c r="L1718" s="31" t="n">
        <v>16.9</v>
      </c>
      <c r="M1718" s="29" t="s">
        <v>900</v>
      </c>
      <c r="N1718" s="29" t="n">
        <v>32</v>
      </c>
      <c r="O1718" s="29" t="s">
        <v>7523</v>
      </c>
      <c r="P1718" s="29" t="s">
        <v>7524</v>
      </c>
      <c r="Q1718" s="29" t="s">
        <v>330</v>
      </c>
      <c r="R1718" s="29" t="s">
        <v>171</v>
      </c>
      <c r="S1718" s="29" t="s">
        <v>331</v>
      </c>
      <c r="T1718" s="30" t="n">
        <v>46015</v>
      </c>
      <c r="U1718" s="29" t="n">
        <v>2026</v>
      </c>
      <c r="V1718" s="29"/>
    </row>
    <row r="1719" customFormat="false" ht="15" hidden="false" customHeight="true" outlineLevel="0" collapsed="false">
      <c r="A1719" s="26" t="s">
        <v>7525</v>
      </c>
      <c r="B1719" s="26" t="n">
        <v>1715</v>
      </c>
      <c r="C1719" s="26" t="s">
        <v>1134</v>
      </c>
      <c r="D1719" s="26" t="s">
        <v>7526</v>
      </c>
      <c r="E1719" s="26" t="s">
        <v>206</v>
      </c>
      <c r="F1719" s="26"/>
      <c r="G1719" s="27" t="n">
        <v>45594</v>
      </c>
      <c r="H1719" s="26" t="s">
        <v>295</v>
      </c>
      <c r="I1719" s="26" t="s">
        <v>5367</v>
      </c>
      <c r="J1719" s="26" t="s">
        <v>218</v>
      </c>
      <c r="K1719" s="28" t="n">
        <v>43.8</v>
      </c>
      <c r="L1719" s="28" t="n">
        <v>14.1</v>
      </c>
      <c r="M1719" s="26" t="s">
        <v>900</v>
      </c>
      <c r="N1719" s="26" t="n">
        <v>45</v>
      </c>
      <c r="O1719" s="26" t="s">
        <v>7527</v>
      </c>
      <c r="P1719" s="26" t="s">
        <v>7528</v>
      </c>
      <c r="Q1719" s="26" t="s">
        <v>240</v>
      </c>
      <c r="R1719" s="26" t="s">
        <v>171</v>
      </c>
      <c r="S1719" s="26" t="s">
        <v>241</v>
      </c>
      <c r="T1719" s="27" t="n">
        <v>46005</v>
      </c>
      <c r="U1719" s="26" t="n">
        <v>2026</v>
      </c>
      <c r="V1719" s="26"/>
    </row>
    <row r="1720" customFormat="false" ht="15" hidden="false" customHeight="true" outlineLevel="0" collapsed="false">
      <c r="A1720" s="29" t="s">
        <v>7529</v>
      </c>
      <c r="B1720" s="29" t="n">
        <v>1716</v>
      </c>
      <c r="C1720" s="29" t="s">
        <v>1553</v>
      </c>
      <c r="D1720" s="29" t="s">
        <v>394</v>
      </c>
      <c r="E1720" s="29" t="s">
        <v>188</v>
      </c>
      <c r="F1720" s="29"/>
      <c r="G1720" s="30" t="n">
        <v>45594</v>
      </c>
      <c r="H1720" s="29" t="s">
        <v>177</v>
      </c>
      <c r="I1720" s="29" t="s">
        <v>4573</v>
      </c>
      <c r="J1720" s="29" t="s">
        <v>383</v>
      </c>
      <c r="K1720" s="31" t="n">
        <v>55</v>
      </c>
      <c r="L1720" s="31" t="n">
        <v>15.5</v>
      </c>
      <c r="M1720" s="29" t="s">
        <v>276</v>
      </c>
      <c r="N1720" s="29" t="n">
        <v>24</v>
      </c>
      <c r="O1720" s="29" t="s">
        <v>7530</v>
      </c>
      <c r="P1720" s="29" t="s">
        <v>7531</v>
      </c>
      <c r="Q1720" s="29" t="s">
        <v>454</v>
      </c>
      <c r="R1720" s="29" t="s">
        <v>171</v>
      </c>
      <c r="S1720" s="29" t="s">
        <v>455</v>
      </c>
      <c r="T1720" s="30" t="n">
        <v>46005</v>
      </c>
      <c r="U1720" s="29" t="n">
        <v>2026</v>
      </c>
      <c r="V1720" s="29"/>
    </row>
    <row r="1721" customFormat="false" ht="15" hidden="false" customHeight="true" outlineLevel="0" collapsed="false">
      <c r="A1721" s="26" t="s">
        <v>7532</v>
      </c>
      <c r="B1721" s="26" t="n">
        <v>1717</v>
      </c>
      <c r="C1721" s="26" t="s">
        <v>186</v>
      </c>
      <c r="D1721" s="26" t="s">
        <v>412</v>
      </c>
      <c r="E1721" s="26" t="s">
        <v>162</v>
      </c>
      <c r="F1721" s="26" t="s">
        <v>836</v>
      </c>
      <c r="G1721" s="27" t="n">
        <v>45594</v>
      </c>
      <c r="H1721" s="26" t="s">
        <v>177</v>
      </c>
      <c r="I1721" s="26" t="s">
        <v>533</v>
      </c>
      <c r="J1721" s="26" t="s">
        <v>166</v>
      </c>
      <c r="K1721" s="28" t="n">
        <v>61.8</v>
      </c>
      <c r="L1721" s="28" t="n">
        <v>20.2</v>
      </c>
      <c r="M1721" s="26" t="s">
        <v>167</v>
      </c>
      <c r="N1721" s="26" t="n">
        <v>28</v>
      </c>
      <c r="O1721" s="26" t="s">
        <v>7533</v>
      </c>
      <c r="P1721" s="26" t="s">
        <v>7534</v>
      </c>
      <c r="Q1721" s="26" t="s">
        <v>232</v>
      </c>
      <c r="R1721" s="26" t="s">
        <v>183</v>
      </c>
      <c r="S1721" s="26" t="s">
        <v>233</v>
      </c>
      <c r="T1721" s="27" t="n">
        <v>46003</v>
      </c>
      <c r="U1721" s="26" t="n">
        <v>2026</v>
      </c>
      <c r="V1721" s="26"/>
    </row>
    <row r="1722" customFormat="false" ht="15" hidden="false" customHeight="true" outlineLevel="0" collapsed="false">
      <c r="A1722" s="29" t="s">
        <v>7535</v>
      </c>
      <c r="B1722" s="29" t="n">
        <v>1718</v>
      </c>
      <c r="C1722" s="29" t="s">
        <v>3983</v>
      </c>
      <c r="D1722" s="29" t="s">
        <v>1518</v>
      </c>
      <c r="E1722" s="29" t="s">
        <v>162</v>
      </c>
      <c r="F1722" s="29" t="s">
        <v>7536</v>
      </c>
      <c r="G1722" s="30" t="n">
        <v>45594</v>
      </c>
      <c r="H1722" s="29" t="s">
        <v>177</v>
      </c>
      <c r="I1722" s="29" t="s">
        <v>3401</v>
      </c>
      <c r="J1722" s="29" t="s">
        <v>166</v>
      </c>
      <c r="K1722" s="31" t="n">
        <v>36.1</v>
      </c>
      <c r="L1722" s="31" t="n">
        <v>10.9</v>
      </c>
      <c r="M1722" s="29" t="s">
        <v>167</v>
      </c>
      <c r="N1722" s="29" t="n">
        <v>45</v>
      </c>
      <c r="O1722" s="29" t="s">
        <v>7537</v>
      </c>
      <c r="P1722" s="29" t="s">
        <v>7538</v>
      </c>
      <c r="Q1722" s="29" t="s">
        <v>202</v>
      </c>
      <c r="R1722" s="29" t="s">
        <v>171</v>
      </c>
      <c r="S1722" s="29" t="s">
        <v>203</v>
      </c>
      <c r="T1722" s="30" t="n">
        <v>46001</v>
      </c>
      <c r="U1722" s="29" t="n">
        <v>2026</v>
      </c>
      <c r="V1722" s="29"/>
    </row>
    <row r="1723" customFormat="false" ht="15" hidden="false" customHeight="true" outlineLevel="0" collapsed="false">
      <c r="A1723" s="26" t="s">
        <v>7539</v>
      </c>
      <c r="B1723" s="26" t="n">
        <v>1719</v>
      </c>
      <c r="C1723" s="26" t="s">
        <v>6406</v>
      </c>
      <c r="D1723" s="26" t="s">
        <v>6663</v>
      </c>
      <c r="E1723" s="26" t="s">
        <v>188</v>
      </c>
      <c r="F1723" s="26"/>
      <c r="G1723" s="27" t="n">
        <v>45595</v>
      </c>
      <c r="H1723" s="26" t="s">
        <v>177</v>
      </c>
      <c r="I1723" s="26" t="s">
        <v>5265</v>
      </c>
      <c r="J1723" s="26" t="s">
        <v>345</v>
      </c>
      <c r="K1723" s="28" t="n">
        <v>58.9</v>
      </c>
      <c r="L1723" s="28" t="n">
        <v>17.7</v>
      </c>
      <c r="M1723" s="26" t="s">
        <v>209</v>
      </c>
      <c r="N1723" s="26" t="n">
        <v>40</v>
      </c>
      <c r="O1723" s="26" t="s">
        <v>7540</v>
      </c>
      <c r="P1723" s="26" t="s">
        <v>7541</v>
      </c>
      <c r="Q1723" s="26" t="s">
        <v>461</v>
      </c>
      <c r="R1723" s="26" t="s">
        <v>183</v>
      </c>
      <c r="S1723" s="26" t="s">
        <v>462</v>
      </c>
      <c r="T1723" s="27" t="n">
        <v>46009</v>
      </c>
      <c r="U1723" s="26" t="n">
        <v>2026</v>
      </c>
      <c r="V1723" s="26"/>
    </row>
    <row r="1724" customFormat="false" ht="15" hidden="false" customHeight="true" outlineLevel="0" collapsed="false">
      <c r="A1724" s="29" t="s">
        <v>7542</v>
      </c>
      <c r="B1724" s="29" t="n">
        <v>1720</v>
      </c>
      <c r="C1724" s="29" t="s">
        <v>6849</v>
      </c>
      <c r="D1724" s="29" t="s">
        <v>7543</v>
      </c>
      <c r="E1724" s="29" t="s">
        <v>195</v>
      </c>
      <c r="F1724" s="29" t="s">
        <v>6850</v>
      </c>
      <c r="G1724" s="30" t="n">
        <v>45597</v>
      </c>
      <c r="H1724" s="29" t="s">
        <v>177</v>
      </c>
      <c r="I1724" s="29" t="s">
        <v>3426</v>
      </c>
      <c r="J1724" s="29" t="s">
        <v>270</v>
      </c>
      <c r="K1724" s="31" t="n">
        <v>34.6</v>
      </c>
      <c r="L1724" s="31" t="n">
        <v>11.2</v>
      </c>
      <c r="M1724" s="29" t="s">
        <v>209</v>
      </c>
      <c r="N1724" s="29" t="n">
        <v>32</v>
      </c>
      <c r="O1724" s="29" t="s">
        <v>7544</v>
      </c>
      <c r="P1724" s="29" t="s">
        <v>7545</v>
      </c>
      <c r="Q1724" s="29" t="s">
        <v>170</v>
      </c>
      <c r="R1724" s="29" t="s">
        <v>171</v>
      </c>
      <c r="S1724" s="29" t="s">
        <v>172</v>
      </c>
      <c r="T1724" s="30" t="n">
        <v>45997</v>
      </c>
      <c r="U1724" s="29" t="n">
        <v>2026</v>
      </c>
      <c r="V1724" s="29"/>
    </row>
    <row r="1725" customFormat="false" ht="15" hidden="false" customHeight="true" outlineLevel="0" collapsed="false">
      <c r="A1725" s="26" t="s">
        <v>7546</v>
      </c>
      <c r="B1725" s="26" t="n">
        <v>1721</v>
      </c>
      <c r="C1725" s="26" t="s">
        <v>660</v>
      </c>
      <c r="D1725" s="26" t="s">
        <v>1623</v>
      </c>
      <c r="E1725" s="26" t="s">
        <v>206</v>
      </c>
      <c r="F1725" s="26"/>
      <c r="G1725" s="27" t="n">
        <v>45597</v>
      </c>
      <c r="H1725" s="26" t="s">
        <v>177</v>
      </c>
      <c r="I1725" s="26" t="s">
        <v>4040</v>
      </c>
      <c r="J1725" s="26" t="s">
        <v>198</v>
      </c>
      <c r="K1725" s="28" t="n">
        <v>19.5</v>
      </c>
      <c r="L1725" s="28" t="n">
        <v>6.4</v>
      </c>
      <c r="M1725" s="26" t="s">
        <v>179</v>
      </c>
      <c r="N1725" s="26" t="n">
        <v>36</v>
      </c>
      <c r="O1725" s="26" t="s">
        <v>7547</v>
      </c>
      <c r="P1725" s="26" t="s">
        <v>7548</v>
      </c>
      <c r="Q1725" s="26" t="s">
        <v>262</v>
      </c>
      <c r="R1725" s="26" t="s">
        <v>171</v>
      </c>
      <c r="S1725" s="26" t="s">
        <v>263</v>
      </c>
      <c r="T1725" s="27" t="n">
        <v>46001</v>
      </c>
      <c r="U1725" s="26" t="n">
        <v>2026</v>
      </c>
      <c r="V1725" s="26"/>
    </row>
    <row r="1726" customFormat="false" ht="15" hidden="false" customHeight="true" outlineLevel="0" collapsed="false">
      <c r="A1726" s="29" t="s">
        <v>7549</v>
      </c>
      <c r="B1726" s="29" t="n">
        <v>1722</v>
      </c>
      <c r="C1726" s="29" t="s">
        <v>967</v>
      </c>
      <c r="D1726" s="29" t="s">
        <v>983</v>
      </c>
      <c r="E1726" s="29" t="s">
        <v>206</v>
      </c>
      <c r="F1726" s="29"/>
      <c r="G1726" s="30" t="n">
        <v>45597</v>
      </c>
      <c r="H1726" s="29" t="s">
        <v>177</v>
      </c>
      <c r="I1726" s="29" t="s">
        <v>3511</v>
      </c>
      <c r="J1726" s="29" t="s">
        <v>248</v>
      </c>
      <c r="K1726" s="31" t="n">
        <v>24.2</v>
      </c>
      <c r="L1726" s="31" t="n">
        <v>8</v>
      </c>
      <c r="M1726" s="29" t="s">
        <v>276</v>
      </c>
      <c r="N1726" s="29" t="n">
        <v>50</v>
      </c>
      <c r="O1726" s="29" t="s">
        <v>6689</v>
      </c>
      <c r="P1726" s="29" t="s">
        <v>7550</v>
      </c>
      <c r="Q1726" s="29" t="s">
        <v>299</v>
      </c>
      <c r="R1726" s="29" t="s">
        <v>171</v>
      </c>
      <c r="S1726" s="29" t="s">
        <v>300</v>
      </c>
      <c r="T1726" s="30" t="n">
        <v>45997</v>
      </c>
      <c r="U1726" s="29" t="n">
        <v>2026</v>
      </c>
      <c r="V1726" s="29"/>
    </row>
    <row r="1727" customFormat="false" ht="15" hidden="false" customHeight="true" outlineLevel="0" collapsed="false">
      <c r="A1727" s="26" t="s">
        <v>7551</v>
      </c>
      <c r="B1727" s="26" t="n">
        <v>1723</v>
      </c>
      <c r="C1727" s="26" t="s">
        <v>3251</v>
      </c>
      <c r="D1727" s="26" t="s">
        <v>216</v>
      </c>
      <c r="E1727" s="26" t="s">
        <v>311</v>
      </c>
      <c r="F1727" s="26" t="s">
        <v>7552</v>
      </c>
      <c r="G1727" s="27" t="n">
        <v>45597</v>
      </c>
      <c r="H1727" s="26" t="s">
        <v>177</v>
      </c>
      <c r="I1727" s="26" t="s">
        <v>1072</v>
      </c>
      <c r="J1727" s="26" t="s">
        <v>166</v>
      </c>
      <c r="K1727" s="28" t="n">
        <v>46.9</v>
      </c>
      <c r="L1727" s="28" t="n">
        <v>15.7</v>
      </c>
      <c r="M1727" s="26" t="s">
        <v>199</v>
      </c>
      <c r="N1727" s="26" t="n">
        <v>32</v>
      </c>
      <c r="O1727" s="26" t="s">
        <v>7553</v>
      </c>
      <c r="P1727" s="26"/>
      <c r="Q1727" s="26" t="s">
        <v>232</v>
      </c>
      <c r="R1727" s="26" t="s">
        <v>183</v>
      </c>
      <c r="S1727" s="26" t="s">
        <v>233</v>
      </c>
      <c r="T1727" s="27" t="n">
        <v>46004</v>
      </c>
      <c r="U1727" s="26" t="n">
        <v>2026</v>
      </c>
      <c r="V1727" s="26"/>
    </row>
    <row r="1728" customFormat="false" ht="15" hidden="false" customHeight="true" outlineLevel="0" collapsed="false">
      <c r="A1728" s="29" t="s">
        <v>7554</v>
      </c>
      <c r="B1728" s="29" t="n">
        <v>1724</v>
      </c>
      <c r="C1728" s="29" t="s">
        <v>973</v>
      </c>
      <c r="D1728" s="29" t="s">
        <v>2171</v>
      </c>
      <c r="E1728" s="29" t="s">
        <v>311</v>
      </c>
      <c r="F1728" s="29" t="s">
        <v>7555</v>
      </c>
      <c r="G1728" s="30" t="n">
        <v>45598</v>
      </c>
      <c r="H1728" s="29" t="s">
        <v>177</v>
      </c>
      <c r="I1728" s="29" t="s">
        <v>1227</v>
      </c>
      <c r="J1728" s="29" t="s">
        <v>259</v>
      </c>
      <c r="K1728" s="31" t="n">
        <v>49.4</v>
      </c>
      <c r="L1728" s="31" t="n">
        <v>16.9</v>
      </c>
      <c r="M1728" s="29" t="s">
        <v>276</v>
      </c>
      <c r="N1728" s="29" t="n">
        <v>50</v>
      </c>
      <c r="O1728" s="29" t="s">
        <v>7556</v>
      </c>
      <c r="P1728" s="29" t="s">
        <v>7557</v>
      </c>
      <c r="Q1728" s="29" t="s">
        <v>461</v>
      </c>
      <c r="R1728" s="29" t="s">
        <v>183</v>
      </c>
      <c r="S1728" s="29" t="s">
        <v>462</v>
      </c>
      <c r="T1728" s="30" t="n">
        <v>45995</v>
      </c>
      <c r="U1728" s="29" t="n">
        <v>2026</v>
      </c>
      <c r="V1728" s="29"/>
    </row>
    <row r="1729" customFormat="false" ht="15" hidden="false" customHeight="true" outlineLevel="0" collapsed="false">
      <c r="A1729" s="26" t="s">
        <v>7558</v>
      </c>
      <c r="B1729" s="26" t="n">
        <v>1725</v>
      </c>
      <c r="C1729" s="26" t="s">
        <v>967</v>
      </c>
      <c r="D1729" s="26" t="s">
        <v>803</v>
      </c>
      <c r="E1729" s="26" t="s">
        <v>206</v>
      </c>
      <c r="F1729" s="26"/>
      <c r="G1729" s="27" t="n">
        <v>45598</v>
      </c>
      <c r="H1729" s="26" t="s">
        <v>177</v>
      </c>
      <c r="I1729" s="26" t="s">
        <v>3299</v>
      </c>
      <c r="J1729" s="26" t="s">
        <v>270</v>
      </c>
      <c r="K1729" s="28" t="n">
        <v>50.3</v>
      </c>
      <c r="L1729" s="28" t="n">
        <v>17.6</v>
      </c>
      <c r="M1729" s="26" t="s">
        <v>179</v>
      </c>
      <c r="N1729" s="26" t="n">
        <v>28</v>
      </c>
      <c r="O1729" s="26" t="s">
        <v>7559</v>
      </c>
      <c r="P1729" s="26" t="s">
        <v>7560</v>
      </c>
      <c r="Q1729" s="26" t="s">
        <v>252</v>
      </c>
      <c r="R1729" s="26" t="s">
        <v>171</v>
      </c>
      <c r="S1729" s="26" t="s">
        <v>253</v>
      </c>
      <c r="T1729" s="27" t="n">
        <v>46001</v>
      </c>
      <c r="U1729" s="26" t="n">
        <v>2026</v>
      </c>
      <c r="V1729" s="26"/>
    </row>
    <row r="1730" customFormat="false" ht="15" hidden="false" customHeight="true" outlineLevel="0" collapsed="false">
      <c r="A1730" s="29" t="s">
        <v>7561</v>
      </c>
      <c r="B1730" s="29" t="n">
        <v>1726</v>
      </c>
      <c r="C1730" s="29" t="s">
        <v>7562</v>
      </c>
      <c r="D1730" s="29" t="s">
        <v>2401</v>
      </c>
      <c r="E1730" s="29" t="s">
        <v>206</v>
      </c>
      <c r="F1730" s="29"/>
      <c r="G1730" s="30" t="n">
        <v>45599</v>
      </c>
      <c r="H1730" s="29" t="s">
        <v>177</v>
      </c>
      <c r="I1730" s="29" t="s">
        <v>7563</v>
      </c>
      <c r="J1730" s="29" t="s">
        <v>383</v>
      </c>
      <c r="K1730" s="31" t="n">
        <v>48.3</v>
      </c>
      <c r="L1730" s="31" t="n">
        <v>17.2</v>
      </c>
      <c r="M1730" s="29" t="s">
        <v>199</v>
      </c>
      <c r="N1730" s="29" t="n">
        <v>45</v>
      </c>
      <c r="O1730" s="29" t="s">
        <v>7564</v>
      </c>
      <c r="P1730" s="29" t="s">
        <v>7565</v>
      </c>
      <c r="Q1730" s="29" t="s">
        <v>221</v>
      </c>
      <c r="R1730" s="29" t="s">
        <v>183</v>
      </c>
      <c r="S1730" s="29" t="s">
        <v>222</v>
      </c>
      <c r="T1730" s="30" t="n">
        <v>45999</v>
      </c>
      <c r="U1730" s="29" t="n">
        <v>2026</v>
      </c>
      <c r="V1730" s="29"/>
    </row>
    <row r="1731" customFormat="false" ht="15" hidden="false" customHeight="true" outlineLevel="0" collapsed="false">
      <c r="A1731" s="26" t="s">
        <v>7566</v>
      </c>
      <c r="B1731" s="26" t="n">
        <v>1727</v>
      </c>
      <c r="C1731" s="26" t="s">
        <v>967</v>
      </c>
      <c r="D1731" s="26" t="s">
        <v>1721</v>
      </c>
      <c r="E1731" s="26" t="s">
        <v>188</v>
      </c>
      <c r="F1731" s="26"/>
      <c r="G1731" s="27" t="n">
        <v>45599</v>
      </c>
      <c r="H1731" s="26" t="s">
        <v>1033</v>
      </c>
      <c r="I1731" s="26" t="s">
        <v>2294</v>
      </c>
      <c r="J1731" s="26" t="s">
        <v>383</v>
      </c>
      <c r="K1731" s="28" t="n">
        <v>57</v>
      </c>
      <c r="L1731" s="28" t="n">
        <v>17.5</v>
      </c>
      <c r="M1731" s="26" t="s">
        <v>314</v>
      </c>
      <c r="N1731" s="26" t="n">
        <v>50</v>
      </c>
      <c r="O1731" s="26" t="s">
        <v>7567</v>
      </c>
      <c r="P1731" s="26" t="s">
        <v>7568</v>
      </c>
      <c r="Q1731" s="26" t="s">
        <v>182</v>
      </c>
      <c r="R1731" s="26" t="s">
        <v>183</v>
      </c>
      <c r="S1731" s="26" t="s">
        <v>184</v>
      </c>
      <c r="T1731" s="27" t="n">
        <v>46004</v>
      </c>
      <c r="U1731" s="26" t="n">
        <v>2026</v>
      </c>
      <c r="V1731" s="26"/>
    </row>
    <row r="1732" customFormat="false" ht="15" hidden="false" customHeight="true" outlineLevel="0" collapsed="false">
      <c r="A1732" s="29" t="s">
        <v>7569</v>
      </c>
      <c r="B1732" s="29" t="n">
        <v>1728</v>
      </c>
      <c r="C1732" s="29" t="s">
        <v>7570</v>
      </c>
      <c r="D1732" s="29" t="s">
        <v>7571</v>
      </c>
      <c r="E1732" s="29" t="s">
        <v>162</v>
      </c>
      <c r="F1732" s="29" t="s">
        <v>7572</v>
      </c>
      <c r="G1732" s="30" t="n">
        <v>45599</v>
      </c>
      <c r="H1732" s="29" t="s">
        <v>177</v>
      </c>
      <c r="I1732" s="29" t="s">
        <v>679</v>
      </c>
      <c r="J1732" s="29" t="s">
        <v>383</v>
      </c>
      <c r="K1732" s="31" t="n">
        <v>60.7</v>
      </c>
      <c r="L1732" s="31" t="n">
        <v>20.1</v>
      </c>
      <c r="M1732" s="29" t="s">
        <v>314</v>
      </c>
      <c r="N1732" s="29" t="n">
        <v>24</v>
      </c>
      <c r="O1732" s="29" t="s">
        <v>7573</v>
      </c>
      <c r="P1732" s="29" t="s">
        <v>7574</v>
      </c>
      <c r="Q1732" s="29" t="s">
        <v>202</v>
      </c>
      <c r="R1732" s="29" t="s">
        <v>171</v>
      </c>
      <c r="S1732" s="29" t="s">
        <v>203</v>
      </c>
      <c r="T1732" s="30" t="n">
        <v>45999</v>
      </c>
      <c r="U1732" s="29" t="n">
        <v>2026</v>
      </c>
      <c r="V1732" s="29"/>
    </row>
    <row r="1733" customFormat="false" ht="15" hidden="false" customHeight="true" outlineLevel="0" collapsed="false">
      <c r="A1733" s="26" t="s">
        <v>7575</v>
      </c>
      <c r="B1733" s="26" t="n">
        <v>1729</v>
      </c>
      <c r="C1733" s="26" t="s">
        <v>224</v>
      </c>
      <c r="D1733" s="26" t="s">
        <v>483</v>
      </c>
      <c r="E1733" s="26" t="s">
        <v>245</v>
      </c>
      <c r="F1733" s="26" t="s">
        <v>7576</v>
      </c>
      <c r="G1733" s="27" t="n">
        <v>45599</v>
      </c>
      <c r="H1733" s="26" t="s">
        <v>295</v>
      </c>
      <c r="I1733" s="26" t="s">
        <v>2584</v>
      </c>
      <c r="J1733" s="26" t="s">
        <v>208</v>
      </c>
      <c r="K1733" s="28" t="n">
        <v>32.5</v>
      </c>
      <c r="L1733" s="28" t="n">
        <v>9.6</v>
      </c>
      <c r="M1733" s="26" t="s">
        <v>179</v>
      </c>
      <c r="N1733" s="26" t="n">
        <v>28</v>
      </c>
      <c r="O1733" s="26" t="s">
        <v>7577</v>
      </c>
      <c r="P1733" s="26" t="s">
        <v>7578</v>
      </c>
      <c r="Q1733" s="26" t="s">
        <v>299</v>
      </c>
      <c r="R1733" s="26" t="s">
        <v>171</v>
      </c>
      <c r="S1733" s="26" t="s">
        <v>300</v>
      </c>
      <c r="T1733" s="27" t="n">
        <v>46004</v>
      </c>
      <c r="U1733" s="26" t="n">
        <v>2026</v>
      </c>
      <c r="V1733" s="26"/>
    </row>
    <row r="1734" customFormat="false" ht="15" hidden="false" customHeight="true" outlineLevel="0" collapsed="false">
      <c r="A1734" s="29" t="s">
        <v>7579</v>
      </c>
      <c r="B1734" s="29" t="n">
        <v>1730</v>
      </c>
      <c r="C1734" s="29" t="s">
        <v>7580</v>
      </c>
      <c r="D1734" s="29" t="s">
        <v>1022</v>
      </c>
      <c r="E1734" s="29" t="s">
        <v>206</v>
      </c>
      <c r="F1734" s="29"/>
      <c r="G1734" s="30" t="n">
        <v>45599</v>
      </c>
      <c r="H1734" s="29" t="s">
        <v>177</v>
      </c>
      <c r="I1734" s="29" t="s">
        <v>2249</v>
      </c>
      <c r="J1734" s="29" t="s">
        <v>208</v>
      </c>
      <c r="K1734" s="31" t="n">
        <v>58.8</v>
      </c>
      <c r="L1734" s="31" t="n">
        <v>16.6</v>
      </c>
      <c r="M1734" s="29" t="s">
        <v>167</v>
      </c>
      <c r="N1734" s="29" t="n">
        <v>45</v>
      </c>
      <c r="O1734" s="29" t="s">
        <v>7581</v>
      </c>
      <c r="P1734" s="29" t="s">
        <v>7582</v>
      </c>
      <c r="Q1734" s="29" t="s">
        <v>232</v>
      </c>
      <c r="R1734" s="29" t="s">
        <v>183</v>
      </c>
      <c r="S1734" s="29" t="s">
        <v>233</v>
      </c>
      <c r="T1734" s="30" t="n">
        <v>46004</v>
      </c>
      <c r="U1734" s="29" t="n">
        <v>2026</v>
      </c>
      <c r="V1734" s="29"/>
    </row>
    <row r="1735" customFormat="false" ht="15" hidden="false" customHeight="true" outlineLevel="0" collapsed="false">
      <c r="A1735" s="26" t="s">
        <v>7583</v>
      </c>
      <c r="B1735" s="26" t="n">
        <v>1731</v>
      </c>
      <c r="C1735" s="26" t="s">
        <v>915</v>
      </c>
      <c r="D1735" s="26" t="s">
        <v>6105</v>
      </c>
      <c r="E1735" s="26" t="s">
        <v>267</v>
      </c>
      <c r="F1735" s="26" t="s">
        <v>4459</v>
      </c>
      <c r="G1735" s="27" t="n">
        <v>45599</v>
      </c>
      <c r="H1735" s="26" t="s">
        <v>177</v>
      </c>
      <c r="I1735" s="26" t="s">
        <v>473</v>
      </c>
      <c r="J1735" s="26" t="s">
        <v>259</v>
      </c>
      <c r="K1735" s="28" t="n">
        <v>30.6</v>
      </c>
      <c r="L1735" s="28" t="n">
        <v>9.4</v>
      </c>
      <c r="M1735" s="26" t="s">
        <v>209</v>
      </c>
      <c r="N1735" s="26" t="n">
        <v>50</v>
      </c>
      <c r="O1735" s="26" t="s">
        <v>7584</v>
      </c>
      <c r="P1735" s="26" t="s">
        <v>7585</v>
      </c>
      <c r="Q1735" s="26" t="s">
        <v>330</v>
      </c>
      <c r="R1735" s="26" t="s">
        <v>171</v>
      </c>
      <c r="S1735" s="26" t="s">
        <v>331</v>
      </c>
      <c r="T1735" s="27" t="n">
        <v>45994</v>
      </c>
      <c r="U1735" s="26" t="n">
        <v>2026</v>
      </c>
      <c r="V1735" s="26"/>
    </row>
    <row r="1736" customFormat="false" ht="15" hidden="false" customHeight="true" outlineLevel="0" collapsed="false">
      <c r="A1736" s="29" t="s">
        <v>7586</v>
      </c>
      <c r="B1736" s="29" t="n">
        <v>1732</v>
      </c>
      <c r="C1736" s="29" t="s">
        <v>1028</v>
      </c>
      <c r="D1736" s="29" t="s">
        <v>940</v>
      </c>
      <c r="E1736" s="29" t="s">
        <v>188</v>
      </c>
      <c r="F1736" s="29"/>
      <c r="G1736" s="30" t="n">
        <v>45599</v>
      </c>
      <c r="H1736" s="29" t="s">
        <v>177</v>
      </c>
      <c r="I1736" s="29" t="s">
        <v>2064</v>
      </c>
      <c r="J1736" s="29" t="s">
        <v>166</v>
      </c>
      <c r="K1736" s="31" t="n">
        <v>49.1</v>
      </c>
      <c r="L1736" s="31" t="n">
        <v>16.1</v>
      </c>
      <c r="M1736" s="29" t="s">
        <v>199</v>
      </c>
      <c r="N1736" s="29" t="n">
        <v>45</v>
      </c>
      <c r="O1736" s="29" t="s">
        <v>7587</v>
      </c>
      <c r="P1736" s="29" t="s">
        <v>7588</v>
      </c>
      <c r="Q1736" s="29" t="s">
        <v>299</v>
      </c>
      <c r="R1736" s="29" t="s">
        <v>171</v>
      </c>
      <c r="S1736" s="29" t="s">
        <v>300</v>
      </c>
      <c r="T1736" s="30" t="n">
        <v>45992</v>
      </c>
      <c r="U1736" s="29" t="n">
        <v>2026</v>
      </c>
      <c r="V1736" s="29"/>
    </row>
    <row r="1737" customFormat="false" ht="15" hidden="false" customHeight="true" outlineLevel="0" collapsed="false">
      <c r="A1737" s="26" t="s">
        <v>7589</v>
      </c>
      <c r="B1737" s="26" t="n">
        <v>1733</v>
      </c>
      <c r="C1737" s="26" t="s">
        <v>7590</v>
      </c>
      <c r="D1737" s="26" t="s">
        <v>1166</v>
      </c>
      <c r="E1737" s="26" t="s">
        <v>245</v>
      </c>
      <c r="F1737" s="26" t="s">
        <v>7591</v>
      </c>
      <c r="G1737" s="27" t="n">
        <v>45600</v>
      </c>
      <c r="H1737" s="26" t="s">
        <v>177</v>
      </c>
      <c r="I1737" s="26" t="s">
        <v>370</v>
      </c>
      <c r="J1737" s="26" t="s">
        <v>383</v>
      </c>
      <c r="K1737" s="28" t="n">
        <v>51.9</v>
      </c>
      <c r="L1737" s="28" t="n">
        <v>17.8</v>
      </c>
      <c r="M1737" s="26" t="s">
        <v>199</v>
      </c>
      <c r="N1737" s="26" t="n">
        <v>28</v>
      </c>
      <c r="O1737" s="26" t="s">
        <v>7592</v>
      </c>
      <c r="P1737" s="26"/>
      <c r="Q1737" s="26" t="s">
        <v>252</v>
      </c>
      <c r="R1737" s="26" t="s">
        <v>171</v>
      </c>
      <c r="S1737" s="26" t="s">
        <v>253</v>
      </c>
      <c r="T1737" s="27" t="n">
        <v>46001</v>
      </c>
      <c r="U1737" s="26" t="n">
        <v>2026</v>
      </c>
      <c r="V1737" s="26"/>
    </row>
    <row r="1738" customFormat="false" ht="15" hidden="false" customHeight="true" outlineLevel="0" collapsed="false">
      <c r="A1738" s="29" t="s">
        <v>7593</v>
      </c>
      <c r="B1738" s="29" t="n">
        <v>1734</v>
      </c>
      <c r="C1738" s="29" t="s">
        <v>1005</v>
      </c>
      <c r="D1738" s="29" t="s">
        <v>2153</v>
      </c>
      <c r="E1738" s="29" t="s">
        <v>267</v>
      </c>
      <c r="F1738" s="29" t="s">
        <v>7594</v>
      </c>
      <c r="G1738" s="30" t="n">
        <v>45600</v>
      </c>
      <c r="H1738" s="29" t="s">
        <v>177</v>
      </c>
      <c r="I1738" s="29" t="s">
        <v>335</v>
      </c>
      <c r="J1738" s="29" t="s">
        <v>229</v>
      </c>
      <c r="K1738" s="31" t="n">
        <v>38.1</v>
      </c>
      <c r="L1738" s="31" t="n">
        <v>13.6</v>
      </c>
      <c r="M1738" s="29" t="s">
        <v>167</v>
      </c>
      <c r="N1738" s="29" t="n">
        <v>32</v>
      </c>
      <c r="O1738" s="29" t="s">
        <v>7595</v>
      </c>
      <c r="P1738" s="29" t="s">
        <v>7596</v>
      </c>
      <c r="Q1738" s="29" t="s">
        <v>240</v>
      </c>
      <c r="R1738" s="29" t="s">
        <v>171</v>
      </c>
      <c r="S1738" s="29" t="s">
        <v>241</v>
      </c>
      <c r="T1738" s="30" t="n">
        <v>45993</v>
      </c>
      <c r="U1738" s="29" t="n">
        <v>2026</v>
      </c>
      <c r="V1738" s="29"/>
    </row>
    <row r="1739" customFormat="false" ht="15" hidden="false" customHeight="true" outlineLevel="0" collapsed="false">
      <c r="A1739" s="26" t="s">
        <v>7597</v>
      </c>
      <c r="B1739" s="26" t="n">
        <v>1735</v>
      </c>
      <c r="C1739" s="26" t="s">
        <v>7598</v>
      </c>
      <c r="D1739" s="26" t="s">
        <v>266</v>
      </c>
      <c r="E1739" s="26" t="s">
        <v>226</v>
      </c>
      <c r="F1739" s="26" t="s">
        <v>7599</v>
      </c>
      <c r="G1739" s="27" t="n">
        <v>45600</v>
      </c>
      <c r="H1739" s="26" t="s">
        <v>177</v>
      </c>
      <c r="I1739" s="26" t="s">
        <v>3316</v>
      </c>
      <c r="J1739" s="26" t="s">
        <v>198</v>
      </c>
      <c r="K1739" s="28" t="n">
        <v>54.2</v>
      </c>
      <c r="L1739" s="28" t="n">
        <v>17</v>
      </c>
      <c r="M1739" s="26" t="s">
        <v>199</v>
      </c>
      <c r="N1739" s="26" t="n">
        <v>40</v>
      </c>
      <c r="O1739" s="26" t="s">
        <v>7600</v>
      </c>
      <c r="P1739" s="26" t="s">
        <v>7601</v>
      </c>
      <c r="Q1739" s="26" t="s">
        <v>330</v>
      </c>
      <c r="R1739" s="26" t="s">
        <v>171</v>
      </c>
      <c r="S1739" s="26" t="s">
        <v>331</v>
      </c>
      <c r="T1739" s="27" t="n">
        <v>46008</v>
      </c>
      <c r="U1739" s="26" t="n">
        <v>2026</v>
      </c>
      <c r="V1739" s="26"/>
    </row>
    <row r="1740" customFormat="false" ht="15" hidden="false" customHeight="true" outlineLevel="0" collapsed="false">
      <c r="A1740" s="29" t="s">
        <v>7602</v>
      </c>
      <c r="B1740" s="29" t="n">
        <v>1736</v>
      </c>
      <c r="C1740" s="29" t="s">
        <v>7603</v>
      </c>
      <c r="D1740" s="29" t="s">
        <v>512</v>
      </c>
      <c r="E1740" s="29" t="s">
        <v>188</v>
      </c>
      <c r="F1740" s="29"/>
      <c r="G1740" s="30" t="n">
        <v>45600</v>
      </c>
      <c r="H1740" s="29" t="s">
        <v>177</v>
      </c>
      <c r="I1740" s="29" t="s">
        <v>783</v>
      </c>
      <c r="J1740" s="29" t="s">
        <v>208</v>
      </c>
      <c r="K1740" s="31" t="n">
        <v>54.3</v>
      </c>
      <c r="L1740" s="31" t="n">
        <v>16.6</v>
      </c>
      <c r="M1740" s="29" t="s">
        <v>179</v>
      </c>
      <c r="N1740" s="29" t="n">
        <v>24</v>
      </c>
      <c r="O1740" s="29" t="s">
        <v>7604</v>
      </c>
      <c r="P1740" s="29" t="s">
        <v>7605</v>
      </c>
      <c r="Q1740" s="29" t="s">
        <v>182</v>
      </c>
      <c r="R1740" s="29" t="s">
        <v>183</v>
      </c>
      <c r="S1740" s="29" t="s">
        <v>184</v>
      </c>
      <c r="T1740" s="30" t="n">
        <v>45992</v>
      </c>
      <c r="U1740" s="29" t="n">
        <v>2026</v>
      </c>
      <c r="V1740" s="29"/>
    </row>
    <row r="1741" customFormat="false" ht="15" hidden="false" customHeight="true" outlineLevel="0" collapsed="false">
      <c r="A1741" s="26" t="s">
        <v>7606</v>
      </c>
      <c r="B1741" s="26" t="n">
        <v>1737</v>
      </c>
      <c r="C1741" s="26" t="s">
        <v>6468</v>
      </c>
      <c r="D1741" s="26" t="s">
        <v>550</v>
      </c>
      <c r="E1741" s="26" t="s">
        <v>188</v>
      </c>
      <c r="F1741" s="26"/>
      <c r="G1741" s="27" t="n">
        <v>45601</v>
      </c>
      <c r="H1741" s="26" t="s">
        <v>177</v>
      </c>
      <c r="I1741" s="26" t="s">
        <v>2688</v>
      </c>
      <c r="J1741" s="26" t="s">
        <v>208</v>
      </c>
      <c r="K1741" s="28" t="n">
        <v>43.1</v>
      </c>
      <c r="L1741" s="28" t="n">
        <v>12.7</v>
      </c>
      <c r="M1741" s="26" t="s">
        <v>179</v>
      </c>
      <c r="N1741" s="26" t="n">
        <v>24</v>
      </c>
      <c r="O1741" s="26" t="s">
        <v>7607</v>
      </c>
      <c r="P1741" s="26"/>
      <c r="Q1741" s="26" t="s">
        <v>212</v>
      </c>
      <c r="R1741" s="26" t="s">
        <v>171</v>
      </c>
      <c r="S1741" s="26" t="s">
        <v>213</v>
      </c>
      <c r="T1741" s="27" t="n">
        <v>45993</v>
      </c>
      <c r="U1741" s="26" t="n">
        <v>2026</v>
      </c>
      <c r="V1741" s="26"/>
    </row>
    <row r="1742" customFormat="false" ht="15" hidden="false" customHeight="true" outlineLevel="0" collapsed="false">
      <c r="A1742" s="29" t="s">
        <v>7608</v>
      </c>
      <c r="B1742" s="29" t="n">
        <v>1738</v>
      </c>
      <c r="C1742" s="29" t="s">
        <v>7609</v>
      </c>
      <c r="D1742" s="29" t="s">
        <v>7526</v>
      </c>
      <c r="E1742" s="29" t="s">
        <v>311</v>
      </c>
      <c r="F1742" s="29" t="s">
        <v>7610</v>
      </c>
      <c r="G1742" s="30" t="n">
        <v>45601</v>
      </c>
      <c r="H1742" s="29" t="s">
        <v>295</v>
      </c>
      <c r="I1742" s="29" t="s">
        <v>6603</v>
      </c>
      <c r="J1742" s="29" t="s">
        <v>198</v>
      </c>
      <c r="K1742" s="31" t="n">
        <v>54.7</v>
      </c>
      <c r="L1742" s="31" t="n">
        <v>19.6</v>
      </c>
      <c r="M1742" s="29" t="s">
        <v>179</v>
      </c>
      <c r="N1742" s="29" t="n">
        <v>50</v>
      </c>
      <c r="O1742" s="29" t="s">
        <v>7611</v>
      </c>
      <c r="P1742" s="29" t="s">
        <v>7612</v>
      </c>
      <c r="Q1742" s="29" t="s">
        <v>299</v>
      </c>
      <c r="R1742" s="29" t="s">
        <v>171</v>
      </c>
      <c r="S1742" s="29" t="s">
        <v>300</v>
      </c>
      <c r="T1742" s="30" t="n">
        <v>46006</v>
      </c>
      <c r="U1742" s="29" t="n">
        <v>2026</v>
      </c>
      <c r="V1742" s="29"/>
    </row>
    <row r="1743" customFormat="false" ht="15" hidden="false" customHeight="true" outlineLevel="0" collapsed="false">
      <c r="A1743" s="26" t="s">
        <v>7613</v>
      </c>
      <c r="B1743" s="26" t="n">
        <v>1739</v>
      </c>
      <c r="C1743" s="26" t="s">
        <v>1711</v>
      </c>
      <c r="D1743" s="26" t="s">
        <v>712</v>
      </c>
      <c r="E1743" s="26" t="s">
        <v>188</v>
      </c>
      <c r="F1743" s="26"/>
      <c r="G1743" s="27" t="n">
        <v>45602</v>
      </c>
      <c r="H1743" s="26" t="s">
        <v>177</v>
      </c>
      <c r="I1743" s="26" t="s">
        <v>1908</v>
      </c>
      <c r="J1743" s="26" t="s">
        <v>208</v>
      </c>
      <c r="K1743" s="28" t="n">
        <v>26.4</v>
      </c>
      <c r="L1743" s="28" t="n">
        <v>8.9</v>
      </c>
      <c r="M1743" s="26" t="s">
        <v>209</v>
      </c>
      <c r="N1743" s="26" t="n">
        <v>32</v>
      </c>
      <c r="O1743" s="26" t="s">
        <v>7614</v>
      </c>
      <c r="P1743" s="26" t="s">
        <v>7615</v>
      </c>
      <c r="Q1743" s="26" t="s">
        <v>330</v>
      </c>
      <c r="R1743" s="26" t="s">
        <v>171</v>
      </c>
      <c r="S1743" s="26" t="s">
        <v>331</v>
      </c>
      <c r="T1743" s="27" t="n">
        <v>45995</v>
      </c>
      <c r="U1743" s="26" t="n">
        <v>2026</v>
      </c>
      <c r="V1743" s="26"/>
    </row>
    <row r="1744" customFormat="false" ht="15" hidden="false" customHeight="true" outlineLevel="0" collapsed="false">
      <c r="A1744" s="29" t="s">
        <v>7616</v>
      </c>
      <c r="B1744" s="29" t="n">
        <v>1740</v>
      </c>
      <c r="C1744" s="29" t="s">
        <v>7617</v>
      </c>
      <c r="D1744" s="29" t="s">
        <v>928</v>
      </c>
      <c r="E1744" s="29" t="s">
        <v>188</v>
      </c>
      <c r="F1744" s="29"/>
      <c r="G1744" s="30" t="n">
        <v>45602</v>
      </c>
      <c r="H1744" s="29" t="s">
        <v>177</v>
      </c>
      <c r="I1744" s="29" t="s">
        <v>1445</v>
      </c>
      <c r="J1744" s="29" t="s">
        <v>383</v>
      </c>
      <c r="K1744" s="31" t="n">
        <v>51.8</v>
      </c>
      <c r="L1744" s="31" t="n">
        <v>14.6</v>
      </c>
      <c r="M1744" s="29" t="s">
        <v>199</v>
      </c>
      <c r="N1744" s="29" t="n">
        <v>24</v>
      </c>
      <c r="O1744" s="29" t="s">
        <v>7618</v>
      </c>
      <c r="P1744" s="29" t="s">
        <v>7619</v>
      </c>
      <c r="Q1744" s="29" t="s">
        <v>212</v>
      </c>
      <c r="R1744" s="29" t="s">
        <v>171</v>
      </c>
      <c r="S1744" s="29" t="s">
        <v>213</v>
      </c>
      <c r="T1744" s="30" t="n">
        <v>46013</v>
      </c>
      <c r="U1744" s="29" t="n">
        <v>2026</v>
      </c>
      <c r="V1744" s="29"/>
    </row>
    <row r="1745" customFormat="false" ht="15" hidden="false" customHeight="true" outlineLevel="0" collapsed="false">
      <c r="A1745" s="26" t="s">
        <v>7620</v>
      </c>
      <c r="B1745" s="26" t="n">
        <v>1741</v>
      </c>
      <c r="C1745" s="26" t="s">
        <v>7621</v>
      </c>
      <c r="D1745" s="26" t="s">
        <v>525</v>
      </c>
      <c r="E1745" s="26" t="s">
        <v>188</v>
      </c>
      <c r="F1745" s="26"/>
      <c r="G1745" s="27" t="n">
        <v>45602</v>
      </c>
      <c r="H1745" s="26" t="s">
        <v>177</v>
      </c>
      <c r="I1745" s="26" t="s">
        <v>613</v>
      </c>
      <c r="J1745" s="26" t="s">
        <v>218</v>
      </c>
      <c r="K1745" s="28" t="n">
        <v>46.8</v>
      </c>
      <c r="L1745" s="28" t="n">
        <v>15.5</v>
      </c>
      <c r="M1745" s="26" t="s">
        <v>209</v>
      </c>
      <c r="N1745" s="26" t="n">
        <v>40</v>
      </c>
      <c r="O1745" s="26" t="s">
        <v>7622</v>
      </c>
      <c r="P1745" s="26" t="s">
        <v>7623</v>
      </c>
      <c r="Q1745" s="26" t="s">
        <v>240</v>
      </c>
      <c r="R1745" s="26" t="s">
        <v>171</v>
      </c>
      <c r="S1745" s="26" t="s">
        <v>241</v>
      </c>
      <c r="T1745" s="27" t="n">
        <v>45996</v>
      </c>
      <c r="U1745" s="26" t="n">
        <v>2026</v>
      </c>
      <c r="V1745" s="26"/>
    </row>
    <row r="1746" customFormat="false" ht="15" hidden="false" customHeight="true" outlineLevel="0" collapsed="false">
      <c r="A1746" s="29" t="s">
        <v>7624</v>
      </c>
      <c r="B1746" s="29" t="n">
        <v>1742</v>
      </c>
      <c r="C1746" s="29" t="s">
        <v>543</v>
      </c>
      <c r="D1746" s="29" t="s">
        <v>512</v>
      </c>
      <c r="E1746" s="29" t="s">
        <v>188</v>
      </c>
      <c r="F1746" s="29"/>
      <c r="G1746" s="30" t="n">
        <v>45602</v>
      </c>
      <c r="H1746" s="29" t="s">
        <v>177</v>
      </c>
      <c r="I1746" s="29" t="s">
        <v>2501</v>
      </c>
      <c r="J1746" s="29" t="s">
        <v>218</v>
      </c>
      <c r="K1746" s="31" t="n">
        <v>41.4</v>
      </c>
      <c r="L1746" s="31" t="n">
        <v>13.7</v>
      </c>
      <c r="M1746" s="29" t="s">
        <v>199</v>
      </c>
      <c r="N1746" s="29" t="n">
        <v>50</v>
      </c>
      <c r="O1746" s="29" t="s">
        <v>7625</v>
      </c>
      <c r="P1746" s="29" t="s">
        <v>7626</v>
      </c>
      <c r="Q1746" s="29" t="s">
        <v>338</v>
      </c>
      <c r="R1746" s="29" t="s">
        <v>171</v>
      </c>
      <c r="S1746" s="29" t="s">
        <v>339</v>
      </c>
      <c r="T1746" s="30" t="n">
        <v>46019</v>
      </c>
      <c r="U1746" s="29" t="n">
        <v>2026</v>
      </c>
      <c r="V1746" s="29"/>
    </row>
    <row r="1747" customFormat="false" ht="15" hidden="false" customHeight="true" outlineLevel="0" collapsed="false">
      <c r="A1747" s="26" t="s">
        <v>7627</v>
      </c>
      <c r="B1747" s="26" t="n">
        <v>1743</v>
      </c>
      <c r="C1747" s="26" t="s">
        <v>5757</v>
      </c>
      <c r="D1747" s="26" t="s">
        <v>3051</v>
      </c>
      <c r="E1747" s="26" t="s">
        <v>188</v>
      </c>
      <c r="F1747" s="26"/>
      <c r="G1747" s="27" t="n">
        <v>45603</v>
      </c>
      <c r="H1747" s="26" t="s">
        <v>177</v>
      </c>
      <c r="I1747" s="26" t="s">
        <v>7512</v>
      </c>
      <c r="J1747" s="26" t="s">
        <v>345</v>
      </c>
      <c r="K1747" s="28" t="n">
        <v>35.6</v>
      </c>
      <c r="L1747" s="28" t="n">
        <v>11.9</v>
      </c>
      <c r="M1747" s="26" t="s">
        <v>179</v>
      </c>
      <c r="N1747" s="26" t="n">
        <v>32</v>
      </c>
      <c r="O1747" s="26" t="s">
        <v>7628</v>
      </c>
      <c r="P1747" s="26" t="s">
        <v>7629</v>
      </c>
      <c r="Q1747" s="26" t="s">
        <v>461</v>
      </c>
      <c r="R1747" s="26" t="s">
        <v>183</v>
      </c>
      <c r="S1747" s="26" t="s">
        <v>462</v>
      </c>
      <c r="T1747" s="27" t="n">
        <v>46018</v>
      </c>
      <c r="U1747" s="26" t="n">
        <v>2026</v>
      </c>
      <c r="V1747" s="26"/>
    </row>
    <row r="1748" customFormat="false" ht="15" hidden="false" customHeight="true" outlineLevel="0" collapsed="false">
      <c r="A1748" s="29" t="s">
        <v>7630</v>
      </c>
      <c r="B1748" s="29" t="n">
        <v>1744</v>
      </c>
      <c r="C1748" s="29" t="s">
        <v>1093</v>
      </c>
      <c r="D1748" s="29" t="s">
        <v>5994</v>
      </c>
      <c r="E1748" s="29" t="s">
        <v>206</v>
      </c>
      <c r="F1748" s="29"/>
      <c r="G1748" s="30" t="n">
        <v>45603</v>
      </c>
      <c r="H1748" s="29" t="s">
        <v>177</v>
      </c>
      <c r="I1748" s="29" t="s">
        <v>4229</v>
      </c>
      <c r="J1748" s="29" t="s">
        <v>345</v>
      </c>
      <c r="K1748" s="31" t="n">
        <v>49.7</v>
      </c>
      <c r="L1748" s="31" t="n">
        <v>14.4</v>
      </c>
      <c r="M1748" s="29" t="s">
        <v>179</v>
      </c>
      <c r="N1748" s="29" t="n">
        <v>24</v>
      </c>
      <c r="O1748" s="29" t="s">
        <v>7631</v>
      </c>
      <c r="P1748" s="29" t="s">
        <v>7632</v>
      </c>
      <c r="Q1748" s="29" t="s">
        <v>182</v>
      </c>
      <c r="R1748" s="29" t="s">
        <v>183</v>
      </c>
      <c r="S1748" s="29" t="s">
        <v>184</v>
      </c>
      <c r="T1748" s="30" t="n">
        <v>45993</v>
      </c>
      <c r="U1748" s="29" t="n">
        <v>2026</v>
      </c>
      <c r="V1748" s="29"/>
    </row>
    <row r="1749" customFormat="false" ht="15" hidden="false" customHeight="true" outlineLevel="0" collapsed="false">
      <c r="A1749" s="26" t="s">
        <v>7633</v>
      </c>
      <c r="B1749" s="26" t="n">
        <v>1745</v>
      </c>
      <c r="C1749" s="26" t="s">
        <v>5303</v>
      </c>
      <c r="D1749" s="26" t="s">
        <v>7634</v>
      </c>
      <c r="E1749" s="26" t="s">
        <v>188</v>
      </c>
      <c r="F1749" s="26"/>
      <c r="G1749" s="27" t="n">
        <v>45605</v>
      </c>
      <c r="H1749" s="26" t="s">
        <v>177</v>
      </c>
      <c r="I1749" s="26" t="s">
        <v>1456</v>
      </c>
      <c r="J1749" s="26" t="s">
        <v>166</v>
      </c>
      <c r="K1749" s="28" t="n">
        <v>20.6</v>
      </c>
      <c r="L1749" s="28" t="n">
        <v>6.9</v>
      </c>
      <c r="M1749" s="26" t="s">
        <v>199</v>
      </c>
      <c r="N1749" s="26" t="n">
        <v>32</v>
      </c>
      <c r="O1749" s="26" t="s">
        <v>7635</v>
      </c>
      <c r="P1749" s="26" t="s">
        <v>7636</v>
      </c>
      <c r="Q1749" s="26" t="s">
        <v>240</v>
      </c>
      <c r="R1749" s="26" t="s">
        <v>171</v>
      </c>
      <c r="S1749" s="26" t="s">
        <v>241</v>
      </c>
      <c r="T1749" s="27" t="n">
        <v>45992</v>
      </c>
      <c r="U1749" s="26" t="n">
        <v>2026</v>
      </c>
      <c r="V1749" s="26"/>
    </row>
    <row r="1750" customFormat="false" ht="15" hidden="false" customHeight="true" outlineLevel="0" collapsed="false">
      <c r="A1750" s="29" t="s">
        <v>7637</v>
      </c>
      <c r="B1750" s="29" t="n">
        <v>1746</v>
      </c>
      <c r="C1750" s="29" t="s">
        <v>5424</v>
      </c>
      <c r="D1750" s="29" t="s">
        <v>829</v>
      </c>
      <c r="E1750" s="29" t="s">
        <v>206</v>
      </c>
      <c r="F1750" s="29"/>
      <c r="G1750" s="30" t="n">
        <v>45606</v>
      </c>
      <c r="H1750" s="29" t="s">
        <v>177</v>
      </c>
      <c r="I1750" s="29" t="s">
        <v>7638</v>
      </c>
      <c r="J1750" s="29" t="s">
        <v>322</v>
      </c>
      <c r="K1750" s="31" t="n">
        <v>49.2</v>
      </c>
      <c r="L1750" s="31" t="n">
        <v>15.7</v>
      </c>
      <c r="M1750" s="29" t="s">
        <v>199</v>
      </c>
      <c r="N1750" s="29" t="n">
        <v>24</v>
      </c>
      <c r="O1750" s="29" t="s">
        <v>7639</v>
      </c>
      <c r="P1750" s="29" t="s">
        <v>7640</v>
      </c>
      <c r="Q1750" s="29" t="s">
        <v>454</v>
      </c>
      <c r="R1750" s="29" t="s">
        <v>171</v>
      </c>
      <c r="S1750" s="29" t="s">
        <v>455</v>
      </c>
      <c r="T1750" s="30" t="n">
        <v>46013</v>
      </c>
      <c r="U1750" s="29" t="n">
        <v>2026</v>
      </c>
      <c r="V1750" s="29"/>
    </row>
    <row r="1751" customFormat="false" ht="15" hidden="false" customHeight="true" outlineLevel="0" collapsed="false">
      <c r="A1751" s="26" t="s">
        <v>7641</v>
      </c>
      <c r="B1751" s="26" t="n">
        <v>1747</v>
      </c>
      <c r="C1751" s="26" t="s">
        <v>2411</v>
      </c>
      <c r="D1751" s="26" t="s">
        <v>7642</v>
      </c>
      <c r="E1751" s="26" t="s">
        <v>267</v>
      </c>
      <c r="F1751" s="26" t="s">
        <v>7643</v>
      </c>
      <c r="G1751" s="27" t="n">
        <v>45606</v>
      </c>
      <c r="H1751" s="26" t="s">
        <v>177</v>
      </c>
      <c r="I1751" s="26" t="s">
        <v>751</v>
      </c>
      <c r="J1751" s="26" t="s">
        <v>208</v>
      </c>
      <c r="K1751" s="28" t="n">
        <v>29.3</v>
      </c>
      <c r="L1751" s="28" t="n">
        <v>9.1</v>
      </c>
      <c r="M1751" s="26" t="s">
        <v>314</v>
      </c>
      <c r="N1751" s="26" t="n">
        <v>45</v>
      </c>
      <c r="O1751" s="26" t="s">
        <v>7644</v>
      </c>
      <c r="P1751" s="26" t="s">
        <v>7645</v>
      </c>
      <c r="Q1751" s="26" t="s">
        <v>212</v>
      </c>
      <c r="R1751" s="26" t="s">
        <v>171</v>
      </c>
      <c r="S1751" s="26" t="s">
        <v>213</v>
      </c>
      <c r="T1751" s="27" t="n">
        <v>46009</v>
      </c>
      <c r="U1751" s="26" t="n">
        <v>2026</v>
      </c>
      <c r="V1751" s="26"/>
    </row>
    <row r="1752" customFormat="false" ht="15" hidden="false" customHeight="true" outlineLevel="0" collapsed="false">
      <c r="A1752" s="29" t="s">
        <v>7646</v>
      </c>
      <c r="B1752" s="29" t="n">
        <v>1748</v>
      </c>
      <c r="C1752" s="29" t="s">
        <v>2890</v>
      </c>
      <c r="D1752" s="29" t="s">
        <v>562</v>
      </c>
      <c r="E1752" s="29" t="s">
        <v>206</v>
      </c>
      <c r="F1752" s="29"/>
      <c r="G1752" s="30" t="n">
        <v>45607</v>
      </c>
      <c r="H1752" s="29" t="s">
        <v>177</v>
      </c>
      <c r="I1752" s="29" t="s">
        <v>4858</v>
      </c>
      <c r="J1752" s="29" t="s">
        <v>383</v>
      </c>
      <c r="K1752" s="31" t="n">
        <v>42.6</v>
      </c>
      <c r="L1752" s="31" t="n">
        <v>13.9</v>
      </c>
      <c r="M1752" s="29" t="s">
        <v>276</v>
      </c>
      <c r="N1752" s="29" t="n">
        <v>50</v>
      </c>
      <c r="O1752" s="29" t="s">
        <v>7647</v>
      </c>
      <c r="P1752" s="29" t="s">
        <v>7648</v>
      </c>
      <c r="Q1752" s="29" t="s">
        <v>221</v>
      </c>
      <c r="R1752" s="29" t="s">
        <v>183</v>
      </c>
      <c r="S1752" s="29" t="s">
        <v>222</v>
      </c>
      <c r="T1752" s="30" t="n">
        <v>46017</v>
      </c>
      <c r="U1752" s="29" t="n">
        <v>2026</v>
      </c>
      <c r="V1752" s="29"/>
    </row>
    <row r="1753" customFormat="false" ht="15" hidden="false" customHeight="true" outlineLevel="0" collapsed="false">
      <c r="A1753" s="26" t="s">
        <v>7649</v>
      </c>
      <c r="B1753" s="26" t="n">
        <v>1749</v>
      </c>
      <c r="C1753" s="26" t="s">
        <v>5371</v>
      </c>
      <c r="D1753" s="26" t="s">
        <v>684</v>
      </c>
      <c r="E1753" s="26" t="s">
        <v>245</v>
      </c>
      <c r="F1753" s="26" t="s">
        <v>7650</v>
      </c>
      <c r="G1753" s="27" t="n">
        <v>45607</v>
      </c>
      <c r="H1753" s="26" t="s">
        <v>177</v>
      </c>
      <c r="I1753" s="26" t="s">
        <v>377</v>
      </c>
      <c r="J1753" s="26" t="s">
        <v>198</v>
      </c>
      <c r="K1753" s="28" t="n">
        <v>21.3</v>
      </c>
      <c r="L1753" s="28" t="n">
        <v>7</v>
      </c>
      <c r="M1753" s="26" t="s">
        <v>249</v>
      </c>
      <c r="N1753" s="26" t="n">
        <v>36</v>
      </c>
      <c r="O1753" s="26" t="s">
        <v>7651</v>
      </c>
      <c r="P1753" s="26" t="s">
        <v>7652</v>
      </c>
      <c r="Q1753" s="26" t="s">
        <v>461</v>
      </c>
      <c r="R1753" s="26" t="s">
        <v>183</v>
      </c>
      <c r="S1753" s="26" t="s">
        <v>462</v>
      </c>
      <c r="T1753" s="27" t="n">
        <v>46017</v>
      </c>
      <c r="U1753" s="26" t="n">
        <v>2026</v>
      </c>
      <c r="V1753" s="26"/>
    </row>
    <row r="1754" customFormat="false" ht="15" hidden="false" customHeight="true" outlineLevel="0" collapsed="false">
      <c r="A1754" s="29" t="s">
        <v>7653</v>
      </c>
      <c r="B1754" s="29" t="n">
        <v>1750</v>
      </c>
      <c r="C1754" s="29" t="s">
        <v>1191</v>
      </c>
      <c r="D1754" s="29" t="s">
        <v>1313</v>
      </c>
      <c r="E1754" s="29" t="s">
        <v>245</v>
      </c>
      <c r="F1754" s="29" t="s">
        <v>4440</v>
      </c>
      <c r="G1754" s="30" t="n">
        <v>45608</v>
      </c>
      <c r="H1754" s="29" t="s">
        <v>295</v>
      </c>
      <c r="I1754" s="29" t="s">
        <v>7654</v>
      </c>
      <c r="J1754" s="29" t="s">
        <v>229</v>
      </c>
      <c r="K1754" s="31" t="n">
        <v>28.2</v>
      </c>
      <c r="L1754" s="31" t="n">
        <v>8.1</v>
      </c>
      <c r="M1754" s="29" t="s">
        <v>179</v>
      </c>
      <c r="N1754" s="29" t="n">
        <v>45</v>
      </c>
      <c r="O1754" s="29" t="s">
        <v>7655</v>
      </c>
      <c r="P1754" s="29" t="s">
        <v>7656</v>
      </c>
      <c r="Q1754" s="29" t="s">
        <v>461</v>
      </c>
      <c r="R1754" s="29" t="s">
        <v>183</v>
      </c>
      <c r="S1754" s="29" t="s">
        <v>462</v>
      </c>
      <c r="T1754" s="30" t="n">
        <v>46010</v>
      </c>
      <c r="U1754" s="29" t="n">
        <v>2026</v>
      </c>
      <c r="V1754" s="29"/>
    </row>
    <row r="1755" customFormat="false" ht="15" hidden="false" customHeight="true" outlineLevel="0" collapsed="false">
      <c r="A1755" s="26" t="s">
        <v>7657</v>
      </c>
      <c r="B1755" s="26" t="n">
        <v>1751</v>
      </c>
      <c r="C1755" s="26" t="s">
        <v>569</v>
      </c>
      <c r="D1755" s="26" t="s">
        <v>1385</v>
      </c>
      <c r="E1755" s="26" t="s">
        <v>311</v>
      </c>
      <c r="F1755" s="26" t="s">
        <v>7658</v>
      </c>
      <c r="G1755" s="27" t="n">
        <v>45608</v>
      </c>
      <c r="H1755" s="26" t="s">
        <v>177</v>
      </c>
      <c r="I1755" s="26" t="s">
        <v>4911</v>
      </c>
      <c r="J1755" s="26" t="s">
        <v>270</v>
      </c>
      <c r="K1755" s="28" t="n">
        <v>48.2</v>
      </c>
      <c r="L1755" s="28" t="n">
        <v>13.8</v>
      </c>
      <c r="M1755" s="26" t="s">
        <v>179</v>
      </c>
      <c r="N1755" s="26" t="n">
        <v>50</v>
      </c>
      <c r="O1755" s="26" t="s">
        <v>7659</v>
      </c>
      <c r="P1755" s="26" t="s">
        <v>7660</v>
      </c>
      <c r="Q1755" s="26" t="s">
        <v>461</v>
      </c>
      <c r="R1755" s="26" t="s">
        <v>183</v>
      </c>
      <c r="S1755" s="26" t="s">
        <v>462</v>
      </c>
      <c r="T1755" s="27" t="n">
        <v>46015</v>
      </c>
      <c r="U1755" s="26" t="n">
        <v>2026</v>
      </c>
      <c r="V1755" s="26"/>
    </row>
    <row r="1756" customFormat="false" ht="15" hidden="false" customHeight="true" outlineLevel="0" collapsed="false">
      <c r="A1756" s="29" t="s">
        <v>7661</v>
      </c>
      <c r="B1756" s="29" t="n">
        <v>1752</v>
      </c>
      <c r="C1756" s="29" t="s">
        <v>3065</v>
      </c>
      <c r="D1756" s="29" t="s">
        <v>1134</v>
      </c>
      <c r="E1756" s="29" t="s">
        <v>311</v>
      </c>
      <c r="F1756" s="29" t="s">
        <v>3066</v>
      </c>
      <c r="G1756" s="30" t="n">
        <v>45608</v>
      </c>
      <c r="H1756" s="29" t="s">
        <v>177</v>
      </c>
      <c r="I1756" s="29" t="s">
        <v>5288</v>
      </c>
      <c r="J1756" s="29" t="s">
        <v>208</v>
      </c>
      <c r="K1756" s="31" t="n">
        <v>47.5</v>
      </c>
      <c r="L1756" s="31" t="n">
        <v>16.3</v>
      </c>
      <c r="M1756" s="29" t="s">
        <v>900</v>
      </c>
      <c r="N1756" s="29" t="n">
        <v>36</v>
      </c>
      <c r="O1756" s="29" t="s">
        <v>7662</v>
      </c>
      <c r="P1756" s="29" t="s">
        <v>7663</v>
      </c>
      <c r="Q1756" s="29" t="s">
        <v>232</v>
      </c>
      <c r="R1756" s="29" t="s">
        <v>183</v>
      </c>
      <c r="S1756" s="29" t="s">
        <v>233</v>
      </c>
      <c r="T1756" s="30" t="n">
        <v>45994</v>
      </c>
      <c r="U1756" s="29" t="n">
        <v>2026</v>
      </c>
      <c r="V1756" s="29"/>
    </row>
    <row r="1757" customFormat="false" ht="15" hidden="false" customHeight="true" outlineLevel="0" collapsed="false">
      <c r="A1757" s="26" t="s">
        <v>7664</v>
      </c>
      <c r="B1757" s="26" t="n">
        <v>1753</v>
      </c>
      <c r="C1757" s="26" t="s">
        <v>5248</v>
      </c>
      <c r="D1757" s="26" t="s">
        <v>2551</v>
      </c>
      <c r="E1757" s="26" t="s">
        <v>311</v>
      </c>
      <c r="F1757" s="26" t="s">
        <v>7665</v>
      </c>
      <c r="G1757" s="27" t="n">
        <v>45608</v>
      </c>
      <c r="H1757" s="26" t="s">
        <v>177</v>
      </c>
      <c r="I1757" s="26" t="s">
        <v>2558</v>
      </c>
      <c r="J1757" s="26" t="s">
        <v>345</v>
      </c>
      <c r="K1757" s="28" t="n">
        <v>31.1</v>
      </c>
      <c r="L1757" s="28" t="n">
        <v>10.4</v>
      </c>
      <c r="M1757" s="26" t="s">
        <v>167</v>
      </c>
      <c r="N1757" s="26" t="n">
        <v>36</v>
      </c>
      <c r="O1757" s="26" t="s">
        <v>7666</v>
      </c>
      <c r="P1757" s="26" t="s">
        <v>7667</v>
      </c>
      <c r="Q1757" s="26" t="s">
        <v>461</v>
      </c>
      <c r="R1757" s="26" t="s">
        <v>183</v>
      </c>
      <c r="S1757" s="26" t="s">
        <v>462</v>
      </c>
      <c r="T1757" s="27" t="n">
        <v>46008</v>
      </c>
      <c r="U1757" s="26" t="n">
        <v>2026</v>
      </c>
      <c r="V1757" s="26"/>
    </row>
    <row r="1758" customFormat="false" ht="15" hidden="false" customHeight="true" outlineLevel="0" collapsed="false">
      <c r="A1758" s="29" t="s">
        <v>7668</v>
      </c>
      <c r="B1758" s="29" t="n">
        <v>1754</v>
      </c>
      <c r="C1758" s="29" t="s">
        <v>286</v>
      </c>
      <c r="D1758" s="29" t="s">
        <v>266</v>
      </c>
      <c r="E1758" s="29" t="s">
        <v>311</v>
      </c>
      <c r="F1758" s="29" t="s">
        <v>2110</v>
      </c>
      <c r="G1758" s="30" t="n">
        <v>45608</v>
      </c>
      <c r="H1758" s="29" t="s">
        <v>295</v>
      </c>
      <c r="I1758" s="29" t="s">
        <v>2274</v>
      </c>
      <c r="J1758" s="29" t="s">
        <v>259</v>
      </c>
      <c r="K1758" s="31" t="n">
        <v>58.8</v>
      </c>
      <c r="L1758" s="31" t="n">
        <v>17.6</v>
      </c>
      <c r="M1758" s="29" t="s">
        <v>179</v>
      </c>
      <c r="N1758" s="29" t="n">
        <v>28</v>
      </c>
      <c r="O1758" s="29" t="s">
        <v>7669</v>
      </c>
      <c r="P1758" s="29" t="s">
        <v>7670</v>
      </c>
      <c r="Q1758" s="29" t="s">
        <v>454</v>
      </c>
      <c r="R1758" s="29" t="s">
        <v>171</v>
      </c>
      <c r="S1758" s="29" t="s">
        <v>455</v>
      </c>
      <c r="T1758" s="30" t="n">
        <v>46010</v>
      </c>
      <c r="U1758" s="29" t="n">
        <v>2026</v>
      </c>
      <c r="V1758" s="29"/>
    </row>
    <row r="1759" customFormat="false" ht="15" hidden="false" customHeight="true" outlineLevel="0" collapsed="false">
      <c r="A1759" s="26" t="s">
        <v>7671</v>
      </c>
      <c r="B1759" s="26" t="n">
        <v>1755</v>
      </c>
      <c r="C1759" s="26" t="s">
        <v>598</v>
      </c>
      <c r="D1759" s="26" t="s">
        <v>483</v>
      </c>
      <c r="E1759" s="26" t="s">
        <v>188</v>
      </c>
      <c r="F1759" s="26"/>
      <c r="G1759" s="27" t="n">
        <v>45608</v>
      </c>
      <c r="H1759" s="26" t="s">
        <v>177</v>
      </c>
      <c r="I1759" s="26" t="s">
        <v>2082</v>
      </c>
      <c r="J1759" s="26" t="s">
        <v>345</v>
      </c>
      <c r="K1759" s="28" t="n">
        <v>18.6</v>
      </c>
      <c r="L1759" s="28" t="n">
        <v>6.6</v>
      </c>
      <c r="M1759" s="26" t="s">
        <v>276</v>
      </c>
      <c r="N1759" s="26" t="n">
        <v>45</v>
      </c>
      <c r="O1759" s="26" t="s">
        <v>7672</v>
      </c>
      <c r="P1759" s="26" t="s">
        <v>7673</v>
      </c>
      <c r="Q1759" s="26" t="s">
        <v>221</v>
      </c>
      <c r="R1759" s="26" t="s">
        <v>183</v>
      </c>
      <c r="S1759" s="26" t="s">
        <v>222</v>
      </c>
      <c r="T1759" s="27" t="n">
        <v>46006</v>
      </c>
      <c r="U1759" s="26" t="n">
        <v>2026</v>
      </c>
      <c r="V1759" s="26"/>
    </row>
    <row r="1760" customFormat="false" ht="15" hidden="false" customHeight="true" outlineLevel="0" collapsed="false">
      <c r="A1760" s="29" t="s">
        <v>7674</v>
      </c>
      <c r="B1760" s="29" t="n">
        <v>1756</v>
      </c>
      <c r="C1760" s="29" t="s">
        <v>186</v>
      </c>
      <c r="D1760" s="29" t="s">
        <v>216</v>
      </c>
      <c r="E1760" s="29" t="s">
        <v>188</v>
      </c>
      <c r="F1760" s="29"/>
      <c r="G1760" s="30" t="n">
        <v>45609</v>
      </c>
      <c r="H1760" s="29" t="s">
        <v>177</v>
      </c>
      <c r="I1760" s="29" t="s">
        <v>2659</v>
      </c>
      <c r="J1760" s="29" t="s">
        <v>270</v>
      </c>
      <c r="K1760" s="31" t="n">
        <v>31.6</v>
      </c>
      <c r="L1760" s="31" t="n">
        <v>9.9</v>
      </c>
      <c r="M1760" s="29" t="s">
        <v>199</v>
      </c>
      <c r="N1760" s="29" t="n">
        <v>45</v>
      </c>
      <c r="O1760" s="29" t="s">
        <v>7675</v>
      </c>
      <c r="P1760" s="29" t="s">
        <v>7676</v>
      </c>
      <c r="Q1760" s="29" t="s">
        <v>221</v>
      </c>
      <c r="R1760" s="29" t="s">
        <v>183</v>
      </c>
      <c r="S1760" s="29" t="s">
        <v>222</v>
      </c>
      <c r="T1760" s="30" t="n">
        <v>46006</v>
      </c>
      <c r="U1760" s="29" t="n">
        <v>2026</v>
      </c>
      <c r="V1760" s="29"/>
    </row>
    <row r="1761" customFormat="false" ht="15" hidden="false" customHeight="true" outlineLevel="0" collapsed="false">
      <c r="A1761" s="26" t="s">
        <v>7677</v>
      </c>
      <c r="B1761" s="26" t="n">
        <v>1757</v>
      </c>
      <c r="C1761" s="26" t="s">
        <v>1021</v>
      </c>
      <c r="D1761" s="26" t="s">
        <v>3852</v>
      </c>
      <c r="E1761" s="26" t="s">
        <v>195</v>
      </c>
      <c r="F1761" s="26" t="s">
        <v>3134</v>
      </c>
      <c r="G1761" s="27" t="n">
        <v>45609</v>
      </c>
      <c r="H1761" s="26" t="s">
        <v>177</v>
      </c>
      <c r="I1761" s="26" t="s">
        <v>1999</v>
      </c>
      <c r="J1761" s="26" t="s">
        <v>322</v>
      </c>
      <c r="K1761" s="28" t="n">
        <v>53.7</v>
      </c>
      <c r="L1761" s="28" t="n">
        <v>15.5</v>
      </c>
      <c r="M1761" s="26" t="s">
        <v>179</v>
      </c>
      <c r="N1761" s="26" t="n">
        <v>28</v>
      </c>
      <c r="O1761" s="26" t="s">
        <v>7678</v>
      </c>
      <c r="P1761" s="26" t="s">
        <v>7679</v>
      </c>
      <c r="Q1761" s="26" t="s">
        <v>338</v>
      </c>
      <c r="R1761" s="26" t="s">
        <v>171</v>
      </c>
      <c r="S1761" s="26" t="s">
        <v>339</v>
      </c>
      <c r="T1761" s="27" t="n">
        <v>45995</v>
      </c>
      <c r="U1761" s="26" t="n">
        <v>2026</v>
      </c>
      <c r="V1761" s="26"/>
    </row>
    <row r="1762" customFormat="false" ht="15" hidden="false" customHeight="true" outlineLevel="0" collapsed="false">
      <c r="A1762" s="29" t="s">
        <v>7680</v>
      </c>
      <c r="B1762" s="29" t="n">
        <v>1758</v>
      </c>
      <c r="C1762" s="29" t="s">
        <v>2400</v>
      </c>
      <c r="D1762" s="29" t="s">
        <v>889</v>
      </c>
      <c r="E1762" s="29" t="s">
        <v>245</v>
      </c>
      <c r="F1762" s="29" t="s">
        <v>7681</v>
      </c>
      <c r="G1762" s="30" t="n">
        <v>45610</v>
      </c>
      <c r="H1762" s="29" t="s">
        <v>177</v>
      </c>
      <c r="I1762" s="29" t="s">
        <v>4395</v>
      </c>
      <c r="J1762" s="29" t="s">
        <v>270</v>
      </c>
      <c r="K1762" s="31" t="n">
        <v>40.9</v>
      </c>
      <c r="L1762" s="31" t="n">
        <v>12.5</v>
      </c>
      <c r="M1762" s="29" t="s">
        <v>900</v>
      </c>
      <c r="N1762" s="29" t="n">
        <v>28</v>
      </c>
      <c r="O1762" s="29" t="s">
        <v>7682</v>
      </c>
      <c r="P1762" s="29" t="s">
        <v>7683</v>
      </c>
      <c r="Q1762" s="29" t="s">
        <v>299</v>
      </c>
      <c r="R1762" s="29" t="s">
        <v>171</v>
      </c>
      <c r="S1762" s="29" t="s">
        <v>300</v>
      </c>
      <c r="T1762" s="30" t="n">
        <v>46006</v>
      </c>
      <c r="U1762" s="29" t="n">
        <v>2026</v>
      </c>
      <c r="V1762" s="29"/>
    </row>
    <row r="1763" customFormat="false" ht="15" hidden="false" customHeight="true" outlineLevel="0" collapsed="false">
      <c r="A1763" s="26" t="s">
        <v>7684</v>
      </c>
      <c r="B1763" s="26" t="n">
        <v>1759</v>
      </c>
      <c r="C1763" s="26" t="s">
        <v>1672</v>
      </c>
      <c r="D1763" s="26" t="s">
        <v>582</v>
      </c>
      <c r="E1763" s="26" t="s">
        <v>267</v>
      </c>
      <c r="F1763" s="26" t="s">
        <v>7685</v>
      </c>
      <c r="G1763" s="27" t="n">
        <v>45610</v>
      </c>
      <c r="H1763" s="26" t="s">
        <v>177</v>
      </c>
      <c r="I1763" s="26" t="s">
        <v>3520</v>
      </c>
      <c r="J1763" s="26" t="s">
        <v>322</v>
      </c>
      <c r="K1763" s="28" t="n">
        <v>34.6</v>
      </c>
      <c r="L1763" s="28" t="n">
        <v>10.9</v>
      </c>
      <c r="M1763" s="26" t="s">
        <v>167</v>
      </c>
      <c r="N1763" s="26" t="n">
        <v>28</v>
      </c>
      <c r="O1763" s="26" t="s">
        <v>7686</v>
      </c>
      <c r="P1763" s="26" t="s">
        <v>7687</v>
      </c>
      <c r="Q1763" s="26" t="s">
        <v>170</v>
      </c>
      <c r="R1763" s="26" t="s">
        <v>171</v>
      </c>
      <c r="S1763" s="26" t="s">
        <v>172</v>
      </c>
      <c r="T1763" s="27" t="n">
        <v>46009</v>
      </c>
      <c r="U1763" s="26" t="n">
        <v>2026</v>
      </c>
      <c r="V1763" s="26"/>
    </row>
    <row r="1764" customFormat="false" ht="15" hidden="false" customHeight="true" outlineLevel="0" collapsed="false">
      <c r="A1764" s="29" t="s">
        <v>7688</v>
      </c>
      <c r="B1764" s="29" t="n">
        <v>1760</v>
      </c>
      <c r="C1764" s="29" t="s">
        <v>4760</v>
      </c>
      <c r="D1764" s="29" t="s">
        <v>1906</v>
      </c>
      <c r="E1764" s="29" t="s">
        <v>188</v>
      </c>
      <c r="F1764" s="29"/>
      <c r="G1764" s="30" t="n">
        <v>45610</v>
      </c>
      <c r="H1764" s="29" t="s">
        <v>177</v>
      </c>
      <c r="I1764" s="29" t="s">
        <v>5039</v>
      </c>
      <c r="J1764" s="29" t="s">
        <v>229</v>
      </c>
      <c r="K1764" s="31" t="n">
        <v>38.4</v>
      </c>
      <c r="L1764" s="31" t="n">
        <v>10.9</v>
      </c>
      <c r="M1764" s="29" t="s">
        <v>179</v>
      </c>
      <c r="N1764" s="29" t="n">
        <v>50</v>
      </c>
      <c r="O1764" s="29" t="s">
        <v>7689</v>
      </c>
      <c r="P1764" s="29" t="s">
        <v>7690</v>
      </c>
      <c r="Q1764" s="29" t="s">
        <v>252</v>
      </c>
      <c r="R1764" s="29" t="s">
        <v>171</v>
      </c>
      <c r="S1764" s="29" t="s">
        <v>253</v>
      </c>
      <c r="T1764" s="30" t="n">
        <v>46011</v>
      </c>
      <c r="U1764" s="29" t="n">
        <v>2026</v>
      </c>
      <c r="V1764" s="29"/>
    </row>
    <row r="1765" customFormat="false" ht="15" hidden="false" customHeight="true" outlineLevel="0" collapsed="false">
      <c r="A1765" s="26" t="s">
        <v>7691</v>
      </c>
      <c r="B1765" s="26" t="n">
        <v>1761</v>
      </c>
      <c r="C1765" s="26" t="s">
        <v>7692</v>
      </c>
      <c r="D1765" s="26" t="s">
        <v>677</v>
      </c>
      <c r="E1765" s="26" t="s">
        <v>311</v>
      </c>
      <c r="F1765" s="26" t="s">
        <v>7693</v>
      </c>
      <c r="G1765" s="27" t="n">
        <v>45611</v>
      </c>
      <c r="H1765" s="26" t="s">
        <v>177</v>
      </c>
      <c r="I1765" s="26" t="s">
        <v>2438</v>
      </c>
      <c r="J1765" s="26" t="s">
        <v>383</v>
      </c>
      <c r="K1765" s="28" t="n">
        <v>37.3</v>
      </c>
      <c r="L1765" s="28" t="n">
        <v>12.6</v>
      </c>
      <c r="M1765" s="26" t="s">
        <v>167</v>
      </c>
      <c r="N1765" s="26" t="n">
        <v>45</v>
      </c>
      <c r="O1765" s="26" t="s">
        <v>7694</v>
      </c>
      <c r="P1765" s="26" t="s">
        <v>7695</v>
      </c>
      <c r="Q1765" s="26" t="s">
        <v>330</v>
      </c>
      <c r="R1765" s="26" t="s">
        <v>171</v>
      </c>
      <c r="S1765" s="26" t="s">
        <v>331</v>
      </c>
      <c r="T1765" s="27" t="n">
        <v>46004</v>
      </c>
      <c r="U1765" s="26" t="n">
        <v>2026</v>
      </c>
      <c r="V1765" s="26"/>
    </row>
    <row r="1766" customFormat="false" ht="15" hidden="false" customHeight="true" outlineLevel="0" collapsed="false">
      <c r="A1766" s="29" t="s">
        <v>7696</v>
      </c>
      <c r="B1766" s="29" t="n">
        <v>1762</v>
      </c>
      <c r="C1766" s="29" t="s">
        <v>333</v>
      </c>
      <c r="D1766" s="29" t="s">
        <v>400</v>
      </c>
      <c r="E1766" s="29" t="s">
        <v>245</v>
      </c>
      <c r="F1766" s="29" t="s">
        <v>2846</v>
      </c>
      <c r="G1766" s="30" t="n">
        <v>45611</v>
      </c>
      <c r="H1766" s="29" t="s">
        <v>177</v>
      </c>
      <c r="I1766" s="29" t="s">
        <v>1960</v>
      </c>
      <c r="J1766" s="29" t="s">
        <v>166</v>
      </c>
      <c r="K1766" s="31" t="n">
        <v>26</v>
      </c>
      <c r="L1766" s="31" t="n">
        <v>8.4</v>
      </c>
      <c r="M1766" s="29" t="s">
        <v>179</v>
      </c>
      <c r="N1766" s="29" t="n">
        <v>45</v>
      </c>
      <c r="O1766" s="29" t="s">
        <v>7697</v>
      </c>
      <c r="P1766" s="29" t="s">
        <v>7698</v>
      </c>
      <c r="Q1766" s="29" t="s">
        <v>240</v>
      </c>
      <c r="R1766" s="29" t="s">
        <v>171</v>
      </c>
      <c r="S1766" s="29" t="s">
        <v>241</v>
      </c>
      <c r="T1766" s="30" t="n">
        <v>45994</v>
      </c>
      <c r="U1766" s="29" t="n">
        <v>2026</v>
      </c>
      <c r="V1766" s="29"/>
    </row>
    <row r="1767" customFormat="false" ht="15" hidden="false" customHeight="true" outlineLevel="0" collapsed="false">
      <c r="A1767" s="26" t="s">
        <v>7699</v>
      </c>
      <c r="B1767" s="26" t="n">
        <v>1763</v>
      </c>
      <c r="C1767" s="26" t="s">
        <v>6704</v>
      </c>
      <c r="D1767" s="26" t="s">
        <v>412</v>
      </c>
      <c r="E1767" s="26" t="s">
        <v>188</v>
      </c>
      <c r="F1767" s="26"/>
      <c r="G1767" s="27" t="n">
        <v>45611</v>
      </c>
      <c r="H1767" s="26" t="s">
        <v>177</v>
      </c>
      <c r="I1767" s="26" t="s">
        <v>4800</v>
      </c>
      <c r="J1767" s="26" t="s">
        <v>383</v>
      </c>
      <c r="K1767" s="28" t="n">
        <v>33.1</v>
      </c>
      <c r="L1767" s="28" t="n">
        <v>9.3</v>
      </c>
      <c r="M1767" s="26" t="s">
        <v>276</v>
      </c>
      <c r="N1767" s="26" t="n">
        <v>36</v>
      </c>
      <c r="O1767" s="26" t="s">
        <v>7700</v>
      </c>
      <c r="P1767" s="26" t="s">
        <v>7701</v>
      </c>
      <c r="Q1767" s="26" t="s">
        <v>252</v>
      </c>
      <c r="R1767" s="26" t="s">
        <v>171</v>
      </c>
      <c r="S1767" s="26" t="s">
        <v>253</v>
      </c>
      <c r="T1767" s="27" t="n">
        <v>46000</v>
      </c>
      <c r="U1767" s="26" t="n">
        <v>2026</v>
      </c>
      <c r="V1767" s="26"/>
    </row>
    <row r="1768" customFormat="false" ht="15" hidden="false" customHeight="true" outlineLevel="0" collapsed="false">
      <c r="A1768" s="29" t="s">
        <v>7702</v>
      </c>
      <c r="B1768" s="29" t="n">
        <v>1764</v>
      </c>
      <c r="C1768" s="29" t="s">
        <v>464</v>
      </c>
      <c r="D1768" s="29" t="s">
        <v>1225</v>
      </c>
      <c r="E1768" s="29" t="s">
        <v>188</v>
      </c>
      <c r="F1768" s="29"/>
      <c r="G1768" s="30" t="n">
        <v>45612</v>
      </c>
      <c r="H1768" s="29" t="s">
        <v>177</v>
      </c>
      <c r="I1768" s="29" t="s">
        <v>1466</v>
      </c>
      <c r="J1768" s="29" t="s">
        <v>166</v>
      </c>
      <c r="K1768" s="31" t="n">
        <v>25.9</v>
      </c>
      <c r="L1768" s="31" t="n">
        <v>7.9</v>
      </c>
      <c r="M1768" s="29" t="s">
        <v>179</v>
      </c>
      <c r="N1768" s="29" t="n">
        <v>40</v>
      </c>
      <c r="O1768" s="29" t="s">
        <v>7703</v>
      </c>
      <c r="P1768" s="29" t="s">
        <v>7704</v>
      </c>
      <c r="Q1768" s="29" t="s">
        <v>454</v>
      </c>
      <c r="R1768" s="29" t="s">
        <v>171</v>
      </c>
      <c r="S1768" s="29" t="s">
        <v>455</v>
      </c>
      <c r="T1768" s="30" t="n">
        <v>45992</v>
      </c>
      <c r="U1768" s="29" t="n">
        <v>2026</v>
      </c>
      <c r="V1768" s="29"/>
    </row>
    <row r="1769" customFormat="false" ht="15" hidden="false" customHeight="true" outlineLevel="0" collapsed="false">
      <c r="A1769" s="26" t="s">
        <v>7705</v>
      </c>
      <c r="B1769" s="26" t="n">
        <v>1765</v>
      </c>
      <c r="C1769" s="26" t="s">
        <v>883</v>
      </c>
      <c r="D1769" s="26" t="s">
        <v>381</v>
      </c>
      <c r="E1769" s="26" t="s">
        <v>206</v>
      </c>
      <c r="F1769" s="26"/>
      <c r="G1769" s="27" t="n">
        <v>45613</v>
      </c>
      <c r="H1769" s="26" t="s">
        <v>177</v>
      </c>
      <c r="I1769" s="26" t="s">
        <v>2294</v>
      </c>
      <c r="J1769" s="26" t="s">
        <v>218</v>
      </c>
      <c r="K1769" s="28" t="n">
        <v>24.2</v>
      </c>
      <c r="L1769" s="28" t="n">
        <v>7.9</v>
      </c>
      <c r="M1769" s="26" t="s">
        <v>179</v>
      </c>
      <c r="N1769" s="26" t="n">
        <v>40</v>
      </c>
      <c r="O1769" s="26" t="s">
        <v>7706</v>
      </c>
      <c r="P1769" s="26" t="s">
        <v>7707</v>
      </c>
      <c r="Q1769" s="26" t="s">
        <v>330</v>
      </c>
      <c r="R1769" s="26" t="s">
        <v>171</v>
      </c>
      <c r="S1769" s="26" t="s">
        <v>331</v>
      </c>
      <c r="T1769" s="27" t="n">
        <v>45997</v>
      </c>
      <c r="U1769" s="26" t="n">
        <v>2026</v>
      </c>
      <c r="V1769" s="26"/>
    </row>
    <row r="1770" customFormat="false" ht="15" hidden="false" customHeight="true" outlineLevel="0" collapsed="false">
      <c r="A1770" s="29" t="s">
        <v>7708</v>
      </c>
      <c r="B1770" s="29" t="n">
        <v>1766</v>
      </c>
      <c r="C1770" s="29" t="s">
        <v>7709</v>
      </c>
      <c r="D1770" s="29" t="s">
        <v>161</v>
      </c>
      <c r="E1770" s="29" t="s">
        <v>188</v>
      </c>
      <c r="F1770" s="29"/>
      <c r="G1770" s="30" t="n">
        <v>45613</v>
      </c>
      <c r="H1770" s="29" t="s">
        <v>177</v>
      </c>
      <c r="I1770" s="29" t="s">
        <v>2781</v>
      </c>
      <c r="J1770" s="29" t="s">
        <v>208</v>
      </c>
      <c r="K1770" s="31" t="n">
        <v>54.5</v>
      </c>
      <c r="L1770" s="31" t="n">
        <v>16.6</v>
      </c>
      <c r="M1770" s="29" t="s">
        <v>167</v>
      </c>
      <c r="N1770" s="29" t="n">
        <v>45</v>
      </c>
      <c r="O1770" s="29" t="s">
        <v>7710</v>
      </c>
      <c r="P1770" s="29" t="s">
        <v>7711</v>
      </c>
      <c r="Q1770" s="29" t="s">
        <v>461</v>
      </c>
      <c r="R1770" s="29" t="s">
        <v>183</v>
      </c>
      <c r="S1770" s="29" t="s">
        <v>462</v>
      </c>
      <c r="T1770" s="30" t="n">
        <v>46003</v>
      </c>
      <c r="U1770" s="29" t="n">
        <v>2026</v>
      </c>
      <c r="V1770" s="29"/>
    </row>
    <row r="1771" customFormat="false" ht="15" hidden="false" customHeight="true" outlineLevel="0" collapsed="false">
      <c r="A1771" s="26" t="s">
        <v>7712</v>
      </c>
      <c r="B1771" s="26" t="n">
        <v>1767</v>
      </c>
      <c r="C1771" s="26" t="s">
        <v>7713</v>
      </c>
      <c r="D1771" s="26" t="s">
        <v>557</v>
      </c>
      <c r="E1771" s="26" t="s">
        <v>162</v>
      </c>
      <c r="F1771" s="26" t="s">
        <v>7714</v>
      </c>
      <c r="G1771" s="27" t="n">
        <v>45614</v>
      </c>
      <c r="H1771" s="26" t="s">
        <v>177</v>
      </c>
      <c r="I1771" s="26" t="s">
        <v>7654</v>
      </c>
      <c r="J1771" s="26" t="s">
        <v>322</v>
      </c>
      <c r="K1771" s="28" t="n">
        <v>52.8</v>
      </c>
      <c r="L1771" s="28" t="n">
        <v>14.9</v>
      </c>
      <c r="M1771" s="26" t="s">
        <v>179</v>
      </c>
      <c r="N1771" s="26" t="n">
        <v>28</v>
      </c>
      <c r="O1771" s="26" t="s">
        <v>7715</v>
      </c>
      <c r="P1771" s="26" t="s">
        <v>7716</v>
      </c>
      <c r="Q1771" s="26" t="s">
        <v>170</v>
      </c>
      <c r="R1771" s="26" t="s">
        <v>171</v>
      </c>
      <c r="S1771" s="26" t="s">
        <v>172</v>
      </c>
      <c r="T1771" s="27" t="n">
        <v>45998</v>
      </c>
      <c r="U1771" s="26" t="n">
        <v>2026</v>
      </c>
      <c r="V1771" s="26"/>
    </row>
    <row r="1772" customFormat="false" ht="15" hidden="false" customHeight="true" outlineLevel="0" collapsed="false">
      <c r="A1772" s="29" t="s">
        <v>7717</v>
      </c>
      <c r="B1772" s="29" t="n">
        <v>1768</v>
      </c>
      <c r="C1772" s="29" t="s">
        <v>1536</v>
      </c>
      <c r="D1772" s="29" t="s">
        <v>1683</v>
      </c>
      <c r="E1772" s="29" t="s">
        <v>162</v>
      </c>
      <c r="F1772" s="29" t="s">
        <v>2192</v>
      </c>
      <c r="G1772" s="30" t="n">
        <v>45614</v>
      </c>
      <c r="H1772" s="29" t="s">
        <v>177</v>
      </c>
      <c r="I1772" s="29" t="s">
        <v>1034</v>
      </c>
      <c r="J1772" s="29" t="s">
        <v>248</v>
      </c>
      <c r="K1772" s="31" t="n">
        <v>20.8</v>
      </c>
      <c r="L1772" s="31" t="n">
        <v>6.6</v>
      </c>
      <c r="M1772" s="29" t="s">
        <v>209</v>
      </c>
      <c r="N1772" s="29" t="n">
        <v>40</v>
      </c>
      <c r="O1772" s="29" t="s">
        <v>7718</v>
      </c>
      <c r="P1772" s="29" t="s">
        <v>7719</v>
      </c>
      <c r="Q1772" s="29" t="s">
        <v>170</v>
      </c>
      <c r="R1772" s="29" t="s">
        <v>171</v>
      </c>
      <c r="S1772" s="29" t="s">
        <v>172</v>
      </c>
      <c r="T1772" s="30" t="n">
        <v>46014</v>
      </c>
      <c r="U1772" s="29" t="n">
        <v>2026</v>
      </c>
      <c r="V1772" s="29"/>
    </row>
    <row r="1773" customFormat="false" ht="15" hidden="false" customHeight="true" outlineLevel="0" collapsed="false">
      <c r="A1773" s="26" t="s">
        <v>7720</v>
      </c>
      <c r="B1773" s="26" t="n">
        <v>1769</v>
      </c>
      <c r="C1773" s="26" t="s">
        <v>695</v>
      </c>
      <c r="D1773" s="26" t="s">
        <v>2967</v>
      </c>
      <c r="E1773" s="26" t="s">
        <v>206</v>
      </c>
      <c r="F1773" s="26"/>
      <c r="G1773" s="27" t="n">
        <v>45615</v>
      </c>
      <c r="H1773" s="26" t="s">
        <v>295</v>
      </c>
      <c r="I1773" s="26" t="s">
        <v>744</v>
      </c>
      <c r="J1773" s="26" t="s">
        <v>383</v>
      </c>
      <c r="K1773" s="28" t="n">
        <v>34</v>
      </c>
      <c r="L1773" s="28" t="n">
        <v>10</v>
      </c>
      <c r="M1773" s="26" t="s">
        <v>179</v>
      </c>
      <c r="N1773" s="26" t="n">
        <v>36</v>
      </c>
      <c r="O1773" s="26" t="s">
        <v>7721</v>
      </c>
      <c r="P1773" s="26" t="s">
        <v>7722</v>
      </c>
      <c r="Q1773" s="26" t="s">
        <v>338</v>
      </c>
      <c r="R1773" s="26" t="s">
        <v>171</v>
      </c>
      <c r="S1773" s="26" t="s">
        <v>339</v>
      </c>
      <c r="T1773" s="27" t="n">
        <v>46009</v>
      </c>
      <c r="U1773" s="26" t="n">
        <v>2026</v>
      </c>
      <c r="V1773" s="26"/>
    </row>
    <row r="1774" customFormat="false" ht="15" hidden="false" customHeight="true" outlineLevel="0" collapsed="false">
      <c r="A1774" s="29" t="s">
        <v>7723</v>
      </c>
      <c r="B1774" s="29" t="n">
        <v>1770</v>
      </c>
      <c r="C1774" s="29" t="s">
        <v>7724</v>
      </c>
      <c r="D1774" s="29" t="s">
        <v>1731</v>
      </c>
      <c r="E1774" s="29" t="s">
        <v>188</v>
      </c>
      <c r="F1774" s="29"/>
      <c r="G1774" s="30" t="n">
        <v>45615</v>
      </c>
      <c r="H1774" s="29" t="s">
        <v>177</v>
      </c>
      <c r="I1774" s="29" t="s">
        <v>831</v>
      </c>
      <c r="J1774" s="29" t="s">
        <v>208</v>
      </c>
      <c r="K1774" s="31" t="n">
        <v>41.2</v>
      </c>
      <c r="L1774" s="31" t="n">
        <v>14.7</v>
      </c>
      <c r="M1774" s="29" t="s">
        <v>179</v>
      </c>
      <c r="N1774" s="29" t="n">
        <v>32</v>
      </c>
      <c r="O1774" s="29" t="s">
        <v>7725</v>
      </c>
      <c r="P1774" s="29" t="s">
        <v>7726</v>
      </c>
      <c r="Q1774" s="29" t="s">
        <v>170</v>
      </c>
      <c r="R1774" s="29" t="s">
        <v>171</v>
      </c>
      <c r="S1774" s="29" t="s">
        <v>172</v>
      </c>
      <c r="T1774" s="30" t="n">
        <v>46011</v>
      </c>
      <c r="U1774" s="29" t="n">
        <v>2026</v>
      </c>
      <c r="V1774" s="29"/>
    </row>
    <row r="1775" customFormat="false" ht="15" hidden="false" customHeight="true" outlineLevel="0" collapsed="false">
      <c r="A1775" s="26" t="s">
        <v>7727</v>
      </c>
      <c r="B1775" s="26" t="n">
        <v>1771</v>
      </c>
      <c r="C1775" s="26" t="s">
        <v>776</v>
      </c>
      <c r="D1775" s="26" t="s">
        <v>512</v>
      </c>
      <c r="E1775" s="26" t="s">
        <v>188</v>
      </c>
      <c r="F1775" s="26"/>
      <c r="G1775" s="27" t="n">
        <v>45616</v>
      </c>
      <c r="H1775" s="26" t="s">
        <v>177</v>
      </c>
      <c r="I1775" s="26" t="s">
        <v>7728</v>
      </c>
      <c r="J1775" s="26" t="s">
        <v>248</v>
      </c>
      <c r="K1775" s="28" t="n">
        <v>55.1</v>
      </c>
      <c r="L1775" s="28" t="n">
        <v>18.2</v>
      </c>
      <c r="M1775" s="26" t="s">
        <v>179</v>
      </c>
      <c r="N1775" s="26" t="n">
        <v>28</v>
      </c>
      <c r="O1775" s="26" t="s">
        <v>7729</v>
      </c>
      <c r="P1775" s="26" t="s">
        <v>7730</v>
      </c>
      <c r="Q1775" s="26" t="s">
        <v>262</v>
      </c>
      <c r="R1775" s="26" t="s">
        <v>171</v>
      </c>
      <c r="S1775" s="26" t="s">
        <v>263</v>
      </c>
      <c r="T1775" s="27" t="n">
        <v>46017</v>
      </c>
      <c r="U1775" s="26" t="n">
        <v>2026</v>
      </c>
      <c r="V1775" s="26"/>
    </row>
    <row r="1776" customFormat="false" ht="15" hidden="false" customHeight="true" outlineLevel="0" collapsed="false">
      <c r="A1776" s="29" t="s">
        <v>7731</v>
      </c>
      <c r="B1776" s="29" t="n">
        <v>1772</v>
      </c>
      <c r="C1776" s="29" t="s">
        <v>6211</v>
      </c>
      <c r="D1776" s="29" t="s">
        <v>1313</v>
      </c>
      <c r="E1776" s="29" t="s">
        <v>267</v>
      </c>
      <c r="F1776" s="29" t="s">
        <v>7732</v>
      </c>
      <c r="G1776" s="30" t="n">
        <v>45616</v>
      </c>
      <c r="H1776" s="29" t="s">
        <v>177</v>
      </c>
      <c r="I1776" s="29" t="s">
        <v>5880</v>
      </c>
      <c r="J1776" s="29" t="s">
        <v>248</v>
      </c>
      <c r="K1776" s="31" t="n">
        <v>58</v>
      </c>
      <c r="L1776" s="31" t="n">
        <v>20.5</v>
      </c>
      <c r="M1776" s="29" t="s">
        <v>276</v>
      </c>
      <c r="N1776" s="29" t="n">
        <v>24</v>
      </c>
      <c r="O1776" s="29" t="s">
        <v>7733</v>
      </c>
      <c r="P1776" s="29" t="s">
        <v>7734</v>
      </c>
      <c r="Q1776" s="29" t="s">
        <v>338</v>
      </c>
      <c r="R1776" s="29" t="s">
        <v>171</v>
      </c>
      <c r="S1776" s="29" t="s">
        <v>339</v>
      </c>
      <c r="T1776" s="30" t="n">
        <v>46018</v>
      </c>
      <c r="U1776" s="29" t="n">
        <v>2026</v>
      </c>
      <c r="V1776" s="29"/>
    </row>
    <row r="1777" customFormat="false" ht="15" hidden="false" customHeight="true" outlineLevel="0" collapsed="false">
      <c r="A1777" s="26" t="s">
        <v>7735</v>
      </c>
      <c r="B1777" s="26" t="n">
        <v>1773</v>
      </c>
      <c r="C1777" s="26" t="s">
        <v>1755</v>
      </c>
      <c r="D1777" s="26" t="s">
        <v>2371</v>
      </c>
      <c r="E1777" s="26" t="s">
        <v>188</v>
      </c>
      <c r="F1777" s="26"/>
      <c r="G1777" s="27" t="n">
        <v>45617</v>
      </c>
      <c r="H1777" s="26" t="s">
        <v>177</v>
      </c>
      <c r="I1777" s="26" t="s">
        <v>282</v>
      </c>
      <c r="J1777" s="26" t="s">
        <v>229</v>
      </c>
      <c r="K1777" s="28" t="n">
        <v>41.2</v>
      </c>
      <c r="L1777" s="28" t="n">
        <v>13.6</v>
      </c>
      <c r="M1777" s="26" t="s">
        <v>276</v>
      </c>
      <c r="N1777" s="26" t="n">
        <v>32</v>
      </c>
      <c r="O1777" s="26" t="s">
        <v>7736</v>
      </c>
      <c r="P1777" s="26" t="s">
        <v>7737</v>
      </c>
      <c r="Q1777" s="26" t="s">
        <v>232</v>
      </c>
      <c r="R1777" s="26" t="s">
        <v>183</v>
      </c>
      <c r="S1777" s="26" t="s">
        <v>233</v>
      </c>
      <c r="T1777" s="27" t="n">
        <v>46007</v>
      </c>
      <c r="U1777" s="26" t="n">
        <v>2026</v>
      </c>
      <c r="V1777" s="26"/>
    </row>
    <row r="1778" customFormat="false" ht="15" hidden="false" customHeight="true" outlineLevel="0" collapsed="false">
      <c r="A1778" s="29" t="s">
        <v>7738</v>
      </c>
      <c r="B1778" s="29" t="n">
        <v>1774</v>
      </c>
      <c r="C1778" s="29" t="s">
        <v>1439</v>
      </c>
      <c r="D1778" s="29" t="s">
        <v>2171</v>
      </c>
      <c r="E1778" s="29" t="s">
        <v>245</v>
      </c>
      <c r="F1778" s="29" t="s">
        <v>6092</v>
      </c>
      <c r="G1778" s="30" t="n">
        <v>45618</v>
      </c>
      <c r="H1778" s="29" t="s">
        <v>177</v>
      </c>
      <c r="I1778" s="29" t="s">
        <v>1100</v>
      </c>
      <c r="J1778" s="29" t="s">
        <v>218</v>
      </c>
      <c r="K1778" s="31" t="n">
        <v>52</v>
      </c>
      <c r="L1778" s="31" t="n">
        <v>14.9</v>
      </c>
      <c r="M1778" s="29" t="s">
        <v>314</v>
      </c>
      <c r="N1778" s="29" t="n">
        <v>45</v>
      </c>
      <c r="O1778" s="29" t="s">
        <v>7739</v>
      </c>
      <c r="P1778" s="29" t="s">
        <v>7740</v>
      </c>
      <c r="Q1778" s="29" t="s">
        <v>170</v>
      </c>
      <c r="R1778" s="29" t="s">
        <v>171</v>
      </c>
      <c r="S1778" s="29" t="s">
        <v>172</v>
      </c>
      <c r="T1778" s="30" t="n">
        <v>46015</v>
      </c>
      <c r="U1778" s="29" t="n">
        <v>2026</v>
      </c>
      <c r="V1778" s="29"/>
    </row>
    <row r="1779" customFormat="false" ht="15" hidden="false" customHeight="true" outlineLevel="0" collapsed="false">
      <c r="A1779" s="26" t="s">
        <v>7741</v>
      </c>
      <c r="B1779" s="26" t="n">
        <v>1775</v>
      </c>
      <c r="C1779" s="26" t="s">
        <v>2211</v>
      </c>
      <c r="D1779" s="26" t="s">
        <v>1678</v>
      </c>
      <c r="E1779" s="26" t="s">
        <v>206</v>
      </c>
      <c r="F1779" s="26"/>
      <c r="G1779" s="27" t="n">
        <v>45618</v>
      </c>
      <c r="H1779" s="26" t="s">
        <v>177</v>
      </c>
      <c r="I1779" s="26" t="s">
        <v>3711</v>
      </c>
      <c r="J1779" s="26" t="s">
        <v>229</v>
      </c>
      <c r="K1779" s="28" t="n">
        <v>32.8</v>
      </c>
      <c r="L1779" s="28" t="n">
        <v>9.3</v>
      </c>
      <c r="M1779" s="26" t="s">
        <v>209</v>
      </c>
      <c r="N1779" s="26" t="n">
        <v>28</v>
      </c>
      <c r="O1779" s="26" t="s">
        <v>7742</v>
      </c>
      <c r="P1779" s="26" t="s">
        <v>7743</v>
      </c>
      <c r="Q1779" s="26" t="s">
        <v>170</v>
      </c>
      <c r="R1779" s="26" t="s">
        <v>171</v>
      </c>
      <c r="S1779" s="26" t="s">
        <v>172</v>
      </c>
      <c r="T1779" s="27" t="n">
        <v>46017</v>
      </c>
      <c r="U1779" s="26" t="n">
        <v>2026</v>
      </c>
      <c r="V1779" s="26"/>
    </row>
    <row r="1780" customFormat="false" ht="15" hidden="false" customHeight="true" outlineLevel="0" collapsed="false">
      <c r="A1780" s="29" t="s">
        <v>7744</v>
      </c>
      <c r="B1780" s="29" t="n">
        <v>1776</v>
      </c>
      <c r="C1780" s="29" t="s">
        <v>2264</v>
      </c>
      <c r="D1780" s="29" t="s">
        <v>2821</v>
      </c>
      <c r="E1780" s="29" t="s">
        <v>188</v>
      </c>
      <c r="F1780" s="29"/>
      <c r="G1780" s="30" t="n">
        <v>45618</v>
      </c>
      <c r="H1780" s="29" t="s">
        <v>295</v>
      </c>
      <c r="I1780" s="29" t="s">
        <v>2822</v>
      </c>
      <c r="J1780" s="29" t="s">
        <v>383</v>
      </c>
      <c r="K1780" s="31" t="n">
        <v>58.2</v>
      </c>
      <c r="L1780" s="31" t="n">
        <v>20.9</v>
      </c>
      <c r="M1780" s="29" t="s">
        <v>179</v>
      </c>
      <c r="N1780" s="29" t="n">
        <v>24</v>
      </c>
      <c r="O1780" s="29" t="s">
        <v>7745</v>
      </c>
      <c r="P1780" s="29" t="s">
        <v>7746</v>
      </c>
      <c r="Q1780" s="29" t="s">
        <v>212</v>
      </c>
      <c r="R1780" s="29" t="s">
        <v>171</v>
      </c>
      <c r="S1780" s="29" t="s">
        <v>213</v>
      </c>
      <c r="T1780" s="30" t="n">
        <v>45993</v>
      </c>
      <c r="U1780" s="29" t="n">
        <v>2026</v>
      </c>
      <c r="V1780" s="29"/>
    </row>
    <row r="1781" customFormat="false" ht="15" hidden="false" customHeight="true" outlineLevel="0" collapsed="false">
      <c r="A1781" s="26" t="s">
        <v>7747</v>
      </c>
      <c r="B1781" s="26" t="n">
        <v>1777</v>
      </c>
      <c r="C1781" s="26" t="s">
        <v>286</v>
      </c>
      <c r="D1781" s="26" t="s">
        <v>6026</v>
      </c>
      <c r="E1781" s="26" t="s">
        <v>188</v>
      </c>
      <c r="F1781" s="26"/>
      <c r="G1781" s="27" t="n">
        <v>45618</v>
      </c>
      <c r="H1781" s="26" t="s">
        <v>177</v>
      </c>
      <c r="I1781" s="26" t="s">
        <v>644</v>
      </c>
      <c r="J1781" s="26" t="s">
        <v>229</v>
      </c>
      <c r="K1781" s="28" t="n">
        <v>30.7</v>
      </c>
      <c r="L1781" s="28" t="n">
        <v>10.1</v>
      </c>
      <c r="M1781" s="26" t="s">
        <v>179</v>
      </c>
      <c r="N1781" s="26" t="n">
        <v>36</v>
      </c>
      <c r="O1781" s="26" t="s">
        <v>595</v>
      </c>
      <c r="P1781" s="26" t="s">
        <v>7748</v>
      </c>
      <c r="Q1781" s="26" t="s">
        <v>202</v>
      </c>
      <c r="R1781" s="26" t="s">
        <v>171</v>
      </c>
      <c r="S1781" s="26" t="s">
        <v>203</v>
      </c>
      <c r="T1781" s="27" t="n">
        <v>45996</v>
      </c>
      <c r="U1781" s="26" t="n">
        <v>2026</v>
      </c>
      <c r="V1781" s="26"/>
    </row>
    <row r="1782" customFormat="false" ht="15" hidden="false" customHeight="true" outlineLevel="0" collapsed="false">
      <c r="A1782" s="29" t="s">
        <v>7749</v>
      </c>
      <c r="B1782" s="29" t="n">
        <v>1778</v>
      </c>
      <c r="C1782" s="29" t="s">
        <v>216</v>
      </c>
      <c r="D1782" s="29" t="s">
        <v>2575</v>
      </c>
      <c r="E1782" s="29" t="s">
        <v>188</v>
      </c>
      <c r="F1782" s="29"/>
      <c r="G1782" s="30" t="n">
        <v>45619</v>
      </c>
      <c r="H1782" s="29" t="s">
        <v>177</v>
      </c>
      <c r="I1782" s="29" t="s">
        <v>5082</v>
      </c>
      <c r="J1782" s="29" t="s">
        <v>270</v>
      </c>
      <c r="K1782" s="31" t="n">
        <v>52.5</v>
      </c>
      <c r="L1782" s="31" t="n">
        <v>18.3</v>
      </c>
      <c r="M1782" s="29" t="s">
        <v>276</v>
      </c>
      <c r="N1782" s="29" t="n">
        <v>28</v>
      </c>
      <c r="O1782" s="29" t="s">
        <v>7750</v>
      </c>
      <c r="P1782" s="29" t="s">
        <v>7751</v>
      </c>
      <c r="Q1782" s="29" t="s">
        <v>221</v>
      </c>
      <c r="R1782" s="29" t="s">
        <v>183</v>
      </c>
      <c r="S1782" s="29" t="s">
        <v>222</v>
      </c>
      <c r="T1782" s="30" t="n">
        <v>46018</v>
      </c>
      <c r="U1782" s="29" t="n">
        <v>2026</v>
      </c>
      <c r="V1782" s="29"/>
    </row>
    <row r="1783" customFormat="false" ht="15" hidden="false" customHeight="true" outlineLevel="0" collapsed="false">
      <c r="A1783" s="26" t="s">
        <v>7752</v>
      </c>
      <c r="B1783" s="26" t="n">
        <v>1779</v>
      </c>
      <c r="C1783" s="26" t="s">
        <v>1439</v>
      </c>
      <c r="D1783" s="26" t="s">
        <v>334</v>
      </c>
      <c r="E1783" s="26" t="s">
        <v>267</v>
      </c>
      <c r="F1783" s="26" t="s">
        <v>7753</v>
      </c>
      <c r="G1783" s="27" t="n">
        <v>45619</v>
      </c>
      <c r="H1783" s="26" t="s">
        <v>1033</v>
      </c>
      <c r="I1783" s="26" t="s">
        <v>4432</v>
      </c>
      <c r="J1783" s="26" t="s">
        <v>259</v>
      </c>
      <c r="K1783" s="28" t="n">
        <v>41.3</v>
      </c>
      <c r="L1783" s="28" t="n">
        <v>14.7</v>
      </c>
      <c r="M1783" s="26" t="s">
        <v>199</v>
      </c>
      <c r="N1783" s="26" t="n">
        <v>28</v>
      </c>
      <c r="O1783" s="26" t="s">
        <v>7754</v>
      </c>
      <c r="P1783" s="26" t="s">
        <v>7755</v>
      </c>
      <c r="Q1783" s="26" t="s">
        <v>240</v>
      </c>
      <c r="R1783" s="26" t="s">
        <v>171</v>
      </c>
      <c r="S1783" s="26" t="s">
        <v>241</v>
      </c>
      <c r="T1783" s="27" t="n">
        <v>45997</v>
      </c>
      <c r="U1783" s="26" t="n">
        <v>2026</v>
      </c>
      <c r="V1783" s="26"/>
    </row>
    <row r="1784" customFormat="false" ht="15" hidden="false" customHeight="true" outlineLevel="0" collapsed="false">
      <c r="A1784" s="29" t="s">
        <v>7756</v>
      </c>
      <c r="B1784" s="29" t="n">
        <v>1780</v>
      </c>
      <c r="C1784" s="29" t="s">
        <v>915</v>
      </c>
      <c r="D1784" s="29" t="s">
        <v>816</v>
      </c>
      <c r="E1784" s="29" t="s">
        <v>206</v>
      </c>
      <c r="F1784" s="29"/>
      <c r="G1784" s="30" t="n">
        <v>45620</v>
      </c>
      <c r="H1784" s="29" t="s">
        <v>177</v>
      </c>
      <c r="I1784" s="29" t="s">
        <v>6521</v>
      </c>
      <c r="J1784" s="29" t="s">
        <v>345</v>
      </c>
      <c r="K1784" s="31" t="n">
        <v>29.9</v>
      </c>
      <c r="L1784" s="31" t="n">
        <v>9.6</v>
      </c>
      <c r="M1784" s="29" t="s">
        <v>199</v>
      </c>
      <c r="N1784" s="29" t="n">
        <v>45</v>
      </c>
      <c r="O1784" s="29" t="s">
        <v>7757</v>
      </c>
      <c r="P1784" s="29" t="s">
        <v>7758</v>
      </c>
      <c r="Q1784" s="29" t="s">
        <v>252</v>
      </c>
      <c r="R1784" s="29" t="s">
        <v>171</v>
      </c>
      <c r="S1784" s="29" t="s">
        <v>253</v>
      </c>
      <c r="T1784" s="30" t="n">
        <v>46002</v>
      </c>
      <c r="U1784" s="29" t="n">
        <v>2026</v>
      </c>
      <c r="V1784" s="29"/>
    </row>
    <row r="1785" customFormat="false" ht="15" hidden="false" customHeight="true" outlineLevel="0" collapsed="false">
      <c r="A1785" s="26" t="s">
        <v>7759</v>
      </c>
      <c r="B1785" s="26" t="n">
        <v>1781</v>
      </c>
      <c r="C1785" s="26" t="s">
        <v>851</v>
      </c>
      <c r="D1785" s="26" t="s">
        <v>3582</v>
      </c>
      <c r="E1785" s="26" t="s">
        <v>188</v>
      </c>
      <c r="F1785" s="26"/>
      <c r="G1785" s="27" t="n">
        <v>45621</v>
      </c>
      <c r="H1785" s="26" t="s">
        <v>177</v>
      </c>
      <c r="I1785" s="26" t="s">
        <v>3333</v>
      </c>
      <c r="J1785" s="26" t="s">
        <v>322</v>
      </c>
      <c r="K1785" s="28" t="n">
        <v>24.4</v>
      </c>
      <c r="L1785" s="28" t="n">
        <v>7.2</v>
      </c>
      <c r="M1785" s="26" t="s">
        <v>179</v>
      </c>
      <c r="N1785" s="26" t="n">
        <v>45</v>
      </c>
      <c r="O1785" s="26" t="s">
        <v>1917</v>
      </c>
      <c r="P1785" s="26" t="s">
        <v>7760</v>
      </c>
      <c r="Q1785" s="26" t="s">
        <v>252</v>
      </c>
      <c r="R1785" s="26" t="s">
        <v>171</v>
      </c>
      <c r="S1785" s="26" t="s">
        <v>253</v>
      </c>
      <c r="T1785" s="27" t="n">
        <v>45998</v>
      </c>
      <c r="U1785" s="26" t="n">
        <v>2026</v>
      </c>
      <c r="V1785" s="26"/>
    </row>
    <row r="1786" customFormat="false" ht="15" hidden="false" customHeight="true" outlineLevel="0" collapsed="false">
      <c r="A1786" s="29" t="s">
        <v>7761</v>
      </c>
      <c r="B1786" s="29" t="n">
        <v>1782</v>
      </c>
      <c r="C1786" s="29" t="s">
        <v>724</v>
      </c>
      <c r="D1786" s="29" t="s">
        <v>7762</v>
      </c>
      <c r="E1786" s="29" t="s">
        <v>162</v>
      </c>
      <c r="F1786" s="29" t="s">
        <v>7763</v>
      </c>
      <c r="G1786" s="30" t="n">
        <v>45621</v>
      </c>
      <c r="H1786" s="29" t="s">
        <v>177</v>
      </c>
      <c r="I1786" s="29" t="s">
        <v>7764</v>
      </c>
      <c r="J1786" s="29" t="s">
        <v>166</v>
      </c>
      <c r="K1786" s="31" t="n">
        <v>22.8</v>
      </c>
      <c r="L1786" s="31" t="n">
        <v>7.1</v>
      </c>
      <c r="M1786" s="29" t="s">
        <v>167</v>
      </c>
      <c r="N1786" s="29" t="n">
        <v>50</v>
      </c>
      <c r="O1786" s="29" t="s">
        <v>7765</v>
      </c>
      <c r="P1786" s="29" t="s">
        <v>7766</v>
      </c>
      <c r="Q1786" s="29" t="s">
        <v>202</v>
      </c>
      <c r="R1786" s="29" t="s">
        <v>171</v>
      </c>
      <c r="S1786" s="29" t="s">
        <v>203</v>
      </c>
      <c r="T1786" s="30" t="n">
        <v>46011</v>
      </c>
      <c r="U1786" s="29" t="n">
        <v>2026</v>
      </c>
      <c r="V1786" s="29"/>
    </row>
    <row r="1787" customFormat="false" ht="15" hidden="false" customHeight="true" outlineLevel="0" collapsed="false">
      <c r="A1787" s="26" t="s">
        <v>7767</v>
      </c>
      <c r="B1787" s="26" t="n">
        <v>1783</v>
      </c>
      <c r="C1787" s="26" t="s">
        <v>405</v>
      </c>
      <c r="D1787" s="26" t="s">
        <v>2774</v>
      </c>
      <c r="E1787" s="26" t="s">
        <v>162</v>
      </c>
      <c r="F1787" s="26" t="s">
        <v>7768</v>
      </c>
      <c r="G1787" s="27" t="n">
        <v>45621</v>
      </c>
      <c r="H1787" s="26" t="s">
        <v>164</v>
      </c>
      <c r="I1787" s="26" t="s">
        <v>990</v>
      </c>
      <c r="J1787" s="26" t="s">
        <v>198</v>
      </c>
      <c r="K1787" s="28" t="n">
        <v>32</v>
      </c>
      <c r="L1787" s="28" t="n">
        <v>9.4</v>
      </c>
      <c r="M1787" s="26" t="s">
        <v>167</v>
      </c>
      <c r="N1787" s="26" t="n">
        <v>40</v>
      </c>
      <c r="O1787" s="26" t="s">
        <v>7769</v>
      </c>
      <c r="P1787" s="26" t="s">
        <v>7770</v>
      </c>
      <c r="Q1787" s="26" t="s">
        <v>299</v>
      </c>
      <c r="R1787" s="26" t="s">
        <v>171</v>
      </c>
      <c r="S1787" s="26" t="s">
        <v>300</v>
      </c>
      <c r="T1787" s="26"/>
      <c r="U1787" s="26" t="n">
        <v>2024</v>
      </c>
      <c r="V1787" s="26"/>
    </row>
    <row r="1788" customFormat="false" ht="15" hidden="false" customHeight="true" outlineLevel="0" collapsed="false">
      <c r="A1788" s="29" t="s">
        <v>7771</v>
      </c>
      <c r="B1788" s="29" t="n">
        <v>1784</v>
      </c>
      <c r="C1788" s="29" t="s">
        <v>341</v>
      </c>
      <c r="D1788" s="29" t="s">
        <v>3051</v>
      </c>
      <c r="E1788" s="29" t="s">
        <v>206</v>
      </c>
      <c r="F1788" s="29"/>
      <c r="G1788" s="30" t="n">
        <v>45622</v>
      </c>
      <c r="H1788" s="29" t="s">
        <v>177</v>
      </c>
      <c r="I1788" s="29" t="s">
        <v>726</v>
      </c>
      <c r="J1788" s="29" t="s">
        <v>198</v>
      </c>
      <c r="K1788" s="31" t="n">
        <v>58.6</v>
      </c>
      <c r="L1788" s="31" t="n">
        <v>18.8</v>
      </c>
      <c r="M1788" s="29" t="s">
        <v>209</v>
      </c>
      <c r="N1788" s="29" t="n">
        <v>24</v>
      </c>
      <c r="O1788" s="29" t="s">
        <v>7772</v>
      </c>
      <c r="P1788" s="29" t="s">
        <v>7773</v>
      </c>
      <c r="Q1788" s="29" t="s">
        <v>338</v>
      </c>
      <c r="R1788" s="29" t="s">
        <v>171</v>
      </c>
      <c r="S1788" s="29" t="s">
        <v>339</v>
      </c>
      <c r="T1788" s="30" t="n">
        <v>46017</v>
      </c>
      <c r="U1788" s="29" t="n">
        <v>2026</v>
      </c>
      <c r="V1788" s="29"/>
    </row>
    <row r="1789" customFormat="false" ht="15" hidden="false" customHeight="true" outlineLevel="0" collapsed="false">
      <c r="A1789" s="26" t="s">
        <v>7774</v>
      </c>
      <c r="B1789" s="26" t="n">
        <v>1785</v>
      </c>
      <c r="C1789" s="26" t="s">
        <v>7775</v>
      </c>
      <c r="D1789" s="26" t="s">
        <v>362</v>
      </c>
      <c r="E1789" s="26" t="s">
        <v>188</v>
      </c>
      <c r="F1789" s="26"/>
      <c r="G1789" s="27" t="n">
        <v>45622</v>
      </c>
      <c r="H1789" s="26" t="s">
        <v>1033</v>
      </c>
      <c r="I1789" s="26" t="s">
        <v>7728</v>
      </c>
      <c r="J1789" s="26" t="s">
        <v>345</v>
      </c>
      <c r="K1789" s="28" t="n">
        <v>34.3</v>
      </c>
      <c r="L1789" s="28" t="n">
        <v>10.8</v>
      </c>
      <c r="M1789" s="26" t="s">
        <v>209</v>
      </c>
      <c r="N1789" s="26" t="n">
        <v>45</v>
      </c>
      <c r="O1789" s="26" t="s">
        <v>7776</v>
      </c>
      <c r="P1789" s="26" t="s">
        <v>7777</v>
      </c>
      <c r="Q1789" s="26" t="s">
        <v>221</v>
      </c>
      <c r="R1789" s="26" t="s">
        <v>183</v>
      </c>
      <c r="S1789" s="26" t="s">
        <v>222</v>
      </c>
      <c r="T1789" s="27" t="n">
        <v>45996</v>
      </c>
      <c r="U1789" s="26" t="n">
        <v>2026</v>
      </c>
      <c r="V1789" s="26"/>
    </row>
    <row r="1790" customFormat="false" ht="15" hidden="false" customHeight="true" outlineLevel="0" collapsed="false">
      <c r="A1790" s="29" t="s">
        <v>7778</v>
      </c>
      <c r="B1790" s="29" t="n">
        <v>1786</v>
      </c>
      <c r="C1790" s="29" t="s">
        <v>489</v>
      </c>
      <c r="D1790" s="29" t="s">
        <v>7779</v>
      </c>
      <c r="E1790" s="29" t="s">
        <v>206</v>
      </c>
      <c r="F1790" s="29"/>
      <c r="G1790" s="30" t="n">
        <v>45622</v>
      </c>
      <c r="H1790" s="29" t="s">
        <v>177</v>
      </c>
      <c r="I1790" s="29" t="s">
        <v>7500</v>
      </c>
      <c r="J1790" s="29" t="s">
        <v>383</v>
      </c>
      <c r="K1790" s="31" t="n">
        <v>57.2</v>
      </c>
      <c r="L1790" s="31" t="n">
        <v>18.7</v>
      </c>
      <c r="M1790" s="29" t="s">
        <v>209</v>
      </c>
      <c r="N1790" s="29" t="n">
        <v>50</v>
      </c>
      <c r="O1790" s="29" t="s">
        <v>7780</v>
      </c>
      <c r="P1790" s="29" t="s">
        <v>7781</v>
      </c>
      <c r="Q1790" s="29" t="s">
        <v>299</v>
      </c>
      <c r="R1790" s="29" t="s">
        <v>171</v>
      </c>
      <c r="S1790" s="29" t="s">
        <v>300</v>
      </c>
      <c r="T1790" s="30" t="n">
        <v>46005</v>
      </c>
      <c r="U1790" s="29" t="n">
        <v>2026</v>
      </c>
      <c r="V1790" s="29"/>
    </row>
    <row r="1791" customFormat="false" ht="15" hidden="false" customHeight="true" outlineLevel="0" collapsed="false">
      <c r="A1791" s="26" t="s">
        <v>7782</v>
      </c>
      <c r="B1791" s="26" t="n">
        <v>1787</v>
      </c>
      <c r="C1791" s="26" t="s">
        <v>7783</v>
      </c>
      <c r="D1791" s="26" t="s">
        <v>835</v>
      </c>
      <c r="E1791" s="26" t="s">
        <v>195</v>
      </c>
      <c r="F1791" s="26" t="s">
        <v>7784</v>
      </c>
      <c r="G1791" s="27" t="n">
        <v>45623</v>
      </c>
      <c r="H1791" s="26" t="s">
        <v>177</v>
      </c>
      <c r="I1791" s="26" t="s">
        <v>2414</v>
      </c>
      <c r="J1791" s="26" t="s">
        <v>322</v>
      </c>
      <c r="K1791" s="28" t="n">
        <v>22.5</v>
      </c>
      <c r="L1791" s="28" t="n">
        <v>6.8</v>
      </c>
      <c r="M1791" s="26" t="s">
        <v>167</v>
      </c>
      <c r="N1791" s="26" t="n">
        <v>32</v>
      </c>
      <c r="O1791" s="26" t="s">
        <v>7785</v>
      </c>
      <c r="P1791" s="26" t="s">
        <v>7786</v>
      </c>
      <c r="Q1791" s="26" t="s">
        <v>252</v>
      </c>
      <c r="R1791" s="26" t="s">
        <v>171</v>
      </c>
      <c r="S1791" s="26" t="s">
        <v>253</v>
      </c>
      <c r="T1791" s="27" t="n">
        <v>46007</v>
      </c>
      <c r="U1791" s="26" t="n">
        <v>2026</v>
      </c>
      <c r="V1791" s="26"/>
    </row>
    <row r="1792" customFormat="false" ht="15" hidden="false" customHeight="true" outlineLevel="0" collapsed="false">
      <c r="A1792" s="29" t="s">
        <v>7787</v>
      </c>
      <c r="B1792" s="29" t="n">
        <v>1788</v>
      </c>
      <c r="C1792" s="29" t="s">
        <v>7788</v>
      </c>
      <c r="D1792" s="29" t="s">
        <v>563</v>
      </c>
      <c r="E1792" s="29" t="s">
        <v>226</v>
      </c>
      <c r="F1792" s="29" t="s">
        <v>7789</v>
      </c>
      <c r="G1792" s="30" t="n">
        <v>45623</v>
      </c>
      <c r="H1792" s="29" t="s">
        <v>177</v>
      </c>
      <c r="I1792" s="29" t="s">
        <v>2766</v>
      </c>
      <c r="J1792" s="29" t="s">
        <v>166</v>
      </c>
      <c r="K1792" s="31" t="n">
        <v>45.7</v>
      </c>
      <c r="L1792" s="31" t="n">
        <v>16.3</v>
      </c>
      <c r="M1792" s="29" t="s">
        <v>179</v>
      </c>
      <c r="N1792" s="29" t="n">
        <v>24</v>
      </c>
      <c r="O1792" s="29" t="s">
        <v>7790</v>
      </c>
      <c r="P1792" s="29" t="s">
        <v>7791</v>
      </c>
      <c r="Q1792" s="29" t="s">
        <v>454</v>
      </c>
      <c r="R1792" s="29" t="s">
        <v>171</v>
      </c>
      <c r="S1792" s="29" t="s">
        <v>455</v>
      </c>
      <c r="T1792" s="30" t="n">
        <v>46017</v>
      </c>
      <c r="U1792" s="29" t="n">
        <v>2026</v>
      </c>
      <c r="V1792" s="29"/>
    </row>
    <row r="1793" customFormat="false" ht="15" hidden="false" customHeight="true" outlineLevel="0" collapsed="false">
      <c r="A1793" s="26" t="s">
        <v>7792</v>
      </c>
      <c r="B1793" s="26" t="n">
        <v>1789</v>
      </c>
      <c r="C1793" s="26" t="s">
        <v>7793</v>
      </c>
      <c r="D1793" s="26" t="s">
        <v>400</v>
      </c>
      <c r="E1793" s="26" t="s">
        <v>245</v>
      </c>
      <c r="F1793" s="26" t="s">
        <v>7794</v>
      </c>
      <c r="G1793" s="27" t="n">
        <v>45623</v>
      </c>
      <c r="H1793" s="26" t="s">
        <v>177</v>
      </c>
      <c r="I1793" s="26" t="s">
        <v>228</v>
      </c>
      <c r="J1793" s="26" t="s">
        <v>198</v>
      </c>
      <c r="K1793" s="28" t="n">
        <v>51</v>
      </c>
      <c r="L1793" s="28" t="n">
        <v>17.8</v>
      </c>
      <c r="M1793" s="26" t="s">
        <v>209</v>
      </c>
      <c r="N1793" s="26" t="n">
        <v>24</v>
      </c>
      <c r="O1793" s="26" t="s">
        <v>7795</v>
      </c>
      <c r="P1793" s="26" t="s">
        <v>7796</v>
      </c>
      <c r="Q1793" s="26" t="s">
        <v>240</v>
      </c>
      <c r="R1793" s="26" t="s">
        <v>171</v>
      </c>
      <c r="S1793" s="26" t="s">
        <v>241</v>
      </c>
      <c r="T1793" s="27" t="n">
        <v>46006</v>
      </c>
      <c r="U1793" s="26" t="n">
        <v>2026</v>
      </c>
      <c r="V1793" s="26"/>
    </row>
    <row r="1794" customFormat="false" ht="15" hidden="false" customHeight="true" outlineLevel="0" collapsed="false">
      <c r="A1794" s="29" t="s">
        <v>7797</v>
      </c>
      <c r="B1794" s="29" t="n">
        <v>1790</v>
      </c>
      <c r="C1794" s="29" t="s">
        <v>3764</v>
      </c>
      <c r="D1794" s="29" t="s">
        <v>604</v>
      </c>
      <c r="E1794" s="29" t="s">
        <v>245</v>
      </c>
      <c r="F1794" s="29" t="s">
        <v>7483</v>
      </c>
      <c r="G1794" s="30" t="n">
        <v>45623</v>
      </c>
      <c r="H1794" s="29" t="s">
        <v>177</v>
      </c>
      <c r="I1794" s="29" t="s">
        <v>3430</v>
      </c>
      <c r="J1794" s="29" t="s">
        <v>270</v>
      </c>
      <c r="K1794" s="31" t="n">
        <v>38</v>
      </c>
      <c r="L1794" s="31" t="n">
        <v>11.7</v>
      </c>
      <c r="M1794" s="29" t="s">
        <v>276</v>
      </c>
      <c r="N1794" s="29" t="n">
        <v>28</v>
      </c>
      <c r="O1794" s="29" t="s">
        <v>7798</v>
      </c>
      <c r="P1794" s="29" t="s">
        <v>7799</v>
      </c>
      <c r="Q1794" s="29" t="s">
        <v>252</v>
      </c>
      <c r="R1794" s="29" t="s">
        <v>171</v>
      </c>
      <c r="S1794" s="29" t="s">
        <v>253</v>
      </c>
      <c r="T1794" s="30" t="n">
        <v>46016</v>
      </c>
      <c r="U1794" s="29" t="n">
        <v>2026</v>
      </c>
      <c r="V1794" s="29"/>
    </row>
    <row r="1795" customFormat="false" ht="15" hidden="false" customHeight="true" outlineLevel="0" collapsed="false">
      <c r="A1795" s="26" t="s">
        <v>7800</v>
      </c>
      <c r="B1795" s="26" t="n">
        <v>1791</v>
      </c>
      <c r="C1795" s="26" t="s">
        <v>3113</v>
      </c>
      <c r="D1795" s="26" t="s">
        <v>2551</v>
      </c>
      <c r="E1795" s="26" t="s">
        <v>226</v>
      </c>
      <c r="F1795" s="26" t="s">
        <v>7801</v>
      </c>
      <c r="G1795" s="27" t="n">
        <v>45623</v>
      </c>
      <c r="H1795" s="26" t="s">
        <v>177</v>
      </c>
      <c r="I1795" s="26" t="s">
        <v>2356</v>
      </c>
      <c r="J1795" s="26" t="s">
        <v>229</v>
      </c>
      <c r="K1795" s="28" t="n">
        <v>47.7</v>
      </c>
      <c r="L1795" s="28" t="n">
        <v>15</v>
      </c>
      <c r="M1795" s="26" t="s">
        <v>199</v>
      </c>
      <c r="N1795" s="26" t="n">
        <v>45</v>
      </c>
      <c r="O1795" s="26" t="s">
        <v>7802</v>
      </c>
      <c r="P1795" s="26" t="s">
        <v>7803</v>
      </c>
      <c r="Q1795" s="26" t="s">
        <v>232</v>
      </c>
      <c r="R1795" s="26" t="s">
        <v>183</v>
      </c>
      <c r="S1795" s="26" t="s">
        <v>233</v>
      </c>
      <c r="T1795" s="27" t="n">
        <v>46001</v>
      </c>
      <c r="U1795" s="26" t="n">
        <v>2026</v>
      </c>
      <c r="V1795" s="26"/>
    </row>
    <row r="1796" customFormat="false" ht="15" hidden="false" customHeight="true" outlineLevel="0" collapsed="false">
      <c r="A1796" s="29" t="s">
        <v>7804</v>
      </c>
      <c r="B1796" s="29" t="n">
        <v>1792</v>
      </c>
      <c r="C1796" s="29" t="s">
        <v>7805</v>
      </c>
      <c r="D1796" s="29" t="s">
        <v>2401</v>
      </c>
      <c r="E1796" s="29" t="s">
        <v>206</v>
      </c>
      <c r="F1796" s="29"/>
      <c r="G1796" s="30" t="n">
        <v>45623</v>
      </c>
      <c r="H1796" s="29" t="s">
        <v>177</v>
      </c>
      <c r="I1796" s="29" t="s">
        <v>5807</v>
      </c>
      <c r="J1796" s="29" t="s">
        <v>383</v>
      </c>
      <c r="K1796" s="31" t="n">
        <v>58.7</v>
      </c>
      <c r="L1796" s="31" t="n">
        <v>19.4</v>
      </c>
      <c r="M1796" s="29" t="s">
        <v>167</v>
      </c>
      <c r="N1796" s="29" t="n">
        <v>32</v>
      </c>
      <c r="O1796" s="29" t="s">
        <v>7806</v>
      </c>
      <c r="P1796" s="29" t="s">
        <v>7807</v>
      </c>
      <c r="Q1796" s="29" t="s">
        <v>221</v>
      </c>
      <c r="R1796" s="29" t="s">
        <v>183</v>
      </c>
      <c r="S1796" s="29" t="s">
        <v>222</v>
      </c>
      <c r="T1796" s="30" t="n">
        <v>46019</v>
      </c>
      <c r="U1796" s="29" t="n">
        <v>2026</v>
      </c>
      <c r="V1796" s="29"/>
    </row>
    <row r="1797" customFormat="false" ht="15" hidden="false" customHeight="true" outlineLevel="0" collapsed="false">
      <c r="A1797" s="26" t="s">
        <v>7808</v>
      </c>
      <c r="B1797" s="26" t="n">
        <v>1793</v>
      </c>
      <c r="C1797" s="26" t="s">
        <v>3608</v>
      </c>
      <c r="D1797" s="26" t="s">
        <v>835</v>
      </c>
      <c r="E1797" s="26" t="s">
        <v>162</v>
      </c>
      <c r="F1797" s="26" t="s">
        <v>7809</v>
      </c>
      <c r="G1797" s="27" t="n">
        <v>45623</v>
      </c>
      <c r="H1797" s="26" t="s">
        <v>177</v>
      </c>
      <c r="I1797" s="26" t="s">
        <v>767</v>
      </c>
      <c r="J1797" s="26" t="s">
        <v>208</v>
      </c>
      <c r="K1797" s="28" t="n">
        <v>47.6</v>
      </c>
      <c r="L1797" s="28" t="n">
        <v>15.6</v>
      </c>
      <c r="M1797" s="26" t="s">
        <v>179</v>
      </c>
      <c r="N1797" s="26" t="n">
        <v>24</v>
      </c>
      <c r="O1797" s="26" t="s">
        <v>7810</v>
      </c>
      <c r="P1797" s="26" t="s">
        <v>7811</v>
      </c>
      <c r="Q1797" s="26" t="s">
        <v>232</v>
      </c>
      <c r="R1797" s="26" t="s">
        <v>183</v>
      </c>
      <c r="S1797" s="26" t="s">
        <v>233</v>
      </c>
      <c r="T1797" s="27" t="n">
        <v>46016</v>
      </c>
      <c r="U1797" s="26" t="n">
        <v>2026</v>
      </c>
      <c r="V1797" s="26"/>
    </row>
    <row r="1798" customFormat="false" ht="15" hidden="false" customHeight="true" outlineLevel="0" collapsed="false">
      <c r="A1798" s="29" t="s">
        <v>7812</v>
      </c>
      <c r="B1798" s="29" t="n">
        <v>1794</v>
      </c>
      <c r="C1798" s="29" t="s">
        <v>7813</v>
      </c>
      <c r="D1798" s="29" t="s">
        <v>576</v>
      </c>
      <c r="E1798" s="29" t="s">
        <v>188</v>
      </c>
      <c r="F1798" s="29"/>
      <c r="G1798" s="30" t="n">
        <v>45624</v>
      </c>
      <c r="H1798" s="29" t="s">
        <v>177</v>
      </c>
      <c r="I1798" s="29" t="s">
        <v>1842</v>
      </c>
      <c r="J1798" s="29" t="s">
        <v>345</v>
      </c>
      <c r="K1798" s="31" t="n">
        <v>39.6</v>
      </c>
      <c r="L1798" s="31" t="n">
        <v>12.5</v>
      </c>
      <c r="M1798" s="29" t="s">
        <v>209</v>
      </c>
      <c r="N1798" s="29" t="n">
        <v>24</v>
      </c>
      <c r="O1798" s="29" t="s">
        <v>7814</v>
      </c>
      <c r="P1798" s="29" t="s">
        <v>7815</v>
      </c>
      <c r="Q1798" s="29" t="s">
        <v>212</v>
      </c>
      <c r="R1798" s="29" t="s">
        <v>171</v>
      </c>
      <c r="S1798" s="29" t="s">
        <v>213</v>
      </c>
      <c r="T1798" s="30" t="n">
        <v>46014</v>
      </c>
      <c r="U1798" s="29" t="n">
        <v>2026</v>
      </c>
      <c r="V1798" s="29"/>
    </row>
    <row r="1799" customFormat="false" ht="15" hidden="false" customHeight="true" outlineLevel="0" collapsed="false">
      <c r="A1799" s="26" t="s">
        <v>7816</v>
      </c>
      <c r="B1799" s="26" t="n">
        <v>1795</v>
      </c>
      <c r="C1799" s="26" t="s">
        <v>7817</v>
      </c>
      <c r="D1799" s="26" t="s">
        <v>910</v>
      </c>
      <c r="E1799" s="26" t="s">
        <v>188</v>
      </c>
      <c r="F1799" s="26"/>
      <c r="G1799" s="27" t="n">
        <v>45624</v>
      </c>
      <c r="H1799" s="26" t="s">
        <v>177</v>
      </c>
      <c r="I1799" s="26" t="s">
        <v>679</v>
      </c>
      <c r="J1799" s="26" t="s">
        <v>198</v>
      </c>
      <c r="K1799" s="28" t="n">
        <v>54.3</v>
      </c>
      <c r="L1799" s="28" t="n">
        <v>18</v>
      </c>
      <c r="M1799" s="26" t="s">
        <v>167</v>
      </c>
      <c r="N1799" s="26" t="n">
        <v>24</v>
      </c>
      <c r="O1799" s="26" t="s">
        <v>7818</v>
      </c>
      <c r="P1799" s="26" t="s">
        <v>7819</v>
      </c>
      <c r="Q1799" s="26" t="s">
        <v>212</v>
      </c>
      <c r="R1799" s="26" t="s">
        <v>171</v>
      </c>
      <c r="S1799" s="26" t="s">
        <v>213</v>
      </c>
      <c r="T1799" s="27" t="n">
        <v>46019</v>
      </c>
      <c r="U1799" s="26" t="n">
        <v>2026</v>
      </c>
      <c r="V1799" s="26"/>
    </row>
    <row r="1800" customFormat="false" ht="15" hidden="false" customHeight="true" outlineLevel="0" collapsed="false">
      <c r="A1800" s="29" t="s">
        <v>7820</v>
      </c>
      <c r="B1800" s="29" t="n">
        <v>1796</v>
      </c>
      <c r="C1800" s="29" t="s">
        <v>660</v>
      </c>
      <c r="D1800" s="29" t="s">
        <v>7821</v>
      </c>
      <c r="E1800" s="29" t="s">
        <v>188</v>
      </c>
      <c r="F1800" s="29"/>
      <c r="G1800" s="30" t="n">
        <v>45624</v>
      </c>
      <c r="H1800" s="29" t="s">
        <v>177</v>
      </c>
      <c r="I1800" s="29" t="s">
        <v>5811</v>
      </c>
      <c r="J1800" s="29" t="s">
        <v>345</v>
      </c>
      <c r="K1800" s="31" t="n">
        <v>46.3</v>
      </c>
      <c r="L1800" s="31" t="n">
        <v>15.8</v>
      </c>
      <c r="M1800" s="29" t="s">
        <v>276</v>
      </c>
      <c r="N1800" s="29" t="n">
        <v>40</v>
      </c>
      <c r="O1800" s="29" t="s">
        <v>7822</v>
      </c>
      <c r="P1800" s="29" t="s">
        <v>7823</v>
      </c>
      <c r="Q1800" s="29" t="s">
        <v>182</v>
      </c>
      <c r="R1800" s="29" t="s">
        <v>183</v>
      </c>
      <c r="S1800" s="29" t="s">
        <v>184</v>
      </c>
      <c r="T1800" s="30" t="n">
        <v>46003</v>
      </c>
      <c r="U1800" s="29" t="n">
        <v>2026</v>
      </c>
      <c r="V1800" s="29"/>
    </row>
    <row r="1801" customFormat="false" ht="15" hidden="false" customHeight="true" outlineLevel="0" collapsed="false">
      <c r="A1801" s="26" t="s">
        <v>7824</v>
      </c>
      <c r="B1801" s="26" t="n">
        <v>1797</v>
      </c>
      <c r="C1801" s="26" t="s">
        <v>3709</v>
      </c>
      <c r="D1801" s="26" t="s">
        <v>2227</v>
      </c>
      <c r="E1801" s="26" t="s">
        <v>188</v>
      </c>
      <c r="F1801" s="26"/>
      <c r="G1801" s="27" t="n">
        <v>45625</v>
      </c>
      <c r="H1801" s="26" t="s">
        <v>177</v>
      </c>
      <c r="I1801" s="26" t="s">
        <v>1289</v>
      </c>
      <c r="J1801" s="26" t="s">
        <v>229</v>
      </c>
      <c r="K1801" s="28" t="n">
        <v>36.2</v>
      </c>
      <c r="L1801" s="28" t="n">
        <v>11.6</v>
      </c>
      <c r="M1801" s="26" t="s">
        <v>179</v>
      </c>
      <c r="N1801" s="26" t="n">
        <v>32</v>
      </c>
      <c r="O1801" s="26" t="s">
        <v>7825</v>
      </c>
      <c r="P1801" s="26" t="s">
        <v>7826</v>
      </c>
      <c r="Q1801" s="26" t="s">
        <v>202</v>
      </c>
      <c r="R1801" s="26" t="s">
        <v>171</v>
      </c>
      <c r="S1801" s="26" t="s">
        <v>203</v>
      </c>
      <c r="T1801" s="27" t="n">
        <v>46012</v>
      </c>
      <c r="U1801" s="26" t="n">
        <v>2026</v>
      </c>
      <c r="V1801" s="26"/>
    </row>
    <row r="1802" customFormat="false" ht="15" hidden="false" customHeight="true" outlineLevel="0" collapsed="false">
      <c r="A1802" s="29" t="s">
        <v>7827</v>
      </c>
      <c r="B1802" s="29" t="n">
        <v>1798</v>
      </c>
      <c r="C1802" s="29" t="s">
        <v>2738</v>
      </c>
      <c r="D1802" s="29" t="s">
        <v>5419</v>
      </c>
      <c r="E1802" s="29" t="s">
        <v>188</v>
      </c>
      <c r="F1802" s="29"/>
      <c r="G1802" s="30" t="n">
        <v>45625</v>
      </c>
      <c r="H1802" s="29" t="s">
        <v>177</v>
      </c>
      <c r="I1802" s="29" t="s">
        <v>4040</v>
      </c>
      <c r="J1802" s="29" t="s">
        <v>208</v>
      </c>
      <c r="K1802" s="31" t="n">
        <v>30.6</v>
      </c>
      <c r="L1802" s="31" t="n">
        <v>10.1</v>
      </c>
      <c r="M1802" s="29" t="s">
        <v>179</v>
      </c>
      <c r="N1802" s="29" t="n">
        <v>32</v>
      </c>
      <c r="O1802" s="29" t="s">
        <v>7828</v>
      </c>
      <c r="P1802" s="29" t="s">
        <v>7829</v>
      </c>
      <c r="Q1802" s="29" t="s">
        <v>252</v>
      </c>
      <c r="R1802" s="29" t="s">
        <v>171</v>
      </c>
      <c r="S1802" s="29" t="s">
        <v>253</v>
      </c>
      <c r="T1802" s="30" t="n">
        <v>45998</v>
      </c>
      <c r="U1802" s="29" t="n">
        <v>2026</v>
      </c>
      <c r="V1802" s="29"/>
    </row>
    <row r="1803" customFormat="false" ht="15" hidden="false" customHeight="true" outlineLevel="0" collapsed="false">
      <c r="A1803" s="26" t="s">
        <v>7830</v>
      </c>
      <c r="B1803" s="26" t="n">
        <v>1799</v>
      </c>
      <c r="C1803" s="26" t="s">
        <v>1959</v>
      </c>
      <c r="D1803" s="26" t="s">
        <v>1571</v>
      </c>
      <c r="E1803" s="26" t="s">
        <v>206</v>
      </c>
      <c r="F1803" s="26"/>
      <c r="G1803" s="27" t="n">
        <v>45626</v>
      </c>
      <c r="H1803" s="26" t="s">
        <v>177</v>
      </c>
      <c r="I1803" s="26" t="s">
        <v>1929</v>
      </c>
      <c r="J1803" s="26" t="s">
        <v>259</v>
      </c>
      <c r="K1803" s="28" t="n">
        <v>51.1</v>
      </c>
      <c r="L1803" s="28" t="n">
        <v>16.8</v>
      </c>
      <c r="M1803" s="26" t="s">
        <v>249</v>
      </c>
      <c r="N1803" s="26" t="n">
        <v>24</v>
      </c>
      <c r="O1803" s="26" t="s">
        <v>1625</v>
      </c>
      <c r="P1803" s="26" t="s">
        <v>7831</v>
      </c>
      <c r="Q1803" s="26" t="s">
        <v>454</v>
      </c>
      <c r="R1803" s="26" t="s">
        <v>171</v>
      </c>
      <c r="S1803" s="26" t="s">
        <v>455</v>
      </c>
      <c r="T1803" s="27" t="n">
        <v>46015</v>
      </c>
      <c r="U1803" s="26" t="n">
        <v>2026</v>
      </c>
      <c r="V1803" s="26"/>
    </row>
    <row r="1804" customFormat="false" ht="15" hidden="false" customHeight="true" outlineLevel="0" collapsed="false">
      <c r="A1804" s="29" t="s">
        <v>7832</v>
      </c>
      <c r="B1804" s="29" t="n">
        <v>1800</v>
      </c>
      <c r="C1804" s="29" t="s">
        <v>3874</v>
      </c>
      <c r="D1804" s="29" t="s">
        <v>2412</v>
      </c>
      <c r="E1804" s="29" t="s">
        <v>206</v>
      </c>
      <c r="F1804" s="29"/>
      <c r="G1804" s="30" t="n">
        <v>45626</v>
      </c>
      <c r="H1804" s="29" t="s">
        <v>295</v>
      </c>
      <c r="I1804" s="29" t="s">
        <v>1476</v>
      </c>
      <c r="J1804" s="29" t="s">
        <v>345</v>
      </c>
      <c r="K1804" s="31" t="n">
        <v>30</v>
      </c>
      <c r="L1804" s="31" t="n">
        <v>9.4</v>
      </c>
      <c r="M1804" s="29" t="s">
        <v>314</v>
      </c>
      <c r="N1804" s="29" t="n">
        <v>40</v>
      </c>
      <c r="O1804" s="29" t="s">
        <v>7833</v>
      </c>
      <c r="P1804" s="29" t="s">
        <v>7834</v>
      </c>
      <c r="Q1804" s="29" t="s">
        <v>299</v>
      </c>
      <c r="R1804" s="29" t="s">
        <v>171</v>
      </c>
      <c r="S1804" s="29" t="s">
        <v>300</v>
      </c>
      <c r="T1804" s="30" t="n">
        <v>46012</v>
      </c>
      <c r="U1804" s="29" t="n">
        <v>2026</v>
      </c>
      <c r="V1804" s="29"/>
    </row>
    <row r="1805" customFormat="false" ht="15" hidden="false" customHeight="true" outlineLevel="0" collapsed="false">
      <c r="A1805" s="26" t="s">
        <v>7835</v>
      </c>
      <c r="B1805" s="26" t="n">
        <v>1801</v>
      </c>
      <c r="C1805" s="26" t="s">
        <v>6704</v>
      </c>
      <c r="D1805" s="26" t="s">
        <v>2159</v>
      </c>
      <c r="E1805" s="26" t="s">
        <v>188</v>
      </c>
      <c r="F1805" s="26"/>
      <c r="G1805" s="27" t="n">
        <v>45626</v>
      </c>
      <c r="H1805" s="26" t="s">
        <v>177</v>
      </c>
      <c r="I1805" s="26" t="s">
        <v>1343</v>
      </c>
      <c r="J1805" s="26" t="s">
        <v>166</v>
      </c>
      <c r="K1805" s="28" t="n">
        <v>57.1</v>
      </c>
      <c r="L1805" s="28" t="n">
        <v>16.3</v>
      </c>
      <c r="M1805" s="26" t="s">
        <v>199</v>
      </c>
      <c r="N1805" s="26" t="n">
        <v>32</v>
      </c>
      <c r="O1805" s="26" t="s">
        <v>7836</v>
      </c>
      <c r="P1805" s="26" t="s">
        <v>7837</v>
      </c>
      <c r="Q1805" s="26" t="s">
        <v>202</v>
      </c>
      <c r="R1805" s="26" t="s">
        <v>171</v>
      </c>
      <c r="S1805" s="26" t="s">
        <v>203</v>
      </c>
      <c r="T1805" s="27" t="n">
        <v>46016</v>
      </c>
      <c r="U1805" s="26" t="n">
        <v>2026</v>
      </c>
      <c r="V1805" s="26"/>
    </row>
    <row r="1806" customFormat="false" ht="15" hidden="false" customHeight="true" outlineLevel="0" collapsed="false">
      <c r="A1806" s="29" t="s">
        <v>7838</v>
      </c>
      <c r="B1806" s="29" t="n">
        <v>1802</v>
      </c>
      <c r="C1806" s="29" t="s">
        <v>3602</v>
      </c>
      <c r="D1806" s="29" t="s">
        <v>550</v>
      </c>
      <c r="E1806" s="29" t="s">
        <v>206</v>
      </c>
      <c r="F1806" s="29"/>
      <c r="G1806" s="30" t="n">
        <v>45627</v>
      </c>
      <c r="H1806" s="29" t="s">
        <v>177</v>
      </c>
      <c r="I1806" s="29" t="s">
        <v>3175</v>
      </c>
      <c r="J1806" s="29" t="s">
        <v>198</v>
      </c>
      <c r="K1806" s="31" t="n">
        <v>43.3</v>
      </c>
      <c r="L1806" s="31" t="n">
        <v>12.8</v>
      </c>
      <c r="M1806" s="29" t="s">
        <v>167</v>
      </c>
      <c r="N1806" s="29" t="n">
        <v>28</v>
      </c>
      <c r="O1806" s="29" t="s">
        <v>7839</v>
      </c>
      <c r="P1806" s="29" t="s">
        <v>7840</v>
      </c>
      <c r="Q1806" s="29" t="s">
        <v>182</v>
      </c>
      <c r="R1806" s="29" t="s">
        <v>183</v>
      </c>
      <c r="S1806" s="29" t="s">
        <v>184</v>
      </c>
      <c r="T1806" s="30" t="n">
        <v>46008</v>
      </c>
      <c r="U1806" s="29" t="n">
        <v>2026</v>
      </c>
      <c r="V1806" s="29"/>
    </row>
    <row r="1807" customFormat="false" ht="15" hidden="false" customHeight="true" outlineLevel="0" collapsed="false">
      <c r="A1807" s="26" t="s">
        <v>7841</v>
      </c>
      <c r="B1807" s="26" t="n">
        <v>1803</v>
      </c>
      <c r="C1807" s="26" t="s">
        <v>1236</v>
      </c>
      <c r="D1807" s="26" t="s">
        <v>483</v>
      </c>
      <c r="E1807" s="26" t="s">
        <v>195</v>
      </c>
      <c r="F1807" s="26" t="s">
        <v>1993</v>
      </c>
      <c r="G1807" s="27" t="n">
        <v>45628</v>
      </c>
      <c r="H1807" s="26" t="s">
        <v>295</v>
      </c>
      <c r="I1807" s="26" t="s">
        <v>1319</v>
      </c>
      <c r="J1807" s="26" t="s">
        <v>229</v>
      </c>
      <c r="K1807" s="28" t="n">
        <v>61.4</v>
      </c>
      <c r="L1807" s="28" t="n">
        <v>20.8</v>
      </c>
      <c r="M1807" s="26" t="s">
        <v>179</v>
      </c>
      <c r="N1807" s="26" t="n">
        <v>50</v>
      </c>
      <c r="O1807" s="26" t="s">
        <v>7842</v>
      </c>
      <c r="P1807" s="26" t="s">
        <v>7843</v>
      </c>
      <c r="Q1807" s="26" t="s">
        <v>202</v>
      </c>
      <c r="R1807" s="26" t="s">
        <v>171</v>
      </c>
      <c r="S1807" s="26" t="s">
        <v>203</v>
      </c>
      <c r="T1807" s="27" t="n">
        <v>46009</v>
      </c>
      <c r="U1807" s="26" t="n">
        <v>2026</v>
      </c>
      <c r="V1807" s="26"/>
    </row>
    <row r="1808" customFormat="false" ht="15" hidden="false" customHeight="true" outlineLevel="0" collapsed="false">
      <c r="A1808" s="29" t="s">
        <v>7844</v>
      </c>
      <c r="B1808" s="29" t="n">
        <v>1804</v>
      </c>
      <c r="C1808" s="29" t="s">
        <v>160</v>
      </c>
      <c r="D1808" s="29" t="s">
        <v>1252</v>
      </c>
      <c r="E1808" s="29" t="s">
        <v>188</v>
      </c>
      <c r="F1808" s="29"/>
      <c r="G1808" s="30" t="n">
        <v>45628</v>
      </c>
      <c r="H1808" s="29" t="s">
        <v>177</v>
      </c>
      <c r="I1808" s="29" t="s">
        <v>425</v>
      </c>
      <c r="J1808" s="29" t="s">
        <v>198</v>
      </c>
      <c r="K1808" s="31" t="n">
        <v>28.7</v>
      </c>
      <c r="L1808" s="31" t="n">
        <v>8.9</v>
      </c>
      <c r="M1808" s="29" t="s">
        <v>179</v>
      </c>
      <c r="N1808" s="29" t="n">
        <v>24</v>
      </c>
      <c r="O1808" s="29" t="s">
        <v>7845</v>
      </c>
      <c r="P1808" s="29" t="s">
        <v>7846</v>
      </c>
      <c r="Q1808" s="29" t="s">
        <v>330</v>
      </c>
      <c r="R1808" s="29" t="s">
        <v>171</v>
      </c>
      <c r="S1808" s="29" t="s">
        <v>331</v>
      </c>
      <c r="T1808" s="30" t="n">
        <v>46011</v>
      </c>
      <c r="U1808" s="29" t="n">
        <v>2026</v>
      </c>
      <c r="V1808" s="29"/>
    </row>
    <row r="1809" customFormat="false" ht="15" hidden="false" customHeight="true" outlineLevel="0" collapsed="false">
      <c r="A1809" s="26" t="s">
        <v>7847</v>
      </c>
      <c r="B1809" s="26" t="n">
        <v>1805</v>
      </c>
      <c r="C1809" s="26" t="s">
        <v>7848</v>
      </c>
      <c r="D1809" s="26" t="s">
        <v>7849</v>
      </c>
      <c r="E1809" s="26" t="s">
        <v>188</v>
      </c>
      <c r="F1809" s="26"/>
      <c r="G1809" s="27" t="n">
        <v>45629</v>
      </c>
      <c r="H1809" s="26" t="s">
        <v>177</v>
      </c>
      <c r="I1809" s="26" t="s">
        <v>451</v>
      </c>
      <c r="J1809" s="26" t="s">
        <v>322</v>
      </c>
      <c r="K1809" s="28" t="n">
        <v>37.5</v>
      </c>
      <c r="L1809" s="28" t="n">
        <v>11.2</v>
      </c>
      <c r="M1809" s="26" t="s">
        <v>179</v>
      </c>
      <c r="N1809" s="26" t="n">
        <v>50</v>
      </c>
      <c r="O1809" s="26" t="s">
        <v>7850</v>
      </c>
      <c r="P1809" s="26" t="s">
        <v>7851</v>
      </c>
      <c r="Q1809" s="26" t="s">
        <v>299</v>
      </c>
      <c r="R1809" s="26" t="s">
        <v>171</v>
      </c>
      <c r="S1809" s="26" t="s">
        <v>300</v>
      </c>
      <c r="T1809" s="27" t="n">
        <v>45997</v>
      </c>
      <c r="U1809" s="26" t="n">
        <v>2026</v>
      </c>
      <c r="V1809" s="26"/>
    </row>
    <row r="1810" customFormat="false" ht="15" hidden="false" customHeight="true" outlineLevel="0" collapsed="false">
      <c r="A1810" s="29" t="s">
        <v>7852</v>
      </c>
      <c r="B1810" s="29" t="n">
        <v>1806</v>
      </c>
      <c r="C1810" s="29" t="s">
        <v>7853</v>
      </c>
      <c r="D1810" s="29" t="s">
        <v>550</v>
      </c>
      <c r="E1810" s="29" t="s">
        <v>226</v>
      </c>
      <c r="F1810" s="29" t="s">
        <v>7854</v>
      </c>
      <c r="G1810" s="30" t="n">
        <v>45629</v>
      </c>
      <c r="H1810" s="29" t="s">
        <v>295</v>
      </c>
      <c r="I1810" s="29" t="s">
        <v>6603</v>
      </c>
      <c r="J1810" s="29" t="s">
        <v>198</v>
      </c>
      <c r="K1810" s="31" t="n">
        <v>53</v>
      </c>
      <c r="L1810" s="31" t="n">
        <v>15.9</v>
      </c>
      <c r="M1810" s="29" t="s">
        <v>179</v>
      </c>
      <c r="N1810" s="29" t="n">
        <v>45</v>
      </c>
      <c r="O1810" s="29" t="s">
        <v>7855</v>
      </c>
      <c r="P1810" s="29"/>
      <c r="Q1810" s="29" t="s">
        <v>338</v>
      </c>
      <c r="R1810" s="29" t="s">
        <v>171</v>
      </c>
      <c r="S1810" s="29" t="s">
        <v>339</v>
      </c>
      <c r="T1810" s="30" t="n">
        <v>46004</v>
      </c>
      <c r="U1810" s="29" t="n">
        <v>2026</v>
      </c>
      <c r="V1810" s="29"/>
    </row>
    <row r="1811" customFormat="false" ht="15" hidden="false" customHeight="true" outlineLevel="0" collapsed="false">
      <c r="A1811" s="26" t="s">
        <v>7856</v>
      </c>
      <c r="B1811" s="26" t="n">
        <v>1807</v>
      </c>
      <c r="C1811" s="26" t="s">
        <v>3480</v>
      </c>
      <c r="D1811" s="26" t="s">
        <v>1016</v>
      </c>
      <c r="E1811" s="26" t="s">
        <v>188</v>
      </c>
      <c r="F1811" s="26"/>
      <c r="G1811" s="27" t="n">
        <v>45629</v>
      </c>
      <c r="H1811" s="26" t="s">
        <v>177</v>
      </c>
      <c r="I1811" s="26" t="s">
        <v>3269</v>
      </c>
      <c r="J1811" s="26" t="s">
        <v>270</v>
      </c>
      <c r="K1811" s="28" t="n">
        <v>33.6</v>
      </c>
      <c r="L1811" s="28" t="n">
        <v>11.2</v>
      </c>
      <c r="M1811" s="26" t="s">
        <v>179</v>
      </c>
      <c r="N1811" s="26" t="n">
        <v>45</v>
      </c>
      <c r="O1811" s="26" t="s">
        <v>5881</v>
      </c>
      <c r="P1811" s="26" t="s">
        <v>7857</v>
      </c>
      <c r="Q1811" s="26" t="s">
        <v>330</v>
      </c>
      <c r="R1811" s="26" t="s">
        <v>171</v>
      </c>
      <c r="S1811" s="26" t="s">
        <v>331</v>
      </c>
      <c r="T1811" s="27" t="n">
        <v>46008</v>
      </c>
      <c r="U1811" s="26" t="n">
        <v>2026</v>
      </c>
      <c r="V1811" s="26"/>
    </row>
    <row r="1812" customFormat="false" ht="15" hidden="false" customHeight="true" outlineLevel="0" collapsed="false">
      <c r="A1812" s="29" t="s">
        <v>7858</v>
      </c>
      <c r="B1812" s="29" t="n">
        <v>1808</v>
      </c>
      <c r="C1812" s="29" t="s">
        <v>994</v>
      </c>
      <c r="D1812" s="29" t="s">
        <v>661</v>
      </c>
      <c r="E1812" s="29" t="s">
        <v>188</v>
      </c>
      <c r="F1812" s="29"/>
      <c r="G1812" s="30" t="n">
        <v>45630</v>
      </c>
      <c r="H1812" s="29" t="s">
        <v>177</v>
      </c>
      <c r="I1812" s="29" t="s">
        <v>296</v>
      </c>
      <c r="J1812" s="29" t="s">
        <v>322</v>
      </c>
      <c r="K1812" s="31" t="n">
        <v>45.9</v>
      </c>
      <c r="L1812" s="31" t="n">
        <v>16.4</v>
      </c>
      <c r="M1812" s="29" t="s">
        <v>249</v>
      </c>
      <c r="N1812" s="29" t="n">
        <v>24</v>
      </c>
      <c r="O1812" s="29" t="s">
        <v>7859</v>
      </c>
      <c r="P1812" s="29" t="s">
        <v>7860</v>
      </c>
      <c r="Q1812" s="29" t="s">
        <v>252</v>
      </c>
      <c r="R1812" s="29" t="s">
        <v>171</v>
      </c>
      <c r="S1812" s="29" t="s">
        <v>253</v>
      </c>
      <c r="T1812" s="30" t="n">
        <v>46005</v>
      </c>
      <c r="U1812" s="29" t="n">
        <v>2026</v>
      </c>
      <c r="V1812" s="29"/>
    </row>
    <row r="1813" customFormat="false" ht="15" hidden="false" customHeight="true" outlineLevel="0" collapsed="false">
      <c r="A1813" s="26" t="s">
        <v>7861</v>
      </c>
      <c r="B1813" s="26" t="n">
        <v>1809</v>
      </c>
      <c r="C1813" s="26" t="s">
        <v>877</v>
      </c>
      <c r="D1813" s="26" t="s">
        <v>569</v>
      </c>
      <c r="E1813" s="26" t="s">
        <v>267</v>
      </c>
      <c r="F1813" s="26" t="s">
        <v>7862</v>
      </c>
      <c r="G1813" s="27" t="n">
        <v>45631</v>
      </c>
      <c r="H1813" s="26" t="s">
        <v>177</v>
      </c>
      <c r="I1813" s="26" t="s">
        <v>3401</v>
      </c>
      <c r="J1813" s="26" t="s">
        <v>208</v>
      </c>
      <c r="K1813" s="28" t="n">
        <v>54.3</v>
      </c>
      <c r="L1813" s="28" t="n">
        <v>19.2</v>
      </c>
      <c r="M1813" s="26" t="s">
        <v>314</v>
      </c>
      <c r="N1813" s="26" t="n">
        <v>45</v>
      </c>
      <c r="O1813" s="26" t="s">
        <v>7863</v>
      </c>
      <c r="P1813" s="26" t="s">
        <v>7864</v>
      </c>
      <c r="Q1813" s="26" t="s">
        <v>252</v>
      </c>
      <c r="R1813" s="26" t="s">
        <v>171</v>
      </c>
      <c r="S1813" s="26" t="s">
        <v>253</v>
      </c>
      <c r="T1813" s="27" t="n">
        <v>45992</v>
      </c>
      <c r="U1813" s="26" t="n">
        <v>2026</v>
      </c>
      <c r="V1813" s="26"/>
    </row>
    <row r="1814" customFormat="false" ht="15" hidden="false" customHeight="true" outlineLevel="0" collapsed="false">
      <c r="A1814" s="29" t="s">
        <v>7865</v>
      </c>
      <c r="B1814" s="29" t="n">
        <v>1810</v>
      </c>
      <c r="C1814" s="29" t="s">
        <v>1218</v>
      </c>
      <c r="D1814" s="29" t="s">
        <v>256</v>
      </c>
      <c r="E1814" s="29" t="s">
        <v>245</v>
      </c>
      <c r="F1814" s="29" t="s">
        <v>7866</v>
      </c>
      <c r="G1814" s="30" t="n">
        <v>45631</v>
      </c>
      <c r="H1814" s="29" t="s">
        <v>177</v>
      </c>
      <c r="I1814" s="29" t="s">
        <v>4645</v>
      </c>
      <c r="J1814" s="29" t="s">
        <v>345</v>
      </c>
      <c r="K1814" s="31" t="n">
        <v>29.4</v>
      </c>
      <c r="L1814" s="31" t="n">
        <v>9.9</v>
      </c>
      <c r="M1814" s="29" t="s">
        <v>209</v>
      </c>
      <c r="N1814" s="29" t="n">
        <v>36</v>
      </c>
      <c r="O1814" s="29" t="s">
        <v>7867</v>
      </c>
      <c r="P1814" s="29" t="s">
        <v>7868</v>
      </c>
      <c r="Q1814" s="29" t="s">
        <v>338</v>
      </c>
      <c r="R1814" s="29" t="s">
        <v>171</v>
      </c>
      <c r="S1814" s="29" t="s">
        <v>339</v>
      </c>
      <c r="T1814" s="30" t="n">
        <v>46009</v>
      </c>
      <c r="U1814" s="29" t="n">
        <v>2026</v>
      </c>
      <c r="V1814" s="29"/>
    </row>
    <row r="1815" customFormat="false" ht="15" hidden="false" customHeight="true" outlineLevel="0" collapsed="false">
      <c r="A1815" s="26" t="s">
        <v>7869</v>
      </c>
      <c r="B1815" s="26" t="n">
        <v>1811</v>
      </c>
      <c r="C1815" s="26" t="s">
        <v>236</v>
      </c>
      <c r="D1815" s="26" t="s">
        <v>1251</v>
      </c>
      <c r="E1815" s="26" t="s">
        <v>188</v>
      </c>
      <c r="F1815" s="26"/>
      <c r="G1815" s="27" t="n">
        <v>45631</v>
      </c>
      <c r="H1815" s="26" t="s">
        <v>295</v>
      </c>
      <c r="I1815" s="26" t="s">
        <v>7870</v>
      </c>
      <c r="J1815" s="26" t="s">
        <v>345</v>
      </c>
      <c r="K1815" s="28" t="n">
        <v>38.5</v>
      </c>
      <c r="L1815" s="28" t="n">
        <v>11.6</v>
      </c>
      <c r="M1815" s="26" t="s">
        <v>209</v>
      </c>
      <c r="N1815" s="26" t="n">
        <v>45</v>
      </c>
      <c r="O1815" s="26" t="s">
        <v>7871</v>
      </c>
      <c r="P1815" s="26" t="s">
        <v>7872</v>
      </c>
      <c r="Q1815" s="26" t="s">
        <v>182</v>
      </c>
      <c r="R1815" s="26" t="s">
        <v>183</v>
      </c>
      <c r="S1815" s="26" t="s">
        <v>184</v>
      </c>
      <c r="T1815" s="27" t="n">
        <v>46004</v>
      </c>
      <c r="U1815" s="26" t="n">
        <v>2026</v>
      </c>
      <c r="V1815" s="26"/>
    </row>
    <row r="1816" customFormat="false" ht="15" hidden="false" customHeight="true" outlineLevel="0" collapsed="false">
      <c r="A1816" s="29" t="s">
        <v>7873</v>
      </c>
      <c r="B1816" s="29" t="n">
        <v>1812</v>
      </c>
      <c r="C1816" s="29" t="s">
        <v>7874</v>
      </c>
      <c r="D1816" s="29" t="s">
        <v>2119</v>
      </c>
      <c r="E1816" s="29" t="s">
        <v>311</v>
      </c>
      <c r="F1816" s="29" t="s">
        <v>7875</v>
      </c>
      <c r="G1816" s="30" t="n">
        <v>45632</v>
      </c>
      <c r="H1816" s="29" t="s">
        <v>177</v>
      </c>
      <c r="I1816" s="29" t="s">
        <v>4605</v>
      </c>
      <c r="J1816" s="29" t="s">
        <v>270</v>
      </c>
      <c r="K1816" s="31" t="n">
        <v>27.4</v>
      </c>
      <c r="L1816" s="31" t="n">
        <v>9.3</v>
      </c>
      <c r="M1816" s="29" t="s">
        <v>199</v>
      </c>
      <c r="N1816" s="29" t="n">
        <v>36</v>
      </c>
      <c r="O1816" s="29" t="s">
        <v>7876</v>
      </c>
      <c r="P1816" s="29" t="s">
        <v>7877</v>
      </c>
      <c r="Q1816" s="29" t="s">
        <v>338</v>
      </c>
      <c r="R1816" s="29" t="s">
        <v>171</v>
      </c>
      <c r="S1816" s="29" t="s">
        <v>339</v>
      </c>
      <c r="T1816" s="30" t="n">
        <v>46013</v>
      </c>
      <c r="U1816" s="29" t="n">
        <v>2026</v>
      </c>
      <c r="V1816" s="29"/>
    </row>
    <row r="1817" customFormat="false" ht="15" hidden="false" customHeight="true" outlineLevel="0" collapsed="false">
      <c r="A1817" s="26" t="s">
        <v>7878</v>
      </c>
      <c r="B1817" s="26" t="n">
        <v>1813</v>
      </c>
      <c r="C1817" s="26" t="s">
        <v>7783</v>
      </c>
      <c r="D1817" s="26" t="s">
        <v>3169</v>
      </c>
      <c r="E1817" s="26" t="s">
        <v>188</v>
      </c>
      <c r="F1817" s="26"/>
      <c r="G1817" s="27" t="n">
        <v>45632</v>
      </c>
      <c r="H1817" s="26" t="s">
        <v>177</v>
      </c>
      <c r="I1817" s="26" t="s">
        <v>492</v>
      </c>
      <c r="J1817" s="26" t="s">
        <v>383</v>
      </c>
      <c r="K1817" s="28" t="n">
        <v>56.4</v>
      </c>
      <c r="L1817" s="28" t="n">
        <v>18.3</v>
      </c>
      <c r="M1817" s="26" t="s">
        <v>209</v>
      </c>
      <c r="N1817" s="26" t="n">
        <v>32</v>
      </c>
      <c r="O1817" s="26" t="s">
        <v>7879</v>
      </c>
      <c r="P1817" s="26" t="s">
        <v>7880</v>
      </c>
      <c r="Q1817" s="26" t="s">
        <v>221</v>
      </c>
      <c r="R1817" s="26" t="s">
        <v>183</v>
      </c>
      <c r="S1817" s="26" t="s">
        <v>222</v>
      </c>
      <c r="T1817" s="27" t="n">
        <v>46013</v>
      </c>
      <c r="U1817" s="26" t="n">
        <v>2026</v>
      </c>
      <c r="V1817" s="26"/>
    </row>
    <row r="1818" customFormat="false" ht="15" hidden="false" customHeight="true" outlineLevel="0" collapsed="false">
      <c r="A1818" s="29" t="s">
        <v>7881</v>
      </c>
      <c r="B1818" s="29" t="n">
        <v>1814</v>
      </c>
      <c r="C1818" s="29" t="s">
        <v>215</v>
      </c>
      <c r="D1818" s="29" t="s">
        <v>394</v>
      </c>
      <c r="E1818" s="29" t="s">
        <v>311</v>
      </c>
      <c r="F1818" s="29" t="s">
        <v>1430</v>
      </c>
      <c r="G1818" s="30" t="n">
        <v>45633</v>
      </c>
      <c r="H1818" s="29" t="s">
        <v>177</v>
      </c>
      <c r="I1818" s="29" t="s">
        <v>1001</v>
      </c>
      <c r="J1818" s="29" t="s">
        <v>345</v>
      </c>
      <c r="K1818" s="31" t="n">
        <v>27.9</v>
      </c>
      <c r="L1818" s="31" t="n">
        <v>9.3</v>
      </c>
      <c r="M1818" s="29" t="s">
        <v>276</v>
      </c>
      <c r="N1818" s="29" t="n">
        <v>40</v>
      </c>
      <c r="O1818" s="29" t="s">
        <v>7882</v>
      </c>
      <c r="P1818" s="29" t="s">
        <v>7883</v>
      </c>
      <c r="Q1818" s="29" t="s">
        <v>454</v>
      </c>
      <c r="R1818" s="29" t="s">
        <v>171</v>
      </c>
      <c r="S1818" s="29" t="s">
        <v>455</v>
      </c>
      <c r="T1818" s="30" t="n">
        <v>46014</v>
      </c>
      <c r="U1818" s="29" t="n">
        <v>2026</v>
      </c>
      <c r="V1818" s="29"/>
    </row>
    <row r="1819" customFormat="false" ht="15" hidden="false" customHeight="true" outlineLevel="0" collapsed="false">
      <c r="A1819" s="26" t="s">
        <v>7884</v>
      </c>
      <c r="B1819" s="26" t="n">
        <v>1815</v>
      </c>
      <c r="C1819" s="26" t="s">
        <v>2916</v>
      </c>
      <c r="D1819" s="26" t="s">
        <v>244</v>
      </c>
      <c r="E1819" s="26" t="s">
        <v>188</v>
      </c>
      <c r="F1819" s="26"/>
      <c r="G1819" s="27" t="n">
        <v>45633</v>
      </c>
      <c r="H1819" s="26" t="s">
        <v>177</v>
      </c>
      <c r="I1819" s="26" t="s">
        <v>2414</v>
      </c>
      <c r="J1819" s="26" t="s">
        <v>198</v>
      </c>
      <c r="K1819" s="28" t="n">
        <v>34.1</v>
      </c>
      <c r="L1819" s="28" t="n">
        <v>9.6</v>
      </c>
      <c r="M1819" s="26" t="s">
        <v>209</v>
      </c>
      <c r="N1819" s="26" t="n">
        <v>50</v>
      </c>
      <c r="O1819" s="26" t="s">
        <v>7885</v>
      </c>
      <c r="P1819" s="26" t="s">
        <v>7886</v>
      </c>
      <c r="Q1819" s="26" t="s">
        <v>299</v>
      </c>
      <c r="R1819" s="26" t="s">
        <v>171</v>
      </c>
      <c r="S1819" s="26" t="s">
        <v>300</v>
      </c>
      <c r="T1819" s="27" t="n">
        <v>45995</v>
      </c>
      <c r="U1819" s="26" t="n">
        <v>2026</v>
      </c>
      <c r="V1819" s="26"/>
    </row>
    <row r="1820" customFormat="false" ht="15" hidden="false" customHeight="true" outlineLevel="0" collapsed="false">
      <c r="A1820" s="29" t="s">
        <v>7887</v>
      </c>
      <c r="B1820" s="29" t="n">
        <v>1816</v>
      </c>
      <c r="C1820" s="29" t="s">
        <v>7580</v>
      </c>
      <c r="D1820" s="29" t="s">
        <v>2575</v>
      </c>
      <c r="E1820" s="29" t="s">
        <v>311</v>
      </c>
      <c r="F1820" s="29" t="s">
        <v>7888</v>
      </c>
      <c r="G1820" s="30" t="n">
        <v>45635</v>
      </c>
      <c r="H1820" s="29" t="s">
        <v>177</v>
      </c>
      <c r="I1820" s="29" t="s">
        <v>1483</v>
      </c>
      <c r="J1820" s="29" t="s">
        <v>208</v>
      </c>
      <c r="K1820" s="31" t="n">
        <v>48.8</v>
      </c>
      <c r="L1820" s="31" t="n">
        <v>17.5</v>
      </c>
      <c r="M1820" s="29" t="s">
        <v>179</v>
      </c>
      <c r="N1820" s="29" t="n">
        <v>50</v>
      </c>
      <c r="O1820" s="29" t="s">
        <v>7889</v>
      </c>
      <c r="P1820" s="29" t="s">
        <v>7890</v>
      </c>
      <c r="Q1820" s="29" t="s">
        <v>338</v>
      </c>
      <c r="R1820" s="29" t="s">
        <v>171</v>
      </c>
      <c r="S1820" s="29" t="s">
        <v>339</v>
      </c>
      <c r="T1820" s="30" t="n">
        <v>46006</v>
      </c>
      <c r="U1820" s="29" t="n">
        <v>2026</v>
      </c>
      <c r="V1820" s="29"/>
    </row>
    <row r="1821" customFormat="false" ht="15" hidden="false" customHeight="true" outlineLevel="0" collapsed="false">
      <c r="A1821" s="26" t="s">
        <v>7891</v>
      </c>
      <c r="B1821" s="26" t="n">
        <v>1817</v>
      </c>
      <c r="C1821" s="26" t="s">
        <v>4312</v>
      </c>
      <c r="D1821" s="26" t="s">
        <v>483</v>
      </c>
      <c r="E1821" s="26" t="s">
        <v>206</v>
      </c>
      <c r="F1821" s="26"/>
      <c r="G1821" s="27" t="n">
        <v>45636</v>
      </c>
      <c r="H1821" s="26" t="s">
        <v>177</v>
      </c>
      <c r="I1821" s="26" t="s">
        <v>3414</v>
      </c>
      <c r="J1821" s="26" t="s">
        <v>345</v>
      </c>
      <c r="K1821" s="28" t="n">
        <v>22.9</v>
      </c>
      <c r="L1821" s="28" t="n">
        <v>7.1</v>
      </c>
      <c r="M1821" s="26" t="s">
        <v>209</v>
      </c>
      <c r="N1821" s="26" t="n">
        <v>24</v>
      </c>
      <c r="O1821" s="26" t="s">
        <v>7892</v>
      </c>
      <c r="P1821" s="26" t="s">
        <v>7893</v>
      </c>
      <c r="Q1821" s="26" t="s">
        <v>338</v>
      </c>
      <c r="R1821" s="26" t="s">
        <v>171</v>
      </c>
      <c r="S1821" s="26" t="s">
        <v>339</v>
      </c>
      <c r="T1821" s="27" t="n">
        <v>46016</v>
      </c>
      <c r="U1821" s="26" t="n">
        <v>2026</v>
      </c>
      <c r="V1821" s="26"/>
    </row>
    <row r="1822" customFormat="false" ht="15" hidden="false" customHeight="true" outlineLevel="0" collapsed="false">
      <c r="A1822" s="29" t="s">
        <v>7894</v>
      </c>
      <c r="B1822" s="29" t="n">
        <v>1818</v>
      </c>
      <c r="C1822" s="29" t="s">
        <v>1251</v>
      </c>
      <c r="D1822" s="29" t="s">
        <v>1518</v>
      </c>
      <c r="E1822" s="29" t="s">
        <v>188</v>
      </c>
      <c r="F1822" s="29"/>
      <c r="G1822" s="30" t="n">
        <v>45636</v>
      </c>
      <c r="H1822" s="29" t="s">
        <v>177</v>
      </c>
      <c r="I1822" s="29" t="s">
        <v>521</v>
      </c>
      <c r="J1822" s="29" t="s">
        <v>166</v>
      </c>
      <c r="K1822" s="31" t="n">
        <v>39.3</v>
      </c>
      <c r="L1822" s="31" t="n">
        <v>11.2</v>
      </c>
      <c r="M1822" s="29" t="s">
        <v>167</v>
      </c>
      <c r="N1822" s="29" t="n">
        <v>28</v>
      </c>
      <c r="O1822" s="29" t="s">
        <v>7895</v>
      </c>
      <c r="P1822" s="29" t="s">
        <v>7896</v>
      </c>
      <c r="Q1822" s="29" t="s">
        <v>232</v>
      </c>
      <c r="R1822" s="29" t="s">
        <v>183</v>
      </c>
      <c r="S1822" s="29" t="s">
        <v>233</v>
      </c>
      <c r="T1822" s="30" t="n">
        <v>46008</v>
      </c>
      <c r="U1822" s="29" t="n">
        <v>2026</v>
      </c>
      <c r="V1822" s="29"/>
    </row>
    <row r="1823" customFormat="false" ht="15" hidden="false" customHeight="true" outlineLevel="0" collapsed="false">
      <c r="A1823" s="26" t="s">
        <v>7897</v>
      </c>
      <c r="B1823" s="26" t="n">
        <v>1819</v>
      </c>
      <c r="C1823" s="26" t="s">
        <v>286</v>
      </c>
      <c r="D1823" s="26" t="s">
        <v>6870</v>
      </c>
      <c r="E1823" s="26" t="s">
        <v>267</v>
      </c>
      <c r="F1823" s="26" t="s">
        <v>7898</v>
      </c>
      <c r="G1823" s="27" t="n">
        <v>45636</v>
      </c>
      <c r="H1823" s="26" t="s">
        <v>177</v>
      </c>
      <c r="I1823" s="26" t="s">
        <v>892</v>
      </c>
      <c r="J1823" s="26" t="s">
        <v>218</v>
      </c>
      <c r="K1823" s="28" t="n">
        <v>18.7</v>
      </c>
      <c r="L1823" s="28" t="n">
        <v>5.7</v>
      </c>
      <c r="M1823" s="26" t="s">
        <v>209</v>
      </c>
      <c r="N1823" s="26" t="n">
        <v>24</v>
      </c>
      <c r="O1823" s="26" t="s">
        <v>7899</v>
      </c>
      <c r="P1823" s="26" t="s">
        <v>7900</v>
      </c>
      <c r="Q1823" s="26" t="s">
        <v>461</v>
      </c>
      <c r="R1823" s="26" t="s">
        <v>183</v>
      </c>
      <c r="S1823" s="26" t="s">
        <v>462</v>
      </c>
      <c r="T1823" s="27" t="n">
        <v>46011</v>
      </c>
      <c r="U1823" s="26" t="n">
        <v>2026</v>
      </c>
      <c r="V1823" s="26"/>
    </row>
    <row r="1824" customFormat="false" ht="15" hidden="false" customHeight="true" outlineLevel="0" collapsed="false">
      <c r="A1824" s="29" t="s">
        <v>7901</v>
      </c>
      <c r="B1824" s="29" t="n">
        <v>1820</v>
      </c>
      <c r="C1824" s="29" t="s">
        <v>939</v>
      </c>
      <c r="D1824" s="29" t="s">
        <v>1022</v>
      </c>
      <c r="E1824" s="29" t="s">
        <v>188</v>
      </c>
      <c r="F1824" s="29"/>
      <c r="G1824" s="30" t="n">
        <v>45637</v>
      </c>
      <c r="H1824" s="29" t="s">
        <v>1033</v>
      </c>
      <c r="I1824" s="29" t="s">
        <v>4029</v>
      </c>
      <c r="J1824" s="29" t="s">
        <v>166</v>
      </c>
      <c r="K1824" s="31" t="n">
        <v>21.9</v>
      </c>
      <c r="L1824" s="31" t="n">
        <v>7.7</v>
      </c>
      <c r="M1824" s="29" t="s">
        <v>276</v>
      </c>
      <c r="N1824" s="29" t="n">
        <v>28</v>
      </c>
      <c r="O1824" s="29" t="s">
        <v>7902</v>
      </c>
      <c r="P1824" s="29" t="s">
        <v>7903</v>
      </c>
      <c r="Q1824" s="29" t="s">
        <v>461</v>
      </c>
      <c r="R1824" s="29" t="s">
        <v>183</v>
      </c>
      <c r="S1824" s="29" t="s">
        <v>462</v>
      </c>
      <c r="T1824" s="30" t="n">
        <v>46013</v>
      </c>
      <c r="U1824" s="29" t="n">
        <v>2026</v>
      </c>
      <c r="V1824" s="29"/>
    </row>
    <row r="1825" customFormat="false" ht="15" hidden="false" customHeight="true" outlineLevel="0" collapsed="false">
      <c r="A1825" s="26" t="s">
        <v>7904</v>
      </c>
      <c r="B1825" s="26" t="n">
        <v>1821</v>
      </c>
      <c r="C1825" s="26" t="s">
        <v>543</v>
      </c>
      <c r="D1825" s="26" t="s">
        <v>2171</v>
      </c>
      <c r="E1825" s="26" t="s">
        <v>195</v>
      </c>
      <c r="F1825" s="26" t="s">
        <v>3510</v>
      </c>
      <c r="G1825" s="27" t="n">
        <v>45637</v>
      </c>
      <c r="H1825" s="26" t="s">
        <v>177</v>
      </c>
      <c r="I1825" s="26" t="s">
        <v>3087</v>
      </c>
      <c r="J1825" s="26" t="s">
        <v>218</v>
      </c>
      <c r="K1825" s="28" t="n">
        <v>43.5</v>
      </c>
      <c r="L1825" s="28" t="n">
        <v>14.1</v>
      </c>
      <c r="M1825" s="26" t="s">
        <v>167</v>
      </c>
      <c r="N1825" s="26" t="n">
        <v>28</v>
      </c>
      <c r="O1825" s="26" t="s">
        <v>7905</v>
      </c>
      <c r="P1825" s="26" t="s">
        <v>7906</v>
      </c>
      <c r="Q1825" s="26" t="s">
        <v>170</v>
      </c>
      <c r="R1825" s="26" t="s">
        <v>171</v>
      </c>
      <c r="S1825" s="26" t="s">
        <v>172</v>
      </c>
      <c r="T1825" s="27" t="n">
        <v>46000</v>
      </c>
      <c r="U1825" s="26" t="n">
        <v>2026</v>
      </c>
      <c r="V1825" s="26"/>
    </row>
    <row r="1826" customFormat="false" ht="15" hidden="false" customHeight="true" outlineLevel="0" collapsed="false">
      <c r="A1826" s="29" t="s">
        <v>7907</v>
      </c>
      <c r="B1826" s="29" t="n">
        <v>1822</v>
      </c>
      <c r="C1826" s="29" t="s">
        <v>333</v>
      </c>
      <c r="D1826" s="29" t="s">
        <v>3870</v>
      </c>
      <c r="E1826" s="29" t="s">
        <v>188</v>
      </c>
      <c r="F1826" s="29"/>
      <c r="G1826" s="30" t="n">
        <v>45638</v>
      </c>
      <c r="H1826" s="29" t="s">
        <v>177</v>
      </c>
      <c r="I1826" s="29" t="s">
        <v>1698</v>
      </c>
      <c r="J1826" s="29" t="s">
        <v>270</v>
      </c>
      <c r="K1826" s="31" t="n">
        <v>36.7</v>
      </c>
      <c r="L1826" s="31" t="n">
        <v>11.4</v>
      </c>
      <c r="M1826" s="29" t="s">
        <v>276</v>
      </c>
      <c r="N1826" s="29" t="n">
        <v>45</v>
      </c>
      <c r="O1826" s="29" t="s">
        <v>7908</v>
      </c>
      <c r="P1826" s="29" t="s">
        <v>7909</v>
      </c>
      <c r="Q1826" s="29" t="s">
        <v>202</v>
      </c>
      <c r="R1826" s="29" t="s">
        <v>171</v>
      </c>
      <c r="S1826" s="29" t="s">
        <v>203</v>
      </c>
      <c r="T1826" s="30" t="n">
        <v>46015</v>
      </c>
      <c r="U1826" s="29" t="n">
        <v>2026</v>
      </c>
      <c r="V1826" s="29"/>
    </row>
    <row r="1827" customFormat="false" ht="15" hidden="false" customHeight="true" outlineLevel="0" collapsed="false">
      <c r="A1827" s="26" t="s">
        <v>7910</v>
      </c>
      <c r="B1827" s="26" t="n">
        <v>1823</v>
      </c>
      <c r="C1827" s="26" t="s">
        <v>5646</v>
      </c>
      <c r="D1827" s="26" t="s">
        <v>281</v>
      </c>
      <c r="E1827" s="26" t="s">
        <v>188</v>
      </c>
      <c r="F1827" s="26"/>
      <c r="G1827" s="27" t="n">
        <v>45638</v>
      </c>
      <c r="H1827" s="26" t="s">
        <v>177</v>
      </c>
      <c r="I1827" s="26" t="s">
        <v>1100</v>
      </c>
      <c r="J1827" s="26" t="s">
        <v>259</v>
      </c>
      <c r="K1827" s="28" t="n">
        <v>19.3</v>
      </c>
      <c r="L1827" s="28" t="n">
        <v>6</v>
      </c>
      <c r="M1827" s="26" t="s">
        <v>900</v>
      </c>
      <c r="N1827" s="26" t="n">
        <v>50</v>
      </c>
      <c r="O1827" s="26" t="s">
        <v>7911</v>
      </c>
      <c r="P1827" s="26" t="s">
        <v>7912</v>
      </c>
      <c r="Q1827" s="26" t="s">
        <v>338</v>
      </c>
      <c r="R1827" s="26" t="s">
        <v>171</v>
      </c>
      <c r="S1827" s="26" t="s">
        <v>339</v>
      </c>
      <c r="T1827" s="27" t="n">
        <v>46012</v>
      </c>
      <c r="U1827" s="26" t="n">
        <v>2026</v>
      </c>
      <c r="V1827" s="26"/>
    </row>
    <row r="1828" customFormat="false" ht="15" hidden="false" customHeight="true" outlineLevel="0" collapsed="false">
      <c r="A1828" s="29" t="s">
        <v>7913</v>
      </c>
      <c r="B1828" s="29" t="n">
        <v>1824</v>
      </c>
      <c r="C1828" s="29" t="s">
        <v>7914</v>
      </c>
      <c r="D1828" s="29" t="s">
        <v>1623</v>
      </c>
      <c r="E1828" s="29" t="s">
        <v>206</v>
      </c>
      <c r="F1828" s="29"/>
      <c r="G1828" s="30" t="n">
        <v>45639</v>
      </c>
      <c r="H1828" s="29" t="s">
        <v>177</v>
      </c>
      <c r="I1828" s="29" t="s">
        <v>6051</v>
      </c>
      <c r="J1828" s="29" t="s">
        <v>218</v>
      </c>
      <c r="K1828" s="31" t="n">
        <v>51.6</v>
      </c>
      <c r="L1828" s="31" t="n">
        <v>15.9</v>
      </c>
      <c r="M1828" s="29" t="s">
        <v>249</v>
      </c>
      <c r="N1828" s="29" t="n">
        <v>32</v>
      </c>
      <c r="O1828" s="29" t="s">
        <v>7915</v>
      </c>
      <c r="P1828" s="29" t="s">
        <v>7916</v>
      </c>
      <c r="Q1828" s="29" t="s">
        <v>232</v>
      </c>
      <c r="R1828" s="29" t="s">
        <v>183</v>
      </c>
      <c r="S1828" s="29" t="s">
        <v>233</v>
      </c>
      <c r="T1828" s="30" t="n">
        <v>46018</v>
      </c>
      <c r="U1828" s="29" t="n">
        <v>2026</v>
      </c>
      <c r="V1828" s="29"/>
    </row>
    <row r="1829" customFormat="false" ht="15" hidden="false" customHeight="true" outlineLevel="0" collapsed="false">
      <c r="A1829" s="26" t="s">
        <v>7917</v>
      </c>
      <c r="B1829" s="26" t="n">
        <v>1825</v>
      </c>
      <c r="C1829" s="26" t="s">
        <v>6995</v>
      </c>
      <c r="D1829" s="26" t="s">
        <v>897</v>
      </c>
      <c r="E1829" s="26" t="s">
        <v>188</v>
      </c>
      <c r="F1829" s="26"/>
      <c r="G1829" s="27" t="n">
        <v>45640</v>
      </c>
      <c r="H1829" s="26" t="s">
        <v>177</v>
      </c>
      <c r="I1829" s="26" t="s">
        <v>7918</v>
      </c>
      <c r="J1829" s="26" t="s">
        <v>383</v>
      </c>
      <c r="K1829" s="28" t="n">
        <v>58.6</v>
      </c>
      <c r="L1829" s="28" t="n">
        <v>20.2</v>
      </c>
      <c r="M1829" s="26" t="s">
        <v>209</v>
      </c>
      <c r="N1829" s="26" t="n">
        <v>36</v>
      </c>
      <c r="O1829" s="26" t="s">
        <v>7919</v>
      </c>
      <c r="P1829" s="26" t="s">
        <v>7920</v>
      </c>
      <c r="Q1829" s="26" t="s">
        <v>202</v>
      </c>
      <c r="R1829" s="26" t="s">
        <v>171</v>
      </c>
      <c r="S1829" s="26" t="s">
        <v>203</v>
      </c>
      <c r="T1829" s="27" t="n">
        <v>45993</v>
      </c>
      <c r="U1829" s="26" t="n">
        <v>2026</v>
      </c>
      <c r="V1829" s="26"/>
    </row>
    <row r="1830" customFormat="false" ht="15" hidden="false" customHeight="true" outlineLevel="0" collapsed="false">
      <c r="A1830" s="29" t="s">
        <v>7921</v>
      </c>
      <c r="B1830" s="29" t="n">
        <v>1826</v>
      </c>
      <c r="C1830" s="29" t="s">
        <v>1088</v>
      </c>
      <c r="D1830" s="29" t="s">
        <v>342</v>
      </c>
      <c r="E1830" s="29" t="s">
        <v>162</v>
      </c>
      <c r="F1830" s="29" t="s">
        <v>1532</v>
      </c>
      <c r="G1830" s="30" t="n">
        <v>45641</v>
      </c>
      <c r="H1830" s="29" t="s">
        <v>177</v>
      </c>
      <c r="I1830" s="29" t="s">
        <v>571</v>
      </c>
      <c r="J1830" s="29" t="s">
        <v>259</v>
      </c>
      <c r="K1830" s="31" t="n">
        <v>34.5</v>
      </c>
      <c r="L1830" s="31" t="n">
        <v>11.2</v>
      </c>
      <c r="M1830" s="29" t="s">
        <v>209</v>
      </c>
      <c r="N1830" s="29" t="n">
        <v>40</v>
      </c>
      <c r="O1830" s="29" t="s">
        <v>7922</v>
      </c>
      <c r="P1830" s="29" t="s">
        <v>7923</v>
      </c>
      <c r="Q1830" s="29" t="s">
        <v>221</v>
      </c>
      <c r="R1830" s="29" t="s">
        <v>183</v>
      </c>
      <c r="S1830" s="29" t="s">
        <v>222</v>
      </c>
      <c r="T1830" s="30" t="n">
        <v>46000</v>
      </c>
      <c r="U1830" s="29" t="n">
        <v>2026</v>
      </c>
      <c r="V1830" s="29"/>
    </row>
    <row r="1831" customFormat="false" ht="15" hidden="false" customHeight="true" outlineLevel="0" collapsed="false">
      <c r="A1831" s="26" t="s">
        <v>7924</v>
      </c>
      <c r="B1831" s="26" t="n">
        <v>1827</v>
      </c>
      <c r="C1831" s="26" t="s">
        <v>1088</v>
      </c>
      <c r="D1831" s="26" t="s">
        <v>550</v>
      </c>
      <c r="E1831" s="26" t="s">
        <v>162</v>
      </c>
      <c r="F1831" s="26" t="s">
        <v>1792</v>
      </c>
      <c r="G1831" s="27" t="n">
        <v>45641</v>
      </c>
      <c r="H1831" s="26" t="s">
        <v>177</v>
      </c>
      <c r="I1831" s="26" t="s">
        <v>3925</v>
      </c>
      <c r="J1831" s="26" t="s">
        <v>208</v>
      </c>
      <c r="K1831" s="28" t="n">
        <v>36.2</v>
      </c>
      <c r="L1831" s="28" t="n">
        <v>12.8</v>
      </c>
      <c r="M1831" s="26" t="s">
        <v>209</v>
      </c>
      <c r="N1831" s="26" t="n">
        <v>36</v>
      </c>
      <c r="O1831" s="26" t="s">
        <v>7925</v>
      </c>
      <c r="P1831" s="26" t="s">
        <v>7926</v>
      </c>
      <c r="Q1831" s="26" t="s">
        <v>212</v>
      </c>
      <c r="R1831" s="26" t="s">
        <v>171</v>
      </c>
      <c r="S1831" s="26" t="s">
        <v>213</v>
      </c>
      <c r="T1831" s="27" t="n">
        <v>46001</v>
      </c>
      <c r="U1831" s="26" t="n">
        <v>2026</v>
      </c>
      <c r="V1831" s="26"/>
    </row>
    <row r="1832" customFormat="false" ht="15" hidden="false" customHeight="true" outlineLevel="0" collapsed="false">
      <c r="A1832" s="29" t="s">
        <v>7927</v>
      </c>
      <c r="B1832" s="29" t="n">
        <v>1828</v>
      </c>
      <c r="C1832" s="29" t="s">
        <v>3742</v>
      </c>
      <c r="D1832" s="29" t="s">
        <v>2165</v>
      </c>
      <c r="E1832" s="29" t="s">
        <v>267</v>
      </c>
      <c r="F1832" s="29" t="s">
        <v>6792</v>
      </c>
      <c r="G1832" s="30" t="n">
        <v>45641</v>
      </c>
      <c r="H1832" s="29" t="s">
        <v>177</v>
      </c>
      <c r="I1832" s="29" t="s">
        <v>1368</v>
      </c>
      <c r="J1832" s="29" t="s">
        <v>208</v>
      </c>
      <c r="K1832" s="31" t="n">
        <v>59.7</v>
      </c>
      <c r="L1832" s="31" t="n">
        <v>21</v>
      </c>
      <c r="M1832" s="29" t="s">
        <v>314</v>
      </c>
      <c r="N1832" s="29" t="n">
        <v>28</v>
      </c>
      <c r="O1832" s="29" t="s">
        <v>7928</v>
      </c>
      <c r="P1832" s="29" t="s">
        <v>7929</v>
      </c>
      <c r="Q1832" s="29" t="s">
        <v>330</v>
      </c>
      <c r="R1832" s="29" t="s">
        <v>171</v>
      </c>
      <c r="S1832" s="29" t="s">
        <v>331</v>
      </c>
      <c r="T1832" s="30" t="n">
        <v>46011</v>
      </c>
      <c r="U1832" s="29" t="n">
        <v>2026</v>
      </c>
      <c r="V1832" s="29"/>
    </row>
    <row r="1833" customFormat="false" ht="15" hidden="false" customHeight="true" outlineLevel="0" collapsed="false">
      <c r="A1833" s="26" t="s">
        <v>7930</v>
      </c>
      <c r="B1833" s="26" t="n">
        <v>1829</v>
      </c>
      <c r="C1833" s="26" t="s">
        <v>592</v>
      </c>
      <c r="D1833" s="26" t="s">
        <v>2360</v>
      </c>
      <c r="E1833" s="26" t="s">
        <v>188</v>
      </c>
      <c r="F1833" s="26"/>
      <c r="G1833" s="27" t="n">
        <v>45641</v>
      </c>
      <c r="H1833" s="26" t="s">
        <v>295</v>
      </c>
      <c r="I1833" s="26" t="s">
        <v>7338</v>
      </c>
      <c r="J1833" s="26" t="s">
        <v>208</v>
      </c>
      <c r="K1833" s="28" t="n">
        <v>18.6</v>
      </c>
      <c r="L1833" s="28" t="n">
        <v>5.3</v>
      </c>
      <c r="M1833" s="26" t="s">
        <v>199</v>
      </c>
      <c r="N1833" s="26" t="n">
        <v>45</v>
      </c>
      <c r="O1833" s="26" t="s">
        <v>7931</v>
      </c>
      <c r="P1833" s="26" t="s">
        <v>7932</v>
      </c>
      <c r="Q1833" s="26" t="s">
        <v>330</v>
      </c>
      <c r="R1833" s="26" t="s">
        <v>171</v>
      </c>
      <c r="S1833" s="26" t="s">
        <v>331</v>
      </c>
      <c r="T1833" s="27" t="n">
        <v>46017</v>
      </c>
      <c r="U1833" s="26" t="n">
        <v>2026</v>
      </c>
      <c r="V1833" s="26"/>
    </row>
    <row r="1834" customFormat="false" ht="15" hidden="false" customHeight="true" outlineLevel="0" collapsed="false">
      <c r="A1834" s="29" t="s">
        <v>7933</v>
      </c>
      <c r="B1834" s="29" t="n">
        <v>1830</v>
      </c>
      <c r="C1834" s="29" t="s">
        <v>7474</v>
      </c>
      <c r="D1834" s="29" t="s">
        <v>3203</v>
      </c>
      <c r="E1834" s="29" t="s">
        <v>188</v>
      </c>
      <c r="F1834" s="29"/>
      <c r="G1834" s="30" t="n">
        <v>45641</v>
      </c>
      <c r="H1834" s="29" t="s">
        <v>177</v>
      </c>
      <c r="I1834" s="29" t="s">
        <v>2669</v>
      </c>
      <c r="J1834" s="29" t="s">
        <v>208</v>
      </c>
      <c r="K1834" s="31" t="n">
        <v>33.3</v>
      </c>
      <c r="L1834" s="31" t="n">
        <v>10.7</v>
      </c>
      <c r="M1834" s="29" t="s">
        <v>179</v>
      </c>
      <c r="N1834" s="29" t="n">
        <v>40</v>
      </c>
      <c r="O1834" s="29" t="s">
        <v>7934</v>
      </c>
      <c r="P1834" s="29" t="s">
        <v>7935</v>
      </c>
      <c r="Q1834" s="29" t="s">
        <v>182</v>
      </c>
      <c r="R1834" s="29" t="s">
        <v>183</v>
      </c>
      <c r="S1834" s="29" t="s">
        <v>184</v>
      </c>
      <c r="T1834" s="30" t="n">
        <v>45992</v>
      </c>
      <c r="U1834" s="29" t="n">
        <v>2026</v>
      </c>
      <c r="V1834" s="29"/>
    </row>
    <row r="1835" customFormat="false" ht="15" hidden="false" customHeight="true" outlineLevel="0" collapsed="false">
      <c r="A1835" s="26" t="s">
        <v>7936</v>
      </c>
      <c r="B1835" s="26" t="n">
        <v>1831</v>
      </c>
      <c r="C1835" s="26" t="s">
        <v>983</v>
      </c>
      <c r="D1835" s="26" t="s">
        <v>2171</v>
      </c>
      <c r="E1835" s="26" t="s">
        <v>206</v>
      </c>
      <c r="F1835" s="26"/>
      <c r="G1835" s="27" t="n">
        <v>45641</v>
      </c>
      <c r="H1835" s="26" t="s">
        <v>177</v>
      </c>
      <c r="I1835" s="26" t="s">
        <v>726</v>
      </c>
      <c r="J1835" s="26" t="s">
        <v>270</v>
      </c>
      <c r="K1835" s="28" t="n">
        <v>40.3</v>
      </c>
      <c r="L1835" s="28" t="n">
        <v>11.7</v>
      </c>
      <c r="M1835" s="26" t="s">
        <v>209</v>
      </c>
      <c r="N1835" s="26" t="n">
        <v>24</v>
      </c>
      <c r="O1835" s="26" t="s">
        <v>7937</v>
      </c>
      <c r="P1835" s="26" t="s">
        <v>7938</v>
      </c>
      <c r="Q1835" s="26" t="s">
        <v>330</v>
      </c>
      <c r="R1835" s="26" t="s">
        <v>171</v>
      </c>
      <c r="S1835" s="26" t="s">
        <v>331</v>
      </c>
      <c r="T1835" s="27" t="n">
        <v>46018</v>
      </c>
      <c r="U1835" s="26" t="n">
        <v>2026</v>
      </c>
      <c r="V1835" s="26"/>
    </row>
    <row r="1836" customFormat="false" ht="15" hidden="false" customHeight="true" outlineLevel="0" collapsed="false">
      <c r="A1836" s="29" t="s">
        <v>7939</v>
      </c>
      <c r="B1836" s="29" t="n">
        <v>1832</v>
      </c>
      <c r="C1836" s="29" t="s">
        <v>3484</v>
      </c>
      <c r="D1836" s="29" t="s">
        <v>7940</v>
      </c>
      <c r="E1836" s="29" t="s">
        <v>162</v>
      </c>
      <c r="F1836" s="29" t="s">
        <v>7941</v>
      </c>
      <c r="G1836" s="30" t="n">
        <v>45642</v>
      </c>
      <c r="H1836" s="29" t="s">
        <v>177</v>
      </c>
      <c r="I1836" s="29" t="s">
        <v>3722</v>
      </c>
      <c r="J1836" s="29" t="s">
        <v>345</v>
      </c>
      <c r="K1836" s="31" t="n">
        <v>35</v>
      </c>
      <c r="L1836" s="31" t="n">
        <v>10</v>
      </c>
      <c r="M1836" s="29" t="s">
        <v>167</v>
      </c>
      <c r="N1836" s="29" t="n">
        <v>40</v>
      </c>
      <c r="O1836" s="29" t="s">
        <v>7942</v>
      </c>
      <c r="P1836" s="29" t="s">
        <v>7943</v>
      </c>
      <c r="Q1836" s="29" t="s">
        <v>338</v>
      </c>
      <c r="R1836" s="29" t="s">
        <v>171</v>
      </c>
      <c r="S1836" s="29" t="s">
        <v>339</v>
      </c>
      <c r="T1836" s="30" t="n">
        <v>45999</v>
      </c>
      <c r="U1836" s="29" t="n">
        <v>2026</v>
      </c>
      <c r="V1836" s="29"/>
    </row>
    <row r="1837" customFormat="false" ht="15" hidden="false" customHeight="true" outlineLevel="0" collapsed="false">
      <c r="A1837" s="26" t="s">
        <v>7944</v>
      </c>
      <c r="B1837" s="26" t="n">
        <v>1833</v>
      </c>
      <c r="C1837" s="26" t="s">
        <v>988</v>
      </c>
      <c r="D1837" s="26" t="s">
        <v>2054</v>
      </c>
      <c r="E1837" s="26" t="s">
        <v>188</v>
      </c>
      <c r="F1837" s="26"/>
      <c r="G1837" s="27" t="n">
        <v>45642</v>
      </c>
      <c r="H1837" s="26" t="s">
        <v>177</v>
      </c>
      <c r="I1837" s="26" t="s">
        <v>4958</v>
      </c>
      <c r="J1837" s="26" t="s">
        <v>229</v>
      </c>
      <c r="K1837" s="28" t="n">
        <v>45</v>
      </c>
      <c r="L1837" s="28" t="n">
        <v>14.3</v>
      </c>
      <c r="M1837" s="26" t="s">
        <v>209</v>
      </c>
      <c r="N1837" s="26" t="n">
        <v>50</v>
      </c>
      <c r="O1837" s="26" t="s">
        <v>7945</v>
      </c>
      <c r="P1837" s="26" t="s">
        <v>7946</v>
      </c>
      <c r="Q1837" s="26" t="s">
        <v>202</v>
      </c>
      <c r="R1837" s="26" t="s">
        <v>171</v>
      </c>
      <c r="S1837" s="26" t="s">
        <v>203</v>
      </c>
      <c r="T1837" s="27" t="n">
        <v>45994</v>
      </c>
      <c r="U1837" s="26" t="n">
        <v>2026</v>
      </c>
      <c r="V1837" s="26"/>
    </row>
    <row r="1838" customFormat="false" ht="15" hidden="false" customHeight="true" outlineLevel="0" collapsed="false">
      <c r="A1838" s="29" t="s">
        <v>7947</v>
      </c>
      <c r="B1838" s="29" t="n">
        <v>1834</v>
      </c>
      <c r="C1838" s="29" t="s">
        <v>7853</v>
      </c>
      <c r="D1838" s="29" t="s">
        <v>216</v>
      </c>
      <c r="E1838" s="29" t="s">
        <v>206</v>
      </c>
      <c r="F1838" s="29"/>
      <c r="G1838" s="30" t="n">
        <v>45642</v>
      </c>
      <c r="H1838" s="29" t="s">
        <v>177</v>
      </c>
      <c r="I1838" s="29" t="s">
        <v>3170</v>
      </c>
      <c r="J1838" s="29" t="s">
        <v>208</v>
      </c>
      <c r="K1838" s="31" t="n">
        <v>51.4</v>
      </c>
      <c r="L1838" s="31" t="n">
        <v>17.3</v>
      </c>
      <c r="M1838" s="29" t="s">
        <v>276</v>
      </c>
      <c r="N1838" s="29" t="n">
        <v>36</v>
      </c>
      <c r="O1838" s="29" t="s">
        <v>7948</v>
      </c>
      <c r="P1838" s="29" t="s">
        <v>7949</v>
      </c>
      <c r="Q1838" s="29" t="s">
        <v>240</v>
      </c>
      <c r="R1838" s="29" t="s">
        <v>171</v>
      </c>
      <c r="S1838" s="29" t="s">
        <v>241</v>
      </c>
      <c r="T1838" s="30" t="n">
        <v>46014</v>
      </c>
      <c r="U1838" s="29" t="n">
        <v>2026</v>
      </c>
      <c r="V1838" s="29"/>
    </row>
    <row r="1839" customFormat="false" ht="15" hidden="false" customHeight="true" outlineLevel="0" collapsed="false">
      <c r="A1839" s="26" t="s">
        <v>7950</v>
      </c>
      <c r="B1839" s="26" t="n">
        <v>1835</v>
      </c>
      <c r="C1839" s="26" t="s">
        <v>3675</v>
      </c>
      <c r="D1839" s="26" t="s">
        <v>362</v>
      </c>
      <c r="E1839" s="26" t="s">
        <v>267</v>
      </c>
      <c r="F1839" s="26" t="s">
        <v>7951</v>
      </c>
      <c r="G1839" s="27" t="n">
        <v>45643</v>
      </c>
      <c r="H1839" s="26" t="s">
        <v>177</v>
      </c>
      <c r="I1839" s="26" t="s">
        <v>714</v>
      </c>
      <c r="J1839" s="26" t="s">
        <v>259</v>
      </c>
      <c r="K1839" s="28" t="n">
        <v>36.9</v>
      </c>
      <c r="L1839" s="28" t="n">
        <v>11.6</v>
      </c>
      <c r="M1839" s="26" t="s">
        <v>179</v>
      </c>
      <c r="N1839" s="26" t="n">
        <v>45</v>
      </c>
      <c r="O1839" s="26" t="s">
        <v>7952</v>
      </c>
      <c r="P1839" s="26"/>
      <c r="Q1839" s="26" t="s">
        <v>240</v>
      </c>
      <c r="R1839" s="26" t="s">
        <v>171</v>
      </c>
      <c r="S1839" s="26" t="s">
        <v>241</v>
      </c>
      <c r="T1839" s="27" t="n">
        <v>46019</v>
      </c>
      <c r="U1839" s="26" t="n">
        <v>2026</v>
      </c>
      <c r="V1839" s="26"/>
    </row>
    <row r="1840" customFormat="false" ht="15" hidden="false" customHeight="true" outlineLevel="0" collapsed="false">
      <c r="A1840" s="29" t="s">
        <v>7953</v>
      </c>
      <c r="B1840" s="29" t="n">
        <v>1836</v>
      </c>
      <c r="C1840" s="29" t="s">
        <v>7954</v>
      </c>
      <c r="D1840" s="29" t="s">
        <v>550</v>
      </c>
      <c r="E1840" s="29" t="s">
        <v>226</v>
      </c>
      <c r="F1840" s="29" t="s">
        <v>7955</v>
      </c>
      <c r="G1840" s="30" t="n">
        <v>45644</v>
      </c>
      <c r="H1840" s="29" t="s">
        <v>295</v>
      </c>
      <c r="I1840" s="29" t="s">
        <v>3273</v>
      </c>
      <c r="J1840" s="29" t="s">
        <v>166</v>
      </c>
      <c r="K1840" s="31" t="n">
        <v>40.1</v>
      </c>
      <c r="L1840" s="31" t="n">
        <v>13.4</v>
      </c>
      <c r="M1840" s="29" t="s">
        <v>276</v>
      </c>
      <c r="N1840" s="29" t="n">
        <v>28</v>
      </c>
      <c r="O1840" s="29" t="s">
        <v>7956</v>
      </c>
      <c r="P1840" s="29" t="s">
        <v>7957</v>
      </c>
      <c r="Q1840" s="29" t="s">
        <v>202</v>
      </c>
      <c r="R1840" s="29" t="s">
        <v>171</v>
      </c>
      <c r="S1840" s="29" t="s">
        <v>203</v>
      </c>
      <c r="T1840" s="30" t="n">
        <v>46011</v>
      </c>
      <c r="U1840" s="29" t="n">
        <v>2026</v>
      </c>
      <c r="V1840" s="29"/>
    </row>
    <row r="1841" customFormat="false" ht="15" hidden="false" customHeight="true" outlineLevel="0" collapsed="false">
      <c r="A1841" s="26" t="s">
        <v>7958</v>
      </c>
      <c r="B1841" s="26" t="n">
        <v>1837</v>
      </c>
      <c r="C1841" s="26" t="s">
        <v>1126</v>
      </c>
      <c r="D1841" s="26" t="s">
        <v>957</v>
      </c>
      <c r="E1841" s="26" t="s">
        <v>245</v>
      </c>
      <c r="F1841" s="26" t="s">
        <v>7959</v>
      </c>
      <c r="G1841" s="27" t="n">
        <v>45644</v>
      </c>
      <c r="H1841" s="26" t="s">
        <v>177</v>
      </c>
      <c r="I1841" s="26" t="s">
        <v>2566</v>
      </c>
      <c r="J1841" s="26" t="s">
        <v>270</v>
      </c>
      <c r="K1841" s="28" t="n">
        <v>21.2</v>
      </c>
      <c r="L1841" s="28" t="n">
        <v>7.4</v>
      </c>
      <c r="M1841" s="26" t="s">
        <v>199</v>
      </c>
      <c r="N1841" s="26" t="n">
        <v>45</v>
      </c>
      <c r="O1841" s="26" t="s">
        <v>7960</v>
      </c>
      <c r="P1841" s="26" t="s">
        <v>7961</v>
      </c>
      <c r="Q1841" s="26" t="s">
        <v>232</v>
      </c>
      <c r="R1841" s="26" t="s">
        <v>183</v>
      </c>
      <c r="S1841" s="26" t="s">
        <v>233</v>
      </c>
      <c r="T1841" s="27" t="n">
        <v>45995</v>
      </c>
      <c r="U1841" s="26" t="n">
        <v>2026</v>
      </c>
      <c r="V1841" s="26"/>
    </row>
    <row r="1842" customFormat="false" ht="15" hidden="false" customHeight="true" outlineLevel="0" collapsed="false">
      <c r="A1842" s="29" t="s">
        <v>7962</v>
      </c>
      <c r="B1842" s="29" t="n">
        <v>1838</v>
      </c>
      <c r="C1842" s="29" t="s">
        <v>2890</v>
      </c>
      <c r="D1842" s="29" t="s">
        <v>550</v>
      </c>
      <c r="E1842" s="29" t="s">
        <v>188</v>
      </c>
      <c r="F1842" s="29"/>
      <c r="G1842" s="30" t="n">
        <v>45644</v>
      </c>
      <c r="H1842" s="29" t="s">
        <v>177</v>
      </c>
      <c r="I1842" s="29" t="s">
        <v>620</v>
      </c>
      <c r="J1842" s="29" t="s">
        <v>259</v>
      </c>
      <c r="K1842" s="31" t="n">
        <v>48.5</v>
      </c>
      <c r="L1842" s="31" t="n">
        <v>15.3</v>
      </c>
      <c r="M1842" s="29" t="s">
        <v>199</v>
      </c>
      <c r="N1842" s="29" t="n">
        <v>24</v>
      </c>
      <c r="O1842" s="29" t="s">
        <v>7963</v>
      </c>
      <c r="P1842" s="29" t="s">
        <v>7964</v>
      </c>
      <c r="Q1842" s="29" t="s">
        <v>338</v>
      </c>
      <c r="R1842" s="29" t="s">
        <v>171</v>
      </c>
      <c r="S1842" s="29" t="s">
        <v>339</v>
      </c>
      <c r="T1842" s="30" t="n">
        <v>45995</v>
      </c>
      <c r="U1842" s="29" t="n">
        <v>2026</v>
      </c>
      <c r="V1842" s="29"/>
    </row>
    <row r="1843" customFormat="false" ht="15" hidden="false" customHeight="true" outlineLevel="0" collapsed="false">
      <c r="A1843" s="26" t="s">
        <v>7965</v>
      </c>
      <c r="B1843" s="26" t="n">
        <v>1839</v>
      </c>
      <c r="C1843" s="26" t="s">
        <v>7966</v>
      </c>
      <c r="D1843" s="26" t="s">
        <v>1554</v>
      </c>
      <c r="E1843" s="26" t="s">
        <v>162</v>
      </c>
      <c r="F1843" s="26" t="s">
        <v>7967</v>
      </c>
      <c r="G1843" s="27" t="n">
        <v>45645</v>
      </c>
      <c r="H1843" s="26" t="s">
        <v>177</v>
      </c>
      <c r="I1843" s="26" t="s">
        <v>7097</v>
      </c>
      <c r="J1843" s="26" t="s">
        <v>383</v>
      </c>
      <c r="K1843" s="28" t="n">
        <v>46</v>
      </c>
      <c r="L1843" s="28" t="n">
        <v>15.8</v>
      </c>
      <c r="M1843" s="26" t="s">
        <v>199</v>
      </c>
      <c r="N1843" s="26" t="n">
        <v>45</v>
      </c>
      <c r="O1843" s="26" t="s">
        <v>7968</v>
      </c>
      <c r="P1843" s="26" t="s">
        <v>7969</v>
      </c>
      <c r="Q1843" s="26" t="s">
        <v>299</v>
      </c>
      <c r="R1843" s="26" t="s">
        <v>171</v>
      </c>
      <c r="S1843" s="26" t="s">
        <v>300</v>
      </c>
      <c r="T1843" s="27" t="n">
        <v>46014</v>
      </c>
      <c r="U1843" s="26" t="n">
        <v>2026</v>
      </c>
      <c r="V1843" s="26"/>
    </row>
    <row r="1844" customFormat="false" ht="15" hidden="false" customHeight="true" outlineLevel="0" collapsed="false">
      <c r="A1844" s="29" t="s">
        <v>7970</v>
      </c>
      <c r="B1844" s="29" t="n">
        <v>1840</v>
      </c>
      <c r="C1844" s="29" t="s">
        <v>3897</v>
      </c>
      <c r="D1844" s="29" t="s">
        <v>1038</v>
      </c>
      <c r="E1844" s="29" t="s">
        <v>188</v>
      </c>
      <c r="F1844" s="29"/>
      <c r="G1844" s="30" t="n">
        <v>45645</v>
      </c>
      <c r="H1844" s="29" t="s">
        <v>177</v>
      </c>
      <c r="I1844" s="29" t="s">
        <v>5022</v>
      </c>
      <c r="J1844" s="29" t="s">
        <v>259</v>
      </c>
      <c r="K1844" s="31" t="n">
        <v>53.9</v>
      </c>
      <c r="L1844" s="31" t="n">
        <v>15.5</v>
      </c>
      <c r="M1844" s="29" t="s">
        <v>179</v>
      </c>
      <c r="N1844" s="29" t="n">
        <v>32</v>
      </c>
      <c r="O1844" s="29" t="s">
        <v>7971</v>
      </c>
      <c r="P1844" s="29" t="s">
        <v>7972</v>
      </c>
      <c r="Q1844" s="29" t="s">
        <v>240</v>
      </c>
      <c r="R1844" s="29" t="s">
        <v>171</v>
      </c>
      <c r="S1844" s="29" t="s">
        <v>241</v>
      </c>
      <c r="T1844" s="30" t="n">
        <v>45997</v>
      </c>
      <c r="U1844" s="29" t="n">
        <v>2026</v>
      </c>
      <c r="V1844" s="29"/>
    </row>
    <row r="1845" customFormat="false" ht="15" hidden="false" customHeight="true" outlineLevel="0" collapsed="false">
      <c r="A1845" s="26" t="s">
        <v>7973</v>
      </c>
      <c r="B1845" s="26" t="n">
        <v>1841</v>
      </c>
      <c r="C1845" s="26" t="s">
        <v>1286</v>
      </c>
      <c r="D1845" s="26" t="s">
        <v>1548</v>
      </c>
      <c r="E1845" s="26" t="s">
        <v>206</v>
      </c>
      <c r="F1845" s="26"/>
      <c r="G1845" s="27" t="n">
        <v>45645</v>
      </c>
      <c r="H1845" s="26" t="s">
        <v>177</v>
      </c>
      <c r="I1845" s="26" t="s">
        <v>1029</v>
      </c>
      <c r="J1845" s="26" t="s">
        <v>322</v>
      </c>
      <c r="K1845" s="28" t="n">
        <v>43.7</v>
      </c>
      <c r="L1845" s="28" t="n">
        <v>14.9</v>
      </c>
      <c r="M1845" s="26" t="s">
        <v>179</v>
      </c>
      <c r="N1845" s="26" t="n">
        <v>32</v>
      </c>
      <c r="O1845" s="26" t="s">
        <v>7974</v>
      </c>
      <c r="P1845" s="26" t="s">
        <v>7975</v>
      </c>
      <c r="Q1845" s="26" t="s">
        <v>299</v>
      </c>
      <c r="R1845" s="26" t="s">
        <v>171</v>
      </c>
      <c r="S1845" s="26" t="s">
        <v>300</v>
      </c>
      <c r="T1845" s="27" t="n">
        <v>45994</v>
      </c>
      <c r="U1845" s="26" t="n">
        <v>2026</v>
      </c>
      <c r="V1845" s="26"/>
    </row>
    <row r="1846" customFormat="false" ht="15" hidden="false" customHeight="true" outlineLevel="0" collapsed="false">
      <c r="A1846" s="29" t="s">
        <v>7976</v>
      </c>
      <c r="B1846" s="29" t="n">
        <v>1842</v>
      </c>
      <c r="C1846" s="29" t="s">
        <v>5046</v>
      </c>
      <c r="D1846" s="29" t="s">
        <v>1731</v>
      </c>
      <c r="E1846" s="29" t="s">
        <v>188</v>
      </c>
      <c r="F1846" s="29"/>
      <c r="G1846" s="30" t="n">
        <v>45646</v>
      </c>
      <c r="H1846" s="29" t="s">
        <v>1033</v>
      </c>
      <c r="I1846" s="29" t="s">
        <v>1066</v>
      </c>
      <c r="J1846" s="29" t="s">
        <v>248</v>
      </c>
      <c r="K1846" s="31" t="n">
        <v>61.2</v>
      </c>
      <c r="L1846" s="31" t="n">
        <v>21.1</v>
      </c>
      <c r="M1846" s="29" t="s">
        <v>209</v>
      </c>
      <c r="N1846" s="29" t="n">
        <v>24</v>
      </c>
      <c r="O1846" s="29" t="s">
        <v>7977</v>
      </c>
      <c r="P1846" s="29" t="s">
        <v>7978</v>
      </c>
      <c r="Q1846" s="29" t="s">
        <v>330</v>
      </c>
      <c r="R1846" s="29" t="s">
        <v>171</v>
      </c>
      <c r="S1846" s="29" t="s">
        <v>331</v>
      </c>
      <c r="T1846" s="30" t="n">
        <v>45999</v>
      </c>
      <c r="U1846" s="29" t="n">
        <v>2026</v>
      </c>
      <c r="V1846" s="29"/>
    </row>
    <row r="1847" customFormat="false" ht="15" hidden="false" customHeight="true" outlineLevel="0" collapsed="false">
      <c r="A1847" s="26" t="s">
        <v>7979</v>
      </c>
      <c r="B1847" s="26" t="n">
        <v>1843</v>
      </c>
      <c r="C1847" s="26" t="s">
        <v>7980</v>
      </c>
      <c r="D1847" s="26" t="s">
        <v>2371</v>
      </c>
      <c r="E1847" s="26" t="s">
        <v>188</v>
      </c>
      <c r="F1847" s="26"/>
      <c r="G1847" s="27" t="n">
        <v>45647</v>
      </c>
      <c r="H1847" s="26" t="s">
        <v>177</v>
      </c>
      <c r="I1847" s="26" t="s">
        <v>3283</v>
      </c>
      <c r="J1847" s="26" t="s">
        <v>198</v>
      </c>
      <c r="K1847" s="28" t="n">
        <v>21.9</v>
      </c>
      <c r="L1847" s="28" t="n">
        <v>7.6</v>
      </c>
      <c r="M1847" s="26" t="s">
        <v>179</v>
      </c>
      <c r="N1847" s="26" t="n">
        <v>45</v>
      </c>
      <c r="O1847" s="26" t="s">
        <v>7981</v>
      </c>
      <c r="P1847" s="26" t="s">
        <v>7982</v>
      </c>
      <c r="Q1847" s="26" t="s">
        <v>212</v>
      </c>
      <c r="R1847" s="26" t="s">
        <v>171</v>
      </c>
      <c r="S1847" s="26" t="s">
        <v>213</v>
      </c>
      <c r="T1847" s="27" t="n">
        <v>46008</v>
      </c>
      <c r="U1847" s="26" t="n">
        <v>2026</v>
      </c>
      <c r="V1847" s="26"/>
    </row>
    <row r="1848" customFormat="false" ht="15" hidden="false" customHeight="true" outlineLevel="0" collapsed="false">
      <c r="A1848" s="29" t="s">
        <v>7983</v>
      </c>
      <c r="B1848" s="29" t="n">
        <v>1844</v>
      </c>
      <c r="C1848" s="29" t="s">
        <v>6849</v>
      </c>
      <c r="D1848" s="29" t="s">
        <v>582</v>
      </c>
      <c r="E1848" s="29" t="s">
        <v>311</v>
      </c>
      <c r="F1848" s="29" t="s">
        <v>7984</v>
      </c>
      <c r="G1848" s="30" t="n">
        <v>45648</v>
      </c>
      <c r="H1848" s="29" t="s">
        <v>177</v>
      </c>
      <c r="I1848" s="29" t="s">
        <v>7764</v>
      </c>
      <c r="J1848" s="29" t="s">
        <v>383</v>
      </c>
      <c r="K1848" s="31" t="n">
        <v>43.9</v>
      </c>
      <c r="L1848" s="31" t="n">
        <v>13</v>
      </c>
      <c r="M1848" s="29" t="s">
        <v>167</v>
      </c>
      <c r="N1848" s="29" t="n">
        <v>28</v>
      </c>
      <c r="O1848" s="29" t="s">
        <v>7985</v>
      </c>
      <c r="P1848" s="29" t="s">
        <v>7986</v>
      </c>
      <c r="Q1848" s="29" t="s">
        <v>182</v>
      </c>
      <c r="R1848" s="29" t="s">
        <v>183</v>
      </c>
      <c r="S1848" s="29" t="s">
        <v>184</v>
      </c>
      <c r="T1848" s="30" t="n">
        <v>46014</v>
      </c>
      <c r="U1848" s="29" t="n">
        <v>2026</v>
      </c>
      <c r="V1848" s="29"/>
    </row>
    <row r="1849" customFormat="false" ht="15" hidden="false" customHeight="true" outlineLevel="0" collapsed="false">
      <c r="A1849" s="26" t="s">
        <v>7987</v>
      </c>
      <c r="B1849" s="26" t="n">
        <v>1845</v>
      </c>
      <c r="C1849" s="26" t="s">
        <v>5667</v>
      </c>
      <c r="D1849" s="26" t="s">
        <v>2371</v>
      </c>
      <c r="E1849" s="26" t="s">
        <v>188</v>
      </c>
      <c r="F1849" s="26"/>
      <c r="G1849" s="27" t="n">
        <v>45648</v>
      </c>
      <c r="H1849" s="26" t="s">
        <v>177</v>
      </c>
      <c r="I1849" s="26" t="s">
        <v>2261</v>
      </c>
      <c r="J1849" s="26" t="s">
        <v>166</v>
      </c>
      <c r="K1849" s="28" t="n">
        <v>35.5</v>
      </c>
      <c r="L1849" s="28" t="n">
        <v>11.5</v>
      </c>
      <c r="M1849" s="26" t="s">
        <v>249</v>
      </c>
      <c r="N1849" s="26" t="n">
        <v>45</v>
      </c>
      <c r="O1849" s="26" t="s">
        <v>7988</v>
      </c>
      <c r="P1849" s="26" t="s">
        <v>7989</v>
      </c>
      <c r="Q1849" s="26" t="s">
        <v>221</v>
      </c>
      <c r="R1849" s="26" t="s">
        <v>183</v>
      </c>
      <c r="S1849" s="26" t="s">
        <v>222</v>
      </c>
      <c r="T1849" s="27" t="n">
        <v>46017</v>
      </c>
      <c r="U1849" s="26" t="n">
        <v>2026</v>
      </c>
      <c r="V1849" s="26"/>
    </row>
    <row r="1850" customFormat="false" ht="15" hidden="false" customHeight="true" outlineLevel="0" collapsed="false">
      <c r="A1850" s="29" t="s">
        <v>7990</v>
      </c>
      <c r="B1850" s="29" t="n">
        <v>1846</v>
      </c>
      <c r="C1850" s="29" t="s">
        <v>412</v>
      </c>
      <c r="D1850" s="29" t="s">
        <v>983</v>
      </c>
      <c r="E1850" s="29" t="s">
        <v>245</v>
      </c>
      <c r="F1850" s="29" t="s">
        <v>7991</v>
      </c>
      <c r="G1850" s="30" t="n">
        <v>45649</v>
      </c>
      <c r="H1850" s="29" t="s">
        <v>177</v>
      </c>
      <c r="I1850" s="29" t="s">
        <v>1879</v>
      </c>
      <c r="J1850" s="29" t="s">
        <v>166</v>
      </c>
      <c r="K1850" s="31" t="n">
        <v>56.9</v>
      </c>
      <c r="L1850" s="31" t="n">
        <v>16.8</v>
      </c>
      <c r="M1850" s="29" t="s">
        <v>209</v>
      </c>
      <c r="N1850" s="29" t="n">
        <v>45</v>
      </c>
      <c r="O1850" s="29" t="s">
        <v>7992</v>
      </c>
      <c r="P1850" s="29" t="s">
        <v>7993</v>
      </c>
      <c r="Q1850" s="29" t="s">
        <v>212</v>
      </c>
      <c r="R1850" s="29" t="s">
        <v>171</v>
      </c>
      <c r="S1850" s="29" t="s">
        <v>213</v>
      </c>
      <c r="T1850" s="30" t="n">
        <v>45996</v>
      </c>
      <c r="U1850" s="29" t="n">
        <v>2026</v>
      </c>
      <c r="V1850" s="29"/>
    </row>
    <row r="1851" customFormat="false" ht="15" hidden="false" customHeight="true" outlineLevel="0" collapsed="false">
      <c r="A1851" s="26" t="s">
        <v>7994</v>
      </c>
      <c r="B1851" s="26" t="n">
        <v>1847</v>
      </c>
      <c r="C1851" s="26" t="s">
        <v>3122</v>
      </c>
      <c r="D1851" s="26" t="s">
        <v>3720</v>
      </c>
      <c r="E1851" s="26" t="s">
        <v>206</v>
      </c>
      <c r="F1851" s="26"/>
      <c r="G1851" s="27" t="n">
        <v>45649</v>
      </c>
      <c r="H1851" s="26" t="s">
        <v>177</v>
      </c>
      <c r="I1851" s="26" t="s">
        <v>1802</v>
      </c>
      <c r="J1851" s="26" t="s">
        <v>166</v>
      </c>
      <c r="K1851" s="28" t="n">
        <v>25.7</v>
      </c>
      <c r="L1851" s="28" t="n">
        <v>8.2</v>
      </c>
      <c r="M1851" s="26" t="s">
        <v>900</v>
      </c>
      <c r="N1851" s="26" t="n">
        <v>36</v>
      </c>
      <c r="O1851" s="26" t="s">
        <v>7995</v>
      </c>
      <c r="P1851" s="26" t="s">
        <v>7996</v>
      </c>
      <c r="Q1851" s="26" t="s">
        <v>299</v>
      </c>
      <c r="R1851" s="26" t="s">
        <v>171</v>
      </c>
      <c r="S1851" s="26" t="s">
        <v>300</v>
      </c>
      <c r="T1851" s="27" t="n">
        <v>46009</v>
      </c>
      <c r="U1851" s="26" t="n">
        <v>2026</v>
      </c>
      <c r="V1851" s="26"/>
    </row>
    <row r="1852" customFormat="false" ht="15" hidden="false" customHeight="true" outlineLevel="0" collapsed="false">
      <c r="A1852" s="29" t="s">
        <v>7997</v>
      </c>
      <c r="B1852" s="29" t="n">
        <v>1848</v>
      </c>
      <c r="C1852" s="29" t="s">
        <v>2916</v>
      </c>
      <c r="D1852" s="29" t="s">
        <v>2831</v>
      </c>
      <c r="E1852" s="29" t="s">
        <v>195</v>
      </c>
      <c r="F1852" s="29" t="s">
        <v>6871</v>
      </c>
      <c r="G1852" s="30" t="n">
        <v>45649</v>
      </c>
      <c r="H1852" s="29" t="s">
        <v>177</v>
      </c>
      <c r="I1852" s="29" t="s">
        <v>3383</v>
      </c>
      <c r="J1852" s="29" t="s">
        <v>218</v>
      </c>
      <c r="K1852" s="31" t="n">
        <v>53.9</v>
      </c>
      <c r="L1852" s="31" t="n">
        <v>18.3</v>
      </c>
      <c r="M1852" s="29" t="s">
        <v>276</v>
      </c>
      <c r="N1852" s="29" t="n">
        <v>40</v>
      </c>
      <c r="O1852" s="29" t="s">
        <v>7998</v>
      </c>
      <c r="P1852" s="29" t="s">
        <v>7999</v>
      </c>
      <c r="Q1852" s="29" t="s">
        <v>232</v>
      </c>
      <c r="R1852" s="29" t="s">
        <v>183</v>
      </c>
      <c r="S1852" s="29" t="s">
        <v>233</v>
      </c>
      <c r="T1852" s="30" t="n">
        <v>46013</v>
      </c>
      <c r="U1852" s="29" t="n">
        <v>2026</v>
      </c>
      <c r="V1852" s="29"/>
    </row>
    <row r="1853" customFormat="false" ht="15" hidden="false" customHeight="true" outlineLevel="0" collapsed="false">
      <c r="A1853" s="26" t="s">
        <v>8000</v>
      </c>
      <c r="B1853" s="26" t="n">
        <v>1849</v>
      </c>
      <c r="C1853" s="26" t="s">
        <v>286</v>
      </c>
      <c r="D1853" s="26" t="s">
        <v>1846</v>
      </c>
      <c r="E1853" s="26" t="s">
        <v>188</v>
      </c>
      <c r="F1853" s="26"/>
      <c r="G1853" s="27" t="n">
        <v>45650</v>
      </c>
      <c r="H1853" s="26" t="s">
        <v>177</v>
      </c>
      <c r="I1853" s="26" t="s">
        <v>2789</v>
      </c>
      <c r="J1853" s="26" t="s">
        <v>248</v>
      </c>
      <c r="K1853" s="28" t="n">
        <v>20.9</v>
      </c>
      <c r="L1853" s="28" t="n">
        <v>6.1</v>
      </c>
      <c r="M1853" s="26" t="s">
        <v>179</v>
      </c>
      <c r="N1853" s="26" t="n">
        <v>50</v>
      </c>
      <c r="O1853" s="26" t="s">
        <v>8001</v>
      </c>
      <c r="P1853" s="26" t="s">
        <v>8002</v>
      </c>
      <c r="Q1853" s="26" t="s">
        <v>262</v>
      </c>
      <c r="R1853" s="26" t="s">
        <v>171</v>
      </c>
      <c r="S1853" s="26" t="s">
        <v>263</v>
      </c>
      <c r="T1853" s="27" t="n">
        <v>46001</v>
      </c>
      <c r="U1853" s="26" t="n">
        <v>2026</v>
      </c>
      <c r="V1853" s="26"/>
    </row>
    <row r="1854" customFormat="false" ht="15" hidden="false" customHeight="true" outlineLevel="0" collapsed="false">
      <c r="A1854" s="29" t="s">
        <v>8003</v>
      </c>
      <c r="B1854" s="29" t="n">
        <v>1850</v>
      </c>
      <c r="C1854" s="29" t="s">
        <v>8004</v>
      </c>
      <c r="D1854" s="29" t="s">
        <v>3164</v>
      </c>
      <c r="E1854" s="29" t="s">
        <v>188</v>
      </c>
      <c r="F1854" s="29"/>
      <c r="G1854" s="30" t="n">
        <v>45650</v>
      </c>
      <c r="H1854" s="29" t="s">
        <v>177</v>
      </c>
      <c r="I1854" s="29" t="s">
        <v>1704</v>
      </c>
      <c r="J1854" s="29" t="s">
        <v>166</v>
      </c>
      <c r="K1854" s="31" t="n">
        <v>48.7</v>
      </c>
      <c r="L1854" s="31" t="n">
        <v>16.9</v>
      </c>
      <c r="M1854" s="29" t="s">
        <v>249</v>
      </c>
      <c r="N1854" s="29" t="n">
        <v>45</v>
      </c>
      <c r="O1854" s="29" t="s">
        <v>8005</v>
      </c>
      <c r="P1854" s="29" t="s">
        <v>8006</v>
      </c>
      <c r="Q1854" s="29" t="s">
        <v>461</v>
      </c>
      <c r="R1854" s="29" t="s">
        <v>183</v>
      </c>
      <c r="S1854" s="29" t="s">
        <v>462</v>
      </c>
      <c r="T1854" s="30" t="n">
        <v>45997</v>
      </c>
      <c r="U1854" s="29" t="n">
        <v>2026</v>
      </c>
      <c r="V1854" s="29"/>
    </row>
    <row r="1855" customFormat="false" ht="15" hidden="false" customHeight="true" outlineLevel="0" collapsed="false">
      <c r="A1855" s="26" t="s">
        <v>8007</v>
      </c>
      <c r="B1855" s="26" t="n">
        <v>1851</v>
      </c>
      <c r="C1855" s="26" t="s">
        <v>1587</v>
      </c>
      <c r="D1855" s="26" t="s">
        <v>1518</v>
      </c>
      <c r="E1855" s="26" t="s">
        <v>188</v>
      </c>
      <c r="F1855" s="26"/>
      <c r="G1855" s="27" t="n">
        <v>45651</v>
      </c>
      <c r="H1855" s="26" t="s">
        <v>177</v>
      </c>
      <c r="I1855" s="26" t="s">
        <v>1787</v>
      </c>
      <c r="J1855" s="26" t="s">
        <v>198</v>
      </c>
      <c r="K1855" s="28" t="n">
        <v>44.3</v>
      </c>
      <c r="L1855" s="28" t="n">
        <v>13</v>
      </c>
      <c r="M1855" s="26" t="s">
        <v>179</v>
      </c>
      <c r="N1855" s="26" t="n">
        <v>50</v>
      </c>
      <c r="O1855" s="26" t="s">
        <v>8008</v>
      </c>
      <c r="P1855" s="26" t="s">
        <v>8009</v>
      </c>
      <c r="Q1855" s="26" t="s">
        <v>338</v>
      </c>
      <c r="R1855" s="26" t="s">
        <v>171</v>
      </c>
      <c r="S1855" s="26" t="s">
        <v>339</v>
      </c>
      <c r="T1855" s="27" t="n">
        <v>46010</v>
      </c>
      <c r="U1855" s="26" t="n">
        <v>2026</v>
      </c>
      <c r="V1855" s="26"/>
    </row>
    <row r="1856" customFormat="false" ht="15" hidden="false" customHeight="true" outlineLevel="0" collapsed="false">
      <c r="A1856" s="29" t="s">
        <v>8010</v>
      </c>
      <c r="B1856" s="29" t="n">
        <v>1852</v>
      </c>
      <c r="C1856" s="29" t="s">
        <v>5918</v>
      </c>
      <c r="D1856" s="29" t="s">
        <v>1481</v>
      </c>
      <c r="E1856" s="29" t="s">
        <v>267</v>
      </c>
      <c r="F1856" s="29" t="s">
        <v>8011</v>
      </c>
      <c r="G1856" s="30" t="n">
        <v>45651</v>
      </c>
      <c r="H1856" s="29" t="s">
        <v>1033</v>
      </c>
      <c r="I1856" s="29" t="s">
        <v>4125</v>
      </c>
      <c r="J1856" s="29" t="s">
        <v>383</v>
      </c>
      <c r="K1856" s="31" t="n">
        <v>58.5</v>
      </c>
      <c r="L1856" s="31" t="n">
        <v>16.5</v>
      </c>
      <c r="M1856" s="29" t="s">
        <v>199</v>
      </c>
      <c r="N1856" s="29" t="n">
        <v>40</v>
      </c>
      <c r="O1856" s="29" t="s">
        <v>8012</v>
      </c>
      <c r="P1856" s="29" t="s">
        <v>8013</v>
      </c>
      <c r="Q1856" s="29" t="s">
        <v>299</v>
      </c>
      <c r="R1856" s="29" t="s">
        <v>171</v>
      </c>
      <c r="S1856" s="29" t="s">
        <v>300</v>
      </c>
      <c r="T1856" s="30" t="n">
        <v>45994</v>
      </c>
      <c r="U1856" s="29" t="n">
        <v>2026</v>
      </c>
      <c r="V1856" s="29"/>
    </row>
    <row r="1857" customFormat="false" ht="15" hidden="false" customHeight="true" outlineLevel="0" collapsed="false">
      <c r="A1857" s="26" t="s">
        <v>8014</v>
      </c>
      <c r="B1857" s="26" t="n">
        <v>1853</v>
      </c>
      <c r="C1857" s="26" t="s">
        <v>2418</v>
      </c>
      <c r="D1857" s="26" t="s">
        <v>884</v>
      </c>
      <c r="E1857" s="26" t="s">
        <v>162</v>
      </c>
      <c r="F1857" s="26" t="s">
        <v>5538</v>
      </c>
      <c r="G1857" s="27" t="n">
        <v>45651</v>
      </c>
      <c r="H1857" s="26" t="s">
        <v>177</v>
      </c>
      <c r="I1857" s="26" t="s">
        <v>1008</v>
      </c>
      <c r="J1857" s="26" t="s">
        <v>166</v>
      </c>
      <c r="K1857" s="28" t="n">
        <v>54</v>
      </c>
      <c r="L1857" s="28" t="n">
        <v>15.7</v>
      </c>
      <c r="M1857" s="26" t="s">
        <v>209</v>
      </c>
      <c r="N1857" s="26" t="n">
        <v>36</v>
      </c>
      <c r="O1857" s="26" t="s">
        <v>8015</v>
      </c>
      <c r="P1857" s="26" t="s">
        <v>8016</v>
      </c>
      <c r="Q1857" s="26" t="s">
        <v>252</v>
      </c>
      <c r="R1857" s="26" t="s">
        <v>171</v>
      </c>
      <c r="S1857" s="26" t="s">
        <v>253</v>
      </c>
      <c r="T1857" s="27" t="n">
        <v>46000</v>
      </c>
      <c r="U1857" s="26" t="n">
        <v>2026</v>
      </c>
      <c r="V1857" s="26"/>
    </row>
    <row r="1858" customFormat="false" ht="15" hidden="false" customHeight="true" outlineLevel="0" collapsed="false">
      <c r="A1858" s="29" t="s">
        <v>8017</v>
      </c>
      <c r="B1858" s="29" t="n">
        <v>1854</v>
      </c>
      <c r="C1858" s="29" t="s">
        <v>520</v>
      </c>
      <c r="D1858" s="29" t="s">
        <v>582</v>
      </c>
      <c r="E1858" s="29" t="s">
        <v>188</v>
      </c>
      <c r="F1858" s="29"/>
      <c r="G1858" s="30" t="n">
        <v>45652</v>
      </c>
      <c r="H1858" s="29" t="s">
        <v>177</v>
      </c>
      <c r="I1858" s="29" t="s">
        <v>6180</v>
      </c>
      <c r="J1858" s="29" t="s">
        <v>345</v>
      </c>
      <c r="K1858" s="31" t="n">
        <v>31.7</v>
      </c>
      <c r="L1858" s="31" t="n">
        <v>11.4</v>
      </c>
      <c r="M1858" s="29" t="s">
        <v>179</v>
      </c>
      <c r="N1858" s="29" t="n">
        <v>28</v>
      </c>
      <c r="O1858" s="29" t="s">
        <v>8018</v>
      </c>
      <c r="P1858" s="29" t="s">
        <v>8019</v>
      </c>
      <c r="Q1858" s="29" t="s">
        <v>182</v>
      </c>
      <c r="R1858" s="29" t="s">
        <v>183</v>
      </c>
      <c r="S1858" s="29" t="s">
        <v>184</v>
      </c>
      <c r="T1858" s="30" t="n">
        <v>45997</v>
      </c>
      <c r="U1858" s="29" t="n">
        <v>2026</v>
      </c>
      <c r="V1858" s="29"/>
    </row>
    <row r="1859" customFormat="false" ht="15" hidden="false" customHeight="true" outlineLevel="0" collapsed="false">
      <c r="A1859" s="26" t="s">
        <v>8020</v>
      </c>
      <c r="B1859" s="26" t="n">
        <v>1855</v>
      </c>
      <c r="C1859" s="26" t="s">
        <v>8021</v>
      </c>
      <c r="D1859" s="26" t="s">
        <v>6062</v>
      </c>
      <c r="E1859" s="26" t="s">
        <v>195</v>
      </c>
      <c r="F1859" s="26" t="s">
        <v>8022</v>
      </c>
      <c r="G1859" s="27" t="n">
        <v>45652</v>
      </c>
      <c r="H1859" s="26" t="s">
        <v>177</v>
      </c>
      <c r="I1859" s="26" t="s">
        <v>620</v>
      </c>
      <c r="J1859" s="26" t="s">
        <v>229</v>
      </c>
      <c r="K1859" s="28" t="n">
        <v>34.5</v>
      </c>
      <c r="L1859" s="28" t="n">
        <v>11.1</v>
      </c>
      <c r="M1859" s="26" t="s">
        <v>199</v>
      </c>
      <c r="N1859" s="26" t="n">
        <v>45</v>
      </c>
      <c r="O1859" s="26" t="s">
        <v>8023</v>
      </c>
      <c r="P1859" s="26" t="s">
        <v>8024</v>
      </c>
      <c r="Q1859" s="26" t="s">
        <v>262</v>
      </c>
      <c r="R1859" s="26" t="s">
        <v>171</v>
      </c>
      <c r="S1859" s="26" t="s">
        <v>263</v>
      </c>
      <c r="T1859" s="27" t="n">
        <v>46005</v>
      </c>
      <c r="U1859" s="26" t="n">
        <v>2026</v>
      </c>
      <c r="V1859" s="26"/>
    </row>
    <row r="1860" customFormat="false" ht="15" hidden="false" customHeight="true" outlineLevel="0" collapsed="false">
      <c r="A1860" s="29" t="s">
        <v>8025</v>
      </c>
      <c r="B1860" s="29" t="n">
        <v>1856</v>
      </c>
      <c r="C1860" s="29" t="s">
        <v>537</v>
      </c>
      <c r="D1860" s="29" t="s">
        <v>933</v>
      </c>
      <c r="E1860" s="29" t="s">
        <v>188</v>
      </c>
      <c r="F1860" s="29"/>
      <c r="G1860" s="30" t="n">
        <v>45652</v>
      </c>
      <c r="H1860" s="29" t="s">
        <v>164</v>
      </c>
      <c r="I1860" s="29" t="s">
        <v>3614</v>
      </c>
      <c r="J1860" s="29" t="s">
        <v>248</v>
      </c>
      <c r="K1860" s="31" t="n">
        <v>32.7</v>
      </c>
      <c r="L1860" s="31" t="n">
        <v>10.9</v>
      </c>
      <c r="M1860" s="29" t="s">
        <v>167</v>
      </c>
      <c r="N1860" s="29" t="n">
        <v>45</v>
      </c>
      <c r="O1860" s="29" t="s">
        <v>8026</v>
      </c>
      <c r="P1860" s="29" t="s">
        <v>8027</v>
      </c>
      <c r="Q1860" s="29" t="s">
        <v>299</v>
      </c>
      <c r="R1860" s="29" t="s">
        <v>171</v>
      </c>
      <c r="S1860" s="29" t="s">
        <v>300</v>
      </c>
      <c r="T1860" s="29"/>
      <c r="U1860" s="29" t="n">
        <v>2023</v>
      </c>
      <c r="V1860" s="29"/>
    </row>
    <row r="1861" customFormat="false" ht="15" hidden="false" customHeight="true" outlineLevel="0" collapsed="false">
      <c r="A1861" s="26" t="s">
        <v>8028</v>
      </c>
      <c r="B1861" s="26" t="n">
        <v>1857</v>
      </c>
      <c r="C1861" s="26" t="s">
        <v>5852</v>
      </c>
      <c r="D1861" s="26" t="s">
        <v>326</v>
      </c>
      <c r="E1861" s="26" t="s">
        <v>267</v>
      </c>
      <c r="F1861" s="26" t="s">
        <v>8029</v>
      </c>
      <c r="G1861" s="27" t="n">
        <v>45653</v>
      </c>
      <c r="H1861" s="26" t="s">
        <v>177</v>
      </c>
      <c r="I1861" s="26" t="s">
        <v>8030</v>
      </c>
      <c r="J1861" s="26" t="s">
        <v>218</v>
      </c>
      <c r="K1861" s="28" t="n">
        <v>56.3</v>
      </c>
      <c r="L1861" s="28" t="n">
        <v>15.8</v>
      </c>
      <c r="M1861" s="26" t="s">
        <v>179</v>
      </c>
      <c r="N1861" s="26" t="n">
        <v>36</v>
      </c>
      <c r="O1861" s="26" t="s">
        <v>8031</v>
      </c>
      <c r="P1861" s="26" t="s">
        <v>8032</v>
      </c>
      <c r="Q1861" s="26" t="s">
        <v>221</v>
      </c>
      <c r="R1861" s="26" t="s">
        <v>183</v>
      </c>
      <c r="S1861" s="26" t="s">
        <v>222</v>
      </c>
      <c r="T1861" s="27" t="n">
        <v>46017</v>
      </c>
      <c r="U1861" s="26" t="n">
        <v>2026</v>
      </c>
      <c r="V1861" s="26"/>
    </row>
    <row r="1862" customFormat="false" ht="15" hidden="false" customHeight="true" outlineLevel="0" collapsed="false">
      <c r="A1862" s="29" t="s">
        <v>8033</v>
      </c>
      <c r="B1862" s="29" t="n">
        <v>1858</v>
      </c>
      <c r="C1862" s="29" t="s">
        <v>575</v>
      </c>
      <c r="D1862" s="29" t="s">
        <v>649</v>
      </c>
      <c r="E1862" s="29" t="s">
        <v>206</v>
      </c>
      <c r="F1862" s="29"/>
      <c r="G1862" s="30" t="n">
        <v>45654</v>
      </c>
      <c r="H1862" s="29" t="s">
        <v>177</v>
      </c>
      <c r="I1862" s="29" t="s">
        <v>6480</v>
      </c>
      <c r="J1862" s="29" t="s">
        <v>166</v>
      </c>
      <c r="K1862" s="31" t="n">
        <v>34</v>
      </c>
      <c r="L1862" s="31" t="n">
        <v>11.1</v>
      </c>
      <c r="M1862" s="29" t="s">
        <v>179</v>
      </c>
      <c r="N1862" s="29" t="n">
        <v>24</v>
      </c>
      <c r="O1862" s="29" t="s">
        <v>8034</v>
      </c>
      <c r="P1862" s="29" t="s">
        <v>8035</v>
      </c>
      <c r="Q1862" s="29" t="s">
        <v>262</v>
      </c>
      <c r="R1862" s="29" t="s">
        <v>171</v>
      </c>
      <c r="S1862" s="29" t="s">
        <v>263</v>
      </c>
      <c r="T1862" s="30" t="n">
        <v>46017</v>
      </c>
      <c r="U1862" s="29" t="n">
        <v>2026</v>
      </c>
      <c r="V1862" s="29"/>
    </row>
    <row r="1863" customFormat="false" ht="15" hidden="false" customHeight="true" outlineLevel="0" collapsed="false">
      <c r="A1863" s="26" t="s">
        <v>8036</v>
      </c>
      <c r="B1863" s="26" t="n">
        <v>1859</v>
      </c>
      <c r="C1863" s="26" t="s">
        <v>2487</v>
      </c>
      <c r="D1863" s="26" t="s">
        <v>1721</v>
      </c>
      <c r="E1863" s="26" t="s">
        <v>226</v>
      </c>
      <c r="F1863" s="26" t="s">
        <v>8037</v>
      </c>
      <c r="G1863" s="27" t="n">
        <v>45654</v>
      </c>
      <c r="H1863" s="26" t="s">
        <v>177</v>
      </c>
      <c r="I1863" s="26" t="s">
        <v>1001</v>
      </c>
      <c r="J1863" s="26" t="s">
        <v>248</v>
      </c>
      <c r="K1863" s="28" t="n">
        <v>31.1</v>
      </c>
      <c r="L1863" s="28" t="n">
        <v>9.9</v>
      </c>
      <c r="M1863" s="26" t="s">
        <v>209</v>
      </c>
      <c r="N1863" s="26" t="n">
        <v>36</v>
      </c>
      <c r="O1863" s="26" t="s">
        <v>8038</v>
      </c>
      <c r="P1863" s="26" t="s">
        <v>8039</v>
      </c>
      <c r="Q1863" s="26" t="s">
        <v>182</v>
      </c>
      <c r="R1863" s="26" t="s">
        <v>183</v>
      </c>
      <c r="S1863" s="26" t="s">
        <v>184</v>
      </c>
      <c r="T1863" s="27" t="n">
        <v>46009</v>
      </c>
      <c r="U1863" s="26" t="n">
        <v>2026</v>
      </c>
      <c r="V1863" s="26"/>
    </row>
    <row r="1864" customFormat="false" ht="15" hidden="false" customHeight="true" outlineLevel="0" collapsed="false">
      <c r="A1864" s="29" t="s">
        <v>8040</v>
      </c>
      <c r="B1864" s="29" t="n">
        <v>1860</v>
      </c>
      <c r="C1864" s="29" t="s">
        <v>562</v>
      </c>
      <c r="D1864" s="29" t="s">
        <v>2265</v>
      </c>
      <c r="E1864" s="29" t="s">
        <v>267</v>
      </c>
      <c r="F1864" s="29" t="s">
        <v>8041</v>
      </c>
      <c r="G1864" s="30" t="n">
        <v>45655</v>
      </c>
      <c r="H1864" s="29" t="s">
        <v>164</v>
      </c>
      <c r="I1864" s="29" t="s">
        <v>8042</v>
      </c>
      <c r="J1864" s="29" t="s">
        <v>208</v>
      </c>
      <c r="K1864" s="31" t="n">
        <v>35.4</v>
      </c>
      <c r="L1864" s="31" t="n">
        <v>10.3</v>
      </c>
      <c r="M1864" s="29" t="s">
        <v>179</v>
      </c>
      <c r="N1864" s="29" t="n">
        <v>28</v>
      </c>
      <c r="O1864" s="29" t="s">
        <v>8043</v>
      </c>
      <c r="P1864" s="29" t="s">
        <v>8044</v>
      </c>
      <c r="Q1864" s="29" t="s">
        <v>240</v>
      </c>
      <c r="R1864" s="29" t="s">
        <v>171</v>
      </c>
      <c r="S1864" s="29" t="s">
        <v>241</v>
      </c>
      <c r="T1864" s="29"/>
      <c r="U1864" s="29" t="n">
        <v>2022</v>
      </c>
      <c r="V1864" s="29"/>
    </row>
    <row r="1865" customFormat="false" ht="15" hidden="false" customHeight="true" outlineLevel="0" collapsed="false">
      <c r="A1865" s="26" t="s">
        <v>8045</v>
      </c>
      <c r="B1865" s="26" t="n">
        <v>1861</v>
      </c>
      <c r="C1865" s="26" t="s">
        <v>660</v>
      </c>
      <c r="D1865" s="26" t="s">
        <v>281</v>
      </c>
      <c r="E1865" s="26" t="s">
        <v>188</v>
      </c>
      <c r="F1865" s="26"/>
      <c r="G1865" s="27" t="n">
        <v>45655</v>
      </c>
      <c r="H1865" s="26" t="s">
        <v>177</v>
      </c>
      <c r="I1865" s="26" t="s">
        <v>2141</v>
      </c>
      <c r="J1865" s="26" t="s">
        <v>166</v>
      </c>
      <c r="K1865" s="28" t="n">
        <v>21.9</v>
      </c>
      <c r="L1865" s="28" t="n">
        <v>7.7</v>
      </c>
      <c r="M1865" s="26" t="s">
        <v>179</v>
      </c>
      <c r="N1865" s="26" t="n">
        <v>36</v>
      </c>
      <c r="O1865" s="26" t="s">
        <v>8046</v>
      </c>
      <c r="P1865" s="26" t="s">
        <v>8047</v>
      </c>
      <c r="Q1865" s="26" t="s">
        <v>330</v>
      </c>
      <c r="R1865" s="26" t="s">
        <v>171</v>
      </c>
      <c r="S1865" s="26" t="s">
        <v>331</v>
      </c>
      <c r="T1865" s="27" t="n">
        <v>46017</v>
      </c>
      <c r="U1865" s="26" t="n">
        <v>2026</v>
      </c>
      <c r="V1865" s="26"/>
    </row>
    <row r="1866" customFormat="false" ht="15" hidden="false" customHeight="true" outlineLevel="0" collapsed="false">
      <c r="A1866" s="29" t="s">
        <v>8048</v>
      </c>
      <c r="B1866" s="29" t="n">
        <v>1862</v>
      </c>
      <c r="C1866" s="29" t="s">
        <v>8049</v>
      </c>
      <c r="D1866" s="29" t="s">
        <v>4717</v>
      </c>
      <c r="E1866" s="29" t="s">
        <v>188</v>
      </c>
      <c r="F1866" s="29"/>
      <c r="G1866" s="30" t="n">
        <v>45655</v>
      </c>
      <c r="H1866" s="29" t="s">
        <v>164</v>
      </c>
      <c r="I1866" s="29" t="s">
        <v>401</v>
      </c>
      <c r="J1866" s="29" t="s">
        <v>166</v>
      </c>
      <c r="K1866" s="31" t="n">
        <v>58.6</v>
      </c>
      <c r="L1866" s="31" t="n">
        <v>18.4</v>
      </c>
      <c r="M1866" s="29" t="s">
        <v>179</v>
      </c>
      <c r="N1866" s="29" t="n">
        <v>45</v>
      </c>
      <c r="O1866" s="29" t="s">
        <v>8050</v>
      </c>
      <c r="P1866" s="29" t="s">
        <v>8051</v>
      </c>
      <c r="Q1866" s="29" t="s">
        <v>330</v>
      </c>
      <c r="R1866" s="29" t="s">
        <v>171</v>
      </c>
      <c r="S1866" s="29" t="s">
        <v>331</v>
      </c>
      <c r="T1866" s="29"/>
      <c r="U1866" s="29" t="n">
        <v>2022</v>
      </c>
      <c r="V1866" s="29"/>
    </row>
    <row r="1867" customFormat="false" ht="15" hidden="false" customHeight="true" outlineLevel="0" collapsed="false">
      <c r="A1867" s="26" t="s">
        <v>8052</v>
      </c>
      <c r="B1867" s="26" t="n">
        <v>1863</v>
      </c>
      <c r="C1867" s="26" t="s">
        <v>939</v>
      </c>
      <c r="D1867" s="26" t="s">
        <v>1301</v>
      </c>
      <c r="E1867" s="26" t="s">
        <v>188</v>
      </c>
      <c r="F1867" s="26"/>
      <c r="G1867" s="27" t="n">
        <v>45655</v>
      </c>
      <c r="H1867" s="26" t="s">
        <v>177</v>
      </c>
      <c r="I1867" s="26" t="s">
        <v>4746</v>
      </c>
      <c r="J1867" s="26" t="s">
        <v>208</v>
      </c>
      <c r="K1867" s="28" t="n">
        <v>31.4</v>
      </c>
      <c r="L1867" s="28" t="n">
        <v>9.3</v>
      </c>
      <c r="M1867" s="26" t="s">
        <v>179</v>
      </c>
      <c r="N1867" s="26" t="n">
        <v>24</v>
      </c>
      <c r="O1867" s="26" t="s">
        <v>8053</v>
      </c>
      <c r="P1867" s="26"/>
      <c r="Q1867" s="26" t="s">
        <v>461</v>
      </c>
      <c r="R1867" s="26" t="s">
        <v>183</v>
      </c>
      <c r="S1867" s="26" t="s">
        <v>462</v>
      </c>
      <c r="T1867" s="27" t="n">
        <v>45994</v>
      </c>
      <c r="U1867" s="26" t="n">
        <v>2026</v>
      </c>
      <c r="V1867" s="26"/>
    </row>
    <row r="1868" customFormat="false" ht="15" hidden="false" customHeight="true" outlineLevel="0" collapsed="false">
      <c r="A1868" s="29" t="s">
        <v>8054</v>
      </c>
      <c r="B1868" s="29" t="n">
        <v>1864</v>
      </c>
      <c r="C1868" s="29" t="s">
        <v>4449</v>
      </c>
      <c r="D1868" s="29" t="s">
        <v>388</v>
      </c>
      <c r="E1868" s="29" t="s">
        <v>226</v>
      </c>
      <c r="F1868" s="29" t="s">
        <v>8055</v>
      </c>
      <c r="G1868" s="30" t="n">
        <v>45656</v>
      </c>
      <c r="H1868" s="29" t="s">
        <v>177</v>
      </c>
      <c r="I1868" s="29" t="s">
        <v>473</v>
      </c>
      <c r="J1868" s="29" t="s">
        <v>383</v>
      </c>
      <c r="K1868" s="31" t="n">
        <v>43.7</v>
      </c>
      <c r="L1868" s="31" t="n">
        <v>13.6</v>
      </c>
      <c r="M1868" s="29" t="s">
        <v>179</v>
      </c>
      <c r="N1868" s="29" t="n">
        <v>32</v>
      </c>
      <c r="O1868" s="29" t="s">
        <v>8056</v>
      </c>
      <c r="P1868" s="29" t="s">
        <v>8057</v>
      </c>
      <c r="Q1868" s="29" t="s">
        <v>232</v>
      </c>
      <c r="R1868" s="29" t="s">
        <v>183</v>
      </c>
      <c r="S1868" s="29" t="s">
        <v>233</v>
      </c>
      <c r="T1868" s="30" t="n">
        <v>45998</v>
      </c>
      <c r="U1868" s="29" t="n">
        <v>2026</v>
      </c>
      <c r="V1868" s="29"/>
    </row>
    <row r="1869" customFormat="false" ht="15" hidden="false" customHeight="true" outlineLevel="0" collapsed="false">
      <c r="A1869" s="26" t="s">
        <v>8058</v>
      </c>
      <c r="B1869" s="26" t="n">
        <v>1865</v>
      </c>
      <c r="C1869" s="26" t="s">
        <v>988</v>
      </c>
      <c r="D1869" s="26" t="s">
        <v>1779</v>
      </c>
      <c r="E1869" s="26" t="s">
        <v>311</v>
      </c>
      <c r="F1869" s="26" t="s">
        <v>3591</v>
      </c>
      <c r="G1869" s="27" t="n">
        <v>45656</v>
      </c>
      <c r="H1869" s="26" t="s">
        <v>177</v>
      </c>
      <c r="I1869" s="26" t="s">
        <v>3863</v>
      </c>
      <c r="J1869" s="26" t="s">
        <v>208</v>
      </c>
      <c r="K1869" s="28" t="n">
        <v>61.2</v>
      </c>
      <c r="L1869" s="28" t="n">
        <v>20.4</v>
      </c>
      <c r="M1869" s="26" t="s">
        <v>167</v>
      </c>
      <c r="N1869" s="26" t="n">
        <v>28</v>
      </c>
      <c r="O1869" s="26" t="s">
        <v>8059</v>
      </c>
      <c r="P1869" s="26" t="s">
        <v>8060</v>
      </c>
      <c r="Q1869" s="26" t="s">
        <v>240</v>
      </c>
      <c r="R1869" s="26" t="s">
        <v>171</v>
      </c>
      <c r="S1869" s="26" t="s">
        <v>241</v>
      </c>
      <c r="T1869" s="27" t="n">
        <v>46008</v>
      </c>
      <c r="U1869" s="26" t="n">
        <v>2026</v>
      </c>
      <c r="V1869" s="26"/>
    </row>
    <row r="1870" customFormat="false" ht="15" hidden="false" customHeight="true" outlineLevel="0" collapsed="false">
      <c r="A1870" s="29" t="s">
        <v>8061</v>
      </c>
      <c r="B1870" s="29" t="n">
        <v>1866</v>
      </c>
      <c r="C1870" s="29" t="s">
        <v>7220</v>
      </c>
      <c r="D1870" s="29" t="s">
        <v>1906</v>
      </c>
      <c r="E1870" s="29" t="s">
        <v>188</v>
      </c>
      <c r="F1870" s="29"/>
      <c r="G1870" s="30" t="n">
        <v>45656</v>
      </c>
      <c r="H1870" s="29" t="s">
        <v>177</v>
      </c>
      <c r="I1870" s="29" t="s">
        <v>2734</v>
      </c>
      <c r="J1870" s="29" t="s">
        <v>208</v>
      </c>
      <c r="K1870" s="31" t="n">
        <v>25.3</v>
      </c>
      <c r="L1870" s="31" t="n">
        <v>8</v>
      </c>
      <c r="M1870" s="29" t="s">
        <v>209</v>
      </c>
      <c r="N1870" s="29" t="n">
        <v>50</v>
      </c>
      <c r="O1870" s="29" t="s">
        <v>4317</v>
      </c>
      <c r="P1870" s="29"/>
      <c r="Q1870" s="29" t="s">
        <v>252</v>
      </c>
      <c r="R1870" s="29" t="s">
        <v>171</v>
      </c>
      <c r="S1870" s="29" t="s">
        <v>253</v>
      </c>
      <c r="T1870" s="30" t="n">
        <v>45994</v>
      </c>
      <c r="U1870" s="29" t="n">
        <v>2026</v>
      </c>
      <c r="V1870" s="29"/>
    </row>
    <row r="1871" customFormat="false" ht="15" hidden="false" customHeight="true" outlineLevel="0" collapsed="false">
      <c r="A1871" s="26" t="s">
        <v>8062</v>
      </c>
      <c r="B1871" s="26" t="n">
        <v>1867</v>
      </c>
      <c r="C1871" s="26" t="s">
        <v>8063</v>
      </c>
      <c r="D1871" s="26" t="s">
        <v>2575</v>
      </c>
      <c r="E1871" s="26" t="s">
        <v>188</v>
      </c>
      <c r="F1871" s="26"/>
      <c r="G1871" s="27" t="n">
        <v>45656</v>
      </c>
      <c r="H1871" s="26" t="s">
        <v>177</v>
      </c>
      <c r="I1871" s="26" t="s">
        <v>539</v>
      </c>
      <c r="J1871" s="26" t="s">
        <v>198</v>
      </c>
      <c r="K1871" s="28" t="n">
        <v>24.2</v>
      </c>
      <c r="L1871" s="28" t="n">
        <v>7.6</v>
      </c>
      <c r="M1871" s="26" t="s">
        <v>209</v>
      </c>
      <c r="N1871" s="26" t="n">
        <v>45</v>
      </c>
      <c r="O1871" s="26" t="s">
        <v>8064</v>
      </c>
      <c r="P1871" s="26" t="s">
        <v>8065</v>
      </c>
      <c r="Q1871" s="26" t="s">
        <v>299</v>
      </c>
      <c r="R1871" s="26" t="s">
        <v>171</v>
      </c>
      <c r="S1871" s="26" t="s">
        <v>300</v>
      </c>
      <c r="T1871" s="27" t="n">
        <v>46006</v>
      </c>
      <c r="U1871" s="26" t="n">
        <v>2026</v>
      </c>
      <c r="V1871" s="26"/>
    </row>
    <row r="1872" customFormat="false" ht="15" hidden="false" customHeight="true" outlineLevel="0" collapsed="false">
      <c r="A1872" s="29" t="s">
        <v>8066</v>
      </c>
      <c r="B1872" s="29" t="n">
        <v>1868</v>
      </c>
      <c r="C1872" s="29" t="s">
        <v>193</v>
      </c>
      <c r="D1872" s="29" t="s">
        <v>582</v>
      </c>
      <c r="E1872" s="29" t="s">
        <v>188</v>
      </c>
      <c r="F1872" s="29"/>
      <c r="G1872" s="30" t="n">
        <v>45656</v>
      </c>
      <c r="H1872" s="29" t="s">
        <v>177</v>
      </c>
      <c r="I1872" s="29" t="s">
        <v>6987</v>
      </c>
      <c r="J1872" s="29" t="s">
        <v>270</v>
      </c>
      <c r="K1872" s="31" t="n">
        <v>20.9</v>
      </c>
      <c r="L1872" s="31" t="n">
        <v>7.2</v>
      </c>
      <c r="M1872" s="29" t="s">
        <v>199</v>
      </c>
      <c r="N1872" s="29" t="n">
        <v>24</v>
      </c>
      <c r="O1872" s="29" t="s">
        <v>8067</v>
      </c>
      <c r="P1872" s="29" t="s">
        <v>8068</v>
      </c>
      <c r="Q1872" s="29" t="s">
        <v>240</v>
      </c>
      <c r="R1872" s="29" t="s">
        <v>171</v>
      </c>
      <c r="S1872" s="29" t="s">
        <v>241</v>
      </c>
      <c r="T1872" s="30" t="n">
        <v>45995</v>
      </c>
      <c r="U1872" s="29" t="n">
        <v>2026</v>
      </c>
      <c r="V1872" s="29"/>
    </row>
    <row r="1873" customFormat="false" ht="15" hidden="false" customHeight="true" outlineLevel="0" collapsed="false">
      <c r="A1873" s="26" t="s">
        <v>8069</v>
      </c>
      <c r="B1873" s="26" t="n">
        <v>1869</v>
      </c>
      <c r="C1873" s="26" t="s">
        <v>6716</v>
      </c>
      <c r="D1873" s="26" t="s">
        <v>1964</v>
      </c>
      <c r="E1873" s="26" t="s">
        <v>206</v>
      </c>
      <c r="F1873" s="26"/>
      <c r="G1873" s="27" t="n">
        <v>45656</v>
      </c>
      <c r="H1873" s="26" t="s">
        <v>177</v>
      </c>
      <c r="I1873" s="26" t="s">
        <v>3635</v>
      </c>
      <c r="J1873" s="26" t="s">
        <v>208</v>
      </c>
      <c r="K1873" s="28" t="n">
        <v>55.2</v>
      </c>
      <c r="L1873" s="28" t="n">
        <v>16.1</v>
      </c>
      <c r="M1873" s="26" t="s">
        <v>276</v>
      </c>
      <c r="N1873" s="26" t="n">
        <v>40</v>
      </c>
      <c r="O1873" s="26" t="s">
        <v>8070</v>
      </c>
      <c r="P1873" s="26" t="s">
        <v>8071</v>
      </c>
      <c r="Q1873" s="26" t="s">
        <v>221</v>
      </c>
      <c r="R1873" s="26" t="s">
        <v>183</v>
      </c>
      <c r="S1873" s="26" t="s">
        <v>222</v>
      </c>
      <c r="T1873" s="27" t="n">
        <v>45993</v>
      </c>
      <c r="U1873" s="26" t="n">
        <v>2026</v>
      </c>
      <c r="V1873" s="26"/>
    </row>
    <row r="1874" customFormat="false" ht="15" hidden="false" customHeight="true" outlineLevel="0" collapsed="false">
      <c r="A1874" s="29" t="s">
        <v>8072</v>
      </c>
      <c r="B1874" s="29" t="n">
        <v>1870</v>
      </c>
      <c r="C1874" s="29" t="s">
        <v>8073</v>
      </c>
      <c r="D1874" s="29" t="s">
        <v>701</v>
      </c>
      <c r="E1874" s="29" t="s">
        <v>188</v>
      </c>
      <c r="F1874" s="29"/>
      <c r="G1874" s="30" t="n">
        <v>45657</v>
      </c>
      <c r="H1874" s="29" t="s">
        <v>177</v>
      </c>
      <c r="I1874" s="29" t="s">
        <v>899</v>
      </c>
      <c r="J1874" s="29" t="s">
        <v>248</v>
      </c>
      <c r="K1874" s="31" t="n">
        <v>41.9</v>
      </c>
      <c r="L1874" s="31" t="n">
        <v>12.8</v>
      </c>
      <c r="M1874" s="29" t="s">
        <v>209</v>
      </c>
      <c r="N1874" s="29" t="n">
        <v>28</v>
      </c>
      <c r="O1874" s="29" t="s">
        <v>8074</v>
      </c>
      <c r="P1874" s="29" t="s">
        <v>8075</v>
      </c>
      <c r="Q1874" s="29" t="s">
        <v>461</v>
      </c>
      <c r="R1874" s="29" t="s">
        <v>183</v>
      </c>
      <c r="S1874" s="29" t="s">
        <v>462</v>
      </c>
      <c r="T1874" s="30" t="n">
        <v>45998</v>
      </c>
      <c r="U1874" s="29" t="n">
        <v>2026</v>
      </c>
      <c r="V1874" s="29"/>
    </row>
    <row r="1875" customFormat="false" ht="15" hidden="false" customHeight="true" outlineLevel="0" collapsed="false">
      <c r="A1875" s="26" t="s">
        <v>8076</v>
      </c>
      <c r="B1875" s="26" t="n">
        <v>1871</v>
      </c>
      <c r="C1875" s="26" t="s">
        <v>610</v>
      </c>
      <c r="D1875" s="26" t="s">
        <v>575</v>
      </c>
      <c r="E1875" s="26" t="s">
        <v>188</v>
      </c>
      <c r="F1875" s="26"/>
      <c r="G1875" s="27" t="n">
        <v>45658</v>
      </c>
      <c r="H1875" s="26" t="s">
        <v>177</v>
      </c>
      <c r="I1875" s="26" t="s">
        <v>1739</v>
      </c>
      <c r="J1875" s="26" t="s">
        <v>322</v>
      </c>
      <c r="K1875" s="28" t="n">
        <v>24</v>
      </c>
      <c r="L1875" s="28" t="n">
        <v>7.9</v>
      </c>
      <c r="M1875" s="26" t="s">
        <v>199</v>
      </c>
      <c r="N1875" s="26" t="n">
        <v>28</v>
      </c>
      <c r="O1875" s="26" t="s">
        <v>8077</v>
      </c>
      <c r="P1875" s="26" t="s">
        <v>8078</v>
      </c>
      <c r="Q1875" s="26" t="s">
        <v>454</v>
      </c>
      <c r="R1875" s="26" t="s">
        <v>171</v>
      </c>
      <c r="S1875" s="26" t="s">
        <v>455</v>
      </c>
      <c r="T1875" s="27" t="n">
        <v>46019</v>
      </c>
      <c r="U1875" s="26" t="n">
        <v>2026</v>
      </c>
      <c r="V1875" s="26"/>
    </row>
    <row r="1876" customFormat="false" ht="15" hidden="false" customHeight="true" outlineLevel="0" collapsed="false">
      <c r="A1876" s="29" t="s">
        <v>8079</v>
      </c>
      <c r="B1876" s="29" t="n">
        <v>1872</v>
      </c>
      <c r="C1876" s="29" t="s">
        <v>3355</v>
      </c>
      <c r="D1876" s="29" t="s">
        <v>701</v>
      </c>
      <c r="E1876" s="29" t="s">
        <v>206</v>
      </c>
      <c r="F1876" s="29"/>
      <c r="G1876" s="30" t="n">
        <v>45658</v>
      </c>
      <c r="H1876" s="29" t="s">
        <v>177</v>
      </c>
      <c r="I1876" s="29" t="s">
        <v>1289</v>
      </c>
      <c r="J1876" s="29" t="s">
        <v>166</v>
      </c>
      <c r="K1876" s="31" t="n">
        <v>44.2</v>
      </c>
      <c r="L1876" s="31" t="n">
        <v>14.5</v>
      </c>
      <c r="M1876" s="29" t="s">
        <v>209</v>
      </c>
      <c r="N1876" s="29" t="n">
        <v>40</v>
      </c>
      <c r="O1876" s="29" t="s">
        <v>8080</v>
      </c>
      <c r="P1876" s="29" t="s">
        <v>8081</v>
      </c>
      <c r="Q1876" s="29" t="s">
        <v>202</v>
      </c>
      <c r="R1876" s="29" t="s">
        <v>171</v>
      </c>
      <c r="S1876" s="29" t="s">
        <v>203</v>
      </c>
      <c r="T1876" s="30" t="n">
        <v>45992</v>
      </c>
      <c r="U1876" s="29" t="n">
        <v>2026</v>
      </c>
      <c r="V1876" s="29"/>
    </row>
    <row r="1877" customFormat="false" ht="15" hidden="false" customHeight="true" outlineLevel="0" collapsed="false">
      <c r="A1877" s="26" t="s">
        <v>8082</v>
      </c>
      <c r="B1877" s="26" t="n">
        <v>1873</v>
      </c>
      <c r="C1877" s="26" t="s">
        <v>8083</v>
      </c>
      <c r="D1877" s="26" t="s">
        <v>388</v>
      </c>
      <c r="E1877" s="26" t="s">
        <v>206</v>
      </c>
      <c r="F1877" s="26"/>
      <c r="G1877" s="27" t="n">
        <v>45659</v>
      </c>
      <c r="H1877" s="26" t="s">
        <v>177</v>
      </c>
      <c r="I1877" s="26" t="s">
        <v>751</v>
      </c>
      <c r="J1877" s="26" t="s">
        <v>248</v>
      </c>
      <c r="K1877" s="28" t="n">
        <v>45.7</v>
      </c>
      <c r="L1877" s="28" t="n">
        <v>14.8</v>
      </c>
      <c r="M1877" s="26" t="s">
        <v>179</v>
      </c>
      <c r="N1877" s="26" t="n">
        <v>45</v>
      </c>
      <c r="O1877" s="26" t="s">
        <v>8084</v>
      </c>
      <c r="P1877" s="26" t="s">
        <v>8085</v>
      </c>
      <c r="Q1877" s="26" t="s">
        <v>202</v>
      </c>
      <c r="R1877" s="26" t="s">
        <v>171</v>
      </c>
      <c r="S1877" s="26" t="s">
        <v>203</v>
      </c>
      <c r="T1877" s="27" t="n">
        <v>45999</v>
      </c>
      <c r="U1877" s="26" t="n">
        <v>2026</v>
      </c>
      <c r="V1877" s="26"/>
    </row>
    <row r="1878" customFormat="false" ht="15" hidden="false" customHeight="true" outlineLevel="0" collapsed="false">
      <c r="A1878" s="29" t="s">
        <v>8086</v>
      </c>
      <c r="B1878" s="29" t="n">
        <v>1874</v>
      </c>
      <c r="C1878" s="29" t="s">
        <v>8087</v>
      </c>
      <c r="D1878" s="29" t="s">
        <v>582</v>
      </c>
      <c r="E1878" s="29" t="s">
        <v>188</v>
      </c>
      <c r="F1878" s="29"/>
      <c r="G1878" s="30" t="n">
        <v>45659</v>
      </c>
      <c r="H1878" s="29" t="s">
        <v>177</v>
      </c>
      <c r="I1878" s="29" t="s">
        <v>1664</v>
      </c>
      <c r="J1878" s="29" t="s">
        <v>383</v>
      </c>
      <c r="K1878" s="31" t="n">
        <v>38.7</v>
      </c>
      <c r="L1878" s="31" t="n">
        <v>11.7</v>
      </c>
      <c r="M1878" s="29" t="s">
        <v>167</v>
      </c>
      <c r="N1878" s="29" t="n">
        <v>40</v>
      </c>
      <c r="O1878" s="29" t="s">
        <v>8088</v>
      </c>
      <c r="P1878" s="29" t="s">
        <v>8089</v>
      </c>
      <c r="Q1878" s="29" t="s">
        <v>252</v>
      </c>
      <c r="R1878" s="29" t="s">
        <v>171</v>
      </c>
      <c r="S1878" s="29" t="s">
        <v>253</v>
      </c>
      <c r="T1878" s="30" t="n">
        <v>45992</v>
      </c>
      <c r="U1878" s="29" t="n">
        <v>2026</v>
      </c>
      <c r="V1878" s="29"/>
    </row>
    <row r="1879" customFormat="false" ht="15" hidden="false" customHeight="true" outlineLevel="0" collapsed="false">
      <c r="A1879" s="26" t="s">
        <v>8090</v>
      </c>
      <c r="B1879" s="26" t="n">
        <v>1875</v>
      </c>
      <c r="C1879" s="26" t="s">
        <v>3519</v>
      </c>
      <c r="D1879" s="26" t="s">
        <v>4895</v>
      </c>
      <c r="E1879" s="26" t="s">
        <v>195</v>
      </c>
      <c r="F1879" s="26" t="s">
        <v>8091</v>
      </c>
      <c r="G1879" s="27" t="n">
        <v>45660</v>
      </c>
      <c r="H1879" s="26" t="s">
        <v>177</v>
      </c>
      <c r="I1879" s="26" t="s">
        <v>8092</v>
      </c>
      <c r="J1879" s="26" t="s">
        <v>322</v>
      </c>
      <c r="K1879" s="28" t="n">
        <v>33.5</v>
      </c>
      <c r="L1879" s="28" t="n">
        <v>10.6</v>
      </c>
      <c r="M1879" s="26" t="s">
        <v>209</v>
      </c>
      <c r="N1879" s="26" t="n">
        <v>24</v>
      </c>
      <c r="O1879" s="26" t="s">
        <v>8093</v>
      </c>
      <c r="P1879" s="26" t="s">
        <v>8094</v>
      </c>
      <c r="Q1879" s="26" t="s">
        <v>461</v>
      </c>
      <c r="R1879" s="26" t="s">
        <v>183</v>
      </c>
      <c r="S1879" s="26" t="s">
        <v>462</v>
      </c>
      <c r="T1879" s="27" t="n">
        <v>46009</v>
      </c>
      <c r="U1879" s="26" t="n">
        <v>2026</v>
      </c>
      <c r="V1879" s="26"/>
    </row>
    <row r="1880" customFormat="false" ht="15" hidden="false" customHeight="true" outlineLevel="0" collapsed="false">
      <c r="A1880" s="29" t="s">
        <v>8095</v>
      </c>
      <c r="B1880" s="29" t="n">
        <v>1876</v>
      </c>
      <c r="C1880" s="29" t="s">
        <v>448</v>
      </c>
      <c r="D1880" s="29" t="s">
        <v>1975</v>
      </c>
      <c r="E1880" s="29" t="s">
        <v>188</v>
      </c>
      <c r="F1880" s="29"/>
      <c r="G1880" s="30" t="n">
        <v>45660</v>
      </c>
      <c r="H1880" s="29" t="s">
        <v>177</v>
      </c>
      <c r="I1880" s="29" t="s">
        <v>1966</v>
      </c>
      <c r="J1880" s="29" t="s">
        <v>208</v>
      </c>
      <c r="K1880" s="31" t="n">
        <v>32.7</v>
      </c>
      <c r="L1880" s="31" t="n">
        <v>10.9</v>
      </c>
      <c r="M1880" s="29" t="s">
        <v>179</v>
      </c>
      <c r="N1880" s="29" t="n">
        <v>28</v>
      </c>
      <c r="O1880" s="29" t="s">
        <v>8096</v>
      </c>
      <c r="P1880" s="29" t="s">
        <v>8097</v>
      </c>
      <c r="Q1880" s="29" t="s">
        <v>221</v>
      </c>
      <c r="R1880" s="29" t="s">
        <v>183</v>
      </c>
      <c r="S1880" s="29" t="s">
        <v>222</v>
      </c>
      <c r="T1880" s="30" t="n">
        <v>45999</v>
      </c>
      <c r="U1880" s="29" t="n">
        <v>2026</v>
      </c>
      <c r="V1880" s="29"/>
    </row>
    <row r="1881" customFormat="false" ht="15" hidden="false" customHeight="true" outlineLevel="0" collapsed="false">
      <c r="A1881" s="26" t="s">
        <v>8098</v>
      </c>
      <c r="B1881" s="26" t="n">
        <v>1877</v>
      </c>
      <c r="C1881" s="26" t="s">
        <v>8099</v>
      </c>
      <c r="D1881" s="26" t="s">
        <v>1683</v>
      </c>
      <c r="E1881" s="26" t="s">
        <v>188</v>
      </c>
      <c r="F1881" s="26"/>
      <c r="G1881" s="27" t="n">
        <v>45660</v>
      </c>
      <c r="H1881" s="26" t="s">
        <v>177</v>
      </c>
      <c r="I1881" s="26" t="s">
        <v>8100</v>
      </c>
      <c r="J1881" s="26" t="s">
        <v>166</v>
      </c>
      <c r="K1881" s="28" t="n">
        <v>33.2</v>
      </c>
      <c r="L1881" s="28" t="n">
        <v>9.8</v>
      </c>
      <c r="M1881" s="26" t="s">
        <v>167</v>
      </c>
      <c r="N1881" s="26" t="n">
        <v>40</v>
      </c>
      <c r="O1881" s="26" t="s">
        <v>8101</v>
      </c>
      <c r="P1881" s="26" t="s">
        <v>8102</v>
      </c>
      <c r="Q1881" s="26" t="s">
        <v>232</v>
      </c>
      <c r="R1881" s="26" t="s">
        <v>183</v>
      </c>
      <c r="S1881" s="26" t="s">
        <v>233</v>
      </c>
      <c r="T1881" s="27" t="n">
        <v>46003</v>
      </c>
      <c r="U1881" s="26" t="n">
        <v>2026</v>
      </c>
      <c r="V1881" s="26"/>
    </row>
    <row r="1882" customFormat="false" ht="15" hidden="false" customHeight="true" outlineLevel="0" collapsed="false">
      <c r="A1882" s="29" t="s">
        <v>8103</v>
      </c>
      <c r="B1882" s="29" t="n">
        <v>1878</v>
      </c>
      <c r="C1882" s="29" t="s">
        <v>6081</v>
      </c>
      <c r="D1882" s="29" t="s">
        <v>8104</v>
      </c>
      <c r="E1882" s="29" t="s">
        <v>267</v>
      </c>
      <c r="F1882" s="29" t="s">
        <v>8105</v>
      </c>
      <c r="G1882" s="30" t="n">
        <v>45660</v>
      </c>
      <c r="H1882" s="29" t="s">
        <v>177</v>
      </c>
      <c r="I1882" s="29" t="s">
        <v>4605</v>
      </c>
      <c r="J1882" s="29" t="s">
        <v>383</v>
      </c>
      <c r="K1882" s="31" t="n">
        <v>60.7</v>
      </c>
      <c r="L1882" s="31" t="n">
        <v>21.5</v>
      </c>
      <c r="M1882" s="29" t="s">
        <v>179</v>
      </c>
      <c r="N1882" s="29" t="n">
        <v>45</v>
      </c>
      <c r="O1882" s="29" t="s">
        <v>8106</v>
      </c>
      <c r="P1882" s="29" t="s">
        <v>8107</v>
      </c>
      <c r="Q1882" s="29" t="s">
        <v>454</v>
      </c>
      <c r="R1882" s="29" t="s">
        <v>171</v>
      </c>
      <c r="S1882" s="29" t="s">
        <v>455</v>
      </c>
      <c r="T1882" s="30" t="n">
        <v>46019</v>
      </c>
      <c r="U1882" s="29" t="n">
        <v>2026</v>
      </c>
      <c r="V1882" s="29"/>
    </row>
    <row r="1883" customFormat="false" ht="15" hidden="false" customHeight="true" outlineLevel="0" collapsed="false">
      <c r="A1883" s="26" t="s">
        <v>8108</v>
      </c>
      <c r="B1883" s="26" t="n">
        <v>1879</v>
      </c>
      <c r="C1883" s="26" t="s">
        <v>706</v>
      </c>
      <c r="D1883" s="26" t="s">
        <v>4299</v>
      </c>
      <c r="E1883" s="26" t="s">
        <v>311</v>
      </c>
      <c r="F1883" s="26" t="s">
        <v>8109</v>
      </c>
      <c r="G1883" s="27" t="n">
        <v>45661</v>
      </c>
      <c r="H1883" s="26" t="s">
        <v>177</v>
      </c>
      <c r="I1883" s="26" t="s">
        <v>3283</v>
      </c>
      <c r="J1883" s="26" t="s">
        <v>248</v>
      </c>
      <c r="K1883" s="28" t="n">
        <v>43.8</v>
      </c>
      <c r="L1883" s="28" t="n">
        <v>13.2</v>
      </c>
      <c r="M1883" s="26" t="s">
        <v>209</v>
      </c>
      <c r="N1883" s="26" t="n">
        <v>28</v>
      </c>
      <c r="O1883" s="26" t="s">
        <v>8110</v>
      </c>
      <c r="P1883" s="26" t="s">
        <v>8111</v>
      </c>
      <c r="Q1883" s="26" t="s">
        <v>461</v>
      </c>
      <c r="R1883" s="26" t="s">
        <v>183</v>
      </c>
      <c r="S1883" s="26" t="s">
        <v>462</v>
      </c>
      <c r="T1883" s="27" t="n">
        <v>46019</v>
      </c>
      <c r="U1883" s="26" t="n">
        <v>2026</v>
      </c>
      <c r="V1883" s="26"/>
    </row>
    <row r="1884" customFormat="false" ht="15" hidden="false" customHeight="true" outlineLevel="0" collapsed="false">
      <c r="A1884" s="29" t="s">
        <v>8112</v>
      </c>
      <c r="B1884" s="29" t="n">
        <v>1880</v>
      </c>
      <c r="C1884" s="29" t="s">
        <v>8113</v>
      </c>
      <c r="D1884" s="29" t="s">
        <v>1225</v>
      </c>
      <c r="E1884" s="29" t="s">
        <v>188</v>
      </c>
      <c r="F1884" s="29"/>
      <c r="G1884" s="30" t="n">
        <v>45661</v>
      </c>
      <c r="H1884" s="29" t="s">
        <v>1033</v>
      </c>
      <c r="I1884" s="29" t="s">
        <v>2438</v>
      </c>
      <c r="J1884" s="29" t="s">
        <v>208</v>
      </c>
      <c r="K1884" s="31" t="n">
        <v>32.6</v>
      </c>
      <c r="L1884" s="31" t="n">
        <v>10.5</v>
      </c>
      <c r="M1884" s="29" t="s">
        <v>199</v>
      </c>
      <c r="N1884" s="29" t="n">
        <v>28</v>
      </c>
      <c r="O1884" s="29" t="s">
        <v>8114</v>
      </c>
      <c r="P1884" s="29" t="s">
        <v>8115</v>
      </c>
      <c r="Q1884" s="29" t="s">
        <v>202</v>
      </c>
      <c r="R1884" s="29" t="s">
        <v>171</v>
      </c>
      <c r="S1884" s="29" t="s">
        <v>203</v>
      </c>
      <c r="T1884" s="30" t="n">
        <v>45997</v>
      </c>
      <c r="U1884" s="29" t="n">
        <v>2026</v>
      </c>
      <c r="V1884" s="29"/>
    </row>
    <row r="1885" customFormat="false" ht="15" hidden="false" customHeight="true" outlineLevel="0" collapsed="false">
      <c r="A1885" s="26" t="s">
        <v>8116</v>
      </c>
      <c r="B1885" s="26" t="n">
        <v>1881</v>
      </c>
      <c r="C1885" s="26" t="s">
        <v>2517</v>
      </c>
      <c r="D1885" s="26" t="s">
        <v>816</v>
      </c>
      <c r="E1885" s="26" t="s">
        <v>162</v>
      </c>
      <c r="F1885" s="26" t="s">
        <v>8117</v>
      </c>
      <c r="G1885" s="27" t="n">
        <v>45661</v>
      </c>
      <c r="H1885" s="26" t="s">
        <v>177</v>
      </c>
      <c r="I1885" s="26" t="s">
        <v>744</v>
      </c>
      <c r="J1885" s="26" t="s">
        <v>322</v>
      </c>
      <c r="K1885" s="28" t="n">
        <v>52</v>
      </c>
      <c r="L1885" s="28" t="n">
        <v>15.3</v>
      </c>
      <c r="M1885" s="26" t="s">
        <v>209</v>
      </c>
      <c r="N1885" s="26" t="n">
        <v>32</v>
      </c>
      <c r="O1885" s="26" t="s">
        <v>8118</v>
      </c>
      <c r="P1885" s="26" t="s">
        <v>8119</v>
      </c>
      <c r="Q1885" s="26" t="s">
        <v>202</v>
      </c>
      <c r="R1885" s="26" t="s">
        <v>171</v>
      </c>
      <c r="S1885" s="26" t="s">
        <v>203</v>
      </c>
      <c r="T1885" s="27" t="n">
        <v>46008</v>
      </c>
      <c r="U1885" s="26" t="n">
        <v>2026</v>
      </c>
      <c r="V1885" s="26"/>
    </row>
    <row r="1886" customFormat="false" ht="15" hidden="false" customHeight="true" outlineLevel="0" collapsed="false">
      <c r="A1886" s="29" t="s">
        <v>8120</v>
      </c>
      <c r="B1886" s="29" t="n">
        <v>1882</v>
      </c>
      <c r="C1886" s="29" t="s">
        <v>967</v>
      </c>
      <c r="D1886" s="29" t="s">
        <v>1294</v>
      </c>
      <c r="E1886" s="29" t="s">
        <v>188</v>
      </c>
      <c r="F1886" s="29"/>
      <c r="G1886" s="30" t="n">
        <v>45661</v>
      </c>
      <c r="H1886" s="29" t="s">
        <v>177</v>
      </c>
      <c r="I1886" s="29" t="s">
        <v>6987</v>
      </c>
      <c r="J1886" s="29" t="s">
        <v>166</v>
      </c>
      <c r="K1886" s="31" t="n">
        <v>31.5</v>
      </c>
      <c r="L1886" s="31" t="n">
        <v>9.7</v>
      </c>
      <c r="M1886" s="29" t="s">
        <v>199</v>
      </c>
      <c r="N1886" s="29" t="n">
        <v>36</v>
      </c>
      <c r="O1886" s="29" t="s">
        <v>8121</v>
      </c>
      <c r="P1886" s="29" t="s">
        <v>8122</v>
      </c>
      <c r="Q1886" s="29" t="s">
        <v>240</v>
      </c>
      <c r="R1886" s="29" t="s">
        <v>171</v>
      </c>
      <c r="S1886" s="29" t="s">
        <v>241</v>
      </c>
      <c r="T1886" s="30" t="n">
        <v>46001</v>
      </c>
      <c r="U1886" s="29" t="n">
        <v>2026</v>
      </c>
      <c r="V1886" s="29"/>
    </row>
    <row r="1887" customFormat="false" ht="15" hidden="false" customHeight="true" outlineLevel="0" collapsed="false">
      <c r="A1887" s="26" t="s">
        <v>8123</v>
      </c>
      <c r="B1887" s="26" t="n">
        <v>1883</v>
      </c>
      <c r="C1887" s="26" t="s">
        <v>5037</v>
      </c>
      <c r="D1887" s="26" t="s">
        <v>1531</v>
      </c>
      <c r="E1887" s="26" t="s">
        <v>188</v>
      </c>
      <c r="F1887" s="26"/>
      <c r="G1887" s="27" t="n">
        <v>45661</v>
      </c>
      <c r="H1887" s="26" t="s">
        <v>177</v>
      </c>
      <c r="I1887" s="26" t="s">
        <v>3040</v>
      </c>
      <c r="J1887" s="26" t="s">
        <v>259</v>
      </c>
      <c r="K1887" s="28" t="n">
        <v>50.9</v>
      </c>
      <c r="L1887" s="28" t="n">
        <v>16.5</v>
      </c>
      <c r="M1887" s="26" t="s">
        <v>314</v>
      </c>
      <c r="N1887" s="26" t="n">
        <v>32</v>
      </c>
      <c r="O1887" s="26" t="s">
        <v>8124</v>
      </c>
      <c r="P1887" s="26" t="s">
        <v>8125</v>
      </c>
      <c r="Q1887" s="26" t="s">
        <v>454</v>
      </c>
      <c r="R1887" s="26" t="s">
        <v>171</v>
      </c>
      <c r="S1887" s="26" t="s">
        <v>455</v>
      </c>
      <c r="T1887" s="27" t="n">
        <v>45993</v>
      </c>
      <c r="U1887" s="26" t="n">
        <v>2026</v>
      </c>
      <c r="V1887" s="26"/>
    </row>
    <row r="1888" customFormat="false" ht="15" hidden="false" customHeight="true" outlineLevel="0" collapsed="false">
      <c r="A1888" s="29" t="s">
        <v>8126</v>
      </c>
      <c r="B1888" s="29" t="n">
        <v>1884</v>
      </c>
      <c r="C1888" s="29" t="s">
        <v>8127</v>
      </c>
      <c r="D1888" s="29" t="s">
        <v>2319</v>
      </c>
      <c r="E1888" s="29" t="s">
        <v>226</v>
      </c>
      <c r="F1888" s="29" t="s">
        <v>8128</v>
      </c>
      <c r="G1888" s="30" t="n">
        <v>45662</v>
      </c>
      <c r="H1888" s="29" t="s">
        <v>177</v>
      </c>
      <c r="I1888" s="29" t="s">
        <v>620</v>
      </c>
      <c r="J1888" s="29" t="s">
        <v>345</v>
      </c>
      <c r="K1888" s="31" t="n">
        <v>54.5</v>
      </c>
      <c r="L1888" s="31" t="n">
        <v>16.9</v>
      </c>
      <c r="M1888" s="29" t="s">
        <v>199</v>
      </c>
      <c r="N1888" s="29" t="n">
        <v>32</v>
      </c>
      <c r="O1888" s="29" t="s">
        <v>8129</v>
      </c>
      <c r="P1888" s="29" t="s">
        <v>8130</v>
      </c>
      <c r="Q1888" s="29" t="s">
        <v>454</v>
      </c>
      <c r="R1888" s="29" t="s">
        <v>171</v>
      </c>
      <c r="S1888" s="29" t="s">
        <v>455</v>
      </c>
      <c r="T1888" s="30" t="n">
        <v>46010</v>
      </c>
      <c r="U1888" s="29" t="n">
        <v>2026</v>
      </c>
      <c r="V1888" s="29"/>
    </row>
    <row r="1889" customFormat="false" ht="15" hidden="false" customHeight="true" outlineLevel="0" collapsed="false">
      <c r="A1889" s="26" t="s">
        <v>8131</v>
      </c>
      <c r="B1889" s="26" t="n">
        <v>1885</v>
      </c>
      <c r="C1889" s="26" t="s">
        <v>1587</v>
      </c>
      <c r="D1889" s="26" t="s">
        <v>483</v>
      </c>
      <c r="E1889" s="26" t="s">
        <v>245</v>
      </c>
      <c r="F1889" s="26" t="s">
        <v>8132</v>
      </c>
      <c r="G1889" s="27" t="n">
        <v>45662</v>
      </c>
      <c r="H1889" s="26" t="s">
        <v>177</v>
      </c>
      <c r="I1889" s="26" t="s">
        <v>1555</v>
      </c>
      <c r="J1889" s="26" t="s">
        <v>218</v>
      </c>
      <c r="K1889" s="28" t="n">
        <v>42.3</v>
      </c>
      <c r="L1889" s="28" t="n">
        <v>13</v>
      </c>
      <c r="M1889" s="26" t="s">
        <v>199</v>
      </c>
      <c r="N1889" s="26" t="n">
        <v>40</v>
      </c>
      <c r="O1889" s="26" t="s">
        <v>8133</v>
      </c>
      <c r="P1889" s="26" t="s">
        <v>8134</v>
      </c>
      <c r="Q1889" s="26" t="s">
        <v>262</v>
      </c>
      <c r="R1889" s="26" t="s">
        <v>171</v>
      </c>
      <c r="S1889" s="26" t="s">
        <v>263</v>
      </c>
      <c r="T1889" s="27" t="n">
        <v>46017</v>
      </c>
      <c r="U1889" s="26" t="n">
        <v>2026</v>
      </c>
      <c r="V1889" s="26"/>
    </row>
    <row r="1890" customFormat="false" ht="15" hidden="false" customHeight="true" outlineLevel="0" collapsed="false">
      <c r="A1890" s="29" t="s">
        <v>8135</v>
      </c>
      <c r="B1890" s="29" t="n">
        <v>1886</v>
      </c>
      <c r="C1890" s="29" t="s">
        <v>3902</v>
      </c>
      <c r="D1890" s="29" t="s">
        <v>1313</v>
      </c>
      <c r="E1890" s="29" t="s">
        <v>311</v>
      </c>
      <c r="F1890" s="29" t="s">
        <v>4371</v>
      </c>
      <c r="G1890" s="30" t="n">
        <v>45663</v>
      </c>
      <c r="H1890" s="29" t="s">
        <v>177</v>
      </c>
      <c r="I1890" s="29" t="s">
        <v>5022</v>
      </c>
      <c r="J1890" s="29" t="s">
        <v>229</v>
      </c>
      <c r="K1890" s="31" t="n">
        <v>61.8</v>
      </c>
      <c r="L1890" s="31" t="n">
        <v>17.4</v>
      </c>
      <c r="M1890" s="29" t="s">
        <v>199</v>
      </c>
      <c r="N1890" s="29" t="n">
        <v>32</v>
      </c>
      <c r="O1890" s="29" t="s">
        <v>8136</v>
      </c>
      <c r="P1890" s="29" t="s">
        <v>8137</v>
      </c>
      <c r="Q1890" s="29" t="s">
        <v>240</v>
      </c>
      <c r="R1890" s="29" t="s">
        <v>171</v>
      </c>
      <c r="S1890" s="29" t="s">
        <v>241</v>
      </c>
      <c r="T1890" s="30" t="n">
        <v>46002</v>
      </c>
      <c r="U1890" s="29" t="n">
        <v>2026</v>
      </c>
      <c r="V1890" s="29"/>
    </row>
    <row r="1891" customFormat="false" ht="15" hidden="false" customHeight="true" outlineLevel="0" collapsed="false">
      <c r="A1891" s="26" t="s">
        <v>8138</v>
      </c>
      <c r="B1891" s="26" t="n">
        <v>1887</v>
      </c>
      <c r="C1891" s="26" t="s">
        <v>8139</v>
      </c>
      <c r="D1891" s="26" t="s">
        <v>8140</v>
      </c>
      <c r="E1891" s="26" t="s">
        <v>206</v>
      </c>
      <c r="F1891" s="26"/>
      <c r="G1891" s="27" t="n">
        <v>45663</v>
      </c>
      <c r="H1891" s="26" t="s">
        <v>177</v>
      </c>
      <c r="I1891" s="26" t="s">
        <v>1618</v>
      </c>
      <c r="J1891" s="26" t="s">
        <v>198</v>
      </c>
      <c r="K1891" s="28" t="n">
        <v>48.2</v>
      </c>
      <c r="L1891" s="28" t="n">
        <v>13.7</v>
      </c>
      <c r="M1891" s="26" t="s">
        <v>209</v>
      </c>
      <c r="N1891" s="26" t="n">
        <v>45</v>
      </c>
      <c r="O1891" s="26" t="s">
        <v>8141</v>
      </c>
      <c r="P1891" s="26" t="s">
        <v>8142</v>
      </c>
      <c r="Q1891" s="26" t="s">
        <v>240</v>
      </c>
      <c r="R1891" s="26" t="s">
        <v>171</v>
      </c>
      <c r="S1891" s="26" t="s">
        <v>241</v>
      </c>
      <c r="T1891" s="27" t="n">
        <v>46001</v>
      </c>
      <c r="U1891" s="26" t="n">
        <v>2026</v>
      </c>
      <c r="V1891" s="26"/>
    </row>
    <row r="1892" customFormat="false" ht="15" hidden="false" customHeight="true" outlineLevel="0" collapsed="false">
      <c r="A1892" s="29" t="s">
        <v>8143</v>
      </c>
      <c r="B1892" s="29" t="n">
        <v>1888</v>
      </c>
      <c r="C1892" s="29" t="s">
        <v>6231</v>
      </c>
      <c r="D1892" s="29" t="s">
        <v>4211</v>
      </c>
      <c r="E1892" s="29" t="s">
        <v>162</v>
      </c>
      <c r="F1892" s="29" t="s">
        <v>8144</v>
      </c>
      <c r="G1892" s="30" t="n">
        <v>45663</v>
      </c>
      <c r="H1892" s="29" t="s">
        <v>177</v>
      </c>
      <c r="I1892" s="29" t="s">
        <v>6647</v>
      </c>
      <c r="J1892" s="29" t="s">
        <v>345</v>
      </c>
      <c r="K1892" s="31" t="n">
        <v>25.8</v>
      </c>
      <c r="L1892" s="31" t="n">
        <v>8.7</v>
      </c>
      <c r="M1892" s="29" t="s">
        <v>209</v>
      </c>
      <c r="N1892" s="29" t="n">
        <v>45</v>
      </c>
      <c r="O1892" s="29" t="s">
        <v>7981</v>
      </c>
      <c r="P1892" s="29" t="s">
        <v>8145</v>
      </c>
      <c r="Q1892" s="29" t="s">
        <v>252</v>
      </c>
      <c r="R1892" s="29" t="s">
        <v>171</v>
      </c>
      <c r="S1892" s="29" t="s">
        <v>253</v>
      </c>
      <c r="T1892" s="30" t="n">
        <v>46014</v>
      </c>
      <c r="U1892" s="29" t="n">
        <v>2026</v>
      </c>
      <c r="V1892" s="29"/>
    </row>
    <row r="1893" customFormat="false" ht="15" hidden="false" customHeight="true" outlineLevel="0" collapsed="false">
      <c r="A1893" s="26" t="s">
        <v>8146</v>
      </c>
      <c r="B1893" s="26" t="n">
        <v>1889</v>
      </c>
      <c r="C1893" s="26" t="s">
        <v>562</v>
      </c>
      <c r="D1893" s="26" t="s">
        <v>649</v>
      </c>
      <c r="E1893" s="26" t="s">
        <v>226</v>
      </c>
      <c r="F1893" s="26" t="s">
        <v>8041</v>
      </c>
      <c r="G1893" s="27" t="n">
        <v>45663</v>
      </c>
      <c r="H1893" s="26" t="s">
        <v>164</v>
      </c>
      <c r="I1893" s="26" t="s">
        <v>3383</v>
      </c>
      <c r="J1893" s="26" t="s">
        <v>198</v>
      </c>
      <c r="K1893" s="28" t="n">
        <v>58</v>
      </c>
      <c r="L1893" s="28" t="n">
        <v>18</v>
      </c>
      <c r="M1893" s="26" t="s">
        <v>209</v>
      </c>
      <c r="N1893" s="26" t="n">
        <v>28</v>
      </c>
      <c r="O1893" s="26" t="s">
        <v>8147</v>
      </c>
      <c r="P1893" s="26" t="s">
        <v>8148</v>
      </c>
      <c r="Q1893" s="26" t="s">
        <v>338</v>
      </c>
      <c r="R1893" s="26" t="s">
        <v>171</v>
      </c>
      <c r="S1893" s="26" t="s">
        <v>339</v>
      </c>
      <c r="T1893" s="26"/>
      <c r="U1893" s="26" t="n">
        <v>2024</v>
      </c>
      <c r="V1893" s="26"/>
    </row>
    <row r="1894" customFormat="false" ht="15" hidden="false" customHeight="true" outlineLevel="0" collapsed="false">
      <c r="A1894" s="29" t="s">
        <v>8149</v>
      </c>
      <c r="B1894" s="29" t="n">
        <v>1890</v>
      </c>
      <c r="C1894" s="29" t="s">
        <v>4312</v>
      </c>
      <c r="D1894" s="29" t="s">
        <v>2237</v>
      </c>
      <c r="E1894" s="29" t="s">
        <v>188</v>
      </c>
      <c r="F1894" s="29"/>
      <c r="G1894" s="30" t="n">
        <v>45663</v>
      </c>
      <c r="H1894" s="29" t="s">
        <v>177</v>
      </c>
      <c r="I1894" s="29" t="s">
        <v>7030</v>
      </c>
      <c r="J1894" s="29" t="s">
        <v>198</v>
      </c>
      <c r="K1894" s="31" t="n">
        <v>35.2</v>
      </c>
      <c r="L1894" s="31" t="n">
        <v>12.6</v>
      </c>
      <c r="M1894" s="29" t="s">
        <v>276</v>
      </c>
      <c r="N1894" s="29" t="n">
        <v>24</v>
      </c>
      <c r="O1894" s="29" t="s">
        <v>8150</v>
      </c>
      <c r="P1894" s="29" t="s">
        <v>8151</v>
      </c>
      <c r="Q1894" s="29" t="s">
        <v>170</v>
      </c>
      <c r="R1894" s="29" t="s">
        <v>171</v>
      </c>
      <c r="S1894" s="29" t="s">
        <v>172</v>
      </c>
      <c r="T1894" s="30" t="n">
        <v>45998</v>
      </c>
      <c r="U1894" s="29" t="n">
        <v>2026</v>
      </c>
      <c r="V1894" s="29"/>
    </row>
    <row r="1895" customFormat="false" ht="15" hidden="false" customHeight="true" outlineLevel="0" collapsed="false">
      <c r="A1895" s="26" t="s">
        <v>8152</v>
      </c>
      <c r="B1895" s="26" t="n">
        <v>1891</v>
      </c>
      <c r="C1895" s="26" t="s">
        <v>6169</v>
      </c>
      <c r="D1895" s="26" t="s">
        <v>8153</v>
      </c>
      <c r="E1895" s="26" t="s">
        <v>188</v>
      </c>
      <c r="F1895" s="26"/>
      <c r="G1895" s="27" t="n">
        <v>45663</v>
      </c>
      <c r="H1895" s="26" t="s">
        <v>177</v>
      </c>
      <c r="I1895" s="26" t="s">
        <v>942</v>
      </c>
      <c r="J1895" s="26" t="s">
        <v>208</v>
      </c>
      <c r="K1895" s="28" t="n">
        <v>55.3</v>
      </c>
      <c r="L1895" s="28" t="n">
        <v>15.9</v>
      </c>
      <c r="M1895" s="26" t="s">
        <v>199</v>
      </c>
      <c r="N1895" s="26" t="n">
        <v>36</v>
      </c>
      <c r="O1895" s="26" t="s">
        <v>8154</v>
      </c>
      <c r="P1895" s="26" t="s">
        <v>8155</v>
      </c>
      <c r="Q1895" s="26" t="s">
        <v>182</v>
      </c>
      <c r="R1895" s="26" t="s">
        <v>183</v>
      </c>
      <c r="S1895" s="26" t="s">
        <v>184</v>
      </c>
      <c r="T1895" s="27" t="n">
        <v>46012</v>
      </c>
      <c r="U1895" s="26" t="n">
        <v>2026</v>
      </c>
      <c r="V1895" s="26"/>
    </row>
    <row r="1896" customFormat="false" ht="15" hidden="false" customHeight="true" outlineLevel="0" collapsed="false">
      <c r="A1896" s="29" t="s">
        <v>8156</v>
      </c>
      <c r="B1896" s="29" t="n">
        <v>1892</v>
      </c>
      <c r="C1896" s="29" t="s">
        <v>1564</v>
      </c>
      <c r="D1896" s="29" t="s">
        <v>8157</v>
      </c>
      <c r="E1896" s="29" t="s">
        <v>195</v>
      </c>
      <c r="F1896" s="29" t="s">
        <v>2513</v>
      </c>
      <c r="G1896" s="30" t="n">
        <v>45664</v>
      </c>
      <c r="H1896" s="29" t="s">
        <v>177</v>
      </c>
      <c r="I1896" s="29" t="s">
        <v>1510</v>
      </c>
      <c r="J1896" s="29" t="s">
        <v>218</v>
      </c>
      <c r="K1896" s="31" t="n">
        <v>47.7</v>
      </c>
      <c r="L1896" s="31" t="n">
        <v>16</v>
      </c>
      <c r="M1896" s="29" t="s">
        <v>276</v>
      </c>
      <c r="N1896" s="29" t="n">
        <v>36</v>
      </c>
      <c r="O1896" s="29" t="s">
        <v>8158</v>
      </c>
      <c r="P1896" s="29" t="s">
        <v>8159</v>
      </c>
      <c r="Q1896" s="29" t="s">
        <v>170</v>
      </c>
      <c r="R1896" s="29" t="s">
        <v>171</v>
      </c>
      <c r="S1896" s="29" t="s">
        <v>172</v>
      </c>
      <c r="T1896" s="30" t="n">
        <v>46002</v>
      </c>
      <c r="U1896" s="29" t="n">
        <v>2026</v>
      </c>
      <c r="V1896" s="29"/>
    </row>
    <row r="1897" customFormat="false" ht="15" hidden="false" customHeight="true" outlineLevel="0" collapsed="false">
      <c r="A1897" s="26" t="s">
        <v>8160</v>
      </c>
      <c r="B1897" s="26" t="n">
        <v>1893</v>
      </c>
      <c r="C1897" s="26" t="s">
        <v>8161</v>
      </c>
      <c r="D1897" s="26" t="s">
        <v>816</v>
      </c>
      <c r="E1897" s="26" t="s">
        <v>188</v>
      </c>
      <c r="F1897" s="26"/>
      <c r="G1897" s="27" t="n">
        <v>45664</v>
      </c>
      <c r="H1897" s="26" t="s">
        <v>164</v>
      </c>
      <c r="I1897" s="26" t="s">
        <v>3859</v>
      </c>
      <c r="J1897" s="26" t="s">
        <v>270</v>
      </c>
      <c r="K1897" s="28" t="n">
        <v>39.2</v>
      </c>
      <c r="L1897" s="28" t="n">
        <v>12.9</v>
      </c>
      <c r="M1897" s="26" t="s">
        <v>179</v>
      </c>
      <c r="N1897" s="26" t="n">
        <v>24</v>
      </c>
      <c r="O1897" s="26" t="s">
        <v>8162</v>
      </c>
      <c r="P1897" s="26" t="s">
        <v>8163</v>
      </c>
      <c r="Q1897" s="26" t="s">
        <v>299</v>
      </c>
      <c r="R1897" s="26" t="s">
        <v>171</v>
      </c>
      <c r="S1897" s="26" t="s">
        <v>300</v>
      </c>
      <c r="T1897" s="26"/>
      <c r="U1897" s="26" t="n">
        <v>2023</v>
      </c>
      <c r="V1897" s="26"/>
    </row>
    <row r="1898" customFormat="false" ht="15" hidden="false" customHeight="true" outlineLevel="0" collapsed="false">
      <c r="A1898" s="29" t="s">
        <v>8164</v>
      </c>
      <c r="B1898" s="29" t="n">
        <v>1894</v>
      </c>
      <c r="C1898" s="29" t="s">
        <v>543</v>
      </c>
      <c r="D1898" s="29" t="s">
        <v>1481</v>
      </c>
      <c r="E1898" s="29" t="s">
        <v>206</v>
      </c>
      <c r="F1898" s="29"/>
      <c r="G1898" s="30" t="n">
        <v>45664</v>
      </c>
      <c r="H1898" s="29" t="s">
        <v>177</v>
      </c>
      <c r="I1898" s="29" t="s">
        <v>5531</v>
      </c>
      <c r="J1898" s="29" t="s">
        <v>383</v>
      </c>
      <c r="K1898" s="31" t="n">
        <v>58.6</v>
      </c>
      <c r="L1898" s="31" t="n">
        <v>17.7</v>
      </c>
      <c r="M1898" s="29" t="s">
        <v>209</v>
      </c>
      <c r="N1898" s="29" t="n">
        <v>24</v>
      </c>
      <c r="O1898" s="29" t="s">
        <v>8165</v>
      </c>
      <c r="P1898" s="29" t="s">
        <v>8166</v>
      </c>
      <c r="Q1898" s="29" t="s">
        <v>454</v>
      </c>
      <c r="R1898" s="29" t="s">
        <v>171</v>
      </c>
      <c r="S1898" s="29" t="s">
        <v>455</v>
      </c>
      <c r="T1898" s="30" t="n">
        <v>45997</v>
      </c>
      <c r="U1898" s="29" t="n">
        <v>2026</v>
      </c>
      <c r="V1898" s="29"/>
    </row>
    <row r="1899" customFormat="false" ht="15" hidden="false" customHeight="true" outlineLevel="0" collapsed="false">
      <c r="A1899" s="26" t="s">
        <v>8167</v>
      </c>
      <c r="B1899" s="26" t="n">
        <v>1895</v>
      </c>
      <c r="C1899" s="26" t="s">
        <v>8168</v>
      </c>
      <c r="D1899" s="26" t="s">
        <v>8169</v>
      </c>
      <c r="E1899" s="26" t="s">
        <v>188</v>
      </c>
      <c r="F1899" s="26"/>
      <c r="G1899" s="27" t="n">
        <v>45664</v>
      </c>
      <c r="H1899" s="26" t="s">
        <v>177</v>
      </c>
      <c r="I1899" s="26" t="s">
        <v>1775</v>
      </c>
      <c r="J1899" s="26" t="s">
        <v>198</v>
      </c>
      <c r="K1899" s="28" t="n">
        <v>61.5</v>
      </c>
      <c r="L1899" s="28" t="n">
        <v>18.6</v>
      </c>
      <c r="M1899" s="26" t="s">
        <v>199</v>
      </c>
      <c r="N1899" s="26" t="n">
        <v>36</v>
      </c>
      <c r="O1899" s="26" t="s">
        <v>8170</v>
      </c>
      <c r="P1899" s="26" t="s">
        <v>8171</v>
      </c>
      <c r="Q1899" s="26" t="s">
        <v>454</v>
      </c>
      <c r="R1899" s="26" t="s">
        <v>171</v>
      </c>
      <c r="S1899" s="26" t="s">
        <v>455</v>
      </c>
      <c r="T1899" s="27" t="n">
        <v>46002</v>
      </c>
      <c r="U1899" s="26" t="n">
        <v>2026</v>
      </c>
      <c r="V1899" s="26"/>
    </row>
    <row r="1900" customFormat="false" ht="15" hidden="false" customHeight="true" outlineLevel="0" collapsed="false">
      <c r="A1900" s="29" t="s">
        <v>8172</v>
      </c>
      <c r="B1900" s="29" t="n">
        <v>1896</v>
      </c>
      <c r="C1900" s="29" t="s">
        <v>7692</v>
      </c>
      <c r="D1900" s="29" t="s">
        <v>7526</v>
      </c>
      <c r="E1900" s="29" t="s">
        <v>226</v>
      </c>
      <c r="F1900" s="29" t="s">
        <v>7693</v>
      </c>
      <c r="G1900" s="30" t="n">
        <v>45665</v>
      </c>
      <c r="H1900" s="29" t="s">
        <v>177</v>
      </c>
      <c r="I1900" s="29" t="s">
        <v>2407</v>
      </c>
      <c r="J1900" s="29" t="s">
        <v>248</v>
      </c>
      <c r="K1900" s="31" t="n">
        <v>24.7</v>
      </c>
      <c r="L1900" s="31" t="n">
        <v>8.6</v>
      </c>
      <c r="M1900" s="29" t="s">
        <v>249</v>
      </c>
      <c r="N1900" s="29" t="n">
        <v>40</v>
      </c>
      <c r="O1900" s="29" t="s">
        <v>8173</v>
      </c>
      <c r="P1900" s="29" t="s">
        <v>8174</v>
      </c>
      <c r="Q1900" s="29" t="s">
        <v>299</v>
      </c>
      <c r="R1900" s="29" t="s">
        <v>171</v>
      </c>
      <c r="S1900" s="29" t="s">
        <v>300</v>
      </c>
      <c r="T1900" s="30" t="n">
        <v>46007</v>
      </c>
      <c r="U1900" s="29" t="n">
        <v>2026</v>
      </c>
      <c r="V1900" s="29"/>
    </row>
    <row r="1901" customFormat="false" ht="15" hidden="false" customHeight="true" outlineLevel="0" collapsed="false">
      <c r="A1901" s="26" t="s">
        <v>8175</v>
      </c>
      <c r="B1901" s="26" t="n">
        <v>1897</v>
      </c>
      <c r="C1901" s="26" t="s">
        <v>1720</v>
      </c>
      <c r="D1901" s="26" t="s">
        <v>701</v>
      </c>
      <c r="E1901" s="26" t="s">
        <v>311</v>
      </c>
      <c r="F1901" s="26" t="s">
        <v>8176</v>
      </c>
      <c r="G1901" s="27" t="n">
        <v>45665</v>
      </c>
      <c r="H1901" s="26" t="s">
        <v>1033</v>
      </c>
      <c r="I1901" s="26" t="s">
        <v>620</v>
      </c>
      <c r="J1901" s="26" t="s">
        <v>229</v>
      </c>
      <c r="K1901" s="28" t="n">
        <v>40</v>
      </c>
      <c r="L1901" s="28" t="n">
        <v>11.5</v>
      </c>
      <c r="M1901" s="26" t="s">
        <v>179</v>
      </c>
      <c r="N1901" s="26" t="n">
        <v>50</v>
      </c>
      <c r="O1901" s="26" t="s">
        <v>8177</v>
      </c>
      <c r="P1901" s="26" t="s">
        <v>8178</v>
      </c>
      <c r="Q1901" s="26" t="s">
        <v>212</v>
      </c>
      <c r="R1901" s="26" t="s">
        <v>171</v>
      </c>
      <c r="S1901" s="26" t="s">
        <v>213</v>
      </c>
      <c r="T1901" s="27" t="n">
        <v>45999</v>
      </c>
      <c r="U1901" s="26" t="n">
        <v>2026</v>
      </c>
      <c r="V1901" s="26"/>
    </row>
    <row r="1902" customFormat="false" ht="15" hidden="false" customHeight="true" outlineLevel="0" collapsed="false">
      <c r="A1902" s="29" t="s">
        <v>8179</v>
      </c>
      <c r="B1902" s="29" t="n">
        <v>1898</v>
      </c>
      <c r="C1902" s="29" t="s">
        <v>1043</v>
      </c>
      <c r="D1902" s="29" t="s">
        <v>334</v>
      </c>
      <c r="E1902" s="29" t="s">
        <v>188</v>
      </c>
      <c r="F1902" s="29"/>
      <c r="G1902" s="30" t="n">
        <v>45665</v>
      </c>
      <c r="H1902" s="29" t="s">
        <v>177</v>
      </c>
      <c r="I1902" s="29" t="s">
        <v>3182</v>
      </c>
      <c r="J1902" s="29" t="s">
        <v>345</v>
      </c>
      <c r="K1902" s="31" t="n">
        <v>22.2</v>
      </c>
      <c r="L1902" s="31" t="n">
        <v>7.4</v>
      </c>
      <c r="M1902" s="29" t="s">
        <v>167</v>
      </c>
      <c r="N1902" s="29" t="n">
        <v>24</v>
      </c>
      <c r="O1902" s="29" t="s">
        <v>8180</v>
      </c>
      <c r="P1902" s="29" t="s">
        <v>8181</v>
      </c>
      <c r="Q1902" s="29" t="s">
        <v>240</v>
      </c>
      <c r="R1902" s="29" t="s">
        <v>171</v>
      </c>
      <c r="S1902" s="29" t="s">
        <v>241</v>
      </c>
      <c r="T1902" s="30" t="n">
        <v>46005</v>
      </c>
      <c r="U1902" s="29" t="n">
        <v>2026</v>
      </c>
      <c r="V1902" s="29"/>
    </row>
    <row r="1903" customFormat="false" ht="15" hidden="false" customHeight="true" outlineLevel="0" collapsed="false">
      <c r="A1903" s="26" t="s">
        <v>8182</v>
      </c>
      <c r="B1903" s="26" t="n">
        <v>1899</v>
      </c>
      <c r="C1903" s="26" t="s">
        <v>1726</v>
      </c>
      <c r="D1903" s="26" t="s">
        <v>4842</v>
      </c>
      <c r="E1903" s="26" t="s">
        <v>311</v>
      </c>
      <c r="F1903" s="26" t="s">
        <v>8183</v>
      </c>
      <c r="G1903" s="27" t="n">
        <v>45666</v>
      </c>
      <c r="H1903" s="26" t="s">
        <v>177</v>
      </c>
      <c r="I1903" s="26" t="s">
        <v>1095</v>
      </c>
      <c r="J1903" s="26" t="s">
        <v>322</v>
      </c>
      <c r="K1903" s="28" t="n">
        <v>61.6</v>
      </c>
      <c r="L1903" s="28" t="n">
        <v>18.1</v>
      </c>
      <c r="M1903" s="26" t="s">
        <v>179</v>
      </c>
      <c r="N1903" s="26" t="n">
        <v>28</v>
      </c>
      <c r="O1903" s="26" t="s">
        <v>8184</v>
      </c>
      <c r="P1903" s="26" t="s">
        <v>8185</v>
      </c>
      <c r="Q1903" s="26" t="s">
        <v>240</v>
      </c>
      <c r="R1903" s="26" t="s">
        <v>171</v>
      </c>
      <c r="S1903" s="26" t="s">
        <v>241</v>
      </c>
      <c r="T1903" s="27" t="n">
        <v>46001</v>
      </c>
      <c r="U1903" s="26" t="n">
        <v>2026</v>
      </c>
      <c r="V1903" s="26"/>
    </row>
    <row r="1904" customFormat="false" ht="15" hidden="false" customHeight="true" outlineLevel="0" collapsed="false">
      <c r="A1904" s="29" t="s">
        <v>8186</v>
      </c>
      <c r="B1904" s="29" t="n">
        <v>1900</v>
      </c>
      <c r="C1904" s="29" t="s">
        <v>224</v>
      </c>
      <c r="D1904" s="29" t="s">
        <v>677</v>
      </c>
      <c r="E1904" s="29" t="s">
        <v>162</v>
      </c>
      <c r="F1904" s="29" t="s">
        <v>8187</v>
      </c>
      <c r="G1904" s="30" t="n">
        <v>45666</v>
      </c>
      <c r="H1904" s="29" t="s">
        <v>1033</v>
      </c>
      <c r="I1904" s="29" t="s">
        <v>1618</v>
      </c>
      <c r="J1904" s="29" t="s">
        <v>383</v>
      </c>
      <c r="K1904" s="31" t="n">
        <v>50</v>
      </c>
      <c r="L1904" s="31" t="n">
        <v>17.6</v>
      </c>
      <c r="M1904" s="29" t="s">
        <v>179</v>
      </c>
      <c r="N1904" s="29" t="n">
        <v>24</v>
      </c>
      <c r="O1904" s="29" t="s">
        <v>8188</v>
      </c>
      <c r="P1904" s="29" t="s">
        <v>8189</v>
      </c>
      <c r="Q1904" s="29" t="s">
        <v>232</v>
      </c>
      <c r="R1904" s="29" t="s">
        <v>183</v>
      </c>
      <c r="S1904" s="29" t="s">
        <v>233</v>
      </c>
      <c r="T1904" s="30" t="n">
        <v>46019</v>
      </c>
      <c r="U1904" s="29" t="n">
        <v>2026</v>
      </c>
      <c r="V1904" s="29"/>
    </row>
    <row r="1905" customFormat="false" ht="15" hidden="false" customHeight="true" outlineLevel="0" collapsed="false">
      <c r="A1905" s="26" t="s">
        <v>8190</v>
      </c>
      <c r="B1905" s="26" t="n">
        <v>1901</v>
      </c>
      <c r="C1905" s="26" t="s">
        <v>333</v>
      </c>
      <c r="D1905" s="26" t="s">
        <v>2797</v>
      </c>
      <c r="E1905" s="26" t="s">
        <v>195</v>
      </c>
      <c r="F1905" s="26" t="s">
        <v>2846</v>
      </c>
      <c r="G1905" s="27" t="n">
        <v>45667</v>
      </c>
      <c r="H1905" s="26" t="s">
        <v>177</v>
      </c>
      <c r="I1905" s="26" t="s">
        <v>714</v>
      </c>
      <c r="J1905" s="26" t="s">
        <v>208</v>
      </c>
      <c r="K1905" s="28" t="n">
        <v>22.8</v>
      </c>
      <c r="L1905" s="28" t="n">
        <v>8.2</v>
      </c>
      <c r="M1905" s="26" t="s">
        <v>199</v>
      </c>
      <c r="N1905" s="26" t="n">
        <v>32</v>
      </c>
      <c r="O1905" s="26" t="s">
        <v>8191</v>
      </c>
      <c r="P1905" s="26" t="s">
        <v>8192</v>
      </c>
      <c r="Q1905" s="26" t="s">
        <v>240</v>
      </c>
      <c r="R1905" s="26" t="s">
        <v>171</v>
      </c>
      <c r="S1905" s="26" t="s">
        <v>241</v>
      </c>
      <c r="T1905" s="27" t="n">
        <v>46018</v>
      </c>
      <c r="U1905" s="26" t="n">
        <v>2026</v>
      </c>
      <c r="V1905" s="26"/>
    </row>
    <row r="1906" customFormat="false" ht="15" hidden="false" customHeight="true" outlineLevel="0" collapsed="false">
      <c r="A1906" s="29" t="s">
        <v>8193</v>
      </c>
      <c r="B1906" s="29" t="n">
        <v>1902</v>
      </c>
      <c r="C1906" s="29" t="s">
        <v>2509</v>
      </c>
      <c r="D1906" s="29" t="s">
        <v>8194</v>
      </c>
      <c r="E1906" s="29" t="s">
        <v>195</v>
      </c>
      <c r="F1906" s="29" t="s">
        <v>8195</v>
      </c>
      <c r="G1906" s="30" t="n">
        <v>45667</v>
      </c>
      <c r="H1906" s="29" t="s">
        <v>177</v>
      </c>
      <c r="I1906" s="29" t="s">
        <v>8196</v>
      </c>
      <c r="J1906" s="29" t="s">
        <v>218</v>
      </c>
      <c r="K1906" s="31" t="n">
        <v>60</v>
      </c>
      <c r="L1906" s="31" t="n">
        <v>17.7</v>
      </c>
      <c r="M1906" s="29" t="s">
        <v>276</v>
      </c>
      <c r="N1906" s="29" t="n">
        <v>40</v>
      </c>
      <c r="O1906" s="29" t="s">
        <v>8197</v>
      </c>
      <c r="P1906" s="29" t="s">
        <v>8198</v>
      </c>
      <c r="Q1906" s="29" t="s">
        <v>202</v>
      </c>
      <c r="R1906" s="29" t="s">
        <v>171</v>
      </c>
      <c r="S1906" s="29" t="s">
        <v>203</v>
      </c>
      <c r="T1906" s="30" t="n">
        <v>46018</v>
      </c>
      <c r="U1906" s="29" t="n">
        <v>2026</v>
      </c>
      <c r="V1906" s="29"/>
    </row>
    <row r="1907" customFormat="false" ht="15" hidden="false" customHeight="true" outlineLevel="0" collapsed="false">
      <c r="A1907" s="26" t="s">
        <v>8199</v>
      </c>
      <c r="B1907" s="26" t="n">
        <v>1903</v>
      </c>
      <c r="C1907" s="26" t="s">
        <v>8200</v>
      </c>
      <c r="D1907" s="26" t="s">
        <v>375</v>
      </c>
      <c r="E1907" s="26" t="s">
        <v>206</v>
      </c>
      <c r="F1907" s="26"/>
      <c r="G1907" s="27" t="n">
        <v>45669</v>
      </c>
      <c r="H1907" s="26" t="s">
        <v>177</v>
      </c>
      <c r="I1907" s="26" t="s">
        <v>4046</v>
      </c>
      <c r="J1907" s="26" t="s">
        <v>198</v>
      </c>
      <c r="K1907" s="28" t="n">
        <v>30.2</v>
      </c>
      <c r="L1907" s="28" t="n">
        <v>10.8</v>
      </c>
      <c r="M1907" s="26" t="s">
        <v>209</v>
      </c>
      <c r="N1907" s="26" t="n">
        <v>28</v>
      </c>
      <c r="O1907" s="26" t="s">
        <v>8201</v>
      </c>
      <c r="P1907" s="26" t="s">
        <v>8202</v>
      </c>
      <c r="Q1907" s="26" t="s">
        <v>221</v>
      </c>
      <c r="R1907" s="26" t="s">
        <v>183</v>
      </c>
      <c r="S1907" s="26" t="s">
        <v>222</v>
      </c>
      <c r="T1907" s="27" t="n">
        <v>45993</v>
      </c>
      <c r="U1907" s="26" t="n">
        <v>2026</v>
      </c>
      <c r="V1907" s="26"/>
    </row>
    <row r="1908" customFormat="false" ht="15" hidden="false" customHeight="true" outlineLevel="0" collapsed="false">
      <c r="A1908" s="29" t="s">
        <v>8203</v>
      </c>
      <c r="B1908" s="29" t="n">
        <v>1904</v>
      </c>
      <c r="C1908" s="29" t="s">
        <v>8204</v>
      </c>
      <c r="D1908" s="29" t="s">
        <v>5462</v>
      </c>
      <c r="E1908" s="29" t="s">
        <v>188</v>
      </c>
      <c r="F1908" s="29"/>
      <c r="G1908" s="30" t="n">
        <v>45669</v>
      </c>
      <c r="H1908" s="29" t="s">
        <v>177</v>
      </c>
      <c r="I1908" s="29" t="s">
        <v>4257</v>
      </c>
      <c r="J1908" s="29" t="s">
        <v>198</v>
      </c>
      <c r="K1908" s="31" t="n">
        <v>34.8</v>
      </c>
      <c r="L1908" s="31" t="n">
        <v>12.5</v>
      </c>
      <c r="M1908" s="29" t="s">
        <v>199</v>
      </c>
      <c r="N1908" s="29" t="n">
        <v>40</v>
      </c>
      <c r="O1908" s="29" t="s">
        <v>7319</v>
      </c>
      <c r="P1908" s="29" t="s">
        <v>8205</v>
      </c>
      <c r="Q1908" s="29" t="s">
        <v>182</v>
      </c>
      <c r="R1908" s="29" t="s">
        <v>183</v>
      </c>
      <c r="S1908" s="29" t="s">
        <v>184</v>
      </c>
      <c r="T1908" s="30" t="n">
        <v>45999</v>
      </c>
      <c r="U1908" s="29" t="n">
        <v>2026</v>
      </c>
      <c r="V1908" s="29"/>
    </row>
    <row r="1909" customFormat="false" ht="15" hidden="false" customHeight="true" outlineLevel="0" collapsed="false">
      <c r="A1909" s="26" t="s">
        <v>8206</v>
      </c>
      <c r="B1909" s="26" t="n">
        <v>1905</v>
      </c>
      <c r="C1909" s="26" t="s">
        <v>333</v>
      </c>
      <c r="D1909" s="26" t="s">
        <v>483</v>
      </c>
      <c r="E1909" s="26" t="s">
        <v>162</v>
      </c>
      <c r="F1909" s="26" t="s">
        <v>2538</v>
      </c>
      <c r="G1909" s="27" t="n">
        <v>45669</v>
      </c>
      <c r="H1909" s="26" t="s">
        <v>177</v>
      </c>
      <c r="I1909" s="26" t="s">
        <v>473</v>
      </c>
      <c r="J1909" s="26" t="s">
        <v>166</v>
      </c>
      <c r="K1909" s="28" t="n">
        <v>34.5</v>
      </c>
      <c r="L1909" s="28" t="n">
        <v>10.4</v>
      </c>
      <c r="M1909" s="26" t="s">
        <v>179</v>
      </c>
      <c r="N1909" s="26" t="n">
        <v>36</v>
      </c>
      <c r="O1909" s="26" t="s">
        <v>8207</v>
      </c>
      <c r="P1909" s="26"/>
      <c r="Q1909" s="26" t="s">
        <v>202</v>
      </c>
      <c r="R1909" s="26" t="s">
        <v>171</v>
      </c>
      <c r="S1909" s="26" t="s">
        <v>203</v>
      </c>
      <c r="T1909" s="27" t="n">
        <v>46013</v>
      </c>
      <c r="U1909" s="26" t="n">
        <v>2026</v>
      </c>
      <c r="V1909" s="26"/>
    </row>
    <row r="1910" customFormat="false" ht="15" hidden="false" customHeight="true" outlineLevel="0" collapsed="false">
      <c r="A1910" s="29" t="s">
        <v>8208</v>
      </c>
      <c r="B1910" s="29" t="n">
        <v>1906</v>
      </c>
      <c r="C1910" s="29" t="s">
        <v>1959</v>
      </c>
      <c r="D1910" s="29" t="s">
        <v>5076</v>
      </c>
      <c r="E1910" s="29" t="s">
        <v>188</v>
      </c>
      <c r="F1910" s="29"/>
      <c r="G1910" s="30" t="n">
        <v>45670</v>
      </c>
      <c r="H1910" s="29" t="s">
        <v>177</v>
      </c>
      <c r="I1910" s="29" t="s">
        <v>990</v>
      </c>
      <c r="J1910" s="29" t="s">
        <v>322</v>
      </c>
      <c r="K1910" s="31" t="n">
        <v>60.9</v>
      </c>
      <c r="L1910" s="31" t="n">
        <v>21.5</v>
      </c>
      <c r="M1910" s="29" t="s">
        <v>209</v>
      </c>
      <c r="N1910" s="29" t="n">
        <v>40</v>
      </c>
      <c r="O1910" s="29" t="s">
        <v>8209</v>
      </c>
      <c r="P1910" s="29" t="s">
        <v>8210</v>
      </c>
      <c r="Q1910" s="29" t="s">
        <v>454</v>
      </c>
      <c r="R1910" s="29" t="s">
        <v>171</v>
      </c>
      <c r="S1910" s="29" t="s">
        <v>455</v>
      </c>
      <c r="T1910" s="30" t="n">
        <v>46018</v>
      </c>
      <c r="U1910" s="29" t="n">
        <v>2026</v>
      </c>
      <c r="V1910" s="29"/>
    </row>
    <row r="1911" customFormat="false" ht="15" hidden="false" customHeight="true" outlineLevel="0" collapsed="false">
      <c r="A1911" s="26" t="s">
        <v>8211</v>
      </c>
      <c r="B1911" s="26" t="n">
        <v>1907</v>
      </c>
      <c r="C1911" s="26" t="s">
        <v>1439</v>
      </c>
      <c r="D1911" s="26" t="s">
        <v>928</v>
      </c>
      <c r="E1911" s="26" t="s">
        <v>188</v>
      </c>
      <c r="F1911" s="26"/>
      <c r="G1911" s="27" t="n">
        <v>45670</v>
      </c>
      <c r="H1911" s="26" t="s">
        <v>177</v>
      </c>
      <c r="I1911" s="26" t="s">
        <v>5288</v>
      </c>
      <c r="J1911" s="26" t="s">
        <v>259</v>
      </c>
      <c r="K1911" s="28" t="n">
        <v>33.9</v>
      </c>
      <c r="L1911" s="28" t="n">
        <v>10.2</v>
      </c>
      <c r="M1911" s="26" t="s">
        <v>179</v>
      </c>
      <c r="N1911" s="26" t="n">
        <v>24</v>
      </c>
      <c r="O1911" s="26" t="s">
        <v>8212</v>
      </c>
      <c r="P1911" s="26" t="s">
        <v>8213</v>
      </c>
      <c r="Q1911" s="26" t="s">
        <v>212</v>
      </c>
      <c r="R1911" s="26" t="s">
        <v>171</v>
      </c>
      <c r="S1911" s="26" t="s">
        <v>213</v>
      </c>
      <c r="T1911" s="27" t="n">
        <v>46007</v>
      </c>
      <c r="U1911" s="26" t="n">
        <v>2026</v>
      </c>
      <c r="V1911" s="26"/>
    </row>
    <row r="1912" customFormat="false" ht="15" hidden="false" customHeight="true" outlineLevel="0" collapsed="false">
      <c r="A1912" s="29" t="s">
        <v>8214</v>
      </c>
      <c r="B1912" s="29" t="n">
        <v>1908</v>
      </c>
      <c r="C1912" s="29" t="s">
        <v>7580</v>
      </c>
      <c r="D1912" s="29" t="s">
        <v>2601</v>
      </c>
      <c r="E1912" s="29" t="s">
        <v>188</v>
      </c>
      <c r="F1912" s="29"/>
      <c r="G1912" s="30" t="n">
        <v>45671</v>
      </c>
      <c r="H1912" s="29" t="s">
        <v>177</v>
      </c>
      <c r="I1912" s="29" t="s">
        <v>178</v>
      </c>
      <c r="J1912" s="29" t="s">
        <v>345</v>
      </c>
      <c r="K1912" s="31" t="n">
        <v>42.7</v>
      </c>
      <c r="L1912" s="31" t="n">
        <v>13.4</v>
      </c>
      <c r="M1912" s="29" t="s">
        <v>179</v>
      </c>
      <c r="N1912" s="29" t="n">
        <v>24</v>
      </c>
      <c r="O1912" s="29" t="s">
        <v>8215</v>
      </c>
      <c r="P1912" s="29" t="s">
        <v>8216</v>
      </c>
      <c r="Q1912" s="29" t="s">
        <v>252</v>
      </c>
      <c r="R1912" s="29" t="s">
        <v>171</v>
      </c>
      <c r="S1912" s="29" t="s">
        <v>253</v>
      </c>
      <c r="T1912" s="30" t="n">
        <v>45993</v>
      </c>
      <c r="U1912" s="29" t="n">
        <v>2026</v>
      </c>
      <c r="V1912" s="29"/>
    </row>
    <row r="1913" customFormat="false" ht="15" hidden="false" customHeight="true" outlineLevel="0" collapsed="false">
      <c r="A1913" s="26" t="s">
        <v>8217</v>
      </c>
      <c r="B1913" s="26" t="n">
        <v>1909</v>
      </c>
      <c r="C1913" s="26" t="s">
        <v>1334</v>
      </c>
      <c r="D1913" s="26" t="s">
        <v>412</v>
      </c>
      <c r="E1913" s="26" t="s">
        <v>195</v>
      </c>
      <c r="F1913" s="26" t="s">
        <v>8218</v>
      </c>
      <c r="G1913" s="27" t="n">
        <v>45671</v>
      </c>
      <c r="H1913" s="26" t="s">
        <v>295</v>
      </c>
      <c r="I1913" s="26" t="s">
        <v>1977</v>
      </c>
      <c r="J1913" s="26" t="s">
        <v>248</v>
      </c>
      <c r="K1913" s="28" t="n">
        <v>28.3</v>
      </c>
      <c r="L1913" s="28" t="n">
        <v>9.8</v>
      </c>
      <c r="M1913" s="26" t="s">
        <v>179</v>
      </c>
      <c r="N1913" s="26" t="n">
        <v>32</v>
      </c>
      <c r="O1913" s="26" t="s">
        <v>8219</v>
      </c>
      <c r="P1913" s="26" t="s">
        <v>8220</v>
      </c>
      <c r="Q1913" s="26" t="s">
        <v>454</v>
      </c>
      <c r="R1913" s="26" t="s">
        <v>171</v>
      </c>
      <c r="S1913" s="26" t="s">
        <v>455</v>
      </c>
      <c r="T1913" s="27" t="n">
        <v>45992</v>
      </c>
      <c r="U1913" s="26" t="n">
        <v>2026</v>
      </c>
      <c r="V1913" s="26"/>
    </row>
    <row r="1914" customFormat="false" ht="15" hidden="false" customHeight="true" outlineLevel="0" collapsed="false">
      <c r="A1914" s="29" t="s">
        <v>8221</v>
      </c>
      <c r="B1914" s="29" t="n">
        <v>1910</v>
      </c>
      <c r="C1914" s="29" t="s">
        <v>915</v>
      </c>
      <c r="D1914" s="29" t="s">
        <v>835</v>
      </c>
      <c r="E1914" s="29" t="s">
        <v>206</v>
      </c>
      <c r="F1914" s="29"/>
      <c r="G1914" s="30" t="n">
        <v>45671</v>
      </c>
      <c r="H1914" s="29" t="s">
        <v>177</v>
      </c>
      <c r="I1914" s="29" t="s">
        <v>444</v>
      </c>
      <c r="J1914" s="29" t="s">
        <v>259</v>
      </c>
      <c r="K1914" s="31" t="n">
        <v>29.3</v>
      </c>
      <c r="L1914" s="31" t="n">
        <v>8.9</v>
      </c>
      <c r="M1914" s="29" t="s">
        <v>199</v>
      </c>
      <c r="N1914" s="29" t="n">
        <v>45</v>
      </c>
      <c r="O1914" s="29" t="s">
        <v>8222</v>
      </c>
      <c r="P1914" s="29" t="s">
        <v>8223</v>
      </c>
      <c r="Q1914" s="29" t="s">
        <v>170</v>
      </c>
      <c r="R1914" s="29" t="s">
        <v>171</v>
      </c>
      <c r="S1914" s="29" t="s">
        <v>172</v>
      </c>
      <c r="T1914" s="30" t="n">
        <v>46001</v>
      </c>
      <c r="U1914" s="29" t="n">
        <v>2026</v>
      </c>
      <c r="V1914" s="29"/>
    </row>
    <row r="1915" customFormat="false" ht="15" hidden="false" customHeight="true" outlineLevel="0" collapsed="false">
      <c r="A1915" s="26" t="s">
        <v>8224</v>
      </c>
      <c r="B1915" s="26" t="n">
        <v>1911</v>
      </c>
      <c r="C1915" s="26" t="s">
        <v>8225</v>
      </c>
      <c r="D1915" s="26" t="s">
        <v>394</v>
      </c>
      <c r="E1915" s="26" t="s">
        <v>188</v>
      </c>
      <c r="F1915" s="26"/>
      <c r="G1915" s="27" t="n">
        <v>45671</v>
      </c>
      <c r="H1915" s="26" t="s">
        <v>177</v>
      </c>
      <c r="I1915" s="26" t="s">
        <v>1781</v>
      </c>
      <c r="J1915" s="26" t="s">
        <v>198</v>
      </c>
      <c r="K1915" s="28" t="n">
        <v>60.6</v>
      </c>
      <c r="L1915" s="28" t="n">
        <v>20.7</v>
      </c>
      <c r="M1915" s="26" t="s">
        <v>199</v>
      </c>
      <c r="N1915" s="26" t="n">
        <v>50</v>
      </c>
      <c r="O1915" s="26" t="s">
        <v>8226</v>
      </c>
      <c r="P1915" s="26" t="s">
        <v>8227</v>
      </c>
      <c r="Q1915" s="26" t="s">
        <v>232</v>
      </c>
      <c r="R1915" s="26" t="s">
        <v>183</v>
      </c>
      <c r="S1915" s="26" t="s">
        <v>233</v>
      </c>
      <c r="T1915" s="27" t="n">
        <v>45996</v>
      </c>
      <c r="U1915" s="26" t="n">
        <v>2026</v>
      </c>
      <c r="V1915" s="26"/>
    </row>
    <row r="1916" customFormat="false" ht="15" hidden="false" customHeight="true" outlineLevel="0" collapsed="false">
      <c r="A1916" s="29" t="s">
        <v>8228</v>
      </c>
      <c r="B1916" s="29" t="n">
        <v>1912</v>
      </c>
      <c r="C1916" s="29" t="s">
        <v>5667</v>
      </c>
      <c r="D1916" s="29" t="s">
        <v>1613</v>
      </c>
      <c r="E1916" s="29" t="s">
        <v>188</v>
      </c>
      <c r="F1916" s="29"/>
      <c r="G1916" s="30" t="n">
        <v>45672</v>
      </c>
      <c r="H1916" s="29" t="s">
        <v>177</v>
      </c>
      <c r="I1916" s="29" t="s">
        <v>732</v>
      </c>
      <c r="J1916" s="29" t="s">
        <v>229</v>
      </c>
      <c r="K1916" s="31" t="n">
        <v>52.6</v>
      </c>
      <c r="L1916" s="31" t="n">
        <v>16.7</v>
      </c>
      <c r="M1916" s="29" t="s">
        <v>179</v>
      </c>
      <c r="N1916" s="29" t="n">
        <v>50</v>
      </c>
      <c r="O1916" s="29" t="s">
        <v>8229</v>
      </c>
      <c r="P1916" s="29" t="s">
        <v>8230</v>
      </c>
      <c r="Q1916" s="29" t="s">
        <v>461</v>
      </c>
      <c r="R1916" s="29" t="s">
        <v>183</v>
      </c>
      <c r="S1916" s="29" t="s">
        <v>462</v>
      </c>
      <c r="T1916" s="30" t="n">
        <v>46016</v>
      </c>
      <c r="U1916" s="29" t="n">
        <v>2026</v>
      </c>
      <c r="V1916" s="29"/>
    </row>
    <row r="1917" customFormat="false" ht="15" hidden="false" customHeight="true" outlineLevel="0" collapsed="false">
      <c r="A1917" s="26" t="s">
        <v>8231</v>
      </c>
      <c r="B1917" s="26" t="n">
        <v>1913</v>
      </c>
      <c r="C1917" s="26" t="s">
        <v>2487</v>
      </c>
      <c r="D1917" s="26" t="s">
        <v>2797</v>
      </c>
      <c r="E1917" s="26" t="s">
        <v>267</v>
      </c>
      <c r="F1917" s="26" t="s">
        <v>8037</v>
      </c>
      <c r="G1917" s="27" t="n">
        <v>45672</v>
      </c>
      <c r="H1917" s="26" t="s">
        <v>177</v>
      </c>
      <c r="I1917" s="26" t="s">
        <v>3760</v>
      </c>
      <c r="J1917" s="26" t="s">
        <v>345</v>
      </c>
      <c r="K1917" s="28" t="n">
        <v>27</v>
      </c>
      <c r="L1917" s="28" t="n">
        <v>9.3</v>
      </c>
      <c r="M1917" s="26" t="s">
        <v>179</v>
      </c>
      <c r="N1917" s="26" t="n">
        <v>28</v>
      </c>
      <c r="O1917" s="26" t="s">
        <v>8232</v>
      </c>
      <c r="P1917" s="26" t="s">
        <v>8233</v>
      </c>
      <c r="Q1917" s="26" t="s">
        <v>232</v>
      </c>
      <c r="R1917" s="26" t="s">
        <v>183</v>
      </c>
      <c r="S1917" s="26" t="s">
        <v>233</v>
      </c>
      <c r="T1917" s="27" t="n">
        <v>46016</v>
      </c>
      <c r="U1917" s="26" t="n">
        <v>2026</v>
      </c>
      <c r="V1917" s="26"/>
    </row>
    <row r="1918" customFormat="false" ht="15" hidden="false" customHeight="true" outlineLevel="0" collapsed="false">
      <c r="A1918" s="29" t="s">
        <v>8234</v>
      </c>
      <c r="B1918" s="29" t="n">
        <v>1914</v>
      </c>
      <c r="C1918" s="29" t="s">
        <v>676</v>
      </c>
      <c r="D1918" s="29" t="s">
        <v>2886</v>
      </c>
      <c r="E1918" s="29" t="s">
        <v>206</v>
      </c>
      <c r="F1918" s="29"/>
      <c r="G1918" s="30" t="n">
        <v>45673</v>
      </c>
      <c r="H1918" s="29" t="s">
        <v>177</v>
      </c>
      <c r="I1918" s="29" t="s">
        <v>2766</v>
      </c>
      <c r="J1918" s="29" t="s">
        <v>208</v>
      </c>
      <c r="K1918" s="31" t="n">
        <v>41.4</v>
      </c>
      <c r="L1918" s="31" t="n">
        <v>12.6</v>
      </c>
      <c r="M1918" s="29" t="s">
        <v>179</v>
      </c>
      <c r="N1918" s="29" t="n">
        <v>24</v>
      </c>
      <c r="O1918" s="29" t="s">
        <v>5380</v>
      </c>
      <c r="P1918" s="29" t="s">
        <v>8235</v>
      </c>
      <c r="Q1918" s="29" t="s">
        <v>212</v>
      </c>
      <c r="R1918" s="29" t="s">
        <v>171</v>
      </c>
      <c r="S1918" s="29" t="s">
        <v>213</v>
      </c>
      <c r="T1918" s="30" t="n">
        <v>46001</v>
      </c>
      <c r="U1918" s="29" t="n">
        <v>2026</v>
      </c>
      <c r="V1918" s="29"/>
    </row>
    <row r="1919" customFormat="false" ht="15" hidden="false" customHeight="true" outlineLevel="0" collapsed="false">
      <c r="A1919" s="26" t="s">
        <v>8236</v>
      </c>
      <c r="B1919" s="26" t="n">
        <v>1915</v>
      </c>
      <c r="C1919" s="26" t="s">
        <v>1564</v>
      </c>
      <c r="D1919" s="26" t="s">
        <v>2227</v>
      </c>
      <c r="E1919" s="26" t="s">
        <v>188</v>
      </c>
      <c r="F1919" s="26"/>
      <c r="G1919" s="27" t="n">
        <v>45673</v>
      </c>
      <c r="H1919" s="26" t="s">
        <v>177</v>
      </c>
      <c r="I1919" s="26" t="s">
        <v>996</v>
      </c>
      <c r="J1919" s="26" t="s">
        <v>208</v>
      </c>
      <c r="K1919" s="28" t="n">
        <v>28.3</v>
      </c>
      <c r="L1919" s="28" t="n">
        <v>9.2</v>
      </c>
      <c r="M1919" s="26" t="s">
        <v>179</v>
      </c>
      <c r="N1919" s="26" t="n">
        <v>36</v>
      </c>
      <c r="O1919" s="26" t="s">
        <v>8237</v>
      </c>
      <c r="P1919" s="26" t="s">
        <v>8238</v>
      </c>
      <c r="Q1919" s="26" t="s">
        <v>252</v>
      </c>
      <c r="R1919" s="26" t="s">
        <v>171</v>
      </c>
      <c r="S1919" s="26" t="s">
        <v>253</v>
      </c>
      <c r="T1919" s="27" t="n">
        <v>45992</v>
      </c>
      <c r="U1919" s="26" t="n">
        <v>2026</v>
      </c>
      <c r="V1919" s="26"/>
    </row>
    <row r="1920" customFormat="false" ht="15" hidden="false" customHeight="true" outlineLevel="0" collapsed="false">
      <c r="A1920" s="29" t="s">
        <v>8239</v>
      </c>
      <c r="B1920" s="29" t="n">
        <v>1916</v>
      </c>
      <c r="C1920" s="29" t="s">
        <v>927</v>
      </c>
      <c r="D1920" s="29" t="s">
        <v>8240</v>
      </c>
      <c r="E1920" s="29" t="s">
        <v>188</v>
      </c>
      <c r="F1920" s="29"/>
      <c r="G1920" s="30" t="n">
        <v>45673</v>
      </c>
      <c r="H1920" s="29" t="s">
        <v>295</v>
      </c>
      <c r="I1920" s="29" t="s">
        <v>2424</v>
      </c>
      <c r="J1920" s="29" t="s">
        <v>208</v>
      </c>
      <c r="K1920" s="31" t="n">
        <v>23.8</v>
      </c>
      <c r="L1920" s="31" t="n">
        <v>7.2</v>
      </c>
      <c r="M1920" s="29" t="s">
        <v>179</v>
      </c>
      <c r="N1920" s="29" t="n">
        <v>40</v>
      </c>
      <c r="O1920" s="29" t="s">
        <v>8241</v>
      </c>
      <c r="P1920" s="29" t="s">
        <v>8242</v>
      </c>
      <c r="Q1920" s="29" t="s">
        <v>212</v>
      </c>
      <c r="R1920" s="29" t="s">
        <v>171</v>
      </c>
      <c r="S1920" s="29" t="s">
        <v>213</v>
      </c>
      <c r="T1920" s="30" t="n">
        <v>46019</v>
      </c>
      <c r="U1920" s="29" t="n">
        <v>2026</v>
      </c>
      <c r="V1920" s="29"/>
    </row>
    <row r="1921" customFormat="false" ht="15" hidden="false" customHeight="true" outlineLevel="0" collapsed="false">
      <c r="A1921" s="26" t="s">
        <v>8243</v>
      </c>
      <c r="B1921" s="26" t="n">
        <v>1917</v>
      </c>
      <c r="C1921" s="26" t="s">
        <v>921</v>
      </c>
      <c r="D1921" s="26" t="s">
        <v>904</v>
      </c>
      <c r="E1921" s="26" t="s">
        <v>206</v>
      </c>
      <c r="F1921" s="26"/>
      <c r="G1921" s="27" t="n">
        <v>45673</v>
      </c>
      <c r="H1921" s="26" t="s">
        <v>177</v>
      </c>
      <c r="I1921" s="26" t="s">
        <v>6607</v>
      </c>
      <c r="J1921" s="26" t="s">
        <v>166</v>
      </c>
      <c r="K1921" s="28" t="n">
        <v>58.4</v>
      </c>
      <c r="L1921" s="28" t="n">
        <v>16.9</v>
      </c>
      <c r="M1921" s="26" t="s">
        <v>179</v>
      </c>
      <c r="N1921" s="26" t="n">
        <v>36</v>
      </c>
      <c r="O1921" s="26" t="s">
        <v>8244</v>
      </c>
      <c r="P1921" s="26" t="s">
        <v>8245</v>
      </c>
      <c r="Q1921" s="26" t="s">
        <v>232</v>
      </c>
      <c r="R1921" s="26" t="s">
        <v>183</v>
      </c>
      <c r="S1921" s="26" t="s">
        <v>233</v>
      </c>
      <c r="T1921" s="27" t="n">
        <v>46001</v>
      </c>
      <c r="U1921" s="26" t="n">
        <v>2026</v>
      </c>
      <c r="V1921" s="26"/>
    </row>
    <row r="1922" customFormat="false" ht="15" hidden="false" customHeight="true" outlineLevel="0" collapsed="false">
      <c r="A1922" s="29" t="s">
        <v>8246</v>
      </c>
      <c r="B1922" s="29" t="n">
        <v>1918</v>
      </c>
      <c r="C1922" s="29" t="s">
        <v>2500</v>
      </c>
      <c r="D1922" s="29" t="s">
        <v>3969</v>
      </c>
      <c r="E1922" s="29" t="s">
        <v>267</v>
      </c>
      <c r="F1922" s="29" t="s">
        <v>8247</v>
      </c>
      <c r="G1922" s="30" t="n">
        <v>45673</v>
      </c>
      <c r="H1922" s="29" t="s">
        <v>164</v>
      </c>
      <c r="I1922" s="29" t="s">
        <v>1220</v>
      </c>
      <c r="J1922" s="29" t="s">
        <v>198</v>
      </c>
      <c r="K1922" s="31" t="n">
        <v>50.6</v>
      </c>
      <c r="L1922" s="31" t="n">
        <v>14.6</v>
      </c>
      <c r="M1922" s="29" t="s">
        <v>179</v>
      </c>
      <c r="N1922" s="29" t="n">
        <v>32</v>
      </c>
      <c r="O1922" s="29" t="s">
        <v>8248</v>
      </c>
      <c r="P1922" s="29" t="s">
        <v>8249</v>
      </c>
      <c r="Q1922" s="29" t="s">
        <v>202</v>
      </c>
      <c r="R1922" s="29" t="s">
        <v>171</v>
      </c>
      <c r="S1922" s="29" t="s">
        <v>203</v>
      </c>
      <c r="T1922" s="29"/>
      <c r="U1922" s="29" t="n">
        <v>2023</v>
      </c>
      <c r="V1922" s="29"/>
    </row>
    <row r="1923" customFormat="false" ht="15" hidden="false" customHeight="true" outlineLevel="0" collapsed="false">
      <c r="A1923" s="26" t="s">
        <v>8250</v>
      </c>
      <c r="B1923" s="26" t="n">
        <v>1919</v>
      </c>
      <c r="C1923" s="26" t="s">
        <v>575</v>
      </c>
      <c r="D1923" s="26" t="s">
        <v>829</v>
      </c>
      <c r="E1923" s="26" t="s">
        <v>245</v>
      </c>
      <c r="F1923" s="26" t="s">
        <v>8251</v>
      </c>
      <c r="G1923" s="27" t="n">
        <v>45674</v>
      </c>
      <c r="H1923" s="26" t="s">
        <v>177</v>
      </c>
      <c r="I1923" s="26" t="s">
        <v>732</v>
      </c>
      <c r="J1923" s="26" t="s">
        <v>270</v>
      </c>
      <c r="K1923" s="28" t="n">
        <v>61</v>
      </c>
      <c r="L1923" s="28" t="n">
        <v>17.8</v>
      </c>
      <c r="M1923" s="26" t="s">
        <v>167</v>
      </c>
      <c r="N1923" s="26" t="n">
        <v>45</v>
      </c>
      <c r="O1923" s="26" t="s">
        <v>8252</v>
      </c>
      <c r="P1923" s="26" t="s">
        <v>8253</v>
      </c>
      <c r="Q1923" s="26" t="s">
        <v>202</v>
      </c>
      <c r="R1923" s="26" t="s">
        <v>171</v>
      </c>
      <c r="S1923" s="26" t="s">
        <v>203</v>
      </c>
      <c r="T1923" s="27" t="n">
        <v>45995</v>
      </c>
      <c r="U1923" s="26" t="n">
        <v>2026</v>
      </c>
      <c r="V1923" s="26"/>
    </row>
    <row r="1924" customFormat="false" ht="15" hidden="false" customHeight="true" outlineLevel="0" collapsed="false">
      <c r="A1924" s="29" t="s">
        <v>8254</v>
      </c>
      <c r="B1924" s="29" t="n">
        <v>1920</v>
      </c>
      <c r="C1924" s="29" t="s">
        <v>236</v>
      </c>
      <c r="D1924" s="29" t="s">
        <v>1127</v>
      </c>
      <c r="E1924" s="29" t="s">
        <v>206</v>
      </c>
      <c r="F1924" s="29"/>
      <c r="G1924" s="30" t="n">
        <v>45674</v>
      </c>
      <c r="H1924" s="29" t="s">
        <v>177</v>
      </c>
      <c r="I1924" s="29" t="s">
        <v>8255</v>
      </c>
      <c r="J1924" s="29" t="s">
        <v>270</v>
      </c>
      <c r="K1924" s="31" t="n">
        <v>19.3</v>
      </c>
      <c r="L1924" s="31" t="n">
        <v>5.6</v>
      </c>
      <c r="M1924" s="29" t="s">
        <v>179</v>
      </c>
      <c r="N1924" s="29" t="n">
        <v>24</v>
      </c>
      <c r="O1924" s="29" t="s">
        <v>8256</v>
      </c>
      <c r="P1924" s="29" t="s">
        <v>8257</v>
      </c>
      <c r="Q1924" s="29" t="s">
        <v>212</v>
      </c>
      <c r="R1924" s="29" t="s">
        <v>171</v>
      </c>
      <c r="S1924" s="29" t="s">
        <v>213</v>
      </c>
      <c r="T1924" s="30" t="n">
        <v>46001</v>
      </c>
      <c r="U1924" s="29" t="n">
        <v>2026</v>
      </c>
      <c r="V1924" s="29"/>
    </row>
    <row r="1925" customFormat="false" ht="15" hidden="false" customHeight="true" outlineLevel="0" collapsed="false">
      <c r="A1925" s="26" t="s">
        <v>8258</v>
      </c>
      <c r="B1925" s="26" t="n">
        <v>1921</v>
      </c>
      <c r="C1925" s="26" t="s">
        <v>2850</v>
      </c>
      <c r="D1925" s="26" t="s">
        <v>6393</v>
      </c>
      <c r="E1925" s="26" t="s">
        <v>206</v>
      </c>
      <c r="F1925" s="26"/>
      <c r="G1925" s="27" t="n">
        <v>45677</v>
      </c>
      <c r="H1925" s="26" t="s">
        <v>177</v>
      </c>
      <c r="I1925" s="26" t="s">
        <v>1155</v>
      </c>
      <c r="J1925" s="26" t="s">
        <v>259</v>
      </c>
      <c r="K1925" s="28" t="n">
        <v>32.2</v>
      </c>
      <c r="L1925" s="28" t="n">
        <v>9.2</v>
      </c>
      <c r="M1925" s="26" t="s">
        <v>276</v>
      </c>
      <c r="N1925" s="26" t="n">
        <v>24</v>
      </c>
      <c r="O1925" s="26" t="s">
        <v>8259</v>
      </c>
      <c r="P1925" s="26" t="s">
        <v>8260</v>
      </c>
      <c r="Q1925" s="26" t="s">
        <v>212</v>
      </c>
      <c r="R1925" s="26" t="s">
        <v>171</v>
      </c>
      <c r="S1925" s="26" t="s">
        <v>213</v>
      </c>
      <c r="T1925" s="27" t="n">
        <v>46000</v>
      </c>
      <c r="U1925" s="26" t="n">
        <v>2026</v>
      </c>
      <c r="V1925" s="26"/>
    </row>
    <row r="1926" customFormat="false" ht="15" hidden="false" customHeight="true" outlineLevel="0" collapsed="false">
      <c r="A1926" s="29" t="s">
        <v>8261</v>
      </c>
      <c r="B1926" s="29" t="n">
        <v>1922</v>
      </c>
      <c r="C1926" s="29" t="s">
        <v>3138</v>
      </c>
      <c r="D1926" s="29" t="s">
        <v>1683</v>
      </c>
      <c r="E1926" s="29" t="s">
        <v>226</v>
      </c>
      <c r="F1926" s="29" t="s">
        <v>7326</v>
      </c>
      <c r="G1926" s="30" t="n">
        <v>45677</v>
      </c>
      <c r="H1926" s="29" t="s">
        <v>177</v>
      </c>
      <c r="I1926" s="29" t="s">
        <v>4018</v>
      </c>
      <c r="J1926" s="29" t="s">
        <v>218</v>
      </c>
      <c r="K1926" s="31" t="n">
        <v>58</v>
      </c>
      <c r="L1926" s="31" t="n">
        <v>17.5</v>
      </c>
      <c r="M1926" s="29" t="s">
        <v>209</v>
      </c>
      <c r="N1926" s="29" t="n">
        <v>50</v>
      </c>
      <c r="O1926" s="29" t="s">
        <v>8262</v>
      </c>
      <c r="P1926" s="29" t="s">
        <v>8263</v>
      </c>
      <c r="Q1926" s="29" t="s">
        <v>212</v>
      </c>
      <c r="R1926" s="29" t="s">
        <v>171</v>
      </c>
      <c r="S1926" s="29" t="s">
        <v>213</v>
      </c>
      <c r="T1926" s="30" t="n">
        <v>46015</v>
      </c>
      <c r="U1926" s="29" t="n">
        <v>2026</v>
      </c>
      <c r="V1926" s="29"/>
    </row>
    <row r="1927" customFormat="false" ht="15" hidden="false" customHeight="true" outlineLevel="0" collapsed="false">
      <c r="A1927" s="26" t="s">
        <v>8264</v>
      </c>
      <c r="B1927" s="26" t="n">
        <v>1923</v>
      </c>
      <c r="C1927" s="26" t="s">
        <v>3958</v>
      </c>
      <c r="D1927" s="26" t="s">
        <v>5902</v>
      </c>
      <c r="E1927" s="26" t="s">
        <v>311</v>
      </c>
      <c r="F1927" s="26" t="s">
        <v>8265</v>
      </c>
      <c r="G1927" s="27" t="n">
        <v>45677</v>
      </c>
      <c r="H1927" s="26" t="s">
        <v>177</v>
      </c>
      <c r="I1927" s="26" t="s">
        <v>357</v>
      </c>
      <c r="J1927" s="26" t="s">
        <v>322</v>
      </c>
      <c r="K1927" s="28" t="n">
        <v>22.7</v>
      </c>
      <c r="L1927" s="28" t="n">
        <v>7.7</v>
      </c>
      <c r="M1927" s="26" t="s">
        <v>167</v>
      </c>
      <c r="N1927" s="26" t="n">
        <v>28</v>
      </c>
      <c r="O1927" s="26" t="s">
        <v>8050</v>
      </c>
      <c r="P1927" s="26" t="s">
        <v>8266</v>
      </c>
      <c r="Q1927" s="26" t="s">
        <v>202</v>
      </c>
      <c r="R1927" s="26" t="s">
        <v>171</v>
      </c>
      <c r="S1927" s="26" t="s">
        <v>203</v>
      </c>
      <c r="T1927" s="27" t="n">
        <v>45999</v>
      </c>
      <c r="U1927" s="26" t="n">
        <v>2026</v>
      </c>
      <c r="V1927" s="26"/>
    </row>
    <row r="1928" customFormat="false" ht="15" hidden="false" customHeight="true" outlineLevel="0" collapsed="false">
      <c r="A1928" s="29" t="s">
        <v>8267</v>
      </c>
      <c r="B1928" s="29" t="n">
        <v>1924</v>
      </c>
      <c r="C1928" s="29" t="s">
        <v>2487</v>
      </c>
      <c r="D1928" s="29" t="s">
        <v>2343</v>
      </c>
      <c r="E1928" s="29" t="s">
        <v>206</v>
      </c>
      <c r="F1928" s="29"/>
      <c r="G1928" s="30" t="n">
        <v>45678</v>
      </c>
      <c r="H1928" s="29" t="s">
        <v>177</v>
      </c>
      <c r="I1928" s="29" t="s">
        <v>6152</v>
      </c>
      <c r="J1928" s="29" t="s">
        <v>198</v>
      </c>
      <c r="K1928" s="31" t="n">
        <v>22.2</v>
      </c>
      <c r="L1928" s="31" t="n">
        <v>8</v>
      </c>
      <c r="M1928" s="29" t="s">
        <v>179</v>
      </c>
      <c r="N1928" s="29" t="n">
        <v>50</v>
      </c>
      <c r="O1928" s="29" t="s">
        <v>8268</v>
      </c>
      <c r="P1928" s="29" t="s">
        <v>8269</v>
      </c>
      <c r="Q1928" s="29" t="s">
        <v>299</v>
      </c>
      <c r="R1928" s="29" t="s">
        <v>171</v>
      </c>
      <c r="S1928" s="29" t="s">
        <v>300</v>
      </c>
      <c r="T1928" s="30" t="n">
        <v>46001</v>
      </c>
      <c r="U1928" s="29" t="n">
        <v>2026</v>
      </c>
      <c r="V1928" s="29"/>
    </row>
    <row r="1929" customFormat="false" ht="15" hidden="false" customHeight="true" outlineLevel="0" collapsed="false">
      <c r="A1929" s="26" t="s">
        <v>8270</v>
      </c>
      <c r="B1929" s="26" t="n">
        <v>1925</v>
      </c>
      <c r="C1929" s="26" t="s">
        <v>7805</v>
      </c>
      <c r="D1929" s="26" t="s">
        <v>2119</v>
      </c>
      <c r="E1929" s="26" t="s">
        <v>188</v>
      </c>
      <c r="F1929" s="26"/>
      <c r="G1929" s="27" t="n">
        <v>45679</v>
      </c>
      <c r="H1929" s="26" t="s">
        <v>177</v>
      </c>
      <c r="I1929" s="26" t="s">
        <v>8271</v>
      </c>
      <c r="J1929" s="26" t="s">
        <v>198</v>
      </c>
      <c r="K1929" s="28" t="n">
        <v>40.9</v>
      </c>
      <c r="L1929" s="28" t="n">
        <v>13.4</v>
      </c>
      <c r="M1929" s="26" t="s">
        <v>179</v>
      </c>
      <c r="N1929" s="26" t="n">
        <v>28</v>
      </c>
      <c r="O1929" s="26" t="s">
        <v>8272</v>
      </c>
      <c r="P1929" s="26" t="s">
        <v>8273</v>
      </c>
      <c r="Q1929" s="26" t="s">
        <v>454</v>
      </c>
      <c r="R1929" s="26" t="s">
        <v>171</v>
      </c>
      <c r="S1929" s="26" t="s">
        <v>455</v>
      </c>
      <c r="T1929" s="27" t="n">
        <v>45999</v>
      </c>
      <c r="U1929" s="26" t="n">
        <v>2026</v>
      </c>
      <c r="V1929" s="26"/>
    </row>
    <row r="1930" customFormat="false" ht="15" hidden="false" customHeight="true" outlineLevel="0" collapsed="false">
      <c r="A1930" s="29" t="s">
        <v>8274</v>
      </c>
      <c r="B1930" s="29" t="n">
        <v>1926</v>
      </c>
      <c r="C1930" s="29" t="s">
        <v>1439</v>
      </c>
      <c r="D1930" s="29" t="s">
        <v>1841</v>
      </c>
      <c r="E1930" s="29" t="s">
        <v>245</v>
      </c>
      <c r="F1930" s="29" t="s">
        <v>8275</v>
      </c>
      <c r="G1930" s="30" t="n">
        <v>45679</v>
      </c>
      <c r="H1930" s="29" t="s">
        <v>177</v>
      </c>
      <c r="I1930" s="29" t="s">
        <v>6824</v>
      </c>
      <c r="J1930" s="29" t="s">
        <v>248</v>
      </c>
      <c r="K1930" s="31" t="n">
        <v>44.4</v>
      </c>
      <c r="L1930" s="31" t="n">
        <v>14.6</v>
      </c>
      <c r="M1930" s="29" t="s">
        <v>179</v>
      </c>
      <c r="N1930" s="29" t="n">
        <v>36</v>
      </c>
      <c r="O1930" s="29" t="s">
        <v>8276</v>
      </c>
      <c r="P1930" s="29" t="s">
        <v>8277</v>
      </c>
      <c r="Q1930" s="29" t="s">
        <v>232</v>
      </c>
      <c r="R1930" s="29" t="s">
        <v>183</v>
      </c>
      <c r="S1930" s="29" t="s">
        <v>233</v>
      </c>
      <c r="T1930" s="30" t="n">
        <v>45996</v>
      </c>
      <c r="U1930" s="29" t="n">
        <v>2026</v>
      </c>
      <c r="V1930" s="29"/>
    </row>
    <row r="1931" customFormat="false" ht="15" hidden="false" customHeight="true" outlineLevel="0" collapsed="false">
      <c r="A1931" s="26" t="s">
        <v>8278</v>
      </c>
      <c r="B1931" s="26" t="n">
        <v>1927</v>
      </c>
      <c r="C1931" s="26" t="s">
        <v>160</v>
      </c>
      <c r="D1931" s="26" t="s">
        <v>8279</v>
      </c>
      <c r="E1931" s="26" t="s">
        <v>206</v>
      </c>
      <c r="F1931" s="26"/>
      <c r="G1931" s="27" t="n">
        <v>45680</v>
      </c>
      <c r="H1931" s="26" t="s">
        <v>177</v>
      </c>
      <c r="I1931" s="26" t="s">
        <v>1751</v>
      </c>
      <c r="J1931" s="26" t="s">
        <v>166</v>
      </c>
      <c r="K1931" s="28" t="n">
        <v>46.9</v>
      </c>
      <c r="L1931" s="28" t="n">
        <v>14.4</v>
      </c>
      <c r="M1931" s="26" t="s">
        <v>209</v>
      </c>
      <c r="N1931" s="26" t="n">
        <v>36</v>
      </c>
      <c r="O1931" s="26" t="s">
        <v>8280</v>
      </c>
      <c r="P1931" s="26" t="s">
        <v>8281</v>
      </c>
      <c r="Q1931" s="26" t="s">
        <v>252</v>
      </c>
      <c r="R1931" s="26" t="s">
        <v>171</v>
      </c>
      <c r="S1931" s="26" t="s">
        <v>253</v>
      </c>
      <c r="T1931" s="27" t="n">
        <v>46005</v>
      </c>
      <c r="U1931" s="26" t="n">
        <v>2026</v>
      </c>
      <c r="V1931" s="26"/>
    </row>
    <row r="1932" customFormat="false" ht="15" hidden="false" customHeight="true" outlineLevel="0" collapsed="false">
      <c r="A1932" s="29" t="s">
        <v>8282</v>
      </c>
      <c r="B1932" s="29" t="n">
        <v>1928</v>
      </c>
      <c r="C1932" s="29" t="s">
        <v>2135</v>
      </c>
      <c r="D1932" s="29" t="s">
        <v>816</v>
      </c>
      <c r="E1932" s="29" t="s">
        <v>195</v>
      </c>
      <c r="F1932" s="29" t="s">
        <v>8283</v>
      </c>
      <c r="G1932" s="30" t="n">
        <v>45680</v>
      </c>
      <c r="H1932" s="29" t="s">
        <v>177</v>
      </c>
      <c r="I1932" s="29" t="s">
        <v>2789</v>
      </c>
      <c r="J1932" s="29" t="s">
        <v>208</v>
      </c>
      <c r="K1932" s="31" t="n">
        <v>30.5</v>
      </c>
      <c r="L1932" s="31" t="n">
        <v>10.5</v>
      </c>
      <c r="M1932" s="29" t="s">
        <v>179</v>
      </c>
      <c r="N1932" s="29" t="n">
        <v>40</v>
      </c>
      <c r="O1932" s="29" t="s">
        <v>8284</v>
      </c>
      <c r="P1932" s="29" t="s">
        <v>8285</v>
      </c>
      <c r="Q1932" s="29" t="s">
        <v>202</v>
      </c>
      <c r="R1932" s="29" t="s">
        <v>171</v>
      </c>
      <c r="S1932" s="29" t="s">
        <v>203</v>
      </c>
      <c r="T1932" s="30" t="n">
        <v>46015</v>
      </c>
      <c r="U1932" s="29" t="n">
        <v>2026</v>
      </c>
      <c r="V1932" s="29"/>
    </row>
    <row r="1933" customFormat="false" ht="15" hidden="false" customHeight="true" outlineLevel="0" collapsed="false">
      <c r="A1933" s="26" t="s">
        <v>8286</v>
      </c>
      <c r="B1933" s="26" t="n">
        <v>1929</v>
      </c>
      <c r="C1933" s="26" t="s">
        <v>8287</v>
      </c>
      <c r="D1933" s="26" t="s">
        <v>1134</v>
      </c>
      <c r="E1933" s="26" t="s">
        <v>188</v>
      </c>
      <c r="F1933" s="26"/>
      <c r="G1933" s="27" t="n">
        <v>45680</v>
      </c>
      <c r="H1933" s="26" t="s">
        <v>177</v>
      </c>
      <c r="I1933" s="26" t="s">
        <v>4619</v>
      </c>
      <c r="J1933" s="26" t="s">
        <v>259</v>
      </c>
      <c r="K1933" s="28" t="n">
        <v>34.5</v>
      </c>
      <c r="L1933" s="28" t="n">
        <v>12</v>
      </c>
      <c r="M1933" s="26" t="s">
        <v>276</v>
      </c>
      <c r="N1933" s="26" t="n">
        <v>40</v>
      </c>
      <c r="O1933" s="26" t="s">
        <v>8288</v>
      </c>
      <c r="P1933" s="26" t="s">
        <v>8289</v>
      </c>
      <c r="Q1933" s="26" t="s">
        <v>461</v>
      </c>
      <c r="R1933" s="26" t="s">
        <v>183</v>
      </c>
      <c r="S1933" s="26" t="s">
        <v>462</v>
      </c>
      <c r="T1933" s="27" t="n">
        <v>46009</v>
      </c>
      <c r="U1933" s="26" t="n">
        <v>2026</v>
      </c>
      <c r="V1933" s="26"/>
    </row>
    <row r="1934" customFormat="false" ht="15" hidden="false" customHeight="true" outlineLevel="0" collapsed="false">
      <c r="A1934" s="29" t="s">
        <v>8290</v>
      </c>
      <c r="B1934" s="29" t="n">
        <v>1930</v>
      </c>
      <c r="C1934" s="29" t="s">
        <v>8291</v>
      </c>
      <c r="D1934" s="29" t="s">
        <v>1060</v>
      </c>
      <c r="E1934" s="29" t="s">
        <v>188</v>
      </c>
      <c r="F1934" s="29"/>
      <c r="G1934" s="30" t="n">
        <v>45681</v>
      </c>
      <c r="H1934" s="29" t="s">
        <v>164</v>
      </c>
      <c r="I1934" s="29" t="s">
        <v>948</v>
      </c>
      <c r="J1934" s="29" t="s">
        <v>248</v>
      </c>
      <c r="K1934" s="31" t="n">
        <v>33.7</v>
      </c>
      <c r="L1934" s="31" t="n">
        <v>11.9</v>
      </c>
      <c r="M1934" s="29" t="s">
        <v>276</v>
      </c>
      <c r="N1934" s="29" t="n">
        <v>32</v>
      </c>
      <c r="O1934" s="29" t="s">
        <v>8292</v>
      </c>
      <c r="P1934" s="29" t="s">
        <v>8293</v>
      </c>
      <c r="Q1934" s="29" t="s">
        <v>252</v>
      </c>
      <c r="R1934" s="29" t="s">
        <v>171</v>
      </c>
      <c r="S1934" s="29" t="s">
        <v>253</v>
      </c>
      <c r="T1934" s="29"/>
      <c r="U1934" s="29" t="n">
        <v>2022</v>
      </c>
      <c r="V1934" s="29"/>
    </row>
    <row r="1935" customFormat="false" ht="15" hidden="false" customHeight="true" outlineLevel="0" collapsed="false">
      <c r="A1935" s="26" t="s">
        <v>8294</v>
      </c>
      <c r="B1935" s="26" t="n">
        <v>1931</v>
      </c>
      <c r="C1935" s="26" t="s">
        <v>1393</v>
      </c>
      <c r="D1935" s="26" t="s">
        <v>3681</v>
      </c>
      <c r="E1935" s="26" t="s">
        <v>188</v>
      </c>
      <c r="F1935" s="26"/>
      <c r="G1935" s="27" t="n">
        <v>45681</v>
      </c>
      <c r="H1935" s="26" t="s">
        <v>177</v>
      </c>
      <c r="I1935" s="26" t="s">
        <v>777</v>
      </c>
      <c r="J1935" s="26" t="s">
        <v>259</v>
      </c>
      <c r="K1935" s="28" t="n">
        <v>23.7</v>
      </c>
      <c r="L1935" s="28" t="n">
        <v>7.6</v>
      </c>
      <c r="M1935" s="26" t="s">
        <v>167</v>
      </c>
      <c r="N1935" s="26" t="n">
        <v>24</v>
      </c>
      <c r="O1935" s="26" t="s">
        <v>8295</v>
      </c>
      <c r="P1935" s="26" t="s">
        <v>8296</v>
      </c>
      <c r="Q1935" s="26" t="s">
        <v>454</v>
      </c>
      <c r="R1935" s="26" t="s">
        <v>171</v>
      </c>
      <c r="S1935" s="26" t="s">
        <v>455</v>
      </c>
      <c r="T1935" s="27" t="n">
        <v>46004</v>
      </c>
      <c r="U1935" s="26" t="n">
        <v>2026</v>
      </c>
      <c r="V1935" s="26"/>
    </row>
    <row r="1936" customFormat="false" ht="15" hidden="false" customHeight="true" outlineLevel="0" collapsed="false">
      <c r="A1936" s="29" t="s">
        <v>8297</v>
      </c>
      <c r="B1936" s="29" t="n">
        <v>1932</v>
      </c>
      <c r="C1936" s="29" t="s">
        <v>496</v>
      </c>
      <c r="D1936" s="29" t="s">
        <v>256</v>
      </c>
      <c r="E1936" s="29" t="s">
        <v>206</v>
      </c>
      <c r="F1936" s="29"/>
      <c r="G1936" s="30" t="n">
        <v>45682</v>
      </c>
      <c r="H1936" s="29" t="s">
        <v>177</v>
      </c>
      <c r="I1936" s="29" t="s">
        <v>3991</v>
      </c>
      <c r="J1936" s="29" t="s">
        <v>322</v>
      </c>
      <c r="K1936" s="31" t="n">
        <v>39.5</v>
      </c>
      <c r="L1936" s="31" t="n">
        <v>13</v>
      </c>
      <c r="M1936" s="29" t="s">
        <v>314</v>
      </c>
      <c r="N1936" s="29" t="n">
        <v>45</v>
      </c>
      <c r="O1936" s="29" t="s">
        <v>8298</v>
      </c>
      <c r="P1936" s="29" t="s">
        <v>8299</v>
      </c>
      <c r="Q1936" s="29" t="s">
        <v>338</v>
      </c>
      <c r="R1936" s="29" t="s">
        <v>171</v>
      </c>
      <c r="S1936" s="29" t="s">
        <v>339</v>
      </c>
      <c r="T1936" s="30" t="n">
        <v>46009</v>
      </c>
      <c r="U1936" s="29" t="n">
        <v>2026</v>
      </c>
      <c r="V1936" s="29"/>
    </row>
    <row r="1937" customFormat="false" ht="15" hidden="false" customHeight="true" outlineLevel="0" collapsed="false">
      <c r="A1937" s="26" t="s">
        <v>8300</v>
      </c>
      <c r="B1937" s="26" t="n">
        <v>1933</v>
      </c>
      <c r="C1937" s="26" t="s">
        <v>1959</v>
      </c>
      <c r="D1937" s="26" t="s">
        <v>2259</v>
      </c>
      <c r="E1937" s="26" t="s">
        <v>206</v>
      </c>
      <c r="F1937" s="26"/>
      <c r="G1937" s="27" t="n">
        <v>45682</v>
      </c>
      <c r="H1937" s="26" t="s">
        <v>177</v>
      </c>
      <c r="I1937" s="26" t="s">
        <v>5367</v>
      </c>
      <c r="J1937" s="26" t="s">
        <v>208</v>
      </c>
      <c r="K1937" s="28" t="n">
        <v>18</v>
      </c>
      <c r="L1937" s="28" t="n">
        <v>6.1</v>
      </c>
      <c r="M1937" s="26" t="s">
        <v>209</v>
      </c>
      <c r="N1937" s="26" t="n">
        <v>32</v>
      </c>
      <c r="O1937" s="26" t="s">
        <v>8301</v>
      </c>
      <c r="P1937" s="26" t="s">
        <v>8302</v>
      </c>
      <c r="Q1937" s="26" t="s">
        <v>262</v>
      </c>
      <c r="R1937" s="26" t="s">
        <v>171</v>
      </c>
      <c r="S1937" s="26" t="s">
        <v>263</v>
      </c>
      <c r="T1937" s="27" t="n">
        <v>46010</v>
      </c>
      <c r="U1937" s="26" t="n">
        <v>2026</v>
      </c>
      <c r="V1937" s="26"/>
    </row>
    <row r="1938" customFormat="false" ht="15" hidden="false" customHeight="true" outlineLevel="0" collapsed="false">
      <c r="A1938" s="29" t="s">
        <v>8303</v>
      </c>
      <c r="B1938" s="29" t="n">
        <v>1934</v>
      </c>
      <c r="C1938" s="29" t="s">
        <v>3113</v>
      </c>
      <c r="D1938" s="29" t="s">
        <v>512</v>
      </c>
      <c r="E1938" s="29" t="s">
        <v>311</v>
      </c>
      <c r="F1938" s="29" t="s">
        <v>3114</v>
      </c>
      <c r="G1938" s="30" t="n">
        <v>45682</v>
      </c>
      <c r="H1938" s="29" t="s">
        <v>177</v>
      </c>
      <c r="I1938" s="29" t="s">
        <v>3604</v>
      </c>
      <c r="J1938" s="29" t="s">
        <v>198</v>
      </c>
      <c r="K1938" s="31" t="n">
        <v>33.8</v>
      </c>
      <c r="L1938" s="31" t="n">
        <v>11.2</v>
      </c>
      <c r="M1938" s="29" t="s">
        <v>199</v>
      </c>
      <c r="N1938" s="29" t="n">
        <v>50</v>
      </c>
      <c r="O1938" s="29" t="s">
        <v>8304</v>
      </c>
      <c r="P1938" s="29" t="s">
        <v>8305</v>
      </c>
      <c r="Q1938" s="29" t="s">
        <v>232</v>
      </c>
      <c r="R1938" s="29" t="s">
        <v>183</v>
      </c>
      <c r="S1938" s="29" t="s">
        <v>233</v>
      </c>
      <c r="T1938" s="30" t="n">
        <v>46011</v>
      </c>
      <c r="U1938" s="29" t="n">
        <v>2026</v>
      </c>
      <c r="V1938" s="29"/>
    </row>
    <row r="1939" customFormat="false" ht="15" hidden="false" customHeight="true" outlineLevel="0" collapsed="false">
      <c r="A1939" s="26" t="s">
        <v>8306</v>
      </c>
      <c r="B1939" s="26" t="n">
        <v>1935</v>
      </c>
      <c r="C1939" s="26" t="s">
        <v>1866</v>
      </c>
      <c r="D1939" s="26" t="s">
        <v>940</v>
      </c>
      <c r="E1939" s="26" t="s">
        <v>188</v>
      </c>
      <c r="F1939" s="26"/>
      <c r="G1939" s="27" t="n">
        <v>45683</v>
      </c>
      <c r="H1939" s="26" t="s">
        <v>295</v>
      </c>
      <c r="I1939" s="26" t="s">
        <v>1306</v>
      </c>
      <c r="J1939" s="26" t="s">
        <v>166</v>
      </c>
      <c r="K1939" s="28" t="n">
        <v>60.9</v>
      </c>
      <c r="L1939" s="28" t="n">
        <v>18</v>
      </c>
      <c r="M1939" s="26" t="s">
        <v>179</v>
      </c>
      <c r="N1939" s="26" t="n">
        <v>50</v>
      </c>
      <c r="O1939" s="26" t="s">
        <v>8307</v>
      </c>
      <c r="P1939" s="26" t="s">
        <v>8308</v>
      </c>
      <c r="Q1939" s="26" t="s">
        <v>240</v>
      </c>
      <c r="R1939" s="26" t="s">
        <v>171</v>
      </c>
      <c r="S1939" s="26" t="s">
        <v>241</v>
      </c>
      <c r="T1939" s="27" t="n">
        <v>46006</v>
      </c>
      <c r="U1939" s="26" t="n">
        <v>2026</v>
      </c>
      <c r="V1939" s="26"/>
    </row>
    <row r="1940" customFormat="false" ht="15" hidden="false" customHeight="true" outlineLevel="0" collapsed="false">
      <c r="A1940" s="29" t="s">
        <v>8309</v>
      </c>
      <c r="B1940" s="29" t="n">
        <v>1936</v>
      </c>
      <c r="C1940" s="29" t="s">
        <v>4211</v>
      </c>
      <c r="D1940" s="29" t="s">
        <v>803</v>
      </c>
      <c r="E1940" s="29" t="s">
        <v>267</v>
      </c>
      <c r="F1940" s="29" t="s">
        <v>8310</v>
      </c>
      <c r="G1940" s="30" t="n">
        <v>45683</v>
      </c>
      <c r="H1940" s="29" t="s">
        <v>177</v>
      </c>
      <c r="I1940" s="29" t="s">
        <v>2558</v>
      </c>
      <c r="J1940" s="29" t="s">
        <v>208</v>
      </c>
      <c r="K1940" s="31" t="n">
        <v>36.1</v>
      </c>
      <c r="L1940" s="31" t="n">
        <v>10.5</v>
      </c>
      <c r="M1940" s="29" t="s">
        <v>314</v>
      </c>
      <c r="N1940" s="29" t="n">
        <v>32</v>
      </c>
      <c r="O1940" s="29" t="s">
        <v>8311</v>
      </c>
      <c r="P1940" s="29" t="s">
        <v>8312</v>
      </c>
      <c r="Q1940" s="29" t="s">
        <v>240</v>
      </c>
      <c r="R1940" s="29" t="s">
        <v>171</v>
      </c>
      <c r="S1940" s="29" t="s">
        <v>241</v>
      </c>
      <c r="T1940" s="30" t="n">
        <v>45998</v>
      </c>
      <c r="U1940" s="29" t="n">
        <v>2026</v>
      </c>
      <c r="V1940" s="29"/>
    </row>
    <row r="1941" customFormat="false" ht="15" hidden="false" customHeight="true" outlineLevel="0" collapsed="false">
      <c r="A1941" s="26" t="s">
        <v>8313</v>
      </c>
      <c r="B1941" s="26" t="n">
        <v>1937</v>
      </c>
      <c r="C1941" s="26" t="s">
        <v>3563</v>
      </c>
      <c r="D1941" s="26" t="s">
        <v>1180</v>
      </c>
      <c r="E1941" s="26" t="s">
        <v>188</v>
      </c>
      <c r="F1941" s="26"/>
      <c r="G1941" s="27" t="n">
        <v>45684</v>
      </c>
      <c r="H1941" s="26" t="s">
        <v>177</v>
      </c>
      <c r="I1941" s="26" t="s">
        <v>1395</v>
      </c>
      <c r="J1941" s="26" t="s">
        <v>198</v>
      </c>
      <c r="K1941" s="28" t="n">
        <v>25.9</v>
      </c>
      <c r="L1941" s="28" t="n">
        <v>8</v>
      </c>
      <c r="M1941" s="26" t="s">
        <v>199</v>
      </c>
      <c r="N1941" s="26" t="n">
        <v>50</v>
      </c>
      <c r="O1941" s="26" t="s">
        <v>8314</v>
      </c>
      <c r="P1941" s="26" t="s">
        <v>8315</v>
      </c>
      <c r="Q1941" s="26" t="s">
        <v>330</v>
      </c>
      <c r="R1941" s="26" t="s">
        <v>171</v>
      </c>
      <c r="S1941" s="26" t="s">
        <v>331</v>
      </c>
      <c r="T1941" s="27" t="n">
        <v>46012</v>
      </c>
      <c r="U1941" s="26" t="n">
        <v>2026</v>
      </c>
      <c r="V1941" s="26"/>
    </row>
    <row r="1942" customFormat="false" ht="15" hidden="false" customHeight="true" outlineLevel="0" collapsed="false">
      <c r="A1942" s="29" t="s">
        <v>8316</v>
      </c>
      <c r="B1942" s="29" t="n">
        <v>1938</v>
      </c>
      <c r="C1942" s="29" t="s">
        <v>851</v>
      </c>
      <c r="D1942" s="29" t="s">
        <v>3240</v>
      </c>
      <c r="E1942" s="29" t="s">
        <v>188</v>
      </c>
      <c r="F1942" s="29"/>
      <c r="G1942" s="30" t="n">
        <v>45685</v>
      </c>
      <c r="H1942" s="29" t="s">
        <v>177</v>
      </c>
      <c r="I1942" s="29" t="s">
        <v>269</v>
      </c>
      <c r="J1942" s="29" t="s">
        <v>166</v>
      </c>
      <c r="K1942" s="31" t="n">
        <v>19</v>
      </c>
      <c r="L1942" s="31" t="n">
        <v>5.9</v>
      </c>
      <c r="M1942" s="29" t="s">
        <v>167</v>
      </c>
      <c r="N1942" s="29" t="n">
        <v>32</v>
      </c>
      <c r="O1942" s="29" t="s">
        <v>8317</v>
      </c>
      <c r="P1942" s="29" t="s">
        <v>8318</v>
      </c>
      <c r="Q1942" s="29" t="s">
        <v>232</v>
      </c>
      <c r="R1942" s="29" t="s">
        <v>183</v>
      </c>
      <c r="S1942" s="29" t="s">
        <v>233</v>
      </c>
      <c r="T1942" s="30" t="n">
        <v>46003</v>
      </c>
      <c r="U1942" s="29" t="n">
        <v>2026</v>
      </c>
      <c r="V1942" s="29"/>
    </row>
    <row r="1943" customFormat="false" ht="15" hidden="false" customHeight="true" outlineLevel="0" collapsed="false">
      <c r="A1943" s="26" t="s">
        <v>8319</v>
      </c>
      <c r="B1943" s="26" t="n">
        <v>1939</v>
      </c>
      <c r="C1943" s="26" t="s">
        <v>160</v>
      </c>
      <c r="D1943" s="26" t="s">
        <v>6636</v>
      </c>
      <c r="E1943" s="26" t="s">
        <v>267</v>
      </c>
      <c r="F1943" s="26" t="s">
        <v>1692</v>
      </c>
      <c r="G1943" s="27" t="n">
        <v>45685</v>
      </c>
      <c r="H1943" s="26" t="s">
        <v>177</v>
      </c>
      <c r="I1943" s="26" t="s">
        <v>3047</v>
      </c>
      <c r="J1943" s="26" t="s">
        <v>345</v>
      </c>
      <c r="K1943" s="28" t="n">
        <v>33.1</v>
      </c>
      <c r="L1943" s="28" t="n">
        <v>10.9</v>
      </c>
      <c r="M1943" s="26" t="s">
        <v>276</v>
      </c>
      <c r="N1943" s="26" t="n">
        <v>24</v>
      </c>
      <c r="O1943" s="26" t="s">
        <v>8320</v>
      </c>
      <c r="P1943" s="26" t="s">
        <v>8321</v>
      </c>
      <c r="Q1943" s="26" t="s">
        <v>232</v>
      </c>
      <c r="R1943" s="26" t="s">
        <v>183</v>
      </c>
      <c r="S1943" s="26" t="s">
        <v>233</v>
      </c>
      <c r="T1943" s="27" t="n">
        <v>46019</v>
      </c>
      <c r="U1943" s="26" t="n">
        <v>2026</v>
      </c>
      <c r="V1943" s="26"/>
    </row>
    <row r="1944" customFormat="false" ht="15" hidden="false" customHeight="true" outlineLevel="0" collapsed="false">
      <c r="A1944" s="29" t="s">
        <v>8322</v>
      </c>
      <c r="B1944" s="29" t="n">
        <v>1940</v>
      </c>
      <c r="C1944" s="29" t="s">
        <v>2400</v>
      </c>
      <c r="D1944" s="29" t="s">
        <v>4828</v>
      </c>
      <c r="E1944" s="29" t="s">
        <v>311</v>
      </c>
      <c r="F1944" s="29" t="s">
        <v>8323</v>
      </c>
      <c r="G1944" s="30" t="n">
        <v>45685</v>
      </c>
      <c r="H1944" s="29" t="s">
        <v>177</v>
      </c>
      <c r="I1944" s="29" t="s">
        <v>8324</v>
      </c>
      <c r="J1944" s="29" t="s">
        <v>229</v>
      </c>
      <c r="K1944" s="31" t="n">
        <v>60.1</v>
      </c>
      <c r="L1944" s="31" t="n">
        <v>17.4</v>
      </c>
      <c r="M1944" s="29" t="s">
        <v>179</v>
      </c>
      <c r="N1944" s="29" t="n">
        <v>45</v>
      </c>
      <c r="O1944" s="29" t="s">
        <v>8325</v>
      </c>
      <c r="P1944" s="29" t="s">
        <v>8326</v>
      </c>
      <c r="Q1944" s="29" t="s">
        <v>202</v>
      </c>
      <c r="R1944" s="29" t="s">
        <v>171</v>
      </c>
      <c r="S1944" s="29" t="s">
        <v>203</v>
      </c>
      <c r="T1944" s="30" t="n">
        <v>46004</v>
      </c>
      <c r="U1944" s="29" t="n">
        <v>2026</v>
      </c>
      <c r="V1944" s="29"/>
    </row>
    <row r="1945" customFormat="false" ht="15" hidden="false" customHeight="true" outlineLevel="0" collapsed="false">
      <c r="A1945" s="26" t="s">
        <v>8327</v>
      </c>
      <c r="B1945" s="26" t="n">
        <v>1941</v>
      </c>
      <c r="C1945" s="26" t="s">
        <v>387</v>
      </c>
      <c r="D1945" s="26" t="s">
        <v>2273</v>
      </c>
      <c r="E1945" s="26" t="s">
        <v>188</v>
      </c>
      <c r="F1945" s="26"/>
      <c r="G1945" s="27" t="n">
        <v>45685</v>
      </c>
      <c r="H1945" s="26" t="s">
        <v>177</v>
      </c>
      <c r="I1945" s="26" t="s">
        <v>3659</v>
      </c>
      <c r="J1945" s="26" t="s">
        <v>259</v>
      </c>
      <c r="K1945" s="28" t="n">
        <v>51</v>
      </c>
      <c r="L1945" s="28" t="n">
        <v>15.2</v>
      </c>
      <c r="M1945" s="26" t="s">
        <v>276</v>
      </c>
      <c r="N1945" s="26" t="n">
        <v>32</v>
      </c>
      <c r="O1945" s="26" t="s">
        <v>8328</v>
      </c>
      <c r="P1945" s="26" t="s">
        <v>8329</v>
      </c>
      <c r="Q1945" s="26" t="s">
        <v>202</v>
      </c>
      <c r="R1945" s="26" t="s">
        <v>171</v>
      </c>
      <c r="S1945" s="26" t="s">
        <v>203</v>
      </c>
      <c r="T1945" s="27" t="n">
        <v>46019</v>
      </c>
      <c r="U1945" s="26" t="n">
        <v>2026</v>
      </c>
      <c r="V1945" s="26"/>
    </row>
    <row r="1946" customFormat="false" ht="15" hidden="false" customHeight="true" outlineLevel="0" collapsed="false">
      <c r="A1946" s="29" t="s">
        <v>8330</v>
      </c>
      <c r="B1946" s="29" t="n">
        <v>1942</v>
      </c>
      <c r="C1946" s="29" t="s">
        <v>464</v>
      </c>
      <c r="D1946" s="29" t="s">
        <v>803</v>
      </c>
      <c r="E1946" s="29" t="s">
        <v>267</v>
      </c>
      <c r="F1946" s="29" t="s">
        <v>8331</v>
      </c>
      <c r="G1946" s="30" t="n">
        <v>45686</v>
      </c>
      <c r="H1946" s="29" t="s">
        <v>177</v>
      </c>
      <c r="I1946" s="29" t="s">
        <v>197</v>
      </c>
      <c r="J1946" s="29" t="s">
        <v>270</v>
      </c>
      <c r="K1946" s="31" t="n">
        <v>52.7</v>
      </c>
      <c r="L1946" s="31" t="n">
        <v>18.4</v>
      </c>
      <c r="M1946" s="29" t="s">
        <v>209</v>
      </c>
      <c r="N1946" s="29" t="n">
        <v>50</v>
      </c>
      <c r="O1946" s="29" t="s">
        <v>8332</v>
      </c>
      <c r="P1946" s="29" t="s">
        <v>8333</v>
      </c>
      <c r="Q1946" s="29" t="s">
        <v>252</v>
      </c>
      <c r="R1946" s="29" t="s">
        <v>171</v>
      </c>
      <c r="S1946" s="29" t="s">
        <v>253</v>
      </c>
      <c r="T1946" s="30" t="n">
        <v>45997</v>
      </c>
      <c r="U1946" s="29" t="n">
        <v>2026</v>
      </c>
      <c r="V1946" s="29"/>
    </row>
    <row r="1947" customFormat="false" ht="15" hidden="false" customHeight="true" outlineLevel="0" collapsed="false">
      <c r="A1947" s="26" t="s">
        <v>8334</v>
      </c>
      <c r="B1947" s="26" t="n">
        <v>1943</v>
      </c>
      <c r="C1947" s="26" t="s">
        <v>236</v>
      </c>
      <c r="D1947" s="26" t="s">
        <v>803</v>
      </c>
      <c r="E1947" s="26" t="s">
        <v>188</v>
      </c>
      <c r="F1947" s="26"/>
      <c r="G1947" s="27" t="n">
        <v>45687</v>
      </c>
      <c r="H1947" s="26" t="s">
        <v>177</v>
      </c>
      <c r="I1947" s="26" t="s">
        <v>2294</v>
      </c>
      <c r="J1947" s="26" t="s">
        <v>259</v>
      </c>
      <c r="K1947" s="28" t="n">
        <v>18.8</v>
      </c>
      <c r="L1947" s="28" t="n">
        <v>5.9</v>
      </c>
      <c r="M1947" s="26" t="s">
        <v>179</v>
      </c>
      <c r="N1947" s="26" t="n">
        <v>28</v>
      </c>
      <c r="O1947" s="26" t="s">
        <v>8335</v>
      </c>
      <c r="P1947" s="26" t="s">
        <v>8336</v>
      </c>
      <c r="Q1947" s="26" t="s">
        <v>262</v>
      </c>
      <c r="R1947" s="26" t="s">
        <v>171</v>
      </c>
      <c r="S1947" s="26" t="s">
        <v>263</v>
      </c>
      <c r="T1947" s="27" t="n">
        <v>45994</v>
      </c>
      <c r="U1947" s="26" t="n">
        <v>2026</v>
      </c>
      <c r="V1947" s="26"/>
    </row>
    <row r="1948" customFormat="false" ht="15" hidden="false" customHeight="true" outlineLevel="0" collapsed="false">
      <c r="A1948" s="29" t="s">
        <v>8337</v>
      </c>
      <c r="B1948" s="29" t="n">
        <v>1944</v>
      </c>
      <c r="C1948" s="29" t="s">
        <v>706</v>
      </c>
      <c r="D1948" s="29" t="s">
        <v>8338</v>
      </c>
      <c r="E1948" s="29" t="s">
        <v>188</v>
      </c>
      <c r="F1948" s="29"/>
      <c r="G1948" s="30" t="n">
        <v>45688</v>
      </c>
      <c r="H1948" s="29" t="s">
        <v>177</v>
      </c>
      <c r="I1948" s="29" t="s">
        <v>5367</v>
      </c>
      <c r="J1948" s="29" t="s">
        <v>345</v>
      </c>
      <c r="K1948" s="31" t="n">
        <v>29.2</v>
      </c>
      <c r="L1948" s="31" t="n">
        <v>9.8</v>
      </c>
      <c r="M1948" s="29" t="s">
        <v>209</v>
      </c>
      <c r="N1948" s="29" t="n">
        <v>32</v>
      </c>
      <c r="O1948" s="29" t="s">
        <v>8339</v>
      </c>
      <c r="P1948" s="29" t="s">
        <v>8340</v>
      </c>
      <c r="Q1948" s="29" t="s">
        <v>299</v>
      </c>
      <c r="R1948" s="29" t="s">
        <v>171</v>
      </c>
      <c r="S1948" s="29" t="s">
        <v>300</v>
      </c>
      <c r="T1948" s="30" t="n">
        <v>46006</v>
      </c>
      <c r="U1948" s="29" t="n">
        <v>2026</v>
      </c>
      <c r="V1948" s="29"/>
    </row>
    <row r="1949" customFormat="false" ht="15" hidden="false" customHeight="true" outlineLevel="0" collapsed="false">
      <c r="A1949" s="26" t="s">
        <v>8341</v>
      </c>
      <c r="B1949" s="26" t="n">
        <v>1945</v>
      </c>
      <c r="C1949" s="26" t="s">
        <v>174</v>
      </c>
      <c r="D1949" s="26" t="s">
        <v>8342</v>
      </c>
      <c r="E1949" s="26" t="s">
        <v>188</v>
      </c>
      <c r="F1949" s="26"/>
      <c r="G1949" s="27" t="n">
        <v>45688</v>
      </c>
      <c r="H1949" s="26" t="s">
        <v>177</v>
      </c>
      <c r="I1949" s="26" t="s">
        <v>8343</v>
      </c>
      <c r="J1949" s="26" t="s">
        <v>229</v>
      </c>
      <c r="K1949" s="28" t="n">
        <v>30.7</v>
      </c>
      <c r="L1949" s="28" t="n">
        <v>9.8</v>
      </c>
      <c r="M1949" s="26" t="s">
        <v>179</v>
      </c>
      <c r="N1949" s="26" t="n">
        <v>24</v>
      </c>
      <c r="O1949" s="26" t="s">
        <v>8272</v>
      </c>
      <c r="P1949" s="26" t="s">
        <v>8344</v>
      </c>
      <c r="Q1949" s="26" t="s">
        <v>330</v>
      </c>
      <c r="R1949" s="26" t="s">
        <v>171</v>
      </c>
      <c r="S1949" s="26" t="s">
        <v>331</v>
      </c>
      <c r="T1949" s="27" t="n">
        <v>46017</v>
      </c>
      <c r="U1949" s="26" t="n">
        <v>2026</v>
      </c>
      <c r="V1949" s="26"/>
    </row>
    <row r="1950" customFormat="false" ht="15" hidden="false" customHeight="true" outlineLevel="0" collapsed="false">
      <c r="A1950" s="29" t="s">
        <v>8345</v>
      </c>
      <c r="B1950" s="29" t="n">
        <v>1946</v>
      </c>
      <c r="C1950" s="29" t="s">
        <v>840</v>
      </c>
      <c r="D1950" s="29" t="s">
        <v>1287</v>
      </c>
      <c r="E1950" s="29" t="s">
        <v>188</v>
      </c>
      <c r="F1950" s="29"/>
      <c r="G1950" s="30" t="n">
        <v>45688</v>
      </c>
      <c r="H1950" s="29" t="s">
        <v>177</v>
      </c>
      <c r="I1950" s="29" t="s">
        <v>702</v>
      </c>
      <c r="J1950" s="29" t="s">
        <v>208</v>
      </c>
      <c r="K1950" s="31" t="n">
        <v>37.2</v>
      </c>
      <c r="L1950" s="31" t="n">
        <v>13.2</v>
      </c>
      <c r="M1950" s="29" t="s">
        <v>900</v>
      </c>
      <c r="N1950" s="29" t="n">
        <v>50</v>
      </c>
      <c r="O1950" s="29" t="s">
        <v>8346</v>
      </c>
      <c r="P1950" s="29" t="s">
        <v>8347</v>
      </c>
      <c r="Q1950" s="29" t="s">
        <v>454</v>
      </c>
      <c r="R1950" s="29" t="s">
        <v>171</v>
      </c>
      <c r="S1950" s="29" t="s">
        <v>455</v>
      </c>
      <c r="T1950" s="30" t="n">
        <v>46011</v>
      </c>
      <c r="U1950" s="29" t="n">
        <v>2026</v>
      </c>
      <c r="V1950" s="29"/>
    </row>
    <row r="1951" customFormat="false" ht="15" hidden="false" customHeight="true" outlineLevel="0" collapsed="false">
      <c r="A1951" s="26" t="s">
        <v>8348</v>
      </c>
      <c r="B1951" s="26" t="n">
        <v>1947</v>
      </c>
      <c r="C1951" s="26" t="s">
        <v>496</v>
      </c>
      <c r="D1951" s="26" t="s">
        <v>649</v>
      </c>
      <c r="E1951" s="26" t="s">
        <v>188</v>
      </c>
      <c r="F1951" s="26"/>
      <c r="G1951" s="27" t="n">
        <v>45689</v>
      </c>
      <c r="H1951" s="26" t="s">
        <v>177</v>
      </c>
      <c r="I1951" s="26" t="s">
        <v>6777</v>
      </c>
      <c r="J1951" s="26" t="s">
        <v>166</v>
      </c>
      <c r="K1951" s="28" t="n">
        <v>44.8</v>
      </c>
      <c r="L1951" s="28" t="n">
        <v>14.9</v>
      </c>
      <c r="M1951" s="26" t="s">
        <v>199</v>
      </c>
      <c r="N1951" s="26" t="n">
        <v>24</v>
      </c>
      <c r="O1951" s="26" t="s">
        <v>8349</v>
      </c>
      <c r="P1951" s="26" t="s">
        <v>8350</v>
      </c>
      <c r="Q1951" s="26" t="s">
        <v>240</v>
      </c>
      <c r="R1951" s="26" t="s">
        <v>171</v>
      </c>
      <c r="S1951" s="26" t="s">
        <v>241</v>
      </c>
      <c r="T1951" s="27" t="n">
        <v>45993</v>
      </c>
      <c r="U1951" s="26" t="n">
        <v>2026</v>
      </c>
      <c r="V1951" s="26"/>
    </row>
    <row r="1952" customFormat="false" ht="15" hidden="false" customHeight="true" outlineLevel="0" collapsed="false">
      <c r="A1952" s="29" t="s">
        <v>8351</v>
      </c>
      <c r="B1952" s="29" t="n">
        <v>1948</v>
      </c>
      <c r="C1952" s="29" t="s">
        <v>8352</v>
      </c>
      <c r="D1952" s="29" t="s">
        <v>582</v>
      </c>
      <c r="E1952" s="29" t="s">
        <v>226</v>
      </c>
      <c r="F1952" s="29" t="s">
        <v>8353</v>
      </c>
      <c r="G1952" s="30" t="n">
        <v>45689</v>
      </c>
      <c r="H1952" s="29" t="s">
        <v>177</v>
      </c>
      <c r="I1952" s="29" t="s">
        <v>533</v>
      </c>
      <c r="J1952" s="29" t="s">
        <v>345</v>
      </c>
      <c r="K1952" s="31" t="n">
        <v>41.9</v>
      </c>
      <c r="L1952" s="31" t="n">
        <v>14</v>
      </c>
      <c r="M1952" s="29" t="s">
        <v>314</v>
      </c>
      <c r="N1952" s="29" t="n">
        <v>40</v>
      </c>
      <c r="O1952" s="29" t="s">
        <v>8354</v>
      </c>
      <c r="P1952" s="29" t="s">
        <v>8355</v>
      </c>
      <c r="Q1952" s="29" t="s">
        <v>252</v>
      </c>
      <c r="R1952" s="29" t="s">
        <v>171</v>
      </c>
      <c r="S1952" s="29" t="s">
        <v>253</v>
      </c>
      <c r="T1952" s="30" t="n">
        <v>46013</v>
      </c>
      <c r="U1952" s="29" t="n">
        <v>2026</v>
      </c>
      <c r="V1952" s="29"/>
    </row>
    <row r="1953" customFormat="false" ht="15" hidden="false" customHeight="true" outlineLevel="0" collapsed="false">
      <c r="A1953" s="26" t="s">
        <v>8356</v>
      </c>
      <c r="B1953" s="26" t="n">
        <v>1949</v>
      </c>
      <c r="C1953" s="26" t="s">
        <v>1553</v>
      </c>
      <c r="D1953" s="26" t="s">
        <v>582</v>
      </c>
      <c r="E1953" s="26" t="s">
        <v>206</v>
      </c>
      <c r="F1953" s="26"/>
      <c r="G1953" s="27" t="n">
        <v>45689</v>
      </c>
      <c r="H1953" s="26" t="s">
        <v>164</v>
      </c>
      <c r="I1953" s="26" t="s">
        <v>3916</v>
      </c>
      <c r="J1953" s="26" t="s">
        <v>322</v>
      </c>
      <c r="K1953" s="28" t="n">
        <v>47.1</v>
      </c>
      <c r="L1953" s="28" t="n">
        <v>15.6</v>
      </c>
      <c r="M1953" s="26" t="s">
        <v>167</v>
      </c>
      <c r="N1953" s="26" t="n">
        <v>45</v>
      </c>
      <c r="O1953" s="26" t="s">
        <v>8357</v>
      </c>
      <c r="P1953" s="26"/>
      <c r="Q1953" s="26" t="s">
        <v>338</v>
      </c>
      <c r="R1953" s="26" t="s">
        <v>171</v>
      </c>
      <c r="S1953" s="26" t="s">
        <v>339</v>
      </c>
      <c r="T1953" s="26"/>
      <c r="U1953" s="26" t="n">
        <v>2024</v>
      </c>
      <c r="V1953" s="26"/>
    </row>
    <row r="1954" customFormat="false" ht="15" hidden="false" customHeight="true" outlineLevel="0" collapsed="false">
      <c r="A1954" s="29" t="s">
        <v>8358</v>
      </c>
      <c r="B1954" s="29" t="n">
        <v>1950</v>
      </c>
      <c r="C1954" s="29" t="s">
        <v>1857</v>
      </c>
      <c r="D1954" s="29" t="s">
        <v>6663</v>
      </c>
      <c r="E1954" s="29" t="s">
        <v>226</v>
      </c>
      <c r="F1954" s="29" t="s">
        <v>5332</v>
      </c>
      <c r="G1954" s="30" t="n">
        <v>45690</v>
      </c>
      <c r="H1954" s="29" t="s">
        <v>177</v>
      </c>
      <c r="I1954" s="29" t="s">
        <v>2470</v>
      </c>
      <c r="J1954" s="29" t="s">
        <v>208</v>
      </c>
      <c r="K1954" s="31" t="n">
        <v>23.5</v>
      </c>
      <c r="L1954" s="31" t="n">
        <v>7.6</v>
      </c>
      <c r="M1954" s="29" t="s">
        <v>209</v>
      </c>
      <c r="N1954" s="29" t="n">
        <v>45</v>
      </c>
      <c r="O1954" s="29" t="s">
        <v>8359</v>
      </c>
      <c r="P1954" s="29" t="s">
        <v>8360</v>
      </c>
      <c r="Q1954" s="29" t="s">
        <v>330</v>
      </c>
      <c r="R1954" s="29" t="s">
        <v>171</v>
      </c>
      <c r="S1954" s="29" t="s">
        <v>331</v>
      </c>
      <c r="T1954" s="30" t="n">
        <v>46011</v>
      </c>
      <c r="U1954" s="29" t="n">
        <v>2026</v>
      </c>
      <c r="V1954" s="29"/>
    </row>
    <row r="1955" customFormat="false" ht="15" hidden="false" customHeight="true" outlineLevel="0" collapsed="false">
      <c r="A1955" s="26" t="s">
        <v>8361</v>
      </c>
      <c r="B1955" s="26" t="n">
        <v>1951</v>
      </c>
      <c r="C1955" s="26" t="s">
        <v>982</v>
      </c>
      <c r="D1955" s="26" t="s">
        <v>862</v>
      </c>
      <c r="E1955" s="26" t="s">
        <v>226</v>
      </c>
      <c r="F1955" s="26" t="s">
        <v>2941</v>
      </c>
      <c r="G1955" s="27" t="n">
        <v>45690</v>
      </c>
      <c r="H1955" s="26" t="s">
        <v>177</v>
      </c>
      <c r="I1955" s="26" t="s">
        <v>864</v>
      </c>
      <c r="J1955" s="26" t="s">
        <v>166</v>
      </c>
      <c r="K1955" s="28" t="n">
        <v>49.8</v>
      </c>
      <c r="L1955" s="28" t="n">
        <v>16.8</v>
      </c>
      <c r="M1955" s="26" t="s">
        <v>179</v>
      </c>
      <c r="N1955" s="26" t="n">
        <v>45</v>
      </c>
      <c r="O1955" s="26" t="s">
        <v>8362</v>
      </c>
      <c r="P1955" s="26" t="s">
        <v>8363</v>
      </c>
      <c r="Q1955" s="26" t="s">
        <v>202</v>
      </c>
      <c r="R1955" s="26" t="s">
        <v>171</v>
      </c>
      <c r="S1955" s="26" t="s">
        <v>203</v>
      </c>
      <c r="T1955" s="27" t="n">
        <v>46012</v>
      </c>
      <c r="U1955" s="26" t="n">
        <v>2026</v>
      </c>
      <c r="V1955" s="26"/>
    </row>
    <row r="1956" customFormat="false" ht="15" hidden="false" customHeight="true" outlineLevel="0" collapsed="false">
      <c r="A1956" s="29" t="s">
        <v>8364</v>
      </c>
      <c r="B1956" s="29" t="n">
        <v>1952</v>
      </c>
      <c r="C1956" s="29" t="s">
        <v>8365</v>
      </c>
      <c r="D1956" s="29" t="s">
        <v>1543</v>
      </c>
      <c r="E1956" s="29" t="s">
        <v>206</v>
      </c>
      <c r="F1956" s="29"/>
      <c r="G1956" s="30" t="n">
        <v>45690</v>
      </c>
      <c r="H1956" s="29" t="s">
        <v>177</v>
      </c>
      <c r="I1956" s="29" t="s">
        <v>917</v>
      </c>
      <c r="J1956" s="29" t="s">
        <v>198</v>
      </c>
      <c r="K1956" s="31" t="n">
        <v>54.4</v>
      </c>
      <c r="L1956" s="31" t="n">
        <v>17.9</v>
      </c>
      <c r="M1956" s="29" t="s">
        <v>167</v>
      </c>
      <c r="N1956" s="29" t="n">
        <v>45</v>
      </c>
      <c r="O1956" s="29" t="s">
        <v>8366</v>
      </c>
      <c r="P1956" s="29" t="s">
        <v>8367</v>
      </c>
      <c r="Q1956" s="29" t="s">
        <v>221</v>
      </c>
      <c r="R1956" s="29" t="s">
        <v>183</v>
      </c>
      <c r="S1956" s="29" t="s">
        <v>222</v>
      </c>
      <c r="T1956" s="30" t="n">
        <v>45999</v>
      </c>
      <c r="U1956" s="29" t="n">
        <v>2026</v>
      </c>
      <c r="V1956" s="29"/>
    </row>
    <row r="1957" customFormat="false" ht="15" hidden="false" customHeight="true" outlineLevel="0" collapsed="false">
      <c r="A1957" s="26" t="s">
        <v>8368</v>
      </c>
      <c r="B1957" s="26" t="n">
        <v>1953</v>
      </c>
      <c r="C1957" s="26" t="s">
        <v>8369</v>
      </c>
      <c r="D1957" s="26" t="s">
        <v>649</v>
      </c>
      <c r="E1957" s="26" t="s">
        <v>162</v>
      </c>
      <c r="F1957" s="26" t="s">
        <v>8370</v>
      </c>
      <c r="G1957" s="27" t="n">
        <v>45692</v>
      </c>
      <c r="H1957" s="26" t="s">
        <v>1033</v>
      </c>
      <c r="I1957" s="26" t="s">
        <v>5543</v>
      </c>
      <c r="J1957" s="26" t="s">
        <v>166</v>
      </c>
      <c r="K1957" s="28" t="n">
        <v>36.2</v>
      </c>
      <c r="L1957" s="28" t="n">
        <v>10.8</v>
      </c>
      <c r="M1957" s="26" t="s">
        <v>314</v>
      </c>
      <c r="N1957" s="26" t="n">
        <v>24</v>
      </c>
      <c r="O1957" s="26" t="s">
        <v>8371</v>
      </c>
      <c r="P1957" s="26" t="s">
        <v>8372</v>
      </c>
      <c r="Q1957" s="26" t="s">
        <v>221</v>
      </c>
      <c r="R1957" s="26" t="s">
        <v>183</v>
      </c>
      <c r="S1957" s="26" t="s">
        <v>222</v>
      </c>
      <c r="T1957" s="27" t="n">
        <v>45992</v>
      </c>
      <c r="U1957" s="26" t="n">
        <v>2026</v>
      </c>
      <c r="V1957" s="26"/>
    </row>
    <row r="1958" customFormat="false" ht="15" hidden="false" customHeight="true" outlineLevel="0" collapsed="false">
      <c r="A1958" s="29" t="s">
        <v>8373</v>
      </c>
      <c r="B1958" s="29" t="n">
        <v>1954</v>
      </c>
      <c r="C1958" s="29" t="s">
        <v>851</v>
      </c>
      <c r="D1958" s="29" t="s">
        <v>582</v>
      </c>
      <c r="E1958" s="29" t="s">
        <v>226</v>
      </c>
      <c r="F1958" s="29" t="s">
        <v>852</v>
      </c>
      <c r="G1958" s="30" t="n">
        <v>45692</v>
      </c>
      <c r="H1958" s="29" t="s">
        <v>177</v>
      </c>
      <c r="I1958" s="29" t="s">
        <v>364</v>
      </c>
      <c r="J1958" s="29" t="s">
        <v>218</v>
      </c>
      <c r="K1958" s="31" t="n">
        <v>28.5</v>
      </c>
      <c r="L1958" s="31" t="n">
        <v>9.4</v>
      </c>
      <c r="M1958" s="29" t="s">
        <v>209</v>
      </c>
      <c r="N1958" s="29" t="n">
        <v>40</v>
      </c>
      <c r="O1958" s="29" t="s">
        <v>8374</v>
      </c>
      <c r="P1958" s="29" t="s">
        <v>8375</v>
      </c>
      <c r="Q1958" s="29" t="s">
        <v>232</v>
      </c>
      <c r="R1958" s="29" t="s">
        <v>183</v>
      </c>
      <c r="S1958" s="29" t="s">
        <v>233</v>
      </c>
      <c r="T1958" s="30" t="n">
        <v>45995</v>
      </c>
      <c r="U1958" s="29" t="n">
        <v>2026</v>
      </c>
      <c r="V1958" s="29"/>
    </row>
    <row r="1959" customFormat="false" ht="15" hidden="false" customHeight="true" outlineLevel="0" collapsed="false">
      <c r="A1959" s="26" t="s">
        <v>8376</v>
      </c>
      <c r="B1959" s="26" t="n">
        <v>1955</v>
      </c>
      <c r="C1959" s="26" t="s">
        <v>186</v>
      </c>
      <c r="D1959" s="26" t="s">
        <v>701</v>
      </c>
      <c r="E1959" s="26" t="s">
        <v>206</v>
      </c>
      <c r="F1959" s="26"/>
      <c r="G1959" s="27" t="n">
        <v>45693</v>
      </c>
      <c r="H1959" s="26" t="s">
        <v>177</v>
      </c>
      <c r="I1959" s="26" t="s">
        <v>6647</v>
      </c>
      <c r="J1959" s="26" t="s">
        <v>248</v>
      </c>
      <c r="K1959" s="28" t="n">
        <v>49.6</v>
      </c>
      <c r="L1959" s="28" t="n">
        <v>14.1</v>
      </c>
      <c r="M1959" s="26" t="s">
        <v>276</v>
      </c>
      <c r="N1959" s="26" t="n">
        <v>50</v>
      </c>
      <c r="O1959" s="26" t="s">
        <v>8377</v>
      </c>
      <c r="P1959" s="26" t="s">
        <v>8378</v>
      </c>
      <c r="Q1959" s="26" t="s">
        <v>212</v>
      </c>
      <c r="R1959" s="26" t="s">
        <v>171</v>
      </c>
      <c r="S1959" s="26" t="s">
        <v>213</v>
      </c>
      <c r="T1959" s="27" t="n">
        <v>46014</v>
      </c>
      <c r="U1959" s="26" t="n">
        <v>2026</v>
      </c>
      <c r="V1959" s="26"/>
    </row>
    <row r="1960" customFormat="false" ht="15" hidden="false" customHeight="true" outlineLevel="0" collapsed="false">
      <c r="A1960" s="29" t="s">
        <v>8379</v>
      </c>
      <c r="B1960" s="29" t="n">
        <v>1956</v>
      </c>
      <c r="C1960" s="29" t="s">
        <v>286</v>
      </c>
      <c r="D1960" s="29" t="s">
        <v>1518</v>
      </c>
      <c r="E1960" s="29" t="s">
        <v>195</v>
      </c>
      <c r="F1960" s="29" t="s">
        <v>655</v>
      </c>
      <c r="G1960" s="30" t="n">
        <v>45694</v>
      </c>
      <c r="H1960" s="29" t="s">
        <v>177</v>
      </c>
      <c r="I1960" s="29" t="s">
        <v>8380</v>
      </c>
      <c r="J1960" s="29" t="s">
        <v>270</v>
      </c>
      <c r="K1960" s="31" t="n">
        <v>39.6</v>
      </c>
      <c r="L1960" s="31" t="n">
        <v>14.2</v>
      </c>
      <c r="M1960" s="29" t="s">
        <v>276</v>
      </c>
      <c r="N1960" s="29" t="n">
        <v>40</v>
      </c>
      <c r="O1960" s="29" t="s">
        <v>8381</v>
      </c>
      <c r="P1960" s="29" t="s">
        <v>8382</v>
      </c>
      <c r="Q1960" s="29" t="s">
        <v>461</v>
      </c>
      <c r="R1960" s="29" t="s">
        <v>183</v>
      </c>
      <c r="S1960" s="29" t="s">
        <v>462</v>
      </c>
      <c r="T1960" s="30" t="n">
        <v>45996</v>
      </c>
      <c r="U1960" s="29" t="n">
        <v>2026</v>
      </c>
      <c r="V1960" s="29"/>
    </row>
    <row r="1961" customFormat="false" ht="15" hidden="false" customHeight="true" outlineLevel="0" collapsed="false">
      <c r="A1961" s="26" t="s">
        <v>8383</v>
      </c>
      <c r="B1961" s="26" t="n">
        <v>1957</v>
      </c>
      <c r="C1961" s="26" t="s">
        <v>1352</v>
      </c>
      <c r="D1961" s="26" t="s">
        <v>4146</v>
      </c>
      <c r="E1961" s="26" t="s">
        <v>188</v>
      </c>
      <c r="F1961" s="26"/>
      <c r="G1961" s="27" t="n">
        <v>45694</v>
      </c>
      <c r="H1961" s="26" t="s">
        <v>177</v>
      </c>
      <c r="I1961" s="26" t="s">
        <v>2808</v>
      </c>
      <c r="J1961" s="26" t="s">
        <v>166</v>
      </c>
      <c r="K1961" s="28" t="n">
        <v>61.3</v>
      </c>
      <c r="L1961" s="28" t="n">
        <v>18.1</v>
      </c>
      <c r="M1961" s="26" t="s">
        <v>167</v>
      </c>
      <c r="N1961" s="26" t="n">
        <v>24</v>
      </c>
      <c r="O1961" s="26" t="s">
        <v>8384</v>
      </c>
      <c r="P1961" s="26" t="s">
        <v>8385</v>
      </c>
      <c r="Q1961" s="26" t="s">
        <v>240</v>
      </c>
      <c r="R1961" s="26" t="s">
        <v>171</v>
      </c>
      <c r="S1961" s="26" t="s">
        <v>241</v>
      </c>
      <c r="T1961" s="27" t="n">
        <v>46018</v>
      </c>
      <c r="U1961" s="26" t="n">
        <v>2026</v>
      </c>
      <c r="V1961" s="26"/>
    </row>
    <row r="1962" customFormat="false" ht="15" hidden="false" customHeight="true" outlineLevel="0" collapsed="false">
      <c r="A1962" s="29" t="s">
        <v>8386</v>
      </c>
      <c r="B1962" s="29" t="n">
        <v>1958</v>
      </c>
      <c r="C1962" s="29" t="s">
        <v>7848</v>
      </c>
      <c r="D1962" s="29" t="s">
        <v>928</v>
      </c>
      <c r="E1962" s="29" t="s">
        <v>206</v>
      </c>
      <c r="F1962" s="29"/>
      <c r="G1962" s="30" t="n">
        <v>45695</v>
      </c>
      <c r="H1962" s="29" t="s">
        <v>177</v>
      </c>
      <c r="I1962" s="29" t="s">
        <v>1812</v>
      </c>
      <c r="J1962" s="29" t="s">
        <v>322</v>
      </c>
      <c r="K1962" s="31" t="n">
        <v>24.3</v>
      </c>
      <c r="L1962" s="31" t="n">
        <v>6.9</v>
      </c>
      <c r="M1962" s="29" t="s">
        <v>167</v>
      </c>
      <c r="N1962" s="29" t="n">
        <v>45</v>
      </c>
      <c r="O1962" s="29" t="s">
        <v>8387</v>
      </c>
      <c r="P1962" s="29" t="s">
        <v>8388</v>
      </c>
      <c r="Q1962" s="29" t="s">
        <v>232</v>
      </c>
      <c r="R1962" s="29" t="s">
        <v>183</v>
      </c>
      <c r="S1962" s="29" t="s">
        <v>233</v>
      </c>
      <c r="T1962" s="30" t="n">
        <v>46007</v>
      </c>
      <c r="U1962" s="29" t="n">
        <v>2026</v>
      </c>
      <c r="V1962" s="29"/>
    </row>
    <row r="1963" customFormat="false" ht="15" hidden="false" customHeight="true" outlineLevel="0" collapsed="false">
      <c r="A1963" s="26" t="s">
        <v>8389</v>
      </c>
      <c r="B1963" s="26" t="n">
        <v>1959</v>
      </c>
      <c r="C1963" s="26" t="s">
        <v>8390</v>
      </c>
      <c r="D1963" s="26" t="s">
        <v>8391</v>
      </c>
      <c r="E1963" s="26" t="s">
        <v>311</v>
      </c>
      <c r="F1963" s="26" t="s">
        <v>8392</v>
      </c>
      <c r="G1963" s="27" t="n">
        <v>45695</v>
      </c>
      <c r="H1963" s="26" t="s">
        <v>177</v>
      </c>
      <c r="I1963" s="26" t="s">
        <v>885</v>
      </c>
      <c r="J1963" s="26" t="s">
        <v>166</v>
      </c>
      <c r="K1963" s="28" t="n">
        <v>31.6</v>
      </c>
      <c r="L1963" s="28" t="n">
        <v>10.5</v>
      </c>
      <c r="M1963" s="26" t="s">
        <v>179</v>
      </c>
      <c r="N1963" s="26" t="n">
        <v>36</v>
      </c>
      <c r="O1963" s="26" t="s">
        <v>8393</v>
      </c>
      <c r="P1963" s="26" t="s">
        <v>8394</v>
      </c>
      <c r="Q1963" s="26" t="s">
        <v>454</v>
      </c>
      <c r="R1963" s="26" t="s">
        <v>171</v>
      </c>
      <c r="S1963" s="26" t="s">
        <v>455</v>
      </c>
      <c r="T1963" s="27" t="n">
        <v>46000</v>
      </c>
      <c r="U1963" s="26" t="n">
        <v>2026</v>
      </c>
      <c r="V1963" s="26"/>
    </row>
    <row r="1964" customFormat="false" ht="15" hidden="false" customHeight="true" outlineLevel="0" collapsed="false">
      <c r="A1964" s="29" t="s">
        <v>8395</v>
      </c>
      <c r="B1964" s="29" t="n">
        <v>1960</v>
      </c>
      <c r="C1964" s="29" t="s">
        <v>988</v>
      </c>
      <c r="D1964" s="29" t="s">
        <v>3582</v>
      </c>
      <c r="E1964" s="29" t="s">
        <v>206</v>
      </c>
      <c r="F1964" s="29"/>
      <c r="G1964" s="30" t="n">
        <v>45697</v>
      </c>
      <c r="H1964" s="29" t="s">
        <v>177</v>
      </c>
      <c r="I1964" s="29" t="s">
        <v>407</v>
      </c>
      <c r="J1964" s="29" t="s">
        <v>229</v>
      </c>
      <c r="K1964" s="31" t="n">
        <v>19.1</v>
      </c>
      <c r="L1964" s="31" t="n">
        <v>6.7</v>
      </c>
      <c r="M1964" s="29" t="s">
        <v>276</v>
      </c>
      <c r="N1964" s="29" t="n">
        <v>50</v>
      </c>
      <c r="O1964" s="29" t="s">
        <v>8396</v>
      </c>
      <c r="P1964" s="29" t="s">
        <v>8397</v>
      </c>
      <c r="Q1964" s="29" t="s">
        <v>212</v>
      </c>
      <c r="R1964" s="29" t="s">
        <v>171</v>
      </c>
      <c r="S1964" s="29" t="s">
        <v>213</v>
      </c>
      <c r="T1964" s="30" t="n">
        <v>45995</v>
      </c>
      <c r="U1964" s="29" t="n">
        <v>2026</v>
      </c>
      <c r="V1964" s="29"/>
    </row>
    <row r="1965" customFormat="false" ht="15" hidden="false" customHeight="true" outlineLevel="0" collapsed="false">
      <c r="A1965" s="26" t="s">
        <v>8398</v>
      </c>
      <c r="B1965" s="26" t="n">
        <v>1961</v>
      </c>
      <c r="C1965" s="26" t="s">
        <v>3287</v>
      </c>
      <c r="D1965" s="26" t="s">
        <v>381</v>
      </c>
      <c r="E1965" s="26" t="s">
        <v>188</v>
      </c>
      <c r="F1965" s="26"/>
      <c r="G1965" s="27" t="n">
        <v>45697</v>
      </c>
      <c r="H1965" s="26" t="s">
        <v>177</v>
      </c>
      <c r="I1965" s="26" t="s">
        <v>8399</v>
      </c>
      <c r="J1965" s="26" t="s">
        <v>208</v>
      </c>
      <c r="K1965" s="28" t="n">
        <v>27.2</v>
      </c>
      <c r="L1965" s="28" t="n">
        <v>7.8</v>
      </c>
      <c r="M1965" s="26" t="s">
        <v>179</v>
      </c>
      <c r="N1965" s="26" t="n">
        <v>50</v>
      </c>
      <c r="O1965" s="26" t="s">
        <v>8400</v>
      </c>
      <c r="P1965" s="26" t="s">
        <v>8401</v>
      </c>
      <c r="Q1965" s="26" t="s">
        <v>170</v>
      </c>
      <c r="R1965" s="26" t="s">
        <v>171</v>
      </c>
      <c r="S1965" s="26" t="s">
        <v>172</v>
      </c>
      <c r="T1965" s="27" t="n">
        <v>45999</v>
      </c>
      <c r="U1965" s="26" t="n">
        <v>2026</v>
      </c>
      <c r="V1965" s="26"/>
    </row>
    <row r="1966" customFormat="false" ht="15" hidden="false" customHeight="true" outlineLevel="0" collapsed="false">
      <c r="A1966" s="29" t="s">
        <v>8402</v>
      </c>
      <c r="B1966" s="29" t="n">
        <v>1962</v>
      </c>
      <c r="C1966" s="29" t="s">
        <v>1840</v>
      </c>
      <c r="D1966" s="29" t="s">
        <v>6105</v>
      </c>
      <c r="E1966" s="29" t="s">
        <v>311</v>
      </c>
      <c r="F1966" s="29" t="s">
        <v>8403</v>
      </c>
      <c r="G1966" s="30" t="n">
        <v>45697</v>
      </c>
      <c r="H1966" s="29" t="s">
        <v>164</v>
      </c>
      <c r="I1966" s="29" t="s">
        <v>2877</v>
      </c>
      <c r="J1966" s="29" t="s">
        <v>229</v>
      </c>
      <c r="K1966" s="31" t="n">
        <v>53.1</v>
      </c>
      <c r="L1966" s="31" t="n">
        <v>15.6</v>
      </c>
      <c r="M1966" s="29" t="s">
        <v>900</v>
      </c>
      <c r="N1966" s="29" t="n">
        <v>45</v>
      </c>
      <c r="O1966" s="29" t="s">
        <v>8404</v>
      </c>
      <c r="P1966" s="29" t="s">
        <v>8405</v>
      </c>
      <c r="Q1966" s="29" t="s">
        <v>240</v>
      </c>
      <c r="R1966" s="29" t="s">
        <v>171</v>
      </c>
      <c r="S1966" s="29" t="s">
        <v>241</v>
      </c>
      <c r="T1966" s="29"/>
      <c r="U1966" s="29" t="n">
        <v>2024</v>
      </c>
      <c r="V1966" s="29"/>
    </row>
    <row r="1967" customFormat="false" ht="15" hidden="false" customHeight="true" outlineLevel="0" collapsed="false">
      <c r="A1967" s="26" t="s">
        <v>8406</v>
      </c>
      <c r="B1967" s="26" t="n">
        <v>1963</v>
      </c>
      <c r="C1967" s="26" t="s">
        <v>3726</v>
      </c>
      <c r="D1967" s="26" t="s">
        <v>362</v>
      </c>
      <c r="E1967" s="26" t="s">
        <v>206</v>
      </c>
      <c r="F1967" s="26"/>
      <c r="G1967" s="27" t="n">
        <v>45698</v>
      </c>
      <c r="H1967" s="26" t="s">
        <v>177</v>
      </c>
      <c r="I1967" s="26" t="s">
        <v>4911</v>
      </c>
      <c r="J1967" s="26" t="s">
        <v>198</v>
      </c>
      <c r="K1967" s="28" t="n">
        <v>34.6</v>
      </c>
      <c r="L1967" s="28" t="n">
        <v>10.2</v>
      </c>
      <c r="M1967" s="26" t="s">
        <v>167</v>
      </c>
      <c r="N1967" s="26" t="n">
        <v>28</v>
      </c>
      <c r="O1967" s="26" t="s">
        <v>8407</v>
      </c>
      <c r="P1967" s="26" t="s">
        <v>8408</v>
      </c>
      <c r="Q1967" s="26" t="s">
        <v>182</v>
      </c>
      <c r="R1967" s="26" t="s">
        <v>183</v>
      </c>
      <c r="S1967" s="26" t="s">
        <v>184</v>
      </c>
      <c r="T1967" s="27" t="n">
        <v>45993</v>
      </c>
      <c r="U1967" s="26" t="n">
        <v>2026</v>
      </c>
      <c r="V1967" s="26"/>
    </row>
    <row r="1968" customFormat="false" ht="15" hidden="false" customHeight="true" outlineLevel="0" collapsed="false">
      <c r="A1968" s="29" t="s">
        <v>8409</v>
      </c>
      <c r="B1968" s="29" t="n">
        <v>1964</v>
      </c>
      <c r="C1968" s="29" t="s">
        <v>1866</v>
      </c>
      <c r="D1968" s="29" t="s">
        <v>816</v>
      </c>
      <c r="E1968" s="29" t="s">
        <v>206</v>
      </c>
      <c r="F1968" s="29"/>
      <c r="G1968" s="30" t="n">
        <v>45699</v>
      </c>
      <c r="H1968" s="29" t="s">
        <v>177</v>
      </c>
      <c r="I1968" s="29" t="s">
        <v>3711</v>
      </c>
      <c r="J1968" s="29" t="s">
        <v>383</v>
      </c>
      <c r="K1968" s="31" t="n">
        <v>37.5</v>
      </c>
      <c r="L1968" s="31" t="n">
        <v>11.9</v>
      </c>
      <c r="M1968" s="29" t="s">
        <v>199</v>
      </c>
      <c r="N1968" s="29" t="n">
        <v>40</v>
      </c>
      <c r="O1968" s="29" t="s">
        <v>8410</v>
      </c>
      <c r="P1968" s="29" t="s">
        <v>8411</v>
      </c>
      <c r="Q1968" s="29" t="s">
        <v>240</v>
      </c>
      <c r="R1968" s="29" t="s">
        <v>171</v>
      </c>
      <c r="S1968" s="29" t="s">
        <v>241</v>
      </c>
      <c r="T1968" s="30" t="n">
        <v>46007</v>
      </c>
      <c r="U1968" s="29" t="n">
        <v>2026</v>
      </c>
      <c r="V1968" s="29"/>
    </row>
    <row r="1969" customFormat="false" ht="15" hidden="false" customHeight="true" outlineLevel="0" collapsed="false">
      <c r="A1969" s="26" t="s">
        <v>8412</v>
      </c>
      <c r="B1969" s="26" t="n">
        <v>1965</v>
      </c>
      <c r="C1969" s="26" t="s">
        <v>8413</v>
      </c>
      <c r="D1969" s="26" t="s">
        <v>1817</v>
      </c>
      <c r="E1969" s="26" t="s">
        <v>195</v>
      </c>
      <c r="F1969" s="26" t="s">
        <v>8414</v>
      </c>
      <c r="G1969" s="27" t="n">
        <v>45699</v>
      </c>
      <c r="H1969" s="26" t="s">
        <v>177</v>
      </c>
      <c r="I1969" s="26" t="s">
        <v>3244</v>
      </c>
      <c r="J1969" s="26" t="s">
        <v>208</v>
      </c>
      <c r="K1969" s="28" t="n">
        <v>32.6</v>
      </c>
      <c r="L1969" s="28" t="n">
        <v>11.2</v>
      </c>
      <c r="M1969" s="26" t="s">
        <v>179</v>
      </c>
      <c r="N1969" s="26" t="n">
        <v>40</v>
      </c>
      <c r="O1969" s="26" t="s">
        <v>8415</v>
      </c>
      <c r="P1969" s="26" t="s">
        <v>8416</v>
      </c>
      <c r="Q1969" s="26" t="s">
        <v>221</v>
      </c>
      <c r="R1969" s="26" t="s">
        <v>183</v>
      </c>
      <c r="S1969" s="26" t="s">
        <v>222</v>
      </c>
      <c r="T1969" s="27" t="n">
        <v>45997</v>
      </c>
      <c r="U1969" s="26" t="n">
        <v>2026</v>
      </c>
      <c r="V1969" s="26"/>
    </row>
    <row r="1970" customFormat="false" ht="15" hidden="false" customHeight="true" outlineLevel="0" collapsed="false">
      <c r="A1970" s="29" t="s">
        <v>8417</v>
      </c>
      <c r="B1970" s="29" t="n">
        <v>1966</v>
      </c>
      <c r="C1970" s="29" t="s">
        <v>982</v>
      </c>
      <c r="D1970" s="29" t="s">
        <v>2171</v>
      </c>
      <c r="E1970" s="29" t="s">
        <v>188</v>
      </c>
      <c r="F1970" s="29"/>
      <c r="G1970" s="30" t="n">
        <v>45699</v>
      </c>
      <c r="H1970" s="29" t="s">
        <v>295</v>
      </c>
      <c r="I1970" s="29" t="s">
        <v>996</v>
      </c>
      <c r="J1970" s="29" t="s">
        <v>229</v>
      </c>
      <c r="K1970" s="31" t="n">
        <v>19</v>
      </c>
      <c r="L1970" s="31" t="n">
        <v>5.9</v>
      </c>
      <c r="M1970" s="29" t="s">
        <v>179</v>
      </c>
      <c r="N1970" s="29" t="n">
        <v>45</v>
      </c>
      <c r="O1970" s="29" t="s">
        <v>8418</v>
      </c>
      <c r="P1970" s="29" t="s">
        <v>8419</v>
      </c>
      <c r="Q1970" s="29" t="s">
        <v>170</v>
      </c>
      <c r="R1970" s="29" t="s">
        <v>171</v>
      </c>
      <c r="S1970" s="29" t="s">
        <v>172</v>
      </c>
      <c r="T1970" s="30" t="n">
        <v>46016</v>
      </c>
      <c r="U1970" s="29" t="n">
        <v>2026</v>
      </c>
      <c r="V1970" s="29"/>
    </row>
    <row r="1971" customFormat="false" ht="15" hidden="false" customHeight="true" outlineLevel="0" collapsed="false">
      <c r="A1971" s="26" t="s">
        <v>8420</v>
      </c>
      <c r="B1971" s="26" t="n">
        <v>1967</v>
      </c>
      <c r="C1971" s="26" t="s">
        <v>982</v>
      </c>
      <c r="D1971" s="26" t="s">
        <v>194</v>
      </c>
      <c r="E1971" s="26" t="s">
        <v>162</v>
      </c>
      <c r="F1971" s="26" t="s">
        <v>5135</v>
      </c>
      <c r="G1971" s="27" t="n">
        <v>45700</v>
      </c>
      <c r="H1971" s="26" t="s">
        <v>177</v>
      </c>
      <c r="I1971" s="26" t="s">
        <v>4800</v>
      </c>
      <c r="J1971" s="26" t="s">
        <v>383</v>
      </c>
      <c r="K1971" s="28" t="n">
        <v>30.8</v>
      </c>
      <c r="L1971" s="28" t="n">
        <v>8.7</v>
      </c>
      <c r="M1971" s="26" t="s">
        <v>179</v>
      </c>
      <c r="N1971" s="26" t="n">
        <v>28</v>
      </c>
      <c r="O1971" s="26" t="s">
        <v>8421</v>
      </c>
      <c r="P1971" s="26" t="s">
        <v>8422</v>
      </c>
      <c r="Q1971" s="26" t="s">
        <v>252</v>
      </c>
      <c r="R1971" s="26" t="s">
        <v>171</v>
      </c>
      <c r="S1971" s="26" t="s">
        <v>253</v>
      </c>
      <c r="T1971" s="27" t="n">
        <v>46018</v>
      </c>
      <c r="U1971" s="26" t="n">
        <v>2026</v>
      </c>
      <c r="V1971" s="26"/>
    </row>
    <row r="1972" customFormat="false" ht="15" hidden="false" customHeight="true" outlineLevel="0" collapsed="false">
      <c r="A1972" s="29" t="s">
        <v>8423</v>
      </c>
      <c r="B1972" s="29" t="n">
        <v>1968</v>
      </c>
      <c r="C1972" s="29" t="s">
        <v>8424</v>
      </c>
      <c r="D1972" s="29" t="s">
        <v>281</v>
      </c>
      <c r="E1972" s="29" t="s">
        <v>267</v>
      </c>
      <c r="F1972" s="29" t="s">
        <v>8425</v>
      </c>
      <c r="G1972" s="30" t="n">
        <v>45700</v>
      </c>
      <c r="H1972" s="29" t="s">
        <v>177</v>
      </c>
      <c r="I1972" s="29" t="s">
        <v>1977</v>
      </c>
      <c r="J1972" s="29" t="s">
        <v>208</v>
      </c>
      <c r="K1972" s="31" t="n">
        <v>43.2</v>
      </c>
      <c r="L1972" s="31" t="n">
        <v>14.1</v>
      </c>
      <c r="M1972" s="29" t="s">
        <v>179</v>
      </c>
      <c r="N1972" s="29" t="n">
        <v>24</v>
      </c>
      <c r="O1972" s="29" t="s">
        <v>8426</v>
      </c>
      <c r="P1972" s="29" t="s">
        <v>8427</v>
      </c>
      <c r="Q1972" s="29" t="s">
        <v>299</v>
      </c>
      <c r="R1972" s="29" t="s">
        <v>171</v>
      </c>
      <c r="S1972" s="29" t="s">
        <v>300</v>
      </c>
      <c r="T1972" s="30" t="n">
        <v>45992</v>
      </c>
      <c r="U1972" s="29" t="n">
        <v>2026</v>
      </c>
      <c r="V1972" s="29"/>
    </row>
    <row r="1973" customFormat="false" ht="15" hidden="false" customHeight="true" outlineLevel="0" collapsed="false">
      <c r="A1973" s="26" t="s">
        <v>8428</v>
      </c>
      <c r="B1973" s="26" t="n">
        <v>1969</v>
      </c>
      <c r="C1973" s="26" t="s">
        <v>988</v>
      </c>
      <c r="D1973" s="26" t="s">
        <v>1721</v>
      </c>
      <c r="E1973" s="26" t="s">
        <v>206</v>
      </c>
      <c r="F1973" s="26"/>
      <c r="G1973" s="27" t="n">
        <v>45700</v>
      </c>
      <c r="H1973" s="26" t="s">
        <v>177</v>
      </c>
      <c r="I1973" s="26" t="s">
        <v>8429</v>
      </c>
      <c r="J1973" s="26" t="s">
        <v>198</v>
      </c>
      <c r="K1973" s="28" t="n">
        <v>47.9</v>
      </c>
      <c r="L1973" s="28" t="n">
        <v>17.2</v>
      </c>
      <c r="M1973" s="26" t="s">
        <v>209</v>
      </c>
      <c r="N1973" s="26" t="n">
        <v>24</v>
      </c>
      <c r="O1973" s="26" t="s">
        <v>8430</v>
      </c>
      <c r="P1973" s="26" t="s">
        <v>8431</v>
      </c>
      <c r="Q1973" s="26" t="s">
        <v>461</v>
      </c>
      <c r="R1973" s="26" t="s">
        <v>183</v>
      </c>
      <c r="S1973" s="26" t="s">
        <v>462</v>
      </c>
      <c r="T1973" s="27" t="n">
        <v>46004</v>
      </c>
      <c r="U1973" s="26" t="n">
        <v>2026</v>
      </c>
      <c r="V1973" s="26"/>
    </row>
    <row r="1974" customFormat="false" ht="15" hidden="false" customHeight="true" outlineLevel="0" collapsed="false">
      <c r="A1974" s="29" t="s">
        <v>8432</v>
      </c>
      <c r="B1974" s="29" t="n">
        <v>1970</v>
      </c>
      <c r="C1974" s="29" t="s">
        <v>3568</v>
      </c>
      <c r="D1974" s="29" t="s">
        <v>1531</v>
      </c>
      <c r="E1974" s="29" t="s">
        <v>195</v>
      </c>
      <c r="F1974" s="29" t="s">
        <v>8433</v>
      </c>
      <c r="G1974" s="30" t="n">
        <v>45700</v>
      </c>
      <c r="H1974" s="29" t="s">
        <v>177</v>
      </c>
      <c r="I1974" s="29" t="s">
        <v>2896</v>
      </c>
      <c r="J1974" s="29" t="s">
        <v>166</v>
      </c>
      <c r="K1974" s="31" t="n">
        <v>21</v>
      </c>
      <c r="L1974" s="31" t="n">
        <v>6.9</v>
      </c>
      <c r="M1974" s="29" t="s">
        <v>209</v>
      </c>
      <c r="N1974" s="29" t="n">
        <v>40</v>
      </c>
      <c r="O1974" s="29" t="s">
        <v>8434</v>
      </c>
      <c r="P1974" s="29" t="s">
        <v>8435</v>
      </c>
      <c r="Q1974" s="29" t="s">
        <v>202</v>
      </c>
      <c r="R1974" s="29" t="s">
        <v>171</v>
      </c>
      <c r="S1974" s="29" t="s">
        <v>203</v>
      </c>
      <c r="T1974" s="30" t="n">
        <v>46008</v>
      </c>
      <c r="U1974" s="29" t="n">
        <v>2026</v>
      </c>
      <c r="V1974" s="29"/>
    </row>
    <row r="1975" customFormat="false" ht="15" hidden="false" customHeight="true" outlineLevel="0" collapsed="false">
      <c r="A1975" s="26" t="s">
        <v>8436</v>
      </c>
      <c r="B1975" s="26" t="n">
        <v>1971</v>
      </c>
      <c r="C1975" s="26" t="s">
        <v>2606</v>
      </c>
      <c r="D1975" s="26" t="s">
        <v>4895</v>
      </c>
      <c r="E1975" s="26" t="s">
        <v>188</v>
      </c>
      <c r="F1975" s="26"/>
      <c r="G1975" s="27" t="n">
        <v>45700</v>
      </c>
      <c r="H1975" s="26" t="s">
        <v>177</v>
      </c>
      <c r="I1975" s="26" t="s">
        <v>1039</v>
      </c>
      <c r="J1975" s="26" t="s">
        <v>270</v>
      </c>
      <c r="K1975" s="28" t="n">
        <v>50.1</v>
      </c>
      <c r="L1975" s="28" t="n">
        <v>17.5</v>
      </c>
      <c r="M1975" s="26" t="s">
        <v>179</v>
      </c>
      <c r="N1975" s="26" t="n">
        <v>24</v>
      </c>
      <c r="O1975" s="26" t="s">
        <v>8437</v>
      </c>
      <c r="P1975" s="26" t="s">
        <v>8438</v>
      </c>
      <c r="Q1975" s="26" t="s">
        <v>454</v>
      </c>
      <c r="R1975" s="26" t="s">
        <v>171</v>
      </c>
      <c r="S1975" s="26" t="s">
        <v>455</v>
      </c>
      <c r="T1975" s="27" t="n">
        <v>46018</v>
      </c>
      <c r="U1975" s="26" t="n">
        <v>2026</v>
      </c>
      <c r="V1975" s="26"/>
    </row>
    <row r="1976" customFormat="false" ht="15" hidden="false" customHeight="true" outlineLevel="0" collapsed="false">
      <c r="A1976" s="29" t="s">
        <v>8439</v>
      </c>
      <c r="B1976" s="29" t="n">
        <v>1972</v>
      </c>
      <c r="C1976" s="29" t="s">
        <v>1267</v>
      </c>
      <c r="D1976" s="29" t="s">
        <v>394</v>
      </c>
      <c r="E1976" s="29" t="s">
        <v>188</v>
      </c>
      <c r="F1976" s="29"/>
      <c r="G1976" s="30" t="n">
        <v>45700</v>
      </c>
      <c r="H1976" s="29" t="s">
        <v>177</v>
      </c>
      <c r="I1976" s="29" t="s">
        <v>1425</v>
      </c>
      <c r="J1976" s="29" t="s">
        <v>270</v>
      </c>
      <c r="K1976" s="31" t="n">
        <v>60.5</v>
      </c>
      <c r="L1976" s="31" t="n">
        <v>21.2</v>
      </c>
      <c r="M1976" s="29" t="s">
        <v>209</v>
      </c>
      <c r="N1976" s="29" t="n">
        <v>40</v>
      </c>
      <c r="O1976" s="29" t="s">
        <v>8440</v>
      </c>
      <c r="P1976" s="29" t="s">
        <v>8441</v>
      </c>
      <c r="Q1976" s="29" t="s">
        <v>454</v>
      </c>
      <c r="R1976" s="29" t="s">
        <v>171</v>
      </c>
      <c r="S1976" s="29" t="s">
        <v>455</v>
      </c>
      <c r="T1976" s="30" t="n">
        <v>46000</v>
      </c>
      <c r="U1976" s="29" t="n">
        <v>2026</v>
      </c>
      <c r="V1976" s="29"/>
    </row>
    <row r="1977" customFormat="false" ht="15" hidden="false" customHeight="true" outlineLevel="0" collapsed="false">
      <c r="A1977" s="26" t="s">
        <v>8442</v>
      </c>
      <c r="B1977" s="26" t="n">
        <v>1973</v>
      </c>
      <c r="C1977" s="26" t="s">
        <v>1981</v>
      </c>
      <c r="D1977" s="26" t="s">
        <v>3466</v>
      </c>
      <c r="E1977" s="26" t="s">
        <v>162</v>
      </c>
      <c r="F1977" s="26" t="s">
        <v>3878</v>
      </c>
      <c r="G1977" s="27" t="n">
        <v>45701</v>
      </c>
      <c r="H1977" s="26" t="s">
        <v>177</v>
      </c>
      <c r="I1977" s="26" t="s">
        <v>2621</v>
      </c>
      <c r="J1977" s="26" t="s">
        <v>322</v>
      </c>
      <c r="K1977" s="28" t="n">
        <v>32.9</v>
      </c>
      <c r="L1977" s="28" t="n">
        <v>11.5</v>
      </c>
      <c r="M1977" s="26" t="s">
        <v>167</v>
      </c>
      <c r="N1977" s="26" t="n">
        <v>36</v>
      </c>
      <c r="O1977" s="26" t="s">
        <v>8443</v>
      </c>
      <c r="P1977" s="26" t="s">
        <v>8444</v>
      </c>
      <c r="Q1977" s="26" t="s">
        <v>170</v>
      </c>
      <c r="R1977" s="26" t="s">
        <v>171</v>
      </c>
      <c r="S1977" s="26" t="s">
        <v>172</v>
      </c>
      <c r="T1977" s="27" t="n">
        <v>46017</v>
      </c>
      <c r="U1977" s="26" t="n">
        <v>2026</v>
      </c>
      <c r="V1977" s="26"/>
    </row>
    <row r="1978" customFormat="false" ht="15" hidden="false" customHeight="true" outlineLevel="0" collapsed="false">
      <c r="A1978" s="29" t="s">
        <v>8445</v>
      </c>
      <c r="B1978" s="29" t="n">
        <v>1974</v>
      </c>
      <c r="C1978" s="29" t="s">
        <v>1088</v>
      </c>
      <c r="D1978" s="29" t="s">
        <v>4155</v>
      </c>
      <c r="E1978" s="29" t="s">
        <v>206</v>
      </c>
      <c r="F1978" s="29"/>
      <c r="G1978" s="30" t="n">
        <v>45701</v>
      </c>
      <c r="H1978" s="29" t="s">
        <v>177</v>
      </c>
      <c r="I1978" s="29" t="s">
        <v>8446</v>
      </c>
      <c r="J1978" s="29" t="s">
        <v>198</v>
      </c>
      <c r="K1978" s="31" t="n">
        <v>57.8</v>
      </c>
      <c r="L1978" s="31" t="n">
        <v>18.1</v>
      </c>
      <c r="M1978" s="29" t="s">
        <v>179</v>
      </c>
      <c r="N1978" s="29" t="n">
        <v>40</v>
      </c>
      <c r="O1978" s="29" t="s">
        <v>8447</v>
      </c>
      <c r="P1978" s="29" t="s">
        <v>8448</v>
      </c>
      <c r="Q1978" s="29" t="s">
        <v>202</v>
      </c>
      <c r="R1978" s="29" t="s">
        <v>171</v>
      </c>
      <c r="S1978" s="29" t="s">
        <v>203</v>
      </c>
      <c r="T1978" s="30" t="n">
        <v>46006</v>
      </c>
      <c r="U1978" s="29" t="n">
        <v>2026</v>
      </c>
      <c r="V1978" s="29"/>
    </row>
    <row r="1979" customFormat="false" ht="15" hidden="false" customHeight="true" outlineLevel="0" collapsed="false">
      <c r="A1979" s="26" t="s">
        <v>8449</v>
      </c>
      <c r="B1979" s="26" t="n">
        <v>1975</v>
      </c>
      <c r="C1979" s="26" t="s">
        <v>160</v>
      </c>
      <c r="D1979" s="26" t="s">
        <v>287</v>
      </c>
      <c r="E1979" s="26" t="s">
        <v>226</v>
      </c>
      <c r="F1979" s="26" t="s">
        <v>872</v>
      </c>
      <c r="G1979" s="27" t="n">
        <v>45702</v>
      </c>
      <c r="H1979" s="26" t="s">
        <v>177</v>
      </c>
      <c r="I1979" s="26" t="s">
        <v>4858</v>
      </c>
      <c r="J1979" s="26" t="s">
        <v>259</v>
      </c>
      <c r="K1979" s="28" t="n">
        <v>20.4</v>
      </c>
      <c r="L1979" s="28" t="n">
        <v>6</v>
      </c>
      <c r="M1979" s="26" t="s">
        <v>276</v>
      </c>
      <c r="N1979" s="26" t="n">
        <v>24</v>
      </c>
      <c r="O1979" s="26" t="s">
        <v>8450</v>
      </c>
      <c r="P1979" s="26" t="s">
        <v>8451</v>
      </c>
      <c r="Q1979" s="26" t="s">
        <v>330</v>
      </c>
      <c r="R1979" s="26" t="s">
        <v>171</v>
      </c>
      <c r="S1979" s="26" t="s">
        <v>331</v>
      </c>
      <c r="T1979" s="27" t="n">
        <v>46002</v>
      </c>
      <c r="U1979" s="26" t="n">
        <v>2026</v>
      </c>
      <c r="V1979" s="26"/>
    </row>
    <row r="1980" customFormat="false" ht="15" hidden="false" customHeight="true" outlineLevel="0" collapsed="false">
      <c r="A1980" s="29" t="s">
        <v>8452</v>
      </c>
      <c r="B1980" s="29" t="n">
        <v>1976</v>
      </c>
      <c r="C1980" s="29" t="s">
        <v>2181</v>
      </c>
      <c r="D1980" s="29" t="s">
        <v>266</v>
      </c>
      <c r="E1980" s="29" t="s">
        <v>206</v>
      </c>
      <c r="F1980" s="29"/>
      <c r="G1980" s="30" t="n">
        <v>45702</v>
      </c>
      <c r="H1980" s="29" t="s">
        <v>164</v>
      </c>
      <c r="I1980" s="29" t="s">
        <v>1544</v>
      </c>
      <c r="J1980" s="29" t="s">
        <v>229</v>
      </c>
      <c r="K1980" s="31" t="n">
        <v>53.8</v>
      </c>
      <c r="L1980" s="31" t="n">
        <v>16.5</v>
      </c>
      <c r="M1980" s="29" t="s">
        <v>209</v>
      </c>
      <c r="N1980" s="29" t="n">
        <v>40</v>
      </c>
      <c r="O1980" s="29" t="s">
        <v>8453</v>
      </c>
      <c r="P1980" s="29" t="s">
        <v>8454</v>
      </c>
      <c r="Q1980" s="29" t="s">
        <v>338</v>
      </c>
      <c r="R1980" s="29" t="s">
        <v>171</v>
      </c>
      <c r="S1980" s="29" t="s">
        <v>339</v>
      </c>
      <c r="T1980" s="29"/>
      <c r="U1980" s="29" t="n">
        <v>2022</v>
      </c>
      <c r="V1980" s="29"/>
    </row>
    <row r="1981" customFormat="false" ht="15" hidden="false" customHeight="true" outlineLevel="0" collapsed="false">
      <c r="A1981" s="26" t="s">
        <v>8455</v>
      </c>
      <c r="B1981" s="26" t="n">
        <v>1977</v>
      </c>
      <c r="C1981" s="26" t="s">
        <v>5098</v>
      </c>
      <c r="D1981" s="26" t="s">
        <v>8456</v>
      </c>
      <c r="E1981" s="26" t="s">
        <v>226</v>
      </c>
      <c r="F1981" s="26" t="s">
        <v>8457</v>
      </c>
      <c r="G1981" s="27" t="n">
        <v>45702</v>
      </c>
      <c r="H1981" s="26" t="s">
        <v>164</v>
      </c>
      <c r="I1981" s="26" t="s">
        <v>3583</v>
      </c>
      <c r="J1981" s="26" t="s">
        <v>383</v>
      </c>
      <c r="K1981" s="28" t="n">
        <v>49.1</v>
      </c>
      <c r="L1981" s="28" t="n">
        <v>16.5</v>
      </c>
      <c r="M1981" s="26" t="s">
        <v>179</v>
      </c>
      <c r="N1981" s="26" t="n">
        <v>24</v>
      </c>
      <c r="O1981" s="26" t="s">
        <v>8458</v>
      </c>
      <c r="P1981" s="26" t="s">
        <v>8459</v>
      </c>
      <c r="Q1981" s="26" t="s">
        <v>252</v>
      </c>
      <c r="R1981" s="26" t="s">
        <v>171</v>
      </c>
      <c r="S1981" s="26" t="s">
        <v>253</v>
      </c>
      <c r="T1981" s="26"/>
      <c r="U1981" s="26" t="n">
        <v>2022</v>
      </c>
      <c r="V1981" s="26"/>
    </row>
    <row r="1982" customFormat="false" ht="15" hidden="false" customHeight="true" outlineLevel="0" collapsed="false">
      <c r="A1982" s="29" t="s">
        <v>8460</v>
      </c>
      <c r="B1982" s="29" t="n">
        <v>1978</v>
      </c>
      <c r="C1982" s="29" t="s">
        <v>7609</v>
      </c>
      <c r="D1982" s="29" t="s">
        <v>4248</v>
      </c>
      <c r="E1982" s="29" t="s">
        <v>162</v>
      </c>
      <c r="F1982" s="29" t="s">
        <v>8461</v>
      </c>
      <c r="G1982" s="30" t="n">
        <v>45704</v>
      </c>
      <c r="H1982" s="29" t="s">
        <v>177</v>
      </c>
      <c r="I1982" s="29" t="s">
        <v>2315</v>
      </c>
      <c r="J1982" s="29" t="s">
        <v>166</v>
      </c>
      <c r="K1982" s="31" t="n">
        <v>61.1</v>
      </c>
      <c r="L1982" s="31" t="n">
        <v>20.6</v>
      </c>
      <c r="M1982" s="29" t="s">
        <v>179</v>
      </c>
      <c r="N1982" s="29" t="n">
        <v>32</v>
      </c>
      <c r="O1982" s="29" t="s">
        <v>8462</v>
      </c>
      <c r="P1982" s="29" t="s">
        <v>8463</v>
      </c>
      <c r="Q1982" s="29" t="s">
        <v>338</v>
      </c>
      <c r="R1982" s="29" t="s">
        <v>171</v>
      </c>
      <c r="S1982" s="29" t="s">
        <v>339</v>
      </c>
      <c r="T1982" s="30" t="n">
        <v>46009</v>
      </c>
      <c r="U1982" s="29" t="n">
        <v>2026</v>
      </c>
      <c r="V1982" s="29"/>
    </row>
    <row r="1983" customFormat="false" ht="15" hidden="false" customHeight="true" outlineLevel="0" collapsed="false">
      <c r="A1983" s="26" t="s">
        <v>8464</v>
      </c>
      <c r="B1983" s="26" t="n">
        <v>1979</v>
      </c>
      <c r="C1983" s="26" t="s">
        <v>8225</v>
      </c>
      <c r="D1983" s="26" t="s">
        <v>4717</v>
      </c>
      <c r="E1983" s="26" t="s">
        <v>267</v>
      </c>
      <c r="F1983" s="26" t="s">
        <v>8465</v>
      </c>
      <c r="G1983" s="27" t="n">
        <v>45704</v>
      </c>
      <c r="H1983" s="26" t="s">
        <v>177</v>
      </c>
      <c r="I1983" s="26" t="s">
        <v>4906</v>
      </c>
      <c r="J1983" s="26" t="s">
        <v>248</v>
      </c>
      <c r="K1983" s="28" t="n">
        <v>55</v>
      </c>
      <c r="L1983" s="28" t="n">
        <v>18.5</v>
      </c>
      <c r="M1983" s="26" t="s">
        <v>199</v>
      </c>
      <c r="N1983" s="26" t="n">
        <v>50</v>
      </c>
      <c r="O1983" s="26" t="s">
        <v>8466</v>
      </c>
      <c r="P1983" s="26" t="s">
        <v>8467</v>
      </c>
      <c r="Q1983" s="26" t="s">
        <v>454</v>
      </c>
      <c r="R1983" s="26" t="s">
        <v>171</v>
      </c>
      <c r="S1983" s="26" t="s">
        <v>455</v>
      </c>
      <c r="T1983" s="27" t="n">
        <v>45992</v>
      </c>
      <c r="U1983" s="26" t="n">
        <v>2026</v>
      </c>
      <c r="V1983" s="26"/>
    </row>
    <row r="1984" customFormat="false" ht="15" hidden="false" customHeight="true" outlineLevel="0" collapsed="false">
      <c r="A1984" s="29" t="s">
        <v>8468</v>
      </c>
      <c r="B1984" s="29" t="n">
        <v>1980</v>
      </c>
      <c r="C1984" s="29" t="s">
        <v>1726</v>
      </c>
      <c r="D1984" s="29" t="s">
        <v>400</v>
      </c>
      <c r="E1984" s="29" t="s">
        <v>226</v>
      </c>
      <c r="F1984" s="29" t="s">
        <v>3652</v>
      </c>
      <c r="G1984" s="30" t="n">
        <v>45705</v>
      </c>
      <c r="H1984" s="29" t="s">
        <v>177</v>
      </c>
      <c r="I1984" s="29" t="s">
        <v>1793</v>
      </c>
      <c r="J1984" s="29" t="s">
        <v>270</v>
      </c>
      <c r="K1984" s="31" t="n">
        <v>47.7</v>
      </c>
      <c r="L1984" s="31" t="n">
        <v>14.1</v>
      </c>
      <c r="M1984" s="29" t="s">
        <v>167</v>
      </c>
      <c r="N1984" s="29" t="n">
        <v>28</v>
      </c>
      <c r="O1984" s="29" t="s">
        <v>8469</v>
      </c>
      <c r="P1984" s="29" t="s">
        <v>8470</v>
      </c>
      <c r="Q1984" s="29" t="s">
        <v>454</v>
      </c>
      <c r="R1984" s="29" t="s">
        <v>171</v>
      </c>
      <c r="S1984" s="29" t="s">
        <v>455</v>
      </c>
      <c r="T1984" s="30" t="n">
        <v>46012</v>
      </c>
      <c r="U1984" s="29" t="n">
        <v>2026</v>
      </c>
      <c r="V1984" s="29"/>
    </row>
    <row r="1985" customFormat="false" ht="15" hidden="false" customHeight="true" outlineLevel="0" collapsed="false">
      <c r="A1985" s="26" t="s">
        <v>8471</v>
      </c>
      <c r="B1985" s="26" t="n">
        <v>1981</v>
      </c>
      <c r="C1985" s="26" t="s">
        <v>292</v>
      </c>
      <c r="D1985" s="26" t="s">
        <v>2232</v>
      </c>
      <c r="E1985" s="26" t="s">
        <v>188</v>
      </c>
      <c r="F1985" s="26"/>
      <c r="G1985" s="27" t="n">
        <v>45705</v>
      </c>
      <c r="H1985" s="26" t="s">
        <v>177</v>
      </c>
      <c r="I1985" s="26" t="s">
        <v>2389</v>
      </c>
      <c r="J1985" s="26" t="s">
        <v>166</v>
      </c>
      <c r="K1985" s="28" t="n">
        <v>26.4</v>
      </c>
      <c r="L1985" s="28" t="n">
        <v>8.1</v>
      </c>
      <c r="M1985" s="26" t="s">
        <v>209</v>
      </c>
      <c r="N1985" s="26" t="n">
        <v>40</v>
      </c>
      <c r="O1985" s="26" t="s">
        <v>8472</v>
      </c>
      <c r="P1985" s="26" t="s">
        <v>8473</v>
      </c>
      <c r="Q1985" s="26" t="s">
        <v>212</v>
      </c>
      <c r="R1985" s="26" t="s">
        <v>171</v>
      </c>
      <c r="S1985" s="26" t="s">
        <v>213</v>
      </c>
      <c r="T1985" s="27" t="n">
        <v>46001</v>
      </c>
      <c r="U1985" s="26" t="n">
        <v>2026</v>
      </c>
      <c r="V1985" s="26"/>
    </row>
    <row r="1986" customFormat="false" ht="15" hidden="false" customHeight="true" outlineLevel="0" collapsed="false">
      <c r="A1986" s="29" t="s">
        <v>8474</v>
      </c>
      <c r="B1986" s="29" t="n">
        <v>1982</v>
      </c>
      <c r="C1986" s="29" t="s">
        <v>8475</v>
      </c>
      <c r="D1986" s="29" t="s">
        <v>1613</v>
      </c>
      <c r="E1986" s="29" t="s">
        <v>188</v>
      </c>
      <c r="F1986" s="29"/>
      <c r="G1986" s="30" t="n">
        <v>45705</v>
      </c>
      <c r="H1986" s="29" t="s">
        <v>177</v>
      </c>
      <c r="I1986" s="29" t="s">
        <v>714</v>
      </c>
      <c r="J1986" s="29" t="s">
        <v>248</v>
      </c>
      <c r="K1986" s="31" t="n">
        <v>27.9</v>
      </c>
      <c r="L1986" s="31" t="n">
        <v>9</v>
      </c>
      <c r="M1986" s="29" t="s">
        <v>900</v>
      </c>
      <c r="N1986" s="29" t="n">
        <v>40</v>
      </c>
      <c r="O1986" s="29" t="s">
        <v>8476</v>
      </c>
      <c r="P1986" s="29" t="s">
        <v>8477</v>
      </c>
      <c r="Q1986" s="29" t="s">
        <v>338</v>
      </c>
      <c r="R1986" s="29" t="s">
        <v>171</v>
      </c>
      <c r="S1986" s="29" t="s">
        <v>339</v>
      </c>
      <c r="T1986" s="30" t="n">
        <v>46004</v>
      </c>
      <c r="U1986" s="29" t="n">
        <v>2026</v>
      </c>
      <c r="V1986" s="29"/>
    </row>
    <row r="1987" customFormat="false" ht="15" hidden="false" customHeight="true" outlineLevel="0" collapsed="false">
      <c r="A1987" s="26" t="s">
        <v>8478</v>
      </c>
      <c r="B1987" s="26" t="n">
        <v>1983</v>
      </c>
      <c r="C1987" s="26" t="s">
        <v>1236</v>
      </c>
      <c r="D1987" s="26" t="s">
        <v>478</v>
      </c>
      <c r="E1987" s="26" t="s">
        <v>162</v>
      </c>
      <c r="F1987" s="26" t="s">
        <v>7423</v>
      </c>
      <c r="G1987" s="27" t="n">
        <v>45706</v>
      </c>
      <c r="H1987" s="26" t="s">
        <v>177</v>
      </c>
      <c r="I1987" s="26" t="s">
        <v>197</v>
      </c>
      <c r="J1987" s="26" t="s">
        <v>166</v>
      </c>
      <c r="K1987" s="28" t="n">
        <v>57.3</v>
      </c>
      <c r="L1987" s="28" t="n">
        <v>19.9</v>
      </c>
      <c r="M1987" s="26" t="s">
        <v>179</v>
      </c>
      <c r="N1987" s="26" t="n">
        <v>45</v>
      </c>
      <c r="O1987" s="26" t="s">
        <v>8479</v>
      </c>
      <c r="P1987" s="26" t="s">
        <v>8480</v>
      </c>
      <c r="Q1987" s="26" t="s">
        <v>299</v>
      </c>
      <c r="R1987" s="26" t="s">
        <v>171</v>
      </c>
      <c r="S1987" s="26" t="s">
        <v>300</v>
      </c>
      <c r="T1987" s="27" t="n">
        <v>46005</v>
      </c>
      <c r="U1987" s="26" t="n">
        <v>2026</v>
      </c>
      <c r="V1987" s="26"/>
    </row>
    <row r="1988" customFormat="false" ht="15" hidden="false" customHeight="true" outlineLevel="0" collapsed="false">
      <c r="A1988" s="29" t="s">
        <v>8481</v>
      </c>
      <c r="B1988" s="29" t="n">
        <v>1984</v>
      </c>
      <c r="C1988" s="29" t="s">
        <v>160</v>
      </c>
      <c r="D1988" s="29" t="s">
        <v>7334</v>
      </c>
      <c r="E1988" s="29" t="s">
        <v>206</v>
      </c>
      <c r="F1988" s="29"/>
      <c r="G1988" s="30" t="n">
        <v>45706</v>
      </c>
      <c r="H1988" s="29" t="s">
        <v>177</v>
      </c>
      <c r="I1988" s="29" t="s">
        <v>626</v>
      </c>
      <c r="J1988" s="29" t="s">
        <v>259</v>
      </c>
      <c r="K1988" s="31" t="n">
        <v>58.7</v>
      </c>
      <c r="L1988" s="31" t="n">
        <v>16.5</v>
      </c>
      <c r="M1988" s="29" t="s">
        <v>209</v>
      </c>
      <c r="N1988" s="29" t="n">
        <v>45</v>
      </c>
      <c r="O1988" s="29" t="s">
        <v>8482</v>
      </c>
      <c r="P1988" s="29" t="s">
        <v>8483</v>
      </c>
      <c r="Q1988" s="29" t="s">
        <v>252</v>
      </c>
      <c r="R1988" s="29" t="s">
        <v>171</v>
      </c>
      <c r="S1988" s="29" t="s">
        <v>253</v>
      </c>
      <c r="T1988" s="30" t="n">
        <v>45998</v>
      </c>
      <c r="U1988" s="29" t="n">
        <v>2026</v>
      </c>
      <c r="V1988" s="29"/>
    </row>
    <row r="1989" customFormat="false" ht="15" hidden="false" customHeight="true" outlineLevel="0" collapsed="false">
      <c r="A1989" s="26" t="s">
        <v>8484</v>
      </c>
      <c r="B1989" s="26" t="n">
        <v>1985</v>
      </c>
      <c r="C1989" s="26" t="s">
        <v>2171</v>
      </c>
      <c r="D1989" s="26" t="s">
        <v>1071</v>
      </c>
      <c r="E1989" s="26" t="s">
        <v>267</v>
      </c>
      <c r="F1989" s="26" t="s">
        <v>8485</v>
      </c>
      <c r="G1989" s="27" t="n">
        <v>45706</v>
      </c>
      <c r="H1989" s="26" t="s">
        <v>177</v>
      </c>
      <c r="I1989" s="26" t="s">
        <v>8486</v>
      </c>
      <c r="J1989" s="26" t="s">
        <v>198</v>
      </c>
      <c r="K1989" s="28" t="n">
        <v>36.6</v>
      </c>
      <c r="L1989" s="28" t="n">
        <v>12.2</v>
      </c>
      <c r="M1989" s="26" t="s">
        <v>179</v>
      </c>
      <c r="N1989" s="26" t="n">
        <v>36</v>
      </c>
      <c r="O1989" s="26" t="s">
        <v>8487</v>
      </c>
      <c r="P1989" s="26" t="s">
        <v>8488</v>
      </c>
      <c r="Q1989" s="26" t="s">
        <v>461</v>
      </c>
      <c r="R1989" s="26" t="s">
        <v>183</v>
      </c>
      <c r="S1989" s="26" t="s">
        <v>462</v>
      </c>
      <c r="T1989" s="27" t="n">
        <v>46009</v>
      </c>
      <c r="U1989" s="26" t="n">
        <v>2026</v>
      </c>
      <c r="V1989" s="26"/>
    </row>
    <row r="1990" customFormat="false" ht="15" hidden="false" customHeight="true" outlineLevel="0" collapsed="false">
      <c r="A1990" s="29" t="s">
        <v>8489</v>
      </c>
      <c r="B1990" s="29" t="n">
        <v>1986</v>
      </c>
      <c r="C1990" s="29" t="s">
        <v>967</v>
      </c>
      <c r="D1990" s="29" t="s">
        <v>8490</v>
      </c>
      <c r="E1990" s="29" t="s">
        <v>195</v>
      </c>
      <c r="F1990" s="29" t="s">
        <v>8491</v>
      </c>
      <c r="G1990" s="30" t="n">
        <v>45707</v>
      </c>
      <c r="H1990" s="29" t="s">
        <v>177</v>
      </c>
      <c r="I1990" s="29" t="s">
        <v>1269</v>
      </c>
      <c r="J1990" s="29" t="s">
        <v>218</v>
      </c>
      <c r="K1990" s="31" t="n">
        <v>37</v>
      </c>
      <c r="L1990" s="31" t="n">
        <v>11.4</v>
      </c>
      <c r="M1990" s="29" t="s">
        <v>179</v>
      </c>
      <c r="N1990" s="29" t="n">
        <v>50</v>
      </c>
      <c r="O1990" s="29" t="s">
        <v>8492</v>
      </c>
      <c r="P1990" s="29" t="s">
        <v>8493</v>
      </c>
      <c r="Q1990" s="29" t="s">
        <v>252</v>
      </c>
      <c r="R1990" s="29" t="s">
        <v>171</v>
      </c>
      <c r="S1990" s="29" t="s">
        <v>253</v>
      </c>
      <c r="T1990" s="30" t="n">
        <v>46009</v>
      </c>
      <c r="U1990" s="29" t="n">
        <v>2026</v>
      </c>
      <c r="V1990" s="29"/>
    </row>
    <row r="1991" customFormat="false" ht="15" hidden="false" customHeight="true" outlineLevel="0" collapsed="false">
      <c r="A1991" s="26" t="s">
        <v>8494</v>
      </c>
      <c r="B1991" s="26" t="n">
        <v>1987</v>
      </c>
      <c r="C1991" s="26" t="s">
        <v>8495</v>
      </c>
      <c r="D1991" s="26" t="s">
        <v>582</v>
      </c>
      <c r="E1991" s="26" t="s">
        <v>226</v>
      </c>
      <c r="F1991" s="26" t="s">
        <v>8496</v>
      </c>
      <c r="G1991" s="27" t="n">
        <v>45708</v>
      </c>
      <c r="H1991" s="26" t="s">
        <v>295</v>
      </c>
      <c r="I1991" s="26" t="s">
        <v>3316</v>
      </c>
      <c r="J1991" s="26" t="s">
        <v>198</v>
      </c>
      <c r="K1991" s="28" t="n">
        <v>39.5</v>
      </c>
      <c r="L1991" s="28" t="n">
        <v>13.9</v>
      </c>
      <c r="M1991" s="26" t="s">
        <v>209</v>
      </c>
      <c r="N1991" s="26" t="n">
        <v>50</v>
      </c>
      <c r="O1991" s="26" t="s">
        <v>8497</v>
      </c>
      <c r="P1991" s="26" t="s">
        <v>8498</v>
      </c>
      <c r="Q1991" s="26" t="s">
        <v>221</v>
      </c>
      <c r="R1991" s="26" t="s">
        <v>183</v>
      </c>
      <c r="S1991" s="26" t="s">
        <v>222</v>
      </c>
      <c r="T1991" s="27" t="n">
        <v>46011</v>
      </c>
      <c r="U1991" s="26" t="n">
        <v>2026</v>
      </c>
      <c r="V1991" s="26"/>
    </row>
    <row r="1992" customFormat="false" ht="15" hidden="false" customHeight="true" outlineLevel="0" collapsed="false">
      <c r="A1992" s="29" t="s">
        <v>8499</v>
      </c>
      <c r="B1992" s="29" t="n">
        <v>1988</v>
      </c>
      <c r="C1992" s="29" t="s">
        <v>1242</v>
      </c>
      <c r="D1992" s="29" t="s">
        <v>940</v>
      </c>
      <c r="E1992" s="29" t="s">
        <v>206</v>
      </c>
      <c r="F1992" s="29"/>
      <c r="G1992" s="30" t="n">
        <v>45708</v>
      </c>
      <c r="H1992" s="29" t="s">
        <v>177</v>
      </c>
      <c r="I1992" s="29" t="s">
        <v>3316</v>
      </c>
      <c r="J1992" s="29" t="s">
        <v>229</v>
      </c>
      <c r="K1992" s="31" t="n">
        <v>33.7</v>
      </c>
      <c r="L1992" s="31" t="n">
        <v>11.6</v>
      </c>
      <c r="M1992" s="29" t="s">
        <v>179</v>
      </c>
      <c r="N1992" s="29" t="n">
        <v>45</v>
      </c>
      <c r="O1992" s="29" t="s">
        <v>8500</v>
      </c>
      <c r="P1992" s="29" t="s">
        <v>8501</v>
      </c>
      <c r="Q1992" s="29" t="s">
        <v>170</v>
      </c>
      <c r="R1992" s="29" t="s">
        <v>171</v>
      </c>
      <c r="S1992" s="29" t="s">
        <v>172</v>
      </c>
      <c r="T1992" s="30" t="n">
        <v>46014</v>
      </c>
      <c r="U1992" s="29" t="n">
        <v>2026</v>
      </c>
      <c r="V1992" s="29"/>
    </row>
    <row r="1993" customFormat="false" ht="15" hidden="false" customHeight="true" outlineLevel="0" collapsed="false">
      <c r="A1993" s="26" t="s">
        <v>8502</v>
      </c>
      <c r="B1993" s="26" t="n">
        <v>1989</v>
      </c>
      <c r="C1993" s="26" t="s">
        <v>2384</v>
      </c>
      <c r="D1993" s="26" t="s">
        <v>8503</v>
      </c>
      <c r="E1993" s="26" t="s">
        <v>245</v>
      </c>
      <c r="F1993" s="26" t="s">
        <v>8504</v>
      </c>
      <c r="G1993" s="27" t="n">
        <v>45708</v>
      </c>
      <c r="H1993" s="26" t="s">
        <v>295</v>
      </c>
      <c r="I1993" s="26" t="s">
        <v>4424</v>
      </c>
      <c r="J1993" s="26" t="s">
        <v>383</v>
      </c>
      <c r="K1993" s="28" t="n">
        <v>56.1</v>
      </c>
      <c r="L1993" s="28" t="n">
        <v>19</v>
      </c>
      <c r="M1993" s="26" t="s">
        <v>209</v>
      </c>
      <c r="N1993" s="26" t="n">
        <v>24</v>
      </c>
      <c r="O1993" s="26" t="s">
        <v>8505</v>
      </c>
      <c r="P1993" s="26" t="s">
        <v>8506</v>
      </c>
      <c r="Q1993" s="26" t="s">
        <v>454</v>
      </c>
      <c r="R1993" s="26" t="s">
        <v>171</v>
      </c>
      <c r="S1993" s="26" t="s">
        <v>455</v>
      </c>
      <c r="T1993" s="27" t="n">
        <v>46013</v>
      </c>
      <c r="U1993" s="26" t="n">
        <v>2026</v>
      </c>
      <c r="V1993" s="26"/>
    </row>
    <row r="1994" customFormat="false" ht="15" hidden="false" customHeight="true" outlineLevel="0" collapsed="false">
      <c r="A1994" s="29" t="s">
        <v>8507</v>
      </c>
      <c r="B1994" s="29" t="n">
        <v>1990</v>
      </c>
      <c r="C1994" s="29" t="s">
        <v>2264</v>
      </c>
      <c r="D1994" s="29" t="s">
        <v>443</v>
      </c>
      <c r="E1994" s="29" t="s">
        <v>206</v>
      </c>
      <c r="F1994" s="29"/>
      <c r="G1994" s="30" t="n">
        <v>45710</v>
      </c>
      <c r="H1994" s="29" t="s">
        <v>177</v>
      </c>
      <c r="I1994" s="29" t="s">
        <v>8399</v>
      </c>
      <c r="J1994" s="29" t="s">
        <v>166</v>
      </c>
      <c r="K1994" s="31" t="n">
        <v>21.2</v>
      </c>
      <c r="L1994" s="31" t="n">
        <v>6.2</v>
      </c>
      <c r="M1994" s="29" t="s">
        <v>199</v>
      </c>
      <c r="N1994" s="29" t="n">
        <v>36</v>
      </c>
      <c r="O1994" s="29" t="s">
        <v>8508</v>
      </c>
      <c r="P1994" s="29" t="s">
        <v>8509</v>
      </c>
      <c r="Q1994" s="29" t="s">
        <v>461</v>
      </c>
      <c r="R1994" s="29" t="s">
        <v>183</v>
      </c>
      <c r="S1994" s="29" t="s">
        <v>462</v>
      </c>
      <c r="T1994" s="30" t="n">
        <v>46016</v>
      </c>
      <c r="U1994" s="29" t="n">
        <v>2026</v>
      </c>
      <c r="V1994" s="29"/>
    </row>
    <row r="1995" customFormat="false" ht="15" hidden="false" customHeight="true" outlineLevel="0" collapsed="false">
      <c r="A1995" s="26" t="s">
        <v>8510</v>
      </c>
      <c r="B1995" s="26" t="n">
        <v>1991</v>
      </c>
      <c r="C1995" s="26" t="s">
        <v>1755</v>
      </c>
      <c r="D1995" s="26" t="s">
        <v>581</v>
      </c>
      <c r="E1995" s="26" t="s">
        <v>162</v>
      </c>
      <c r="F1995" s="26" t="s">
        <v>8511</v>
      </c>
      <c r="G1995" s="27" t="n">
        <v>45710</v>
      </c>
      <c r="H1995" s="26" t="s">
        <v>177</v>
      </c>
      <c r="I1995" s="26" t="s">
        <v>1664</v>
      </c>
      <c r="J1995" s="26" t="s">
        <v>345</v>
      </c>
      <c r="K1995" s="28" t="n">
        <v>33.5</v>
      </c>
      <c r="L1995" s="28" t="n">
        <v>11.7</v>
      </c>
      <c r="M1995" s="26" t="s">
        <v>249</v>
      </c>
      <c r="N1995" s="26" t="n">
        <v>24</v>
      </c>
      <c r="O1995" s="26" t="s">
        <v>8512</v>
      </c>
      <c r="P1995" s="26" t="s">
        <v>8513</v>
      </c>
      <c r="Q1995" s="26" t="s">
        <v>262</v>
      </c>
      <c r="R1995" s="26" t="s">
        <v>171</v>
      </c>
      <c r="S1995" s="26" t="s">
        <v>263</v>
      </c>
      <c r="T1995" s="27" t="n">
        <v>46019</v>
      </c>
      <c r="U1995" s="26" t="n">
        <v>2026</v>
      </c>
      <c r="V1995" s="26"/>
    </row>
    <row r="1996" customFormat="false" ht="15" hidden="false" customHeight="true" outlineLevel="0" collapsed="false">
      <c r="A1996" s="29" t="s">
        <v>8514</v>
      </c>
      <c r="B1996" s="29" t="n">
        <v>1992</v>
      </c>
      <c r="C1996" s="29" t="s">
        <v>3675</v>
      </c>
      <c r="D1996" s="29" t="s">
        <v>356</v>
      </c>
      <c r="E1996" s="29" t="s">
        <v>188</v>
      </c>
      <c r="F1996" s="29"/>
      <c r="G1996" s="30" t="n">
        <v>45712</v>
      </c>
      <c r="H1996" s="29" t="s">
        <v>177</v>
      </c>
      <c r="I1996" s="29" t="s">
        <v>432</v>
      </c>
      <c r="J1996" s="29" t="s">
        <v>259</v>
      </c>
      <c r="K1996" s="31" t="n">
        <v>38.3</v>
      </c>
      <c r="L1996" s="31" t="n">
        <v>11.5</v>
      </c>
      <c r="M1996" s="29" t="s">
        <v>209</v>
      </c>
      <c r="N1996" s="29" t="n">
        <v>50</v>
      </c>
      <c r="O1996" s="29" t="s">
        <v>8515</v>
      </c>
      <c r="P1996" s="29" t="s">
        <v>8516</v>
      </c>
      <c r="Q1996" s="29" t="s">
        <v>461</v>
      </c>
      <c r="R1996" s="29" t="s">
        <v>183</v>
      </c>
      <c r="S1996" s="29" t="s">
        <v>462</v>
      </c>
      <c r="T1996" s="30" t="n">
        <v>45994</v>
      </c>
      <c r="U1996" s="29" t="n">
        <v>2026</v>
      </c>
      <c r="V1996" s="29"/>
    </row>
    <row r="1997" customFormat="false" ht="15" hidden="false" customHeight="true" outlineLevel="0" collapsed="false">
      <c r="A1997" s="26" t="s">
        <v>8517</v>
      </c>
      <c r="B1997" s="26" t="n">
        <v>1993</v>
      </c>
      <c r="C1997" s="26" t="s">
        <v>828</v>
      </c>
      <c r="D1997" s="26" t="s">
        <v>8490</v>
      </c>
      <c r="E1997" s="26" t="s">
        <v>245</v>
      </c>
      <c r="F1997" s="26" t="s">
        <v>8518</v>
      </c>
      <c r="G1997" s="27" t="n">
        <v>45712</v>
      </c>
      <c r="H1997" s="26" t="s">
        <v>177</v>
      </c>
      <c r="I1997" s="26" t="s">
        <v>165</v>
      </c>
      <c r="J1997" s="26" t="s">
        <v>259</v>
      </c>
      <c r="K1997" s="28" t="n">
        <v>29.7</v>
      </c>
      <c r="L1997" s="28" t="n">
        <v>9.8</v>
      </c>
      <c r="M1997" s="26" t="s">
        <v>199</v>
      </c>
      <c r="N1997" s="26" t="n">
        <v>50</v>
      </c>
      <c r="O1997" s="26" t="s">
        <v>8519</v>
      </c>
      <c r="P1997" s="26" t="s">
        <v>8520</v>
      </c>
      <c r="Q1997" s="26" t="s">
        <v>262</v>
      </c>
      <c r="R1997" s="26" t="s">
        <v>171</v>
      </c>
      <c r="S1997" s="26" t="s">
        <v>263</v>
      </c>
      <c r="T1997" s="27" t="n">
        <v>46005</v>
      </c>
      <c r="U1997" s="26" t="n">
        <v>2026</v>
      </c>
      <c r="V1997" s="26"/>
    </row>
    <row r="1998" customFormat="false" ht="15" hidden="false" customHeight="true" outlineLevel="0" collapsed="false">
      <c r="A1998" s="29" t="s">
        <v>8521</v>
      </c>
      <c r="B1998" s="29" t="n">
        <v>1994</v>
      </c>
      <c r="C1998" s="29" t="s">
        <v>1806</v>
      </c>
      <c r="D1998" s="29" t="s">
        <v>1841</v>
      </c>
      <c r="E1998" s="29" t="s">
        <v>226</v>
      </c>
      <c r="F1998" s="29" t="s">
        <v>4303</v>
      </c>
      <c r="G1998" s="30" t="n">
        <v>45712</v>
      </c>
      <c r="H1998" s="29" t="s">
        <v>177</v>
      </c>
      <c r="I1998" s="29" t="s">
        <v>3426</v>
      </c>
      <c r="J1998" s="29" t="s">
        <v>218</v>
      </c>
      <c r="K1998" s="31" t="n">
        <v>24.5</v>
      </c>
      <c r="L1998" s="31" t="n">
        <v>8</v>
      </c>
      <c r="M1998" s="29" t="s">
        <v>167</v>
      </c>
      <c r="N1998" s="29" t="n">
        <v>32</v>
      </c>
      <c r="O1998" s="29" t="s">
        <v>8522</v>
      </c>
      <c r="P1998" s="29" t="s">
        <v>8523</v>
      </c>
      <c r="Q1998" s="29" t="s">
        <v>240</v>
      </c>
      <c r="R1998" s="29" t="s">
        <v>171</v>
      </c>
      <c r="S1998" s="29" t="s">
        <v>241</v>
      </c>
      <c r="T1998" s="30" t="n">
        <v>45994</v>
      </c>
      <c r="U1998" s="29" t="n">
        <v>2026</v>
      </c>
      <c r="V1998" s="29"/>
    </row>
    <row r="1999" customFormat="false" ht="15" hidden="false" customHeight="true" outlineLevel="0" collapsed="false">
      <c r="A1999" s="26" t="s">
        <v>8524</v>
      </c>
      <c r="B1999" s="26" t="n">
        <v>1995</v>
      </c>
      <c r="C1999" s="26" t="s">
        <v>7063</v>
      </c>
      <c r="D1999" s="26" t="s">
        <v>977</v>
      </c>
      <c r="E1999" s="26" t="s">
        <v>188</v>
      </c>
      <c r="F1999" s="26"/>
      <c r="G1999" s="27" t="n">
        <v>45713</v>
      </c>
      <c r="H1999" s="26" t="s">
        <v>177</v>
      </c>
      <c r="I1999" s="26" t="s">
        <v>5958</v>
      </c>
      <c r="J1999" s="26" t="s">
        <v>270</v>
      </c>
      <c r="K1999" s="28" t="n">
        <v>41.3</v>
      </c>
      <c r="L1999" s="28" t="n">
        <v>12.7</v>
      </c>
      <c r="M1999" s="26" t="s">
        <v>209</v>
      </c>
      <c r="N1999" s="26" t="n">
        <v>50</v>
      </c>
      <c r="O1999" s="26" t="s">
        <v>8525</v>
      </c>
      <c r="P1999" s="26" t="s">
        <v>8526</v>
      </c>
      <c r="Q1999" s="26" t="s">
        <v>252</v>
      </c>
      <c r="R1999" s="26" t="s">
        <v>171</v>
      </c>
      <c r="S1999" s="26" t="s">
        <v>253</v>
      </c>
      <c r="T1999" s="27" t="n">
        <v>46001</v>
      </c>
      <c r="U1999" s="26" t="n">
        <v>2026</v>
      </c>
      <c r="V1999" s="26"/>
    </row>
    <row r="2000" customFormat="false" ht="15" hidden="false" customHeight="true" outlineLevel="0" collapsed="false">
      <c r="A2000" s="29" t="s">
        <v>8527</v>
      </c>
      <c r="B2000" s="29" t="n">
        <v>1996</v>
      </c>
      <c r="C2000" s="29" t="s">
        <v>520</v>
      </c>
      <c r="D2000" s="29" t="s">
        <v>1873</v>
      </c>
      <c r="E2000" s="29" t="s">
        <v>226</v>
      </c>
      <c r="F2000" s="29" t="s">
        <v>8528</v>
      </c>
      <c r="G2000" s="30" t="n">
        <v>45714</v>
      </c>
      <c r="H2000" s="29" t="s">
        <v>177</v>
      </c>
      <c r="I2000" s="29" t="s">
        <v>3511</v>
      </c>
      <c r="J2000" s="29" t="s">
        <v>166</v>
      </c>
      <c r="K2000" s="31" t="n">
        <v>41</v>
      </c>
      <c r="L2000" s="31" t="n">
        <v>13.1</v>
      </c>
      <c r="M2000" s="29" t="s">
        <v>209</v>
      </c>
      <c r="N2000" s="29" t="n">
        <v>24</v>
      </c>
      <c r="O2000" s="29" t="s">
        <v>8529</v>
      </c>
      <c r="P2000" s="29" t="s">
        <v>8530</v>
      </c>
      <c r="Q2000" s="29" t="s">
        <v>461</v>
      </c>
      <c r="R2000" s="29" t="s">
        <v>183</v>
      </c>
      <c r="S2000" s="29" t="s">
        <v>462</v>
      </c>
      <c r="T2000" s="30" t="n">
        <v>46017</v>
      </c>
      <c r="U2000" s="29" t="n">
        <v>2026</v>
      </c>
      <c r="V2000" s="29"/>
    </row>
    <row r="2001" customFormat="false" ht="15" hidden="false" customHeight="true" outlineLevel="0" collapsed="false">
      <c r="A2001" s="26" t="s">
        <v>8531</v>
      </c>
      <c r="B2001" s="26" t="n">
        <v>1997</v>
      </c>
      <c r="C2001" s="26" t="s">
        <v>5295</v>
      </c>
      <c r="D2001" s="26" t="s">
        <v>582</v>
      </c>
      <c r="E2001" s="26" t="s">
        <v>206</v>
      </c>
      <c r="F2001" s="26"/>
      <c r="G2001" s="27" t="n">
        <v>45714</v>
      </c>
      <c r="H2001" s="26" t="s">
        <v>177</v>
      </c>
      <c r="I2001" s="26" t="s">
        <v>1812</v>
      </c>
      <c r="J2001" s="26" t="s">
        <v>198</v>
      </c>
      <c r="K2001" s="28" t="n">
        <v>40.3</v>
      </c>
      <c r="L2001" s="28" t="n">
        <v>12.9</v>
      </c>
      <c r="M2001" s="26" t="s">
        <v>276</v>
      </c>
      <c r="N2001" s="26" t="n">
        <v>24</v>
      </c>
      <c r="O2001" s="26" t="s">
        <v>8532</v>
      </c>
      <c r="P2001" s="26" t="s">
        <v>8533</v>
      </c>
      <c r="Q2001" s="26" t="s">
        <v>221</v>
      </c>
      <c r="R2001" s="26" t="s">
        <v>183</v>
      </c>
      <c r="S2001" s="26" t="s">
        <v>222</v>
      </c>
      <c r="T2001" s="27" t="n">
        <v>45996</v>
      </c>
      <c r="U2001" s="26" t="n">
        <v>2026</v>
      </c>
      <c r="V2001" s="26"/>
    </row>
    <row r="2002" customFormat="false" ht="15" hidden="false" customHeight="true" outlineLevel="0" collapsed="false">
      <c r="A2002" s="29" t="s">
        <v>8534</v>
      </c>
      <c r="B2002" s="29" t="n">
        <v>1998</v>
      </c>
      <c r="C2002" s="29" t="s">
        <v>464</v>
      </c>
      <c r="D2002" s="29" t="s">
        <v>1577</v>
      </c>
      <c r="E2002" s="29" t="s">
        <v>245</v>
      </c>
      <c r="F2002" s="29" t="s">
        <v>8331</v>
      </c>
      <c r="G2002" s="30" t="n">
        <v>45714</v>
      </c>
      <c r="H2002" s="29" t="s">
        <v>177</v>
      </c>
      <c r="I2002" s="29" t="s">
        <v>1029</v>
      </c>
      <c r="J2002" s="29" t="s">
        <v>198</v>
      </c>
      <c r="K2002" s="31" t="n">
        <v>45.4</v>
      </c>
      <c r="L2002" s="31" t="n">
        <v>15.5</v>
      </c>
      <c r="M2002" s="29" t="s">
        <v>199</v>
      </c>
      <c r="N2002" s="29" t="n">
        <v>24</v>
      </c>
      <c r="O2002" s="29" t="s">
        <v>8535</v>
      </c>
      <c r="P2002" s="29" t="s">
        <v>8536</v>
      </c>
      <c r="Q2002" s="29" t="s">
        <v>240</v>
      </c>
      <c r="R2002" s="29" t="s">
        <v>171</v>
      </c>
      <c r="S2002" s="29" t="s">
        <v>241</v>
      </c>
      <c r="T2002" s="30" t="n">
        <v>45997</v>
      </c>
      <c r="U2002" s="29" t="n">
        <v>2026</v>
      </c>
      <c r="V2002" s="29"/>
    </row>
    <row r="2003" customFormat="false" ht="15" hidden="false" customHeight="true" outlineLevel="0" collapsed="false">
      <c r="A2003" s="26" t="s">
        <v>8537</v>
      </c>
      <c r="B2003" s="26" t="n">
        <v>1999</v>
      </c>
      <c r="C2003" s="26" t="s">
        <v>845</v>
      </c>
      <c r="D2003" s="26" t="s">
        <v>2868</v>
      </c>
      <c r="E2003" s="26" t="s">
        <v>206</v>
      </c>
      <c r="F2003" s="26"/>
      <c r="G2003" s="27" t="n">
        <v>45714</v>
      </c>
      <c r="H2003" s="26" t="s">
        <v>177</v>
      </c>
      <c r="I2003" s="26" t="s">
        <v>6647</v>
      </c>
      <c r="J2003" s="26" t="s">
        <v>218</v>
      </c>
      <c r="K2003" s="28" t="n">
        <v>28.6</v>
      </c>
      <c r="L2003" s="28" t="n">
        <v>8.7</v>
      </c>
      <c r="M2003" s="26" t="s">
        <v>179</v>
      </c>
      <c r="N2003" s="26" t="n">
        <v>45</v>
      </c>
      <c r="O2003" s="26" t="s">
        <v>8538</v>
      </c>
      <c r="P2003" s="26" t="s">
        <v>8539</v>
      </c>
      <c r="Q2003" s="26" t="s">
        <v>454</v>
      </c>
      <c r="R2003" s="26" t="s">
        <v>171</v>
      </c>
      <c r="S2003" s="26" t="s">
        <v>455</v>
      </c>
      <c r="T2003" s="27" t="n">
        <v>46000</v>
      </c>
      <c r="U2003" s="26" t="n">
        <v>2026</v>
      </c>
      <c r="V2003" s="26"/>
    </row>
    <row r="2004" customFormat="false" ht="15" hidden="false" customHeight="true" outlineLevel="0" collapsed="false">
      <c r="A2004" s="29" t="s">
        <v>8540</v>
      </c>
      <c r="B2004" s="29" t="n">
        <v>2000</v>
      </c>
      <c r="C2004" s="29" t="s">
        <v>4528</v>
      </c>
      <c r="D2004" s="29" t="s">
        <v>611</v>
      </c>
      <c r="E2004" s="29" t="s">
        <v>188</v>
      </c>
      <c r="F2004" s="29"/>
      <c r="G2004" s="30" t="n">
        <v>45715</v>
      </c>
      <c r="H2004" s="29" t="s">
        <v>177</v>
      </c>
      <c r="I2004" s="29" t="s">
        <v>873</v>
      </c>
      <c r="J2004" s="29" t="s">
        <v>383</v>
      </c>
      <c r="K2004" s="31" t="n">
        <v>24</v>
      </c>
      <c r="L2004" s="31" t="n">
        <v>8.4</v>
      </c>
      <c r="M2004" s="29" t="s">
        <v>209</v>
      </c>
      <c r="N2004" s="29" t="n">
        <v>24</v>
      </c>
      <c r="O2004" s="29" t="s">
        <v>8541</v>
      </c>
      <c r="P2004" s="29" t="s">
        <v>8542</v>
      </c>
      <c r="Q2004" s="29" t="s">
        <v>240</v>
      </c>
      <c r="R2004" s="29" t="s">
        <v>171</v>
      </c>
      <c r="S2004" s="29" t="s">
        <v>241</v>
      </c>
      <c r="T2004" s="30" t="n">
        <v>46017</v>
      </c>
      <c r="U2004" s="29" t="n">
        <v>2026</v>
      </c>
      <c r="V2004" s="29"/>
    </row>
    <row r="2005" customFormat="false" ht="15" hidden="false" customHeight="true" outlineLevel="0" collapsed="false">
      <c r="A2005" s="26" t="s">
        <v>8543</v>
      </c>
      <c r="B2005" s="26" t="n">
        <v>2001</v>
      </c>
      <c r="C2005" s="26" t="s">
        <v>6525</v>
      </c>
      <c r="D2005" s="26" t="s">
        <v>582</v>
      </c>
      <c r="E2005" s="26" t="s">
        <v>188</v>
      </c>
      <c r="F2005" s="26"/>
      <c r="G2005" s="27" t="n">
        <v>45716</v>
      </c>
      <c r="H2005" s="26" t="s">
        <v>177</v>
      </c>
      <c r="I2005" s="26" t="s">
        <v>5654</v>
      </c>
      <c r="J2005" s="26" t="s">
        <v>229</v>
      </c>
      <c r="K2005" s="28" t="n">
        <v>26.5</v>
      </c>
      <c r="L2005" s="28" t="n">
        <v>8.1</v>
      </c>
      <c r="M2005" s="26" t="s">
        <v>199</v>
      </c>
      <c r="N2005" s="26" t="n">
        <v>45</v>
      </c>
      <c r="O2005" s="26" t="s">
        <v>8544</v>
      </c>
      <c r="P2005" s="26" t="s">
        <v>8545</v>
      </c>
      <c r="Q2005" s="26" t="s">
        <v>212</v>
      </c>
      <c r="R2005" s="26" t="s">
        <v>171</v>
      </c>
      <c r="S2005" s="26" t="s">
        <v>213</v>
      </c>
      <c r="T2005" s="27" t="n">
        <v>46005</v>
      </c>
      <c r="U2005" s="26" t="n">
        <v>2026</v>
      </c>
      <c r="V2005" s="26"/>
    </row>
    <row r="2006" customFormat="false" ht="15" hidden="false" customHeight="true" outlineLevel="0" collapsed="false">
      <c r="A2006" s="29" t="s">
        <v>8546</v>
      </c>
      <c r="B2006" s="29" t="n">
        <v>2002</v>
      </c>
      <c r="C2006" s="29" t="s">
        <v>1088</v>
      </c>
      <c r="D2006" s="29" t="s">
        <v>1203</v>
      </c>
      <c r="E2006" s="29" t="s">
        <v>245</v>
      </c>
      <c r="F2006" s="29" t="s">
        <v>3057</v>
      </c>
      <c r="G2006" s="30" t="n">
        <v>45716</v>
      </c>
      <c r="H2006" s="29" t="s">
        <v>177</v>
      </c>
      <c r="I2006" s="29" t="s">
        <v>3444</v>
      </c>
      <c r="J2006" s="29" t="s">
        <v>166</v>
      </c>
      <c r="K2006" s="31" t="n">
        <v>45</v>
      </c>
      <c r="L2006" s="31" t="n">
        <v>15.8</v>
      </c>
      <c r="M2006" s="29" t="s">
        <v>179</v>
      </c>
      <c r="N2006" s="29" t="n">
        <v>50</v>
      </c>
      <c r="O2006" s="29" t="s">
        <v>8547</v>
      </c>
      <c r="P2006" s="29" t="s">
        <v>8548</v>
      </c>
      <c r="Q2006" s="29" t="s">
        <v>221</v>
      </c>
      <c r="R2006" s="29" t="s">
        <v>183</v>
      </c>
      <c r="S2006" s="29" t="s">
        <v>222</v>
      </c>
      <c r="T2006" s="30" t="n">
        <v>46006</v>
      </c>
      <c r="U2006" s="29" t="n">
        <v>2026</v>
      </c>
      <c r="V2006" s="29"/>
    </row>
    <row r="2007" customFormat="false" ht="15" hidden="false" customHeight="true" outlineLevel="0" collapsed="false">
      <c r="A2007" s="26" t="s">
        <v>8549</v>
      </c>
      <c r="B2007" s="26" t="n">
        <v>2003</v>
      </c>
      <c r="C2007" s="26" t="s">
        <v>1959</v>
      </c>
      <c r="D2007" s="26" t="s">
        <v>3582</v>
      </c>
      <c r="E2007" s="26" t="s">
        <v>267</v>
      </c>
      <c r="F2007" s="26" t="s">
        <v>5489</v>
      </c>
      <c r="G2007" s="27" t="n">
        <v>45716</v>
      </c>
      <c r="H2007" s="26" t="s">
        <v>177</v>
      </c>
      <c r="I2007" s="26" t="s">
        <v>1050</v>
      </c>
      <c r="J2007" s="26" t="s">
        <v>208</v>
      </c>
      <c r="K2007" s="28" t="n">
        <v>53.6</v>
      </c>
      <c r="L2007" s="28" t="n">
        <v>18.2</v>
      </c>
      <c r="M2007" s="26" t="s">
        <v>249</v>
      </c>
      <c r="N2007" s="26" t="n">
        <v>24</v>
      </c>
      <c r="O2007" s="26" t="s">
        <v>8550</v>
      </c>
      <c r="P2007" s="26" t="s">
        <v>8551</v>
      </c>
      <c r="Q2007" s="26" t="s">
        <v>252</v>
      </c>
      <c r="R2007" s="26" t="s">
        <v>171</v>
      </c>
      <c r="S2007" s="26" t="s">
        <v>253</v>
      </c>
      <c r="T2007" s="27" t="n">
        <v>46006</v>
      </c>
      <c r="U2007" s="26" t="n">
        <v>2026</v>
      </c>
      <c r="V2007" s="26"/>
    </row>
    <row r="2008" customFormat="false" ht="15" hidden="false" customHeight="true" outlineLevel="0" collapsed="false">
      <c r="A2008" s="29" t="s">
        <v>8552</v>
      </c>
      <c r="B2008" s="29" t="n">
        <v>2004</v>
      </c>
      <c r="C2008" s="29" t="s">
        <v>1499</v>
      </c>
      <c r="D2008" s="29" t="s">
        <v>6806</v>
      </c>
      <c r="E2008" s="29" t="s">
        <v>162</v>
      </c>
      <c r="F2008" s="29" t="s">
        <v>8553</v>
      </c>
      <c r="G2008" s="30" t="n">
        <v>45716</v>
      </c>
      <c r="H2008" s="29" t="s">
        <v>177</v>
      </c>
      <c r="I2008" s="29" t="s">
        <v>4200</v>
      </c>
      <c r="J2008" s="29" t="s">
        <v>248</v>
      </c>
      <c r="K2008" s="31" t="n">
        <v>37.2</v>
      </c>
      <c r="L2008" s="31" t="n">
        <v>11.5</v>
      </c>
      <c r="M2008" s="29" t="s">
        <v>179</v>
      </c>
      <c r="N2008" s="29" t="n">
        <v>50</v>
      </c>
      <c r="O2008" s="29" t="s">
        <v>8554</v>
      </c>
      <c r="P2008" s="29" t="s">
        <v>8555</v>
      </c>
      <c r="Q2008" s="29" t="s">
        <v>338</v>
      </c>
      <c r="R2008" s="29" t="s">
        <v>171</v>
      </c>
      <c r="S2008" s="29" t="s">
        <v>339</v>
      </c>
      <c r="T2008" s="30" t="n">
        <v>46003</v>
      </c>
      <c r="U2008" s="29" t="n">
        <v>2026</v>
      </c>
      <c r="V2008" s="29"/>
    </row>
    <row r="2009" customFormat="false" ht="15" hidden="false" customHeight="true" outlineLevel="0" collapsed="false">
      <c r="A2009" s="26" t="s">
        <v>8556</v>
      </c>
      <c r="B2009" s="26" t="n">
        <v>2005</v>
      </c>
      <c r="C2009" s="26" t="s">
        <v>8557</v>
      </c>
      <c r="D2009" s="26" t="s">
        <v>394</v>
      </c>
      <c r="E2009" s="26" t="s">
        <v>188</v>
      </c>
      <c r="F2009" s="26"/>
      <c r="G2009" s="27" t="n">
        <v>45716</v>
      </c>
      <c r="H2009" s="26" t="s">
        <v>177</v>
      </c>
      <c r="I2009" s="26" t="s">
        <v>1538</v>
      </c>
      <c r="J2009" s="26" t="s">
        <v>229</v>
      </c>
      <c r="K2009" s="28" t="n">
        <v>52</v>
      </c>
      <c r="L2009" s="28" t="n">
        <v>14.7</v>
      </c>
      <c r="M2009" s="26" t="s">
        <v>209</v>
      </c>
      <c r="N2009" s="26" t="n">
        <v>50</v>
      </c>
      <c r="O2009" s="26" t="s">
        <v>8558</v>
      </c>
      <c r="P2009" s="26" t="s">
        <v>8559</v>
      </c>
      <c r="Q2009" s="26" t="s">
        <v>221</v>
      </c>
      <c r="R2009" s="26" t="s">
        <v>183</v>
      </c>
      <c r="S2009" s="26" t="s">
        <v>222</v>
      </c>
      <c r="T2009" s="27" t="n">
        <v>45994</v>
      </c>
      <c r="U2009" s="26" t="n">
        <v>2026</v>
      </c>
      <c r="V2009" s="26"/>
    </row>
    <row r="2010" customFormat="false" ht="15" hidden="false" customHeight="true" outlineLevel="0" collapsed="false">
      <c r="A2010" s="29" t="s">
        <v>8560</v>
      </c>
      <c r="B2010" s="29" t="n">
        <v>2006</v>
      </c>
      <c r="C2010" s="29" t="s">
        <v>3277</v>
      </c>
      <c r="D2010" s="29" t="s">
        <v>1252</v>
      </c>
      <c r="E2010" s="29" t="s">
        <v>188</v>
      </c>
      <c r="F2010" s="29"/>
      <c r="G2010" s="30" t="n">
        <v>45717</v>
      </c>
      <c r="H2010" s="29" t="s">
        <v>177</v>
      </c>
      <c r="I2010" s="29" t="s">
        <v>3255</v>
      </c>
      <c r="J2010" s="29" t="s">
        <v>383</v>
      </c>
      <c r="K2010" s="31" t="n">
        <v>42.9</v>
      </c>
      <c r="L2010" s="31" t="n">
        <v>13.5</v>
      </c>
      <c r="M2010" s="29" t="s">
        <v>199</v>
      </c>
      <c r="N2010" s="29" t="n">
        <v>28</v>
      </c>
      <c r="O2010" s="29" t="s">
        <v>8561</v>
      </c>
      <c r="P2010" s="29" t="s">
        <v>8562</v>
      </c>
      <c r="Q2010" s="29" t="s">
        <v>262</v>
      </c>
      <c r="R2010" s="29" t="s">
        <v>171</v>
      </c>
      <c r="S2010" s="29" t="s">
        <v>263</v>
      </c>
      <c r="T2010" s="30" t="n">
        <v>46007</v>
      </c>
      <c r="U2010" s="29" t="n">
        <v>2026</v>
      </c>
      <c r="V2010" s="29"/>
    </row>
    <row r="2011" customFormat="false" ht="15" hidden="false" customHeight="true" outlineLevel="0" collapsed="false">
      <c r="A2011" s="26" t="s">
        <v>8563</v>
      </c>
      <c r="B2011" s="26" t="n">
        <v>2007</v>
      </c>
      <c r="C2011" s="26" t="s">
        <v>2629</v>
      </c>
      <c r="D2011" s="26" t="s">
        <v>437</v>
      </c>
      <c r="E2011" s="26" t="s">
        <v>226</v>
      </c>
      <c r="F2011" s="26" t="s">
        <v>8564</v>
      </c>
      <c r="G2011" s="27" t="n">
        <v>45717</v>
      </c>
      <c r="H2011" s="26" t="s">
        <v>177</v>
      </c>
      <c r="I2011" s="26" t="s">
        <v>197</v>
      </c>
      <c r="J2011" s="26" t="s">
        <v>198</v>
      </c>
      <c r="K2011" s="28" t="n">
        <v>24.7</v>
      </c>
      <c r="L2011" s="28" t="n">
        <v>8.3</v>
      </c>
      <c r="M2011" s="26" t="s">
        <v>199</v>
      </c>
      <c r="N2011" s="26" t="n">
        <v>45</v>
      </c>
      <c r="O2011" s="26" t="s">
        <v>8565</v>
      </c>
      <c r="P2011" s="26" t="s">
        <v>8566</v>
      </c>
      <c r="Q2011" s="26" t="s">
        <v>330</v>
      </c>
      <c r="R2011" s="26" t="s">
        <v>171</v>
      </c>
      <c r="S2011" s="26" t="s">
        <v>331</v>
      </c>
      <c r="T2011" s="27" t="n">
        <v>46000</v>
      </c>
      <c r="U2011" s="26" t="n">
        <v>2026</v>
      </c>
      <c r="V2011" s="26"/>
    </row>
    <row r="2012" customFormat="false" ht="15" hidden="false" customHeight="true" outlineLevel="0" collapsed="false">
      <c r="A2012" s="29" t="s">
        <v>8567</v>
      </c>
      <c r="B2012" s="29" t="n">
        <v>2008</v>
      </c>
      <c r="C2012" s="29" t="s">
        <v>2629</v>
      </c>
      <c r="D2012" s="29" t="s">
        <v>1274</v>
      </c>
      <c r="E2012" s="29" t="s">
        <v>245</v>
      </c>
      <c r="F2012" s="29" t="s">
        <v>8564</v>
      </c>
      <c r="G2012" s="30" t="n">
        <v>45717</v>
      </c>
      <c r="H2012" s="29" t="s">
        <v>177</v>
      </c>
      <c r="I2012" s="29" t="s">
        <v>2137</v>
      </c>
      <c r="J2012" s="29" t="s">
        <v>198</v>
      </c>
      <c r="K2012" s="31" t="n">
        <v>39.3</v>
      </c>
      <c r="L2012" s="31" t="n">
        <v>12.6</v>
      </c>
      <c r="M2012" s="29" t="s">
        <v>209</v>
      </c>
      <c r="N2012" s="29" t="n">
        <v>50</v>
      </c>
      <c r="O2012" s="29" t="s">
        <v>8568</v>
      </c>
      <c r="P2012" s="29" t="s">
        <v>8569</v>
      </c>
      <c r="Q2012" s="29" t="s">
        <v>252</v>
      </c>
      <c r="R2012" s="29" t="s">
        <v>171</v>
      </c>
      <c r="S2012" s="29" t="s">
        <v>253</v>
      </c>
      <c r="T2012" s="30" t="n">
        <v>46008</v>
      </c>
      <c r="U2012" s="29" t="n">
        <v>2026</v>
      </c>
      <c r="V2012" s="29"/>
    </row>
    <row r="2013" customFormat="false" ht="15" hidden="false" customHeight="true" outlineLevel="0" collapsed="false">
      <c r="A2013" s="26" t="s">
        <v>8570</v>
      </c>
      <c r="B2013" s="26" t="n">
        <v>2009</v>
      </c>
      <c r="C2013" s="26" t="s">
        <v>915</v>
      </c>
      <c r="D2013" s="26" t="s">
        <v>719</v>
      </c>
      <c r="E2013" s="26" t="s">
        <v>188</v>
      </c>
      <c r="F2013" s="26"/>
      <c r="G2013" s="27" t="n">
        <v>45718</v>
      </c>
      <c r="H2013" s="26" t="s">
        <v>177</v>
      </c>
      <c r="I2013" s="26" t="s">
        <v>1578</v>
      </c>
      <c r="J2013" s="26" t="s">
        <v>198</v>
      </c>
      <c r="K2013" s="28" t="n">
        <v>54.6</v>
      </c>
      <c r="L2013" s="28" t="n">
        <v>18.1</v>
      </c>
      <c r="M2013" s="26" t="s">
        <v>199</v>
      </c>
      <c r="N2013" s="26" t="n">
        <v>28</v>
      </c>
      <c r="O2013" s="26" t="s">
        <v>8571</v>
      </c>
      <c r="P2013" s="26" t="s">
        <v>8572</v>
      </c>
      <c r="Q2013" s="26" t="s">
        <v>461</v>
      </c>
      <c r="R2013" s="26" t="s">
        <v>183</v>
      </c>
      <c r="S2013" s="26" t="s">
        <v>462</v>
      </c>
      <c r="T2013" s="27" t="n">
        <v>46018</v>
      </c>
      <c r="U2013" s="26" t="n">
        <v>2026</v>
      </c>
      <c r="V2013" s="26"/>
    </row>
    <row r="2014" customFormat="false" ht="15" hidden="false" customHeight="true" outlineLevel="0" collapsed="false">
      <c r="A2014" s="29" t="s">
        <v>8573</v>
      </c>
      <c r="B2014" s="29" t="n">
        <v>2010</v>
      </c>
      <c r="C2014" s="29" t="s">
        <v>2673</v>
      </c>
      <c r="D2014" s="29" t="s">
        <v>1721</v>
      </c>
      <c r="E2014" s="29" t="s">
        <v>188</v>
      </c>
      <c r="F2014" s="29"/>
      <c r="G2014" s="30" t="n">
        <v>45718</v>
      </c>
      <c r="H2014" s="29" t="s">
        <v>177</v>
      </c>
      <c r="I2014" s="29" t="s">
        <v>3233</v>
      </c>
      <c r="J2014" s="29" t="s">
        <v>229</v>
      </c>
      <c r="K2014" s="31" t="n">
        <v>36</v>
      </c>
      <c r="L2014" s="31" t="n">
        <v>12.6</v>
      </c>
      <c r="M2014" s="29" t="s">
        <v>167</v>
      </c>
      <c r="N2014" s="29" t="n">
        <v>40</v>
      </c>
      <c r="O2014" s="29" t="s">
        <v>8574</v>
      </c>
      <c r="P2014" s="29" t="s">
        <v>8575</v>
      </c>
      <c r="Q2014" s="29" t="s">
        <v>240</v>
      </c>
      <c r="R2014" s="29" t="s">
        <v>171</v>
      </c>
      <c r="S2014" s="29" t="s">
        <v>241</v>
      </c>
      <c r="T2014" s="30" t="n">
        <v>45997</v>
      </c>
      <c r="U2014" s="29" t="n">
        <v>2026</v>
      </c>
      <c r="V2014" s="29"/>
    </row>
    <row r="2015" customFormat="false" ht="15" hidden="false" customHeight="true" outlineLevel="0" collapsed="false">
      <c r="A2015" s="26" t="s">
        <v>8576</v>
      </c>
      <c r="B2015" s="26" t="n">
        <v>2011</v>
      </c>
      <c r="C2015" s="26" t="s">
        <v>2509</v>
      </c>
      <c r="D2015" s="26" t="s">
        <v>816</v>
      </c>
      <c r="E2015" s="26" t="s">
        <v>162</v>
      </c>
      <c r="F2015" s="26" t="s">
        <v>8577</v>
      </c>
      <c r="G2015" s="27" t="n">
        <v>45718</v>
      </c>
      <c r="H2015" s="26" t="s">
        <v>177</v>
      </c>
      <c r="I2015" s="26" t="s">
        <v>744</v>
      </c>
      <c r="J2015" s="26" t="s">
        <v>248</v>
      </c>
      <c r="K2015" s="28" t="n">
        <v>22.5</v>
      </c>
      <c r="L2015" s="28" t="n">
        <v>7</v>
      </c>
      <c r="M2015" s="26" t="s">
        <v>276</v>
      </c>
      <c r="N2015" s="26" t="n">
        <v>32</v>
      </c>
      <c r="O2015" s="26" t="s">
        <v>8578</v>
      </c>
      <c r="P2015" s="26" t="s">
        <v>8579</v>
      </c>
      <c r="Q2015" s="26" t="s">
        <v>202</v>
      </c>
      <c r="R2015" s="26" t="s">
        <v>171</v>
      </c>
      <c r="S2015" s="26" t="s">
        <v>203</v>
      </c>
      <c r="T2015" s="27" t="n">
        <v>46013</v>
      </c>
      <c r="U2015" s="26" t="n">
        <v>2026</v>
      </c>
      <c r="V2015" s="26"/>
    </row>
    <row r="2016" customFormat="false" ht="15" hidden="false" customHeight="true" outlineLevel="0" collapsed="false">
      <c r="A2016" s="29" t="s">
        <v>8580</v>
      </c>
      <c r="B2016" s="29" t="n">
        <v>2012</v>
      </c>
      <c r="C2016" s="29" t="s">
        <v>194</v>
      </c>
      <c r="D2016" s="29" t="s">
        <v>7634</v>
      </c>
      <c r="E2016" s="29" t="s">
        <v>188</v>
      </c>
      <c r="F2016" s="29"/>
      <c r="G2016" s="30" t="n">
        <v>45718</v>
      </c>
      <c r="H2016" s="29" t="s">
        <v>177</v>
      </c>
      <c r="I2016" s="29" t="s">
        <v>2584</v>
      </c>
      <c r="J2016" s="29" t="s">
        <v>198</v>
      </c>
      <c r="K2016" s="31" t="n">
        <v>61.3</v>
      </c>
      <c r="L2016" s="31" t="n">
        <v>20.5</v>
      </c>
      <c r="M2016" s="29" t="s">
        <v>276</v>
      </c>
      <c r="N2016" s="29" t="n">
        <v>24</v>
      </c>
      <c r="O2016" s="29" t="s">
        <v>8581</v>
      </c>
      <c r="P2016" s="29" t="s">
        <v>8582</v>
      </c>
      <c r="Q2016" s="29" t="s">
        <v>232</v>
      </c>
      <c r="R2016" s="29" t="s">
        <v>183</v>
      </c>
      <c r="S2016" s="29" t="s">
        <v>233</v>
      </c>
      <c r="T2016" s="30" t="n">
        <v>45994</v>
      </c>
      <c r="U2016" s="29" t="n">
        <v>2026</v>
      </c>
      <c r="V2016" s="29"/>
    </row>
    <row r="2017" customFormat="false" ht="15" hidden="false" customHeight="true" outlineLevel="0" collapsed="false">
      <c r="A2017" s="26" t="s">
        <v>8583</v>
      </c>
      <c r="B2017" s="26" t="n">
        <v>2013</v>
      </c>
      <c r="C2017" s="26" t="s">
        <v>286</v>
      </c>
      <c r="D2017" s="26" t="s">
        <v>1134</v>
      </c>
      <c r="E2017" s="26" t="s">
        <v>188</v>
      </c>
      <c r="F2017" s="26"/>
      <c r="G2017" s="27" t="n">
        <v>45718</v>
      </c>
      <c r="H2017" s="26" t="s">
        <v>177</v>
      </c>
      <c r="I2017" s="26" t="s">
        <v>1155</v>
      </c>
      <c r="J2017" s="26" t="s">
        <v>259</v>
      </c>
      <c r="K2017" s="28" t="n">
        <v>19.7</v>
      </c>
      <c r="L2017" s="28" t="n">
        <v>6.6</v>
      </c>
      <c r="M2017" s="26" t="s">
        <v>249</v>
      </c>
      <c r="N2017" s="26" t="n">
        <v>40</v>
      </c>
      <c r="O2017" s="26" t="s">
        <v>8584</v>
      </c>
      <c r="P2017" s="26" t="s">
        <v>8585</v>
      </c>
      <c r="Q2017" s="26" t="s">
        <v>202</v>
      </c>
      <c r="R2017" s="26" t="s">
        <v>171</v>
      </c>
      <c r="S2017" s="26" t="s">
        <v>203</v>
      </c>
      <c r="T2017" s="27" t="n">
        <v>46018</v>
      </c>
      <c r="U2017" s="26" t="n">
        <v>2026</v>
      </c>
      <c r="V2017" s="26"/>
    </row>
    <row r="2018" customFormat="false" ht="15" hidden="false" customHeight="true" outlineLevel="0" collapsed="false">
      <c r="A2018" s="29" t="s">
        <v>8586</v>
      </c>
      <c r="B2018" s="29" t="n">
        <v>2014</v>
      </c>
      <c r="C2018" s="29" t="s">
        <v>598</v>
      </c>
      <c r="D2018" s="29" t="s">
        <v>1134</v>
      </c>
      <c r="E2018" s="29" t="s">
        <v>195</v>
      </c>
      <c r="F2018" s="29" t="s">
        <v>5906</v>
      </c>
      <c r="G2018" s="30" t="n">
        <v>45719</v>
      </c>
      <c r="H2018" s="29" t="s">
        <v>177</v>
      </c>
      <c r="I2018" s="29" t="s">
        <v>5817</v>
      </c>
      <c r="J2018" s="29" t="s">
        <v>322</v>
      </c>
      <c r="K2018" s="31" t="n">
        <v>52.3</v>
      </c>
      <c r="L2018" s="31" t="n">
        <v>17.6</v>
      </c>
      <c r="M2018" s="29" t="s">
        <v>167</v>
      </c>
      <c r="N2018" s="29" t="n">
        <v>24</v>
      </c>
      <c r="O2018" s="29" t="s">
        <v>8587</v>
      </c>
      <c r="P2018" s="29" t="s">
        <v>8588</v>
      </c>
      <c r="Q2018" s="29" t="s">
        <v>240</v>
      </c>
      <c r="R2018" s="29" t="s">
        <v>171</v>
      </c>
      <c r="S2018" s="29" t="s">
        <v>241</v>
      </c>
      <c r="T2018" s="30" t="n">
        <v>46010</v>
      </c>
      <c r="U2018" s="29" t="n">
        <v>2026</v>
      </c>
      <c r="V2018" s="29"/>
    </row>
    <row r="2019" customFormat="false" ht="15" hidden="false" customHeight="true" outlineLevel="0" collapsed="false">
      <c r="A2019" s="26" t="s">
        <v>8589</v>
      </c>
      <c r="B2019" s="26" t="n">
        <v>2015</v>
      </c>
      <c r="C2019" s="26" t="s">
        <v>1393</v>
      </c>
      <c r="D2019" s="26" t="s">
        <v>1518</v>
      </c>
      <c r="E2019" s="26" t="s">
        <v>206</v>
      </c>
      <c r="F2019" s="26"/>
      <c r="G2019" s="27" t="n">
        <v>45719</v>
      </c>
      <c r="H2019" s="26" t="s">
        <v>177</v>
      </c>
      <c r="I2019" s="26" t="s">
        <v>4746</v>
      </c>
      <c r="J2019" s="26" t="s">
        <v>259</v>
      </c>
      <c r="K2019" s="28" t="n">
        <v>41.7</v>
      </c>
      <c r="L2019" s="28" t="n">
        <v>14</v>
      </c>
      <c r="M2019" s="26" t="s">
        <v>209</v>
      </c>
      <c r="N2019" s="26" t="n">
        <v>24</v>
      </c>
      <c r="O2019" s="26" t="s">
        <v>8590</v>
      </c>
      <c r="P2019" s="26" t="s">
        <v>8591</v>
      </c>
      <c r="Q2019" s="26" t="s">
        <v>232</v>
      </c>
      <c r="R2019" s="26" t="s">
        <v>183</v>
      </c>
      <c r="S2019" s="26" t="s">
        <v>233</v>
      </c>
      <c r="T2019" s="27" t="n">
        <v>46002</v>
      </c>
      <c r="U2019" s="26" t="n">
        <v>2026</v>
      </c>
      <c r="V2019" s="26"/>
    </row>
    <row r="2020" customFormat="false" ht="15" hidden="false" customHeight="true" outlineLevel="0" collapsed="false">
      <c r="A2020" s="29" t="s">
        <v>8592</v>
      </c>
      <c r="B2020" s="29" t="n">
        <v>2016</v>
      </c>
      <c r="C2020" s="29" t="s">
        <v>939</v>
      </c>
      <c r="D2020" s="29" t="s">
        <v>2903</v>
      </c>
      <c r="E2020" s="29" t="s">
        <v>162</v>
      </c>
      <c r="F2020" s="29" t="s">
        <v>1116</v>
      </c>
      <c r="G2020" s="30" t="n">
        <v>45719</v>
      </c>
      <c r="H2020" s="29" t="s">
        <v>177</v>
      </c>
      <c r="I2020" s="29" t="s">
        <v>4432</v>
      </c>
      <c r="J2020" s="29" t="s">
        <v>166</v>
      </c>
      <c r="K2020" s="31" t="n">
        <v>41.5</v>
      </c>
      <c r="L2020" s="31" t="n">
        <v>11.8</v>
      </c>
      <c r="M2020" s="29" t="s">
        <v>276</v>
      </c>
      <c r="N2020" s="29" t="n">
        <v>32</v>
      </c>
      <c r="O2020" s="29" t="s">
        <v>8593</v>
      </c>
      <c r="P2020" s="29" t="s">
        <v>8594</v>
      </c>
      <c r="Q2020" s="29" t="s">
        <v>212</v>
      </c>
      <c r="R2020" s="29" t="s">
        <v>171</v>
      </c>
      <c r="S2020" s="29" t="s">
        <v>213</v>
      </c>
      <c r="T2020" s="30" t="n">
        <v>45999</v>
      </c>
      <c r="U2020" s="29" t="n">
        <v>2026</v>
      </c>
      <c r="V2020" s="29"/>
    </row>
    <row r="2021" customFormat="false" ht="15" hidden="false" customHeight="true" outlineLevel="0" collapsed="false">
      <c r="A2021" s="26" t="s">
        <v>8595</v>
      </c>
      <c r="B2021" s="26" t="n">
        <v>2017</v>
      </c>
      <c r="C2021" s="26" t="s">
        <v>5235</v>
      </c>
      <c r="D2021" s="26" t="s">
        <v>582</v>
      </c>
      <c r="E2021" s="26" t="s">
        <v>206</v>
      </c>
      <c r="F2021" s="26"/>
      <c r="G2021" s="27" t="n">
        <v>45720</v>
      </c>
      <c r="H2021" s="26" t="s">
        <v>177</v>
      </c>
      <c r="I2021" s="26" t="s">
        <v>2702</v>
      </c>
      <c r="J2021" s="26" t="s">
        <v>166</v>
      </c>
      <c r="K2021" s="28" t="n">
        <v>47.3</v>
      </c>
      <c r="L2021" s="28" t="n">
        <v>16.8</v>
      </c>
      <c r="M2021" s="26" t="s">
        <v>179</v>
      </c>
      <c r="N2021" s="26" t="n">
        <v>28</v>
      </c>
      <c r="O2021" s="26" t="s">
        <v>8596</v>
      </c>
      <c r="P2021" s="26"/>
      <c r="Q2021" s="26" t="s">
        <v>299</v>
      </c>
      <c r="R2021" s="26" t="s">
        <v>171</v>
      </c>
      <c r="S2021" s="26" t="s">
        <v>300</v>
      </c>
      <c r="T2021" s="27" t="n">
        <v>45999</v>
      </c>
      <c r="U2021" s="26" t="n">
        <v>2026</v>
      </c>
      <c r="V2021" s="26"/>
    </row>
    <row r="2022" customFormat="false" ht="15" hidden="false" customHeight="true" outlineLevel="0" collapsed="false">
      <c r="A2022" s="29" t="s">
        <v>8597</v>
      </c>
      <c r="B2022" s="29" t="n">
        <v>2018</v>
      </c>
      <c r="C2022" s="29" t="s">
        <v>8598</v>
      </c>
      <c r="D2022" s="29" t="s">
        <v>701</v>
      </c>
      <c r="E2022" s="29" t="s">
        <v>188</v>
      </c>
      <c r="F2022" s="29"/>
      <c r="G2022" s="30" t="n">
        <v>45720</v>
      </c>
      <c r="H2022" s="29" t="s">
        <v>177</v>
      </c>
      <c r="I2022" s="29" t="s">
        <v>3468</v>
      </c>
      <c r="J2022" s="29" t="s">
        <v>208</v>
      </c>
      <c r="K2022" s="31" t="n">
        <v>19.8</v>
      </c>
      <c r="L2022" s="31" t="n">
        <v>7</v>
      </c>
      <c r="M2022" s="29" t="s">
        <v>179</v>
      </c>
      <c r="N2022" s="29" t="n">
        <v>50</v>
      </c>
      <c r="O2022" s="29" t="s">
        <v>8599</v>
      </c>
      <c r="P2022" s="29" t="s">
        <v>8600</v>
      </c>
      <c r="Q2022" s="29" t="s">
        <v>252</v>
      </c>
      <c r="R2022" s="29" t="s">
        <v>171</v>
      </c>
      <c r="S2022" s="29" t="s">
        <v>253</v>
      </c>
      <c r="T2022" s="30" t="n">
        <v>45999</v>
      </c>
      <c r="U2022" s="29" t="n">
        <v>2026</v>
      </c>
      <c r="V2022" s="29"/>
    </row>
    <row r="2023" customFormat="false" ht="15" hidden="false" customHeight="true" outlineLevel="0" collapsed="false">
      <c r="A2023" s="26" t="s">
        <v>8601</v>
      </c>
      <c r="B2023" s="26" t="n">
        <v>2019</v>
      </c>
      <c r="C2023" s="26" t="s">
        <v>4664</v>
      </c>
      <c r="D2023" s="26" t="s">
        <v>782</v>
      </c>
      <c r="E2023" s="26" t="s">
        <v>162</v>
      </c>
      <c r="F2023" s="26" t="s">
        <v>8602</v>
      </c>
      <c r="G2023" s="27" t="n">
        <v>45720</v>
      </c>
      <c r="H2023" s="26" t="s">
        <v>177</v>
      </c>
      <c r="I2023" s="26" t="s">
        <v>3312</v>
      </c>
      <c r="J2023" s="26" t="s">
        <v>229</v>
      </c>
      <c r="K2023" s="28" t="n">
        <v>57.3</v>
      </c>
      <c r="L2023" s="28" t="n">
        <v>20.2</v>
      </c>
      <c r="M2023" s="26" t="s">
        <v>314</v>
      </c>
      <c r="N2023" s="26" t="n">
        <v>40</v>
      </c>
      <c r="O2023" s="26" t="s">
        <v>8603</v>
      </c>
      <c r="P2023" s="26" t="s">
        <v>8604</v>
      </c>
      <c r="Q2023" s="26" t="s">
        <v>454</v>
      </c>
      <c r="R2023" s="26" t="s">
        <v>171</v>
      </c>
      <c r="S2023" s="26" t="s">
        <v>455</v>
      </c>
      <c r="T2023" s="27" t="n">
        <v>46007</v>
      </c>
      <c r="U2023" s="26" t="n">
        <v>2026</v>
      </c>
      <c r="V2023" s="26"/>
    </row>
    <row r="2024" customFormat="false" ht="15" hidden="false" customHeight="true" outlineLevel="0" collapsed="false">
      <c r="A2024" s="29" t="s">
        <v>8605</v>
      </c>
      <c r="B2024" s="29" t="n">
        <v>2020</v>
      </c>
      <c r="C2024" s="29" t="s">
        <v>3337</v>
      </c>
      <c r="D2024" s="29" t="s">
        <v>2709</v>
      </c>
      <c r="E2024" s="29" t="s">
        <v>188</v>
      </c>
      <c r="F2024" s="29"/>
      <c r="G2024" s="30" t="n">
        <v>45720</v>
      </c>
      <c r="H2024" s="29" t="s">
        <v>177</v>
      </c>
      <c r="I2024" s="29" t="s">
        <v>2166</v>
      </c>
      <c r="J2024" s="29" t="s">
        <v>270</v>
      </c>
      <c r="K2024" s="31" t="n">
        <v>21.1</v>
      </c>
      <c r="L2024" s="31" t="n">
        <v>6.8</v>
      </c>
      <c r="M2024" s="29" t="s">
        <v>209</v>
      </c>
      <c r="N2024" s="29" t="n">
        <v>36</v>
      </c>
      <c r="O2024" s="29" t="s">
        <v>8606</v>
      </c>
      <c r="P2024" s="29" t="s">
        <v>8607</v>
      </c>
      <c r="Q2024" s="29" t="s">
        <v>338</v>
      </c>
      <c r="R2024" s="29" t="s">
        <v>171</v>
      </c>
      <c r="S2024" s="29" t="s">
        <v>339</v>
      </c>
      <c r="T2024" s="30" t="n">
        <v>46006</v>
      </c>
      <c r="U2024" s="29" t="n">
        <v>2026</v>
      </c>
      <c r="V2024" s="29"/>
    </row>
    <row r="2025" customFormat="false" ht="15" hidden="false" customHeight="true" outlineLevel="0" collapsed="false">
      <c r="A2025" s="26" t="s">
        <v>8608</v>
      </c>
      <c r="B2025" s="26" t="n">
        <v>2021</v>
      </c>
      <c r="C2025" s="26" t="s">
        <v>1937</v>
      </c>
      <c r="D2025" s="26" t="s">
        <v>782</v>
      </c>
      <c r="E2025" s="26" t="s">
        <v>162</v>
      </c>
      <c r="F2025" s="26" t="s">
        <v>1938</v>
      </c>
      <c r="G2025" s="27" t="n">
        <v>45721</v>
      </c>
      <c r="H2025" s="26" t="s">
        <v>295</v>
      </c>
      <c r="I2025" s="26" t="s">
        <v>3092</v>
      </c>
      <c r="J2025" s="26" t="s">
        <v>208</v>
      </c>
      <c r="K2025" s="28" t="n">
        <v>23.2</v>
      </c>
      <c r="L2025" s="28" t="n">
        <v>7.3</v>
      </c>
      <c r="M2025" s="26" t="s">
        <v>179</v>
      </c>
      <c r="N2025" s="26" t="n">
        <v>28</v>
      </c>
      <c r="O2025" s="26" t="s">
        <v>7547</v>
      </c>
      <c r="P2025" s="26" t="s">
        <v>8609</v>
      </c>
      <c r="Q2025" s="26" t="s">
        <v>262</v>
      </c>
      <c r="R2025" s="26" t="s">
        <v>171</v>
      </c>
      <c r="S2025" s="26" t="s">
        <v>263</v>
      </c>
      <c r="T2025" s="27" t="n">
        <v>46000</v>
      </c>
      <c r="U2025" s="26" t="n">
        <v>2026</v>
      </c>
      <c r="V2025" s="26"/>
    </row>
    <row r="2026" customFormat="false" ht="15" hidden="false" customHeight="true" outlineLevel="0" collapsed="false">
      <c r="A2026" s="29" t="s">
        <v>8610</v>
      </c>
      <c r="B2026" s="29" t="n">
        <v>2022</v>
      </c>
      <c r="C2026" s="29" t="s">
        <v>6301</v>
      </c>
      <c r="D2026" s="29" t="s">
        <v>236</v>
      </c>
      <c r="E2026" s="29" t="s">
        <v>188</v>
      </c>
      <c r="F2026" s="29"/>
      <c r="G2026" s="30" t="n">
        <v>45721</v>
      </c>
      <c r="H2026" s="29" t="s">
        <v>177</v>
      </c>
      <c r="I2026" s="29" t="s">
        <v>702</v>
      </c>
      <c r="J2026" s="29" t="s">
        <v>229</v>
      </c>
      <c r="K2026" s="31" t="n">
        <v>43.7</v>
      </c>
      <c r="L2026" s="31" t="n">
        <v>14.6</v>
      </c>
      <c r="M2026" s="29" t="s">
        <v>179</v>
      </c>
      <c r="N2026" s="29" t="n">
        <v>28</v>
      </c>
      <c r="O2026" s="29" t="s">
        <v>8611</v>
      </c>
      <c r="P2026" s="29" t="s">
        <v>8612</v>
      </c>
      <c r="Q2026" s="29" t="s">
        <v>240</v>
      </c>
      <c r="R2026" s="29" t="s">
        <v>171</v>
      </c>
      <c r="S2026" s="29" t="s">
        <v>241</v>
      </c>
      <c r="T2026" s="30" t="n">
        <v>46007</v>
      </c>
      <c r="U2026" s="29" t="n">
        <v>2026</v>
      </c>
      <c r="V2026" s="29"/>
    </row>
    <row r="2027" customFormat="false" ht="15" hidden="false" customHeight="true" outlineLevel="0" collapsed="false">
      <c r="A2027" s="26" t="s">
        <v>8613</v>
      </c>
      <c r="B2027" s="26" t="n">
        <v>2023</v>
      </c>
      <c r="C2027" s="26" t="s">
        <v>1872</v>
      </c>
      <c r="D2027" s="26" t="s">
        <v>236</v>
      </c>
      <c r="E2027" s="26" t="s">
        <v>188</v>
      </c>
      <c r="F2027" s="26"/>
      <c r="G2027" s="27" t="n">
        <v>45722</v>
      </c>
      <c r="H2027" s="26" t="s">
        <v>1033</v>
      </c>
      <c r="I2027" s="26" t="s">
        <v>805</v>
      </c>
      <c r="J2027" s="26" t="s">
        <v>383</v>
      </c>
      <c r="K2027" s="28" t="n">
        <v>55.3</v>
      </c>
      <c r="L2027" s="28" t="n">
        <v>18.1</v>
      </c>
      <c r="M2027" s="26" t="s">
        <v>209</v>
      </c>
      <c r="N2027" s="26" t="n">
        <v>45</v>
      </c>
      <c r="O2027" s="26" t="s">
        <v>8614</v>
      </c>
      <c r="P2027" s="26" t="s">
        <v>8615</v>
      </c>
      <c r="Q2027" s="26" t="s">
        <v>252</v>
      </c>
      <c r="R2027" s="26" t="s">
        <v>171</v>
      </c>
      <c r="S2027" s="26" t="s">
        <v>253</v>
      </c>
      <c r="T2027" s="27" t="n">
        <v>46019</v>
      </c>
      <c r="U2027" s="26" t="n">
        <v>2026</v>
      </c>
      <c r="V2027" s="26"/>
    </row>
    <row r="2028" customFormat="false" ht="15" hidden="false" customHeight="true" outlineLevel="0" collapsed="false">
      <c r="A2028" s="29" t="s">
        <v>8616</v>
      </c>
      <c r="B2028" s="29" t="n">
        <v>2024</v>
      </c>
      <c r="C2028" s="29" t="s">
        <v>1126</v>
      </c>
      <c r="D2028" s="29" t="s">
        <v>216</v>
      </c>
      <c r="E2028" s="29" t="s">
        <v>188</v>
      </c>
      <c r="F2028" s="29"/>
      <c r="G2028" s="30" t="n">
        <v>45722</v>
      </c>
      <c r="H2028" s="29" t="s">
        <v>177</v>
      </c>
      <c r="I2028" s="29" t="s">
        <v>1141</v>
      </c>
      <c r="J2028" s="29" t="s">
        <v>383</v>
      </c>
      <c r="K2028" s="31" t="n">
        <v>45.9</v>
      </c>
      <c r="L2028" s="31" t="n">
        <v>15.7</v>
      </c>
      <c r="M2028" s="29" t="s">
        <v>179</v>
      </c>
      <c r="N2028" s="29" t="n">
        <v>32</v>
      </c>
      <c r="O2028" s="29" t="s">
        <v>8617</v>
      </c>
      <c r="P2028" s="29" t="s">
        <v>8618</v>
      </c>
      <c r="Q2028" s="29" t="s">
        <v>221</v>
      </c>
      <c r="R2028" s="29" t="s">
        <v>183</v>
      </c>
      <c r="S2028" s="29" t="s">
        <v>222</v>
      </c>
      <c r="T2028" s="30" t="n">
        <v>45996</v>
      </c>
      <c r="U2028" s="29" t="n">
        <v>2026</v>
      </c>
      <c r="V2028" s="29"/>
    </row>
    <row r="2029" customFormat="false" ht="15" hidden="false" customHeight="true" outlineLevel="0" collapsed="false">
      <c r="A2029" s="26" t="s">
        <v>8619</v>
      </c>
      <c r="B2029" s="26" t="n">
        <v>2025</v>
      </c>
      <c r="C2029" s="26" t="s">
        <v>292</v>
      </c>
      <c r="D2029" s="26" t="s">
        <v>829</v>
      </c>
      <c r="E2029" s="26" t="s">
        <v>188</v>
      </c>
      <c r="F2029" s="26"/>
      <c r="G2029" s="27" t="n">
        <v>45722</v>
      </c>
      <c r="H2029" s="26" t="s">
        <v>164</v>
      </c>
      <c r="I2029" s="26" t="s">
        <v>1984</v>
      </c>
      <c r="J2029" s="26" t="s">
        <v>166</v>
      </c>
      <c r="K2029" s="28" t="n">
        <v>32.2</v>
      </c>
      <c r="L2029" s="28" t="n">
        <v>9.5</v>
      </c>
      <c r="M2029" s="26" t="s">
        <v>209</v>
      </c>
      <c r="N2029" s="26" t="n">
        <v>32</v>
      </c>
      <c r="O2029" s="26" t="s">
        <v>8620</v>
      </c>
      <c r="P2029" s="26" t="s">
        <v>8621</v>
      </c>
      <c r="Q2029" s="26" t="s">
        <v>454</v>
      </c>
      <c r="R2029" s="26" t="s">
        <v>171</v>
      </c>
      <c r="S2029" s="26" t="s">
        <v>455</v>
      </c>
      <c r="T2029" s="26"/>
      <c r="U2029" s="26" t="n">
        <v>2022</v>
      </c>
      <c r="V2029" s="26"/>
    </row>
    <row r="2030" customFormat="false" ht="15" hidden="false" customHeight="true" outlineLevel="0" collapsed="false">
      <c r="A2030" s="29" t="s">
        <v>8622</v>
      </c>
      <c r="B2030" s="29" t="n">
        <v>2026</v>
      </c>
      <c r="C2030" s="29" t="s">
        <v>915</v>
      </c>
      <c r="D2030" s="29" t="s">
        <v>933</v>
      </c>
      <c r="E2030" s="29" t="s">
        <v>245</v>
      </c>
      <c r="F2030" s="29" t="s">
        <v>916</v>
      </c>
      <c r="G2030" s="30" t="n">
        <v>45722</v>
      </c>
      <c r="H2030" s="29" t="s">
        <v>177</v>
      </c>
      <c r="I2030" s="29" t="s">
        <v>5642</v>
      </c>
      <c r="J2030" s="29" t="s">
        <v>229</v>
      </c>
      <c r="K2030" s="31" t="n">
        <v>25.8</v>
      </c>
      <c r="L2030" s="31" t="n">
        <v>7.6</v>
      </c>
      <c r="M2030" s="29" t="s">
        <v>209</v>
      </c>
      <c r="N2030" s="29" t="n">
        <v>24</v>
      </c>
      <c r="O2030" s="29" t="s">
        <v>8623</v>
      </c>
      <c r="P2030" s="29" t="s">
        <v>8624</v>
      </c>
      <c r="Q2030" s="29" t="s">
        <v>338</v>
      </c>
      <c r="R2030" s="29" t="s">
        <v>171</v>
      </c>
      <c r="S2030" s="29" t="s">
        <v>339</v>
      </c>
      <c r="T2030" s="30" t="n">
        <v>46015</v>
      </c>
      <c r="U2030" s="29" t="n">
        <v>2026</v>
      </c>
      <c r="V2030" s="29"/>
    </row>
    <row r="2031" customFormat="false" ht="15" hidden="false" customHeight="true" outlineLevel="0" collapsed="false">
      <c r="A2031" s="26" t="s">
        <v>8625</v>
      </c>
      <c r="B2031" s="26" t="n">
        <v>2027</v>
      </c>
      <c r="C2031" s="26" t="s">
        <v>1005</v>
      </c>
      <c r="D2031" s="26" t="s">
        <v>7821</v>
      </c>
      <c r="E2031" s="26" t="s">
        <v>267</v>
      </c>
      <c r="F2031" s="26" t="s">
        <v>1049</v>
      </c>
      <c r="G2031" s="27" t="n">
        <v>45722</v>
      </c>
      <c r="H2031" s="26" t="s">
        <v>164</v>
      </c>
      <c r="I2031" s="26" t="s">
        <v>3929</v>
      </c>
      <c r="J2031" s="26" t="s">
        <v>383</v>
      </c>
      <c r="K2031" s="28" t="n">
        <v>39.4</v>
      </c>
      <c r="L2031" s="28" t="n">
        <v>13.1</v>
      </c>
      <c r="M2031" s="26" t="s">
        <v>179</v>
      </c>
      <c r="N2031" s="26" t="n">
        <v>28</v>
      </c>
      <c r="O2031" s="26" t="s">
        <v>8626</v>
      </c>
      <c r="P2031" s="26" t="s">
        <v>8627</v>
      </c>
      <c r="Q2031" s="26" t="s">
        <v>240</v>
      </c>
      <c r="R2031" s="26" t="s">
        <v>171</v>
      </c>
      <c r="S2031" s="26" t="s">
        <v>241</v>
      </c>
      <c r="T2031" s="26"/>
      <c r="U2031" s="26" t="n">
        <v>2023</v>
      </c>
      <c r="V2031" s="26"/>
    </row>
    <row r="2032" customFormat="false" ht="15" hidden="false" customHeight="true" outlineLevel="0" collapsed="false">
      <c r="A2032" s="29" t="s">
        <v>8628</v>
      </c>
      <c r="B2032" s="29" t="n">
        <v>2028</v>
      </c>
      <c r="C2032" s="29" t="s">
        <v>2351</v>
      </c>
      <c r="D2032" s="29" t="s">
        <v>8629</v>
      </c>
      <c r="E2032" s="29" t="s">
        <v>206</v>
      </c>
      <c r="F2032" s="29"/>
      <c r="G2032" s="30" t="n">
        <v>45723</v>
      </c>
      <c r="H2032" s="29" t="s">
        <v>177</v>
      </c>
      <c r="I2032" s="29" t="s">
        <v>644</v>
      </c>
      <c r="J2032" s="29" t="s">
        <v>208</v>
      </c>
      <c r="K2032" s="31" t="n">
        <v>51.7</v>
      </c>
      <c r="L2032" s="31" t="n">
        <v>17</v>
      </c>
      <c r="M2032" s="29" t="s">
        <v>209</v>
      </c>
      <c r="N2032" s="29" t="n">
        <v>45</v>
      </c>
      <c r="O2032" s="29" t="s">
        <v>8630</v>
      </c>
      <c r="P2032" s="29" t="s">
        <v>8631</v>
      </c>
      <c r="Q2032" s="29" t="s">
        <v>240</v>
      </c>
      <c r="R2032" s="29" t="s">
        <v>171</v>
      </c>
      <c r="S2032" s="29" t="s">
        <v>241</v>
      </c>
      <c r="T2032" s="30" t="n">
        <v>46006</v>
      </c>
      <c r="U2032" s="29" t="n">
        <v>2026</v>
      </c>
      <c r="V2032" s="29"/>
    </row>
    <row r="2033" customFormat="false" ht="15" hidden="false" customHeight="true" outlineLevel="0" collapsed="false">
      <c r="A2033" s="26" t="s">
        <v>8632</v>
      </c>
      <c r="B2033" s="26" t="n">
        <v>2029</v>
      </c>
      <c r="C2033" s="26" t="s">
        <v>6781</v>
      </c>
      <c r="D2033" s="26" t="s">
        <v>742</v>
      </c>
      <c r="E2033" s="26" t="s">
        <v>188</v>
      </c>
      <c r="F2033" s="26"/>
      <c r="G2033" s="27" t="n">
        <v>45723</v>
      </c>
      <c r="H2033" s="26" t="s">
        <v>295</v>
      </c>
      <c r="I2033" s="26" t="s">
        <v>258</v>
      </c>
      <c r="J2033" s="26" t="s">
        <v>248</v>
      </c>
      <c r="K2033" s="28" t="n">
        <v>51.3</v>
      </c>
      <c r="L2033" s="28" t="n">
        <v>18.3</v>
      </c>
      <c r="M2033" s="26" t="s">
        <v>179</v>
      </c>
      <c r="N2033" s="26" t="n">
        <v>28</v>
      </c>
      <c r="O2033" s="26" t="s">
        <v>8633</v>
      </c>
      <c r="P2033" s="26" t="s">
        <v>8634</v>
      </c>
      <c r="Q2033" s="26" t="s">
        <v>338</v>
      </c>
      <c r="R2033" s="26" t="s">
        <v>171</v>
      </c>
      <c r="S2033" s="26" t="s">
        <v>339</v>
      </c>
      <c r="T2033" s="27" t="n">
        <v>46001</v>
      </c>
      <c r="U2033" s="26" t="n">
        <v>2026</v>
      </c>
      <c r="V2033" s="26"/>
    </row>
    <row r="2034" customFormat="false" ht="15" hidden="false" customHeight="true" outlineLevel="0" collapsed="false">
      <c r="A2034" s="29" t="s">
        <v>8635</v>
      </c>
      <c r="B2034" s="29" t="n">
        <v>2030</v>
      </c>
      <c r="C2034" s="29" t="s">
        <v>174</v>
      </c>
      <c r="D2034" s="29" t="s">
        <v>412</v>
      </c>
      <c r="E2034" s="29" t="s">
        <v>188</v>
      </c>
      <c r="F2034" s="29"/>
      <c r="G2034" s="30" t="n">
        <v>45724</v>
      </c>
      <c r="H2034" s="29" t="s">
        <v>295</v>
      </c>
      <c r="I2034" s="29" t="s">
        <v>3148</v>
      </c>
      <c r="J2034" s="29" t="s">
        <v>259</v>
      </c>
      <c r="K2034" s="31" t="n">
        <v>44</v>
      </c>
      <c r="L2034" s="31" t="n">
        <v>15.6</v>
      </c>
      <c r="M2034" s="29" t="s">
        <v>276</v>
      </c>
      <c r="N2034" s="29" t="n">
        <v>40</v>
      </c>
      <c r="O2034" s="29" t="s">
        <v>8636</v>
      </c>
      <c r="P2034" s="29" t="s">
        <v>8637</v>
      </c>
      <c r="Q2034" s="29" t="s">
        <v>221</v>
      </c>
      <c r="R2034" s="29" t="s">
        <v>183</v>
      </c>
      <c r="S2034" s="29" t="s">
        <v>222</v>
      </c>
      <c r="T2034" s="30" t="n">
        <v>45993</v>
      </c>
      <c r="U2034" s="29" t="n">
        <v>2026</v>
      </c>
      <c r="V2034" s="29"/>
    </row>
    <row r="2035" customFormat="false" ht="15" hidden="false" customHeight="true" outlineLevel="0" collapsed="false">
      <c r="A2035" s="26" t="s">
        <v>8638</v>
      </c>
      <c r="B2035" s="26" t="n">
        <v>2031</v>
      </c>
      <c r="C2035" s="26" t="s">
        <v>7001</v>
      </c>
      <c r="D2035" s="26" t="s">
        <v>922</v>
      </c>
      <c r="E2035" s="26" t="s">
        <v>195</v>
      </c>
      <c r="F2035" s="26" t="s">
        <v>8639</v>
      </c>
      <c r="G2035" s="27" t="n">
        <v>45725</v>
      </c>
      <c r="H2035" s="26" t="s">
        <v>177</v>
      </c>
      <c r="I2035" s="26" t="s">
        <v>407</v>
      </c>
      <c r="J2035" s="26" t="s">
        <v>259</v>
      </c>
      <c r="K2035" s="28" t="n">
        <v>28.3</v>
      </c>
      <c r="L2035" s="28" t="n">
        <v>8.8</v>
      </c>
      <c r="M2035" s="26" t="s">
        <v>179</v>
      </c>
      <c r="N2035" s="26" t="n">
        <v>36</v>
      </c>
      <c r="O2035" s="26" t="s">
        <v>8640</v>
      </c>
      <c r="P2035" s="26" t="s">
        <v>8641</v>
      </c>
      <c r="Q2035" s="26" t="s">
        <v>232</v>
      </c>
      <c r="R2035" s="26" t="s">
        <v>183</v>
      </c>
      <c r="S2035" s="26" t="s">
        <v>233</v>
      </c>
      <c r="T2035" s="27" t="n">
        <v>46004</v>
      </c>
      <c r="U2035" s="26" t="n">
        <v>2026</v>
      </c>
      <c r="V2035" s="26"/>
    </row>
    <row r="2036" customFormat="false" ht="15" hidden="false" customHeight="true" outlineLevel="0" collapsed="false">
      <c r="A2036" s="29" t="s">
        <v>8642</v>
      </c>
      <c r="B2036" s="29" t="n">
        <v>2032</v>
      </c>
      <c r="C2036" s="29" t="s">
        <v>8204</v>
      </c>
      <c r="D2036" s="29" t="s">
        <v>1797</v>
      </c>
      <c r="E2036" s="29" t="s">
        <v>206</v>
      </c>
      <c r="F2036" s="29"/>
      <c r="G2036" s="30" t="n">
        <v>45725</v>
      </c>
      <c r="H2036" s="29" t="s">
        <v>177</v>
      </c>
      <c r="I2036" s="29" t="s">
        <v>3307</v>
      </c>
      <c r="J2036" s="29" t="s">
        <v>259</v>
      </c>
      <c r="K2036" s="31" t="n">
        <v>19</v>
      </c>
      <c r="L2036" s="31" t="n">
        <v>6.8</v>
      </c>
      <c r="M2036" s="29" t="s">
        <v>179</v>
      </c>
      <c r="N2036" s="29" t="n">
        <v>50</v>
      </c>
      <c r="O2036" s="29" t="s">
        <v>8643</v>
      </c>
      <c r="P2036" s="29" t="s">
        <v>8644</v>
      </c>
      <c r="Q2036" s="29" t="s">
        <v>262</v>
      </c>
      <c r="R2036" s="29" t="s">
        <v>171</v>
      </c>
      <c r="S2036" s="29" t="s">
        <v>263</v>
      </c>
      <c r="T2036" s="30" t="n">
        <v>45995</v>
      </c>
      <c r="U2036" s="29" t="n">
        <v>2026</v>
      </c>
      <c r="V2036" s="29"/>
    </row>
    <row r="2037" customFormat="false" ht="15" hidden="false" customHeight="true" outlineLevel="0" collapsed="false">
      <c r="A2037" s="26" t="s">
        <v>8645</v>
      </c>
      <c r="B2037" s="26" t="n">
        <v>2033</v>
      </c>
      <c r="C2037" s="26" t="s">
        <v>8646</v>
      </c>
      <c r="D2037" s="26" t="s">
        <v>281</v>
      </c>
      <c r="E2037" s="26" t="s">
        <v>188</v>
      </c>
      <c r="F2037" s="26"/>
      <c r="G2037" s="27" t="n">
        <v>45725</v>
      </c>
      <c r="H2037" s="26" t="s">
        <v>177</v>
      </c>
      <c r="I2037" s="26" t="s">
        <v>1684</v>
      </c>
      <c r="J2037" s="26" t="s">
        <v>229</v>
      </c>
      <c r="K2037" s="28" t="n">
        <v>26.6</v>
      </c>
      <c r="L2037" s="28" t="n">
        <v>9</v>
      </c>
      <c r="M2037" s="26" t="s">
        <v>199</v>
      </c>
      <c r="N2037" s="26" t="n">
        <v>50</v>
      </c>
      <c r="O2037" s="26" t="s">
        <v>8647</v>
      </c>
      <c r="P2037" s="26" t="s">
        <v>8648</v>
      </c>
      <c r="Q2037" s="26" t="s">
        <v>461</v>
      </c>
      <c r="R2037" s="26" t="s">
        <v>183</v>
      </c>
      <c r="S2037" s="26" t="s">
        <v>462</v>
      </c>
      <c r="T2037" s="27" t="n">
        <v>46004</v>
      </c>
      <c r="U2037" s="26" t="n">
        <v>2026</v>
      </c>
      <c r="V2037" s="26"/>
    </row>
    <row r="2038" customFormat="false" ht="15" hidden="false" customHeight="true" outlineLevel="0" collapsed="false">
      <c r="A2038" s="29" t="s">
        <v>8649</v>
      </c>
      <c r="B2038" s="29" t="n">
        <v>2034</v>
      </c>
      <c r="C2038" s="29" t="s">
        <v>543</v>
      </c>
      <c r="D2038" s="29" t="s">
        <v>2401</v>
      </c>
      <c r="E2038" s="29" t="s">
        <v>188</v>
      </c>
      <c r="F2038" s="29"/>
      <c r="G2038" s="30" t="n">
        <v>45726</v>
      </c>
      <c r="H2038" s="29" t="s">
        <v>177</v>
      </c>
      <c r="I2038" s="29" t="s">
        <v>1649</v>
      </c>
      <c r="J2038" s="29" t="s">
        <v>218</v>
      </c>
      <c r="K2038" s="31" t="n">
        <v>50.6</v>
      </c>
      <c r="L2038" s="31" t="n">
        <v>17.3</v>
      </c>
      <c r="M2038" s="29" t="s">
        <v>179</v>
      </c>
      <c r="N2038" s="29" t="n">
        <v>45</v>
      </c>
      <c r="O2038" s="29" t="s">
        <v>8650</v>
      </c>
      <c r="P2038" s="29" t="s">
        <v>8651</v>
      </c>
      <c r="Q2038" s="29" t="s">
        <v>461</v>
      </c>
      <c r="R2038" s="29" t="s">
        <v>183</v>
      </c>
      <c r="S2038" s="29" t="s">
        <v>462</v>
      </c>
      <c r="T2038" s="30" t="n">
        <v>46002</v>
      </c>
      <c r="U2038" s="29" t="n">
        <v>2026</v>
      </c>
      <c r="V2038" s="29"/>
    </row>
    <row r="2039" customFormat="false" ht="15" hidden="false" customHeight="true" outlineLevel="0" collapsed="false">
      <c r="A2039" s="26" t="s">
        <v>8652</v>
      </c>
      <c r="B2039" s="26" t="n">
        <v>2035</v>
      </c>
      <c r="C2039" s="26" t="s">
        <v>8653</v>
      </c>
      <c r="D2039" s="26" t="s">
        <v>1481</v>
      </c>
      <c r="E2039" s="26" t="s">
        <v>188</v>
      </c>
      <c r="F2039" s="26"/>
      <c r="G2039" s="27" t="n">
        <v>45727</v>
      </c>
      <c r="H2039" s="26" t="s">
        <v>177</v>
      </c>
      <c r="I2039" s="26" t="s">
        <v>5569</v>
      </c>
      <c r="J2039" s="26" t="s">
        <v>198</v>
      </c>
      <c r="K2039" s="28" t="n">
        <v>41.7</v>
      </c>
      <c r="L2039" s="28" t="n">
        <v>14.6</v>
      </c>
      <c r="M2039" s="26" t="s">
        <v>199</v>
      </c>
      <c r="N2039" s="26" t="n">
        <v>45</v>
      </c>
      <c r="O2039" s="26" t="s">
        <v>8654</v>
      </c>
      <c r="P2039" s="26" t="s">
        <v>8655</v>
      </c>
      <c r="Q2039" s="26" t="s">
        <v>299</v>
      </c>
      <c r="R2039" s="26" t="s">
        <v>171</v>
      </c>
      <c r="S2039" s="26" t="s">
        <v>300</v>
      </c>
      <c r="T2039" s="27" t="n">
        <v>46012</v>
      </c>
      <c r="U2039" s="26" t="n">
        <v>2026</v>
      </c>
      <c r="V2039" s="26"/>
    </row>
    <row r="2040" customFormat="false" ht="15" hidden="false" customHeight="true" outlineLevel="0" collapsed="false">
      <c r="A2040" s="29" t="s">
        <v>8656</v>
      </c>
      <c r="B2040" s="29" t="n">
        <v>2036</v>
      </c>
      <c r="C2040" s="29" t="s">
        <v>1494</v>
      </c>
      <c r="D2040" s="29" t="s">
        <v>1955</v>
      </c>
      <c r="E2040" s="29" t="s">
        <v>162</v>
      </c>
      <c r="F2040" s="29" t="s">
        <v>8657</v>
      </c>
      <c r="G2040" s="30" t="n">
        <v>45728</v>
      </c>
      <c r="H2040" s="29" t="s">
        <v>177</v>
      </c>
      <c r="I2040" s="29" t="s">
        <v>4481</v>
      </c>
      <c r="J2040" s="29" t="s">
        <v>229</v>
      </c>
      <c r="K2040" s="31" t="n">
        <v>48.8</v>
      </c>
      <c r="L2040" s="31" t="n">
        <v>16.9</v>
      </c>
      <c r="M2040" s="29" t="s">
        <v>209</v>
      </c>
      <c r="N2040" s="29" t="n">
        <v>32</v>
      </c>
      <c r="O2040" s="29" t="s">
        <v>8658</v>
      </c>
      <c r="P2040" s="29" t="s">
        <v>8659</v>
      </c>
      <c r="Q2040" s="29" t="s">
        <v>170</v>
      </c>
      <c r="R2040" s="29" t="s">
        <v>171</v>
      </c>
      <c r="S2040" s="29" t="s">
        <v>172</v>
      </c>
      <c r="T2040" s="30" t="n">
        <v>46008</v>
      </c>
      <c r="U2040" s="29" t="n">
        <v>2026</v>
      </c>
      <c r="V2040" s="29"/>
    </row>
    <row r="2041" customFormat="false" ht="15" hidden="false" customHeight="true" outlineLevel="0" collapsed="false">
      <c r="A2041" s="26" t="s">
        <v>8660</v>
      </c>
      <c r="B2041" s="26" t="n">
        <v>2037</v>
      </c>
      <c r="C2041" s="26" t="s">
        <v>1872</v>
      </c>
      <c r="D2041" s="26" t="s">
        <v>611</v>
      </c>
      <c r="E2041" s="26" t="s">
        <v>188</v>
      </c>
      <c r="F2041" s="26"/>
      <c r="G2041" s="27" t="n">
        <v>45728</v>
      </c>
      <c r="H2041" s="26" t="s">
        <v>177</v>
      </c>
      <c r="I2041" s="26" t="s">
        <v>3401</v>
      </c>
      <c r="J2041" s="26" t="s">
        <v>198</v>
      </c>
      <c r="K2041" s="28" t="n">
        <v>26.1</v>
      </c>
      <c r="L2041" s="28" t="n">
        <v>7.8</v>
      </c>
      <c r="M2041" s="26" t="s">
        <v>179</v>
      </c>
      <c r="N2041" s="26" t="n">
        <v>32</v>
      </c>
      <c r="O2041" s="26" t="s">
        <v>8661</v>
      </c>
      <c r="P2041" s="26" t="s">
        <v>8662</v>
      </c>
      <c r="Q2041" s="26" t="s">
        <v>202</v>
      </c>
      <c r="R2041" s="26" t="s">
        <v>171</v>
      </c>
      <c r="S2041" s="26" t="s">
        <v>203</v>
      </c>
      <c r="T2041" s="27" t="n">
        <v>46014</v>
      </c>
      <c r="U2041" s="26" t="n">
        <v>2026</v>
      </c>
      <c r="V2041" s="26"/>
    </row>
    <row r="2042" customFormat="false" ht="15" hidden="false" customHeight="true" outlineLevel="0" collapsed="false">
      <c r="A2042" s="29" t="s">
        <v>8663</v>
      </c>
      <c r="B2042" s="29" t="n">
        <v>2038</v>
      </c>
      <c r="C2042" s="29" t="s">
        <v>255</v>
      </c>
      <c r="D2042" s="29" t="s">
        <v>8664</v>
      </c>
      <c r="E2042" s="29" t="s">
        <v>188</v>
      </c>
      <c r="F2042" s="29"/>
      <c r="G2042" s="30" t="n">
        <v>45728</v>
      </c>
      <c r="H2042" s="29" t="s">
        <v>177</v>
      </c>
      <c r="I2042" s="29" t="s">
        <v>4888</v>
      </c>
      <c r="J2042" s="29" t="s">
        <v>198</v>
      </c>
      <c r="K2042" s="31" t="n">
        <v>48.2</v>
      </c>
      <c r="L2042" s="31" t="n">
        <v>16.2</v>
      </c>
      <c r="M2042" s="29" t="s">
        <v>179</v>
      </c>
      <c r="N2042" s="29" t="n">
        <v>50</v>
      </c>
      <c r="O2042" s="29" t="s">
        <v>8665</v>
      </c>
      <c r="P2042" s="29" t="s">
        <v>8666</v>
      </c>
      <c r="Q2042" s="29" t="s">
        <v>232</v>
      </c>
      <c r="R2042" s="29" t="s">
        <v>183</v>
      </c>
      <c r="S2042" s="29" t="s">
        <v>233</v>
      </c>
      <c r="T2042" s="30" t="n">
        <v>46016</v>
      </c>
      <c r="U2042" s="29" t="n">
        <v>2026</v>
      </c>
      <c r="V2042" s="29"/>
    </row>
    <row r="2043" customFormat="false" ht="15" hidden="false" customHeight="true" outlineLevel="0" collapsed="false">
      <c r="A2043" s="26" t="s">
        <v>8667</v>
      </c>
      <c r="B2043" s="26" t="n">
        <v>2039</v>
      </c>
      <c r="C2043" s="26" t="s">
        <v>193</v>
      </c>
      <c r="D2043" s="26" t="s">
        <v>983</v>
      </c>
      <c r="E2043" s="26" t="s">
        <v>162</v>
      </c>
      <c r="F2043" s="26" t="s">
        <v>196</v>
      </c>
      <c r="G2043" s="27" t="n">
        <v>45729</v>
      </c>
      <c r="H2043" s="26" t="s">
        <v>1033</v>
      </c>
      <c r="I2043" s="26" t="s">
        <v>837</v>
      </c>
      <c r="J2043" s="26" t="s">
        <v>198</v>
      </c>
      <c r="K2043" s="28" t="n">
        <v>19.9</v>
      </c>
      <c r="L2043" s="28" t="n">
        <v>5.7</v>
      </c>
      <c r="M2043" s="26" t="s">
        <v>179</v>
      </c>
      <c r="N2043" s="26" t="n">
        <v>40</v>
      </c>
      <c r="O2043" s="26" t="s">
        <v>8668</v>
      </c>
      <c r="P2043" s="26" t="s">
        <v>8669</v>
      </c>
      <c r="Q2043" s="26" t="s">
        <v>240</v>
      </c>
      <c r="R2043" s="26" t="s">
        <v>171</v>
      </c>
      <c r="S2043" s="26" t="s">
        <v>241</v>
      </c>
      <c r="T2043" s="27" t="n">
        <v>46011</v>
      </c>
      <c r="U2043" s="26" t="n">
        <v>2026</v>
      </c>
      <c r="V2043" s="26"/>
    </row>
    <row r="2044" customFormat="false" ht="15" hidden="false" customHeight="true" outlineLevel="0" collapsed="false">
      <c r="A2044" s="29" t="s">
        <v>8670</v>
      </c>
      <c r="B2044" s="29" t="n">
        <v>2040</v>
      </c>
      <c r="C2044" s="29" t="s">
        <v>1110</v>
      </c>
      <c r="D2044" s="29" t="s">
        <v>1559</v>
      </c>
      <c r="E2044" s="29" t="s">
        <v>245</v>
      </c>
      <c r="F2044" s="29" t="s">
        <v>1111</v>
      </c>
      <c r="G2044" s="30" t="n">
        <v>45729</v>
      </c>
      <c r="H2044" s="29" t="s">
        <v>177</v>
      </c>
      <c r="I2044" s="29" t="s">
        <v>1129</v>
      </c>
      <c r="J2044" s="29" t="s">
        <v>208</v>
      </c>
      <c r="K2044" s="31" t="n">
        <v>19.5</v>
      </c>
      <c r="L2044" s="31" t="n">
        <v>5.7</v>
      </c>
      <c r="M2044" s="29" t="s">
        <v>209</v>
      </c>
      <c r="N2044" s="29" t="n">
        <v>32</v>
      </c>
      <c r="O2044" s="29" t="s">
        <v>8671</v>
      </c>
      <c r="P2044" s="29" t="s">
        <v>8672</v>
      </c>
      <c r="Q2044" s="29" t="s">
        <v>252</v>
      </c>
      <c r="R2044" s="29" t="s">
        <v>171</v>
      </c>
      <c r="S2044" s="29" t="s">
        <v>253</v>
      </c>
      <c r="T2044" s="30" t="n">
        <v>46001</v>
      </c>
      <c r="U2044" s="29" t="n">
        <v>2026</v>
      </c>
      <c r="V2044" s="29"/>
    </row>
    <row r="2045" customFormat="false" ht="15" hidden="false" customHeight="true" outlineLevel="0" collapsed="false">
      <c r="A2045" s="26" t="s">
        <v>8673</v>
      </c>
      <c r="B2045" s="26" t="n">
        <v>2041</v>
      </c>
      <c r="C2045" s="26" t="s">
        <v>1439</v>
      </c>
      <c r="D2045" s="26" t="s">
        <v>1721</v>
      </c>
      <c r="E2045" s="26" t="s">
        <v>267</v>
      </c>
      <c r="F2045" s="26" t="s">
        <v>1862</v>
      </c>
      <c r="G2045" s="27" t="n">
        <v>45729</v>
      </c>
      <c r="H2045" s="26" t="s">
        <v>177</v>
      </c>
      <c r="I2045" s="26" t="s">
        <v>3040</v>
      </c>
      <c r="J2045" s="26" t="s">
        <v>322</v>
      </c>
      <c r="K2045" s="28" t="n">
        <v>19.2</v>
      </c>
      <c r="L2045" s="28" t="n">
        <v>5.9</v>
      </c>
      <c r="M2045" s="26" t="s">
        <v>314</v>
      </c>
      <c r="N2045" s="26" t="n">
        <v>32</v>
      </c>
      <c r="O2045" s="26" t="s">
        <v>4019</v>
      </c>
      <c r="P2045" s="26" t="s">
        <v>8674</v>
      </c>
      <c r="Q2045" s="26" t="s">
        <v>232</v>
      </c>
      <c r="R2045" s="26" t="s">
        <v>183</v>
      </c>
      <c r="S2045" s="26" t="s">
        <v>233</v>
      </c>
      <c r="T2045" s="27" t="n">
        <v>46007</v>
      </c>
      <c r="U2045" s="26" t="n">
        <v>2026</v>
      </c>
      <c r="V2045" s="26"/>
    </row>
    <row r="2046" customFormat="false" ht="15" hidden="false" customHeight="true" outlineLevel="0" collapsed="false">
      <c r="A2046" s="29" t="s">
        <v>8675</v>
      </c>
      <c r="B2046" s="29" t="n">
        <v>2042</v>
      </c>
      <c r="C2046" s="29" t="s">
        <v>355</v>
      </c>
      <c r="D2046" s="29" t="s">
        <v>742</v>
      </c>
      <c r="E2046" s="29" t="s">
        <v>188</v>
      </c>
      <c r="F2046" s="29"/>
      <c r="G2046" s="30" t="n">
        <v>45729</v>
      </c>
      <c r="H2046" s="29" t="s">
        <v>177</v>
      </c>
      <c r="I2046" s="29" t="s">
        <v>335</v>
      </c>
      <c r="J2046" s="29" t="s">
        <v>229</v>
      </c>
      <c r="K2046" s="31" t="n">
        <v>46.9</v>
      </c>
      <c r="L2046" s="31" t="n">
        <v>15</v>
      </c>
      <c r="M2046" s="29" t="s">
        <v>209</v>
      </c>
      <c r="N2046" s="29" t="n">
        <v>45</v>
      </c>
      <c r="O2046" s="29" t="s">
        <v>8676</v>
      </c>
      <c r="P2046" s="29" t="s">
        <v>8677</v>
      </c>
      <c r="Q2046" s="29" t="s">
        <v>182</v>
      </c>
      <c r="R2046" s="29" t="s">
        <v>183</v>
      </c>
      <c r="S2046" s="29" t="s">
        <v>184</v>
      </c>
      <c r="T2046" s="30" t="n">
        <v>45993</v>
      </c>
      <c r="U2046" s="29" t="n">
        <v>2026</v>
      </c>
      <c r="V2046" s="29"/>
    </row>
    <row r="2047" customFormat="false" ht="15" hidden="false" customHeight="true" outlineLevel="0" collapsed="false">
      <c r="A2047" s="26" t="s">
        <v>8678</v>
      </c>
      <c r="B2047" s="26" t="n">
        <v>2043</v>
      </c>
      <c r="C2047" s="26" t="s">
        <v>160</v>
      </c>
      <c r="D2047" s="26" t="s">
        <v>2124</v>
      </c>
      <c r="E2047" s="26" t="s">
        <v>188</v>
      </c>
      <c r="F2047" s="26"/>
      <c r="G2047" s="27" t="n">
        <v>45729</v>
      </c>
      <c r="H2047" s="26" t="s">
        <v>177</v>
      </c>
      <c r="I2047" s="26" t="s">
        <v>3106</v>
      </c>
      <c r="J2047" s="26" t="s">
        <v>218</v>
      </c>
      <c r="K2047" s="28" t="n">
        <v>49.9</v>
      </c>
      <c r="L2047" s="28" t="n">
        <v>14.1</v>
      </c>
      <c r="M2047" s="26" t="s">
        <v>199</v>
      </c>
      <c r="N2047" s="26" t="n">
        <v>24</v>
      </c>
      <c r="O2047" s="26" t="s">
        <v>8679</v>
      </c>
      <c r="P2047" s="26" t="s">
        <v>8680</v>
      </c>
      <c r="Q2047" s="26" t="s">
        <v>252</v>
      </c>
      <c r="R2047" s="26" t="s">
        <v>171</v>
      </c>
      <c r="S2047" s="26" t="s">
        <v>253</v>
      </c>
      <c r="T2047" s="27" t="n">
        <v>45996</v>
      </c>
      <c r="U2047" s="26" t="n">
        <v>2026</v>
      </c>
      <c r="V2047" s="26"/>
    </row>
    <row r="2048" customFormat="false" ht="15" hidden="false" customHeight="true" outlineLevel="0" collapsed="false">
      <c r="A2048" s="29" t="s">
        <v>8681</v>
      </c>
      <c r="B2048" s="29" t="n">
        <v>2044</v>
      </c>
      <c r="C2048" s="29" t="s">
        <v>8682</v>
      </c>
      <c r="D2048" s="29" t="s">
        <v>8683</v>
      </c>
      <c r="E2048" s="29" t="s">
        <v>188</v>
      </c>
      <c r="F2048" s="29"/>
      <c r="G2048" s="30" t="n">
        <v>45730</v>
      </c>
      <c r="H2048" s="29" t="s">
        <v>177</v>
      </c>
      <c r="I2048" s="29" t="s">
        <v>8684</v>
      </c>
      <c r="J2048" s="29" t="s">
        <v>259</v>
      </c>
      <c r="K2048" s="31" t="n">
        <v>23.6</v>
      </c>
      <c r="L2048" s="31" t="n">
        <v>6.8</v>
      </c>
      <c r="M2048" s="29" t="s">
        <v>314</v>
      </c>
      <c r="N2048" s="29" t="n">
        <v>24</v>
      </c>
      <c r="O2048" s="29" t="s">
        <v>8685</v>
      </c>
      <c r="P2048" s="29" t="s">
        <v>8686</v>
      </c>
      <c r="Q2048" s="29" t="s">
        <v>454</v>
      </c>
      <c r="R2048" s="29" t="s">
        <v>171</v>
      </c>
      <c r="S2048" s="29" t="s">
        <v>455</v>
      </c>
      <c r="T2048" s="30" t="n">
        <v>46006</v>
      </c>
      <c r="U2048" s="29" t="n">
        <v>2026</v>
      </c>
      <c r="V2048" s="29"/>
    </row>
    <row r="2049" customFormat="false" ht="15" hidden="false" customHeight="true" outlineLevel="0" collapsed="false">
      <c r="A2049" s="26" t="s">
        <v>8687</v>
      </c>
      <c r="B2049" s="26" t="n">
        <v>2045</v>
      </c>
      <c r="C2049" s="26" t="s">
        <v>988</v>
      </c>
      <c r="D2049" s="26" t="s">
        <v>443</v>
      </c>
      <c r="E2049" s="26" t="s">
        <v>206</v>
      </c>
      <c r="F2049" s="26"/>
      <c r="G2049" s="27" t="n">
        <v>45731</v>
      </c>
      <c r="H2049" s="26" t="s">
        <v>177</v>
      </c>
      <c r="I2049" s="26" t="s">
        <v>2596</v>
      </c>
      <c r="J2049" s="26" t="s">
        <v>218</v>
      </c>
      <c r="K2049" s="28" t="n">
        <v>51.6</v>
      </c>
      <c r="L2049" s="28" t="n">
        <v>15.8</v>
      </c>
      <c r="M2049" s="26" t="s">
        <v>179</v>
      </c>
      <c r="N2049" s="26" t="n">
        <v>32</v>
      </c>
      <c r="O2049" s="26" t="s">
        <v>8688</v>
      </c>
      <c r="P2049" s="26" t="s">
        <v>8689</v>
      </c>
      <c r="Q2049" s="26" t="s">
        <v>252</v>
      </c>
      <c r="R2049" s="26" t="s">
        <v>171</v>
      </c>
      <c r="S2049" s="26" t="s">
        <v>253</v>
      </c>
      <c r="T2049" s="27" t="n">
        <v>46010</v>
      </c>
      <c r="U2049" s="26" t="n">
        <v>2026</v>
      </c>
      <c r="V2049" s="26"/>
    </row>
    <row r="2050" customFormat="false" ht="15" hidden="false" customHeight="true" outlineLevel="0" collapsed="false">
      <c r="A2050" s="29" t="s">
        <v>8690</v>
      </c>
      <c r="B2050" s="29" t="n">
        <v>2046</v>
      </c>
      <c r="C2050" s="29" t="s">
        <v>160</v>
      </c>
      <c r="D2050" s="29" t="s">
        <v>1851</v>
      </c>
      <c r="E2050" s="29" t="s">
        <v>188</v>
      </c>
      <c r="F2050" s="29"/>
      <c r="G2050" s="30" t="n">
        <v>45731</v>
      </c>
      <c r="H2050" s="29" t="s">
        <v>295</v>
      </c>
      <c r="I2050" s="29" t="s">
        <v>831</v>
      </c>
      <c r="J2050" s="29" t="s">
        <v>259</v>
      </c>
      <c r="K2050" s="31" t="n">
        <v>43.5</v>
      </c>
      <c r="L2050" s="31" t="n">
        <v>14.1</v>
      </c>
      <c r="M2050" s="29" t="s">
        <v>276</v>
      </c>
      <c r="N2050" s="29" t="n">
        <v>36</v>
      </c>
      <c r="O2050" s="29" t="s">
        <v>8691</v>
      </c>
      <c r="P2050" s="29" t="s">
        <v>8692</v>
      </c>
      <c r="Q2050" s="29" t="s">
        <v>299</v>
      </c>
      <c r="R2050" s="29" t="s">
        <v>171</v>
      </c>
      <c r="S2050" s="29" t="s">
        <v>300</v>
      </c>
      <c r="T2050" s="30" t="n">
        <v>46008</v>
      </c>
      <c r="U2050" s="29" t="n">
        <v>2026</v>
      </c>
      <c r="V2050" s="29"/>
    </row>
    <row r="2051" customFormat="false" ht="15" hidden="false" customHeight="true" outlineLevel="0" collapsed="false">
      <c r="A2051" s="26" t="s">
        <v>8693</v>
      </c>
      <c r="B2051" s="26" t="n">
        <v>2047</v>
      </c>
      <c r="C2051" s="26" t="s">
        <v>448</v>
      </c>
      <c r="D2051" s="26" t="s">
        <v>2319</v>
      </c>
      <c r="E2051" s="26" t="s">
        <v>188</v>
      </c>
      <c r="F2051" s="26"/>
      <c r="G2051" s="27" t="n">
        <v>45732</v>
      </c>
      <c r="H2051" s="26" t="s">
        <v>177</v>
      </c>
      <c r="I2051" s="26" t="s">
        <v>4800</v>
      </c>
      <c r="J2051" s="26" t="s">
        <v>166</v>
      </c>
      <c r="K2051" s="28" t="n">
        <v>30.5</v>
      </c>
      <c r="L2051" s="28" t="n">
        <v>9.4</v>
      </c>
      <c r="M2051" s="26" t="s">
        <v>209</v>
      </c>
      <c r="N2051" s="26" t="n">
        <v>24</v>
      </c>
      <c r="O2051" s="26" t="s">
        <v>8694</v>
      </c>
      <c r="P2051" s="26" t="s">
        <v>8695</v>
      </c>
      <c r="Q2051" s="26" t="s">
        <v>330</v>
      </c>
      <c r="R2051" s="26" t="s">
        <v>171</v>
      </c>
      <c r="S2051" s="26" t="s">
        <v>331</v>
      </c>
      <c r="T2051" s="27" t="n">
        <v>46012</v>
      </c>
      <c r="U2051" s="26" t="n">
        <v>2026</v>
      </c>
      <c r="V2051" s="26"/>
    </row>
    <row r="2052" customFormat="false" ht="15" hidden="false" customHeight="true" outlineLevel="0" collapsed="false">
      <c r="A2052" s="29" t="s">
        <v>8696</v>
      </c>
      <c r="B2052" s="29" t="n">
        <v>2048</v>
      </c>
      <c r="C2052" s="29" t="s">
        <v>1737</v>
      </c>
      <c r="D2052" s="29" t="s">
        <v>281</v>
      </c>
      <c r="E2052" s="29" t="s">
        <v>162</v>
      </c>
      <c r="F2052" s="29" t="s">
        <v>1738</v>
      </c>
      <c r="G2052" s="30" t="n">
        <v>45732</v>
      </c>
      <c r="H2052" s="29" t="s">
        <v>177</v>
      </c>
      <c r="I2052" s="29" t="s">
        <v>444</v>
      </c>
      <c r="J2052" s="29" t="s">
        <v>383</v>
      </c>
      <c r="K2052" s="31" t="n">
        <v>37.3</v>
      </c>
      <c r="L2052" s="31" t="n">
        <v>11.6</v>
      </c>
      <c r="M2052" s="29" t="s">
        <v>179</v>
      </c>
      <c r="N2052" s="29" t="n">
        <v>24</v>
      </c>
      <c r="O2052" s="29" t="s">
        <v>8697</v>
      </c>
      <c r="P2052" s="29" t="s">
        <v>8698</v>
      </c>
      <c r="Q2052" s="29" t="s">
        <v>170</v>
      </c>
      <c r="R2052" s="29" t="s">
        <v>171</v>
      </c>
      <c r="S2052" s="29" t="s">
        <v>172</v>
      </c>
      <c r="T2052" s="30" t="n">
        <v>45995</v>
      </c>
      <c r="U2052" s="29" t="n">
        <v>2026</v>
      </c>
      <c r="V2052" s="29"/>
    </row>
    <row r="2053" customFormat="false" ht="15" hidden="false" customHeight="true" outlineLevel="0" collapsed="false">
      <c r="A2053" s="26" t="s">
        <v>8699</v>
      </c>
      <c r="B2053" s="26" t="n">
        <v>2049</v>
      </c>
      <c r="C2053" s="26" t="s">
        <v>8700</v>
      </c>
      <c r="D2053" s="26" t="s">
        <v>3979</v>
      </c>
      <c r="E2053" s="26" t="s">
        <v>311</v>
      </c>
      <c r="F2053" s="26" t="s">
        <v>8701</v>
      </c>
      <c r="G2053" s="27" t="n">
        <v>45733</v>
      </c>
      <c r="H2053" s="26" t="s">
        <v>177</v>
      </c>
      <c r="I2053" s="26" t="s">
        <v>3743</v>
      </c>
      <c r="J2053" s="26" t="s">
        <v>322</v>
      </c>
      <c r="K2053" s="28" t="n">
        <v>25.8</v>
      </c>
      <c r="L2053" s="28" t="n">
        <v>8.6</v>
      </c>
      <c r="M2053" s="26" t="s">
        <v>276</v>
      </c>
      <c r="N2053" s="26" t="n">
        <v>28</v>
      </c>
      <c r="O2053" s="26" t="s">
        <v>8702</v>
      </c>
      <c r="P2053" s="26" t="s">
        <v>8703</v>
      </c>
      <c r="Q2053" s="26" t="s">
        <v>202</v>
      </c>
      <c r="R2053" s="26" t="s">
        <v>171</v>
      </c>
      <c r="S2053" s="26" t="s">
        <v>203</v>
      </c>
      <c r="T2053" s="27" t="n">
        <v>46002</v>
      </c>
      <c r="U2053" s="26" t="n">
        <v>2026</v>
      </c>
      <c r="V2053" s="26"/>
    </row>
    <row r="2054" customFormat="false" ht="15" hidden="false" customHeight="true" outlineLevel="0" collapsed="false">
      <c r="A2054" s="29" t="s">
        <v>8704</v>
      </c>
      <c r="B2054" s="29" t="n">
        <v>2050</v>
      </c>
      <c r="C2054" s="29" t="s">
        <v>4261</v>
      </c>
      <c r="D2054" s="29" t="s">
        <v>1955</v>
      </c>
      <c r="E2054" s="29" t="s">
        <v>226</v>
      </c>
      <c r="F2054" s="29" t="s">
        <v>8705</v>
      </c>
      <c r="G2054" s="30" t="n">
        <v>45733</v>
      </c>
      <c r="H2054" s="29" t="s">
        <v>177</v>
      </c>
      <c r="I2054" s="29" t="s">
        <v>1066</v>
      </c>
      <c r="J2054" s="29" t="s">
        <v>270</v>
      </c>
      <c r="K2054" s="31" t="n">
        <v>21.8</v>
      </c>
      <c r="L2054" s="31" t="n">
        <v>6.4</v>
      </c>
      <c r="M2054" s="29" t="s">
        <v>179</v>
      </c>
      <c r="N2054" s="29" t="n">
        <v>45</v>
      </c>
      <c r="O2054" s="29" t="s">
        <v>8706</v>
      </c>
      <c r="P2054" s="29" t="s">
        <v>8707</v>
      </c>
      <c r="Q2054" s="29" t="s">
        <v>454</v>
      </c>
      <c r="R2054" s="29" t="s">
        <v>171</v>
      </c>
      <c r="S2054" s="29" t="s">
        <v>455</v>
      </c>
      <c r="T2054" s="30" t="n">
        <v>46003</v>
      </c>
      <c r="U2054" s="29" t="n">
        <v>2026</v>
      </c>
      <c r="V2054" s="29"/>
    </row>
    <row r="2055" customFormat="false" ht="15" hidden="false" customHeight="true" outlineLevel="0" collapsed="false">
      <c r="A2055" s="26" t="s">
        <v>8708</v>
      </c>
      <c r="B2055" s="26" t="n">
        <v>2051</v>
      </c>
      <c r="C2055" s="26" t="s">
        <v>3573</v>
      </c>
      <c r="D2055" s="26" t="s">
        <v>1565</v>
      </c>
      <c r="E2055" s="26" t="s">
        <v>188</v>
      </c>
      <c r="F2055" s="26"/>
      <c r="G2055" s="27" t="n">
        <v>45734</v>
      </c>
      <c r="H2055" s="26" t="s">
        <v>164</v>
      </c>
      <c r="I2055" s="26" t="s">
        <v>6521</v>
      </c>
      <c r="J2055" s="26" t="s">
        <v>259</v>
      </c>
      <c r="K2055" s="28" t="n">
        <v>43.3</v>
      </c>
      <c r="L2055" s="28" t="n">
        <v>13.3</v>
      </c>
      <c r="M2055" s="26" t="s">
        <v>209</v>
      </c>
      <c r="N2055" s="26" t="n">
        <v>28</v>
      </c>
      <c r="O2055" s="26" t="s">
        <v>8709</v>
      </c>
      <c r="P2055" s="26" t="s">
        <v>8710</v>
      </c>
      <c r="Q2055" s="26" t="s">
        <v>202</v>
      </c>
      <c r="R2055" s="26" t="s">
        <v>171</v>
      </c>
      <c r="S2055" s="26" t="s">
        <v>203</v>
      </c>
      <c r="T2055" s="26"/>
      <c r="U2055" s="26" t="n">
        <v>2024</v>
      </c>
      <c r="V2055" s="26"/>
    </row>
    <row r="2056" customFormat="false" ht="15" hidden="false" customHeight="true" outlineLevel="0" collapsed="false">
      <c r="A2056" s="29" t="s">
        <v>8711</v>
      </c>
      <c r="B2056" s="29" t="n">
        <v>2052</v>
      </c>
      <c r="C2056" s="29" t="s">
        <v>7805</v>
      </c>
      <c r="D2056" s="29" t="s">
        <v>2360</v>
      </c>
      <c r="E2056" s="29" t="s">
        <v>188</v>
      </c>
      <c r="F2056" s="29"/>
      <c r="G2056" s="30" t="n">
        <v>45734</v>
      </c>
      <c r="H2056" s="29" t="s">
        <v>177</v>
      </c>
      <c r="I2056" s="29" t="s">
        <v>479</v>
      </c>
      <c r="J2056" s="29" t="s">
        <v>383</v>
      </c>
      <c r="K2056" s="31" t="n">
        <v>19</v>
      </c>
      <c r="L2056" s="31" t="n">
        <v>6.7</v>
      </c>
      <c r="M2056" s="29" t="s">
        <v>276</v>
      </c>
      <c r="N2056" s="29" t="n">
        <v>32</v>
      </c>
      <c r="O2056" s="29" t="s">
        <v>8712</v>
      </c>
      <c r="P2056" s="29" t="s">
        <v>8713</v>
      </c>
      <c r="Q2056" s="29" t="s">
        <v>262</v>
      </c>
      <c r="R2056" s="29" t="s">
        <v>171</v>
      </c>
      <c r="S2056" s="29" t="s">
        <v>263</v>
      </c>
      <c r="T2056" s="30" t="n">
        <v>46000</v>
      </c>
      <c r="U2056" s="29" t="n">
        <v>2026</v>
      </c>
      <c r="V2056" s="29"/>
    </row>
    <row r="2057" customFormat="false" ht="15" hidden="false" customHeight="true" outlineLevel="0" collapsed="false">
      <c r="A2057" s="26" t="s">
        <v>8714</v>
      </c>
      <c r="B2057" s="26" t="n">
        <v>2053</v>
      </c>
      <c r="C2057" s="26" t="s">
        <v>292</v>
      </c>
      <c r="D2057" s="26" t="s">
        <v>803</v>
      </c>
      <c r="E2057" s="26" t="s">
        <v>267</v>
      </c>
      <c r="F2057" s="26" t="s">
        <v>1780</v>
      </c>
      <c r="G2057" s="27" t="n">
        <v>45734</v>
      </c>
      <c r="H2057" s="26" t="s">
        <v>177</v>
      </c>
      <c r="I2057" s="26" t="s">
        <v>5082</v>
      </c>
      <c r="J2057" s="26" t="s">
        <v>166</v>
      </c>
      <c r="K2057" s="28" t="n">
        <v>33.6</v>
      </c>
      <c r="L2057" s="28" t="n">
        <v>11.8</v>
      </c>
      <c r="M2057" s="26" t="s">
        <v>179</v>
      </c>
      <c r="N2057" s="26" t="n">
        <v>40</v>
      </c>
      <c r="O2057" s="26" t="s">
        <v>8715</v>
      </c>
      <c r="P2057" s="26" t="s">
        <v>8716</v>
      </c>
      <c r="Q2057" s="26" t="s">
        <v>262</v>
      </c>
      <c r="R2057" s="26" t="s">
        <v>171</v>
      </c>
      <c r="S2057" s="26" t="s">
        <v>263</v>
      </c>
      <c r="T2057" s="27" t="n">
        <v>46008</v>
      </c>
      <c r="U2057" s="26" t="n">
        <v>2026</v>
      </c>
      <c r="V2057" s="26"/>
    </row>
    <row r="2058" customFormat="false" ht="15" hidden="false" customHeight="true" outlineLevel="0" collapsed="false">
      <c r="A2058" s="29" t="s">
        <v>8717</v>
      </c>
      <c r="B2058" s="29" t="n">
        <v>2054</v>
      </c>
      <c r="C2058" s="29" t="s">
        <v>718</v>
      </c>
      <c r="D2058" s="29" t="s">
        <v>933</v>
      </c>
      <c r="E2058" s="29" t="s">
        <v>188</v>
      </c>
      <c r="F2058" s="29"/>
      <c r="G2058" s="30" t="n">
        <v>45734</v>
      </c>
      <c r="H2058" s="29" t="s">
        <v>177</v>
      </c>
      <c r="I2058" s="29" t="s">
        <v>4573</v>
      </c>
      <c r="J2058" s="29" t="s">
        <v>248</v>
      </c>
      <c r="K2058" s="31" t="n">
        <v>30.1</v>
      </c>
      <c r="L2058" s="31" t="n">
        <v>8.6</v>
      </c>
      <c r="M2058" s="29" t="s">
        <v>209</v>
      </c>
      <c r="N2058" s="29" t="n">
        <v>40</v>
      </c>
      <c r="O2058" s="29" t="s">
        <v>8718</v>
      </c>
      <c r="P2058" s="29" t="s">
        <v>8719</v>
      </c>
      <c r="Q2058" s="29" t="s">
        <v>170</v>
      </c>
      <c r="R2058" s="29" t="s">
        <v>171</v>
      </c>
      <c r="S2058" s="29" t="s">
        <v>172</v>
      </c>
      <c r="T2058" s="30" t="n">
        <v>45995</v>
      </c>
      <c r="U2058" s="29" t="n">
        <v>2026</v>
      </c>
      <c r="V2058" s="29"/>
    </row>
    <row r="2059" customFormat="false" ht="15" hidden="false" customHeight="true" outlineLevel="0" collapsed="false">
      <c r="A2059" s="26" t="s">
        <v>8720</v>
      </c>
      <c r="B2059" s="26" t="n">
        <v>2055</v>
      </c>
      <c r="C2059" s="26" t="s">
        <v>8721</v>
      </c>
      <c r="D2059" s="26" t="s">
        <v>933</v>
      </c>
      <c r="E2059" s="26" t="s">
        <v>206</v>
      </c>
      <c r="F2059" s="26"/>
      <c r="G2059" s="27" t="n">
        <v>45735</v>
      </c>
      <c r="H2059" s="26" t="s">
        <v>177</v>
      </c>
      <c r="I2059" s="26" t="s">
        <v>3583</v>
      </c>
      <c r="J2059" s="26" t="s">
        <v>166</v>
      </c>
      <c r="K2059" s="28" t="n">
        <v>59.7</v>
      </c>
      <c r="L2059" s="28" t="n">
        <v>18.1</v>
      </c>
      <c r="M2059" s="26" t="s">
        <v>179</v>
      </c>
      <c r="N2059" s="26" t="n">
        <v>45</v>
      </c>
      <c r="O2059" s="26" t="s">
        <v>8722</v>
      </c>
      <c r="P2059" s="26" t="s">
        <v>8723</v>
      </c>
      <c r="Q2059" s="26" t="s">
        <v>299</v>
      </c>
      <c r="R2059" s="26" t="s">
        <v>171</v>
      </c>
      <c r="S2059" s="26" t="s">
        <v>300</v>
      </c>
      <c r="T2059" s="27" t="n">
        <v>46013</v>
      </c>
      <c r="U2059" s="26" t="n">
        <v>2026</v>
      </c>
      <c r="V2059" s="26"/>
    </row>
    <row r="2060" customFormat="false" ht="15" hidden="false" customHeight="true" outlineLevel="0" collapsed="false">
      <c r="A2060" s="29" t="s">
        <v>8724</v>
      </c>
      <c r="B2060" s="29" t="n">
        <v>2056</v>
      </c>
      <c r="C2060" s="29" t="s">
        <v>160</v>
      </c>
      <c r="D2060" s="29" t="s">
        <v>8725</v>
      </c>
      <c r="E2060" s="29" t="s">
        <v>267</v>
      </c>
      <c r="F2060" s="29" t="s">
        <v>2222</v>
      </c>
      <c r="G2060" s="30" t="n">
        <v>45735</v>
      </c>
      <c r="H2060" s="29" t="s">
        <v>164</v>
      </c>
      <c r="I2060" s="29" t="s">
        <v>3823</v>
      </c>
      <c r="J2060" s="29" t="s">
        <v>383</v>
      </c>
      <c r="K2060" s="31" t="n">
        <v>40.7</v>
      </c>
      <c r="L2060" s="31" t="n">
        <v>13.5</v>
      </c>
      <c r="M2060" s="29" t="s">
        <v>900</v>
      </c>
      <c r="N2060" s="29" t="n">
        <v>28</v>
      </c>
      <c r="O2060" s="29" t="s">
        <v>8726</v>
      </c>
      <c r="P2060" s="29" t="s">
        <v>8727</v>
      </c>
      <c r="Q2060" s="29" t="s">
        <v>330</v>
      </c>
      <c r="R2060" s="29" t="s">
        <v>171</v>
      </c>
      <c r="S2060" s="29" t="s">
        <v>331</v>
      </c>
      <c r="T2060" s="29"/>
      <c r="U2060" s="29" t="n">
        <v>2024</v>
      </c>
      <c r="V2060" s="29"/>
    </row>
    <row r="2061" customFormat="false" ht="15" hidden="false" customHeight="true" outlineLevel="0" collapsed="false">
      <c r="A2061" s="26" t="s">
        <v>8728</v>
      </c>
      <c r="B2061" s="26" t="n">
        <v>2057</v>
      </c>
      <c r="C2061" s="26" t="s">
        <v>6580</v>
      </c>
      <c r="D2061" s="26" t="s">
        <v>362</v>
      </c>
      <c r="E2061" s="26" t="s">
        <v>162</v>
      </c>
      <c r="F2061" s="26" t="s">
        <v>8729</v>
      </c>
      <c r="G2061" s="27" t="n">
        <v>45736</v>
      </c>
      <c r="H2061" s="26" t="s">
        <v>177</v>
      </c>
      <c r="I2061" s="26" t="s">
        <v>8730</v>
      </c>
      <c r="J2061" s="26" t="s">
        <v>229</v>
      </c>
      <c r="K2061" s="28" t="n">
        <v>38.3</v>
      </c>
      <c r="L2061" s="28" t="n">
        <v>12.9</v>
      </c>
      <c r="M2061" s="26" t="s">
        <v>209</v>
      </c>
      <c r="N2061" s="26" t="n">
        <v>28</v>
      </c>
      <c r="O2061" s="26" t="s">
        <v>8731</v>
      </c>
      <c r="P2061" s="26" t="s">
        <v>8732</v>
      </c>
      <c r="Q2061" s="26" t="s">
        <v>221</v>
      </c>
      <c r="R2061" s="26" t="s">
        <v>183</v>
      </c>
      <c r="S2061" s="26" t="s">
        <v>222</v>
      </c>
      <c r="T2061" s="27" t="n">
        <v>46012</v>
      </c>
      <c r="U2061" s="26" t="n">
        <v>2026</v>
      </c>
      <c r="V2061" s="26"/>
    </row>
    <row r="2062" customFormat="false" ht="15" hidden="false" customHeight="true" outlineLevel="0" collapsed="false">
      <c r="A2062" s="29" t="s">
        <v>8733</v>
      </c>
      <c r="B2062" s="29" t="n">
        <v>2058</v>
      </c>
      <c r="C2062" s="29" t="s">
        <v>236</v>
      </c>
      <c r="D2062" s="29" t="s">
        <v>3051</v>
      </c>
      <c r="E2062" s="29" t="s">
        <v>188</v>
      </c>
      <c r="F2062" s="29"/>
      <c r="G2062" s="30" t="n">
        <v>45736</v>
      </c>
      <c r="H2062" s="29" t="s">
        <v>177</v>
      </c>
      <c r="I2062" s="29" t="s">
        <v>3255</v>
      </c>
      <c r="J2062" s="29" t="s">
        <v>208</v>
      </c>
      <c r="K2062" s="31" t="n">
        <v>59.6</v>
      </c>
      <c r="L2062" s="31" t="n">
        <v>17.3</v>
      </c>
      <c r="M2062" s="29" t="s">
        <v>209</v>
      </c>
      <c r="N2062" s="29" t="n">
        <v>24</v>
      </c>
      <c r="O2062" s="29" t="s">
        <v>8734</v>
      </c>
      <c r="P2062" s="29" t="s">
        <v>8735</v>
      </c>
      <c r="Q2062" s="29" t="s">
        <v>262</v>
      </c>
      <c r="R2062" s="29" t="s">
        <v>171</v>
      </c>
      <c r="S2062" s="29" t="s">
        <v>263</v>
      </c>
      <c r="T2062" s="30" t="n">
        <v>46008</v>
      </c>
      <c r="U2062" s="29" t="n">
        <v>2026</v>
      </c>
      <c r="V2062" s="29"/>
    </row>
    <row r="2063" customFormat="false" ht="15" hidden="false" customHeight="true" outlineLevel="0" collapsed="false">
      <c r="A2063" s="26" t="s">
        <v>8736</v>
      </c>
      <c r="B2063" s="26" t="n">
        <v>2059</v>
      </c>
      <c r="C2063" s="26" t="s">
        <v>4962</v>
      </c>
      <c r="D2063" s="26" t="s">
        <v>1906</v>
      </c>
      <c r="E2063" s="26" t="s">
        <v>188</v>
      </c>
      <c r="F2063" s="26"/>
      <c r="G2063" s="27" t="n">
        <v>45737</v>
      </c>
      <c r="H2063" s="26" t="s">
        <v>164</v>
      </c>
      <c r="I2063" s="26" t="s">
        <v>1673</v>
      </c>
      <c r="J2063" s="26" t="s">
        <v>198</v>
      </c>
      <c r="K2063" s="28" t="n">
        <v>48.2</v>
      </c>
      <c r="L2063" s="28" t="n">
        <v>16.4</v>
      </c>
      <c r="M2063" s="26" t="s">
        <v>179</v>
      </c>
      <c r="N2063" s="26" t="n">
        <v>24</v>
      </c>
      <c r="O2063" s="26" t="s">
        <v>8737</v>
      </c>
      <c r="P2063" s="26" t="s">
        <v>8738</v>
      </c>
      <c r="Q2063" s="26" t="s">
        <v>170</v>
      </c>
      <c r="R2063" s="26" t="s">
        <v>171</v>
      </c>
      <c r="S2063" s="26" t="s">
        <v>172</v>
      </c>
      <c r="T2063" s="26"/>
      <c r="U2063" s="26" t="n">
        <v>2023</v>
      </c>
      <c r="V2063" s="26"/>
    </row>
    <row r="2064" customFormat="false" ht="15" hidden="false" customHeight="true" outlineLevel="0" collapsed="false">
      <c r="A2064" s="29" t="s">
        <v>8739</v>
      </c>
      <c r="B2064" s="29" t="n">
        <v>2060</v>
      </c>
      <c r="C2064" s="29" t="s">
        <v>286</v>
      </c>
      <c r="D2064" s="29" t="s">
        <v>512</v>
      </c>
      <c r="E2064" s="29" t="s">
        <v>206</v>
      </c>
      <c r="F2064" s="29"/>
      <c r="G2064" s="30" t="n">
        <v>45737</v>
      </c>
      <c r="H2064" s="29" t="s">
        <v>177</v>
      </c>
      <c r="I2064" s="29" t="s">
        <v>2011</v>
      </c>
      <c r="J2064" s="29" t="s">
        <v>345</v>
      </c>
      <c r="K2064" s="31" t="n">
        <v>27.6</v>
      </c>
      <c r="L2064" s="31" t="n">
        <v>8.2</v>
      </c>
      <c r="M2064" s="29" t="s">
        <v>276</v>
      </c>
      <c r="N2064" s="29" t="n">
        <v>28</v>
      </c>
      <c r="O2064" s="29" t="s">
        <v>8740</v>
      </c>
      <c r="P2064" s="29" t="s">
        <v>8741</v>
      </c>
      <c r="Q2064" s="29" t="s">
        <v>170</v>
      </c>
      <c r="R2064" s="29" t="s">
        <v>171</v>
      </c>
      <c r="S2064" s="29" t="s">
        <v>172</v>
      </c>
      <c r="T2064" s="30" t="n">
        <v>45997</v>
      </c>
      <c r="U2064" s="29" t="n">
        <v>2026</v>
      </c>
      <c r="V2064" s="29"/>
    </row>
    <row r="2065" customFormat="false" ht="15" hidden="false" customHeight="true" outlineLevel="0" collapsed="false">
      <c r="A2065" s="26" t="s">
        <v>8742</v>
      </c>
      <c r="B2065" s="26" t="n">
        <v>2061</v>
      </c>
      <c r="C2065" s="26" t="s">
        <v>160</v>
      </c>
      <c r="D2065" s="26" t="s">
        <v>1127</v>
      </c>
      <c r="E2065" s="26" t="s">
        <v>188</v>
      </c>
      <c r="F2065" s="26"/>
      <c r="G2065" s="27" t="n">
        <v>45738</v>
      </c>
      <c r="H2065" s="26" t="s">
        <v>177</v>
      </c>
      <c r="I2065" s="26" t="s">
        <v>1072</v>
      </c>
      <c r="J2065" s="26" t="s">
        <v>270</v>
      </c>
      <c r="K2065" s="28" t="n">
        <v>43.3</v>
      </c>
      <c r="L2065" s="28" t="n">
        <v>15.5</v>
      </c>
      <c r="M2065" s="26" t="s">
        <v>209</v>
      </c>
      <c r="N2065" s="26" t="n">
        <v>28</v>
      </c>
      <c r="O2065" s="26" t="s">
        <v>8743</v>
      </c>
      <c r="P2065" s="26" t="s">
        <v>8744</v>
      </c>
      <c r="Q2065" s="26" t="s">
        <v>240</v>
      </c>
      <c r="R2065" s="26" t="s">
        <v>171</v>
      </c>
      <c r="S2065" s="26" t="s">
        <v>241</v>
      </c>
      <c r="T2065" s="27" t="n">
        <v>45998</v>
      </c>
      <c r="U2065" s="26" t="n">
        <v>2026</v>
      </c>
      <c r="V2065" s="26"/>
    </row>
    <row r="2066" customFormat="false" ht="15" hidden="false" customHeight="true" outlineLevel="0" collapsed="false">
      <c r="A2066" s="29" t="s">
        <v>8745</v>
      </c>
      <c r="B2066" s="29" t="n">
        <v>2062</v>
      </c>
      <c r="C2066" s="29" t="s">
        <v>776</v>
      </c>
      <c r="D2066" s="29" t="s">
        <v>599</v>
      </c>
      <c r="E2066" s="29" t="s">
        <v>188</v>
      </c>
      <c r="F2066" s="29"/>
      <c r="G2066" s="30" t="n">
        <v>45739</v>
      </c>
      <c r="H2066" s="29" t="s">
        <v>177</v>
      </c>
      <c r="I2066" s="29" t="s">
        <v>5039</v>
      </c>
      <c r="J2066" s="29" t="s">
        <v>270</v>
      </c>
      <c r="K2066" s="31" t="n">
        <v>47</v>
      </c>
      <c r="L2066" s="31" t="n">
        <v>15</v>
      </c>
      <c r="M2066" s="29" t="s">
        <v>276</v>
      </c>
      <c r="N2066" s="29" t="n">
        <v>24</v>
      </c>
      <c r="O2066" s="29" t="s">
        <v>8746</v>
      </c>
      <c r="P2066" s="29" t="s">
        <v>8747</v>
      </c>
      <c r="Q2066" s="29" t="s">
        <v>262</v>
      </c>
      <c r="R2066" s="29" t="s">
        <v>171</v>
      </c>
      <c r="S2066" s="29" t="s">
        <v>263</v>
      </c>
      <c r="T2066" s="30" t="n">
        <v>46009</v>
      </c>
      <c r="U2066" s="29" t="n">
        <v>2026</v>
      </c>
      <c r="V2066" s="29"/>
    </row>
    <row r="2067" customFormat="false" ht="15" hidden="false" customHeight="true" outlineLevel="0" collapsed="false">
      <c r="A2067" s="26" t="s">
        <v>8748</v>
      </c>
      <c r="B2067" s="26" t="n">
        <v>2063</v>
      </c>
      <c r="C2067" s="26" t="s">
        <v>6580</v>
      </c>
      <c r="D2067" s="26" t="s">
        <v>3421</v>
      </c>
      <c r="E2067" s="26" t="s">
        <v>162</v>
      </c>
      <c r="F2067" s="26" t="s">
        <v>8749</v>
      </c>
      <c r="G2067" s="27" t="n">
        <v>45739</v>
      </c>
      <c r="H2067" s="26" t="s">
        <v>177</v>
      </c>
      <c r="I2067" s="26" t="s">
        <v>5232</v>
      </c>
      <c r="J2067" s="26" t="s">
        <v>383</v>
      </c>
      <c r="K2067" s="28" t="n">
        <v>31.6</v>
      </c>
      <c r="L2067" s="28" t="n">
        <v>10.3</v>
      </c>
      <c r="M2067" s="26" t="s">
        <v>209</v>
      </c>
      <c r="N2067" s="26" t="n">
        <v>45</v>
      </c>
      <c r="O2067" s="26" t="s">
        <v>4941</v>
      </c>
      <c r="P2067" s="26" t="s">
        <v>8750</v>
      </c>
      <c r="Q2067" s="26" t="s">
        <v>454</v>
      </c>
      <c r="R2067" s="26" t="s">
        <v>171</v>
      </c>
      <c r="S2067" s="26" t="s">
        <v>455</v>
      </c>
      <c r="T2067" s="27" t="n">
        <v>45997</v>
      </c>
      <c r="U2067" s="26" t="n">
        <v>2026</v>
      </c>
      <c r="V2067" s="26"/>
    </row>
    <row r="2068" customFormat="false" ht="15" hidden="false" customHeight="true" outlineLevel="0" collapsed="false">
      <c r="A2068" s="29" t="s">
        <v>8751</v>
      </c>
      <c r="B2068" s="29" t="n">
        <v>2064</v>
      </c>
      <c r="C2068" s="29" t="s">
        <v>8752</v>
      </c>
      <c r="D2068" s="29" t="s">
        <v>525</v>
      </c>
      <c r="E2068" s="29" t="s">
        <v>226</v>
      </c>
      <c r="F2068" s="29" t="s">
        <v>8753</v>
      </c>
      <c r="G2068" s="30" t="n">
        <v>45739</v>
      </c>
      <c r="H2068" s="29" t="s">
        <v>177</v>
      </c>
      <c r="I2068" s="29" t="s">
        <v>2407</v>
      </c>
      <c r="J2068" s="29" t="s">
        <v>270</v>
      </c>
      <c r="K2068" s="31" t="n">
        <v>40.3</v>
      </c>
      <c r="L2068" s="31" t="n">
        <v>12.1</v>
      </c>
      <c r="M2068" s="29" t="s">
        <v>276</v>
      </c>
      <c r="N2068" s="29" t="n">
        <v>36</v>
      </c>
      <c r="O2068" s="29" t="s">
        <v>8754</v>
      </c>
      <c r="P2068" s="29" t="s">
        <v>8755</v>
      </c>
      <c r="Q2068" s="29" t="s">
        <v>170</v>
      </c>
      <c r="R2068" s="29" t="s">
        <v>171</v>
      </c>
      <c r="S2068" s="29" t="s">
        <v>172</v>
      </c>
      <c r="T2068" s="30" t="n">
        <v>46005</v>
      </c>
      <c r="U2068" s="29" t="n">
        <v>2026</v>
      </c>
      <c r="V2068" s="29"/>
    </row>
    <row r="2069" customFormat="false" ht="15" hidden="false" customHeight="true" outlineLevel="0" collapsed="false">
      <c r="A2069" s="26" t="s">
        <v>8756</v>
      </c>
      <c r="B2069" s="26" t="n">
        <v>2065</v>
      </c>
      <c r="C2069" s="26" t="s">
        <v>3065</v>
      </c>
      <c r="D2069" s="26" t="s">
        <v>334</v>
      </c>
      <c r="E2069" s="26" t="s">
        <v>226</v>
      </c>
      <c r="F2069" s="26" t="s">
        <v>8757</v>
      </c>
      <c r="G2069" s="27" t="n">
        <v>45741</v>
      </c>
      <c r="H2069" s="26" t="s">
        <v>177</v>
      </c>
      <c r="I2069" s="26" t="s">
        <v>2356</v>
      </c>
      <c r="J2069" s="26" t="s">
        <v>248</v>
      </c>
      <c r="K2069" s="28" t="n">
        <v>58.2</v>
      </c>
      <c r="L2069" s="28" t="n">
        <v>17.4</v>
      </c>
      <c r="M2069" s="26" t="s">
        <v>276</v>
      </c>
      <c r="N2069" s="26" t="n">
        <v>40</v>
      </c>
      <c r="O2069" s="26" t="s">
        <v>8758</v>
      </c>
      <c r="P2069" s="26" t="s">
        <v>8759</v>
      </c>
      <c r="Q2069" s="26" t="s">
        <v>232</v>
      </c>
      <c r="R2069" s="26" t="s">
        <v>183</v>
      </c>
      <c r="S2069" s="26" t="s">
        <v>233</v>
      </c>
      <c r="T2069" s="27" t="n">
        <v>46019</v>
      </c>
      <c r="U2069" s="26" t="n">
        <v>2026</v>
      </c>
      <c r="V2069" s="26"/>
    </row>
    <row r="2070" customFormat="false" ht="15" hidden="false" customHeight="true" outlineLevel="0" collapsed="false">
      <c r="A2070" s="29" t="s">
        <v>8760</v>
      </c>
      <c r="B2070" s="29" t="n">
        <v>2066</v>
      </c>
      <c r="C2070" s="29" t="s">
        <v>8761</v>
      </c>
      <c r="D2070" s="29" t="s">
        <v>8762</v>
      </c>
      <c r="E2070" s="29" t="s">
        <v>267</v>
      </c>
      <c r="F2070" s="29" t="s">
        <v>8763</v>
      </c>
      <c r="G2070" s="30" t="n">
        <v>45741</v>
      </c>
      <c r="H2070" s="29" t="s">
        <v>177</v>
      </c>
      <c r="I2070" s="29" t="s">
        <v>1470</v>
      </c>
      <c r="J2070" s="29" t="s">
        <v>208</v>
      </c>
      <c r="K2070" s="31" t="n">
        <v>53.8</v>
      </c>
      <c r="L2070" s="31" t="n">
        <v>19.3</v>
      </c>
      <c r="M2070" s="29" t="s">
        <v>209</v>
      </c>
      <c r="N2070" s="29" t="n">
        <v>45</v>
      </c>
      <c r="O2070" s="29" t="s">
        <v>6685</v>
      </c>
      <c r="P2070" s="29" t="s">
        <v>8764</v>
      </c>
      <c r="Q2070" s="29" t="s">
        <v>252</v>
      </c>
      <c r="R2070" s="29" t="s">
        <v>171</v>
      </c>
      <c r="S2070" s="29" t="s">
        <v>253</v>
      </c>
      <c r="T2070" s="30" t="n">
        <v>46013</v>
      </c>
      <c r="U2070" s="29" t="n">
        <v>2026</v>
      </c>
      <c r="V2070" s="29"/>
    </row>
    <row r="2071" customFormat="false" ht="15" hidden="false" customHeight="true" outlineLevel="0" collapsed="false">
      <c r="A2071" s="26" t="s">
        <v>8765</v>
      </c>
      <c r="B2071" s="26" t="n">
        <v>2067</v>
      </c>
      <c r="C2071" s="26" t="s">
        <v>236</v>
      </c>
      <c r="D2071" s="26" t="s">
        <v>563</v>
      </c>
      <c r="E2071" s="26" t="s">
        <v>188</v>
      </c>
      <c r="F2071" s="26"/>
      <c r="G2071" s="27" t="n">
        <v>45741</v>
      </c>
      <c r="H2071" s="26" t="s">
        <v>177</v>
      </c>
      <c r="I2071" s="26" t="s">
        <v>1330</v>
      </c>
      <c r="J2071" s="26" t="s">
        <v>208</v>
      </c>
      <c r="K2071" s="28" t="n">
        <v>30.6</v>
      </c>
      <c r="L2071" s="28" t="n">
        <v>9.4</v>
      </c>
      <c r="M2071" s="26" t="s">
        <v>179</v>
      </c>
      <c r="N2071" s="26" t="n">
        <v>32</v>
      </c>
      <c r="O2071" s="26" t="s">
        <v>8766</v>
      </c>
      <c r="P2071" s="26" t="s">
        <v>8767</v>
      </c>
      <c r="Q2071" s="26" t="s">
        <v>202</v>
      </c>
      <c r="R2071" s="26" t="s">
        <v>171</v>
      </c>
      <c r="S2071" s="26" t="s">
        <v>203</v>
      </c>
      <c r="T2071" s="27" t="n">
        <v>45999</v>
      </c>
      <c r="U2071" s="26" t="n">
        <v>2026</v>
      </c>
      <c r="V2071" s="26"/>
    </row>
    <row r="2072" customFormat="false" ht="15" hidden="false" customHeight="true" outlineLevel="0" collapsed="false">
      <c r="A2072" s="29" t="s">
        <v>8768</v>
      </c>
      <c r="B2072" s="29" t="n">
        <v>2068</v>
      </c>
      <c r="C2072" s="29" t="s">
        <v>2269</v>
      </c>
      <c r="D2072" s="29" t="s">
        <v>4990</v>
      </c>
      <c r="E2072" s="29" t="s">
        <v>206</v>
      </c>
      <c r="F2072" s="29"/>
      <c r="G2072" s="30" t="n">
        <v>45741</v>
      </c>
      <c r="H2072" s="29" t="s">
        <v>177</v>
      </c>
      <c r="I2072" s="29" t="s">
        <v>8769</v>
      </c>
      <c r="J2072" s="29" t="s">
        <v>270</v>
      </c>
      <c r="K2072" s="31" t="n">
        <v>58.9</v>
      </c>
      <c r="L2072" s="31" t="n">
        <v>17.1</v>
      </c>
      <c r="M2072" s="29" t="s">
        <v>209</v>
      </c>
      <c r="N2072" s="29" t="n">
        <v>32</v>
      </c>
      <c r="O2072" s="29" t="s">
        <v>8770</v>
      </c>
      <c r="P2072" s="29" t="s">
        <v>8771</v>
      </c>
      <c r="Q2072" s="29" t="s">
        <v>170</v>
      </c>
      <c r="R2072" s="29" t="s">
        <v>171</v>
      </c>
      <c r="S2072" s="29" t="s">
        <v>172</v>
      </c>
      <c r="T2072" s="30" t="n">
        <v>46001</v>
      </c>
      <c r="U2072" s="29" t="n">
        <v>2026</v>
      </c>
      <c r="V2072" s="29"/>
    </row>
    <row r="2073" customFormat="false" ht="15" hidden="false" customHeight="true" outlineLevel="0" collapsed="false">
      <c r="A2073" s="26" t="s">
        <v>8772</v>
      </c>
      <c r="B2073" s="26" t="n">
        <v>2069</v>
      </c>
      <c r="C2073" s="26" t="s">
        <v>496</v>
      </c>
      <c r="D2073" s="26" t="s">
        <v>7334</v>
      </c>
      <c r="E2073" s="26" t="s">
        <v>188</v>
      </c>
      <c r="F2073" s="26"/>
      <c r="G2073" s="27" t="n">
        <v>45742</v>
      </c>
      <c r="H2073" s="26" t="s">
        <v>177</v>
      </c>
      <c r="I2073" s="26" t="s">
        <v>3233</v>
      </c>
      <c r="J2073" s="26" t="s">
        <v>218</v>
      </c>
      <c r="K2073" s="28" t="n">
        <v>34.1</v>
      </c>
      <c r="L2073" s="28" t="n">
        <v>11.4</v>
      </c>
      <c r="M2073" s="26" t="s">
        <v>209</v>
      </c>
      <c r="N2073" s="26" t="n">
        <v>32</v>
      </c>
      <c r="O2073" s="26" t="s">
        <v>8773</v>
      </c>
      <c r="P2073" s="26" t="s">
        <v>8774</v>
      </c>
      <c r="Q2073" s="26" t="s">
        <v>240</v>
      </c>
      <c r="R2073" s="26" t="s">
        <v>171</v>
      </c>
      <c r="S2073" s="26" t="s">
        <v>241</v>
      </c>
      <c r="T2073" s="27" t="n">
        <v>46001</v>
      </c>
      <c r="U2073" s="26" t="n">
        <v>2026</v>
      </c>
      <c r="V2073" s="26"/>
    </row>
    <row r="2074" customFormat="false" ht="15" hidden="false" customHeight="true" outlineLevel="0" collapsed="false">
      <c r="A2074" s="29" t="s">
        <v>8775</v>
      </c>
      <c r="B2074" s="29" t="n">
        <v>2070</v>
      </c>
      <c r="C2074" s="29" t="s">
        <v>1104</v>
      </c>
      <c r="D2074" s="29" t="s">
        <v>1518</v>
      </c>
      <c r="E2074" s="29" t="s">
        <v>162</v>
      </c>
      <c r="F2074" s="29" t="s">
        <v>8776</v>
      </c>
      <c r="G2074" s="30" t="n">
        <v>45742</v>
      </c>
      <c r="H2074" s="29" t="s">
        <v>177</v>
      </c>
      <c r="I2074" s="29" t="s">
        <v>3492</v>
      </c>
      <c r="J2074" s="29" t="s">
        <v>218</v>
      </c>
      <c r="K2074" s="31" t="n">
        <v>46.9</v>
      </c>
      <c r="L2074" s="31" t="n">
        <v>15.2</v>
      </c>
      <c r="M2074" s="29" t="s">
        <v>314</v>
      </c>
      <c r="N2074" s="29" t="n">
        <v>45</v>
      </c>
      <c r="O2074" s="29" t="s">
        <v>8777</v>
      </c>
      <c r="P2074" s="29" t="s">
        <v>8778</v>
      </c>
      <c r="Q2074" s="29" t="s">
        <v>212</v>
      </c>
      <c r="R2074" s="29" t="s">
        <v>171</v>
      </c>
      <c r="S2074" s="29" t="s">
        <v>213</v>
      </c>
      <c r="T2074" s="30" t="n">
        <v>46012</v>
      </c>
      <c r="U2074" s="29" t="n">
        <v>2026</v>
      </c>
      <c r="V2074" s="29"/>
    </row>
    <row r="2075" customFormat="false" ht="15" hidden="false" customHeight="true" outlineLevel="0" collapsed="false">
      <c r="A2075" s="26" t="s">
        <v>8779</v>
      </c>
      <c r="B2075" s="26" t="n">
        <v>2071</v>
      </c>
      <c r="C2075" s="26" t="s">
        <v>160</v>
      </c>
      <c r="D2075" s="26" t="s">
        <v>2153</v>
      </c>
      <c r="E2075" s="26" t="s">
        <v>188</v>
      </c>
      <c r="F2075" s="26"/>
      <c r="G2075" s="27" t="n">
        <v>45743</v>
      </c>
      <c r="H2075" s="26" t="s">
        <v>177</v>
      </c>
      <c r="I2075" s="26" t="s">
        <v>1470</v>
      </c>
      <c r="J2075" s="26" t="s">
        <v>229</v>
      </c>
      <c r="K2075" s="28" t="n">
        <v>21</v>
      </c>
      <c r="L2075" s="28" t="n">
        <v>7.2</v>
      </c>
      <c r="M2075" s="26" t="s">
        <v>276</v>
      </c>
      <c r="N2075" s="26" t="n">
        <v>36</v>
      </c>
      <c r="O2075" s="26" t="s">
        <v>8780</v>
      </c>
      <c r="P2075" s="26" t="s">
        <v>8781</v>
      </c>
      <c r="Q2075" s="26" t="s">
        <v>330</v>
      </c>
      <c r="R2075" s="26" t="s">
        <v>171</v>
      </c>
      <c r="S2075" s="26" t="s">
        <v>331</v>
      </c>
      <c r="T2075" s="27" t="n">
        <v>46008</v>
      </c>
      <c r="U2075" s="26" t="n">
        <v>2026</v>
      </c>
      <c r="V2075" s="26"/>
    </row>
    <row r="2076" customFormat="false" ht="15" hidden="false" customHeight="true" outlineLevel="0" collapsed="false">
      <c r="A2076" s="29" t="s">
        <v>8782</v>
      </c>
      <c r="B2076" s="29" t="n">
        <v>2072</v>
      </c>
      <c r="C2076" s="29" t="s">
        <v>2890</v>
      </c>
      <c r="D2076" s="29" t="s">
        <v>362</v>
      </c>
      <c r="E2076" s="29" t="s">
        <v>188</v>
      </c>
      <c r="F2076" s="29"/>
      <c r="G2076" s="30" t="n">
        <v>45745</v>
      </c>
      <c r="H2076" s="29" t="s">
        <v>177</v>
      </c>
      <c r="I2076" s="29" t="s">
        <v>479</v>
      </c>
      <c r="J2076" s="29" t="s">
        <v>208</v>
      </c>
      <c r="K2076" s="31" t="n">
        <v>52.3</v>
      </c>
      <c r="L2076" s="31" t="n">
        <v>17.6</v>
      </c>
      <c r="M2076" s="29" t="s">
        <v>179</v>
      </c>
      <c r="N2076" s="29" t="n">
        <v>24</v>
      </c>
      <c r="O2076" s="29" t="s">
        <v>8783</v>
      </c>
      <c r="P2076" s="29" t="s">
        <v>8784</v>
      </c>
      <c r="Q2076" s="29" t="s">
        <v>202</v>
      </c>
      <c r="R2076" s="29" t="s">
        <v>171</v>
      </c>
      <c r="S2076" s="29" t="s">
        <v>203</v>
      </c>
      <c r="T2076" s="30" t="n">
        <v>45994</v>
      </c>
      <c r="U2076" s="29" t="n">
        <v>2026</v>
      </c>
      <c r="V2076" s="29"/>
    </row>
    <row r="2077" customFormat="false" ht="15" hidden="false" customHeight="true" outlineLevel="0" collapsed="false">
      <c r="A2077" s="26" t="s">
        <v>8785</v>
      </c>
      <c r="B2077" s="26" t="n">
        <v>2073</v>
      </c>
      <c r="C2077" s="26" t="s">
        <v>6076</v>
      </c>
      <c r="D2077" s="26" t="s">
        <v>599</v>
      </c>
      <c r="E2077" s="26" t="s">
        <v>162</v>
      </c>
      <c r="F2077" s="26" t="s">
        <v>8786</v>
      </c>
      <c r="G2077" s="27" t="n">
        <v>45745</v>
      </c>
      <c r="H2077" s="26" t="s">
        <v>177</v>
      </c>
      <c r="I2077" s="26" t="s">
        <v>3583</v>
      </c>
      <c r="J2077" s="26" t="s">
        <v>166</v>
      </c>
      <c r="K2077" s="28" t="n">
        <v>49.8</v>
      </c>
      <c r="L2077" s="28" t="n">
        <v>16.9</v>
      </c>
      <c r="M2077" s="26" t="s">
        <v>179</v>
      </c>
      <c r="N2077" s="26" t="n">
        <v>32</v>
      </c>
      <c r="O2077" s="26" t="s">
        <v>8787</v>
      </c>
      <c r="P2077" s="26" t="s">
        <v>8788</v>
      </c>
      <c r="Q2077" s="26" t="s">
        <v>202</v>
      </c>
      <c r="R2077" s="26" t="s">
        <v>171</v>
      </c>
      <c r="S2077" s="26" t="s">
        <v>203</v>
      </c>
      <c r="T2077" s="27" t="n">
        <v>46006</v>
      </c>
      <c r="U2077" s="26" t="n">
        <v>2026</v>
      </c>
      <c r="V2077" s="26"/>
    </row>
    <row r="2078" customFormat="false" ht="15" hidden="false" customHeight="true" outlineLevel="0" collapsed="false">
      <c r="A2078" s="29" t="s">
        <v>8789</v>
      </c>
      <c r="B2078" s="29" t="n">
        <v>2074</v>
      </c>
      <c r="C2078" s="29" t="s">
        <v>1236</v>
      </c>
      <c r="D2078" s="29" t="s">
        <v>582</v>
      </c>
      <c r="E2078" s="29" t="s">
        <v>206</v>
      </c>
      <c r="F2078" s="29"/>
      <c r="G2078" s="30" t="n">
        <v>45745</v>
      </c>
      <c r="H2078" s="29" t="s">
        <v>177</v>
      </c>
      <c r="I2078" s="29" t="s">
        <v>990</v>
      </c>
      <c r="J2078" s="29" t="s">
        <v>229</v>
      </c>
      <c r="K2078" s="31" t="n">
        <v>31.9</v>
      </c>
      <c r="L2078" s="31" t="n">
        <v>10.7</v>
      </c>
      <c r="M2078" s="29" t="s">
        <v>276</v>
      </c>
      <c r="N2078" s="29" t="n">
        <v>36</v>
      </c>
      <c r="O2078" s="29" t="s">
        <v>8790</v>
      </c>
      <c r="P2078" s="29"/>
      <c r="Q2078" s="29" t="s">
        <v>338</v>
      </c>
      <c r="R2078" s="29" t="s">
        <v>171</v>
      </c>
      <c r="S2078" s="29" t="s">
        <v>339</v>
      </c>
      <c r="T2078" s="30" t="n">
        <v>46009</v>
      </c>
      <c r="U2078" s="29" t="n">
        <v>2026</v>
      </c>
      <c r="V2078" s="29"/>
    </row>
    <row r="2079" customFormat="false" ht="15" hidden="false" customHeight="true" outlineLevel="0" collapsed="false">
      <c r="A2079" s="26" t="s">
        <v>8791</v>
      </c>
      <c r="B2079" s="26" t="n">
        <v>2075</v>
      </c>
      <c r="C2079" s="26" t="s">
        <v>3952</v>
      </c>
      <c r="D2079" s="26" t="s">
        <v>1785</v>
      </c>
      <c r="E2079" s="26" t="s">
        <v>226</v>
      </c>
      <c r="F2079" s="26" t="s">
        <v>3954</v>
      </c>
      <c r="G2079" s="27" t="n">
        <v>45746</v>
      </c>
      <c r="H2079" s="26" t="s">
        <v>177</v>
      </c>
      <c r="I2079" s="26" t="s">
        <v>1950</v>
      </c>
      <c r="J2079" s="26" t="s">
        <v>166</v>
      </c>
      <c r="K2079" s="28" t="n">
        <v>52.3</v>
      </c>
      <c r="L2079" s="28" t="n">
        <v>18.8</v>
      </c>
      <c r="M2079" s="26" t="s">
        <v>179</v>
      </c>
      <c r="N2079" s="26" t="n">
        <v>32</v>
      </c>
      <c r="O2079" s="26" t="s">
        <v>8792</v>
      </c>
      <c r="P2079" s="26" t="s">
        <v>8793</v>
      </c>
      <c r="Q2079" s="26" t="s">
        <v>330</v>
      </c>
      <c r="R2079" s="26" t="s">
        <v>171</v>
      </c>
      <c r="S2079" s="26" t="s">
        <v>331</v>
      </c>
      <c r="T2079" s="27" t="n">
        <v>46001</v>
      </c>
      <c r="U2079" s="26" t="n">
        <v>2026</v>
      </c>
      <c r="V2079" s="26"/>
    </row>
    <row r="2080" customFormat="false" ht="15" hidden="false" customHeight="true" outlineLevel="0" collapsed="false">
      <c r="A2080" s="29" t="s">
        <v>8794</v>
      </c>
      <c r="B2080" s="29" t="n">
        <v>2076</v>
      </c>
      <c r="C2080" s="29" t="s">
        <v>988</v>
      </c>
      <c r="D2080" s="29" t="s">
        <v>362</v>
      </c>
      <c r="E2080" s="29" t="s">
        <v>162</v>
      </c>
      <c r="F2080" s="29" t="s">
        <v>8795</v>
      </c>
      <c r="G2080" s="30" t="n">
        <v>45746</v>
      </c>
      <c r="H2080" s="29" t="s">
        <v>177</v>
      </c>
      <c r="I2080" s="29" t="s">
        <v>5467</v>
      </c>
      <c r="J2080" s="29" t="s">
        <v>208</v>
      </c>
      <c r="K2080" s="31" t="n">
        <v>48.2</v>
      </c>
      <c r="L2080" s="31" t="n">
        <v>16.1</v>
      </c>
      <c r="M2080" s="29" t="s">
        <v>209</v>
      </c>
      <c r="N2080" s="29" t="n">
        <v>24</v>
      </c>
      <c r="O2080" s="29" t="s">
        <v>8796</v>
      </c>
      <c r="P2080" s="29" t="s">
        <v>8797</v>
      </c>
      <c r="Q2080" s="29" t="s">
        <v>170</v>
      </c>
      <c r="R2080" s="29" t="s">
        <v>171</v>
      </c>
      <c r="S2080" s="29" t="s">
        <v>172</v>
      </c>
      <c r="T2080" s="30" t="n">
        <v>46018</v>
      </c>
      <c r="U2080" s="29" t="n">
        <v>2026</v>
      </c>
      <c r="V2080" s="29"/>
    </row>
    <row r="2081" customFormat="false" ht="15" hidden="false" customHeight="true" outlineLevel="0" collapsed="false">
      <c r="A2081" s="26" t="s">
        <v>8798</v>
      </c>
      <c r="B2081" s="26" t="n">
        <v>2077</v>
      </c>
      <c r="C2081" s="26" t="s">
        <v>3399</v>
      </c>
      <c r="D2081" s="26" t="s">
        <v>512</v>
      </c>
      <c r="E2081" s="26" t="s">
        <v>162</v>
      </c>
      <c r="F2081" s="26" t="s">
        <v>4511</v>
      </c>
      <c r="G2081" s="27" t="n">
        <v>45747</v>
      </c>
      <c r="H2081" s="26" t="s">
        <v>177</v>
      </c>
      <c r="I2081" s="26" t="s">
        <v>952</v>
      </c>
      <c r="J2081" s="26" t="s">
        <v>229</v>
      </c>
      <c r="K2081" s="28" t="n">
        <v>48.1</v>
      </c>
      <c r="L2081" s="28" t="n">
        <v>14.5</v>
      </c>
      <c r="M2081" s="26" t="s">
        <v>179</v>
      </c>
      <c r="N2081" s="26" t="n">
        <v>28</v>
      </c>
      <c r="O2081" s="26" t="s">
        <v>8799</v>
      </c>
      <c r="P2081" s="26" t="s">
        <v>8800</v>
      </c>
      <c r="Q2081" s="26" t="s">
        <v>262</v>
      </c>
      <c r="R2081" s="26" t="s">
        <v>171</v>
      </c>
      <c r="S2081" s="26" t="s">
        <v>263</v>
      </c>
      <c r="T2081" s="27" t="n">
        <v>46002</v>
      </c>
      <c r="U2081" s="26" t="n">
        <v>2026</v>
      </c>
      <c r="V2081" s="26"/>
    </row>
    <row r="2082" customFormat="false" ht="15" hidden="false" customHeight="true" outlineLevel="0" collapsed="false">
      <c r="A2082" s="29" t="s">
        <v>8801</v>
      </c>
      <c r="B2082" s="29" t="n">
        <v>2078</v>
      </c>
      <c r="C2082" s="29" t="s">
        <v>598</v>
      </c>
      <c r="D2082" s="29" t="s">
        <v>3574</v>
      </c>
      <c r="E2082" s="29" t="s">
        <v>188</v>
      </c>
      <c r="F2082" s="29"/>
      <c r="G2082" s="30" t="n">
        <v>45748</v>
      </c>
      <c r="H2082" s="29" t="s">
        <v>177</v>
      </c>
      <c r="I2082" s="29" t="s">
        <v>413</v>
      </c>
      <c r="J2082" s="29" t="s">
        <v>166</v>
      </c>
      <c r="K2082" s="31" t="n">
        <v>50</v>
      </c>
      <c r="L2082" s="31" t="n">
        <v>15.1</v>
      </c>
      <c r="M2082" s="29" t="s">
        <v>276</v>
      </c>
      <c r="N2082" s="29" t="n">
        <v>50</v>
      </c>
      <c r="O2082" s="29" t="s">
        <v>8802</v>
      </c>
      <c r="P2082" s="29" t="s">
        <v>8803</v>
      </c>
      <c r="Q2082" s="29" t="s">
        <v>252</v>
      </c>
      <c r="R2082" s="29" t="s">
        <v>171</v>
      </c>
      <c r="S2082" s="29" t="s">
        <v>253</v>
      </c>
      <c r="T2082" s="30" t="n">
        <v>46002</v>
      </c>
      <c r="U2082" s="29" t="n">
        <v>2026</v>
      </c>
      <c r="V2082" s="29"/>
    </row>
    <row r="2083" customFormat="false" ht="15" hidden="false" customHeight="true" outlineLevel="0" collapsed="false">
      <c r="A2083" s="26" t="s">
        <v>8804</v>
      </c>
      <c r="B2083" s="26" t="n">
        <v>2079</v>
      </c>
      <c r="C2083" s="26" t="s">
        <v>1647</v>
      </c>
      <c r="D2083" s="26" t="s">
        <v>2237</v>
      </c>
      <c r="E2083" s="26" t="s">
        <v>245</v>
      </c>
      <c r="F2083" s="26" t="s">
        <v>8805</v>
      </c>
      <c r="G2083" s="27" t="n">
        <v>45748</v>
      </c>
      <c r="H2083" s="26" t="s">
        <v>177</v>
      </c>
      <c r="I2083" s="26" t="s">
        <v>1802</v>
      </c>
      <c r="J2083" s="26" t="s">
        <v>322</v>
      </c>
      <c r="K2083" s="28" t="n">
        <v>41.4</v>
      </c>
      <c r="L2083" s="28" t="n">
        <v>11.6</v>
      </c>
      <c r="M2083" s="26" t="s">
        <v>209</v>
      </c>
      <c r="N2083" s="26" t="n">
        <v>32</v>
      </c>
      <c r="O2083" s="26" t="s">
        <v>8806</v>
      </c>
      <c r="P2083" s="26" t="s">
        <v>8807</v>
      </c>
      <c r="Q2083" s="26" t="s">
        <v>221</v>
      </c>
      <c r="R2083" s="26" t="s">
        <v>183</v>
      </c>
      <c r="S2083" s="26" t="s">
        <v>222</v>
      </c>
      <c r="T2083" s="27" t="n">
        <v>46012</v>
      </c>
      <c r="U2083" s="26" t="n">
        <v>2026</v>
      </c>
      <c r="V2083" s="26"/>
    </row>
    <row r="2084" customFormat="false" ht="15" hidden="false" customHeight="true" outlineLevel="0" collapsed="false">
      <c r="A2084" s="29" t="s">
        <v>8808</v>
      </c>
      <c r="B2084" s="29" t="n">
        <v>2080</v>
      </c>
      <c r="C2084" s="29" t="s">
        <v>1657</v>
      </c>
      <c r="D2084" s="29" t="s">
        <v>544</v>
      </c>
      <c r="E2084" s="29" t="s">
        <v>267</v>
      </c>
      <c r="F2084" s="29" t="s">
        <v>8809</v>
      </c>
      <c r="G2084" s="30" t="n">
        <v>45748</v>
      </c>
      <c r="H2084" s="29" t="s">
        <v>177</v>
      </c>
      <c r="I2084" s="29" t="s">
        <v>2877</v>
      </c>
      <c r="J2084" s="29" t="s">
        <v>383</v>
      </c>
      <c r="K2084" s="31" t="n">
        <v>22.6</v>
      </c>
      <c r="L2084" s="31" t="n">
        <v>6.4</v>
      </c>
      <c r="M2084" s="29" t="s">
        <v>199</v>
      </c>
      <c r="N2084" s="29" t="n">
        <v>28</v>
      </c>
      <c r="O2084" s="29" t="s">
        <v>8810</v>
      </c>
      <c r="P2084" s="29" t="s">
        <v>8811</v>
      </c>
      <c r="Q2084" s="29" t="s">
        <v>240</v>
      </c>
      <c r="R2084" s="29" t="s">
        <v>171</v>
      </c>
      <c r="S2084" s="29" t="s">
        <v>241</v>
      </c>
      <c r="T2084" s="30" t="n">
        <v>46013</v>
      </c>
      <c r="U2084" s="29" t="n">
        <v>2026</v>
      </c>
      <c r="V2084" s="29"/>
    </row>
    <row r="2085" customFormat="false" ht="15" hidden="false" customHeight="true" outlineLevel="0" collapsed="false">
      <c r="A2085" s="26" t="s">
        <v>8812</v>
      </c>
      <c r="B2085" s="26" t="n">
        <v>2081</v>
      </c>
      <c r="C2085" s="26" t="s">
        <v>5667</v>
      </c>
      <c r="D2085" s="26" t="s">
        <v>587</v>
      </c>
      <c r="E2085" s="26" t="s">
        <v>206</v>
      </c>
      <c r="F2085" s="26"/>
      <c r="G2085" s="27" t="n">
        <v>45749</v>
      </c>
      <c r="H2085" s="26" t="s">
        <v>177</v>
      </c>
      <c r="I2085" s="26" t="s">
        <v>4125</v>
      </c>
      <c r="J2085" s="26" t="s">
        <v>345</v>
      </c>
      <c r="K2085" s="28" t="n">
        <v>56</v>
      </c>
      <c r="L2085" s="28" t="n">
        <v>19.9</v>
      </c>
      <c r="M2085" s="26" t="s">
        <v>179</v>
      </c>
      <c r="N2085" s="26" t="n">
        <v>24</v>
      </c>
      <c r="O2085" s="26" t="s">
        <v>8813</v>
      </c>
      <c r="P2085" s="26" t="s">
        <v>8814</v>
      </c>
      <c r="Q2085" s="26" t="s">
        <v>262</v>
      </c>
      <c r="R2085" s="26" t="s">
        <v>171</v>
      </c>
      <c r="S2085" s="26" t="s">
        <v>263</v>
      </c>
      <c r="T2085" s="27" t="n">
        <v>46002</v>
      </c>
      <c r="U2085" s="26" t="n">
        <v>2026</v>
      </c>
      <c r="V2085" s="26"/>
    </row>
    <row r="2086" customFormat="false" ht="15" hidden="false" customHeight="true" outlineLevel="0" collapsed="false">
      <c r="A2086" s="29" t="s">
        <v>8815</v>
      </c>
      <c r="B2086" s="29" t="n">
        <v>2082</v>
      </c>
      <c r="C2086" s="29" t="s">
        <v>982</v>
      </c>
      <c r="D2086" s="29" t="s">
        <v>281</v>
      </c>
      <c r="E2086" s="29" t="s">
        <v>188</v>
      </c>
      <c r="F2086" s="29"/>
      <c r="G2086" s="30" t="n">
        <v>45749</v>
      </c>
      <c r="H2086" s="29" t="s">
        <v>1033</v>
      </c>
      <c r="I2086" s="29" t="s">
        <v>5060</v>
      </c>
      <c r="J2086" s="29" t="s">
        <v>383</v>
      </c>
      <c r="K2086" s="31" t="n">
        <v>29.6</v>
      </c>
      <c r="L2086" s="31" t="n">
        <v>10.6</v>
      </c>
      <c r="M2086" s="29" t="s">
        <v>179</v>
      </c>
      <c r="N2086" s="29" t="n">
        <v>32</v>
      </c>
      <c r="O2086" s="29" t="s">
        <v>8816</v>
      </c>
      <c r="P2086" s="29" t="s">
        <v>8817</v>
      </c>
      <c r="Q2086" s="29" t="s">
        <v>299</v>
      </c>
      <c r="R2086" s="29" t="s">
        <v>171</v>
      </c>
      <c r="S2086" s="29" t="s">
        <v>300</v>
      </c>
      <c r="T2086" s="30" t="n">
        <v>46002</v>
      </c>
      <c r="U2086" s="29" t="n">
        <v>2026</v>
      </c>
      <c r="V2086" s="29"/>
    </row>
    <row r="2087" customFormat="false" ht="15" hidden="false" customHeight="true" outlineLevel="0" collapsed="false">
      <c r="A2087" s="26" t="s">
        <v>8818</v>
      </c>
      <c r="B2087" s="26" t="n">
        <v>2083</v>
      </c>
      <c r="C2087" s="26" t="s">
        <v>543</v>
      </c>
      <c r="D2087" s="26" t="s">
        <v>216</v>
      </c>
      <c r="E2087" s="26" t="s">
        <v>195</v>
      </c>
      <c r="F2087" s="26" t="s">
        <v>3510</v>
      </c>
      <c r="G2087" s="27" t="n">
        <v>45749</v>
      </c>
      <c r="H2087" s="26" t="s">
        <v>177</v>
      </c>
      <c r="I2087" s="26" t="s">
        <v>3569</v>
      </c>
      <c r="J2087" s="26" t="s">
        <v>383</v>
      </c>
      <c r="K2087" s="28" t="n">
        <v>33.1</v>
      </c>
      <c r="L2087" s="28" t="n">
        <v>9.4</v>
      </c>
      <c r="M2087" s="26" t="s">
        <v>199</v>
      </c>
      <c r="N2087" s="26" t="n">
        <v>32</v>
      </c>
      <c r="O2087" s="26" t="s">
        <v>8819</v>
      </c>
      <c r="P2087" s="26" t="s">
        <v>8820</v>
      </c>
      <c r="Q2087" s="26" t="s">
        <v>454</v>
      </c>
      <c r="R2087" s="26" t="s">
        <v>171</v>
      </c>
      <c r="S2087" s="26" t="s">
        <v>455</v>
      </c>
      <c r="T2087" s="27" t="n">
        <v>45997</v>
      </c>
      <c r="U2087" s="26" t="n">
        <v>2026</v>
      </c>
      <c r="V2087" s="26"/>
    </row>
    <row r="2088" customFormat="false" ht="15" hidden="false" customHeight="true" outlineLevel="0" collapsed="false">
      <c r="A2088" s="29" t="s">
        <v>8821</v>
      </c>
      <c r="B2088" s="29" t="n">
        <v>2084</v>
      </c>
      <c r="C2088" s="29" t="s">
        <v>286</v>
      </c>
      <c r="D2088" s="29" t="s">
        <v>677</v>
      </c>
      <c r="E2088" s="29" t="s">
        <v>206</v>
      </c>
      <c r="F2088" s="29"/>
      <c r="G2088" s="30" t="n">
        <v>45749</v>
      </c>
      <c r="H2088" s="29" t="s">
        <v>177</v>
      </c>
      <c r="I2088" s="29" t="s">
        <v>6603</v>
      </c>
      <c r="J2088" s="29" t="s">
        <v>208</v>
      </c>
      <c r="K2088" s="31" t="n">
        <v>58.9</v>
      </c>
      <c r="L2088" s="31" t="n">
        <v>19</v>
      </c>
      <c r="M2088" s="29" t="s">
        <v>179</v>
      </c>
      <c r="N2088" s="29" t="n">
        <v>32</v>
      </c>
      <c r="O2088" s="29" t="s">
        <v>8822</v>
      </c>
      <c r="P2088" s="29" t="s">
        <v>8823</v>
      </c>
      <c r="Q2088" s="29" t="s">
        <v>240</v>
      </c>
      <c r="R2088" s="29" t="s">
        <v>171</v>
      </c>
      <c r="S2088" s="29" t="s">
        <v>241</v>
      </c>
      <c r="T2088" s="30" t="n">
        <v>45999</v>
      </c>
      <c r="U2088" s="29" t="n">
        <v>2026</v>
      </c>
      <c r="V2088" s="29"/>
    </row>
    <row r="2089" customFormat="false" ht="15" hidden="false" customHeight="true" outlineLevel="0" collapsed="false">
      <c r="A2089" s="26" t="s">
        <v>8824</v>
      </c>
      <c r="B2089" s="26" t="n">
        <v>2085</v>
      </c>
      <c r="C2089" s="26" t="s">
        <v>2096</v>
      </c>
      <c r="D2089" s="26" t="s">
        <v>1166</v>
      </c>
      <c r="E2089" s="26" t="s">
        <v>245</v>
      </c>
      <c r="F2089" s="26" t="s">
        <v>8825</v>
      </c>
      <c r="G2089" s="27" t="n">
        <v>45749</v>
      </c>
      <c r="H2089" s="26" t="s">
        <v>177</v>
      </c>
      <c r="I2089" s="26" t="s">
        <v>726</v>
      </c>
      <c r="J2089" s="26" t="s">
        <v>218</v>
      </c>
      <c r="K2089" s="28" t="n">
        <v>29</v>
      </c>
      <c r="L2089" s="28" t="n">
        <v>8.2</v>
      </c>
      <c r="M2089" s="26" t="s">
        <v>276</v>
      </c>
      <c r="N2089" s="26" t="n">
        <v>28</v>
      </c>
      <c r="O2089" s="26" t="s">
        <v>8826</v>
      </c>
      <c r="P2089" s="26" t="s">
        <v>8827</v>
      </c>
      <c r="Q2089" s="26" t="s">
        <v>240</v>
      </c>
      <c r="R2089" s="26" t="s">
        <v>171</v>
      </c>
      <c r="S2089" s="26" t="s">
        <v>241</v>
      </c>
      <c r="T2089" s="27" t="n">
        <v>46012</v>
      </c>
      <c r="U2089" s="26" t="n">
        <v>2026</v>
      </c>
      <c r="V2089" s="26"/>
    </row>
    <row r="2090" customFormat="false" ht="15" hidden="false" customHeight="true" outlineLevel="0" collapsed="false">
      <c r="A2090" s="29" t="s">
        <v>8828</v>
      </c>
      <c r="B2090" s="29" t="n">
        <v>2086</v>
      </c>
      <c r="C2090" s="29" t="s">
        <v>8829</v>
      </c>
      <c r="D2090" s="29" t="s">
        <v>1531</v>
      </c>
      <c r="E2090" s="29" t="s">
        <v>188</v>
      </c>
      <c r="F2090" s="29"/>
      <c r="G2090" s="30" t="n">
        <v>45749</v>
      </c>
      <c r="H2090" s="29" t="s">
        <v>177</v>
      </c>
      <c r="I2090" s="29" t="s">
        <v>1061</v>
      </c>
      <c r="J2090" s="29" t="s">
        <v>208</v>
      </c>
      <c r="K2090" s="31" t="n">
        <v>58.2</v>
      </c>
      <c r="L2090" s="31" t="n">
        <v>17.3</v>
      </c>
      <c r="M2090" s="29" t="s">
        <v>199</v>
      </c>
      <c r="N2090" s="29" t="n">
        <v>45</v>
      </c>
      <c r="O2090" s="29" t="s">
        <v>8830</v>
      </c>
      <c r="P2090" s="29" t="s">
        <v>8831</v>
      </c>
      <c r="Q2090" s="29" t="s">
        <v>461</v>
      </c>
      <c r="R2090" s="29" t="s">
        <v>183</v>
      </c>
      <c r="S2090" s="29" t="s">
        <v>462</v>
      </c>
      <c r="T2090" s="30" t="n">
        <v>46018</v>
      </c>
      <c r="U2090" s="29" t="n">
        <v>2026</v>
      </c>
      <c r="V2090" s="29"/>
    </row>
    <row r="2091" customFormat="false" ht="15" hidden="false" customHeight="true" outlineLevel="0" collapsed="false">
      <c r="A2091" s="26" t="s">
        <v>8832</v>
      </c>
      <c r="B2091" s="26" t="n">
        <v>2087</v>
      </c>
      <c r="C2091" s="26" t="s">
        <v>4568</v>
      </c>
      <c r="D2091" s="26" t="s">
        <v>2546</v>
      </c>
      <c r="E2091" s="26" t="s">
        <v>188</v>
      </c>
      <c r="F2091" s="26"/>
      <c r="G2091" s="27" t="n">
        <v>45750</v>
      </c>
      <c r="H2091" s="26" t="s">
        <v>177</v>
      </c>
      <c r="I2091" s="26" t="s">
        <v>1733</v>
      </c>
      <c r="J2091" s="26" t="s">
        <v>270</v>
      </c>
      <c r="K2091" s="28" t="n">
        <v>18.8</v>
      </c>
      <c r="L2091" s="28" t="n">
        <v>5.8</v>
      </c>
      <c r="M2091" s="26" t="s">
        <v>167</v>
      </c>
      <c r="N2091" s="26" t="n">
        <v>24</v>
      </c>
      <c r="O2091" s="26" t="s">
        <v>8833</v>
      </c>
      <c r="P2091" s="26" t="s">
        <v>8834</v>
      </c>
      <c r="Q2091" s="26" t="s">
        <v>182</v>
      </c>
      <c r="R2091" s="26" t="s">
        <v>183</v>
      </c>
      <c r="S2091" s="26" t="s">
        <v>184</v>
      </c>
      <c r="T2091" s="27" t="n">
        <v>45999</v>
      </c>
      <c r="U2091" s="26" t="n">
        <v>2026</v>
      </c>
      <c r="V2091" s="26"/>
    </row>
    <row r="2092" customFormat="false" ht="15" hidden="false" customHeight="true" outlineLevel="0" collapsed="false">
      <c r="A2092" s="29" t="s">
        <v>8835</v>
      </c>
      <c r="B2092" s="29" t="n">
        <v>2088</v>
      </c>
      <c r="C2092" s="29" t="s">
        <v>333</v>
      </c>
      <c r="D2092" s="29" t="s">
        <v>2343</v>
      </c>
      <c r="E2092" s="29" t="s">
        <v>195</v>
      </c>
      <c r="F2092" s="29" t="s">
        <v>4467</v>
      </c>
      <c r="G2092" s="30" t="n">
        <v>45750</v>
      </c>
      <c r="H2092" s="29" t="s">
        <v>177</v>
      </c>
      <c r="I2092" s="29" t="s">
        <v>8836</v>
      </c>
      <c r="J2092" s="29" t="s">
        <v>166</v>
      </c>
      <c r="K2092" s="31" t="n">
        <v>52.8</v>
      </c>
      <c r="L2092" s="31" t="n">
        <v>15.8</v>
      </c>
      <c r="M2092" s="29" t="s">
        <v>167</v>
      </c>
      <c r="N2092" s="29" t="n">
        <v>45</v>
      </c>
      <c r="O2092" s="29" t="s">
        <v>8837</v>
      </c>
      <c r="P2092" s="29" t="s">
        <v>8838</v>
      </c>
      <c r="Q2092" s="29" t="s">
        <v>221</v>
      </c>
      <c r="R2092" s="29" t="s">
        <v>183</v>
      </c>
      <c r="S2092" s="29" t="s">
        <v>222</v>
      </c>
      <c r="T2092" s="30" t="n">
        <v>45998</v>
      </c>
      <c r="U2092" s="29" t="n">
        <v>2026</v>
      </c>
      <c r="V2092" s="29"/>
    </row>
    <row r="2093" customFormat="false" ht="15" hidden="false" customHeight="true" outlineLevel="0" collapsed="false">
      <c r="A2093" s="26" t="s">
        <v>8839</v>
      </c>
      <c r="B2093" s="26" t="n">
        <v>2089</v>
      </c>
      <c r="C2093" s="26" t="s">
        <v>1587</v>
      </c>
      <c r="D2093" s="26" t="s">
        <v>2371</v>
      </c>
      <c r="E2093" s="26" t="s">
        <v>245</v>
      </c>
      <c r="F2093" s="26" t="s">
        <v>8840</v>
      </c>
      <c r="G2093" s="27" t="n">
        <v>45751</v>
      </c>
      <c r="H2093" s="26" t="s">
        <v>177</v>
      </c>
      <c r="I2093" s="26" t="s">
        <v>3988</v>
      </c>
      <c r="J2093" s="26" t="s">
        <v>208</v>
      </c>
      <c r="K2093" s="28" t="n">
        <v>25.9</v>
      </c>
      <c r="L2093" s="28" t="n">
        <v>8.6</v>
      </c>
      <c r="M2093" s="26" t="s">
        <v>179</v>
      </c>
      <c r="N2093" s="26" t="n">
        <v>32</v>
      </c>
      <c r="O2093" s="26" t="s">
        <v>8841</v>
      </c>
      <c r="P2093" s="26" t="s">
        <v>8842</v>
      </c>
      <c r="Q2093" s="26" t="s">
        <v>182</v>
      </c>
      <c r="R2093" s="26" t="s">
        <v>183</v>
      </c>
      <c r="S2093" s="26" t="s">
        <v>184</v>
      </c>
      <c r="T2093" s="27" t="n">
        <v>46002</v>
      </c>
      <c r="U2093" s="26" t="n">
        <v>2026</v>
      </c>
      <c r="V2093" s="26"/>
    </row>
    <row r="2094" customFormat="false" ht="15" hidden="false" customHeight="true" outlineLevel="0" collapsed="false">
      <c r="A2094" s="29" t="s">
        <v>8843</v>
      </c>
      <c r="B2094" s="29" t="n">
        <v>2090</v>
      </c>
      <c r="C2094" s="29" t="s">
        <v>3634</v>
      </c>
      <c r="D2094" s="29" t="s">
        <v>756</v>
      </c>
      <c r="E2094" s="29" t="s">
        <v>195</v>
      </c>
      <c r="F2094" s="29" t="s">
        <v>8844</v>
      </c>
      <c r="G2094" s="30" t="n">
        <v>45751</v>
      </c>
      <c r="H2094" s="29" t="s">
        <v>177</v>
      </c>
      <c r="I2094" s="29" t="s">
        <v>2501</v>
      </c>
      <c r="J2094" s="29" t="s">
        <v>198</v>
      </c>
      <c r="K2094" s="31" t="n">
        <v>47.5</v>
      </c>
      <c r="L2094" s="31" t="n">
        <v>16.4</v>
      </c>
      <c r="M2094" s="29" t="s">
        <v>179</v>
      </c>
      <c r="N2094" s="29" t="n">
        <v>50</v>
      </c>
      <c r="O2094" s="29" t="s">
        <v>8845</v>
      </c>
      <c r="P2094" s="29" t="s">
        <v>8846</v>
      </c>
      <c r="Q2094" s="29" t="s">
        <v>299</v>
      </c>
      <c r="R2094" s="29" t="s">
        <v>171</v>
      </c>
      <c r="S2094" s="29" t="s">
        <v>300</v>
      </c>
      <c r="T2094" s="30" t="n">
        <v>46003</v>
      </c>
      <c r="U2094" s="29" t="n">
        <v>2026</v>
      </c>
      <c r="V2094" s="29"/>
    </row>
    <row r="2095" customFormat="false" ht="15" hidden="false" customHeight="true" outlineLevel="0" collapsed="false">
      <c r="A2095" s="26" t="s">
        <v>8847</v>
      </c>
      <c r="B2095" s="26" t="n">
        <v>2091</v>
      </c>
      <c r="C2095" s="26" t="s">
        <v>624</v>
      </c>
      <c r="D2095" s="26" t="s">
        <v>1683</v>
      </c>
      <c r="E2095" s="26" t="s">
        <v>188</v>
      </c>
      <c r="F2095" s="26"/>
      <c r="G2095" s="27" t="n">
        <v>45752</v>
      </c>
      <c r="H2095" s="26" t="s">
        <v>177</v>
      </c>
      <c r="I2095" s="26" t="s">
        <v>288</v>
      </c>
      <c r="J2095" s="26" t="s">
        <v>229</v>
      </c>
      <c r="K2095" s="28" t="n">
        <v>61.6</v>
      </c>
      <c r="L2095" s="28" t="n">
        <v>20.5</v>
      </c>
      <c r="M2095" s="26" t="s">
        <v>276</v>
      </c>
      <c r="N2095" s="26" t="n">
        <v>32</v>
      </c>
      <c r="O2095" s="26" t="s">
        <v>8848</v>
      </c>
      <c r="P2095" s="26" t="s">
        <v>8849</v>
      </c>
      <c r="Q2095" s="26" t="s">
        <v>202</v>
      </c>
      <c r="R2095" s="26" t="s">
        <v>171</v>
      </c>
      <c r="S2095" s="26" t="s">
        <v>203</v>
      </c>
      <c r="T2095" s="27" t="n">
        <v>46010</v>
      </c>
      <c r="U2095" s="26" t="n">
        <v>2026</v>
      </c>
      <c r="V2095" s="26"/>
    </row>
    <row r="2096" customFormat="false" ht="15" hidden="false" customHeight="true" outlineLevel="0" collapsed="false">
      <c r="A2096" s="29" t="s">
        <v>8850</v>
      </c>
      <c r="B2096" s="29" t="n">
        <v>2092</v>
      </c>
      <c r="C2096" s="29" t="s">
        <v>235</v>
      </c>
      <c r="D2096" s="29" t="s">
        <v>2482</v>
      </c>
      <c r="E2096" s="29" t="s">
        <v>311</v>
      </c>
      <c r="F2096" s="29" t="s">
        <v>8851</v>
      </c>
      <c r="G2096" s="30" t="n">
        <v>45752</v>
      </c>
      <c r="H2096" s="29" t="s">
        <v>177</v>
      </c>
      <c r="I2096" s="29" t="s">
        <v>2639</v>
      </c>
      <c r="J2096" s="29" t="s">
        <v>208</v>
      </c>
      <c r="K2096" s="31" t="n">
        <v>38.8</v>
      </c>
      <c r="L2096" s="31" t="n">
        <v>12.8</v>
      </c>
      <c r="M2096" s="29" t="s">
        <v>179</v>
      </c>
      <c r="N2096" s="29" t="n">
        <v>24</v>
      </c>
      <c r="O2096" s="29" t="s">
        <v>8852</v>
      </c>
      <c r="P2096" s="29"/>
      <c r="Q2096" s="29" t="s">
        <v>212</v>
      </c>
      <c r="R2096" s="29" t="s">
        <v>171</v>
      </c>
      <c r="S2096" s="29" t="s">
        <v>213</v>
      </c>
      <c r="T2096" s="30" t="n">
        <v>46013</v>
      </c>
      <c r="U2096" s="29" t="n">
        <v>2026</v>
      </c>
      <c r="V2096" s="29"/>
    </row>
    <row r="2097" customFormat="false" ht="15" hidden="false" customHeight="true" outlineLevel="0" collapsed="false">
      <c r="A2097" s="26" t="s">
        <v>8853</v>
      </c>
      <c r="B2097" s="26" t="n">
        <v>2093</v>
      </c>
      <c r="C2097" s="26" t="s">
        <v>5098</v>
      </c>
      <c r="D2097" s="26" t="s">
        <v>2668</v>
      </c>
      <c r="E2097" s="26" t="s">
        <v>188</v>
      </c>
      <c r="F2097" s="26"/>
      <c r="G2097" s="27" t="n">
        <v>45753</v>
      </c>
      <c r="H2097" s="26" t="s">
        <v>295</v>
      </c>
      <c r="I2097" s="26" t="s">
        <v>3642</v>
      </c>
      <c r="J2097" s="26" t="s">
        <v>208</v>
      </c>
      <c r="K2097" s="28" t="n">
        <v>54.9</v>
      </c>
      <c r="L2097" s="28" t="n">
        <v>16.8</v>
      </c>
      <c r="M2097" s="26" t="s">
        <v>179</v>
      </c>
      <c r="N2097" s="26" t="n">
        <v>50</v>
      </c>
      <c r="O2097" s="26" t="s">
        <v>8854</v>
      </c>
      <c r="P2097" s="26" t="s">
        <v>8855</v>
      </c>
      <c r="Q2097" s="26" t="s">
        <v>338</v>
      </c>
      <c r="R2097" s="26" t="s">
        <v>171</v>
      </c>
      <c r="S2097" s="26" t="s">
        <v>339</v>
      </c>
      <c r="T2097" s="27" t="n">
        <v>46006</v>
      </c>
      <c r="U2097" s="26" t="n">
        <v>2026</v>
      </c>
      <c r="V2097" s="26"/>
    </row>
    <row r="2098" customFormat="false" ht="15" hidden="false" customHeight="true" outlineLevel="0" collapsed="false">
      <c r="A2098" s="29" t="s">
        <v>8856</v>
      </c>
      <c r="B2098" s="29" t="n">
        <v>2094</v>
      </c>
      <c r="C2098" s="29" t="s">
        <v>1564</v>
      </c>
      <c r="D2098" s="29" t="s">
        <v>3943</v>
      </c>
      <c r="E2098" s="29" t="s">
        <v>267</v>
      </c>
      <c r="F2098" s="29" t="s">
        <v>2513</v>
      </c>
      <c r="G2098" s="30" t="n">
        <v>45753</v>
      </c>
      <c r="H2098" s="29" t="s">
        <v>177</v>
      </c>
      <c r="I2098" s="29" t="s">
        <v>1842</v>
      </c>
      <c r="J2098" s="29" t="s">
        <v>322</v>
      </c>
      <c r="K2098" s="31" t="n">
        <v>26.2</v>
      </c>
      <c r="L2098" s="31" t="n">
        <v>8</v>
      </c>
      <c r="M2098" s="29" t="s">
        <v>199</v>
      </c>
      <c r="N2098" s="29" t="n">
        <v>32</v>
      </c>
      <c r="O2098" s="29" t="s">
        <v>8857</v>
      </c>
      <c r="P2098" s="29"/>
      <c r="Q2098" s="29" t="s">
        <v>330</v>
      </c>
      <c r="R2098" s="29" t="s">
        <v>171</v>
      </c>
      <c r="S2098" s="29" t="s">
        <v>331</v>
      </c>
      <c r="T2098" s="30" t="n">
        <v>46015</v>
      </c>
      <c r="U2098" s="29" t="n">
        <v>2026</v>
      </c>
      <c r="V2098" s="29"/>
    </row>
    <row r="2099" customFormat="false" ht="15" hidden="false" customHeight="true" outlineLevel="0" collapsed="false">
      <c r="A2099" s="26" t="s">
        <v>8858</v>
      </c>
      <c r="B2099" s="26" t="n">
        <v>2095</v>
      </c>
      <c r="C2099" s="26" t="s">
        <v>160</v>
      </c>
      <c r="D2099" s="26" t="s">
        <v>816</v>
      </c>
      <c r="E2099" s="26" t="s">
        <v>245</v>
      </c>
      <c r="F2099" s="26" t="s">
        <v>2222</v>
      </c>
      <c r="G2099" s="27" t="n">
        <v>45754</v>
      </c>
      <c r="H2099" s="26" t="s">
        <v>177</v>
      </c>
      <c r="I2099" s="26" t="s">
        <v>432</v>
      </c>
      <c r="J2099" s="26" t="s">
        <v>383</v>
      </c>
      <c r="K2099" s="28" t="n">
        <v>46.1</v>
      </c>
      <c r="L2099" s="28" t="n">
        <v>13.9</v>
      </c>
      <c r="M2099" s="26" t="s">
        <v>276</v>
      </c>
      <c r="N2099" s="26" t="n">
        <v>28</v>
      </c>
      <c r="O2099" s="26" t="s">
        <v>8859</v>
      </c>
      <c r="P2099" s="26" t="s">
        <v>8860</v>
      </c>
      <c r="Q2099" s="26" t="s">
        <v>232</v>
      </c>
      <c r="R2099" s="26" t="s">
        <v>183</v>
      </c>
      <c r="S2099" s="26" t="s">
        <v>233</v>
      </c>
      <c r="T2099" s="27" t="n">
        <v>46004</v>
      </c>
      <c r="U2099" s="26" t="n">
        <v>2026</v>
      </c>
      <c r="V2099" s="26"/>
    </row>
    <row r="2100" customFormat="false" ht="15" hidden="false" customHeight="true" outlineLevel="0" collapsed="false">
      <c r="A2100" s="29" t="s">
        <v>8861</v>
      </c>
      <c r="B2100" s="29" t="n">
        <v>2096</v>
      </c>
      <c r="C2100" s="29" t="s">
        <v>4074</v>
      </c>
      <c r="D2100" s="29" t="s">
        <v>490</v>
      </c>
      <c r="E2100" s="29" t="s">
        <v>188</v>
      </c>
      <c r="F2100" s="29"/>
      <c r="G2100" s="30" t="n">
        <v>45754</v>
      </c>
      <c r="H2100" s="29" t="s">
        <v>177</v>
      </c>
      <c r="I2100" s="29" t="s">
        <v>5358</v>
      </c>
      <c r="J2100" s="29" t="s">
        <v>248</v>
      </c>
      <c r="K2100" s="31" t="n">
        <v>53.9</v>
      </c>
      <c r="L2100" s="31" t="n">
        <v>17.1</v>
      </c>
      <c r="M2100" s="29" t="s">
        <v>276</v>
      </c>
      <c r="N2100" s="29" t="n">
        <v>45</v>
      </c>
      <c r="O2100" s="29" t="s">
        <v>8862</v>
      </c>
      <c r="P2100" s="29" t="s">
        <v>8863</v>
      </c>
      <c r="Q2100" s="29" t="s">
        <v>232</v>
      </c>
      <c r="R2100" s="29" t="s">
        <v>183</v>
      </c>
      <c r="S2100" s="29" t="s">
        <v>233</v>
      </c>
      <c r="T2100" s="30" t="n">
        <v>46002</v>
      </c>
      <c r="U2100" s="29" t="n">
        <v>2026</v>
      </c>
      <c r="V2100" s="29"/>
    </row>
    <row r="2101" customFormat="false" ht="15" hidden="false" customHeight="true" outlineLevel="0" collapsed="false">
      <c r="A2101" s="26" t="s">
        <v>8864</v>
      </c>
      <c r="B2101" s="26" t="n">
        <v>2097</v>
      </c>
      <c r="C2101" s="26" t="s">
        <v>477</v>
      </c>
      <c r="D2101" s="26" t="s">
        <v>394</v>
      </c>
      <c r="E2101" s="26" t="s">
        <v>188</v>
      </c>
      <c r="F2101" s="26"/>
      <c r="G2101" s="27" t="n">
        <v>45754</v>
      </c>
      <c r="H2101" s="26" t="s">
        <v>177</v>
      </c>
      <c r="I2101" s="26" t="s">
        <v>258</v>
      </c>
      <c r="J2101" s="26" t="s">
        <v>229</v>
      </c>
      <c r="K2101" s="28" t="n">
        <v>35.3</v>
      </c>
      <c r="L2101" s="28" t="n">
        <v>10.2</v>
      </c>
      <c r="M2101" s="26" t="s">
        <v>314</v>
      </c>
      <c r="N2101" s="26" t="n">
        <v>45</v>
      </c>
      <c r="O2101" s="26" t="s">
        <v>8865</v>
      </c>
      <c r="P2101" s="26" t="s">
        <v>8866</v>
      </c>
      <c r="Q2101" s="26" t="s">
        <v>252</v>
      </c>
      <c r="R2101" s="26" t="s">
        <v>171</v>
      </c>
      <c r="S2101" s="26" t="s">
        <v>253</v>
      </c>
      <c r="T2101" s="27" t="n">
        <v>45994</v>
      </c>
      <c r="U2101" s="26" t="n">
        <v>2026</v>
      </c>
      <c r="V2101" s="26"/>
    </row>
    <row r="2102" customFormat="false" ht="15" hidden="false" customHeight="true" outlineLevel="0" collapsed="false">
      <c r="A2102" s="29" t="s">
        <v>8867</v>
      </c>
      <c r="B2102" s="29" t="n">
        <v>2098</v>
      </c>
      <c r="C2102" s="29" t="s">
        <v>186</v>
      </c>
      <c r="D2102" s="29" t="s">
        <v>2401</v>
      </c>
      <c r="E2102" s="29" t="s">
        <v>188</v>
      </c>
      <c r="F2102" s="29"/>
      <c r="G2102" s="30" t="n">
        <v>45755</v>
      </c>
      <c r="H2102" s="29" t="s">
        <v>177</v>
      </c>
      <c r="I2102" s="29" t="s">
        <v>4420</v>
      </c>
      <c r="J2102" s="29" t="s">
        <v>345</v>
      </c>
      <c r="K2102" s="31" t="n">
        <v>43.6</v>
      </c>
      <c r="L2102" s="31" t="n">
        <v>13.8</v>
      </c>
      <c r="M2102" s="29" t="s">
        <v>900</v>
      </c>
      <c r="N2102" s="29" t="n">
        <v>28</v>
      </c>
      <c r="O2102" s="29" t="s">
        <v>8868</v>
      </c>
      <c r="P2102" s="29" t="s">
        <v>8869</v>
      </c>
      <c r="Q2102" s="29" t="s">
        <v>212</v>
      </c>
      <c r="R2102" s="29" t="s">
        <v>171</v>
      </c>
      <c r="S2102" s="29" t="s">
        <v>213</v>
      </c>
      <c r="T2102" s="30" t="n">
        <v>46017</v>
      </c>
      <c r="U2102" s="29" t="n">
        <v>2026</v>
      </c>
      <c r="V2102" s="29"/>
    </row>
    <row r="2103" customFormat="false" ht="15" hidden="false" customHeight="true" outlineLevel="0" collapsed="false">
      <c r="A2103" s="26" t="s">
        <v>8870</v>
      </c>
      <c r="B2103" s="26" t="n">
        <v>2099</v>
      </c>
      <c r="C2103" s="26" t="s">
        <v>2096</v>
      </c>
      <c r="D2103" s="26" t="s">
        <v>412</v>
      </c>
      <c r="E2103" s="26" t="s">
        <v>267</v>
      </c>
      <c r="F2103" s="26" t="s">
        <v>2097</v>
      </c>
      <c r="G2103" s="27" t="n">
        <v>45755</v>
      </c>
      <c r="H2103" s="26" t="s">
        <v>177</v>
      </c>
      <c r="I2103" s="26" t="s">
        <v>3106</v>
      </c>
      <c r="J2103" s="26" t="s">
        <v>166</v>
      </c>
      <c r="K2103" s="28" t="n">
        <v>53</v>
      </c>
      <c r="L2103" s="28" t="n">
        <v>17.6</v>
      </c>
      <c r="M2103" s="26" t="s">
        <v>209</v>
      </c>
      <c r="N2103" s="26" t="n">
        <v>50</v>
      </c>
      <c r="O2103" s="26" t="s">
        <v>8871</v>
      </c>
      <c r="P2103" s="26" t="s">
        <v>8872</v>
      </c>
      <c r="Q2103" s="26" t="s">
        <v>338</v>
      </c>
      <c r="R2103" s="26" t="s">
        <v>171</v>
      </c>
      <c r="S2103" s="26" t="s">
        <v>339</v>
      </c>
      <c r="T2103" s="27" t="n">
        <v>45995</v>
      </c>
      <c r="U2103" s="26" t="n">
        <v>2026</v>
      </c>
      <c r="V2103" s="26"/>
    </row>
    <row r="2104" customFormat="false" ht="15" hidden="false" customHeight="true" outlineLevel="0" collapsed="false">
      <c r="A2104" s="29" t="s">
        <v>8873</v>
      </c>
      <c r="B2104" s="29" t="n">
        <v>2100</v>
      </c>
      <c r="C2104" s="29" t="s">
        <v>8874</v>
      </c>
      <c r="D2104" s="29" t="s">
        <v>1518</v>
      </c>
      <c r="E2104" s="29" t="s">
        <v>206</v>
      </c>
      <c r="F2104" s="29"/>
      <c r="G2104" s="30" t="n">
        <v>45755</v>
      </c>
      <c r="H2104" s="29" t="s">
        <v>177</v>
      </c>
      <c r="I2104" s="29" t="s">
        <v>1440</v>
      </c>
      <c r="J2104" s="29" t="s">
        <v>218</v>
      </c>
      <c r="K2104" s="31" t="n">
        <v>52.1</v>
      </c>
      <c r="L2104" s="31" t="n">
        <v>15</v>
      </c>
      <c r="M2104" s="29" t="s">
        <v>209</v>
      </c>
      <c r="N2104" s="29" t="n">
        <v>50</v>
      </c>
      <c r="O2104" s="29" t="s">
        <v>8875</v>
      </c>
      <c r="P2104" s="29" t="s">
        <v>8876</v>
      </c>
      <c r="Q2104" s="29" t="s">
        <v>262</v>
      </c>
      <c r="R2104" s="29" t="s">
        <v>171</v>
      </c>
      <c r="S2104" s="29" t="s">
        <v>263</v>
      </c>
      <c r="T2104" s="30" t="n">
        <v>45992</v>
      </c>
      <c r="U2104" s="29" t="n">
        <v>2026</v>
      </c>
      <c r="V2104" s="29"/>
    </row>
    <row r="2105" customFormat="false" ht="15" hidden="false" customHeight="true" outlineLevel="0" collapsed="false">
      <c r="A2105" s="26" t="s">
        <v>8877</v>
      </c>
      <c r="B2105" s="26" t="n">
        <v>2101</v>
      </c>
      <c r="C2105" s="26" t="s">
        <v>8878</v>
      </c>
      <c r="D2105" s="26" t="s">
        <v>1475</v>
      </c>
      <c r="E2105" s="26" t="s">
        <v>311</v>
      </c>
      <c r="F2105" s="26" t="s">
        <v>8879</v>
      </c>
      <c r="G2105" s="27" t="n">
        <v>45757</v>
      </c>
      <c r="H2105" s="26" t="s">
        <v>177</v>
      </c>
      <c r="I2105" s="26" t="s">
        <v>2789</v>
      </c>
      <c r="J2105" s="26" t="s">
        <v>383</v>
      </c>
      <c r="K2105" s="28" t="n">
        <v>24.5</v>
      </c>
      <c r="L2105" s="28" t="n">
        <v>7.9</v>
      </c>
      <c r="M2105" s="26" t="s">
        <v>179</v>
      </c>
      <c r="N2105" s="26" t="n">
        <v>45</v>
      </c>
      <c r="O2105" s="26" t="s">
        <v>8880</v>
      </c>
      <c r="P2105" s="26" t="s">
        <v>8881</v>
      </c>
      <c r="Q2105" s="26" t="s">
        <v>454</v>
      </c>
      <c r="R2105" s="26" t="s">
        <v>171</v>
      </c>
      <c r="S2105" s="26" t="s">
        <v>455</v>
      </c>
      <c r="T2105" s="27" t="n">
        <v>45999</v>
      </c>
      <c r="U2105" s="26" t="n">
        <v>2026</v>
      </c>
      <c r="V2105" s="26"/>
    </row>
    <row r="2106" customFormat="false" ht="15" hidden="false" customHeight="true" outlineLevel="0" collapsed="false">
      <c r="A2106" s="29" t="s">
        <v>8882</v>
      </c>
      <c r="B2106" s="29" t="n">
        <v>2102</v>
      </c>
      <c r="C2106" s="29" t="s">
        <v>8883</v>
      </c>
      <c r="D2106" s="29" t="s">
        <v>719</v>
      </c>
      <c r="E2106" s="29" t="s">
        <v>188</v>
      </c>
      <c r="F2106" s="29"/>
      <c r="G2106" s="30" t="n">
        <v>45757</v>
      </c>
      <c r="H2106" s="29" t="s">
        <v>177</v>
      </c>
      <c r="I2106" s="29" t="s">
        <v>3053</v>
      </c>
      <c r="J2106" s="29" t="s">
        <v>198</v>
      </c>
      <c r="K2106" s="31" t="n">
        <v>35.8</v>
      </c>
      <c r="L2106" s="31" t="n">
        <v>11.1</v>
      </c>
      <c r="M2106" s="29" t="s">
        <v>276</v>
      </c>
      <c r="N2106" s="29" t="n">
        <v>24</v>
      </c>
      <c r="O2106" s="29" t="s">
        <v>8884</v>
      </c>
      <c r="P2106" s="29" t="s">
        <v>8885</v>
      </c>
      <c r="Q2106" s="29" t="s">
        <v>182</v>
      </c>
      <c r="R2106" s="29" t="s">
        <v>183</v>
      </c>
      <c r="S2106" s="29" t="s">
        <v>184</v>
      </c>
      <c r="T2106" s="30" t="n">
        <v>46012</v>
      </c>
      <c r="U2106" s="29" t="n">
        <v>2026</v>
      </c>
      <c r="V2106" s="29"/>
    </row>
    <row r="2107" customFormat="false" ht="15" hidden="false" customHeight="true" outlineLevel="0" collapsed="false">
      <c r="A2107" s="26" t="s">
        <v>8886</v>
      </c>
      <c r="B2107" s="26" t="n">
        <v>2103</v>
      </c>
      <c r="C2107" s="26" t="s">
        <v>8887</v>
      </c>
      <c r="D2107" s="26" t="s">
        <v>236</v>
      </c>
      <c r="E2107" s="26" t="s">
        <v>188</v>
      </c>
      <c r="F2107" s="26"/>
      <c r="G2107" s="27" t="n">
        <v>45757</v>
      </c>
      <c r="H2107" s="26" t="s">
        <v>177</v>
      </c>
      <c r="I2107" s="26" t="s">
        <v>3520</v>
      </c>
      <c r="J2107" s="26" t="s">
        <v>322</v>
      </c>
      <c r="K2107" s="28" t="n">
        <v>48.8</v>
      </c>
      <c r="L2107" s="28" t="n">
        <v>16.2</v>
      </c>
      <c r="M2107" s="26" t="s">
        <v>314</v>
      </c>
      <c r="N2107" s="26" t="n">
        <v>50</v>
      </c>
      <c r="O2107" s="26" t="s">
        <v>8888</v>
      </c>
      <c r="P2107" s="26" t="s">
        <v>8889</v>
      </c>
      <c r="Q2107" s="26" t="s">
        <v>299</v>
      </c>
      <c r="R2107" s="26" t="s">
        <v>171</v>
      </c>
      <c r="S2107" s="26" t="s">
        <v>300</v>
      </c>
      <c r="T2107" s="27" t="n">
        <v>46014</v>
      </c>
      <c r="U2107" s="26" t="n">
        <v>2026</v>
      </c>
      <c r="V2107" s="26"/>
    </row>
    <row r="2108" customFormat="false" ht="15" hidden="false" customHeight="true" outlineLevel="0" collapsed="false">
      <c r="A2108" s="29" t="s">
        <v>8890</v>
      </c>
      <c r="B2108" s="29" t="n">
        <v>2104</v>
      </c>
      <c r="C2108" s="29" t="s">
        <v>2076</v>
      </c>
      <c r="D2108" s="29" t="s">
        <v>2534</v>
      </c>
      <c r="E2108" s="29" t="s">
        <v>267</v>
      </c>
      <c r="F2108" s="29" t="s">
        <v>8891</v>
      </c>
      <c r="G2108" s="30" t="n">
        <v>45758</v>
      </c>
      <c r="H2108" s="29" t="s">
        <v>177</v>
      </c>
      <c r="I2108" s="29" t="s">
        <v>3863</v>
      </c>
      <c r="J2108" s="29" t="s">
        <v>383</v>
      </c>
      <c r="K2108" s="31" t="n">
        <v>34.6</v>
      </c>
      <c r="L2108" s="31" t="n">
        <v>11.1</v>
      </c>
      <c r="M2108" s="29" t="s">
        <v>900</v>
      </c>
      <c r="N2108" s="29" t="n">
        <v>28</v>
      </c>
      <c r="O2108" s="29" t="s">
        <v>8892</v>
      </c>
      <c r="P2108" s="29" t="s">
        <v>8893</v>
      </c>
      <c r="Q2108" s="29" t="s">
        <v>252</v>
      </c>
      <c r="R2108" s="29" t="s">
        <v>171</v>
      </c>
      <c r="S2108" s="29" t="s">
        <v>253</v>
      </c>
      <c r="T2108" s="30" t="n">
        <v>46000</v>
      </c>
      <c r="U2108" s="29" t="n">
        <v>2026</v>
      </c>
      <c r="V2108" s="29"/>
    </row>
    <row r="2109" customFormat="false" ht="15" hidden="false" customHeight="true" outlineLevel="0" collapsed="false">
      <c r="A2109" s="26" t="s">
        <v>8894</v>
      </c>
      <c r="B2109" s="26" t="n">
        <v>2105</v>
      </c>
      <c r="C2109" s="26" t="s">
        <v>8895</v>
      </c>
      <c r="D2109" s="26" t="s">
        <v>400</v>
      </c>
      <c r="E2109" s="26" t="s">
        <v>206</v>
      </c>
      <c r="F2109" s="26"/>
      <c r="G2109" s="27" t="n">
        <v>45758</v>
      </c>
      <c r="H2109" s="26" t="s">
        <v>177</v>
      </c>
      <c r="I2109" s="26" t="s">
        <v>959</v>
      </c>
      <c r="J2109" s="26" t="s">
        <v>166</v>
      </c>
      <c r="K2109" s="28" t="n">
        <v>48.2</v>
      </c>
      <c r="L2109" s="28" t="n">
        <v>17</v>
      </c>
      <c r="M2109" s="26" t="s">
        <v>199</v>
      </c>
      <c r="N2109" s="26" t="n">
        <v>45</v>
      </c>
      <c r="O2109" s="26" t="s">
        <v>8896</v>
      </c>
      <c r="P2109" s="26" t="s">
        <v>8897</v>
      </c>
      <c r="Q2109" s="26" t="s">
        <v>232</v>
      </c>
      <c r="R2109" s="26" t="s">
        <v>183</v>
      </c>
      <c r="S2109" s="26" t="s">
        <v>233</v>
      </c>
      <c r="T2109" s="27" t="n">
        <v>46018</v>
      </c>
      <c r="U2109" s="26" t="n">
        <v>2026</v>
      </c>
      <c r="V2109" s="26"/>
    </row>
    <row r="2110" customFormat="false" ht="15" hidden="false" customHeight="true" outlineLevel="0" collapsed="false">
      <c r="A2110" s="29" t="s">
        <v>8898</v>
      </c>
      <c r="B2110" s="29" t="n">
        <v>2106</v>
      </c>
      <c r="C2110" s="29" t="s">
        <v>4312</v>
      </c>
      <c r="D2110" s="29" t="s">
        <v>187</v>
      </c>
      <c r="E2110" s="29" t="s">
        <v>162</v>
      </c>
      <c r="F2110" s="29" t="s">
        <v>8899</v>
      </c>
      <c r="G2110" s="30" t="n">
        <v>45758</v>
      </c>
      <c r="H2110" s="29" t="s">
        <v>177</v>
      </c>
      <c r="I2110" s="29" t="s">
        <v>5569</v>
      </c>
      <c r="J2110" s="29" t="s">
        <v>166</v>
      </c>
      <c r="K2110" s="31" t="n">
        <v>45.1</v>
      </c>
      <c r="L2110" s="31" t="n">
        <v>14</v>
      </c>
      <c r="M2110" s="29" t="s">
        <v>314</v>
      </c>
      <c r="N2110" s="29" t="n">
        <v>36</v>
      </c>
      <c r="O2110" s="29" t="s">
        <v>8900</v>
      </c>
      <c r="P2110" s="29" t="s">
        <v>8901</v>
      </c>
      <c r="Q2110" s="29" t="s">
        <v>232</v>
      </c>
      <c r="R2110" s="29" t="s">
        <v>183</v>
      </c>
      <c r="S2110" s="29" t="s">
        <v>233</v>
      </c>
      <c r="T2110" s="30" t="n">
        <v>45995</v>
      </c>
      <c r="U2110" s="29" t="n">
        <v>2026</v>
      </c>
      <c r="V2110" s="29"/>
    </row>
    <row r="2111" customFormat="false" ht="15" hidden="false" customHeight="true" outlineLevel="0" collapsed="false">
      <c r="A2111" s="26" t="s">
        <v>8902</v>
      </c>
      <c r="B2111" s="26" t="n">
        <v>2107</v>
      </c>
      <c r="C2111" s="26" t="s">
        <v>2673</v>
      </c>
      <c r="D2111" s="26" t="s">
        <v>394</v>
      </c>
      <c r="E2111" s="26" t="s">
        <v>267</v>
      </c>
      <c r="F2111" s="26" t="s">
        <v>8903</v>
      </c>
      <c r="G2111" s="27" t="n">
        <v>45759</v>
      </c>
      <c r="H2111" s="26" t="s">
        <v>177</v>
      </c>
      <c r="I2111" s="26" t="s">
        <v>4906</v>
      </c>
      <c r="J2111" s="26" t="s">
        <v>345</v>
      </c>
      <c r="K2111" s="28" t="n">
        <v>26.9</v>
      </c>
      <c r="L2111" s="28" t="n">
        <v>8.2</v>
      </c>
      <c r="M2111" s="26" t="s">
        <v>199</v>
      </c>
      <c r="N2111" s="26" t="n">
        <v>40</v>
      </c>
      <c r="O2111" s="26" t="s">
        <v>8904</v>
      </c>
      <c r="P2111" s="26" t="s">
        <v>8905</v>
      </c>
      <c r="Q2111" s="26" t="s">
        <v>202</v>
      </c>
      <c r="R2111" s="26" t="s">
        <v>171</v>
      </c>
      <c r="S2111" s="26" t="s">
        <v>203</v>
      </c>
      <c r="T2111" s="27" t="n">
        <v>46019</v>
      </c>
      <c r="U2111" s="26" t="n">
        <v>2026</v>
      </c>
      <c r="V2111" s="26"/>
    </row>
    <row r="2112" customFormat="false" ht="15" hidden="false" customHeight="true" outlineLevel="0" collapsed="false">
      <c r="A2112" s="29" t="s">
        <v>8906</v>
      </c>
      <c r="B2112" s="29" t="n">
        <v>2108</v>
      </c>
      <c r="C2112" s="29" t="s">
        <v>724</v>
      </c>
      <c r="D2112" s="29" t="s">
        <v>293</v>
      </c>
      <c r="E2112" s="29" t="s">
        <v>267</v>
      </c>
      <c r="F2112" s="29" t="s">
        <v>7763</v>
      </c>
      <c r="G2112" s="30" t="n">
        <v>45760</v>
      </c>
      <c r="H2112" s="29" t="s">
        <v>177</v>
      </c>
      <c r="I2112" s="29" t="s">
        <v>1583</v>
      </c>
      <c r="J2112" s="29" t="s">
        <v>383</v>
      </c>
      <c r="K2112" s="31" t="n">
        <v>58.4</v>
      </c>
      <c r="L2112" s="31" t="n">
        <v>18.4</v>
      </c>
      <c r="M2112" s="29" t="s">
        <v>199</v>
      </c>
      <c r="N2112" s="29" t="n">
        <v>50</v>
      </c>
      <c r="O2112" s="29" t="s">
        <v>8907</v>
      </c>
      <c r="P2112" s="29" t="s">
        <v>8908</v>
      </c>
      <c r="Q2112" s="29" t="s">
        <v>252</v>
      </c>
      <c r="R2112" s="29" t="s">
        <v>171</v>
      </c>
      <c r="S2112" s="29" t="s">
        <v>253</v>
      </c>
      <c r="T2112" s="30" t="n">
        <v>46001</v>
      </c>
      <c r="U2112" s="29" t="n">
        <v>2026</v>
      </c>
      <c r="V2112" s="29"/>
    </row>
    <row r="2113" customFormat="false" ht="15" hidden="false" customHeight="true" outlineLevel="0" collapsed="false">
      <c r="A2113" s="26" t="s">
        <v>8909</v>
      </c>
      <c r="B2113" s="26" t="n">
        <v>2109</v>
      </c>
      <c r="C2113" s="26" t="s">
        <v>4000</v>
      </c>
      <c r="D2113" s="26" t="s">
        <v>803</v>
      </c>
      <c r="E2113" s="26" t="s">
        <v>188</v>
      </c>
      <c r="F2113" s="26"/>
      <c r="G2113" s="27" t="n">
        <v>45760</v>
      </c>
      <c r="H2113" s="26" t="s">
        <v>295</v>
      </c>
      <c r="I2113" s="26" t="s">
        <v>2217</v>
      </c>
      <c r="J2113" s="26" t="s">
        <v>322</v>
      </c>
      <c r="K2113" s="28" t="n">
        <v>35.8</v>
      </c>
      <c r="L2113" s="28" t="n">
        <v>12.8</v>
      </c>
      <c r="M2113" s="26" t="s">
        <v>249</v>
      </c>
      <c r="N2113" s="26" t="n">
        <v>40</v>
      </c>
      <c r="O2113" s="26" t="s">
        <v>8910</v>
      </c>
      <c r="P2113" s="26" t="s">
        <v>8911</v>
      </c>
      <c r="Q2113" s="26" t="s">
        <v>232</v>
      </c>
      <c r="R2113" s="26" t="s">
        <v>183</v>
      </c>
      <c r="S2113" s="26" t="s">
        <v>233</v>
      </c>
      <c r="T2113" s="27" t="n">
        <v>45992</v>
      </c>
      <c r="U2113" s="26" t="n">
        <v>2026</v>
      </c>
      <c r="V2113" s="26"/>
    </row>
    <row r="2114" customFormat="false" ht="15" hidden="false" customHeight="true" outlineLevel="0" collapsed="false">
      <c r="A2114" s="29" t="s">
        <v>8912</v>
      </c>
      <c r="B2114" s="29" t="n">
        <v>2110</v>
      </c>
      <c r="C2114" s="29" t="s">
        <v>5366</v>
      </c>
      <c r="D2114" s="29" t="s">
        <v>3497</v>
      </c>
      <c r="E2114" s="29" t="s">
        <v>188</v>
      </c>
      <c r="F2114" s="29"/>
      <c r="G2114" s="30" t="n">
        <v>45760</v>
      </c>
      <c r="H2114" s="29" t="s">
        <v>177</v>
      </c>
      <c r="I2114" s="29" t="s">
        <v>3118</v>
      </c>
      <c r="J2114" s="29" t="s">
        <v>198</v>
      </c>
      <c r="K2114" s="31" t="n">
        <v>28.6</v>
      </c>
      <c r="L2114" s="31" t="n">
        <v>9.3</v>
      </c>
      <c r="M2114" s="29" t="s">
        <v>179</v>
      </c>
      <c r="N2114" s="29" t="n">
        <v>50</v>
      </c>
      <c r="O2114" s="29" t="s">
        <v>8913</v>
      </c>
      <c r="P2114" s="29" t="s">
        <v>8914</v>
      </c>
      <c r="Q2114" s="29" t="s">
        <v>330</v>
      </c>
      <c r="R2114" s="29" t="s">
        <v>171</v>
      </c>
      <c r="S2114" s="29" t="s">
        <v>331</v>
      </c>
      <c r="T2114" s="30" t="n">
        <v>45994</v>
      </c>
      <c r="U2114" s="29" t="n">
        <v>2026</v>
      </c>
      <c r="V2114" s="29"/>
    </row>
    <row r="2115" customFormat="false" ht="15" hidden="false" customHeight="true" outlineLevel="0" collapsed="false">
      <c r="A2115" s="26" t="s">
        <v>8915</v>
      </c>
      <c r="B2115" s="26" t="n">
        <v>2111</v>
      </c>
      <c r="C2115" s="26" t="s">
        <v>5715</v>
      </c>
      <c r="D2115" s="26" t="s">
        <v>922</v>
      </c>
      <c r="E2115" s="26" t="s">
        <v>162</v>
      </c>
      <c r="F2115" s="26" t="s">
        <v>8916</v>
      </c>
      <c r="G2115" s="27" t="n">
        <v>45760</v>
      </c>
      <c r="H2115" s="26" t="s">
        <v>164</v>
      </c>
      <c r="I2115" s="26" t="s">
        <v>3328</v>
      </c>
      <c r="J2115" s="26" t="s">
        <v>198</v>
      </c>
      <c r="K2115" s="28" t="n">
        <v>36.4</v>
      </c>
      <c r="L2115" s="28" t="n">
        <v>12.2</v>
      </c>
      <c r="M2115" s="26" t="s">
        <v>167</v>
      </c>
      <c r="N2115" s="26" t="n">
        <v>28</v>
      </c>
      <c r="O2115" s="26" t="s">
        <v>8917</v>
      </c>
      <c r="P2115" s="26" t="s">
        <v>8918</v>
      </c>
      <c r="Q2115" s="26" t="s">
        <v>338</v>
      </c>
      <c r="R2115" s="26" t="s">
        <v>171</v>
      </c>
      <c r="S2115" s="26" t="s">
        <v>339</v>
      </c>
      <c r="T2115" s="26"/>
      <c r="U2115" s="26" t="n">
        <v>2024</v>
      </c>
      <c r="V2115" s="26"/>
    </row>
    <row r="2116" customFormat="false" ht="15" hidden="false" customHeight="true" outlineLevel="0" collapsed="false">
      <c r="A2116" s="29" t="s">
        <v>8919</v>
      </c>
      <c r="B2116" s="29" t="n">
        <v>2112</v>
      </c>
      <c r="C2116" s="29" t="s">
        <v>660</v>
      </c>
      <c r="D2116" s="29" t="s">
        <v>2319</v>
      </c>
      <c r="E2116" s="29" t="s">
        <v>188</v>
      </c>
      <c r="F2116" s="29"/>
      <c r="G2116" s="30" t="n">
        <v>45760</v>
      </c>
      <c r="H2116" s="29" t="s">
        <v>177</v>
      </c>
      <c r="I2116" s="29" t="s">
        <v>8920</v>
      </c>
      <c r="J2116" s="29" t="s">
        <v>270</v>
      </c>
      <c r="K2116" s="31" t="n">
        <v>56.1</v>
      </c>
      <c r="L2116" s="31" t="n">
        <v>18.4</v>
      </c>
      <c r="M2116" s="29" t="s">
        <v>179</v>
      </c>
      <c r="N2116" s="29" t="n">
        <v>40</v>
      </c>
      <c r="O2116" s="29" t="s">
        <v>8921</v>
      </c>
      <c r="P2116" s="29" t="s">
        <v>8922</v>
      </c>
      <c r="Q2116" s="29" t="s">
        <v>170</v>
      </c>
      <c r="R2116" s="29" t="s">
        <v>171</v>
      </c>
      <c r="S2116" s="29" t="s">
        <v>172</v>
      </c>
      <c r="T2116" s="30" t="n">
        <v>46005</v>
      </c>
      <c r="U2116" s="29" t="n">
        <v>2026</v>
      </c>
      <c r="V2116" s="29"/>
    </row>
    <row r="2117" customFormat="false" ht="15" hidden="false" customHeight="true" outlineLevel="0" collapsed="false">
      <c r="A2117" s="26" t="s">
        <v>8923</v>
      </c>
      <c r="B2117" s="26" t="n">
        <v>2113</v>
      </c>
      <c r="C2117" s="26" t="s">
        <v>939</v>
      </c>
      <c r="D2117" s="26" t="s">
        <v>1324</v>
      </c>
      <c r="E2117" s="26" t="s">
        <v>245</v>
      </c>
      <c r="F2117" s="26" t="s">
        <v>941</v>
      </c>
      <c r="G2117" s="27" t="n">
        <v>45760</v>
      </c>
      <c r="H2117" s="26" t="s">
        <v>177</v>
      </c>
      <c r="I2117" s="26" t="s">
        <v>4150</v>
      </c>
      <c r="J2117" s="26" t="s">
        <v>166</v>
      </c>
      <c r="K2117" s="28" t="n">
        <v>55.4</v>
      </c>
      <c r="L2117" s="28" t="n">
        <v>17.3</v>
      </c>
      <c r="M2117" s="26" t="s">
        <v>179</v>
      </c>
      <c r="N2117" s="26" t="n">
        <v>24</v>
      </c>
      <c r="O2117" s="26" t="s">
        <v>8924</v>
      </c>
      <c r="P2117" s="26" t="s">
        <v>8925</v>
      </c>
      <c r="Q2117" s="26" t="s">
        <v>202</v>
      </c>
      <c r="R2117" s="26" t="s">
        <v>171</v>
      </c>
      <c r="S2117" s="26" t="s">
        <v>203</v>
      </c>
      <c r="T2117" s="27" t="n">
        <v>45998</v>
      </c>
      <c r="U2117" s="26" t="n">
        <v>2026</v>
      </c>
      <c r="V2117" s="26"/>
    </row>
    <row r="2118" customFormat="false" ht="15" hidden="false" customHeight="true" outlineLevel="0" collapsed="false">
      <c r="A2118" s="29" t="s">
        <v>8926</v>
      </c>
      <c r="B2118" s="29" t="n">
        <v>2114</v>
      </c>
      <c r="C2118" s="29" t="s">
        <v>6863</v>
      </c>
      <c r="D2118" s="29" t="s">
        <v>362</v>
      </c>
      <c r="E2118" s="29" t="s">
        <v>188</v>
      </c>
      <c r="F2118" s="29"/>
      <c r="G2118" s="30" t="n">
        <v>45760</v>
      </c>
      <c r="H2118" s="29" t="s">
        <v>177</v>
      </c>
      <c r="I2118" s="29" t="s">
        <v>1476</v>
      </c>
      <c r="J2118" s="29" t="s">
        <v>166</v>
      </c>
      <c r="K2118" s="31" t="n">
        <v>48.8</v>
      </c>
      <c r="L2118" s="31" t="n">
        <v>16</v>
      </c>
      <c r="M2118" s="29" t="s">
        <v>179</v>
      </c>
      <c r="N2118" s="29" t="n">
        <v>40</v>
      </c>
      <c r="O2118" s="29" t="s">
        <v>8927</v>
      </c>
      <c r="P2118" s="29" t="s">
        <v>8928</v>
      </c>
      <c r="Q2118" s="29" t="s">
        <v>252</v>
      </c>
      <c r="R2118" s="29" t="s">
        <v>171</v>
      </c>
      <c r="S2118" s="29" t="s">
        <v>253</v>
      </c>
      <c r="T2118" s="30" t="n">
        <v>45996</v>
      </c>
      <c r="U2118" s="29" t="n">
        <v>2026</v>
      </c>
      <c r="V2118" s="29"/>
    </row>
    <row r="2119" customFormat="false" ht="15" hidden="false" customHeight="true" outlineLevel="0" collapsed="false">
      <c r="A2119" s="26" t="s">
        <v>8929</v>
      </c>
      <c r="B2119" s="26" t="n">
        <v>2115</v>
      </c>
      <c r="C2119" s="26" t="s">
        <v>8930</v>
      </c>
      <c r="D2119" s="26" t="s">
        <v>3921</v>
      </c>
      <c r="E2119" s="26" t="s">
        <v>188</v>
      </c>
      <c r="F2119" s="26"/>
      <c r="G2119" s="27" t="n">
        <v>45762</v>
      </c>
      <c r="H2119" s="26" t="s">
        <v>177</v>
      </c>
      <c r="I2119" s="26" t="s">
        <v>3244</v>
      </c>
      <c r="J2119" s="26" t="s">
        <v>166</v>
      </c>
      <c r="K2119" s="28" t="n">
        <v>23.9</v>
      </c>
      <c r="L2119" s="28" t="n">
        <v>7.1</v>
      </c>
      <c r="M2119" s="26" t="s">
        <v>209</v>
      </c>
      <c r="N2119" s="26" t="n">
        <v>36</v>
      </c>
      <c r="O2119" s="26" t="s">
        <v>8931</v>
      </c>
      <c r="P2119" s="26" t="s">
        <v>8932</v>
      </c>
      <c r="Q2119" s="26" t="s">
        <v>461</v>
      </c>
      <c r="R2119" s="26" t="s">
        <v>183</v>
      </c>
      <c r="S2119" s="26" t="s">
        <v>462</v>
      </c>
      <c r="T2119" s="27" t="n">
        <v>46007</v>
      </c>
      <c r="U2119" s="26" t="n">
        <v>2026</v>
      </c>
      <c r="V2119" s="26"/>
    </row>
    <row r="2120" customFormat="false" ht="15" hidden="false" customHeight="true" outlineLevel="0" collapsed="false">
      <c r="A2120" s="29" t="s">
        <v>8933</v>
      </c>
      <c r="B2120" s="29" t="n">
        <v>2116</v>
      </c>
      <c r="C2120" s="29" t="s">
        <v>927</v>
      </c>
      <c r="D2120" s="29" t="s">
        <v>1721</v>
      </c>
      <c r="E2120" s="29" t="s">
        <v>226</v>
      </c>
      <c r="F2120" s="29" t="s">
        <v>4954</v>
      </c>
      <c r="G2120" s="30" t="n">
        <v>45763</v>
      </c>
      <c r="H2120" s="29" t="s">
        <v>177</v>
      </c>
      <c r="I2120" s="29" t="s">
        <v>444</v>
      </c>
      <c r="J2120" s="29" t="s">
        <v>166</v>
      </c>
      <c r="K2120" s="31" t="n">
        <v>48.6</v>
      </c>
      <c r="L2120" s="31" t="n">
        <v>16.9</v>
      </c>
      <c r="M2120" s="29" t="s">
        <v>167</v>
      </c>
      <c r="N2120" s="29" t="n">
        <v>36</v>
      </c>
      <c r="O2120" s="29" t="s">
        <v>8934</v>
      </c>
      <c r="P2120" s="29"/>
      <c r="Q2120" s="29" t="s">
        <v>461</v>
      </c>
      <c r="R2120" s="29" t="s">
        <v>183</v>
      </c>
      <c r="S2120" s="29" t="s">
        <v>462</v>
      </c>
      <c r="T2120" s="30" t="n">
        <v>46002</v>
      </c>
      <c r="U2120" s="29" t="n">
        <v>2026</v>
      </c>
      <c r="V2120" s="29"/>
    </row>
    <row r="2121" customFormat="false" ht="15" hidden="false" customHeight="true" outlineLevel="0" collapsed="false">
      <c r="A2121" s="26" t="s">
        <v>8935</v>
      </c>
      <c r="B2121" s="26" t="n">
        <v>2117</v>
      </c>
      <c r="C2121" s="26" t="s">
        <v>973</v>
      </c>
      <c r="D2121" s="26" t="s">
        <v>684</v>
      </c>
      <c r="E2121" s="26" t="s">
        <v>311</v>
      </c>
      <c r="F2121" s="26" t="s">
        <v>7555</v>
      </c>
      <c r="G2121" s="27" t="n">
        <v>45763</v>
      </c>
      <c r="H2121" s="26" t="s">
        <v>177</v>
      </c>
      <c r="I2121" s="26" t="s">
        <v>1999</v>
      </c>
      <c r="J2121" s="26" t="s">
        <v>259</v>
      </c>
      <c r="K2121" s="28" t="n">
        <v>43.5</v>
      </c>
      <c r="L2121" s="28" t="n">
        <v>14.8</v>
      </c>
      <c r="M2121" s="26" t="s">
        <v>209</v>
      </c>
      <c r="N2121" s="26" t="n">
        <v>36</v>
      </c>
      <c r="O2121" s="26" t="s">
        <v>8936</v>
      </c>
      <c r="P2121" s="26" t="s">
        <v>8937</v>
      </c>
      <c r="Q2121" s="26" t="s">
        <v>461</v>
      </c>
      <c r="R2121" s="26" t="s">
        <v>183</v>
      </c>
      <c r="S2121" s="26" t="s">
        <v>462</v>
      </c>
      <c r="T2121" s="27" t="n">
        <v>46008</v>
      </c>
      <c r="U2121" s="26" t="n">
        <v>2026</v>
      </c>
      <c r="V2121" s="26"/>
    </row>
    <row r="2122" customFormat="false" ht="15" hidden="false" customHeight="true" outlineLevel="0" collapsed="false">
      <c r="A2122" s="29" t="s">
        <v>8938</v>
      </c>
      <c r="B2122" s="29" t="n">
        <v>2118</v>
      </c>
      <c r="C2122" s="29" t="s">
        <v>4609</v>
      </c>
      <c r="D2122" s="29" t="s">
        <v>933</v>
      </c>
      <c r="E2122" s="29" t="s">
        <v>195</v>
      </c>
      <c r="F2122" s="29" t="s">
        <v>8939</v>
      </c>
      <c r="G2122" s="30" t="n">
        <v>45765</v>
      </c>
      <c r="H2122" s="29" t="s">
        <v>177</v>
      </c>
      <c r="I2122" s="29" t="s">
        <v>5391</v>
      </c>
      <c r="J2122" s="29" t="s">
        <v>218</v>
      </c>
      <c r="K2122" s="31" t="n">
        <v>23.2</v>
      </c>
      <c r="L2122" s="31" t="n">
        <v>7.6</v>
      </c>
      <c r="M2122" s="29" t="s">
        <v>314</v>
      </c>
      <c r="N2122" s="29" t="n">
        <v>32</v>
      </c>
      <c r="O2122" s="29" t="s">
        <v>8940</v>
      </c>
      <c r="P2122" s="29" t="s">
        <v>8941</v>
      </c>
      <c r="Q2122" s="29" t="s">
        <v>232</v>
      </c>
      <c r="R2122" s="29" t="s">
        <v>183</v>
      </c>
      <c r="S2122" s="29" t="s">
        <v>233</v>
      </c>
      <c r="T2122" s="30" t="n">
        <v>46007</v>
      </c>
      <c r="U2122" s="29" t="n">
        <v>2026</v>
      </c>
      <c r="V2122" s="29"/>
    </row>
    <row r="2123" customFormat="false" ht="15" hidden="false" customHeight="true" outlineLevel="0" collapsed="false">
      <c r="A2123" s="26" t="s">
        <v>8942</v>
      </c>
      <c r="B2123" s="26" t="n">
        <v>2119</v>
      </c>
      <c r="C2123" s="26" t="s">
        <v>1439</v>
      </c>
      <c r="D2123" s="26" t="s">
        <v>443</v>
      </c>
      <c r="E2123" s="26" t="s">
        <v>188</v>
      </c>
      <c r="F2123" s="26"/>
      <c r="G2123" s="27" t="n">
        <v>45765</v>
      </c>
      <c r="H2123" s="26" t="s">
        <v>177</v>
      </c>
      <c r="I2123" s="26" t="s">
        <v>1100</v>
      </c>
      <c r="J2123" s="26" t="s">
        <v>218</v>
      </c>
      <c r="K2123" s="28" t="n">
        <v>25.5</v>
      </c>
      <c r="L2123" s="28" t="n">
        <v>7.7</v>
      </c>
      <c r="M2123" s="26" t="s">
        <v>167</v>
      </c>
      <c r="N2123" s="26" t="n">
        <v>32</v>
      </c>
      <c r="O2123" s="26" t="s">
        <v>8943</v>
      </c>
      <c r="P2123" s="26" t="s">
        <v>8944</v>
      </c>
      <c r="Q2123" s="26" t="s">
        <v>170</v>
      </c>
      <c r="R2123" s="26" t="s">
        <v>171</v>
      </c>
      <c r="S2123" s="26" t="s">
        <v>172</v>
      </c>
      <c r="T2123" s="27" t="n">
        <v>46010</v>
      </c>
      <c r="U2123" s="26" t="n">
        <v>2026</v>
      </c>
      <c r="V2123" s="26"/>
    </row>
    <row r="2124" customFormat="false" ht="15" hidden="false" customHeight="true" outlineLevel="0" collapsed="false">
      <c r="A2124" s="29" t="s">
        <v>8945</v>
      </c>
      <c r="B2124" s="29" t="n">
        <v>2120</v>
      </c>
      <c r="C2124" s="29" t="s">
        <v>1947</v>
      </c>
      <c r="D2124" s="29" t="s">
        <v>2035</v>
      </c>
      <c r="E2124" s="29" t="s">
        <v>245</v>
      </c>
      <c r="F2124" s="29" t="s">
        <v>8946</v>
      </c>
      <c r="G2124" s="30" t="n">
        <v>45766</v>
      </c>
      <c r="H2124" s="29" t="s">
        <v>295</v>
      </c>
      <c r="I2124" s="29" t="s">
        <v>1039</v>
      </c>
      <c r="J2124" s="29" t="s">
        <v>166</v>
      </c>
      <c r="K2124" s="31" t="n">
        <v>18.4</v>
      </c>
      <c r="L2124" s="31" t="n">
        <v>6.6</v>
      </c>
      <c r="M2124" s="29" t="s">
        <v>167</v>
      </c>
      <c r="N2124" s="29" t="n">
        <v>28</v>
      </c>
      <c r="O2124" s="29" t="s">
        <v>8947</v>
      </c>
      <c r="P2124" s="29" t="s">
        <v>8948</v>
      </c>
      <c r="Q2124" s="29" t="s">
        <v>232</v>
      </c>
      <c r="R2124" s="29" t="s">
        <v>183</v>
      </c>
      <c r="S2124" s="29" t="s">
        <v>233</v>
      </c>
      <c r="T2124" s="30" t="n">
        <v>46011</v>
      </c>
      <c r="U2124" s="29" t="n">
        <v>2026</v>
      </c>
      <c r="V2124" s="29"/>
    </row>
    <row r="2125" customFormat="false" ht="15" hidden="false" customHeight="true" outlineLevel="0" collapsed="false">
      <c r="A2125" s="26" t="s">
        <v>8949</v>
      </c>
      <c r="B2125" s="26" t="n">
        <v>2121</v>
      </c>
      <c r="C2125" s="26" t="s">
        <v>2793</v>
      </c>
      <c r="D2125" s="26" t="s">
        <v>2575</v>
      </c>
      <c r="E2125" s="26" t="s">
        <v>206</v>
      </c>
      <c r="F2125" s="26"/>
      <c r="G2125" s="27" t="n">
        <v>45767</v>
      </c>
      <c r="H2125" s="26" t="s">
        <v>177</v>
      </c>
      <c r="I2125" s="26" t="s">
        <v>1939</v>
      </c>
      <c r="J2125" s="26" t="s">
        <v>229</v>
      </c>
      <c r="K2125" s="28" t="n">
        <v>60.4</v>
      </c>
      <c r="L2125" s="28" t="n">
        <v>20.9</v>
      </c>
      <c r="M2125" s="26" t="s">
        <v>167</v>
      </c>
      <c r="N2125" s="26" t="n">
        <v>50</v>
      </c>
      <c r="O2125" s="26" t="s">
        <v>8950</v>
      </c>
      <c r="P2125" s="26" t="s">
        <v>8951</v>
      </c>
      <c r="Q2125" s="26" t="s">
        <v>182</v>
      </c>
      <c r="R2125" s="26" t="s">
        <v>183</v>
      </c>
      <c r="S2125" s="26" t="s">
        <v>184</v>
      </c>
      <c r="T2125" s="27" t="n">
        <v>46005</v>
      </c>
      <c r="U2125" s="26" t="n">
        <v>2026</v>
      </c>
      <c r="V2125" s="26"/>
    </row>
    <row r="2126" customFormat="false" ht="15" hidden="false" customHeight="true" outlineLevel="0" collapsed="false">
      <c r="A2126" s="29" t="s">
        <v>8952</v>
      </c>
      <c r="B2126" s="29" t="n">
        <v>2122</v>
      </c>
      <c r="C2126" s="29" t="s">
        <v>8953</v>
      </c>
      <c r="D2126" s="29" t="s">
        <v>3681</v>
      </c>
      <c r="E2126" s="29" t="s">
        <v>195</v>
      </c>
      <c r="F2126" s="29" t="s">
        <v>8954</v>
      </c>
      <c r="G2126" s="30" t="n">
        <v>45767</v>
      </c>
      <c r="H2126" s="29" t="s">
        <v>177</v>
      </c>
      <c r="I2126" s="29" t="s">
        <v>858</v>
      </c>
      <c r="J2126" s="29" t="s">
        <v>383</v>
      </c>
      <c r="K2126" s="31" t="n">
        <v>26.9</v>
      </c>
      <c r="L2126" s="31" t="n">
        <v>9.5</v>
      </c>
      <c r="M2126" s="29" t="s">
        <v>276</v>
      </c>
      <c r="N2126" s="29" t="n">
        <v>50</v>
      </c>
      <c r="O2126" s="29" t="s">
        <v>8955</v>
      </c>
      <c r="P2126" s="29" t="s">
        <v>8956</v>
      </c>
      <c r="Q2126" s="29" t="s">
        <v>182</v>
      </c>
      <c r="R2126" s="29" t="s">
        <v>183</v>
      </c>
      <c r="S2126" s="29" t="s">
        <v>184</v>
      </c>
      <c r="T2126" s="30" t="n">
        <v>45995</v>
      </c>
      <c r="U2126" s="29" t="n">
        <v>2026</v>
      </c>
      <c r="V2126" s="29"/>
    </row>
    <row r="2127" customFormat="false" ht="15" hidden="false" customHeight="true" outlineLevel="0" collapsed="false">
      <c r="A2127" s="26" t="s">
        <v>8957</v>
      </c>
      <c r="B2127" s="26" t="n">
        <v>2123</v>
      </c>
      <c r="C2127" s="26" t="s">
        <v>286</v>
      </c>
      <c r="D2127" s="26" t="s">
        <v>582</v>
      </c>
      <c r="E2127" s="26" t="s">
        <v>245</v>
      </c>
      <c r="F2127" s="26" t="s">
        <v>3391</v>
      </c>
      <c r="G2127" s="27" t="n">
        <v>45767</v>
      </c>
      <c r="H2127" s="26" t="s">
        <v>164</v>
      </c>
      <c r="I2127" s="26" t="s">
        <v>7238</v>
      </c>
      <c r="J2127" s="26" t="s">
        <v>198</v>
      </c>
      <c r="K2127" s="28" t="n">
        <v>40</v>
      </c>
      <c r="L2127" s="28" t="n">
        <v>14.3</v>
      </c>
      <c r="M2127" s="26" t="s">
        <v>179</v>
      </c>
      <c r="N2127" s="26" t="n">
        <v>28</v>
      </c>
      <c r="O2127" s="26" t="s">
        <v>8958</v>
      </c>
      <c r="P2127" s="26" t="s">
        <v>8959</v>
      </c>
      <c r="Q2127" s="26" t="s">
        <v>232</v>
      </c>
      <c r="R2127" s="26" t="s">
        <v>183</v>
      </c>
      <c r="S2127" s="26" t="s">
        <v>233</v>
      </c>
      <c r="T2127" s="26"/>
      <c r="U2127" s="26" t="n">
        <v>2024</v>
      </c>
      <c r="V2127" s="26"/>
    </row>
    <row r="2128" customFormat="false" ht="15" hidden="false" customHeight="true" outlineLevel="0" collapsed="false">
      <c r="A2128" s="29" t="s">
        <v>8960</v>
      </c>
      <c r="B2128" s="29" t="n">
        <v>2124</v>
      </c>
      <c r="C2128" s="29" t="s">
        <v>915</v>
      </c>
      <c r="D2128" s="29" t="s">
        <v>2343</v>
      </c>
      <c r="E2128" s="29" t="s">
        <v>206</v>
      </c>
      <c r="F2128" s="29"/>
      <c r="G2128" s="30" t="n">
        <v>45768</v>
      </c>
      <c r="H2128" s="29" t="s">
        <v>164</v>
      </c>
      <c r="I2128" s="29" t="s">
        <v>6777</v>
      </c>
      <c r="J2128" s="29" t="s">
        <v>248</v>
      </c>
      <c r="K2128" s="31" t="n">
        <v>45</v>
      </c>
      <c r="L2128" s="31" t="n">
        <v>13.8</v>
      </c>
      <c r="M2128" s="29" t="s">
        <v>209</v>
      </c>
      <c r="N2128" s="29" t="n">
        <v>28</v>
      </c>
      <c r="O2128" s="29" t="s">
        <v>8961</v>
      </c>
      <c r="P2128" s="29" t="s">
        <v>8962</v>
      </c>
      <c r="Q2128" s="29" t="s">
        <v>262</v>
      </c>
      <c r="R2128" s="29" t="s">
        <v>171</v>
      </c>
      <c r="S2128" s="29" t="s">
        <v>263</v>
      </c>
      <c r="T2128" s="29"/>
      <c r="U2128" s="29" t="n">
        <v>2024</v>
      </c>
      <c r="V2128" s="29"/>
    </row>
    <row r="2129" customFormat="false" ht="15" hidden="false" customHeight="true" outlineLevel="0" collapsed="false">
      <c r="A2129" s="26" t="s">
        <v>8963</v>
      </c>
      <c r="B2129" s="26" t="n">
        <v>2125</v>
      </c>
      <c r="C2129" s="26" t="s">
        <v>1806</v>
      </c>
      <c r="D2129" s="26" t="s">
        <v>2899</v>
      </c>
      <c r="E2129" s="26" t="s">
        <v>162</v>
      </c>
      <c r="F2129" s="26" t="s">
        <v>4303</v>
      </c>
      <c r="G2129" s="27" t="n">
        <v>45769</v>
      </c>
      <c r="H2129" s="26" t="s">
        <v>295</v>
      </c>
      <c r="I2129" s="26" t="s">
        <v>2223</v>
      </c>
      <c r="J2129" s="26" t="s">
        <v>218</v>
      </c>
      <c r="K2129" s="28" t="n">
        <v>39.8</v>
      </c>
      <c r="L2129" s="28" t="n">
        <v>12.3</v>
      </c>
      <c r="M2129" s="26" t="s">
        <v>199</v>
      </c>
      <c r="N2129" s="26" t="n">
        <v>40</v>
      </c>
      <c r="O2129" s="26" t="s">
        <v>8964</v>
      </c>
      <c r="P2129" s="26" t="s">
        <v>8965</v>
      </c>
      <c r="Q2129" s="26" t="s">
        <v>299</v>
      </c>
      <c r="R2129" s="26" t="s">
        <v>171</v>
      </c>
      <c r="S2129" s="26" t="s">
        <v>300</v>
      </c>
      <c r="T2129" s="27" t="n">
        <v>46010</v>
      </c>
      <c r="U2129" s="26" t="n">
        <v>2026</v>
      </c>
      <c r="V2129" s="26"/>
    </row>
    <row r="2130" customFormat="false" ht="15" hidden="false" customHeight="true" outlineLevel="0" collapsed="false">
      <c r="A2130" s="29" t="s">
        <v>8966</v>
      </c>
      <c r="B2130" s="29" t="n">
        <v>2126</v>
      </c>
      <c r="C2130" s="29" t="s">
        <v>2841</v>
      </c>
      <c r="D2130" s="29" t="s">
        <v>742</v>
      </c>
      <c r="E2130" s="29" t="s">
        <v>188</v>
      </c>
      <c r="F2130" s="29"/>
      <c r="G2130" s="30" t="n">
        <v>45769</v>
      </c>
      <c r="H2130" s="29" t="s">
        <v>295</v>
      </c>
      <c r="I2130" s="29" t="s">
        <v>8967</v>
      </c>
      <c r="J2130" s="29" t="s">
        <v>208</v>
      </c>
      <c r="K2130" s="31" t="n">
        <v>60.1</v>
      </c>
      <c r="L2130" s="31" t="n">
        <v>16.9</v>
      </c>
      <c r="M2130" s="29" t="s">
        <v>209</v>
      </c>
      <c r="N2130" s="29" t="n">
        <v>40</v>
      </c>
      <c r="O2130" s="29" t="s">
        <v>8968</v>
      </c>
      <c r="P2130" s="29" t="s">
        <v>8969</v>
      </c>
      <c r="Q2130" s="29" t="s">
        <v>262</v>
      </c>
      <c r="R2130" s="29" t="s">
        <v>171</v>
      </c>
      <c r="S2130" s="29" t="s">
        <v>263</v>
      </c>
      <c r="T2130" s="30" t="n">
        <v>46017</v>
      </c>
      <c r="U2130" s="29" t="n">
        <v>2026</v>
      </c>
      <c r="V2130" s="29"/>
    </row>
    <row r="2131" customFormat="false" ht="15" hidden="false" customHeight="true" outlineLevel="0" collapsed="false">
      <c r="A2131" s="26" t="s">
        <v>8970</v>
      </c>
      <c r="B2131" s="26" t="n">
        <v>2127</v>
      </c>
      <c r="C2131" s="26" t="s">
        <v>1726</v>
      </c>
      <c r="D2131" s="26" t="s">
        <v>7543</v>
      </c>
      <c r="E2131" s="26" t="s">
        <v>206</v>
      </c>
      <c r="F2131" s="26"/>
      <c r="G2131" s="27" t="n">
        <v>45769</v>
      </c>
      <c r="H2131" s="26" t="s">
        <v>177</v>
      </c>
      <c r="I2131" s="26" t="s">
        <v>1269</v>
      </c>
      <c r="J2131" s="26" t="s">
        <v>248</v>
      </c>
      <c r="K2131" s="28" t="n">
        <v>32.8</v>
      </c>
      <c r="L2131" s="28" t="n">
        <v>11.7</v>
      </c>
      <c r="M2131" s="26" t="s">
        <v>167</v>
      </c>
      <c r="N2131" s="26" t="n">
        <v>24</v>
      </c>
      <c r="O2131" s="26" t="s">
        <v>8971</v>
      </c>
      <c r="P2131" s="26" t="s">
        <v>8972</v>
      </c>
      <c r="Q2131" s="26" t="s">
        <v>461</v>
      </c>
      <c r="R2131" s="26" t="s">
        <v>183</v>
      </c>
      <c r="S2131" s="26" t="s">
        <v>462</v>
      </c>
      <c r="T2131" s="27" t="n">
        <v>46016</v>
      </c>
      <c r="U2131" s="26" t="n">
        <v>2026</v>
      </c>
      <c r="V2131" s="26"/>
    </row>
    <row r="2132" customFormat="false" ht="15" hidden="false" customHeight="true" outlineLevel="0" collapsed="false">
      <c r="A2132" s="29" t="s">
        <v>8973</v>
      </c>
      <c r="B2132" s="29" t="n">
        <v>2128</v>
      </c>
      <c r="C2132" s="29" t="s">
        <v>286</v>
      </c>
      <c r="D2132" s="29" t="s">
        <v>2821</v>
      </c>
      <c r="E2132" s="29" t="s">
        <v>311</v>
      </c>
      <c r="F2132" s="29" t="s">
        <v>7898</v>
      </c>
      <c r="G2132" s="30" t="n">
        <v>45770</v>
      </c>
      <c r="H2132" s="29" t="s">
        <v>177</v>
      </c>
      <c r="I2132" s="29" t="s">
        <v>8974</v>
      </c>
      <c r="J2132" s="29" t="s">
        <v>259</v>
      </c>
      <c r="K2132" s="31" t="n">
        <v>30.8</v>
      </c>
      <c r="L2132" s="31" t="n">
        <v>8.7</v>
      </c>
      <c r="M2132" s="29" t="s">
        <v>179</v>
      </c>
      <c r="N2132" s="29" t="n">
        <v>36</v>
      </c>
      <c r="O2132" s="29" t="s">
        <v>8975</v>
      </c>
      <c r="P2132" s="29" t="s">
        <v>8976</v>
      </c>
      <c r="Q2132" s="29" t="s">
        <v>454</v>
      </c>
      <c r="R2132" s="29" t="s">
        <v>171</v>
      </c>
      <c r="S2132" s="29" t="s">
        <v>455</v>
      </c>
      <c r="T2132" s="30" t="n">
        <v>45994</v>
      </c>
      <c r="U2132" s="29" t="n">
        <v>2026</v>
      </c>
      <c r="V2132" s="29"/>
    </row>
    <row r="2133" customFormat="false" ht="15" hidden="false" customHeight="true" outlineLevel="0" collapsed="false">
      <c r="A2133" s="26" t="s">
        <v>8977</v>
      </c>
      <c r="B2133" s="26" t="n">
        <v>2129</v>
      </c>
      <c r="C2133" s="26" t="s">
        <v>6982</v>
      </c>
      <c r="D2133" s="26" t="s">
        <v>362</v>
      </c>
      <c r="E2133" s="26" t="s">
        <v>195</v>
      </c>
      <c r="F2133" s="26" t="s">
        <v>8978</v>
      </c>
      <c r="G2133" s="27" t="n">
        <v>45770</v>
      </c>
      <c r="H2133" s="26" t="s">
        <v>177</v>
      </c>
      <c r="I2133" s="26" t="s">
        <v>6480</v>
      </c>
      <c r="J2133" s="26" t="s">
        <v>383</v>
      </c>
      <c r="K2133" s="28" t="n">
        <v>49.4</v>
      </c>
      <c r="L2133" s="28" t="n">
        <v>15.8</v>
      </c>
      <c r="M2133" s="26" t="s">
        <v>179</v>
      </c>
      <c r="N2133" s="26" t="n">
        <v>40</v>
      </c>
      <c r="O2133" s="26" t="s">
        <v>8979</v>
      </c>
      <c r="P2133" s="26" t="s">
        <v>8980</v>
      </c>
      <c r="Q2133" s="26" t="s">
        <v>330</v>
      </c>
      <c r="R2133" s="26" t="s">
        <v>171</v>
      </c>
      <c r="S2133" s="26" t="s">
        <v>331</v>
      </c>
      <c r="T2133" s="27" t="n">
        <v>46002</v>
      </c>
      <c r="U2133" s="26" t="n">
        <v>2026</v>
      </c>
      <c r="V2133" s="26"/>
    </row>
    <row r="2134" customFormat="false" ht="15" hidden="false" customHeight="true" outlineLevel="0" collapsed="false">
      <c r="A2134" s="29" t="s">
        <v>8981</v>
      </c>
      <c r="B2134" s="29" t="n">
        <v>2130</v>
      </c>
      <c r="C2134" s="29" t="s">
        <v>7793</v>
      </c>
      <c r="D2134" s="29" t="s">
        <v>1749</v>
      </c>
      <c r="E2134" s="29" t="s">
        <v>245</v>
      </c>
      <c r="F2134" s="29" t="s">
        <v>8982</v>
      </c>
      <c r="G2134" s="30" t="n">
        <v>45770</v>
      </c>
      <c r="H2134" s="29" t="s">
        <v>177</v>
      </c>
      <c r="I2134" s="29" t="s">
        <v>2015</v>
      </c>
      <c r="J2134" s="29" t="s">
        <v>198</v>
      </c>
      <c r="K2134" s="31" t="n">
        <v>24.5</v>
      </c>
      <c r="L2134" s="31" t="n">
        <v>8</v>
      </c>
      <c r="M2134" s="29" t="s">
        <v>209</v>
      </c>
      <c r="N2134" s="29" t="n">
        <v>24</v>
      </c>
      <c r="O2134" s="29" t="s">
        <v>8983</v>
      </c>
      <c r="P2134" s="29" t="s">
        <v>8984</v>
      </c>
      <c r="Q2134" s="29" t="s">
        <v>202</v>
      </c>
      <c r="R2134" s="29" t="s">
        <v>171</v>
      </c>
      <c r="S2134" s="29" t="s">
        <v>203</v>
      </c>
      <c r="T2134" s="30" t="n">
        <v>46007</v>
      </c>
      <c r="U2134" s="29" t="n">
        <v>2026</v>
      </c>
      <c r="V2134" s="29"/>
    </row>
    <row r="2135" customFormat="false" ht="15" hidden="false" customHeight="true" outlineLevel="0" collapsed="false">
      <c r="A2135" s="26" t="s">
        <v>8985</v>
      </c>
      <c r="B2135" s="26" t="n">
        <v>2131</v>
      </c>
      <c r="C2135" s="26" t="s">
        <v>8986</v>
      </c>
      <c r="D2135" s="26" t="s">
        <v>2273</v>
      </c>
      <c r="E2135" s="26" t="s">
        <v>188</v>
      </c>
      <c r="F2135" s="26"/>
      <c r="G2135" s="27" t="n">
        <v>45770</v>
      </c>
      <c r="H2135" s="26" t="s">
        <v>177</v>
      </c>
      <c r="I2135" s="26" t="s">
        <v>5280</v>
      </c>
      <c r="J2135" s="26" t="s">
        <v>322</v>
      </c>
      <c r="K2135" s="28" t="n">
        <v>30</v>
      </c>
      <c r="L2135" s="28" t="n">
        <v>10.7</v>
      </c>
      <c r="M2135" s="26" t="s">
        <v>276</v>
      </c>
      <c r="N2135" s="26" t="n">
        <v>36</v>
      </c>
      <c r="O2135" s="26" t="s">
        <v>8987</v>
      </c>
      <c r="P2135" s="26" t="s">
        <v>8988</v>
      </c>
      <c r="Q2135" s="26" t="s">
        <v>212</v>
      </c>
      <c r="R2135" s="26" t="s">
        <v>171</v>
      </c>
      <c r="S2135" s="26" t="s">
        <v>213</v>
      </c>
      <c r="T2135" s="27" t="n">
        <v>46011</v>
      </c>
      <c r="U2135" s="26" t="n">
        <v>2026</v>
      </c>
      <c r="V2135" s="26"/>
    </row>
    <row r="2136" customFormat="false" ht="15" hidden="false" customHeight="true" outlineLevel="0" collapsed="false">
      <c r="A2136" s="29" t="s">
        <v>8989</v>
      </c>
      <c r="B2136" s="29" t="n">
        <v>2132</v>
      </c>
      <c r="C2136" s="29" t="s">
        <v>1933</v>
      </c>
      <c r="D2136" s="29" t="s">
        <v>835</v>
      </c>
      <c r="E2136" s="29" t="s">
        <v>188</v>
      </c>
      <c r="F2136" s="29"/>
      <c r="G2136" s="30" t="n">
        <v>45771</v>
      </c>
      <c r="H2136" s="29" t="s">
        <v>177</v>
      </c>
      <c r="I2136" s="29" t="s">
        <v>7638</v>
      </c>
      <c r="J2136" s="29" t="s">
        <v>345</v>
      </c>
      <c r="K2136" s="31" t="n">
        <v>56.2</v>
      </c>
      <c r="L2136" s="31" t="n">
        <v>18.5</v>
      </c>
      <c r="M2136" s="29" t="s">
        <v>179</v>
      </c>
      <c r="N2136" s="29" t="n">
        <v>40</v>
      </c>
      <c r="O2136" s="29" t="s">
        <v>8990</v>
      </c>
      <c r="P2136" s="29" t="s">
        <v>8991</v>
      </c>
      <c r="Q2136" s="29" t="s">
        <v>454</v>
      </c>
      <c r="R2136" s="29" t="s">
        <v>171</v>
      </c>
      <c r="S2136" s="29" t="s">
        <v>455</v>
      </c>
      <c r="T2136" s="30" t="n">
        <v>46000</v>
      </c>
      <c r="U2136" s="29" t="n">
        <v>2026</v>
      </c>
      <c r="V2136" s="29"/>
    </row>
    <row r="2137" customFormat="false" ht="15" hidden="false" customHeight="true" outlineLevel="0" collapsed="false">
      <c r="A2137" s="26" t="s">
        <v>8992</v>
      </c>
      <c r="B2137" s="26" t="n">
        <v>2133</v>
      </c>
      <c r="C2137" s="26" t="s">
        <v>8993</v>
      </c>
      <c r="D2137" s="26" t="s">
        <v>4717</v>
      </c>
      <c r="E2137" s="26" t="s">
        <v>195</v>
      </c>
      <c r="F2137" s="26" t="s">
        <v>8994</v>
      </c>
      <c r="G2137" s="27" t="n">
        <v>45771</v>
      </c>
      <c r="H2137" s="26" t="s">
        <v>295</v>
      </c>
      <c r="I2137" s="26" t="s">
        <v>4573</v>
      </c>
      <c r="J2137" s="26" t="s">
        <v>166</v>
      </c>
      <c r="K2137" s="28" t="n">
        <v>23</v>
      </c>
      <c r="L2137" s="28" t="n">
        <v>7.7</v>
      </c>
      <c r="M2137" s="26" t="s">
        <v>179</v>
      </c>
      <c r="N2137" s="26" t="n">
        <v>28</v>
      </c>
      <c r="O2137" s="26" t="s">
        <v>8995</v>
      </c>
      <c r="P2137" s="26" t="s">
        <v>8996</v>
      </c>
      <c r="Q2137" s="26" t="s">
        <v>299</v>
      </c>
      <c r="R2137" s="26" t="s">
        <v>171</v>
      </c>
      <c r="S2137" s="26" t="s">
        <v>300</v>
      </c>
      <c r="T2137" s="27" t="n">
        <v>46015</v>
      </c>
      <c r="U2137" s="26" t="n">
        <v>2026</v>
      </c>
      <c r="V2137" s="26"/>
    </row>
    <row r="2138" customFormat="false" ht="15" hidden="false" customHeight="true" outlineLevel="0" collapsed="false">
      <c r="A2138" s="29" t="s">
        <v>8997</v>
      </c>
      <c r="B2138" s="29" t="n">
        <v>2134</v>
      </c>
      <c r="C2138" s="29" t="s">
        <v>7474</v>
      </c>
      <c r="D2138" s="29" t="s">
        <v>4523</v>
      </c>
      <c r="E2138" s="29" t="s">
        <v>162</v>
      </c>
      <c r="F2138" s="29" t="s">
        <v>8998</v>
      </c>
      <c r="G2138" s="30" t="n">
        <v>45772</v>
      </c>
      <c r="H2138" s="29" t="s">
        <v>295</v>
      </c>
      <c r="I2138" s="29" t="s">
        <v>407</v>
      </c>
      <c r="J2138" s="29" t="s">
        <v>259</v>
      </c>
      <c r="K2138" s="31" t="n">
        <v>22</v>
      </c>
      <c r="L2138" s="31" t="n">
        <v>6.6</v>
      </c>
      <c r="M2138" s="29" t="s">
        <v>179</v>
      </c>
      <c r="N2138" s="29" t="n">
        <v>50</v>
      </c>
      <c r="O2138" s="29" t="s">
        <v>8999</v>
      </c>
      <c r="P2138" s="29" t="s">
        <v>9000</v>
      </c>
      <c r="Q2138" s="29" t="s">
        <v>212</v>
      </c>
      <c r="R2138" s="29" t="s">
        <v>171</v>
      </c>
      <c r="S2138" s="29" t="s">
        <v>213</v>
      </c>
      <c r="T2138" s="30" t="n">
        <v>46012</v>
      </c>
      <c r="U2138" s="29" t="n">
        <v>2026</v>
      </c>
      <c r="V2138" s="29"/>
    </row>
    <row r="2139" customFormat="false" ht="15" hidden="false" customHeight="true" outlineLevel="0" collapsed="false">
      <c r="A2139" s="26" t="s">
        <v>9001</v>
      </c>
      <c r="B2139" s="26" t="n">
        <v>2135</v>
      </c>
      <c r="C2139" s="26" t="s">
        <v>2379</v>
      </c>
      <c r="D2139" s="26" t="s">
        <v>5700</v>
      </c>
      <c r="E2139" s="26" t="s">
        <v>188</v>
      </c>
      <c r="F2139" s="26"/>
      <c r="G2139" s="27" t="n">
        <v>45773</v>
      </c>
      <c r="H2139" s="26" t="s">
        <v>177</v>
      </c>
      <c r="I2139" s="26" t="s">
        <v>395</v>
      </c>
      <c r="J2139" s="26" t="s">
        <v>166</v>
      </c>
      <c r="K2139" s="28" t="n">
        <v>18.9</v>
      </c>
      <c r="L2139" s="28" t="n">
        <v>5.6</v>
      </c>
      <c r="M2139" s="26" t="s">
        <v>199</v>
      </c>
      <c r="N2139" s="26" t="n">
        <v>32</v>
      </c>
      <c r="O2139" s="26" t="s">
        <v>9002</v>
      </c>
      <c r="P2139" s="26" t="s">
        <v>9003</v>
      </c>
      <c r="Q2139" s="26" t="s">
        <v>232</v>
      </c>
      <c r="R2139" s="26" t="s">
        <v>183</v>
      </c>
      <c r="S2139" s="26" t="s">
        <v>233</v>
      </c>
      <c r="T2139" s="27" t="n">
        <v>46007</v>
      </c>
      <c r="U2139" s="26" t="n">
        <v>2026</v>
      </c>
      <c r="V2139" s="26"/>
    </row>
    <row r="2140" customFormat="false" ht="15" hidden="false" customHeight="true" outlineLevel="0" collapsed="false">
      <c r="A2140" s="29" t="s">
        <v>9004</v>
      </c>
      <c r="B2140" s="29" t="n">
        <v>2136</v>
      </c>
      <c r="C2140" s="29" t="s">
        <v>973</v>
      </c>
      <c r="D2140" s="29" t="s">
        <v>9005</v>
      </c>
      <c r="E2140" s="29" t="s">
        <v>188</v>
      </c>
      <c r="F2140" s="29"/>
      <c r="G2140" s="30" t="n">
        <v>45774</v>
      </c>
      <c r="H2140" s="29" t="s">
        <v>177</v>
      </c>
      <c r="I2140" s="29" t="s">
        <v>1395</v>
      </c>
      <c r="J2140" s="29" t="s">
        <v>322</v>
      </c>
      <c r="K2140" s="31" t="n">
        <v>44.5</v>
      </c>
      <c r="L2140" s="31" t="n">
        <v>15.5</v>
      </c>
      <c r="M2140" s="29" t="s">
        <v>276</v>
      </c>
      <c r="N2140" s="29" t="n">
        <v>45</v>
      </c>
      <c r="O2140" s="29" t="s">
        <v>9006</v>
      </c>
      <c r="P2140" s="29" t="s">
        <v>9007</v>
      </c>
      <c r="Q2140" s="29" t="s">
        <v>221</v>
      </c>
      <c r="R2140" s="29" t="s">
        <v>183</v>
      </c>
      <c r="S2140" s="29" t="s">
        <v>222</v>
      </c>
      <c r="T2140" s="30" t="n">
        <v>45995</v>
      </c>
      <c r="U2140" s="29" t="n">
        <v>2026</v>
      </c>
      <c r="V2140" s="29"/>
    </row>
    <row r="2141" customFormat="false" ht="15" hidden="false" customHeight="true" outlineLevel="0" collapsed="false">
      <c r="A2141" s="26" t="s">
        <v>9008</v>
      </c>
      <c r="B2141" s="26" t="n">
        <v>2137</v>
      </c>
      <c r="C2141" s="26" t="s">
        <v>1267</v>
      </c>
      <c r="D2141" s="26" t="s">
        <v>803</v>
      </c>
      <c r="E2141" s="26" t="s">
        <v>162</v>
      </c>
      <c r="F2141" s="26" t="s">
        <v>1268</v>
      </c>
      <c r="G2141" s="27" t="n">
        <v>45775</v>
      </c>
      <c r="H2141" s="26" t="s">
        <v>295</v>
      </c>
      <c r="I2141" s="26" t="s">
        <v>1445</v>
      </c>
      <c r="J2141" s="26" t="s">
        <v>166</v>
      </c>
      <c r="K2141" s="28" t="n">
        <v>51.5</v>
      </c>
      <c r="L2141" s="28" t="n">
        <v>15.3</v>
      </c>
      <c r="M2141" s="26" t="s">
        <v>900</v>
      </c>
      <c r="N2141" s="26" t="n">
        <v>40</v>
      </c>
      <c r="O2141" s="26" t="s">
        <v>9009</v>
      </c>
      <c r="P2141" s="26" t="s">
        <v>9010</v>
      </c>
      <c r="Q2141" s="26" t="s">
        <v>461</v>
      </c>
      <c r="R2141" s="26" t="s">
        <v>183</v>
      </c>
      <c r="S2141" s="26" t="s">
        <v>462</v>
      </c>
      <c r="T2141" s="27" t="n">
        <v>46018</v>
      </c>
      <c r="U2141" s="26" t="n">
        <v>2026</v>
      </c>
      <c r="V2141" s="26"/>
    </row>
    <row r="2142" customFormat="false" ht="15" hidden="false" customHeight="true" outlineLevel="0" collapsed="false">
      <c r="A2142" s="29" t="s">
        <v>9011</v>
      </c>
      <c r="B2142" s="29" t="n">
        <v>2138</v>
      </c>
      <c r="C2142" s="29" t="s">
        <v>1005</v>
      </c>
      <c r="D2142" s="29" t="s">
        <v>9012</v>
      </c>
      <c r="E2142" s="29" t="s">
        <v>311</v>
      </c>
      <c r="F2142" s="29" t="s">
        <v>1049</v>
      </c>
      <c r="G2142" s="30" t="n">
        <v>45775</v>
      </c>
      <c r="H2142" s="29" t="s">
        <v>164</v>
      </c>
      <c r="I2142" s="29" t="s">
        <v>3760</v>
      </c>
      <c r="J2142" s="29" t="s">
        <v>345</v>
      </c>
      <c r="K2142" s="31" t="n">
        <v>55.1</v>
      </c>
      <c r="L2142" s="31" t="n">
        <v>17.4</v>
      </c>
      <c r="M2142" s="29" t="s">
        <v>276</v>
      </c>
      <c r="N2142" s="29" t="n">
        <v>32</v>
      </c>
      <c r="O2142" s="29" t="s">
        <v>9013</v>
      </c>
      <c r="P2142" s="29" t="s">
        <v>9014</v>
      </c>
      <c r="Q2142" s="29" t="s">
        <v>182</v>
      </c>
      <c r="R2142" s="29" t="s">
        <v>183</v>
      </c>
      <c r="S2142" s="29" t="s">
        <v>184</v>
      </c>
      <c r="T2142" s="29"/>
      <c r="U2142" s="29" t="n">
        <v>2022</v>
      </c>
      <c r="V2142" s="29"/>
    </row>
    <row r="2143" customFormat="false" ht="15" hidden="false" customHeight="true" outlineLevel="0" collapsed="false">
      <c r="A2143" s="26" t="s">
        <v>9015</v>
      </c>
      <c r="B2143" s="26" t="n">
        <v>2139</v>
      </c>
      <c r="C2143" s="26" t="s">
        <v>1947</v>
      </c>
      <c r="D2143" s="26" t="s">
        <v>3975</v>
      </c>
      <c r="E2143" s="26" t="s">
        <v>311</v>
      </c>
      <c r="F2143" s="26" t="s">
        <v>8946</v>
      </c>
      <c r="G2143" s="27" t="n">
        <v>45776</v>
      </c>
      <c r="H2143" s="26" t="s">
        <v>177</v>
      </c>
      <c r="I2143" s="26" t="s">
        <v>2082</v>
      </c>
      <c r="J2143" s="26" t="s">
        <v>383</v>
      </c>
      <c r="K2143" s="28" t="n">
        <v>22.7</v>
      </c>
      <c r="L2143" s="28" t="n">
        <v>7.3</v>
      </c>
      <c r="M2143" s="26" t="s">
        <v>209</v>
      </c>
      <c r="N2143" s="26" t="n">
        <v>24</v>
      </c>
      <c r="O2143" s="26" t="s">
        <v>9016</v>
      </c>
      <c r="P2143" s="26" t="s">
        <v>9017</v>
      </c>
      <c r="Q2143" s="26" t="s">
        <v>461</v>
      </c>
      <c r="R2143" s="26" t="s">
        <v>183</v>
      </c>
      <c r="S2143" s="26" t="s">
        <v>462</v>
      </c>
      <c r="T2143" s="27" t="n">
        <v>46015</v>
      </c>
      <c r="U2143" s="26" t="n">
        <v>2026</v>
      </c>
      <c r="V2143" s="26"/>
    </row>
    <row r="2144" customFormat="false" ht="15" hidden="false" customHeight="true" outlineLevel="0" collapsed="false">
      <c r="A2144" s="29" t="s">
        <v>9018</v>
      </c>
      <c r="B2144" s="29" t="n">
        <v>2140</v>
      </c>
      <c r="C2144" s="29" t="s">
        <v>520</v>
      </c>
      <c r="D2144" s="29" t="s">
        <v>1225</v>
      </c>
      <c r="E2144" s="29" t="s">
        <v>188</v>
      </c>
      <c r="F2144" s="29"/>
      <c r="G2144" s="30" t="n">
        <v>45776</v>
      </c>
      <c r="H2144" s="29" t="s">
        <v>177</v>
      </c>
      <c r="I2144" s="29" t="s">
        <v>513</v>
      </c>
      <c r="J2144" s="29" t="s">
        <v>259</v>
      </c>
      <c r="K2144" s="31" t="n">
        <v>26</v>
      </c>
      <c r="L2144" s="31" t="n">
        <v>9.3</v>
      </c>
      <c r="M2144" s="29" t="s">
        <v>209</v>
      </c>
      <c r="N2144" s="29" t="n">
        <v>50</v>
      </c>
      <c r="O2144" s="29" t="s">
        <v>9019</v>
      </c>
      <c r="P2144" s="29" t="s">
        <v>9020</v>
      </c>
      <c r="Q2144" s="29" t="s">
        <v>212</v>
      </c>
      <c r="R2144" s="29" t="s">
        <v>171</v>
      </c>
      <c r="S2144" s="29" t="s">
        <v>213</v>
      </c>
      <c r="T2144" s="30" t="n">
        <v>46008</v>
      </c>
      <c r="U2144" s="29" t="n">
        <v>2026</v>
      </c>
      <c r="V2144" s="29"/>
    </row>
    <row r="2145" customFormat="false" ht="15" hidden="false" customHeight="true" outlineLevel="0" collapsed="false">
      <c r="A2145" s="26" t="s">
        <v>9021</v>
      </c>
      <c r="B2145" s="26" t="n">
        <v>2141</v>
      </c>
      <c r="C2145" s="26" t="s">
        <v>1021</v>
      </c>
      <c r="D2145" s="26" t="s">
        <v>194</v>
      </c>
      <c r="E2145" s="26" t="s">
        <v>245</v>
      </c>
      <c r="F2145" s="26" t="s">
        <v>3134</v>
      </c>
      <c r="G2145" s="27" t="n">
        <v>45777</v>
      </c>
      <c r="H2145" s="26" t="s">
        <v>177</v>
      </c>
      <c r="I2145" s="26" t="s">
        <v>1698</v>
      </c>
      <c r="J2145" s="26" t="s">
        <v>270</v>
      </c>
      <c r="K2145" s="28" t="n">
        <v>32.8</v>
      </c>
      <c r="L2145" s="28" t="n">
        <v>11.3</v>
      </c>
      <c r="M2145" s="26" t="s">
        <v>314</v>
      </c>
      <c r="N2145" s="26" t="n">
        <v>32</v>
      </c>
      <c r="O2145" s="26" t="s">
        <v>9022</v>
      </c>
      <c r="P2145" s="26" t="s">
        <v>9023</v>
      </c>
      <c r="Q2145" s="26" t="s">
        <v>330</v>
      </c>
      <c r="R2145" s="26" t="s">
        <v>171</v>
      </c>
      <c r="S2145" s="26" t="s">
        <v>331</v>
      </c>
      <c r="T2145" s="27" t="n">
        <v>46003</v>
      </c>
      <c r="U2145" s="26" t="n">
        <v>2026</v>
      </c>
      <c r="V2145" s="26"/>
    </row>
    <row r="2146" customFormat="false" ht="15" hidden="false" customHeight="true" outlineLevel="0" collapsed="false">
      <c r="A2146" s="29" t="s">
        <v>9024</v>
      </c>
      <c r="B2146" s="29" t="n">
        <v>2142</v>
      </c>
      <c r="C2146" s="29" t="s">
        <v>1711</v>
      </c>
      <c r="D2146" s="29" t="s">
        <v>9025</v>
      </c>
      <c r="E2146" s="29" t="s">
        <v>245</v>
      </c>
      <c r="F2146" s="29" t="s">
        <v>9026</v>
      </c>
      <c r="G2146" s="30" t="n">
        <v>45777</v>
      </c>
      <c r="H2146" s="29" t="s">
        <v>177</v>
      </c>
      <c r="I2146" s="29" t="s">
        <v>1519</v>
      </c>
      <c r="J2146" s="29" t="s">
        <v>218</v>
      </c>
      <c r="K2146" s="31" t="n">
        <v>40.5</v>
      </c>
      <c r="L2146" s="31" t="n">
        <v>13.4</v>
      </c>
      <c r="M2146" s="29" t="s">
        <v>209</v>
      </c>
      <c r="N2146" s="29" t="n">
        <v>36</v>
      </c>
      <c r="O2146" s="29" t="s">
        <v>9027</v>
      </c>
      <c r="P2146" s="29" t="s">
        <v>9028</v>
      </c>
      <c r="Q2146" s="29" t="s">
        <v>454</v>
      </c>
      <c r="R2146" s="29" t="s">
        <v>171</v>
      </c>
      <c r="S2146" s="29" t="s">
        <v>455</v>
      </c>
      <c r="T2146" s="30" t="n">
        <v>46009</v>
      </c>
      <c r="U2146" s="29" t="n">
        <v>2026</v>
      </c>
      <c r="V2146" s="29"/>
    </row>
    <row r="2147" customFormat="false" ht="15" hidden="false" customHeight="true" outlineLevel="0" collapsed="false">
      <c r="A2147" s="26" t="s">
        <v>9029</v>
      </c>
      <c r="B2147" s="26" t="n">
        <v>2143</v>
      </c>
      <c r="C2147" s="26" t="s">
        <v>1981</v>
      </c>
      <c r="D2147" s="26" t="s">
        <v>677</v>
      </c>
      <c r="E2147" s="26" t="s">
        <v>188</v>
      </c>
      <c r="F2147" s="26"/>
      <c r="G2147" s="27" t="n">
        <v>45778</v>
      </c>
      <c r="H2147" s="26" t="s">
        <v>177</v>
      </c>
      <c r="I2147" s="26" t="s">
        <v>818</v>
      </c>
      <c r="J2147" s="26" t="s">
        <v>208</v>
      </c>
      <c r="K2147" s="28" t="n">
        <v>32.5</v>
      </c>
      <c r="L2147" s="28" t="n">
        <v>10.4</v>
      </c>
      <c r="M2147" s="26" t="s">
        <v>199</v>
      </c>
      <c r="N2147" s="26" t="n">
        <v>36</v>
      </c>
      <c r="O2147" s="26" t="s">
        <v>9030</v>
      </c>
      <c r="P2147" s="26" t="s">
        <v>9031</v>
      </c>
      <c r="Q2147" s="26" t="s">
        <v>461</v>
      </c>
      <c r="R2147" s="26" t="s">
        <v>183</v>
      </c>
      <c r="S2147" s="26" t="s">
        <v>462</v>
      </c>
      <c r="T2147" s="27" t="n">
        <v>46007</v>
      </c>
      <c r="U2147" s="26" t="n">
        <v>2026</v>
      </c>
      <c r="V2147" s="26"/>
    </row>
    <row r="2148" customFormat="false" ht="15" hidden="false" customHeight="true" outlineLevel="0" collapsed="false">
      <c r="A2148" s="29" t="s">
        <v>9032</v>
      </c>
      <c r="B2148" s="29" t="n">
        <v>2144</v>
      </c>
      <c r="C2148" s="29" t="s">
        <v>1474</v>
      </c>
      <c r="D2148" s="29" t="s">
        <v>963</v>
      </c>
      <c r="E2148" s="29" t="s">
        <v>162</v>
      </c>
      <c r="F2148" s="29" t="s">
        <v>9033</v>
      </c>
      <c r="G2148" s="30" t="n">
        <v>45778</v>
      </c>
      <c r="H2148" s="29" t="s">
        <v>177</v>
      </c>
      <c r="I2148" s="29" t="s">
        <v>389</v>
      </c>
      <c r="J2148" s="29" t="s">
        <v>218</v>
      </c>
      <c r="K2148" s="31" t="n">
        <v>28.3</v>
      </c>
      <c r="L2148" s="31" t="n">
        <v>8</v>
      </c>
      <c r="M2148" s="29" t="s">
        <v>209</v>
      </c>
      <c r="N2148" s="29" t="n">
        <v>28</v>
      </c>
      <c r="O2148" s="29" t="s">
        <v>9034</v>
      </c>
      <c r="P2148" s="29" t="s">
        <v>9035</v>
      </c>
      <c r="Q2148" s="29" t="s">
        <v>299</v>
      </c>
      <c r="R2148" s="29" t="s">
        <v>171</v>
      </c>
      <c r="S2148" s="29" t="s">
        <v>300</v>
      </c>
      <c r="T2148" s="30" t="n">
        <v>46001</v>
      </c>
      <c r="U2148" s="29" t="n">
        <v>2026</v>
      </c>
      <c r="V2148" s="29"/>
    </row>
    <row r="2149" customFormat="false" ht="15" hidden="false" customHeight="true" outlineLevel="0" collapsed="false">
      <c r="A2149" s="26" t="s">
        <v>9036</v>
      </c>
      <c r="B2149" s="26" t="n">
        <v>2145</v>
      </c>
      <c r="C2149" s="26" t="s">
        <v>967</v>
      </c>
      <c r="D2149" s="26" t="s">
        <v>749</v>
      </c>
      <c r="E2149" s="26" t="s">
        <v>206</v>
      </c>
      <c r="F2149" s="26"/>
      <c r="G2149" s="27" t="n">
        <v>45778</v>
      </c>
      <c r="H2149" s="26" t="s">
        <v>177</v>
      </c>
      <c r="I2149" s="26" t="s">
        <v>6281</v>
      </c>
      <c r="J2149" s="26" t="s">
        <v>259</v>
      </c>
      <c r="K2149" s="28" t="n">
        <v>46.9</v>
      </c>
      <c r="L2149" s="28" t="n">
        <v>15.6</v>
      </c>
      <c r="M2149" s="26" t="s">
        <v>209</v>
      </c>
      <c r="N2149" s="26" t="n">
        <v>28</v>
      </c>
      <c r="O2149" s="26" t="s">
        <v>9037</v>
      </c>
      <c r="P2149" s="26" t="s">
        <v>9038</v>
      </c>
      <c r="Q2149" s="26" t="s">
        <v>338</v>
      </c>
      <c r="R2149" s="26" t="s">
        <v>171</v>
      </c>
      <c r="S2149" s="26" t="s">
        <v>339</v>
      </c>
      <c r="T2149" s="27" t="n">
        <v>46012</v>
      </c>
      <c r="U2149" s="26" t="n">
        <v>2026</v>
      </c>
      <c r="V2149" s="26"/>
    </row>
    <row r="2150" customFormat="false" ht="15" hidden="false" customHeight="true" outlineLevel="0" collapsed="false">
      <c r="A2150" s="29" t="s">
        <v>9039</v>
      </c>
      <c r="B2150" s="29" t="n">
        <v>2146</v>
      </c>
      <c r="C2150" s="29" t="s">
        <v>9040</v>
      </c>
      <c r="D2150" s="29" t="s">
        <v>2273</v>
      </c>
      <c r="E2150" s="29" t="s">
        <v>188</v>
      </c>
      <c r="F2150" s="29"/>
      <c r="G2150" s="30" t="n">
        <v>45778</v>
      </c>
      <c r="H2150" s="29" t="s">
        <v>295</v>
      </c>
      <c r="I2150" s="29" t="s">
        <v>4958</v>
      </c>
      <c r="J2150" s="29" t="s">
        <v>198</v>
      </c>
      <c r="K2150" s="31" t="n">
        <v>43.9</v>
      </c>
      <c r="L2150" s="31" t="n">
        <v>14.6</v>
      </c>
      <c r="M2150" s="29" t="s">
        <v>209</v>
      </c>
      <c r="N2150" s="29" t="n">
        <v>28</v>
      </c>
      <c r="O2150" s="29" t="s">
        <v>9041</v>
      </c>
      <c r="P2150" s="29" t="s">
        <v>9042</v>
      </c>
      <c r="Q2150" s="29" t="s">
        <v>170</v>
      </c>
      <c r="R2150" s="29" t="s">
        <v>171</v>
      </c>
      <c r="S2150" s="29" t="s">
        <v>172</v>
      </c>
      <c r="T2150" s="30" t="n">
        <v>45995</v>
      </c>
      <c r="U2150" s="29" t="n">
        <v>2026</v>
      </c>
      <c r="V2150" s="29"/>
    </row>
    <row r="2151" customFormat="false" ht="15" hidden="false" customHeight="true" outlineLevel="0" collapsed="false">
      <c r="A2151" s="26" t="s">
        <v>9043</v>
      </c>
      <c r="B2151" s="26" t="n">
        <v>2147</v>
      </c>
      <c r="C2151" s="26" t="s">
        <v>4841</v>
      </c>
      <c r="D2151" s="26" t="s">
        <v>1906</v>
      </c>
      <c r="E2151" s="26" t="s">
        <v>206</v>
      </c>
      <c r="F2151" s="26"/>
      <c r="G2151" s="27" t="n">
        <v>45778</v>
      </c>
      <c r="H2151" s="26" t="s">
        <v>177</v>
      </c>
      <c r="I2151" s="26" t="s">
        <v>4733</v>
      </c>
      <c r="J2151" s="26" t="s">
        <v>248</v>
      </c>
      <c r="K2151" s="28" t="n">
        <v>51.3</v>
      </c>
      <c r="L2151" s="28" t="n">
        <v>15.1</v>
      </c>
      <c r="M2151" s="26" t="s">
        <v>167</v>
      </c>
      <c r="N2151" s="26" t="n">
        <v>40</v>
      </c>
      <c r="O2151" s="26" t="s">
        <v>9044</v>
      </c>
      <c r="P2151" s="26" t="s">
        <v>9045</v>
      </c>
      <c r="Q2151" s="26" t="s">
        <v>202</v>
      </c>
      <c r="R2151" s="26" t="s">
        <v>171</v>
      </c>
      <c r="S2151" s="26" t="s">
        <v>203</v>
      </c>
      <c r="T2151" s="27" t="n">
        <v>46015</v>
      </c>
      <c r="U2151" s="26" t="n">
        <v>2026</v>
      </c>
      <c r="V2151" s="26"/>
    </row>
    <row r="2152" customFormat="false" ht="15" hidden="false" customHeight="true" outlineLevel="0" collapsed="false">
      <c r="A2152" s="29" t="s">
        <v>9046</v>
      </c>
      <c r="B2152" s="29" t="n">
        <v>2148</v>
      </c>
      <c r="C2152" s="29" t="s">
        <v>2754</v>
      </c>
      <c r="D2152" s="29" t="s">
        <v>684</v>
      </c>
      <c r="E2152" s="29" t="s">
        <v>188</v>
      </c>
      <c r="F2152" s="29"/>
      <c r="G2152" s="30" t="n">
        <v>45779</v>
      </c>
      <c r="H2152" s="29" t="s">
        <v>177</v>
      </c>
      <c r="I2152" s="29" t="s">
        <v>4229</v>
      </c>
      <c r="J2152" s="29" t="s">
        <v>322</v>
      </c>
      <c r="K2152" s="31" t="n">
        <v>47.2</v>
      </c>
      <c r="L2152" s="31" t="n">
        <v>15.7</v>
      </c>
      <c r="M2152" s="29" t="s">
        <v>179</v>
      </c>
      <c r="N2152" s="29" t="n">
        <v>24</v>
      </c>
      <c r="O2152" s="29" t="s">
        <v>9047</v>
      </c>
      <c r="P2152" s="29" t="s">
        <v>9048</v>
      </c>
      <c r="Q2152" s="29" t="s">
        <v>202</v>
      </c>
      <c r="R2152" s="29" t="s">
        <v>171</v>
      </c>
      <c r="S2152" s="29" t="s">
        <v>203</v>
      </c>
      <c r="T2152" s="30" t="n">
        <v>45997</v>
      </c>
      <c r="U2152" s="29" t="n">
        <v>2026</v>
      </c>
      <c r="V2152" s="29"/>
    </row>
    <row r="2153" customFormat="false" ht="15" hidden="false" customHeight="true" outlineLevel="0" collapsed="false">
      <c r="A2153" s="26" t="s">
        <v>9049</v>
      </c>
      <c r="B2153" s="26" t="n">
        <v>2149</v>
      </c>
      <c r="C2153" s="26" t="s">
        <v>333</v>
      </c>
      <c r="D2153" s="26" t="s">
        <v>2991</v>
      </c>
      <c r="E2153" s="26" t="s">
        <v>162</v>
      </c>
      <c r="F2153" s="26" t="s">
        <v>2538</v>
      </c>
      <c r="G2153" s="27" t="n">
        <v>45779</v>
      </c>
      <c r="H2153" s="26" t="s">
        <v>177</v>
      </c>
      <c r="I2153" s="26" t="s">
        <v>1129</v>
      </c>
      <c r="J2153" s="26" t="s">
        <v>218</v>
      </c>
      <c r="K2153" s="28" t="n">
        <v>25.8</v>
      </c>
      <c r="L2153" s="28" t="n">
        <v>8.2</v>
      </c>
      <c r="M2153" s="26" t="s">
        <v>179</v>
      </c>
      <c r="N2153" s="26" t="n">
        <v>50</v>
      </c>
      <c r="O2153" s="26" t="s">
        <v>9050</v>
      </c>
      <c r="P2153" s="26" t="s">
        <v>9051</v>
      </c>
      <c r="Q2153" s="26" t="s">
        <v>182</v>
      </c>
      <c r="R2153" s="26" t="s">
        <v>183</v>
      </c>
      <c r="S2153" s="26" t="s">
        <v>184</v>
      </c>
      <c r="T2153" s="27" t="n">
        <v>45997</v>
      </c>
      <c r="U2153" s="26" t="n">
        <v>2026</v>
      </c>
      <c r="V2153" s="26"/>
    </row>
    <row r="2154" customFormat="false" ht="15" hidden="false" customHeight="true" outlineLevel="0" collapsed="false">
      <c r="A2154" s="29" t="s">
        <v>9052</v>
      </c>
      <c r="B2154" s="29" t="n">
        <v>2150</v>
      </c>
      <c r="C2154" s="29" t="s">
        <v>755</v>
      </c>
      <c r="D2154" s="29" t="s">
        <v>9053</v>
      </c>
      <c r="E2154" s="29" t="s">
        <v>311</v>
      </c>
      <c r="F2154" s="29" t="s">
        <v>9054</v>
      </c>
      <c r="G2154" s="30" t="n">
        <v>45780</v>
      </c>
      <c r="H2154" s="29" t="s">
        <v>177</v>
      </c>
      <c r="I2154" s="29" t="s">
        <v>942</v>
      </c>
      <c r="J2154" s="29" t="s">
        <v>208</v>
      </c>
      <c r="K2154" s="31" t="n">
        <v>39.7</v>
      </c>
      <c r="L2154" s="31" t="n">
        <v>12.9</v>
      </c>
      <c r="M2154" s="29" t="s">
        <v>179</v>
      </c>
      <c r="N2154" s="29" t="n">
        <v>40</v>
      </c>
      <c r="O2154" s="29" t="s">
        <v>9055</v>
      </c>
      <c r="P2154" s="29"/>
      <c r="Q2154" s="29" t="s">
        <v>202</v>
      </c>
      <c r="R2154" s="29" t="s">
        <v>171</v>
      </c>
      <c r="S2154" s="29" t="s">
        <v>203</v>
      </c>
      <c r="T2154" s="30" t="n">
        <v>46014</v>
      </c>
      <c r="U2154" s="29" t="n">
        <v>2026</v>
      </c>
      <c r="V2154" s="29"/>
    </row>
    <row r="2155" customFormat="false" ht="15" hidden="false" customHeight="true" outlineLevel="0" collapsed="false">
      <c r="A2155" s="26" t="s">
        <v>9056</v>
      </c>
      <c r="B2155" s="26" t="n">
        <v>2151</v>
      </c>
      <c r="C2155" s="26" t="s">
        <v>1937</v>
      </c>
      <c r="D2155" s="26" t="s">
        <v>400</v>
      </c>
      <c r="E2155" s="26" t="s">
        <v>311</v>
      </c>
      <c r="F2155" s="26" t="s">
        <v>9057</v>
      </c>
      <c r="G2155" s="27" t="n">
        <v>45780</v>
      </c>
      <c r="H2155" s="26" t="s">
        <v>177</v>
      </c>
      <c r="I2155" s="26" t="s">
        <v>3299</v>
      </c>
      <c r="J2155" s="26" t="s">
        <v>322</v>
      </c>
      <c r="K2155" s="28" t="n">
        <v>59.5</v>
      </c>
      <c r="L2155" s="28" t="n">
        <v>18.1</v>
      </c>
      <c r="M2155" s="26" t="s">
        <v>179</v>
      </c>
      <c r="N2155" s="26" t="n">
        <v>40</v>
      </c>
      <c r="O2155" s="26" t="s">
        <v>9058</v>
      </c>
      <c r="P2155" s="26" t="s">
        <v>9059</v>
      </c>
      <c r="Q2155" s="26" t="s">
        <v>454</v>
      </c>
      <c r="R2155" s="26" t="s">
        <v>171</v>
      </c>
      <c r="S2155" s="26" t="s">
        <v>455</v>
      </c>
      <c r="T2155" s="27" t="n">
        <v>46009</v>
      </c>
      <c r="U2155" s="26" t="n">
        <v>2026</v>
      </c>
      <c r="V2155" s="26"/>
    </row>
    <row r="2156" customFormat="false" ht="15" hidden="false" customHeight="true" outlineLevel="0" collapsed="false">
      <c r="A2156" s="29" t="s">
        <v>9060</v>
      </c>
      <c r="B2156" s="29" t="n">
        <v>2152</v>
      </c>
      <c r="C2156" s="29" t="s">
        <v>2966</v>
      </c>
      <c r="D2156" s="29" t="s">
        <v>2153</v>
      </c>
      <c r="E2156" s="29" t="s">
        <v>195</v>
      </c>
      <c r="F2156" s="29" t="s">
        <v>9061</v>
      </c>
      <c r="G2156" s="30" t="n">
        <v>45780</v>
      </c>
      <c r="H2156" s="29" t="s">
        <v>177</v>
      </c>
      <c r="I2156" s="29" t="s">
        <v>1896</v>
      </c>
      <c r="J2156" s="29" t="s">
        <v>248</v>
      </c>
      <c r="K2156" s="31" t="n">
        <v>38.9</v>
      </c>
      <c r="L2156" s="31" t="n">
        <v>12.4</v>
      </c>
      <c r="M2156" s="29" t="s">
        <v>199</v>
      </c>
      <c r="N2156" s="29" t="n">
        <v>32</v>
      </c>
      <c r="O2156" s="29" t="s">
        <v>9062</v>
      </c>
      <c r="P2156" s="29" t="s">
        <v>9063</v>
      </c>
      <c r="Q2156" s="29" t="s">
        <v>202</v>
      </c>
      <c r="R2156" s="29" t="s">
        <v>171</v>
      </c>
      <c r="S2156" s="29" t="s">
        <v>203</v>
      </c>
      <c r="T2156" s="30" t="n">
        <v>46011</v>
      </c>
      <c r="U2156" s="29" t="n">
        <v>2026</v>
      </c>
      <c r="V2156" s="29"/>
    </row>
    <row r="2157" customFormat="false" ht="15" hidden="false" customHeight="true" outlineLevel="0" collapsed="false">
      <c r="A2157" s="26" t="s">
        <v>9064</v>
      </c>
      <c r="B2157" s="26" t="n">
        <v>2153</v>
      </c>
      <c r="C2157" s="26" t="s">
        <v>1186</v>
      </c>
      <c r="D2157" s="26" t="s">
        <v>6870</v>
      </c>
      <c r="E2157" s="26" t="s">
        <v>206</v>
      </c>
      <c r="F2157" s="26"/>
      <c r="G2157" s="27" t="n">
        <v>45781</v>
      </c>
      <c r="H2157" s="26" t="s">
        <v>177</v>
      </c>
      <c r="I2157" s="26" t="s">
        <v>1376</v>
      </c>
      <c r="J2157" s="26" t="s">
        <v>166</v>
      </c>
      <c r="K2157" s="28" t="n">
        <v>31.3</v>
      </c>
      <c r="L2157" s="28" t="n">
        <v>11.1</v>
      </c>
      <c r="M2157" s="26" t="s">
        <v>209</v>
      </c>
      <c r="N2157" s="26" t="n">
        <v>32</v>
      </c>
      <c r="O2157" s="26" t="s">
        <v>9065</v>
      </c>
      <c r="P2157" s="26" t="s">
        <v>9066</v>
      </c>
      <c r="Q2157" s="26" t="s">
        <v>170</v>
      </c>
      <c r="R2157" s="26" t="s">
        <v>171</v>
      </c>
      <c r="S2157" s="26" t="s">
        <v>172</v>
      </c>
      <c r="T2157" s="27" t="n">
        <v>46016</v>
      </c>
      <c r="U2157" s="26" t="n">
        <v>2026</v>
      </c>
      <c r="V2157" s="26"/>
    </row>
    <row r="2158" customFormat="false" ht="15" hidden="false" customHeight="true" outlineLevel="0" collapsed="false">
      <c r="A2158" s="29" t="s">
        <v>9067</v>
      </c>
      <c r="B2158" s="29" t="n">
        <v>2154</v>
      </c>
      <c r="C2158" s="29" t="s">
        <v>2418</v>
      </c>
      <c r="D2158" s="29" t="s">
        <v>582</v>
      </c>
      <c r="E2158" s="29" t="s">
        <v>245</v>
      </c>
      <c r="F2158" s="29" t="s">
        <v>5538</v>
      </c>
      <c r="G2158" s="30" t="n">
        <v>45782</v>
      </c>
      <c r="H2158" s="29" t="s">
        <v>177</v>
      </c>
      <c r="I2158" s="29" t="s">
        <v>269</v>
      </c>
      <c r="J2158" s="29" t="s">
        <v>218</v>
      </c>
      <c r="K2158" s="31" t="n">
        <v>39.5</v>
      </c>
      <c r="L2158" s="31" t="n">
        <v>12.7</v>
      </c>
      <c r="M2158" s="29" t="s">
        <v>179</v>
      </c>
      <c r="N2158" s="29" t="n">
        <v>24</v>
      </c>
      <c r="O2158" s="29" t="s">
        <v>9068</v>
      </c>
      <c r="P2158" s="29" t="s">
        <v>9069</v>
      </c>
      <c r="Q2158" s="29" t="s">
        <v>330</v>
      </c>
      <c r="R2158" s="29" t="s">
        <v>171</v>
      </c>
      <c r="S2158" s="29" t="s">
        <v>331</v>
      </c>
      <c r="T2158" s="30" t="n">
        <v>46009</v>
      </c>
      <c r="U2158" s="29" t="n">
        <v>2026</v>
      </c>
      <c r="V2158" s="29"/>
    </row>
    <row r="2159" customFormat="false" ht="15" hidden="false" customHeight="true" outlineLevel="0" collapsed="false">
      <c r="A2159" s="26" t="s">
        <v>9070</v>
      </c>
      <c r="B2159" s="26" t="n">
        <v>2155</v>
      </c>
      <c r="C2159" s="26" t="s">
        <v>1286</v>
      </c>
      <c r="D2159" s="26" t="s">
        <v>244</v>
      </c>
      <c r="E2159" s="26" t="s">
        <v>188</v>
      </c>
      <c r="F2159" s="26"/>
      <c r="G2159" s="27" t="n">
        <v>45782</v>
      </c>
      <c r="H2159" s="26" t="s">
        <v>177</v>
      </c>
      <c r="I2159" s="26" t="s">
        <v>2217</v>
      </c>
      <c r="J2159" s="26" t="s">
        <v>198</v>
      </c>
      <c r="K2159" s="28" t="n">
        <v>55.5</v>
      </c>
      <c r="L2159" s="28" t="n">
        <v>18</v>
      </c>
      <c r="M2159" s="26" t="s">
        <v>249</v>
      </c>
      <c r="N2159" s="26" t="n">
        <v>45</v>
      </c>
      <c r="O2159" s="26" t="s">
        <v>9071</v>
      </c>
      <c r="P2159" s="26" t="s">
        <v>9072</v>
      </c>
      <c r="Q2159" s="26" t="s">
        <v>262</v>
      </c>
      <c r="R2159" s="26" t="s">
        <v>171</v>
      </c>
      <c r="S2159" s="26" t="s">
        <v>263</v>
      </c>
      <c r="T2159" s="27" t="n">
        <v>46015</v>
      </c>
      <c r="U2159" s="26" t="n">
        <v>2026</v>
      </c>
      <c r="V2159" s="26"/>
    </row>
    <row r="2160" customFormat="false" ht="15" hidden="false" customHeight="true" outlineLevel="0" collapsed="false">
      <c r="A2160" s="29" t="s">
        <v>9073</v>
      </c>
      <c r="B2160" s="29" t="n">
        <v>2156</v>
      </c>
      <c r="C2160" s="29" t="s">
        <v>1811</v>
      </c>
      <c r="D2160" s="29" t="s">
        <v>1294</v>
      </c>
      <c r="E2160" s="29" t="s">
        <v>245</v>
      </c>
      <c r="F2160" s="29" t="s">
        <v>9074</v>
      </c>
      <c r="G2160" s="30" t="n">
        <v>45782</v>
      </c>
      <c r="H2160" s="29" t="s">
        <v>177</v>
      </c>
      <c r="I2160" s="29" t="s">
        <v>9075</v>
      </c>
      <c r="J2160" s="29" t="s">
        <v>322</v>
      </c>
      <c r="K2160" s="31" t="n">
        <v>37.2</v>
      </c>
      <c r="L2160" s="31" t="n">
        <v>12</v>
      </c>
      <c r="M2160" s="29" t="s">
        <v>199</v>
      </c>
      <c r="N2160" s="29" t="n">
        <v>45</v>
      </c>
      <c r="O2160" s="29" t="s">
        <v>9076</v>
      </c>
      <c r="P2160" s="29" t="s">
        <v>9077</v>
      </c>
      <c r="Q2160" s="29" t="s">
        <v>240</v>
      </c>
      <c r="R2160" s="29" t="s">
        <v>171</v>
      </c>
      <c r="S2160" s="29" t="s">
        <v>241</v>
      </c>
      <c r="T2160" s="30" t="n">
        <v>45994</v>
      </c>
      <c r="U2160" s="29" t="n">
        <v>2026</v>
      </c>
      <c r="V2160" s="29"/>
    </row>
    <row r="2161" customFormat="false" ht="15" hidden="false" customHeight="true" outlineLevel="0" collapsed="false">
      <c r="A2161" s="26" t="s">
        <v>9078</v>
      </c>
      <c r="B2161" s="26" t="n">
        <v>2157</v>
      </c>
      <c r="C2161" s="26" t="s">
        <v>857</v>
      </c>
      <c r="D2161" s="26" t="s">
        <v>1481</v>
      </c>
      <c r="E2161" s="26" t="s">
        <v>195</v>
      </c>
      <c r="F2161" s="26" t="s">
        <v>9079</v>
      </c>
      <c r="G2161" s="27" t="n">
        <v>45782</v>
      </c>
      <c r="H2161" s="26" t="s">
        <v>177</v>
      </c>
      <c r="I2161" s="26" t="s">
        <v>1490</v>
      </c>
      <c r="J2161" s="26" t="s">
        <v>198</v>
      </c>
      <c r="K2161" s="28" t="n">
        <v>56</v>
      </c>
      <c r="L2161" s="28" t="n">
        <v>17.7</v>
      </c>
      <c r="M2161" s="26" t="s">
        <v>249</v>
      </c>
      <c r="N2161" s="26" t="n">
        <v>28</v>
      </c>
      <c r="O2161" s="26" t="s">
        <v>9080</v>
      </c>
      <c r="P2161" s="26" t="s">
        <v>9081</v>
      </c>
      <c r="Q2161" s="26" t="s">
        <v>232</v>
      </c>
      <c r="R2161" s="26" t="s">
        <v>183</v>
      </c>
      <c r="S2161" s="26" t="s">
        <v>233</v>
      </c>
      <c r="T2161" s="27" t="n">
        <v>46011</v>
      </c>
      <c r="U2161" s="26" t="n">
        <v>2026</v>
      </c>
      <c r="V2161" s="26"/>
    </row>
    <row r="2162" customFormat="false" ht="15" hidden="false" customHeight="true" outlineLevel="0" collapsed="false">
      <c r="A2162" s="29" t="s">
        <v>9082</v>
      </c>
      <c r="B2162" s="29" t="n">
        <v>2158</v>
      </c>
      <c r="C2162" s="29" t="s">
        <v>193</v>
      </c>
      <c r="D2162" s="29" t="s">
        <v>2546</v>
      </c>
      <c r="E2162" s="29" t="s">
        <v>195</v>
      </c>
      <c r="F2162" s="29" t="s">
        <v>196</v>
      </c>
      <c r="G2162" s="30" t="n">
        <v>45783</v>
      </c>
      <c r="H2162" s="29" t="s">
        <v>177</v>
      </c>
      <c r="I2162" s="29" t="s">
        <v>498</v>
      </c>
      <c r="J2162" s="29" t="s">
        <v>166</v>
      </c>
      <c r="K2162" s="31" t="n">
        <v>57.9</v>
      </c>
      <c r="L2162" s="31" t="n">
        <v>20.4</v>
      </c>
      <c r="M2162" s="29" t="s">
        <v>900</v>
      </c>
      <c r="N2162" s="29" t="n">
        <v>50</v>
      </c>
      <c r="O2162" s="29" t="s">
        <v>9083</v>
      </c>
      <c r="P2162" s="29" t="s">
        <v>9084</v>
      </c>
      <c r="Q2162" s="29" t="s">
        <v>461</v>
      </c>
      <c r="R2162" s="29" t="s">
        <v>183</v>
      </c>
      <c r="S2162" s="29" t="s">
        <v>462</v>
      </c>
      <c r="T2162" s="30" t="n">
        <v>46003</v>
      </c>
      <c r="U2162" s="29" t="n">
        <v>2026</v>
      </c>
      <c r="V2162" s="29"/>
    </row>
    <row r="2163" customFormat="false" ht="15" hidden="false" customHeight="true" outlineLevel="0" collapsed="false">
      <c r="A2163" s="26" t="s">
        <v>9085</v>
      </c>
      <c r="B2163" s="26" t="n">
        <v>2159</v>
      </c>
      <c r="C2163" s="26" t="s">
        <v>333</v>
      </c>
      <c r="D2163" s="26" t="s">
        <v>1531</v>
      </c>
      <c r="E2163" s="26" t="s">
        <v>206</v>
      </c>
      <c r="F2163" s="26"/>
      <c r="G2163" s="27" t="n">
        <v>45784</v>
      </c>
      <c r="H2163" s="26" t="s">
        <v>177</v>
      </c>
      <c r="I2163" s="26" t="s">
        <v>1462</v>
      </c>
      <c r="J2163" s="26" t="s">
        <v>166</v>
      </c>
      <c r="K2163" s="28" t="n">
        <v>30.2</v>
      </c>
      <c r="L2163" s="28" t="n">
        <v>8.6</v>
      </c>
      <c r="M2163" s="26" t="s">
        <v>900</v>
      </c>
      <c r="N2163" s="26" t="n">
        <v>36</v>
      </c>
      <c r="O2163" s="26" t="s">
        <v>9086</v>
      </c>
      <c r="P2163" s="26" t="s">
        <v>9087</v>
      </c>
      <c r="Q2163" s="26" t="s">
        <v>338</v>
      </c>
      <c r="R2163" s="26" t="s">
        <v>171</v>
      </c>
      <c r="S2163" s="26" t="s">
        <v>339</v>
      </c>
      <c r="T2163" s="27" t="n">
        <v>45997</v>
      </c>
      <c r="U2163" s="26" t="n">
        <v>2026</v>
      </c>
      <c r="V2163" s="26"/>
    </row>
    <row r="2164" customFormat="false" ht="15" hidden="false" customHeight="true" outlineLevel="0" collapsed="false">
      <c r="A2164" s="29" t="s">
        <v>9088</v>
      </c>
      <c r="B2164" s="29" t="n">
        <v>2160</v>
      </c>
      <c r="C2164" s="29" t="s">
        <v>2732</v>
      </c>
      <c r="D2164" s="29" t="s">
        <v>2551</v>
      </c>
      <c r="E2164" s="29" t="s">
        <v>311</v>
      </c>
      <c r="F2164" s="29" t="s">
        <v>2733</v>
      </c>
      <c r="G2164" s="30" t="n">
        <v>45784</v>
      </c>
      <c r="H2164" s="29" t="s">
        <v>1033</v>
      </c>
      <c r="I2164" s="29" t="s">
        <v>492</v>
      </c>
      <c r="J2164" s="29" t="s">
        <v>208</v>
      </c>
      <c r="K2164" s="31" t="n">
        <v>20.2</v>
      </c>
      <c r="L2164" s="31" t="n">
        <v>6.7</v>
      </c>
      <c r="M2164" s="29" t="s">
        <v>314</v>
      </c>
      <c r="N2164" s="29" t="n">
        <v>50</v>
      </c>
      <c r="O2164" s="29" t="s">
        <v>9089</v>
      </c>
      <c r="P2164" s="29" t="s">
        <v>9090</v>
      </c>
      <c r="Q2164" s="29" t="s">
        <v>299</v>
      </c>
      <c r="R2164" s="29" t="s">
        <v>171</v>
      </c>
      <c r="S2164" s="29" t="s">
        <v>300</v>
      </c>
      <c r="T2164" s="30" t="n">
        <v>46015</v>
      </c>
      <c r="U2164" s="29" t="n">
        <v>2026</v>
      </c>
      <c r="V2164" s="29"/>
    </row>
    <row r="2165" customFormat="false" ht="15" hidden="false" customHeight="true" outlineLevel="0" collapsed="false">
      <c r="A2165" s="26" t="s">
        <v>9091</v>
      </c>
      <c r="B2165" s="26" t="n">
        <v>2161</v>
      </c>
      <c r="C2165" s="26" t="s">
        <v>2487</v>
      </c>
      <c r="D2165" s="26" t="s">
        <v>1274</v>
      </c>
      <c r="E2165" s="26" t="s">
        <v>188</v>
      </c>
      <c r="F2165" s="26"/>
      <c r="G2165" s="27" t="n">
        <v>45784</v>
      </c>
      <c r="H2165" s="26" t="s">
        <v>177</v>
      </c>
      <c r="I2165" s="26" t="s">
        <v>1220</v>
      </c>
      <c r="J2165" s="26" t="s">
        <v>248</v>
      </c>
      <c r="K2165" s="28" t="n">
        <v>39.5</v>
      </c>
      <c r="L2165" s="28" t="n">
        <v>13.8</v>
      </c>
      <c r="M2165" s="26" t="s">
        <v>276</v>
      </c>
      <c r="N2165" s="26" t="n">
        <v>24</v>
      </c>
      <c r="O2165" s="26" t="s">
        <v>9092</v>
      </c>
      <c r="P2165" s="26" t="s">
        <v>9093</v>
      </c>
      <c r="Q2165" s="26" t="s">
        <v>170</v>
      </c>
      <c r="R2165" s="26" t="s">
        <v>171</v>
      </c>
      <c r="S2165" s="26" t="s">
        <v>172</v>
      </c>
      <c r="T2165" s="27" t="n">
        <v>46017</v>
      </c>
      <c r="U2165" s="26" t="n">
        <v>2026</v>
      </c>
      <c r="V2165" s="26"/>
    </row>
    <row r="2166" customFormat="false" ht="15" hidden="false" customHeight="true" outlineLevel="0" collapsed="false">
      <c r="A2166" s="29" t="s">
        <v>9094</v>
      </c>
      <c r="B2166" s="29" t="n">
        <v>2162</v>
      </c>
      <c r="C2166" s="29" t="s">
        <v>667</v>
      </c>
      <c r="D2166" s="29" t="s">
        <v>1313</v>
      </c>
      <c r="E2166" s="29" t="s">
        <v>188</v>
      </c>
      <c r="F2166" s="29"/>
      <c r="G2166" s="30" t="n">
        <v>45784</v>
      </c>
      <c r="H2166" s="29" t="s">
        <v>177</v>
      </c>
      <c r="I2166" s="29" t="s">
        <v>899</v>
      </c>
      <c r="J2166" s="29" t="s">
        <v>208</v>
      </c>
      <c r="K2166" s="31" t="n">
        <v>37</v>
      </c>
      <c r="L2166" s="31" t="n">
        <v>12.9</v>
      </c>
      <c r="M2166" s="29" t="s">
        <v>199</v>
      </c>
      <c r="N2166" s="29" t="n">
        <v>50</v>
      </c>
      <c r="O2166" s="29" t="s">
        <v>2025</v>
      </c>
      <c r="P2166" s="29"/>
      <c r="Q2166" s="29" t="s">
        <v>262</v>
      </c>
      <c r="R2166" s="29" t="s">
        <v>171</v>
      </c>
      <c r="S2166" s="29" t="s">
        <v>263</v>
      </c>
      <c r="T2166" s="30" t="n">
        <v>46001</v>
      </c>
      <c r="U2166" s="29" t="n">
        <v>2026</v>
      </c>
      <c r="V2166" s="29"/>
    </row>
    <row r="2167" customFormat="false" ht="15" hidden="false" customHeight="true" outlineLevel="0" collapsed="false">
      <c r="A2167" s="26" t="s">
        <v>9095</v>
      </c>
      <c r="B2167" s="26" t="n">
        <v>2163</v>
      </c>
      <c r="C2167" s="26" t="s">
        <v>2638</v>
      </c>
      <c r="D2167" s="26" t="s">
        <v>1016</v>
      </c>
      <c r="E2167" s="26" t="s">
        <v>226</v>
      </c>
      <c r="F2167" s="26" t="s">
        <v>9096</v>
      </c>
      <c r="G2167" s="27" t="n">
        <v>45784</v>
      </c>
      <c r="H2167" s="26" t="s">
        <v>177</v>
      </c>
      <c r="I2167" s="26" t="s">
        <v>1757</v>
      </c>
      <c r="J2167" s="26" t="s">
        <v>208</v>
      </c>
      <c r="K2167" s="28" t="n">
        <v>43.5</v>
      </c>
      <c r="L2167" s="28" t="n">
        <v>14.6</v>
      </c>
      <c r="M2167" s="26" t="s">
        <v>179</v>
      </c>
      <c r="N2167" s="26" t="n">
        <v>45</v>
      </c>
      <c r="O2167" s="26" t="s">
        <v>9097</v>
      </c>
      <c r="P2167" s="26" t="s">
        <v>9098</v>
      </c>
      <c r="Q2167" s="26" t="s">
        <v>232</v>
      </c>
      <c r="R2167" s="26" t="s">
        <v>183</v>
      </c>
      <c r="S2167" s="26" t="s">
        <v>233</v>
      </c>
      <c r="T2167" s="27" t="n">
        <v>45998</v>
      </c>
      <c r="U2167" s="26" t="n">
        <v>2026</v>
      </c>
      <c r="V2167" s="26"/>
    </row>
    <row r="2168" customFormat="false" ht="15" hidden="false" customHeight="true" outlineLevel="0" collapsed="false">
      <c r="A2168" s="29" t="s">
        <v>9099</v>
      </c>
      <c r="B2168" s="29" t="n">
        <v>2164</v>
      </c>
      <c r="C2168" s="29" t="s">
        <v>1587</v>
      </c>
      <c r="D2168" s="29" t="s">
        <v>1134</v>
      </c>
      <c r="E2168" s="29" t="s">
        <v>188</v>
      </c>
      <c r="F2168" s="29"/>
      <c r="G2168" s="30" t="n">
        <v>45785</v>
      </c>
      <c r="H2168" s="29" t="s">
        <v>177</v>
      </c>
      <c r="I2168" s="29" t="s">
        <v>1609</v>
      </c>
      <c r="J2168" s="29" t="s">
        <v>345</v>
      </c>
      <c r="K2168" s="31" t="n">
        <v>24.5</v>
      </c>
      <c r="L2168" s="31" t="n">
        <v>6.9</v>
      </c>
      <c r="M2168" s="29" t="s">
        <v>276</v>
      </c>
      <c r="N2168" s="29" t="n">
        <v>36</v>
      </c>
      <c r="O2168" s="29" t="s">
        <v>9100</v>
      </c>
      <c r="P2168" s="29" t="s">
        <v>9101</v>
      </c>
      <c r="Q2168" s="29" t="s">
        <v>330</v>
      </c>
      <c r="R2168" s="29" t="s">
        <v>171</v>
      </c>
      <c r="S2168" s="29" t="s">
        <v>331</v>
      </c>
      <c r="T2168" s="30" t="n">
        <v>46007</v>
      </c>
      <c r="U2168" s="29" t="n">
        <v>2026</v>
      </c>
      <c r="V2168" s="29"/>
    </row>
    <row r="2169" customFormat="false" ht="15" hidden="false" customHeight="true" outlineLevel="0" collapsed="false">
      <c r="A2169" s="26" t="s">
        <v>9102</v>
      </c>
      <c r="B2169" s="26" t="n">
        <v>2165</v>
      </c>
      <c r="C2169" s="26" t="s">
        <v>9103</v>
      </c>
      <c r="D2169" s="26" t="s">
        <v>4490</v>
      </c>
      <c r="E2169" s="26" t="s">
        <v>245</v>
      </c>
      <c r="F2169" s="26" t="s">
        <v>9104</v>
      </c>
      <c r="G2169" s="27" t="n">
        <v>45785</v>
      </c>
      <c r="H2169" s="26" t="s">
        <v>177</v>
      </c>
      <c r="I2169" s="26" t="s">
        <v>1205</v>
      </c>
      <c r="J2169" s="26" t="s">
        <v>208</v>
      </c>
      <c r="K2169" s="28" t="n">
        <v>24.4</v>
      </c>
      <c r="L2169" s="28" t="n">
        <v>7.1</v>
      </c>
      <c r="M2169" s="26" t="s">
        <v>179</v>
      </c>
      <c r="N2169" s="26" t="n">
        <v>24</v>
      </c>
      <c r="O2169" s="26" t="s">
        <v>9105</v>
      </c>
      <c r="P2169" s="26" t="s">
        <v>9106</v>
      </c>
      <c r="Q2169" s="26" t="s">
        <v>461</v>
      </c>
      <c r="R2169" s="26" t="s">
        <v>183</v>
      </c>
      <c r="S2169" s="26" t="s">
        <v>462</v>
      </c>
      <c r="T2169" s="27" t="n">
        <v>46005</v>
      </c>
      <c r="U2169" s="26" t="n">
        <v>2026</v>
      </c>
      <c r="V2169" s="26"/>
    </row>
    <row r="2170" customFormat="false" ht="15" hidden="false" customHeight="true" outlineLevel="0" collapsed="false">
      <c r="A2170" s="29" t="s">
        <v>9107</v>
      </c>
      <c r="B2170" s="29" t="n">
        <v>2166</v>
      </c>
      <c r="C2170" s="29" t="s">
        <v>7225</v>
      </c>
      <c r="D2170" s="29" t="s">
        <v>225</v>
      </c>
      <c r="E2170" s="29" t="s">
        <v>188</v>
      </c>
      <c r="F2170" s="29"/>
      <c r="G2170" s="30" t="n">
        <v>45786</v>
      </c>
      <c r="H2170" s="29" t="s">
        <v>1033</v>
      </c>
      <c r="I2170" s="29" t="s">
        <v>5543</v>
      </c>
      <c r="J2170" s="29" t="s">
        <v>166</v>
      </c>
      <c r="K2170" s="31" t="n">
        <v>21.2</v>
      </c>
      <c r="L2170" s="31" t="n">
        <v>7.4</v>
      </c>
      <c r="M2170" s="29" t="s">
        <v>179</v>
      </c>
      <c r="N2170" s="29" t="n">
        <v>45</v>
      </c>
      <c r="O2170" s="29" t="s">
        <v>9108</v>
      </c>
      <c r="P2170" s="29" t="s">
        <v>9109</v>
      </c>
      <c r="Q2170" s="29" t="s">
        <v>262</v>
      </c>
      <c r="R2170" s="29" t="s">
        <v>171</v>
      </c>
      <c r="S2170" s="29" t="s">
        <v>263</v>
      </c>
      <c r="T2170" s="30" t="n">
        <v>46003</v>
      </c>
      <c r="U2170" s="29" t="n">
        <v>2026</v>
      </c>
      <c r="V2170" s="29"/>
    </row>
    <row r="2171" customFormat="false" ht="15" hidden="false" customHeight="true" outlineLevel="0" collapsed="false">
      <c r="A2171" s="26" t="s">
        <v>9110</v>
      </c>
      <c r="B2171" s="26" t="n">
        <v>2167</v>
      </c>
      <c r="C2171" s="26" t="s">
        <v>5046</v>
      </c>
      <c r="D2171" s="26" t="s">
        <v>1362</v>
      </c>
      <c r="E2171" s="26" t="s">
        <v>267</v>
      </c>
      <c r="F2171" s="26" t="s">
        <v>9111</v>
      </c>
      <c r="G2171" s="27" t="n">
        <v>45786</v>
      </c>
      <c r="H2171" s="26" t="s">
        <v>177</v>
      </c>
      <c r="I2171" s="26" t="s">
        <v>1029</v>
      </c>
      <c r="J2171" s="26" t="s">
        <v>198</v>
      </c>
      <c r="K2171" s="28" t="n">
        <v>27.1</v>
      </c>
      <c r="L2171" s="28" t="n">
        <v>9.1</v>
      </c>
      <c r="M2171" s="26" t="s">
        <v>199</v>
      </c>
      <c r="N2171" s="26" t="n">
        <v>40</v>
      </c>
      <c r="O2171" s="26" t="s">
        <v>9112</v>
      </c>
      <c r="P2171" s="26" t="s">
        <v>9113</v>
      </c>
      <c r="Q2171" s="26" t="s">
        <v>299</v>
      </c>
      <c r="R2171" s="26" t="s">
        <v>171</v>
      </c>
      <c r="S2171" s="26" t="s">
        <v>300</v>
      </c>
      <c r="T2171" s="27" t="n">
        <v>46001</v>
      </c>
      <c r="U2171" s="26" t="n">
        <v>2026</v>
      </c>
      <c r="V2171" s="26"/>
    </row>
    <row r="2172" customFormat="false" ht="15" hidden="false" customHeight="true" outlineLevel="0" collapsed="false">
      <c r="A2172" s="29" t="s">
        <v>9114</v>
      </c>
      <c r="B2172" s="29" t="n">
        <v>2168</v>
      </c>
      <c r="C2172" s="29" t="s">
        <v>4277</v>
      </c>
      <c r="D2172" s="29" t="s">
        <v>293</v>
      </c>
      <c r="E2172" s="29" t="s">
        <v>195</v>
      </c>
      <c r="F2172" s="29" t="s">
        <v>9115</v>
      </c>
      <c r="G2172" s="30" t="n">
        <v>45786</v>
      </c>
      <c r="H2172" s="29" t="s">
        <v>177</v>
      </c>
      <c r="I2172" s="29" t="s">
        <v>1343</v>
      </c>
      <c r="J2172" s="29" t="s">
        <v>198</v>
      </c>
      <c r="K2172" s="31" t="n">
        <v>58.6</v>
      </c>
      <c r="L2172" s="31" t="n">
        <v>16.7</v>
      </c>
      <c r="M2172" s="29" t="s">
        <v>179</v>
      </c>
      <c r="N2172" s="29" t="n">
        <v>32</v>
      </c>
      <c r="O2172" s="29" t="s">
        <v>9116</v>
      </c>
      <c r="P2172" s="29" t="s">
        <v>9117</v>
      </c>
      <c r="Q2172" s="29" t="s">
        <v>252</v>
      </c>
      <c r="R2172" s="29" t="s">
        <v>171</v>
      </c>
      <c r="S2172" s="29" t="s">
        <v>253</v>
      </c>
      <c r="T2172" s="30" t="n">
        <v>45992</v>
      </c>
      <c r="U2172" s="29" t="n">
        <v>2026</v>
      </c>
      <c r="V2172" s="29"/>
    </row>
    <row r="2173" customFormat="false" ht="15" hidden="false" customHeight="true" outlineLevel="0" collapsed="false">
      <c r="A2173" s="26" t="s">
        <v>9118</v>
      </c>
      <c r="B2173" s="26" t="n">
        <v>2169</v>
      </c>
      <c r="C2173" s="26" t="s">
        <v>1000</v>
      </c>
      <c r="D2173" s="26" t="s">
        <v>1531</v>
      </c>
      <c r="E2173" s="26" t="s">
        <v>206</v>
      </c>
      <c r="F2173" s="26"/>
      <c r="G2173" s="27" t="n">
        <v>45786</v>
      </c>
      <c r="H2173" s="26" t="s">
        <v>177</v>
      </c>
      <c r="I2173" s="26" t="s">
        <v>1960</v>
      </c>
      <c r="J2173" s="26" t="s">
        <v>198</v>
      </c>
      <c r="K2173" s="28" t="n">
        <v>32.8</v>
      </c>
      <c r="L2173" s="28" t="n">
        <v>10.8</v>
      </c>
      <c r="M2173" s="26" t="s">
        <v>314</v>
      </c>
      <c r="N2173" s="26" t="n">
        <v>50</v>
      </c>
      <c r="O2173" s="26" t="s">
        <v>9119</v>
      </c>
      <c r="P2173" s="26" t="s">
        <v>9120</v>
      </c>
      <c r="Q2173" s="26" t="s">
        <v>182</v>
      </c>
      <c r="R2173" s="26" t="s">
        <v>183</v>
      </c>
      <c r="S2173" s="26" t="s">
        <v>184</v>
      </c>
      <c r="T2173" s="27" t="n">
        <v>45992</v>
      </c>
      <c r="U2173" s="26" t="n">
        <v>2026</v>
      </c>
      <c r="V2173" s="26"/>
    </row>
    <row r="2174" customFormat="false" ht="15" hidden="false" customHeight="true" outlineLevel="0" collapsed="false">
      <c r="A2174" s="29" t="s">
        <v>9121</v>
      </c>
      <c r="B2174" s="29" t="n">
        <v>2170</v>
      </c>
      <c r="C2174" s="29" t="s">
        <v>7853</v>
      </c>
      <c r="D2174" s="29" t="s">
        <v>2551</v>
      </c>
      <c r="E2174" s="29" t="s">
        <v>311</v>
      </c>
      <c r="F2174" s="29" t="s">
        <v>9122</v>
      </c>
      <c r="G2174" s="30" t="n">
        <v>45787</v>
      </c>
      <c r="H2174" s="29" t="s">
        <v>177</v>
      </c>
      <c r="I2174" s="29" t="s">
        <v>1314</v>
      </c>
      <c r="J2174" s="29" t="s">
        <v>208</v>
      </c>
      <c r="K2174" s="31" t="n">
        <v>49.5</v>
      </c>
      <c r="L2174" s="31" t="n">
        <v>15.3</v>
      </c>
      <c r="M2174" s="29" t="s">
        <v>167</v>
      </c>
      <c r="N2174" s="29" t="n">
        <v>40</v>
      </c>
      <c r="O2174" s="29" t="s">
        <v>9123</v>
      </c>
      <c r="P2174" s="29" t="s">
        <v>9124</v>
      </c>
      <c r="Q2174" s="29" t="s">
        <v>461</v>
      </c>
      <c r="R2174" s="29" t="s">
        <v>183</v>
      </c>
      <c r="S2174" s="29" t="s">
        <v>462</v>
      </c>
      <c r="T2174" s="30" t="n">
        <v>46018</v>
      </c>
      <c r="U2174" s="29" t="n">
        <v>2026</v>
      </c>
      <c r="V2174" s="29"/>
    </row>
    <row r="2175" customFormat="false" ht="15" hidden="false" customHeight="true" outlineLevel="0" collapsed="false">
      <c r="A2175" s="26" t="s">
        <v>9125</v>
      </c>
      <c r="B2175" s="26" t="n">
        <v>2171</v>
      </c>
      <c r="C2175" s="26" t="s">
        <v>1280</v>
      </c>
      <c r="D2175" s="26" t="s">
        <v>9126</v>
      </c>
      <c r="E2175" s="26" t="s">
        <v>311</v>
      </c>
      <c r="F2175" s="26" t="s">
        <v>9127</v>
      </c>
      <c r="G2175" s="27" t="n">
        <v>45787</v>
      </c>
      <c r="H2175" s="26" t="s">
        <v>177</v>
      </c>
      <c r="I2175" s="26" t="s">
        <v>1775</v>
      </c>
      <c r="J2175" s="26" t="s">
        <v>198</v>
      </c>
      <c r="K2175" s="28" t="n">
        <v>58.8</v>
      </c>
      <c r="L2175" s="28" t="n">
        <v>20</v>
      </c>
      <c r="M2175" s="26" t="s">
        <v>199</v>
      </c>
      <c r="N2175" s="26" t="n">
        <v>32</v>
      </c>
      <c r="O2175" s="26" t="s">
        <v>9128</v>
      </c>
      <c r="P2175" s="26" t="s">
        <v>9129</v>
      </c>
      <c r="Q2175" s="26" t="s">
        <v>252</v>
      </c>
      <c r="R2175" s="26" t="s">
        <v>171</v>
      </c>
      <c r="S2175" s="26" t="s">
        <v>253</v>
      </c>
      <c r="T2175" s="27" t="n">
        <v>45995</v>
      </c>
      <c r="U2175" s="26" t="n">
        <v>2026</v>
      </c>
      <c r="V2175" s="26"/>
    </row>
    <row r="2176" customFormat="false" ht="15" hidden="false" customHeight="true" outlineLevel="0" collapsed="false">
      <c r="A2176" s="29" t="s">
        <v>9130</v>
      </c>
      <c r="B2176" s="29" t="n">
        <v>2172</v>
      </c>
      <c r="C2176" s="29" t="s">
        <v>2972</v>
      </c>
      <c r="D2176" s="29" t="s">
        <v>701</v>
      </c>
      <c r="E2176" s="29" t="s">
        <v>206</v>
      </c>
      <c r="F2176" s="29"/>
      <c r="G2176" s="30" t="n">
        <v>45787</v>
      </c>
      <c r="H2176" s="29" t="s">
        <v>177</v>
      </c>
      <c r="I2176" s="29" t="s">
        <v>2299</v>
      </c>
      <c r="J2176" s="29" t="s">
        <v>345</v>
      </c>
      <c r="K2176" s="31" t="n">
        <v>61.6</v>
      </c>
      <c r="L2176" s="31" t="n">
        <v>20.7</v>
      </c>
      <c r="M2176" s="29" t="s">
        <v>314</v>
      </c>
      <c r="N2176" s="29" t="n">
        <v>24</v>
      </c>
      <c r="O2176" s="29" t="s">
        <v>9131</v>
      </c>
      <c r="P2176" s="29" t="s">
        <v>9132</v>
      </c>
      <c r="Q2176" s="29" t="s">
        <v>338</v>
      </c>
      <c r="R2176" s="29" t="s">
        <v>171</v>
      </c>
      <c r="S2176" s="29" t="s">
        <v>339</v>
      </c>
      <c r="T2176" s="30" t="n">
        <v>45992</v>
      </c>
      <c r="U2176" s="29" t="n">
        <v>2026</v>
      </c>
      <c r="V2176" s="29"/>
    </row>
    <row r="2177" customFormat="false" ht="15" hidden="false" customHeight="true" outlineLevel="0" collapsed="false">
      <c r="A2177" s="26" t="s">
        <v>9133</v>
      </c>
      <c r="B2177" s="26" t="n">
        <v>2173</v>
      </c>
      <c r="C2177" s="26" t="s">
        <v>6432</v>
      </c>
      <c r="D2177" s="26" t="s">
        <v>677</v>
      </c>
      <c r="E2177" s="26" t="s">
        <v>226</v>
      </c>
      <c r="F2177" s="26" t="s">
        <v>9134</v>
      </c>
      <c r="G2177" s="27" t="n">
        <v>45787</v>
      </c>
      <c r="H2177" s="26" t="s">
        <v>177</v>
      </c>
      <c r="I2177" s="26" t="s">
        <v>8092</v>
      </c>
      <c r="J2177" s="26" t="s">
        <v>198</v>
      </c>
      <c r="K2177" s="28" t="n">
        <v>27.1</v>
      </c>
      <c r="L2177" s="28" t="n">
        <v>8.2</v>
      </c>
      <c r="M2177" s="26" t="s">
        <v>199</v>
      </c>
      <c r="N2177" s="26" t="n">
        <v>36</v>
      </c>
      <c r="O2177" s="26" t="s">
        <v>9135</v>
      </c>
      <c r="P2177" s="26" t="s">
        <v>9136</v>
      </c>
      <c r="Q2177" s="26" t="s">
        <v>170</v>
      </c>
      <c r="R2177" s="26" t="s">
        <v>171</v>
      </c>
      <c r="S2177" s="26" t="s">
        <v>172</v>
      </c>
      <c r="T2177" s="27" t="n">
        <v>46014</v>
      </c>
      <c r="U2177" s="26" t="n">
        <v>2026</v>
      </c>
      <c r="V2177" s="26"/>
    </row>
    <row r="2178" customFormat="false" ht="15" hidden="false" customHeight="true" outlineLevel="0" collapsed="false">
      <c r="A2178" s="29" t="s">
        <v>9137</v>
      </c>
      <c r="B2178" s="29" t="n">
        <v>2174</v>
      </c>
      <c r="C2178" s="29" t="s">
        <v>4449</v>
      </c>
      <c r="D2178" s="29" t="s">
        <v>3039</v>
      </c>
      <c r="E2178" s="29" t="s">
        <v>206</v>
      </c>
      <c r="F2178" s="29"/>
      <c r="G2178" s="30" t="n">
        <v>45787</v>
      </c>
      <c r="H2178" s="29" t="s">
        <v>295</v>
      </c>
      <c r="I2178" s="29" t="s">
        <v>3244</v>
      </c>
      <c r="J2178" s="29" t="s">
        <v>322</v>
      </c>
      <c r="K2178" s="31" t="n">
        <v>58.9</v>
      </c>
      <c r="L2178" s="31" t="n">
        <v>19.5</v>
      </c>
      <c r="M2178" s="29" t="s">
        <v>179</v>
      </c>
      <c r="N2178" s="29" t="n">
        <v>28</v>
      </c>
      <c r="O2178" s="29" t="s">
        <v>9138</v>
      </c>
      <c r="P2178" s="29"/>
      <c r="Q2178" s="29" t="s">
        <v>240</v>
      </c>
      <c r="R2178" s="29" t="s">
        <v>171</v>
      </c>
      <c r="S2178" s="29" t="s">
        <v>241</v>
      </c>
      <c r="T2178" s="30" t="n">
        <v>46019</v>
      </c>
      <c r="U2178" s="29" t="n">
        <v>2026</v>
      </c>
      <c r="V2178" s="29"/>
    </row>
    <row r="2179" customFormat="false" ht="15" hidden="false" customHeight="true" outlineLevel="0" collapsed="false">
      <c r="A2179" s="26" t="s">
        <v>9139</v>
      </c>
      <c r="B2179" s="26" t="n">
        <v>2175</v>
      </c>
      <c r="C2179" s="26" t="s">
        <v>592</v>
      </c>
      <c r="D2179" s="26" t="s">
        <v>1481</v>
      </c>
      <c r="E2179" s="26" t="s">
        <v>245</v>
      </c>
      <c r="F2179" s="26" t="s">
        <v>9140</v>
      </c>
      <c r="G2179" s="27" t="n">
        <v>45788</v>
      </c>
      <c r="H2179" s="26" t="s">
        <v>177</v>
      </c>
      <c r="I2179" s="26" t="s">
        <v>9141</v>
      </c>
      <c r="J2179" s="26" t="s">
        <v>208</v>
      </c>
      <c r="K2179" s="28" t="n">
        <v>57.5</v>
      </c>
      <c r="L2179" s="28" t="n">
        <v>16.5</v>
      </c>
      <c r="M2179" s="26" t="s">
        <v>199</v>
      </c>
      <c r="N2179" s="26" t="n">
        <v>40</v>
      </c>
      <c r="O2179" s="26" t="s">
        <v>9142</v>
      </c>
      <c r="P2179" s="26" t="s">
        <v>9143</v>
      </c>
      <c r="Q2179" s="26" t="s">
        <v>330</v>
      </c>
      <c r="R2179" s="26" t="s">
        <v>171</v>
      </c>
      <c r="S2179" s="26" t="s">
        <v>331</v>
      </c>
      <c r="T2179" s="27" t="n">
        <v>46012</v>
      </c>
      <c r="U2179" s="26" t="n">
        <v>2026</v>
      </c>
      <c r="V2179" s="26"/>
    </row>
    <row r="2180" customFormat="false" ht="15" hidden="false" customHeight="true" outlineLevel="0" collapsed="false">
      <c r="A2180" s="29" t="s">
        <v>9144</v>
      </c>
      <c r="B2180" s="29" t="n">
        <v>2176</v>
      </c>
      <c r="C2180" s="29" t="s">
        <v>2380</v>
      </c>
      <c r="D2180" s="29" t="s">
        <v>400</v>
      </c>
      <c r="E2180" s="29" t="s">
        <v>226</v>
      </c>
      <c r="F2180" s="29" t="s">
        <v>9145</v>
      </c>
      <c r="G2180" s="30" t="n">
        <v>45788</v>
      </c>
      <c r="H2180" s="29" t="s">
        <v>177</v>
      </c>
      <c r="I2180" s="29" t="s">
        <v>3665</v>
      </c>
      <c r="J2180" s="29" t="s">
        <v>208</v>
      </c>
      <c r="K2180" s="31" t="n">
        <v>27.6</v>
      </c>
      <c r="L2180" s="31" t="n">
        <v>8.6</v>
      </c>
      <c r="M2180" s="29" t="s">
        <v>314</v>
      </c>
      <c r="N2180" s="29" t="n">
        <v>50</v>
      </c>
      <c r="O2180" s="29" t="s">
        <v>9146</v>
      </c>
      <c r="P2180" s="29" t="s">
        <v>9147</v>
      </c>
      <c r="Q2180" s="29" t="s">
        <v>182</v>
      </c>
      <c r="R2180" s="29" t="s">
        <v>183</v>
      </c>
      <c r="S2180" s="29" t="s">
        <v>184</v>
      </c>
      <c r="T2180" s="30" t="n">
        <v>45998</v>
      </c>
      <c r="U2180" s="29" t="n">
        <v>2026</v>
      </c>
      <c r="V2180" s="29"/>
    </row>
    <row r="2181" customFormat="false" ht="15" hidden="false" customHeight="true" outlineLevel="0" collapsed="false">
      <c r="A2181" s="26" t="s">
        <v>9148</v>
      </c>
      <c r="B2181" s="26" t="n">
        <v>2177</v>
      </c>
      <c r="C2181" s="26" t="s">
        <v>889</v>
      </c>
      <c r="D2181" s="26" t="s">
        <v>9149</v>
      </c>
      <c r="E2181" s="26" t="s">
        <v>226</v>
      </c>
      <c r="F2181" s="26" t="s">
        <v>2588</v>
      </c>
      <c r="G2181" s="27" t="n">
        <v>45789</v>
      </c>
      <c r="H2181" s="26" t="s">
        <v>177</v>
      </c>
      <c r="I2181" s="26" t="s">
        <v>1368</v>
      </c>
      <c r="J2181" s="26" t="s">
        <v>345</v>
      </c>
      <c r="K2181" s="28" t="n">
        <v>25.2</v>
      </c>
      <c r="L2181" s="28" t="n">
        <v>9.1</v>
      </c>
      <c r="M2181" s="26" t="s">
        <v>179</v>
      </c>
      <c r="N2181" s="26" t="n">
        <v>32</v>
      </c>
      <c r="O2181" s="26" t="s">
        <v>9150</v>
      </c>
      <c r="P2181" s="26" t="s">
        <v>9151</v>
      </c>
      <c r="Q2181" s="26" t="s">
        <v>170</v>
      </c>
      <c r="R2181" s="26" t="s">
        <v>171</v>
      </c>
      <c r="S2181" s="26" t="s">
        <v>172</v>
      </c>
      <c r="T2181" s="27" t="n">
        <v>46007</v>
      </c>
      <c r="U2181" s="26" t="n">
        <v>2026</v>
      </c>
      <c r="V2181" s="26"/>
    </row>
    <row r="2182" customFormat="false" ht="15" hidden="false" customHeight="true" outlineLevel="0" collapsed="false">
      <c r="A2182" s="29" t="s">
        <v>9152</v>
      </c>
      <c r="B2182" s="29" t="n">
        <v>2178</v>
      </c>
      <c r="C2182" s="29" t="s">
        <v>2491</v>
      </c>
      <c r="D2182" s="29" t="s">
        <v>266</v>
      </c>
      <c r="E2182" s="29" t="s">
        <v>311</v>
      </c>
      <c r="F2182" s="29" t="s">
        <v>9153</v>
      </c>
      <c r="G2182" s="30" t="n">
        <v>45790</v>
      </c>
      <c r="H2182" s="29" t="s">
        <v>295</v>
      </c>
      <c r="I2182" s="29" t="s">
        <v>5372</v>
      </c>
      <c r="J2182" s="29" t="s">
        <v>198</v>
      </c>
      <c r="K2182" s="31" t="n">
        <v>34.2</v>
      </c>
      <c r="L2182" s="31" t="n">
        <v>12.1</v>
      </c>
      <c r="M2182" s="29" t="s">
        <v>179</v>
      </c>
      <c r="N2182" s="29" t="n">
        <v>28</v>
      </c>
      <c r="O2182" s="29" t="s">
        <v>9154</v>
      </c>
      <c r="P2182" s="29" t="s">
        <v>9155</v>
      </c>
      <c r="Q2182" s="29" t="s">
        <v>202</v>
      </c>
      <c r="R2182" s="29" t="s">
        <v>171</v>
      </c>
      <c r="S2182" s="29" t="s">
        <v>203</v>
      </c>
      <c r="T2182" s="30" t="n">
        <v>46006</v>
      </c>
      <c r="U2182" s="29" t="n">
        <v>2026</v>
      </c>
      <c r="V2182" s="29"/>
    </row>
    <row r="2183" customFormat="false" ht="15" hidden="false" customHeight="true" outlineLevel="0" collapsed="false">
      <c r="A2183" s="26" t="s">
        <v>9156</v>
      </c>
      <c r="B2183" s="26" t="n">
        <v>2179</v>
      </c>
      <c r="C2183" s="26" t="s">
        <v>1823</v>
      </c>
      <c r="D2183" s="26" t="s">
        <v>782</v>
      </c>
      <c r="E2183" s="26" t="s">
        <v>245</v>
      </c>
      <c r="F2183" s="26" t="s">
        <v>9157</v>
      </c>
      <c r="G2183" s="27" t="n">
        <v>45791</v>
      </c>
      <c r="H2183" s="26" t="s">
        <v>177</v>
      </c>
      <c r="I2183" s="26" t="s">
        <v>2621</v>
      </c>
      <c r="J2183" s="26" t="s">
        <v>166</v>
      </c>
      <c r="K2183" s="28" t="n">
        <v>43.5</v>
      </c>
      <c r="L2183" s="28" t="n">
        <v>12.6</v>
      </c>
      <c r="M2183" s="26" t="s">
        <v>900</v>
      </c>
      <c r="N2183" s="26" t="n">
        <v>45</v>
      </c>
      <c r="O2183" s="26" t="s">
        <v>9158</v>
      </c>
      <c r="P2183" s="26" t="s">
        <v>9159</v>
      </c>
      <c r="Q2183" s="26" t="s">
        <v>182</v>
      </c>
      <c r="R2183" s="26" t="s">
        <v>183</v>
      </c>
      <c r="S2183" s="26" t="s">
        <v>184</v>
      </c>
      <c r="T2183" s="27" t="n">
        <v>46012</v>
      </c>
      <c r="U2183" s="26" t="n">
        <v>2026</v>
      </c>
      <c r="V2183" s="26"/>
    </row>
    <row r="2184" customFormat="false" ht="15" hidden="false" customHeight="true" outlineLevel="0" collapsed="false">
      <c r="A2184" s="29" t="s">
        <v>9160</v>
      </c>
      <c r="B2184" s="29" t="n">
        <v>2180</v>
      </c>
      <c r="C2184" s="29" t="s">
        <v>3113</v>
      </c>
      <c r="D2184" s="29" t="s">
        <v>2482</v>
      </c>
      <c r="E2184" s="29" t="s">
        <v>245</v>
      </c>
      <c r="F2184" s="29" t="s">
        <v>3114</v>
      </c>
      <c r="G2184" s="30" t="n">
        <v>45791</v>
      </c>
      <c r="H2184" s="29" t="s">
        <v>177</v>
      </c>
      <c r="I2184" s="29" t="s">
        <v>296</v>
      </c>
      <c r="J2184" s="29" t="s">
        <v>248</v>
      </c>
      <c r="K2184" s="31" t="n">
        <v>33.7</v>
      </c>
      <c r="L2184" s="31" t="n">
        <v>11.4</v>
      </c>
      <c r="M2184" s="29" t="s">
        <v>209</v>
      </c>
      <c r="N2184" s="29" t="n">
        <v>28</v>
      </c>
      <c r="O2184" s="29" t="s">
        <v>9161</v>
      </c>
      <c r="P2184" s="29" t="s">
        <v>9162</v>
      </c>
      <c r="Q2184" s="29" t="s">
        <v>461</v>
      </c>
      <c r="R2184" s="29" t="s">
        <v>183</v>
      </c>
      <c r="S2184" s="29" t="s">
        <v>462</v>
      </c>
      <c r="T2184" s="30" t="n">
        <v>46004</v>
      </c>
      <c r="U2184" s="29" t="n">
        <v>2026</v>
      </c>
      <c r="V2184" s="29"/>
    </row>
    <row r="2185" customFormat="false" ht="15" hidden="false" customHeight="true" outlineLevel="0" collapsed="false">
      <c r="A2185" s="26" t="s">
        <v>9163</v>
      </c>
      <c r="B2185" s="26" t="n">
        <v>2181</v>
      </c>
      <c r="C2185" s="26" t="s">
        <v>448</v>
      </c>
      <c r="D2185" s="26" t="s">
        <v>2463</v>
      </c>
      <c r="E2185" s="26" t="s">
        <v>195</v>
      </c>
      <c r="F2185" s="26" t="s">
        <v>9164</v>
      </c>
      <c r="G2185" s="27" t="n">
        <v>45792</v>
      </c>
      <c r="H2185" s="26" t="s">
        <v>177</v>
      </c>
      <c r="I2185" s="26" t="s">
        <v>1775</v>
      </c>
      <c r="J2185" s="26" t="s">
        <v>229</v>
      </c>
      <c r="K2185" s="28" t="n">
        <v>36.5</v>
      </c>
      <c r="L2185" s="28" t="n">
        <v>11.4</v>
      </c>
      <c r="M2185" s="26" t="s">
        <v>209</v>
      </c>
      <c r="N2185" s="26" t="n">
        <v>24</v>
      </c>
      <c r="O2185" s="26" t="s">
        <v>9165</v>
      </c>
      <c r="P2185" s="26" t="s">
        <v>9166</v>
      </c>
      <c r="Q2185" s="26" t="s">
        <v>170</v>
      </c>
      <c r="R2185" s="26" t="s">
        <v>171</v>
      </c>
      <c r="S2185" s="26" t="s">
        <v>172</v>
      </c>
      <c r="T2185" s="27" t="n">
        <v>46013</v>
      </c>
      <c r="U2185" s="26" t="n">
        <v>2026</v>
      </c>
      <c r="V2185" s="26"/>
    </row>
    <row r="2186" customFormat="false" ht="15" hidden="false" customHeight="true" outlineLevel="0" collapsed="false">
      <c r="A2186" s="29" t="s">
        <v>9167</v>
      </c>
      <c r="B2186" s="29" t="n">
        <v>2182</v>
      </c>
      <c r="C2186" s="29" t="s">
        <v>417</v>
      </c>
      <c r="D2186" s="29" t="s">
        <v>803</v>
      </c>
      <c r="E2186" s="29" t="s">
        <v>206</v>
      </c>
      <c r="F2186" s="29"/>
      <c r="G2186" s="30" t="n">
        <v>45792</v>
      </c>
      <c r="H2186" s="29" t="s">
        <v>177</v>
      </c>
      <c r="I2186" s="29" t="s">
        <v>9168</v>
      </c>
      <c r="J2186" s="29" t="s">
        <v>322</v>
      </c>
      <c r="K2186" s="31" t="n">
        <v>29.3</v>
      </c>
      <c r="L2186" s="31" t="n">
        <v>9.6</v>
      </c>
      <c r="M2186" s="29" t="s">
        <v>276</v>
      </c>
      <c r="N2186" s="29" t="n">
        <v>24</v>
      </c>
      <c r="O2186" s="29" t="s">
        <v>9169</v>
      </c>
      <c r="P2186" s="29" t="s">
        <v>9170</v>
      </c>
      <c r="Q2186" s="29" t="s">
        <v>338</v>
      </c>
      <c r="R2186" s="29" t="s">
        <v>171</v>
      </c>
      <c r="S2186" s="29" t="s">
        <v>339</v>
      </c>
      <c r="T2186" s="30" t="n">
        <v>46008</v>
      </c>
      <c r="U2186" s="29" t="n">
        <v>2026</v>
      </c>
      <c r="V2186" s="29"/>
    </row>
    <row r="2187" customFormat="false" ht="15" hidden="false" customHeight="true" outlineLevel="0" collapsed="false">
      <c r="A2187" s="26" t="s">
        <v>9171</v>
      </c>
      <c r="B2187" s="26" t="n">
        <v>2183</v>
      </c>
      <c r="C2187" s="26" t="s">
        <v>2418</v>
      </c>
      <c r="D2187" s="26" t="s">
        <v>1134</v>
      </c>
      <c r="E2187" s="26" t="s">
        <v>267</v>
      </c>
      <c r="F2187" s="26" t="s">
        <v>3363</v>
      </c>
      <c r="G2187" s="27" t="n">
        <v>45792</v>
      </c>
      <c r="H2187" s="26" t="s">
        <v>177</v>
      </c>
      <c r="I2187" s="26" t="s">
        <v>2278</v>
      </c>
      <c r="J2187" s="26" t="s">
        <v>322</v>
      </c>
      <c r="K2187" s="28" t="n">
        <v>46.7</v>
      </c>
      <c r="L2187" s="28" t="n">
        <v>13.5</v>
      </c>
      <c r="M2187" s="26" t="s">
        <v>900</v>
      </c>
      <c r="N2187" s="26" t="n">
        <v>40</v>
      </c>
      <c r="O2187" s="26" t="s">
        <v>9172</v>
      </c>
      <c r="P2187" s="26" t="s">
        <v>9173</v>
      </c>
      <c r="Q2187" s="26" t="s">
        <v>221</v>
      </c>
      <c r="R2187" s="26" t="s">
        <v>183</v>
      </c>
      <c r="S2187" s="26" t="s">
        <v>222</v>
      </c>
      <c r="T2187" s="27" t="n">
        <v>46013</v>
      </c>
      <c r="U2187" s="26" t="n">
        <v>2026</v>
      </c>
      <c r="V2187" s="26"/>
    </row>
    <row r="2188" customFormat="false" ht="15" hidden="false" customHeight="true" outlineLevel="0" collapsed="false">
      <c r="A2188" s="29" t="s">
        <v>9174</v>
      </c>
      <c r="B2188" s="29" t="n">
        <v>2184</v>
      </c>
      <c r="C2188" s="29" t="s">
        <v>983</v>
      </c>
      <c r="D2188" s="29" t="s">
        <v>7543</v>
      </c>
      <c r="E2188" s="29" t="s">
        <v>245</v>
      </c>
      <c r="F2188" s="29" t="s">
        <v>9175</v>
      </c>
      <c r="G2188" s="30" t="n">
        <v>45792</v>
      </c>
      <c r="H2188" s="29" t="s">
        <v>177</v>
      </c>
      <c r="I2188" s="29" t="s">
        <v>5208</v>
      </c>
      <c r="J2188" s="29" t="s">
        <v>198</v>
      </c>
      <c r="K2188" s="31" t="n">
        <v>54.4</v>
      </c>
      <c r="L2188" s="31" t="n">
        <v>18.3</v>
      </c>
      <c r="M2188" s="29" t="s">
        <v>179</v>
      </c>
      <c r="N2188" s="29" t="n">
        <v>45</v>
      </c>
      <c r="O2188" s="29" t="s">
        <v>9176</v>
      </c>
      <c r="P2188" s="29" t="s">
        <v>9177</v>
      </c>
      <c r="Q2188" s="29" t="s">
        <v>252</v>
      </c>
      <c r="R2188" s="29" t="s">
        <v>171</v>
      </c>
      <c r="S2188" s="29" t="s">
        <v>253</v>
      </c>
      <c r="T2188" s="30" t="n">
        <v>46003</v>
      </c>
      <c r="U2188" s="29" t="n">
        <v>2026</v>
      </c>
      <c r="V2188" s="29"/>
    </row>
    <row r="2189" customFormat="false" ht="15" hidden="false" customHeight="true" outlineLevel="0" collapsed="false">
      <c r="A2189" s="26" t="s">
        <v>9178</v>
      </c>
      <c r="B2189" s="26" t="n">
        <v>2185</v>
      </c>
      <c r="C2189" s="26" t="s">
        <v>988</v>
      </c>
      <c r="D2189" s="26" t="s">
        <v>1313</v>
      </c>
      <c r="E2189" s="26" t="s">
        <v>311</v>
      </c>
      <c r="F2189" s="26" t="s">
        <v>5926</v>
      </c>
      <c r="G2189" s="27" t="n">
        <v>45793</v>
      </c>
      <c r="H2189" s="26" t="s">
        <v>177</v>
      </c>
      <c r="I2189" s="26" t="s">
        <v>4829</v>
      </c>
      <c r="J2189" s="26" t="s">
        <v>208</v>
      </c>
      <c r="K2189" s="28" t="n">
        <v>34.5</v>
      </c>
      <c r="L2189" s="28" t="n">
        <v>11</v>
      </c>
      <c r="M2189" s="26" t="s">
        <v>179</v>
      </c>
      <c r="N2189" s="26" t="n">
        <v>40</v>
      </c>
      <c r="O2189" s="26" t="s">
        <v>9179</v>
      </c>
      <c r="P2189" s="26" t="s">
        <v>9180</v>
      </c>
      <c r="Q2189" s="26" t="s">
        <v>454</v>
      </c>
      <c r="R2189" s="26" t="s">
        <v>171</v>
      </c>
      <c r="S2189" s="26" t="s">
        <v>455</v>
      </c>
      <c r="T2189" s="27" t="n">
        <v>45998</v>
      </c>
      <c r="U2189" s="26" t="n">
        <v>2026</v>
      </c>
      <c r="V2189" s="26"/>
    </row>
    <row r="2190" customFormat="false" ht="15" hidden="false" customHeight="true" outlineLevel="0" collapsed="false">
      <c r="A2190" s="29" t="s">
        <v>9181</v>
      </c>
      <c r="B2190" s="29" t="n">
        <v>2186</v>
      </c>
      <c r="C2190" s="29" t="s">
        <v>5479</v>
      </c>
      <c r="D2190" s="29" t="s">
        <v>922</v>
      </c>
      <c r="E2190" s="29" t="s">
        <v>245</v>
      </c>
      <c r="F2190" s="29" t="s">
        <v>9182</v>
      </c>
      <c r="G2190" s="30" t="n">
        <v>45794</v>
      </c>
      <c r="H2190" s="29" t="s">
        <v>295</v>
      </c>
      <c r="I2190" s="29" t="s">
        <v>2501</v>
      </c>
      <c r="J2190" s="29" t="s">
        <v>166</v>
      </c>
      <c r="K2190" s="31" t="n">
        <v>34.4</v>
      </c>
      <c r="L2190" s="31" t="n">
        <v>10</v>
      </c>
      <c r="M2190" s="29" t="s">
        <v>179</v>
      </c>
      <c r="N2190" s="29" t="n">
        <v>32</v>
      </c>
      <c r="O2190" s="29" t="s">
        <v>9183</v>
      </c>
      <c r="P2190" s="29" t="s">
        <v>9184</v>
      </c>
      <c r="Q2190" s="29" t="s">
        <v>240</v>
      </c>
      <c r="R2190" s="29" t="s">
        <v>171</v>
      </c>
      <c r="S2190" s="29" t="s">
        <v>241</v>
      </c>
      <c r="T2190" s="30" t="n">
        <v>45992</v>
      </c>
      <c r="U2190" s="29" t="n">
        <v>2026</v>
      </c>
      <c r="V2190" s="29"/>
    </row>
    <row r="2191" customFormat="false" ht="15" hidden="false" customHeight="true" outlineLevel="0" collapsed="false">
      <c r="A2191" s="26" t="s">
        <v>9185</v>
      </c>
      <c r="B2191" s="26" t="n">
        <v>2187</v>
      </c>
      <c r="C2191" s="26" t="s">
        <v>496</v>
      </c>
      <c r="D2191" s="26" t="s">
        <v>544</v>
      </c>
      <c r="E2191" s="26" t="s">
        <v>188</v>
      </c>
      <c r="F2191" s="26"/>
      <c r="G2191" s="27" t="n">
        <v>45794</v>
      </c>
      <c r="H2191" s="26" t="s">
        <v>177</v>
      </c>
      <c r="I2191" s="26" t="s">
        <v>4485</v>
      </c>
      <c r="J2191" s="26" t="s">
        <v>259</v>
      </c>
      <c r="K2191" s="28" t="n">
        <v>49</v>
      </c>
      <c r="L2191" s="28" t="n">
        <v>16.2</v>
      </c>
      <c r="M2191" s="26" t="s">
        <v>209</v>
      </c>
      <c r="N2191" s="26" t="n">
        <v>45</v>
      </c>
      <c r="O2191" s="26" t="s">
        <v>9186</v>
      </c>
      <c r="P2191" s="26" t="s">
        <v>9187</v>
      </c>
      <c r="Q2191" s="26" t="s">
        <v>454</v>
      </c>
      <c r="R2191" s="26" t="s">
        <v>171</v>
      </c>
      <c r="S2191" s="26" t="s">
        <v>455</v>
      </c>
      <c r="T2191" s="27" t="n">
        <v>46005</v>
      </c>
      <c r="U2191" s="26" t="n">
        <v>2026</v>
      </c>
      <c r="V2191" s="26"/>
    </row>
    <row r="2192" customFormat="false" ht="15" hidden="false" customHeight="true" outlineLevel="0" collapsed="false">
      <c r="A2192" s="29" t="s">
        <v>9188</v>
      </c>
      <c r="B2192" s="29" t="n">
        <v>2188</v>
      </c>
      <c r="C2192" s="29" t="s">
        <v>983</v>
      </c>
      <c r="D2192" s="29" t="s">
        <v>6411</v>
      </c>
      <c r="E2192" s="29" t="s">
        <v>195</v>
      </c>
      <c r="F2192" s="29" t="s">
        <v>4061</v>
      </c>
      <c r="G2192" s="30" t="n">
        <v>45794</v>
      </c>
      <c r="H2192" s="29" t="s">
        <v>177</v>
      </c>
      <c r="I2192" s="29" t="s">
        <v>2137</v>
      </c>
      <c r="J2192" s="29" t="s">
        <v>208</v>
      </c>
      <c r="K2192" s="31" t="n">
        <v>38.3</v>
      </c>
      <c r="L2192" s="31" t="n">
        <v>13.6</v>
      </c>
      <c r="M2192" s="29" t="s">
        <v>209</v>
      </c>
      <c r="N2192" s="29" t="n">
        <v>40</v>
      </c>
      <c r="O2192" s="29" t="s">
        <v>9189</v>
      </c>
      <c r="P2192" s="29" t="s">
        <v>9190</v>
      </c>
      <c r="Q2192" s="29" t="s">
        <v>252</v>
      </c>
      <c r="R2192" s="29" t="s">
        <v>171</v>
      </c>
      <c r="S2192" s="29" t="s">
        <v>253</v>
      </c>
      <c r="T2192" s="30" t="n">
        <v>46006</v>
      </c>
      <c r="U2192" s="29" t="n">
        <v>2026</v>
      </c>
      <c r="V2192" s="29"/>
    </row>
    <row r="2193" customFormat="false" ht="15" hidden="false" customHeight="true" outlineLevel="0" collapsed="false">
      <c r="A2193" s="26" t="s">
        <v>9191</v>
      </c>
      <c r="B2193" s="26" t="n">
        <v>2189</v>
      </c>
      <c r="C2193" s="26" t="s">
        <v>286</v>
      </c>
      <c r="D2193" s="26" t="s">
        <v>216</v>
      </c>
      <c r="E2193" s="26" t="s">
        <v>188</v>
      </c>
      <c r="F2193" s="26"/>
      <c r="G2193" s="27" t="n">
        <v>45795</v>
      </c>
      <c r="H2193" s="26" t="s">
        <v>295</v>
      </c>
      <c r="I2193" s="26" t="s">
        <v>868</v>
      </c>
      <c r="J2193" s="26" t="s">
        <v>270</v>
      </c>
      <c r="K2193" s="28" t="n">
        <v>25.7</v>
      </c>
      <c r="L2193" s="28" t="n">
        <v>7.9</v>
      </c>
      <c r="M2193" s="26" t="s">
        <v>209</v>
      </c>
      <c r="N2193" s="26" t="n">
        <v>45</v>
      </c>
      <c r="O2193" s="26" t="s">
        <v>9192</v>
      </c>
      <c r="P2193" s="26" t="s">
        <v>9193</v>
      </c>
      <c r="Q2193" s="26" t="s">
        <v>212</v>
      </c>
      <c r="R2193" s="26" t="s">
        <v>171</v>
      </c>
      <c r="S2193" s="26" t="s">
        <v>213</v>
      </c>
      <c r="T2193" s="27" t="n">
        <v>46002</v>
      </c>
      <c r="U2193" s="26" t="n">
        <v>2026</v>
      </c>
      <c r="V2193" s="26"/>
    </row>
    <row r="2194" customFormat="false" ht="15" hidden="false" customHeight="true" outlineLevel="0" collapsed="false">
      <c r="A2194" s="29" t="s">
        <v>9194</v>
      </c>
      <c r="B2194" s="29" t="n">
        <v>2190</v>
      </c>
      <c r="C2194" s="29" t="s">
        <v>4261</v>
      </c>
      <c r="D2194" s="29" t="s">
        <v>394</v>
      </c>
      <c r="E2194" s="29" t="s">
        <v>226</v>
      </c>
      <c r="F2194" s="29" t="s">
        <v>9195</v>
      </c>
      <c r="G2194" s="30" t="n">
        <v>45795</v>
      </c>
      <c r="H2194" s="29" t="s">
        <v>295</v>
      </c>
      <c r="I2194" s="29" t="s">
        <v>3916</v>
      </c>
      <c r="J2194" s="29" t="s">
        <v>248</v>
      </c>
      <c r="K2194" s="31" t="n">
        <v>35.7</v>
      </c>
      <c r="L2194" s="31" t="n">
        <v>11.5</v>
      </c>
      <c r="M2194" s="29" t="s">
        <v>179</v>
      </c>
      <c r="N2194" s="29" t="n">
        <v>28</v>
      </c>
      <c r="O2194" s="29" t="s">
        <v>9196</v>
      </c>
      <c r="P2194" s="29" t="s">
        <v>9197</v>
      </c>
      <c r="Q2194" s="29" t="s">
        <v>338</v>
      </c>
      <c r="R2194" s="29" t="s">
        <v>171</v>
      </c>
      <c r="S2194" s="29" t="s">
        <v>339</v>
      </c>
      <c r="T2194" s="30" t="n">
        <v>46005</v>
      </c>
      <c r="U2194" s="29" t="n">
        <v>2026</v>
      </c>
      <c r="V2194" s="29"/>
    </row>
    <row r="2195" customFormat="false" ht="15" hidden="false" customHeight="true" outlineLevel="0" collapsed="false">
      <c r="A2195" s="26" t="s">
        <v>9198</v>
      </c>
      <c r="B2195" s="26" t="n">
        <v>2191</v>
      </c>
      <c r="C2195" s="26" t="s">
        <v>9199</v>
      </c>
      <c r="D2195" s="26" t="s">
        <v>1531</v>
      </c>
      <c r="E2195" s="26" t="s">
        <v>188</v>
      </c>
      <c r="F2195" s="26"/>
      <c r="G2195" s="27" t="n">
        <v>45795</v>
      </c>
      <c r="H2195" s="26" t="s">
        <v>177</v>
      </c>
      <c r="I2195" s="26" t="s">
        <v>841</v>
      </c>
      <c r="J2195" s="26" t="s">
        <v>198</v>
      </c>
      <c r="K2195" s="28" t="n">
        <v>58.4</v>
      </c>
      <c r="L2195" s="28" t="n">
        <v>17</v>
      </c>
      <c r="M2195" s="26" t="s">
        <v>179</v>
      </c>
      <c r="N2195" s="26" t="n">
        <v>24</v>
      </c>
      <c r="O2195" s="26" t="s">
        <v>9200</v>
      </c>
      <c r="P2195" s="26" t="s">
        <v>9201</v>
      </c>
      <c r="Q2195" s="26" t="s">
        <v>232</v>
      </c>
      <c r="R2195" s="26" t="s">
        <v>183</v>
      </c>
      <c r="S2195" s="26" t="s">
        <v>233</v>
      </c>
      <c r="T2195" s="27" t="n">
        <v>45992</v>
      </c>
      <c r="U2195" s="26" t="n">
        <v>2026</v>
      </c>
      <c r="V2195" s="26"/>
    </row>
    <row r="2196" customFormat="false" ht="15" hidden="false" customHeight="true" outlineLevel="0" collapsed="false">
      <c r="A2196" s="29" t="s">
        <v>9202</v>
      </c>
      <c r="B2196" s="29" t="n">
        <v>2192</v>
      </c>
      <c r="C2196" s="29" t="s">
        <v>286</v>
      </c>
      <c r="D2196" s="29" t="s">
        <v>712</v>
      </c>
      <c r="E2196" s="29" t="s">
        <v>162</v>
      </c>
      <c r="F2196" s="29" t="s">
        <v>2110</v>
      </c>
      <c r="G2196" s="30" t="n">
        <v>45795</v>
      </c>
      <c r="H2196" s="29" t="s">
        <v>177</v>
      </c>
      <c r="I2196" s="29" t="s">
        <v>3702</v>
      </c>
      <c r="J2196" s="29" t="s">
        <v>198</v>
      </c>
      <c r="K2196" s="31" t="n">
        <v>55.2</v>
      </c>
      <c r="L2196" s="31" t="n">
        <v>15.6</v>
      </c>
      <c r="M2196" s="29" t="s">
        <v>209</v>
      </c>
      <c r="N2196" s="29" t="n">
        <v>40</v>
      </c>
      <c r="O2196" s="29" t="s">
        <v>692</v>
      </c>
      <c r="P2196" s="29" t="s">
        <v>9203</v>
      </c>
      <c r="Q2196" s="29" t="s">
        <v>338</v>
      </c>
      <c r="R2196" s="29" t="s">
        <v>171</v>
      </c>
      <c r="S2196" s="29" t="s">
        <v>339</v>
      </c>
      <c r="T2196" s="30" t="n">
        <v>46002</v>
      </c>
      <c r="U2196" s="29" t="n">
        <v>2026</v>
      </c>
      <c r="V2196" s="29"/>
    </row>
    <row r="2197" customFormat="false" ht="15" hidden="false" customHeight="true" outlineLevel="0" collapsed="false">
      <c r="A2197" s="26" t="s">
        <v>9204</v>
      </c>
      <c r="B2197" s="26" t="n">
        <v>2193</v>
      </c>
      <c r="C2197" s="26" t="s">
        <v>333</v>
      </c>
      <c r="D2197" s="26" t="s">
        <v>661</v>
      </c>
      <c r="E2197" s="26" t="s">
        <v>206</v>
      </c>
      <c r="F2197" s="26"/>
      <c r="G2197" s="27" t="n">
        <v>45796</v>
      </c>
      <c r="H2197" s="26" t="s">
        <v>177</v>
      </c>
      <c r="I2197" s="26" t="s">
        <v>1519</v>
      </c>
      <c r="J2197" s="26" t="s">
        <v>322</v>
      </c>
      <c r="K2197" s="28" t="n">
        <v>33.2</v>
      </c>
      <c r="L2197" s="28" t="n">
        <v>10.6</v>
      </c>
      <c r="M2197" s="26" t="s">
        <v>276</v>
      </c>
      <c r="N2197" s="26" t="n">
        <v>40</v>
      </c>
      <c r="O2197" s="26" t="s">
        <v>9205</v>
      </c>
      <c r="P2197" s="26" t="s">
        <v>9206</v>
      </c>
      <c r="Q2197" s="26" t="s">
        <v>170</v>
      </c>
      <c r="R2197" s="26" t="s">
        <v>171</v>
      </c>
      <c r="S2197" s="26" t="s">
        <v>172</v>
      </c>
      <c r="T2197" s="27" t="n">
        <v>46016</v>
      </c>
      <c r="U2197" s="26" t="n">
        <v>2026</v>
      </c>
      <c r="V2197" s="26"/>
    </row>
    <row r="2198" customFormat="false" ht="15" hidden="false" customHeight="true" outlineLevel="0" collapsed="false">
      <c r="A2198" s="29" t="s">
        <v>9207</v>
      </c>
      <c r="B2198" s="29" t="n">
        <v>2194</v>
      </c>
      <c r="C2198" s="29" t="s">
        <v>2135</v>
      </c>
      <c r="D2198" s="29" t="s">
        <v>8279</v>
      </c>
      <c r="E2198" s="29" t="s">
        <v>162</v>
      </c>
      <c r="F2198" s="29" t="s">
        <v>3806</v>
      </c>
      <c r="G2198" s="30" t="n">
        <v>45797</v>
      </c>
      <c r="H2198" s="29" t="s">
        <v>177</v>
      </c>
      <c r="I2198" s="29" t="s">
        <v>1483</v>
      </c>
      <c r="J2198" s="29" t="s">
        <v>259</v>
      </c>
      <c r="K2198" s="31" t="n">
        <v>20.8</v>
      </c>
      <c r="L2198" s="31" t="n">
        <v>7</v>
      </c>
      <c r="M2198" s="29" t="s">
        <v>314</v>
      </c>
      <c r="N2198" s="29" t="n">
        <v>40</v>
      </c>
      <c r="O2198" s="29" t="s">
        <v>9208</v>
      </c>
      <c r="P2198" s="29" t="s">
        <v>9209</v>
      </c>
      <c r="Q2198" s="29" t="s">
        <v>182</v>
      </c>
      <c r="R2198" s="29" t="s">
        <v>183</v>
      </c>
      <c r="S2198" s="29" t="s">
        <v>184</v>
      </c>
      <c r="T2198" s="30" t="n">
        <v>46010</v>
      </c>
      <c r="U2198" s="29" t="n">
        <v>2026</v>
      </c>
      <c r="V2198" s="29"/>
    </row>
    <row r="2199" customFormat="false" ht="15" hidden="false" customHeight="true" outlineLevel="0" collapsed="false">
      <c r="A2199" s="26" t="s">
        <v>9210</v>
      </c>
      <c r="B2199" s="26" t="n">
        <v>2195</v>
      </c>
      <c r="C2199" s="26" t="s">
        <v>6525</v>
      </c>
      <c r="D2199" s="26" t="s">
        <v>803</v>
      </c>
      <c r="E2199" s="26" t="s">
        <v>226</v>
      </c>
      <c r="F2199" s="26" t="s">
        <v>9211</v>
      </c>
      <c r="G2199" s="27" t="n">
        <v>45798</v>
      </c>
      <c r="H2199" s="26" t="s">
        <v>295</v>
      </c>
      <c r="I2199" s="26" t="s">
        <v>5467</v>
      </c>
      <c r="J2199" s="26" t="s">
        <v>208</v>
      </c>
      <c r="K2199" s="28" t="n">
        <v>29.6</v>
      </c>
      <c r="L2199" s="28" t="n">
        <v>9.6</v>
      </c>
      <c r="M2199" s="26" t="s">
        <v>209</v>
      </c>
      <c r="N2199" s="26" t="n">
        <v>36</v>
      </c>
      <c r="O2199" s="26" t="s">
        <v>9212</v>
      </c>
      <c r="P2199" s="26" t="s">
        <v>9213</v>
      </c>
      <c r="Q2199" s="26" t="s">
        <v>338</v>
      </c>
      <c r="R2199" s="26" t="s">
        <v>171</v>
      </c>
      <c r="S2199" s="26" t="s">
        <v>339</v>
      </c>
      <c r="T2199" s="27" t="n">
        <v>46019</v>
      </c>
      <c r="U2199" s="26" t="n">
        <v>2026</v>
      </c>
      <c r="V2199" s="26"/>
    </row>
    <row r="2200" customFormat="false" ht="15" hidden="false" customHeight="true" outlineLevel="0" collapsed="false">
      <c r="A2200" s="29" t="s">
        <v>9214</v>
      </c>
      <c r="B2200" s="29" t="n">
        <v>2196</v>
      </c>
      <c r="C2200" s="29" t="s">
        <v>3215</v>
      </c>
      <c r="D2200" s="29" t="s">
        <v>1406</v>
      </c>
      <c r="E2200" s="29" t="s">
        <v>162</v>
      </c>
      <c r="F2200" s="29" t="s">
        <v>9215</v>
      </c>
      <c r="G2200" s="30" t="n">
        <v>45798</v>
      </c>
      <c r="H2200" s="29" t="s">
        <v>164</v>
      </c>
      <c r="I2200" s="29" t="s">
        <v>2702</v>
      </c>
      <c r="J2200" s="29" t="s">
        <v>198</v>
      </c>
      <c r="K2200" s="31" t="n">
        <v>54.6</v>
      </c>
      <c r="L2200" s="31" t="n">
        <v>17.2</v>
      </c>
      <c r="M2200" s="29" t="s">
        <v>276</v>
      </c>
      <c r="N2200" s="29" t="n">
        <v>28</v>
      </c>
      <c r="O2200" s="29" t="s">
        <v>9216</v>
      </c>
      <c r="P2200" s="29" t="s">
        <v>9217</v>
      </c>
      <c r="Q2200" s="29" t="s">
        <v>330</v>
      </c>
      <c r="R2200" s="29" t="s">
        <v>171</v>
      </c>
      <c r="S2200" s="29" t="s">
        <v>331</v>
      </c>
      <c r="T2200" s="29"/>
      <c r="U2200" s="29" t="n">
        <v>2023</v>
      </c>
      <c r="V2200" s="29"/>
    </row>
    <row r="2201" customFormat="false" ht="15" hidden="false" customHeight="true" outlineLevel="0" collapsed="false">
      <c r="A2201" s="26" t="s">
        <v>9218</v>
      </c>
      <c r="B2201" s="26" t="n">
        <v>2197</v>
      </c>
      <c r="C2201" s="26" t="s">
        <v>889</v>
      </c>
      <c r="D2201" s="26" t="s">
        <v>236</v>
      </c>
      <c r="E2201" s="26" t="s">
        <v>188</v>
      </c>
      <c r="F2201" s="26"/>
      <c r="G2201" s="27" t="n">
        <v>45798</v>
      </c>
      <c r="H2201" s="26" t="s">
        <v>177</v>
      </c>
      <c r="I2201" s="26" t="s">
        <v>5391</v>
      </c>
      <c r="J2201" s="26" t="s">
        <v>166</v>
      </c>
      <c r="K2201" s="28" t="n">
        <v>23</v>
      </c>
      <c r="L2201" s="28" t="n">
        <v>8.1</v>
      </c>
      <c r="M2201" s="26" t="s">
        <v>209</v>
      </c>
      <c r="N2201" s="26" t="n">
        <v>32</v>
      </c>
      <c r="O2201" s="26" t="s">
        <v>9219</v>
      </c>
      <c r="P2201" s="26" t="s">
        <v>9220</v>
      </c>
      <c r="Q2201" s="26" t="s">
        <v>170</v>
      </c>
      <c r="R2201" s="26" t="s">
        <v>171</v>
      </c>
      <c r="S2201" s="26" t="s">
        <v>172</v>
      </c>
      <c r="T2201" s="27" t="n">
        <v>46008</v>
      </c>
      <c r="U2201" s="26" t="n">
        <v>2026</v>
      </c>
      <c r="V2201" s="26"/>
    </row>
    <row r="2202" customFormat="false" ht="15" hidden="false" customHeight="true" outlineLevel="0" collapsed="false">
      <c r="A2202" s="29" t="s">
        <v>9221</v>
      </c>
      <c r="B2202" s="29" t="n">
        <v>2198</v>
      </c>
      <c r="C2202" s="29" t="s">
        <v>575</v>
      </c>
      <c r="D2202" s="29" t="s">
        <v>2634</v>
      </c>
      <c r="E2202" s="29" t="s">
        <v>188</v>
      </c>
      <c r="F2202" s="29"/>
      <c r="G2202" s="30" t="n">
        <v>45798</v>
      </c>
      <c r="H2202" s="29" t="s">
        <v>177</v>
      </c>
      <c r="I2202" s="29" t="s">
        <v>1698</v>
      </c>
      <c r="J2202" s="29" t="s">
        <v>198</v>
      </c>
      <c r="K2202" s="31" t="n">
        <v>23</v>
      </c>
      <c r="L2202" s="31" t="n">
        <v>8</v>
      </c>
      <c r="M2202" s="29" t="s">
        <v>179</v>
      </c>
      <c r="N2202" s="29" t="n">
        <v>50</v>
      </c>
      <c r="O2202" s="29" t="s">
        <v>9222</v>
      </c>
      <c r="P2202" s="29" t="s">
        <v>9223</v>
      </c>
      <c r="Q2202" s="29" t="s">
        <v>202</v>
      </c>
      <c r="R2202" s="29" t="s">
        <v>171</v>
      </c>
      <c r="S2202" s="29" t="s">
        <v>203</v>
      </c>
      <c r="T2202" s="30" t="n">
        <v>46011</v>
      </c>
      <c r="U2202" s="29" t="n">
        <v>2026</v>
      </c>
      <c r="V2202" s="29"/>
    </row>
    <row r="2203" customFormat="false" ht="15" hidden="false" customHeight="true" outlineLevel="0" collapsed="false">
      <c r="A2203" s="26" t="s">
        <v>9224</v>
      </c>
      <c r="B2203" s="26" t="n">
        <v>2199</v>
      </c>
      <c r="C2203" s="26" t="s">
        <v>1280</v>
      </c>
      <c r="D2203" s="26" t="s">
        <v>9225</v>
      </c>
      <c r="E2203" s="26" t="s">
        <v>162</v>
      </c>
      <c r="F2203" s="26" t="s">
        <v>9226</v>
      </c>
      <c r="G2203" s="27" t="n">
        <v>45798</v>
      </c>
      <c r="H2203" s="26" t="s">
        <v>177</v>
      </c>
      <c r="I2203" s="26" t="s">
        <v>1999</v>
      </c>
      <c r="J2203" s="26" t="s">
        <v>208</v>
      </c>
      <c r="K2203" s="28" t="n">
        <v>59</v>
      </c>
      <c r="L2203" s="28" t="n">
        <v>18.6</v>
      </c>
      <c r="M2203" s="26" t="s">
        <v>167</v>
      </c>
      <c r="N2203" s="26" t="n">
        <v>40</v>
      </c>
      <c r="O2203" s="26" t="s">
        <v>9227</v>
      </c>
      <c r="P2203" s="26" t="s">
        <v>9228</v>
      </c>
      <c r="Q2203" s="26" t="s">
        <v>202</v>
      </c>
      <c r="R2203" s="26" t="s">
        <v>171</v>
      </c>
      <c r="S2203" s="26" t="s">
        <v>203</v>
      </c>
      <c r="T2203" s="27" t="n">
        <v>45994</v>
      </c>
      <c r="U2203" s="26" t="n">
        <v>2026</v>
      </c>
      <c r="V2203" s="26"/>
    </row>
    <row r="2204" customFormat="false" ht="15" hidden="false" customHeight="true" outlineLevel="0" collapsed="false">
      <c r="A2204" s="29" t="s">
        <v>9229</v>
      </c>
      <c r="B2204" s="29" t="n">
        <v>2200</v>
      </c>
      <c r="C2204" s="29" t="s">
        <v>7291</v>
      </c>
      <c r="D2204" s="29" t="s">
        <v>897</v>
      </c>
      <c r="E2204" s="29" t="s">
        <v>188</v>
      </c>
      <c r="F2204" s="29"/>
      <c r="G2204" s="30" t="n">
        <v>45798</v>
      </c>
      <c r="H2204" s="29" t="s">
        <v>164</v>
      </c>
      <c r="I2204" s="29" t="s">
        <v>1908</v>
      </c>
      <c r="J2204" s="29" t="s">
        <v>345</v>
      </c>
      <c r="K2204" s="31" t="n">
        <v>57.2</v>
      </c>
      <c r="L2204" s="31" t="n">
        <v>18.5</v>
      </c>
      <c r="M2204" s="29" t="s">
        <v>179</v>
      </c>
      <c r="N2204" s="29" t="n">
        <v>24</v>
      </c>
      <c r="O2204" s="29" t="s">
        <v>9230</v>
      </c>
      <c r="P2204" s="29" t="s">
        <v>9231</v>
      </c>
      <c r="Q2204" s="29" t="s">
        <v>221</v>
      </c>
      <c r="R2204" s="29" t="s">
        <v>183</v>
      </c>
      <c r="S2204" s="29" t="s">
        <v>222</v>
      </c>
      <c r="T2204" s="29"/>
      <c r="U2204" s="29" t="n">
        <v>2022</v>
      </c>
      <c r="V2204" s="29"/>
    </row>
    <row r="2205" customFormat="false" ht="15" hidden="false" customHeight="true" outlineLevel="0" collapsed="false">
      <c r="A2205" s="26" t="s">
        <v>9232</v>
      </c>
      <c r="B2205" s="26" t="n">
        <v>2201</v>
      </c>
      <c r="C2205" s="26" t="s">
        <v>1352</v>
      </c>
      <c r="D2205" s="26" t="s">
        <v>1779</v>
      </c>
      <c r="E2205" s="26" t="s">
        <v>188</v>
      </c>
      <c r="F2205" s="26"/>
      <c r="G2205" s="27" t="n">
        <v>45799</v>
      </c>
      <c r="H2205" s="26" t="s">
        <v>177</v>
      </c>
      <c r="I2205" s="26" t="s">
        <v>3988</v>
      </c>
      <c r="J2205" s="26" t="s">
        <v>218</v>
      </c>
      <c r="K2205" s="28" t="n">
        <v>54.2</v>
      </c>
      <c r="L2205" s="28" t="n">
        <v>16.7</v>
      </c>
      <c r="M2205" s="26" t="s">
        <v>314</v>
      </c>
      <c r="N2205" s="26" t="n">
        <v>45</v>
      </c>
      <c r="O2205" s="26" t="s">
        <v>9233</v>
      </c>
      <c r="P2205" s="26" t="s">
        <v>9234</v>
      </c>
      <c r="Q2205" s="26" t="s">
        <v>299</v>
      </c>
      <c r="R2205" s="26" t="s">
        <v>171</v>
      </c>
      <c r="S2205" s="26" t="s">
        <v>300</v>
      </c>
      <c r="T2205" s="27" t="n">
        <v>46014</v>
      </c>
      <c r="U2205" s="26" t="n">
        <v>2026</v>
      </c>
      <c r="V2205" s="26"/>
    </row>
    <row r="2206" customFormat="false" ht="15" hidden="false" customHeight="true" outlineLevel="0" collapsed="false">
      <c r="A2206" s="29" t="s">
        <v>9235</v>
      </c>
      <c r="B2206" s="29" t="n">
        <v>2202</v>
      </c>
      <c r="C2206" s="29" t="s">
        <v>660</v>
      </c>
      <c r="D2206" s="29" t="s">
        <v>281</v>
      </c>
      <c r="E2206" s="29" t="s">
        <v>195</v>
      </c>
      <c r="F2206" s="29" t="s">
        <v>662</v>
      </c>
      <c r="G2206" s="30" t="n">
        <v>45799</v>
      </c>
      <c r="H2206" s="29" t="s">
        <v>177</v>
      </c>
      <c r="I2206" s="29" t="s">
        <v>1483</v>
      </c>
      <c r="J2206" s="29" t="s">
        <v>383</v>
      </c>
      <c r="K2206" s="31" t="n">
        <v>56.9</v>
      </c>
      <c r="L2206" s="31" t="n">
        <v>18</v>
      </c>
      <c r="M2206" s="29" t="s">
        <v>179</v>
      </c>
      <c r="N2206" s="29" t="n">
        <v>50</v>
      </c>
      <c r="O2206" s="29" t="s">
        <v>9236</v>
      </c>
      <c r="P2206" s="29" t="s">
        <v>9237</v>
      </c>
      <c r="Q2206" s="29" t="s">
        <v>232</v>
      </c>
      <c r="R2206" s="29" t="s">
        <v>183</v>
      </c>
      <c r="S2206" s="29" t="s">
        <v>233</v>
      </c>
      <c r="T2206" s="30" t="n">
        <v>45993</v>
      </c>
      <c r="U2206" s="29" t="n">
        <v>2026</v>
      </c>
      <c r="V2206" s="29"/>
    </row>
    <row r="2207" customFormat="false" ht="15" hidden="false" customHeight="true" outlineLevel="0" collapsed="false">
      <c r="A2207" s="26" t="s">
        <v>9238</v>
      </c>
      <c r="B2207" s="26" t="n">
        <v>2203</v>
      </c>
      <c r="C2207" s="26" t="s">
        <v>4114</v>
      </c>
      <c r="D2207" s="26" t="s">
        <v>2551</v>
      </c>
      <c r="E2207" s="26" t="s">
        <v>226</v>
      </c>
      <c r="F2207" s="26" t="s">
        <v>4115</v>
      </c>
      <c r="G2207" s="27" t="n">
        <v>45799</v>
      </c>
      <c r="H2207" s="26" t="s">
        <v>177</v>
      </c>
      <c r="I2207" s="26" t="s">
        <v>2303</v>
      </c>
      <c r="J2207" s="26" t="s">
        <v>345</v>
      </c>
      <c r="K2207" s="28" t="n">
        <v>44.4</v>
      </c>
      <c r="L2207" s="28" t="n">
        <v>12.8</v>
      </c>
      <c r="M2207" s="26" t="s">
        <v>209</v>
      </c>
      <c r="N2207" s="26" t="n">
        <v>36</v>
      </c>
      <c r="O2207" s="26" t="s">
        <v>9239</v>
      </c>
      <c r="P2207" s="26" t="s">
        <v>9240</v>
      </c>
      <c r="Q2207" s="26" t="s">
        <v>330</v>
      </c>
      <c r="R2207" s="26" t="s">
        <v>171</v>
      </c>
      <c r="S2207" s="26" t="s">
        <v>331</v>
      </c>
      <c r="T2207" s="27" t="n">
        <v>45998</v>
      </c>
      <c r="U2207" s="26" t="n">
        <v>2026</v>
      </c>
      <c r="V2207" s="26"/>
    </row>
    <row r="2208" customFormat="false" ht="15" hidden="false" customHeight="true" outlineLevel="0" collapsed="false">
      <c r="A2208" s="29" t="s">
        <v>9241</v>
      </c>
      <c r="B2208" s="29" t="n">
        <v>2204</v>
      </c>
      <c r="C2208" s="29" t="s">
        <v>2487</v>
      </c>
      <c r="D2208" s="29" t="s">
        <v>256</v>
      </c>
      <c r="E2208" s="29" t="s">
        <v>188</v>
      </c>
      <c r="F2208" s="29"/>
      <c r="G2208" s="30" t="n">
        <v>45799</v>
      </c>
      <c r="H2208" s="29" t="s">
        <v>177</v>
      </c>
      <c r="I2208" s="29" t="s">
        <v>751</v>
      </c>
      <c r="J2208" s="29" t="s">
        <v>198</v>
      </c>
      <c r="K2208" s="31" t="n">
        <v>43.4</v>
      </c>
      <c r="L2208" s="31" t="n">
        <v>15.1</v>
      </c>
      <c r="M2208" s="29" t="s">
        <v>179</v>
      </c>
      <c r="N2208" s="29" t="n">
        <v>36</v>
      </c>
      <c r="O2208" s="29" t="s">
        <v>9242</v>
      </c>
      <c r="P2208" s="29" t="s">
        <v>9243</v>
      </c>
      <c r="Q2208" s="29" t="s">
        <v>212</v>
      </c>
      <c r="R2208" s="29" t="s">
        <v>171</v>
      </c>
      <c r="S2208" s="29" t="s">
        <v>213</v>
      </c>
      <c r="T2208" s="30" t="n">
        <v>46000</v>
      </c>
      <c r="U2208" s="29" t="n">
        <v>2026</v>
      </c>
      <c r="V2208" s="29"/>
    </row>
    <row r="2209" customFormat="false" ht="15" hidden="false" customHeight="true" outlineLevel="0" collapsed="false">
      <c r="A2209" s="26" t="s">
        <v>9244</v>
      </c>
      <c r="B2209" s="26" t="n">
        <v>2205</v>
      </c>
      <c r="C2209" s="26" t="s">
        <v>9245</v>
      </c>
      <c r="D2209" s="26" t="s">
        <v>803</v>
      </c>
      <c r="E2209" s="26" t="s">
        <v>267</v>
      </c>
      <c r="F2209" s="26" t="s">
        <v>9246</v>
      </c>
      <c r="G2209" s="27" t="n">
        <v>45801</v>
      </c>
      <c r="H2209" s="26" t="s">
        <v>177</v>
      </c>
      <c r="I2209" s="26" t="s">
        <v>5131</v>
      </c>
      <c r="J2209" s="26" t="s">
        <v>248</v>
      </c>
      <c r="K2209" s="28" t="n">
        <v>43.4</v>
      </c>
      <c r="L2209" s="28" t="n">
        <v>14</v>
      </c>
      <c r="M2209" s="26" t="s">
        <v>179</v>
      </c>
      <c r="N2209" s="26" t="n">
        <v>45</v>
      </c>
      <c r="O2209" s="26" t="s">
        <v>9247</v>
      </c>
      <c r="P2209" s="26" t="s">
        <v>9248</v>
      </c>
      <c r="Q2209" s="26" t="s">
        <v>212</v>
      </c>
      <c r="R2209" s="26" t="s">
        <v>171</v>
      </c>
      <c r="S2209" s="26" t="s">
        <v>213</v>
      </c>
      <c r="T2209" s="27" t="n">
        <v>46000</v>
      </c>
      <c r="U2209" s="26" t="n">
        <v>2026</v>
      </c>
      <c r="V2209" s="26"/>
    </row>
    <row r="2210" customFormat="false" ht="15" hidden="false" customHeight="true" outlineLevel="0" collapsed="false">
      <c r="A2210" s="29" t="s">
        <v>9249</v>
      </c>
      <c r="B2210" s="29" t="n">
        <v>2206</v>
      </c>
      <c r="C2210" s="29" t="s">
        <v>236</v>
      </c>
      <c r="D2210" s="29" t="s">
        <v>1565</v>
      </c>
      <c r="E2210" s="29" t="s">
        <v>188</v>
      </c>
      <c r="F2210" s="29"/>
      <c r="G2210" s="30" t="n">
        <v>45802</v>
      </c>
      <c r="H2210" s="29" t="s">
        <v>177</v>
      </c>
      <c r="I2210" s="29" t="s">
        <v>2992</v>
      </c>
      <c r="J2210" s="29" t="s">
        <v>322</v>
      </c>
      <c r="K2210" s="31" t="n">
        <v>56.8</v>
      </c>
      <c r="L2210" s="31" t="n">
        <v>16.6</v>
      </c>
      <c r="M2210" s="29" t="s">
        <v>179</v>
      </c>
      <c r="N2210" s="29" t="n">
        <v>28</v>
      </c>
      <c r="O2210" s="29" t="s">
        <v>9250</v>
      </c>
      <c r="P2210" s="29" t="s">
        <v>9251</v>
      </c>
      <c r="Q2210" s="29" t="s">
        <v>461</v>
      </c>
      <c r="R2210" s="29" t="s">
        <v>183</v>
      </c>
      <c r="S2210" s="29" t="s">
        <v>462</v>
      </c>
      <c r="T2210" s="30" t="n">
        <v>45995</v>
      </c>
      <c r="U2210" s="29" t="n">
        <v>2026</v>
      </c>
      <c r="V2210" s="29"/>
    </row>
    <row r="2211" customFormat="false" ht="15" hidden="false" customHeight="true" outlineLevel="0" collapsed="false">
      <c r="A2211" s="26" t="s">
        <v>9252</v>
      </c>
      <c r="B2211" s="26" t="n">
        <v>2207</v>
      </c>
      <c r="C2211" s="26" t="s">
        <v>405</v>
      </c>
      <c r="D2211" s="26" t="s">
        <v>684</v>
      </c>
      <c r="E2211" s="26" t="s">
        <v>188</v>
      </c>
      <c r="F2211" s="26"/>
      <c r="G2211" s="27" t="n">
        <v>45803</v>
      </c>
      <c r="H2211" s="26" t="s">
        <v>177</v>
      </c>
      <c r="I2211" s="26" t="s">
        <v>1999</v>
      </c>
      <c r="J2211" s="26" t="s">
        <v>345</v>
      </c>
      <c r="K2211" s="28" t="n">
        <v>22.6</v>
      </c>
      <c r="L2211" s="28" t="n">
        <v>6.8</v>
      </c>
      <c r="M2211" s="26" t="s">
        <v>179</v>
      </c>
      <c r="N2211" s="26" t="n">
        <v>32</v>
      </c>
      <c r="O2211" s="26" t="s">
        <v>9253</v>
      </c>
      <c r="P2211" s="26" t="s">
        <v>9254</v>
      </c>
      <c r="Q2211" s="26" t="s">
        <v>182</v>
      </c>
      <c r="R2211" s="26" t="s">
        <v>183</v>
      </c>
      <c r="S2211" s="26" t="s">
        <v>184</v>
      </c>
      <c r="T2211" s="27" t="n">
        <v>46002</v>
      </c>
      <c r="U2211" s="26" t="n">
        <v>2026</v>
      </c>
      <c r="V2211" s="26"/>
    </row>
    <row r="2212" customFormat="false" ht="15" hidden="false" customHeight="true" outlineLevel="0" collapsed="false">
      <c r="A2212" s="29" t="s">
        <v>9255</v>
      </c>
      <c r="B2212" s="29" t="n">
        <v>2208</v>
      </c>
      <c r="C2212" s="29" t="s">
        <v>8390</v>
      </c>
      <c r="D2212" s="29" t="s">
        <v>1721</v>
      </c>
      <c r="E2212" s="29" t="s">
        <v>206</v>
      </c>
      <c r="F2212" s="29"/>
      <c r="G2212" s="30" t="n">
        <v>45803</v>
      </c>
      <c r="H2212" s="29" t="s">
        <v>177</v>
      </c>
      <c r="I2212" s="29" t="s">
        <v>5817</v>
      </c>
      <c r="J2212" s="29" t="s">
        <v>248</v>
      </c>
      <c r="K2212" s="31" t="n">
        <v>43.3</v>
      </c>
      <c r="L2212" s="31" t="n">
        <v>13.7</v>
      </c>
      <c r="M2212" s="29" t="s">
        <v>209</v>
      </c>
      <c r="N2212" s="29" t="n">
        <v>28</v>
      </c>
      <c r="O2212" s="29" t="s">
        <v>9256</v>
      </c>
      <c r="P2212" s="29" t="s">
        <v>9257</v>
      </c>
      <c r="Q2212" s="29" t="s">
        <v>240</v>
      </c>
      <c r="R2212" s="29" t="s">
        <v>171</v>
      </c>
      <c r="S2212" s="29" t="s">
        <v>241</v>
      </c>
      <c r="T2212" s="30" t="n">
        <v>45997</v>
      </c>
      <c r="U2212" s="29" t="n">
        <v>2026</v>
      </c>
      <c r="V2212" s="29"/>
    </row>
    <row r="2213" customFormat="false" ht="15" hidden="false" customHeight="true" outlineLevel="0" collapsed="false">
      <c r="A2213" s="26" t="s">
        <v>9258</v>
      </c>
      <c r="B2213" s="26" t="n">
        <v>2209</v>
      </c>
      <c r="C2213" s="26" t="s">
        <v>9259</v>
      </c>
      <c r="D2213" s="26" t="s">
        <v>563</v>
      </c>
      <c r="E2213" s="26" t="s">
        <v>311</v>
      </c>
      <c r="F2213" s="26" t="s">
        <v>9260</v>
      </c>
      <c r="G2213" s="27" t="n">
        <v>45804</v>
      </c>
      <c r="H2213" s="26" t="s">
        <v>177</v>
      </c>
      <c r="I2213" s="26" t="s">
        <v>8967</v>
      </c>
      <c r="J2213" s="26" t="s">
        <v>248</v>
      </c>
      <c r="K2213" s="28" t="n">
        <v>36.1</v>
      </c>
      <c r="L2213" s="28" t="n">
        <v>12.6</v>
      </c>
      <c r="M2213" s="26" t="s">
        <v>276</v>
      </c>
      <c r="N2213" s="26" t="n">
        <v>32</v>
      </c>
      <c r="O2213" s="26" t="s">
        <v>9261</v>
      </c>
      <c r="P2213" s="26" t="s">
        <v>9262</v>
      </c>
      <c r="Q2213" s="26" t="s">
        <v>454</v>
      </c>
      <c r="R2213" s="26" t="s">
        <v>171</v>
      </c>
      <c r="S2213" s="26" t="s">
        <v>455</v>
      </c>
      <c r="T2213" s="27" t="n">
        <v>46003</v>
      </c>
      <c r="U2213" s="26" t="n">
        <v>2026</v>
      </c>
      <c r="V2213" s="26"/>
    </row>
    <row r="2214" customFormat="false" ht="15" hidden="false" customHeight="true" outlineLevel="0" collapsed="false">
      <c r="A2214" s="29" t="s">
        <v>9263</v>
      </c>
      <c r="B2214" s="29" t="n">
        <v>2210</v>
      </c>
      <c r="C2214" s="29" t="s">
        <v>9264</v>
      </c>
      <c r="D2214" s="29" t="s">
        <v>483</v>
      </c>
      <c r="E2214" s="29" t="s">
        <v>162</v>
      </c>
      <c r="F2214" s="29" t="s">
        <v>9265</v>
      </c>
      <c r="G2214" s="30" t="n">
        <v>45805</v>
      </c>
      <c r="H2214" s="29" t="s">
        <v>177</v>
      </c>
      <c r="I2214" s="29" t="s">
        <v>762</v>
      </c>
      <c r="J2214" s="29" t="s">
        <v>208</v>
      </c>
      <c r="K2214" s="31" t="n">
        <v>33.8</v>
      </c>
      <c r="L2214" s="31" t="n">
        <v>11</v>
      </c>
      <c r="M2214" s="29" t="s">
        <v>179</v>
      </c>
      <c r="N2214" s="29" t="n">
        <v>50</v>
      </c>
      <c r="O2214" s="29" t="s">
        <v>9266</v>
      </c>
      <c r="P2214" s="29" t="s">
        <v>9267</v>
      </c>
      <c r="Q2214" s="29" t="s">
        <v>262</v>
      </c>
      <c r="R2214" s="29" t="s">
        <v>171</v>
      </c>
      <c r="S2214" s="29" t="s">
        <v>263</v>
      </c>
      <c r="T2214" s="30" t="n">
        <v>46005</v>
      </c>
      <c r="U2214" s="29" t="n">
        <v>2026</v>
      </c>
      <c r="V2214" s="29"/>
    </row>
    <row r="2215" customFormat="false" ht="15" hidden="false" customHeight="true" outlineLevel="0" collapsed="false">
      <c r="A2215" s="26" t="s">
        <v>9268</v>
      </c>
      <c r="B2215" s="26" t="n">
        <v>2211</v>
      </c>
      <c r="C2215" s="26" t="s">
        <v>5479</v>
      </c>
      <c r="D2215" s="26" t="s">
        <v>4211</v>
      </c>
      <c r="E2215" s="26" t="s">
        <v>188</v>
      </c>
      <c r="F2215" s="26"/>
      <c r="G2215" s="27" t="n">
        <v>45805</v>
      </c>
      <c r="H2215" s="26" t="s">
        <v>177</v>
      </c>
      <c r="I2215" s="26" t="s">
        <v>1106</v>
      </c>
      <c r="J2215" s="26" t="s">
        <v>218</v>
      </c>
      <c r="K2215" s="28" t="n">
        <v>23.6</v>
      </c>
      <c r="L2215" s="28" t="n">
        <v>7.8</v>
      </c>
      <c r="M2215" s="26" t="s">
        <v>179</v>
      </c>
      <c r="N2215" s="26" t="n">
        <v>32</v>
      </c>
      <c r="O2215" s="26" t="s">
        <v>9269</v>
      </c>
      <c r="P2215" s="26" t="s">
        <v>9270</v>
      </c>
      <c r="Q2215" s="26" t="s">
        <v>330</v>
      </c>
      <c r="R2215" s="26" t="s">
        <v>171</v>
      </c>
      <c r="S2215" s="26" t="s">
        <v>331</v>
      </c>
      <c r="T2215" s="27" t="n">
        <v>46004</v>
      </c>
      <c r="U2215" s="26" t="n">
        <v>2026</v>
      </c>
      <c r="V2215" s="26"/>
    </row>
    <row r="2216" customFormat="false" ht="15" hidden="false" customHeight="true" outlineLevel="0" collapsed="false">
      <c r="A2216" s="29" t="s">
        <v>9271</v>
      </c>
      <c r="B2216" s="29" t="n">
        <v>2212</v>
      </c>
      <c r="C2216" s="29" t="s">
        <v>776</v>
      </c>
      <c r="D2216" s="29" t="s">
        <v>6422</v>
      </c>
      <c r="E2216" s="29" t="s">
        <v>162</v>
      </c>
      <c r="F2216" s="29" t="s">
        <v>5857</v>
      </c>
      <c r="G2216" s="30" t="n">
        <v>45806</v>
      </c>
      <c r="H2216" s="29" t="s">
        <v>177</v>
      </c>
      <c r="I2216" s="29" t="s">
        <v>3233</v>
      </c>
      <c r="J2216" s="29" t="s">
        <v>248</v>
      </c>
      <c r="K2216" s="31" t="n">
        <v>24.2</v>
      </c>
      <c r="L2216" s="31" t="n">
        <v>8.1</v>
      </c>
      <c r="M2216" s="29" t="s">
        <v>209</v>
      </c>
      <c r="N2216" s="29" t="n">
        <v>45</v>
      </c>
      <c r="O2216" s="29" t="s">
        <v>9272</v>
      </c>
      <c r="P2216" s="29" t="s">
        <v>9273</v>
      </c>
      <c r="Q2216" s="29" t="s">
        <v>221</v>
      </c>
      <c r="R2216" s="29" t="s">
        <v>183</v>
      </c>
      <c r="S2216" s="29" t="s">
        <v>222</v>
      </c>
      <c r="T2216" s="30" t="n">
        <v>46005</v>
      </c>
      <c r="U2216" s="29" t="n">
        <v>2026</v>
      </c>
      <c r="V2216" s="29"/>
    </row>
    <row r="2217" customFormat="false" ht="15" hidden="false" customHeight="true" outlineLevel="0" collapsed="false">
      <c r="A2217" s="26" t="s">
        <v>9274</v>
      </c>
      <c r="B2217" s="26" t="n">
        <v>2213</v>
      </c>
      <c r="C2217" s="26" t="s">
        <v>3267</v>
      </c>
      <c r="D2217" s="26" t="s">
        <v>1531</v>
      </c>
      <c r="E2217" s="26" t="s">
        <v>206</v>
      </c>
      <c r="F2217" s="26"/>
      <c r="G2217" s="27" t="n">
        <v>45807</v>
      </c>
      <c r="H2217" s="26" t="s">
        <v>177</v>
      </c>
      <c r="I2217" s="26" t="s">
        <v>5569</v>
      </c>
      <c r="J2217" s="26" t="s">
        <v>208</v>
      </c>
      <c r="K2217" s="28" t="n">
        <v>56.9</v>
      </c>
      <c r="L2217" s="28" t="n">
        <v>16.3</v>
      </c>
      <c r="M2217" s="26" t="s">
        <v>179</v>
      </c>
      <c r="N2217" s="26" t="n">
        <v>45</v>
      </c>
      <c r="O2217" s="26" t="s">
        <v>9275</v>
      </c>
      <c r="P2217" s="26" t="s">
        <v>9276</v>
      </c>
      <c r="Q2217" s="26" t="s">
        <v>182</v>
      </c>
      <c r="R2217" s="26" t="s">
        <v>183</v>
      </c>
      <c r="S2217" s="26" t="s">
        <v>184</v>
      </c>
      <c r="T2217" s="27" t="n">
        <v>46011</v>
      </c>
      <c r="U2217" s="26" t="n">
        <v>2026</v>
      </c>
      <c r="V2217" s="26"/>
    </row>
    <row r="2218" customFormat="false" ht="15" hidden="false" customHeight="true" outlineLevel="0" collapsed="false">
      <c r="A2218" s="29" t="s">
        <v>9277</v>
      </c>
      <c r="B2218" s="29" t="n">
        <v>2214</v>
      </c>
      <c r="C2218" s="29" t="s">
        <v>3764</v>
      </c>
      <c r="D2218" s="29" t="s">
        <v>582</v>
      </c>
      <c r="E2218" s="29" t="s">
        <v>311</v>
      </c>
      <c r="F2218" s="29" t="s">
        <v>7483</v>
      </c>
      <c r="G2218" s="30" t="n">
        <v>45807</v>
      </c>
      <c r="H2218" s="29" t="s">
        <v>177</v>
      </c>
      <c r="I2218" s="29" t="s">
        <v>4639</v>
      </c>
      <c r="J2218" s="29" t="s">
        <v>270</v>
      </c>
      <c r="K2218" s="31" t="n">
        <v>20.5</v>
      </c>
      <c r="L2218" s="31" t="n">
        <v>7.1</v>
      </c>
      <c r="M2218" s="29" t="s">
        <v>179</v>
      </c>
      <c r="N2218" s="29" t="n">
        <v>24</v>
      </c>
      <c r="O2218" s="29" t="s">
        <v>9278</v>
      </c>
      <c r="P2218" s="29" t="s">
        <v>9279</v>
      </c>
      <c r="Q2218" s="29" t="s">
        <v>330</v>
      </c>
      <c r="R2218" s="29" t="s">
        <v>171</v>
      </c>
      <c r="S2218" s="29" t="s">
        <v>331</v>
      </c>
      <c r="T2218" s="30" t="n">
        <v>46000</v>
      </c>
      <c r="U2218" s="29" t="n">
        <v>2026</v>
      </c>
      <c r="V2218" s="29"/>
    </row>
    <row r="2219" customFormat="false" ht="15" hidden="false" customHeight="true" outlineLevel="0" collapsed="false">
      <c r="A2219" s="26" t="s">
        <v>9280</v>
      </c>
      <c r="B2219" s="26" t="n">
        <v>2215</v>
      </c>
      <c r="C2219" s="26" t="s">
        <v>2966</v>
      </c>
      <c r="D2219" s="26" t="s">
        <v>563</v>
      </c>
      <c r="E2219" s="26" t="s">
        <v>311</v>
      </c>
      <c r="F2219" s="26" t="s">
        <v>9281</v>
      </c>
      <c r="G2219" s="27" t="n">
        <v>45807</v>
      </c>
      <c r="H2219" s="26" t="s">
        <v>177</v>
      </c>
      <c r="I2219" s="26" t="s">
        <v>5958</v>
      </c>
      <c r="J2219" s="26" t="s">
        <v>198</v>
      </c>
      <c r="K2219" s="28" t="n">
        <v>59.7</v>
      </c>
      <c r="L2219" s="28" t="n">
        <v>20.3</v>
      </c>
      <c r="M2219" s="26" t="s">
        <v>209</v>
      </c>
      <c r="N2219" s="26" t="n">
        <v>50</v>
      </c>
      <c r="O2219" s="26" t="s">
        <v>9282</v>
      </c>
      <c r="P2219" s="26" t="s">
        <v>9283</v>
      </c>
      <c r="Q2219" s="26" t="s">
        <v>262</v>
      </c>
      <c r="R2219" s="26" t="s">
        <v>171</v>
      </c>
      <c r="S2219" s="26" t="s">
        <v>263</v>
      </c>
      <c r="T2219" s="27" t="n">
        <v>46016</v>
      </c>
      <c r="U2219" s="26" t="n">
        <v>2026</v>
      </c>
      <c r="V2219" s="26"/>
    </row>
    <row r="2220" customFormat="false" ht="15" hidden="false" customHeight="true" outlineLevel="0" collapsed="false">
      <c r="A2220" s="29" t="s">
        <v>9284</v>
      </c>
      <c r="B2220" s="29" t="n">
        <v>2216</v>
      </c>
      <c r="C2220" s="29" t="s">
        <v>2830</v>
      </c>
      <c r="D2220" s="29" t="s">
        <v>1779</v>
      </c>
      <c r="E2220" s="29" t="s">
        <v>162</v>
      </c>
      <c r="F2220" s="29" t="s">
        <v>2832</v>
      </c>
      <c r="G2220" s="30" t="n">
        <v>45809</v>
      </c>
      <c r="H2220" s="29" t="s">
        <v>177</v>
      </c>
      <c r="I2220" s="29" t="s">
        <v>2334</v>
      </c>
      <c r="J2220" s="29" t="s">
        <v>229</v>
      </c>
      <c r="K2220" s="31" t="n">
        <v>58.3</v>
      </c>
      <c r="L2220" s="31" t="n">
        <v>19.1</v>
      </c>
      <c r="M2220" s="29" t="s">
        <v>209</v>
      </c>
      <c r="N2220" s="29" t="n">
        <v>24</v>
      </c>
      <c r="O2220" s="29" t="s">
        <v>9285</v>
      </c>
      <c r="P2220" s="29" t="s">
        <v>9286</v>
      </c>
      <c r="Q2220" s="29" t="s">
        <v>182</v>
      </c>
      <c r="R2220" s="29" t="s">
        <v>183</v>
      </c>
      <c r="S2220" s="29" t="s">
        <v>184</v>
      </c>
      <c r="T2220" s="30" t="n">
        <v>46000</v>
      </c>
      <c r="U2220" s="29" t="n">
        <v>2026</v>
      </c>
      <c r="V2220" s="29"/>
    </row>
    <row r="2221" customFormat="false" ht="15" hidden="false" customHeight="true" outlineLevel="0" collapsed="false">
      <c r="A2221" s="26" t="s">
        <v>9287</v>
      </c>
      <c r="B2221" s="26" t="n">
        <v>2217</v>
      </c>
      <c r="C2221" s="26" t="s">
        <v>333</v>
      </c>
      <c r="D2221" s="26" t="s">
        <v>256</v>
      </c>
      <c r="E2221" s="26" t="s">
        <v>162</v>
      </c>
      <c r="F2221" s="26" t="s">
        <v>2538</v>
      </c>
      <c r="G2221" s="27" t="n">
        <v>45809</v>
      </c>
      <c r="H2221" s="26" t="s">
        <v>177</v>
      </c>
      <c r="I2221" s="26" t="s">
        <v>1106</v>
      </c>
      <c r="J2221" s="26" t="s">
        <v>166</v>
      </c>
      <c r="K2221" s="28" t="n">
        <v>29.2</v>
      </c>
      <c r="L2221" s="28" t="n">
        <v>9</v>
      </c>
      <c r="M2221" s="26" t="s">
        <v>209</v>
      </c>
      <c r="N2221" s="26" t="n">
        <v>28</v>
      </c>
      <c r="O2221" s="26" t="s">
        <v>9288</v>
      </c>
      <c r="P2221" s="26" t="s">
        <v>9289</v>
      </c>
      <c r="Q2221" s="26" t="s">
        <v>221</v>
      </c>
      <c r="R2221" s="26" t="s">
        <v>183</v>
      </c>
      <c r="S2221" s="26" t="s">
        <v>222</v>
      </c>
      <c r="T2221" s="27" t="n">
        <v>45997</v>
      </c>
      <c r="U2221" s="26" t="n">
        <v>2026</v>
      </c>
      <c r="V2221" s="26"/>
    </row>
    <row r="2222" customFormat="false" ht="15" hidden="false" customHeight="true" outlineLevel="0" collapsed="false">
      <c r="A2222" s="29" t="s">
        <v>9290</v>
      </c>
      <c r="B2222" s="29" t="n">
        <v>2218</v>
      </c>
      <c r="C2222" s="29" t="s">
        <v>333</v>
      </c>
      <c r="D2222" s="29" t="s">
        <v>388</v>
      </c>
      <c r="E2222" s="29" t="s">
        <v>162</v>
      </c>
      <c r="F2222" s="29" t="s">
        <v>2538</v>
      </c>
      <c r="G2222" s="30" t="n">
        <v>45810</v>
      </c>
      <c r="H2222" s="29" t="s">
        <v>164</v>
      </c>
      <c r="I2222" s="29" t="s">
        <v>8486</v>
      </c>
      <c r="J2222" s="29" t="s">
        <v>259</v>
      </c>
      <c r="K2222" s="31" t="n">
        <v>54.8</v>
      </c>
      <c r="L2222" s="31" t="n">
        <v>17.6</v>
      </c>
      <c r="M2222" s="29" t="s">
        <v>209</v>
      </c>
      <c r="N2222" s="29" t="n">
        <v>40</v>
      </c>
      <c r="O2222" s="29" t="s">
        <v>9291</v>
      </c>
      <c r="P2222" s="29" t="s">
        <v>9292</v>
      </c>
      <c r="Q2222" s="29" t="s">
        <v>461</v>
      </c>
      <c r="R2222" s="29" t="s">
        <v>183</v>
      </c>
      <c r="S2222" s="29" t="s">
        <v>462</v>
      </c>
      <c r="T2222" s="29"/>
      <c r="U2222" s="29" t="n">
        <v>2024</v>
      </c>
      <c r="V2222" s="29"/>
    </row>
    <row r="2223" customFormat="false" ht="15" hidden="false" customHeight="true" outlineLevel="0" collapsed="false">
      <c r="A2223" s="26" t="s">
        <v>9293</v>
      </c>
      <c r="B2223" s="26" t="n">
        <v>2219</v>
      </c>
      <c r="C2223" s="26" t="s">
        <v>2264</v>
      </c>
      <c r="D2223" s="26" t="s">
        <v>957</v>
      </c>
      <c r="E2223" s="26" t="s">
        <v>188</v>
      </c>
      <c r="F2223" s="26"/>
      <c r="G2223" s="27" t="n">
        <v>45810</v>
      </c>
      <c r="H2223" s="26" t="s">
        <v>177</v>
      </c>
      <c r="I2223" s="26" t="s">
        <v>737</v>
      </c>
      <c r="J2223" s="26" t="s">
        <v>208</v>
      </c>
      <c r="K2223" s="28" t="n">
        <v>21.2</v>
      </c>
      <c r="L2223" s="28" t="n">
        <v>7.2</v>
      </c>
      <c r="M2223" s="26" t="s">
        <v>179</v>
      </c>
      <c r="N2223" s="26" t="n">
        <v>28</v>
      </c>
      <c r="O2223" s="26" t="s">
        <v>9294</v>
      </c>
      <c r="P2223" s="26" t="s">
        <v>9295</v>
      </c>
      <c r="Q2223" s="26" t="s">
        <v>454</v>
      </c>
      <c r="R2223" s="26" t="s">
        <v>171</v>
      </c>
      <c r="S2223" s="26" t="s">
        <v>455</v>
      </c>
      <c r="T2223" s="27" t="n">
        <v>46010</v>
      </c>
      <c r="U2223" s="26" t="n">
        <v>2026</v>
      </c>
      <c r="V2223" s="26"/>
    </row>
    <row r="2224" customFormat="false" ht="15" hidden="false" customHeight="true" outlineLevel="0" collapsed="false">
      <c r="A2224" s="29" t="s">
        <v>9296</v>
      </c>
      <c r="B2224" s="29" t="n">
        <v>2220</v>
      </c>
      <c r="C2224" s="29" t="s">
        <v>1696</v>
      </c>
      <c r="D2224" s="29" t="s">
        <v>1134</v>
      </c>
      <c r="E2224" s="29" t="s">
        <v>226</v>
      </c>
      <c r="F2224" s="29" t="s">
        <v>9297</v>
      </c>
      <c r="G2224" s="30" t="n">
        <v>45811</v>
      </c>
      <c r="H2224" s="29" t="s">
        <v>177</v>
      </c>
      <c r="I2224" s="29" t="s">
        <v>1395</v>
      </c>
      <c r="J2224" s="29" t="s">
        <v>166</v>
      </c>
      <c r="K2224" s="31" t="n">
        <v>36.1</v>
      </c>
      <c r="L2224" s="31" t="n">
        <v>10.3</v>
      </c>
      <c r="M2224" s="29" t="s">
        <v>249</v>
      </c>
      <c r="N2224" s="29" t="n">
        <v>32</v>
      </c>
      <c r="O2224" s="29" t="s">
        <v>9298</v>
      </c>
      <c r="P2224" s="29" t="s">
        <v>9299</v>
      </c>
      <c r="Q2224" s="29" t="s">
        <v>182</v>
      </c>
      <c r="R2224" s="29" t="s">
        <v>183</v>
      </c>
      <c r="S2224" s="29" t="s">
        <v>184</v>
      </c>
      <c r="T2224" s="30" t="n">
        <v>46019</v>
      </c>
      <c r="U2224" s="29" t="n">
        <v>2026</v>
      </c>
      <c r="V2224" s="29"/>
    </row>
    <row r="2225" customFormat="false" ht="15" hidden="false" customHeight="true" outlineLevel="0" collapsed="false">
      <c r="A2225" s="26" t="s">
        <v>9300</v>
      </c>
      <c r="B2225" s="26" t="n">
        <v>2221</v>
      </c>
      <c r="C2225" s="26" t="s">
        <v>1743</v>
      </c>
      <c r="D2225" s="26" t="s">
        <v>816</v>
      </c>
      <c r="E2225" s="26" t="s">
        <v>267</v>
      </c>
      <c r="F2225" s="26" t="s">
        <v>6896</v>
      </c>
      <c r="G2225" s="27" t="n">
        <v>45812</v>
      </c>
      <c r="H2225" s="26" t="s">
        <v>177</v>
      </c>
      <c r="I2225" s="26" t="s">
        <v>8380</v>
      </c>
      <c r="J2225" s="26" t="s">
        <v>345</v>
      </c>
      <c r="K2225" s="28" t="n">
        <v>48.3</v>
      </c>
      <c r="L2225" s="28" t="n">
        <v>16.8</v>
      </c>
      <c r="M2225" s="26" t="s">
        <v>179</v>
      </c>
      <c r="N2225" s="26" t="n">
        <v>50</v>
      </c>
      <c r="O2225" s="26" t="s">
        <v>9301</v>
      </c>
      <c r="P2225" s="26" t="s">
        <v>9302</v>
      </c>
      <c r="Q2225" s="26" t="s">
        <v>454</v>
      </c>
      <c r="R2225" s="26" t="s">
        <v>171</v>
      </c>
      <c r="S2225" s="26" t="s">
        <v>455</v>
      </c>
      <c r="T2225" s="27" t="n">
        <v>45992</v>
      </c>
      <c r="U2225" s="26" t="n">
        <v>2026</v>
      </c>
      <c r="V2225" s="26"/>
    </row>
    <row r="2226" customFormat="false" ht="15" hidden="false" customHeight="true" outlineLevel="0" collapsed="false">
      <c r="A2226" s="29" t="s">
        <v>9303</v>
      </c>
      <c r="B2226" s="29" t="n">
        <v>2222</v>
      </c>
      <c r="C2226" s="29" t="s">
        <v>660</v>
      </c>
      <c r="D2226" s="29" t="s">
        <v>2482</v>
      </c>
      <c r="E2226" s="29" t="s">
        <v>195</v>
      </c>
      <c r="F2226" s="29" t="s">
        <v>662</v>
      </c>
      <c r="G2226" s="30" t="n">
        <v>45812</v>
      </c>
      <c r="H2226" s="29" t="s">
        <v>177</v>
      </c>
      <c r="I2226" s="29" t="s">
        <v>4150</v>
      </c>
      <c r="J2226" s="29" t="s">
        <v>198</v>
      </c>
      <c r="K2226" s="31" t="n">
        <v>20.8</v>
      </c>
      <c r="L2226" s="31" t="n">
        <v>7.4</v>
      </c>
      <c r="M2226" s="29" t="s">
        <v>179</v>
      </c>
      <c r="N2226" s="29" t="n">
        <v>40</v>
      </c>
      <c r="O2226" s="29" t="s">
        <v>9304</v>
      </c>
      <c r="P2226" s="29" t="s">
        <v>9305</v>
      </c>
      <c r="Q2226" s="29" t="s">
        <v>338</v>
      </c>
      <c r="R2226" s="29" t="s">
        <v>171</v>
      </c>
      <c r="S2226" s="29" t="s">
        <v>339</v>
      </c>
      <c r="T2226" s="30" t="n">
        <v>46009</v>
      </c>
      <c r="U2226" s="29" t="n">
        <v>2026</v>
      </c>
      <c r="V2226" s="29"/>
    </row>
    <row r="2227" customFormat="false" ht="15" hidden="false" customHeight="true" outlineLevel="0" collapsed="false">
      <c r="A2227" s="26" t="s">
        <v>9306</v>
      </c>
      <c r="B2227" s="26" t="n">
        <v>2223</v>
      </c>
      <c r="C2227" s="26" t="s">
        <v>1937</v>
      </c>
      <c r="D2227" s="26" t="s">
        <v>2159</v>
      </c>
      <c r="E2227" s="26" t="s">
        <v>195</v>
      </c>
      <c r="F2227" s="26" t="s">
        <v>9307</v>
      </c>
      <c r="G2227" s="27" t="n">
        <v>45813</v>
      </c>
      <c r="H2227" s="26" t="s">
        <v>295</v>
      </c>
      <c r="I2227" s="26" t="s">
        <v>2896</v>
      </c>
      <c r="J2227" s="26" t="s">
        <v>208</v>
      </c>
      <c r="K2227" s="28" t="n">
        <v>32.5</v>
      </c>
      <c r="L2227" s="28" t="n">
        <v>11.4</v>
      </c>
      <c r="M2227" s="26" t="s">
        <v>249</v>
      </c>
      <c r="N2227" s="26" t="n">
        <v>28</v>
      </c>
      <c r="O2227" s="26" t="s">
        <v>1400</v>
      </c>
      <c r="P2227" s="26" t="s">
        <v>9308</v>
      </c>
      <c r="Q2227" s="26" t="s">
        <v>338</v>
      </c>
      <c r="R2227" s="26" t="s">
        <v>171</v>
      </c>
      <c r="S2227" s="26" t="s">
        <v>339</v>
      </c>
      <c r="T2227" s="27" t="n">
        <v>46018</v>
      </c>
      <c r="U2227" s="26" t="n">
        <v>2026</v>
      </c>
      <c r="V2227" s="26"/>
    </row>
    <row r="2228" customFormat="false" ht="15" hidden="false" customHeight="true" outlineLevel="0" collapsed="false">
      <c r="A2228" s="29" t="s">
        <v>9309</v>
      </c>
      <c r="B2228" s="29" t="n">
        <v>2224</v>
      </c>
      <c r="C2228" s="29" t="s">
        <v>2028</v>
      </c>
      <c r="D2228" s="29" t="s">
        <v>4717</v>
      </c>
      <c r="E2228" s="29" t="s">
        <v>188</v>
      </c>
      <c r="F2228" s="29"/>
      <c r="G2228" s="30" t="n">
        <v>45814</v>
      </c>
      <c r="H2228" s="29" t="s">
        <v>177</v>
      </c>
      <c r="I2228" s="29" t="s">
        <v>1440</v>
      </c>
      <c r="J2228" s="29" t="s">
        <v>259</v>
      </c>
      <c r="K2228" s="31" t="n">
        <v>56.6</v>
      </c>
      <c r="L2228" s="31" t="n">
        <v>15.9</v>
      </c>
      <c r="M2228" s="29" t="s">
        <v>249</v>
      </c>
      <c r="N2228" s="29" t="n">
        <v>45</v>
      </c>
      <c r="O2228" s="29" t="s">
        <v>9310</v>
      </c>
      <c r="P2228" s="29" t="s">
        <v>9311</v>
      </c>
      <c r="Q2228" s="29" t="s">
        <v>221</v>
      </c>
      <c r="R2228" s="29" t="s">
        <v>183</v>
      </c>
      <c r="S2228" s="29" t="s">
        <v>222</v>
      </c>
      <c r="T2228" s="30" t="n">
        <v>46012</v>
      </c>
      <c r="U2228" s="29" t="n">
        <v>2026</v>
      </c>
      <c r="V2228" s="29"/>
    </row>
    <row r="2229" customFormat="false" ht="15" hidden="false" customHeight="true" outlineLevel="0" collapsed="false">
      <c r="A2229" s="26" t="s">
        <v>9312</v>
      </c>
      <c r="B2229" s="26" t="n">
        <v>2225</v>
      </c>
      <c r="C2229" s="26" t="s">
        <v>791</v>
      </c>
      <c r="D2229" s="26" t="s">
        <v>9025</v>
      </c>
      <c r="E2229" s="26" t="s">
        <v>195</v>
      </c>
      <c r="F2229" s="26" t="s">
        <v>9313</v>
      </c>
      <c r="G2229" s="27" t="n">
        <v>45814</v>
      </c>
      <c r="H2229" s="26" t="s">
        <v>177</v>
      </c>
      <c r="I2229" s="26" t="s">
        <v>996</v>
      </c>
      <c r="J2229" s="26" t="s">
        <v>198</v>
      </c>
      <c r="K2229" s="28" t="n">
        <v>34.2</v>
      </c>
      <c r="L2229" s="28" t="n">
        <v>12</v>
      </c>
      <c r="M2229" s="26" t="s">
        <v>276</v>
      </c>
      <c r="N2229" s="26" t="n">
        <v>28</v>
      </c>
      <c r="O2229" s="26" t="s">
        <v>9314</v>
      </c>
      <c r="P2229" s="26" t="s">
        <v>9315</v>
      </c>
      <c r="Q2229" s="26" t="s">
        <v>338</v>
      </c>
      <c r="R2229" s="26" t="s">
        <v>171</v>
      </c>
      <c r="S2229" s="26" t="s">
        <v>339</v>
      </c>
      <c r="T2229" s="27" t="n">
        <v>46007</v>
      </c>
      <c r="U2229" s="26" t="n">
        <v>2026</v>
      </c>
      <c r="V2229" s="26"/>
    </row>
    <row r="2230" customFormat="false" ht="15" hidden="false" customHeight="true" outlineLevel="0" collapsed="false">
      <c r="A2230" s="29" t="s">
        <v>9316</v>
      </c>
      <c r="B2230" s="29" t="n">
        <v>2226</v>
      </c>
      <c r="C2230" s="29" t="s">
        <v>7220</v>
      </c>
      <c r="D2230" s="29" t="s">
        <v>9317</v>
      </c>
      <c r="E2230" s="29" t="s">
        <v>162</v>
      </c>
      <c r="F2230" s="29" t="s">
        <v>7221</v>
      </c>
      <c r="G2230" s="30" t="n">
        <v>45815</v>
      </c>
      <c r="H2230" s="29" t="s">
        <v>177</v>
      </c>
      <c r="I2230" s="29" t="s">
        <v>8399</v>
      </c>
      <c r="J2230" s="29" t="s">
        <v>345</v>
      </c>
      <c r="K2230" s="31" t="n">
        <v>23.9</v>
      </c>
      <c r="L2230" s="31" t="n">
        <v>7.9</v>
      </c>
      <c r="M2230" s="29" t="s">
        <v>179</v>
      </c>
      <c r="N2230" s="29" t="n">
        <v>50</v>
      </c>
      <c r="O2230" s="29" t="s">
        <v>9318</v>
      </c>
      <c r="P2230" s="29" t="s">
        <v>9319</v>
      </c>
      <c r="Q2230" s="29" t="s">
        <v>221</v>
      </c>
      <c r="R2230" s="29" t="s">
        <v>183</v>
      </c>
      <c r="S2230" s="29" t="s">
        <v>222</v>
      </c>
      <c r="T2230" s="30" t="n">
        <v>46015</v>
      </c>
      <c r="U2230" s="29" t="n">
        <v>2026</v>
      </c>
      <c r="V2230" s="29"/>
    </row>
    <row r="2231" customFormat="false" ht="15" hidden="false" customHeight="true" outlineLevel="0" collapsed="false">
      <c r="A2231" s="26" t="s">
        <v>9320</v>
      </c>
      <c r="B2231" s="26" t="n">
        <v>2227</v>
      </c>
      <c r="C2231" s="26" t="s">
        <v>5243</v>
      </c>
      <c r="D2231" s="26" t="s">
        <v>2429</v>
      </c>
      <c r="E2231" s="26" t="s">
        <v>188</v>
      </c>
      <c r="F2231" s="26"/>
      <c r="G2231" s="27" t="n">
        <v>45815</v>
      </c>
      <c r="H2231" s="26" t="s">
        <v>177</v>
      </c>
      <c r="I2231" s="26" t="s">
        <v>3156</v>
      </c>
      <c r="J2231" s="26" t="s">
        <v>208</v>
      </c>
      <c r="K2231" s="28" t="n">
        <v>58.9</v>
      </c>
      <c r="L2231" s="28" t="n">
        <v>18.6</v>
      </c>
      <c r="M2231" s="26" t="s">
        <v>276</v>
      </c>
      <c r="N2231" s="26" t="n">
        <v>40</v>
      </c>
      <c r="O2231" s="26" t="s">
        <v>9321</v>
      </c>
      <c r="P2231" s="26" t="s">
        <v>9322</v>
      </c>
      <c r="Q2231" s="26" t="s">
        <v>338</v>
      </c>
      <c r="R2231" s="26" t="s">
        <v>171</v>
      </c>
      <c r="S2231" s="26" t="s">
        <v>339</v>
      </c>
      <c r="T2231" s="27" t="n">
        <v>46000</v>
      </c>
      <c r="U2231" s="26" t="n">
        <v>2026</v>
      </c>
      <c r="V2231" s="26"/>
    </row>
    <row r="2232" customFormat="false" ht="15" hidden="false" customHeight="true" outlineLevel="0" collapsed="false">
      <c r="A2232" s="29" t="s">
        <v>9323</v>
      </c>
      <c r="B2232" s="29" t="n">
        <v>2228</v>
      </c>
      <c r="C2232" s="29" t="s">
        <v>9324</v>
      </c>
      <c r="D2232" s="29" t="s">
        <v>1974</v>
      </c>
      <c r="E2232" s="29" t="s">
        <v>188</v>
      </c>
      <c r="F2232" s="29"/>
      <c r="G2232" s="30" t="n">
        <v>45816</v>
      </c>
      <c r="H2232" s="29" t="s">
        <v>177</v>
      </c>
      <c r="I2232" s="29" t="s">
        <v>4573</v>
      </c>
      <c r="J2232" s="29" t="s">
        <v>248</v>
      </c>
      <c r="K2232" s="31" t="n">
        <v>47.5</v>
      </c>
      <c r="L2232" s="31" t="n">
        <v>15</v>
      </c>
      <c r="M2232" s="29" t="s">
        <v>900</v>
      </c>
      <c r="N2232" s="29" t="n">
        <v>40</v>
      </c>
      <c r="O2232" s="29" t="s">
        <v>9325</v>
      </c>
      <c r="P2232" s="29" t="s">
        <v>9326</v>
      </c>
      <c r="Q2232" s="29" t="s">
        <v>182</v>
      </c>
      <c r="R2232" s="29" t="s">
        <v>183</v>
      </c>
      <c r="S2232" s="29" t="s">
        <v>184</v>
      </c>
      <c r="T2232" s="30" t="n">
        <v>45992</v>
      </c>
      <c r="U2232" s="29" t="n">
        <v>2026</v>
      </c>
      <c r="V2232" s="29"/>
    </row>
    <row r="2233" customFormat="false" ht="15" hidden="false" customHeight="true" outlineLevel="0" collapsed="false">
      <c r="A2233" s="26" t="s">
        <v>9327</v>
      </c>
      <c r="B2233" s="26" t="n">
        <v>2229</v>
      </c>
      <c r="C2233" s="26" t="s">
        <v>1104</v>
      </c>
      <c r="D2233" s="26" t="s">
        <v>4990</v>
      </c>
      <c r="E2233" s="26" t="s">
        <v>195</v>
      </c>
      <c r="F2233" s="26" t="s">
        <v>9328</v>
      </c>
      <c r="G2233" s="27" t="n">
        <v>45816</v>
      </c>
      <c r="H2233" s="26" t="s">
        <v>177</v>
      </c>
      <c r="I2233" s="26" t="s">
        <v>1141</v>
      </c>
      <c r="J2233" s="26" t="s">
        <v>208</v>
      </c>
      <c r="K2233" s="28" t="n">
        <v>59.8</v>
      </c>
      <c r="L2233" s="28" t="n">
        <v>20.6</v>
      </c>
      <c r="M2233" s="26" t="s">
        <v>276</v>
      </c>
      <c r="N2233" s="26" t="n">
        <v>40</v>
      </c>
      <c r="O2233" s="26" t="s">
        <v>9329</v>
      </c>
      <c r="P2233" s="26" t="s">
        <v>9330</v>
      </c>
      <c r="Q2233" s="26" t="s">
        <v>221</v>
      </c>
      <c r="R2233" s="26" t="s">
        <v>183</v>
      </c>
      <c r="S2233" s="26" t="s">
        <v>222</v>
      </c>
      <c r="T2233" s="27" t="n">
        <v>46017</v>
      </c>
      <c r="U2233" s="26" t="n">
        <v>2026</v>
      </c>
      <c r="V2233" s="26"/>
    </row>
    <row r="2234" customFormat="false" ht="15" hidden="false" customHeight="true" outlineLevel="0" collapsed="false">
      <c r="A2234" s="29" t="s">
        <v>9331</v>
      </c>
      <c r="B2234" s="29" t="n">
        <v>2230</v>
      </c>
      <c r="C2234" s="29" t="s">
        <v>2779</v>
      </c>
      <c r="D2234" s="29" t="s">
        <v>3640</v>
      </c>
      <c r="E2234" s="29" t="s">
        <v>311</v>
      </c>
      <c r="F2234" s="29" t="s">
        <v>2780</v>
      </c>
      <c r="G2234" s="30" t="n">
        <v>45817</v>
      </c>
      <c r="H2234" s="29" t="s">
        <v>177</v>
      </c>
      <c r="I2234" s="29" t="s">
        <v>638</v>
      </c>
      <c r="J2234" s="29" t="s">
        <v>166</v>
      </c>
      <c r="K2234" s="31" t="n">
        <v>60.7</v>
      </c>
      <c r="L2234" s="31" t="n">
        <v>17.5</v>
      </c>
      <c r="M2234" s="29" t="s">
        <v>179</v>
      </c>
      <c r="N2234" s="29" t="n">
        <v>40</v>
      </c>
      <c r="O2234" s="29" t="s">
        <v>9332</v>
      </c>
      <c r="P2234" s="29" t="s">
        <v>9333</v>
      </c>
      <c r="Q2234" s="29" t="s">
        <v>212</v>
      </c>
      <c r="R2234" s="29" t="s">
        <v>171</v>
      </c>
      <c r="S2234" s="29" t="s">
        <v>213</v>
      </c>
      <c r="T2234" s="30" t="n">
        <v>46019</v>
      </c>
      <c r="U2234" s="29" t="n">
        <v>2026</v>
      </c>
      <c r="V2234" s="29"/>
    </row>
    <row r="2235" customFormat="false" ht="15" hidden="false" customHeight="true" outlineLevel="0" collapsed="false">
      <c r="A2235" s="26" t="s">
        <v>9334</v>
      </c>
      <c r="B2235" s="26" t="n">
        <v>2231</v>
      </c>
      <c r="C2235" s="26" t="s">
        <v>2058</v>
      </c>
      <c r="D2235" s="26" t="s">
        <v>9335</v>
      </c>
      <c r="E2235" s="26" t="s">
        <v>162</v>
      </c>
      <c r="F2235" s="26" t="s">
        <v>2059</v>
      </c>
      <c r="G2235" s="27" t="n">
        <v>45818</v>
      </c>
      <c r="H2235" s="26" t="s">
        <v>177</v>
      </c>
      <c r="I2235" s="26" t="s">
        <v>5637</v>
      </c>
      <c r="J2235" s="26" t="s">
        <v>198</v>
      </c>
      <c r="K2235" s="28" t="n">
        <v>21.9</v>
      </c>
      <c r="L2235" s="28" t="n">
        <v>6.4</v>
      </c>
      <c r="M2235" s="26" t="s">
        <v>179</v>
      </c>
      <c r="N2235" s="26" t="n">
        <v>40</v>
      </c>
      <c r="O2235" s="26" t="s">
        <v>6274</v>
      </c>
      <c r="P2235" s="26" t="s">
        <v>9336</v>
      </c>
      <c r="Q2235" s="26" t="s">
        <v>170</v>
      </c>
      <c r="R2235" s="26" t="s">
        <v>171</v>
      </c>
      <c r="S2235" s="26" t="s">
        <v>172</v>
      </c>
      <c r="T2235" s="27" t="n">
        <v>46003</v>
      </c>
      <c r="U2235" s="26" t="n">
        <v>2026</v>
      </c>
      <c r="V2235" s="26"/>
    </row>
    <row r="2236" customFormat="false" ht="15" hidden="false" customHeight="true" outlineLevel="0" collapsed="false">
      <c r="A2236" s="29" t="s">
        <v>9337</v>
      </c>
      <c r="B2236" s="29" t="n">
        <v>2232</v>
      </c>
      <c r="C2236" s="29" t="s">
        <v>7874</v>
      </c>
      <c r="D2236" s="29" t="s">
        <v>5663</v>
      </c>
      <c r="E2236" s="29" t="s">
        <v>311</v>
      </c>
      <c r="F2236" s="29" t="s">
        <v>9338</v>
      </c>
      <c r="G2236" s="30" t="n">
        <v>45819</v>
      </c>
      <c r="H2236" s="29" t="s">
        <v>177</v>
      </c>
      <c r="I2236" s="29" t="s">
        <v>1456</v>
      </c>
      <c r="J2236" s="29" t="s">
        <v>270</v>
      </c>
      <c r="K2236" s="31" t="n">
        <v>23.5</v>
      </c>
      <c r="L2236" s="31" t="n">
        <v>6.9</v>
      </c>
      <c r="M2236" s="29" t="s">
        <v>167</v>
      </c>
      <c r="N2236" s="29" t="n">
        <v>32</v>
      </c>
      <c r="O2236" s="29" t="s">
        <v>9339</v>
      </c>
      <c r="P2236" s="29" t="s">
        <v>9340</v>
      </c>
      <c r="Q2236" s="29" t="s">
        <v>202</v>
      </c>
      <c r="R2236" s="29" t="s">
        <v>171</v>
      </c>
      <c r="S2236" s="29" t="s">
        <v>203</v>
      </c>
      <c r="T2236" s="30" t="n">
        <v>46006</v>
      </c>
      <c r="U2236" s="29" t="n">
        <v>2026</v>
      </c>
      <c r="V2236" s="29"/>
    </row>
    <row r="2237" customFormat="false" ht="15" hidden="false" customHeight="true" outlineLevel="0" collapsed="false">
      <c r="A2237" s="26" t="s">
        <v>9341</v>
      </c>
      <c r="B2237" s="26" t="n">
        <v>2233</v>
      </c>
      <c r="C2237" s="26" t="s">
        <v>333</v>
      </c>
      <c r="D2237" s="26" t="s">
        <v>756</v>
      </c>
      <c r="E2237" s="26" t="s">
        <v>206</v>
      </c>
      <c r="F2237" s="26"/>
      <c r="G2237" s="27" t="n">
        <v>45819</v>
      </c>
      <c r="H2237" s="26" t="s">
        <v>177</v>
      </c>
      <c r="I2237" s="26" t="s">
        <v>1151</v>
      </c>
      <c r="J2237" s="26" t="s">
        <v>322</v>
      </c>
      <c r="K2237" s="28" t="n">
        <v>19.2</v>
      </c>
      <c r="L2237" s="28" t="n">
        <v>6.6</v>
      </c>
      <c r="M2237" s="26" t="s">
        <v>209</v>
      </c>
      <c r="N2237" s="26" t="n">
        <v>36</v>
      </c>
      <c r="O2237" s="26" t="s">
        <v>9342</v>
      </c>
      <c r="P2237" s="26" t="s">
        <v>9343</v>
      </c>
      <c r="Q2237" s="26" t="s">
        <v>212</v>
      </c>
      <c r="R2237" s="26" t="s">
        <v>171</v>
      </c>
      <c r="S2237" s="26" t="s">
        <v>213</v>
      </c>
      <c r="T2237" s="27" t="n">
        <v>46007</v>
      </c>
      <c r="U2237" s="26" t="n">
        <v>2026</v>
      </c>
      <c r="V2237" s="26"/>
    </row>
    <row r="2238" customFormat="false" ht="15" hidden="false" customHeight="true" outlineLevel="0" collapsed="false">
      <c r="A2238" s="29" t="s">
        <v>9344</v>
      </c>
      <c r="B2238" s="29" t="n">
        <v>2234</v>
      </c>
      <c r="C2238" s="29" t="s">
        <v>236</v>
      </c>
      <c r="D2238" s="29" t="s">
        <v>1455</v>
      </c>
      <c r="E2238" s="29" t="s">
        <v>188</v>
      </c>
      <c r="F2238" s="29"/>
      <c r="G2238" s="30" t="n">
        <v>45819</v>
      </c>
      <c r="H2238" s="29" t="s">
        <v>177</v>
      </c>
      <c r="I2238" s="29" t="s">
        <v>1050</v>
      </c>
      <c r="J2238" s="29" t="s">
        <v>229</v>
      </c>
      <c r="K2238" s="31" t="n">
        <v>39.1</v>
      </c>
      <c r="L2238" s="31" t="n">
        <v>11.7</v>
      </c>
      <c r="M2238" s="29" t="s">
        <v>179</v>
      </c>
      <c r="N2238" s="29" t="n">
        <v>32</v>
      </c>
      <c r="O2238" s="29" t="s">
        <v>9345</v>
      </c>
      <c r="P2238" s="29" t="s">
        <v>9346</v>
      </c>
      <c r="Q2238" s="29" t="s">
        <v>232</v>
      </c>
      <c r="R2238" s="29" t="s">
        <v>183</v>
      </c>
      <c r="S2238" s="29" t="s">
        <v>233</v>
      </c>
      <c r="T2238" s="30" t="n">
        <v>46002</v>
      </c>
      <c r="U2238" s="29" t="n">
        <v>2026</v>
      </c>
      <c r="V2238" s="29"/>
    </row>
    <row r="2239" customFormat="false" ht="15" hidden="false" customHeight="true" outlineLevel="0" collapsed="false">
      <c r="A2239" s="26" t="s">
        <v>9347</v>
      </c>
      <c r="B2239" s="26" t="n">
        <v>2235</v>
      </c>
      <c r="C2239" s="26" t="s">
        <v>1236</v>
      </c>
      <c r="D2239" s="26" t="s">
        <v>2546</v>
      </c>
      <c r="E2239" s="26" t="s">
        <v>206</v>
      </c>
      <c r="F2239" s="26"/>
      <c r="G2239" s="27" t="n">
        <v>45819</v>
      </c>
      <c r="H2239" s="26" t="s">
        <v>177</v>
      </c>
      <c r="I2239" s="26" t="s">
        <v>4308</v>
      </c>
      <c r="J2239" s="26" t="s">
        <v>259</v>
      </c>
      <c r="K2239" s="28" t="n">
        <v>60.7</v>
      </c>
      <c r="L2239" s="28" t="n">
        <v>19.6</v>
      </c>
      <c r="M2239" s="26" t="s">
        <v>179</v>
      </c>
      <c r="N2239" s="26" t="n">
        <v>36</v>
      </c>
      <c r="O2239" s="26" t="s">
        <v>9348</v>
      </c>
      <c r="P2239" s="26" t="s">
        <v>9349</v>
      </c>
      <c r="Q2239" s="26" t="s">
        <v>330</v>
      </c>
      <c r="R2239" s="26" t="s">
        <v>171</v>
      </c>
      <c r="S2239" s="26" t="s">
        <v>331</v>
      </c>
      <c r="T2239" s="27" t="n">
        <v>45997</v>
      </c>
      <c r="U2239" s="26" t="n">
        <v>2026</v>
      </c>
      <c r="V2239" s="26"/>
    </row>
    <row r="2240" customFormat="false" ht="15" hidden="false" customHeight="true" outlineLevel="0" collapsed="false">
      <c r="A2240" s="29" t="s">
        <v>9350</v>
      </c>
      <c r="B2240" s="29" t="n">
        <v>2236</v>
      </c>
      <c r="C2240" s="29" t="s">
        <v>845</v>
      </c>
      <c r="D2240" s="29" t="s">
        <v>293</v>
      </c>
      <c r="E2240" s="29" t="s">
        <v>206</v>
      </c>
      <c r="F2240" s="29"/>
      <c r="G2240" s="30" t="n">
        <v>45820</v>
      </c>
      <c r="H2240" s="29" t="s">
        <v>177</v>
      </c>
      <c r="I2240" s="29" t="s">
        <v>1100</v>
      </c>
      <c r="J2240" s="29" t="s">
        <v>322</v>
      </c>
      <c r="K2240" s="31" t="n">
        <v>47.7</v>
      </c>
      <c r="L2240" s="31" t="n">
        <v>14.1</v>
      </c>
      <c r="M2240" s="29" t="s">
        <v>249</v>
      </c>
      <c r="N2240" s="29" t="n">
        <v>28</v>
      </c>
      <c r="O2240" s="29" t="s">
        <v>9351</v>
      </c>
      <c r="P2240" s="29" t="s">
        <v>9352</v>
      </c>
      <c r="Q2240" s="29" t="s">
        <v>232</v>
      </c>
      <c r="R2240" s="29" t="s">
        <v>183</v>
      </c>
      <c r="S2240" s="29" t="s">
        <v>233</v>
      </c>
      <c r="T2240" s="30" t="n">
        <v>46011</v>
      </c>
      <c r="U2240" s="29" t="n">
        <v>2026</v>
      </c>
      <c r="V2240" s="29"/>
    </row>
    <row r="2241" customFormat="false" ht="15" hidden="false" customHeight="true" outlineLevel="0" collapsed="false">
      <c r="A2241" s="26" t="s">
        <v>9353</v>
      </c>
      <c r="B2241" s="26" t="n">
        <v>2237</v>
      </c>
      <c r="C2241" s="26" t="s">
        <v>939</v>
      </c>
      <c r="D2241" s="26" t="s">
        <v>1571</v>
      </c>
      <c r="E2241" s="26" t="s">
        <v>311</v>
      </c>
      <c r="F2241" s="26" t="s">
        <v>4791</v>
      </c>
      <c r="G2241" s="27" t="n">
        <v>45820</v>
      </c>
      <c r="H2241" s="26" t="s">
        <v>177</v>
      </c>
      <c r="I2241" s="26" t="s">
        <v>3299</v>
      </c>
      <c r="J2241" s="26" t="s">
        <v>198</v>
      </c>
      <c r="K2241" s="28" t="n">
        <v>29</v>
      </c>
      <c r="L2241" s="28" t="n">
        <v>9.4</v>
      </c>
      <c r="M2241" s="26" t="s">
        <v>167</v>
      </c>
      <c r="N2241" s="26" t="n">
        <v>32</v>
      </c>
      <c r="O2241" s="26" t="s">
        <v>9354</v>
      </c>
      <c r="P2241" s="26" t="s">
        <v>9355</v>
      </c>
      <c r="Q2241" s="26" t="s">
        <v>299</v>
      </c>
      <c r="R2241" s="26" t="s">
        <v>171</v>
      </c>
      <c r="S2241" s="26" t="s">
        <v>300</v>
      </c>
      <c r="T2241" s="27" t="n">
        <v>46011</v>
      </c>
      <c r="U2241" s="26" t="n">
        <v>2026</v>
      </c>
      <c r="V2241" s="26"/>
    </row>
    <row r="2242" customFormat="false" ht="15" hidden="false" customHeight="true" outlineLevel="0" collapsed="false">
      <c r="A2242" s="29" t="s">
        <v>9356</v>
      </c>
      <c r="B2242" s="29" t="n">
        <v>2238</v>
      </c>
      <c r="C2242" s="29" t="s">
        <v>2400</v>
      </c>
      <c r="D2242" s="29" t="s">
        <v>1955</v>
      </c>
      <c r="E2242" s="29" t="s">
        <v>267</v>
      </c>
      <c r="F2242" s="29" t="s">
        <v>9357</v>
      </c>
      <c r="G2242" s="30" t="n">
        <v>45820</v>
      </c>
      <c r="H2242" s="29" t="s">
        <v>177</v>
      </c>
      <c r="I2242" s="29" t="s">
        <v>3414</v>
      </c>
      <c r="J2242" s="29" t="s">
        <v>208</v>
      </c>
      <c r="K2242" s="31" t="n">
        <v>44.9</v>
      </c>
      <c r="L2242" s="31" t="n">
        <v>13.2</v>
      </c>
      <c r="M2242" s="29" t="s">
        <v>209</v>
      </c>
      <c r="N2242" s="29" t="n">
        <v>28</v>
      </c>
      <c r="O2242" s="29" t="s">
        <v>8292</v>
      </c>
      <c r="P2242" s="29" t="s">
        <v>9358</v>
      </c>
      <c r="Q2242" s="29" t="s">
        <v>212</v>
      </c>
      <c r="R2242" s="29" t="s">
        <v>171</v>
      </c>
      <c r="S2242" s="29" t="s">
        <v>213</v>
      </c>
      <c r="T2242" s="30" t="n">
        <v>46001</v>
      </c>
      <c r="U2242" s="29" t="n">
        <v>2026</v>
      </c>
      <c r="V2242" s="29"/>
    </row>
    <row r="2243" customFormat="false" ht="15" hidden="false" customHeight="true" outlineLevel="0" collapsed="false">
      <c r="A2243" s="26" t="s">
        <v>9359</v>
      </c>
      <c r="B2243" s="26" t="n">
        <v>2239</v>
      </c>
      <c r="C2243" s="26" t="s">
        <v>4320</v>
      </c>
      <c r="D2243" s="26" t="s">
        <v>4223</v>
      </c>
      <c r="E2243" s="26" t="s">
        <v>188</v>
      </c>
      <c r="F2243" s="26"/>
      <c r="G2243" s="27" t="n">
        <v>45821</v>
      </c>
      <c r="H2243" s="26" t="s">
        <v>177</v>
      </c>
      <c r="I2243" s="26" t="s">
        <v>9360</v>
      </c>
      <c r="J2243" s="26" t="s">
        <v>166</v>
      </c>
      <c r="K2243" s="28" t="n">
        <v>21.7</v>
      </c>
      <c r="L2243" s="28" t="n">
        <v>6.6</v>
      </c>
      <c r="M2243" s="26" t="s">
        <v>900</v>
      </c>
      <c r="N2243" s="26" t="n">
        <v>50</v>
      </c>
      <c r="O2243" s="26" t="s">
        <v>9361</v>
      </c>
      <c r="P2243" s="26" t="s">
        <v>9362</v>
      </c>
      <c r="Q2243" s="26" t="s">
        <v>454</v>
      </c>
      <c r="R2243" s="26" t="s">
        <v>171</v>
      </c>
      <c r="S2243" s="26" t="s">
        <v>455</v>
      </c>
      <c r="T2243" s="27" t="n">
        <v>46016</v>
      </c>
      <c r="U2243" s="26" t="n">
        <v>2026</v>
      </c>
      <c r="V2243" s="26"/>
    </row>
    <row r="2244" customFormat="false" ht="15" hidden="false" customHeight="true" outlineLevel="0" collapsed="false">
      <c r="A2244" s="29" t="s">
        <v>9363</v>
      </c>
      <c r="B2244" s="29" t="n">
        <v>2240</v>
      </c>
      <c r="C2244" s="29" t="s">
        <v>1059</v>
      </c>
      <c r="D2244" s="29" t="s">
        <v>512</v>
      </c>
      <c r="E2244" s="29" t="s">
        <v>226</v>
      </c>
      <c r="F2244" s="29" t="s">
        <v>9364</v>
      </c>
      <c r="G2244" s="30" t="n">
        <v>45821</v>
      </c>
      <c r="H2244" s="29" t="s">
        <v>177</v>
      </c>
      <c r="I2244" s="29" t="s">
        <v>5880</v>
      </c>
      <c r="J2244" s="29" t="s">
        <v>322</v>
      </c>
      <c r="K2244" s="31" t="n">
        <v>31.3</v>
      </c>
      <c r="L2244" s="31" t="n">
        <v>9.9</v>
      </c>
      <c r="M2244" s="29" t="s">
        <v>179</v>
      </c>
      <c r="N2244" s="29" t="n">
        <v>28</v>
      </c>
      <c r="O2244" s="29" t="s">
        <v>9365</v>
      </c>
      <c r="P2244" s="29" t="s">
        <v>9366</v>
      </c>
      <c r="Q2244" s="29" t="s">
        <v>330</v>
      </c>
      <c r="R2244" s="29" t="s">
        <v>171</v>
      </c>
      <c r="S2244" s="29" t="s">
        <v>331</v>
      </c>
      <c r="T2244" s="30" t="n">
        <v>46017</v>
      </c>
      <c r="U2244" s="29" t="n">
        <v>2026</v>
      </c>
      <c r="V2244" s="29"/>
    </row>
    <row r="2245" customFormat="false" ht="15" hidden="false" customHeight="true" outlineLevel="0" collapsed="false">
      <c r="A2245" s="26" t="s">
        <v>9367</v>
      </c>
      <c r="B2245" s="26" t="n">
        <v>2241</v>
      </c>
      <c r="C2245" s="26" t="s">
        <v>1494</v>
      </c>
      <c r="D2245" s="26" t="s">
        <v>582</v>
      </c>
      <c r="E2245" s="26" t="s">
        <v>311</v>
      </c>
      <c r="F2245" s="26" t="s">
        <v>8657</v>
      </c>
      <c r="G2245" s="27" t="n">
        <v>45821</v>
      </c>
      <c r="H2245" s="26" t="s">
        <v>177</v>
      </c>
      <c r="I2245" s="26" t="s">
        <v>5696</v>
      </c>
      <c r="J2245" s="26" t="s">
        <v>208</v>
      </c>
      <c r="K2245" s="28" t="n">
        <v>39.8</v>
      </c>
      <c r="L2245" s="28" t="n">
        <v>12.7</v>
      </c>
      <c r="M2245" s="26" t="s">
        <v>179</v>
      </c>
      <c r="N2245" s="26" t="n">
        <v>45</v>
      </c>
      <c r="O2245" s="26" t="s">
        <v>9368</v>
      </c>
      <c r="P2245" s="26"/>
      <c r="Q2245" s="26" t="s">
        <v>221</v>
      </c>
      <c r="R2245" s="26" t="s">
        <v>183</v>
      </c>
      <c r="S2245" s="26" t="s">
        <v>222</v>
      </c>
      <c r="T2245" s="27" t="n">
        <v>46009</v>
      </c>
      <c r="U2245" s="26" t="n">
        <v>2026</v>
      </c>
      <c r="V2245" s="26"/>
    </row>
    <row r="2246" customFormat="false" ht="15" hidden="false" customHeight="true" outlineLevel="0" collapsed="false">
      <c r="A2246" s="29" t="s">
        <v>9369</v>
      </c>
      <c r="B2246" s="29" t="n">
        <v>2242</v>
      </c>
      <c r="C2246" s="29" t="s">
        <v>7980</v>
      </c>
      <c r="D2246" s="29" t="s">
        <v>3240</v>
      </c>
      <c r="E2246" s="29" t="s">
        <v>162</v>
      </c>
      <c r="F2246" s="29" t="s">
        <v>9370</v>
      </c>
      <c r="G2246" s="30" t="n">
        <v>45821</v>
      </c>
      <c r="H2246" s="29" t="s">
        <v>177</v>
      </c>
      <c r="I2246" s="29" t="s">
        <v>8092</v>
      </c>
      <c r="J2246" s="29" t="s">
        <v>208</v>
      </c>
      <c r="K2246" s="31" t="n">
        <v>60.2</v>
      </c>
      <c r="L2246" s="31" t="n">
        <v>19.9</v>
      </c>
      <c r="M2246" s="29" t="s">
        <v>209</v>
      </c>
      <c r="N2246" s="29" t="n">
        <v>28</v>
      </c>
      <c r="O2246" s="29" t="s">
        <v>9371</v>
      </c>
      <c r="P2246" s="29" t="s">
        <v>9372</v>
      </c>
      <c r="Q2246" s="29" t="s">
        <v>240</v>
      </c>
      <c r="R2246" s="29" t="s">
        <v>171</v>
      </c>
      <c r="S2246" s="29" t="s">
        <v>241</v>
      </c>
      <c r="T2246" s="30" t="n">
        <v>46018</v>
      </c>
      <c r="U2246" s="29" t="n">
        <v>2026</v>
      </c>
      <c r="V2246" s="29"/>
    </row>
    <row r="2247" customFormat="false" ht="15" hidden="false" customHeight="true" outlineLevel="0" collapsed="false">
      <c r="A2247" s="26" t="s">
        <v>9373</v>
      </c>
      <c r="B2247" s="26" t="n">
        <v>2243</v>
      </c>
      <c r="C2247" s="26" t="s">
        <v>706</v>
      </c>
      <c r="D2247" s="26" t="s">
        <v>701</v>
      </c>
      <c r="E2247" s="26" t="s">
        <v>188</v>
      </c>
      <c r="F2247" s="26"/>
      <c r="G2247" s="27" t="n">
        <v>45824</v>
      </c>
      <c r="H2247" s="26" t="s">
        <v>177</v>
      </c>
      <c r="I2247" s="26" t="s">
        <v>631</v>
      </c>
      <c r="J2247" s="26" t="s">
        <v>166</v>
      </c>
      <c r="K2247" s="28" t="n">
        <v>47.4</v>
      </c>
      <c r="L2247" s="28" t="n">
        <v>16.6</v>
      </c>
      <c r="M2247" s="26" t="s">
        <v>276</v>
      </c>
      <c r="N2247" s="26" t="n">
        <v>36</v>
      </c>
      <c r="O2247" s="26" t="s">
        <v>9374</v>
      </c>
      <c r="P2247" s="26" t="s">
        <v>9375</v>
      </c>
      <c r="Q2247" s="26" t="s">
        <v>221</v>
      </c>
      <c r="R2247" s="26" t="s">
        <v>183</v>
      </c>
      <c r="S2247" s="26" t="s">
        <v>222</v>
      </c>
      <c r="T2247" s="27" t="n">
        <v>46015</v>
      </c>
      <c r="U2247" s="26" t="n">
        <v>2026</v>
      </c>
      <c r="V2247" s="26"/>
    </row>
    <row r="2248" customFormat="false" ht="15" hidden="false" customHeight="true" outlineLevel="0" collapsed="false">
      <c r="A2248" s="29" t="s">
        <v>9376</v>
      </c>
      <c r="B2248" s="29" t="n">
        <v>2244</v>
      </c>
      <c r="C2248" s="29" t="s">
        <v>496</v>
      </c>
      <c r="D2248" s="29" t="s">
        <v>9377</v>
      </c>
      <c r="E2248" s="29" t="s">
        <v>267</v>
      </c>
      <c r="F2248" s="29" t="s">
        <v>2388</v>
      </c>
      <c r="G2248" s="30" t="n">
        <v>45825</v>
      </c>
      <c r="H2248" s="29" t="s">
        <v>177</v>
      </c>
      <c r="I2248" s="29" t="s">
        <v>377</v>
      </c>
      <c r="J2248" s="29" t="s">
        <v>229</v>
      </c>
      <c r="K2248" s="31" t="n">
        <v>43.4</v>
      </c>
      <c r="L2248" s="31" t="n">
        <v>15</v>
      </c>
      <c r="M2248" s="29" t="s">
        <v>209</v>
      </c>
      <c r="N2248" s="29" t="n">
        <v>28</v>
      </c>
      <c r="O2248" s="29" t="s">
        <v>9378</v>
      </c>
      <c r="P2248" s="29" t="s">
        <v>9379</v>
      </c>
      <c r="Q2248" s="29" t="s">
        <v>182</v>
      </c>
      <c r="R2248" s="29" t="s">
        <v>183</v>
      </c>
      <c r="S2248" s="29" t="s">
        <v>184</v>
      </c>
      <c r="T2248" s="30" t="n">
        <v>46015</v>
      </c>
      <c r="U2248" s="29" t="n">
        <v>2026</v>
      </c>
      <c r="V2248" s="29"/>
    </row>
    <row r="2249" customFormat="false" ht="15" hidden="false" customHeight="true" outlineLevel="0" collapsed="false">
      <c r="A2249" s="26" t="s">
        <v>9380</v>
      </c>
      <c r="B2249" s="26" t="n">
        <v>2245</v>
      </c>
      <c r="C2249" s="26" t="s">
        <v>8646</v>
      </c>
      <c r="D2249" s="26" t="s">
        <v>4904</v>
      </c>
      <c r="E2249" s="26" t="s">
        <v>188</v>
      </c>
      <c r="F2249" s="26"/>
      <c r="G2249" s="27" t="n">
        <v>45825</v>
      </c>
      <c r="H2249" s="26" t="s">
        <v>177</v>
      </c>
      <c r="I2249" s="26" t="s">
        <v>165</v>
      </c>
      <c r="J2249" s="26" t="s">
        <v>198</v>
      </c>
      <c r="K2249" s="28" t="n">
        <v>39.6</v>
      </c>
      <c r="L2249" s="28" t="n">
        <v>12</v>
      </c>
      <c r="M2249" s="26" t="s">
        <v>199</v>
      </c>
      <c r="N2249" s="26" t="n">
        <v>40</v>
      </c>
      <c r="O2249" s="26" t="s">
        <v>6298</v>
      </c>
      <c r="P2249" s="26" t="s">
        <v>9381</v>
      </c>
      <c r="Q2249" s="26" t="s">
        <v>330</v>
      </c>
      <c r="R2249" s="26" t="s">
        <v>171</v>
      </c>
      <c r="S2249" s="26" t="s">
        <v>331</v>
      </c>
      <c r="T2249" s="27" t="n">
        <v>45996</v>
      </c>
      <c r="U2249" s="26" t="n">
        <v>2026</v>
      </c>
      <c r="V2249" s="26"/>
    </row>
    <row r="2250" customFormat="false" ht="15" hidden="false" customHeight="true" outlineLevel="0" collapsed="false">
      <c r="A2250" s="29" t="s">
        <v>9382</v>
      </c>
      <c r="B2250" s="29" t="n">
        <v>2246</v>
      </c>
      <c r="C2250" s="29" t="s">
        <v>939</v>
      </c>
      <c r="D2250" s="29" t="s">
        <v>1481</v>
      </c>
      <c r="E2250" s="29" t="s">
        <v>188</v>
      </c>
      <c r="F2250" s="29"/>
      <c r="G2250" s="30" t="n">
        <v>45826</v>
      </c>
      <c r="H2250" s="29" t="s">
        <v>295</v>
      </c>
      <c r="I2250" s="29" t="s">
        <v>2808</v>
      </c>
      <c r="J2250" s="29" t="s">
        <v>208</v>
      </c>
      <c r="K2250" s="31" t="n">
        <v>29.2</v>
      </c>
      <c r="L2250" s="31" t="n">
        <v>9.7</v>
      </c>
      <c r="M2250" s="29" t="s">
        <v>199</v>
      </c>
      <c r="N2250" s="29" t="n">
        <v>28</v>
      </c>
      <c r="O2250" s="29" t="s">
        <v>9383</v>
      </c>
      <c r="P2250" s="29" t="s">
        <v>9384</v>
      </c>
      <c r="Q2250" s="29" t="s">
        <v>202</v>
      </c>
      <c r="R2250" s="29" t="s">
        <v>171</v>
      </c>
      <c r="S2250" s="29" t="s">
        <v>203</v>
      </c>
      <c r="T2250" s="30" t="n">
        <v>46015</v>
      </c>
      <c r="U2250" s="29" t="n">
        <v>2026</v>
      </c>
      <c r="V2250" s="29"/>
    </row>
    <row r="2251" customFormat="false" ht="15" hidden="false" customHeight="true" outlineLevel="0" collapsed="false">
      <c r="A2251" s="26" t="s">
        <v>9385</v>
      </c>
      <c r="B2251" s="26" t="n">
        <v>2247</v>
      </c>
      <c r="C2251" s="26" t="s">
        <v>3764</v>
      </c>
      <c r="D2251" s="26" t="s">
        <v>611</v>
      </c>
      <c r="E2251" s="26" t="s">
        <v>206</v>
      </c>
      <c r="F2251" s="26"/>
      <c r="G2251" s="27" t="n">
        <v>45828</v>
      </c>
      <c r="H2251" s="26" t="s">
        <v>1033</v>
      </c>
      <c r="I2251" s="26" t="s">
        <v>4958</v>
      </c>
      <c r="J2251" s="26" t="s">
        <v>270</v>
      </c>
      <c r="K2251" s="28" t="n">
        <v>33.5</v>
      </c>
      <c r="L2251" s="28" t="n">
        <v>10.5</v>
      </c>
      <c r="M2251" s="26" t="s">
        <v>199</v>
      </c>
      <c r="N2251" s="26" t="n">
        <v>32</v>
      </c>
      <c r="O2251" s="26" t="s">
        <v>9386</v>
      </c>
      <c r="P2251" s="26" t="s">
        <v>9387</v>
      </c>
      <c r="Q2251" s="26" t="s">
        <v>240</v>
      </c>
      <c r="R2251" s="26" t="s">
        <v>171</v>
      </c>
      <c r="S2251" s="26" t="s">
        <v>241</v>
      </c>
      <c r="T2251" s="27" t="n">
        <v>46009</v>
      </c>
      <c r="U2251" s="26" t="n">
        <v>2026</v>
      </c>
      <c r="V2251" s="26"/>
    </row>
    <row r="2252" customFormat="false" ht="15" hidden="false" customHeight="true" outlineLevel="0" collapsed="false">
      <c r="A2252" s="29" t="s">
        <v>9388</v>
      </c>
      <c r="B2252" s="29" t="n">
        <v>2248</v>
      </c>
      <c r="C2252" s="29" t="s">
        <v>2606</v>
      </c>
      <c r="D2252" s="29" t="s">
        <v>3466</v>
      </c>
      <c r="E2252" s="29" t="s">
        <v>245</v>
      </c>
      <c r="F2252" s="29" t="s">
        <v>9389</v>
      </c>
      <c r="G2252" s="30" t="n">
        <v>45828</v>
      </c>
      <c r="H2252" s="29" t="s">
        <v>177</v>
      </c>
      <c r="I2252" s="29" t="s">
        <v>1072</v>
      </c>
      <c r="J2252" s="29" t="s">
        <v>208</v>
      </c>
      <c r="K2252" s="31" t="n">
        <v>20.5</v>
      </c>
      <c r="L2252" s="31" t="n">
        <v>7.4</v>
      </c>
      <c r="M2252" s="29" t="s">
        <v>209</v>
      </c>
      <c r="N2252" s="29" t="n">
        <v>40</v>
      </c>
      <c r="O2252" s="29" t="s">
        <v>9390</v>
      </c>
      <c r="P2252" s="29" t="s">
        <v>9391</v>
      </c>
      <c r="Q2252" s="29" t="s">
        <v>299</v>
      </c>
      <c r="R2252" s="29" t="s">
        <v>171</v>
      </c>
      <c r="S2252" s="29" t="s">
        <v>300</v>
      </c>
      <c r="T2252" s="30" t="n">
        <v>46009</v>
      </c>
      <c r="U2252" s="29" t="n">
        <v>2026</v>
      </c>
      <c r="V2252" s="29"/>
    </row>
    <row r="2253" customFormat="false" ht="15" hidden="false" customHeight="true" outlineLevel="0" collapsed="false">
      <c r="A2253" s="26" t="s">
        <v>9392</v>
      </c>
      <c r="B2253" s="26" t="n">
        <v>2249</v>
      </c>
      <c r="C2253" s="26" t="s">
        <v>648</v>
      </c>
      <c r="D2253" s="26" t="s">
        <v>1016</v>
      </c>
      <c r="E2253" s="26" t="s">
        <v>245</v>
      </c>
      <c r="F2253" s="26" t="s">
        <v>3754</v>
      </c>
      <c r="G2253" s="27" t="n">
        <v>45829</v>
      </c>
      <c r="H2253" s="26" t="s">
        <v>177</v>
      </c>
      <c r="I2253" s="26" t="s">
        <v>8769</v>
      </c>
      <c r="J2253" s="26" t="s">
        <v>198</v>
      </c>
      <c r="K2253" s="28" t="n">
        <v>60.8</v>
      </c>
      <c r="L2253" s="28" t="n">
        <v>19.4</v>
      </c>
      <c r="M2253" s="26" t="s">
        <v>179</v>
      </c>
      <c r="N2253" s="26" t="n">
        <v>32</v>
      </c>
      <c r="O2253" s="26" t="s">
        <v>9393</v>
      </c>
      <c r="P2253" s="26" t="s">
        <v>9394</v>
      </c>
      <c r="Q2253" s="26" t="s">
        <v>454</v>
      </c>
      <c r="R2253" s="26" t="s">
        <v>171</v>
      </c>
      <c r="S2253" s="26" t="s">
        <v>455</v>
      </c>
      <c r="T2253" s="27" t="n">
        <v>45992</v>
      </c>
      <c r="U2253" s="26" t="n">
        <v>2026</v>
      </c>
      <c r="V2253" s="26"/>
    </row>
    <row r="2254" customFormat="false" ht="15" hidden="false" customHeight="true" outlineLevel="0" collapsed="false">
      <c r="A2254" s="29" t="s">
        <v>9395</v>
      </c>
      <c r="B2254" s="29" t="n">
        <v>2250</v>
      </c>
      <c r="C2254" s="29" t="s">
        <v>776</v>
      </c>
      <c r="D2254" s="29" t="s">
        <v>1851</v>
      </c>
      <c r="E2254" s="29" t="s">
        <v>206</v>
      </c>
      <c r="F2254" s="29"/>
      <c r="G2254" s="30" t="n">
        <v>45829</v>
      </c>
      <c r="H2254" s="29" t="s">
        <v>177</v>
      </c>
      <c r="I2254" s="29" t="s">
        <v>1161</v>
      </c>
      <c r="J2254" s="29" t="s">
        <v>345</v>
      </c>
      <c r="K2254" s="31" t="n">
        <v>38.3</v>
      </c>
      <c r="L2254" s="31" t="n">
        <v>11.9</v>
      </c>
      <c r="M2254" s="29" t="s">
        <v>179</v>
      </c>
      <c r="N2254" s="29" t="n">
        <v>50</v>
      </c>
      <c r="O2254" s="29" t="s">
        <v>9396</v>
      </c>
      <c r="P2254" s="29" t="s">
        <v>9397</v>
      </c>
      <c r="Q2254" s="29" t="s">
        <v>182</v>
      </c>
      <c r="R2254" s="29" t="s">
        <v>183</v>
      </c>
      <c r="S2254" s="29" t="s">
        <v>184</v>
      </c>
      <c r="T2254" s="30" t="n">
        <v>46005</v>
      </c>
      <c r="U2254" s="29" t="n">
        <v>2026</v>
      </c>
      <c r="V2254" s="29"/>
    </row>
    <row r="2255" customFormat="false" ht="15" hidden="false" customHeight="true" outlineLevel="0" collapsed="false">
      <c r="A2255" s="26" t="s">
        <v>9398</v>
      </c>
      <c r="B2255" s="26" t="n">
        <v>2251</v>
      </c>
      <c r="C2255" s="26" t="s">
        <v>1564</v>
      </c>
      <c r="D2255" s="26" t="s">
        <v>9399</v>
      </c>
      <c r="E2255" s="26" t="s">
        <v>226</v>
      </c>
      <c r="F2255" s="26" t="s">
        <v>2513</v>
      </c>
      <c r="G2255" s="27" t="n">
        <v>45829</v>
      </c>
      <c r="H2255" s="26" t="s">
        <v>177</v>
      </c>
      <c r="I2255" s="26" t="s">
        <v>3823</v>
      </c>
      <c r="J2255" s="26" t="s">
        <v>166</v>
      </c>
      <c r="K2255" s="28" t="n">
        <v>29</v>
      </c>
      <c r="L2255" s="28" t="n">
        <v>10</v>
      </c>
      <c r="M2255" s="26" t="s">
        <v>179</v>
      </c>
      <c r="N2255" s="26" t="n">
        <v>32</v>
      </c>
      <c r="O2255" s="26" t="s">
        <v>9400</v>
      </c>
      <c r="P2255" s="26" t="s">
        <v>9401</v>
      </c>
      <c r="Q2255" s="26" t="s">
        <v>221</v>
      </c>
      <c r="R2255" s="26" t="s">
        <v>183</v>
      </c>
      <c r="S2255" s="26" t="s">
        <v>222</v>
      </c>
      <c r="T2255" s="27" t="n">
        <v>46018</v>
      </c>
      <c r="U2255" s="26" t="n">
        <v>2026</v>
      </c>
      <c r="V2255" s="26"/>
    </row>
    <row r="2256" customFormat="false" ht="15" hidden="false" customHeight="true" outlineLevel="0" collapsed="false">
      <c r="A2256" s="29" t="s">
        <v>9402</v>
      </c>
      <c r="B2256" s="29" t="n">
        <v>2252</v>
      </c>
      <c r="C2256" s="29" t="s">
        <v>216</v>
      </c>
      <c r="D2256" s="29" t="s">
        <v>394</v>
      </c>
      <c r="E2256" s="29" t="s">
        <v>267</v>
      </c>
      <c r="F2256" s="29" t="s">
        <v>9403</v>
      </c>
      <c r="G2256" s="30" t="n">
        <v>45831</v>
      </c>
      <c r="H2256" s="29" t="s">
        <v>177</v>
      </c>
      <c r="I2256" s="29" t="s">
        <v>2669</v>
      </c>
      <c r="J2256" s="29" t="s">
        <v>166</v>
      </c>
      <c r="K2256" s="31" t="n">
        <v>41.3</v>
      </c>
      <c r="L2256" s="31" t="n">
        <v>14.4</v>
      </c>
      <c r="M2256" s="29" t="s">
        <v>209</v>
      </c>
      <c r="N2256" s="29" t="n">
        <v>45</v>
      </c>
      <c r="O2256" s="29" t="s">
        <v>9404</v>
      </c>
      <c r="P2256" s="29" t="s">
        <v>9405</v>
      </c>
      <c r="Q2256" s="29" t="s">
        <v>170</v>
      </c>
      <c r="R2256" s="29" t="s">
        <v>171</v>
      </c>
      <c r="S2256" s="29" t="s">
        <v>172</v>
      </c>
      <c r="T2256" s="30" t="n">
        <v>46005</v>
      </c>
      <c r="U2256" s="29" t="n">
        <v>2026</v>
      </c>
      <c r="V2256" s="29"/>
    </row>
    <row r="2257" customFormat="false" ht="15" hidden="false" customHeight="true" outlineLevel="0" collapsed="false">
      <c r="A2257" s="26" t="s">
        <v>9406</v>
      </c>
      <c r="B2257" s="26" t="n">
        <v>2253</v>
      </c>
      <c r="C2257" s="26" t="s">
        <v>5235</v>
      </c>
      <c r="D2257" s="26" t="s">
        <v>362</v>
      </c>
      <c r="E2257" s="26" t="s">
        <v>245</v>
      </c>
      <c r="F2257" s="26" t="s">
        <v>9407</v>
      </c>
      <c r="G2257" s="27" t="n">
        <v>45832</v>
      </c>
      <c r="H2257" s="26" t="s">
        <v>177</v>
      </c>
      <c r="I2257" s="26" t="s">
        <v>1168</v>
      </c>
      <c r="J2257" s="26" t="s">
        <v>166</v>
      </c>
      <c r="K2257" s="28" t="n">
        <v>37.1</v>
      </c>
      <c r="L2257" s="28" t="n">
        <v>12.4</v>
      </c>
      <c r="M2257" s="26" t="s">
        <v>179</v>
      </c>
      <c r="N2257" s="26" t="n">
        <v>36</v>
      </c>
      <c r="O2257" s="26" t="s">
        <v>9408</v>
      </c>
      <c r="P2257" s="26" t="s">
        <v>9409</v>
      </c>
      <c r="Q2257" s="26" t="s">
        <v>182</v>
      </c>
      <c r="R2257" s="26" t="s">
        <v>183</v>
      </c>
      <c r="S2257" s="26" t="s">
        <v>184</v>
      </c>
      <c r="T2257" s="27" t="n">
        <v>45999</v>
      </c>
      <c r="U2257" s="26" t="n">
        <v>2026</v>
      </c>
      <c r="V2257" s="26"/>
    </row>
    <row r="2258" customFormat="false" ht="15" hidden="false" customHeight="true" outlineLevel="0" collapsed="false">
      <c r="A2258" s="29" t="s">
        <v>9410</v>
      </c>
      <c r="B2258" s="29" t="n">
        <v>2254</v>
      </c>
      <c r="C2258" s="29" t="s">
        <v>405</v>
      </c>
      <c r="D2258" s="29" t="s">
        <v>1559</v>
      </c>
      <c r="E2258" s="29" t="s">
        <v>206</v>
      </c>
      <c r="F2258" s="29"/>
      <c r="G2258" s="30" t="n">
        <v>45832</v>
      </c>
      <c r="H2258" s="29" t="s">
        <v>177</v>
      </c>
      <c r="I2258" s="29" t="s">
        <v>1039</v>
      </c>
      <c r="J2258" s="29" t="s">
        <v>259</v>
      </c>
      <c r="K2258" s="31" t="n">
        <v>19.9</v>
      </c>
      <c r="L2258" s="31" t="n">
        <v>6.9</v>
      </c>
      <c r="M2258" s="29" t="s">
        <v>276</v>
      </c>
      <c r="N2258" s="29" t="n">
        <v>36</v>
      </c>
      <c r="O2258" s="29" t="s">
        <v>5519</v>
      </c>
      <c r="P2258" s="29" t="s">
        <v>9411</v>
      </c>
      <c r="Q2258" s="29" t="s">
        <v>338</v>
      </c>
      <c r="R2258" s="29" t="s">
        <v>171</v>
      </c>
      <c r="S2258" s="29" t="s">
        <v>339</v>
      </c>
      <c r="T2258" s="30" t="n">
        <v>45999</v>
      </c>
      <c r="U2258" s="29" t="n">
        <v>2026</v>
      </c>
      <c r="V2258" s="29"/>
    </row>
    <row r="2259" customFormat="false" ht="15" hidden="false" customHeight="true" outlineLevel="0" collapsed="false">
      <c r="A2259" s="26" t="s">
        <v>9412</v>
      </c>
      <c r="B2259" s="26" t="n">
        <v>2255</v>
      </c>
      <c r="C2259" s="26" t="s">
        <v>4904</v>
      </c>
      <c r="D2259" s="26" t="s">
        <v>9413</v>
      </c>
      <c r="E2259" s="26" t="s">
        <v>206</v>
      </c>
      <c r="F2259" s="26"/>
      <c r="G2259" s="27" t="n">
        <v>45832</v>
      </c>
      <c r="H2259" s="26" t="s">
        <v>177</v>
      </c>
      <c r="I2259" s="26" t="s">
        <v>6281</v>
      </c>
      <c r="J2259" s="26" t="s">
        <v>345</v>
      </c>
      <c r="K2259" s="28" t="n">
        <v>56.7</v>
      </c>
      <c r="L2259" s="28" t="n">
        <v>19.9</v>
      </c>
      <c r="M2259" s="26" t="s">
        <v>167</v>
      </c>
      <c r="N2259" s="26" t="n">
        <v>36</v>
      </c>
      <c r="O2259" s="26" t="s">
        <v>9414</v>
      </c>
      <c r="P2259" s="26" t="s">
        <v>9415</v>
      </c>
      <c r="Q2259" s="26" t="s">
        <v>182</v>
      </c>
      <c r="R2259" s="26" t="s">
        <v>183</v>
      </c>
      <c r="S2259" s="26" t="s">
        <v>184</v>
      </c>
      <c r="T2259" s="27" t="n">
        <v>46013</v>
      </c>
      <c r="U2259" s="26" t="n">
        <v>2026</v>
      </c>
      <c r="V2259" s="26"/>
    </row>
    <row r="2260" customFormat="false" ht="15" hidden="false" customHeight="true" outlineLevel="0" collapsed="false">
      <c r="A2260" s="29" t="s">
        <v>9416</v>
      </c>
      <c r="B2260" s="29" t="n">
        <v>2256</v>
      </c>
      <c r="C2260" s="29" t="s">
        <v>736</v>
      </c>
      <c r="D2260" s="29" t="s">
        <v>915</v>
      </c>
      <c r="E2260" s="29" t="s">
        <v>206</v>
      </c>
      <c r="F2260" s="29"/>
      <c r="G2260" s="30" t="n">
        <v>45832</v>
      </c>
      <c r="H2260" s="29" t="s">
        <v>177</v>
      </c>
      <c r="I2260" s="29" t="s">
        <v>5344</v>
      </c>
      <c r="J2260" s="29" t="s">
        <v>345</v>
      </c>
      <c r="K2260" s="31" t="n">
        <v>50.7</v>
      </c>
      <c r="L2260" s="31" t="n">
        <v>16.4</v>
      </c>
      <c r="M2260" s="29" t="s">
        <v>179</v>
      </c>
      <c r="N2260" s="29" t="n">
        <v>45</v>
      </c>
      <c r="O2260" s="29" t="s">
        <v>4163</v>
      </c>
      <c r="P2260" s="29" t="s">
        <v>9417</v>
      </c>
      <c r="Q2260" s="29" t="s">
        <v>170</v>
      </c>
      <c r="R2260" s="29" t="s">
        <v>171</v>
      </c>
      <c r="S2260" s="29" t="s">
        <v>172</v>
      </c>
      <c r="T2260" s="30" t="n">
        <v>46011</v>
      </c>
      <c r="U2260" s="29" t="n">
        <v>2026</v>
      </c>
      <c r="V2260" s="29"/>
    </row>
    <row r="2261" customFormat="false" ht="15" hidden="false" customHeight="true" outlineLevel="0" collapsed="false">
      <c r="A2261" s="26" t="s">
        <v>9418</v>
      </c>
      <c r="B2261" s="26" t="n">
        <v>2257</v>
      </c>
      <c r="C2261" s="26" t="s">
        <v>676</v>
      </c>
      <c r="D2261" s="26" t="s">
        <v>563</v>
      </c>
      <c r="E2261" s="26" t="s">
        <v>311</v>
      </c>
      <c r="F2261" s="26" t="s">
        <v>678</v>
      </c>
      <c r="G2261" s="27" t="n">
        <v>45833</v>
      </c>
      <c r="H2261" s="26" t="s">
        <v>177</v>
      </c>
      <c r="I2261" s="26" t="s">
        <v>9419</v>
      </c>
      <c r="J2261" s="26" t="s">
        <v>259</v>
      </c>
      <c r="K2261" s="28" t="n">
        <v>37.1</v>
      </c>
      <c r="L2261" s="28" t="n">
        <v>13</v>
      </c>
      <c r="M2261" s="26" t="s">
        <v>249</v>
      </c>
      <c r="N2261" s="26" t="n">
        <v>24</v>
      </c>
      <c r="O2261" s="26" t="s">
        <v>9420</v>
      </c>
      <c r="P2261" s="26" t="s">
        <v>9421</v>
      </c>
      <c r="Q2261" s="26" t="s">
        <v>182</v>
      </c>
      <c r="R2261" s="26" t="s">
        <v>183</v>
      </c>
      <c r="S2261" s="26" t="s">
        <v>184</v>
      </c>
      <c r="T2261" s="27" t="n">
        <v>46003</v>
      </c>
      <c r="U2261" s="26" t="n">
        <v>2026</v>
      </c>
      <c r="V2261" s="26"/>
    </row>
    <row r="2262" customFormat="false" ht="15" hidden="false" customHeight="true" outlineLevel="0" collapsed="false">
      <c r="A2262" s="29" t="s">
        <v>9422</v>
      </c>
      <c r="B2262" s="29" t="n">
        <v>2258</v>
      </c>
      <c r="C2262" s="29" t="s">
        <v>333</v>
      </c>
      <c r="D2262" s="29" t="s">
        <v>1481</v>
      </c>
      <c r="E2262" s="29" t="s">
        <v>206</v>
      </c>
      <c r="F2262" s="29"/>
      <c r="G2262" s="30" t="n">
        <v>45833</v>
      </c>
      <c r="H2262" s="29" t="s">
        <v>177</v>
      </c>
      <c r="I2262" s="29" t="s">
        <v>6180</v>
      </c>
      <c r="J2262" s="29" t="s">
        <v>248</v>
      </c>
      <c r="K2262" s="31" t="n">
        <v>21.6</v>
      </c>
      <c r="L2262" s="31" t="n">
        <v>7.4</v>
      </c>
      <c r="M2262" s="29" t="s">
        <v>249</v>
      </c>
      <c r="N2262" s="29" t="n">
        <v>36</v>
      </c>
      <c r="O2262" s="29" t="s">
        <v>9423</v>
      </c>
      <c r="P2262" s="29" t="s">
        <v>9424</v>
      </c>
      <c r="Q2262" s="29" t="s">
        <v>454</v>
      </c>
      <c r="R2262" s="29" t="s">
        <v>171</v>
      </c>
      <c r="S2262" s="29" t="s">
        <v>455</v>
      </c>
      <c r="T2262" s="30" t="n">
        <v>46008</v>
      </c>
      <c r="U2262" s="29" t="n">
        <v>2026</v>
      </c>
      <c r="V2262" s="29"/>
    </row>
    <row r="2263" customFormat="false" ht="15" hidden="false" customHeight="true" outlineLevel="0" collapsed="false">
      <c r="A2263" s="26" t="s">
        <v>9425</v>
      </c>
      <c r="B2263" s="26" t="n">
        <v>2259</v>
      </c>
      <c r="C2263" s="26" t="s">
        <v>236</v>
      </c>
      <c r="D2263" s="26" t="s">
        <v>5129</v>
      </c>
      <c r="E2263" s="26" t="s">
        <v>206</v>
      </c>
      <c r="F2263" s="26"/>
      <c r="G2263" s="27" t="n">
        <v>45834</v>
      </c>
      <c r="H2263" s="26" t="s">
        <v>177</v>
      </c>
      <c r="I2263" s="26" t="s">
        <v>1263</v>
      </c>
      <c r="J2263" s="26" t="s">
        <v>198</v>
      </c>
      <c r="K2263" s="28" t="n">
        <v>32.8</v>
      </c>
      <c r="L2263" s="28" t="n">
        <v>11.1</v>
      </c>
      <c r="M2263" s="26" t="s">
        <v>179</v>
      </c>
      <c r="N2263" s="26" t="n">
        <v>40</v>
      </c>
      <c r="O2263" s="26" t="s">
        <v>9426</v>
      </c>
      <c r="P2263" s="26" t="s">
        <v>9427</v>
      </c>
      <c r="Q2263" s="26" t="s">
        <v>461</v>
      </c>
      <c r="R2263" s="26" t="s">
        <v>183</v>
      </c>
      <c r="S2263" s="26" t="s">
        <v>462</v>
      </c>
      <c r="T2263" s="27" t="n">
        <v>45997</v>
      </c>
      <c r="U2263" s="26" t="n">
        <v>2026</v>
      </c>
      <c r="V2263" s="26"/>
    </row>
    <row r="2264" customFormat="false" ht="15" hidden="false" customHeight="true" outlineLevel="0" collapsed="false">
      <c r="A2264" s="29" t="s">
        <v>9428</v>
      </c>
      <c r="B2264" s="29" t="n">
        <v>2260</v>
      </c>
      <c r="C2264" s="29" t="s">
        <v>236</v>
      </c>
      <c r="D2264" s="29" t="s">
        <v>2575</v>
      </c>
      <c r="E2264" s="29" t="s">
        <v>245</v>
      </c>
      <c r="F2264" s="29" t="s">
        <v>630</v>
      </c>
      <c r="G2264" s="30" t="n">
        <v>45834</v>
      </c>
      <c r="H2264" s="29" t="s">
        <v>177</v>
      </c>
      <c r="I2264" s="29" t="s">
        <v>1319</v>
      </c>
      <c r="J2264" s="29" t="s">
        <v>198</v>
      </c>
      <c r="K2264" s="31" t="n">
        <v>58</v>
      </c>
      <c r="L2264" s="31" t="n">
        <v>18.3</v>
      </c>
      <c r="M2264" s="29" t="s">
        <v>179</v>
      </c>
      <c r="N2264" s="29" t="n">
        <v>32</v>
      </c>
      <c r="O2264" s="29" t="s">
        <v>9429</v>
      </c>
      <c r="P2264" s="29" t="s">
        <v>9430</v>
      </c>
      <c r="Q2264" s="29" t="s">
        <v>240</v>
      </c>
      <c r="R2264" s="29" t="s">
        <v>171</v>
      </c>
      <c r="S2264" s="29" t="s">
        <v>241</v>
      </c>
      <c r="T2264" s="30" t="n">
        <v>46014</v>
      </c>
      <c r="U2264" s="29" t="n">
        <v>2026</v>
      </c>
      <c r="V2264" s="29"/>
    </row>
    <row r="2265" customFormat="false" ht="15" hidden="false" customHeight="true" outlineLevel="0" collapsed="false">
      <c r="A2265" s="26" t="s">
        <v>9431</v>
      </c>
      <c r="B2265" s="26" t="n">
        <v>2261</v>
      </c>
      <c r="C2265" s="26" t="s">
        <v>1806</v>
      </c>
      <c r="D2265" s="26" t="s">
        <v>563</v>
      </c>
      <c r="E2265" s="26" t="s">
        <v>162</v>
      </c>
      <c r="F2265" s="26" t="s">
        <v>3147</v>
      </c>
      <c r="G2265" s="27" t="n">
        <v>45834</v>
      </c>
      <c r="H2265" s="26" t="s">
        <v>177</v>
      </c>
      <c r="I2265" s="26" t="s">
        <v>5288</v>
      </c>
      <c r="J2265" s="26" t="s">
        <v>322</v>
      </c>
      <c r="K2265" s="28" t="n">
        <v>57</v>
      </c>
      <c r="L2265" s="28" t="n">
        <v>16.9</v>
      </c>
      <c r="M2265" s="26" t="s">
        <v>209</v>
      </c>
      <c r="N2265" s="26" t="n">
        <v>50</v>
      </c>
      <c r="O2265" s="26" t="s">
        <v>5556</v>
      </c>
      <c r="P2265" s="26" t="s">
        <v>9432</v>
      </c>
      <c r="Q2265" s="26" t="s">
        <v>221</v>
      </c>
      <c r="R2265" s="26" t="s">
        <v>183</v>
      </c>
      <c r="S2265" s="26" t="s">
        <v>222</v>
      </c>
      <c r="T2265" s="27" t="n">
        <v>45998</v>
      </c>
      <c r="U2265" s="26" t="n">
        <v>2026</v>
      </c>
      <c r="V2265" s="26"/>
    </row>
    <row r="2266" customFormat="false" ht="15" hidden="false" customHeight="true" outlineLevel="0" collapsed="false">
      <c r="A2266" s="29" t="s">
        <v>9433</v>
      </c>
      <c r="B2266" s="29" t="n">
        <v>2262</v>
      </c>
      <c r="C2266" s="29" t="s">
        <v>3448</v>
      </c>
      <c r="D2266" s="29" t="s">
        <v>649</v>
      </c>
      <c r="E2266" s="29" t="s">
        <v>188</v>
      </c>
      <c r="F2266" s="29"/>
      <c r="G2266" s="30" t="n">
        <v>45834</v>
      </c>
      <c r="H2266" s="29" t="s">
        <v>177</v>
      </c>
      <c r="I2266" s="29" t="s">
        <v>3148</v>
      </c>
      <c r="J2266" s="29" t="s">
        <v>322</v>
      </c>
      <c r="K2266" s="31" t="n">
        <v>26</v>
      </c>
      <c r="L2266" s="31" t="n">
        <v>8.4</v>
      </c>
      <c r="M2266" s="29" t="s">
        <v>209</v>
      </c>
      <c r="N2266" s="29" t="n">
        <v>40</v>
      </c>
      <c r="O2266" s="29" t="s">
        <v>9434</v>
      </c>
      <c r="P2266" s="29" t="s">
        <v>9435</v>
      </c>
      <c r="Q2266" s="29" t="s">
        <v>182</v>
      </c>
      <c r="R2266" s="29" t="s">
        <v>183</v>
      </c>
      <c r="S2266" s="29" t="s">
        <v>184</v>
      </c>
      <c r="T2266" s="30" t="n">
        <v>45998</v>
      </c>
      <c r="U2266" s="29" t="n">
        <v>2026</v>
      </c>
      <c r="V2266" s="29"/>
    </row>
    <row r="2267" customFormat="false" ht="15" hidden="false" customHeight="true" outlineLevel="0" collapsed="false">
      <c r="A2267" s="26" t="s">
        <v>9436</v>
      </c>
      <c r="B2267" s="26" t="n">
        <v>2263</v>
      </c>
      <c r="C2267" s="26" t="s">
        <v>318</v>
      </c>
      <c r="D2267" s="26" t="s">
        <v>3251</v>
      </c>
      <c r="E2267" s="26" t="s">
        <v>245</v>
      </c>
      <c r="F2267" s="26" t="s">
        <v>1852</v>
      </c>
      <c r="G2267" s="27" t="n">
        <v>45835</v>
      </c>
      <c r="H2267" s="26" t="s">
        <v>177</v>
      </c>
      <c r="I2267" s="26" t="s">
        <v>2082</v>
      </c>
      <c r="J2267" s="26" t="s">
        <v>270</v>
      </c>
      <c r="K2267" s="28" t="n">
        <v>33.6</v>
      </c>
      <c r="L2267" s="28" t="n">
        <v>10.2</v>
      </c>
      <c r="M2267" s="26" t="s">
        <v>249</v>
      </c>
      <c r="N2267" s="26" t="n">
        <v>28</v>
      </c>
      <c r="O2267" s="26" t="s">
        <v>9437</v>
      </c>
      <c r="P2267" s="26" t="s">
        <v>9438</v>
      </c>
      <c r="Q2267" s="26" t="s">
        <v>182</v>
      </c>
      <c r="R2267" s="26" t="s">
        <v>183</v>
      </c>
      <c r="S2267" s="26" t="s">
        <v>184</v>
      </c>
      <c r="T2267" s="27" t="n">
        <v>45992</v>
      </c>
      <c r="U2267" s="26" t="n">
        <v>2026</v>
      </c>
      <c r="V2267" s="26"/>
    </row>
    <row r="2268" customFormat="false" ht="15" hidden="false" customHeight="true" outlineLevel="0" collapsed="false">
      <c r="A2268" s="29" t="s">
        <v>9439</v>
      </c>
      <c r="B2268" s="29" t="n">
        <v>2264</v>
      </c>
      <c r="C2268" s="29" t="s">
        <v>967</v>
      </c>
      <c r="D2268" s="29" t="s">
        <v>8629</v>
      </c>
      <c r="E2268" s="29" t="s">
        <v>188</v>
      </c>
      <c r="F2268" s="29"/>
      <c r="G2268" s="30" t="n">
        <v>45836</v>
      </c>
      <c r="H2268" s="29" t="s">
        <v>177</v>
      </c>
      <c r="I2268" s="29" t="s">
        <v>1560</v>
      </c>
      <c r="J2268" s="29" t="s">
        <v>270</v>
      </c>
      <c r="K2268" s="31" t="n">
        <v>40.1</v>
      </c>
      <c r="L2268" s="31" t="n">
        <v>12.5</v>
      </c>
      <c r="M2268" s="29" t="s">
        <v>179</v>
      </c>
      <c r="N2268" s="29" t="n">
        <v>45</v>
      </c>
      <c r="O2268" s="29" t="s">
        <v>9440</v>
      </c>
      <c r="P2268" s="29" t="s">
        <v>9441</v>
      </c>
      <c r="Q2268" s="29" t="s">
        <v>170</v>
      </c>
      <c r="R2268" s="29" t="s">
        <v>171</v>
      </c>
      <c r="S2268" s="29" t="s">
        <v>172</v>
      </c>
      <c r="T2268" s="30" t="n">
        <v>46017</v>
      </c>
      <c r="U2268" s="29" t="n">
        <v>2026</v>
      </c>
      <c r="V2268" s="29"/>
    </row>
    <row r="2269" customFormat="false" ht="15" hidden="false" customHeight="true" outlineLevel="0" collapsed="false">
      <c r="A2269" s="26" t="s">
        <v>9442</v>
      </c>
      <c r="B2269" s="26" t="n">
        <v>2265</v>
      </c>
      <c r="C2269" s="26" t="s">
        <v>9443</v>
      </c>
      <c r="D2269" s="26" t="s">
        <v>9444</v>
      </c>
      <c r="E2269" s="26" t="s">
        <v>188</v>
      </c>
      <c r="F2269" s="26"/>
      <c r="G2269" s="27" t="n">
        <v>45836</v>
      </c>
      <c r="H2269" s="26" t="s">
        <v>177</v>
      </c>
      <c r="I2269" s="26" t="s">
        <v>7764</v>
      </c>
      <c r="J2269" s="26" t="s">
        <v>198</v>
      </c>
      <c r="K2269" s="28" t="n">
        <v>50.5</v>
      </c>
      <c r="L2269" s="28" t="n">
        <v>14.9</v>
      </c>
      <c r="M2269" s="26" t="s">
        <v>167</v>
      </c>
      <c r="N2269" s="26" t="n">
        <v>40</v>
      </c>
      <c r="O2269" s="26" t="s">
        <v>9445</v>
      </c>
      <c r="P2269" s="26" t="s">
        <v>9446</v>
      </c>
      <c r="Q2269" s="26" t="s">
        <v>330</v>
      </c>
      <c r="R2269" s="26" t="s">
        <v>171</v>
      </c>
      <c r="S2269" s="26" t="s">
        <v>331</v>
      </c>
      <c r="T2269" s="27" t="n">
        <v>46003</v>
      </c>
      <c r="U2269" s="26" t="n">
        <v>2026</v>
      </c>
      <c r="V2269" s="26"/>
    </row>
    <row r="2270" customFormat="false" ht="15" hidden="false" customHeight="true" outlineLevel="0" collapsed="false">
      <c r="A2270" s="29" t="s">
        <v>9447</v>
      </c>
      <c r="B2270" s="29" t="n">
        <v>2266</v>
      </c>
      <c r="C2270" s="29" t="s">
        <v>9448</v>
      </c>
      <c r="D2270" s="29" t="s">
        <v>1225</v>
      </c>
      <c r="E2270" s="29" t="s">
        <v>188</v>
      </c>
      <c r="F2270" s="29"/>
      <c r="G2270" s="30" t="n">
        <v>45836</v>
      </c>
      <c r="H2270" s="29" t="s">
        <v>295</v>
      </c>
      <c r="I2270" s="29" t="s">
        <v>1812</v>
      </c>
      <c r="J2270" s="29" t="s">
        <v>229</v>
      </c>
      <c r="K2270" s="31" t="n">
        <v>20.6</v>
      </c>
      <c r="L2270" s="31" t="n">
        <v>6.8</v>
      </c>
      <c r="M2270" s="29" t="s">
        <v>179</v>
      </c>
      <c r="N2270" s="29" t="n">
        <v>24</v>
      </c>
      <c r="O2270" s="29" t="s">
        <v>9449</v>
      </c>
      <c r="P2270" s="29" t="s">
        <v>9450</v>
      </c>
      <c r="Q2270" s="29" t="s">
        <v>461</v>
      </c>
      <c r="R2270" s="29" t="s">
        <v>183</v>
      </c>
      <c r="S2270" s="29" t="s">
        <v>462</v>
      </c>
      <c r="T2270" s="30" t="n">
        <v>46017</v>
      </c>
      <c r="U2270" s="29" t="n">
        <v>2026</v>
      </c>
      <c r="V2270" s="29"/>
    </row>
    <row r="2271" customFormat="false" ht="15" hidden="false" customHeight="true" outlineLevel="0" collapsed="false">
      <c r="A2271" s="26" t="s">
        <v>9451</v>
      </c>
      <c r="B2271" s="26" t="n">
        <v>2267</v>
      </c>
      <c r="C2271" s="26" t="s">
        <v>851</v>
      </c>
      <c r="D2271" s="26" t="s">
        <v>599</v>
      </c>
      <c r="E2271" s="26" t="s">
        <v>188</v>
      </c>
      <c r="F2271" s="26"/>
      <c r="G2271" s="27" t="n">
        <v>45836</v>
      </c>
      <c r="H2271" s="26" t="s">
        <v>177</v>
      </c>
      <c r="I2271" s="26" t="s">
        <v>720</v>
      </c>
      <c r="J2271" s="26" t="s">
        <v>229</v>
      </c>
      <c r="K2271" s="28" t="n">
        <v>54</v>
      </c>
      <c r="L2271" s="28" t="n">
        <v>15.4</v>
      </c>
      <c r="M2271" s="26" t="s">
        <v>209</v>
      </c>
      <c r="N2271" s="26" t="n">
        <v>28</v>
      </c>
      <c r="O2271" s="26" t="s">
        <v>9452</v>
      </c>
      <c r="P2271" s="26" t="s">
        <v>9453</v>
      </c>
      <c r="Q2271" s="26" t="s">
        <v>262</v>
      </c>
      <c r="R2271" s="26" t="s">
        <v>171</v>
      </c>
      <c r="S2271" s="26" t="s">
        <v>263</v>
      </c>
      <c r="T2271" s="27" t="n">
        <v>46009</v>
      </c>
      <c r="U2271" s="26" t="n">
        <v>2026</v>
      </c>
      <c r="V2271" s="26"/>
    </row>
    <row r="2272" customFormat="false" ht="15" hidden="false" customHeight="true" outlineLevel="0" collapsed="false">
      <c r="A2272" s="29" t="s">
        <v>9454</v>
      </c>
      <c r="B2272" s="29" t="n">
        <v>2268</v>
      </c>
      <c r="C2272" s="29" t="s">
        <v>3142</v>
      </c>
      <c r="D2272" s="29" t="s">
        <v>326</v>
      </c>
      <c r="E2272" s="29" t="s">
        <v>245</v>
      </c>
      <c r="F2272" s="29" t="s">
        <v>9455</v>
      </c>
      <c r="G2272" s="30" t="n">
        <v>45836</v>
      </c>
      <c r="H2272" s="29" t="s">
        <v>177</v>
      </c>
      <c r="I2272" s="29" t="s">
        <v>3988</v>
      </c>
      <c r="J2272" s="29" t="s">
        <v>166</v>
      </c>
      <c r="K2272" s="31" t="n">
        <v>53.1</v>
      </c>
      <c r="L2272" s="31" t="n">
        <v>17</v>
      </c>
      <c r="M2272" s="29" t="s">
        <v>199</v>
      </c>
      <c r="N2272" s="29" t="n">
        <v>45</v>
      </c>
      <c r="O2272" s="29" t="s">
        <v>9456</v>
      </c>
      <c r="P2272" s="29" t="s">
        <v>9457</v>
      </c>
      <c r="Q2272" s="29" t="s">
        <v>330</v>
      </c>
      <c r="R2272" s="29" t="s">
        <v>171</v>
      </c>
      <c r="S2272" s="29" t="s">
        <v>331</v>
      </c>
      <c r="T2272" s="30" t="n">
        <v>45999</v>
      </c>
      <c r="U2272" s="29" t="n">
        <v>2026</v>
      </c>
      <c r="V2272" s="29"/>
    </row>
    <row r="2273" customFormat="false" ht="15" hidden="false" customHeight="true" outlineLevel="0" collapsed="false">
      <c r="A2273" s="26" t="s">
        <v>9458</v>
      </c>
      <c r="B2273" s="26" t="n">
        <v>2269</v>
      </c>
      <c r="C2273" s="26" t="s">
        <v>2509</v>
      </c>
      <c r="D2273" s="26" t="s">
        <v>287</v>
      </c>
      <c r="E2273" s="26" t="s">
        <v>226</v>
      </c>
      <c r="F2273" s="26" t="s">
        <v>8195</v>
      </c>
      <c r="G2273" s="27" t="n">
        <v>45837</v>
      </c>
      <c r="H2273" s="26" t="s">
        <v>177</v>
      </c>
      <c r="I2273" s="26" t="s">
        <v>1244</v>
      </c>
      <c r="J2273" s="26" t="s">
        <v>345</v>
      </c>
      <c r="K2273" s="28" t="n">
        <v>33.7</v>
      </c>
      <c r="L2273" s="28" t="n">
        <v>10.8</v>
      </c>
      <c r="M2273" s="26" t="s">
        <v>179</v>
      </c>
      <c r="N2273" s="26" t="n">
        <v>24</v>
      </c>
      <c r="O2273" s="26" t="s">
        <v>9459</v>
      </c>
      <c r="P2273" s="26" t="s">
        <v>9460</v>
      </c>
      <c r="Q2273" s="26" t="s">
        <v>221</v>
      </c>
      <c r="R2273" s="26" t="s">
        <v>183</v>
      </c>
      <c r="S2273" s="26" t="s">
        <v>222</v>
      </c>
      <c r="T2273" s="27" t="n">
        <v>46005</v>
      </c>
      <c r="U2273" s="26" t="n">
        <v>2026</v>
      </c>
      <c r="V2273" s="26"/>
    </row>
    <row r="2274" customFormat="false" ht="15" hidden="false" customHeight="true" outlineLevel="0" collapsed="false">
      <c r="A2274" s="29" t="s">
        <v>9461</v>
      </c>
      <c r="B2274" s="29" t="n">
        <v>2270</v>
      </c>
      <c r="C2274" s="29" t="s">
        <v>711</v>
      </c>
      <c r="D2274" s="29" t="s">
        <v>582</v>
      </c>
      <c r="E2274" s="29" t="s">
        <v>226</v>
      </c>
      <c r="F2274" s="29" t="s">
        <v>9462</v>
      </c>
      <c r="G2274" s="30" t="n">
        <v>45837</v>
      </c>
      <c r="H2274" s="29" t="s">
        <v>295</v>
      </c>
      <c r="I2274" s="29" t="s">
        <v>2688</v>
      </c>
      <c r="J2274" s="29" t="s">
        <v>208</v>
      </c>
      <c r="K2274" s="31" t="n">
        <v>45.7</v>
      </c>
      <c r="L2274" s="31" t="n">
        <v>14.7</v>
      </c>
      <c r="M2274" s="29" t="s">
        <v>179</v>
      </c>
      <c r="N2274" s="29" t="n">
        <v>45</v>
      </c>
      <c r="O2274" s="29" t="s">
        <v>9463</v>
      </c>
      <c r="P2274" s="29" t="s">
        <v>9464</v>
      </c>
      <c r="Q2274" s="29" t="s">
        <v>212</v>
      </c>
      <c r="R2274" s="29" t="s">
        <v>171</v>
      </c>
      <c r="S2274" s="29" t="s">
        <v>213</v>
      </c>
      <c r="T2274" s="30" t="n">
        <v>46018</v>
      </c>
      <c r="U2274" s="29" t="n">
        <v>2026</v>
      </c>
      <c r="V2274" s="29"/>
    </row>
    <row r="2275" customFormat="false" ht="15" hidden="false" customHeight="true" outlineLevel="0" collapsed="false">
      <c r="A2275" s="26" t="s">
        <v>9465</v>
      </c>
      <c r="B2275" s="26" t="n">
        <v>2271</v>
      </c>
      <c r="C2275" s="26" t="s">
        <v>2841</v>
      </c>
      <c r="D2275" s="26" t="s">
        <v>5129</v>
      </c>
      <c r="E2275" s="26" t="s">
        <v>245</v>
      </c>
      <c r="F2275" s="26" t="s">
        <v>9466</v>
      </c>
      <c r="G2275" s="27" t="n">
        <v>45838</v>
      </c>
      <c r="H2275" s="26" t="s">
        <v>177</v>
      </c>
      <c r="I2275" s="26" t="s">
        <v>737</v>
      </c>
      <c r="J2275" s="26" t="s">
        <v>198</v>
      </c>
      <c r="K2275" s="28" t="n">
        <v>24.9</v>
      </c>
      <c r="L2275" s="28" t="n">
        <v>7</v>
      </c>
      <c r="M2275" s="26" t="s">
        <v>167</v>
      </c>
      <c r="N2275" s="26" t="n">
        <v>36</v>
      </c>
      <c r="O2275" s="26" t="s">
        <v>9467</v>
      </c>
      <c r="P2275" s="26" t="s">
        <v>9468</v>
      </c>
      <c r="Q2275" s="26" t="s">
        <v>221</v>
      </c>
      <c r="R2275" s="26" t="s">
        <v>183</v>
      </c>
      <c r="S2275" s="26" t="s">
        <v>222</v>
      </c>
      <c r="T2275" s="27" t="n">
        <v>46019</v>
      </c>
      <c r="U2275" s="26" t="n">
        <v>2026</v>
      </c>
      <c r="V2275" s="26"/>
    </row>
    <row r="2276" customFormat="false" ht="15" hidden="false" customHeight="true" outlineLevel="0" collapsed="false">
      <c r="A2276" s="29" t="s">
        <v>9469</v>
      </c>
      <c r="B2276" s="29" t="n">
        <v>2272</v>
      </c>
      <c r="C2276" s="29" t="s">
        <v>8874</v>
      </c>
      <c r="D2276" s="29" t="s">
        <v>803</v>
      </c>
      <c r="E2276" s="29" t="s">
        <v>188</v>
      </c>
      <c r="F2276" s="29"/>
      <c r="G2276" s="30" t="n">
        <v>45839</v>
      </c>
      <c r="H2276" s="29" t="s">
        <v>1033</v>
      </c>
      <c r="I2276" s="29" t="s">
        <v>1555</v>
      </c>
      <c r="J2276" s="29" t="s">
        <v>259</v>
      </c>
      <c r="K2276" s="31" t="n">
        <v>46.9</v>
      </c>
      <c r="L2276" s="31" t="n">
        <v>13.9</v>
      </c>
      <c r="M2276" s="29" t="s">
        <v>167</v>
      </c>
      <c r="N2276" s="29" t="n">
        <v>24</v>
      </c>
      <c r="O2276" s="29" t="s">
        <v>9470</v>
      </c>
      <c r="P2276" s="29" t="s">
        <v>9471</v>
      </c>
      <c r="Q2276" s="29" t="s">
        <v>330</v>
      </c>
      <c r="R2276" s="29" t="s">
        <v>171</v>
      </c>
      <c r="S2276" s="29" t="s">
        <v>331</v>
      </c>
      <c r="T2276" s="30" t="n">
        <v>45993</v>
      </c>
      <c r="U2276" s="29" t="n">
        <v>2026</v>
      </c>
      <c r="V2276" s="29"/>
    </row>
    <row r="2277" customFormat="false" ht="15" hidden="false" customHeight="true" outlineLevel="0" collapsed="false">
      <c r="A2277" s="26" t="s">
        <v>9472</v>
      </c>
      <c r="B2277" s="26" t="n">
        <v>2273</v>
      </c>
      <c r="C2277" s="26" t="s">
        <v>3947</v>
      </c>
      <c r="D2277" s="26" t="s">
        <v>1134</v>
      </c>
      <c r="E2277" s="26" t="s">
        <v>195</v>
      </c>
      <c r="F2277" s="26" t="s">
        <v>9473</v>
      </c>
      <c r="G2277" s="27" t="n">
        <v>45839</v>
      </c>
      <c r="H2277" s="26" t="s">
        <v>177</v>
      </c>
      <c r="I2277" s="26" t="s">
        <v>3671</v>
      </c>
      <c r="J2277" s="26" t="s">
        <v>383</v>
      </c>
      <c r="K2277" s="28" t="n">
        <v>29.3</v>
      </c>
      <c r="L2277" s="28" t="n">
        <v>8.8</v>
      </c>
      <c r="M2277" s="26" t="s">
        <v>209</v>
      </c>
      <c r="N2277" s="26" t="n">
        <v>28</v>
      </c>
      <c r="O2277" s="26" t="s">
        <v>9474</v>
      </c>
      <c r="P2277" s="26" t="s">
        <v>9475</v>
      </c>
      <c r="Q2277" s="26" t="s">
        <v>262</v>
      </c>
      <c r="R2277" s="26" t="s">
        <v>171</v>
      </c>
      <c r="S2277" s="26" t="s">
        <v>263</v>
      </c>
      <c r="T2277" s="27" t="n">
        <v>45995</v>
      </c>
      <c r="U2277" s="26" t="n">
        <v>2026</v>
      </c>
      <c r="V2277" s="26"/>
    </row>
    <row r="2278" customFormat="false" ht="15" hidden="false" customHeight="true" outlineLevel="0" collapsed="false">
      <c r="A2278" s="29" t="s">
        <v>9476</v>
      </c>
      <c r="B2278" s="29" t="n">
        <v>2274</v>
      </c>
      <c r="C2278" s="29" t="s">
        <v>3437</v>
      </c>
      <c r="D2278" s="29" t="s">
        <v>3953</v>
      </c>
      <c r="E2278" s="29" t="s">
        <v>245</v>
      </c>
      <c r="F2278" s="29" t="s">
        <v>9477</v>
      </c>
      <c r="G2278" s="30" t="n">
        <v>45839</v>
      </c>
      <c r="H2278" s="29" t="s">
        <v>177</v>
      </c>
      <c r="I2278" s="29" t="s">
        <v>1592</v>
      </c>
      <c r="J2278" s="29" t="s">
        <v>198</v>
      </c>
      <c r="K2278" s="31" t="n">
        <v>26.3</v>
      </c>
      <c r="L2278" s="31" t="n">
        <v>9.2</v>
      </c>
      <c r="M2278" s="29" t="s">
        <v>179</v>
      </c>
      <c r="N2278" s="29" t="n">
        <v>40</v>
      </c>
      <c r="O2278" s="29" t="s">
        <v>9086</v>
      </c>
      <c r="P2278" s="29" t="s">
        <v>9478</v>
      </c>
      <c r="Q2278" s="29" t="s">
        <v>202</v>
      </c>
      <c r="R2278" s="29" t="s">
        <v>171</v>
      </c>
      <c r="S2278" s="29" t="s">
        <v>203</v>
      </c>
      <c r="T2278" s="30" t="n">
        <v>45993</v>
      </c>
      <c r="U2278" s="29" t="n">
        <v>2026</v>
      </c>
      <c r="V2278" s="29"/>
    </row>
    <row r="2279" customFormat="false" ht="15" hidden="false" customHeight="true" outlineLevel="0" collapsed="false">
      <c r="A2279" s="26" t="s">
        <v>9479</v>
      </c>
      <c r="B2279" s="26" t="n">
        <v>2275</v>
      </c>
      <c r="C2279" s="26" t="s">
        <v>1088</v>
      </c>
      <c r="D2279" s="26" t="s">
        <v>582</v>
      </c>
      <c r="E2279" s="26" t="s">
        <v>267</v>
      </c>
      <c r="F2279" s="26" t="s">
        <v>3057</v>
      </c>
      <c r="G2279" s="27" t="n">
        <v>45840</v>
      </c>
      <c r="H2279" s="26" t="s">
        <v>177</v>
      </c>
      <c r="I2279" s="26" t="s">
        <v>8974</v>
      </c>
      <c r="J2279" s="26" t="s">
        <v>259</v>
      </c>
      <c r="K2279" s="28" t="n">
        <v>40.5</v>
      </c>
      <c r="L2279" s="28" t="n">
        <v>13.8</v>
      </c>
      <c r="M2279" s="26" t="s">
        <v>209</v>
      </c>
      <c r="N2279" s="26" t="n">
        <v>45</v>
      </c>
      <c r="O2279" s="26" t="s">
        <v>9480</v>
      </c>
      <c r="P2279" s="26" t="s">
        <v>9481</v>
      </c>
      <c r="Q2279" s="26" t="s">
        <v>338</v>
      </c>
      <c r="R2279" s="26" t="s">
        <v>171</v>
      </c>
      <c r="S2279" s="26" t="s">
        <v>339</v>
      </c>
      <c r="T2279" s="27" t="n">
        <v>45995</v>
      </c>
      <c r="U2279" s="26" t="n">
        <v>2026</v>
      </c>
      <c r="V2279" s="26"/>
    </row>
    <row r="2280" customFormat="false" ht="15" hidden="false" customHeight="true" outlineLevel="0" collapsed="false">
      <c r="A2280" s="29" t="s">
        <v>9482</v>
      </c>
      <c r="B2280" s="29" t="n">
        <v>2276</v>
      </c>
      <c r="C2280" s="29" t="s">
        <v>1005</v>
      </c>
      <c r="D2280" s="29" t="s">
        <v>550</v>
      </c>
      <c r="E2280" s="29" t="s">
        <v>188</v>
      </c>
      <c r="F2280" s="29"/>
      <c r="G2280" s="30" t="n">
        <v>45840</v>
      </c>
      <c r="H2280" s="29" t="s">
        <v>1033</v>
      </c>
      <c r="I2280" s="29" t="s">
        <v>3929</v>
      </c>
      <c r="J2280" s="29" t="s">
        <v>345</v>
      </c>
      <c r="K2280" s="31" t="n">
        <v>54.9</v>
      </c>
      <c r="L2280" s="31" t="n">
        <v>17.4</v>
      </c>
      <c r="M2280" s="29" t="s">
        <v>167</v>
      </c>
      <c r="N2280" s="29" t="n">
        <v>45</v>
      </c>
      <c r="O2280" s="29" t="s">
        <v>9483</v>
      </c>
      <c r="P2280" s="29"/>
      <c r="Q2280" s="29" t="s">
        <v>182</v>
      </c>
      <c r="R2280" s="29" t="s">
        <v>183</v>
      </c>
      <c r="S2280" s="29" t="s">
        <v>184</v>
      </c>
      <c r="T2280" s="30" t="n">
        <v>46017</v>
      </c>
      <c r="U2280" s="29" t="n">
        <v>2026</v>
      </c>
      <c r="V2280" s="29"/>
    </row>
    <row r="2281" customFormat="false" ht="15" hidden="false" customHeight="true" outlineLevel="0" collapsed="false">
      <c r="A2281" s="26" t="s">
        <v>9484</v>
      </c>
      <c r="B2281" s="26" t="n">
        <v>2277</v>
      </c>
      <c r="C2281" s="26" t="s">
        <v>1857</v>
      </c>
      <c r="D2281" s="26" t="s">
        <v>1274</v>
      </c>
      <c r="E2281" s="26" t="s">
        <v>267</v>
      </c>
      <c r="F2281" s="26" t="s">
        <v>1858</v>
      </c>
      <c r="G2281" s="27" t="n">
        <v>45841</v>
      </c>
      <c r="H2281" s="26" t="s">
        <v>177</v>
      </c>
      <c r="I2281" s="26" t="s">
        <v>858</v>
      </c>
      <c r="J2281" s="26" t="s">
        <v>208</v>
      </c>
      <c r="K2281" s="28" t="n">
        <v>61.5</v>
      </c>
      <c r="L2281" s="28" t="n">
        <v>20.9</v>
      </c>
      <c r="M2281" s="26" t="s">
        <v>209</v>
      </c>
      <c r="N2281" s="26" t="n">
        <v>45</v>
      </c>
      <c r="O2281" s="26" t="s">
        <v>2007</v>
      </c>
      <c r="P2281" s="26" t="s">
        <v>9485</v>
      </c>
      <c r="Q2281" s="26" t="s">
        <v>170</v>
      </c>
      <c r="R2281" s="26" t="s">
        <v>171</v>
      </c>
      <c r="S2281" s="26" t="s">
        <v>172</v>
      </c>
      <c r="T2281" s="27" t="n">
        <v>45996</v>
      </c>
      <c r="U2281" s="26" t="n">
        <v>2026</v>
      </c>
      <c r="V2281" s="26"/>
    </row>
    <row r="2282" customFormat="false" ht="15" hidden="false" customHeight="true" outlineLevel="0" collapsed="false">
      <c r="A2282" s="29" t="s">
        <v>9486</v>
      </c>
      <c r="B2282" s="29" t="n">
        <v>2278</v>
      </c>
      <c r="C2282" s="29" t="s">
        <v>2673</v>
      </c>
      <c r="D2282" s="29" t="s">
        <v>9487</v>
      </c>
      <c r="E2282" s="29" t="s">
        <v>188</v>
      </c>
      <c r="F2282" s="29"/>
      <c r="G2282" s="30" t="n">
        <v>45841</v>
      </c>
      <c r="H2282" s="29" t="s">
        <v>177</v>
      </c>
      <c r="I2282" s="29" t="s">
        <v>3665</v>
      </c>
      <c r="J2282" s="29" t="s">
        <v>229</v>
      </c>
      <c r="K2282" s="31" t="n">
        <v>31.4</v>
      </c>
      <c r="L2282" s="31" t="n">
        <v>9</v>
      </c>
      <c r="M2282" s="29" t="s">
        <v>209</v>
      </c>
      <c r="N2282" s="29" t="n">
        <v>36</v>
      </c>
      <c r="O2282" s="29" t="s">
        <v>9488</v>
      </c>
      <c r="P2282" s="29" t="s">
        <v>9489</v>
      </c>
      <c r="Q2282" s="29" t="s">
        <v>202</v>
      </c>
      <c r="R2282" s="29" t="s">
        <v>171</v>
      </c>
      <c r="S2282" s="29" t="s">
        <v>203</v>
      </c>
      <c r="T2282" s="30" t="n">
        <v>46011</v>
      </c>
      <c r="U2282" s="29" t="n">
        <v>2026</v>
      </c>
      <c r="V2282" s="29"/>
    </row>
    <row r="2283" customFormat="false" ht="15" hidden="false" customHeight="true" outlineLevel="0" collapsed="false">
      <c r="A2283" s="26" t="s">
        <v>9490</v>
      </c>
      <c r="B2283" s="26" t="n">
        <v>2279</v>
      </c>
      <c r="C2283" s="26" t="s">
        <v>9491</v>
      </c>
      <c r="D2283" s="26" t="s">
        <v>835</v>
      </c>
      <c r="E2283" s="26" t="s">
        <v>206</v>
      </c>
      <c r="F2283" s="26"/>
      <c r="G2283" s="27" t="n">
        <v>45841</v>
      </c>
      <c r="H2283" s="26" t="s">
        <v>177</v>
      </c>
      <c r="I2283" s="26" t="s">
        <v>2877</v>
      </c>
      <c r="J2283" s="26" t="s">
        <v>218</v>
      </c>
      <c r="K2283" s="28" t="n">
        <v>51.4</v>
      </c>
      <c r="L2283" s="28" t="n">
        <v>14.7</v>
      </c>
      <c r="M2283" s="26" t="s">
        <v>179</v>
      </c>
      <c r="N2283" s="26" t="n">
        <v>50</v>
      </c>
      <c r="O2283" s="26" t="s">
        <v>9492</v>
      </c>
      <c r="P2283" s="26" t="s">
        <v>9493</v>
      </c>
      <c r="Q2283" s="26" t="s">
        <v>338</v>
      </c>
      <c r="R2283" s="26" t="s">
        <v>171</v>
      </c>
      <c r="S2283" s="26" t="s">
        <v>339</v>
      </c>
      <c r="T2283" s="27" t="n">
        <v>46006</v>
      </c>
      <c r="U2283" s="26" t="n">
        <v>2026</v>
      </c>
      <c r="V2283" s="26"/>
    </row>
    <row r="2284" customFormat="false" ht="15" hidden="false" customHeight="true" outlineLevel="0" collapsed="false">
      <c r="A2284" s="29" t="s">
        <v>9494</v>
      </c>
      <c r="B2284" s="29" t="n">
        <v>2280</v>
      </c>
      <c r="C2284" s="29" t="s">
        <v>1000</v>
      </c>
      <c r="D2284" s="29" t="s">
        <v>3943</v>
      </c>
      <c r="E2284" s="29" t="s">
        <v>188</v>
      </c>
      <c r="F2284" s="29"/>
      <c r="G2284" s="30" t="n">
        <v>45841</v>
      </c>
      <c r="H2284" s="29" t="s">
        <v>177</v>
      </c>
      <c r="I2284" s="29" t="s">
        <v>1638</v>
      </c>
      <c r="J2284" s="29" t="s">
        <v>166</v>
      </c>
      <c r="K2284" s="31" t="n">
        <v>32.9</v>
      </c>
      <c r="L2284" s="31" t="n">
        <v>9.3</v>
      </c>
      <c r="M2284" s="29" t="s">
        <v>167</v>
      </c>
      <c r="N2284" s="29" t="n">
        <v>50</v>
      </c>
      <c r="O2284" s="29" t="s">
        <v>9495</v>
      </c>
      <c r="P2284" s="29" t="s">
        <v>9496</v>
      </c>
      <c r="Q2284" s="29" t="s">
        <v>232</v>
      </c>
      <c r="R2284" s="29" t="s">
        <v>183</v>
      </c>
      <c r="S2284" s="29" t="s">
        <v>233</v>
      </c>
      <c r="T2284" s="30" t="n">
        <v>46007</v>
      </c>
      <c r="U2284" s="29" t="n">
        <v>2026</v>
      </c>
      <c r="V2284" s="29"/>
    </row>
    <row r="2285" customFormat="false" ht="15" hidden="false" customHeight="true" outlineLevel="0" collapsed="false">
      <c r="A2285" s="26" t="s">
        <v>9497</v>
      </c>
      <c r="B2285" s="26" t="n">
        <v>2281</v>
      </c>
      <c r="C2285" s="26" t="s">
        <v>2481</v>
      </c>
      <c r="D2285" s="26" t="s">
        <v>1923</v>
      </c>
      <c r="E2285" s="26" t="s">
        <v>188</v>
      </c>
      <c r="F2285" s="26"/>
      <c r="G2285" s="27" t="n">
        <v>45842</v>
      </c>
      <c r="H2285" s="26" t="s">
        <v>177</v>
      </c>
      <c r="I2285" s="26" t="s">
        <v>377</v>
      </c>
      <c r="J2285" s="26" t="s">
        <v>229</v>
      </c>
      <c r="K2285" s="28" t="n">
        <v>39.9</v>
      </c>
      <c r="L2285" s="28" t="n">
        <v>13.1</v>
      </c>
      <c r="M2285" s="26" t="s">
        <v>179</v>
      </c>
      <c r="N2285" s="26" t="n">
        <v>24</v>
      </c>
      <c r="O2285" s="26" t="s">
        <v>9498</v>
      </c>
      <c r="P2285" s="26" t="s">
        <v>9499</v>
      </c>
      <c r="Q2285" s="26" t="s">
        <v>299</v>
      </c>
      <c r="R2285" s="26" t="s">
        <v>171</v>
      </c>
      <c r="S2285" s="26" t="s">
        <v>300</v>
      </c>
      <c r="T2285" s="27" t="n">
        <v>45995</v>
      </c>
      <c r="U2285" s="26" t="n">
        <v>2026</v>
      </c>
      <c r="V2285" s="26"/>
    </row>
    <row r="2286" customFormat="false" ht="15" hidden="false" customHeight="true" outlineLevel="0" collapsed="false">
      <c r="A2286" s="29" t="s">
        <v>9500</v>
      </c>
      <c r="B2286" s="29" t="n">
        <v>2282</v>
      </c>
      <c r="C2286" s="29" t="s">
        <v>1159</v>
      </c>
      <c r="D2286" s="29" t="s">
        <v>9501</v>
      </c>
      <c r="E2286" s="29" t="s">
        <v>267</v>
      </c>
      <c r="F2286" s="29" t="s">
        <v>9502</v>
      </c>
      <c r="G2286" s="30" t="n">
        <v>45842</v>
      </c>
      <c r="H2286" s="29" t="s">
        <v>177</v>
      </c>
      <c r="I2286" s="29" t="s">
        <v>2762</v>
      </c>
      <c r="J2286" s="29" t="s">
        <v>208</v>
      </c>
      <c r="K2286" s="31" t="n">
        <v>43.8</v>
      </c>
      <c r="L2286" s="31" t="n">
        <v>12.8</v>
      </c>
      <c r="M2286" s="29" t="s">
        <v>179</v>
      </c>
      <c r="N2286" s="29" t="n">
        <v>32</v>
      </c>
      <c r="O2286" s="29" t="s">
        <v>9503</v>
      </c>
      <c r="P2286" s="29" t="s">
        <v>9504</v>
      </c>
      <c r="Q2286" s="29" t="s">
        <v>212</v>
      </c>
      <c r="R2286" s="29" t="s">
        <v>171</v>
      </c>
      <c r="S2286" s="29" t="s">
        <v>213</v>
      </c>
      <c r="T2286" s="30" t="n">
        <v>46013</v>
      </c>
      <c r="U2286" s="29" t="n">
        <v>2026</v>
      </c>
      <c r="V2286" s="29"/>
    </row>
    <row r="2287" customFormat="false" ht="15" hidden="false" customHeight="true" outlineLevel="0" collapsed="false">
      <c r="A2287" s="26" t="s">
        <v>9505</v>
      </c>
      <c r="B2287" s="26" t="n">
        <v>2283</v>
      </c>
      <c r="C2287" s="26" t="s">
        <v>1937</v>
      </c>
      <c r="D2287" s="26" t="s">
        <v>835</v>
      </c>
      <c r="E2287" s="26" t="s">
        <v>206</v>
      </c>
      <c r="F2287" s="26"/>
      <c r="G2287" s="27" t="n">
        <v>45842</v>
      </c>
      <c r="H2287" s="26" t="s">
        <v>177</v>
      </c>
      <c r="I2287" s="26" t="s">
        <v>4481</v>
      </c>
      <c r="J2287" s="26" t="s">
        <v>248</v>
      </c>
      <c r="K2287" s="28" t="n">
        <v>31.5</v>
      </c>
      <c r="L2287" s="28" t="n">
        <v>10.6</v>
      </c>
      <c r="M2287" s="26" t="s">
        <v>209</v>
      </c>
      <c r="N2287" s="26" t="n">
        <v>24</v>
      </c>
      <c r="O2287" s="26" t="s">
        <v>5326</v>
      </c>
      <c r="P2287" s="26" t="s">
        <v>9506</v>
      </c>
      <c r="Q2287" s="26" t="s">
        <v>338</v>
      </c>
      <c r="R2287" s="26" t="s">
        <v>171</v>
      </c>
      <c r="S2287" s="26" t="s">
        <v>339</v>
      </c>
      <c r="T2287" s="27" t="n">
        <v>46014</v>
      </c>
      <c r="U2287" s="26" t="n">
        <v>2026</v>
      </c>
      <c r="V2287" s="26"/>
    </row>
    <row r="2288" customFormat="false" ht="15" hidden="false" customHeight="true" outlineLevel="0" collapsed="false">
      <c r="A2288" s="29" t="s">
        <v>9507</v>
      </c>
      <c r="B2288" s="29" t="n">
        <v>2284</v>
      </c>
      <c r="C2288" s="29" t="s">
        <v>496</v>
      </c>
      <c r="D2288" s="29" t="s">
        <v>1628</v>
      </c>
      <c r="E2288" s="29" t="s">
        <v>226</v>
      </c>
      <c r="F2288" s="29" t="s">
        <v>1629</v>
      </c>
      <c r="G2288" s="30" t="n">
        <v>45843</v>
      </c>
      <c r="H2288" s="29" t="s">
        <v>177</v>
      </c>
      <c r="I2288" s="29" t="s">
        <v>2813</v>
      </c>
      <c r="J2288" s="29" t="s">
        <v>218</v>
      </c>
      <c r="K2288" s="31" t="n">
        <v>31.4</v>
      </c>
      <c r="L2288" s="31" t="n">
        <v>9.4</v>
      </c>
      <c r="M2288" s="29" t="s">
        <v>179</v>
      </c>
      <c r="N2288" s="29" t="n">
        <v>36</v>
      </c>
      <c r="O2288" s="29" t="s">
        <v>9508</v>
      </c>
      <c r="P2288" s="29" t="s">
        <v>9509</v>
      </c>
      <c r="Q2288" s="29" t="s">
        <v>170</v>
      </c>
      <c r="R2288" s="29" t="s">
        <v>171</v>
      </c>
      <c r="S2288" s="29" t="s">
        <v>172</v>
      </c>
      <c r="T2288" s="30" t="n">
        <v>46019</v>
      </c>
      <c r="U2288" s="29" t="n">
        <v>2026</v>
      </c>
      <c r="V2288" s="29"/>
    </row>
    <row r="2289" customFormat="false" ht="15" hidden="false" customHeight="true" outlineLevel="0" collapsed="false">
      <c r="A2289" s="26" t="s">
        <v>9510</v>
      </c>
      <c r="B2289" s="26" t="n">
        <v>2285</v>
      </c>
      <c r="C2289" s="26" t="s">
        <v>265</v>
      </c>
      <c r="D2289" s="26" t="s">
        <v>3101</v>
      </c>
      <c r="E2289" s="26" t="s">
        <v>188</v>
      </c>
      <c r="F2289" s="26"/>
      <c r="G2289" s="27" t="n">
        <v>45843</v>
      </c>
      <c r="H2289" s="26" t="s">
        <v>177</v>
      </c>
      <c r="I2289" s="26" t="s">
        <v>3118</v>
      </c>
      <c r="J2289" s="26" t="s">
        <v>198</v>
      </c>
      <c r="K2289" s="28" t="n">
        <v>34</v>
      </c>
      <c r="L2289" s="28" t="n">
        <v>10.7</v>
      </c>
      <c r="M2289" s="26" t="s">
        <v>179</v>
      </c>
      <c r="N2289" s="26" t="n">
        <v>45</v>
      </c>
      <c r="O2289" s="26" t="s">
        <v>9511</v>
      </c>
      <c r="P2289" s="26" t="s">
        <v>9512</v>
      </c>
      <c r="Q2289" s="26" t="s">
        <v>240</v>
      </c>
      <c r="R2289" s="26" t="s">
        <v>171</v>
      </c>
      <c r="S2289" s="26" t="s">
        <v>241</v>
      </c>
      <c r="T2289" s="27" t="n">
        <v>46002</v>
      </c>
      <c r="U2289" s="26" t="n">
        <v>2026</v>
      </c>
      <c r="V2289" s="26"/>
    </row>
    <row r="2290" customFormat="false" ht="15" hidden="false" customHeight="true" outlineLevel="0" collapsed="false">
      <c r="A2290" s="29" t="s">
        <v>9513</v>
      </c>
      <c r="B2290" s="29" t="n">
        <v>2286</v>
      </c>
      <c r="C2290" s="29" t="s">
        <v>1806</v>
      </c>
      <c r="D2290" s="29" t="s">
        <v>1481</v>
      </c>
      <c r="E2290" s="29" t="s">
        <v>188</v>
      </c>
      <c r="F2290" s="29"/>
      <c r="G2290" s="30" t="n">
        <v>45843</v>
      </c>
      <c r="H2290" s="29" t="s">
        <v>177</v>
      </c>
      <c r="I2290" s="29" t="s">
        <v>3677</v>
      </c>
      <c r="J2290" s="29" t="s">
        <v>270</v>
      </c>
      <c r="K2290" s="31" t="n">
        <v>26.2</v>
      </c>
      <c r="L2290" s="31" t="n">
        <v>9.3</v>
      </c>
      <c r="M2290" s="29" t="s">
        <v>209</v>
      </c>
      <c r="N2290" s="29" t="n">
        <v>36</v>
      </c>
      <c r="O2290" s="29" t="s">
        <v>9514</v>
      </c>
      <c r="P2290" s="29" t="s">
        <v>9515</v>
      </c>
      <c r="Q2290" s="29" t="s">
        <v>170</v>
      </c>
      <c r="R2290" s="29" t="s">
        <v>171</v>
      </c>
      <c r="S2290" s="29" t="s">
        <v>172</v>
      </c>
      <c r="T2290" s="30" t="n">
        <v>45998</v>
      </c>
      <c r="U2290" s="29" t="n">
        <v>2026</v>
      </c>
      <c r="V2290" s="29"/>
    </row>
    <row r="2291" customFormat="false" ht="15" hidden="false" customHeight="true" outlineLevel="0" collapsed="false">
      <c r="A2291" s="26" t="s">
        <v>9516</v>
      </c>
      <c r="B2291" s="26" t="n">
        <v>2287</v>
      </c>
      <c r="C2291" s="26" t="s">
        <v>755</v>
      </c>
      <c r="D2291" s="26" t="s">
        <v>342</v>
      </c>
      <c r="E2291" s="26" t="s">
        <v>206</v>
      </c>
      <c r="F2291" s="26"/>
      <c r="G2291" s="27" t="n">
        <v>45844</v>
      </c>
      <c r="H2291" s="26" t="s">
        <v>177</v>
      </c>
      <c r="I2291" s="26" t="s">
        <v>539</v>
      </c>
      <c r="J2291" s="26" t="s">
        <v>208</v>
      </c>
      <c r="K2291" s="28" t="n">
        <v>35.3</v>
      </c>
      <c r="L2291" s="28" t="n">
        <v>11.2</v>
      </c>
      <c r="M2291" s="26" t="s">
        <v>167</v>
      </c>
      <c r="N2291" s="26" t="n">
        <v>28</v>
      </c>
      <c r="O2291" s="26" t="s">
        <v>9517</v>
      </c>
      <c r="P2291" s="26" t="s">
        <v>9518</v>
      </c>
      <c r="Q2291" s="26" t="s">
        <v>240</v>
      </c>
      <c r="R2291" s="26" t="s">
        <v>171</v>
      </c>
      <c r="S2291" s="26" t="s">
        <v>241</v>
      </c>
      <c r="T2291" s="27" t="n">
        <v>45995</v>
      </c>
      <c r="U2291" s="26" t="n">
        <v>2026</v>
      </c>
      <c r="V2291" s="26"/>
    </row>
    <row r="2292" customFormat="false" ht="15" hidden="false" customHeight="true" outlineLevel="0" collapsed="false">
      <c r="A2292" s="29" t="s">
        <v>9519</v>
      </c>
      <c r="B2292" s="29" t="n">
        <v>2288</v>
      </c>
      <c r="C2292" s="29" t="s">
        <v>4385</v>
      </c>
      <c r="D2292" s="29" t="s">
        <v>6717</v>
      </c>
      <c r="E2292" s="29" t="s">
        <v>188</v>
      </c>
      <c r="F2292" s="29"/>
      <c r="G2292" s="30" t="n">
        <v>45845</v>
      </c>
      <c r="H2292" s="29" t="s">
        <v>177</v>
      </c>
      <c r="I2292" s="29" t="s">
        <v>269</v>
      </c>
      <c r="J2292" s="29" t="s">
        <v>166</v>
      </c>
      <c r="K2292" s="31" t="n">
        <v>58.7</v>
      </c>
      <c r="L2292" s="31" t="n">
        <v>17.6</v>
      </c>
      <c r="M2292" s="29" t="s">
        <v>209</v>
      </c>
      <c r="N2292" s="29" t="n">
        <v>45</v>
      </c>
      <c r="O2292" s="29" t="s">
        <v>9520</v>
      </c>
      <c r="P2292" s="29" t="s">
        <v>9521</v>
      </c>
      <c r="Q2292" s="29" t="s">
        <v>299</v>
      </c>
      <c r="R2292" s="29" t="s">
        <v>171</v>
      </c>
      <c r="S2292" s="29" t="s">
        <v>300</v>
      </c>
      <c r="T2292" s="30" t="n">
        <v>46004</v>
      </c>
      <c r="U2292" s="29" t="n">
        <v>2026</v>
      </c>
      <c r="V2292" s="29"/>
    </row>
    <row r="2293" customFormat="false" ht="15" hidden="false" customHeight="true" outlineLevel="0" collapsed="false">
      <c r="A2293" s="26" t="s">
        <v>9522</v>
      </c>
      <c r="B2293" s="26" t="n">
        <v>2289</v>
      </c>
      <c r="C2293" s="26" t="s">
        <v>506</v>
      </c>
      <c r="D2293" s="26" t="s">
        <v>2715</v>
      </c>
      <c r="E2293" s="26" t="s">
        <v>188</v>
      </c>
      <c r="F2293" s="26"/>
      <c r="G2293" s="27" t="n">
        <v>45847</v>
      </c>
      <c r="H2293" s="26" t="s">
        <v>177</v>
      </c>
      <c r="I2293" s="26" t="s">
        <v>4029</v>
      </c>
      <c r="J2293" s="26" t="s">
        <v>383</v>
      </c>
      <c r="K2293" s="28" t="n">
        <v>33.9</v>
      </c>
      <c r="L2293" s="28" t="n">
        <v>10.8</v>
      </c>
      <c r="M2293" s="26" t="s">
        <v>209</v>
      </c>
      <c r="N2293" s="26" t="n">
        <v>36</v>
      </c>
      <c r="O2293" s="26" t="s">
        <v>9523</v>
      </c>
      <c r="P2293" s="26" t="s">
        <v>9524</v>
      </c>
      <c r="Q2293" s="26" t="s">
        <v>202</v>
      </c>
      <c r="R2293" s="26" t="s">
        <v>171</v>
      </c>
      <c r="S2293" s="26" t="s">
        <v>203</v>
      </c>
      <c r="T2293" s="27" t="n">
        <v>46015</v>
      </c>
      <c r="U2293" s="26" t="n">
        <v>2026</v>
      </c>
      <c r="V2293" s="26"/>
    </row>
    <row r="2294" customFormat="false" ht="15" hidden="false" customHeight="true" outlineLevel="0" collapsed="false">
      <c r="A2294" s="29" t="s">
        <v>9525</v>
      </c>
      <c r="B2294" s="29" t="n">
        <v>2290</v>
      </c>
      <c r="C2294" s="29" t="s">
        <v>4410</v>
      </c>
      <c r="D2294" s="29" t="s">
        <v>823</v>
      </c>
      <c r="E2294" s="29" t="s">
        <v>188</v>
      </c>
      <c r="F2294" s="29"/>
      <c r="G2294" s="30" t="n">
        <v>45848</v>
      </c>
      <c r="H2294" s="29" t="s">
        <v>177</v>
      </c>
      <c r="I2294" s="29" t="s">
        <v>1095</v>
      </c>
      <c r="J2294" s="29" t="s">
        <v>166</v>
      </c>
      <c r="K2294" s="31" t="n">
        <v>48.5</v>
      </c>
      <c r="L2294" s="31" t="n">
        <v>14.8</v>
      </c>
      <c r="M2294" s="29" t="s">
        <v>179</v>
      </c>
      <c r="N2294" s="29" t="n">
        <v>32</v>
      </c>
      <c r="O2294" s="29" t="s">
        <v>9526</v>
      </c>
      <c r="P2294" s="29" t="s">
        <v>9527</v>
      </c>
      <c r="Q2294" s="29" t="s">
        <v>170</v>
      </c>
      <c r="R2294" s="29" t="s">
        <v>171</v>
      </c>
      <c r="S2294" s="29" t="s">
        <v>172</v>
      </c>
      <c r="T2294" s="30" t="n">
        <v>46007</v>
      </c>
      <c r="U2294" s="29" t="n">
        <v>2026</v>
      </c>
      <c r="V2294" s="29"/>
    </row>
    <row r="2295" customFormat="false" ht="15" hidden="false" customHeight="true" outlineLevel="0" collapsed="false">
      <c r="A2295" s="26" t="s">
        <v>9528</v>
      </c>
      <c r="B2295" s="26" t="n">
        <v>2291</v>
      </c>
      <c r="C2295" s="26" t="s">
        <v>9491</v>
      </c>
      <c r="D2295" s="26" t="s">
        <v>1406</v>
      </c>
      <c r="E2295" s="26" t="s">
        <v>311</v>
      </c>
      <c r="F2295" s="26" t="s">
        <v>9529</v>
      </c>
      <c r="G2295" s="27" t="n">
        <v>45848</v>
      </c>
      <c r="H2295" s="26" t="s">
        <v>177</v>
      </c>
      <c r="I2295" s="26" t="s">
        <v>3722</v>
      </c>
      <c r="J2295" s="26" t="s">
        <v>166</v>
      </c>
      <c r="K2295" s="28" t="n">
        <v>33.3</v>
      </c>
      <c r="L2295" s="28" t="n">
        <v>9.4</v>
      </c>
      <c r="M2295" s="26" t="s">
        <v>179</v>
      </c>
      <c r="N2295" s="26" t="n">
        <v>32</v>
      </c>
      <c r="O2295" s="26" t="s">
        <v>9530</v>
      </c>
      <c r="P2295" s="26" t="s">
        <v>9531</v>
      </c>
      <c r="Q2295" s="26" t="s">
        <v>232</v>
      </c>
      <c r="R2295" s="26" t="s">
        <v>183</v>
      </c>
      <c r="S2295" s="26" t="s">
        <v>233</v>
      </c>
      <c r="T2295" s="27" t="n">
        <v>46004</v>
      </c>
      <c r="U2295" s="26" t="n">
        <v>2026</v>
      </c>
      <c r="V2295" s="26"/>
    </row>
    <row r="2296" customFormat="false" ht="15" hidden="false" customHeight="true" outlineLevel="0" collapsed="false">
      <c r="A2296" s="29" t="s">
        <v>9532</v>
      </c>
      <c r="B2296" s="29" t="n">
        <v>2292</v>
      </c>
      <c r="C2296" s="29" t="s">
        <v>255</v>
      </c>
      <c r="D2296" s="29" t="s">
        <v>4299</v>
      </c>
      <c r="E2296" s="29" t="s">
        <v>188</v>
      </c>
      <c r="F2296" s="29"/>
      <c r="G2296" s="30" t="n">
        <v>45849</v>
      </c>
      <c r="H2296" s="29" t="s">
        <v>177</v>
      </c>
      <c r="I2296" s="29" t="s">
        <v>7764</v>
      </c>
      <c r="J2296" s="29" t="s">
        <v>259</v>
      </c>
      <c r="K2296" s="31" t="n">
        <v>37.7</v>
      </c>
      <c r="L2296" s="31" t="n">
        <v>13</v>
      </c>
      <c r="M2296" s="29" t="s">
        <v>179</v>
      </c>
      <c r="N2296" s="29" t="n">
        <v>28</v>
      </c>
      <c r="O2296" s="29" t="s">
        <v>9533</v>
      </c>
      <c r="P2296" s="29" t="s">
        <v>9534</v>
      </c>
      <c r="Q2296" s="29" t="s">
        <v>202</v>
      </c>
      <c r="R2296" s="29" t="s">
        <v>171</v>
      </c>
      <c r="S2296" s="29" t="s">
        <v>203</v>
      </c>
      <c r="T2296" s="30" t="n">
        <v>46003</v>
      </c>
      <c r="U2296" s="29" t="n">
        <v>2026</v>
      </c>
      <c r="V2296" s="29"/>
    </row>
    <row r="2297" customFormat="false" ht="15" hidden="false" customHeight="true" outlineLevel="0" collapsed="false">
      <c r="A2297" s="26" t="s">
        <v>9535</v>
      </c>
      <c r="B2297" s="26" t="n">
        <v>2293</v>
      </c>
      <c r="C2297" s="26" t="s">
        <v>9536</v>
      </c>
      <c r="D2297" s="26" t="s">
        <v>4523</v>
      </c>
      <c r="E2297" s="26" t="s">
        <v>188</v>
      </c>
      <c r="F2297" s="26"/>
      <c r="G2297" s="27" t="n">
        <v>45850</v>
      </c>
      <c r="H2297" s="26" t="s">
        <v>177</v>
      </c>
      <c r="I2297" s="26" t="s">
        <v>4046</v>
      </c>
      <c r="J2297" s="26" t="s">
        <v>229</v>
      </c>
      <c r="K2297" s="28" t="n">
        <v>23.2</v>
      </c>
      <c r="L2297" s="28" t="n">
        <v>7.7</v>
      </c>
      <c r="M2297" s="26" t="s">
        <v>276</v>
      </c>
      <c r="N2297" s="26" t="n">
        <v>45</v>
      </c>
      <c r="O2297" s="26" t="s">
        <v>9537</v>
      </c>
      <c r="P2297" s="26" t="s">
        <v>9538</v>
      </c>
      <c r="Q2297" s="26" t="s">
        <v>338</v>
      </c>
      <c r="R2297" s="26" t="s">
        <v>171</v>
      </c>
      <c r="S2297" s="26" t="s">
        <v>339</v>
      </c>
      <c r="T2297" s="27" t="n">
        <v>46001</v>
      </c>
      <c r="U2297" s="26" t="n">
        <v>2026</v>
      </c>
      <c r="V2297" s="26"/>
    </row>
    <row r="2298" customFormat="false" ht="15" hidden="false" customHeight="true" outlineLevel="0" collapsed="false">
      <c r="A2298" s="29" t="s">
        <v>9539</v>
      </c>
      <c r="B2298" s="29" t="n">
        <v>2294</v>
      </c>
      <c r="C2298" s="29" t="s">
        <v>1553</v>
      </c>
      <c r="D2298" s="29" t="s">
        <v>525</v>
      </c>
      <c r="E2298" s="29" t="s">
        <v>188</v>
      </c>
      <c r="F2298" s="29"/>
      <c r="G2298" s="30" t="n">
        <v>45850</v>
      </c>
      <c r="H2298" s="29" t="s">
        <v>177</v>
      </c>
      <c r="I2298" s="29" t="s">
        <v>1220</v>
      </c>
      <c r="J2298" s="29" t="s">
        <v>383</v>
      </c>
      <c r="K2298" s="31" t="n">
        <v>28.9</v>
      </c>
      <c r="L2298" s="31" t="n">
        <v>10</v>
      </c>
      <c r="M2298" s="29" t="s">
        <v>179</v>
      </c>
      <c r="N2298" s="29" t="n">
        <v>50</v>
      </c>
      <c r="O2298" s="29" t="s">
        <v>9540</v>
      </c>
      <c r="P2298" s="29" t="s">
        <v>9541</v>
      </c>
      <c r="Q2298" s="29" t="s">
        <v>232</v>
      </c>
      <c r="R2298" s="29" t="s">
        <v>183</v>
      </c>
      <c r="S2298" s="29" t="s">
        <v>233</v>
      </c>
      <c r="T2298" s="30" t="n">
        <v>45994</v>
      </c>
      <c r="U2298" s="29" t="n">
        <v>2026</v>
      </c>
      <c r="V2298" s="29"/>
    </row>
    <row r="2299" customFormat="false" ht="15" hidden="false" customHeight="true" outlineLevel="0" collapsed="false">
      <c r="A2299" s="26" t="s">
        <v>9542</v>
      </c>
      <c r="B2299" s="26" t="n">
        <v>2295</v>
      </c>
      <c r="C2299" s="26" t="s">
        <v>2788</v>
      </c>
      <c r="D2299" s="26" t="s">
        <v>8104</v>
      </c>
      <c r="E2299" s="26" t="s">
        <v>311</v>
      </c>
      <c r="F2299" s="26" t="s">
        <v>9543</v>
      </c>
      <c r="G2299" s="27" t="n">
        <v>45850</v>
      </c>
      <c r="H2299" s="26" t="s">
        <v>295</v>
      </c>
      <c r="I2299" s="26" t="s">
        <v>217</v>
      </c>
      <c r="J2299" s="26" t="s">
        <v>229</v>
      </c>
      <c r="K2299" s="28" t="n">
        <v>22.4</v>
      </c>
      <c r="L2299" s="28" t="n">
        <v>7.6</v>
      </c>
      <c r="M2299" s="26" t="s">
        <v>179</v>
      </c>
      <c r="N2299" s="26" t="n">
        <v>45</v>
      </c>
      <c r="O2299" s="26" t="s">
        <v>9544</v>
      </c>
      <c r="P2299" s="26" t="s">
        <v>9545</v>
      </c>
      <c r="Q2299" s="26" t="s">
        <v>170</v>
      </c>
      <c r="R2299" s="26" t="s">
        <v>171</v>
      </c>
      <c r="S2299" s="26" t="s">
        <v>172</v>
      </c>
      <c r="T2299" s="27" t="n">
        <v>46013</v>
      </c>
      <c r="U2299" s="26" t="n">
        <v>2026</v>
      </c>
      <c r="V2299" s="26"/>
    </row>
    <row r="2300" customFormat="false" ht="15" hidden="false" customHeight="true" outlineLevel="0" collapsed="false">
      <c r="A2300" s="29" t="s">
        <v>9546</v>
      </c>
      <c r="B2300" s="29" t="n">
        <v>2296</v>
      </c>
      <c r="C2300" s="29" t="s">
        <v>1933</v>
      </c>
      <c r="D2300" s="29" t="s">
        <v>9547</v>
      </c>
      <c r="E2300" s="29" t="s">
        <v>206</v>
      </c>
      <c r="F2300" s="29"/>
      <c r="G2300" s="30" t="n">
        <v>45851</v>
      </c>
      <c r="H2300" s="29" t="s">
        <v>177</v>
      </c>
      <c r="I2300" s="29" t="s">
        <v>5344</v>
      </c>
      <c r="J2300" s="29" t="s">
        <v>198</v>
      </c>
      <c r="K2300" s="31" t="n">
        <v>37.3</v>
      </c>
      <c r="L2300" s="31" t="n">
        <v>12.8</v>
      </c>
      <c r="M2300" s="29" t="s">
        <v>209</v>
      </c>
      <c r="N2300" s="29" t="n">
        <v>50</v>
      </c>
      <c r="O2300" s="29" t="s">
        <v>9548</v>
      </c>
      <c r="P2300" s="29" t="s">
        <v>9549</v>
      </c>
      <c r="Q2300" s="29" t="s">
        <v>454</v>
      </c>
      <c r="R2300" s="29" t="s">
        <v>171</v>
      </c>
      <c r="S2300" s="29" t="s">
        <v>455</v>
      </c>
      <c r="T2300" s="30" t="n">
        <v>46012</v>
      </c>
      <c r="U2300" s="29" t="n">
        <v>2026</v>
      </c>
      <c r="V2300" s="29"/>
    </row>
    <row r="2301" customFormat="false" ht="15" hidden="false" customHeight="true" outlineLevel="0" collapsed="false">
      <c r="A2301" s="26" t="s">
        <v>9550</v>
      </c>
      <c r="B2301" s="26" t="n">
        <v>2297</v>
      </c>
      <c r="C2301" s="26" t="s">
        <v>3122</v>
      </c>
      <c r="D2301" s="26" t="s">
        <v>1043</v>
      </c>
      <c r="E2301" s="26" t="s">
        <v>206</v>
      </c>
      <c r="F2301" s="26"/>
      <c r="G2301" s="27" t="n">
        <v>45851</v>
      </c>
      <c r="H2301" s="26" t="s">
        <v>177</v>
      </c>
      <c r="I2301" s="26" t="s">
        <v>9551</v>
      </c>
      <c r="J2301" s="26" t="s">
        <v>259</v>
      </c>
      <c r="K2301" s="28" t="n">
        <v>29.4</v>
      </c>
      <c r="L2301" s="28" t="n">
        <v>9.9</v>
      </c>
      <c r="M2301" s="26" t="s">
        <v>179</v>
      </c>
      <c r="N2301" s="26" t="n">
        <v>50</v>
      </c>
      <c r="O2301" s="26" t="s">
        <v>9552</v>
      </c>
      <c r="P2301" s="26" t="s">
        <v>9553</v>
      </c>
      <c r="Q2301" s="26" t="s">
        <v>232</v>
      </c>
      <c r="R2301" s="26" t="s">
        <v>183</v>
      </c>
      <c r="S2301" s="26" t="s">
        <v>233</v>
      </c>
      <c r="T2301" s="27" t="n">
        <v>45998</v>
      </c>
      <c r="U2301" s="26" t="n">
        <v>2026</v>
      </c>
      <c r="V2301" s="26"/>
    </row>
    <row r="2302" customFormat="false" ht="15" hidden="false" customHeight="true" outlineLevel="0" collapsed="false">
      <c r="A2302" s="29" t="s">
        <v>9554</v>
      </c>
      <c r="B2302" s="29" t="n">
        <v>2298</v>
      </c>
      <c r="C2302" s="29" t="s">
        <v>982</v>
      </c>
      <c r="D2302" s="29" t="s">
        <v>3715</v>
      </c>
      <c r="E2302" s="29" t="s">
        <v>206</v>
      </c>
      <c r="F2302" s="29"/>
      <c r="G2302" s="30" t="n">
        <v>45851</v>
      </c>
      <c r="H2302" s="29" t="s">
        <v>177</v>
      </c>
      <c r="I2302" s="29" t="s">
        <v>1919</v>
      </c>
      <c r="J2302" s="29" t="s">
        <v>229</v>
      </c>
      <c r="K2302" s="31" t="n">
        <v>24</v>
      </c>
      <c r="L2302" s="31" t="n">
        <v>8.6</v>
      </c>
      <c r="M2302" s="29" t="s">
        <v>209</v>
      </c>
      <c r="N2302" s="29" t="n">
        <v>50</v>
      </c>
      <c r="O2302" s="29" t="s">
        <v>9555</v>
      </c>
      <c r="P2302" s="29" t="s">
        <v>9556</v>
      </c>
      <c r="Q2302" s="29" t="s">
        <v>454</v>
      </c>
      <c r="R2302" s="29" t="s">
        <v>171</v>
      </c>
      <c r="S2302" s="29" t="s">
        <v>455</v>
      </c>
      <c r="T2302" s="30" t="n">
        <v>46019</v>
      </c>
      <c r="U2302" s="29" t="n">
        <v>2026</v>
      </c>
      <c r="V2302" s="29"/>
    </row>
    <row r="2303" customFormat="false" ht="15" hidden="false" customHeight="true" outlineLevel="0" collapsed="false">
      <c r="A2303" s="26" t="s">
        <v>9557</v>
      </c>
      <c r="B2303" s="26" t="n">
        <v>2299</v>
      </c>
      <c r="C2303" s="26" t="s">
        <v>2243</v>
      </c>
      <c r="D2303" s="26" t="s">
        <v>512</v>
      </c>
      <c r="E2303" s="26" t="s">
        <v>311</v>
      </c>
      <c r="F2303" s="26" t="s">
        <v>2437</v>
      </c>
      <c r="G2303" s="27" t="n">
        <v>45852</v>
      </c>
      <c r="H2303" s="26" t="s">
        <v>177</v>
      </c>
      <c r="I2303" s="26" t="s">
        <v>5531</v>
      </c>
      <c r="J2303" s="26" t="s">
        <v>259</v>
      </c>
      <c r="K2303" s="28" t="n">
        <v>59.1</v>
      </c>
      <c r="L2303" s="28" t="n">
        <v>20.4</v>
      </c>
      <c r="M2303" s="26" t="s">
        <v>276</v>
      </c>
      <c r="N2303" s="26" t="n">
        <v>32</v>
      </c>
      <c r="O2303" s="26" t="s">
        <v>9558</v>
      </c>
      <c r="P2303" s="26" t="s">
        <v>9559</v>
      </c>
      <c r="Q2303" s="26" t="s">
        <v>299</v>
      </c>
      <c r="R2303" s="26" t="s">
        <v>171</v>
      </c>
      <c r="S2303" s="26" t="s">
        <v>300</v>
      </c>
      <c r="T2303" s="27" t="n">
        <v>46005</v>
      </c>
      <c r="U2303" s="26" t="n">
        <v>2026</v>
      </c>
      <c r="V2303" s="26"/>
    </row>
    <row r="2304" customFormat="false" ht="15" hidden="false" customHeight="true" outlineLevel="0" collapsed="false">
      <c r="A2304" s="29" t="s">
        <v>9560</v>
      </c>
      <c r="B2304" s="29" t="n">
        <v>2300</v>
      </c>
      <c r="C2304" s="29" t="s">
        <v>2811</v>
      </c>
      <c r="D2304" s="29" t="s">
        <v>1721</v>
      </c>
      <c r="E2304" s="29" t="s">
        <v>226</v>
      </c>
      <c r="F2304" s="29" t="s">
        <v>9561</v>
      </c>
      <c r="G2304" s="30" t="n">
        <v>45852</v>
      </c>
      <c r="H2304" s="29" t="s">
        <v>177</v>
      </c>
      <c r="I2304" s="29" t="s">
        <v>6987</v>
      </c>
      <c r="J2304" s="29" t="s">
        <v>270</v>
      </c>
      <c r="K2304" s="31" t="n">
        <v>26</v>
      </c>
      <c r="L2304" s="31" t="n">
        <v>7.5</v>
      </c>
      <c r="M2304" s="29" t="s">
        <v>179</v>
      </c>
      <c r="N2304" s="29" t="n">
        <v>32</v>
      </c>
      <c r="O2304" s="29" t="s">
        <v>9562</v>
      </c>
      <c r="P2304" s="29" t="s">
        <v>9563</v>
      </c>
      <c r="Q2304" s="29" t="s">
        <v>338</v>
      </c>
      <c r="R2304" s="29" t="s">
        <v>171</v>
      </c>
      <c r="S2304" s="29" t="s">
        <v>339</v>
      </c>
      <c r="T2304" s="30" t="n">
        <v>46017</v>
      </c>
      <c r="U2304" s="29" t="n">
        <v>2026</v>
      </c>
      <c r="V2304" s="29"/>
    </row>
    <row r="2305" customFormat="false" ht="15" hidden="false" customHeight="true" outlineLevel="0" collapsed="false">
      <c r="A2305" s="26" t="s">
        <v>9564</v>
      </c>
      <c r="B2305" s="26" t="n">
        <v>2301</v>
      </c>
      <c r="C2305" s="26" t="s">
        <v>2130</v>
      </c>
      <c r="D2305" s="26" t="s">
        <v>582</v>
      </c>
      <c r="E2305" s="26" t="s">
        <v>206</v>
      </c>
      <c r="F2305" s="26"/>
      <c r="G2305" s="27" t="n">
        <v>45853</v>
      </c>
      <c r="H2305" s="26" t="s">
        <v>1033</v>
      </c>
      <c r="I2305" s="26" t="s">
        <v>3097</v>
      </c>
      <c r="J2305" s="26" t="s">
        <v>208</v>
      </c>
      <c r="K2305" s="28" t="n">
        <v>31.5</v>
      </c>
      <c r="L2305" s="28" t="n">
        <v>10.2</v>
      </c>
      <c r="M2305" s="26" t="s">
        <v>179</v>
      </c>
      <c r="N2305" s="26" t="n">
        <v>28</v>
      </c>
      <c r="O2305" s="26" t="s">
        <v>9565</v>
      </c>
      <c r="P2305" s="26" t="s">
        <v>9566</v>
      </c>
      <c r="Q2305" s="26" t="s">
        <v>170</v>
      </c>
      <c r="R2305" s="26" t="s">
        <v>171</v>
      </c>
      <c r="S2305" s="26" t="s">
        <v>172</v>
      </c>
      <c r="T2305" s="27" t="n">
        <v>46006</v>
      </c>
      <c r="U2305" s="26" t="n">
        <v>2026</v>
      </c>
      <c r="V2305" s="26"/>
    </row>
    <row r="2306" customFormat="false" ht="15" hidden="false" customHeight="true" outlineLevel="0" collapsed="false">
      <c r="A2306" s="29" t="s">
        <v>9567</v>
      </c>
      <c r="B2306" s="29" t="n">
        <v>2302</v>
      </c>
      <c r="C2306" s="29" t="s">
        <v>292</v>
      </c>
      <c r="D2306" s="29" t="s">
        <v>236</v>
      </c>
      <c r="E2306" s="29" t="s">
        <v>206</v>
      </c>
      <c r="F2306" s="29"/>
      <c r="G2306" s="30" t="n">
        <v>45854</v>
      </c>
      <c r="H2306" s="29" t="s">
        <v>177</v>
      </c>
      <c r="I2306" s="29" t="s">
        <v>5358</v>
      </c>
      <c r="J2306" s="29" t="s">
        <v>322</v>
      </c>
      <c r="K2306" s="31" t="n">
        <v>57.8</v>
      </c>
      <c r="L2306" s="31" t="n">
        <v>16.9</v>
      </c>
      <c r="M2306" s="29" t="s">
        <v>314</v>
      </c>
      <c r="N2306" s="29" t="n">
        <v>36</v>
      </c>
      <c r="O2306" s="29" t="s">
        <v>9568</v>
      </c>
      <c r="P2306" s="29" t="s">
        <v>9569</v>
      </c>
      <c r="Q2306" s="29" t="s">
        <v>461</v>
      </c>
      <c r="R2306" s="29" t="s">
        <v>183</v>
      </c>
      <c r="S2306" s="29" t="s">
        <v>462</v>
      </c>
      <c r="T2306" s="30" t="n">
        <v>46012</v>
      </c>
      <c r="U2306" s="29" t="n">
        <v>2026</v>
      </c>
      <c r="V2306" s="29"/>
    </row>
    <row r="2307" customFormat="false" ht="15" hidden="false" customHeight="true" outlineLevel="0" collapsed="false">
      <c r="A2307" s="26" t="s">
        <v>9570</v>
      </c>
      <c r="B2307" s="26" t="n">
        <v>2303</v>
      </c>
      <c r="C2307" s="26" t="s">
        <v>6781</v>
      </c>
      <c r="D2307" s="26" t="s">
        <v>9571</v>
      </c>
      <c r="E2307" s="26" t="s">
        <v>267</v>
      </c>
      <c r="F2307" s="26" t="s">
        <v>9572</v>
      </c>
      <c r="G2307" s="27" t="n">
        <v>45854</v>
      </c>
      <c r="H2307" s="26" t="s">
        <v>177</v>
      </c>
      <c r="I2307" s="26" t="s">
        <v>892</v>
      </c>
      <c r="J2307" s="26" t="s">
        <v>208</v>
      </c>
      <c r="K2307" s="28" t="n">
        <v>59.9</v>
      </c>
      <c r="L2307" s="28" t="n">
        <v>17.2</v>
      </c>
      <c r="M2307" s="26" t="s">
        <v>179</v>
      </c>
      <c r="N2307" s="26" t="n">
        <v>45</v>
      </c>
      <c r="O2307" s="26" t="s">
        <v>9573</v>
      </c>
      <c r="P2307" s="26" t="s">
        <v>9574</v>
      </c>
      <c r="Q2307" s="26" t="s">
        <v>232</v>
      </c>
      <c r="R2307" s="26" t="s">
        <v>183</v>
      </c>
      <c r="S2307" s="26" t="s">
        <v>233</v>
      </c>
      <c r="T2307" s="27" t="n">
        <v>45998</v>
      </c>
      <c r="U2307" s="26" t="n">
        <v>2026</v>
      </c>
      <c r="V2307" s="26"/>
    </row>
    <row r="2308" customFormat="false" ht="15" hidden="false" customHeight="true" outlineLevel="0" collapsed="false">
      <c r="A2308" s="29" t="s">
        <v>9575</v>
      </c>
      <c r="B2308" s="29" t="n">
        <v>2304</v>
      </c>
      <c r="C2308" s="29" t="s">
        <v>496</v>
      </c>
      <c r="D2308" s="29" t="s">
        <v>2343</v>
      </c>
      <c r="E2308" s="29" t="s">
        <v>226</v>
      </c>
      <c r="F2308" s="29" t="s">
        <v>3005</v>
      </c>
      <c r="G2308" s="30" t="n">
        <v>45855</v>
      </c>
      <c r="H2308" s="29" t="s">
        <v>177</v>
      </c>
      <c r="I2308" s="29" t="s">
        <v>4958</v>
      </c>
      <c r="J2308" s="29" t="s">
        <v>198</v>
      </c>
      <c r="K2308" s="31" t="n">
        <v>19.5</v>
      </c>
      <c r="L2308" s="31" t="n">
        <v>6.8</v>
      </c>
      <c r="M2308" s="29" t="s">
        <v>209</v>
      </c>
      <c r="N2308" s="29" t="n">
        <v>32</v>
      </c>
      <c r="O2308" s="29" t="s">
        <v>9576</v>
      </c>
      <c r="P2308" s="29" t="s">
        <v>9577</v>
      </c>
      <c r="Q2308" s="29" t="s">
        <v>252</v>
      </c>
      <c r="R2308" s="29" t="s">
        <v>171</v>
      </c>
      <c r="S2308" s="29" t="s">
        <v>253</v>
      </c>
      <c r="T2308" s="30" t="n">
        <v>45998</v>
      </c>
      <c r="U2308" s="29" t="n">
        <v>2026</v>
      </c>
      <c r="V2308" s="29"/>
    </row>
    <row r="2309" customFormat="false" ht="15" hidden="false" customHeight="true" outlineLevel="0" collapsed="false">
      <c r="A2309" s="26" t="s">
        <v>9578</v>
      </c>
      <c r="B2309" s="26" t="n">
        <v>2305</v>
      </c>
      <c r="C2309" s="26" t="s">
        <v>776</v>
      </c>
      <c r="D2309" s="26" t="s">
        <v>4990</v>
      </c>
      <c r="E2309" s="26" t="s">
        <v>188</v>
      </c>
      <c r="F2309" s="26"/>
      <c r="G2309" s="27" t="n">
        <v>45856</v>
      </c>
      <c r="H2309" s="26" t="s">
        <v>177</v>
      </c>
      <c r="I2309" s="26" t="s">
        <v>3047</v>
      </c>
      <c r="J2309" s="26" t="s">
        <v>270</v>
      </c>
      <c r="K2309" s="28" t="n">
        <v>52.9</v>
      </c>
      <c r="L2309" s="28" t="n">
        <v>18.5</v>
      </c>
      <c r="M2309" s="26" t="s">
        <v>179</v>
      </c>
      <c r="N2309" s="26" t="n">
        <v>32</v>
      </c>
      <c r="O2309" s="26" t="s">
        <v>9579</v>
      </c>
      <c r="P2309" s="26" t="s">
        <v>9580</v>
      </c>
      <c r="Q2309" s="26" t="s">
        <v>461</v>
      </c>
      <c r="R2309" s="26" t="s">
        <v>183</v>
      </c>
      <c r="S2309" s="26" t="s">
        <v>462</v>
      </c>
      <c r="T2309" s="27" t="n">
        <v>46014</v>
      </c>
      <c r="U2309" s="26" t="n">
        <v>2026</v>
      </c>
      <c r="V2309" s="26"/>
    </row>
    <row r="2310" customFormat="false" ht="15" hidden="false" customHeight="true" outlineLevel="0" collapsed="false">
      <c r="A2310" s="29" t="s">
        <v>9581</v>
      </c>
      <c r="B2310" s="29" t="n">
        <v>2306</v>
      </c>
      <c r="C2310" s="29" t="s">
        <v>939</v>
      </c>
      <c r="D2310" s="29" t="s">
        <v>1180</v>
      </c>
      <c r="E2310" s="29" t="s">
        <v>195</v>
      </c>
      <c r="F2310" s="29" t="s">
        <v>4791</v>
      </c>
      <c r="G2310" s="30" t="n">
        <v>45857</v>
      </c>
      <c r="H2310" s="29" t="s">
        <v>177</v>
      </c>
      <c r="I2310" s="29" t="s">
        <v>413</v>
      </c>
      <c r="J2310" s="29" t="s">
        <v>166</v>
      </c>
      <c r="K2310" s="31" t="n">
        <v>58.4</v>
      </c>
      <c r="L2310" s="31" t="n">
        <v>20.7</v>
      </c>
      <c r="M2310" s="29" t="s">
        <v>276</v>
      </c>
      <c r="N2310" s="29" t="n">
        <v>28</v>
      </c>
      <c r="O2310" s="29" t="s">
        <v>9582</v>
      </c>
      <c r="P2310" s="29" t="s">
        <v>9583</v>
      </c>
      <c r="Q2310" s="29" t="s">
        <v>182</v>
      </c>
      <c r="R2310" s="29" t="s">
        <v>183</v>
      </c>
      <c r="S2310" s="29" t="s">
        <v>184</v>
      </c>
      <c r="T2310" s="30" t="n">
        <v>45992</v>
      </c>
      <c r="U2310" s="29" t="n">
        <v>2026</v>
      </c>
      <c r="V2310" s="29"/>
    </row>
    <row r="2311" customFormat="false" ht="15" hidden="false" customHeight="true" outlineLevel="0" collapsed="false">
      <c r="A2311" s="26" t="s">
        <v>9584</v>
      </c>
      <c r="B2311" s="26" t="n">
        <v>2307</v>
      </c>
      <c r="C2311" s="26" t="s">
        <v>1474</v>
      </c>
      <c r="D2311" s="26" t="s">
        <v>582</v>
      </c>
      <c r="E2311" s="26" t="s">
        <v>245</v>
      </c>
      <c r="F2311" s="26" t="s">
        <v>4820</v>
      </c>
      <c r="G2311" s="27" t="n">
        <v>45858</v>
      </c>
      <c r="H2311" s="26" t="s">
        <v>177</v>
      </c>
      <c r="I2311" s="26" t="s">
        <v>1751</v>
      </c>
      <c r="J2311" s="26" t="s">
        <v>218</v>
      </c>
      <c r="K2311" s="28" t="n">
        <v>29.9</v>
      </c>
      <c r="L2311" s="28" t="n">
        <v>9.2</v>
      </c>
      <c r="M2311" s="26" t="s">
        <v>209</v>
      </c>
      <c r="N2311" s="26" t="n">
        <v>28</v>
      </c>
      <c r="O2311" s="26" t="s">
        <v>9585</v>
      </c>
      <c r="P2311" s="26" t="s">
        <v>9586</v>
      </c>
      <c r="Q2311" s="26" t="s">
        <v>232</v>
      </c>
      <c r="R2311" s="26" t="s">
        <v>183</v>
      </c>
      <c r="S2311" s="26" t="s">
        <v>233</v>
      </c>
      <c r="T2311" s="27" t="n">
        <v>45995</v>
      </c>
      <c r="U2311" s="26" t="n">
        <v>2026</v>
      </c>
      <c r="V2311" s="26"/>
    </row>
    <row r="2312" customFormat="false" ht="15" hidden="false" customHeight="true" outlineLevel="0" collapsed="false">
      <c r="A2312" s="29" t="s">
        <v>9587</v>
      </c>
      <c r="B2312" s="29" t="n">
        <v>2308</v>
      </c>
      <c r="C2312" s="29" t="s">
        <v>903</v>
      </c>
      <c r="D2312" s="29" t="s">
        <v>2886</v>
      </c>
      <c r="E2312" s="29" t="s">
        <v>206</v>
      </c>
      <c r="F2312" s="29"/>
      <c r="G2312" s="30" t="n">
        <v>45858</v>
      </c>
      <c r="H2312" s="29" t="s">
        <v>177</v>
      </c>
      <c r="I2312" s="29" t="s">
        <v>6866</v>
      </c>
      <c r="J2312" s="29" t="s">
        <v>166</v>
      </c>
      <c r="K2312" s="31" t="n">
        <v>61</v>
      </c>
      <c r="L2312" s="31" t="n">
        <v>18.6</v>
      </c>
      <c r="M2312" s="29" t="s">
        <v>179</v>
      </c>
      <c r="N2312" s="29" t="n">
        <v>40</v>
      </c>
      <c r="O2312" s="29" t="s">
        <v>9588</v>
      </c>
      <c r="P2312" s="29" t="s">
        <v>9589</v>
      </c>
      <c r="Q2312" s="29" t="s">
        <v>212</v>
      </c>
      <c r="R2312" s="29" t="s">
        <v>171</v>
      </c>
      <c r="S2312" s="29" t="s">
        <v>213</v>
      </c>
      <c r="T2312" s="30" t="n">
        <v>45997</v>
      </c>
      <c r="U2312" s="29" t="n">
        <v>2026</v>
      </c>
      <c r="V2312" s="29"/>
    </row>
    <row r="2313" customFormat="false" ht="15" hidden="false" customHeight="true" outlineLevel="0" collapsed="false">
      <c r="A2313" s="26" t="s">
        <v>9590</v>
      </c>
      <c r="B2313" s="26" t="n">
        <v>2309</v>
      </c>
      <c r="C2313" s="26" t="s">
        <v>1357</v>
      </c>
      <c r="D2313" s="26" t="s">
        <v>977</v>
      </c>
      <c r="E2313" s="26" t="s">
        <v>267</v>
      </c>
      <c r="F2313" s="26" t="s">
        <v>9591</v>
      </c>
      <c r="G2313" s="27" t="n">
        <v>45858</v>
      </c>
      <c r="H2313" s="26" t="s">
        <v>177</v>
      </c>
      <c r="I2313" s="26" t="s">
        <v>3307</v>
      </c>
      <c r="J2313" s="26" t="s">
        <v>229</v>
      </c>
      <c r="K2313" s="28" t="n">
        <v>34.8</v>
      </c>
      <c r="L2313" s="28" t="n">
        <v>11.7</v>
      </c>
      <c r="M2313" s="26" t="s">
        <v>179</v>
      </c>
      <c r="N2313" s="26" t="n">
        <v>28</v>
      </c>
      <c r="O2313" s="26" t="s">
        <v>9592</v>
      </c>
      <c r="P2313" s="26" t="s">
        <v>9593</v>
      </c>
      <c r="Q2313" s="26" t="s">
        <v>240</v>
      </c>
      <c r="R2313" s="26" t="s">
        <v>171</v>
      </c>
      <c r="S2313" s="26" t="s">
        <v>241</v>
      </c>
      <c r="T2313" s="27" t="n">
        <v>46018</v>
      </c>
      <c r="U2313" s="26" t="n">
        <v>2026</v>
      </c>
      <c r="V2313" s="26"/>
    </row>
    <row r="2314" customFormat="false" ht="15" hidden="false" customHeight="true" outlineLevel="0" collapsed="false">
      <c r="A2314" s="29" t="s">
        <v>9594</v>
      </c>
      <c r="B2314" s="29" t="n">
        <v>2310</v>
      </c>
      <c r="C2314" s="29" t="s">
        <v>1203</v>
      </c>
      <c r="D2314" s="29" t="s">
        <v>2899</v>
      </c>
      <c r="E2314" s="29" t="s">
        <v>188</v>
      </c>
      <c r="F2314" s="29"/>
      <c r="G2314" s="30" t="n">
        <v>45858</v>
      </c>
      <c r="H2314" s="29" t="s">
        <v>177</v>
      </c>
      <c r="I2314" s="29" t="s">
        <v>217</v>
      </c>
      <c r="J2314" s="29" t="s">
        <v>383</v>
      </c>
      <c r="K2314" s="31" t="n">
        <v>40.7</v>
      </c>
      <c r="L2314" s="31" t="n">
        <v>11.8</v>
      </c>
      <c r="M2314" s="29" t="s">
        <v>179</v>
      </c>
      <c r="N2314" s="29" t="n">
        <v>28</v>
      </c>
      <c r="O2314" s="29" t="s">
        <v>9595</v>
      </c>
      <c r="P2314" s="29" t="s">
        <v>9596</v>
      </c>
      <c r="Q2314" s="29" t="s">
        <v>212</v>
      </c>
      <c r="R2314" s="29" t="s">
        <v>171</v>
      </c>
      <c r="S2314" s="29" t="s">
        <v>213</v>
      </c>
      <c r="T2314" s="30" t="n">
        <v>46009</v>
      </c>
      <c r="U2314" s="29" t="n">
        <v>2026</v>
      </c>
      <c r="V2314" s="29"/>
    </row>
    <row r="2315" customFormat="false" ht="15" hidden="false" customHeight="true" outlineLevel="0" collapsed="false">
      <c r="A2315" s="26" t="s">
        <v>9597</v>
      </c>
      <c r="B2315" s="26" t="n">
        <v>2311</v>
      </c>
      <c r="C2315" s="26" t="s">
        <v>889</v>
      </c>
      <c r="D2315" s="26" t="s">
        <v>3412</v>
      </c>
      <c r="E2315" s="26" t="s">
        <v>162</v>
      </c>
      <c r="F2315" s="26" t="s">
        <v>1305</v>
      </c>
      <c r="G2315" s="27" t="n">
        <v>45858</v>
      </c>
      <c r="H2315" s="26" t="s">
        <v>177</v>
      </c>
      <c r="I2315" s="26" t="s">
        <v>296</v>
      </c>
      <c r="J2315" s="26" t="s">
        <v>166</v>
      </c>
      <c r="K2315" s="28" t="n">
        <v>41</v>
      </c>
      <c r="L2315" s="28" t="n">
        <v>12.3</v>
      </c>
      <c r="M2315" s="26" t="s">
        <v>179</v>
      </c>
      <c r="N2315" s="26" t="n">
        <v>50</v>
      </c>
      <c r="O2315" s="26" t="s">
        <v>9598</v>
      </c>
      <c r="P2315" s="26" t="s">
        <v>9599</v>
      </c>
      <c r="Q2315" s="26" t="s">
        <v>232</v>
      </c>
      <c r="R2315" s="26" t="s">
        <v>183</v>
      </c>
      <c r="S2315" s="26" t="s">
        <v>233</v>
      </c>
      <c r="T2315" s="27" t="n">
        <v>46004</v>
      </c>
      <c r="U2315" s="26" t="n">
        <v>2026</v>
      </c>
      <c r="V2315" s="26"/>
    </row>
    <row r="2316" customFormat="false" ht="15" hidden="false" customHeight="true" outlineLevel="0" collapsed="false">
      <c r="A2316" s="29" t="s">
        <v>9600</v>
      </c>
      <c r="B2316" s="29" t="n">
        <v>2312</v>
      </c>
      <c r="C2316" s="29" t="s">
        <v>236</v>
      </c>
      <c r="D2316" s="29" t="s">
        <v>6142</v>
      </c>
      <c r="E2316" s="29" t="s">
        <v>226</v>
      </c>
      <c r="F2316" s="29" t="s">
        <v>630</v>
      </c>
      <c r="G2316" s="30" t="n">
        <v>45858</v>
      </c>
      <c r="H2316" s="29" t="s">
        <v>177</v>
      </c>
      <c r="I2316" s="29" t="s">
        <v>1466</v>
      </c>
      <c r="J2316" s="29" t="s">
        <v>208</v>
      </c>
      <c r="K2316" s="31" t="n">
        <v>37.4</v>
      </c>
      <c r="L2316" s="31" t="n">
        <v>13.5</v>
      </c>
      <c r="M2316" s="29" t="s">
        <v>179</v>
      </c>
      <c r="N2316" s="29" t="n">
        <v>45</v>
      </c>
      <c r="O2316" s="29" t="s">
        <v>9601</v>
      </c>
      <c r="P2316" s="29" t="s">
        <v>9602</v>
      </c>
      <c r="Q2316" s="29" t="s">
        <v>182</v>
      </c>
      <c r="R2316" s="29" t="s">
        <v>183</v>
      </c>
      <c r="S2316" s="29" t="s">
        <v>184</v>
      </c>
      <c r="T2316" s="30" t="n">
        <v>46013</v>
      </c>
      <c r="U2316" s="29" t="n">
        <v>2026</v>
      </c>
      <c r="V2316" s="29"/>
    </row>
    <row r="2317" customFormat="false" ht="15" hidden="false" customHeight="true" outlineLevel="0" collapsed="false">
      <c r="A2317" s="26" t="s">
        <v>9603</v>
      </c>
      <c r="B2317" s="26" t="n">
        <v>2313</v>
      </c>
      <c r="C2317" s="26" t="s">
        <v>3113</v>
      </c>
      <c r="D2317" s="26" t="s">
        <v>2273</v>
      </c>
      <c r="E2317" s="26" t="s">
        <v>188</v>
      </c>
      <c r="F2317" s="26"/>
      <c r="G2317" s="27" t="n">
        <v>45859</v>
      </c>
      <c r="H2317" s="26" t="s">
        <v>177</v>
      </c>
      <c r="I2317" s="26" t="s">
        <v>1829</v>
      </c>
      <c r="J2317" s="26" t="s">
        <v>208</v>
      </c>
      <c r="K2317" s="28" t="n">
        <v>38.6</v>
      </c>
      <c r="L2317" s="28" t="n">
        <v>10.8</v>
      </c>
      <c r="M2317" s="26" t="s">
        <v>276</v>
      </c>
      <c r="N2317" s="26" t="n">
        <v>32</v>
      </c>
      <c r="O2317" s="26" t="s">
        <v>9604</v>
      </c>
      <c r="P2317" s="26" t="s">
        <v>9605</v>
      </c>
      <c r="Q2317" s="26" t="s">
        <v>202</v>
      </c>
      <c r="R2317" s="26" t="s">
        <v>171</v>
      </c>
      <c r="S2317" s="26" t="s">
        <v>203</v>
      </c>
      <c r="T2317" s="27" t="n">
        <v>45998</v>
      </c>
      <c r="U2317" s="26" t="n">
        <v>2026</v>
      </c>
      <c r="V2317" s="26"/>
    </row>
    <row r="2318" customFormat="false" ht="15" hidden="false" customHeight="true" outlineLevel="0" collapsed="false">
      <c r="A2318" s="29" t="s">
        <v>9606</v>
      </c>
      <c r="B2318" s="29" t="n">
        <v>2314</v>
      </c>
      <c r="C2318" s="29" t="s">
        <v>5910</v>
      </c>
      <c r="D2318" s="29" t="s">
        <v>9607</v>
      </c>
      <c r="E2318" s="29" t="s">
        <v>162</v>
      </c>
      <c r="F2318" s="29" t="s">
        <v>9608</v>
      </c>
      <c r="G2318" s="30" t="n">
        <v>45859</v>
      </c>
      <c r="H2318" s="29" t="s">
        <v>177</v>
      </c>
      <c r="I2318" s="29" t="s">
        <v>2239</v>
      </c>
      <c r="J2318" s="29" t="s">
        <v>248</v>
      </c>
      <c r="K2318" s="31" t="n">
        <v>57</v>
      </c>
      <c r="L2318" s="31" t="n">
        <v>18.6</v>
      </c>
      <c r="M2318" s="29" t="s">
        <v>249</v>
      </c>
      <c r="N2318" s="29" t="n">
        <v>28</v>
      </c>
      <c r="O2318" s="29" t="s">
        <v>3871</v>
      </c>
      <c r="P2318" s="29" t="s">
        <v>9609</v>
      </c>
      <c r="Q2318" s="29" t="s">
        <v>454</v>
      </c>
      <c r="R2318" s="29" t="s">
        <v>171</v>
      </c>
      <c r="S2318" s="29" t="s">
        <v>455</v>
      </c>
      <c r="T2318" s="30" t="n">
        <v>45996</v>
      </c>
      <c r="U2318" s="29" t="n">
        <v>2026</v>
      </c>
      <c r="V2318" s="29"/>
    </row>
    <row r="2319" customFormat="false" ht="15" hidden="false" customHeight="true" outlineLevel="0" collapsed="false">
      <c r="A2319" s="26" t="s">
        <v>9610</v>
      </c>
      <c r="B2319" s="26" t="n">
        <v>2315</v>
      </c>
      <c r="C2319" s="26" t="s">
        <v>3705</v>
      </c>
      <c r="D2319" s="26" t="s">
        <v>9611</v>
      </c>
      <c r="E2319" s="26" t="s">
        <v>188</v>
      </c>
      <c r="F2319" s="26"/>
      <c r="G2319" s="27" t="n">
        <v>45859</v>
      </c>
      <c r="H2319" s="26" t="s">
        <v>177</v>
      </c>
      <c r="I2319" s="26" t="s">
        <v>1061</v>
      </c>
      <c r="J2319" s="26" t="s">
        <v>248</v>
      </c>
      <c r="K2319" s="28" t="n">
        <v>20.4</v>
      </c>
      <c r="L2319" s="28" t="n">
        <v>6.4</v>
      </c>
      <c r="M2319" s="26" t="s">
        <v>249</v>
      </c>
      <c r="N2319" s="26" t="n">
        <v>24</v>
      </c>
      <c r="O2319" s="26" t="s">
        <v>8737</v>
      </c>
      <c r="P2319" s="26" t="s">
        <v>9612</v>
      </c>
      <c r="Q2319" s="26" t="s">
        <v>338</v>
      </c>
      <c r="R2319" s="26" t="s">
        <v>171</v>
      </c>
      <c r="S2319" s="26" t="s">
        <v>339</v>
      </c>
      <c r="T2319" s="27" t="n">
        <v>45996</v>
      </c>
      <c r="U2319" s="26" t="n">
        <v>2026</v>
      </c>
      <c r="V2319" s="26"/>
    </row>
    <row r="2320" customFormat="false" ht="15" hidden="false" customHeight="true" outlineLevel="0" collapsed="false">
      <c r="A2320" s="29" t="s">
        <v>9613</v>
      </c>
      <c r="B2320" s="29" t="n">
        <v>2316</v>
      </c>
      <c r="C2320" s="29" t="s">
        <v>1553</v>
      </c>
      <c r="D2320" s="29" t="s">
        <v>3466</v>
      </c>
      <c r="E2320" s="29" t="s">
        <v>188</v>
      </c>
      <c r="F2320" s="29"/>
      <c r="G2320" s="30" t="n">
        <v>45860</v>
      </c>
      <c r="H2320" s="29" t="s">
        <v>295</v>
      </c>
      <c r="I2320" s="29" t="s">
        <v>2608</v>
      </c>
      <c r="J2320" s="29" t="s">
        <v>166</v>
      </c>
      <c r="K2320" s="31" t="n">
        <v>42.9</v>
      </c>
      <c r="L2320" s="31" t="n">
        <v>14</v>
      </c>
      <c r="M2320" s="29" t="s">
        <v>179</v>
      </c>
      <c r="N2320" s="29" t="n">
        <v>45</v>
      </c>
      <c r="O2320" s="29" t="s">
        <v>9614</v>
      </c>
      <c r="P2320" s="29" t="s">
        <v>9615</v>
      </c>
      <c r="Q2320" s="29" t="s">
        <v>262</v>
      </c>
      <c r="R2320" s="29" t="s">
        <v>171</v>
      </c>
      <c r="S2320" s="29" t="s">
        <v>263</v>
      </c>
      <c r="T2320" s="30" t="n">
        <v>45999</v>
      </c>
      <c r="U2320" s="29" t="n">
        <v>2026</v>
      </c>
      <c r="V2320" s="29"/>
    </row>
    <row r="2321" customFormat="false" ht="15" hidden="false" customHeight="true" outlineLevel="0" collapsed="false">
      <c r="A2321" s="26" t="s">
        <v>9616</v>
      </c>
      <c r="B2321" s="26" t="n">
        <v>2317</v>
      </c>
      <c r="C2321" s="26" t="s">
        <v>5169</v>
      </c>
      <c r="D2321" s="26" t="s">
        <v>3466</v>
      </c>
      <c r="E2321" s="26" t="s">
        <v>188</v>
      </c>
      <c r="F2321" s="26"/>
      <c r="G2321" s="27" t="n">
        <v>45860</v>
      </c>
      <c r="H2321" s="26" t="s">
        <v>295</v>
      </c>
      <c r="I2321" s="26" t="s">
        <v>3789</v>
      </c>
      <c r="J2321" s="26" t="s">
        <v>259</v>
      </c>
      <c r="K2321" s="28" t="n">
        <v>47.7</v>
      </c>
      <c r="L2321" s="28" t="n">
        <v>15</v>
      </c>
      <c r="M2321" s="26" t="s">
        <v>179</v>
      </c>
      <c r="N2321" s="26" t="n">
        <v>36</v>
      </c>
      <c r="O2321" s="26" t="s">
        <v>9617</v>
      </c>
      <c r="P2321" s="26" t="s">
        <v>9618</v>
      </c>
      <c r="Q2321" s="26" t="s">
        <v>330</v>
      </c>
      <c r="R2321" s="26" t="s">
        <v>171</v>
      </c>
      <c r="S2321" s="26" t="s">
        <v>331</v>
      </c>
      <c r="T2321" s="27" t="n">
        <v>45997</v>
      </c>
      <c r="U2321" s="26" t="n">
        <v>2026</v>
      </c>
      <c r="V2321" s="26"/>
    </row>
    <row r="2322" customFormat="false" ht="15" hidden="false" customHeight="true" outlineLevel="0" collapsed="false">
      <c r="A2322" s="29" t="s">
        <v>9619</v>
      </c>
      <c r="B2322" s="29" t="n">
        <v>2318</v>
      </c>
      <c r="C2322" s="29" t="s">
        <v>5169</v>
      </c>
      <c r="D2322" s="29" t="s">
        <v>782</v>
      </c>
      <c r="E2322" s="29" t="s">
        <v>188</v>
      </c>
      <c r="F2322" s="29"/>
      <c r="G2322" s="30" t="n">
        <v>45861</v>
      </c>
      <c r="H2322" s="29" t="s">
        <v>177</v>
      </c>
      <c r="I2322" s="29" t="s">
        <v>1673</v>
      </c>
      <c r="J2322" s="29" t="s">
        <v>322</v>
      </c>
      <c r="K2322" s="31" t="n">
        <v>42.3</v>
      </c>
      <c r="L2322" s="31" t="n">
        <v>13.3</v>
      </c>
      <c r="M2322" s="29" t="s">
        <v>276</v>
      </c>
      <c r="N2322" s="29" t="n">
        <v>28</v>
      </c>
      <c r="O2322" s="29" t="s">
        <v>9620</v>
      </c>
      <c r="P2322" s="29" t="s">
        <v>9621</v>
      </c>
      <c r="Q2322" s="29" t="s">
        <v>221</v>
      </c>
      <c r="R2322" s="29" t="s">
        <v>183</v>
      </c>
      <c r="S2322" s="29" t="s">
        <v>222</v>
      </c>
      <c r="T2322" s="30" t="n">
        <v>46013</v>
      </c>
      <c r="U2322" s="29" t="n">
        <v>2026</v>
      </c>
      <c r="V2322" s="29"/>
    </row>
    <row r="2323" customFormat="false" ht="15" hidden="false" customHeight="true" outlineLevel="0" collapsed="false">
      <c r="A2323" s="26" t="s">
        <v>9622</v>
      </c>
      <c r="B2323" s="26" t="n">
        <v>2319</v>
      </c>
      <c r="C2323" s="26" t="s">
        <v>2487</v>
      </c>
      <c r="D2323" s="26" t="s">
        <v>3382</v>
      </c>
      <c r="E2323" s="26" t="s">
        <v>188</v>
      </c>
      <c r="F2323" s="26"/>
      <c r="G2323" s="27" t="n">
        <v>45861</v>
      </c>
      <c r="H2323" s="26" t="s">
        <v>177</v>
      </c>
      <c r="I2323" s="26" t="s">
        <v>2320</v>
      </c>
      <c r="J2323" s="26" t="s">
        <v>166</v>
      </c>
      <c r="K2323" s="28" t="n">
        <v>53.7</v>
      </c>
      <c r="L2323" s="28" t="n">
        <v>17.3</v>
      </c>
      <c r="M2323" s="26" t="s">
        <v>179</v>
      </c>
      <c r="N2323" s="26" t="n">
        <v>45</v>
      </c>
      <c r="O2323" s="26" t="s">
        <v>9623</v>
      </c>
      <c r="P2323" s="26" t="s">
        <v>9624</v>
      </c>
      <c r="Q2323" s="26" t="s">
        <v>212</v>
      </c>
      <c r="R2323" s="26" t="s">
        <v>171</v>
      </c>
      <c r="S2323" s="26" t="s">
        <v>213</v>
      </c>
      <c r="T2323" s="27" t="n">
        <v>46001</v>
      </c>
      <c r="U2323" s="26" t="n">
        <v>2026</v>
      </c>
      <c r="V2323" s="26"/>
    </row>
    <row r="2324" customFormat="false" ht="15" hidden="false" customHeight="true" outlineLevel="0" collapsed="false">
      <c r="A2324" s="29" t="s">
        <v>9625</v>
      </c>
      <c r="B2324" s="29" t="n">
        <v>2320</v>
      </c>
      <c r="C2324" s="29" t="s">
        <v>676</v>
      </c>
      <c r="D2324" s="29" t="s">
        <v>287</v>
      </c>
      <c r="E2324" s="29" t="s">
        <v>188</v>
      </c>
      <c r="F2324" s="29"/>
      <c r="G2324" s="30" t="n">
        <v>45861</v>
      </c>
      <c r="H2324" s="29" t="s">
        <v>177</v>
      </c>
      <c r="I2324" s="29" t="s">
        <v>5501</v>
      </c>
      <c r="J2324" s="29" t="s">
        <v>270</v>
      </c>
      <c r="K2324" s="31" t="n">
        <v>42.5</v>
      </c>
      <c r="L2324" s="31" t="n">
        <v>13.5</v>
      </c>
      <c r="M2324" s="29" t="s">
        <v>179</v>
      </c>
      <c r="N2324" s="29" t="n">
        <v>24</v>
      </c>
      <c r="O2324" s="29" t="s">
        <v>9626</v>
      </c>
      <c r="P2324" s="29" t="s">
        <v>9627</v>
      </c>
      <c r="Q2324" s="29" t="s">
        <v>170</v>
      </c>
      <c r="R2324" s="29" t="s">
        <v>171</v>
      </c>
      <c r="S2324" s="29" t="s">
        <v>172</v>
      </c>
      <c r="T2324" s="30" t="n">
        <v>45997</v>
      </c>
      <c r="U2324" s="29" t="n">
        <v>2026</v>
      </c>
      <c r="V2324" s="29"/>
    </row>
    <row r="2325" customFormat="false" ht="15" hidden="false" customHeight="true" outlineLevel="0" collapsed="false">
      <c r="A2325" s="26" t="s">
        <v>9628</v>
      </c>
      <c r="B2325" s="26" t="n">
        <v>2321</v>
      </c>
      <c r="C2325" s="26" t="s">
        <v>1334</v>
      </c>
      <c r="D2325" s="26" t="s">
        <v>587</v>
      </c>
      <c r="E2325" s="26" t="s">
        <v>226</v>
      </c>
      <c r="F2325" s="26" t="s">
        <v>8218</v>
      </c>
      <c r="G2325" s="27" t="n">
        <v>45862</v>
      </c>
      <c r="H2325" s="26" t="s">
        <v>177</v>
      </c>
      <c r="I2325" s="26" t="s">
        <v>864</v>
      </c>
      <c r="J2325" s="26" t="s">
        <v>166</v>
      </c>
      <c r="K2325" s="28" t="n">
        <v>22.8</v>
      </c>
      <c r="L2325" s="28" t="n">
        <v>6.6</v>
      </c>
      <c r="M2325" s="26" t="s">
        <v>209</v>
      </c>
      <c r="N2325" s="26" t="n">
        <v>50</v>
      </c>
      <c r="O2325" s="26" t="s">
        <v>9629</v>
      </c>
      <c r="P2325" s="26" t="s">
        <v>9630</v>
      </c>
      <c r="Q2325" s="26" t="s">
        <v>212</v>
      </c>
      <c r="R2325" s="26" t="s">
        <v>171</v>
      </c>
      <c r="S2325" s="26" t="s">
        <v>213</v>
      </c>
      <c r="T2325" s="27" t="n">
        <v>46016</v>
      </c>
      <c r="U2325" s="26" t="n">
        <v>2026</v>
      </c>
      <c r="V2325" s="26"/>
    </row>
    <row r="2326" customFormat="false" ht="15" hidden="false" customHeight="true" outlineLevel="0" collapsed="false">
      <c r="A2326" s="29" t="s">
        <v>9631</v>
      </c>
      <c r="B2326" s="29" t="n">
        <v>2322</v>
      </c>
      <c r="C2326" s="29" t="s">
        <v>3568</v>
      </c>
      <c r="D2326" s="29" t="s">
        <v>9632</v>
      </c>
      <c r="E2326" s="29" t="s">
        <v>245</v>
      </c>
      <c r="F2326" s="29" t="s">
        <v>9633</v>
      </c>
      <c r="G2326" s="30" t="n">
        <v>45862</v>
      </c>
      <c r="H2326" s="29" t="s">
        <v>177</v>
      </c>
      <c r="I2326" s="29" t="s">
        <v>751</v>
      </c>
      <c r="J2326" s="29" t="s">
        <v>166</v>
      </c>
      <c r="K2326" s="31" t="n">
        <v>56.9</v>
      </c>
      <c r="L2326" s="31" t="n">
        <v>18.7</v>
      </c>
      <c r="M2326" s="29" t="s">
        <v>179</v>
      </c>
      <c r="N2326" s="29" t="n">
        <v>45</v>
      </c>
      <c r="O2326" s="29" t="s">
        <v>6003</v>
      </c>
      <c r="P2326" s="29" t="s">
        <v>9634</v>
      </c>
      <c r="Q2326" s="29" t="s">
        <v>202</v>
      </c>
      <c r="R2326" s="29" t="s">
        <v>171</v>
      </c>
      <c r="S2326" s="29" t="s">
        <v>203</v>
      </c>
      <c r="T2326" s="30" t="n">
        <v>46019</v>
      </c>
      <c r="U2326" s="29" t="n">
        <v>2026</v>
      </c>
      <c r="V2326" s="29"/>
    </row>
    <row r="2327" customFormat="false" ht="15" hidden="false" customHeight="true" outlineLevel="0" collapsed="false">
      <c r="A2327" s="26" t="s">
        <v>9635</v>
      </c>
      <c r="B2327" s="26" t="n">
        <v>2323</v>
      </c>
      <c r="C2327" s="26" t="s">
        <v>6688</v>
      </c>
      <c r="D2327" s="26" t="s">
        <v>1198</v>
      </c>
      <c r="E2327" s="26" t="s">
        <v>188</v>
      </c>
      <c r="F2327" s="26"/>
      <c r="G2327" s="27" t="n">
        <v>45862</v>
      </c>
      <c r="H2327" s="26" t="s">
        <v>177</v>
      </c>
      <c r="I2327" s="26" t="s">
        <v>5654</v>
      </c>
      <c r="J2327" s="26" t="s">
        <v>383</v>
      </c>
      <c r="K2327" s="28" t="n">
        <v>38</v>
      </c>
      <c r="L2327" s="28" t="n">
        <v>11.3</v>
      </c>
      <c r="M2327" s="26" t="s">
        <v>167</v>
      </c>
      <c r="N2327" s="26" t="n">
        <v>36</v>
      </c>
      <c r="O2327" s="26" t="s">
        <v>9636</v>
      </c>
      <c r="P2327" s="26" t="s">
        <v>9637</v>
      </c>
      <c r="Q2327" s="26" t="s">
        <v>299</v>
      </c>
      <c r="R2327" s="26" t="s">
        <v>171</v>
      </c>
      <c r="S2327" s="26" t="s">
        <v>300</v>
      </c>
      <c r="T2327" s="27" t="n">
        <v>46011</v>
      </c>
      <c r="U2327" s="26" t="n">
        <v>2026</v>
      </c>
      <c r="V2327" s="26"/>
    </row>
    <row r="2328" customFormat="false" ht="15" hidden="false" customHeight="true" outlineLevel="0" collapsed="false">
      <c r="A2328" s="29" t="s">
        <v>9638</v>
      </c>
      <c r="B2328" s="29" t="n">
        <v>2324</v>
      </c>
      <c r="C2328" s="29" t="s">
        <v>5125</v>
      </c>
      <c r="D2328" s="29" t="s">
        <v>2259</v>
      </c>
      <c r="E2328" s="29" t="s">
        <v>206</v>
      </c>
      <c r="F2328" s="29"/>
      <c r="G2328" s="30" t="n">
        <v>45862</v>
      </c>
      <c r="H2328" s="29" t="s">
        <v>177</v>
      </c>
      <c r="I2328" s="29" t="s">
        <v>5026</v>
      </c>
      <c r="J2328" s="29" t="s">
        <v>208</v>
      </c>
      <c r="K2328" s="31" t="n">
        <v>41.9</v>
      </c>
      <c r="L2328" s="31" t="n">
        <v>12.3</v>
      </c>
      <c r="M2328" s="29" t="s">
        <v>276</v>
      </c>
      <c r="N2328" s="29" t="n">
        <v>45</v>
      </c>
      <c r="O2328" s="29" t="s">
        <v>9639</v>
      </c>
      <c r="P2328" s="29" t="s">
        <v>9640</v>
      </c>
      <c r="Q2328" s="29" t="s">
        <v>330</v>
      </c>
      <c r="R2328" s="29" t="s">
        <v>171</v>
      </c>
      <c r="S2328" s="29" t="s">
        <v>331</v>
      </c>
      <c r="T2328" s="30" t="n">
        <v>46005</v>
      </c>
      <c r="U2328" s="29" t="n">
        <v>2026</v>
      </c>
      <c r="V2328" s="29"/>
    </row>
    <row r="2329" customFormat="false" ht="15" hidden="false" customHeight="true" outlineLevel="0" collapsed="false">
      <c r="A2329" s="26" t="s">
        <v>9641</v>
      </c>
      <c r="B2329" s="26" t="n">
        <v>2325</v>
      </c>
      <c r="C2329" s="26" t="s">
        <v>2738</v>
      </c>
      <c r="D2329" s="26" t="s">
        <v>281</v>
      </c>
      <c r="E2329" s="26" t="s">
        <v>206</v>
      </c>
      <c r="F2329" s="26"/>
      <c r="G2329" s="27" t="n">
        <v>45863</v>
      </c>
      <c r="H2329" s="26" t="s">
        <v>177</v>
      </c>
      <c r="I2329" s="26" t="s">
        <v>1395</v>
      </c>
      <c r="J2329" s="26" t="s">
        <v>166</v>
      </c>
      <c r="K2329" s="28" t="n">
        <v>56.3</v>
      </c>
      <c r="L2329" s="28" t="n">
        <v>19.8</v>
      </c>
      <c r="M2329" s="26" t="s">
        <v>179</v>
      </c>
      <c r="N2329" s="26" t="n">
        <v>36</v>
      </c>
      <c r="O2329" s="26" t="s">
        <v>9642</v>
      </c>
      <c r="P2329" s="26" t="s">
        <v>9643</v>
      </c>
      <c r="Q2329" s="26" t="s">
        <v>330</v>
      </c>
      <c r="R2329" s="26" t="s">
        <v>171</v>
      </c>
      <c r="S2329" s="26" t="s">
        <v>331</v>
      </c>
      <c r="T2329" s="27" t="n">
        <v>45994</v>
      </c>
      <c r="U2329" s="26" t="n">
        <v>2026</v>
      </c>
      <c r="V2329" s="26"/>
    </row>
    <row r="2330" customFormat="false" ht="15" hidden="false" customHeight="true" outlineLevel="0" collapsed="false">
      <c r="A2330" s="29" t="s">
        <v>9644</v>
      </c>
      <c r="B2330" s="29" t="n">
        <v>2326</v>
      </c>
      <c r="C2330" s="29" t="s">
        <v>845</v>
      </c>
      <c r="D2330" s="29" t="s">
        <v>816</v>
      </c>
      <c r="E2330" s="29" t="s">
        <v>245</v>
      </c>
      <c r="F2330" s="29" t="s">
        <v>9645</v>
      </c>
      <c r="G2330" s="30" t="n">
        <v>45863</v>
      </c>
      <c r="H2330" s="29" t="s">
        <v>177</v>
      </c>
      <c r="I2330" s="29" t="s">
        <v>5637</v>
      </c>
      <c r="J2330" s="29" t="s">
        <v>270</v>
      </c>
      <c r="K2330" s="31" t="n">
        <v>40</v>
      </c>
      <c r="L2330" s="31" t="n">
        <v>11.2</v>
      </c>
      <c r="M2330" s="29" t="s">
        <v>199</v>
      </c>
      <c r="N2330" s="29" t="n">
        <v>28</v>
      </c>
      <c r="O2330" s="29" t="s">
        <v>9646</v>
      </c>
      <c r="P2330" s="29" t="s">
        <v>9647</v>
      </c>
      <c r="Q2330" s="29" t="s">
        <v>232</v>
      </c>
      <c r="R2330" s="29" t="s">
        <v>183</v>
      </c>
      <c r="S2330" s="29" t="s">
        <v>233</v>
      </c>
      <c r="T2330" s="30" t="n">
        <v>45999</v>
      </c>
      <c r="U2330" s="29" t="n">
        <v>2026</v>
      </c>
      <c r="V2330" s="29"/>
    </row>
    <row r="2331" customFormat="false" ht="15" hidden="false" customHeight="true" outlineLevel="0" collapsed="false">
      <c r="A2331" s="26" t="s">
        <v>9648</v>
      </c>
      <c r="B2331" s="26" t="n">
        <v>2327</v>
      </c>
      <c r="C2331" s="26" t="s">
        <v>556</v>
      </c>
      <c r="D2331" s="26" t="s">
        <v>449</v>
      </c>
      <c r="E2331" s="26" t="s">
        <v>206</v>
      </c>
      <c r="F2331" s="26"/>
      <c r="G2331" s="27" t="n">
        <v>45863</v>
      </c>
      <c r="H2331" s="26" t="s">
        <v>177</v>
      </c>
      <c r="I2331" s="26" t="s">
        <v>1793</v>
      </c>
      <c r="J2331" s="26" t="s">
        <v>198</v>
      </c>
      <c r="K2331" s="28" t="n">
        <v>53.3</v>
      </c>
      <c r="L2331" s="28" t="n">
        <v>16.5</v>
      </c>
      <c r="M2331" s="26" t="s">
        <v>209</v>
      </c>
      <c r="N2331" s="26" t="n">
        <v>24</v>
      </c>
      <c r="O2331" s="26" t="s">
        <v>9649</v>
      </c>
      <c r="P2331" s="26" t="s">
        <v>9650</v>
      </c>
      <c r="Q2331" s="26" t="s">
        <v>182</v>
      </c>
      <c r="R2331" s="26" t="s">
        <v>183</v>
      </c>
      <c r="S2331" s="26" t="s">
        <v>184</v>
      </c>
      <c r="T2331" s="27" t="n">
        <v>45994</v>
      </c>
      <c r="U2331" s="26" t="n">
        <v>2026</v>
      </c>
      <c r="V2331" s="26"/>
    </row>
    <row r="2332" customFormat="false" ht="15" hidden="false" customHeight="true" outlineLevel="0" collapsed="false">
      <c r="A2332" s="29" t="s">
        <v>9651</v>
      </c>
      <c r="B2332" s="29" t="n">
        <v>2328</v>
      </c>
      <c r="C2332" s="29" t="s">
        <v>4449</v>
      </c>
      <c r="D2332" s="29" t="s">
        <v>2948</v>
      </c>
      <c r="E2332" s="29" t="s">
        <v>188</v>
      </c>
      <c r="F2332" s="29"/>
      <c r="G2332" s="30" t="n">
        <v>45863</v>
      </c>
      <c r="H2332" s="29" t="s">
        <v>177</v>
      </c>
      <c r="I2332" s="29" t="s">
        <v>899</v>
      </c>
      <c r="J2332" s="29" t="s">
        <v>218</v>
      </c>
      <c r="K2332" s="31" t="n">
        <v>55.8</v>
      </c>
      <c r="L2332" s="31" t="n">
        <v>19.5</v>
      </c>
      <c r="M2332" s="29" t="s">
        <v>209</v>
      </c>
      <c r="N2332" s="29" t="n">
        <v>32</v>
      </c>
      <c r="O2332" s="29" t="s">
        <v>9652</v>
      </c>
      <c r="P2332" s="29" t="s">
        <v>9653</v>
      </c>
      <c r="Q2332" s="29" t="s">
        <v>212</v>
      </c>
      <c r="R2332" s="29" t="s">
        <v>171</v>
      </c>
      <c r="S2332" s="29" t="s">
        <v>213</v>
      </c>
      <c r="T2332" s="30" t="n">
        <v>46017</v>
      </c>
      <c r="U2332" s="29" t="n">
        <v>2026</v>
      </c>
      <c r="V2332" s="29"/>
    </row>
    <row r="2333" customFormat="false" ht="15" hidden="false" customHeight="true" outlineLevel="0" collapsed="false">
      <c r="A2333" s="26" t="s">
        <v>9654</v>
      </c>
      <c r="B2333" s="26" t="n">
        <v>2329</v>
      </c>
      <c r="C2333" s="26" t="s">
        <v>988</v>
      </c>
      <c r="D2333" s="26" t="s">
        <v>995</v>
      </c>
      <c r="E2333" s="26" t="s">
        <v>206</v>
      </c>
      <c r="F2333" s="26"/>
      <c r="G2333" s="27" t="n">
        <v>45864</v>
      </c>
      <c r="H2333" s="26" t="s">
        <v>177</v>
      </c>
      <c r="I2333" s="26" t="s">
        <v>1829</v>
      </c>
      <c r="J2333" s="26" t="s">
        <v>208</v>
      </c>
      <c r="K2333" s="28" t="n">
        <v>36.6</v>
      </c>
      <c r="L2333" s="28" t="n">
        <v>10.8</v>
      </c>
      <c r="M2333" s="26" t="s">
        <v>199</v>
      </c>
      <c r="N2333" s="26" t="n">
        <v>50</v>
      </c>
      <c r="O2333" s="26" t="s">
        <v>9655</v>
      </c>
      <c r="P2333" s="26" t="s">
        <v>9656</v>
      </c>
      <c r="Q2333" s="26" t="s">
        <v>240</v>
      </c>
      <c r="R2333" s="26" t="s">
        <v>171</v>
      </c>
      <c r="S2333" s="26" t="s">
        <v>241</v>
      </c>
      <c r="T2333" s="27" t="n">
        <v>46012</v>
      </c>
      <c r="U2333" s="26" t="n">
        <v>2026</v>
      </c>
      <c r="V2333" s="26"/>
    </row>
    <row r="2334" customFormat="false" ht="15" hidden="false" customHeight="true" outlineLevel="0" collapsed="false">
      <c r="A2334" s="29" t="s">
        <v>9657</v>
      </c>
      <c r="B2334" s="29" t="n">
        <v>2330</v>
      </c>
      <c r="C2334" s="29" t="s">
        <v>9658</v>
      </c>
      <c r="D2334" s="29" t="s">
        <v>2227</v>
      </c>
      <c r="E2334" s="29" t="s">
        <v>245</v>
      </c>
      <c r="F2334" s="29" t="s">
        <v>9659</v>
      </c>
      <c r="G2334" s="30" t="n">
        <v>45864</v>
      </c>
      <c r="H2334" s="29" t="s">
        <v>177</v>
      </c>
      <c r="I2334" s="29" t="s">
        <v>2244</v>
      </c>
      <c r="J2334" s="29" t="s">
        <v>198</v>
      </c>
      <c r="K2334" s="31" t="n">
        <v>56.7</v>
      </c>
      <c r="L2334" s="31" t="n">
        <v>17.8</v>
      </c>
      <c r="M2334" s="29" t="s">
        <v>199</v>
      </c>
      <c r="N2334" s="29" t="n">
        <v>50</v>
      </c>
      <c r="O2334" s="29" t="s">
        <v>7559</v>
      </c>
      <c r="P2334" s="29" t="s">
        <v>9660</v>
      </c>
      <c r="Q2334" s="29" t="s">
        <v>338</v>
      </c>
      <c r="R2334" s="29" t="s">
        <v>171</v>
      </c>
      <c r="S2334" s="29" t="s">
        <v>339</v>
      </c>
      <c r="T2334" s="30" t="n">
        <v>46012</v>
      </c>
      <c r="U2334" s="29" t="n">
        <v>2026</v>
      </c>
      <c r="V2334" s="29"/>
    </row>
    <row r="2335" customFormat="false" ht="15" hidden="false" customHeight="true" outlineLevel="0" collapsed="false">
      <c r="A2335" s="26" t="s">
        <v>9661</v>
      </c>
      <c r="B2335" s="26" t="n">
        <v>2331</v>
      </c>
      <c r="C2335" s="26" t="s">
        <v>5686</v>
      </c>
      <c r="D2335" s="26" t="s">
        <v>4833</v>
      </c>
      <c r="E2335" s="26" t="s">
        <v>195</v>
      </c>
      <c r="F2335" s="26" t="s">
        <v>9662</v>
      </c>
      <c r="G2335" s="27" t="n">
        <v>45864</v>
      </c>
      <c r="H2335" s="26" t="s">
        <v>177</v>
      </c>
      <c r="I2335" s="26" t="s">
        <v>1802</v>
      </c>
      <c r="J2335" s="26" t="s">
        <v>208</v>
      </c>
      <c r="K2335" s="28" t="n">
        <v>54</v>
      </c>
      <c r="L2335" s="28" t="n">
        <v>15.2</v>
      </c>
      <c r="M2335" s="26" t="s">
        <v>276</v>
      </c>
      <c r="N2335" s="26" t="n">
        <v>45</v>
      </c>
      <c r="O2335" s="26" t="s">
        <v>9663</v>
      </c>
      <c r="P2335" s="26" t="s">
        <v>9664</v>
      </c>
      <c r="Q2335" s="26" t="s">
        <v>262</v>
      </c>
      <c r="R2335" s="26" t="s">
        <v>171</v>
      </c>
      <c r="S2335" s="26" t="s">
        <v>263</v>
      </c>
      <c r="T2335" s="27" t="n">
        <v>46000</v>
      </c>
      <c r="U2335" s="26" t="n">
        <v>2026</v>
      </c>
      <c r="V2335" s="26"/>
    </row>
    <row r="2336" customFormat="false" ht="15" hidden="false" customHeight="true" outlineLevel="0" collapsed="false">
      <c r="A2336" s="29" t="s">
        <v>9665</v>
      </c>
      <c r="B2336" s="29" t="n">
        <v>2332</v>
      </c>
      <c r="C2336" s="29" t="s">
        <v>2379</v>
      </c>
      <c r="D2336" s="29" t="s">
        <v>933</v>
      </c>
      <c r="E2336" s="29" t="s">
        <v>188</v>
      </c>
      <c r="F2336" s="29"/>
      <c r="G2336" s="30" t="n">
        <v>45866</v>
      </c>
      <c r="H2336" s="29" t="s">
        <v>177</v>
      </c>
      <c r="I2336" s="29" t="s">
        <v>868</v>
      </c>
      <c r="J2336" s="29" t="s">
        <v>166</v>
      </c>
      <c r="K2336" s="31" t="n">
        <v>49.2</v>
      </c>
      <c r="L2336" s="31" t="n">
        <v>17.6</v>
      </c>
      <c r="M2336" s="29" t="s">
        <v>249</v>
      </c>
      <c r="N2336" s="29" t="n">
        <v>45</v>
      </c>
      <c r="O2336" s="29" t="s">
        <v>9666</v>
      </c>
      <c r="P2336" s="29" t="s">
        <v>9667</v>
      </c>
      <c r="Q2336" s="29" t="s">
        <v>299</v>
      </c>
      <c r="R2336" s="29" t="s">
        <v>171</v>
      </c>
      <c r="S2336" s="29" t="s">
        <v>300</v>
      </c>
      <c r="T2336" s="30" t="n">
        <v>46009</v>
      </c>
      <c r="U2336" s="29" t="n">
        <v>2026</v>
      </c>
      <c r="V2336" s="29"/>
    </row>
    <row r="2337" customFormat="false" ht="15" hidden="false" customHeight="true" outlineLevel="0" collapsed="false">
      <c r="A2337" s="26" t="s">
        <v>9668</v>
      </c>
      <c r="B2337" s="26" t="n">
        <v>2333</v>
      </c>
      <c r="C2337" s="26" t="s">
        <v>7508</v>
      </c>
      <c r="D2337" s="26" t="s">
        <v>256</v>
      </c>
      <c r="E2337" s="26" t="s">
        <v>226</v>
      </c>
      <c r="F2337" s="26" t="s">
        <v>9669</v>
      </c>
      <c r="G2337" s="27" t="n">
        <v>45866</v>
      </c>
      <c r="H2337" s="26" t="s">
        <v>177</v>
      </c>
      <c r="I2337" s="26" t="s">
        <v>2278</v>
      </c>
      <c r="J2337" s="26" t="s">
        <v>248</v>
      </c>
      <c r="K2337" s="28" t="n">
        <v>31.1</v>
      </c>
      <c r="L2337" s="28" t="n">
        <v>9.8</v>
      </c>
      <c r="M2337" s="26" t="s">
        <v>199</v>
      </c>
      <c r="N2337" s="26" t="n">
        <v>28</v>
      </c>
      <c r="O2337" s="26" t="s">
        <v>9670</v>
      </c>
      <c r="P2337" s="26" t="s">
        <v>9671</v>
      </c>
      <c r="Q2337" s="26" t="s">
        <v>330</v>
      </c>
      <c r="R2337" s="26" t="s">
        <v>171</v>
      </c>
      <c r="S2337" s="26" t="s">
        <v>331</v>
      </c>
      <c r="T2337" s="27" t="n">
        <v>46006</v>
      </c>
      <c r="U2337" s="26" t="n">
        <v>2026</v>
      </c>
      <c r="V2337" s="26"/>
    </row>
    <row r="2338" customFormat="false" ht="15" hidden="false" customHeight="true" outlineLevel="0" collapsed="false">
      <c r="A2338" s="29" t="s">
        <v>9672</v>
      </c>
      <c r="B2338" s="29" t="n">
        <v>2334</v>
      </c>
      <c r="C2338" s="29" t="s">
        <v>7200</v>
      </c>
      <c r="D2338" s="29" t="s">
        <v>1678</v>
      </c>
      <c r="E2338" s="29" t="s">
        <v>311</v>
      </c>
      <c r="F2338" s="29" t="s">
        <v>9673</v>
      </c>
      <c r="G2338" s="30" t="n">
        <v>45867</v>
      </c>
      <c r="H2338" s="29" t="s">
        <v>164</v>
      </c>
      <c r="I2338" s="29" t="s">
        <v>978</v>
      </c>
      <c r="J2338" s="29" t="s">
        <v>248</v>
      </c>
      <c r="K2338" s="31" t="n">
        <v>36.1</v>
      </c>
      <c r="L2338" s="31" t="n">
        <v>10.2</v>
      </c>
      <c r="M2338" s="29" t="s">
        <v>179</v>
      </c>
      <c r="N2338" s="29" t="n">
        <v>36</v>
      </c>
      <c r="O2338" s="29" t="s">
        <v>9674</v>
      </c>
      <c r="P2338" s="29" t="s">
        <v>9675</v>
      </c>
      <c r="Q2338" s="29" t="s">
        <v>454</v>
      </c>
      <c r="R2338" s="29" t="s">
        <v>171</v>
      </c>
      <c r="S2338" s="29" t="s">
        <v>455</v>
      </c>
      <c r="T2338" s="29"/>
      <c r="U2338" s="29" t="n">
        <v>2022</v>
      </c>
      <c r="V2338" s="29"/>
    </row>
    <row r="2339" customFormat="false" ht="15" hidden="false" customHeight="true" outlineLevel="0" collapsed="false">
      <c r="A2339" s="26" t="s">
        <v>9676</v>
      </c>
      <c r="B2339" s="26" t="n">
        <v>2335</v>
      </c>
      <c r="C2339" s="26" t="s">
        <v>286</v>
      </c>
      <c r="D2339" s="26" t="s">
        <v>9677</v>
      </c>
      <c r="E2339" s="26" t="s">
        <v>162</v>
      </c>
      <c r="F2339" s="26" t="s">
        <v>655</v>
      </c>
      <c r="G2339" s="27" t="n">
        <v>45867</v>
      </c>
      <c r="H2339" s="26" t="s">
        <v>295</v>
      </c>
      <c r="I2339" s="26" t="s">
        <v>389</v>
      </c>
      <c r="J2339" s="26" t="s">
        <v>248</v>
      </c>
      <c r="K2339" s="28" t="n">
        <v>54.7</v>
      </c>
      <c r="L2339" s="28" t="n">
        <v>16.2</v>
      </c>
      <c r="M2339" s="26" t="s">
        <v>209</v>
      </c>
      <c r="N2339" s="26" t="n">
        <v>36</v>
      </c>
      <c r="O2339" s="26" t="s">
        <v>9678</v>
      </c>
      <c r="P2339" s="26" t="s">
        <v>9679</v>
      </c>
      <c r="Q2339" s="26" t="s">
        <v>461</v>
      </c>
      <c r="R2339" s="26" t="s">
        <v>183</v>
      </c>
      <c r="S2339" s="26" t="s">
        <v>462</v>
      </c>
      <c r="T2339" s="27" t="n">
        <v>46006</v>
      </c>
      <c r="U2339" s="26" t="n">
        <v>2026</v>
      </c>
      <c r="V2339" s="26"/>
    </row>
    <row r="2340" customFormat="false" ht="15" hidden="false" customHeight="true" outlineLevel="0" collapsed="false">
      <c r="A2340" s="29" t="s">
        <v>9680</v>
      </c>
      <c r="B2340" s="29" t="n">
        <v>2336</v>
      </c>
      <c r="C2340" s="29" t="s">
        <v>575</v>
      </c>
      <c r="D2340" s="29" t="s">
        <v>1225</v>
      </c>
      <c r="E2340" s="29" t="s">
        <v>195</v>
      </c>
      <c r="F2340" s="29" t="s">
        <v>577</v>
      </c>
      <c r="G2340" s="30" t="n">
        <v>45867</v>
      </c>
      <c r="H2340" s="29" t="s">
        <v>164</v>
      </c>
      <c r="I2340" s="29" t="s">
        <v>3006</v>
      </c>
      <c r="J2340" s="29" t="s">
        <v>208</v>
      </c>
      <c r="K2340" s="31" t="n">
        <v>19.6</v>
      </c>
      <c r="L2340" s="31" t="n">
        <v>5.6</v>
      </c>
      <c r="M2340" s="29" t="s">
        <v>167</v>
      </c>
      <c r="N2340" s="29" t="n">
        <v>24</v>
      </c>
      <c r="O2340" s="29" t="s">
        <v>9681</v>
      </c>
      <c r="P2340" s="29" t="s">
        <v>9682</v>
      </c>
      <c r="Q2340" s="29" t="s">
        <v>170</v>
      </c>
      <c r="R2340" s="29" t="s">
        <v>171</v>
      </c>
      <c r="S2340" s="29" t="s">
        <v>172</v>
      </c>
      <c r="T2340" s="29"/>
      <c r="U2340" s="29" t="n">
        <v>2024</v>
      </c>
      <c r="V2340" s="29"/>
    </row>
    <row r="2341" customFormat="false" ht="15" hidden="false" customHeight="true" outlineLevel="0" collapsed="false">
      <c r="A2341" s="26" t="s">
        <v>9683</v>
      </c>
      <c r="B2341" s="26" t="n">
        <v>2337</v>
      </c>
      <c r="C2341" s="26" t="s">
        <v>7775</v>
      </c>
      <c r="D2341" s="26" t="s">
        <v>1134</v>
      </c>
      <c r="E2341" s="26" t="s">
        <v>195</v>
      </c>
      <c r="F2341" s="26" t="s">
        <v>9684</v>
      </c>
      <c r="G2341" s="27" t="n">
        <v>45867</v>
      </c>
      <c r="H2341" s="26" t="s">
        <v>164</v>
      </c>
      <c r="I2341" s="26" t="s">
        <v>1314</v>
      </c>
      <c r="J2341" s="26" t="s">
        <v>248</v>
      </c>
      <c r="K2341" s="28" t="n">
        <v>28.6</v>
      </c>
      <c r="L2341" s="28" t="n">
        <v>9.2</v>
      </c>
      <c r="M2341" s="26" t="s">
        <v>209</v>
      </c>
      <c r="N2341" s="26" t="n">
        <v>32</v>
      </c>
      <c r="O2341" s="26" t="s">
        <v>9685</v>
      </c>
      <c r="P2341" s="26" t="s">
        <v>9686</v>
      </c>
      <c r="Q2341" s="26" t="s">
        <v>330</v>
      </c>
      <c r="R2341" s="26" t="s">
        <v>171</v>
      </c>
      <c r="S2341" s="26" t="s">
        <v>331</v>
      </c>
      <c r="T2341" s="26"/>
      <c r="U2341" s="26" t="n">
        <v>2022</v>
      </c>
      <c r="V2341" s="26"/>
    </row>
    <row r="2342" customFormat="false" ht="15" hidden="false" customHeight="true" outlineLevel="0" collapsed="false">
      <c r="A2342" s="29" t="s">
        <v>9687</v>
      </c>
      <c r="B2342" s="29" t="n">
        <v>2338</v>
      </c>
      <c r="C2342" s="29" t="s">
        <v>2487</v>
      </c>
      <c r="D2342" s="29" t="s">
        <v>1955</v>
      </c>
      <c r="E2342" s="29" t="s">
        <v>245</v>
      </c>
      <c r="F2342" s="29" t="s">
        <v>9688</v>
      </c>
      <c r="G2342" s="30" t="n">
        <v>45867</v>
      </c>
      <c r="H2342" s="29" t="s">
        <v>177</v>
      </c>
      <c r="I2342" s="29" t="s">
        <v>3569</v>
      </c>
      <c r="J2342" s="29" t="s">
        <v>345</v>
      </c>
      <c r="K2342" s="31" t="n">
        <v>29.8</v>
      </c>
      <c r="L2342" s="31" t="n">
        <v>9.1</v>
      </c>
      <c r="M2342" s="29" t="s">
        <v>179</v>
      </c>
      <c r="N2342" s="29" t="n">
        <v>40</v>
      </c>
      <c r="O2342" s="29" t="s">
        <v>9689</v>
      </c>
      <c r="P2342" s="29" t="s">
        <v>9690</v>
      </c>
      <c r="Q2342" s="29" t="s">
        <v>299</v>
      </c>
      <c r="R2342" s="29" t="s">
        <v>171</v>
      </c>
      <c r="S2342" s="29" t="s">
        <v>300</v>
      </c>
      <c r="T2342" s="30" t="n">
        <v>45999</v>
      </c>
      <c r="U2342" s="29" t="n">
        <v>2026</v>
      </c>
      <c r="V2342" s="29"/>
    </row>
    <row r="2343" customFormat="false" ht="15" hidden="false" customHeight="true" outlineLevel="0" collapsed="false">
      <c r="A2343" s="26" t="s">
        <v>9691</v>
      </c>
      <c r="B2343" s="26" t="n">
        <v>2339</v>
      </c>
      <c r="C2343" s="26" t="s">
        <v>1872</v>
      </c>
      <c r="D2343" s="26" t="s">
        <v>9692</v>
      </c>
      <c r="E2343" s="26" t="s">
        <v>245</v>
      </c>
      <c r="F2343" s="26" t="s">
        <v>9693</v>
      </c>
      <c r="G2343" s="27" t="n">
        <v>45868</v>
      </c>
      <c r="H2343" s="26" t="s">
        <v>177</v>
      </c>
      <c r="I2343" s="26" t="s">
        <v>3492</v>
      </c>
      <c r="J2343" s="26" t="s">
        <v>218</v>
      </c>
      <c r="K2343" s="28" t="n">
        <v>37.1</v>
      </c>
      <c r="L2343" s="28" t="n">
        <v>11</v>
      </c>
      <c r="M2343" s="26" t="s">
        <v>199</v>
      </c>
      <c r="N2343" s="26" t="n">
        <v>50</v>
      </c>
      <c r="O2343" s="26" t="s">
        <v>9694</v>
      </c>
      <c r="P2343" s="26" t="s">
        <v>9695</v>
      </c>
      <c r="Q2343" s="26" t="s">
        <v>232</v>
      </c>
      <c r="R2343" s="26" t="s">
        <v>183</v>
      </c>
      <c r="S2343" s="26" t="s">
        <v>233</v>
      </c>
      <c r="T2343" s="27" t="n">
        <v>46019</v>
      </c>
      <c r="U2343" s="26" t="n">
        <v>2026</v>
      </c>
      <c r="V2343" s="26"/>
    </row>
    <row r="2344" customFormat="false" ht="15" hidden="false" customHeight="true" outlineLevel="0" collapsed="false">
      <c r="A2344" s="29" t="s">
        <v>9696</v>
      </c>
      <c r="B2344" s="29" t="n">
        <v>2340</v>
      </c>
      <c r="C2344" s="29" t="s">
        <v>417</v>
      </c>
      <c r="D2344" s="29" t="s">
        <v>1559</v>
      </c>
      <c r="E2344" s="29" t="s">
        <v>188</v>
      </c>
      <c r="F2344" s="29"/>
      <c r="G2344" s="30" t="n">
        <v>45868</v>
      </c>
      <c r="H2344" s="29" t="s">
        <v>177</v>
      </c>
      <c r="I2344" s="29" t="s">
        <v>1649</v>
      </c>
      <c r="J2344" s="29" t="s">
        <v>208</v>
      </c>
      <c r="K2344" s="31" t="n">
        <v>41.6</v>
      </c>
      <c r="L2344" s="31" t="n">
        <v>14.1</v>
      </c>
      <c r="M2344" s="29" t="s">
        <v>314</v>
      </c>
      <c r="N2344" s="29" t="n">
        <v>36</v>
      </c>
      <c r="O2344" s="29" t="s">
        <v>9697</v>
      </c>
      <c r="P2344" s="29" t="s">
        <v>9698</v>
      </c>
      <c r="Q2344" s="29" t="s">
        <v>221</v>
      </c>
      <c r="R2344" s="29" t="s">
        <v>183</v>
      </c>
      <c r="S2344" s="29" t="s">
        <v>222</v>
      </c>
      <c r="T2344" s="30" t="n">
        <v>46009</v>
      </c>
      <c r="U2344" s="29" t="n">
        <v>2026</v>
      </c>
      <c r="V2344" s="29"/>
    </row>
    <row r="2345" customFormat="false" ht="15" hidden="false" customHeight="true" outlineLevel="0" collapsed="false">
      <c r="A2345" s="26" t="s">
        <v>9699</v>
      </c>
      <c r="B2345" s="26" t="n">
        <v>2341</v>
      </c>
      <c r="C2345" s="26" t="s">
        <v>3122</v>
      </c>
      <c r="D2345" s="26" t="s">
        <v>8338</v>
      </c>
      <c r="E2345" s="26" t="s">
        <v>311</v>
      </c>
      <c r="F2345" s="26" t="s">
        <v>9700</v>
      </c>
      <c r="G2345" s="27" t="n">
        <v>45870</v>
      </c>
      <c r="H2345" s="26" t="s">
        <v>177</v>
      </c>
      <c r="I2345" s="26" t="s">
        <v>4762</v>
      </c>
      <c r="J2345" s="26" t="s">
        <v>208</v>
      </c>
      <c r="K2345" s="28" t="n">
        <v>34.6</v>
      </c>
      <c r="L2345" s="28" t="n">
        <v>9.9</v>
      </c>
      <c r="M2345" s="26" t="s">
        <v>276</v>
      </c>
      <c r="N2345" s="26" t="n">
        <v>32</v>
      </c>
      <c r="O2345" s="26" t="s">
        <v>9701</v>
      </c>
      <c r="P2345" s="26" t="s">
        <v>9702</v>
      </c>
      <c r="Q2345" s="26" t="s">
        <v>338</v>
      </c>
      <c r="R2345" s="26" t="s">
        <v>171</v>
      </c>
      <c r="S2345" s="26" t="s">
        <v>339</v>
      </c>
      <c r="T2345" s="27" t="n">
        <v>45995</v>
      </c>
      <c r="U2345" s="26" t="n">
        <v>2026</v>
      </c>
      <c r="V2345" s="26"/>
    </row>
    <row r="2346" customFormat="false" ht="15" hidden="false" customHeight="true" outlineLevel="0" collapsed="false">
      <c r="A2346" s="29" t="s">
        <v>9703</v>
      </c>
      <c r="B2346" s="29" t="n">
        <v>2342</v>
      </c>
      <c r="C2346" s="29" t="s">
        <v>5018</v>
      </c>
      <c r="D2346" s="29" t="s">
        <v>2826</v>
      </c>
      <c r="E2346" s="29" t="s">
        <v>206</v>
      </c>
      <c r="F2346" s="29"/>
      <c r="G2346" s="30" t="n">
        <v>45871</v>
      </c>
      <c r="H2346" s="29" t="s">
        <v>177</v>
      </c>
      <c r="I2346" s="29" t="s">
        <v>650</v>
      </c>
      <c r="J2346" s="29" t="s">
        <v>218</v>
      </c>
      <c r="K2346" s="31" t="n">
        <v>38</v>
      </c>
      <c r="L2346" s="31" t="n">
        <v>12.1</v>
      </c>
      <c r="M2346" s="29" t="s">
        <v>314</v>
      </c>
      <c r="N2346" s="29" t="n">
        <v>32</v>
      </c>
      <c r="O2346" s="29" t="s">
        <v>9704</v>
      </c>
      <c r="P2346" s="29" t="s">
        <v>9705</v>
      </c>
      <c r="Q2346" s="29" t="s">
        <v>252</v>
      </c>
      <c r="R2346" s="29" t="s">
        <v>171</v>
      </c>
      <c r="S2346" s="29" t="s">
        <v>253</v>
      </c>
      <c r="T2346" s="30" t="n">
        <v>46011</v>
      </c>
      <c r="U2346" s="29" t="n">
        <v>2026</v>
      </c>
      <c r="V2346" s="29"/>
    </row>
    <row r="2347" customFormat="false" ht="15" hidden="false" customHeight="true" outlineLevel="0" collapsed="false">
      <c r="A2347" s="26" t="s">
        <v>9706</v>
      </c>
      <c r="B2347" s="26" t="n">
        <v>2343</v>
      </c>
      <c r="C2347" s="26" t="s">
        <v>4277</v>
      </c>
      <c r="D2347" s="26" t="s">
        <v>1955</v>
      </c>
      <c r="E2347" s="26" t="s">
        <v>206</v>
      </c>
      <c r="F2347" s="26"/>
      <c r="G2347" s="27" t="n">
        <v>45872</v>
      </c>
      <c r="H2347" s="26" t="s">
        <v>177</v>
      </c>
      <c r="I2347" s="26" t="s">
        <v>805</v>
      </c>
      <c r="J2347" s="26" t="s">
        <v>198</v>
      </c>
      <c r="K2347" s="28" t="n">
        <v>54.4</v>
      </c>
      <c r="L2347" s="28" t="n">
        <v>19.1</v>
      </c>
      <c r="M2347" s="26" t="s">
        <v>179</v>
      </c>
      <c r="N2347" s="26" t="n">
        <v>50</v>
      </c>
      <c r="O2347" s="26" t="s">
        <v>9707</v>
      </c>
      <c r="P2347" s="26" t="s">
        <v>9708</v>
      </c>
      <c r="Q2347" s="26" t="s">
        <v>232</v>
      </c>
      <c r="R2347" s="26" t="s">
        <v>183</v>
      </c>
      <c r="S2347" s="26" t="s">
        <v>233</v>
      </c>
      <c r="T2347" s="27" t="n">
        <v>45995</v>
      </c>
      <c r="U2347" s="26" t="n">
        <v>2026</v>
      </c>
      <c r="V2347" s="26"/>
    </row>
    <row r="2348" customFormat="false" ht="15" hidden="false" customHeight="true" outlineLevel="0" collapsed="false">
      <c r="A2348" s="29" t="s">
        <v>9709</v>
      </c>
      <c r="B2348" s="29" t="n">
        <v>2344</v>
      </c>
      <c r="C2348" s="29" t="s">
        <v>5235</v>
      </c>
      <c r="D2348" s="29" t="s">
        <v>412</v>
      </c>
      <c r="E2348" s="29" t="s">
        <v>206</v>
      </c>
      <c r="F2348" s="29"/>
      <c r="G2348" s="30" t="n">
        <v>45872</v>
      </c>
      <c r="H2348" s="29" t="s">
        <v>177</v>
      </c>
      <c r="I2348" s="29" t="s">
        <v>787</v>
      </c>
      <c r="J2348" s="29" t="s">
        <v>218</v>
      </c>
      <c r="K2348" s="31" t="n">
        <v>47.1</v>
      </c>
      <c r="L2348" s="31" t="n">
        <v>15</v>
      </c>
      <c r="M2348" s="29" t="s">
        <v>179</v>
      </c>
      <c r="N2348" s="29" t="n">
        <v>50</v>
      </c>
      <c r="O2348" s="29" t="s">
        <v>9710</v>
      </c>
      <c r="P2348" s="29" t="s">
        <v>9711</v>
      </c>
      <c r="Q2348" s="29" t="s">
        <v>202</v>
      </c>
      <c r="R2348" s="29" t="s">
        <v>171</v>
      </c>
      <c r="S2348" s="29" t="s">
        <v>203</v>
      </c>
      <c r="T2348" s="30" t="n">
        <v>46014</v>
      </c>
      <c r="U2348" s="29" t="n">
        <v>2026</v>
      </c>
      <c r="V2348" s="29"/>
    </row>
    <row r="2349" customFormat="false" ht="15" hidden="false" customHeight="true" outlineLevel="0" collapsed="false">
      <c r="A2349" s="26" t="s">
        <v>9712</v>
      </c>
      <c r="B2349" s="26" t="n">
        <v>2345</v>
      </c>
      <c r="C2349" s="26" t="s">
        <v>1474</v>
      </c>
      <c r="D2349" s="26" t="s">
        <v>2149</v>
      </c>
      <c r="E2349" s="26" t="s">
        <v>206</v>
      </c>
      <c r="F2349" s="26"/>
      <c r="G2349" s="27" t="n">
        <v>45873</v>
      </c>
      <c r="H2349" s="26" t="s">
        <v>177</v>
      </c>
      <c r="I2349" s="26" t="s">
        <v>1733</v>
      </c>
      <c r="J2349" s="26" t="s">
        <v>345</v>
      </c>
      <c r="K2349" s="28" t="n">
        <v>53.3</v>
      </c>
      <c r="L2349" s="28" t="n">
        <v>16.1</v>
      </c>
      <c r="M2349" s="26" t="s">
        <v>314</v>
      </c>
      <c r="N2349" s="26" t="n">
        <v>36</v>
      </c>
      <c r="O2349" s="26" t="s">
        <v>9713</v>
      </c>
      <c r="P2349" s="26" t="s">
        <v>9714</v>
      </c>
      <c r="Q2349" s="26" t="s">
        <v>170</v>
      </c>
      <c r="R2349" s="26" t="s">
        <v>171</v>
      </c>
      <c r="S2349" s="26" t="s">
        <v>172</v>
      </c>
      <c r="T2349" s="27" t="n">
        <v>46005</v>
      </c>
      <c r="U2349" s="26" t="n">
        <v>2026</v>
      </c>
      <c r="V2349" s="26"/>
    </row>
    <row r="2350" customFormat="false" ht="15" hidden="false" customHeight="true" outlineLevel="0" collapsed="false">
      <c r="A2350" s="29" t="s">
        <v>9715</v>
      </c>
      <c r="B2350" s="29" t="n">
        <v>2346</v>
      </c>
      <c r="C2350" s="29" t="s">
        <v>292</v>
      </c>
      <c r="D2350" s="29" t="s">
        <v>1518</v>
      </c>
      <c r="E2350" s="29" t="s">
        <v>188</v>
      </c>
      <c r="F2350" s="29"/>
      <c r="G2350" s="30" t="n">
        <v>45873</v>
      </c>
      <c r="H2350" s="29" t="s">
        <v>177</v>
      </c>
      <c r="I2350" s="29" t="s">
        <v>5284</v>
      </c>
      <c r="J2350" s="29" t="s">
        <v>259</v>
      </c>
      <c r="K2350" s="31" t="n">
        <v>52.5</v>
      </c>
      <c r="L2350" s="31" t="n">
        <v>16</v>
      </c>
      <c r="M2350" s="29" t="s">
        <v>179</v>
      </c>
      <c r="N2350" s="29" t="n">
        <v>24</v>
      </c>
      <c r="O2350" s="29" t="s">
        <v>9716</v>
      </c>
      <c r="P2350" s="29" t="s">
        <v>9717</v>
      </c>
      <c r="Q2350" s="29" t="s">
        <v>182</v>
      </c>
      <c r="R2350" s="29" t="s">
        <v>183</v>
      </c>
      <c r="S2350" s="29" t="s">
        <v>184</v>
      </c>
      <c r="T2350" s="30" t="n">
        <v>46014</v>
      </c>
      <c r="U2350" s="29" t="n">
        <v>2026</v>
      </c>
      <c r="V2350" s="29"/>
    </row>
    <row r="2351" customFormat="false" ht="15" hidden="false" customHeight="true" outlineLevel="0" collapsed="false">
      <c r="A2351" s="26" t="s">
        <v>9718</v>
      </c>
      <c r="B2351" s="26" t="n">
        <v>2347</v>
      </c>
      <c r="C2351" s="26" t="s">
        <v>562</v>
      </c>
      <c r="D2351" s="26" t="s">
        <v>9719</v>
      </c>
      <c r="E2351" s="26" t="s">
        <v>195</v>
      </c>
      <c r="F2351" s="26" t="s">
        <v>8041</v>
      </c>
      <c r="G2351" s="27" t="n">
        <v>45873</v>
      </c>
      <c r="H2351" s="26" t="s">
        <v>295</v>
      </c>
      <c r="I2351" s="26" t="s">
        <v>2909</v>
      </c>
      <c r="J2351" s="26" t="s">
        <v>383</v>
      </c>
      <c r="K2351" s="28" t="n">
        <v>52.2</v>
      </c>
      <c r="L2351" s="28" t="n">
        <v>17.4</v>
      </c>
      <c r="M2351" s="26" t="s">
        <v>209</v>
      </c>
      <c r="N2351" s="26" t="n">
        <v>50</v>
      </c>
      <c r="O2351" s="26" t="s">
        <v>9720</v>
      </c>
      <c r="P2351" s="26" t="s">
        <v>9721</v>
      </c>
      <c r="Q2351" s="26" t="s">
        <v>461</v>
      </c>
      <c r="R2351" s="26" t="s">
        <v>183</v>
      </c>
      <c r="S2351" s="26" t="s">
        <v>462</v>
      </c>
      <c r="T2351" s="27" t="n">
        <v>46005</v>
      </c>
      <c r="U2351" s="26" t="n">
        <v>2026</v>
      </c>
      <c r="V2351" s="26"/>
    </row>
    <row r="2352" customFormat="false" ht="15" hidden="false" customHeight="true" outlineLevel="0" collapsed="false">
      <c r="A2352" s="29" t="s">
        <v>9722</v>
      </c>
      <c r="B2352" s="29" t="n">
        <v>2348</v>
      </c>
      <c r="C2352" s="29" t="s">
        <v>1474</v>
      </c>
      <c r="D2352" s="29" t="s">
        <v>1683</v>
      </c>
      <c r="E2352" s="29" t="s">
        <v>195</v>
      </c>
      <c r="F2352" s="29" t="s">
        <v>4820</v>
      </c>
      <c r="G2352" s="30" t="n">
        <v>45874</v>
      </c>
      <c r="H2352" s="29" t="s">
        <v>177</v>
      </c>
      <c r="I2352" s="29" t="s">
        <v>1908</v>
      </c>
      <c r="J2352" s="29" t="s">
        <v>198</v>
      </c>
      <c r="K2352" s="31" t="n">
        <v>57.4</v>
      </c>
      <c r="L2352" s="31" t="n">
        <v>19.4</v>
      </c>
      <c r="M2352" s="29" t="s">
        <v>199</v>
      </c>
      <c r="N2352" s="29" t="n">
        <v>24</v>
      </c>
      <c r="O2352" s="29" t="s">
        <v>9723</v>
      </c>
      <c r="P2352" s="29" t="s">
        <v>9724</v>
      </c>
      <c r="Q2352" s="29" t="s">
        <v>330</v>
      </c>
      <c r="R2352" s="29" t="s">
        <v>171</v>
      </c>
      <c r="S2352" s="29" t="s">
        <v>331</v>
      </c>
      <c r="T2352" s="30" t="n">
        <v>46015</v>
      </c>
      <c r="U2352" s="29" t="n">
        <v>2026</v>
      </c>
      <c r="V2352" s="29"/>
    </row>
    <row r="2353" customFormat="false" ht="15" hidden="false" customHeight="true" outlineLevel="0" collapsed="false">
      <c r="A2353" s="26" t="s">
        <v>9725</v>
      </c>
      <c r="B2353" s="26" t="n">
        <v>2349</v>
      </c>
      <c r="C2353" s="26" t="s">
        <v>3113</v>
      </c>
      <c r="D2353" s="26" t="s">
        <v>1518</v>
      </c>
      <c r="E2353" s="26" t="s">
        <v>188</v>
      </c>
      <c r="F2353" s="26"/>
      <c r="G2353" s="27" t="n">
        <v>45874</v>
      </c>
      <c r="H2353" s="26" t="s">
        <v>164</v>
      </c>
      <c r="I2353" s="26" t="s">
        <v>2320</v>
      </c>
      <c r="J2353" s="26" t="s">
        <v>218</v>
      </c>
      <c r="K2353" s="28" t="n">
        <v>35.8</v>
      </c>
      <c r="L2353" s="28" t="n">
        <v>10.2</v>
      </c>
      <c r="M2353" s="26" t="s">
        <v>167</v>
      </c>
      <c r="N2353" s="26" t="n">
        <v>28</v>
      </c>
      <c r="O2353" s="26" t="s">
        <v>9726</v>
      </c>
      <c r="P2353" s="26" t="s">
        <v>9727</v>
      </c>
      <c r="Q2353" s="26" t="s">
        <v>252</v>
      </c>
      <c r="R2353" s="26" t="s">
        <v>171</v>
      </c>
      <c r="S2353" s="26" t="s">
        <v>253</v>
      </c>
      <c r="T2353" s="26"/>
      <c r="U2353" s="26" t="n">
        <v>2022</v>
      </c>
      <c r="V2353" s="26"/>
    </row>
    <row r="2354" customFormat="false" ht="15" hidden="false" customHeight="true" outlineLevel="0" collapsed="false">
      <c r="A2354" s="29" t="s">
        <v>9728</v>
      </c>
      <c r="B2354" s="29" t="n">
        <v>2350</v>
      </c>
      <c r="C2354" s="29" t="s">
        <v>160</v>
      </c>
      <c r="D2354" s="29" t="s">
        <v>3164</v>
      </c>
      <c r="E2354" s="29" t="s">
        <v>188</v>
      </c>
      <c r="F2354" s="29"/>
      <c r="G2354" s="30" t="n">
        <v>45875</v>
      </c>
      <c r="H2354" s="29" t="s">
        <v>177</v>
      </c>
      <c r="I2354" s="29" t="s">
        <v>7512</v>
      </c>
      <c r="J2354" s="29" t="s">
        <v>248</v>
      </c>
      <c r="K2354" s="31" t="n">
        <v>49.1</v>
      </c>
      <c r="L2354" s="31" t="n">
        <v>16.3</v>
      </c>
      <c r="M2354" s="29" t="s">
        <v>179</v>
      </c>
      <c r="N2354" s="29" t="n">
        <v>24</v>
      </c>
      <c r="O2354" s="29" t="s">
        <v>9729</v>
      </c>
      <c r="P2354" s="29" t="s">
        <v>9730</v>
      </c>
      <c r="Q2354" s="29" t="s">
        <v>212</v>
      </c>
      <c r="R2354" s="29" t="s">
        <v>171</v>
      </c>
      <c r="S2354" s="29" t="s">
        <v>213</v>
      </c>
      <c r="T2354" s="30" t="n">
        <v>46004</v>
      </c>
      <c r="U2354" s="29" t="n">
        <v>2026</v>
      </c>
      <c r="V2354" s="29"/>
    </row>
    <row r="2355" customFormat="false" ht="15" hidden="false" customHeight="true" outlineLevel="0" collapsed="false">
      <c r="A2355" s="26" t="s">
        <v>9731</v>
      </c>
      <c r="B2355" s="26" t="n">
        <v>2351</v>
      </c>
      <c r="C2355" s="26" t="s">
        <v>2841</v>
      </c>
      <c r="D2355" s="26" t="s">
        <v>1955</v>
      </c>
      <c r="E2355" s="26" t="s">
        <v>188</v>
      </c>
      <c r="F2355" s="26"/>
      <c r="G2355" s="27" t="n">
        <v>45877</v>
      </c>
      <c r="H2355" s="26" t="s">
        <v>177</v>
      </c>
      <c r="I2355" s="26" t="s">
        <v>650</v>
      </c>
      <c r="J2355" s="26" t="s">
        <v>166</v>
      </c>
      <c r="K2355" s="28" t="n">
        <v>40.6</v>
      </c>
      <c r="L2355" s="28" t="n">
        <v>14</v>
      </c>
      <c r="M2355" s="26" t="s">
        <v>179</v>
      </c>
      <c r="N2355" s="26" t="n">
        <v>36</v>
      </c>
      <c r="O2355" s="26" t="s">
        <v>9732</v>
      </c>
      <c r="P2355" s="26" t="s">
        <v>9733</v>
      </c>
      <c r="Q2355" s="26" t="s">
        <v>221</v>
      </c>
      <c r="R2355" s="26" t="s">
        <v>183</v>
      </c>
      <c r="S2355" s="26" t="s">
        <v>222</v>
      </c>
      <c r="T2355" s="27" t="n">
        <v>46007</v>
      </c>
      <c r="U2355" s="26" t="n">
        <v>2026</v>
      </c>
      <c r="V2355" s="26"/>
    </row>
    <row r="2356" customFormat="false" ht="15" hidden="false" customHeight="true" outlineLevel="0" collapsed="false">
      <c r="A2356" s="29" t="s">
        <v>9734</v>
      </c>
      <c r="B2356" s="29" t="n">
        <v>2352</v>
      </c>
      <c r="C2356" s="29" t="s">
        <v>9735</v>
      </c>
      <c r="D2356" s="29" t="s">
        <v>9736</v>
      </c>
      <c r="E2356" s="29" t="s">
        <v>206</v>
      </c>
      <c r="F2356" s="29"/>
      <c r="G2356" s="30" t="n">
        <v>45877</v>
      </c>
      <c r="H2356" s="29" t="s">
        <v>177</v>
      </c>
      <c r="I2356" s="29" t="s">
        <v>1829</v>
      </c>
      <c r="J2356" s="29" t="s">
        <v>248</v>
      </c>
      <c r="K2356" s="31" t="n">
        <v>55.9</v>
      </c>
      <c r="L2356" s="31" t="n">
        <v>18</v>
      </c>
      <c r="M2356" s="29" t="s">
        <v>900</v>
      </c>
      <c r="N2356" s="29" t="n">
        <v>24</v>
      </c>
      <c r="O2356" s="29" t="s">
        <v>9737</v>
      </c>
      <c r="P2356" s="29" t="s">
        <v>9738</v>
      </c>
      <c r="Q2356" s="29" t="s">
        <v>299</v>
      </c>
      <c r="R2356" s="29" t="s">
        <v>171</v>
      </c>
      <c r="S2356" s="29" t="s">
        <v>300</v>
      </c>
      <c r="T2356" s="30" t="n">
        <v>45994</v>
      </c>
      <c r="U2356" s="29" t="n">
        <v>2026</v>
      </c>
      <c r="V2356" s="29"/>
    </row>
    <row r="2357" customFormat="false" ht="15" hidden="false" customHeight="true" outlineLevel="0" collapsed="false">
      <c r="A2357" s="26" t="s">
        <v>9739</v>
      </c>
      <c r="B2357" s="26" t="n">
        <v>2353</v>
      </c>
      <c r="C2357" s="26" t="s">
        <v>4365</v>
      </c>
      <c r="D2357" s="26" t="s">
        <v>334</v>
      </c>
      <c r="E2357" s="26" t="s">
        <v>188</v>
      </c>
      <c r="F2357" s="26"/>
      <c r="G2357" s="27" t="n">
        <v>45877</v>
      </c>
      <c r="H2357" s="26" t="s">
        <v>177</v>
      </c>
      <c r="I2357" s="26" t="s">
        <v>5288</v>
      </c>
      <c r="J2357" s="26" t="s">
        <v>198</v>
      </c>
      <c r="K2357" s="28" t="n">
        <v>20.7</v>
      </c>
      <c r="L2357" s="28" t="n">
        <v>6.3</v>
      </c>
      <c r="M2357" s="26" t="s">
        <v>209</v>
      </c>
      <c r="N2357" s="26" t="n">
        <v>50</v>
      </c>
      <c r="O2357" s="26" t="s">
        <v>9740</v>
      </c>
      <c r="P2357" s="26" t="s">
        <v>9741</v>
      </c>
      <c r="Q2357" s="26" t="s">
        <v>338</v>
      </c>
      <c r="R2357" s="26" t="s">
        <v>171</v>
      </c>
      <c r="S2357" s="26" t="s">
        <v>339</v>
      </c>
      <c r="T2357" s="27" t="n">
        <v>46002</v>
      </c>
      <c r="U2357" s="26" t="n">
        <v>2026</v>
      </c>
      <c r="V2357" s="26"/>
    </row>
    <row r="2358" customFormat="false" ht="15" hidden="false" customHeight="true" outlineLevel="0" collapsed="false">
      <c r="A2358" s="29" t="s">
        <v>9742</v>
      </c>
      <c r="B2358" s="29" t="n">
        <v>2354</v>
      </c>
      <c r="C2358" s="29" t="s">
        <v>1242</v>
      </c>
      <c r="D2358" s="29" t="s">
        <v>483</v>
      </c>
      <c r="E2358" s="29" t="s">
        <v>226</v>
      </c>
      <c r="F2358" s="29" t="s">
        <v>9743</v>
      </c>
      <c r="G2358" s="30" t="n">
        <v>45877</v>
      </c>
      <c r="H2358" s="29" t="s">
        <v>177</v>
      </c>
      <c r="I2358" s="29" t="s">
        <v>1187</v>
      </c>
      <c r="J2358" s="29" t="s">
        <v>198</v>
      </c>
      <c r="K2358" s="31" t="n">
        <v>19.4</v>
      </c>
      <c r="L2358" s="31" t="n">
        <v>6.9</v>
      </c>
      <c r="M2358" s="29" t="s">
        <v>199</v>
      </c>
      <c r="N2358" s="29" t="n">
        <v>50</v>
      </c>
      <c r="O2358" s="29" t="s">
        <v>9744</v>
      </c>
      <c r="P2358" s="29" t="s">
        <v>9745</v>
      </c>
      <c r="Q2358" s="29" t="s">
        <v>338</v>
      </c>
      <c r="R2358" s="29" t="s">
        <v>171</v>
      </c>
      <c r="S2358" s="29" t="s">
        <v>339</v>
      </c>
      <c r="T2358" s="30" t="n">
        <v>45995</v>
      </c>
      <c r="U2358" s="29" t="n">
        <v>2026</v>
      </c>
      <c r="V2358" s="29"/>
    </row>
    <row r="2359" customFormat="false" ht="15" hidden="false" customHeight="true" outlineLevel="0" collapsed="false">
      <c r="A2359" s="26" t="s">
        <v>9746</v>
      </c>
      <c r="B2359" s="26" t="n">
        <v>2355</v>
      </c>
      <c r="C2359" s="26" t="s">
        <v>1937</v>
      </c>
      <c r="D2359" s="26" t="s">
        <v>1313</v>
      </c>
      <c r="E2359" s="26" t="s">
        <v>206</v>
      </c>
      <c r="F2359" s="26"/>
      <c r="G2359" s="27" t="n">
        <v>45877</v>
      </c>
      <c r="H2359" s="26" t="s">
        <v>177</v>
      </c>
      <c r="I2359" s="26" t="s">
        <v>3583</v>
      </c>
      <c r="J2359" s="26" t="s">
        <v>322</v>
      </c>
      <c r="K2359" s="28" t="n">
        <v>57.4</v>
      </c>
      <c r="L2359" s="28" t="n">
        <v>17.2</v>
      </c>
      <c r="M2359" s="26" t="s">
        <v>167</v>
      </c>
      <c r="N2359" s="26" t="n">
        <v>24</v>
      </c>
      <c r="O2359" s="26" t="s">
        <v>9747</v>
      </c>
      <c r="P2359" s="26" t="s">
        <v>9748</v>
      </c>
      <c r="Q2359" s="26" t="s">
        <v>170</v>
      </c>
      <c r="R2359" s="26" t="s">
        <v>171</v>
      </c>
      <c r="S2359" s="26" t="s">
        <v>172</v>
      </c>
      <c r="T2359" s="27" t="n">
        <v>46017</v>
      </c>
      <c r="U2359" s="26" t="n">
        <v>2026</v>
      </c>
      <c r="V2359" s="26"/>
    </row>
    <row r="2360" customFormat="false" ht="15" hidden="false" customHeight="true" outlineLevel="0" collapsed="false">
      <c r="A2360" s="29" t="s">
        <v>9749</v>
      </c>
      <c r="B2360" s="29" t="n">
        <v>2356</v>
      </c>
      <c r="C2360" s="29" t="s">
        <v>3287</v>
      </c>
      <c r="D2360" s="29" t="s">
        <v>1243</v>
      </c>
      <c r="E2360" s="29" t="s">
        <v>195</v>
      </c>
      <c r="F2360" s="29" t="s">
        <v>3387</v>
      </c>
      <c r="G2360" s="30" t="n">
        <v>45877</v>
      </c>
      <c r="H2360" s="29" t="s">
        <v>177</v>
      </c>
      <c r="I2360" s="29" t="s">
        <v>1842</v>
      </c>
      <c r="J2360" s="29" t="s">
        <v>229</v>
      </c>
      <c r="K2360" s="31" t="n">
        <v>33.2</v>
      </c>
      <c r="L2360" s="31" t="n">
        <v>9.7</v>
      </c>
      <c r="M2360" s="29" t="s">
        <v>167</v>
      </c>
      <c r="N2360" s="29" t="n">
        <v>50</v>
      </c>
      <c r="O2360" s="29" t="s">
        <v>9750</v>
      </c>
      <c r="P2360" s="29"/>
      <c r="Q2360" s="29" t="s">
        <v>338</v>
      </c>
      <c r="R2360" s="29" t="s">
        <v>171</v>
      </c>
      <c r="S2360" s="29" t="s">
        <v>339</v>
      </c>
      <c r="T2360" s="30" t="n">
        <v>45997</v>
      </c>
      <c r="U2360" s="29" t="n">
        <v>2026</v>
      </c>
      <c r="V2360" s="29"/>
    </row>
    <row r="2361" customFormat="false" ht="15" hidden="false" customHeight="true" outlineLevel="0" collapsed="false">
      <c r="A2361" s="26" t="s">
        <v>9751</v>
      </c>
      <c r="B2361" s="26" t="n">
        <v>2357</v>
      </c>
      <c r="C2361" s="26" t="s">
        <v>660</v>
      </c>
      <c r="D2361" s="26" t="s">
        <v>3051</v>
      </c>
      <c r="E2361" s="26" t="s">
        <v>226</v>
      </c>
      <c r="F2361" s="26" t="s">
        <v>5064</v>
      </c>
      <c r="G2361" s="27" t="n">
        <v>45877</v>
      </c>
      <c r="H2361" s="26" t="s">
        <v>177</v>
      </c>
      <c r="I2361" s="26" t="s">
        <v>1055</v>
      </c>
      <c r="J2361" s="26" t="s">
        <v>218</v>
      </c>
      <c r="K2361" s="28" t="n">
        <v>23.3</v>
      </c>
      <c r="L2361" s="28" t="n">
        <v>7.6</v>
      </c>
      <c r="M2361" s="26" t="s">
        <v>249</v>
      </c>
      <c r="N2361" s="26" t="n">
        <v>32</v>
      </c>
      <c r="O2361" s="26" t="s">
        <v>9752</v>
      </c>
      <c r="P2361" s="26" t="s">
        <v>9753</v>
      </c>
      <c r="Q2361" s="26" t="s">
        <v>338</v>
      </c>
      <c r="R2361" s="26" t="s">
        <v>171</v>
      </c>
      <c r="S2361" s="26" t="s">
        <v>339</v>
      </c>
      <c r="T2361" s="27" t="n">
        <v>46019</v>
      </c>
      <c r="U2361" s="26" t="n">
        <v>2026</v>
      </c>
      <c r="V2361" s="26"/>
    </row>
    <row r="2362" customFormat="false" ht="15" hidden="false" customHeight="true" outlineLevel="0" collapsed="false">
      <c r="A2362" s="29" t="s">
        <v>9754</v>
      </c>
      <c r="B2362" s="29" t="n">
        <v>2358</v>
      </c>
      <c r="C2362" s="29" t="s">
        <v>3952</v>
      </c>
      <c r="D2362" s="29" t="s">
        <v>9755</v>
      </c>
      <c r="E2362" s="29" t="s">
        <v>311</v>
      </c>
      <c r="F2362" s="29" t="s">
        <v>9756</v>
      </c>
      <c r="G2362" s="30" t="n">
        <v>45878</v>
      </c>
      <c r="H2362" s="29" t="s">
        <v>177</v>
      </c>
      <c r="I2362" s="29" t="s">
        <v>732</v>
      </c>
      <c r="J2362" s="29" t="s">
        <v>270</v>
      </c>
      <c r="K2362" s="31" t="n">
        <v>25.7</v>
      </c>
      <c r="L2362" s="31" t="n">
        <v>7.3</v>
      </c>
      <c r="M2362" s="29" t="s">
        <v>209</v>
      </c>
      <c r="N2362" s="29" t="n">
        <v>50</v>
      </c>
      <c r="O2362" s="29" t="s">
        <v>9757</v>
      </c>
      <c r="P2362" s="29" t="s">
        <v>9758</v>
      </c>
      <c r="Q2362" s="29" t="s">
        <v>212</v>
      </c>
      <c r="R2362" s="29" t="s">
        <v>171</v>
      </c>
      <c r="S2362" s="29" t="s">
        <v>213</v>
      </c>
      <c r="T2362" s="30" t="n">
        <v>46002</v>
      </c>
      <c r="U2362" s="29" t="n">
        <v>2026</v>
      </c>
      <c r="V2362" s="29"/>
    </row>
    <row r="2363" customFormat="false" ht="15" hidden="false" customHeight="true" outlineLevel="0" collapsed="false">
      <c r="A2363" s="26" t="s">
        <v>9759</v>
      </c>
      <c r="B2363" s="26" t="n">
        <v>2359</v>
      </c>
      <c r="C2363" s="26" t="s">
        <v>3537</v>
      </c>
      <c r="D2363" s="26" t="s">
        <v>660</v>
      </c>
      <c r="E2363" s="26" t="s">
        <v>267</v>
      </c>
      <c r="F2363" s="26" t="s">
        <v>3538</v>
      </c>
      <c r="G2363" s="27" t="n">
        <v>45878</v>
      </c>
      <c r="H2363" s="26" t="s">
        <v>177</v>
      </c>
      <c r="I2363" s="26" t="s">
        <v>4257</v>
      </c>
      <c r="J2363" s="26" t="s">
        <v>229</v>
      </c>
      <c r="K2363" s="28" t="n">
        <v>58.8</v>
      </c>
      <c r="L2363" s="28" t="n">
        <v>19.5</v>
      </c>
      <c r="M2363" s="26" t="s">
        <v>179</v>
      </c>
      <c r="N2363" s="26" t="n">
        <v>28</v>
      </c>
      <c r="O2363" s="26" t="s">
        <v>9760</v>
      </c>
      <c r="P2363" s="26" t="s">
        <v>9761</v>
      </c>
      <c r="Q2363" s="26" t="s">
        <v>454</v>
      </c>
      <c r="R2363" s="26" t="s">
        <v>171</v>
      </c>
      <c r="S2363" s="26" t="s">
        <v>455</v>
      </c>
      <c r="T2363" s="27" t="n">
        <v>45997</v>
      </c>
      <c r="U2363" s="26" t="n">
        <v>2026</v>
      </c>
      <c r="V2363" s="26"/>
    </row>
    <row r="2364" customFormat="false" ht="15" hidden="false" customHeight="true" outlineLevel="0" collapsed="false">
      <c r="A2364" s="29" t="s">
        <v>9762</v>
      </c>
      <c r="B2364" s="29" t="n">
        <v>2360</v>
      </c>
      <c r="C2364" s="29" t="s">
        <v>5366</v>
      </c>
      <c r="D2364" s="29" t="s">
        <v>1218</v>
      </c>
      <c r="E2364" s="29" t="s">
        <v>188</v>
      </c>
      <c r="F2364" s="29"/>
      <c r="G2364" s="30" t="n">
        <v>45879</v>
      </c>
      <c r="H2364" s="29" t="s">
        <v>177</v>
      </c>
      <c r="I2364" s="29" t="s">
        <v>892</v>
      </c>
      <c r="J2364" s="29" t="s">
        <v>259</v>
      </c>
      <c r="K2364" s="31" t="n">
        <v>56.4</v>
      </c>
      <c r="L2364" s="31" t="n">
        <v>19.4</v>
      </c>
      <c r="M2364" s="29" t="s">
        <v>249</v>
      </c>
      <c r="N2364" s="29" t="n">
        <v>24</v>
      </c>
      <c r="O2364" s="29" t="s">
        <v>9763</v>
      </c>
      <c r="P2364" s="29" t="s">
        <v>9764</v>
      </c>
      <c r="Q2364" s="29" t="s">
        <v>202</v>
      </c>
      <c r="R2364" s="29" t="s">
        <v>171</v>
      </c>
      <c r="S2364" s="29" t="s">
        <v>203</v>
      </c>
      <c r="T2364" s="30" t="n">
        <v>45992</v>
      </c>
      <c r="U2364" s="29" t="n">
        <v>2026</v>
      </c>
      <c r="V2364" s="29"/>
    </row>
    <row r="2365" customFormat="false" ht="15" hidden="false" customHeight="true" outlineLevel="0" collapsed="false">
      <c r="A2365" s="26" t="s">
        <v>9765</v>
      </c>
      <c r="B2365" s="26" t="n">
        <v>2361</v>
      </c>
      <c r="C2365" s="26" t="s">
        <v>2096</v>
      </c>
      <c r="D2365" s="26" t="s">
        <v>599</v>
      </c>
      <c r="E2365" s="26" t="s">
        <v>188</v>
      </c>
      <c r="F2365" s="26"/>
      <c r="G2365" s="27" t="n">
        <v>45880</v>
      </c>
      <c r="H2365" s="26" t="s">
        <v>177</v>
      </c>
      <c r="I2365" s="26" t="s">
        <v>1793</v>
      </c>
      <c r="J2365" s="26" t="s">
        <v>218</v>
      </c>
      <c r="K2365" s="28" t="n">
        <v>55.7</v>
      </c>
      <c r="L2365" s="28" t="n">
        <v>17.9</v>
      </c>
      <c r="M2365" s="26" t="s">
        <v>209</v>
      </c>
      <c r="N2365" s="26" t="n">
        <v>24</v>
      </c>
      <c r="O2365" s="26" t="s">
        <v>9766</v>
      </c>
      <c r="P2365" s="26" t="s">
        <v>9767</v>
      </c>
      <c r="Q2365" s="26" t="s">
        <v>252</v>
      </c>
      <c r="R2365" s="26" t="s">
        <v>171</v>
      </c>
      <c r="S2365" s="26" t="s">
        <v>253</v>
      </c>
      <c r="T2365" s="27" t="n">
        <v>46013</v>
      </c>
      <c r="U2365" s="26" t="n">
        <v>2026</v>
      </c>
      <c r="V2365" s="26"/>
    </row>
    <row r="2366" customFormat="false" ht="15" hidden="false" customHeight="true" outlineLevel="0" collapsed="false">
      <c r="A2366" s="29" t="s">
        <v>9768</v>
      </c>
      <c r="B2366" s="29" t="n">
        <v>2362</v>
      </c>
      <c r="C2366" s="29" t="s">
        <v>1449</v>
      </c>
      <c r="D2366" s="29" t="s">
        <v>2237</v>
      </c>
      <c r="E2366" s="29" t="s">
        <v>188</v>
      </c>
      <c r="F2366" s="29"/>
      <c r="G2366" s="30" t="n">
        <v>45880</v>
      </c>
      <c r="H2366" s="29" t="s">
        <v>177</v>
      </c>
      <c r="I2366" s="29" t="s">
        <v>3401</v>
      </c>
      <c r="J2366" s="29" t="s">
        <v>208</v>
      </c>
      <c r="K2366" s="31" t="n">
        <v>21</v>
      </c>
      <c r="L2366" s="31" t="n">
        <v>6.1</v>
      </c>
      <c r="M2366" s="29" t="s">
        <v>199</v>
      </c>
      <c r="N2366" s="29" t="n">
        <v>45</v>
      </c>
      <c r="O2366" s="29" t="s">
        <v>9769</v>
      </c>
      <c r="P2366" s="29" t="s">
        <v>9770</v>
      </c>
      <c r="Q2366" s="29" t="s">
        <v>338</v>
      </c>
      <c r="R2366" s="29" t="s">
        <v>171</v>
      </c>
      <c r="S2366" s="29" t="s">
        <v>339</v>
      </c>
      <c r="T2366" s="30" t="n">
        <v>45998</v>
      </c>
      <c r="U2366" s="29" t="n">
        <v>2026</v>
      </c>
      <c r="V2366" s="29"/>
    </row>
    <row r="2367" customFormat="false" ht="15" hidden="false" customHeight="true" outlineLevel="0" collapsed="false">
      <c r="A2367" s="26" t="s">
        <v>9771</v>
      </c>
      <c r="B2367" s="26" t="n">
        <v>2363</v>
      </c>
      <c r="C2367" s="26" t="s">
        <v>193</v>
      </c>
      <c r="D2367" s="26" t="s">
        <v>2171</v>
      </c>
      <c r="E2367" s="26" t="s">
        <v>245</v>
      </c>
      <c r="F2367" s="26" t="s">
        <v>3488</v>
      </c>
      <c r="G2367" s="27" t="n">
        <v>45880</v>
      </c>
      <c r="H2367" s="26" t="s">
        <v>177</v>
      </c>
      <c r="I2367" s="26" t="s">
        <v>1008</v>
      </c>
      <c r="J2367" s="26" t="s">
        <v>166</v>
      </c>
      <c r="K2367" s="28" t="n">
        <v>39.8</v>
      </c>
      <c r="L2367" s="28" t="n">
        <v>11.9</v>
      </c>
      <c r="M2367" s="26" t="s">
        <v>179</v>
      </c>
      <c r="N2367" s="26" t="n">
        <v>24</v>
      </c>
      <c r="O2367" s="26" t="s">
        <v>9772</v>
      </c>
      <c r="P2367" s="26" t="s">
        <v>9773</v>
      </c>
      <c r="Q2367" s="26" t="s">
        <v>232</v>
      </c>
      <c r="R2367" s="26" t="s">
        <v>183</v>
      </c>
      <c r="S2367" s="26" t="s">
        <v>233</v>
      </c>
      <c r="T2367" s="27" t="n">
        <v>45993</v>
      </c>
      <c r="U2367" s="26" t="n">
        <v>2026</v>
      </c>
      <c r="V2367" s="26"/>
    </row>
    <row r="2368" customFormat="false" ht="15" hidden="false" customHeight="true" outlineLevel="0" collapsed="false">
      <c r="A2368" s="29" t="s">
        <v>9774</v>
      </c>
      <c r="B2368" s="29" t="n">
        <v>2364</v>
      </c>
      <c r="C2368" s="29" t="s">
        <v>2105</v>
      </c>
      <c r="D2368" s="29" t="s">
        <v>3953</v>
      </c>
      <c r="E2368" s="29" t="s">
        <v>195</v>
      </c>
      <c r="F2368" s="29" t="s">
        <v>2106</v>
      </c>
      <c r="G2368" s="30" t="n">
        <v>45881</v>
      </c>
      <c r="H2368" s="29" t="s">
        <v>177</v>
      </c>
      <c r="I2368" s="29" t="s">
        <v>1084</v>
      </c>
      <c r="J2368" s="29" t="s">
        <v>248</v>
      </c>
      <c r="K2368" s="31" t="n">
        <v>18.3</v>
      </c>
      <c r="L2368" s="31" t="n">
        <v>5.4</v>
      </c>
      <c r="M2368" s="29" t="s">
        <v>167</v>
      </c>
      <c r="N2368" s="29" t="n">
        <v>28</v>
      </c>
      <c r="O2368" s="29" t="s">
        <v>9775</v>
      </c>
      <c r="P2368" s="29" t="s">
        <v>9776</v>
      </c>
      <c r="Q2368" s="29" t="s">
        <v>202</v>
      </c>
      <c r="R2368" s="29" t="s">
        <v>171</v>
      </c>
      <c r="S2368" s="29" t="s">
        <v>203</v>
      </c>
      <c r="T2368" s="30" t="n">
        <v>45994</v>
      </c>
      <c r="U2368" s="29" t="n">
        <v>2026</v>
      </c>
      <c r="V2368" s="29"/>
    </row>
    <row r="2369" customFormat="false" ht="15" hidden="false" customHeight="true" outlineLevel="0" collapsed="false">
      <c r="A2369" s="26" t="s">
        <v>9777</v>
      </c>
      <c r="B2369" s="26" t="n">
        <v>2365</v>
      </c>
      <c r="C2369" s="26" t="s">
        <v>5086</v>
      </c>
      <c r="D2369" s="26" t="s">
        <v>400</v>
      </c>
      <c r="E2369" s="26" t="s">
        <v>188</v>
      </c>
      <c r="F2369" s="26"/>
      <c r="G2369" s="27" t="n">
        <v>45881</v>
      </c>
      <c r="H2369" s="26" t="s">
        <v>177</v>
      </c>
      <c r="I2369" s="26" t="s">
        <v>1989</v>
      </c>
      <c r="J2369" s="26" t="s">
        <v>218</v>
      </c>
      <c r="K2369" s="28" t="n">
        <v>19.1</v>
      </c>
      <c r="L2369" s="28" t="n">
        <v>6</v>
      </c>
      <c r="M2369" s="26" t="s">
        <v>167</v>
      </c>
      <c r="N2369" s="26" t="n">
        <v>32</v>
      </c>
      <c r="O2369" s="26" t="s">
        <v>9778</v>
      </c>
      <c r="P2369" s="26" t="s">
        <v>9779</v>
      </c>
      <c r="Q2369" s="26" t="s">
        <v>202</v>
      </c>
      <c r="R2369" s="26" t="s">
        <v>171</v>
      </c>
      <c r="S2369" s="26" t="s">
        <v>203</v>
      </c>
      <c r="T2369" s="27" t="n">
        <v>46015</v>
      </c>
      <c r="U2369" s="26" t="n">
        <v>2026</v>
      </c>
      <c r="V2369" s="26"/>
    </row>
    <row r="2370" customFormat="false" ht="15" hidden="false" customHeight="true" outlineLevel="0" collapsed="false">
      <c r="A2370" s="29" t="s">
        <v>9780</v>
      </c>
      <c r="B2370" s="29" t="n">
        <v>2366</v>
      </c>
      <c r="C2370" s="29" t="s">
        <v>4277</v>
      </c>
      <c r="D2370" s="29" t="s">
        <v>2273</v>
      </c>
      <c r="E2370" s="29" t="s">
        <v>267</v>
      </c>
      <c r="F2370" s="29" t="s">
        <v>9115</v>
      </c>
      <c r="G2370" s="30" t="n">
        <v>45882</v>
      </c>
      <c r="H2370" s="29" t="s">
        <v>177</v>
      </c>
      <c r="I2370" s="29" t="s">
        <v>1549</v>
      </c>
      <c r="J2370" s="29" t="s">
        <v>208</v>
      </c>
      <c r="K2370" s="31" t="n">
        <v>60.9</v>
      </c>
      <c r="L2370" s="31" t="n">
        <v>18.9</v>
      </c>
      <c r="M2370" s="29" t="s">
        <v>199</v>
      </c>
      <c r="N2370" s="29" t="n">
        <v>24</v>
      </c>
      <c r="O2370" s="29" t="s">
        <v>9781</v>
      </c>
      <c r="P2370" s="29" t="s">
        <v>9782</v>
      </c>
      <c r="Q2370" s="29" t="s">
        <v>461</v>
      </c>
      <c r="R2370" s="29" t="s">
        <v>183</v>
      </c>
      <c r="S2370" s="29" t="s">
        <v>462</v>
      </c>
      <c r="T2370" s="30" t="n">
        <v>45994</v>
      </c>
      <c r="U2370" s="29" t="n">
        <v>2026</v>
      </c>
      <c r="V2370" s="29"/>
    </row>
    <row r="2371" customFormat="false" ht="15" hidden="false" customHeight="true" outlineLevel="0" collapsed="false">
      <c r="A2371" s="26" t="s">
        <v>9783</v>
      </c>
      <c r="B2371" s="26" t="n">
        <v>2367</v>
      </c>
      <c r="C2371" s="26" t="s">
        <v>6762</v>
      </c>
      <c r="D2371" s="26" t="s">
        <v>2534</v>
      </c>
      <c r="E2371" s="26" t="s">
        <v>206</v>
      </c>
      <c r="F2371" s="26"/>
      <c r="G2371" s="27" t="n">
        <v>45882</v>
      </c>
      <c r="H2371" s="26" t="s">
        <v>177</v>
      </c>
      <c r="I2371" s="26" t="s">
        <v>4901</v>
      </c>
      <c r="J2371" s="26" t="s">
        <v>208</v>
      </c>
      <c r="K2371" s="28" t="n">
        <v>47.8</v>
      </c>
      <c r="L2371" s="28" t="n">
        <v>13.4</v>
      </c>
      <c r="M2371" s="26" t="s">
        <v>209</v>
      </c>
      <c r="N2371" s="26" t="n">
        <v>36</v>
      </c>
      <c r="O2371" s="26" t="s">
        <v>9784</v>
      </c>
      <c r="P2371" s="26" t="s">
        <v>9785</v>
      </c>
      <c r="Q2371" s="26" t="s">
        <v>221</v>
      </c>
      <c r="R2371" s="26" t="s">
        <v>183</v>
      </c>
      <c r="S2371" s="26" t="s">
        <v>222</v>
      </c>
      <c r="T2371" s="27" t="n">
        <v>45997</v>
      </c>
      <c r="U2371" s="26" t="n">
        <v>2026</v>
      </c>
      <c r="V2371" s="26"/>
    </row>
    <row r="2372" customFormat="false" ht="15" hidden="false" customHeight="true" outlineLevel="0" collapsed="false">
      <c r="A2372" s="29" t="s">
        <v>9786</v>
      </c>
      <c r="B2372" s="29" t="n">
        <v>2368</v>
      </c>
      <c r="C2372" s="29" t="s">
        <v>9787</v>
      </c>
      <c r="D2372" s="29" t="s">
        <v>1134</v>
      </c>
      <c r="E2372" s="29" t="s">
        <v>195</v>
      </c>
      <c r="F2372" s="29" t="s">
        <v>9788</v>
      </c>
      <c r="G2372" s="30" t="n">
        <v>45882</v>
      </c>
      <c r="H2372" s="29" t="s">
        <v>177</v>
      </c>
      <c r="I2372" s="29" t="s">
        <v>3671</v>
      </c>
      <c r="J2372" s="29" t="s">
        <v>198</v>
      </c>
      <c r="K2372" s="31" t="n">
        <v>41.7</v>
      </c>
      <c r="L2372" s="31" t="n">
        <v>11.7</v>
      </c>
      <c r="M2372" s="29" t="s">
        <v>276</v>
      </c>
      <c r="N2372" s="29" t="n">
        <v>50</v>
      </c>
      <c r="O2372" s="29" t="s">
        <v>9789</v>
      </c>
      <c r="P2372" s="29" t="s">
        <v>9790</v>
      </c>
      <c r="Q2372" s="29" t="s">
        <v>262</v>
      </c>
      <c r="R2372" s="29" t="s">
        <v>171</v>
      </c>
      <c r="S2372" s="29" t="s">
        <v>263</v>
      </c>
      <c r="T2372" s="30" t="n">
        <v>46000</v>
      </c>
      <c r="U2372" s="29" t="n">
        <v>2026</v>
      </c>
      <c r="V2372" s="29"/>
    </row>
    <row r="2373" customFormat="false" ht="15" hidden="false" customHeight="true" outlineLevel="0" collapsed="false">
      <c r="A2373" s="26" t="s">
        <v>9791</v>
      </c>
      <c r="B2373" s="26" t="n">
        <v>2369</v>
      </c>
      <c r="C2373" s="26" t="s">
        <v>160</v>
      </c>
      <c r="D2373" s="26" t="s">
        <v>1362</v>
      </c>
      <c r="E2373" s="26" t="s">
        <v>188</v>
      </c>
      <c r="F2373" s="26"/>
      <c r="G2373" s="27" t="n">
        <v>45882</v>
      </c>
      <c r="H2373" s="26" t="s">
        <v>177</v>
      </c>
      <c r="I2373" s="26" t="s">
        <v>7097</v>
      </c>
      <c r="J2373" s="26" t="s">
        <v>322</v>
      </c>
      <c r="K2373" s="28" t="n">
        <v>47.9</v>
      </c>
      <c r="L2373" s="28" t="n">
        <v>17</v>
      </c>
      <c r="M2373" s="26" t="s">
        <v>179</v>
      </c>
      <c r="N2373" s="26" t="n">
        <v>28</v>
      </c>
      <c r="O2373" s="26" t="s">
        <v>9792</v>
      </c>
      <c r="P2373" s="26" t="s">
        <v>9793</v>
      </c>
      <c r="Q2373" s="26" t="s">
        <v>170</v>
      </c>
      <c r="R2373" s="26" t="s">
        <v>171</v>
      </c>
      <c r="S2373" s="26" t="s">
        <v>172</v>
      </c>
      <c r="T2373" s="27" t="n">
        <v>46008</v>
      </c>
      <c r="U2373" s="26" t="n">
        <v>2026</v>
      </c>
      <c r="V2373" s="26"/>
    </row>
    <row r="2374" customFormat="false" ht="15" hidden="false" customHeight="true" outlineLevel="0" collapsed="false">
      <c r="A2374" s="29" t="s">
        <v>9794</v>
      </c>
      <c r="B2374" s="29" t="n">
        <v>2370</v>
      </c>
      <c r="C2374" s="29" t="s">
        <v>4365</v>
      </c>
      <c r="D2374" s="29" t="s">
        <v>782</v>
      </c>
      <c r="E2374" s="29" t="s">
        <v>245</v>
      </c>
      <c r="F2374" s="29" t="s">
        <v>9795</v>
      </c>
      <c r="G2374" s="30" t="n">
        <v>45882</v>
      </c>
      <c r="H2374" s="29" t="s">
        <v>177</v>
      </c>
      <c r="I2374" s="29" t="s">
        <v>4188</v>
      </c>
      <c r="J2374" s="29" t="s">
        <v>208</v>
      </c>
      <c r="K2374" s="31" t="n">
        <v>42.5</v>
      </c>
      <c r="L2374" s="31" t="n">
        <v>15.2</v>
      </c>
      <c r="M2374" s="29" t="s">
        <v>179</v>
      </c>
      <c r="N2374" s="29" t="n">
        <v>32</v>
      </c>
      <c r="O2374" s="29" t="s">
        <v>9796</v>
      </c>
      <c r="P2374" s="29" t="s">
        <v>9797</v>
      </c>
      <c r="Q2374" s="29" t="s">
        <v>299</v>
      </c>
      <c r="R2374" s="29" t="s">
        <v>171</v>
      </c>
      <c r="S2374" s="29" t="s">
        <v>300</v>
      </c>
      <c r="T2374" s="30" t="n">
        <v>46008</v>
      </c>
      <c r="U2374" s="29" t="n">
        <v>2026</v>
      </c>
      <c r="V2374" s="29"/>
    </row>
    <row r="2375" customFormat="false" ht="15" hidden="false" customHeight="true" outlineLevel="0" collapsed="false">
      <c r="A2375" s="26" t="s">
        <v>9798</v>
      </c>
      <c r="B2375" s="26" t="n">
        <v>2371</v>
      </c>
      <c r="C2375" s="26" t="s">
        <v>624</v>
      </c>
      <c r="D2375" s="26" t="s">
        <v>660</v>
      </c>
      <c r="E2375" s="26" t="s">
        <v>188</v>
      </c>
      <c r="F2375" s="26"/>
      <c r="G2375" s="27" t="n">
        <v>45882</v>
      </c>
      <c r="H2375" s="26" t="s">
        <v>177</v>
      </c>
      <c r="I2375" s="26" t="s">
        <v>282</v>
      </c>
      <c r="J2375" s="26" t="s">
        <v>259</v>
      </c>
      <c r="K2375" s="28" t="n">
        <v>24.6</v>
      </c>
      <c r="L2375" s="28" t="n">
        <v>7.6</v>
      </c>
      <c r="M2375" s="26" t="s">
        <v>167</v>
      </c>
      <c r="N2375" s="26" t="n">
        <v>40</v>
      </c>
      <c r="O2375" s="26" t="s">
        <v>9799</v>
      </c>
      <c r="P2375" s="26" t="s">
        <v>9800</v>
      </c>
      <c r="Q2375" s="26" t="s">
        <v>170</v>
      </c>
      <c r="R2375" s="26" t="s">
        <v>171</v>
      </c>
      <c r="S2375" s="26" t="s">
        <v>172</v>
      </c>
      <c r="T2375" s="27" t="n">
        <v>46016</v>
      </c>
      <c r="U2375" s="26" t="n">
        <v>2026</v>
      </c>
      <c r="V2375" s="26"/>
    </row>
    <row r="2376" customFormat="false" ht="15" hidden="false" customHeight="true" outlineLevel="0" collapsed="false">
      <c r="A2376" s="29" t="s">
        <v>9801</v>
      </c>
      <c r="B2376" s="29" t="n">
        <v>2372</v>
      </c>
      <c r="C2376" s="29" t="s">
        <v>983</v>
      </c>
      <c r="D2376" s="29" t="s">
        <v>2010</v>
      </c>
      <c r="E2376" s="29" t="s">
        <v>226</v>
      </c>
      <c r="F2376" s="29" t="s">
        <v>4061</v>
      </c>
      <c r="G2376" s="30" t="n">
        <v>45882</v>
      </c>
      <c r="H2376" s="29" t="s">
        <v>177</v>
      </c>
      <c r="I2376" s="29" t="s">
        <v>644</v>
      </c>
      <c r="J2376" s="29" t="s">
        <v>248</v>
      </c>
      <c r="K2376" s="31" t="n">
        <v>25.7</v>
      </c>
      <c r="L2376" s="31" t="n">
        <v>8.8</v>
      </c>
      <c r="M2376" s="29" t="s">
        <v>199</v>
      </c>
      <c r="N2376" s="29" t="n">
        <v>45</v>
      </c>
      <c r="O2376" s="29" t="s">
        <v>9802</v>
      </c>
      <c r="P2376" s="29" t="s">
        <v>9803</v>
      </c>
      <c r="Q2376" s="29" t="s">
        <v>252</v>
      </c>
      <c r="R2376" s="29" t="s">
        <v>171</v>
      </c>
      <c r="S2376" s="29" t="s">
        <v>253</v>
      </c>
      <c r="T2376" s="30" t="n">
        <v>46003</v>
      </c>
      <c r="U2376" s="29" t="n">
        <v>2026</v>
      </c>
      <c r="V2376" s="29"/>
    </row>
    <row r="2377" customFormat="false" ht="15" hidden="false" customHeight="true" outlineLevel="0" collapsed="false">
      <c r="A2377" s="26" t="s">
        <v>9804</v>
      </c>
      <c r="B2377" s="26" t="n">
        <v>2373</v>
      </c>
      <c r="C2377" s="26" t="s">
        <v>9805</v>
      </c>
      <c r="D2377" s="26" t="s">
        <v>1362</v>
      </c>
      <c r="E2377" s="26" t="s">
        <v>162</v>
      </c>
      <c r="F2377" s="26" t="s">
        <v>9806</v>
      </c>
      <c r="G2377" s="27" t="n">
        <v>45882</v>
      </c>
      <c r="H2377" s="26" t="s">
        <v>177</v>
      </c>
      <c r="I2377" s="26" t="s">
        <v>1751</v>
      </c>
      <c r="J2377" s="26" t="s">
        <v>198</v>
      </c>
      <c r="K2377" s="28" t="n">
        <v>36.7</v>
      </c>
      <c r="L2377" s="28" t="n">
        <v>11.3</v>
      </c>
      <c r="M2377" s="26" t="s">
        <v>900</v>
      </c>
      <c r="N2377" s="26" t="n">
        <v>24</v>
      </c>
      <c r="O2377" s="26" t="s">
        <v>9807</v>
      </c>
      <c r="P2377" s="26" t="s">
        <v>9808</v>
      </c>
      <c r="Q2377" s="26" t="s">
        <v>262</v>
      </c>
      <c r="R2377" s="26" t="s">
        <v>171</v>
      </c>
      <c r="S2377" s="26" t="s">
        <v>263</v>
      </c>
      <c r="T2377" s="27" t="n">
        <v>46018</v>
      </c>
      <c r="U2377" s="26" t="n">
        <v>2026</v>
      </c>
      <c r="V2377" s="26"/>
    </row>
    <row r="2378" customFormat="false" ht="15" hidden="false" customHeight="true" outlineLevel="0" collapsed="false">
      <c r="A2378" s="29" t="s">
        <v>9809</v>
      </c>
      <c r="B2378" s="29" t="n">
        <v>2374</v>
      </c>
      <c r="C2378" s="29" t="s">
        <v>3065</v>
      </c>
      <c r="D2378" s="29" t="s">
        <v>611</v>
      </c>
      <c r="E2378" s="29" t="s">
        <v>206</v>
      </c>
      <c r="F2378" s="29"/>
      <c r="G2378" s="30" t="n">
        <v>45883</v>
      </c>
      <c r="H2378" s="29" t="s">
        <v>177</v>
      </c>
      <c r="I2378" s="29" t="s">
        <v>1984</v>
      </c>
      <c r="J2378" s="29" t="s">
        <v>383</v>
      </c>
      <c r="K2378" s="31" t="n">
        <v>48.6</v>
      </c>
      <c r="L2378" s="31" t="n">
        <v>15.4</v>
      </c>
      <c r="M2378" s="29" t="s">
        <v>167</v>
      </c>
      <c r="N2378" s="29" t="n">
        <v>50</v>
      </c>
      <c r="O2378" s="29" t="s">
        <v>9810</v>
      </c>
      <c r="P2378" s="29" t="s">
        <v>9811</v>
      </c>
      <c r="Q2378" s="29" t="s">
        <v>454</v>
      </c>
      <c r="R2378" s="29" t="s">
        <v>171</v>
      </c>
      <c r="S2378" s="29" t="s">
        <v>455</v>
      </c>
      <c r="T2378" s="30" t="n">
        <v>45999</v>
      </c>
      <c r="U2378" s="29" t="n">
        <v>2026</v>
      </c>
      <c r="V2378" s="29"/>
    </row>
    <row r="2379" customFormat="false" ht="15" hidden="false" customHeight="true" outlineLevel="0" collapsed="false">
      <c r="A2379" s="26" t="s">
        <v>9812</v>
      </c>
      <c r="B2379" s="26" t="n">
        <v>2375</v>
      </c>
      <c r="C2379" s="26" t="s">
        <v>436</v>
      </c>
      <c r="D2379" s="26" t="s">
        <v>1219</v>
      </c>
      <c r="E2379" s="26" t="s">
        <v>311</v>
      </c>
      <c r="F2379" s="26" t="s">
        <v>9813</v>
      </c>
      <c r="G2379" s="27" t="n">
        <v>45883</v>
      </c>
      <c r="H2379" s="26" t="s">
        <v>177</v>
      </c>
      <c r="I2379" s="26" t="s">
        <v>1775</v>
      </c>
      <c r="J2379" s="26" t="s">
        <v>166</v>
      </c>
      <c r="K2379" s="28" t="n">
        <v>53.2</v>
      </c>
      <c r="L2379" s="28" t="n">
        <v>15.4</v>
      </c>
      <c r="M2379" s="26" t="s">
        <v>179</v>
      </c>
      <c r="N2379" s="26" t="n">
        <v>24</v>
      </c>
      <c r="O2379" s="26" t="s">
        <v>9814</v>
      </c>
      <c r="P2379" s="26"/>
      <c r="Q2379" s="26" t="s">
        <v>202</v>
      </c>
      <c r="R2379" s="26" t="s">
        <v>171</v>
      </c>
      <c r="S2379" s="26" t="s">
        <v>203</v>
      </c>
      <c r="T2379" s="27" t="n">
        <v>46010</v>
      </c>
      <c r="U2379" s="26" t="n">
        <v>2026</v>
      </c>
      <c r="V2379" s="26"/>
    </row>
    <row r="2380" customFormat="false" ht="15" hidden="false" customHeight="true" outlineLevel="0" collapsed="false">
      <c r="A2380" s="29" t="s">
        <v>9815</v>
      </c>
      <c r="B2380" s="29" t="n">
        <v>2376</v>
      </c>
      <c r="C2380" s="29" t="s">
        <v>3277</v>
      </c>
      <c r="D2380" s="29" t="s">
        <v>5195</v>
      </c>
      <c r="E2380" s="29" t="s">
        <v>162</v>
      </c>
      <c r="F2380" s="29" t="s">
        <v>9816</v>
      </c>
      <c r="G2380" s="30" t="n">
        <v>45883</v>
      </c>
      <c r="H2380" s="29" t="s">
        <v>177</v>
      </c>
      <c r="I2380" s="29" t="s">
        <v>720</v>
      </c>
      <c r="J2380" s="29" t="s">
        <v>322</v>
      </c>
      <c r="K2380" s="31" t="n">
        <v>46.2</v>
      </c>
      <c r="L2380" s="31" t="n">
        <v>16.1</v>
      </c>
      <c r="M2380" s="29" t="s">
        <v>199</v>
      </c>
      <c r="N2380" s="29" t="n">
        <v>40</v>
      </c>
      <c r="O2380" s="29" t="s">
        <v>9817</v>
      </c>
      <c r="P2380" s="29"/>
      <c r="Q2380" s="29" t="s">
        <v>454</v>
      </c>
      <c r="R2380" s="29" t="s">
        <v>171</v>
      </c>
      <c r="S2380" s="29" t="s">
        <v>455</v>
      </c>
      <c r="T2380" s="30" t="n">
        <v>46011</v>
      </c>
      <c r="U2380" s="29" t="n">
        <v>2026</v>
      </c>
      <c r="V2380" s="29"/>
    </row>
    <row r="2381" customFormat="false" ht="15" hidden="false" customHeight="true" outlineLevel="0" collapsed="false">
      <c r="A2381" s="26" t="s">
        <v>9818</v>
      </c>
      <c r="B2381" s="26" t="n">
        <v>2377</v>
      </c>
      <c r="C2381" s="26" t="s">
        <v>1439</v>
      </c>
      <c r="D2381" s="26" t="s">
        <v>544</v>
      </c>
      <c r="E2381" s="26" t="s">
        <v>206</v>
      </c>
      <c r="F2381" s="26"/>
      <c r="G2381" s="27" t="n">
        <v>45883</v>
      </c>
      <c r="H2381" s="26" t="s">
        <v>177</v>
      </c>
      <c r="I2381" s="26" t="s">
        <v>2630</v>
      </c>
      <c r="J2381" s="26" t="s">
        <v>229</v>
      </c>
      <c r="K2381" s="28" t="n">
        <v>53.2</v>
      </c>
      <c r="L2381" s="28" t="n">
        <v>15.3</v>
      </c>
      <c r="M2381" s="26" t="s">
        <v>179</v>
      </c>
      <c r="N2381" s="26" t="n">
        <v>32</v>
      </c>
      <c r="O2381" s="26" t="s">
        <v>9819</v>
      </c>
      <c r="P2381" s="26" t="s">
        <v>9820</v>
      </c>
      <c r="Q2381" s="26" t="s">
        <v>330</v>
      </c>
      <c r="R2381" s="26" t="s">
        <v>171</v>
      </c>
      <c r="S2381" s="26" t="s">
        <v>331</v>
      </c>
      <c r="T2381" s="27" t="n">
        <v>46003</v>
      </c>
      <c r="U2381" s="26" t="n">
        <v>2026</v>
      </c>
      <c r="V2381" s="26"/>
    </row>
    <row r="2382" customFormat="false" ht="15" hidden="false" customHeight="true" outlineLevel="0" collapsed="false">
      <c r="A2382" s="29" t="s">
        <v>9821</v>
      </c>
      <c r="B2382" s="29" t="n">
        <v>2378</v>
      </c>
      <c r="C2382" s="29" t="s">
        <v>1005</v>
      </c>
      <c r="D2382" s="29" t="s">
        <v>701</v>
      </c>
      <c r="E2382" s="29" t="s">
        <v>188</v>
      </c>
      <c r="F2382" s="29"/>
      <c r="G2382" s="30" t="n">
        <v>45884</v>
      </c>
      <c r="H2382" s="29" t="s">
        <v>177</v>
      </c>
      <c r="I2382" s="29" t="s">
        <v>3916</v>
      </c>
      <c r="J2382" s="29" t="s">
        <v>229</v>
      </c>
      <c r="K2382" s="31" t="n">
        <v>34.6</v>
      </c>
      <c r="L2382" s="31" t="n">
        <v>12.4</v>
      </c>
      <c r="M2382" s="29" t="s">
        <v>179</v>
      </c>
      <c r="N2382" s="29" t="n">
        <v>24</v>
      </c>
      <c r="O2382" s="29" t="s">
        <v>9822</v>
      </c>
      <c r="P2382" s="29" t="s">
        <v>9823</v>
      </c>
      <c r="Q2382" s="29" t="s">
        <v>212</v>
      </c>
      <c r="R2382" s="29" t="s">
        <v>171</v>
      </c>
      <c r="S2382" s="29" t="s">
        <v>213</v>
      </c>
      <c r="T2382" s="30" t="n">
        <v>46005</v>
      </c>
      <c r="U2382" s="29" t="n">
        <v>2026</v>
      </c>
      <c r="V2382" s="29"/>
    </row>
    <row r="2383" customFormat="false" ht="15" hidden="false" customHeight="true" outlineLevel="0" collapsed="false">
      <c r="A2383" s="26" t="s">
        <v>9824</v>
      </c>
      <c r="B2383" s="26" t="n">
        <v>2379</v>
      </c>
      <c r="C2383" s="26" t="s">
        <v>581</v>
      </c>
      <c r="D2383" s="26" t="s">
        <v>803</v>
      </c>
      <c r="E2383" s="26" t="s">
        <v>188</v>
      </c>
      <c r="F2383" s="26"/>
      <c r="G2383" s="27" t="n">
        <v>45884</v>
      </c>
      <c r="H2383" s="26" t="s">
        <v>177</v>
      </c>
      <c r="I2383" s="26" t="s">
        <v>732</v>
      </c>
      <c r="J2383" s="26" t="s">
        <v>198</v>
      </c>
      <c r="K2383" s="28" t="n">
        <v>61.8</v>
      </c>
      <c r="L2383" s="28" t="n">
        <v>17.6</v>
      </c>
      <c r="M2383" s="26" t="s">
        <v>179</v>
      </c>
      <c r="N2383" s="26" t="n">
        <v>32</v>
      </c>
      <c r="O2383" s="26" t="s">
        <v>9825</v>
      </c>
      <c r="P2383" s="26"/>
      <c r="Q2383" s="26" t="s">
        <v>232</v>
      </c>
      <c r="R2383" s="26" t="s">
        <v>183</v>
      </c>
      <c r="S2383" s="26" t="s">
        <v>233</v>
      </c>
      <c r="T2383" s="27" t="n">
        <v>46004</v>
      </c>
      <c r="U2383" s="26" t="n">
        <v>2026</v>
      </c>
      <c r="V2383" s="26"/>
    </row>
    <row r="2384" customFormat="false" ht="15" hidden="false" customHeight="true" outlineLevel="0" collapsed="false">
      <c r="A2384" s="29" t="s">
        <v>9826</v>
      </c>
      <c r="B2384" s="29" t="n">
        <v>2380</v>
      </c>
      <c r="C2384" s="29" t="s">
        <v>3737</v>
      </c>
      <c r="D2384" s="29" t="s">
        <v>326</v>
      </c>
      <c r="E2384" s="29" t="s">
        <v>188</v>
      </c>
      <c r="F2384" s="29"/>
      <c r="G2384" s="30" t="n">
        <v>45884</v>
      </c>
      <c r="H2384" s="29" t="s">
        <v>177</v>
      </c>
      <c r="I2384" s="29" t="s">
        <v>3604</v>
      </c>
      <c r="J2384" s="29" t="s">
        <v>218</v>
      </c>
      <c r="K2384" s="31" t="n">
        <v>47.5</v>
      </c>
      <c r="L2384" s="31" t="n">
        <v>15.8</v>
      </c>
      <c r="M2384" s="29" t="s">
        <v>179</v>
      </c>
      <c r="N2384" s="29" t="n">
        <v>32</v>
      </c>
      <c r="O2384" s="29" t="s">
        <v>9827</v>
      </c>
      <c r="P2384" s="29" t="s">
        <v>9828</v>
      </c>
      <c r="Q2384" s="29" t="s">
        <v>454</v>
      </c>
      <c r="R2384" s="29" t="s">
        <v>171</v>
      </c>
      <c r="S2384" s="29" t="s">
        <v>455</v>
      </c>
      <c r="T2384" s="30" t="n">
        <v>45995</v>
      </c>
      <c r="U2384" s="29" t="n">
        <v>2026</v>
      </c>
      <c r="V2384" s="29"/>
    </row>
    <row r="2385" customFormat="false" ht="15" hidden="false" customHeight="true" outlineLevel="0" collapsed="false">
      <c r="A2385" s="26" t="s">
        <v>9829</v>
      </c>
      <c r="B2385" s="26" t="n">
        <v>2381</v>
      </c>
      <c r="C2385" s="26" t="s">
        <v>1474</v>
      </c>
      <c r="D2385" s="26" t="s">
        <v>3720</v>
      </c>
      <c r="E2385" s="26" t="s">
        <v>188</v>
      </c>
      <c r="F2385" s="26"/>
      <c r="G2385" s="27" t="n">
        <v>45884</v>
      </c>
      <c r="H2385" s="26" t="s">
        <v>177</v>
      </c>
      <c r="I2385" s="26" t="s">
        <v>2060</v>
      </c>
      <c r="J2385" s="26" t="s">
        <v>198</v>
      </c>
      <c r="K2385" s="28" t="n">
        <v>36.4</v>
      </c>
      <c r="L2385" s="28" t="n">
        <v>10.5</v>
      </c>
      <c r="M2385" s="26" t="s">
        <v>179</v>
      </c>
      <c r="N2385" s="26" t="n">
        <v>40</v>
      </c>
      <c r="O2385" s="26" t="s">
        <v>9830</v>
      </c>
      <c r="P2385" s="26" t="s">
        <v>9831</v>
      </c>
      <c r="Q2385" s="26" t="s">
        <v>232</v>
      </c>
      <c r="R2385" s="26" t="s">
        <v>183</v>
      </c>
      <c r="S2385" s="26" t="s">
        <v>233</v>
      </c>
      <c r="T2385" s="27" t="n">
        <v>45994</v>
      </c>
      <c r="U2385" s="26" t="n">
        <v>2026</v>
      </c>
      <c r="V2385" s="26"/>
    </row>
    <row r="2386" customFormat="false" ht="15" hidden="false" customHeight="true" outlineLevel="0" collapsed="false">
      <c r="A2386" s="29" t="s">
        <v>9832</v>
      </c>
      <c r="B2386" s="29" t="n">
        <v>2382</v>
      </c>
      <c r="C2386" s="29" t="s">
        <v>9833</v>
      </c>
      <c r="D2386" s="29" t="s">
        <v>2634</v>
      </c>
      <c r="E2386" s="29" t="s">
        <v>311</v>
      </c>
      <c r="F2386" s="29" t="s">
        <v>9834</v>
      </c>
      <c r="G2386" s="30" t="n">
        <v>45885</v>
      </c>
      <c r="H2386" s="29" t="s">
        <v>177</v>
      </c>
      <c r="I2386" s="29" t="s">
        <v>2137</v>
      </c>
      <c r="J2386" s="29" t="s">
        <v>322</v>
      </c>
      <c r="K2386" s="31" t="n">
        <v>42.8</v>
      </c>
      <c r="L2386" s="31" t="n">
        <v>14.1</v>
      </c>
      <c r="M2386" s="29" t="s">
        <v>209</v>
      </c>
      <c r="N2386" s="29" t="n">
        <v>50</v>
      </c>
      <c r="O2386" s="29" t="s">
        <v>9835</v>
      </c>
      <c r="P2386" s="29" t="s">
        <v>9836</v>
      </c>
      <c r="Q2386" s="29" t="s">
        <v>299</v>
      </c>
      <c r="R2386" s="29" t="s">
        <v>171</v>
      </c>
      <c r="S2386" s="29" t="s">
        <v>300</v>
      </c>
      <c r="T2386" s="30" t="n">
        <v>45994</v>
      </c>
      <c r="U2386" s="29" t="n">
        <v>2026</v>
      </c>
      <c r="V2386" s="29"/>
    </row>
    <row r="2387" customFormat="false" ht="15" hidden="false" customHeight="true" outlineLevel="0" collapsed="false">
      <c r="A2387" s="26" t="s">
        <v>9837</v>
      </c>
      <c r="B2387" s="26" t="n">
        <v>2383</v>
      </c>
      <c r="C2387" s="26" t="s">
        <v>5424</v>
      </c>
      <c r="D2387" s="26" t="s">
        <v>2401</v>
      </c>
      <c r="E2387" s="26" t="s">
        <v>206</v>
      </c>
      <c r="F2387" s="26"/>
      <c r="G2387" s="27" t="n">
        <v>45885</v>
      </c>
      <c r="H2387" s="26" t="s">
        <v>177</v>
      </c>
      <c r="I2387" s="26" t="s">
        <v>6480</v>
      </c>
      <c r="J2387" s="26" t="s">
        <v>345</v>
      </c>
      <c r="K2387" s="28" t="n">
        <v>38.5</v>
      </c>
      <c r="L2387" s="28" t="n">
        <v>12.9</v>
      </c>
      <c r="M2387" s="26" t="s">
        <v>209</v>
      </c>
      <c r="N2387" s="26" t="n">
        <v>24</v>
      </c>
      <c r="O2387" s="26" t="s">
        <v>9838</v>
      </c>
      <c r="P2387" s="26" t="s">
        <v>9839</v>
      </c>
      <c r="Q2387" s="26" t="s">
        <v>232</v>
      </c>
      <c r="R2387" s="26" t="s">
        <v>183</v>
      </c>
      <c r="S2387" s="26" t="s">
        <v>233</v>
      </c>
      <c r="T2387" s="27" t="n">
        <v>46005</v>
      </c>
      <c r="U2387" s="26" t="n">
        <v>2026</v>
      </c>
      <c r="V2387" s="26"/>
    </row>
    <row r="2388" customFormat="false" ht="15" hidden="false" customHeight="true" outlineLevel="0" collapsed="false">
      <c r="A2388" s="29" t="s">
        <v>9840</v>
      </c>
      <c r="B2388" s="29" t="n">
        <v>2384</v>
      </c>
      <c r="C2388" s="29" t="s">
        <v>2673</v>
      </c>
      <c r="D2388" s="29" t="s">
        <v>5129</v>
      </c>
      <c r="E2388" s="29" t="s">
        <v>206</v>
      </c>
      <c r="F2388" s="29"/>
      <c r="G2388" s="30" t="n">
        <v>45886</v>
      </c>
      <c r="H2388" s="29" t="s">
        <v>177</v>
      </c>
      <c r="I2388" s="29" t="s">
        <v>419</v>
      </c>
      <c r="J2388" s="29" t="s">
        <v>166</v>
      </c>
      <c r="K2388" s="31" t="n">
        <v>54.3</v>
      </c>
      <c r="L2388" s="31" t="n">
        <v>19</v>
      </c>
      <c r="M2388" s="29" t="s">
        <v>900</v>
      </c>
      <c r="N2388" s="29" t="n">
        <v>28</v>
      </c>
      <c r="O2388" s="29" t="s">
        <v>9841</v>
      </c>
      <c r="P2388" s="29" t="s">
        <v>9842</v>
      </c>
      <c r="Q2388" s="29" t="s">
        <v>262</v>
      </c>
      <c r="R2388" s="29" t="s">
        <v>171</v>
      </c>
      <c r="S2388" s="29" t="s">
        <v>263</v>
      </c>
      <c r="T2388" s="30" t="n">
        <v>46018</v>
      </c>
      <c r="U2388" s="29" t="n">
        <v>2026</v>
      </c>
      <c r="V2388" s="29"/>
    </row>
    <row r="2389" customFormat="false" ht="15" hidden="false" customHeight="true" outlineLevel="0" collapsed="false">
      <c r="A2389" s="26" t="s">
        <v>9843</v>
      </c>
      <c r="B2389" s="26" t="n">
        <v>2385</v>
      </c>
      <c r="C2389" s="26" t="s">
        <v>7853</v>
      </c>
      <c r="D2389" s="26" t="s">
        <v>1721</v>
      </c>
      <c r="E2389" s="26" t="s">
        <v>188</v>
      </c>
      <c r="F2389" s="26"/>
      <c r="G2389" s="27" t="n">
        <v>45887</v>
      </c>
      <c r="H2389" s="26" t="s">
        <v>177</v>
      </c>
      <c r="I2389" s="26" t="s">
        <v>3273</v>
      </c>
      <c r="J2389" s="26" t="s">
        <v>259</v>
      </c>
      <c r="K2389" s="28" t="n">
        <v>18.2</v>
      </c>
      <c r="L2389" s="28" t="n">
        <v>5.4</v>
      </c>
      <c r="M2389" s="26" t="s">
        <v>276</v>
      </c>
      <c r="N2389" s="26" t="n">
        <v>28</v>
      </c>
      <c r="O2389" s="26" t="s">
        <v>9844</v>
      </c>
      <c r="P2389" s="26" t="s">
        <v>9845</v>
      </c>
      <c r="Q2389" s="26" t="s">
        <v>170</v>
      </c>
      <c r="R2389" s="26" t="s">
        <v>171</v>
      </c>
      <c r="S2389" s="26" t="s">
        <v>172</v>
      </c>
      <c r="T2389" s="27" t="n">
        <v>46012</v>
      </c>
      <c r="U2389" s="26" t="n">
        <v>2026</v>
      </c>
      <c r="V2389" s="26"/>
    </row>
    <row r="2390" customFormat="false" ht="15" hidden="false" customHeight="true" outlineLevel="0" collapsed="false">
      <c r="A2390" s="29" t="s">
        <v>9846</v>
      </c>
      <c r="B2390" s="29" t="n">
        <v>2386</v>
      </c>
      <c r="C2390" s="29" t="s">
        <v>2164</v>
      </c>
      <c r="D2390" s="29" t="s">
        <v>394</v>
      </c>
      <c r="E2390" s="29" t="s">
        <v>245</v>
      </c>
      <c r="F2390" s="29" t="s">
        <v>9847</v>
      </c>
      <c r="G2390" s="30" t="n">
        <v>45887</v>
      </c>
      <c r="H2390" s="29" t="s">
        <v>295</v>
      </c>
      <c r="I2390" s="29" t="s">
        <v>2166</v>
      </c>
      <c r="J2390" s="29" t="s">
        <v>345</v>
      </c>
      <c r="K2390" s="31" t="n">
        <v>25</v>
      </c>
      <c r="L2390" s="31" t="n">
        <v>7</v>
      </c>
      <c r="M2390" s="29" t="s">
        <v>209</v>
      </c>
      <c r="N2390" s="29" t="n">
        <v>40</v>
      </c>
      <c r="O2390" s="29" t="s">
        <v>9848</v>
      </c>
      <c r="P2390" s="29" t="s">
        <v>9849</v>
      </c>
      <c r="Q2390" s="29" t="s">
        <v>299</v>
      </c>
      <c r="R2390" s="29" t="s">
        <v>171</v>
      </c>
      <c r="S2390" s="29" t="s">
        <v>300</v>
      </c>
      <c r="T2390" s="30" t="n">
        <v>46006</v>
      </c>
      <c r="U2390" s="29" t="n">
        <v>2026</v>
      </c>
      <c r="V2390" s="29"/>
    </row>
    <row r="2391" customFormat="false" ht="15" hidden="false" customHeight="true" outlineLevel="0" collapsed="false">
      <c r="A2391" s="26" t="s">
        <v>9850</v>
      </c>
      <c r="B2391" s="26" t="n">
        <v>2387</v>
      </c>
      <c r="C2391" s="26" t="s">
        <v>9851</v>
      </c>
      <c r="D2391" s="26" t="s">
        <v>2797</v>
      </c>
      <c r="E2391" s="26" t="s">
        <v>311</v>
      </c>
      <c r="F2391" s="26" t="s">
        <v>9852</v>
      </c>
      <c r="G2391" s="27" t="n">
        <v>45888</v>
      </c>
      <c r="H2391" s="26" t="s">
        <v>177</v>
      </c>
      <c r="I2391" s="26" t="s">
        <v>3175</v>
      </c>
      <c r="J2391" s="26" t="s">
        <v>383</v>
      </c>
      <c r="K2391" s="28" t="n">
        <v>54.4</v>
      </c>
      <c r="L2391" s="28" t="n">
        <v>16.7</v>
      </c>
      <c r="M2391" s="26" t="s">
        <v>314</v>
      </c>
      <c r="N2391" s="26" t="n">
        <v>36</v>
      </c>
      <c r="O2391" s="26" t="s">
        <v>9853</v>
      </c>
      <c r="P2391" s="26" t="s">
        <v>9854</v>
      </c>
      <c r="Q2391" s="26" t="s">
        <v>212</v>
      </c>
      <c r="R2391" s="26" t="s">
        <v>171</v>
      </c>
      <c r="S2391" s="26" t="s">
        <v>213</v>
      </c>
      <c r="T2391" s="27" t="n">
        <v>45994</v>
      </c>
      <c r="U2391" s="26" t="n">
        <v>2026</v>
      </c>
      <c r="V2391" s="26"/>
    </row>
    <row r="2392" customFormat="false" ht="15" hidden="false" customHeight="true" outlineLevel="0" collapsed="false">
      <c r="A2392" s="29" t="s">
        <v>9855</v>
      </c>
      <c r="B2392" s="29" t="n">
        <v>2388</v>
      </c>
      <c r="C2392" s="29" t="s">
        <v>1564</v>
      </c>
      <c r="D2392" s="29" t="s">
        <v>2171</v>
      </c>
      <c r="E2392" s="29" t="s">
        <v>245</v>
      </c>
      <c r="F2392" s="29" t="s">
        <v>9856</v>
      </c>
      <c r="G2392" s="30" t="n">
        <v>45888</v>
      </c>
      <c r="H2392" s="29" t="s">
        <v>177</v>
      </c>
      <c r="I2392" s="29" t="s">
        <v>5288</v>
      </c>
      <c r="J2392" s="29" t="s">
        <v>198</v>
      </c>
      <c r="K2392" s="31" t="n">
        <v>43.8</v>
      </c>
      <c r="L2392" s="31" t="n">
        <v>12.7</v>
      </c>
      <c r="M2392" s="29" t="s">
        <v>209</v>
      </c>
      <c r="N2392" s="29" t="n">
        <v>24</v>
      </c>
      <c r="O2392" s="29" t="s">
        <v>9857</v>
      </c>
      <c r="P2392" s="29" t="s">
        <v>9858</v>
      </c>
      <c r="Q2392" s="29" t="s">
        <v>338</v>
      </c>
      <c r="R2392" s="29" t="s">
        <v>171</v>
      </c>
      <c r="S2392" s="29" t="s">
        <v>339</v>
      </c>
      <c r="T2392" s="30" t="n">
        <v>46017</v>
      </c>
      <c r="U2392" s="29" t="n">
        <v>2026</v>
      </c>
      <c r="V2392" s="29"/>
    </row>
    <row r="2393" customFormat="false" ht="15" hidden="false" customHeight="true" outlineLevel="0" collapsed="false">
      <c r="A2393" s="26" t="s">
        <v>9859</v>
      </c>
      <c r="B2393" s="26" t="n">
        <v>2389</v>
      </c>
      <c r="C2393" s="26" t="s">
        <v>3573</v>
      </c>
      <c r="D2393" s="26" t="s">
        <v>1022</v>
      </c>
      <c r="E2393" s="26" t="s">
        <v>311</v>
      </c>
      <c r="F2393" s="26" t="s">
        <v>4014</v>
      </c>
      <c r="G2393" s="27" t="n">
        <v>45888</v>
      </c>
      <c r="H2393" s="26" t="s">
        <v>177</v>
      </c>
      <c r="I2393" s="26" t="s">
        <v>3970</v>
      </c>
      <c r="J2393" s="26" t="s">
        <v>198</v>
      </c>
      <c r="K2393" s="28" t="n">
        <v>24.6</v>
      </c>
      <c r="L2393" s="28" t="n">
        <v>7.2</v>
      </c>
      <c r="M2393" s="26" t="s">
        <v>179</v>
      </c>
      <c r="N2393" s="26" t="n">
        <v>32</v>
      </c>
      <c r="O2393" s="26" t="s">
        <v>9860</v>
      </c>
      <c r="P2393" s="26" t="s">
        <v>9861</v>
      </c>
      <c r="Q2393" s="26" t="s">
        <v>182</v>
      </c>
      <c r="R2393" s="26" t="s">
        <v>183</v>
      </c>
      <c r="S2393" s="26" t="s">
        <v>184</v>
      </c>
      <c r="T2393" s="27" t="n">
        <v>46008</v>
      </c>
      <c r="U2393" s="26" t="n">
        <v>2026</v>
      </c>
      <c r="V2393" s="26"/>
    </row>
    <row r="2394" customFormat="false" ht="15" hidden="false" customHeight="true" outlineLevel="0" collapsed="false">
      <c r="A2394" s="29" t="s">
        <v>9862</v>
      </c>
      <c r="B2394" s="29" t="n">
        <v>2390</v>
      </c>
      <c r="C2394" s="29" t="s">
        <v>9863</v>
      </c>
      <c r="D2394" s="29" t="s">
        <v>2412</v>
      </c>
      <c r="E2394" s="29" t="s">
        <v>188</v>
      </c>
      <c r="F2394" s="29"/>
      <c r="G2394" s="30" t="n">
        <v>45888</v>
      </c>
      <c r="H2394" s="29" t="s">
        <v>295</v>
      </c>
      <c r="I2394" s="29" t="s">
        <v>9864</v>
      </c>
      <c r="J2394" s="29" t="s">
        <v>345</v>
      </c>
      <c r="K2394" s="31" t="n">
        <v>29.9</v>
      </c>
      <c r="L2394" s="31" t="n">
        <v>10</v>
      </c>
      <c r="M2394" s="29" t="s">
        <v>209</v>
      </c>
      <c r="N2394" s="29" t="n">
        <v>45</v>
      </c>
      <c r="O2394" s="29" t="s">
        <v>9865</v>
      </c>
      <c r="P2394" s="29" t="s">
        <v>9866</v>
      </c>
      <c r="Q2394" s="29" t="s">
        <v>202</v>
      </c>
      <c r="R2394" s="29" t="s">
        <v>171</v>
      </c>
      <c r="S2394" s="29" t="s">
        <v>203</v>
      </c>
      <c r="T2394" s="30" t="n">
        <v>46017</v>
      </c>
      <c r="U2394" s="29" t="n">
        <v>2026</v>
      </c>
      <c r="V2394" s="29"/>
    </row>
    <row r="2395" customFormat="false" ht="15" hidden="false" customHeight="true" outlineLevel="0" collapsed="false">
      <c r="A2395" s="26" t="s">
        <v>9867</v>
      </c>
      <c r="B2395" s="26" t="n">
        <v>2391</v>
      </c>
      <c r="C2395" s="26" t="s">
        <v>7225</v>
      </c>
      <c r="D2395" s="26" t="s">
        <v>582</v>
      </c>
      <c r="E2395" s="26" t="s">
        <v>245</v>
      </c>
      <c r="F2395" s="26" t="s">
        <v>9868</v>
      </c>
      <c r="G2395" s="27" t="n">
        <v>45889</v>
      </c>
      <c r="H2395" s="26" t="s">
        <v>177</v>
      </c>
      <c r="I2395" s="26" t="s">
        <v>4858</v>
      </c>
      <c r="J2395" s="26" t="s">
        <v>166</v>
      </c>
      <c r="K2395" s="28" t="n">
        <v>40.1</v>
      </c>
      <c r="L2395" s="28" t="n">
        <v>12.3</v>
      </c>
      <c r="M2395" s="26" t="s">
        <v>314</v>
      </c>
      <c r="N2395" s="26" t="n">
        <v>32</v>
      </c>
      <c r="O2395" s="26" t="s">
        <v>9869</v>
      </c>
      <c r="P2395" s="26" t="s">
        <v>9870</v>
      </c>
      <c r="Q2395" s="26" t="s">
        <v>232</v>
      </c>
      <c r="R2395" s="26" t="s">
        <v>183</v>
      </c>
      <c r="S2395" s="26" t="s">
        <v>233</v>
      </c>
      <c r="T2395" s="27" t="n">
        <v>45998</v>
      </c>
      <c r="U2395" s="26" t="n">
        <v>2026</v>
      </c>
      <c r="V2395" s="26"/>
    </row>
    <row r="2396" customFormat="false" ht="15" hidden="false" customHeight="true" outlineLevel="0" collapsed="false">
      <c r="A2396" s="29" t="s">
        <v>9871</v>
      </c>
      <c r="B2396" s="29" t="n">
        <v>2392</v>
      </c>
      <c r="C2396" s="29" t="s">
        <v>2629</v>
      </c>
      <c r="D2396" s="29" t="s">
        <v>803</v>
      </c>
      <c r="E2396" s="29" t="s">
        <v>267</v>
      </c>
      <c r="F2396" s="29" t="s">
        <v>9872</v>
      </c>
      <c r="G2396" s="30" t="n">
        <v>45889</v>
      </c>
      <c r="H2396" s="29" t="s">
        <v>177</v>
      </c>
      <c r="I2396" s="29" t="s">
        <v>5696</v>
      </c>
      <c r="J2396" s="29" t="s">
        <v>166</v>
      </c>
      <c r="K2396" s="31" t="n">
        <v>32.3</v>
      </c>
      <c r="L2396" s="31" t="n">
        <v>9.8</v>
      </c>
      <c r="M2396" s="29" t="s">
        <v>179</v>
      </c>
      <c r="N2396" s="29" t="n">
        <v>50</v>
      </c>
      <c r="O2396" s="29" t="s">
        <v>9873</v>
      </c>
      <c r="P2396" s="29" t="s">
        <v>9874</v>
      </c>
      <c r="Q2396" s="29" t="s">
        <v>240</v>
      </c>
      <c r="R2396" s="29" t="s">
        <v>171</v>
      </c>
      <c r="S2396" s="29" t="s">
        <v>241</v>
      </c>
      <c r="T2396" s="30" t="n">
        <v>45996</v>
      </c>
      <c r="U2396" s="29" t="n">
        <v>2026</v>
      </c>
      <c r="V2396" s="29"/>
    </row>
    <row r="2397" customFormat="false" ht="15" hidden="false" customHeight="true" outlineLevel="0" collapsed="false">
      <c r="A2397" s="26" t="s">
        <v>9875</v>
      </c>
      <c r="B2397" s="26" t="n">
        <v>2393</v>
      </c>
      <c r="C2397" s="26" t="s">
        <v>6781</v>
      </c>
      <c r="D2397" s="26" t="s">
        <v>1127</v>
      </c>
      <c r="E2397" s="26" t="s">
        <v>245</v>
      </c>
      <c r="F2397" s="26" t="s">
        <v>9572</v>
      </c>
      <c r="G2397" s="27" t="n">
        <v>45889</v>
      </c>
      <c r="H2397" s="26" t="s">
        <v>177</v>
      </c>
      <c r="I2397" s="26" t="s">
        <v>7345</v>
      </c>
      <c r="J2397" s="26" t="s">
        <v>270</v>
      </c>
      <c r="K2397" s="28" t="n">
        <v>62</v>
      </c>
      <c r="L2397" s="28" t="n">
        <v>20.2</v>
      </c>
      <c r="M2397" s="26" t="s">
        <v>314</v>
      </c>
      <c r="N2397" s="26" t="n">
        <v>36</v>
      </c>
      <c r="O2397" s="26" t="s">
        <v>9876</v>
      </c>
      <c r="P2397" s="26" t="s">
        <v>9877</v>
      </c>
      <c r="Q2397" s="26" t="s">
        <v>202</v>
      </c>
      <c r="R2397" s="26" t="s">
        <v>171</v>
      </c>
      <c r="S2397" s="26" t="s">
        <v>203</v>
      </c>
      <c r="T2397" s="27" t="n">
        <v>45993</v>
      </c>
      <c r="U2397" s="26" t="n">
        <v>2026</v>
      </c>
      <c r="V2397" s="26"/>
    </row>
    <row r="2398" customFormat="false" ht="15" hidden="false" customHeight="true" outlineLevel="0" collapsed="false">
      <c r="A2398" s="29" t="s">
        <v>9878</v>
      </c>
      <c r="B2398" s="29" t="n">
        <v>2394</v>
      </c>
      <c r="C2398" s="29" t="s">
        <v>676</v>
      </c>
      <c r="D2398" s="29" t="s">
        <v>3715</v>
      </c>
      <c r="E2398" s="29" t="s">
        <v>311</v>
      </c>
      <c r="F2398" s="29" t="s">
        <v>6297</v>
      </c>
      <c r="G2398" s="30" t="n">
        <v>45889</v>
      </c>
      <c r="H2398" s="29" t="s">
        <v>177</v>
      </c>
      <c r="I2398" s="29" t="s">
        <v>1078</v>
      </c>
      <c r="J2398" s="29" t="s">
        <v>229</v>
      </c>
      <c r="K2398" s="31" t="n">
        <v>28.5</v>
      </c>
      <c r="L2398" s="31" t="n">
        <v>8.9</v>
      </c>
      <c r="M2398" s="29" t="s">
        <v>199</v>
      </c>
      <c r="N2398" s="29" t="n">
        <v>24</v>
      </c>
      <c r="O2398" s="29" t="s">
        <v>5209</v>
      </c>
      <c r="P2398" s="29" t="s">
        <v>9879</v>
      </c>
      <c r="Q2398" s="29" t="s">
        <v>338</v>
      </c>
      <c r="R2398" s="29" t="s">
        <v>171</v>
      </c>
      <c r="S2398" s="29" t="s">
        <v>339</v>
      </c>
      <c r="T2398" s="30" t="n">
        <v>45995</v>
      </c>
      <c r="U2398" s="29" t="n">
        <v>2026</v>
      </c>
      <c r="V2398" s="29"/>
    </row>
    <row r="2399" customFormat="false" ht="15" hidden="false" customHeight="true" outlineLevel="0" collapsed="false">
      <c r="A2399" s="26" t="s">
        <v>9880</v>
      </c>
      <c r="B2399" s="26" t="n">
        <v>2395</v>
      </c>
      <c r="C2399" s="26" t="s">
        <v>8073</v>
      </c>
      <c r="D2399" s="26" t="s">
        <v>803</v>
      </c>
      <c r="E2399" s="26" t="s">
        <v>188</v>
      </c>
      <c r="F2399" s="26"/>
      <c r="G2399" s="27" t="n">
        <v>45889</v>
      </c>
      <c r="H2399" s="26" t="s">
        <v>177</v>
      </c>
      <c r="I2399" s="26" t="s">
        <v>3823</v>
      </c>
      <c r="J2399" s="26" t="s">
        <v>270</v>
      </c>
      <c r="K2399" s="28" t="n">
        <v>42.2</v>
      </c>
      <c r="L2399" s="28" t="n">
        <v>13.1</v>
      </c>
      <c r="M2399" s="26" t="s">
        <v>179</v>
      </c>
      <c r="N2399" s="26" t="n">
        <v>50</v>
      </c>
      <c r="O2399" s="26" t="s">
        <v>9881</v>
      </c>
      <c r="P2399" s="26" t="s">
        <v>9882</v>
      </c>
      <c r="Q2399" s="26" t="s">
        <v>232</v>
      </c>
      <c r="R2399" s="26" t="s">
        <v>183</v>
      </c>
      <c r="S2399" s="26" t="s">
        <v>233</v>
      </c>
      <c r="T2399" s="27" t="n">
        <v>46000</v>
      </c>
      <c r="U2399" s="26" t="n">
        <v>2026</v>
      </c>
      <c r="V2399" s="26"/>
    </row>
    <row r="2400" customFormat="false" ht="15" hidden="false" customHeight="true" outlineLevel="0" collapsed="false">
      <c r="A2400" s="29" t="s">
        <v>9883</v>
      </c>
      <c r="B2400" s="29" t="n">
        <v>2396</v>
      </c>
      <c r="C2400" s="29" t="s">
        <v>3902</v>
      </c>
      <c r="D2400" s="29" t="s">
        <v>2886</v>
      </c>
      <c r="E2400" s="29" t="s">
        <v>267</v>
      </c>
      <c r="F2400" s="29" t="s">
        <v>4371</v>
      </c>
      <c r="G2400" s="30" t="n">
        <v>45891</v>
      </c>
      <c r="H2400" s="29" t="s">
        <v>177</v>
      </c>
      <c r="I2400" s="29" t="s">
        <v>1989</v>
      </c>
      <c r="J2400" s="29" t="s">
        <v>166</v>
      </c>
      <c r="K2400" s="31" t="n">
        <v>24.6</v>
      </c>
      <c r="L2400" s="31" t="n">
        <v>7</v>
      </c>
      <c r="M2400" s="29" t="s">
        <v>167</v>
      </c>
      <c r="N2400" s="29" t="n">
        <v>40</v>
      </c>
      <c r="O2400" s="29" t="s">
        <v>9884</v>
      </c>
      <c r="P2400" s="29" t="s">
        <v>9885</v>
      </c>
      <c r="Q2400" s="29" t="s">
        <v>182</v>
      </c>
      <c r="R2400" s="29" t="s">
        <v>183</v>
      </c>
      <c r="S2400" s="29" t="s">
        <v>184</v>
      </c>
      <c r="T2400" s="30" t="n">
        <v>46012</v>
      </c>
      <c r="U2400" s="29" t="n">
        <v>2026</v>
      </c>
      <c r="V2400" s="29"/>
    </row>
    <row r="2401" customFormat="false" ht="15" hidden="false" customHeight="true" outlineLevel="0" collapsed="false">
      <c r="A2401" s="26" t="s">
        <v>9886</v>
      </c>
      <c r="B2401" s="26" t="n">
        <v>2397</v>
      </c>
      <c r="C2401" s="26" t="s">
        <v>8829</v>
      </c>
      <c r="D2401" s="26" t="s">
        <v>701</v>
      </c>
      <c r="E2401" s="26" t="s">
        <v>206</v>
      </c>
      <c r="F2401" s="26"/>
      <c r="G2401" s="27" t="n">
        <v>45892</v>
      </c>
      <c r="H2401" s="26" t="s">
        <v>177</v>
      </c>
      <c r="I2401" s="26" t="s">
        <v>3520</v>
      </c>
      <c r="J2401" s="26" t="s">
        <v>198</v>
      </c>
      <c r="K2401" s="28" t="n">
        <v>18.3</v>
      </c>
      <c r="L2401" s="28" t="n">
        <v>5.5</v>
      </c>
      <c r="M2401" s="26" t="s">
        <v>199</v>
      </c>
      <c r="N2401" s="26" t="n">
        <v>45</v>
      </c>
      <c r="O2401" s="26" t="s">
        <v>9887</v>
      </c>
      <c r="P2401" s="26" t="s">
        <v>9888</v>
      </c>
      <c r="Q2401" s="26" t="s">
        <v>299</v>
      </c>
      <c r="R2401" s="26" t="s">
        <v>171</v>
      </c>
      <c r="S2401" s="26" t="s">
        <v>300</v>
      </c>
      <c r="T2401" s="27" t="n">
        <v>46017</v>
      </c>
      <c r="U2401" s="26" t="n">
        <v>2026</v>
      </c>
      <c r="V2401" s="26"/>
    </row>
    <row r="2402" customFormat="false" ht="15" hidden="false" customHeight="true" outlineLevel="0" collapsed="false">
      <c r="A2402" s="29" t="s">
        <v>9889</v>
      </c>
      <c r="B2402" s="29" t="n">
        <v>2398</v>
      </c>
      <c r="C2402" s="29" t="s">
        <v>1347</v>
      </c>
      <c r="D2402" s="29" t="s">
        <v>1688</v>
      </c>
      <c r="E2402" s="29" t="s">
        <v>195</v>
      </c>
      <c r="F2402" s="29" t="s">
        <v>9890</v>
      </c>
      <c r="G2402" s="30" t="n">
        <v>45892</v>
      </c>
      <c r="H2402" s="29" t="s">
        <v>177</v>
      </c>
      <c r="I2402" s="29" t="s">
        <v>1970</v>
      </c>
      <c r="J2402" s="29" t="s">
        <v>270</v>
      </c>
      <c r="K2402" s="31" t="n">
        <v>34.4</v>
      </c>
      <c r="L2402" s="31" t="n">
        <v>10.2</v>
      </c>
      <c r="M2402" s="29" t="s">
        <v>179</v>
      </c>
      <c r="N2402" s="29" t="n">
        <v>50</v>
      </c>
      <c r="O2402" s="29" t="s">
        <v>9891</v>
      </c>
      <c r="P2402" s="29" t="s">
        <v>9892</v>
      </c>
      <c r="Q2402" s="29" t="s">
        <v>182</v>
      </c>
      <c r="R2402" s="29" t="s">
        <v>183</v>
      </c>
      <c r="S2402" s="29" t="s">
        <v>184</v>
      </c>
      <c r="T2402" s="30" t="n">
        <v>46000</v>
      </c>
      <c r="U2402" s="29" t="n">
        <v>2026</v>
      </c>
      <c r="V2402" s="29"/>
    </row>
    <row r="2403" customFormat="false" ht="15" hidden="false" customHeight="true" outlineLevel="0" collapsed="false">
      <c r="A2403" s="26" t="s">
        <v>9893</v>
      </c>
      <c r="B2403" s="26" t="n">
        <v>2399</v>
      </c>
      <c r="C2403" s="26" t="s">
        <v>9894</v>
      </c>
      <c r="D2403" s="26" t="s">
        <v>326</v>
      </c>
      <c r="E2403" s="26" t="s">
        <v>226</v>
      </c>
      <c r="F2403" s="26" t="s">
        <v>9895</v>
      </c>
      <c r="G2403" s="27" t="n">
        <v>45893</v>
      </c>
      <c r="H2403" s="26" t="s">
        <v>177</v>
      </c>
      <c r="I2403" s="26" t="s">
        <v>4308</v>
      </c>
      <c r="J2403" s="26" t="s">
        <v>166</v>
      </c>
      <c r="K2403" s="28" t="n">
        <v>25.4</v>
      </c>
      <c r="L2403" s="28" t="n">
        <v>7.9</v>
      </c>
      <c r="M2403" s="26" t="s">
        <v>900</v>
      </c>
      <c r="N2403" s="26" t="n">
        <v>24</v>
      </c>
      <c r="O2403" s="26" t="s">
        <v>9896</v>
      </c>
      <c r="P2403" s="26" t="s">
        <v>9897</v>
      </c>
      <c r="Q2403" s="26" t="s">
        <v>240</v>
      </c>
      <c r="R2403" s="26" t="s">
        <v>171</v>
      </c>
      <c r="S2403" s="26" t="s">
        <v>241</v>
      </c>
      <c r="T2403" s="27" t="n">
        <v>46011</v>
      </c>
      <c r="U2403" s="26" t="n">
        <v>2026</v>
      </c>
      <c r="V2403" s="26"/>
    </row>
    <row r="2404" customFormat="false" ht="15" hidden="false" customHeight="true" outlineLevel="0" collapsed="false">
      <c r="A2404" s="29" t="s">
        <v>9898</v>
      </c>
      <c r="B2404" s="29" t="n">
        <v>2400</v>
      </c>
      <c r="C2404" s="29" t="s">
        <v>9899</v>
      </c>
      <c r="D2404" s="29" t="s">
        <v>293</v>
      </c>
      <c r="E2404" s="29" t="s">
        <v>188</v>
      </c>
      <c r="F2404" s="29"/>
      <c r="G2404" s="30" t="n">
        <v>45894</v>
      </c>
      <c r="H2404" s="29" t="s">
        <v>1033</v>
      </c>
      <c r="I2404" s="29" t="s">
        <v>1618</v>
      </c>
      <c r="J2404" s="29" t="s">
        <v>345</v>
      </c>
      <c r="K2404" s="31" t="n">
        <v>60.6</v>
      </c>
      <c r="L2404" s="31" t="n">
        <v>20.1</v>
      </c>
      <c r="M2404" s="29" t="s">
        <v>179</v>
      </c>
      <c r="N2404" s="29" t="n">
        <v>32</v>
      </c>
      <c r="O2404" s="29" t="s">
        <v>9900</v>
      </c>
      <c r="P2404" s="29" t="s">
        <v>9901</v>
      </c>
      <c r="Q2404" s="29" t="s">
        <v>461</v>
      </c>
      <c r="R2404" s="29" t="s">
        <v>183</v>
      </c>
      <c r="S2404" s="29" t="s">
        <v>462</v>
      </c>
      <c r="T2404" s="30" t="n">
        <v>46005</v>
      </c>
      <c r="U2404" s="29" t="n">
        <v>2026</v>
      </c>
      <c r="V2404" s="29"/>
    </row>
    <row r="2405" customFormat="false" ht="15" hidden="false" customHeight="true" outlineLevel="0" collapsed="false">
      <c r="A2405" s="26" t="s">
        <v>9902</v>
      </c>
      <c r="B2405" s="26" t="n">
        <v>2401</v>
      </c>
      <c r="C2405" s="26" t="s">
        <v>6211</v>
      </c>
      <c r="D2405" s="26" t="s">
        <v>2081</v>
      </c>
      <c r="E2405" s="26" t="s">
        <v>206</v>
      </c>
      <c r="F2405" s="26"/>
      <c r="G2405" s="27" t="n">
        <v>45896</v>
      </c>
      <c r="H2405" s="26" t="s">
        <v>177</v>
      </c>
      <c r="I2405" s="26" t="s">
        <v>3269</v>
      </c>
      <c r="J2405" s="26" t="s">
        <v>166</v>
      </c>
      <c r="K2405" s="28" t="n">
        <v>34.6</v>
      </c>
      <c r="L2405" s="28" t="n">
        <v>11.7</v>
      </c>
      <c r="M2405" s="26" t="s">
        <v>179</v>
      </c>
      <c r="N2405" s="26" t="n">
        <v>32</v>
      </c>
      <c r="O2405" s="26" t="s">
        <v>9903</v>
      </c>
      <c r="P2405" s="26" t="s">
        <v>9904</v>
      </c>
      <c r="Q2405" s="26" t="s">
        <v>330</v>
      </c>
      <c r="R2405" s="26" t="s">
        <v>171</v>
      </c>
      <c r="S2405" s="26" t="s">
        <v>331</v>
      </c>
      <c r="T2405" s="27" t="n">
        <v>46014</v>
      </c>
      <c r="U2405" s="26" t="n">
        <v>2026</v>
      </c>
      <c r="V2405" s="26"/>
    </row>
    <row r="2406" customFormat="false" ht="15" hidden="false" customHeight="true" outlineLevel="0" collapsed="false">
      <c r="A2406" s="29" t="s">
        <v>9905</v>
      </c>
      <c r="B2406" s="29" t="n">
        <v>2402</v>
      </c>
      <c r="C2406" s="29" t="s">
        <v>9906</v>
      </c>
      <c r="D2406" s="29" t="s">
        <v>362</v>
      </c>
      <c r="E2406" s="29" t="s">
        <v>206</v>
      </c>
      <c r="F2406" s="29"/>
      <c r="G2406" s="30" t="n">
        <v>45897</v>
      </c>
      <c r="H2406" s="29" t="s">
        <v>177</v>
      </c>
      <c r="I2406" s="29" t="s">
        <v>458</v>
      </c>
      <c r="J2406" s="29" t="s">
        <v>383</v>
      </c>
      <c r="K2406" s="31" t="n">
        <v>60.7</v>
      </c>
      <c r="L2406" s="31" t="n">
        <v>17.6</v>
      </c>
      <c r="M2406" s="29" t="s">
        <v>179</v>
      </c>
      <c r="N2406" s="29" t="n">
        <v>24</v>
      </c>
      <c r="O2406" s="29" t="s">
        <v>9907</v>
      </c>
      <c r="P2406" s="29" t="s">
        <v>9908</v>
      </c>
      <c r="Q2406" s="29" t="s">
        <v>212</v>
      </c>
      <c r="R2406" s="29" t="s">
        <v>171</v>
      </c>
      <c r="S2406" s="29" t="s">
        <v>213</v>
      </c>
      <c r="T2406" s="30" t="n">
        <v>46010</v>
      </c>
      <c r="U2406" s="29" t="n">
        <v>2026</v>
      </c>
      <c r="V2406" s="29"/>
    </row>
    <row r="2407" customFormat="false" ht="15" hidden="false" customHeight="true" outlineLevel="0" collapsed="false">
      <c r="A2407" s="26" t="s">
        <v>9909</v>
      </c>
      <c r="B2407" s="26" t="n">
        <v>2403</v>
      </c>
      <c r="C2407" s="26" t="s">
        <v>7303</v>
      </c>
      <c r="D2407" s="26" t="s">
        <v>816</v>
      </c>
      <c r="E2407" s="26" t="s">
        <v>311</v>
      </c>
      <c r="F2407" s="26" t="s">
        <v>9910</v>
      </c>
      <c r="G2407" s="27" t="n">
        <v>45897</v>
      </c>
      <c r="H2407" s="26" t="s">
        <v>177</v>
      </c>
      <c r="I2407" s="26" t="s">
        <v>1943</v>
      </c>
      <c r="J2407" s="26" t="s">
        <v>248</v>
      </c>
      <c r="K2407" s="28" t="n">
        <v>61.6</v>
      </c>
      <c r="L2407" s="28" t="n">
        <v>22.1</v>
      </c>
      <c r="M2407" s="26" t="s">
        <v>209</v>
      </c>
      <c r="N2407" s="26" t="n">
        <v>36</v>
      </c>
      <c r="O2407" s="26" t="s">
        <v>9911</v>
      </c>
      <c r="P2407" s="26" t="s">
        <v>9912</v>
      </c>
      <c r="Q2407" s="26" t="s">
        <v>330</v>
      </c>
      <c r="R2407" s="26" t="s">
        <v>171</v>
      </c>
      <c r="S2407" s="26" t="s">
        <v>331</v>
      </c>
      <c r="T2407" s="27" t="n">
        <v>46016</v>
      </c>
      <c r="U2407" s="26" t="n">
        <v>2026</v>
      </c>
      <c r="V2407" s="26"/>
    </row>
    <row r="2408" customFormat="false" ht="15" hidden="false" customHeight="true" outlineLevel="0" collapsed="false">
      <c r="A2408" s="29" t="s">
        <v>9913</v>
      </c>
      <c r="B2408" s="29" t="n">
        <v>2404</v>
      </c>
      <c r="C2408" s="29" t="s">
        <v>967</v>
      </c>
      <c r="D2408" s="29" t="s">
        <v>910</v>
      </c>
      <c r="E2408" s="29" t="s">
        <v>267</v>
      </c>
      <c r="F2408" s="29" t="s">
        <v>3848</v>
      </c>
      <c r="G2408" s="30" t="n">
        <v>45897</v>
      </c>
      <c r="H2408" s="29" t="s">
        <v>177</v>
      </c>
      <c r="I2408" s="29" t="s">
        <v>5284</v>
      </c>
      <c r="J2408" s="29" t="s">
        <v>166</v>
      </c>
      <c r="K2408" s="31" t="n">
        <v>52.9</v>
      </c>
      <c r="L2408" s="31" t="n">
        <v>15.7</v>
      </c>
      <c r="M2408" s="29" t="s">
        <v>276</v>
      </c>
      <c r="N2408" s="29" t="n">
        <v>32</v>
      </c>
      <c r="O2408" s="29" t="s">
        <v>9914</v>
      </c>
      <c r="P2408" s="29" t="s">
        <v>9915</v>
      </c>
      <c r="Q2408" s="29" t="s">
        <v>170</v>
      </c>
      <c r="R2408" s="29" t="s">
        <v>171</v>
      </c>
      <c r="S2408" s="29" t="s">
        <v>172</v>
      </c>
      <c r="T2408" s="30" t="n">
        <v>46008</v>
      </c>
      <c r="U2408" s="29" t="n">
        <v>2026</v>
      </c>
      <c r="V2408" s="29"/>
    </row>
    <row r="2409" customFormat="false" ht="15" hidden="false" customHeight="true" outlineLevel="0" collapsed="false">
      <c r="A2409" s="26" t="s">
        <v>9916</v>
      </c>
      <c r="B2409" s="26" t="n">
        <v>2405</v>
      </c>
      <c r="C2409" s="26" t="s">
        <v>1197</v>
      </c>
      <c r="D2409" s="26" t="s">
        <v>326</v>
      </c>
      <c r="E2409" s="26" t="s">
        <v>267</v>
      </c>
      <c r="F2409" s="26" t="s">
        <v>9917</v>
      </c>
      <c r="G2409" s="27" t="n">
        <v>45898</v>
      </c>
      <c r="H2409" s="26" t="s">
        <v>177</v>
      </c>
      <c r="I2409" s="26" t="s">
        <v>552</v>
      </c>
      <c r="J2409" s="26" t="s">
        <v>198</v>
      </c>
      <c r="K2409" s="28" t="n">
        <v>38</v>
      </c>
      <c r="L2409" s="28" t="n">
        <v>11.8</v>
      </c>
      <c r="M2409" s="26" t="s">
        <v>209</v>
      </c>
      <c r="N2409" s="26" t="n">
        <v>36</v>
      </c>
      <c r="O2409" s="26" t="s">
        <v>9918</v>
      </c>
      <c r="P2409" s="26" t="s">
        <v>9919</v>
      </c>
      <c r="Q2409" s="26" t="s">
        <v>240</v>
      </c>
      <c r="R2409" s="26" t="s">
        <v>171</v>
      </c>
      <c r="S2409" s="26" t="s">
        <v>241</v>
      </c>
      <c r="T2409" s="27" t="n">
        <v>45997</v>
      </c>
      <c r="U2409" s="26" t="n">
        <v>2026</v>
      </c>
      <c r="V2409" s="26"/>
    </row>
    <row r="2410" customFormat="false" ht="15" hidden="false" customHeight="true" outlineLevel="0" collapsed="false">
      <c r="A2410" s="29" t="s">
        <v>9920</v>
      </c>
      <c r="B2410" s="29" t="n">
        <v>2406</v>
      </c>
      <c r="C2410" s="29" t="s">
        <v>496</v>
      </c>
      <c r="D2410" s="29" t="s">
        <v>1127</v>
      </c>
      <c r="E2410" s="29" t="s">
        <v>311</v>
      </c>
      <c r="F2410" s="29" t="s">
        <v>2388</v>
      </c>
      <c r="G2410" s="30" t="n">
        <v>45898</v>
      </c>
      <c r="H2410" s="29" t="s">
        <v>177</v>
      </c>
      <c r="I2410" s="29" t="s">
        <v>917</v>
      </c>
      <c r="J2410" s="29" t="s">
        <v>198</v>
      </c>
      <c r="K2410" s="31" t="n">
        <v>49.4</v>
      </c>
      <c r="L2410" s="31" t="n">
        <v>14.4</v>
      </c>
      <c r="M2410" s="29" t="s">
        <v>179</v>
      </c>
      <c r="N2410" s="29" t="n">
        <v>32</v>
      </c>
      <c r="O2410" s="29" t="s">
        <v>9921</v>
      </c>
      <c r="P2410" s="29" t="s">
        <v>9922</v>
      </c>
      <c r="Q2410" s="29" t="s">
        <v>330</v>
      </c>
      <c r="R2410" s="29" t="s">
        <v>171</v>
      </c>
      <c r="S2410" s="29" t="s">
        <v>331</v>
      </c>
      <c r="T2410" s="30" t="n">
        <v>46016</v>
      </c>
      <c r="U2410" s="29" t="n">
        <v>2026</v>
      </c>
      <c r="V2410" s="29"/>
    </row>
    <row r="2411" customFormat="false" ht="15" hidden="false" customHeight="true" outlineLevel="0" collapsed="false">
      <c r="A2411" s="26" t="s">
        <v>9923</v>
      </c>
      <c r="B2411" s="26" t="n">
        <v>2407</v>
      </c>
      <c r="C2411" s="26" t="s">
        <v>1721</v>
      </c>
      <c r="D2411" s="26" t="s">
        <v>6105</v>
      </c>
      <c r="E2411" s="26" t="s">
        <v>188</v>
      </c>
      <c r="F2411" s="26"/>
      <c r="G2411" s="27" t="n">
        <v>45899</v>
      </c>
      <c r="H2411" s="26" t="s">
        <v>177</v>
      </c>
      <c r="I2411" s="26" t="s">
        <v>413</v>
      </c>
      <c r="J2411" s="26" t="s">
        <v>322</v>
      </c>
      <c r="K2411" s="28" t="n">
        <v>57.8</v>
      </c>
      <c r="L2411" s="28" t="n">
        <v>19.1</v>
      </c>
      <c r="M2411" s="26" t="s">
        <v>199</v>
      </c>
      <c r="N2411" s="26" t="n">
        <v>24</v>
      </c>
      <c r="O2411" s="26" t="s">
        <v>9924</v>
      </c>
      <c r="P2411" s="26" t="s">
        <v>9925</v>
      </c>
      <c r="Q2411" s="26" t="s">
        <v>262</v>
      </c>
      <c r="R2411" s="26" t="s">
        <v>171</v>
      </c>
      <c r="S2411" s="26" t="s">
        <v>263</v>
      </c>
      <c r="T2411" s="27" t="n">
        <v>45997</v>
      </c>
      <c r="U2411" s="26" t="n">
        <v>2026</v>
      </c>
      <c r="V2411" s="26"/>
    </row>
    <row r="2412" customFormat="false" ht="15" hidden="false" customHeight="true" outlineLevel="0" collapsed="false">
      <c r="A2412" s="29" t="s">
        <v>9926</v>
      </c>
      <c r="B2412" s="29" t="n">
        <v>2408</v>
      </c>
      <c r="C2412" s="29" t="s">
        <v>186</v>
      </c>
      <c r="D2412" s="29" t="s">
        <v>244</v>
      </c>
      <c r="E2412" s="29" t="s">
        <v>188</v>
      </c>
      <c r="F2412" s="29"/>
      <c r="G2412" s="30" t="n">
        <v>45899</v>
      </c>
      <c r="H2412" s="29" t="s">
        <v>177</v>
      </c>
      <c r="I2412" s="29" t="s">
        <v>1668</v>
      </c>
      <c r="J2412" s="29" t="s">
        <v>208</v>
      </c>
      <c r="K2412" s="31" t="n">
        <v>56.6</v>
      </c>
      <c r="L2412" s="31" t="n">
        <v>18.8</v>
      </c>
      <c r="M2412" s="29" t="s">
        <v>167</v>
      </c>
      <c r="N2412" s="29" t="n">
        <v>50</v>
      </c>
      <c r="O2412" s="29" t="s">
        <v>9927</v>
      </c>
      <c r="P2412" s="29" t="s">
        <v>9928</v>
      </c>
      <c r="Q2412" s="29" t="s">
        <v>454</v>
      </c>
      <c r="R2412" s="29" t="s">
        <v>171</v>
      </c>
      <c r="S2412" s="29" t="s">
        <v>455</v>
      </c>
      <c r="T2412" s="30" t="n">
        <v>46000</v>
      </c>
      <c r="U2412" s="29" t="n">
        <v>2026</v>
      </c>
      <c r="V2412" s="29"/>
    </row>
    <row r="2413" customFormat="false" ht="15" hidden="false" customHeight="true" outlineLevel="0" collapsed="false">
      <c r="A2413" s="26" t="s">
        <v>9929</v>
      </c>
      <c r="B2413" s="26" t="n">
        <v>2409</v>
      </c>
      <c r="C2413" s="26" t="s">
        <v>4199</v>
      </c>
      <c r="D2413" s="26" t="s">
        <v>1559</v>
      </c>
      <c r="E2413" s="26" t="s">
        <v>188</v>
      </c>
      <c r="F2413" s="26"/>
      <c r="G2413" s="27" t="n">
        <v>45899</v>
      </c>
      <c r="H2413" s="26" t="s">
        <v>177</v>
      </c>
      <c r="I2413" s="26" t="s">
        <v>8769</v>
      </c>
      <c r="J2413" s="26" t="s">
        <v>322</v>
      </c>
      <c r="K2413" s="28" t="n">
        <v>35.5</v>
      </c>
      <c r="L2413" s="28" t="n">
        <v>11.6</v>
      </c>
      <c r="M2413" s="26" t="s">
        <v>209</v>
      </c>
      <c r="N2413" s="26" t="n">
        <v>36</v>
      </c>
      <c r="O2413" s="26" t="s">
        <v>9930</v>
      </c>
      <c r="P2413" s="26" t="s">
        <v>9931</v>
      </c>
      <c r="Q2413" s="26" t="s">
        <v>330</v>
      </c>
      <c r="R2413" s="26" t="s">
        <v>171</v>
      </c>
      <c r="S2413" s="26" t="s">
        <v>331</v>
      </c>
      <c r="T2413" s="27" t="n">
        <v>46003</v>
      </c>
      <c r="U2413" s="26" t="n">
        <v>2026</v>
      </c>
      <c r="V2413" s="26"/>
    </row>
    <row r="2414" customFormat="false" ht="15" hidden="false" customHeight="true" outlineLevel="0" collapsed="false">
      <c r="A2414" s="29" t="s">
        <v>9932</v>
      </c>
      <c r="B2414" s="29" t="n">
        <v>2410</v>
      </c>
      <c r="C2414" s="29" t="s">
        <v>543</v>
      </c>
      <c r="D2414" s="29" t="s">
        <v>5419</v>
      </c>
      <c r="E2414" s="29" t="s">
        <v>267</v>
      </c>
      <c r="F2414" s="29" t="s">
        <v>605</v>
      </c>
      <c r="G2414" s="30" t="n">
        <v>45900</v>
      </c>
      <c r="H2414" s="29" t="s">
        <v>1033</v>
      </c>
      <c r="I2414" s="29" t="s">
        <v>425</v>
      </c>
      <c r="J2414" s="29" t="s">
        <v>345</v>
      </c>
      <c r="K2414" s="31" t="n">
        <v>24</v>
      </c>
      <c r="L2414" s="31" t="n">
        <v>6.9</v>
      </c>
      <c r="M2414" s="29" t="s">
        <v>209</v>
      </c>
      <c r="N2414" s="29" t="n">
        <v>24</v>
      </c>
      <c r="O2414" s="29" t="s">
        <v>9933</v>
      </c>
      <c r="P2414" s="29" t="s">
        <v>9934</v>
      </c>
      <c r="Q2414" s="29" t="s">
        <v>240</v>
      </c>
      <c r="R2414" s="29" t="s">
        <v>171</v>
      </c>
      <c r="S2414" s="29" t="s">
        <v>241</v>
      </c>
      <c r="T2414" s="30" t="n">
        <v>45995</v>
      </c>
      <c r="U2414" s="29" t="n">
        <v>2026</v>
      </c>
      <c r="V2414" s="29"/>
    </row>
    <row r="2415" customFormat="false" ht="15" hidden="false" customHeight="true" outlineLevel="0" collapsed="false">
      <c r="A2415" s="26" t="s">
        <v>9935</v>
      </c>
      <c r="B2415" s="26" t="n">
        <v>2411</v>
      </c>
      <c r="C2415" s="26" t="s">
        <v>1866</v>
      </c>
      <c r="D2415" s="26" t="s">
        <v>9225</v>
      </c>
      <c r="E2415" s="26" t="s">
        <v>226</v>
      </c>
      <c r="F2415" s="26" t="s">
        <v>1867</v>
      </c>
      <c r="G2415" s="27" t="n">
        <v>45901</v>
      </c>
      <c r="H2415" s="26" t="s">
        <v>177</v>
      </c>
      <c r="I2415" s="26" t="s">
        <v>2202</v>
      </c>
      <c r="J2415" s="26" t="s">
        <v>229</v>
      </c>
      <c r="K2415" s="28" t="n">
        <v>42.4</v>
      </c>
      <c r="L2415" s="28" t="n">
        <v>12.2</v>
      </c>
      <c r="M2415" s="26" t="s">
        <v>314</v>
      </c>
      <c r="N2415" s="26" t="n">
        <v>28</v>
      </c>
      <c r="O2415" s="26" t="s">
        <v>9936</v>
      </c>
      <c r="P2415" s="26" t="s">
        <v>9937</v>
      </c>
      <c r="Q2415" s="26" t="s">
        <v>252</v>
      </c>
      <c r="R2415" s="26" t="s">
        <v>171</v>
      </c>
      <c r="S2415" s="26" t="s">
        <v>253</v>
      </c>
      <c r="T2415" s="27" t="n">
        <v>46009</v>
      </c>
      <c r="U2415" s="26" t="n">
        <v>2026</v>
      </c>
      <c r="V2415" s="26"/>
    </row>
    <row r="2416" customFormat="false" ht="15" hidden="false" customHeight="true" outlineLevel="0" collapsed="false">
      <c r="A2416" s="29" t="s">
        <v>9938</v>
      </c>
      <c r="B2416" s="29" t="n">
        <v>2412</v>
      </c>
      <c r="C2416" s="29" t="s">
        <v>543</v>
      </c>
      <c r="D2416" s="29" t="s">
        <v>3101</v>
      </c>
      <c r="E2416" s="29" t="s">
        <v>162</v>
      </c>
      <c r="F2416" s="29" t="s">
        <v>605</v>
      </c>
      <c r="G2416" s="30" t="n">
        <v>45901</v>
      </c>
      <c r="H2416" s="29" t="s">
        <v>177</v>
      </c>
      <c r="I2416" s="29" t="s">
        <v>258</v>
      </c>
      <c r="J2416" s="29" t="s">
        <v>218</v>
      </c>
      <c r="K2416" s="31" t="n">
        <v>38.3</v>
      </c>
      <c r="L2416" s="31" t="n">
        <v>12.4</v>
      </c>
      <c r="M2416" s="29" t="s">
        <v>167</v>
      </c>
      <c r="N2416" s="29" t="n">
        <v>32</v>
      </c>
      <c r="O2416" s="29" t="s">
        <v>9939</v>
      </c>
      <c r="P2416" s="29" t="s">
        <v>9940</v>
      </c>
      <c r="Q2416" s="29" t="s">
        <v>299</v>
      </c>
      <c r="R2416" s="29" t="s">
        <v>171</v>
      </c>
      <c r="S2416" s="29" t="s">
        <v>300</v>
      </c>
      <c r="T2416" s="30" t="n">
        <v>45998</v>
      </c>
      <c r="U2416" s="29" t="n">
        <v>2026</v>
      </c>
      <c r="V2416" s="29"/>
    </row>
    <row r="2417" customFormat="false" ht="15" hidden="false" customHeight="true" outlineLevel="0" collapsed="false">
      <c r="A2417" s="26" t="s">
        <v>9941</v>
      </c>
      <c r="B2417" s="26" t="n">
        <v>2413</v>
      </c>
      <c r="C2417" s="26" t="s">
        <v>7621</v>
      </c>
      <c r="D2417" s="26" t="s">
        <v>677</v>
      </c>
      <c r="E2417" s="26" t="s">
        <v>188</v>
      </c>
      <c r="F2417" s="26"/>
      <c r="G2417" s="27" t="n">
        <v>45901</v>
      </c>
      <c r="H2417" s="26" t="s">
        <v>177</v>
      </c>
      <c r="I2417" s="26" t="s">
        <v>777</v>
      </c>
      <c r="J2417" s="26" t="s">
        <v>229</v>
      </c>
      <c r="K2417" s="28" t="n">
        <v>54</v>
      </c>
      <c r="L2417" s="28" t="n">
        <v>18.2</v>
      </c>
      <c r="M2417" s="26" t="s">
        <v>179</v>
      </c>
      <c r="N2417" s="26" t="n">
        <v>28</v>
      </c>
      <c r="O2417" s="26" t="s">
        <v>9942</v>
      </c>
      <c r="P2417" s="26" t="s">
        <v>9943</v>
      </c>
      <c r="Q2417" s="26" t="s">
        <v>262</v>
      </c>
      <c r="R2417" s="26" t="s">
        <v>171</v>
      </c>
      <c r="S2417" s="26" t="s">
        <v>263</v>
      </c>
      <c r="T2417" s="27" t="n">
        <v>46016</v>
      </c>
      <c r="U2417" s="26" t="n">
        <v>2026</v>
      </c>
      <c r="V2417" s="26"/>
    </row>
    <row r="2418" customFormat="false" ht="15" hidden="false" customHeight="true" outlineLevel="0" collapsed="false">
      <c r="A2418" s="29" t="s">
        <v>9944</v>
      </c>
      <c r="B2418" s="29" t="n">
        <v>2414</v>
      </c>
      <c r="C2418" s="29" t="s">
        <v>994</v>
      </c>
      <c r="D2418" s="29" t="s">
        <v>326</v>
      </c>
      <c r="E2418" s="29" t="s">
        <v>188</v>
      </c>
      <c r="F2418" s="29"/>
      <c r="G2418" s="30" t="n">
        <v>45901</v>
      </c>
      <c r="H2418" s="29" t="s">
        <v>164</v>
      </c>
      <c r="I2418" s="29" t="s">
        <v>2088</v>
      </c>
      <c r="J2418" s="29" t="s">
        <v>259</v>
      </c>
      <c r="K2418" s="31" t="n">
        <v>45.5</v>
      </c>
      <c r="L2418" s="31" t="n">
        <v>13.9</v>
      </c>
      <c r="M2418" s="29" t="s">
        <v>209</v>
      </c>
      <c r="N2418" s="29" t="n">
        <v>45</v>
      </c>
      <c r="O2418" s="29" t="s">
        <v>9945</v>
      </c>
      <c r="P2418" s="29" t="s">
        <v>9946</v>
      </c>
      <c r="Q2418" s="29" t="s">
        <v>299</v>
      </c>
      <c r="R2418" s="29" t="s">
        <v>171</v>
      </c>
      <c r="S2418" s="29" t="s">
        <v>300</v>
      </c>
      <c r="T2418" s="29"/>
      <c r="U2418" s="29" t="n">
        <v>2024</v>
      </c>
      <c r="V2418" s="29"/>
    </row>
    <row r="2419" customFormat="false" ht="15" hidden="false" customHeight="true" outlineLevel="0" collapsed="false">
      <c r="A2419" s="26" t="s">
        <v>9947</v>
      </c>
      <c r="B2419" s="26" t="n">
        <v>2415</v>
      </c>
      <c r="C2419" s="26" t="s">
        <v>4177</v>
      </c>
      <c r="D2419" s="26" t="s">
        <v>362</v>
      </c>
      <c r="E2419" s="26" t="s">
        <v>311</v>
      </c>
      <c r="F2419" s="26" t="s">
        <v>9948</v>
      </c>
      <c r="G2419" s="27" t="n">
        <v>45901</v>
      </c>
      <c r="H2419" s="26" t="s">
        <v>177</v>
      </c>
      <c r="I2419" s="26" t="s">
        <v>413</v>
      </c>
      <c r="J2419" s="26" t="s">
        <v>229</v>
      </c>
      <c r="K2419" s="28" t="n">
        <v>34.2</v>
      </c>
      <c r="L2419" s="28" t="n">
        <v>10.8</v>
      </c>
      <c r="M2419" s="26" t="s">
        <v>209</v>
      </c>
      <c r="N2419" s="26" t="n">
        <v>24</v>
      </c>
      <c r="O2419" s="26" t="s">
        <v>2874</v>
      </c>
      <c r="P2419" s="26" t="s">
        <v>9949</v>
      </c>
      <c r="Q2419" s="26" t="s">
        <v>170</v>
      </c>
      <c r="R2419" s="26" t="s">
        <v>171</v>
      </c>
      <c r="S2419" s="26" t="s">
        <v>172</v>
      </c>
      <c r="T2419" s="27" t="n">
        <v>45998</v>
      </c>
      <c r="U2419" s="26" t="n">
        <v>2026</v>
      </c>
      <c r="V2419" s="26"/>
    </row>
    <row r="2420" customFormat="false" ht="15" hidden="false" customHeight="true" outlineLevel="0" collapsed="false">
      <c r="A2420" s="29" t="s">
        <v>9950</v>
      </c>
      <c r="B2420" s="29" t="n">
        <v>2416</v>
      </c>
      <c r="C2420" s="29" t="s">
        <v>7264</v>
      </c>
      <c r="D2420" s="29" t="s">
        <v>1518</v>
      </c>
      <c r="E2420" s="29" t="s">
        <v>267</v>
      </c>
      <c r="F2420" s="29" t="s">
        <v>9951</v>
      </c>
      <c r="G2420" s="30" t="n">
        <v>45901</v>
      </c>
      <c r="H2420" s="29" t="s">
        <v>177</v>
      </c>
      <c r="I2420" s="29" t="s">
        <v>3071</v>
      </c>
      <c r="J2420" s="29" t="s">
        <v>166</v>
      </c>
      <c r="K2420" s="31" t="n">
        <v>57.6</v>
      </c>
      <c r="L2420" s="31" t="n">
        <v>20.3</v>
      </c>
      <c r="M2420" s="29" t="s">
        <v>179</v>
      </c>
      <c r="N2420" s="29" t="n">
        <v>24</v>
      </c>
      <c r="O2420" s="29" t="s">
        <v>9952</v>
      </c>
      <c r="P2420" s="29" t="s">
        <v>9953</v>
      </c>
      <c r="Q2420" s="29" t="s">
        <v>330</v>
      </c>
      <c r="R2420" s="29" t="s">
        <v>171</v>
      </c>
      <c r="S2420" s="29" t="s">
        <v>331</v>
      </c>
      <c r="T2420" s="30" t="n">
        <v>45996</v>
      </c>
      <c r="U2420" s="29" t="n">
        <v>2026</v>
      </c>
      <c r="V2420" s="29"/>
    </row>
    <row r="2421" customFormat="false" ht="15" hidden="false" customHeight="true" outlineLevel="0" collapsed="false">
      <c r="A2421" s="26" t="s">
        <v>9954</v>
      </c>
      <c r="B2421" s="26" t="n">
        <v>2417</v>
      </c>
      <c r="C2421" s="26" t="s">
        <v>1347</v>
      </c>
      <c r="D2421" s="26" t="s">
        <v>9955</v>
      </c>
      <c r="E2421" s="26" t="s">
        <v>245</v>
      </c>
      <c r="F2421" s="26" t="s">
        <v>9890</v>
      </c>
      <c r="G2421" s="27" t="n">
        <v>45903</v>
      </c>
      <c r="H2421" s="26" t="s">
        <v>177</v>
      </c>
      <c r="I2421" s="26" t="s">
        <v>178</v>
      </c>
      <c r="J2421" s="26" t="s">
        <v>345</v>
      </c>
      <c r="K2421" s="28" t="n">
        <v>61</v>
      </c>
      <c r="L2421" s="28" t="n">
        <v>18.3</v>
      </c>
      <c r="M2421" s="26" t="s">
        <v>179</v>
      </c>
      <c r="N2421" s="26" t="n">
        <v>45</v>
      </c>
      <c r="O2421" s="26" t="s">
        <v>9956</v>
      </c>
      <c r="P2421" s="26" t="s">
        <v>9957</v>
      </c>
      <c r="Q2421" s="26" t="s">
        <v>221</v>
      </c>
      <c r="R2421" s="26" t="s">
        <v>183</v>
      </c>
      <c r="S2421" s="26" t="s">
        <v>222</v>
      </c>
      <c r="T2421" s="27" t="n">
        <v>45993</v>
      </c>
      <c r="U2421" s="26" t="n">
        <v>2026</v>
      </c>
      <c r="V2421" s="26"/>
    </row>
    <row r="2422" customFormat="false" ht="15" hidden="false" customHeight="true" outlineLevel="0" collapsed="false">
      <c r="A2422" s="29" t="s">
        <v>9958</v>
      </c>
      <c r="B2422" s="29" t="n">
        <v>2418</v>
      </c>
      <c r="C2422" s="29" t="s">
        <v>1494</v>
      </c>
      <c r="D2422" s="29" t="s">
        <v>3051</v>
      </c>
      <c r="E2422" s="29" t="s">
        <v>206</v>
      </c>
      <c r="F2422" s="29"/>
      <c r="G2422" s="30" t="n">
        <v>45903</v>
      </c>
      <c r="H2422" s="29" t="s">
        <v>177</v>
      </c>
      <c r="I2422" s="29" t="s">
        <v>7654</v>
      </c>
      <c r="J2422" s="29" t="s">
        <v>229</v>
      </c>
      <c r="K2422" s="31" t="n">
        <v>33.9</v>
      </c>
      <c r="L2422" s="31" t="n">
        <v>9.7</v>
      </c>
      <c r="M2422" s="29" t="s">
        <v>209</v>
      </c>
      <c r="N2422" s="29" t="n">
        <v>36</v>
      </c>
      <c r="O2422" s="29" t="s">
        <v>9959</v>
      </c>
      <c r="P2422" s="29" t="s">
        <v>9960</v>
      </c>
      <c r="Q2422" s="29" t="s">
        <v>240</v>
      </c>
      <c r="R2422" s="29" t="s">
        <v>171</v>
      </c>
      <c r="S2422" s="29" t="s">
        <v>241</v>
      </c>
      <c r="T2422" s="30" t="n">
        <v>46013</v>
      </c>
      <c r="U2422" s="29" t="n">
        <v>2026</v>
      </c>
      <c r="V2422" s="29"/>
    </row>
    <row r="2423" customFormat="false" ht="15" hidden="false" customHeight="true" outlineLevel="0" collapsed="false">
      <c r="A2423" s="26" t="s">
        <v>9961</v>
      </c>
      <c r="B2423" s="26" t="n">
        <v>2419</v>
      </c>
      <c r="C2423" s="26" t="s">
        <v>489</v>
      </c>
      <c r="D2423" s="26" t="s">
        <v>2551</v>
      </c>
      <c r="E2423" s="26" t="s">
        <v>188</v>
      </c>
      <c r="F2423" s="26"/>
      <c r="G2423" s="27" t="n">
        <v>45904</v>
      </c>
      <c r="H2423" s="26" t="s">
        <v>177</v>
      </c>
      <c r="I2423" s="26" t="s">
        <v>620</v>
      </c>
      <c r="J2423" s="26" t="s">
        <v>259</v>
      </c>
      <c r="K2423" s="28" t="n">
        <v>32.8</v>
      </c>
      <c r="L2423" s="28" t="n">
        <v>9.3</v>
      </c>
      <c r="M2423" s="26" t="s">
        <v>276</v>
      </c>
      <c r="N2423" s="26" t="n">
        <v>40</v>
      </c>
      <c r="O2423" s="26" t="s">
        <v>9962</v>
      </c>
      <c r="P2423" s="26" t="s">
        <v>9963</v>
      </c>
      <c r="Q2423" s="26" t="s">
        <v>461</v>
      </c>
      <c r="R2423" s="26" t="s">
        <v>183</v>
      </c>
      <c r="S2423" s="26" t="s">
        <v>462</v>
      </c>
      <c r="T2423" s="27" t="n">
        <v>46013</v>
      </c>
      <c r="U2423" s="26" t="n">
        <v>2026</v>
      </c>
      <c r="V2423" s="26"/>
    </row>
    <row r="2424" customFormat="false" ht="15" hidden="false" customHeight="true" outlineLevel="0" collapsed="false">
      <c r="A2424" s="29" t="s">
        <v>9964</v>
      </c>
      <c r="B2424" s="29" t="n">
        <v>2420</v>
      </c>
      <c r="C2424" s="29" t="s">
        <v>4199</v>
      </c>
      <c r="D2424" s="29" t="s">
        <v>449</v>
      </c>
      <c r="E2424" s="29" t="s">
        <v>188</v>
      </c>
      <c r="F2424" s="29"/>
      <c r="G2424" s="30" t="n">
        <v>45904</v>
      </c>
      <c r="H2424" s="29" t="s">
        <v>177</v>
      </c>
      <c r="I2424" s="29" t="s">
        <v>1182</v>
      </c>
      <c r="J2424" s="29" t="s">
        <v>322</v>
      </c>
      <c r="K2424" s="31" t="n">
        <v>56.6</v>
      </c>
      <c r="L2424" s="31" t="n">
        <v>18.7</v>
      </c>
      <c r="M2424" s="29" t="s">
        <v>249</v>
      </c>
      <c r="N2424" s="29" t="n">
        <v>24</v>
      </c>
      <c r="O2424" s="29" t="s">
        <v>9965</v>
      </c>
      <c r="P2424" s="29" t="s">
        <v>9966</v>
      </c>
      <c r="Q2424" s="29" t="s">
        <v>461</v>
      </c>
      <c r="R2424" s="29" t="s">
        <v>183</v>
      </c>
      <c r="S2424" s="29" t="s">
        <v>462</v>
      </c>
      <c r="T2424" s="30" t="n">
        <v>45999</v>
      </c>
      <c r="U2424" s="29" t="n">
        <v>2026</v>
      </c>
      <c r="V2424" s="29"/>
    </row>
    <row r="2425" customFormat="false" ht="15" hidden="false" customHeight="true" outlineLevel="0" collapsed="false">
      <c r="A2425" s="26" t="s">
        <v>9967</v>
      </c>
      <c r="B2425" s="26" t="n">
        <v>2421</v>
      </c>
      <c r="C2425" s="26" t="s">
        <v>1439</v>
      </c>
      <c r="D2425" s="26" t="s">
        <v>677</v>
      </c>
      <c r="E2425" s="26" t="s">
        <v>162</v>
      </c>
      <c r="F2425" s="26" t="s">
        <v>1862</v>
      </c>
      <c r="G2425" s="27" t="n">
        <v>45904</v>
      </c>
      <c r="H2425" s="26" t="s">
        <v>295</v>
      </c>
      <c r="I2425" s="26" t="s">
        <v>533</v>
      </c>
      <c r="J2425" s="26" t="s">
        <v>198</v>
      </c>
      <c r="K2425" s="28" t="n">
        <v>41.2</v>
      </c>
      <c r="L2425" s="28" t="n">
        <v>11.8</v>
      </c>
      <c r="M2425" s="26" t="s">
        <v>179</v>
      </c>
      <c r="N2425" s="26" t="n">
        <v>28</v>
      </c>
      <c r="O2425" s="26" t="s">
        <v>9968</v>
      </c>
      <c r="P2425" s="26" t="s">
        <v>9969</v>
      </c>
      <c r="Q2425" s="26" t="s">
        <v>232</v>
      </c>
      <c r="R2425" s="26" t="s">
        <v>183</v>
      </c>
      <c r="S2425" s="26" t="s">
        <v>233</v>
      </c>
      <c r="T2425" s="27" t="n">
        <v>46002</v>
      </c>
      <c r="U2425" s="26" t="n">
        <v>2026</v>
      </c>
      <c r="V2425" s="26"/>
    </row>
    <row r="2426" customFormat="false" ht="15" hidden="false" customHeight="true" outlineLevel="0" collapsed="false">
      <c r="A2426" s="29" t="s">
        <v>9970</v>
      </c>
      <c r="B2426" s="29" t="n">
        <v>2422</v>
      </c>
      <c r="C2426" s="29" t="s">
        <v>160</v>
      </c>
      <c r="D2426" s="29" t="s">
        <v>4181</v>
      </c>
      <c r="E2426" s="29" t="s">
        <v>245</v>
      </c>
      <c r="F2426" s="29" t="s">
        <v>872</v>
      </c>
      <c r="G2426" s="30" t="n">
        <v>45905</v>
      </c>
      <c r="H2426" s="29" t="s">
        <v>177</v>
      </c>
      <c r="I2426" s="29" t="s">
        <v>3414</v>
      </c>
      <c r="J2426" s="29" t="s">
        <v>208</v>
      </c>
      <c r="K2426" s="31" t="n">
        <v>54.5</v>
      </c>
      <c r="L2426" s="31" t="n">
        <v>15.9</v>
      </c>
      <c r="M2426" s="29" t="s">
        <v>179</v>
      </c>
      <c r="N2426" s="29" t="n">
        <v>40</v>
      </c>
      <c r="O2426" s="29" t="s">
        <v>9971</v>
      </c>
      <c r="P2426" s="29" t="s">
        <v>9972</v>
      </c>
      <c r="Q2426" s="29" t="s">
        <v>461</v>
      </c>
      <c r="R2426" s="29" t="s">
        <v>183</v>
      </c>
      <c r="S2426" s="29" t="s">
        <v>462</v>
      </c>
      <c r="T2426" s="30" t="n">
        <v>46017</v>
      </c>
      <c r="U2426" s="29" t="n">
        <v>2026</v>
      </c>
      <c r="V2426" s="29"/>
    </row>
    <row r="2427" customFormat="false" ht="15" hidden="false" customHeight="true" outlineLevel="0" collapsed="false">
      <c r="A2427" s="26" t="s">
        <v>9973</v>
      </c>
      <c r="B2427" s="26" t="n">
        <v>2423</v>
      </c>
      <c r="C2427" s="26" t="s">
        <v>1213</v>
      </c>
      <c r="D2427" s="26" t="s">
        <v>1313</v>
      </c>
      <c r="E2427" s="26" t="s">
        <v>267</v>
      </c>
      <c r="F2427" s="26" t="s">
        <v>1643</v>
      </c>
      <c r="G2427" s="27" t="n">
        <v>45905</v>
      </c>
      <c r="H2427" s="26" t="s">
        <v>177</v>
      </c>
      <c r="I2427" s="26" t="s">
        <v>594</v>
      </c>
      <c r="J2427" s="26" t="s">
        <v>345</v>
      </c>
      <c r="K2427" s="28" t="n">
        <v>61</v>
      </c>
      <c r="L2427" s="28" t="n">
        <v>17.6</v>
      </c>
      <c r="M2427" s="26" t="s">
        <v>179</v>
      </c>
      <c r="N2427" s="26" t="n">
        <v>28</v>
      </c>
      <c r="O2427" s="26" t="s">
        <v>9974</v>
      </c>
      <c r="P2427" s="26" t="s">
        <v>9975</v>
      </c>
      <c r="Q2427" s="26" t="s">
        <v>299</v>
      </c>
      <c r="R2427" s="26" t="s">
        <v>171</v>
      </c>
      <c r="S2427" s="26" t="s">
        <v>300</v>
      </c>
      <c r="T2427" s="27" t="n">
        <v>46010</v>
      </c>
      <c r="U2427" s="26" t="n">
        <v>2026</v>
      </c>
      <c r="V2427" s="26"/>
    </row>
    <row r="2428" customFormat="false" ht="15" hidden="false" customHeight="true" outlineLevel="0" collapsed="false">
      <c r="A2428" s="29" t="s">
        <v>9976</v>
      </c>
      <c r="B2428" s="29" t="n">
        <v>2424</v>
      </c>
      <c r="C2428" s="29" t="s">
        <v>973</v>
      </c>
      <c r="D2428" s="29" t="s">
        <v>490</v>
      </c>
      <c r="E2428" s="29" t="s">
        <v>195</v>
      </c>
      <c r="F2428" s="29" t="s">
        <v>9977</v>
      </c>
      <c r="G2428" s="30" t="n">
        <v>45905</v>
      </c>
      <c r="H2428" s="29" t="s">
        <v>177</v>
      </c>
      <c r="I2428" s="29" t="s">
        <v>1263</v>
      </c>
      <c r="J2428" s="29" t="s">
        <v>345</v>
      </c>
      <c r="K2428" s="31" t="n">
        <v>32.4</v>
      </c>
      <c r="L2428" s="31" t="n">
        <v>9.1</v>
      </c>
      <c r="M2428" s="29" t="s">
        <v>249</v>
      </c>
      <c r="N2428" s="29" t="n">
        <v>36</v>
      </c>
      <c r="O2428" s="29" t="s">
        <v>9978</v>
      </c>
      <c r="P2428" s="29" t="s">
        <v>9979</v>
      </c>
      <c r="Q2428" s="29" t="s">
        <v>221</v>
      </c>
      <c r="R2428" s="29" t="s">
        <v>183</v>
      </c>
      <c r="S2428" s="29" t="s">
        <v>222</v>
      </c>
      <c r="T2428" s="30" t="n">
        <v>46011</v>
      </c>
      <c r="U2428" s="29" t="n">
        <v>2026</v>
      </c>
      <c r="V2428" s="29"/>
    </row>
    <row r="2429" customFormat="false" ht="15" hidden="false" customHeight="true" outlineLevel="0" collapsed="false">
      <c r="A2429" s="26" t="s">
        <v>9980</v>
      </c>
      <c r="B2429" s="26" t="n">
        <v>2425</v>
      </c>
      <c r="C2429" s="26" t="s">
        <v>635</v>
      </c>
      <c r="D2429" s="26" t="s">
        <v>3705</v>
      </c>
      <c r="E2429" s="26" t="s">
        <v>206</v>
      </c>
      <c r="F2429" s="26"/>
      <c r="G2429" s="27" t="n">
        <v>45906</v>
      </c>
      <c r="H2429" s="26" t="s">
        <v>177</v>
      </c>
      <c r="I2429" s="26" t="s">
        <v>3414</v>
      </c>
      <c r="J2429" s="26" t="s">
        <v>166</v>
      </c>
      <c r="K2429" s="28" t="n">
        <v>18.4</v>
      </c>
      <c r="L2429" s="28" t="n">
        <v>5.3</v>
      </c>
      <c r="M2429" s="26" t="s">
        <v>249</v>
      </c>
      <c r="N2429" s="26" t="n">
        <v>28</v>
      </c>
      <c r="O2429" s="26" t="s">
        <v>9981</v>
      </c>
      <c r="P2429" s="26" t="s">
        <v>9982</v>
      </c>
      <c r="Q2429" s="26" t="s">
        <v>330</v>
      </c>
      <c r="R2429" s="26" t="s">
        <v>171</v>
      </c>
      <c r="S2429" s="26" t="s">
        <v>331</v>
      </c>
      <c r="T2429" s="27" t="n">
        <v>45998</v>
      </c>
      <c r="U2429" s="26" t="n">
        <v>2026</v>
      </c>
      <c r="V2429" s="26"/>
    </row>
    <row r="2430" customFormat="false" ht="15" hidden="false" customHeight="true" outlineLevel="0" collapsed="false">
      <c r="A2430" s="29" t="s">
        <v>9983</v>
      </c>
      <c r="B2430" s="29" t="n">
        <v>2426</v>
      </c>
      <c r="C2430" s="29" t="s">
        <v>1474</v>
      </c>
      <c r="D2430" s="29" t="s">
        <v>933</v>
      </c>
      <c r="E2430" s="29" t="s">
        <v>188</v>
      </c>
      <c r="F2430" s="29"/>
      <c r="G2430" s="30" t="n">
        <v>45906</v>
      </c>
      <c r="H2430" s="29" t="s">
        <v>177</v>
      </c>
      <c r="I2430" s="29" t="s">
        <v>9984</v>
      </c>
      <c r="J2430" s="29" t="s">
        <v>198</v>
      </c>
      <c r="K2430" s="31" t="n">
        <v>54.6</v>
      </c>
      <c r="L2430" s="31" t="n">
        <v>16.7</v>
      </c>
      <c r="M2430" s="29" t="s">
        <v>179</v>
      </c>
      <c r="N2430" s="29" t="n">
        <v>45</v>
      </c>
      <c r="O2430" s="29" t="s">
        <v>9985</v>
      </c>
      <c r="P2430" s="29" t="s">
        <v>9986</v>
      </c>
      <c r="Q2430" s="29" t="s">
        <v>212</v>
      </c>
      <c r="R2430" s="29" t="s">
        <v>171</v>
      </c>
      <c r="S2430" s="29" t="s">
        <v>213</v>
      </c>
      <c r="T2430" s="30" t="n">
        <v>46002</v>
      </c>
      <c r="U2430" s="29" t="n">
        <v>2026</v>
      </c>
      <c r="V2430" s="29"/>
    </row>
    <row r="2431" customFormat="false" ht="15" hidden="false" customHeight="true" outlineLevel="0" collapsed="false">
      <c r="A2431" s="26" t="s">
        <v>9987</v>
      </c>
      <c r="B2431" s="26" t="n">
        <v>2427</v>
      </c>
      <c r="C2431" s="26" t="s">
        <v>4559</v>
      </c>
      <c r="D2431" s="26" t="s">
        <v>569</v>
      </c>
      <c r="E2431" s="26" t="s">
        <v>206</v>
      </c>
      <c r="F2431" s="26"/>
      <c r="G2431" s="27" t="n">
        <v>45907</v>
      </c>
      <c r="H2431" s="26" t="s">
        <v>177</v>
      </c>
      <c r="I2431" s="26" t="s">
        <v>5696</v>
      </c>
      <c r="J2431" s="26" t="s">
        <v>229</v>
      </c>
      <c r="K2431" s="28" t="n">
        <v>50</v>
      </c>
      <c r="L2431" s="28" t="n">
        <v>15.8</v>
      </c>
      <c r="M2431" s="26" t="s">
        <v>276</v>
      </c>
      <c r="N2431" s="26" t="n">
        <v>36</v>
      </c>
      <c r="O2431" s="26" t="s">
        <v>9988</v>
      </c>
      <c r="P2431" s="26" t="s">
        <v>9989</v>
      </c>
      <c r="Q2431" s="26" t="s">
        <v>299</v>
      </c>
      <c r="R2431" s="26" t="s">
        <v>171</v>
      </c>
      <c r="S2431" s="26" t="s">
        <v>300</v>
      </c>
      <c r="T2431" s="27" t="n">
        <v>46013</v>
      </c>
      <c r="U2431" s="26" t="n">
        <v>2026</v>
      </c>
      <c r="V2431" s="26"/>
    </row>
    <row r="2432" customFormat="false" ht="15" hidden="false" customHeight="true" outlineLevel="0" collapsed="false">
      <c r="A2432" s="29" t="s">
        <v>9990</v>
      </c>
      <c r="B2432" s="29" t="n">
        <v>2428</v>
      </c>
      <c r="C2432" s="29" t="s">
        <v>9991</v>
      </c>
      <c r="D2432" s="29" t="s">
        <v>412</v>
      </c>
      <c r="E2432" s="29" t="s">
        <v>162</v>
      </c>
      <c r="F2432" s="29" t="s">
        <v>9992</v>
      </c>
      <c r="G2432" s="30" t="n">
        <v>45908</v>
      </c>
      <c r="H2432" s="29" t="s">
        <v>177</v>
      </c>
      <c r="I2432" s="29" t="s">
        <v>3520</v>
      </c>
      <c r="J2432" s="29" t="s">
        <v>166</v>
      </c>
      <c r="K2432" s="31" t="n">
        <v>44.7</v>
      </c>
      <c r="L2432" s="31" t="n">
        <v>15.2</v>
      </c>
      <c r="M2432" s="29" t="s">
        <v>167</v>
      </c>
      <c r="N2432" s="29" t="n">
        <v>28</v>
      </c>
      <c r="O2432" s="29" t="s">
        <v>9993</v>
      </c>
      <c r="P2432" s="29" t="s">
        <v>9994</v>
      </c>
      <c r="Q2432" s="29" t="s">
        <v>330</v>
      </c>
      <c r="R2432" s="29" t="s">
        <v>171</v>
      </c>
      <c r="S2432" s="29" t="s">
        <v>331</v>
      </c>
      <c r="T2432" s="30" t="n">
        <v>46000</v>
      </c>
      <c r="U2432" s="29" t="n">
        <v>2026</v>
      </c>
      <c r="V2432" s="29"/>
    </row>
    <row r="2433" customFormat="false" ht="15" hidden="false" customHeight="true" outlineLevel="0" collapsed="false">
      <c r="A2433" s="26" t="s">
        <v>9995</v>
      </c>
      <c r="B2433" s="26" t="n">
        <v>2429</v>
      </c>
      <c r="C2433" s="26" t="s">
        <v>851</v>
      </c>
      <c r="D2433" s="26" t="s">
        <v>1134</v>
      </c>
      <c r="E2433" s="26" t="s">
        <v>267</v>
      </c>
      <c r="F2433" s="26" t="s">
        <v>5008</v>
      </c>
      <c r="G2433" s="27" t="n">
        <v>45908</v>
      </c>
      <c r="H2433" s="26" t="s">
        <v>177</v>
      </c>
      <c r="I2433" s="26" t="s">
        <v>2228</v>
      </c>
      <c r="J2433" s="26" t="s">
        <v>198</v>
      </c>
      <c r="K2433" s="28" t="n">
        <v>59.9</v>
      </c>
      <c r="L2433" s="28" t="n">
        <v>21.5</v>
      </c>
      <c r="M2433" s="26" t="s">
        <v>199</v>
      </c>
      <c r="N2433" s="26" t="n">
        <v>45</v>
      </c>
      <c r="O2433" s="26" t="s">
        <v>9996</v>
      </c>
      <c r="P2433" s="26" t="s">
        <v>9997</v>
      </c>
      <c r="Q2433" s="26" t="s">
        <v>338</v>
      </c>
      <c r="R2433" s="26" t="s">
        <v>171</v>
      </c>
      <c r="S2433" s="26" t="s">
        <v>339</v>
      </c>
      <c r="T2433" s="27" t="n">
        <v>45993</v>
      </c>
      <c r="U2433" s="26" t="n">
        <v>2026</v>
      </c>
      <c r="V2433" s="26"/>
    </row>
    <row r="2434" customFormat="false" ht="15" hidden="false" customHeight="true" outlineLevel="0" collapsed="false">
      <c r="A2434" s="29" t="s">
        <v>9998</v>
      </c>
      <c r="B2434" s="29" t="n">
        <v>2430</v>
      </c>
      <c r="C2434" s="29" t="s">
        <v>9999</v>
      </c>
      <c r="D2434" s="29" t="s">
        <v>835</v>
      </c>
      <c r="E2434" s="29" t="s">
        <v>188</v>
      </c>
      <c r="F2434" s="29"/>
      <c r="G2434" s="30" t="n">
        <v>45909</v>
      </c>
      <c r="H2434" s="29" t="s">
        <v>295</v>
      </c>
      <c r="I2434" s="29" t="s">
        <v>2433</v>
      </c>
      <c r="J2434" s="29" t="s">
        <v>218</v>
      </c>
      <c r="K2434" s="31" t="n">
        <v>32.6</v>
      </c>
      <c r="L2434" s="31" t="n">
        <v>10.1</v>
      </c>
      <c r="M2434" s="29" t="s">
        <v>249</v>
      </c>
      <c r="N2434" s="29" t="n">
        <v>24</v>
      </c>
      <c r="O2434" s="29" t="s">
        <v>10000</v>
      </c>
      <c r="P2434" s="29" t="s">
        <v>10001</v>
      </c>
      <c r="Q2434" s="29" t="s">
        <v>170</v>
      </c>
      <c r="R2434" s="29" t="s">
        <v>171</v>
      </c>
      <c r="S2434" s="29" t="s">
        <v>172</v>
      </c>
      <c r="T2434" s="30" t="n">
        <v>45994</v>
      </c>
      <c r="U2434" s="29" t="n">
        <v>2026</v>
      </c>
      <c r="V2434" s="29"/>
    </row>
    <row r="2435" customFormat="false" ht="15" hidden="false" customHeight="true" outlineLevel="0" collapsed="false">
      <c r="A2435" s="26" t="s">
        <v>10002</v>
      </c>
      <c r="B2435" s="26" t="n">
        <v>2431</v>
      </c>
      <c r="C2435" s="26" t="s">
        <v>5091</v>
      </c>
      <c r="D2435" s="26" t="s">
        <v>512</v>
      </c>
      <c r="E2435" s="26" t="s">
        <v>206</v>
      </c>
      <c r="F2435" s="26"/>
      <c r="G2435" s="27" t="n">
        <v>45909</v>
      </c>
      <c r="H2435" s="26" t="s">
        <v>177</v>
      </c>
      <c r="I2435" s="26" t="s">
        <v>1050</v>
      </c>
      <c r="J2435" s="26" t="s">
        <v>208</v>
      </c>
      <c r="K2435" s="28" t="n">
        <v>53.8</v>
      </c>
      <c r="L2435" s="28" t="n">
        <v>17.6</v>
      </c>
      <c r="M2435" s="26" t="s">
        <v>276</v>
      </c>
      <c r="N2435" s="26" t="n">
        <v>40</v>
      </c>
      <c r="O2435" s="26" t="s">
        <v>10003</v>
      </c>
      <c r="P2435" s="26" t="s">
        <v>10004</v>
      </c>
      <c r="Q2435" s="26" t="s">
        <v>252</v>
      </c>
      <c r="R2435" s="26" t="s">
        <v>171</v>
      </c>
      <c r="S2435" s="26" t="s">
        <v>253</v>
      </c>
      <c r="T2435" s="27" t="n">
        <v>46014</v>
      </c>
      <c r="U2435" s="26" t="n">
        <v>2026</v>
      </c>
      <c r="V2435" s="26"/>
    </row>
    <row r="2436" customFormat="false" ht="15" hidden="false" customHeight="true" outlineLevel="0" collapsed="false">
      <c r="A2436" s="29" t="s">
        <v>10005</v>
      </c>
      <c r="B2436" s="29" t="n">
        <v>2432</v>
      </c>
      <c r="C2436" s="29" t="s">
        <v>791</v>
      </c>
      <c r="D2436" s="29" t="s">
        <v>1313</v>
      </c>
      <c r="E2436" s="29" t="s">
        <v>226</v>
      </c>
      <c r="F2436" s="29" t="s">
        <v>10006</v>
      </c>
      <c r="G2436" s="30" t="n">
        <v>45911</v>
      </c>
      <c r="H2436" s="29" t="s">
        <v>177</v>
      </c>
      <c r="I2436" s="29" t="s">
        <v>3087</v>
      </c>
      <c r="J2436" s="29" t="s">
        <v>218</v>
      </c>
      <c r="K2436" s="31" t="n">
        <v>23.5</v>
      </c>
      <c r="L2436" s="31" t="n">
        <v>7.4</v>
      </c>
      <c r="M2436" s="29" t="s">
        <v>167</v>
      </c>
      <c r="N2436" s="29" t="n">
        <v>40</v>
      </c>
      <c r="O2436" s="29" t="s">
        <v>10007</v>
      </c>
      <c r="P2436" s="29" t="s">
        <v>10008</v>
      </c>
      <c r="Q2436" s="29" t="s">
        <v>212</v>
      </c>
      <c r="R2436" s="29" t="s">
        <v>171</v>
      </c>
      <c r="S2436" s="29" t="s">
        <v>213</v>
      </c>
      <c r="T2436" s="30" t="n">
        <v>45999</v>
      </c>
      <c r="U2436" s="29" t="n">
        <v>2026</v>
      </c>
      <c r="V2436" s="29"/>
    </row>
    <row r="2437" customFormat="false" ht="15" hidden="false" customHeight="true" outlineLevel="0" collapsed="false">
      <c r="A2437" s="26" t="s">
        <v>10009</v>
      </c>
      <c r="B2437" s="26" t="n">
        <v>2433</v>
      </c>
      <c r="C2437" s="26" t="s">
        <v>915</v>
      </c>
      <c r="D2437" s="26" t="s">
        <v>1367</v>
      </c>
      <c r="E2437" s="26" t="s">
        <v>206</v>
      </c>
      <c r="F2437" s="26"/>
      <c r="G2437" s="27" t="n">
        <v>45911</v>
      </c>
      <c r="H2437" s="26" t="s">
        <v>177</v>
      </c>
      <c r="I2437" s="26" t="s">
        <v>8343</v>
      </c>
      <c r="J2437" s="26" t="s">
        <v>259</v>
      </c>
      <c r="K2437" s="28" t="n">
        <v>21.2</v>
      </c>
      <c r="L2437" s="28" t="n">
        <v>7.1</v>
      </c>
      <c r="M2437" s="26" t="s">
        <v>900</v>
      </c>
      <c r="N2437" s="26" t="n">
        <v>50</v>
      </c>
      <c r="O2437" s="26" t="s">
        <v>10010</v>
      </c>
      <c r="P2437" s="26" t="s">
        <v>10011</v>
      </c>
      <c r="Q2437" s="26" t="s">
        <v>212</v>
      </c>
      <c r="R2437" s="26" t="s">
        <v>171</v>
      </c>
      <c r="S2437" s="26" t="s">
        <v>213</v>
      </c>
      <c r="T2437" s="27" t="n">
        <v>46019</v>
      </c>
      <c r="U2437" s="26" t="n">
        <v>2026</v>
      </c>
      <c r="V2437" s="26"/>
    </row>
    <row r="2438" customFormat="false" ht="15" hidden="false" customHeight="true" outlineLevel="0" collapsed="false">
      <c r="A2438" s="29" t="s">
        <v>10012</v>
      </c>
      <c r="B2438" s="29" t="n">
        <v>2434</v>
      </c>
      <c r="C2438" s="29" t="s">
        <v>8204</v>
      </c>
      <c r="D2438" s="29" t="s">
        <v>2401</v>
      </c>
      <c r="E2438" s="29" t="s">
        <v>226</v>
      </c>
      <c r="F2438" s="29" t="s">
        <v>10013</v>
      </c>
      <c r="G2438" s="30" t="n">
        <v>45911</v>
      </c>
      <c r="H2438" s="29" t="s">
        <v>177</v>
      </c>
      <c r="I2438" s="29" t="s">
        <v>3106</v>
      </c>
      <c r="J2438" s="29" t="s">
        <v>383</v>
      </c>
      <c r="K2438" s="31" t="n">
        <v>35.5</v>
      </c>
      <c r="L2438" s="31" t="n">
        <v>12.5</v>
      </c>
      <c r="M2438" s="29" t="s">
        <v>179</v>
      </c>
      <c r="N2438" s="29" t="n">
        <v>40</v>
      </c>
      <c r="O2438" s="29" t="s">
        <v>10014</v>
      </c>
      <c r="P2438" s="29" t="s">
        <v>10015</v>
      </c>
      <c r="Q2438" s="29" t="s">
        <v>330</v>
      </c>
      <c r="R2438" s="29" t="s">
        <v>171</v>
      </c>
      <c r="S2438" s="29" t="s">
        <v>331</v>
      </c>
      <c r="T2438" s="30" t="n">
        <v>46001</v>
      </c>
      <c r="U2438" s="29" t="n">
        <v>2026</v>
      </c>
      <c r="V2438" s="29"/>
    </row>
    <row r="2439" customFormat="false" ht="15" hidden="false" customHeight="true" outlineLevel="0" collapsed="false">
      <c r="A2439" s="26" t="s">
        <v>10016</v>
      </c>
      <c r="B2439" s="26" t="n">
        <v>2435</v>
      </c>
      <c r="C2439" s="26" t="s">
        <v>983</v>
      </c>
      <c r="D2439" s="26" t="s">
        <v>2081</v>
      </c>
      <c r="E2439" s="26" t="s">
        <v>188</v>
      </c>
      <c r="F2439" s="26"/>
      <c r="G2439" s="27" t="n">
        <v>45913</v>
      </c>
      <c r="H2439" s="26" t="s">
        <v>177</v>
      </c>
      <c r="I2439" s="26" t="s">
        <v>9551</v>
      </c>
      <c r="J2439" s="26" t="s">
        <v>259</v>
      </c>
      <c r="K2439" s="28" t="n">
        <v>22.8</v>
      </c>
      <c r="L2439" s="28" t="n">
        <v>6.5</v>
      </c>
      <c r="M2439" s="26" t="s">
        <v>179</v>
      </c>
      <c r="N2439" s="26" t="n">
        <v>40</v>
      </c>
      <c r="O2439" s="26" t="s">
        <v>10017</v>
      </c>
      <c r="P2439" s="26" t="s">
        <v>10018</v>
      </c>
      <c r="Q2439" s="26" t="s">
        <v>182</v>
      </c>
      <c r="R2439" s="26" t="s">
        <v>183</v>
      </c>
      <c r="S2439" s="26" t="s">
        <v>184</v>
      </c>
      <c r="T2439" s="27" t="n">
        <v>46006</v>
      </c>
      <c r="U2439" s="26" t="n">
        <v>2026</v>
      </c>
      <c r="V2439" s="26"/>
    </row>
    <row r="2440" customFormat="false" ht="15" hidden="false" customHeight="true" outlineLevel="0" collapsed="false">
      <c r="A2440" s="29" t="s">
        <v>10019</v>
      </c>
      <c r="B2440" s="29" t="n">
        <v>2436</v>
      </c>
      <c r="C2440" s="29" t="s">
        <v>442</v>
      </c>
      <c r="D2440" s="29" t="s">
        <v>2634</v>
      </c>
      <c r="E2440" s="29" t="s">
        <v>162</v>
      </c>
      <c r="F2440" s="29" t="s">
        <v>3515</v>
      </c>
      <c r="G2440" s="30" t="n">
        <v>45915</v>
      </c>
      <c r="H2440" s="29" t="s">
        <v>177</v>
      </c>
      <c r="I2440" s="29" t="s">
        <v>1466</v>
      </c>
      <c r="J2440" s="29" t="s">
        <v>229</v>
      </c>
      <c r="K2440" s="31" t="n">
        <v>47.2</v>
      </c>
      <c r="L2440" s="31" t="n">
        <v>16.9</v>
      </c>
      <c r="M2440" s="29" t="s">
        <v>179</v>
      </c>
      <c r="N2440" s="29" t="n">
        <v>32</v>
      </c>
      <c r="O2440" s="29" t="s">
        <v>10020</v>
      </c>
      <c r="P2440" s="29"/>
      <c r="Q2440" s="29" t="s">
        <v>182</v>
      </c>
      <c r="R2440" s="29" t="s">
        <v>183</v>
      </c>
      <c r="S2440" s="29" t="s">
        <v>184</v>
      </c>
      <c r="T2440" s="30" t="n">
        <v>46017</v>
      </c>
      <c r="U2440" s="29" t="n">
        <v>2026</v>
      </c>
      <c r="V2440" s="29"/>
    </row>
    <row r="2441" customFormat="false" ht="15" hidden="false" customHeight="true" outlineLevel="0" collapsed="false">
      <c r="A2441" s="26" t="s">
        <v>10021</v>
      </c>
      <c r="B2441" s="26" t="n">
        <v>2437</v>
      </c>
      <c r="C2441" s="26" t="s">
        <v>9833</v>
      </c>
      <c r="D2441" s="26" t="s">
        <v>835</v>
      </c>
      <c r="E2441" s="26" t="s">
        <v>267</v>
      </c>
      <c r="F2441" s="26" t="s">
        <v>10022</v>
      </c>
      <c r="G2441" s="27" t="n">
        <v>45915</v>
      </c>
      <c r="H2441" s="26" t="s">
        <v>1033</v>
      </c>
      <c r="I2441" s="26" t="s">
        <v>2198</v>
      </c>
      <c r="J2441" s="26" t="s">
        <v>218</v>
      </c>
      <c r="K2441" s="28" t="n">
        <v>36</v>
      </c>
      <c r="L2441" s="28" t="n">
        <v>11.5</v>
      </c>
      <c r="M2441" s="26" t="s">
        <v>167</v>
      </c>
      <c r="N2441" s="26" t="n">
        <v>36</v>
      </c>
      <c r="O2441" s="26" t="s">
        <v>10023</v>
      </c>
      <c r="P2441" s="26" t="s">
        <v>10024</v>
      </c>
      <c r="Q2441" s="26" t="s">
        <v>212</v>
      </c>
      <c r="R2441" s="26" t="s">
        <v>171</v>
      </c>
      <c r="S2441" s="26" t="s">
        <v>213</v>
      </c>
      <c r="T2441" s="27" t="n">
        <v>46013</v>
      </c>
      <c r="U2441" s="26" t="n">
        <v>2026</v>
      </c>
      <c r="V2441" s="26"/>
    </row>
    <row r="2442" customFormat="false" ht="15" hidden="false" customHeight="true" outlineLevel="0" collapsed="false">
      <c r="A2442" s="29" t="s">
        <v>10025</v>
      </c>
      <c r="B2442" s="29" t="n">
        <v>2438</v>
      </c>
      <c r="C2442" s="29" t="s">
        <v>598</v>
      </c>
      <c r="D2442" s="29" t="s">
        <v>2035</v>
      </c>
      <c r="E2442" s="29" t="s">
        <v>311</v>
      </c>
      <c r="F2442" s="29" t="s">
        <v>10026</v>
      </c>
      <c r="G2442" s="30" t="n">
        <v>45916</v>
      </c>
      <c r="H2442" s="29" t="s">
        <v>177</v>
      </c>
      <c r="I2442" s="29" t="s">
        <v>3520</v>
      </c>
      <c r="J2442" s="29" t="s">
        <v>208</v>
      </c>
      <c r="K2442" s="31" t="n">
        <v>39.1</v>
      </c>
      <c r="L2442" s="31" t="n">
        <v>13.6</v>
      </c>
      <c r="M2442" s="29" t="s">
        <v>179</v>
      </c>
      <c r="N2442" s="29" t="n">
        <v>45</v>
      </c>
      <c r="O2442" s="29" t="s">
        <v>10027</v>
      </c>
      <c r="P2442" s="29" t="s">
        <v>10028</v>
      </c>
      <c r="Q2442" s="29" t="s">
        <v>338</v>
      </c>
      <c r="R2442" s="29" t="s">
        <v>171</v>
      </c>
      <c r="S2442" s="29" t="s">
        <v>339</v>
      </c>
      <c r="T2442" s="30" t="n">
        <v>46017</v>
      </c>
      <c r="U2442" s="29" t="n">
        <v>2026</v>
      </c>
      <c r="V2442" s="29"/>
    </row>
    <row r="2443" customFormat="false" ht="15" hidden="false" customHeight="true" outlineLevel="0" collapsed="false">
      <c r="A2443" s="26" t="s">
        <v>10029</v>
      </c>
      <c r="B2443" s="26" t="n">
        <v>2439</v>
      </c>
      <c r="C2443" s="26" t="s">
        <v>3496</v>
      </c>
      <c r="D2443" s="26" t="s">
        <v>6636</v>
      </c>
      <c r="E2443" s="26" t="s">
        <v>188</v>
      </c>
      <c r="F2443" s="26"/>
      <c r="G2443" s="27" t="n">
        <v>45917</v>
      </c>
      <c r="H2443" s="26" t="s">
        <v>177</v>
      </c>
      <c r="I2443" s="26" t="s">
        <v>1609</v>
      </c>
      <c r="J2443" s="26" t="s">
        <v>198</v>
      </c>
      <c r="K2443" s="28" t="n">
        <v>38.7</v>
      </c>
      <c r="L2443" s="28" t="n">
        <v>13.9</v>
      </c>
      <c r="M2443" s="26" t="s">
        <v>179</v>
      </c>
      <c r="N2443" s="26" t="n">
        <v>24</v>
      </c>
      <c r="O2443" s="26" t="s">
        <v>10030</v>
      </c>
      <c r="P2443" s="26" t="s">
        <v>10031</v>
      </c>
      <c r="Q2443" s="26" t="s">
        <v>454</v>
      </c>
      <c r="R2443" s="26" t="s">
        <v>171</v>
      </c>
      <c r="S2443" s="26" t="s">
        <v>455</v>
      </c>
      <c r="T2443" s="27" t="n">
        <v>45996</v>
      </c>
      <c r="U2443" s="26" t="n">
        <v>2026</v>
      </c>
      <c r="V2443" s="26"/>
    </row>
    <row r="2444" customFormat="false" ht="15" hidden="false" customHeight="true" outlineLevel="0" collapsed="false">
      <c r="A2444" s="29" t="s">
        <v>10032</v>
      </c>
      <c r="B2444" s="29" t="n">
        <v>2440</v>
      </c>
      <c r="C2444" s="29" t="s">
        <v>1104</v>
      </c>
      <c r="D2444" s="29" t="s">
        <v>512</v>
      </c>
      <c r="E2444" s="29" t="s">
        <v>226</v>
      </c>
      <c r="F2444" s="29" t="s">
        <v>9328</v>
      </c>
      <c r="G2444" s="30" t="n">
        <v>45918</v>
      </c>
      <c r="H2444" s="29" t="s">
        <v>177</v>
      </c>
      <c r="I2444" s="29" t="s">
        <v>1977</v>
      </c>
      <c r="J2444" s="29" t="s">
        <v>166</v>
      </c>
      <c r="K2444" s="31" t="n">
        <v>24.1</v>
      </c>
      <c r="L2444" s="31" t="n">
        <v>8.5</v>
      </c>
      <c r="M2444" s="29" t="s">
        <v>900</v>
      </c>
      <c r="N2444" s="29" t="n">
        <v>32</v>
      </c>
      <c r="O2444" s="29" t="s">
        <v>10033</v>
      </c>
      <c r="P2444" s="29" t="s">
        <v>10034</v>
      </c>
      <c r="Q2444" s="29" t="s">
        <v>330</v>
      </c>
      <c r="R2444" s="29" t="s">
        <v>171</v>
      </c>
      <c r="S2444" s="29" t="s">
        <v>331</v>
      </c>
      <c r="T2444" s="30" t="n">
        <v>45993</v>
      </c>
      <c r="U2444" s="29" t="n">
        <v>2026</v>
      </c>
      <c r="V2444" s="29"/>
    </row>
    <row r="2445" customFormat="false" ht="15" hidden="false" customHeight="true" outlineLevel="0" collapsed="false">
      <c r="A2445" s="26" t="s">
        <v>10035</v>
      </c>
      <c r="B2445" s="26" t="n">
        <v>2441</v>
      </c>
      <c r="C2445" s="26" t="s">
        <v>2509</v>
      </c>
      <c r="D2445" s="26" t="s">
        <v>2273</v>
      </c>
      <c r="E2445" s="26" t="s">
        <v>195</v>
      </c>
      <c r="F2445" s="26" t="s">
        <v>10036</v>
      </c>
      <c r="G2445" s="27" t="n">
        <v>45918</v>
      </c>
      <c r="H2445" s="26" t="s">
        <v>177</v>
      </c>
      <c r="I2445" s="26" t="s">
        <v>466</v>
      </c>
      <c r="J2445" s="26" t="s">
        <v>322</v>
      </c>
      <c r="K2445" s="28" t="n">
        <v>52.5</v>
      </c>
      <c r="L2445" s="28" t="n">
        <v>16.9</v>
      </c>
      <c r="M2445" s="26" t="s">
        <v>199</v>
      </c>
      <c r="N2445" s="26" t="n">
        <v>28</v>
      </c>
      <c r="O2445" s="26" t="s">
        <v>10037</v>
      </c>
      <c r="P2445" s="26" t="s">
        <v>10038</v>
      </c>
      <c r="Q2445" s="26" t="s">
        <v>221</v>
      </c>
      <c r="R2445" s="26" t="s">
        <v>183</v>
      </c>
      <c r="S2445" s="26" t="s">
        <v>222</v>
      </c>
      <c r="T2445" s="27" t="n">
        <v>46003</v>
      </c>
      <c r="U2445" s="26" t="n">
        <v>2026</v>
      </c>
      <c r="V2445" s="26"/>
    </row>
    <row r="2446" customFormat="false" ht="15" hidden="false" customHeight="true" outlineLevel="0" collapsed="false">
      <c r="A2446" s="29" t="s">
        <v>10039</v>
      </c>
      <c r="B2446" s="29" t="n">
        <v>2442</v>
      </c>
      <c r="C2446" s="29" t="s">
        <v>883</v>
      </c>
      <c r="D2446" s="29" t="s">
        <v>2868</v>
      </c>
      <c r="E2446" s="29" t="s">
        <v>162</v>
      </c>
      <c r="F2446" s="29" t="s">
        <v>10040</v>
      </c>
      <c r="G2446" s="30" t="n">
        <v>45918</v>
      </c>
      <c r="H2446" s="29" t="s">
        <v>177</v>
      </c>
      <c r="I2446" s="29" t="s">
        <v>841</v>
      </c>
      <c r="J2446" s="29" t="s">
        <v>229</v>
      </c>
      <c r="K2446" s="31" t="n">
        <v>29.5</v>
      </c>
      <c r="L2446" s="31" t="n">
        <v>9.6</v>
      </c>
      <c r="M2446" s="29" t="s">
        <v>167</v>
      </c>
      <c r="N2446" s="29" t="n">
        <v>40</v>
      </c>
      <c r="O2446" s="29" t="s">
        <v>10041</v>
      </c>
      <c r="P2446" s="29" t="s">
        <v>10042</v>
      </c>
      <c r="Q2446" s="29" t="s">
        <v>299</v>
      </c>
      <c r="R2446" s="29" t="s">
        <v>171</v>
      </c>
      <c r="S2446" s="29" t="s">
        <v>300</v>
      </c>
      <c r="T2446" s="30" t="n">
        <v>46007</v>
      </c>
      <c r="U2446" s="29" t="n">
        <v>2026</v>
      </c>
      <c r="V2446" s="29"/>
    </row>
    <row r="2447" customFormat="false" ht="15" hidden="false" customHeight="true" outlineLevel="0" collapsed="false">
      <c r="A2447" s="26" t="s">
        <v>10043</v>
      </c>
      <c r="B2447" s="26" t="n">
        <v>2443</v>
      </c>
      <c r="C2447" s="26" t="s">
        <v>10044</v>
      </c>
      <c r="D2447" s="26" t="s">
        <v>6009</v>
      </c>
      <c r="E2447" s="26" t="s">
        <v>188</v>
      </c>
      <c r="F2447" s="26"/>
      <c r="G2447" s="27" t="n">
        <v>45918</v>
      </c>
      <c r="H2447" s="26" t="s">
        <v>295</v>
      </c>
      <c r="I2447" s="26" t="s">
        <v>502</v>
      </c>
      <c r="J2447" s="26" t="s">
        <v>270</v>
      </c>
      <c r="K2447" s="28" t="n">
        <v>51</v>
      </c>
      <c r="L2447" s="28" t="n">
        <v>17.6</v>
      </c>
      <c r="M2447" s="26" t="s">
        <v>900</v>
      </c>
      <c r="N2447" s="26" t="n">
        <v>24</v>
      </c>
      <c r="O2447" s="26" t="s">
        <v>10045</v>
      </c>
      <c r="P2447" s="26" t="s">
        <v>10046</v>
      </c>
      <c r="Q2447" s="26" t="s">
        <v>299</v>
      </c>
      <c r="R2447" s="26" t="s">
        <v>171</v>
      </c>
      <c r="S2447" s="26" t="s">
        <v>300</v>
      </c>
      <c r="T2447" s="27" t="n">
        <v>45999</v>
      </c>
      <c r="U2447" s="26" t="n">
        <v>2026</v>
      </c>
      <c r="V2447" s="26"/>
    </row>
    <row r="2448" customFormat="false" ht="15" hidden="false" customHeight="true" outlineLevel="0" collapsed="false">
      <c r="A2448" s="29" t="s">
        <v>10047</v>
      </c>
      <c r="B2448" s="29" t="n">
        <v>2444</v>
      </c>
      <c r="C2448" s="29" t="s">
        <v>193</v>
      </c>
      <c r="D2448" s="29" t="s">
        <v>293</v>
      </c>
      <c r="E2448" s="29" t="s">
        <v>188</v>
      </c>
      <c r="F2448" s="29"/>
      <c r="G2448" s="30" t="n">
        <v>45919</v>
      </c>
      <c r="H2448" s="29" t="s">
        <v>177</v>
      </c>
      <c r="I2448" s="29" t="s">
        <v>7728</v>
      </c>
      <c r="J2448" s="29" t="s">
        <v>208</v>
      </c>
      <c r="K2448" s="31" t="n">
        <v>41.6</v>
      </c>
      <c r="L2448" s="31" t="n">
        <v>14</v>
      </c>
      <c r="M2448" s="29" t="s">
        <v>209</v>
      </c>
      <c r="N2448" s="29" t="n">
        <v>40</v>
      </c>
      <c r="O2448" s="29" t="s">
        <v>10048</v>
      </c>
      <c r="P2448" s="29" t="s">
        <v>10049</v>
      </c>
      <c r="Q2448" s="29" t="s">
        <v>338</v>
      </c>
      <c r="R2448" s="29" t="s">
        <v>171</v>
      </c>
      <c r="S2448" s="29" t="s">
        <v>339</v>
      </c>
      <c r="T2448" s="30" t="n">
        <v>46007</v>
      </c>
      <c r="U2448" s="29" t="n">
        <v>2026</v>
      </c>
      <c r="V2448" s="29"/>
    </row>
    <row r="2449" customFormat="false" ht="15" hidden="false" customHeight="true" outlineLevel="0" collapsed="false">
      <c r="A2449" s="26" t="s">
        <v>10050</v>
      </c>
      <c r="B2449" s="26" t="n">
        <v>2445</v>
      </c>
      <c r="C2449" s="26" t="s">
        <v>1823</v>
      </c>
      <c r="D2449" s="26" t="s">
        <v>216</v>
      </c>
      <c r="E2449" s="26" t="s">
        <v>188</v>
      </c>
      <c r="F2449" s="26"/>
      <c r="G2449" s="27" t="n">
        <v>45920</v>
      </c>
      <c r="H2449" s="26" t="s">
        <v>295</v>
      </c>
      <c r="I2449" s="26" t="s">
        <v>4742</v>
      </c>
      <c r="J2449" s="26" t="s">
        <v>383</v>
      </c>
      <c r="K2449" s="28" t="n">
        <v>25.8</v>
      </c>
      <c r="L2449" s="28" t="n">
        <v>7.2</v>
      </c>
      <c r="M2449" s="26" t="s">
        <v>167</v>
      </c>
      <c r="N2449" s="26" t="n">
        <v>45</v>
      </c>
      <c r="O2449" s="26" t="s">
        <v>10051</v>
      </c>
      <c r="P2449" s="26" t="s">
        <v>10052</v>
      </c>
      <c r="Q2449" s="26" t="s">
        <v>338</v>
      </c>
      <c r="R2449" s="26" t="s">
        <v>171</v>
      </c>
      <c r="S2449" s="26" t="s">
        <v>339</v>
      </c>
      <c r="T2449" s="27" t="n">
        <v>46015</v>
      </c>
      <c r="U2449" s="26" t="n">
        <v>2026</v>
      </c>
      <c r="V2449" s="26"/>
    </row>
    <row r="2450" customFormat="false" ht="15" hidden="false" customHeight="true" outlineLevel="0" collapsed="false">
      <c r="A2450" s="29" t="s">
        <v>10053</v>
      </c>
      <c r="B2450" s="29" t="n">
        <v>2446</v>
      </c>
      <c r="C2450" s="29" t="s">
        <v>1070</v>
      </c>
      <c r="D2450" s="29" t="s">
        <v>2371</v>
      </c>
      <c r="E2450" s="29" t="s">
        <v>226</v>
      </c>
      <c r="F2450" s="29" t="s">
        <v>10054</v>
      </c>
      <c r="G2450" s="30" t="n">
        <v>45922</v>
      </c>
      <c r="H2450" s="29" t="s">
        <v>177</v>
      </c>
      <c r="I2450" s="29" t="s">
        <v>2249</v>
      </c>
      <c r="J2450" s="29" t="s">
        <v>166</v>
      </c>
      <c r="K2450" s="31" t="n">
        <v>46.5</v>
      </c>
      <c r="L2450" s="31" t="n">
        <v>15.4</v>
      </c>
      <c r="M2450" s="29" t="s">
        <v>179</v>
      </c>
      <c r="N2450" s="29" t="n">
        <v>32</v>
      </c>
      <c r="O2450" s="29" t="s">
        <v>10055</v>
      </c>
      <c r="P2450" s="29" t="s">
        <v>10056</v>
      </c>
      <c r="Q2450" s="29" t="s">
        <v>170</v>
      </c>
      <c r="R2450" s="29" t="s">
        <v>171</v>
      </c>
      <c r="S2450" s="29" t="s">
        <v>172</v>
      </c>
      <c r="T2450" s="30" t="n">
        <v>46012</v>
      </c>
      <c r="U2450" s="29" t="n">
        <v>2026</v>
      </c>
      <c r="V2450" s="29"/>
    </row>
    <row r="2451" customFormat="false" ht="15" hidden="false" customHeight="true" outlineLevel="0" collapsed="false">
      <c r="A2451" s="26" t="s">
        <v>10057</v>
      </c>
      <c r="B2451" s="26" t="n">
        <v>2447</v>
      </c>
      <c r="C2451" s="26" t="s">
        <v>3897</v>
      </c>
      <c r="D2451" s="26" t="s">
        <v>803</v>
      </c>
      <c r="E2451" s="26" t="s">
        <v>195</v>
      </c>
      <c r="F2451" s="26" t="s">
        <v>10058</v>
      </c>
      <c r="G2451" s="27" t="n">
        <v>45922</v>
      </c>
      <c r="H2451" s="26" t="s">
        <v>177</v>
      </c>
      <c r="I2451" s="26" t="s">
        <v>3383</v>
      </c>
      <c r="J2451" s="26" t="s">
        <v>208</v>
      </c>
      <c r="K2451" s="28" t="n">
        <v>52.8</v>
      </c>
      <c r="L2451" s="28" t="n">
        <v>15.5</v>
      </c>
      <c r="M2451" s="26" t="s">
        <v>167</v>
      </c>
      <c r="N2451" s="26" t="n">
        <v>50</v>
      </c>
      <c r="O2451" s="26" t="s">
        <v>10059</v>
      </c>
      <c r="P2451" s="26" t="s">
        <v>10060</v>
      </c>
      <c r="Q2451" s="26" t="s">
        <v>221</v>
      </c>
      <c r="R2451" s="26" t="s">
        <v>183</v>
      </c>
      <c r="S2451" s="26" t="s">
        <v>222</v>
      </c>
      <c r="T2451" s="27" t="n">
        <v>46010</v>
      </c>
      <c r="U2451" s="26" t="n">
        <v>2026</v>
      </c>
      <c r="V2451" s="26"/>
    </row>
    <row r="2452" customFormat="false" ht="15" hidden="false" customHeight="true" outlineLevel="0" collapsed="false">
      <c r="A2452" s="29" t="s">
        <v>10061</v>
      </c>
      <c r="B2452" s="29" t="n">
        <v>2448</v>
      </c>
      <c r="C2452" s="29" t="s">
        <v>9491</v>
      </c>
      <c r="D2452" s="29" t="s">
        <v>816</v>
      </c>
      <c r="E2452" s="29" t="s">
        <v>311</v>
      </c>
      <c r="F2452" s="29" t="s">
        <v>10062</v>
      </c>
      <c r="G2452" s="30" t="n">
        <v>45922</v>
      </c>
      <c r="H2452" s="29" t="s">
        <v>1033</v>
      </c>
      <c r="I2452" s="29" t="s">
        <v>6859</v>
      </c>
      <c r="J2452" s="29" t="s">
        <v>345</v>
      </c>
      <c r="K2452" s="31" t="n">
        <v>48.5</v>
      </c>
      <c r="L2452" s="31" t="n">
        <v>15.2</v>
      </c>
      <c r="M2452" s="29" t="s">
        <v>199</v>
      </c>
      <c r="N2452" s="29" t="n">
        <v>45</v>
      </c>
      <c r="O2452" s="29" t="s">
        <v>10063</v>
      </c>
      <c r="P2452" s="29" t="s">
        <v>10064</v>
      </c>
      <c r="Q2452" s="29" t="s">
        <v>232</v>
      </c>
      <c r="R2452" s="29" t="s">
        <v>183</v>
      </c>
      <c r="S2452" s="29" t="s">
        <v>233</v>
      </c>
      <c r="T2452" s="30" t="n">
        <v>46011</v>
      </c>
      <c r="U2452" s="29" t="n">
        <v>2026</v>
      </c>
      <c r="V2452" s="29"/>
    </row>
    <row r="2453" customFormat="false" ht="15" hidden="false" customHeight="true" outlineLevel="0" collapsed="false">
      <c r="A2453" s="26" t="s">
        <v>10065</v>
      </c>
      <c r="B2453" s="26" t="n">
        <v>2449</v>
      </c>
      <c r="C2453" s="26" t="s">
        <v>1933</v>
      </c>
      <c r="D2453" s="26" t="s">
        <v>1402</v>
      </c>
      <c r="E2453" s="26" t="s">
        <v>267</v>
      </c>
      <c r="F2453" s="26" t="s">
        <v>4539</v>
      </c>
      <c r="G2453" s="27" t="n">
        <v>45922</v>
      </c>
      <c r="H2453" s="26" t="s">
        <v>177</v>
      </c>
      <c r="I2453" s="26" t="s">
        <v>3492</v>
      </c>
      <c r="J2453" s="26" t="s">
        <v>208</v>
      </c>
      <c r="K2453" s="28" t="n">
        <v>56.3</v>
      </c>
      <c r="L2453" s="28" t="n">
        <v>19.3</v>
      </c>
      <c r="M2453" s="26" t="s">
        <v>179</v>
      </c>
      <c r="N2453" s="26" t="n">
        <v>32</v>
      </c>
      <c r="O2453" s="26" t="s">
        <v>10066</v>
      </c>
      <c r="P2453" s="26" t="s">
        <v>10067</v>
      </c>
      <c r="Q2453" s="26" t="s">
        <v>212</v>
      </c>
      <c r="R2453" s="26" t="s">
        <v>171</v>
      </c>
      <c r="S2453" s="26" t="s">
        <v>213</v>
      </c>
      <c r="T2453" s="27" t="n">
        <v>45997</v>
      </c>
      <c r="U2453" s="26" t="n">
        <v>2026</v>
      </c>
      <c r="V2453" s="26"/>
    </row>
    <row r="2454" customFormat="false" ht="15" hidden="false" customHeight="true" outlineLevel="0" collapsed="false">
      <c r="A2454" s="29" t="s">
        <v>10068</v>
      </c>
      <c r="B2454" s="29" t="n">
        <v>2450</v>
      </c>
      <c r="C2454" s="29" t="s">
        <v>1439</v>
      </c>
      <c r="D2454" s="29" t="s">
        <v>5700</v>
      </c>
      <c r="E2454" s="29" t="s">
        <v>188</v>
      </c>
      <c r="F2454" s="29"/>
      <c r="G2454" s="30" t="n">
        <v>45923</v>
      </c>
      <c r="H2454" s="29" t="s">
        <v>177</v>
      </c>
      <c r="I2454" s="29" t="s">
        <v>858</v>
      </c>
      <c r="J2454" s="29" t="s">
        <v>218</v>
      </c>
      <c r="K2454" s="31" t="n">
        <v>38.2</v>
      </c>
      <c r="L2454" s="31" t="n">
        <v>13</v>
      </c>
      <c r="M2454" s="29" t="s">
        <v>276</v>
      </c>
      <c r="N2454" s="29" t="n">
        <v>50</v>
      </c>
      <c r="O2454" s="29" t="s">
        <v>10069</v>
      </c>
      <c r="P2454" s="29" t="s">
        <v>10070</v>
      </c>
      <c r="Q2454" s="29" t="s">
        <v>262</v>
      </c>
      <c r="R2454" s="29" t="s">
        <v>171</v>
      </c>
      <c r="S2454" s="29" t="s">
        <v>263</v>
      </c>
      <c r="T2454" s="30" t="n">
        <v>46010</v>
      </c>
      <c r="U2454" s="29" t="n">
        <v>2026</v>
      </c>
      <c r="V2454" s="29"/>
    </row>
    <row r="2455" customFormat="false" ht="15" hidden="false" customHeight="true" outlineLevel="0" collapsed="false">
      <c r="A2455" s="26" t="s">
        <v>10071</v>
      </c>
      <c r="B2455" s="26" t="n">
        <v>2451</v>
      </c>
      <c r="C2455" s="26" t="s">
        <v>160</v>
      </c>
      <c r="D2455" s="26" t="s">
        <v>1678</v>
      </c>
      <c r="E2455" s="26" t="s">
        <v>188</v>
      </c>
      <c r="F2455" s="26"/>
      <c r="G2455" s="27" t="n">
        <v>45924</v>
      </c>
      <c r="H2455" s="26" t="s">
        <v>177</v>
      </c>
      <c r="I2455" s="26" t="s">
        <v>6866</v>
      </c>
      <c r="J2455" s="26" t="s">
        <v>208</v>
      </c>
      <c r="K2455" s="28" t="n">
        <v>50.3</v>
      </c>
      <c r="L2455" s="28" t="n">
        <v>16.3</v>
      </c>
      <c r="M2455" s="26" t="s">
        <v>900</v>
      </c>
      <c r="N2455" s="26" t="n">
        <v>40</v>
      </c>
      <c r="O2455" s="26" t="s">
        <v>10072</v>
      </c>
      <c r="P2455" s="26" t="s">
        <v>10073</v>
      </c>
      <c r="Q2455" s="26" t="s">
        <v>232</v>
      </c>
      <c r="R2455" s="26" t="s">
        <v>183</v>
      </c>
      <c r="S2455" s="26" t="s">
        <v>233</v>
      </c>
      <c r="T2455" s="27" t="n">
        <v>46014</v>
      </c>
      <c r="U2455" s="26" t="n">
        <v>2026</v>
      </c>
      <c r="V2455" s="26"/>
    </row>
    <row r="2456" customFormat="false" ht="15" hidden="false" customHeight="true" outlineLevel="0" collapsed="false">
      <c r="A2456" s="29" t="s">
        <v>10074</v>
      </c>
      <c r="B2456" s="29" t="n">
        <v>2452</v>
      </c>
      <c r="C2456" s="29" t="s">
        <v>6432</v>
      </c>
      <c r="D2456" s="29" t="s">
        <v>1749</v>
      </c>
      <c r="E2456" s="29" t="s">
        <v>188</v>
      </c>
      <c r="F2456" s="29"/>
      <c r="G2456" s="30" t="n">
        <v>45924</v>
      </c>
      <c r="H2456" s="29" t="s">
        <v>177</v>
      </c>
      <c r="I2456" s="29" t="s">
        <v>631</v>
      </c>
      <c r="J2456" s="29" t="s">
        <v>383</v>
      </c>
      <c r="K2456" s="31" t="n">
        <v>34</v>
      </c>
      <c r="L2456" s="31" t="n">
        <v>11.3</v>
      </c>
      <c r="M2456" s="29" t="s">
        <v>209</v>
      </c>
      <c r="N2456" s="29" t="n">
        <v>36</v>
      </c>
      <c r="O2456" s="29" t="s">
        <v>10075</v>
      </c>
      <c r="P2456" s="29" t="s">
        <v>10076</v>
      </c>
      <c r="Q2456" s="29" t="s">
        <v>240</v>
      </c>
      <c r="R2456" s="29" t="s">
        <v>171</v>
      </c>
      <c r="S2456" s="29" t="s">
        <v>241</v>
      </c>
      <c r="T2456" s="30" t="n">
        <v>45992</v>
      </c>
      <c r="U2456" s="29" t="n">
        <v>2026</v>
      </c>
      <c r="V2456" s="29"/>
    </row>
    <row r="2457" customFormat="false" ht="15" hidden="false" customHeight="true" outlineLevel="0" collapsed="false">
      <c r="A2457" s="26" t="s">
        <v>10077</v>
      </c>
      <c r="B2457" s="26" t="n">
        <v>2453</v>
      </c>
      <c r="C2457" s="26" t="s">
        <v>286</v>
      </c>
      <c r="D2457" s="26" t="s">
        <v>2380</v>
      </c>
      <c r="E2457" s="26" t="s">
        <v>267</v>
      </c>
      <c r="F2457" s="26" t="s">
        <v>2110</v>
      </c>
      <c r="G2457" s="27" t="n">
        <v>45925</v>
      </c>
      <c r="H2457" s="26" t="s">
        <v>177</v>
      </c>
      <c r="I2457" s="26" t="s">
        <v>2239</v>
      </c>
      <c r="J2457" s="26" t="s">
        <v>322</v>
      </c>
      <c r="K2457" s="28" t="n">
        <v>36.8</v>
      </c>
      <c r="L2457" s="28" t="n">
        <v>12.8</v>
      </c>
      <c r="M2457" s="26" t="s">
        <v>209</v>
      </c>
      <c r="N2457" s="26" t="n">
        <v>40</v>
      </c>
      <c r="O2457" s="26" t="s">
        <v>10078</v>
      </c>
      <c r="P2457" s="26" t="s">
        <v>10079</v>
      </c>
      <c r="Q2457" s="26" t="s">
        <v>338</v>
      </c>
      <c r="R2457" s="26" t="s">
        <v>171</v>
      </c>
      <c r="S2457" s="26" t="s">
        <v>339</v>
      </c>
      <c r="T2457" s="27" t="n">
        <v>46018</v>
      </c>
      <c r="U2457" s="26" t="n">
        <v>2026</v>
      </c>
      <c r="V2457" s="26"/>
    </row>
    <row r="2458" customFormat="false" ht="15" hidden="false" customHeight="true" outlineLevel="0" collapsed="false">
      <c r="A2458" s="29" t="s">
        <v>10080</v>
      </c>
      <c r="B2458" s="29" t="n">
        <v>2454</v>
      </c>
      <c r="C2458" s="29" t="s">
        <v>174</v>
      </c>
      <c r="D2458" s="29" t="s">
        <v>1225</v>
      </c>
      <c r="E2458" s="29" t="s">
        <v>188</v>
      </c>
      <c r="F2458" s="29"/>
      <c r="G2458" s="30" t="n">
        <v>45925</v>
      </c>
      <c r="H2458" s="29" t="s">
        <v>177</v>
      </c>
      <c r="I2458" s="29" t="s">
        <v>5047</v>
      </c>
      <c r="J2458" s="29" t="s">
        <v>198</v>
      </c>
      <c r="K2458" s="31" t="n">
        <v>55.9</v>
      </c>
      <c r="L2458" s="31" t="n">
        <v>16.7</v>
      </c>
      <c r="M2458" s="29" t="s">
        <v>179</v>
      </c>
      <c r="N2458" s="29" t="n">
        <v>28</v>
      </c>
      <c r="O2458" s="29" t="s">
        <v>10081</v>
      </c>
      <c r="P2458" s="29" t="s">
        <v>10082</v>
      </c>
      <c r="Q2458" s="29" t="s">
        <v>202</v>
      </c>
      <c r="R2458" s="29" t="s">
        <v>171</v>
      </c>
      <c r="S2458" s="29" t="s">
        <v>203</v>
      </c>
      <c r="T2458" s="30" t="n">
        <v>46014</v>
      </c>
      <c r="U2458" s="29" t="n">
        <v>2026</v>
      </c>
      <c r="V2458" s="29"/>
    </row>
    <row r="2459" customFormat="false" ht="15" hidden="false" customHeight="true" outlineLevel="0" collapsed="false">
      <c r="A2459" s="26" t="s">
        <v>10083</v>
      </c>
      <c r="B2459" s="26" t="n">
        <v>2455</v>
      </c>
      <c r="C2459" s="26" t="s">
        <v>1964</v>
      </c>
      <c r="D2459" s="26" t="s">
        <v>915</v>
      </c>
      <c r="E2459" s="26" t="s">
        <v>188</v>
      </c>
      <c r="F2459" s="26"/>
      <c r="G2459" s="27" t="n">
        <v>45925</v>
      </c>
      <c r="H2459" s="26" t="s">
        <v>177</v>
      </c>
      <c r="I2459" s="26" t="s">
        <v>6859</v>
      </c>
      <c r="J2459" s="26" t="s">
        <v>208</v>
      </c>
      <c r="K2459" s="28" t="n">
        <v>60.7</v>
      </c>
      <c r="L2459" s="28" t="n">
        <v>18.6</v>
      </c>
      <c r="M2459" s="26" t="s">
        <v>179</v>
      </c>
      <c r="N2459" s="26" t="n">
        <v>28</v>
      </c>
      <c r="O2459" s="26" t="s">
        <v>10084</v>
      </c>
      <c r="P2459" s="26" t="s">
        <v>10085</v>
      </c>
      <c r="Q2459" s="26" t="s">
        <v>299</v>
      </c>
      <c r="R2459" s="26" t="s">
        <v>171</v>
      </c>
      <c r="S2459" s="26" t="s">
        <v>300</v>
      </c>
      <c r="T2459" s="27" t="n">
        <v>46017</v>
      </c>
      <c r="U2459" s="26" t="n">
        <v>2026</v>
      </c>
      <c r="V2459" s="26"/>
    </row>
    <row r="2460" customFormat="false" ht="15" hidden="false" customHeight="true" outlineLevel="0" collapsed="false">
      <c r="A2460" s="29" t="s">
        <v>10086</v>
      </c>
      <c r="B2460" s="29" t="n">
        <v>2456</v>
      </c>
      <c r="C2460" s="29" t="s">
        <v>1088</v>
      </c>
      <c r="D2460" s="29" t="s">
        <v>684</v>
      </c>
      <c r="E2460" s="29" t="s">
        <v>267</v>
      </c>
      <c r="F2460" s="29" t="s">
        <v>1532</v>
      </c>
      <c r="G2460" s="30" t="n">
        <v>45926</v>
      </c>
      <c r="H2460" s="29" t="s">
        <v>177</v>
      </c>
      <c r="I2460" s="29" t="s">
        <v>1431</v>
      </c>
      <c r="J2460" s="29" t="s">
        <v>229</v>
      </c>
      <c r="K2460" s="31" t="n">
        <v>52.2</v>
      </c>
      <c r="L2460" s="31" t="n">
        <v>17.4</v>
      </c>
      <c r="M2460" s="29" t="s">
        <v>179</v>
      </c>
      <c r="N2460" s="29" t="n">
        <v>40</v>
      </c>
      <c r="O2460" s="29" t="s">
        <v>10087</v>
      </c>
      <c r="P2460" s="29" t="s">
        <v>10088</v>
      </c>
      <c r="Q2460" s="29" t="s">
        <v>299</v>
      </c>
      <c r="R2460" s="29" t="s">
        <v>171</v>
      </c>
      <c r="S2460" s="29" t="s">
        <v>300</v>
      </c>
      <c r="T2460" s="30" t="n">
        <v>46009</v>
      </c>
      <c r="U2460" s="29" t="n">
        <v>2026</v>
      </c>
      <c r="V2460" s="29"/>
    </row>
    <row r="2461" customFormat="false" ht="15" hidden="false" customHeight="true" outlineLevel="0" collapsed="false">
      <c r="A2461" s="26" t="s">
        <v>10089</v>
      </c>
      <c r="B2461" s="26" t="n">
        <v>2457</v>
      </c>
      <c r="C2461" s="26" t="s">
        <v>988</v>
      </c>
      <c r="D2461" s="26" t="s">
        <v>2482</v>
      </c>
      <c r="E2461" s="26" t="s">
        <v>188</v>
      </c>
      <c r="F2461" s="26"/>
      <c r="G2461" s="27" t="n">
        <v>45926</v>
      </c>
      <c r="H2461" s="26" t="s">
        <v>177</v>
      </c>
      <c r="I2461" s="26" t="s">
        <v>929</v>
      </c>
      <c r="J2461" s="26" t="s">
        <v>198</v>
      </c>
      <c r="K2461" s="28" t="n">
        <v>44.8</v>
      </c>
      <c r="L2461" s="28" t="n">
        <v>15.4</v>
      </c>
      <c r="M2461" s="26" t="s">
        <v>209</v>
      </c>
      <c r="N2461" s="26" t="n">
        <v>32</v>
      </c>
      <c r="O2461" s="26" t="s">
        <v>10090</v>
      </c>
      <c r="P2461" s="26" t="s">
        <v>10091</v>
      </c>
      <c r="Q2461" s="26" t="s">
        <v>232</v>
      </c>
      <c r="R2461" s="26" t="s">
        <v>183</v>
      </c>
      <c r="S2461" s="26" t="s">
        <v>233</v>
      </c>
      <c r="T2461" s="27" t="n">
        <v>45996</v>
      </c>
      <c r="U2461" s="26" t="n">
        <v>2026</v>
      </c>
      <c r="V2461" s="26"/>
    </row>
    <row r="2462" customFormat="false" ht="15" hidden="false" customHeight="true" outlineLevel="0" collapsed="false">
      <c r="A2462" s="29" t="s">
        <v>10092</v>
      </c>
      <c r="B2462" s="29" t="n">
        <v>2458</v>
      </c>
      <c r="C2462" s="29" t="s">
        <v>3480</v>
      </c>
      <c r="D2462" s="29" t="s">
        <v>388</v>
      </c>
      <c r="E2462" s="29" t="s">
        <v>311</v>
      </c>
      <c r="F2462" s="29" t="s">
        <v>10093</v>
      </c>
      <c r="G2462" s="30" t="n">
        <v>45926</v>
      </c>
      <c r="H2462" s="29" t="s">
        <v>177</v>
      </c>
      <c r="I2462" s="29" t="s">
        <v>228</v>
      </c>
      <c r="J2462" s="29" t="s">
        <v>208</v>
      </c>
      <c r="K2462" s="31" t="n">
        <v>21.3</v>
      </c>
      <c r="L2462" s="31" t="n">
        <v>7.2</v>
      </c>
      <c r="M2462" s="29" t="s">
        <v>179</v>
      </c>
      <c r="N2462" s="29" t="n">
        <v>45</v>
      </c>
      <c r="O2462" s="29" t="s">
        <v>673</v>
      </c>
      <c r="P2462" s="29" t="s">
        <v>10094</v>
      </c>
      <c r="Q2462" s="29" t="s">
        <v>330</v>
      </c>
      <c r="R2462" s="29" t="s">
        <v>171</v>
      </c>
      <c r="S2462" s="29" t="s">
        <v>331</v>
      </c>
      <c r="T2462" s="30" t="n">
        <v>46018</v>
      </c>
      <c r="U2462" s="29" t="n">
        <v>2026</v>
      </c>
      <c r="V2462" s="29"/>
    </row>
    <row r="2463" customFormat="false" ht="15" hidden="false" customHeight="true" outlineLevel="0" collapsed="false">
      <c r="A2463" s="26" t="s">
        <v>10095</v>
      </c>
      <c r="B2463" s="26" t="n">
        <v>2459</v>
      </c>
      <c r="C2463" s="26" t="s">
        <v>236</v>
      </c>
      <c r="D2463" s="26" t="s">
        <v>1554</v>
      </c>
      <c r="E2463" s="26" t="s">
        <v>188</v>
      </c>
      <c r="F2463" s="26"/>
      <c r="G2463" s="27" t="n">
        <v>45927</v>
      </c>
      <c r="H2463" s="26" t="s">
        <v>177</v>
      </c>
      <c r="I2463" s="26" t="s">
        <v>831</v>
      </c>
      <c r="J2463" s="26" t="s">
        <v>270</v>
      </c>
      <c r="K2463" s="28" t="n">
        <v>51.2</v>
      </c>
      <c r="L2463" s="28" t="n">
        <v>17.2</v>
      </c>
      <c r="M2463" s="26" t="s">
        <v>199</v>
      </c>
      <c r="N2463" s="26" t="n">
        <v>28</v>
      </c>
      <c r="O2463" s="26" t="s">
        <v>10096</v>
      </c>
      <c r="P2463" s="26" t="s">
        <v>10097</v>
      </c>
      <c r="Q2463" s="26" t="s">
        <v>221</v>
      </c>
      <c r="R2463" s="26" t="s">
        <v>183</v>
      </c>
      <c r="S2463" s="26" t="s">
        <v>222</v>
      </c>
      <c r="T2463" s="27" t="n">
        <v>46002</v>
      </c>
      <c r="U2463" s="26" t="n">
        <v>2026</v>
      </c>
      <c r="V2463" s="26"/>
    </row>
    <row r="2464" customFormat="false" ht="15" hidden="false" customHeight="true" outlineLevel="0" collapsed="false">
      <c r="A2464" s="29" t="s">
        <v>10098</v>
      </c>
      <c r="B2464" s="29" t="n">
        <v>2460</v>
      </c>
      <c r="C2464" s="29" t="s">
        <v>3030</v>
      </c>
      <c r="D2464" s="29" t="s">
        <v>187</v>
      </c>
      <c r="E2464" s="29" t="s">
        <v>188</v>
      </c>
      <c r="F2464" s="29"/>
      <c r="G2464" s="30" t="n">
        <v>45927</v>
      </c>
      <c r="H2464" s="29" t="s">
        <v>177</v>
      </c>
      <c r="I2464" s="29" t="s">
        <v>4762</v>
      </c>
      <c r="J2464" s="29" t="s">
        <v>383</v>
      </c>
      <c r="K2464" s="31" t="n">
        <v>60.8</v>
      </c>
      <c r="L2464" s="31" t="n">
        <v>19</v>
      </c>
      <c r="M2464" s="29" t="s">
        <v>209</v>
      </c>
      <c r="N2464" s="29" t="n">
        <v>24</v>
      </c>
      <c r="O2464" s="29" t="s">
        <v>10099</v>
      </c>
      <c r="P2464" s="29" t="s">
        <v>10100</v>
      </c>
      <c r="Q2464" s="29" t="s">
        <v>202</v>
      </c>
      <c r="R2464" s="29" t="s">
        <v>171</v>
      </c>
      <c r="S2464" s="29" t="s">
        <v>203</v>
      </c>
      <c r="T2464" s="30" t="n">
        <v>45994</v>
      </c>
      <c r="U2464" s="29" t="n">
        <v>2026</v>
      </c>
      <c r="V2464" s="29"/>
    </row>
    <row r="2465" customFormat="false" ht="15" hidden="false" customHeight="true" outlineLevel="0" collapsed="false">
      <c r="A2465" s="26" t="s">
        <v>10101</v>
      </c>
      <c r="B2465" s="26" t="n">
        <v>2461</v>
      </c>
      <c r="C2465" s="26" t="s">
        <v>10102</v>
      </c>
      <c r="D2465" s="26" t="s">
        <v>1166</v>
      </c>
      <c r="E2465" s="26" t="s">
        <v>188</v>
      </c>
      <c r="F2465" s="26"/>
      <c r="G2465" s="27" t="n">
        <v>45928</v>
      </c>
      <c r="H2465" s="26" t="s">
        <v>177</v>
      </c>
      <c r="I2465" s="26" t="s">
        <v>942</v>
      </c>
      <c r="J2465" s="26" t="s">
        <v>345</v>
      </c>
      <c r="K2465" s="28" t="n">
        <v>22.1</v>
      </c>
      <c r="L2465" s="28" t="n">
        <v>6.5</v>
      </c>
      <c r="M2465" s="26" t="s">
        <v>199</v>
      </c>
      <c r="N2465" s="26" t="n">
        <v>28</v>
      </c>
      <c r="O2465" s="26" t="s">
        <v>10103</v>
      </c>
      <c r="P2465" s="26" t="s">
        <v>10104</v>
      </c>
      <c r="Q2465" s="26" t="s">
        <v>454</v>
      </c>
      <c r="R2465" s="26" t="s">
        <v>171</v>
      </c>
      <c r="S2465" s="26" t="s">
        <v>455</v>
      </c>
      <c r="T2465" s="27" t="n">
        <v>46007</v>
      </c>
      <c r="U2465" s="26" t="n">
        <v>2026</v>
      </c>
      <c r="V2465" s="26"/>
    </row>
    <row r="2466" customFormat="false" ht="15" hidden="false" customHeight="true" outlineLevel="0" collapsed="false">
      <c r="A2466" s="29" t="s">
        <v>10105</v>
      </c>
      <c r="B2466" s="29" t="n">
        <v>2462</v>
      </c>
      <c r="C2466" s="29" t="s">
        <v>520</v>
      </c>
      <c r="D2466" s="29" t="s">
        <v>1998</v>
      </c>
      <c r="E2466" s="29" t="s">
        <v>188</v>
      </c>
      <c r="F2466" s="29"/>
      <c r="G2466" s="30" t="n">
        <v>45928</v>
      </c>
      <c r="H2466" s="29" t="s">
        <v>177</v>
      </c>
      <c r="I2466" s="29" t="s">
        <v>335</v>
      </c>
      <c r="J2466" s="29" t="s">
        <v>259</v>
      </c>
      <c r="K2466" s="31" t="n">
        <v>44.2</v>
      </c>
      <c r="L2466" s="31" t="n">
        <v>15.2</v>
      </c>
      <c r="M2466" s="29" t="s">
        <v>199</v>
      </c>
      <c r="N2466" s="29" t="n">
        <v>24</v>
      </c>
      <c r="O2466" s="29" t="s">
        <v>10106</v>
      </c>
      <c r="P2466" s="29" t="s">
        <v>10107</v>
      </c>
      <c r="Q2466" s="29" t="s">
        <v>212</v>
      </c>
      <c r="R2466" s="29" t="s">
        <v>171</v>
      </c>
      <c r="S2466" s="29" t="s">
        <v>213</v>
      </c>
      <c r="T2466" s="30" t="n">
        <v>45995</v>
      </c>
      <c r="U2466" s="29" t="n">
        <v>2026</v>
      </c>
      <c r="V2466" s="29"/>
    </row>
    <row r="2467" customFormat="false" ht="15" hidden="false" customHeight="true" outlineLevel="0" collapsed="false">
      <c r="A2467" s="26" t="s">
        <v>10108</v>
      </c>
      <c r="B2467" s="26" t="n">
        <v>2463</v>
      </c>
      <c r="C2467" s="26" t="s">
        <v>1726</v>
      </c>
      <c r="D2467" s="26" t="s">
        <v>1402</v>
      </c>
      <c r="E2467" s="26" t="s">
        <v>162</v>
      </c>
      <c r="F2467" s="26" t="s">
        <v>8183</v>
      </c>
      <c r="G2467" s="27" t="n">
        <v>45929</v>
      </c>
      <c r="H2467" s="26" t="s">
        <v>177</v>
      </c>
      <c r="I2467" s="26" t="s">
        <v>613</v>
      </c>
      <c r="J2467" s="26" t="s">
        <v>248</v>
      </c>
      <c r="K2467" s="28" t="n">
        <v>39.1</v>
      </c>
      <c r="L2467" s="28" t="n">
        <v>13.3</v>
      </c>
      <c r="M2467" s="26" t="s">
        <v>199</v>
      </c>
      <c r="N2467" s="26" t="n">
        <v>24</v>
      </c>
      <c r="O2467" s="26" t="s">
        <v>10109</v>
      </c>
      <c r="P2467" s="26" t="s">
        <v>10110</v>
      </c>
      <c r="Q2467" s="26" t="s">
        <v>221</v>
      </c>
      <c r="R2467" s="26" t="s">
        <v>183</v>
      </c>
      <c r="S2467" s="26" t="s">
        <v>222</v>
      </c>
      <c r="T2467" s="27" t="n">
        <v>45999</v>
      </c>
      <c r="U2467" s="26" t="n">
        <v>2026</v>
      </c>
      <c r="V2467" s="26"/>
    </row>
    <row r="2468" customFormat="false" ht="15" hidden="false" customHeight="true" outlineLevel="0" collapsed="false">
      <c r="A2468" s="29" t="s">
        <v>10111</v>
      </c>
      <c r="B2468" s="29" t="n">
        <v>2464</v>
      </c>
      <c r="C2468" s="29" t="s">
        <v>4211</v>
      </c>
      <c r="D2468" s="29" t="s">
        <v>194</v>
      </c>
      <c r="E2468" s="29" t="s">
        <v>267</v>
      </c>
      <c r="F2468" s="29" t="s">
        <v>10112</v>
      </c>
      <c r="G2468" s="30" t="n">
        <v>45929</v>
      </c>
      <c r="H2468" s="29" t="s">
        <v>177</v>
      </c>
      <c r="I2468" s="29" t="s">
        <v>4029</v>
      </c>
      <c r="J2468" s="29" t="s">
        <v>198</v>
      </c>
      <c r="K2468" s="31" t="n">
        <v>54.1</v>
      </c>
      <c r="L2468" s="31" t="n">
        <v>16.1</v>
      </c>
      <c r="M2468" s="29" t="s">
        <v>209</v>
      </c>
      <c r="N2468" s="29" t="n">
        <v>40</v>
      </c>
      <c r="O2468" s="29" t="s">
        <v>10113</v>
      </c>
      <c r="P2468" s="29" t="s">
        <v>10114</v>
      </c>
      <c r="Q2468" s="29" t="s">
        <v>202</v>
      </c>
      <c r="R2468" s="29" t="s">
        <v>171</v>
      </c>
      <c r="S2468" s="29" t="s">
        <v>203</v>
      </c>
      <c r="T2468" s="30" t="n">
        <v>46007</v>
      </c>
      <c r="U2468" s="29" t="n">
        <v>2026</v>
      </c>
      <c r="V2468" s="29"/>
    </row>
    <row r="2469" customFormat="false" ht="15" hidden="false" customHeight="true" outlineLevel="0" collapsed="false">
      <c r="A2469" s="26" t="s">
        <v>10115</v>
      </c>
      <c r="B2469" s="26" t="n">
        <v>2465</v>
      </c>
      <c r="C2469" s="26" t="s">
        <v>2158</v>
      </c>
      <c r="D2469" s="26" t="s">
        <v>563</v>
      </c>
      <c r="E2469" s="26" t="s">
        <v>311</v>
      </c>
      <c r="F2469" s="26" t="s">
        <v>2160</v>
      </c>
      <c r="G2469" s="27" t="n">
        <v>45930</v>
      </c>
      <c r="H2469" s="26" t="s">
        <v>177</v>
      </c>
      <c r="I2469" s="26" t="s">
        <v>751</v>
      </c>
      <c r="J2469" s="26" t="s">
        <v>198</v>
      </c>
      <c r="K2469" s="28" t="n">
        <v>40.1</v>
      </c>
      <c r="L2469" s="28" t="n">
        <v>13.4</v>
      </c>
      <c r="M2469" s="26" t="s">
        <v>209</v>
      </c>
      <c r="N2469" s="26" t="n">
        <v>32</v>
      </c>
      <c r="O2469" s="26" t="s">
        <v>10116</v>
      </c>
      <c r="P2469" s="26" t="s">
        <v>10117</v>
      </c>
      <c r="Q2469" s="26" t="s">
        <v>182</v>
      </c>
      <c r="R2469" s="26" t="s">
        <v>183</v>
      </c>
      <c r="S2469" s="26" t="s">
        <v>184</v>
      </c>
      <c r="T2469" s="27" t="n">
        <v>46016</v>
      </c>
      <c r="U2469" s="26" t="n">
        <v>2026</v>
      </c>
      <c r="V2469" s="26"/>
    </row>
    <row r="2470" customFormat="false" ht="15" hidden="false" customHeight="true" outlineLevel="0" collapsed="false">
      <c r="A2470" s="29" t="s">
        <v>10118</v>
      </c>
      <c r="B2470" s="29" t="n">
        <v>2466</v>
      </c>
      <c r="C2470" s="29" t="s">
        <v>543</v>
      </c>
      <c r="D2470" s="29" t="s">
        <v>816</v>
      </c>
      <c r="E2470" s="29" t="s">
        <v>188</v>
      </c>
      <c r="F2470" s="29"/>
      <c r="G2470" s="30" t="n">
        <v>45930</v>
      </c>
      <c r="H2470" s="29" t="s">
        <v>177</v>
      </c>
      <c r="I2470" s="29" t="s">
        <v>4046</v>
      </c>
      <c r="J2470" s="29" t="s">
        <v>259</v>
      </c>
      <c r="K2470" s="31" t="n">
        <v>55.1</v>
      </c>
      <c r="L2470" s="31" t="n">
        <v>17.4</v>
      </c>
      <c r="M2470" s="29" t="s">
        <v>209</v>
      </c>
      <c r="N2470" s="29" t="n">
        <v>36</v>
      </c>
      <c r="O2470" s="29" t="s">
        <v>10119</v>
      </c>
      <c r="P2470" s="29" t="s">
        <v>10120</v>
      </c>
      <c r="Q2470" s="29" t="s">
        <v>240</v>
      </c>
      <c r="R2470" s="29" t="s">
        <v>171</v>
      </c>
      <c r="S2470" s="29" t="s">
        <v>241</v>
      </c>
      <c r="T2470" s="30" t="n">
        <v>46006</v>
      </c>
      <c r="U2470" s="29" t="n">
        <v>2026</v>
      </c>
      <c r="V2470" s="29"/>
    </row>
    <row r="2471" customFormat="false" ht="15" hidden="false" customHeight="true" outlineLevel="0" collapsed="false">
      <c r="A2471" s="26" t="s">
        <v>10121</v>
      </c>
      <c r="B2471" s="26" t="n">
        <v>2467</v>
      </c>
      <c r="C2471" s="26" t="s">
        <v>6069</v>
      </c>
      <c r="D2471" s="26" t="s">
        <v>6411</v>
      </c>
      <c r="E2471" s="26" t="s">
        <v>311</v>
      </c>
      <c r="F2471" s="26" t="s">
        <v>10122</v>
      </c>
      <c r="G2471" s="27" t="n">
        <v>45931</v>
      </c>
      <c r="H2471" s="26" t="s">
        <v>177</v>
      </c>
      <c r="I2471" s="26" t="s">
        <v>3426</v>
      </c>
      <c r="J2471" s="26" t="s">
        <v>208</v>
      </c>
      <c r="K2471" s="28" t="n">
        <v>30.5</v>
      </c>
      <c r="L2471" s="28" t="n">
        <v>10.8</v>
      </c>
      <c r="M2471" s="26" t="s">
        <v>167</v>
      </c>
      <c r="N2471" s="26" t="n">
        <v>45</v>
      </c>
      <c r="O2471" s="26" t="s">
        <v>10123</v>
      </c>
      <c r="P2471" s="26" t="s">
        <v>10124</v>
      </c>
      <c r="Q2471" s="26" t="s">
        <v>212</v>
      </c>
      <c r="R2471" s="26" t="s">
        <v>171</v>
      </c>
      <c r="S2471" s="26" t="s">
        <v>213</v>
      </c>
      <c r="T2471" s="27" t="n">
        <v>46003</v>
      </c>
      <c r="U2471" s="26" t="n">
        <v>2026</v>
      </c>
      <c r="V2471" s="26"/>
    </row>
    <row r="2472" customFormat="false" ht="15" hidden="false" customHeight="true" outlineLevel="0" collapsed="false">
      <c r="A2472" s="29" t="s">
        <v>10125</v>
      </c>
      <c r="B2472" s="29" t="n">
        <v>2468</v>
      </c>
      <c r="C2472" s="29" t="s">
        <v>1947</v>
      </c>
      <c r="D2472" s="29" t="s">
        <v>1481</v>
      </c>
      <c r="E2472" s="29" t="s">
        <v>188</v>
      </c>
      <c r="F2472" s="29"/>
      <c r="G2472" s="30" t="n">
        <v>45931</v>
      </c>
      <c r="H2472" s="29" t="s">
        <v>177</v>
      </c>
      <c r="I2472" s="29" t="s">
        <v>3520</v>
      </c>
      <c r="J2472" s="29" t="s">
        <v>218</v>
      </c>
      <c r="K2472" s="31" t="n">
        <v>35.4</v>
      </c>
      <c r="L2472" s="31" t="n">
        <v>11.6</v>
      </c>
      <c r="M2472" s="29" t="s">
        <v>179</v>
      </c>
      <c r="N2472" s="29" t="n">
        <v>50</v>
      </c>
      <c r="O2472" s="29" t="s">
        <v>10126</v>
      </c>
      <c r="P2472" s="29"/>
      <c r="Q2472" s="29" t="s">
        <v>262</v>
      </c>
      <c r="R2472" s="29" t="s">
        <v>171</v>
      </c>
      <c r="S2472" s="29" t="s">
        <v>263</v>
      </c>
      <c r="T2472" s="30" t="n">
        <v>46015</v>
      </c>
      <c r="U2472" s="29" t="n">
        <v>2026</v>
      </c>
      <c r="V2472" s="29"/>
    </row>
    <row r="2473" customFormat="false" ht="15" hidden="false" customHeight="true" outlineLevel="0" collapsed="false">
      <c r="A2473" s="26" t="s">
        <v>10127</v>
      </c>
      <c r="B2473" s="26" t="n">
        <v>2469</v>
      </c>
      <c r="C2473" s="26" t="s">
        <v>7817</v>
      </c>
      <c r="D2473" s="26" t="s">
        <v>816</v>
      </c>
      <c r="E2473" s="26" t="s">
        <v>188</v>
      </c>
      <c r="F2473" s="26"/>
      <c r="G2473" s="27" t="n">
        <v>45931</v>
      </c>
      <c r="H2473" s="26" t="s">
        <v>177</v>
      </c>
      <c r="I2473" s="26" t="s">
        <v>3702</v>
      </c>
      <c r="J2473" s="26" t="s">
        <v>345</v>
      </c>
      <c r="K2473" s="28" t="n">
        <v>25.8</v>
      </c>
      <c r="L2473" s="28" t="n">
        <v>8</v>
      </c>
      <c r="M2473" s="26" t="s">
        <v>314</v>
      </c>
      <c r="N2473" s="26" t="n">
        <v>36</v>
      </c>
      <c r="O2473" s="26" t="s">
        <v>10128</v>
      </c>
      <c r="P2473" s="26" t="s">
        <v>10129</v>
      </c>
      <c r="Q2473" s="26" t="s">
        <v>212</v>
      </c>
      <c r="R2473" s="26" t="s">
        <v>171</v>
      </c>
      <c r="S2473" s="26" t="s">
        <v>213</v>
      </c>
      <c r="T2473" s="27" t="n">
        <v>46013</v>
      </c>
      <c r="U2473" s="26" t="n">
        <v>2026</v>
      </c>
      <c r="V2473" s="26"/>
    </row>
    <row r="2474" customFormat="false" ht="15" hidden="false" customHeight="true" outlineLevel="0" collapsed="false">
      <c r="A2474" s="29" t="s">
        <v>10130</v>
      </c>
      <c r="B2474" s="29" t="n">
        <v>2470</v>
      </c>
      <c r="C2474" s="29" t="s">
        <v>10131</v>
      </c>
      <c r="D2474" s="29" t="s">
        <v>904</v>
      </c>
      <c r="E2474" s="29" t="s">
        <v>188</v>
      </c>
      <c r="F2474" s="29"/>
      <c r="G2474" s="30" t="n">
        <v>45931</v>
      </c>
      <c r="H2474" s="29" t="s">
        <v>177</v>
      </c>
      <c r="I2474" s="29" t="s">
        <v>1325</v>
      </c>
      <c r="J2474" s="29" t="s">
        <v>166</v>
      </c>
      <c r="K2474" s="31" t="n">
        <v>19.4</v>
      </c>
      <c r="L2474" s="31" t="n">
        <v>6.6</v>
      </c>
      <c r="M2474" s="29" t="s">
        <v>179</v>
      </c>
      <c r="N2474" s="29" t="n">
        <v>28</v>
      </c>
      <c r="O2474" s="29" t="s">
        <v>10132</v>
      </c>
      <c r="P2474" s="29" t="s">
        <v>10133</v>
      </c>
      <c r="Q2474" s="29" t="s">
        <v>252</v>
      </c>
      <c r="R2474" s="29" t="s">
        <v>171</v>
      </c>
      <c r="S2474" s="29" t="s">
        <v>253</v>
      </c>
      <c r="T2474" s="30" t="n">
        <v>45998</v>
      </c>
      <c r="U2474" s="29" t="n">
        <v>2026</v>
      </c>
      <c r="V2474" s="29"/>
    </row>
    <row r="2475" customFormat="false" ht="15" hidden="false" customHeight="true" outlineLevel="0" collapsed="false">
      <c r="A2475" s="26" t="s">
        <v>10134</v>
      </c>
      <c r="B2475" s="26" t="n">
        <v>2471</v>
      </c>
      <c r="C2475" s="26" t="s">
        <v>349</v>
      </c>
      <c r="D2475" s="26" t="s">
        <v>10135</v>
      </c>
      <c r="E2475" s="26" t="s">
        <v>267</v>
      </c>
      <c r="F2475" s="26" t="s">
        <v>10136</v>
      </c>
      <c r="G2475" s="27" t="n">
        <v>45932</v>
      </c>
      <c r="H2475" s="26" t="s">
        <v>164</v>
      </c>
      <c r="I2475" s="26" t="s">
        <v>4029</v>
      </c>
      <c r="J2475" s="26" t="s">
        <v>198</v>
      </c>
      <c r="K2475" s="28" t="n">
        <v>37.2</v>
      </c>
      <c r="L2475" s="28" t="n">
        <v>12.9</v>
      </c>
      <c r="M2475" s="26" t="s">
        <v>209</v>
      </c>
      <c r="N2475" s="26" t="n">
        <v>36</v>
      </c>
      <c r="O2475" s="26" t="s">
        <v>10137</v>
      </c>
      <c r="P2475" s="26" t="s">
        <v>10138</v>
      </c>
      <c r="Q2475" s="26" t="s">
        <v>330</v>
      </c>
      <c r="R2475" s="26" t="s">
        <v>171</v>
      </c>
      <c r="S2475" s="26" t="s">
        <v>331</v>
      </c>
      <c r="T2475" s="26"/>
      <c r="U2475" s="26" t="n">
        <v>2022</v>
      </c>
      <c r="V2475" s="26"/>
    </row>
    <row r="2476" customFormat="false" ht="15" hidden="false" customHeight="true" outlineLevel="0" collapsed="false">
      <c r="A2476" s="29" t="s">
        <v>10139</v>
      </c>
      <c r="B2476" s="29" t="n">
        <v>2472</v>
      </c>
      <c r="C2476" s="29" t="s">
        <v>6937</v>
      </c>
      <c r="D2476" s="29" t="s">
        <v>1481</v>
      </c>
      <c r="E2476" s="29" t="s">
        <v>188</v>
      </c>
      <c r="F2476" s="29"/>
      <c r="G2476" s="30" t="n">
        <v>45933</v>
      </c>
      <c r="H2476" s="29" t="s">
        <v>177</v>
      </c>
      <c r="I2476" s="29" t="s">
        <v>1649</v>
      </c>
      <c r="J2476" s="29" t="s">
        <v>248</v>
      </c>
      <c r="K2476" s="31" t="n">
        <v>48.3</v>
      </c>
      <c r="L2476" s="31" t="n">
        <v>14.3</v>
      </c>
      <c r="M2476" s="29" t="s">
        <v>199</v>
      </c>
      <c r="N2476" s="29" t="n">
        <v>40</v>
      </c>
      <c r="O2476" s="29" t="s">
        <v>10140</v>
      </c>
      <c r="P2476" s="29" t="s">
        <v>10141</v>
      </c>
      <c r="Q2476" s="29" t="s">
        <v>170</v>
      </c>
      <c r="R2476" s="29" t="s">
        <v>171</v>
      </c>
      <c r="S2476" s="29" t="s">
        <v>172</v>
      </c>
      <c r="T2476" s="30" t="n">
        <v>46007</v>
      </c>
      <c r="U2476" s="29" t="n">
        <v>2026</v>
      </c>
      <c r="V2476" s="29"/>
    </row>
    <row r="2477" customFormat="false" ht="15" hidden="false" customHeight="true" outlineLevel="0" collapsed="false">
      <c r="A2477" s="26" t="s">
        <v>10142</v>
      </c>
      <c r="B2477" s="26" t="n">
        <v>2473</v>
      </c>
      <c r="C2477" s="26" t="s">
        <v>292</v>
      </c>
      <c r="D2477" s="26" t="s">
        <v>281</v>
      </c>
      <c r="E2477" s="26" t="s">
        <v>311</v>
      </c>
      <c r="F2477" s="26" t="s">
        <v>2802</v>
      </c>
      <c r="G2477" s="27" t="n">
        <v>45934</v>
      </c>
      <c r="H2477" s="26" t="s">
        <v>177</v>
      </c>
      <c r="I2477" s="26" t="s">
        <v>7512</v>
      </c>
      <c r="J2477" s="26" t="s">
        <v>270</v>
      </c>
      <c r="K2477" s="28" t="n">
        <v>61.2</v>
      </c>
      <c r="L2477" s="28" t="n">
        <v>20.8</v>
      </c>
      <c r="M2477" s="26" t="s">
        <v>209</v>
      </c>
      <c r="N2477" s="26" t="n">
        <v>45</v>
      </c>
      <c r="O2477" s="26" t="s">
        <v>10143</v>
      </c>
      <c r="P2477" s="26" t="s">
        <v>10144</v>
      </c>
      <c r="Q2477" s="26" t="s">
        <v>170</v>
      </c>
      <c r="R2477" s="26" t="s">
        <v>171</v>
      </c>
      <c r="S2477" s="26" t="s">
        <v>172</v>
      </c>
      <c r="T2477" s="27" t="n">
        <v>45992</v>
      </c>
      <c r="U2477" s="26" t="n">
        <v>2026</v>
      </c>
      <c r="V2477" s="26"/>
    </row>
    <row r="2478" customFormat="false" ht="15" hidden="false" customHeight="true" outlineLevel="0" collapsed="false">
      <c r="A2478" s="29" t="s">
        <v>10145</v>
      </c>
      <c r="B2478" s="29" t="n">
        <v>2474</v>
      </c>
      <c r="C2478" s="29" t="s">
        <v>3287</v>
      </c>
      <c r="D2478" s="29" t="s">
        <v>816</v>
      </c>
      <c r="E2478" s="29" t="s">
        <v>188</v>
      </c>
      <c r="F2478" s="29"/>
      <c r="G2478" s="30" t="n">
        <v>45934</v>
      </c>
      <c r="H2478" s="29" t="s">
        <v>177</v>
      </c>
      <c r="I2478" s="29" t="s">
        <v>9168</v>
      </c>
      <c r="J2478" s="29" t="s">
        <v>322</v>
      </c>
      <c r="K2478" s="31" t="n">
        <v>57.5</v>
      </c>
      <c r="L2478" s="31" t="n">
        <v>19.8</v>
      </c>
      <c r="M2478" s="29" t="s">
        <v>209</v>
      </c>
      <c r="N2478" s="29" t="n">
        <v>50</v>
      </c>
      <c r="O2478" s="29" t="s">
        <v>10146</v>
      </c>
      <c r="P2478" s="29" t="s">
        <v>10147</v>
      </c>
      <c r="Q2478" s="29" t="s">
        <v>461</v>
      </c>
      <c r="R2478" s="29" t="s">
        <v>183</v>
      </c>
      <c r="S2478" s="29" t="s">
        <v>462</v>
      </c>
      <c r="T2478" s="30" t="n">
        <v>46007</v>
      </c>
      <c r="U2478" s="29" t="n">
        <v>2026</v>
      </c>
      <c r="V2478" s="29"/>
    </row>
    <row r="2479" customFormat="false" ht="15" hidden="false" customHeight="true" outlineLevel="0" collapsed="false">
      <c r="A2479" s="26" t="s">
        <v>10148</v>
      </c>
      <c r="B2479" s="26" t="n">
        <v>2475</v>
      </c>
      <c r="C2479" s="26" t="s">
        <v>562</v>
      </c>
      <c r="D2479" s="26" t="s">
        <v>362</v>
      </c>
      <c r="E2479" s="26" t="s">
        <v>267</v>
      </c>
      <c r="F2479" s="26" t="s">
        <v>10149</v>
      </c>
      <c r="G2479" s="27" t="n">
        <v>45934</v>
      </c>
      <c r="H2479" s="26" t="s">
        <v>177</v>
      </c>
      <c r="I2479" s="26" t="s">
        <v>344</v>
      </c>
      <c r="J2479" s="26" t="s">
        <v>208</v>
      </c>
      <c r="K2479" s="28" t="n">
        <v>25</v>
      </c>
      <c r="L2479" s="28" t="n">
        <v>7.3</v>
      </c>
      <c r="M2479" s="26" t="s">
        <v>179</v>
      </c>
      <c r="N2479" s="26" t="n">
        <v>50</v>
      </c>
      <c r="O2479" s="26" t="s">
        <v>10150</v>
      </c>
      <c r="P2479" s="26" t="s">
        <v>10151</v>
      </c>
      <c r="Q2479" s="26" t="s">
        <v>232</v>
      </c>
      <c r="R2479" s="26" t="s">
        <v>183</v>
      </c>
      <c r="S2479" s="26" t="s">
        <v>233</v>
      </c>
      <c r="T2479" s="27" t="n">
        <v>46006</v>
      </c>
      <c r="U2479" s="26" t="n">
        <v>2026</v>
      </c>
      <c r="V2479" s="26"/>
    </row>
    <row r="2480" customFormat="false" ht="15" hidden="false" customHeight="true" outlineLevel="0" collapsed="false">
      <c r="A2480" s="29" t="s">
        <v>10152</v>
      </c>
      <c r="B2480" s="29" t="n">
        <v>2476</v>
      </c>
      <c r="C2480" s="29" t="s">
        <v>2916</v>
      </c>
      <c r="D2480" s="29" t="s">
        <v>1518</v>
      </c>
      <c r="E2480" s="29" t="s">
        <v>206</v>
      </c>
      <c r="F2480" s="29"/>
      <c r="G2480" s="30" t="n">
        <v>45935</v>
      </c>
      <c r="H2480" s="29" t="s">
        <v>295</v>
      </c>
      <c r="I2480" s="29" t="s">
        <v>5696</v>
      </c>
      <c r="J2480" s="29" t="s">
        <v>198</v>
      </c>
      <c r="K2480" s="31" t="n">
        <v>46.9</v>
      </c>
      <c r="L2480" s="31" t="n">
        <v>13.5</v>
      </c>
      <c r="M2480" s="29" t="s">
        <v>179</v>
      </c>
      <c r="N2480" s="29" t="n">
        <v>36</v>
      </c>
      <c r="O2480" s="29" t="s">
        <v>10153</v>
      </c>
      <c r="P2480" s="29" t="s">
        <v>10154</v>
      </c>
      <c r="Q2480" s="29" t="s">
        <v>262</v>
      </c>
      <c r="R2480" s="29" t="s">
        <v>171</v>
      </c>
      <c r="S2480" s="29" t="s">
        <v>263</v>
      </c>
      <c r="T2480" s="30" t="n">
        <v>46013</v>
      </c>
      <c r="U2480" s="29" t="n">
        <v>2026</v>
      </c>
      <c r="V2480" s="29"/>
    </row>
    <row r="2481" customFormat="false" ht="15" hidden="false" customHeight="true" outlineLevel="0" collapsed="false">
      <c r="A2481" s="26" t="s">
        <v>10155</v>
      </c>
      <c r="B2481" s="26" t="n">
        <v>2477</v>
      </c>
      <c r="C2481" s="26" t="s">
        <v>776</v>
      </c>
      <c r="D2481" s="26" t="s">
        <v>10156</v>
      </c>
      <c r="E2481" s="26" t="s">
        <v>162</v>
      </c>
      <c r="F2481" s="26" t="s">
        <v>10157</v>
      </c>
      <c r="G2481" s="27" t="n">
        <v>45935</v>
      </c>
      <c r="H2481" s="26" t="s">
        <v>177</v>
      </c>
      <c r="I2481" s="26" t="s">
        <v>3071</v>
      </c>
      <c r="J2481" s="26" t="s">
        <v>198</v>
      </c>
      <c r="K2481" s="28" t="n">
        <v>51.3</v>
      </c>
      <c r="L2481" s="28" t="n">
        <v>18.4</v>
      </c>
      <c r="M2481" s="26" t="s">
        <v>167</v>
      </c>
      <c r="N2481" s="26" t="n">
        <v>45</v>
      </c>
      <c r="O2481" s="26" t="s">
        <v>10158</v>
      </c>
      <c r="P2481" s="26" t="s">
        <v>10159</v>
      </c>
      <c r="Q2481" s="26" t="s">
        <v>170</v>
      </c>
      <c r="R2481" s="26" t="s">
        <v>171</v>
      </c>
      <c r="S2481" s="26" t="s">
        <v>172</v>
      </c>
      <c r="T2481" s="27" t="n">
        <v>45993</v>
      </c>
      <c r="U2481" s="26" t="n">
        <v>2026</v>
      </c>
      <c r="V2481" s="26"/>
    </row>
    <row r="2482" customFormat="false" ht="15" hidden="false" customHeight="true" outlineLevel="0" collapsed="false">
      <c r="A2482" s="29" t="s">
        <v>10160</v>
      </c>
      <c r="B2482" s="29" t="n">
        <v>2478</v>
      </c>
      <c r="C2482" s="29" t="s">
        <v>10102</v>
      </c>
      <c r="D2482" s="29" t="s">
        <v>2654</v>
      </c>
      <c r="E2482" s="29" t="s">
        <v>206</v>
      </c>
      <c r="F2482" s="29"/>
      <c r="G2482" s="30" t="n">
        <v>45935</v>
      </c>
      <c r="H2482" s="29" t="s">
        <v>177</v>
      </c>
      <c r="I2482" s="29" t="s">
        <v>8769</v>
      </c>
      <c r="J2482" s="29" t="s">
        <v>248</v>
      </c>
      <c r="K2482" s="31" t="n">
        <v>51.5</v>
      </c>
      <c r="L2482" s="31" t="n">
        <v>18.2</v>
      </c>
      <c r="M2482" s="29" t="s">
        <v>179</v>
      </c>
      <c r="N2482" s="29" t="n">
        <v>40</v>
      </c>
      <c r="O2482" s="29" t="s">
        <v>10161</v>
      </c>
      <c r="P2482" s="29" t="s">
        <v>10162</v>
      </c>
      <c r="Q2482" s="29" t="s">
        <v>202</v>
      </c>
      <c r="R2482" s="29" t="s">
        <v>171</v>
      </c>
      <c r="S2482" s="29" t="s">
        <v>203</v>
      </c>
      <c r="T2482" s="30" t="n">
        <v>45995</v>
      </c>
      <c r="U2482" s="29" t="n">
        <v>2026</v>
      </c>
      <c r="V2482" s="29"/>
    </row>
    <row r="2483" customFormat="false" ht="15" hidden="false" customHeight="true" outlineLevel="0" collapsed="false">
      <c r="A2483" s="26" t="s">
        <v>10163</v>
      </c>
      <c r="B2483" s="26" t="n">
        <v>2479</v>
      </c>
      <c r="C2483" s="26" t="s">
        <v>8829</v>
      </c>
      <c r="D2483" s="26" t="s">
        <v>9005</v>
      </c>
      <c r="E2483" s="26" t="s">
        <v>195</v>
      </c>
      <c r="F2483" s="26" t="s">
        <v>10164</v>
      </c>
      <c r="G2483" s="27" t="n">
        <v>45936</v>
      </c>
      <c r="H2483" s="26" t="s">
        <v>177</v>
      </c>
      <c r="I2483" s="26" t="s">
        <v>10165</v>
      </c>
      <c r="J2483" s="26" t="s">
        <v>270</v>
      </c>
      <c r="K2483" s="28" t="n">
        <v>25.3</v>
      </c>
      <c r="L2483" s="28" t="n">
        <v>7.4</v>
      </c>
      <c r="M2483" s="26" t="s">
        <v>314</v>
      </c>
      <c r="N2483" s="26" t="n">
        <v>28</v>
      </c>
      <c r="O2483" s="26" t="s">
        <v>10166</v>
      </c>
      <c r="P2483" s="26" t="s">
        <v>10167</v>
      </c>
      <c r="Q2483" s="26" t="s">
        <v>232</v>
      </c>
      <c r="R2483" s="26" t="s">
        <v>183</v>
      </c>
      <c r="S2483" s="26" t="s">
        <v>233</v>
      </c>
      <c r="T2483" s="27" t="n">
        <v>46009</v>
      </c>
      <c r="U2483" s="26" t="n">
        <v>2026</v>
      </c>
      <c r="V2483" s="26"/>
    </row>
    <row r="2484" customFormat="false" ht="15" hidden="false" customHeight="true" outlineLevel="0" collapsed="false">
      <c r="A2484" s="29" t="s">
        <v>10168</v>
      </c>
      <c r="B2484" s="29" t="n">
        <v>2480</v>
      </c>
      <c r="C2484" s="29" t="s">
        <v>915</v>
      </c>
      <c r="D2484" s="29" t="s">
        <v>649</v>
      </c>
      <c r="E2484" s="29" t="s">
        <v>188</v>
      </c>
      <c r="F2484" s="29"/>
      <c r="G2484" s="30" t="n">
        <v>45937</v>
      </c>
      <c r="H2484" s="29" t="s">
        <v>177</v>
      </c>
      <c r="I2484" s="29" t="s">
        <v>1704</v>
      </c>
      <c r="J2484" s="29" t="s">
        <v>270</v>
      </c>
      <c r="K2484" s="31" t="n">
        <v>58.1</v>
      </c>
      <c r="L2484" s="31" t="n">
        <v>19.4</v>
      </c>
      <c r="M2484" s="29" t="s">
        <v>209</v>
      </c>
      <c r="N2484" s="29" t="n">
        <v>32</v>
      </c>
      <c r="O2484" s="29" t="s">
        <v>10169</v>
      </c>
      <c r="P2484" s="29" t="s">
        <v>10170</v>
      </c>
      <c r="Q2484" s="29" t="s">
        <v>338</v>
      </c>
      <c r="R2484" s="29" t="s">
        <v>171</v>
      </c>
      <c r="S2484" s="29" t="s">
        <v>339</v>
      </c>
      <c r="T2484" s="30" t="n">
        <v>46015</v>
      </c>
      <c r="U2484" s="29" t="n">
        <v>2026</v>
      </c>
      <c r="V2484" s="29"/>
    </row>
    <row r="2485" customFormat="false" ht="15" hidden="false" customHeight="true" outlineLevel="0" collapsed="false">
      <c r="A2485" s="26" t="s">
        <v>10171</v>
      </c>
      <c r="B2485" s="26" t="n">
        <v>2481</v>
      </c>
      <c r="C2485" s="26" t="s">
        <v>2392</v>
      </c>
      <c r="D2485" s="26" t="s">
        <v>1531</v>
      </c>
      <c r="E2485" s="26" t="s">
        <v>311</v>
      </c>
      <c r="F2485" s="26" t="s">
        <v>2394</v>
      </c>
      <c r="G2485" s="27" t="n">
        <v>45937</v>
      </c>
      <c r="H2485" s="26" t="s">
        <v>177</v>
      </c>
      <c r="I2485" s="26" t="s">
        <v>1592</v>
      </c>
      <c r="J2485" s="26" t="s">
        <v>259</v>
      </c>
      <c r="K2485" s="28" t="n">
        <v>22.1</v>
      </c>
      <c r="L2485" s="28" t="n">
        <v>6.3</v>
      </c>
      <c r="M2485" s="26" t="s">
        <v>199</v>
      </c>
      <c r="N2485" s="26" t="n">
        <v>45</v>
      </c>
      <c r="O2485" s="26" t="s">
        <v>10172</v>
      </c>
      <c r="P2485" s="26"/>
      <c r="Q2485" s="26" t="s">
        <v>182</v>
      </c>
      <c r="R2485" s="26" t="s">
        <v>183</v>
      </c>
      <c r="S2485" s="26" t="s">
        <v>184</v>
      </c>
      <c r="T2485" s="27" t="n">
        <v>46012</v>
      </c>
      <c r="U2485" s="26" t="n">
        <v>2026</v>
      </c>
      <c r="V2485" s="26"/>
    </row>
    <row r="2486" customFormat="false" ht="15" hidden="false" customHeight="true" outlineLevel="0" collapsed="false">
      <c r="A2486" s="29" t="s">
        <v>10173</v>
      </c>
      <c r="B2486" s="29" t="n">
        <v>2482</v>
      </c>
      <c r="C2486" s="29" t="s">
        <v>417</v>
      </c>
      <c r="D2486" s="29" t="s">
        <v>483</v>
      </c>
      <c r="E2486" s="29" t="s">
        <v>206</v>
      </c>
      <c r="F2486" s="29"/>
      <c r="G2486" s="30" t="n">
        <v>45938</v>
      </c>
      <c r="H2486" s="29" t="s">
        <v>295</v>
      </c>
      <c r="I2486" s="29" t="s">
        <v>952</v>
      </c>
      <c r="J2486" s="29" t="s">
        <v>208</v>
      </c>
      <c r="K2486" s="31" t="n">
        <v>24.2</v>
      </c>
      <c r="L2486" s="31" t="n">
        <v>8</v>
      </c>
      <c r="M2486" s="29" t="s">
        <v>167</v>
      </c>
      <c r="N2486" s="29" t="n">
        <v>36</v>
      </c>
      <c r="O2486" s="29" t="s">
        <v>10174</v>
      </c>
      <c r="P2486" s="29" t="s">
        <v>10175</v>
      </c>
      <c r="Q2486" s="29" t="s">
        <v>240</v>
      </c>
      <c r="R2486" s="29" t="s">
        <v>171</v>
      </c>
      <c r="S2486" s="29" t="s">
        <v>241</v>
      </c>
      <c r="T2486" s="30" t="n">
        <v>46003</v>
      </c>
      <c r="U2486" s="29" t="n">
        <v>2026</v>
      </c>
      <c r="V2486" s="29"/>
    </row>
    <row r="2487" customFormat="false" ht="15" hidden="false" customHeight="true" outlineLevel="0" collapsed="false">
      <c r="A2487" s="26" t="s">
        <v>10176</v>
      </c>
      <c r="B2487" s="26" t="n">
        <v>2483</v>
      </c>
      <c r="C2487" s="26" t="s">
        <v>8752</v>
      </c>
      <c r="D2487" s="26" t="s">
        <v>592</v>
      </c>
      <c r="E2487" s="26" t="s">
        <v>226</v>
      </c>
      <c r="F2487" s="26" t="s">
        <v>10177</v>
      </c>
      <c r="G2487" s="27" t="n">
        <v>45938</v>
      </c>
      <c r="H2487" s="26" t="s">
        <v>177</v>
      </c>
      <c r="I2487" s="26" t="s">
        <v>3170</v>
      </c>
      <c r="J2487" s="26" t="s">
        <v>166</v>
      </c>
      <c r="K2487" s="28" t="n">
        <v>36.3</v>
      </c>
      <c r="L2487" s="28" t="n">
        <v>10.7</v>
      </c>
      <c r="M2487" s="26" t="s">
        <v>276</v>
      </c>
      <c r="N2487" s="26" t="n">
        <v>32</v>
      </c>
      <c r="O2487" s="26" t="s">
        <v>10178</v>
      </c>
      <c r="P2487" s="26" t="s">
        <v>10179</v>
      </c>
      <c r="Q2487" s="26" t="s">
        <v>252</v>
      </c>
      <c r="R2487" s="26" t="s">
        <v>171</v>
      </c>
      <c r="S2487" s="26" t="s">
        <v>253</v>
      </c>
      <c r="T2487" s="27" t="n">
        <v>46002</v>
      </c>
      <c r="U2487" s="26" t="n">
        <v>2026</v>
      </c>
      <c r="V2487" s="26"/>
    </row>
    <row r="2488" customFormat="false" ht="15" hidden="false" customHeight="true" outlineLevel="0" collapsed="false">
      <c r="A2488" s="29" t="s">
        <v>10180</v>
      </c>
      <c r="B2488" s="29" t="n">
        <v>2484</v>
      </c>
      <c r="C2488" s="29" t="s">
        <v>1474</v>
      </c>
      <c r="D2488" s="29" t="s">
        <v>10181</v>
      </c>
      <c r="E2488" s="29" t="s">
        <v>267</v>
      </c>
      <c r="F2488" s="29" t="s">
        <v>9033</v>
      </c>
      <c r="G2488" s="30" t="n">
        <v>45939</v>
      </c>
      <c r="H2488" s="29" t="s">
        <v>177</v>
      </c>
      <c r="I2488" s="29" t="s">
        <v>3279</v>
      </c>
      <c r="J2488" s="29" t="s">
        <v>218</v>
      </c>
      <c r="K2488" s="31" t="n">
        <v>56.1</v>
      </c>
      <c r="L2488" s="31" t="n">
        <v>18.7</v>
      </c>
      <c r="M2488" s="29" t="s">
        <v>209</v>
      </c>
      <c r="N2488" s="29" t="n">
        <v>50</v>
      </c>
      <c r="O2488" s="29" t="s">
        <v>10182</v>
      </c>
      <c r="P2488" s="29" t="s">
        <v>10183</v>
      </c>
      <c r="Q2488" s="29" t="s">
        <v>221</v>
      </c>
      <c r="R2488" s="29" t="s">
        <v>183</v>
      </c>
      <c r="S2488" s="29" t="s">
        <v>222</v>
      </c>
      <c r="T2488" s="30" t="n">
        <v>46004</v>
      </c>
      <c r="U2488" s="29" t="n">
        <v>2026</v>
      </c>
      <c r="V2488" s="29"/>
    </row>
    <row r="2489" customFormat="false" ht="15" hidden="false" customHeight="true" outlineLevel="0" collapsed="false">
      <c r="A2489" s="26" t="s">
        <v>10184</v>
      </c>
      <c r="B2489" s="26" t="n">
        <v>2485</v>
      </c>
      <c r="C2489" s="26" t="s">
        <v>243</v>
      </c>
      <c r="D2489" s="26" t="s">
        <v>677</v>
      </c>
      <c r="E2489" s="26" t="s">
        <v>311</v>
      </c>
      <c r="F2489" s="26" t="s">
        <v>10185</v>
      </c>
      <c r="G2489" s="27" t="n">
        <v>45939</v>
      </c>
      <c r="H2489" s="26" t="s">
        <v>177</v>
      </c>
      <c r="I2489" s="26" t="s">
        <v>7638</v>
      </c>
      <c r="J2489" s="26" t="s">
        <v>208</v>
      </c>
      <c r="K2489" s="28" t="n">
        <v>42.5</v>
      </c>
      <c r="L2489" s="28" t="n">
        <v>12</v>
      </c>
      <c r="M2489" s="26" t="s">
        <v>179</v>
      </c>
      <c r="N2489" s="26" t="n">
        <v>24</v>
      </c>
      <c r="O2489" s="26" t="s">
        <v>10186</v>
      </c>
      <c r="P2489" s="26" t="s">
        <v>10187</v>
      </c>
      <c r="Q2489" s="26" t="s">
        <v>232</v>
      </c>
      <c r="R2489" s="26" t="s">
        <v>183</v>
      </c>
      <c r="S2489" s="26" t="s">
        <v>233</v>
      </c>
      <c r="T2489" s="27" t="n">
        <v>45997</v>
      </c>
      <c r="U2489" s="26" t="n">
        <v>2026</v>
      </c>
      <c r="V2489" s="26"/>
    </row>
    <row r="2490" customFormat="false" ht="15" hidden="false" customHeight="true" outlineLevel="0" collapsed="false">
      <c r="A2490" s="29" t="s">
        <v>10188</v>
      </c>
      <c r="B2490" s="29" t="n">
        <v>2486</v>
      </c>
      <c r="C2490" s="29" t="s">
        <v>7189</v>
      </c>
      <c r="D2490" s="29" t="s">
        <v>3051</v>
      </c>
      <c r="E2490" s="29" t="s">
        <v>267</v>
      </c>
      <c r="F2490" s="29" t="s">
        <v>7190</v>
      </c>
      <c r="G2490" s="30" t="n">
        <v>45940</v>
      </c>
      <c r="H2490" s="29" t="s">
        <v>177</v>
      </c>
      <c r="I2490" s="29" t="s">
        <v>2389</v>
      </c>
      <c r="J2490" s="29" t="s">
        <v>345</v>
      </c>
      <c r="K2490" s="31" t="n">
        <v>28</v>
      </c>
      <c r="L2490" s="31" t="n">
        <v>8.7</v>
      </c>
      <c r="M2490" s="29" t="s">
        <v>179</v>
      </c>
      <c r="N2490" s="29" t="n">
        <v>32</v>
      </c>
      <c r="O2490" s="29" t="s">
        <v>10189</v>
      </c>
      <c r="P2490" s="29" t="s">
        <v>10190</v>
      </c>
      <c r="Q2490" s="29" t="s">
        <v>299</v>
      </c>
      <c r="R2490" s="29" t="s">
        <v>171</v>
      </c>
      <c r="S2490" s="29" t="s">
        <v>300</v>
      </c>
      <c r="T2490" s="30" t="n">
        <v>46015</v>
      </c>
      <c r="U2490" s="29" t="n">
        <v>2026</v>
      </c>
      <c r="V2490" s="29"/>
    </row>
    <row r="2491" customFormat="false" ht="15" hidden="false" customHeight="true" outlineLevel="0" collapsed="false">
      <c r="A2491" s="26" t="s">
        <v>10191</v>
      </c>
      <c r="B2491" s="26" t="n">
        <v>2487</v>
      </c>
      <c r="C2491" s="26" t="s">
        <v>442</v>
      </c>
      <c r="D2491" s="26" t="s">
        <v>835</v>
      </c>
      <c r="E2491" s="26" t="s">
        <v>206</v>
      </c>
      <c r="F2491" s="26"/>
      <c r="G2491" s="27" t="n">
        <v>45940</v>
      </c>
      <c r="H2491" s="26" t="s">
        <v>164</v>
      </c>
      <c r="I2491" s="26" t="s">
        <v>2877</v>
      </c>
      <c r="J2491" s="26" t="s">
        <v>383</v>
      </c>
      <c r="K2491" s="28" t="n">
        <v>24.4</v>
      </c>
      <c r="L2491" s="28" t="n">
        <v>7.1</v>
      </c>
      <c r="M2491" s="26" t="s">
        <v>209</v>
      </c>
      <c r="N2491" s="26" t="n">
        <v>40</v>
      </c>
      <c r="O2491" s="26" t="s">
        <v>10192</v>
      </c>
      <c r="P2491" s="26"/>
      <c r="Q2491" s="26" t="s">
        <v>262</v>
      </c>
      <c r="R2491" s="26" t="s">
        <v>171</v>
      </c>
      <c r="S2491" s="26" t="s">
        <v>263</v>
      </c>
      <c r="T2491" s="26"/>
      <c r="U2491" s="26" t="n">
        <v>2022</v>
      </c>
      <c r="V2491" s="26"/>
    </row>
    <row r="2492" customFormat="false" ht="15" hidden="false" customHeight="true" outlineLevel="0" collapsed="false">
      <c r="A2492" s="29" t="s">
        <v>10193</v>
      </c>
      <c r="B2492" s="29" t="n">
        <v>2488</v>
      </c>
      <c r="C2492" s="29" t="s">
        <v>1900</v>
      </c>
      <c r="D2492" s="29" t="s">
        <v>478</v>
      </c>
      <c r="E2492" s="29" t="s">
        <v>188</v>
      </c>
      <c r="F2492" s="29"/>
      <c r="G2492" s="30" t="n">
        <v>45941</v>
      </c>
      <c r="H2492" s="29" t="s">
        <v>177</v>
      </c>
      <c r="I2492" s="29" t="s">
        <v>2684</v>
      </c>
      <c r="J2492" s="29" t="s">
        <v>208</v>
      </c>
      <c r="K2492" s="31" t="n">
        <v>34.5</v>
      </c>
      <c r="L2492" s="31" t="n">
        <v>10.5</v>
      </c>
      <c r="M2492" s="29" t="s">
        <v>179</v>
      </c>
      <c r="N2492" s="29" t="n">
        <v>40</v>
      </c>
      <c r="O2492" s="29" t="s">
        <v>10194</v>
      </c>
      <c r="P2492" s="29" t="s">
        <v>10195</v>
      </c>
      <c r="Q2492" s="29" t="s">
        <v>232</v>
      </c>
      <c r="R2492" s="29" t="s">
        <v>183</v>
      </c>
      <c r="S2492" s="29" t="s">
        <v>233</v>
      </c>
      <c r="T2492" s="30" t="n">
        <v>46005</v>
      </c>
      <c r="U2492" s="29" t="n">
        <v>2026</v>
      </c>
      <c r="V2492" s="29"/>
    </row>
    <row r="2493" customFormat="false" ht="15" hidden="false" customHeight="true" outlineLevel="0" collapsed="false">
      <c r="A2493" s="26" t="s">
        <v>10196</v>
      </c>
      <c r="B2493" s="26" t="n">
        <v>2489</v>
      </c>
      <c r="C2493" s="26" t="s">
        <v>10197</v>
      </c>
      <c r="D2493" s="26" t="s">
        <v>10198</v>
      </c>
      <c r="E2493" s="26" t="s">
        <v>206</v>
      </c>
      <c r="F2493" s="26"/>
      <c r="G2493" s="27" t="n">
        <v>45941</v>
      </c>
      <c r="H2493" s="26" t="s">
        <v>177</v>
      </c>
      <c r="I2493" s="26" t="s">
        <v>6055</v>
      </c>
      <c r="J2493" s="26" t="s">
        <v>208</v>
      </c>
      <c r="K2493" s="28" t="n">
        <v>59.8</v>
      </c>
      <c r="L2493" s="28" t="n">
        <v>18.2</v>
      </c>
      <c r="M2493" s="26" t="s">
        <v>209</v>
      </c>
      <c r="N2493" s="26" t="n">
        <v>36</v>
      </c>
      <c r="O2493" s="26" t="s">
        <v>10199</v>
      </c>
      <c r="P2493" s="26" t="s">
        <v>10200</v>
      </c>
      <c r="Q2493" s="26" t="s">
        <v>182</v>
      </c>
      <c r="R2493" s="26" t="s">
        <v>183</v>
      </c>
      <c r="S2493" s="26" t="s">
        <v>184</v>
      </c>
      <c r="T2493" s="27" t="n">
        <v>46006</v>
      </c>
      <c r="U2493" s="26" t="n">
        <v>2026</v>
      </c>
      <c r="V2493" s="26"/>
    </row>
    <row r="2494" customFormat="false" ht="15" hidden="false" customHeight="true" outlineLevel="0" collapsed="false">
      <c r="A2494" s="29" t="s">
        <v>10201</v>
      </c>
      <c r="B2494" s="29" t="n">
        <v>2490</v>
      </c>
      <c r="C2494" s="29" t="s">
        <v>10202</v>
      </c>
      <c r="D2494" s="29" t="s">
        <v>7475</v>
      </c>
      <c r="E2494" s="29" t="s">
        <v>245</v>
      </c>
      <c r="F2494" s="29" t="s">
        <v>10203</v>
      </c>
      <c r="G2494" s="30" t="n">
        <v>45942</v>
      </c>
      <c r="H2494" s="29" t="s">
        <v>177</v>
      </c>
      <c r="I2494" s="29" t="s">
        <v>1244</v>
      </c>
      <c r="J2494" s="29" t="s">
        <v>218</v>
      </c>
      <c r="K2494" s="31" t="n">
        <v>50.7</v>
      </c>
      <c r="L2494" s="31" t="n">
        <v>16.1</v>
      </c>
      <c r="M2494" s="29" t="s">
        <v>179</v>
      </c>
      <c r="N2494" s="29" t="n">
        <v>45</v>
      </c>
      <c r="O2494" s="29" t="s">
        <v>10204</v>
      </c>
      <c r="P2494" s="29"/>
      <c r="Q2494" s="29" t="s">
        <v>330</v>
      </c>
      <c r="R2494" s="29" t="s">
        <v>171</v>
      </c>
      <c r="S2494" s="29" t="s">
        <v>331</v>
      </c>
      <c r="T2494" s="30" t="n">
        <v>45998</v>
      </c>
      <c r="U2494" s="29" t="n">
        <v>2026</v>
      </c>
      <c r="V2494" s="29"/>
    </row>
    <row r="2495" customFormat="false" ht="15" hidden="false" customHeight="true" outlineLevel="0" collapsed="false">
      <c r="A2495" s="26" t="s">
        <v>10205</v>
      </c>
      <c r="B2495" s="26" t="n">
        <v>2491</v>
      </c>
      <c r="C2495" s="26" t="s">
        <v>10206</v>
      </c>
      <c r="D2495" s="26" t="s">
        <v>1134</v>
      </c>
      <c r="E2495" s="26" t="s">
        <v>267</v>
      </c>
      <c r="F2495" s="26" t="s">
        <v>10207</v>
      </c>
      <c r="G2495" s="27" t="n">
        <v>45942</v>
      </c>
      <c r="H2495" s="26" t="s">
        <v>164</v>
      </c>
      <c r="I2495" s="26" t="s">
        <v>3156</v>
      </c>
      <c r="J2495" s="26" t="s">
        <v>166</v>
      </c>
      <c r="K2495" s="28" t="n">
        <v>38</v>
      </c>
      <c r="L2495" s="28" t="n">
        <v>11.2</v>
      </c>
      <c r="M2495" s="26" t="s">
        <v>179</v>
      </c>
      <c r="N2495" s="26" t="n">
        <v>28</v>
      </c>
      <c r="O2495" s="26" t="s">
        <v>10169</v>
      </c>
      <c r="P2495" s="26" t="s">
        <v>10208</v>
      </c>
      <c r="Q2495" s="26" t="s">
        <v>330</v>
      </c>
      <c r="R2495" s="26" t="s">
        <v>171</v>
      </c>
      <c r="S2495" s="26" t="s">
        <v>331</v>
      </c>
      <c r="T2495" s="26"/>
      <c r="U2495" s="26" t="n">
        <v>2022</v>
      </c>
      <c r="V2495" s="26"/>
    </row>
    <row r="2496" customFormat="false" ht="15" hidden="false" customHeight="true" outlineLevel="0" collapsed="false">
      <c r="A2496" s="29" t="s">
        <v>10209</v>
      </c>
      <c r="B2496" s="29" t="n">
        <v>2492</v>
      </c>
      <c r="C2496" s="29" t="s">
        <v>967</v>
      </c>
      <c r="D2496" s="29" t="s">
        <v>512</v>
      </c>
      <c r="E2496" s="29" t="s">
        <v>188</v>
      </c>
      <c r="F2496" s="29"/>
      <c r="G2496" s="30" t="n">
        <v>45942</v>
      </c>
      <c r="H2496" s="29" t="s">
        <v>177</v>
      </c>
      <c r="I2496" s="29" t="s">
        <v>853</v>
      </c>
      <c r="J2496" s="29" t="s">
        <v>166</v>
      </c>
      <c r="K2496" s="31" t="n">
        <v>32.7</v>
      </c>
      <c r="L2496" s="31" t="n">
        <v>10.9</v>
      </c>
      <c r="M2496" s="29" t="s">
        <v>900</v>
      </c>
      <c r="N2496" s="29" t="n">
        <v>45</v>
      </c>
      <c r="O2496" s="29" t="s">
        <v>10210</v>
      </c>
      <c r="P2496" s="29" t="s">
        <v>10211</v>
      </c>
      <c r="Q2496" s="29" t="s">
        <v>454</v>
      </c>
      <c r="R2496" s="29" t="s">
        <v>171</v>
      </c>
      <c r="S2496" s="29" t="s">
        <v>455</v>
      </c>
      <c r="T2496" s="30" t="n">
        <v>45993</v>
      </c>
      <c r="U2496" s="29" t="n">
        <v>2026</v>
      </c>
      <c r="V2496" s="29"/>
    </row>
    <row r="2497" customFormat="false" ht="15" hidden="false" customHeight="true" outlineLevel="0" collapsed="false">
      <c r="A2497" s="26" t="s">
        <v>10212</v>
      </c>
      <c r="B2497" s="26" t="n">
        <v>2493</v>
      </c>
      <c r="C2497" s="26" t="s">
        <v>6301</v>
      </c>
      <c r="D2497" s="26" t="s">
        <v>1071</v>
      </c>
      <c r="E2497" s="26" t="s">
        <v>188</v>
      </c>
      <c r="F2497" s="26"/>
      <c r="G2497" s="27" t="n">
        <v>45942</v>
      </c>
      <c r="H2497" s="26" t="s">
        <v>177</v>
      </c>
      <c r="I2497" s="26" t="s">
        <v>3747</v>
      </c>
      <c r="J2497" s="26" t="s">
        <v>229</v>
      </c>
      <c r="K2497" s="28" t="n">
        <v>48.3</v>
      </c>
      <c r="L2497" s="28" t="n">
        <v>14.3</v>
      </c>
      <c r="M2497" s="26" t="s">
        <v>179</v>
      </c>
      <c r="N2497" s="26" t="n">
        <v>32</v>
      </c>
      <c r="O2497" s="26" t="s">
        <v>10213</v>
      </c>
      <c r="P2497" s="26" t="s">
        <v>10214</v>
      </c>
      <c r="Q2497" s="26" t="s">
        <v>454</v>
      </c>
      <c r="R2497" s="26" t="s">
        <v>171</v>
      </c>
      <c r="S2497" s="26" t="s">
        <v>455</v>
      </c>
      <c r="T2497" s="27" t="n">
        <v>46012</v>
      </c>
      <c r="U2497" s="26" t="n">
        <v>2026</v>
      </c>
      <c r="V2497" s="26"/>
    </row>
    <row r="2498" customFormat="false" ht="15" hidden="false" customHeight="true" outlineLevel="0" collapsed="false">
      <c r="A2498" s="29" t="s">
        <v>10215</v>
      </c>
      <c r="B2498" s="29" t="n">
        <v>2494</v>
      </c>
      <c r="C2498" s="29" t="s">
        <v>2468</v>
      </c>
      <c r="D2498" s="29" t="s">
        <v>599</v>
      </c>
      <c r="E2498" s="29" t="s">
        <v>188</v>
      </c>
      <c r="F2498" s="29"/>
      <c r="G2498" s="30" t="n">
        <v>45943</v>
      </c>
      <c r="H2498" s="29" t="s">
        <v>177</v>
      </c>
      <c r="I2498" s="29" t="s">
        <v>296</v>
      </c>
      <c r="J2498" s="29" t="s">
        <v>322</v>
      </c>
      <c r="K2498" s="31" t="n">
        <v>43.5</v>
      </c>
      <c r="L2498" s="31" t="n">
        <v>13.8</v>
      </c>
      <c r="M2498" s="29" t="s">
        <v>167</v>
      </c>
      <c r="N2498" s="29" t="n">
        <v>32</v>
      </c>
      <c r="O2498" s="29" t="s">
        <v>4574</v>
      </c>
      <c r="P2498" s="29" t="s">
        <v>10216</v>
      </c>
      <c r="Q2498" s="29" t="s">
        <v>299</v>
      </c>
      <c r="R2498" s="29" t="s">
        <v>171</v>
      </c>
      <c r="S2498" s="29" t="s">
        <v>300</v>
      </c>
      <c r="T2498" s="30" t="n">
        <v>46013</v>
      </c>
      <c r="U2498" s="29" t="n">
        <v>2026</v>
      </c>
      <c r="V2498" s="29"/>
    </row>
    <row r="2499" customFormat="false" ht="15" hidden="false" customHeight="true" outlineLevel="0" collapsed="false">
      <c r="A2499" s="26" t="s">
        <v>10217</v>
      </c>
      <c r="B2499" s="26" t="n">
        <v>2495</v>
      </c>
      <c r="C2499" s="26" t="s">
        <v>1702</v>
      </c>
      <c r="D2499" s="26" t="s">
        <v>1362</v>
      </c>
      <c r="E2499" s="26" t="s">
        <v>188</v>
      </c>
      <c r="F2499" s="26"/>
      <c r="G2499" s="27" t="n">
        <v>45943</v>
      </c>
      <c r="H2499" s="26" t="s">
        <v>177</v>
      </c>
      <c r="I2499" s="26" t="s">
        <v>6277</v>
      </c>
      <c r="J2499" s="26" t="s">
        <v>166</v>
      </c>
      <c r="K2499" s="28" t="n">
        <v>45.7</v>
      </c>
      <c r="L2499" s="28" t="n">
        <v>14.6</v>
      </c>
      <c r="M2499" s="26" t="s">
        <v>199</v>
      </c>
      <c r="N2499" s="26" t="n">
        <v>28</v>
      </c>
      <c r="O2499" s="26" t="s">
        <v>10218</v>
      </c>
      <c r="P2499" s="26" t="s">
        <v>10219</v>
      </c>
      <c r="Q2499" s="26" t="s">
        <v>170</v>
      </c>
      <c r="R2499" s="26" t="s">
        <v>171</v>
      </c>
      <c r="S2499" s="26" t="s">
        <v>172</v>
      </c>
      <c r="T2499" s="27" t="n">
        <v>46001</v>
      </c>
      <c r="U2499" s="26" t="n">
        <v>2026</v>
      </c>
      <c r="V2499" s="26"/>
    </row>
    <row r="2500" customFormat="false" ht="15" hidden="false" customHeight="true" outlineLevel="0" collapsed="false">
      <c r="A2500" s="29" t="s">
        <v>10220</v>
      </c>
      <c r="B2500" s="29" t="n">
        <v>2496</v>
      </c>
      <c r="C2500" s="29" t="s">
        <v>8413</v>
      </c>
      <c r="D2500" s="29" t="s">
        <v>1841</v>
      </c>
      <c r="E2500" s="29" t="s">
        <v>206</v>
      </c>
      <c r="F2500" s="29"/>
      <c r="G2500" s="30" t="n">
        <v>45943</v>
      </c>
      <c r="H2500" s="29" t="s">
        <v>177</v>
      </c>
      <c r="I2500" s="29" t="s">
        <v>1618</v>
      </c>
      <c r="J2500" s="29" t="s">
        <v>198</v>
      </c>
      <c r="K2500" s="31" t="n">
        <v>53.2</v>
      </c>
      <c r="L2500" s="31" t="n">
        <v>19</v>
      </c>
      <c r="M2500" s="29" t="s">
        <v>209</v>
      </c>
      <c r="N2500" s="29" t="n">
        <v>28</v>
      </c>
      <c r="O2500" s="29" t="s">
        <v>10221</v>
      </c>
      <c r="P2500" s="29"/>
      <c r="Q2500" s="29" t="s">
        <v>330</v>
      </c>
      <c r="R2500" s="29" t="s">
        <v>171</v>
      </c>
      <c r="S2500" s="29" t="s">
        <v>331</v>
      </c>
      <c r="T2500" s="30" t="n">
        <v>46001</v>
      </c>
      <c r="U2500" s="29" t="n">
        <v>2026</v>
      </c>
      <c r="V2500" s="29"/>
    </row>
    <row r="2501" customFormat="false" ht="15" hidden="false" customHeight="true" outlineLevel="0" collapsed="false">
      <c r="A2501" s="26" t="s">
        <v>10222</v>
      </c>
      <c r="B2501" s="26" t="n">
        <v>2497</v>
      </c>
      <c r="C2501" s="26" t="s">
        <v>4100</v>
      </c>
      <c r="D2501" s="26" t="s">
        <v>835</v>
      </c>
      <c r="E2501" s="26" t="s">
        <v>188</v>
      </c>
      <c r="F2501" s="26"/>
      <c r="G2501" s="27" t="n">
        <v>45946</v>
      </c>
      <c r="H2501" s="26" t="s">
        <v>177</v>
      </c>
      <c r="I2501" s="26" t="s">
        <v>1960</v>
      </c>
      <c r="J2501" s="26" t="s">
        <v>229</v>
      </c>
      <c r="K2501" s="28" t="n">
        <v>43.4</v>
      </c>
      <c r="L2501" s="28" t="n">
        <v>14.1</v>
      </c>
      <c r="M2501" s="26" t="s">
        <v>900</v>
      </c>
      <c r="N2501" s="26" t="n">
        <v>40</v>
      </c>
      <c r="O2501" s="26" t="s">
        <v>10223</v>
      </c>
      <c r="P2501" s="26" t="s">
        <v>10224</v>
      </c>
      <c r="Q2501" s="26" t="s">
        <v>182</v>
      </c>
      <c r="R2501" s="26" t="s">
        <v>183</v>
      </c>
      <c r="S2501" s="26" t="s">
        <v>184</v>
      </c>
      <c r="T2501" s="27" t="n">
        <v>46010</v>
      </c>
      <c r="U2501" s="26" t="n">
        <v>2026</v>
      </c>
      <c r="V2501" s="26"/>
    </row>
    <row r="2502" customFormat="false" ht="15" hidden="false" customHeight="true" outlineLevel="0" collapsed="false">
      <c r="A2502" s="29" t="s">
        <v>10225</v>
      </c>
      <c r="B2502" s="29" t="n">
        <v>2498</v>
      </c>
      <c r="C2502" s="29" t="s">
        <v>2290</v>
      </c>
      <c r="D2502" s="29" t="s">
        <v>1518</v>
      </c>
      <c r="E2502" s="29" t="s">
        <v>245</v>
      </c>
      <c r="F2502" s="29" t="s">
        <v>10226</v>
      </c>
      <c r="G2502" s="30" t="n">
        <v>45946</v>
      </c>
      <c r="H2502" s="29" t="s">
        <v>177</v>
      </c>
      <c r="I2502" s="29" t="s">
        <v>3148</v>
      </c>
      <c r="J2502" s="29" t="s">
        <v>270</v>
      </c>
      <c r="K2502" s="31" t="n">
        <v>41.3</v>
      </c>
      <c r="L2502" s="31" t="n">
        <v>14</v>
      </c>
      <c r="M2502" s="29" t="s">
        <v>179</v>
      </c>
      <c r="N2502" s="29" t="n">
        <v>40</v>
      </c>
      <c r="O2502" s="29" t="s">
        <v>10227</v>
      </c>
      <c r="P2502" s="29" t="s">
        <v>10228</v>
      </c>
      <c r="Q2502" s="29" t="s">
        <v>182</v>
      </c>
      <c r="R2502" s="29" t="s">
        <v>183</v>
      </c>
      <c r="S2502" s="29" t="s">
        <v>184</v>
      </c>
      <c r="T2502" s="30" t="n">
        <v>46011</v>
      </c>
      <c r="U2502" s="29" t="n">
        <v>2026</v>
      </c>
      <c r="V2502" s="29"/>
    </row>
    <row r="2503" customFormat="false" ht="15" hidden="false" customHeight="true" outlineLevel="0" collapsed="false">
      <c r="A2503" s="26" t="s">
        <v>10229</v>
      </c>
      <c r="B2503" s="26" t="n">
        <v>2499</v>
      </c>
      <c r="C2503" s="26" t="s">
        <v>4932</v>
      </c>
      <c r="D2503" s="26" t="s">
        <v>1912</v>
      </c>
      <c r="E2503" s="26" t="s">
        <v>162</v>
      </c>
      <c r="F2503" s="26" t="s">
        <v>10230</v>
      </c>
      <c r="G2503" s="27" t="n">
        <v>45947</v>
      </c>
      <c r="H2503" s="26" t="s">
        <v>177</v>
      </c>
      <c r="I2503" s="26" t="s">
        <v>1353</v>
      </c>
      <c r="J2503" s="26" t="s">
        <v>198</v>
      </c>
      <c r="K2503" s="28" t="n">
        <v>21.8</v>
      </c>
      <c r="L2503" s="28" t="n">
        <v>7.1</v>
      </c>
      <c r="M2503" s="26" t="s">
        <v>179</v>
      </c>
      <c r="N2503" s="26" t="n">
        <v>50</v>
      </c>
      <c r="O2503" s="26" t="s">
        <v>10231</v>
      </c>
      <c r="P2503" s="26" t="s">
        <v>10232</v>
      </c>
      <c r="Q2503" s="26" t="s">
        <v>262</v>
      </c>
      <c r="R2503" s="26" t="s">
        <v>171</v>
      </c>
      <c r="S2503" s="26" t="s">
        <v>263</v>
      </c>
      <c r="T2503" s="27" t="n">
        <v>45997</v>
      </c>
      <c r="U2503" s="26" t="n">
        <v>2026</v>
      </c>
      <c r="V2503" s="26"/>
    </row>
    <row r="2504" customFormat="false" ht="15" hidden="false" customHeight="true" outlineLevel="0" collapsed="false">
      <c r="A2504" s="29" t="s">
        <v>10233</v>
      </c>
      <c r="B2504" s="29" t="n">
        <v>2500</v>
      </c>
      <c r="C2504" s="29" t="s">
        <v>3669</v>
      </c>
      <c r="D2504" s="29" t="s">
        <v>1180</v>
      </c>
      <c r="E2504" s="29" t="s">
        <v>188</v>
      </c>
      <c r="F2504" s="29"/>
      <c r="G2504" s="30" t="n">
        <v>45947</v>
      </c>
      <c r="H2504" s="29" t="s">
        <v>177</v>
      </c>
      <c r="I2504" s="29" t="s">
        <v>313</v>
      </c>
      <c r="J2504" s="29" t="s">
        <v>383</v>
      </c>
      <c r="K2504" s="31" t="n">
        <v>54</v>
      </c>
      <c r="L2504" s="31" t="n">
        <v>16.7</v>
      </c>
      <c r="M2504" s="29" t="s">
        <v>900</v>
      </c>
      <c r="N2504" s="29" t="n">
        <v>36</v>
      </c>
      <c r="O2504" s="29" t="s">
        <v>10234</v>
      </c>
      <c r="P2504" s="29" t="s">
        <v>10235</v>
      </c>
      <c r="Q2504" s="29" t="s">
        <v>232</v>
      </c>
      <c r="R2504" s="29" t="s">
        <v>183</v>
      </c>
      <c r="S2504" s="29" t="s">
        <v>233</v>
      </c>
      <c r="T2504" s="30" t="n">
        <v>45993</v>
      </c>
      <c r="U2504" s="29" t="n">
        <v>2026</v>
      </c>
      <c r="V2504" s="29"/>
    </row>
    <row r="2505" customFormat="false" ht="15" hidden="false" customHeight="true" outlineLevel="0" collapsed="false">
      <c r="A2505" s="26" t="s">
        <v>10236</v>
      </c>
      <c r="B2505" s="26" t="n">
        <v>2501</v>
      </c>
      <c r="C2505" s="26" t="s">
        <v>8063</v>
      </c>
      <c r="D2505" s="26" t="s">
        <v>1281</v>
      </c>
      <c r="E2505" s="26" t="s">
        <v>311</v>
      </c>
      <c r="F2505" s="26" t="s">
        <v>10237</v>
      </c>
      <c r="G2505" s="27" t="n">
        <v>45948</v>
      </c>
      <c r="H2505" s="26" t="s">
        <v>177</v>
      </c>
      <c r="I2505" s="26" t="s">
        <v>4694</v>
      </c>
      <c r="J2505" s="26" t="s">
        <v>198</v>
      </c>
      <c r="K2505" s="28" t="n">
        <v>35.5</v>
      </c>
      <c r="L2505" s="28" t="n">
        <v>12.6</v>
      </c>
      <c r="M2505" s="26" t="s">
        <v>276</v>
      </c>
      <c r="N2505" s="26" t="n">
        <v>45</v>
      </c>
      <c r="O2505" s="26" t="s">
        <v>10238</v>
      </c>
      <c r="P2505" s="26" t="s">
        <v>10239</v>
      </c>
      <c r="Q2505" s="26" t="s">
        <v>232</v>
      </c>
      <c r="R2505" s="26" t="s">
        <v>183</v>
      </c>
      <c r="S2505" s="26" t="s">
        <v>233</v>
      </c>
      <c r="T2505" s="27" t="n">
        <v>46010</v>
      </c>
      <c r="U2505" s="26" t="n">
        <v>2026</v>
      </c>
      <c r="V2505" s="26"/>
    </row>
    <row r="2506" customFormat="false" ht="15" hidden="false" customHeight="true" outlineLevel="0" collapsed="false">
      <c r="A2506" s="29" t="s">
        <v>10240</v>
      </c>
      <c r="B2506" s="29" t="n">
        <v>2502</v>
      </c>
      <c r="C2506" s="29" t="s">
        <v>1110</v>
      </c>
      <c r="D2506" s="29" t="s">
        <v>362</v>
      </c>
      <c r="E2506" s="29" t="s">
        <v>188</v>
      </c>
      <c r="F2506" s="29"/>
      <c r="G2506" s="30" t="n">
        <v>45948</v>
      </c>
      <c r="H2506" s="29" t="s">
        <v>177</v>
      </c>
      <c r="I2506" s="29" t="s">
        <v>1199</v>
      </c>
      <c r="J2506" s="29" t="s">
        <v>322</v>
      </c>
      <c r="K2506" s="31" t="n">
        <v>42.5</v>
      </c>
      <c r="L2506" s="31" t="n">
        <v>14.2</v>
      </c>
      <c r="M2506" s="29" t="s">
        <v>199</v>
      </c>
      <c r="N2506" s="29" t="n">
        <v>50</v>
      </c>
      <c r="O2506" s="29" t="s">
        <v>10241</v>
      </c>
      <c r="P2506" s="29" t="s">
        <v>10242</v>
      </c>
      <c r="Q2506" s="29" t="s">
        <v>330</v>
      </c>
      <c r="R2506" s="29" t="s">
        <v>171</v>
      </c>
      <c r="S2506" s="29" t="s">
        <v>331</v>
      </c>
      <c r="T2506" s="30" t="n">
        <v>46019</v>
      </c>
      <c r="U2506" s="29" t="n">
        <v>2026</v>
      </c>
      <c r="V2506" s="29"/>
    </row>
    <row r="2507" customFormat="false" ht="15" hidden="false" customHeight="true" outlineLevel="0" collapsed="false">
      <c r="A2507" s="26" t="s">
        <v>10243</v>
      </c>
      <c r="B2507" s="26" t="n">
        <v>2503</v>
      </c>
      <c r="C2507" s="26" t="s">
        <v>1126</v>
      </c>
      <c r="D2507" s="26" t="s">
        <v>8140</v>
      </c>
      <c r="E2507" s="26" t="s">
        <v>206</v>
      </c>
      <c r="F2507" s="26"/>
      <c r="G2507" s="27" t="n">
        <v>45949</v>
      </c>
      <c r="H2507" s="26" t="s">
        <v>177</v>
      </c>
      <c r="I2507" s="26" t="s">
        <v>2992</v>
      </c>
      <c r="J2507" s="26" t="s">
        <v>208</v>
      </c>
      <c r="K2507" s="28" t="n">
        <v>23</v>
      </c>
      <c r="L2507" s="28" t="n">
        <v>8</v>
      </c>
      <c r="M2507" s="26" t="s">
        <v>167</v>
      </c>
      <c r="N2507" s="26" t="n">
        <v>50</v>
      </c>
      <c r="O2507" s="26" t="s">
        <v>10244</v>
      </c>
      <c r="P2507" s="26" t="s">
        <v>10245</v>
      </c>
      <c r="Q2507" s="26" t="s">
        <v>182</v>
      </c>
      <c r="R2507" s="26" t="s">
        <v>183</v>
      </c>
      <c r="S2507" s="26" t="s">
        <v>184</v>
      </c>
      <c r="T2507" s="27" t="n">
        <v>46017</v>
      </c>
      <c r="U2507" s="26" t="n">
        <v>2026</v>
      </c>
      <c r="V2507" s="26"/>
    </row>
    <row r="2508" customFormat="false" ht="15" hidden="false" customHeight="true" outlineLevel="0" collapsed="false">
      <c r="A2508" s="29" t="s">
        <v>10246</v>
      </c>
      <c r="B2508" s="29" t="n">
        <v>2504</v>
      </c>
      <c r="C2508" s="29" t="s">
        <v>4495</v>
      </c>
      <c r="D2508" s="29" t="s">
        <v>2797</v>
      </c>
      <c r="E2508" s="29" t="s">
        <v>206</v>
      </c>
      <c r="F2508" s="29"/>
      <c r="G2508" s="30" t="n">
        <v>45950</v>
      </c>
      <c r="H2508" s="29" t="s">
        <v>177</v>
      </c>
      <c r="I2508" s="29" t="s">
        <v>929</v>
      </c>
      <c r="J2508" s="29" t="s">
        <v>198</v>
      </c>
      <c r="K2508" s="31" t="n">
        <v>42</v>
      </c>
      <c r="L2508" s="31" t="n">
        <v>14.1</v>
      </c>
      <c r="M2508" s="29" t="s">
        <v>314</v>
      </c>
      <c r="N2508" s="29" t="n">
        <v>50</v>
      </c>
      <c r="O2508" s="29" t="s">
        <v>10247</v>
      </c>
      <c r="P2508" s="29" t="s">
        <v>10248</v>
      </c>
      <c r="Q2508" s="29" t="s">
        <v>212</v>
      </c>
      <c r="R2508" s="29" t="s">
        <v>171</v>
      </c>
      <c r="S2508" s="29" t="s">
        <v>213</v>
      </c>
      <c r="T2508" s="30" t="n">
        <v>46003</v>
      </c>
      <c r="U2508" s="29" t="n">
        <v>2026</v>
      </c>
      <c r="V2508" s="29"/>
    </row>
    <row r="2509" customFormat="false" ht="15" hidden="false" customHeight="true" outlineLevel="0" collapsed="false">
      <c r="A2509" s="26" t="s">
        <v>10249</v>
      </c>
      <c r="B2509" s="26" t="n">
        <v>2505</v>
      </c>
      <c r="C2509" s="26" t="s">
        <v>10250</v>
      </c>
      <c r="D2509" s="26" t="s">
        <v>9149</v>
      </c>
      <c r="E2509" s="26" t="s">
        <v>311</v>
      </c>
      <c r="F2509" s="26" t="s">
        <v>10251</v>
      </c>
      <c r="G2509" s="27" t="n">
        <v>45950</v>
      </c>
      <c r="H2509" s="26" t="s">
        <v>177</v>
      </c>
      <c r="I2509" s="26" t="s">
        <v>4125</v>
      </c>
      <c r="J2509" s="26" t="s">
        <v>208</v>
      </c>
      <c r="K2509" s="28" t="n">
        <v>43.2</v>
      </c>
      <c r="L2509" s="28" t="n">
        <v>15.2</v>
      </c>
      <c r="M2509" s="26" t="s">
        <v>199</v>
      </c>
      <c r="N2509" s="26" t="n">
        <v>24</v>
      </c>
      <c r="O2509" s="26" t="s">
        <v>10252</v>
      </c>
      <c r="P2509" s="26" t="s">
        <v>10253</v>
      </c>
      <c r="Q2509" s="26" t="s">
        <v>221</v>
      </c>
      <c r="R2509" s="26" t="s">
        <v>183</v>
      </c>
      <c r="S2509" s="26" t="s">
        <v>222</v>
      </c>
      <c r="T2509" s="27" t="n">
        <v>46013</v>
      </c>
      <c r="U2509" s="26" t="n">
        <v>2026</v>
      </c>
      <c r="V2509" s="26"/>
    </row>
    <row r="2510" customFormat="false" ht="15" hidden="false" customHeight="true" outlineLevel="0" collapsed="false">
      <c r="A2510" s="29" t="s">
        <v>10254</v>
      </c>
      <c r="B2510" s="29" t="n">
        <v>2506</v>
      </c>
      <c r="C2510" s="29" t="s">
        <v>1088</v>
      </c>
      <c r="D2510" s="29" t="s">
        <v>1313</v>
      </c>
      <c r="E2510" s="29" t="s">
        <v>226</v>
      </c>
      <c r="F2510" s="29" t="s">
        <v>3057</v>
      </c>
      <c r="G2510" s="30" t="n">
        <v>45952</v>
      </c>
      <c r="H2510" s="29" t="s">
        <v>295</v>
      </c>
      <c r="I2510" s="29" t="s">
        <v>344</v>
      </c>
      <c r="J2510" s="29" t="s">
        <v>383</v>
      </c>
      <c r="K2510" s="31" t="n">
        <v>23.6</v>
      </c>
      <c r="L2510" s="31" t="n">
        <v>8</v>
      </c>
      <c r="M2510" s="29" t="s">
        <v>179</v>
      </c>
      <c r="N2510" s="29" t="n">
        <v>50</v>
      </c>
      <c r="O2510" s="29" t="s">
        <v>10255</v>
      </c>
      <c r="P2510" s="29" t="s">
        <v>10256</v>
      </c>
      <c r="Q2510" s="29" t="s">
        <v>221</v>
      </c>
      <c r="R2510" s="29" t="s">
        <v>183</v>
      </c>
      <c r="S2510" s="29" t="s">
        <v>222</v>
      </c>
      <c r="T2510" s="30" t="n">
        <v>46004</v>
      </c>
      <c r="U2510" s="29" t="n">
        <v>2026</v>
      </c>
      <c r="V2510" s="29"/>
    </row>
    <row r="2511" customFormat="false" ht="15" hidden="false" customHeight="true" outlineLevel="0" collapsed="false">
      <c r="A2511" s="26" t="s">
        <v>10257</v>
      </c>
      <c r="B2511" s="26" t="n">
        <v>2507</v>
      </c>
      <c r="C2511" s="26" t="s">
        <v>6211</v>
      </c>
      <c r="D2511" s="26" t="s">
        <v>394</v>
      </c>
      <c r="E2511" s="26" t="s">
        <v>162</v>
      </c>
      <c r="F2511" s="26" t="s">
        <v>10258</v>
      </c>
      <c r="G2511" s="27" t="n">
        <v>45953</v>
      </c>
      <c r="H2511" s="26" t="s">
        <v>177</v>
      </c>
      <c r="I2511" s="26" t="s">
        <v>3614</v>
      </c>
      <c r="J2511" s="26" t="s">
        <v>198</v>
      </c>
      <c r="K2511" s="28" t="n">
        <v>23.3</v>
      </c>
      <c r="L2511" s="28" t="n">
        <v>8.2</v>
      </c>
      <c r="M2511" s="26" t="s">
        <v>179</v>
      </c>
      <c r="N2511" s="26" t="n">
        <v>24</v>
      </c>
      <c r="O2511" s="26" t="s">
        <v>10259</v>
      </c>
      <c r="P2511" s="26" t="s">
        <v>10260</v>
      </c>
      <c r="Q2511" s="26" t="s">
        <v>221</v>
      </c>
      <c r="R2511" s="26" t="s">
        <v>183</v>
      </c>
      <c r="S2511" s="26" t="s">
        <v>222</v>
      </c>
      <c r="T2511" s="27" t="n">
        <v>45992</v>
      </c>
      <c r="U2511" s="26" t="n">
        <v>2026</v>
      </c>
      <c r="V2511" s="26"/>
    </row>
    <row r="2512" customFormat="false" ht="15" hidden="false" customHeight="true" outlineLevel="0" collapsed="false">
      <c r="A2512" s="29" t="s">
        <v>10261</v>
      </c>
      <c r="B2512" s="29" t="n">
        <v>2508</v>
      </c>
      <c r="C2512" s="29" t="s">
        <v>6141</v>
      </c>
      <c r="D2512" s="29" t="s">
        <v>582</v>
      </c>
      <c r="E2512" s="29" t="s">
        <v>267</v>
      </c>
      <c r="F2512" s="29" t="s">
        <v>10262</v>
      </c>
      <c r="G2512" s="30" t="n">
        <v>45953</v>
      </c>
      <c r="H2512" s="29" t="s">
        <v>177</v>
      </c>
      <c r="I2512" s="29" t="s">
        <v>1902</v>
      </c>
      <c r="J2512" s="29" t="s">
        <v>259</v>
      </c>
      <c r="K2512" s="31" t="n">
        <v>39.9</v>
      </c>
      <c r="L2512" s="31" t="n">
        <v>12.4</v>
      </c>
      <c r="M2512" s="29" t="s">
        <v>209</v>
      </c>
      <c r="N2512" s="29" t="n">
        <v>24</v>
      </c>
      <c r="O2512" s="29" t="s">
        <v>10263</v>
      </c>
      <c r="P2512" s="29" t="s">
        <v>10264</v>
      </c>
      <c r="Q2512" s="29" t="s">
        <v>338</v>
      </c>
      <c r="R2512" s="29" t="s">
        <v>171</v>
      </c>
      <c r="S2512" s="29" t="s">
        <v>339</v>
      </c>
      <c r="T2512" s="30" t="n">
        <v>46018</v>
      </c>
      <c r="U2512" s="29" t="n">
        <v>2026</v>
      </c>
      <c r="V2512" s="29"/>
    </row>
    <row r="2513" customFormat="false" ht="15" hidden="false" customHeight="true" outlineLevel="0" collapsed="false">
      <c r="A2513" s="26" t="s">
        <v>10265</v>
      </c>
      <c r="B2513" s="26" t="n">
        <v>2509</v>
      </c>
      <c r="C2513" s="26" t="s">
        <v>10266</v>
      </c>
      <c r="D2513" s="26" t="s">
        <v>654</v>
      </c>
      <c r="E2513" s="26" t="s">
        <v>162</v>
      </c>
      <c r="F2513" s="26" t="s">
        <v>10267</v>
      </c>
      <c r="G2513" s="27" t="n">
        <v>45954</v>
      </c>
      <c r="H2513" s="26" t="s">
        <v>295</v>
      </c>
      <c r="I2513" s="26" t="s">
        <v>3269</v>
      </c>
      <c r="J2513" s="26" t="s">
        <v>322</v>
      </c>
      <c r="K2513" s="28" t="n">
        <v>34.7</v>
      </c>
      <c r="L2513" s="28" t="n">
        <v>10.6</v>
      </c>
      <c r="M2513" s="26" t="s">
        <v>179</v>
      </c>
      <c r="N2513" s="26" t="n">
        <v>40</v>
      </c>
      <c r="O2513" s="26" t="s">
        <v>10268</v>
      </c>
      <c r="P2513" s="26" t="s">
        <v>10269</v>
      </c>
      <c r="Q2513" s="26" t="s">
        <v>170</v>
      </c>
      <c r="R2513" s="26" t="s">
        <v>171</v>
      </c>
      <c r="S2513" s="26" t="s">
        <v>172</v>
      </c>
      <c r="T2513" s="27" t="n">
        <v>46002</v>
      </c>
      <c r="U2513" s="26" t="n">
        <v>2026</v>
      </c>
      <c r="V2513" s="26"/>
    </row>
    <row r="2514" customFormat="false" ht="15" hidden="false" customHeight="true" outlineLevel="0" collapsed="false">
      <c r="A2514" s="29" t="s">
        <v>10270</v>
      </c>
      <c r="B2514" s="29" t="n">
        <v>2510</v>
      </c>
      <c r="C2514" s="29" t="s">
        <v>4261</v>
      </c>
      <c r="D2514" s="29" t="s">
        <v>550</v>
      </c>
      <c r="E2514" s="29" t="s">
        <v>226</v>
      </c>
      <c r="F2514" s="29" t="s">
        <v>8705</v>
      </c>
      <c r="G2514" s="30" t="n">
        <v>45954</v>
      </c>
      <c r="H2514" s="29" t="s">
        <v>177</v>
      </c>
      <c r="I2514" s="29" t="s">
        <v>631</v>
      </c>
      <c r="J2514" s="29" t="s">
        <v>208</v>
      </c>
      <c r="K2514" s="31" t="n">
        <v>42</v>
      </c>
      <c r="L2514" s="31" t="n">
        <v>12.7</v>
      </c>
      <c r="M2514" s="29" t="s">
        <v>209</v>
      </c>
      <c r="N2514" s="29" t="n">
        <v>36</v>
      </c>
      <c r="O2514" s="29" t="s">
        <v>10271</v>
      </c>
      <c r="P2514" s="29" t="s">
        <v>10272</v>
      </c>
      <c r="Q2514" s="29" t="s">
        <v>212</v>
      </c>
      <c r="R2514" s="29" t="s">
        <v>171</v>
      </c>
      <c r="S2514" s="29" t="s">
        <v>213</v>
      </c>
      <c r="T2514" s="30" t="n">
        <v>45992</v>
      </c>
      <c r="U2514" s="29" t="n">
        <v>2026</v>
      </c>
      <c r="V2514" s="29"/>
    </row>
    <row r="2515" customFormat="false" ht="15" hidden="false" customHeight="true" outlineLevel="0" collapsed="false">
      <c r="A2515" s="26" t="s">
        <v>10273</v>
      </c>
      <c r="B2515" s="26" t="n">
        <v>2511</v>
      </c>
      <c r="C2515" s="26" t="s">
        <v>1959</v>
      </c>
      <c r="D2515" s="26" t="s">
        <v>266</v>
      </c>
      <c r="E2515" s="26" t="s">
        <v>206</v>
      </c>
      <c r="F2515" s="26"/>
      <c r="G2515" s="27" t="n">
        <v>45954</v>
      </c>
      <c r="H2515" s="26" t="s">
        <v>177</v>
      </c>
      <c r="I2515" s="26" t="s">
        <v>275</v>
      </c>
      <c r="J2515" s="26" t="s">
        <v>218</v>
      </c>
      <c r="K2515" s="28" t="n">
        <v>40.4</v>
      </c>
      <c r="L2515" s="28" t="n">
        <v>13.5</v>
      </c>
      <c r="M2515" s="26" t="s">
        <v>167</v>
      </c>
      <c r="N2515" s="26" t="n">
        <v>32</v>
      </c>
      <c r="O2515" s="26" t="s">
        <v>10274</v>
      </c>
      <c r="P2515" s="26" t="s">
        <v>10275</v>
      </c>
      <c r="Q2515" s="26" t="s">
        <v>182</v>
      </c>
      <c r="R2515" s="26" t="s">
        <v>183</v>
      </c>
      <c r="S2515" s="26" t="s">
        <v>184</v>
      </c>
      <c r="T2515" s="27" t="n">
        <v>45992</v>
      </c>
      <c r="U2515" s="26" t="n">
        <v>2026</v>
      </c>
      <c r="V2515" s="26"/>
    </row>
    <row r="2516" customFormat="false" ht="15" hidden="false" customHeight="true" outlineLevel="0" collapsed="false">
      <c r="A2516" s="29" t="s">
        <v>10276</v>
      </c>
      <c r="B2516" s="29" t="n">
        <v>2512</v>
      </c>
      <c r="C2516" s="29" t="s">
        <v>4568</v>
      </c>
      <c r="D2516" s="29" t="s">
        <v>512</v>
      </c>
      <c r="E2516" s="29" t="s">
        <v>311</v>
      </c>
      <c r="F2516" s="29" t="s">
        <v>10277</v>
      </c>
      <c r="G2516" s="30" t="n">
        <v>45955</v>
      </c>
      <c r="H2516" s="29" t="s">
        <v>177</v>
      </c>
      <c r="I2516" s="29" t="s">
        <v>935</v>
      </c>
      <c r="J2516" s="29" t="s">
        <v>166</v>
      </c>
      <c r="K2516" s="31" t="n">
        <v>57.3</v>
      </c>
      <c r="L2516" s="31" t="n">
        <v>16.2</v>
      </c>
      <c r="M2516" s="29" t="s">
        <v>209</v>
      </c>
      <c r="N2516" s="29" t="n">
        <v>32</v>
      </c>
      <c r="O2516" s="29" t="s">
        <v>10278</v>
      </c>
      <c r="P2516" s="29" t="s">
        <v>10279</v>
      </c>
      <c r="Q2516" s="29" t="s">
        <v>262</v>
      </c>
      <c r="R2516" s="29" t="s">
        <v>171</v>
      </c>
      <c r="S2516" s="29" t="s">
        <v>263</v>
      </c>
      <c r="T2516" s="30" t="n">
        <v>46005</v>
      </c>
      <c r="U2516" s="29" t="n">
        <v>2026</v>
      </c>
      <c r="V2516" s="29"/>
    </row>
    <row r="2517" customFormat="false" ht="15" hidden="false" customHeight="true" outlineLevel="0" collapsed="false">
      <c r="A2517" s="26" t="s">
        <v>10280</v>
      </c>
      <c r="B2517" s="26" t="n">
        <v>2513</v>
      </c>
      <c r="C2517" s="26" t="s">
        <v>889</v>
      </c>
      <c r="D2517" s="26" t="s">
        <v>1672</v>
      </c>
      <c r="E2517" s="26" t="s">
        <v>188</v>
      </c>
      <c r="F2517" s="26"/>
      <c r="G2517" s="27" t="n">
        <v>45955</v>
      </c>
      <c r="H2517" s="26" t="s">
        <v>177</v>
      </c>
      <c r="I2517" s="26" t="s">
        <v>2617</v>
      </c>
      <c r="J2517" s="26" t="s">
        <v>229</v>
      </c>
      <c r="K2517" s="28" t="n">
        <v>47.1</v>
      </c>
      <c r="L2517" s="28" t="n">
        <v>15.4</v>
      </c>
      <c r="M2517" s="26" t="s">
        <v>167</v>
      </c>
      <c r="N2517" s="26" t="n">
        <v>45</v>
      </c>
      <c r="O2517" s="26" t="s">
        <v>10281</v>
      </c>
      <c r="P2517" s="26" t="s">
        <v>10282</v>
      </c>
      <c r="Q2517" s="26" t="s">
        <v>330</v>
      </c>
      <c r="R2517" s="26" t="s">
        <v>171</v>
      </c>
      <c r="S2517" s="26" t="s">
        <v>331</v>
      </c>
      <c r="T2517" s="27" t="n">
        <v>46011</v>
      </c>
      <c r="U2517" s="26" t="n">
        <v>2026</v>
      </c>
      <c r="V2517" s="26"/>
    </row>
    <row r="2518" customFormat="false" ht="15" hidden="false" customHeight="true" outlineLevel="0" collapsed="false">
      <c r="A2518" s="29" t="s">
        <v>10283</v>
      </c>
      <c r="B2518" s="29" t="n">
        <v>2514</v>
      </c>
      <c r="C2518" s="29" t="s">
        <v>10284</v>
      </c>
      <c r="D2518" s="29" t="s">
        <v>9611</v>
      </c>
      <c r="E2518" s="29" t="s">
        <v>206</v>
      </c>
      <c r="F2518" s="29"/>
      <c r="G2518" s="30" t="n">
        <v>45956</v>
      </c>
      <c r="H2518" s="29" t="s">
        <v>177</v>
      </c>
      <c r="I2518" s="29" t="s">
        <v>1456</v>
      </c>
      <c r="J2518" s="29" t="s">
        <v>248</v>
      </c>
      <c r="K2518" s="31" t="n">
        <v>45</v>
      </c>
      <c r="L2518" s="31" t="n">
        <v>15.7</v>
      </c>
      <c r="M2518" s="29" t="s">
        <v>179</v>
      </c>
      <c r="N2518" s="29" t="n">
        <v>45</v>
      </c>
      <c r="O2518" s="29" t="s">
        <v>10285</v>
      </c>
      <c r="P2518" s="29" t="s">
        <v>10286</v>
      </c>
      <c r="Q2518" s="29" t="s">
        <v>252</v>
      </c>
      <c r="R2518" s="29" t="s">
        <v>171</v>
      </c>
      <c r="S2518" s="29" t="s">
        <v>253</v>
      </c>
      <c r="T2518" s="30" t="n">
        <v>45992</v>
      </c>
      <c r="U2518" s="29" t="n">
        <v>2026</v>
      </c>
      <c r="V2518" s="29"/>
    </row>
    <row r="2519" customFormat="false" ht="15" hidden="false" customHeight="true" outlineLevel="0" collapsed="false">
      <c r="A2519" s="26" t="s">
        <v>10287</v>
      </c>
      <c r="B2519" s="26" t="n">
        <v>2515</v>
      </c>
      <c r="C2519" s="26" t="s">
        <v>174</v>
      </c>
      <c r="D2519" s="26" t="s">
        <v>884</v>
      </c>
      <c r="E2519" s="26" t="s">
        <v>206</v>
      </c>
      <c r="F2519" s="26"/>
      <c r="G2519" s="27" t="n">
        <v>45956</v>
      </c>
      <c r="H2519" s="26" t="s">
        <v>177</v>
      </c>
      <c r="I2519" s="26" t="s">
        <v>2120</v>
      </c>
      <c r="J2519" s="26" t="s">
        <v>345</v>
      </c>
      <c r="K2519" s="28" t="n">
        <v>21.8</v>
      </c>
      <c r="L2519" s="28" t="n">
        <v>7.3</v>
      </c>
      <c r="M2519" s="26" t="s">
        <v>276</v>
      </c>
      <c r="N2519" s="26" t="n">
        <v>28</v>
      </c>
      <c r="O2519" s="26" t="s">
        <v>10288</v>
      </c>
      <c r="P2519" s="26" t="s">
        <v>10289</v>
      </c>
      <c r="Q2519" s="26" t="s">
        <v>338</v>
      </c>
      <c r="R2519" s="26" t="s">
        <v>171</v>
      </c>
      <c r="S2519" s="26" t="s">
        <v>339</v>
      </c>
      <c r="T2519" s="27" t="n">
        <v>46000</v>
      </c>
      <c r="U2519" s="26" t="n">
        <v>2026</v>
      </c>
      <c r="V2519" s="26"/>
    </row>
    <row r="2520" customFormat="false" ht="15" hidden="false" customHeight="true" outlineLevel="0" collapsed="false">
      <c r="A2520" s="29" t="s">
        <v>10290</v>
      </c>
      <c r="B2520" s="29" t="n">
        <v>2516</v>
      </c>
      <c r="C2520" s="29" t="s">
        <v>10291</v>
      </c>
      <c r="D2520" s="29" t="s">
        <v>1166</v>
      </c>
      <c r="E2520" s="29" t="s">
        <v>195</v>
      </c>
      <c r="F2520" s="29" t="s">
        <v>10292</v>
      </c>
      <c r="G2520" s="30" t="n">
        <v>45957</v>
      </c>
      <c r="H2520" s="29" t="s">
        <v>177</v>
      </c>
      <c r="I2520" s="29" t="s">
        <v>466</v>
      </c>
      <c r="J2520" s="29" t="s">
        <v>259</v>
      </c>
      <c r="K2520" s="31" t="n">
        <v>20.5</v>
      </c>
      <c r="L2520" s="31" t="n">
        <v>6.9</v>
      </c>
      <c r="M2520" s="29" t="s">
        <v>209</v>
      </c>
      <c r="N2520" s="29" t="n">
        <v>50</v>
      </c>
      <c r="O2520" s="29" t="s">
        <v>10293</v>
      </c>
      <c r="P2520" s="29" t="s">
        <v>10294</v>
      </c>
      <c r="Q2520" s="29" t="s">
        <v>221</v>
      </c>
      <c r="R2520" s="29" t="s">
        <v>183</v>
      </c>
      <c r="S2520" s="29" t="s">
        <v>222</v>
      </c>
      <c r="T2520" s="30" t="n">
        <v>46008</v>
      </c>
      <c r="U2520" s="29" t="n">
        <v>2026</v>
      </c>
      <c r="V2520" s="29"/>
    </row>
    <row r="2521" customFormat="false" ht="15" hidden="false" customHeight="true" outlineLevel="0" collapsed="false">
      <c r="A2521" s="26" t="s">
        <v>10295</v>
      </c>
      <c r="B2521" s="26" t="n">
        <v>2517</v>
      </c>
      <c r="C2521" s="26" t="s">
        <v>368</v>
      </c>
      <c r="D2521" s="26" t="s">
        <v>4333</v>
      </c>
      <c r="E2521" s="26" t="s">
        <v>188</v>
      </c>
      <c r="F2521" s="26"/>
      <c r="G2521" s="27" t="n">
        <v>45958</v>
      </c>
      <c r="H2521" s="26" t="s">
        <v>177</v>
      </c>
      <c r="I2521" s="26" t="s">
        <v>5333</v>
      </c>
      <c r="J2521" s="26" t="s">
        <v>198</v>
      </c>
      <c r="K2521" s="28" t="n">
        <v>58.9</v>
      </c>
      <c r="L2521" s="28" t="n">
        <v>17.3</v>
      </c>
      <c r="M2521" s="26" t="s">
        <v>199</v>
      </c>
      <c r="N2521" s="26" t="n">
        <v>40</v>
      </c>
      <c r="O2521" s="26" t="s">
        <v>10296</v>
      </c>
      <c r="P2521" s="26" t="s">
        <v>10297</v>
      </c>
      <c r="Q2521" s="26" t="s">
        <v>202</v>
      </c>
      <c r="R2521" s="26" t="s">
        <v>171</v>
      </c>
      <c r="S2521" s="26" t="s">
        <v>203</v>
      </c>
      <c r="T2521" s="27" t="n">
        <v>46011</v>
      </c>
      <c r="U2521" s="26" t="n">
        <v>2026</v>
      </c>
      <c r="V2521" s="26"/>
    </row>
    <row r="2522" customFormat="false" ht="15" hidden="false" customHeight="true" outlineLevel="0" collapsed="false">
      <c r="A2522" s="29" t="s">
        <v>10298</v>
      </c>
      <c r="B2522" s="29" t="n">
        <v>2518</v>
      </c>
      <c r="C2522" s="29" t="s">
        <v>8200</v>
      </c>
      <c r="D2522" s="29" t="s">
        <v>2727</v>
      </c>
      <c r="E2522" s="29" t="s">
        <v>188</v>
      </c>
      <c r="F2522" s="29"/>
      <c r="G2522" s="30" t="n">
        <v>45959</v>
      </c>
      <c r="H2522" s="29" t="s">
        <v>177</v>
      </c>
      <c r="I2522" s="29" t="s">
        <v>2249</v>
      </c>
      <c r="J2522" s="29" t="s">
        <v>229</v>
      </c>
      <c r="K2522" s="31" t="n">
        <v>26.3</v>
      </c>
      <c r="L2522" s="31" t="n">
        <v>7.4</v>
      </c>
      <c r="M2522" s="29" t="s">
        <v>249</v>
      </c>
      <c r="N2522" s="29" t="n">
        <v>36</v>
      </c>
      <c r="O2522" s="29" t="s">
        <v>10299</v>
      </c>
      <c r="P2522" s="29" t="s">
        <v>10300</v>
      </c>
      <c r="Q2522" s="29" t="s">
        <v>212</v>
      </c>
      <c r="R2522" s="29" t="s">
        <v>171</v>
      </c>
      <c r="S2522" s="29" t="s">
        <v>213</v>
      </c>
      <c r="T2522" s="30" t="n">
        <v>45993</v>
      </c>
      <c r="U2522" s="29" t="n">
        <v>2026</v>
      </c>
      <c r="V2522" s="29"/>
    </row>
    <row r="2523" customFormat="false" ht="15" hidden="false" customHeight="true" outlineLevel="0" collapsed="false">
      <c r="A2523" s="26" t="s">
        <v>10301</v>
      </c>
      <c r="B2523" s="26" t="n">
        <v>2519</v>
      </c>
      <c r="C2523" s="26" t="s">
        <v>840</v>
      </c>
      <c r="D2523" s="26" t="s">
        <v>2237</v>
      </c>
      <c r="E2523" s="26" t="s">
        <v>206</v>
      </c>
      <c r="F2523" s="26"/>
      <c r="G2523" s="27" t="n">
        <v>45962</v>
      </c>
      <c r="H2523" s="26" t="s">
        <v>177</v>
      </c>
      <c r="I2523" s="26" t="s">
        <v>1380</v>
      </c>
      <c r="J2523" s="26" t="s">
        <v>218</v>
      </c>
      <c r="K2523" s="28" t="n">
        <v>31.9</v>
      </c>
      <c r="L2523" s="28" t="n">
        <v>9.8</v>
      </c>
      <c r="M2523" s="26" t="s">
        <v>209</v>
      </c>
      <c r="N2523" s="26" t="n">
        <v>40</v>
      </c>
      <c r="O2523" s="26" t="s">
        <v>10302</v>
      </c>
      <c r="P2523" s="26" t="s">
        <v>10303</v>
      </c>
      <c r="Q2523" s="26" t="s">
        <v>232</v>
      </c>
      <c r="R2523" s="26" t="s">
        <v>183</v>
      </c>
      <c r="S2523" s="26" t="s">
        <v>233</v>
      </c>
      <c r="T2523" s="27" t="n">
        <v>45997</v>
      </c>
      <c r="U2523" s="26" t="n">
        <v>2026</v>
      </c>
      <c r="V2523" s="26"/>
    </row>
    <row r="2524" customFormat="false" ht="15" hidden="false" customHeight="true" outlineLevel="0" collapsed="false">
      <c r="A2524" s="29" t="s">
        <v>10304</v>
      </c>
      <c r="B2524" s="29" t="n">
        <v>2520</v>
      </c>
      <c r="C2524" s="29" t="s">
        <v>10305</v>
      </c>
      <c r="D2524" s="29" t="s">
        <v>4038</v>
      </c>
      <c r="E2524" s="29" t="s">
        <v>311</v>
      </c>
      <c r="F2524" s="29" t="s">
        <v>10306</v>
      </c>
      <c r="G2524" s="30" t="n">
        <v>45962</v>
      </c>
      <c r="H2524" s="29" t="s">
        <v>177</v>
      </c>
      <c r="I2524" s="29" t="s">
        <v>1358</v>
      </c>
      <c r="J2524" s="29" t="s">
        <v>229</v>
      </c>
      <c r="K2524" s="31" t="n">
        <v>52</v>
      </c>
      <c r="L2524" s="31" t="n">
        <v>16.5</v>
      </c>
      <c r="M2524" s="29" t="s">
        <v>209</v>
      </c>
      <c r="N2524" s="29" t="n">
        <v>36</v>
      </c>
      <c r="O2524" s="29" t="s">
        <v>10307</v>
      </c>
      <c r="P2524" s="29" t="s">
        <v>10308</v>
      </c>
      <c r="Q2524" s="29" t="s">
        <v>262</v>
      </c>
      <c r="R2524" s="29" t="s">
        <v>171</v>
      </c>
      <c r="S2524" s="29" t="s">
        <v>263</v>
      </c>
      <c r="T2524" s="30" t="n">
        <v>46016</v>
      </c>
      <c r="U2524" s="29" t="n">
        <v>2026</v>
      </c>
      <c r="V2524" s="29"/>
    </row>
    <row r="2525" customFormat="false" ht="15" hidden="false" customHeight="true" outlineLevel="0" collapsed="false">
      <c r="A2525" s="26" t="s">
        <v>10309</v>
      </c>
      <c r="B2525" s="26" t="n">
        <v>2521</v>
      </c>
      <c r="C2525" s="26" t="s">
        <v>994</v>
      </c>
      <c r="D2525" s="26" t="s">
        <v>10310</v>
      </c>
      <c r="E2525" s="26" t="s">
        <v>162</v>
      </c>
      <c r="F2525" s="26" t="s">
        <v>7050</v>
      </c>
      <c r="G2525" s="27" t="n">
        <v>45962</v>
      </c>
      <c r="H2525" s="26" t="s">
        <v>177</v>
      </c>
      <c r="I2525" s="26" t="s">
        <v>5981</v>
      </c>
      <c r="J2525" s="26" t="s">
        <v>218</v>
      </c>
      <c r="K2525" s="28" t="n">
        <v>61.1</v>
      </c>
      <c r="L2525" s="28" t="n">
        <v>21.1</v>
      </c>
      <c r="M2525" s="26" t="s">
        <v>179</v>
      </c>
      <c r="N2525" s="26" t="n">
        <v>40</v>
      </c>
      <c r="O2525" s="26" t="s">
        <v>10311</v>
      </c>
      <c r="P2525" s="26" t="s">
        <v>10312</v>
      </c>
      <c r="Q2525" s="26" t="s">
        <v>170</v>
      </c>
      <c r="R2525" s="26" t="s">
        <v>171</v>
      </c>
      <c r="S2525" s="26" t="s">
        <v>172</v>
      </c>
      <c r="T2525" s="27" t="n">
        <v>46000</v>
      </c>
      <c r="U2525" s="26" t="n">
        <v>2026</v>
      </c>
      <c r="V2525" s="26"/>
    </row>
    <row r="2526" customFormat="false" ht="15" hidden="false" customHeight="true" outlineLevel="0" collapsed="false">
      <c r="A2526" s="29" t="s">
        <v>10313</v>
      </c>
      <c r="B2526" s="29" t="n">
        <v>2522</v>
      </c>
      <c r="C2526" s="29" t="s">
        <v>477</v>
      </c>
      <c r="D2526" s="29" t="s">
        <v>569</v>
      </c>
      <c r="E2526" s="29" t="s">
        <v>245</v>
      </c>
      <c r="F2526" s="29" t="s">
        <v>2920</v>
      </c>
      <c r="G2526" s="30" t="n">
        <v>45963</v>
      </c>
      <c r="H2526" s="29" t="s">
        <v>177</v>
      </c>
      <c r="I2526" s="29" t="s">
        <v>7429</v>
      </c>
      <c r="J2526" s="29" t="s">
        <v>248</v>
      </c>
      <c r="K2526" s="31" t="n">
        <v>46.1</v>
      </c>
      <c r="L2526" s="31" t="n">
        <v>15</v>
      </c>
      <c r="M2526" s="29" t="s">
        <v>179</v>
      </c>
      <c r="N2526" s="29" t="n">
        <v>45</v>
      </c>
      <c r="O2526" s="29" t="s">
        <v>10314</v>
      </c>
      <c r="P2526" s="29" t="s">
        <v>10315</v>
      </c>
      <c r="Q2526" s="29" t="s">
        <v>330</v>
      </c>
      <c r="R2526" s="29" t="s">
        <v>171</v>
      </c>
      <c r="S2526" s="29" t="s">
        <v>331</v>
      </c>
      <c r="T2526" s="30" t="n">
        <v>46007</v>
      </c>
      <c r="U2526" s="29" t="n">
        <v>2026</v>
      </c>
      <c r="V2526" s="29"/>
    </row>
    <row r="2527" customFormat="false" ht="15" hidden="false" customHeight="true" outlineLevel="0" collapsed="false">
      <c r="A2527" s="26" t="s">
        <v>10316</v>
      </c>
      <c r="B2527" s="26" t="n">
        <v>2523</v>
      </c>
      <c r="C2527" s="26" t="s">
        <v>1647</v>
      </c>
      <c r="D2527" s="26" t="s">
        <v>10317</v>
      </c>
      <c r="E2527" s="26" t="s">
        <v>188</v>
      </c>
      <c r="F2527" s="26"/>
      <c r="G2527" s="27" t="n">
        <v>45963</v>
      </c>
      <c r="H2527" s="26" t="s">
        <v>177</v>
      </c>
      <c r="I2527" s="26" t="s">
        <v>4432</v>
      </c>
      <c r="J2527" s="26" t="s">
        <v>198</v>
      </c>
      <c r="K2527" s="28" t="n">
        <v>53.1</v>
      </c>
      <c r="L2527" s="28" t="n">
        <v>17.6</v>
      </c>
      <c r="M2527" s="26" t="s">
        <v>209</v>
      </c>
      <c r="N2527" s="26" t="n">
        <v>50</v>
      </c>
      <c r="O2527" s="26" t="s">
        <v>10318</v>
      </c>
      <c r="P2527" s="26" t="s">
        <v>10319</v>
      </c>
      <c r="Q2527" s="26" t="s">
        <v>182</v>
      </c>
      <c r="R2527" s="26" t="s">
        <v>183</v>
      </c>
      <c r="S2527" s="26" t="s">
        <v>184</v>
      </c>
      <c r="T2527" s="27" t="n">
        <v>46019</v>
      </c>
      <c r="U2527" s="26" t="n">
        <v>2026</v>
      </c>
      <c r="V2527" s="26"/>
    </row>
    <row r="2528" customFormat="false" ht="15" hidden="false" customHeight="true" outlineLevel="0" collapsed="false">
      <c r="A2528" s="29" t="s">
        <v>10320</v>
      </c>
      <c r="B2528" s="29" t="n">
        <v>2524</v>
      </c>
      <c r="C2528" s="29" t="s">
        <v>1172</v>
      </c>
      <c r="D2528" s="29" t="s">
        <v>483</v>
      </c>
      <c r="E2528" s="29" t="s">
        <v>162</v>
      </c>
      <c r="F2528" s="29" t="s">
        <v>10321</v>
      </c>
      <c r="G2528" s="30" t="n">
        <v>45963</v>
      </c>
      <c r="H2528" s="29" t="s">
        <v>177</v>
      </c>
      <c r="I2528" s="29" t="s">
        <v>1698</v>
      </c>
      <c r="J2528" s="29" t="s">
        <v>383</v>
      </c>
      <c r="K2528" s="31" t="n">
        <v>32.1</v>
      </c>
      <c r="L2528" s="31" t="n">
        <v>10</v>
      </c>
      <c r="M2528" s="29" t="s">
        <v>179</v>
      </c>
      <c r="N2528" s="29" t="n">
        <v>40</v>
      </c>
      <c r="O2528" s="29" t="s">
        <v>10322</v>
      </c>
      <c r="P2528" s="29" t="s">
        <v>10323</v>
      </c>
      <c r="Q2528" s="29" t="s">
        <v>262</v>
      </c>
      <c r="R2528" s="29" t="s">
        <v>171</v>
      </c>
      <c r="S2528" s="29" t="s">
        <v>263</v>
      </c>
      <c r="T2528" s="30" t="n">
        <v>46006</v>
      </c>
      <c r="U2528" s="29" t="n">
        <v>2026</v>
      </c>
      <c r="V2528" s="29"/>
    </row>
    <row r="2529" customFormat="false" ht="15" hidden="false" customHeight="true" outlineLevel="0" collapsed="false">
      <c r="A2529" s="26" t="s">
        <v>10324</v>
      </c>
      <c r="B2529" s="26" t="n">
        <v>2525</v>
      </c>
      <c r="C2529" s="26" t="s">
        <v>1954</v>
      </c>
      <c r="D2529" s="26" t="s">
        <v>4833</v>
      </c>
      <c r="E2529" s="26" t="s">
        <v>162</v>
      </c>
      <c r="F2529" s="26" t="s">
        <v>10325</v>
      </c>
      <c r="G2529" s="27" t="n">
        <v>45963</v>
      </c>
      <c r="H2529" s="26" t="s">
        <v>295</v>
      </c>
      <c r="I2529" s="26" t="s">
        <v>2877</v>
      </c>
      <c r="J2529" s="26" t="s">
        <v>218</v>
      </c>
      <c r="K2529" s="28" t="n">
        <v>45.8</v>
      </c>
      <c r="L2529" s="28" t="n">
        <v>14.7</v>
      </c>
      <c r="M2529" s="26" t="s">
        <v>179</v>
      </c>
      <c r="N2529" s="26" t="n">
        <v>40</v>
      </c>
      <c r="O2529" s="26" t="s">
        <v>10326</v>
      </c>
      <c r="P2529" s="26" t="s">
        <v>10327</v>
      </c>
      <c r="Q2529" s="26" t="s">
        <v>240</v>
      </c>
      <c r="R2529" s="26" t="s">
        <v>171</v>
      </c>
      <c r="S2529" s="26" t="s">
        <v>241</v>
      </c>
      <c r="T2529" s="27" t="n">
        <v>45993</v>
      </c>
      <c r="U2529" s="26" t="n">
        <v>2026</v>
      </c>
      <c r="V2529" s="26"/>
    </row>
    <row r="2530" customFormat="false" ht="15" hidden="false" customHeight="true" outlineLevel="0" collapsed="false">
      <c r="A2530" s="29" t="s">
        <v>10328</v>
      </c>
      <c r="B2530" s="29" t="n">
        <v>2526</v>
      </c>
      <c r="C2530" s="29" t="s">
        <v>5098</v>
      </c>
      <c r="D2530" s="29" t="s">
        <v>582</v>
      </c>
      <c r="E2530" s="29" t="s">
        <v>162</v>
      </c>
      <c r="F2530" s="29" t="s">
        <v>5099</v>
      </c>
      <c r="G2530" s="30" t="n">
        <v>45964</v>
      </c>
      <c r="H2530" s="29" t="s">
        <v>177</v>
      </c>
      <c r="I2530" s="29" t="s">
        <v>4829</v>
      </c>
      <c r="J2530" s="29" t="s">
        <v>166</v>
      </c>
      <c r="K2530" s="31" t="n">
        <v>35.1</v>
      </c>
      <c r="L2530" s="31" t="n">
        <v>10.3</v>
      </c>
      <c r="M2530" s="29" t="s">
        <v>167</v>
      </c>
      <c r="N2530" s="29" t="n">
        <v>36</v>
      </c>
      <c r="O2530" s="29" t="s">
        <v>10329</v>
      </c>
      <c r="P2530" s="29" t="s">
        <v>10330</v>
      </c>
      <c r="Q2530" s="29" t="s">
        <v>461</v>
      </c>
      <c r="R2530" s="29" t="s">
        <v>183</v>
      </c>
      <c r="S2530" s="29" t="s">
        <v>462</v>
      </c>
      <c r="T2530" s="30" t="n">
        <v>46019</v>
      </c>
      <c r="U2530" s="29" t="n">
        <v>2026</v>
      </c>
      <c r="V2530" s="29"/>
    </row>
    <row r="2531" customFormat="false" ht="15" hidden="false" customHeight="true" outlineLevel="0" collapsed="false">
      <c r="A2531" s="26" t="s">
        <v>10331</v>
      </c>
      <c r="B2531" s="26" t="n">
        <v>2527</v>
      </c>
      <c r="C2531" s="26" t="s">
        <v>1455</v>
      </c>
      <c r="D2531" s="26" t="s">
        <v>1274</v>
      </c>
      <c r="E2531" s="26" t="s">
        <v>226</v>
      </c>
      <c r="F2531" s="26" t="s">
        <v>10332</v>
      </c>
      <c r="G2531" s="27" t="n">
        <v>45965</v>
      </c>
      <c r="H2531" s="26" t="s">
        <v>177</v>
      </c>
      <c r="I2531" s="26" t="s">
        <v>1450</v>
      </c>
      <c r="J2531" s="26" t="s">
        <v>270</v>
      </c>
      <c r="K2531" s="28" t="n">
        <v>30.5</v>
      </c>
      <c r="L2531" s="28" t="n">
        <v>9.8</v>
      </c>
      <c r="M2531" s="26" t="s">
        <v>179</v>
      </c>
      <c r="N2531" s="26" t="n">
        <v>36</v>
      </c>
      <c r="O2531" s="26" t="s">
        <v>10333</v>
      </c>
      <c r="P2531" s="26" t="s">
        <v>10334</v>
      </c>
      <c r="Q2531" s="26" t="s">
        <v>202</v>
      </c>
      <c r="R2531" s="26" t="s">
        <v>171</v>
      </c>
      <c r="S2531" s="26" t="s">
        <v>203</v>
      </c>
      <c r="T2531" s="27" t="n">
        <v>46000</v>
      </c>
      <c r="U2531" s="26" t="n">
        <v>2026</v>
      </c>
      <c r="V2531" s="26"/>
    </row>
    <row r="2532" customFormat="false" ht="15" hidden="false" customHeight="true" outlineLevel="0" collapsed="false">
      <c r="A2532" s="29" t="s">
        <v>10335</v>
      </c>
      <c r="B2532" s="29" t="n">
        <v>2528</v>
      </c>
      <c r="C2532" s="29" t="s">
        <v>2570</v>
      </c>
      <c r="D2532" s="29" t="s">
        <v>2668</v>
      </c>
      <c r="E2532" s="29" t="s">
        <v>245</v>
      </c>
      <c r="F2532" s="29" t="s">
        <v>10336</v>
      </c>
      <c r="G2532" s="30" t="n">
        <v>45965</v>
      </c>
      <c r="H2532" s="29" t="s">
        <v>177</v>
      </c>
      <c r="I2532" s="29" t="s">
        <v>798</v>
      </c>
      <c r="J2532" s="29" t="s">
        <v>259</v>
      </c>
      <c r="K2532" s="31" t="n">
        <v>43.1</v>
      </c>
      <c r="L2532" s="31" t="n">
        <v>15.3</v>
      </c>
      <c r="M2532" s="29" t="s">
        <v>179</v>
      </c>
      <c r="N2532" s="29" t="n">
        <v>32</v>
      </c>
      <c r="O2532" s="29" t="s">
        <v>8447</v>
      </c>
      <c r="P2532" s="29" t="s">
        <v>10337</v>
      </c>
      <c r="Q2532" s="29" t="s">
        <v>454</v>
      </c>
      <c r="R2532" s="29" t="s">
        <v>171</v>
      </c>
      <c r="S2532" s="29" t="s">
        <v>455</v>
      </c>
      <c r="T2532" s="30" t="n">
        <v>46012</v>
      </c>
      <c r="U2532" s="29" t="n">
        <v>2026</v>
      </c>
      <c r="V2532" s="29"/>
    </row>
    <row r="2533" customFormat="false" ht="15" hidden="false" customHeight="true" outlineLevel="0" collapsed="false">
      <c r="A2533" s="26" t="s">
        <v>10338</v>
      </c>
      <c r="B2533" s="26" t="n">
        <v>2529</v>
      </c>
      <c r="C2533" s="26" t="s">
        <v>10339</v>
      </c>
      <c r="D2533" s="26" t="s">
        <v>10340</v>
      </c>
      <c r="E2533" s="26" t="s">
        <v>195</v>
      </c>
      <c r="F2533" s="26" t="s">
        <v>10341</v>
      </c>
      <c r="G2533" s="27" t="n">
        <v>45965</v>
      </c>
      <c r="H2533" s="26" t="s">
        <v>177</v>
      </c>
      <c r="I2533" s="26" t="s">
        <v>1483</v>
      </c>
      <c r="J2533" s="26" t="s">
        <v>322</v>
      </c>
      <c r="K2533" s="28" t="n">
        <v>41.7</v>
      </c>
      <c r="L2533" s="28" t="n">
        <v>12.3</v>
      </c>
      <c r="M2533" s="26" t="s">
        <v>167</v>
      </c>
      <c r="N2533" s="26" t="n">
        <v>36</v>
      </c>
      <c r="O2533" s="26" t="s">
        <v>10342</v>
      </c>
      <c r="P2533" s="26" t="s">
        <v>10343</v>
      </c>
      <c r="Q2533" s="26" t="s">
        <v>299</v>
      </c>
      <c r="R2533" s="26" t="s">
        <v>171</v>
      </c>
      <c r="S2533" s="26" t="s">
        <v>300</v>
      </c>
      <c r="T2533" s="27" t="n">
        <v>46019</v>
      </c>
      <c r="U2533" s="26" t="n">
        <v>2026</v>
      </c>
      <c r="V2533" s="26"/>
    </row>
    <row r="2534" customFormat="false" ht="15" hidden="false" customHeight="true" outlineLevel="0" collapsed="false">
      <c r="A2534" s="29" t="s">
        <v>10344</v>
      </c>
      <c r="B2534" s="29" t="n">
        <v>2530</v>
      </c>
      <c r="C2534" s="29" t="s">
        <v>10345</v>
      </c>
      <c r="D2534" s="29" t="s">
        <v>1785</v>
      </c>
      <c r="E2534" s="29" t="s">
        <v>162</v>
      </c>
      <c r="F2534" s="29" t="s">
        <v>10346</v>
      </c>
      <c r="G2534" s="30" t="n">
        <v>45965</v>
      </c>
      <c r="H2534" s="29" t="s">
        <v>177</v>
      </c>
      <c r="I2534" s="29" t="s">
        <v>4573</v>
      </c>
      <c r="J2534" s="29" t="s">
        <v>248</v>
      </c>
      <c r="K2534" s="31" t="n">
        <v>40.6</v>
      </c>
      <c r="L2534" s="31" t="n">
        <v>13.1</v>
      </c>
      <c r="M2534" s="29" t="s">
        <v>209</v>
      </c>
      <c r="N2534" s="29" t="n">
        <v>40</v>
      </c>
      <c r="O2534" s="29" t="s">
        <v>10347</v>
      </c>
      <c r="P2534" s="29" t="s">
        <v>10348</v>
      </c>
      <c r="Q2534" s="29" t="s">
        <v>212</v>
      </c>
      <c r="R2534" s="29" t="s">
        <v>171</v>
      </c>
      <c r="S2534" s="29" t="s">
        <v>213</v>
      </c>
      <c r="T2534" s="30" t="n">
        <v>46017</v>
      </c>
      <c r="U2534" s="29" t="n">
        <v>2026</v>
      </c>
      <c r="V2534" s="29"/>
    </row>
    <row r="2535" customFormat="false" ht="15" hidden="false" customHeight="true" outlineLevel="0" collapsed="false">
      <c r="A2535" s="26" t="s">
        <v>10349</v>
      </c>
      <c r="B2535" s="26" t="n">
        <v>2531</v>
      </c>
      <c r="C2535" s="26" t="s">
        <v>2196</v>
      </c>
      <c r="D2535" s="26" t="s">
        <v>1749</v>
      </c>
      <c r="E2535" s="26" t="s">
        <v>162</v>
      </c>
      <c r="F2535" s="26" t="s">
        <v>10350</v>
      </c>
      <c r="G2535" s="27" t="n">
        <v>45966</v>
      </c>
      <c r="H2535" s="26" t="s">
        <v>177</v>
      </c>
      <c r="I2535" s="26" t="s">
        <v>3316</v>
      </c>
      <c r="J2535" s="26" t="s">
        <v>322</v>
      </c>
      <c r="K2535" s="28" t="n">
        <v>47.4</v>
      </c>
      <c r="L2535" s="28" t="n">
        <v>16.6</v>
      </c>
      <c r="M2535" s="26" t="s">
        <v>209</v>
      </c>
      <c r="N2535" s="26" t="n">
        <v>24</v>
      </c>
      <c r="O2535" s="26" t="s">
        <v>10351</v>
      </c>
      <c r="P2535" s="26" t="s">
        <v>10352</v>
      </c>
      <c r="Q2535" s="26" t="s">
        <v>232</v>
      </c>
      <c r="R2535" s="26" t="s">
        <v>183</v>
      </c>
      <c r="S2535" s="26" t="s">
        <v>233</v>
      </c>
      <c r="T2535" s="27" t="n">
        <v>46017</v>
      </c>
      <c r="U2535" s="26" t="n">
        <v>2026</v>
      </c>
      <c r="V2535" s="26"/>
    </row>
    <row r="2536" customFormat="false" ht="15" hidden="false" customHeight="true" outlineLevel="0" collapsed="false">
      <c r="A2536" s="29" t="s">
        <v>10353</v>
      </c>
      <c r="B2536" s="29" t="n">
        <v>2532</v>
      </c>
      <c r="C2536" s="29" t="s">
        <v>4546</v>
      </c>
      <c r="D2536" s="29" t="s">
        <v>2886</v>
      </c>
      <c r="E2536" s="29" t="s">
        <v>311</v>
      </c>
      <c r="F2536" s="29" t="s">
        <v>10354</v>
      </c>
      <c r="G2536" s="30" t="n">
        <v>45967</v>
      </c>
      <c r="H2536" s="29" t="s">
        <v>177</v>
      </c>
      <c r="I2536" s="29" t="s">
        <v>6180</v>
      </c>
      <c r="J2536" s="29" t="s">
        <v>198</v>
      </c>
      <c r="K2536" s="31" t="n">
        <v>18.1</v>
      </c>
      <c r="L2536" s="31" t="n">
        <v>5.9</v>
      </c>
      <c r="M2536" s="29" t="s">
        <v>249</v>
      </c>
      <c r="N2536" s="29" t="n">
        <v>32</v>
      </c>
      <c r="O2536" s="29" t="s">
        <v>10355</v>
      </c>
      <c r="P2536" s="29" t="s">
        <v>10356</v>
      </c>
      <c r="Q2536" s="29" t="s">
        <v>330</v>
      </c>
      <c r="R2536" s="29" t="s">
        <v>171</v>
      </c>
      <c r="S2536" s="29" t="s">
        <v>331</v>
      </c>
      <c r="T2536" s="30" t="n">
        <v>46011</v>
      </c>
      <c r="U2536" s="29" t="n">
        <v>2026</v>
      </c>
      <c r="V2536" s="29"/>
    </row>
    <row r="2537" customFormat="false" ht="15" hidden="false" customHeight="true" outlineLevel="0" collapsed="false">
      <c r="A2537" s="26" t="s">
        <v>10357</v>
      </c>
      <c r="B2537" s="26" t="n">
        <v>2533</v>
      </c>
      <c r="C2537" s="26" t="s">
        <v>1088</v>
      </c>
      <c r="D2537" s="26" t="s">
        <v>281</v>
      </c>
      <c r="E2537" s="26" t="s">
        <v>188</v>
      </c>
      <c r="F2537" s="26"/>
      <c r="G2537" s="27" t="n">
        <v>45967</v>
      </c>
      <c r="H2537" s="26" t="s">
        <v>177</v>
      </c>
      <c r="I2537" s="26" t="s">
        <v>1698</v>
      </c>
      <c r="J2537" s="26" t="s">
        <v>198</v>
      </c>
      <c r="K2537" s="28" t="n">
        <v>61.9</v>
      </c>
      <c r="L2537" s="28" t="n">
        <v>20.6</v>
      </c>
      <c r="M2537" s="26" t="s">
        <v>209</v>
      </c>
      <c r="N2537" s="26" t="n">
        <v>28</v>
      </c>
      <c r="O2537" s="26" t="s">
        <v>10358</v>
      </c>
      <c r="P2537" s="26" t="s">
        <v>10359</v>
      </c>
      <c r="Q2537" s="26" t="s">
        <v>262</v>
      </c>
      <c r="R2537" s="26" t="s">
        <v>171</v>
      </c>
      <c r="S2537" s="26" t="s">
        <v>263</v>
      </c>
      <c r="T2537" s="27" t="n">
        <v>46010</v>
      </c>
      <c r="U2537" s="26" t="n">
        <v>2026</v>
      </c>
      <c r="V2537" s="26"/>
    </row>
    <row r="2538" customFormat="false" ht="15" hidden="false" customHeight="true" outlineLevel="0" collapsed="false">
      <c r="A2538" s="29" t="s">
        <v>10360</v>
      </c>
      <c r="B2538" s="29" t="n">
        <v>2534</v>
      </c>
      <c r="C2538" s="29" t="s">
        <v>457</v>
      </c>
      <c r="D2538" s="29" t="s">
        <v>1731</v>
      </c>
      <c r="E2538" s="29" t="s">
        <v>188</v>
      </c>
      <c r="F2538" s="29"/>
      <c r="G2538" s="30" t="n">
        <v>45968</v>
      </c>
      <c r="H2538" s="29" t="s">
        <v>177</v>
      </c>
      <c r="I2538" s="29" t="s">
        <v>3414</v>
      </c>
      <c r="J2538" s="29" t="s">
        <v>218</v>
      </c>
      <c r="K2538" s="31" t="n">
        <v>59.7</v>
      </c>
      <c r="L2538" s="31" t="n">
        <v>17.4</v>
      </c>
      <c r="M2538" s="29" t="s">
        <v>179</v>
      </c>
      <c r="N2538" s="29" t="n">
        <v>36</v>
      </c>
      <c r="O2538" s="29" t="s">
        <v>10361</v>
      </c>
      <c r="P2538" s="29" t="s">
        <v>10362</v>
      </c>
      <c r="Q2538" s="29" t="s">
        <v>262</v>
      </c>
      <c r="R2538" s="29" t="s">
        <v>171</v>
      </c>
      <c r="S2538" s="29" t="s">
        <v>263</v>
      </c>
      <c r="T2538" s="30" t="n">
        <v>45997</v>
      </c>
      <c r="U2538" s="29" t="n">
        <v>2026</v>
      </c>
      <c r="V2538" s="29"/>
    </row>
    <row r="2539" customFormat="false" ht="15" hidden="false" customHeight="true" outlineLevel="0" collapsed="false">
      <c r="A2539" s="26" t="s">
        <v>10363</v>
      </c>
      <c r="B2539" s="26" t="n">
        <v>2535</v>
      </c>
      <c r="C2539" s="26" t="s">
        <v>1273</v>
      </c>
      <c r="D2539" s="26" t="s">
        <v>6105</v>
      </c>
      <c r="E2539" s="26" t="s">
        <v>311</v>
      </c>
      <c r="F2539" s="26" t="s">
        <v>10364</v>
      </c>
      <c r="G2539" s="27" t="n">
        <v>45969</v>
      </c>
      <c r="H2539" s="26" t="s">
        <v>295</v>
      </c>
      <c r="I2539" s="26" t="s">
        <v>2470</v>
      </c>
      <c r="J2539" s="26" t="s">
        <v>270</v>
      </c>
      <c r="K2539" s="28" t="n">
        <v>57.7</v>
      </c>
      <c r="L2539" s="28" t="n">
        <v>19.4</v>
      </c>
      <c r="M2539" s="26" t="s">
        <v>209</v>
      </c>
      <c r="N2539" s="26" t="n">
        <v>24</v>
      </c>
      <c r="O2539" s="26" t="s">
        <v>10365</v>
      </c>
      <c r="P2539" s="26" t="s">
        <v>10366</v>
      </c>
      <c r="Q2539" s="26" t="s">
        <v>262</v>
      </c>
      <c r="R2539" s="26" t="s">
        <v>171</v>
      </c>
      <c r="S2539" s="26" t="s">
        <v>263</v>
      </c>
      <c r="T2539" s="27" t="n">
        <v>46008</v>
      </c>
      <c r="U2539" s="26" t="n">
        <v>2026</v>
      </c>
      <c r="V2539" s="26"/>
    </row>
    <row r="2540" customFormat="false" ht="15" hidden="false" customHeight="true" outlineLevel="0" collapsed="false">
      <c r="A2540" s="29" t="s">
        <v>10367</v>
      </c>
      <c r="B2540" s="29" t="n">
        <v>2536</v>
      </c>
      <c r="C2540" s="29" t="s">
        <v>1126</v>
      </c>
      <c r="D2540" s="29" t="s">
        <v>3903</v>
      </c>
      <c r="E2540" s="29" t="s">
        <v>311</v>
      </c>
      <c r="F2540" s="29" t="s">
        <v>1128</v>
      </c>
      <c r="G2540" s="30" t="n">
        <v>45969</v>
      </c>
      <c r="H2540" s="29" t="s">
        <v>295</v>
      </c>
      <c r="I2540" s="29" t="s">
        <v>4694</v>
      </c>
      <c r="J2540" s="29" t="s">
        <v>166</v>
      </c>
      <c r="K2540" s="31" t="n">
        <v>31.1</v>
      </c>
      <c r="L2540" s="31" t="n">
        <v>9.1</v>
      </c>
      <c r="M2540" s="29" t="s">
        <v>276</v>
      </c>
      <c r="N2540" s="29" t="n">
        <v>36</v>
      </c>
      <c r="O2540" s="29" t="s">
        <v>10368</v>
      </c>
      <c r="P2540" s="29" t="s">
        <v>10369</v>
      </c>
      <c r="Q2540" s="29" t="s">
        <v>212</v>
      </c>
      <c r="R2540" s="29" t="s">
        <v>171</v>
      </c>
      <c r="S2540" s="29" t="s">
        <v>213</v>
      </c>
      <c r="T2540" s="30" t="n">
        <v>46005</v>
      </c>
      <c r="U2540" s="29" t="n">
        <v>2026</v>
      </c>
      <c r="V2540" s="29"/>
    </row>
    <row r="2541" customFormat="false" ht="15" hidden="false" customHeight="true" outlineLevel="0" collapsed="false">
      <c r="A2541" s="26" t="s">
        <v>10370</v>
      </c>
      <c r="B2541" s="26" t="n">
        <v>2537</v>
      </c>
      <c r="C2541" s="26" t="s">
        <v>2145</v>
      </c>
      <c r="D2541" s="26" t="s">
        <v>7642</v>
      </c>
      <c r="E2541" s="26" t="s">
        <v>188</v>
      </c>
      <c r="F2541" s="26"/>
      <c r="G2541" s="27" t="n">
        <v>45969</v>
      </c>
      <c r="H2541" s="26" t="s">
        <v>295</v>
      </c>
      <c r="I2541" s="26" t="s">
        <v>583</v>
      </c>
      <c r="J2541" s="26" t="s">
        <v>345</v>
      </c>
      <c r="K2541" s="28" t="n">
        <v>42.9</v>
      </c>
      <c r="L2541" s="28" t="n">
        <v>14.4</v>
      </c>
      <c r="M2541" s="26" t="s">
        <v>179</v>
      </c>
      <c r="N2541" s="26" t="n">
        <v>50</v>
      </c>
      <c r="O2541" s="26" t="s">
        <v>10371</v>
      </c>
      <c r="P2541" s="26" t="s">
        <v>10372</v>
      </c>
      <c r="Q2541" s="26" t="s">
        <v>330</v>
      </c>
      <c r="R2541" s="26" t="s">
        <v>171</v>
      </c>
      <c r="S2541" s="26" t="s">
        <v>331</v>
      </c>
      <c r="T2541" s="27" t="n">
        <v>46002</v>
      </c>
      <c r="U2541" s="26" t="n">
        <v>2026</v>
      </c>
      <c r="V2541" s="26"/>
    </row>
    <row r="2542" customFormat="false" ht="15" hidden="false" customHeight="true" outlineLevel="0" collapsed="false">
      <c r="A2542" s="29" t="s">
        <v>10373</v>
      </c>
      <c r="B2542" s="29" t="n">
        <v>2538</v>
      </c>
      <c r="C2542" s="29" t="s">
        <v>3613</v>
      </c>
      <c r="D2542" s="29" t="s">
        <v>922</v>
      </c>
      <c r="E2542" s="29" t="s">
        <v>206</v>
      </c>
      <c r="F2542" s="29"/>
      <c r="G2542" s="30" t="n">
        <v>45972</v>
      </c>
      <c r="H2542" s="29" t="s">
        <v>295</v>
      </c>
      <c r="I2542" s="29" t="s">
        <v>2024</v>
      </c>
      <c r="J2542" s="29" t="s">
        <v>322</v>
      </c>
      <c r="K2542" s="31" t="n">
        <v>37.1</v>
      </c>
      <c r="L2542" s="31" t="n">
        <v>11.3</v>
      </c>
      <c r="M2542" s="29" t="s">
        <v>167</v>
      </c>
      <c r="N2542" s="29" t="n">
        <v>32</v>
      </c>
      <c r="O2542" s="29" t="s">
        <v>10374</v>
      </c>
      <c r="P2542" s="29" t="s">
        <v>10375</v>
      </c>
      <c r="Q2542" s="29" t="s">
        <v>461</v>
      </c>
      <c r="R2542" s="29" t="s">
        <v>183</v>
      </c>
      <c r="S2542" s="29" t="s">
        <v>462</v>
      </c>
      <c r="T2542" s="30" t="n">
        <v>45999</v>
      </c>
      <c r="U2542" s="29" t="n">
        <v>2026</v>
      </c>
      <c r="V2542" s="29"/>
    </row>
    <row r="2543" customFormat="false" ht="15" hidden="false" customHeight="true" outlineLevel="0" collapsed="false">
      <c r="A2543" s="26" t="s">
        <v>10376</v>
      </c>
      <c r="B2543" s="26" t="n">
        <v>2539</v>
      </c>
      <c r="C2543" s="26" t="s">
        <v>520</v>
      </c>
      <c r="D2543" s="26" t="s">
        <v>4248</v>
      </c>
      <c r="E2543" s="26" t="s">
        <v>311</v>
      </c>
      <c r="F2543" s="26" t="s">
        <v>7014</v>
      </c>
      <c r="G2543" s="27" t="n">
        <v>45973</v>
      </c>
      <c r="H2543" s="26" t="s">
        <v>177</v>
      </c>
      <c r="I2543" s="26" t="s">
        <v>2011</v>
      </c>
      <c r="J2543" s="26" t="s">
        <v>345</v>
      </c>
      <c r="K2543" s="28" t="n">
        <v>50</v>
      </c>
      <c r="L2543" s="28" t="n">
        <v>15.1</v>
      </c>
      <c r="M2543" s="26" t="s">
        <v>199</v>
      </c>
      <c r="N2543" s="26" t="n">
        <v>36</v>
      </c>
      <c r="O2543" s="26" t="s">
        <v>10377</v>
      </c>
      <c r="P2543" s="26" t="s">
        <v>10378</v>
      </c>
      <c r="Q2543" s="26" t="s">
        <v>232</v>
      </c>
      <c r="R2543" s="26" t="s">
        <v>183</v>
      </c>
      <c r="S2543" s="26" t="s">
        <v>233</v>
      </c>
      <c r="T2543" s="27" t="n">
        <v>45993</v>
      </c>
      <c r="U2543" s="26" t="n">
        <v>2026</v>
      </c>
      <c r="V2543" s="26"/>
    </row>
    <row r="2544" customFormat="false" ht="15" hidden="false" customHeight="true" outlineLevel="0" collapsed="false">
      <c r="A2544" s="29" t="s">
        <v>10379</v>
      </c>
      <c r="B2544" s="29" t="n">
        <v>2540</v>
      </c>
      <c r="C2544" s="29" t="s">
        <v>1487</v>
      </c>
      <c r="D2544" s="29" t="s">
        <v>3720</v>
      </c>
      <c r="E2544" s="29" t="s">
        <v>188</v>
      </c>
      <c r="F2544" s="29"/>
      <c r="G2544" s="30" t="n">
        <v>45973</v>
      </c>
      <c r="H2544" s="29" t="s">
        <v>177</v>
      </c>
      <c r="I2544" s="29" t="s">
        <v>1618</v>
      </c>
      <c r="J2544" s="29" t="s">
        <v>198</v>
      </c>
      <c r="K2544" s="31" t="n">
        <v>41.5</v>
      </c>
      <c r="L2544" s="31" t="n">
        <v>12.3</v>
      </c>
      <c r="M2544" s="29" t="s">
        <v>199</v>
      </c>
      <c r="N2544" s="29" t="n">
        <v>45</v>
      </c>
      <c r="O2544" s="29" t="s">
        <v>10380</v>
      </c>
      <c r="P2544" s="29" t="s">
        <v>10381</v>
      </c>
      <c r="Q2544" s="29" t="s">
        <v>252</v>
      </c>
      <c r="R2544" s="29" t="s">
        <v>171</v>
      </c>
      <c r="S2544" s="29" t="s">
        <v>253</v>
      </c>
      <c r="T2544" s="30" t="n">
        <v>46011</v>
      </c>
      <c r="U2544" s="29" t="n">
        <v>2026</v>
      </c>
      <c r="V2544" s="29"/>
    </row>
    <row r="2545" customFormat="false" ht="15" hidden="false" customHeight="true" outlineLevel="0" collapsed="false">
      <c r="A2545" s="26" t="s">
        <v>10382</v>
      </c>
      <c r="B2545" s="26" t="n">
        <v>2541</v>
      </c>
      <c r="C2545" s="26" t="s">
        <v>2916</v>
      </c>
      <c r="D2545" s="26" t="s">
        <v>582</v>
      </c>
      <c r="E2545" s="26" t="s">
        <v>188</v>
      </c>
      <c r="F2545" s="26"/>
      <c r="G2545" s="27" t="n">
        <v>45974</v>
      </c>
      <c r="H2545" s="26" t="s">
        <v>177</v>
      </c>
      <c r="I2545" s="26" t="s">
        <v>2873</v>
      </c>
      <c r="J2545" s="26" t="s">
        <v>345</v>
      </c>
      <c r="K2545" s="28" t="n">
        <v>42.9</v>
      </c>
      <c r="L2545" s="28" t="n">
        <v>15.1</v>
      </c>
      <c r="M2545" s="26" t="s">
        <v>179</v>
      </c>
      <c r="N2545" s="26" t="n">
        <v>45</v>
      </c>
      <c r="O2545" s="26" t="s">
        <v>10383</v>
      </c>
      <c r="P2545" s="26" t="s">
        <v>10384</v>
      </c>
      <c r="Q2545" s="26" t="s">
        <v>221</v>
      </c>
      <c r="R2545" s="26" t="s">
        <v>183</v>
      </c>
      <c r="S2545" s="26" t="s">
        <v>222</v>
      </c>
      <c r="T2545" s="27" t="n">
        <v>45998</v>
      </c>
      <c r="U2545" s="26" t="n">
        <v>2026</v>
      </c>
      <c r="V2545" s="26"/>
    </row>
    <row r="2546" customFormat="false" ht="15" hidden="false" customHeight="true" outlineLevel="0" collapsed="false">
      <c r="A2546" s="29" t="s">
        <v>10385</v>
      </c>
      <c r="B2546" s="29" t="n">
        <v>2542</v>
      </c>
      <c r="C2546" s="29" t="s">
        <v>5677</v>
      </c>
      <c r="D2546" s="29" t="s">
        <v>6572</v>
      </c>
      <c r="E2546" s="29" t="s">
        <v>267</v>
      </c>
      <c r="F2546" s="29" t="s">
        <v>5678</v>
      </c>
      <c r="G2546" s="30" t="n">
        <v>45974</v>
      </c>
      <c r="H2546" s="29" t="s">
        <v>295</v>
      </c>
      <c r="I2546" s="29" t="s">
        <v>1787</v>
      </c>
      <c r="J2546" s="29" t="s">
        <v>345</v>
      </c>
      <c r="K2546" s="31" t="n">
        <v>60.5</v>
      </c>
      <c r="L2546" s="31" t="n">
        <v>21</v>
      </c>
      <c r="M2546" s="29" t="s">
        <v>179</v>
      </c>
      <c r="N2546" s="29" t="n">
        <v>50</v>
      </c>
      <c r="O2546" s="29" t="s">
        <v>10386</v>
      </c>
      <c r="P2546" s="29" t="s">
        <v>10387</v>
      </c>
      <c r="Q2546" s="29" t="s">
        <v>212</v>
      </c>
      <c r="R2546" s="29" t="s">
        <v>171</v>
      </c>
      <c r="S2546" s="29" t="s">
        <v>213</v>
      </c>
      <c r="T2546" s="30" t="n">
        <v>46011</v>
      </c>
      <c r="U2546" s="29" t="n">
        <v>2026</v>
      </c>
      <c r="V2546" s="29"/>
    </row>
    <row r="2547" customFormat="false" ht="15" hidden="false" customHeight="true" outlineLevel="0" collapsed="false">
      <c r="A2547" s="26" t="s">
        <v>10388</v>
      </c>
      <c r="B2547" s="26" t="n">
        <v>2543</v>
      </c>
      <c r="C2547" s="26" t="s">
        <v>3563</v>
      </c>
      <c r="D2547" s="26" t="s">
        <v>194</v>
      </c>
      <c r="E2547" s="26" t="s">
        <v>311</v>
      </c>
      <c r="F2547" s="26" t="s">
        <v>4936</v>
      </c>
      <c r="G2547" s="27" t="n">
        <v>45975</v>
      </c>
      <c r="H2547" s="26" t="s">
        <v>295</v>
      </c>
      <c r="I2547" s="26" t="s">
        <v>327</v>
      </c>
      <c r="J2547" s="26" t="s">
        <v>166</v>
      </c>
      <c r="K2547" s="28" t="n">
        <v>47.5</v>
      </c>
      <c r="L2547" s="28" t="n">
        <v>14</v>
      </c>
      <c r="M2547" s="26" t="s">
        <v>179</v>
      </c>
      <c r="N2547" s="26" t="n">
        <v>45</v>
      </c>
      <c r="O2547" s="26" t="s">
        <v>10389</v>
      </c>
      <c r="P2547" s="26" t="s">
        <v>10390</v>
      </c>
      <c r="Q2547" s="26" t="s">
        <v>461</v>
      </c>
      <c r="R2547" s="26" t="s">
        <v>183</v>
      </c>
      <c r="S2547" s="26" t="s">
        <v>462</v>
      </c>
      <c r="T2547" s="27" t="n">
        <v>46007</v>
      </c>
      <c r="U2547" s="26" t="n">
        <v>2026</v>
      </c>
      <c r="V2547" s="26"/>
    </row>
    <row r="2548" customFormat="false" ht="15" hidden="false" customHeight="true" outlineLevel="0" collapsed="false">
      <c r="A2548" s="29" t="s">
        <v>10391</v>
      </c>
      <c r="B2548" s="29" t="n">
        <v>2544</v>
      </c>
      <c r="C2548" s="29" t="s">
        <v>1213</v>
      </c>
      <c r="D2548" s="29" t="s">
        <v>1313</v>
      </c>
      <c r="E2548" s="29" t="s">
        <v>206</v>
      </c>
      <c r="F2548" s="29"/>
      <c r="G2548" s="30" t="n">
        <v>45975</v>
      </c>
      <c r="H2548" s="29" t="s">
        <v>177</v>
      </c>
      <c r="I2548" s="29" t="s">
        <v>178</v>
      </c>
      <c r="J2548" s="29" t="s">
        <v>270</v>
      </c>
      <c r="K2548" s="31" t="n">
        <v>19.3</v>
      </c>
      <c r="L2548" s="31" t="n">
        <v>6.5</v>
      </c>
      <c r="M2548" s="29" t="s">
        <v>179</v>
      </c>
      <c r="N2548" s="29" t="n">
        <v>50</v>
      </c>
      <c r="O2548" s="29" t="s">
        <v>6237</v>
      </c>
      <c r="P2548" s="29" t="s">
        <v>10392</v>
      </c>
      <c r="Q2548" s="29" t="s">
        <v>212</v>
      </c>
      <c r="R2548" s="29" t="s">
        <v>171</v>
      </c>
      <c r="S2548" s="29" t="s">
        <v>213</v>
      </c>
      <c r="T2548" s="30" t="n">
        <v>45996</v>
      </c>
      <c r="U2548" s="29" t="n">
        <v>2026</v>
      </c>
      <c r="V2548" s="29"/>
    </row>
    <row r="2549" customFormat="false" ht="15" hidden="false" customHeight="true" outlineLevel="0" collapsed="false">
      <c r="A2549" s="26" t="s">
        <v>10393</v>
      </c>
      <c r="B2549" s="26" t="n">
        <v>2545</v>
      </c>
      <c r="C2549" s="26" t="s">
        <v>7853</v>
      </c>
      <c r="D2549" s="26" t="s">
        <v>1637</v>
      </c>
      <c r="E2549" s="26" t="s">
        <v>188</v>
      </c>
      <c r="F2549" s="26"/>
      <c r="G2549" s="27" t="n">
        <v>45976</v>
      </c>
      <c r="H2549" s="26" t="s">
        <v>177</v>
      </c>
      <c r="I2549" s="26" t="s">
        <v>2659</v>
      </c>
      <c r="J2549" s="26" t="s">
        <v>229</v>
      </c>
      <c r="K2549" s="28" t="n">
        <v>42.2</v>
      </c>
      <c r="L2549" s="28" t="n">
        <v>13.7</v>
      </c>
      <c r="M2549" s="26" t="s">
        <v>179</v>
      </c>
      <c r="N2549" s="26" t="n">
        <v>50</v>
      </c>
      <c r="O2549" s="26" t="s">
        <v>10394</v>
      </c>
      <c r="P2549" s="26" t="s">
        <v>10395</v>
      </c>
      <c r="Q2549" s="26" t="s">
        <v>252</v>
      </c>
      <c r="R2549" s="26" t="s">
        <v>171</v>
      </c>
      <c r="S2549" s="26" t="s">
        <v>253</v>
      </c>
      <c r="T2549" s="27" t="n">
        <v>46005</v>
      </c>
      <c r="U2549" s="26" t="n">
        <v>2026</v>
      </c>
      <c r="V2549" s="26"/>
    </row>
    <row r="2550" customFormat="false" ht="15" hidden="false" customHeight="true" outlineLevel="0" collapsed="false">
      <c r="A2550" s="29" t="s">
        <v>10396</v>
      </c>
      <c r="B2550" s="29" t="n">
        <v>2546</v>
      </c>
      <c r="C2550" s="29" t="s">
        <v>10397</v>
      </c>
      <c r="D2550" s="29" t="s">
        <v>1678</v>
      </c>
      <c r="E2550" s="29" t="s">
        <v>226</v>
      </c>
      <c r="F2550" s="29" t="s">
        <v>10398</v>
      </c>
      <c r="G2550" s="30" t="n">
        <v>45976</v>
      </c>
      <c r="H2550" s="29" t="s">
        <v>295</v>
      </c>
      <c r="I2550" s="29" t="s">
        <v>2644</v>
      </c>
      <c r="J2550" s="29" t="s">
        <v>345</v>
      </c>
      <c r="K2550" s="31" t="n">
        <v>18.2</v>
      </c>
      <c r="L2550" s="31" t="n">
        <v>5.4</v>
      </c>
      <c r="M2550" s="29" t="s">
        <v>167</v>
      </c>
      <c r="N2550" s="29" t="n">
        <v>36</v>
      </c>
      <c r="O2550" s="29" t="s">
        <v>10399</v>
      </c>
      <c r="P2550" s="29" t="s">
        <v>10400</v>
      </c>
      <c r="Q2550" s="29" t="s">
        <v>232</v>
      </c>
      <c r="R2550" s="29" t="s">
        <v>183</v>
      </c>
      <c r="S2550" s="29" t="s">
        <v>233</v>
      </c>
      <c r="T2550" s="30" t="n">
        <v>45997</v>
      </c>
      <c r="U2550" s="29" t="n">
        <v>2026</v>
      </c>
      <c r="V2550" s="29"/>
    </row>
    <row r="2551" customFormat="false" ht="15" hidden="false" customHeight="true" outlineLevel="0" collapsed="false">
      <c r="A2551" s="26" t="s">
        <v>10401</v>
      </c>
      <c r="B2551" s="26" t="n">
        <v>2547</v>
      </c>
      <c r="C2551" s="26" t="s">
        <v>3065</v>
      </c>
      <c r="D2551" s="26" t="s">
        <v>1571</v>
      </c>
      <c r="E2551" s="26" t="s">
        <v>188</v>
      </c>
      <c r="F2551" s="26"/>
      <c r="G2551" s="27" t="n">
        <v>45976</v>
      </c>
      <c r="H2551" s="26" t="s">
        <v>177</v>
      </c>
      <c r="I2551" s="26" t="s">
        <v>1259</v>
      </c>
      <c r="J2551" s="26" t="s">
        <v>208</v>
      </c>
      <c r="K2551" s="28" t="n">
        <v>48.4</v>
      </c>
      <c r="L2551" s="28" t="n">
        <v>16.5</v>
      </c>
      <c r="M2551" s="26" t="s">
        <v>179</v>
      </c>
      <c r="N2551" s="26" t="n">
        <v>50</v>
      </c>
      <c r="O2551" s="26" t="s">
        <v>10402</v>
      </c>
      <c r="P2551" s="26" t="s">
        <v>10403</v>
      </c>
      <c r="Q2551" s="26" t="s">
        <v>338</v>
      </c>
      <c r="R2551" s="26" t="s">
        <v>171</v>
      </c>
      <c r="S2551" s="26" t="s">
        <v>339</v>
      </c>
      <c r="T2551" s="27" t="n">
        <v>45999</v>
      </c>
      <c r="U2551" s="26" t="n">
        <v>2026</v>
      </c>
      <c r="V2551" s="26"/>
    </row>
    <row r="2552" customFormat="false" ht="15" hidden="false" customHeight="true" outlineLevel="0" collapsed="false">
      <c r="A2552" s="29" t="s">
        <v>10404</v>
      </c>
      <c r="B2552" s="29" t="n">
        <v>2548</v>
      </c>
      <c r="C2552" s="29" t="s">
        <v>1000</v>
      </c>
      <c r="D2552" s="29" t="s">
        <v>582</v>
      </c>
      <c r="E2552" s="29" t="s">
        <v>195</v>
      </c>
      <c r="F2552" s="29" t="s">
        <v>10405</v>
      </c>
      <c r="G2552" s="30" t="n">
        <v>45977</v>
      </c>
      <c r="H2552" s="29" t="s">
        <v>177</v>
      </c>
      <c r="I2552" s="29" t="s">
        <v>327</v>
      </c>
      <c r="J2552" s="29" t="s">
        <v>322</v>
      </c>
      <c r="K2552" s="31" t="n">
        <v>37.4</v>
      </c>
      <c r="L2552" s="31" t="n">
        <v>11.2</v>
      </c>
      <c r="M2552" s="29" t="s">
        <v>276</v>
      </c>
      <c r="N2552" s="29" t="n">
        <v>50</v>
      </c>
      <c r="O2552" s="29" t="s">
        <v>10406</v>
      </c>
      <c r="P2552" s="29" t="s">
        <v>10407</v>
      </c>
      <c r="Q2552" s="29" t="s">
        <v>240</v>
      </c>
      <c r="R2552" s="29" t="s">
        <v>171</v>
      </c>
      <c r="S2552" s="29" t="s">
        <v>241</v>
      </c>
      <c r="T2552" s="30" t="n">
        <v>46010</v>
      </c>
      <c r="U2552" s="29" t="n">
        <v>2026</v>
      </c>
      <c r="V2552" s="29"/>
    </row>
    <row r="2553" customFormat="false" ht="15" hidden="false" customHeight="true" outlineLevel="0" collapsed="false">
      <c r="A2553" s="26" t="s">
        <v>10408</v>
      </c>
      <c r="B2553" s="26" t="n">
        <v>2549</v>
      </c>
      <c r="C2553" s="26" t="s">
        <v>4904</v>
      </c>
      <c r="D2553" s="26" t="s">
        <v>4882</v>
      </c>
      <c r="E2553" s="26" t="s">
        <v>188</v>
      </c>
      <c r="F2553" s="26"/>
      <c r="G2553" s="27" t="n">
        <v>45977</v>
      </c>
      <c r="H2553" s="26" t="s">
        <v>177</v>
      </c>
      <c r="I2553" s="26" t="s">
        <v>4829</v>
      </c>
      <c r="J2553" s="26" t="s">
        <v>198</v>
      </c>
      <c r="K2553" s="28" t="n">
        <v>55.5</v>
      </c>
      <c r="L2553" s="28" t="n">
        <v>16.9</v>
      </c>
      <c r="M2553" s="26" t="s">
        <v>209</v>
      </c>
      <c r="N2553" s="26" t="n">
        <v>28</v>
      </c>
      <c r="O2553" s="26" t="s">
        <v>10409</v>
      </c>
      <c r="P2553" s="26" t="s">
        <v>10410</v>
      </c>
      <c r="Q2553" s="26" t="s">
        <v>252</v>
      </c>
      <c r="R2553" s="26" t="s">
        <v>171</v>
      </c>
      <c r="S2553" s="26" t="s">
        <v>253</v>
      </c>
      <c r="T2553" s="27" t="n">
        <v>45998</v>
      </c>
      <c r="U2553" s="26" t="n">
        <v>2026</v>
      </c>
      <c r="V2553" s="26"/>
    </row>
    <row r="2554" customFormat="false" ht="15" hidden="false" customHeight="true" outlineLevel="0" collapsed="false">
      <c r="A2554" s="29" t="s">
        <v>10411</v>
      </c>
      <c r="B2554" s="29" t="n">
        <v>2550</v>
      </c>
      <c r="C2554" s="29" t="s">
        <v>3142</v>
      </c>
      <c r="D2554" s="29" t="s">
        <v>3953</v>
      </c>
      <c r="E2554" s="29" t="s">
        <v>206</v>
      </c>
      <c r="F2554" s="29"/>
      <c r="G2554" s="30" t="n">
        <v>45978</v>
      </c>
      <c r="H2554" s="29" t="s">
        <v>177</v>
      </c>
      <c r="I2554" s="29" t="s">
        <v>5569</v>
      </c>
      <c r="J2554" s="29" t="s">
        <v>208</v>
      </c>
      <c r="K2554" s="31" t="n">
        <v>45.6</v>
      </c>
      <c r="L2554" s="31" t="n">
        <v>14.6</v>
      </c>
      <c r="M2554" s="29" t="s">
        <v>167</v>
      </c>
      <c r="N2554" s="29" t="n">
        <v>50</v>
      </c>
      <c r="O2554" s="29" t="s">
        <v>10412</v>
      </c>
      <c r="P2554" s="29" t="s">
        <v>10413</v>
      </c>
      <c r="Q2554" s="29" t="s">
        <v>212</v>
      </c>
      <c r="R2554" s="29" t="s">
        <v>171</v>
      </c>
      <c r="S2554" s="29" t="s">
        <v>213</v>
      </c>
      <c r="T2554" s="30" t="n">
        <v>45993</v>
      </c>
      <c r="U2554" s="29" t="n">
        <v>2026</v>
      </c>
      <c r="V2554" s="29"/>
    </row>
    <row r="2555" customFormat="false" ht="15" hidden="false" customHeight="true" outlineLevel="0" collapsed="false">
      <c r="A2555" s="26" t="s">
        <v>10414</v>
      </c>
      <c r="B2555" s="26" t="n">
        <v>2551</v>
      </c>
      <c r="C2555" s="26" t="s">
        <v>2243</v>
      </c>
      <c r="D2555" s="26" t="s">
        <v>362</v>
      </c>
      <c r="E2555" s="26" t="s">
        <v>162</v>
      </c>
      <c r="F2555" s="26" t="s">
        <v>2338</v>
      </c>
      <c r="G2555" s="27" t="n">
        <v>45978</v>
      </c>
      <c r="H2555" s="26" t="s">
        <v>177</v>
      </c>
      <c r="I2555" s="26" t="s">
        <v>762</v>
      </c>
      <c r="J2555" s="26" t="s">
        <v>198</v>
      </c>
      <c r="K2555" s="28" t="n">
        <v>58.3</v>
      </c>
      <c r="L2555" s="28" t="n">
        <v>17.3</v>
      </c>
      <c r="M2555" s="26" t="s">
        <v>199</v>
      </c>
      <c r="N2555" s="26" t="n">
        <v>24</v>
      </c>
      <c r="O2555" s="26" t="s">
        <v>10415</v>
      </c>
      <c r="P2555" s="26" t="s">
        <v>10416</v>
      </c>
      <c r="Q2555" s="26" t="s">
        <v>299</v>
      </c>
      <c r="R2555" s="26" t="s">
        <v>171</v>
      </c>
      <c r="S2555" s="26" t="s">
        <v>300</v>
      </c>
      <c r="T2555" s="27" t="n">
        <v>46010</v>
      </c>
      <c r="U2555" s="26" t="n">
        <v>2026</v>
      </c>
      <c r="V2555" s="26"/>
    </row>
    <row r="2556" customFormat="false" ht="15" hidden="false" customHeight="true" outlineLevel="0" collapsed="false">
      <c r="A2556" s="29" t="s">
        <v>10417</v>
      </c>
      <c r="B2556" s="29" t="n">
        <v>2552</v>
      </c>
      <c r="C2556" s="29" t="s">
        <v>215</v>
      </c>
      <c r="D2556" s="29" t="s">
        <v>375</v>
      </c>
      <c r="E2556" s="29" t="s">
        <v>206</v>
      </c>
      <c r="F2556" s="29"/>
      <c r="G2556" s="30" t="n">
        <v>45979</v>
      </c>
      <c r="H2556" s="29" t="s">
        <v>177</v>
      </c>
      <c r="I2556" s="29" t="s">
        <v>8836</v>
      </c>
      <c r="J2556" s="29" t="s">
        <v>248</v>
      </c>
      <c r="K2556" s="31" t="n">
        <v>58.8</v>
      </c>
      <c r="L2556" s="31" t="n">
        <v>18.4</v>
      </c>
      <c r="M2556" s="29" t="s">
        <v>179</v>
      </c>
      <c r="N2556" s="29" t="n">
        <v>40</v>
      </c>
      <c r="O2556" s="29" t="s">
        <v>10418</v>
      </c>
      <c r="P2556" s="29" t="s">
        <v>10419</v>
      </c>
      <c r="Q2556" s="29" t="s">
        <v>182</v>
      </c>
      <c r="R2556" s="29" t="s">
        <v>183</v>
      </c>
      <c r="S2556" s="29" t="s">
        <v>184</v>
      </c>
      <c r="T2556" s="30" t="n">
        <v>46010</v>
      </c>
      <c r="U2556" s="29" t="n">
        <v>2026</v>
      </c>
      <c r="V2556" s="29"/>
    </row>
    <row r="2557" customFormat="false" ht="15" hidden="false" customHeight="true" outlineLevel="0" collapsed="false">
      <c r="A2557" s="26" t="s">
        <v>10420</v>
      </c>
      <c r="B2557" s="26" t="n">
        <v>2553</v>
      </c>
      <c r="C2557" s="26" t="s">
        <v>1883</v>
      </c>
      <c r="D2557" s="26" t="s">
        <v>10421</v>
      </c>
      <c r="E2557" s="26" t="s">
        <v>188</v>
      </c>
      <c r="F2557" s="26"/>
      <c r="G2557" s="27" t="n">
        <v>45979</v>
      </c>
      <c r="H2557" s="26" t="s">
        <v>177</v>
      </c>
      <c r="I2557" s="26" t="s">
        <v>1399</v>
      </c>
      <c r="J2557" s="26" t="s">
        <v>166</v>
      </c>
      <c r="K2557" s="28" t="n">
        <v>53.4</v>
      </c>
      <c r="L2557" s="28" t="n">
        <v>18</v>
      </c>
      <c r="M2557" s="26" t="s">
        <v>179</v>
      </c>
      <c r="N2557" s="26" t="n">
        <v>40</v>
      </c>
      <c r="O2557" s="26" t="s">
        <v>10422</v>
      </c>
      <c r="P2557" s="26" t="s">
        <v>10423</v>
      </c>
      <c r="Q2557" s="26" t="s">
        <v>299</v>
      </c>
      <c r="R2557" s="26" t="s">
        <v>171</v>
      </c>
      <c r="S2557" s="26" t="s">
        <v>300</v>
      </c>
      <c r="T2557" s="27" t="n">
        <v>45999</v>
      </c>
      <c r="U2557" s="26" t="n">
        <v>2026</v>
      </c>
      <c r="V2557" s="26"/>
    </row>
    <row r="2558" customFormat="false" ht="15" hidden="false" customHeight="true" outlineLevel="0" collapsed="false">
      <c r="A2558" s="29" t="s">
        <v>10424</v>
      </c>
      <c r="B2558" s="29" t="n">
        <v>2554</v>
      </c>
      <c r="C2558" s="29" t="s">
        <v>10425</v>
      </c>
      <c r="D2558" s="29" t="s">
        <v>1955</v>
      </c>
      <c r="E2558" s="29" t="s">
        <v>188</v>
      </c>
      <c r="F2558" s="29"/>
      <c r="G2558" s="30" t="n">
        <v>45980</v>
      </c>
      <c r="H2558" s="29" t="s">
        <v>177</v>
      </c>
      <c r="I2558" s="29" t="s">
        <v>3102</v>
      </c>
      <c r="J2558" s="29" t="s">
        <v>208</v>
      </c>
      <c r="K2558" s="31" t="n">
        <v>21.6</v>
      </c>
      <c r="L2558" s="31" t="n">
        <v>7</v>
      </c>
      <c r="M2558" s="29" t="s">
        <v>209</v>
      </c>
      <c r="N2558" s="29" t="n">
        <v>45</v>
      </c>
      <c r="O2558" s="29" t="s">
        <v>10426</v>
      </c>
      <c r="P2558" s="29" t="s">
        <v>10427</v>
      </c>
      <c r="Q2558" s="29" t="s">
        <v>232</v>
      </c>
      <c r="R2558" s="29" t="s">
        <v>183</v>
      </c>
      <c r="S2558" s="29" t="s">
        <v>233</v>
      </c>
      <c r="T2558" s="30" t="n">
        <v>46006</v>
      </c>
      <c r="U2558" s="29" t="n">
        <v>2026</v>
      </c>
      <c r="V2558" s="29"/>
    </row>
    <row r="2559" customFormat="false" ht="15" hidden="false" customHeight="true" outlineLevel="0" collapsed="false">
      <c r="A2559" s="26" t="s">
        <v>10428</v>
      </c>
      <c r="B2559" s="26" t="n">
        <v>2555</v>
      </c>
      <c r="C2559" s="26" t="s">
        <v>1000</v>
      </c>
      <c r="D2559" s="26" t="s">
        <v>2546</v>
      </c>
      <c r="E2559" s="26" t="s">
        <v>162</v>
      </c>
      <c r="F2559" s="26" t="s">
        <v>10429</v>
      </c>
      <c r="G2559" s="27" t="n">
        <v>45980</v>
      </c>
      <c r="H2559" s="26" t="s">
        <v>295</v>
      </c>
      <c r="I2559" s="26" t="s">
        <v>2596</v>
      </c>
      <c r="J2559" s="26" t="s">
        <v>198</v>
      </c>
      <c r="K2559" s="28" t="n">
        <v>55.2</v>
      </c>
      <c r="L2559" s="28" t="n">
        <v>18.6</v>
      </c>
      <c r="M2559" s="26" t="s">
        <v>179</v>
      </c>
      <c r="N2559" s="26" t="n">
        <v>45</v>
      </c>
      <c r="O2559" s="26" t="s">
        <v>10430</v>
      </c>
      <c r="P2559" s="26" t="s">
        <v>10431</v>
      </c>
      <c r="Q2559" s="26" t="s">
        <v>461</v>
      </c>
      <c r="R2559" s="26" t="s">
        <v>183</v>
      </c>
      <c r="S2559" s="26" t="s">
        <v>462</v>
      </c>
      <c r="T2559" s="27" t="n">
        <v>46002</v>
      </c>
      <c r="U2559" s="26" t="n">
        <v>2026</v>
      </c>
      <c r="V2559" s="26"/>
    </row>
    <row r="2560" customFormat="false" ht="15" hidden="false" customHeight="true" outlineLevel="0" collapsed="false">
      <c r="A2560" s="29" t="s">
        <v>10432</v>
      </c>
      <c r="B2560" s="29" t="n">
        <v>2556</v>
      </c>
      <c r="C2560" s="29" t="s">
        <v>10433</v>
      </c>
      <c r="D2560" s="29" t="s">
        <v>660</v>
      </c>
      <c r="E2560" s="29" t="s">
        <v>206</v>
      </c>
      <c r="F2560" s="29"/>
      <c r="G2560" s="30" t="n">
        <v>45980</v>
      </c>
      <c r="H2560" s="29" t="s">
        <v>177</v>
      </c>
      <c r="I2560" s="29" t="s">
        <v>2003</v>
      </c>
      <c r="J2560" s="29" t="s">
        <v>259</v>
      </c>
      <c r="K2560" s="31" t="n">
        <v>60.7</v>
      </c>
      <c r="L2560" s="31" t="n">
        <v>21.5</v>
      </c>
      <c r="M2560" s="29" t="s">
        <v>209</v>
      </c>
      <c r="N2560" s="29" t="n">
        <v>50</v>
      </c>
      <c r="O2560" s="29" t="s">
        <v>10434</v>
      </c>
      <c r="P2560" s="29" t="s">
        <v>10435</v>
      </c>
      <c r="Q2560" s="29" t="s">
        <v>182</v>
      </c>
      <c r="R2560" s="29" t="s">
        <v>183</v>
      </c>
      <c r="S2560" s="29" t="s">
        <v>184</v>
      </c>
      <c r="T2560" s="30" t="n">
        <v>45994</v>
      </c>
      <c r="U2560" s="29" t="n">
        <v>2026</v>
      </c>
      <c r="V2560" s="29"/>
    </row>
    <row r="2561" customFormat="false" ht="15" hidden="false" customHeight="true" outlineLevel="0" collapsed="false">
      <c r="A2561" s="26" t="s">
        <v>10436</v>
      </c>
      <c r="B2561" s="26" t="n">
        <v>2557</v>
      </c>
      <c r="C2561" s="26" t="s">
        <v>543</v>
      </c>
      <c r="D2561" s="26" t="s">
        <v>1166</v>
      </c>
      <c r="E2561" s="26" t="s">
        <v>188</v>
      </c>
      <c r="F2561" s="26"/>
      <c r="G2561" s="27" t="n">
        <v>45980</v>
      </c>
      <c r="H2561" s="26" t="s">
        <v>177</v>
      </c>
      <c r="I2561" s="26" t="s">
        <v>389</v>
      </c>
      <c r="J2561" s="26" t="s">
        <v>383</v>
      </c>
      <c r="K2561" s="28" t="n">
        <v>26.6</v>
      </c>
      <c r="L2561" s="28" t="n">
        <v>8.2</v>
      </c>
      <c r="M2561" s="26" t="s">
        <v>179</v>
      </c>
      <c r="N2561" s="26" t="n">
        <v>28</v>
      </c>
      <c r="O2561" s="26" t="s">
        <v>10437</v>
      </c>
      <c r="P2561" s="26" t="s">
        <v>10438</v>
      </c>
      <c r="Q2561" s="26" t="s">
        <v>240</v>
      </c>
      <c r="R2561" s="26" t="s">
        <v>171</v>
      </c>
      <c r="S2561" s="26" t="s">
        <v>241</v>
      </c>
      <c r="T2561" s="27" t="n">
        <v>46003</v>
      </c>
      <c r="U2561" s="26" t="n">
        <v>2026</v>
      </c>
      <c r="V2561" s="26"/>
    </row>
    <row r="2562" customFormat="false" ht="15" hidden="false" customHeight="true" outlineLevel="0" collapsed="false">
      <c r="A2562" s="29" t="s">
        <v>10439</v>
      </c>
      <c r="B2562" s="29" t="n">
        <v>2558</v>
      </c>
      <c r="C2562" s="29" t="s">
        <v>988</v>
      </c>
      <c r="D2562" s="29" t="s">
        <v>2419</v>
      </c>
      <c r="E2562" s="29" t="s">
        <v>162</v>
      </c>
      <c r="F2562" s="29" t="s">
        <v>989</v>
      </c>
      <c r="G2562" s="30" t="n">
        <v>45981</v>
      </c>
      <c r="H2562" s="29" t="s">
        <v>177</v>
      </c>
      <c r="I2562" s="29" t="s">
        <v>2789</v>
      </c>
      <c r="J2562" s="29" t="s">
        <v>166</v>
      </c>
      <c r="K2562" s="31" t="n">
        <v>54.5</v>
      </c>
      <c r="L2562" s="31" t="n">
        <v>18.5</v>
      </c>
      <c r="M2562" s="29" t="s">
        <v>179</v>
      </c>
      <c r="N2562" s="29" t="n">
        <v>40</v>
      </c>
      <c r="O2562" s="29" t="s">
        <v>10440</v>
      </c>
      <c r="P2562" s="29" t="s">
        <v>10441</v>
      </c>
      <c r="Q2562" s="29" t="s">
        <v>454</v>
      </c>
      <c r="R2562" s="29" t="s">
        <v>171</v>
      </c>
      <c r="S2562" s="29" t="s">
        <v>455</v>
      </c>
      <c r="T2562" s="30" t="n">
        <v>46005</v>
      </c>
      <c r="U2562" s="29" t="n">
        <v>2026</v>
      </c>
      <c r="V2562" s="29"/>
    </row>
    <row r="2563" customFormat="false" ht="15" hidden="false" customHeight="true" outlineLevel="0" collapsed="false">
      <c r="A2563" s="26" t="s">
        <v>10442</v>
      </c>
      <c r="B2563" s="26" t="n">
        <v>2559</v>
      </c>
      <c r="C2563" s="26" t="s">
        <v>2264</v>
      </c>
      <c r="D2563" s="26" t="s">
        <v>835</v>
      </c>
      <c r="E2563" s="26" t="s">
        <v>188</v>
      </c>
      <c r="F2563" s="26"/>
      <c r="G2563" s="27" t="n">
        <v>45981</v>
      </c>
      <c r="H2563" s="26" t="s">
        <v>177</v>
      </c>
      <c r="I2563" s="26" t="s">
        <v>3383</v>
      </c>
      <c r="J2563" s="26" t="s">
        <v>166</v>
      </c>
      <c r="K2563" s="28" t="n">
        <v>36.5</v>
      </c>
      <c r="L2563" s="28" t="n">
        <v>11.6</v>
      </c>
      <c r="M2563" s="26" t="s">
        <v>179</v>
      </c>
      <c r="N2563" s="26" t="n">
        <v>36</v>
      </c>
      <c r="O2563" s="26" t="s">
        <v>10443</v>
      </c>
      <c r="P2563" s="26" t="s">
        <v>10444</v>
      </c>
      <c r="Q2563" s="26" t="s">
        <v>182</v>
      </c>
      <c r="R2563" s="26" t="s">
        <v>183</v>
      </c>
      <c r="S2563" s="26" t="s">
        <v>184</v>
      </c>
      <c r="T2563" s="27" t="n">
        <v>46012</v>
      </c>
      <c r="U2563" s="26" t="n">
        <v>2026</v>
      </c>
      <c r="V2563" s="26"/>
    </row>
    <row r="2564" customFormat="false" ht="15" hidden="false" customHeight="true" outlineLevel="0" collapsed="false">
      <c r="A2564" s="29" t="s">
        <v>10445</v>
      </c>
      <c r="B2564" s="29" t="n">
        <v>2560</v>
      </c>
      <c r="C2564" s="29" t="s">
        <v>4068</v>
      </c>
      <c r="D2564" s="29" t="s">
        <v>1721</v>
      </c>
      <c r="E2564" s="29" t="s">
        <v>188</v>
      </c>
      <c r="F2564" s="29"/>
      <c r="G2564" s="30" t="n">
        <v>45982</v>
      </c>
      <c r="H2564" s="29" t="s">
        <v>177</v>
      </c>
      <c r="I2564" s="29" t="s">
        <v>793</v>
      </c>
      <c r="J2564" s="29" t="s">
        <v>345</v>
      </c>
      <c r="K2564" s="31" t="n">
        <v>30.4</v>
      </c>
      <c r="L2564" s="31" t="n">
        <v>8.7</v>
      </c>
      <c r="M2564" s="29" t="s">
        <v>276</v>
      </c>
      <c r="N2564" s="29" t="n">
        <v>40</v>
      </c>
      <c r="O2564" s="29" t="s">
        <v>10446</v>
      </c>
      <c r="P2564" s="29" t="s">
        <v>10447</v>
      </c>
      <c r="Q2564" s="29" t="s">
        <v>240</v>
      </c>
      <c r="R2564" s="29" t="s">
        <v>171</v>
      </c>
      <c r="S2564" s="29" t="s">
        <v>241</v>
      </c>
      <c r="T2564" s="30" t="n">
        <v>45993</v>
      </c>
      <c r="U2564" s="29" t="n">
        <v>2026</v>
      </c>
      <c r="V2564" s="29"/>
    </row>
    <row r="2565" customFormat="false" ht="15" hidden="false" customHeight="true" outlineLevel="0" collapsed="false">
      <c r="A2565" s="26" t="s">
        <v>10448</v>
      </c>
      <c r="B2565" s="26" t="n">
        <v>2561</v>
      </c>
      <c r="C2565" s="26" t="s">
        <v>10449</v>
      </c>
      <c r="D2565" s="26" t="s">
        <v>1180</v>
      </c>
      <c r="E2565" s="26" t="s">
        <v>311</v>
      </c>
      <c r="F2565" s="26" t="s">
        <v>10450</v>
      </c>
      <c r="G2565" s="27" t="n">
        <v>45982</v>
      </c>
      <c r="H2565" s="26" t="s">
        <v>177</v>
      </c>
      <c r="I2565" s="26" t="s">
        <v>1970</v>
      </c>
      <c r="J2565" s="26" t="s">
        <v>229</v>
      </c>
      <c r="K2565" s="28" t="n">
        <v>23.5</v>
      </c>
      <c r="L2565" s="28" t="n">
        <v>7.4</v>
      </c>
      <c r="M2565" s="26" t="s">
        <v>179</v>
      </c>
      <c r="N2565" s="26" t="n">
        <v>24</v>
      </c>
      <c r="O2565" s="26" t="s">
        <v>10451</v>
      </c>
      <c r="P2565" s="26" t="s">
        <v>10452</v>
      </c>
      <c r="Q2565" s="26" t="s">
        <v>454</v>
      </c>
      <c r="R2565" s="26" t="s">
        <v>171</v>
      </c>
      <c r="S2565" s="26" t="s">
        <v>455</v>
      </c>
      <c r="T2565" s="27" t="n">
        <v>46014</v>
      </c>
      <c r="U2565" s="26" t="n">
        <v>2026</v>
      </c>
      <c r="V2565" s="26"/>
    </row>
    <row r="2566" customFormat="false" ht="15" hidden="false" customHeight="true" outlineLevel="0" collapsed="false">
      <c r="A2566" s="29" t="s">
        <v>10453</v>
      </c>
      <c r="B2566" s="29" t="n">
        <v>2562</v>
      </c>
      <c r="C2566" s="29" t="s">
        <v>988</v>
      </c>
      <c r="D2566" s="29" t="s">
        <v>957</v>
      </c>
      <c r="E2566" s="29" t="s">
        <v>195</v>
      </c>
      <c r="F2566" s="29" t="s">
        <v>8795</v>
      </c>
      <c r="G2566" s="30" t="n">
        <v>45982</v>
      </c>
      <c r="H2566" s="29" t="s">
        <v>177</v>
      </c>
      <c r="I2566" s="29" t="s">
        <v>8446</v>
      </c>
      <c r="J2566" s="29" t="s">
        <v>229</v>
      </c>
      <c r="K2566" s="31" t="n">
        <v>47.4</v>
      </c>
      <c r="L2566" s="31" t="n">
        <v>14.3</v>
      </c>
      <c r="M2566" s="29" t="s">
        <v>167</v>
      </c>
      <c r="N2566" s="29" t="n">
        <v>45</v>
      </c>
      <c r="O2566" s="29" t="s">
        <v>10454</v>
      </c>
      <c r="P2566" s="29" t="s">
        <v>10455</v>
      </c>
      <c r="Q2566" s="29" t="s">
        <v>338</v>
      </c>
      <c r="R2566" s="29" t="s">
        <v>171</v>
      </c>
      <c r="S2566" s="29" t="s">
        <v>339</v>
      </c>
      <c r="T2566" s="30" t="n">
        <v>46002</v>
      </c>
      <c r="U2566" s="29" t="n">
        <v>2026</v>
      </c>
      <c r="V2566" s="29"/>
    </row>
    <row r="2567" customFormat="false" ht="15" hidden="false" customHeight="true" outlineLevel="0" collapsed="false">
      <c r="A2567" s="26" t="s">
        <v>10456</v>
      </c>
      <c r="B2567" s="26" t="n">
        <v>2563</v>
      </c>
      <c r="C2567" s="26" t="s">
        <v>1110</v>
      </c>
      <c r="D2567" s="26" t="s">
        <v>10457</v>
      </c>
      <c r="E2567" s="26" t="s">
        <v>267</v>
      </c>
      <c r="F2567" s="26" t="s">
        <v>10458</v>
      </c>
      <c r="G2567" s="27" t="n">
        <v>45983</v>
      </c>
      <c r="H2567" s="26" t="s">
        <v>177</v>
      </c>
      <c r="I2567" s="26" t="s">
        <v>2474</v>
      </c>
      <c r="J2567" s="26" t="s">
        <v>166</v>
      </c>
      <c r="K2567" s="28" t="n">
        <v>53.8</v>
      </c>
      <c r="L2567" s="28" t="n">
        <v>19.2</v>
      </c>
      <c r="M2567" s="26" t="s">
        <v>199</v>
      </c>
      <c r="N2567" s="26" t="n">
        <v>45</v>
      </c>
      <c r="O2567" s="26" t="s">
        <v>10459</v>
      </c>
      <c r="P2567" s="26" t="s">
        <v>10460</v>
      </c>
      <c r="Q2567" s="26" t="s">
        <v>299</v>
      </c>
      <c r="R2567" s="26" t="s">
        <v>171</v>
      </c>
      <c r="S2567" s="26" t="s">
        <v>300</v>
      </c>
      <c r="T2567" s="27" t="n">
        <v>45999</v>
      </c>
      <c r="U2567" s="26" t="n">
        <v>2026</v>
      </c>
      <c r="V2567" s="26"/>
    </row>
    <row r="2568" customFormat="false" ht="15" hidden="false" customHeight="true" outlineLevel="0" collapsed="false">
      <c r="A2568" s="29" t="s">
        <v>10461</v>
      </c>
      <c r="B2568" s="29" t="n">
        <v>2564</v>
      </c>
      <c r="C2568" s="29" t="s">
        <v>967</v>
      </c>
      <c r="D2568" s="29" t="s">
        <v>1301</v>
      </c>
      <c r="E2568" s="29" t="s">
        <v>162</v>
      </c>
      <c r="F2568" s="29" t="s">
        <v>3848</v>
      </c>
      <c r="G2568" s="30" t="n">
        <v>45985</v>
      </c>
      <c r="H2568" s="29" t="s">
        <v>177</v>
      </c>
      <c r="I2568" s="29" t="s">
        <v>1244</v>
      </c>
      <c r="J2568" s="29" t="s">
        <v>345</v>
      </c>
      <c r="K2568" s="31" t="n">
        <v>41.8</v>
      </c>
      <c r="L2568" s="31" t="n">
        <v>14.5</v>
      </c>
      <c r="M2568" s="29" t="s">
        <v>167</v>
      </c>
      <c r="N2568" s="29" t="n">
        <v>32</v>
      </c>
      <c r="O2568" s="29" t="s">
        <v>10462</v>
      </c>
      <c r="P2568" s="29" t="s">
        <v>10463</v>
      </c>
      <c r="Q2568" s="29" t="s">
        <v>454</v>
      </c>
      <c r="R2568" s="29" t="s">
        <v>171</v>
      </c>
      <c r="S2568" s="29" t="s">
        <v>455</v>
      </c>
      <c r="T2568" s="30" t="n">
        <v>46008</v>
      </c>
      <c r="U2568" s="29" t="n">
        <v>2026</v>
      </c>
      <c r="V2568" s="29"/>
    </row>
    <row r="2569" customFormat="false" ht="15" hidden="false" customHeight="true" outlineLevel="0" collapsed="false">
      <c r="A2569" s="26" t="s">
        <v>10464</v>
      </c>
      <c r="B2569" s="26" t="n">
        <v>2565</v>
      </c>
      <c r="C2569" s="26" t="s">
        <v>10465</v>
      </c>
      <c r="D2569" s="26" t="s">
        <v>281</v>
      </c>
      <c r="E2569" s="26" t="s">
        <v>188</v>
      </c>
      <c r="F2569" s="26"/>
      <c r="G2569" s="27" t="n">
        <v>45985</v>
      </c>
      <c r="H2569" s="26" t="s">
        <v>177</v>
      </c>
      <c r="I2569" s="26" t="s">
        <v>2274</v>
      </c>
      <c r="J2569" s="26" t="s">
        <v>383</v>
      </c>
      <c r="K2569" s="28" t="n">
        <v>53.9</v>
      </c>
      <c r="L2569" s="28" t="n">
        <v>16.5</v>
      </c>
      <c r="M2569" s="26" t="s">
        <v>276</v>
      </c>
      <c r="N2569" s="26" t="n">
        <v>50</v>
      </c>
      <c r="O2569" s="26" t="s">
        <v>10466</v>
      </c>
      <c r="P2569" s="26" t="s">
        <v>10467</v>
      </c>
      <c r="Q2569" s="26" t="s">
        <v>212</v>
      </c>
      <c r="R2569" s="26" t="s">
        <v>171</v>
      </c>
      <c r="S2569" s="26" t="s">
        <v>213</v>
      </c>
      <c r="T2569" s="27" t="n">
        <v>46019</v>
      </c>
      <c r="U2569" s="26" t="n">
        <v>2026</v>
      </c>
      <c r="V2569" s="26"/>
    </row>
    <row r="2570" customFormat="false" ht="15" hidden="false" customHeight="true" outlineLevel="0" collapsed="false">
      <c r="A2570" s="29" t="s">
        <v>10468</v>
      </c>
      <c r="B2570" s="29" t="n">
        <v>2566</v>
      </c>
      <c r="C2570" s="29" t="s">
        <v>840</v>
      </c>
      <c r="D2570" s="29" t="s">
        <v>2541</v>
      </c>
      <c r="E2570" s="29" t="s">
        <v>195</v>
      </c>
      <c r="F2570" s="29" t="s">
        <v>5484</v>
      </c>
      <c r="G2570" s="30" t="n">
        <v>45986</v>
      </c>
      <c r="H2570" s="29" t="s">
        <v>177</v>
      </c>
      <c r="I2570" s="29" t="s">
        <v>539</v>
      </c>
      <c r="J2570" s="29" t="s">
        <v>208</v>
      </c>
      <c r="K2570" s="31" t="n">
        <v>48.2</v>
      </c>
      <c r="L2570" s="31" t="n">
        <v>16.8</v>
      </c>
      <c r="M2570" s="29" t="s">
        <v>199</v>
      </c>
      <c r="N2570" s="29" t="n">
        <v>32</v>
      </c>
      <c r="O2570" s="29" t="s">
        <v>10469</v>
      </c>
      <c r="P2570" s="29" t="s">
        <v>10470</v>
      </c>
      <c r="Q2570" s="29" t="s">
        <v>202</v>
      </c>
      <c r="R2570" s="29" t="s">
        <v>171</v>
      </c>
      <c r="S2570" s="29" t="s">
        <v>203</v>
      </c>
      <c r="T2570" s="30" t="n">
        <v>46018</v>
      </c>
      <c r="U2570" s="29" t="n">
        <v>2026</v>
      </c>
      <c r="V2570" s="29"/>
    </row>
    <row r="2571" customFormat="false" ht="15" hidden="false" customHeight="true" outlineLevel="0" collapsed="false">
      <c r="A2571" s="26" t="s">
        <v>10471</v>
      </c>
      <c r="B2571" s="26" t="n">
        <v>2567</v>
      </c>
      <c r="C2571" s="26" t="s">
        <v>1499</v>
      </c>
      <c r="D2571" s="26" t="s">
        <v>922</v>
      </c>
      <c r="E2571" s="26" t="s">
        <v>311</v>
      </c>
      <c r="F2571" s="26" t="s">
        <v>10472</v>
      </c>
      <c r="G2571" s="27" t="n">
        <v>45986</v>
      </c>
      <c r="H2571" s="26" t="s">
        <v>177</v>
      </c>
      <c r="I2571" s="26" t="s">
        <v>787</v>
      </c>
      <c r="J2571" s="26" t="s">
        <v>166</v>
      </c>
      <c r="K2571" s="28" t="n">
        <v>52.8</v>
      </c>
      <c r="L2571" s="28" t="n">
        <v>17.9</v>
      </c>
      <c r="M2571" s="26" t="s">
        <v>179</v>
      </c>
      <c r="N2571" s="26" t="n">
        <v>50</v>
      </c>
      <c r="O2571" s="26" t="s">
        <v>10473</v>
      </c>
      <c r="P2571" s="26" t="s">
        <v>10474</v>
      </c>
      <c r="Q2571" s="26" t="s">
        <v>338</v>
      </c>
      <c r="R2571" s="26" t="s">
        <v>171</v>
      </c>
      <c r="S2571" s="26" t="s">
        <v>339</v>
      </c>
      <c r="T2571" s="27" t="n">
        <v>46003</v>
      </c>
      <c r="U2571" s="26" t="n">
        <v>2026</v>
      </c>
      <c r="V2571" s="26"/>
    </row>
    <row r="2572" customFormat="false" ht="15" hidden="false" customHeight="true" outlineLevel="0" collapsed="false">
      <c r="A2572" s="29" t="s">
        <v>10475</v>
      </c>
      <c r="B2572" s="29" t="n">
        <v>2568</v>
      </c>
      <c r="C2572" s="29" t="s">
        <v>3399</v>
      </c>
      <c r="D2572" s="29" t="s">
        <v>6829</v>
      </c>
      <c r="E2572" s="29" t="s">
        <v>188</v>
      </c>
      <c r="F2572" s="29"/>
      <c r="G2572" s="30" t="n">
        <v>45988</v>
      </c>
      <c r="H2572" s="29" t="s">
        <v>177</v>
      </c>
      <c r="I2572" s="29" t="s">
        <v>5131</v>
      </c>
      <c r="J2572" s="29" t="s">
        <v>198</v>
      </c>
      <c r="K2572" s="31" t="n">
        <v>26.2</v>
      </c>
      <c r="L2572" s="31" t="n">
        <v>7.5</v>
      </c>
      <c r="M2572" s="29" t="s">
        <v>179</v>
      </c>
      <c r="N2572" s="29" t="n">
        <v>45</v>
      </c>
      <c r="O2572" s="29" t="s">
        <v>10476</v>
      </c>
      <c r="P2572" s="29" t="s">
        <v>10477</v>
      </c>
      <c r="Q2572" s="29" t="s">
        <v>299</v>
      </c>
      <c r="R2572" s="29" t="s">
        <v>171</v>
      </c>
      <c r="S2572" s="29" t="s">
        <v>300</v>
      </c>
      <c r="T2572" s="30" t="n">
        <v>46001</v>
      </c>
      <c r="U2572" s="29" t="n">
        <v>2026</v>
      </c>
      <c r="V2572" s="29"/>
    </row>
    <row r="2573" customFormat="false" ht="15" hidden="false" customHeight="true" outlineLevel="0" collapsed="false">
      <c r="A2573" s="26" t="s">
        <v>10478</v>
      </c>
      <c r="B2573" s="26" t="n">
        <v>2569</v>
      </c>
      <c r="C2573" s="26" t="s">
        <v>10479</v>
      </c>
      <c r="D2573" s="26" t="s">
        <v>3051</v>
      </c>
      <c r="E2573" s="26" t="s">
        <v>162</v>
      </c>
      <c r="F2573" s="26" t="s">
        <v>10480</v>
      </c>
      <c r="G2573" s="27" t="n">
        <v>45989</v>
      </c>
      <c r="H2573" s="26" t="s">
        <v>177</v>
      </c>
      <c r="I2573" s="26" t="s">
        <v>935</v>
      </c>
      <c r="J2573" s="26" t="s">
        <v>270</v>
      </c>
      <c r="K2573" s="28" t="n">
        <v>25.1</v>
      </c>
      <c r="L2573" s="28" t="n">
        <v>8.7</v>
      </c>
      <c r="M2573" s="26" t="s">
        <v>209</v>
      </c>
      <c r="N2573" s="26" t="n">
        <v>50</v>
      </c>
      <c r="O2573" s="26" t="s">
        <v>10481</v>
      </c>
      <c r="P2573" s="26" t="s">
        <v>10482</v>
      </c>
      <c r="Q2573" s="26" t="s">
        <v>221</v>
      </c>
      <c r="R2573" s="26" t="s">
        <v>183</v>
      </c>
      <c r="S2573" s="26" t="s">
        <v>222</v>
      </c>
      <c r="T2573" s="27" t="n">
        <v>46005</v>
      </c>
      <c r="U2573" s="26" t="n">
        <v>2026</v>
      </c>
      <c r="V2573" s="26"/>
    </row>
    <row r="2574" customFormat="false" ht="15" hidden="false" customHeight="true" outlineLevel="0" collapsed="false">
      <c r="A2574" s="29" t="s">
        <v>10483</v>
      </c>
      <c r="B2574" s="29" t="n">
        <v>2570</v>
      </c>
      <c r="C2574" s="29" t="s">
        <v>543</v>
      </c>
      <c r="D2574" s="29" t="s">
        <v>582</v>
      </c>
      <c r="E2574" s="29" t="s">
        <v>206</v>
      </c>
      <c r="F2574" s="29"/>
      <c r="G2574" s="30" t="n">
        <v>45989</v>
      </c>
      <c r="H2574" s="29" t="s">
        <v>177</v>
      </c>
      <c r="I2574" s="29" t="s">
        <v>4829</v>
      </c>
      <c r="J2574" s="29" t="s">
        <v>166</v>
      </c>
      <c r="K2574" s="31" t="n">
        <v>24.4</v>
      </c>
      <c r="L2574" s="31" t="n">
        <v>8.7</v>
      </c>
      <c r="M2574" s="29" t="s">
        <v>276</v>
      </c>
      <c r="N2574" s="29" t="n">
        <v>40</v>
      </c>
      <c r="O2574" s="29" t="s">
        <v>10484</v>
      </c>
      <c r="P2574" s="29" t="s">
        <v>10485</v>
      </c>
      <c r="Q2574" s="29" t="s">
        <v>262</v>
      </c>
      <c r="R2574" s="29" t="s">
        <v>171</v>
      </c>
      <c r="S2574" s="29" t="s">
        <v>263</v>
      </c>
      <c r="T2574" s="30" t="n">
        <v>46014</v>
      </c>
      <c r="U2574" s="29" t="n">
        <v>2026</v>
      </c>
      <c r="V2574" s="29"/>
    </row>
    <row r="2575" customFormat="false" ht="15" hidden="false" customHeight="true" outlineLevel="0" collapsed="false">
      <c r="A2575" s="26" t="s">
        <v>10486</v>
      </c>
      <c r="B2575" s="26" t="n">
        <v>2571</v>
      </c>
      <c r="C2575" s="26" t="s">
        <v>10487</v>
      </c>
      <c r="D2575" s="26" t="s">
        <v>1180</v>
      </c>
      <c r="E2575" s="26" t="s">
        <v>188</v>
      </c>
      <c r="F2575" s="26"/>
      <c r="G2575" s="27" t="n">
        <v>45989</v>
      </c>
      <c r="H2575" s="26" t="s">
        <v>177</v>
      </c>
      <c r="I2575" s="26" t="s">
        <v>1182</v>
      </c>
      <c r="J2575" s="26" t="s">
        <v>198</v>
      </c>
      <c r="K2575" s="28" t="n">
        <v>38.2</v>
      </c>
      <c r="L2575" s="28" t="n">
        <v>12.7</v>
      </c>
      <c r="M2575" s="26" t="s">
        <v>276</v>
      </c>
      <c r="N2575" s="26" t="n">
        <v>45</v>
      </c>
      <c r="O2575" s="26" t="s">
        <v>10488</v>
      </c>
      <c r="P2575" s="26" t="s">
        <v>10489</v>
      </c>
      <c r="Q2575" s="26" t="s">
        <v>240</v>
      </c>
      <c r="R2575" s="26" t="s">
        <v>171</v>
      </c>
      <c r="S2575" s="26" t="s">
        <v>241</v>
      </c>
      <c r="T2575" s="27" t="n">
        <v>45996</v>
      </c>
      <c r="U2575" s="26" t="n">
        <v>2026</v>
      </c>
      <c r="V2575" s="26"/>
    </row>
    <row r="2576" customFormat="false" ht="15" hidden="false" customHeight="true" outlineLevel="0" collapsed="false">
      <c r="A2576" s="29" t="s">
        <v>10490</v>
      </c>
      <c r="B2576" s="29" t="n">
        <v>2572</v>
      </c>
      <c r="C2576" s="29" t="s">
        <v>2285</v>
      </c>
      <c r="D2576" s="29" t="s">
        <v>1721</v>
      </c>
      <c r="E2576" s="29" t="s">
        <v>188</v>
      </c>
      <c r="F2576" s="29"/>
      <c r="G2576" s="30" t="n">
        <v>45989</v>
      </c>
      <c r="H2576" s="29" t="s">
        <v>295</v>
      </c>
      <c r="I2576" s="29" t="s">
        <v>5583</v>
      </c>
      <c r="J2576" s="29" t="s">
        <v>198</v>
      </c>
      <c r="K2576" s="31" t="n">
        <v>50.5</v>
      </c>
      <c r="L2576" s="31" t="n">
        <v>16.7</v>
      </c>
      <c r="M2576" s="29" t="s">
        <v>179</v>
      </c>
      <c r="N2576" s="29" t="n">
        <v>36</v>
      </c>
      <c r="O2576" s="29" t="s">
        <v>10491</v>
      </c>
      <c r="P2576" s="29" t="s">
        <v>10492</v>
      </c>
      <c r="Q2576" s="29" t="s">
        <v>182</v>
      </c>
      <c r="R2576" s="29" t="s">
        <v>183</v>
      </c>
      <c r="S2576" s="29" t="s">
        <v>184</v>
      </c>
      <c r="T2576" s="30" t="n">
        <v>46015</v>
      </c>
      <c r="U2576" s="29" t="n">
        <v>2026</v>
      </c>
      <c r="V2576" s="29"/>
    </row>
    <row r="2577" customFormat="false" ht="15" hidden="false" customHeight="true" outlineLevel="0" collapsed="false">
      <c r="A2577" s="26" t="s">
        <v>10493</v>
      </c>
      <c r="B2577" s="26" t="n">
        <v>2573</v>
      </c>
      <c r="C2577" s="26" t="s">
        <v>477</v>
      </c>
      <c r="D2577" s="26" t="s">
        <v>1237</v>
      </c>
      <c r="E2577" s="26" t="s">
        <v>162</v>
      </c>
      <c r="F2577" s="26" t="s">
        <v>10494</v>
      </c>
      <c r="G2577" s="27" t="n">
        <v>45990</v>
      </c>
      <c r="H2577" s="26" t="s">
        <v>177</v>
      </c>
      <c r="I2577" s="26" t="s">
        <v>6521</v>
      </c>
      <c r="J2577" s="26" t="s">
        <v>270</v>
      </c>
      <c r="K2577" s="28" t="n">
        <v>33.1</v>
      </c>
      <c r="L2577" s="28" t="n">
        <v>10.8</v>
      </c>
      <c r="M2577" s="26" t="s">
        <v>249</v>
      </c>
      <c r="N2577" s="26" t="n">
        <v>36</v>
      </c>
      <c r="O2577" s="26" t="s">
        <v>10495</v>
      </c>
      <c r="P2577" s="26" t="s">
        <v>10496</v>
      </c>
      <c r="Q2577" s="26" t="s">
        <v>262</v>
      </c>
      <c r="R2577" s="26" t="s">
        <v>171</v>
      </c>
      <c r="S2577" s="26" t="s">
        <v>263</v>
      </c>
      <c r="T2577" s="27" t="n">
        <v>45996</v>
      </c>
      <c r="U2577" s="26" t="n">
        <v>2026</v>
      </c>
      <c r="V2577" s="26"/>
    </row>
    <row r="2578" customFormat="false" ht="15" hidden="false" customHeight="true" outlineLevel="0" collapsed="false">
      <c r="A2578" s="29" t="s">
        <v>10497</v>
      </c>
      <c r="B2578" s="29" t="n">
        <v>2574</v>
      </c>
      <c r="C2578" s="29" t="s">
        <v>1866</v>
      </c>
      <c r="D2578" s="29" t="s">
        <v>3943</v>
      </c>
      <c r="E2578" s="29" t="s">
        <v>188</v>
      </c>
      <c r="F2578" s="29"/>
      <c r="G2578" s="30" t="n">
        <v>45990</v>
      </c>
      <c r="H2578" s="29" t="s">
        <v>1033</v>
      </c>
      <c r="I2578" s="29" t="s">
        <v>5333</v>
      </c>
      <c r="J2578" s="29" t="s">
        <v>166</v>
      </c>
      <c r="K2578" s="31" t="n">
        <v>38.5</v>
      </c>
      <c r="L2578" s="31" t="n">
        <v>11.3</v>
      </c>
      <c r="M2578" s="29" t="s">
        <v>199</v>
      </c>
      <c r="N2578" s="29" t="n">
        <v>24</v>
      </c>
      <c r="O2578" s="29" t="s">
        <v>10498</v>
      </c>
      <c r="P2578" s="29" t="s">
        <v>10499</v>
      </c>
      <c r="Q2578" s="29" t="s">
        <v>221</v>
      </c>
      <c r="R2578" s="29" t="s">
        <v>183</v>
      </c>
      <c r="S2578" s="29" t="s">
        <v>222</v>
      </c>
      <c r="T2578" s="30" t="n">
        <v>45999</v>
      </c>
      <c r="U2578" s="29" t="n">
        <v>2026</v>
      </c>
      <c r="V2578" s="29"/>
    </row>
    <row r="2579" customFormat="false" ht="15" hidden="false" customHeight="true" outlineLevel="0" collapsed="false">
      <c r="A2579" s="26" t="s">
        <v>10500</v>
      </c>
      <c r="B2579" s="26" t="n">
        <v>2575</v>
      </c>
      <c r="C2579" s="26" t="s">
        <v>286</v>
      </c>
      <c r="D2579" s="26" t="s">
        <v>326</v>
      </c>
      <c r="E2579" s="26" t="s">
        <v>162</v>
      </c>
      <c r="F2579" s="26" t="s">
        <v>2110</v>
      </c>
      <c r="G2579" s="27" t="n">
        <v>45991</v>
      </c>
      <c r="H2579" s="26" t="s">
        <v>1033</v>
      </c>
      <c r="I2579" s="26" t="s">
        <v>4125</v>
      </c>
      <c r="J2579" s="26" t="s">
        <v>229</v>
      </c>
      <c r="K2579" s="28" t="n">
        <v>41.2</v>
      </c>
      <c r="L2579" s="28" t="n">
        <v>12.2</v>
      </c>
      <c r="M2579" s="26" t="s">
        <v>167</v>
      </c>
      <c r="N2579" s="26" t="n">
        <v>36</v>
      </c>
      <c r="O2579" s="26" t="s">
        <v>10501</v>
      </c>
      <c r="P2579" s="26" t="s">
        <v>10502</v>
      </c>
      <c r="Q2579" s="26" t="s">
        <v>202</v>
      </c>
      <c r="R2579" s="26" t="s">
        <v>171</v>
      </c>
      <c r="S2579" s="26" t="s">
        <v>203</v>
      </c>
      <c r="T2579" s="27" t="n">
        <v>46016</v>
      </c>
      <c r="U2579" s="26" t="n">
        <v>2026</v>
      </c>
      <c r="V2579" s="26"/>
    </row>
    <row r="2580" customFormat="false" ht="15" hidden="false" customHeight="true" outlineLevel="0" collapsed="false">
      <c r="A2580" s="29" t="s">
        <v>10503</v>
      </c>
      <c r="B2580" s="29" t="n">
        <v>2576</v>
      </c>
      <c r="C2580" s="29" t="s">
        <v>809</v>
      </c>
      <c r="D2580" s="29" t="s">
        <v>2393</v>
      </c>
      <c r="E2580" s="29" t="s">
        <v>195</v>
      </c>
      <c r="F2580" s="29" t="s">
        <v>7237</v>
      </c>
      <c r="G2580" s="30" t="n">
        <v>45992</v>
      </c>
      <c r="H2580" s="29" t="s">
        <v>177</v>
      </c>
      <c r="I2580" s="29" t="s">
        <v>4040</v>
      </c>
      <c r="J2580" s="29" t="s">
        <v>383</v>
      </c>
      <c r="K2580" s="31" t="n">
        <v>36.2</v>
      </c>
      <c r="L2580" s="31" t="n">
        <v>12.7</v>
      </c>
      <c r="M2580" s="29" t="s">
        <v>199</v>
      </c>
      <c r="N2580" s="29" t="n">
        <v>28</v>
      </c>
      <c r="O2580" s="29" t="s">
        <v>10504</v>
      </c>
      <c r="P2580" s="29" t="s">
        <v>10505</v>
      </c>
      <c r="Q2580" s="29" t="s">
        <v>338</v>
      </c>
      <c r="R2580" s="29" t="s">
        <v>171</v>
      </c>
      <c r="S2580" s="29" t="s">
        <v>339</v>
      </c>
      <c r="T2580" s="30" t="n">
        <v>45992</v>
      </c>
      <c r="U2580" s="29" t="n">
        <v>2026</v>
      </c>
      <c r="V2580" s="29"/>
    </row>
    <row r="2581" customFormat="false" ht="15" hidden="false" customHeight="true" outlineLevel="0" collapsed="false">
      <c r="A2581" s="26" t="s">
        <v>10506</v>
      </c>
      <c r="B2581" s="26" t="n">
        <v>2577</v>
      </c>
      <c r="C2581" s="26" t="s">
        <v>2290</v>
      </c>
      <c r="D2581" s="26" t="s">
        <v>326</v>
      </c>
      <c r="E2581" s="26" t="s">
        <v>188</v>
      </c>
      <c r="F2581" s="26"/>
      <c r="G2581" s="27" t="n">
        <v>45993</v>
      </c>
      <c r="H2581" s="26" t="s">
        <v>177</v>
      </c>
      <c r="I2581" s="26" t="s">
        <v>1343</v>
      </c>
      <c r="J2581" s="26" t="s">
        <v>345</v>
      </c>
      <c r="K2581" s="28" t="n">
        <v>27.1</v>
      </c>
      <c r="L2581" s="28" t="n">
        <v>8</v>
      </c>
      <c r="M2581" s="26" t="s">
        <v>900</v>
      </c>
      <c r="N2581" s="26" t="n">
        <v>24</v>
      </c>
      <c r="O2581" s="26" t="s">
        <v>4317</v>
      </c>
      <c r="P2581" s="26" t="s">
        <v>10507</v>
      </c>
      <c r="Q2581" s="26" t="s">
        <v>170</v>
      </c>
      <c r="R2581" s="26" t="s">
        <v>171</v>
      </c>
      <c r="S2581" s="26" t="s">
        <v>172</v>
      </c>
      <c r="T2581" s="27" t="n">
        <v>46002</v>
      </c>
      <c r="U2581" s="26" t="n">
        <v>2026</v>
      </c>
      <c r="V2581" s="26"/>
    </row>
    <row r="2582" customFormat="false" ht="15" hidden="false" customHeight="true" outlineLevel="0" collapsed="false">
      <c r="A2582" s="29" t="s">
        <v>10508</v>
      </c>
      <c r="B2582" s="29" t="n">
        <v>2578</v>
      </c>
      <c r="C2582" s="29" t="s">
        <v>3630</v>
      </c>
      <c r="D2582" s="29" t="s">
        <v>1531</v>
      </c>
      <c r="E2582" s="29" t="s">
        <v>206</v>
      </c>
      <c r="F2582" s="29"/>
      <c r="G2582" s="30" t="n">
        <v>45993</v>
      </c>
      <c r="H2582" s="29" t="s">
        <v>177</v>
      </c>
      <c r="I2582" s="29" t="s">
        <v>4829</v>
      </c>
      <c r="J2582" s="29" t="s">
        <v>198</v>
      </c>
      <c r="K2582" s="31" t="n">
        <v>44.5</v>
      </c>
      <c r="L2582" s="31" t="n">
        <v>15.2</v>
      </c>
      <c r="M2582" s="29" t="s">
        <v>199</v>
      </c>
      <c r="N2582" s="29" t="n">
        <v>50</v>
      </c>
      <c r="O2582" s="29" t="s">
        <v>10509</v>
      </c>
      <c r="P2582" s="29" t="s">
        <v>10510</v>
      </c>
      <c r="Q2582" s="29" t="s">
        <v>170</v>
      </c>
      <c r="R2582" s="29" t="s">
        <v>171</v>
      </c>
      <c r="S2582" s="29" t="s">
        <v>172</v>
      </c>
      <c r="T2582" s="30" t="n">
        <v>45999</v>
      </c>
      <c r="U2582" s="29" t="n">
        <v>2026</v>
      </c>
      <c r="V2582" s="29"/>
    </row>
    <row r="2583" customFormat="false" ht="15" hidden="false" customHeight="true" outlineLevel="0" collapsed="false">
      <c r="A2583" s="26" t="s">
        <v>10511</v>
      </c>
      <c r="B2583" s="26" t="n">
        <v>2579</v>
      </c>
      <c r="C2583" s="26" t="s">
        <v>10512</v>
      </c>
      <c r="D2583" s="26" t="s">
        <v>4146</v>
      </c>
      <c r="E2583" s="26" t="s">
        <v>245</v>
      </c>
      <c r="F2583" s="26" t="s">
        <v>10513</v>
      </c>
      <c r="G2583" s="27" t="n">
        <v>45993</v>
      </c>
      <c r="H2583" s="26" t="s">
        <v>177</v>
      </c>
      <c r="I2583" s="26" t="s">
        <v>841</v>
      </c>
      <c r="J2583" s="26" t="s">
        <v>322</v>
      </c>
      <c r="K2583" s="28" t="n">
        <v>40.8</v>
      </c>
      <c r="L2583" s="28" t="n">
        <v>12.6</v>
      </c>
      <c r="M2583" s="26" t="s">
        <v>199</v>
      </c>
      <c r="N2583" s="26" t="n">
        <v>50</v>
      </c>
      <c r="O2583" s="26" t="s">
        <v>10514</v>
      </c>
      <c r="P2583" s="26" t="s">
        <v>10515</v>
      </c>
      <c r="Q2583" s="26" t="s">
        <v>240</v>
      </c>
      <c r="R2583" s="26" t="s">
        <v>171</v>
      </c>
      <c r="S2583" s="26" t="s">
        <v>241</v>
      </c>
      <c r="T2583" s="27" t="n">
        <v>45993</v>
      </c>
      <c r="U2583" s="26" t="n">
        <v>2026</v>
      </c>
      <c r="V2583" s="26"/>
    </row>
    <row r="2584" customFormat="false" ht="15" hidden="false" customHeight="true" outlineLevel="0" collapsed="false">
      <c r="A2584" s="29" t="s">
        <v>10516</v>
      </c>
      <c r="B2584" s="29" t="n">
        <v>2580</v>
      </c>
      <c r="C2584" s="29" t="s">
        <v>10517</v>
      </c>
      <c r="D2584" s="29" t="s">
        <v>1180</v>
      </c>
      <c r="E2584" s="29" t="s">
        <v>188</v>
      </c>
      <c r="F2584" s="29"/>
      <c r="G2584" s="30" t="n">
        <v>45993</v>
      </c>
      <c r="H2584" s="29" t="s">
        <v>177</v>
      </c>
      <c r="I2584" s="29" t="s">
        <v>853</v>
      </c>
      <c r="J2584" s="29" t="s">
        <v>322</v>
      </c>
      <c r="K2584" s="31" t="n">
        <v>49.1</v>
      </c>
      <c r="L2584" s="31" t="n">
        <v>16.3</v>
      </c>
      <c r="M2584" s="29" t="s">
        <v>900</v>
      </c>
      <c r="N2584" s="29" t="n">
        <v>32</v>
      </c>
      <c r="O2584" s="29" t="s">
        <v>10518</v>
      </c>
      <c r="P2584" s="29" t="s">
        <v>10519</v>
      </c>
      <c r="Q2584" s="29" t="s">
        <v>299</v>
      </c>
      <c r="R2584" s="29" t="s">
        <v>171</v>
      </c>
      <c r="S2584" s="29" t="s">
        <v>300</v>
      </c>
      <c r="T2584" s="30" t="n">
        <v>45998</v>
      </c>
      <c r="U2584" s="29" t="n">
        <v>2026</v>
      </c>
      <c r="V2584" s="29"/>
    </row>
    <row r="2585" customFormat="false" ht="15" hidden="false" customHeight="true" outlineLevel="0" collapsed="false">
      <c r="A2585" s="26" t="s">
        <v>10520</v>
      </c>
      <c r="B2585" s="26" t="n">
        <v>2581</v>
      </c>
      <c r="C2585" s="26" t="s">
        <v>711</v>
      </c>
      <c r="D2585" s="26" t="s">
        <v>1554</v>
      </c>
      <c r="E2585" s="26" t="s">
        <v>311</v>
      </c>
      <c r="F2585" s="26" t="s">
        <v>1444</v>
      </c>
      <c r="G2585" s="27" t="n">
        <v>45994</v>
      </c>
      <c r="H2585" s="26" t="s">
        <v>177</v>
      </c>
      <c r="I2585" s="26" t="s">
        <v>1919</v>
      </c>
      <c r="J2585" s="26" t="s">
        <v>229</v>
      </c>
      <c r="K2585" s="28" t="n">
        <v>36.9</v>
      </c>
      <c r="L2585" s="28" t="n">
        <v>11.3</v>
      </c>
      <c r="M2585" s="26" t="s">
        <v>209</v>
      </c>
      <c r="N2585" s="26" t="n">
        <v>45</v>
      </c>
      <c r="O2585" s="26" t="s">
        <v>10521</v>
      </c>
      <c r="P2585" s="26" t="s">
        <v>10522</v>
      </c>
      <c r="Q2585" s="26" t="s">
        <v>182</v>
      </c>
      <c r="R2585" s="26" t="s">
        <v>183</v>
      </c>
      <c r="S2585" s="26" t="s">
        <v>184</v>
      </c>
      <c r="T2585" s="27" t="n">
        <v>46000</v>
      </c>
      <c r="U2585" s="26" t="n">
        <v>2026</v>
      </c>
      <c r="V2585" s="26"/>
    </row>
    <row r="2586" customFormat="false" ht="15" hidden="false" customHeight="true" outlineLevel="0" collapsed="false">
      <c r="A2586" s="29" t="s">
        <v>10523</v>
      </c>
      <c r="B2586" s="29" t="n">
        <v>2582</v>
      </c>
      <c r="C2586" s="29" t="s">
        <v>160</v>
      </c>
      <c r="D2586" s="29" t="s">
        <v>649</v>
      </c>
      <c r="E2586" s="29" t="s">
        <v>267</v>
      </c>
      <c r="F2586" s="29" t="s">
        <v>163</v>
      </c>
      <c r="G2586" s="30" t="n">
        <v>45995</v>
      </c>
      <c r="H2586" s="29" t="s">
        <v>177</v>
      </c>
      <c r="I2586" s="29" t="s">
        <v>9168</v>
      </c>
      <c r="J2586" s="29" t="s">
        <v>270</v>
      </c>
      <c r="K2586" s="31" t="n">
        <v>19.9</v>
      </c>
      <c r="L2586" s="31" t="n">
        <v>6.9</v>
      </c>
      <c r="M2586" s="29" t="s">
        <v>179</v>
      </c>
      <c r="N2586" s="29" t="n">
        <v>32</v>
      </c>
      <c r="O2586" s="29" t="s">
        <v>10524</v>
      </c>
      <c r="P2586" s="29" t="s">
        <v>10525</v>
      </c>
      <c r="Q2586" s="29" t="s">
        <v>299</v>
      </c>
      <c r="R2586" s="29" t="s">
        <v>171</v>
      </c>
      <c r="S2586" s="29" t="s">
        <v>300</v>
      </c>
      <c r="T2586" s="30" t="n">
        <v>46014</v>
      </c>
      <c r="U2586" s="29" t="n">
        <v>2026</v>
      </c>
      <c r="V2586" s="29"/>
    </row>
    <row r="2587" customFormat="false" ht="15" hidden="false" customHeight="true" outlineLevel="0" collapsed="false">
      <c r="A2587" s="26" t="s">
        <v>10526</v>
      </c>
      <c r="B2587" s="26" t="n">
        <v>2583</v>
      </c>
      <c r="C2587" s="26" t="s">
        <v>939</v>
      </c>
      <c r="D2587" s="26" t="s">
        <v>2654</v>
      </c>
      <c r="E2587" s="26" t="s">
        <v>206</v>
      </c>
      <c r="F2587" s="26"/>
      <c r="G2587" s="27" t="n">
        <v>45995</v>
      </c>
      <c r="H2587" s="26" t="s">
        <v>177</v>
      </c>
      <c r="I2587" s="26" t="s">
        <v>2904</v>
      </c>
      <c r="J2587" s="26" t="s">
        <v>218</v>
      </c>
      <c r="K2587" s="28" t="n">
        <v>50.6</v>
      </c>
      <c r="L2587" s="28" t="n">
        <v>16.4</v>
      </c>
      <c r="M2587" s="26" t="s">
        <v>199</v>
      </c>
      <c r="N2587" s="26" t="n">
        <v>40</v>
      </c>
      <c r="O2587" s="26" t="s">
        <v>10527</v>
      </c>
      <c r="P2587" s="26" t="s">
        <v>10528</v>
      </c>
      <c r="Q2587" s="26" t="s">
        <v>232</v>
      </c>
      <c r="R2587" s="26" t="s">
        <v>183</v>
      </c>
      <c r="S2587" s="26" t="s">
        <v>233</v>
      </c>
      <c r="T2587" s="27" t="n">
        <v>45997</v>
      </c>
      <c r="U2587" s="26" t="n">
        <v>2026</v>
      </c>
      <c r="V2587" s="26"/>
    </row>
    <row r="2588" customFormat="false" ht="15" hidden="false" customHeight="true" outlineLevel="0" collapsed="false">
      <c r="A2588" s="29" t="s">
        <v>10529</v>
      </c>
      <c r="B2588" s="29" t="n">
        <v>2584</v>
      </c>
      <c r="C2588" s="29" t="s">
        <v>5825</v>
      </c>
      <c r="D2588" s="29" t="s">
        <v>684</v>
      </c>
      <c r="E2588" s="29" t="s">
        <v>206</v>
      </c>
      <c r="F2588" s="29"/>
      <c r="G2588" s="30" t="n">
        <v>45996</v>
      </c>
      <c r="H2588" s="29" t="s">
        <v>177</v>
      </c>
      <c r="I2588" s="29" t="s">
        <v>7728</v>
      </c>
      <c r="J2588" s="29" t="s">
        <v>383</v>
      </c>
      <c r="K2588" s="31" t="n">
        <v>26.5</v>
      </c>
      <c r="L2588" s="31" t="n">
        <v>8.9</v>
      </c>
      <c r="M2588" s="29" t="s">
        <v>199</v>
      </c>
      <c r="N2588" s="29" t="n">
        <v>24</v>
      </c>
      <c r="O2588" s="29" t="s">
        <v>10530</v>
      </c>
      <c r="P2588" s="29" t="s">
        <v>10531</v>
      </c>
      <c r="Q2588" s="29" t="s">
        <v>202</v>
      </c>
      <c r="R2588" s="29" t="s">
        <v>171</v>
      </c>
      <c r="S2588" s="29" t="s">
        <v>203</v>
      </c>
      <c r="T2588" s="30" t="n">
        <v>46009</v>
      </c>
      <c r="U2588" s="29" t="n">
        <v>2026</v>
      </c>
      <c r="V2588" s="29"/>
    </row>
    <row r="2589" customFormat="false" ht="15" hidden="false" customHeight="true" outlineLevel="0" collapsed="false">
      <c r="A2589" s="26" t="s">
        <v>10532</v>
      </c>
      <c r="B2589" s="26" t="n">
        <v>2585</v>
      </c>
      <c r="C2589" s="26" t="s">
        <v>4515</v>
      </c>
      <c r="D2589" s="26" t="s">
        <v>3497</v>
      </c>
      <c r="E2589" s="26" t="s">
        <v>311</v>
      </c>
      <c r="F2589" s="26" t="s">
        <v>10533</v>
      </c>
      <c r="G2589" s="27" t="n">
        <v>45996</v>
      </c>
      <c r="H2589" s="26" t="s">
        <v>164</v>
      </c>
      <c r="I2589" s="26" t="s">
        <v>178</v>
      </c>
      <c r="J2589" s="26" t="s">
        <v>198</v>
      </c>
      <c r="K2589" s="28" t="n">
        <v>35.6</v>
      </c>
      <c r="L2589" s="28" t="n">
        <v>10.8</v>
      </c>
      <c r="M2589" s="26" t="s">
        <v>209</v>
      </c>
      <c r="N2589" s="26" t="n">
        <v>36</v>
      </c>
      <c r="O2589" s="26" t="s">
        <v>10534</v>
      </c>
      <c r="P2589" s="26" t="s">
        <v>10535</v>
      </c>
      <c r="Q2589" s="26" t="s">
        <v>262</v>
      </c>
      <c r="R2589" s="26" t="s">
        <v>171</v>
      </c>
      <c r="S2589" s="26" t="s">
        <v>263</v>
      </c>
      <c r="T2589" s="26"/>
      <c r="U2589" s="26" t="n">
        <v>2022</v>
      </c>
      <c r="V2589" s="26"/>
    </row>
    <row r="2590" customFormat="false" ht="15" hidden="false" customHeight="true" outlineLevel="0" collapsed="false">
      <c r="A2590" s="29" t="s">
        <v>10536</v>
      </c>
      <c r="B2590" s="29" t="n">
        <v>2586</v>
      </c>
      <c r="C2590" s="29" t="s">
        <v>5046</v>
      </c>
      <c r="D2590" s="29" t="s">
        <v>4053</v>
      </c>
      <c r="E2590" s="29" t="s">
        <v>311</v>
      </c>
      <c r="F2590" s="29" t="s">
        <v>10537</v>
      </c>
      <c r="G2590" s="30" t="n">
        <v>45997</v>
      </c>
      <c r="H2590" s="29" t="s">
        <v>177</v>
      </c>
      <c r="I2590" s="29" t="s">
        <v>7097</v>
      </c>
      <c r="J2590" s="29" t="s">
        <v>229</v>
      </c>
      <c r="K2590" s="31" t="n">
        <v>61.1</v>
      </c>
      <c r="L2590" s="31" t="n">
        <v>20.1</v>
      </c>
      <c r="M2590" s="29" t="s">
        <v>179</v>
      </c>
      <c r="N2590" s="29" t="n">
        <v>32</v>
      </c>
      <c r="O2590" s="29" t="s">
        <v>10538</v>
      </c>
      <c r="P2590" s="29" t="s">
        <v>10539</v>
      </c>
      <c r="Q2590" s="29" t="s">
        <v>454</v>
      </c>
      <c r="R2590" s="29" t="s">
        <v>171</v>
      </c>
      <c r="S2590" s="29" t="s">
        <v>455</v>
      </c>
      <c r="T2590" s="30" t="n">
        <v>46010</v>
      </c>
      <c r="U2590" s="29" t="n">
        <v>2026</v>
      </c>
      <c r="V2590" s="29"/>
    </row>
    <row r="2591" customFormat="false" ht="15" hidden="false" customHeight="true" outlineLevel="0" collapsed="false">
      <c r="A2591" s="26" t="s">
        <v>10540</v>
      </c>
      <c r="B2591" s="26" t="n">
        <v>2587</v>
      </c>
      <c r="C2591" s="26" t="s">
        <v>581</v>
      </c>
      <c r="D2591" s="26" t="s">
        <v>1964</v>
      </c>
      <c r="E2591" s="26" t="s">
        <v>195</v>
      </c>
      <c r="F2591" s="26" t="s">
        <v>10541</v>
      </c>
      <c r="G2591" s="27" t="n">
        <v>45999</v>
      </c>
      <c r="H2591" s="26" t="s">
        <v>1033</v>
      </c>
      <c r="I2591" s="26" t="s">
        <v>9168</v>
      </c>
      <c r="J2591" s="26" t="s">
        <v>218</v>
      </c>
      <c r="K2591" s="28" t="n">
        <v>40.4</v>
      </c>
      <c r="L2591" s="28" t="n">
        <v>11.5</v>
      </c>
      <c r="M2591" s="26" t="s">
        <v>179</v>
      </c>
      <c r="N2591" s="26" t="n">
        <v>36</v>
      </c>
      <c r="O2591" s="26" t="s">
        <v>10542</v>
      </c>
      <c r="P2591" s="26" t="s">
        <v>10543</v>
      </c>
      <c r="Q2591" s="26" t="s">
        <v>461</v>
      </c>
      <c r="R2591" s="26" t="s">
        <v>183</v>
      </c>
      <c r="S2591" s="26" t="s">
        <v>462</v>
      </c>
      <c r="T2591" s="27" t="n">
        <v>46005</v>
      </c>
      <c r="U2591" s="26" t="n">
        <v>2026</v>
      </c>
      <c r="V2591" s="26"/>
    </row>
    <row r="2592" customFormat="false" ht="15" hidden="false" customHeight="true" outlineLevel="0" collapsed="false">
      <c r="A2592" s="29" t="s">
        <v>10544</v>
      </c>
      <c r="B2592" s="29" t="n">
        <v>2588</v>
      </c>
      <c r="C2592" s="29" t="s">
        <v>6489</v>
      </c>
      <c r="D2592" s="29" t="s">
        <v>977</v>
      </c>
      <c r="E2592" s="29" t="s">
        <v>245</v>
      </c>
      <c r="F2592" s="29" t="s">
        <v>10545</v>
      </c>
      <c r="G2592" s="30" t="n">
        <v>46000</v>
      </c>
      <c r="H2592" s="29" t="s">
        <v>177</v>
      </c>
      <c r="I2592" s="29" t="s">
        <v>1757</v>
      </c>
      <c r="J2592" s="29" t="s">
        <v>270</v>
      </c>
      <c r="K2592" s="31" t="n">
        <v>51.5</v>
      </c>
      <c r="L2592" s="31" t="n">
        <v>18.2</v>
      </c>
      <c r="M2592" s="29" t="s">
        <v>179</v>
      </c>
      <c r="N2592" s="29" t="n">
        <v>32</v>
      </c>
      <c r="O2592" s="29" t="s">
        <v>10546</v>
      </c>
      <c r="P2592" s="29" t="s">
        <v>10547</v>
      </c>
      <c r="Q2592" s="29" t="s">
        <v>182</v>
      </c>
      <c r="R2592" s="29" t="s">
        <v>183</v>
      </c>
      <c r="S2592" s="29" t="s">
        <v>184</v>
      </c>
      <c r="T2592" s="30" t="n">
        <v>46019</v>
      </c>
      <c r="U2592" s="29" t="n">
        <v>2026</v>
      </c>
      <c r="V2592" s="29"/>
    </row>
    <row r="2593" customFormat="false" ht="15" hidden="false" customHeight="true" outlineLevel="0" collapsed="false">
      <c r="A2593" s="26" t="s">
        <v>10548</v>
      </c>
      <c r="B2593" s="26" t="n">
        <v>2589</v>
      </c>
      <c r="C2593" s="26" t="s">
        <v>1088</v>
      </c>
      <c r="D2593" s="26" t="s">
        <v>3943</v>
      </c>
      <c r="E2593" s="26" t="s">
        <v>267</v>
      </c>
      <c r="F2593" s="26" t="s">
        <v>3057</v>
      </c>
      <c r="G2593" s="27" t="n">
        <v>46000</v>
      </c>
      <c r="H2593" s="26" t="s">
        <v>177</v>
      </c>
      <c r="I2593" s="26" t="s">
        <v>4733</v>
      </c>
      <c r="J2593" s="26" t="s">
        <v>322</v>
      </c>
      <c r="K2593" s="28" t="n">
        <v>36.5</v>
      </c>
      <c r="L2593" s="28" t="n">
        <v>12.3</v>
      </c>
      <c r="M2593" s="26" t="s">
        <v>179</v>
      </c>
      <c r="N2593" s="26" t="n">
        <v>32</v>
      </c>
      <c r="O2593" s="26" t="s">
        <v>10549</v>
      </c>
      <c r="P2593" s="26"/>
      <c r="Q2593" s="26" t="s">
        <v>182</v>
      </c>
      <c r="R2593" s="26" t="s">
        <v>183</v>
      </c>
      <c r="S2593" s="26" t="s">
        <v>184</v>
      </c>
      <c r="T2593" s="27" t="n">
        <v>46006</v>
      </c>
      <c r="U2593" s="26" t="n">
        <v>2026</v>
      </c>
      <c r="V2593" s="26"/>
    </row>
    <row r="2594" customFormat="false" ht="15" hidden="false" customHeight="true" outlineLevel="0" collapsed="false">
      <c r="A2594" s="29" t="s">
        <v>10550</v>
      </c>
      <c r="B2594" s="29" t="n">
        <v>2590</v>
      </c>
      <c r="C2594" s="29" t="s">
        <v>286</v>
      </c>
      <c r="D2594" s="29" t="s">
        <v>375</v>
      </c>
      <c r="E2594" s="29" t="s">
        <v>206</v>
      </c>
      <c r="F2594" s="29"/>
      <c r="G2594" s="30" t="n">
        <v>46000</v>
      </c>
      <c r="H2594" s="29" t="s">
        <v>177</v>
      </c>
      <c r="I2594" s="29" t="s">
        <v>8399</v>
      </c>
      <c r="J2594" s="29" t="s">
        <v>229</v>
      </c>
      <c r="K2594" s="31" t="n">
        <v>27.5</v>
      </c>
      <c r="L2594" s="31" t="n">
        <v>9.6</v>
      </c>
      <c r="M2594" s="29" t="s">
        <v>179</v>
      </c>
      <c r="N2594" s="29" t="n">
        <v>45</v>
      </c>
      <c r="O2594" s="29" t="s">
        <v>10551</v>
      </c>
      <c r="P2594" s="29"/>
      <c r="Q2594" s="29" t="s">
        <v>252</v>
      </c>
      <c r="R2594" s="29" t="s">
        <v>171</v>
      </c>
      <c r="S2594" s="29" t="s">
        <v>253</v>
      </c>
      <c r="T2594" s="30" t="n">
        <v>45995</v>
      </c>
      <c r="U2594" s="29" t="n">
        <v>2026</v>
      </c>
      <c r="V2594" s="29"/>
    </row>
    <row r="2595" customFormat="false" ht="15" hidden="false" customHeight="true" outlineLevel="0" collapsed="false">
      <c r="A2595" s="26" t="s">
        <v>10552</v>
      </c>
      <c r="B2595" s="26" t="n">
        <v>2591</v>
      </c>
      <c r="C2595" s="26" t="s">
        <v>3559</v>
      </c>
      <c r="D2595" s="26" t="s">
        <v>803</v>
      </c>
      <c r="E2595" s="26" t="s">
        <v>206</v>
      </c>
      <c r="F2595" s="26"/>
      <c r="G2595" s="27" t="n">
        <v>46000</v>
      </c>
      <c r="H2595" s="26" t="s">
        <v>177</v>
      </c>
      <c r="I2595" s="26" t="s">
        <v>1684</v>
      </c>
      <c r="J2595" s="26" t="s">
        <v>208</v>
      </c>
      <c r="K2595" s="28" t="n">
        <v>30.4</v>
      </c>
      <c r="L2595" s="28" t="n">
        <v>8.7</v>
      </c>
      <c r="M2595" s="26" t="s">
        <v>179</v>
      </c>
      <c r="N2595" s="26" t="n">
        <v>24</v>
      </c>
      <c r="O2595" s="26" t="s">
        <v>10553</v>
      </c>
      <c r="P2595" s="26" t="s">
        <v>10554</v>
      </c>
      <c r="Q2595" s="26" t="s">
        <v>262</v>
      </c>
      <c r="R2595" s="26" t="s">
        <v>171</v>
      </c>
      <c r="S2595" s="26" t="s">
        <v>263</v>
      </c>
      <c r="T2595" s="27" t="n">
        <v>45996</v>
      </c>
      <c r="U2595" s="26" t="n">
        <v>2026</v>
      </c>
      <c r="V2595" s="26"/>
    </row>
    <row r="2596" customFormat="false" ht="15" hidden="false" customHeight="true" outlineLevel="0" collapsed="false">
      <c r="A2596" s="29" t="s">
        <v>10555</v>
      </c>
      <c r="B2596" s="29" t="n">
        <v>2592</v>
      </c>
      <c r="C2596" s="29" t="s">
        <v>341</v>
      </c>
      <c r="D2596" s="29" t="s">
        <v>4474</v>
      </c>
      <c r="E2596" s="29" t="s">
        <v>188</v>
      </c>
      <c r="F2596" s="29"/>
      <c r="G2596" s="30" t="n">
        <v>46001</v>
      </c>
      <c r="H2596" s="29" t="s">
        <v>177</v>
      </c>
      <c r="I2596" s="29" t="s">
        <v>1072</v>
      </c>
      <c r="J2596" s="29" t="s">
        <v>322</v>
      </c>
      <c r="K2596" s="31" t="n">
        <v>40.3</v>
      </c>
      <c r="L2596" s="31" t="n">
        <v>13.9</v>
      </c>
      <c r="M2596" s="29" t="s">
        <v>179</v>
      </c>
      <c r="N2596" s="29" t="n">
        <v>24</v>
      </c>
      <c r="O2596" s="29" t="s">
        <v>8904</v>
      </c>
      <c r="P2596" s="29" t="s">
        <v>10556</v>
      </c>
      <c r="Q2596" s="29" t="s">
        <v>252</v>
      </c>
      <c r="R2596" s="29" t="s">
        <v>171</v>
      </c>
      <c r="S2596" s="29" t="s">
        <v>253</v>
      </c>
      <c r="T2596" s="30" t="n">
        <v>45996</v>
      </c>
      <c r="U2596" s="29" t="n">
        <v>2026</v>
      </c>
      <c r="V2596" s="29"/>
    </row>
    <row r="2597" customFormat="false" ht="15" hidden="false" customHeight="true" outlineLevel="0" collapsed="false">
      <c r="A2597" s="26" t="s">
        <v>10557</v>
      </c>
      <c r="B2597" s="26" t="n">
        <v>2593</v>
      </c>
      <c r="C2597" s="26" t="s">
        <v>7200</v>
      </c>
      <c r="D2597" s="26" t="s">
        <v>712</v>
      </c>
      <c r="E2597" s="26" t="s">
        <v>162</v>
      </c>
      <c r="F2597" s="26" t="s">
        <v>9673</v>
      </c>
      <c r="G2597" s="27" t="n">
        <v>46001</v>
      </c>
      <c r="H2597" s="26" t="s">
        <v>295</v>
      </c>
      <c r="I2597" s="26" t="s">
        <v>413</v>
      </c>
      <c r="J2597" s="26" t="s">
        <v>345</v>
      </c>
      <c r="K2597" s="28" t="n">
        <v>60.6</v>
      </c>
      <c r="L2597" s="28" t="n">
        <v>20</v>
      </c>
      <c r="M2597" s="26" t="s">
        <v>276</v>
      </c>
      <c r="N2597" s="26" t="n">
        <v>40</v>
      </c>
      <c r="O2597" s="26" t="s">
        <v>10558</v>
      </c>
      <c r="P2597" s="26" t="s">
        <v>10559</v>
      </c>
      <c r="Q2597" s="26" t="s">
        <v>182</v>
      </c>
      <c r="R2597" s="26" t="s">
        <v>183</v>
      </c>
      <c r="S2597" s="26" t="s">
        <v>184</v>
      </c>
      <c r="T2597" s="27" t="n">
        <v>45996</v>
      </c>
      <c r="U2597" s="26" t="n">
        <v>2026</v>
      </c>
      <c r="V2597" s="26"/>
    </row>
    <row r="2598" customFormat="false" ht="15" hidden="false" customHeight="true" outlineLevel="0" collapsed="false">
      <c r="A2598" s="29" t="s">
        <v>10560</v>
      </c>
      <c r="B2598" s="29" t="n">
        <v>2594</v>
      </c>
      <c r="C2598" s="29" t="s">
        <v>543</v>
      </c>
      <c r="D2598" s="29" t="s">
        <v>2482</v>
      </c>
      <c r="E2598" s="29" t="s">
        <v>162</v>
      </c>
      <c r="F2598" s="29" t="s">
        <v>605</v>
      </c>
      <c r="G2598" s="30" t="n">
        <v>46002</v>
      </c>
      <c r="H2598" s="29" t="s">
        <v>177</v>
      </c>
      <c r="I2598" s="29" t="s">
        <v>4308</v>
      </c>
      <c r="J2598" s="29" t="s">
        <v>198</v>
      </c>
      <c r="K2598" s="31" t="n">
        <v>40.5</v>
      </c>
      <c r="L2598" s="31" t="n">
        <v>12.6</v>
      </c>
      <c r="M2598" s="29" t="s">
        <v>276</v>
      </c>
      <c r="N2598" s="29" t="n">
        <v>28</v>
      </c>
      <c r="O2598" s="29" t="s">
        <v>10561</v>
      </c>
      <c r="P2598" s="29" t="s">
        <v>10562</v>
      </c>
      <c r="Q2598" s="29" t="s">
        <v>461</v>
      </c>
      <c r="R2598" s="29" t="s">
        <v>183</v>
      </c>
      <c r="S2598" s="29" t="s">
        <v>462</v>
      </c>
      <c r="T2598" s="30" t="n">
        <v>45992</v>
      </c>
      <c r="U2598" s="29" t="n">
        <v>2026</v>
      </c>
      <c r="V2598" s="29"/>
    </row>
    <row r="2599" customFormat="false" ht="15" hidden="false" customHeight="true" outlineLevel="0" collapsed="false">
      <c r="A2599" s="26" t="s">
        <v>10563</v>
      </c>
      <c r="B2599" s="26" t="n">
        <v>2595</v>
      </c>
      <c r="C2599" s="26" t="s">
        <v>286</v>
      </c>
      <c r="D2599" s="26" t="s">
        <v>7243</v>
      </c>
      <c r="E2599" s="26" t="s">
        <v>195</v>
      </c>
      <c r="F2599" s="26" t="s">
        <v>7898</v>
      </c>
      <c r="G2599" s="27" t="n">
        <v>46002</v>
      </c>
      <c r="H2599" s="26" t="s">
        <v>177</v>
      </c>
      <c r="I2599" s="26" t="s">
        <v>3053</v>
      </c>
      <c r="J2599" s="26" t="s">
        <v>166</v>
      </c>
      <c r="K2599" s="28" t="n">
        <v>36.1</v>
      </c>
      <c r="L2599" s="28" t="n">
        <v>11.3</v>
      </c>
      <c r="M2599" s="26" t="s">
        <v>179</v>
      </c>
      <c r="N2599" s="26" t="n">
        <v>40</v>
      </c>
      <c r="O2599" s="26" t="s">
        <v>10564</v>
      </c>
      <c r="P2599" s="26" t="s">
        <v>10565</v>
      </c>
      <c r="Q2599" s="26" t="s">
        <v>262</v>
      </c>
      <c r="R2599" s="26" t="s">
        <v>171</v>
      </c>
      <c r="S2599" s="26" t="s">
        <v>263</v>
      </c>
      <c r="T2599" s="27" t="n">
        <v>46008</v>
      </c>
      <c r="U2599" s="26" t="n">
        <v>2026</v>
      </c>
      <c r="V2599" s="26"/>
    </row>
    <row r="2600" customFormat="false" ht="15" hidden="false" customHeight="true" outlineLevel="0" collapsed="false">
      <c r="A2600" s="29" t="s">
        <v>10566</v>
      </c>
      <c r="B2600" s="29" t="n">
        <v>2596</v>
      </c>
      <c r="C2600" s="29" t="s">
        <v>1267</v>
      </c>
      <c r="D2600" s="29" t="s">
        <v>884</v>
      </c>
      <c r="E2600" s="29" t="s">
        <v>195</v>
      </c>
      <c r="F2600" s="29" t="s">
        <v>1268</v>
      </c>
      <c r="G2600" s="30" t="n">
        <v>46003</v>
      </c>
      <c r="H2600" s="29" t="s">
        <v>295</v>
      </c>
      <c r="I2600" s="29" t="s">
        <v>1929</v>
      </c>
      <c r="J2600" s="29" t="s">
        <v>383</v>
      </c>
      <c r="K2600" s="31" t="n">
        <v>37.8</v>
      </c>
      <c r="L2600" s="31" t="n">
        <v>12.6</v>
      </c>
      <c r="M2600" s="29" t="s">
        <v>276</v>
      </c>
      <c r="N2600" s="29" t="n">
        <v>28</v>
      </c>
      <c r="O2600" s="29" t="s">
        <v>10567</v>
      </c>
      <c r="P2600" s="29" t="s">
        <v>10568</v>
      </c>
      <c r="Q2600" s="29" t="s">
        <v>240</v>
      </c>
      <c r="R2600" s="29" t="s">
        <v>171</v>
      </c>
      <c r="S2600" s="29" t="s">
        <v>241</v>
      </c>
      <c r="T2600" s="30" t="n">
        <v>45993</v>
      </c>
      <c r="U2600" s="29" t="n">
        <v>2026</v>
      </c>
      <c r="V2600" s="29"/>
    </row>
    <row r="2601" customFormat="false" ht="15" hidden="false" customHeight="true" outlineLevel="0" collapsed="false">
      <c r="A2601" s="26" t="s">
        <v>10569</v>
      </c>
      <c r="B2601" s="26" t="n">
        <v>2597</v>
      </c>
      <c r="C2601" s="26" t="s">
        <v>3277</v>
      </c>
      <c r="D2601" s="26" t="s">
        <v>1955</v>
      </c>
      <c r="E2601" s="26" t="s">
        <v>162</v>
      </c>
      <c r="F2601" s="26" t="s">
        <v>10570</v>
      </c>
      <c r="G2601" s="27" t="n">
        <v>46003</v>
      </c>
      <c r="H2601" s="26" t="s">
        <v>177</v>
      </c>
      <c r="I2601" s="26" t="s">
        <v>1802</v>
      </c>
      <c r="J2601" s="26" t="s">
        <v>218</v>
      </c>
      <c r="K2601" s="28" t="n">
        <v>32.5</v>
      </c>
      <c r="L2601" s="28" t="n">
        <v>11.7</v>
      </c>
      <c r="M2601" s="26" t="s">
        <v>209</v>
      </c>
      <c r="N2601" s="26" t="n">
        <v>50</v>
      </c>
      <c r="O2601" s="26" t="s">
        <v>10571</v>
      </c>
      <c r="P2601" s="26" t="s">
        <v>10572</v>
      </c>
      <c r="Q2601" s="26" t="s">
        <v>202</v>
      </c>
      <c r="R2601" s="26" t="s">
        <v>171</v>
      </c>
      <c r="S2601" s="26" t="s">
        <v>203</v>
      </c>
      <c r="T2601" s="27" t="n">
        <v>46000</v>
      </c>
      <c r="U2601" s="26" t="n">
        <v>2026</v>
      </c>
      <c r="V2601" s="26"/>
    </row>
    <row r="2602" customFormat="false" ht="15" hidden="false" customHeight="true" outlineLevel="0" collapsed="false">
      <c r="A2602" s="29" t="s">
        <v>10573</v>
      </c>
      <c r="B2602" s="29" t="n">
        <v>2598</v>
      </c>
      <c r="C2602" s="29" t="s">
        <v>333</v>
      </c>
      <c r="D2602" s="29" t="s">
        <v>3497</v>
      </c>
      <c r="E2602" s="29" t="s">
        <v>311</v>
      </c>
      <c r="F2602" s="29" t="s">
        <v>2846</v>
      </c>
      <c r="G2602" s="30" t="n">
        <v>46004</v>
      </c>
      <c r="H2602" s="29" t="s">
        <v>177</v>
      </c>
      <c r="I2602" s="29" t="s">
        <v>1129</v>
      </c>
      <c r="J2602" s="29" t="s">
        <v>198</v>
      </c>
      <c r="K2602" s="31" t="n">
        <v>27.9</v>
      </c>
      <c r="L2602" s="31" t="n">
        <v>9.8</v>
      </c>
      <c r="M2602" s="29" t="s">
        <v>314</v>
      </c>
      <c r="N2602" s="29" t="n">
        <v>45</v>
      </c>
      <c r="O2602" s="29" t="s">
        <v>10574</v>
      </c>
      <c r="P2602" s="29" t="s">
        <v>10575</v>
      </c>
      <c r="Q2602" s="29" t="s">
        <v>221</v>
      </c>
      <c r="R2602" s="29" t="s">
        <v>183</v>
      </c>
      <c r="S2602" s="29" t="s">
        <v>222</v>
      </c>
      <c r="T2602" s="30" t="n">
        <v>46019</v>
      </c>
      <c r="U2602" s="29" t="n">
        <v>2026</v>
      </c>
      <c r="V2602" s="29"/>
    </row>
    <row r="2603" customFormat="false" ht="15" hidden="false" customHeight="true" outlineLevel="0" collapsed="false">
      <c r="A2603" s="26" t="s">
        <v>10576</v>
      </c>
      <c r="B2603" s="26" t="n">
        <v>2599</v>
      </c>
      <c r="C2603" s="26" t="s">
        <v>711</v>
      </c>
      <c r="D2603" s="26" t="s">
        <v>1906</v>
      </c>
      <c r="E2603" s="26" t="s">
        <v>267</v>
      </c>
      <c r="F2603" s="26" t="s">
        <v>713</v>
      </c>
      <c r="G2603" s="27" t="n">
        <v>46005</v>
      </c>
      <c r="H2603" s="26" t="s">
        <v>177</v>
      </c>
      <c r="I2603" s="26" t="s">
        <v>2639</v>
      </c>
      <c r="J2603" s="26" t="s">
        <v>322</v>
      </c>
      <c r="K2603" s="28" t="n">
        <v>42.4</v>
      </c>
      <c r="L2603" s="28" t="n">
        <v>11.9</v>
      </c>
      <c r="M2603" s="26" t="s">
        <v>209</v>
      </c>
      <c r="N2603" s="26" t="n">
        <v>45</v>
      </c>
      <c r="O2603" s="26" t="s">
        <v>10577</v>
      </c>
      <c r="P2603" s="26" t="s">
        <v>10578</v>
      </c>
      <c r="Q2603" s="26" t="s">
        <v>262</v>
      </c>
      <c r="R2603" s="26" t="s">
        <v>171</v>
      </c>
      <c r="S2603" s="26" t="s">
        <v>263</v>
      </c>
      <c r="T2603" s="27" t="n">
        <v>46007</v>
      </c>
      <c r="U2603" s="26" t="n">
        <v>2026</v>
      </c>
      <c r="V2603" s="26"/>
    </row>
    <row r="2604" customFormat="false" ht="15" hidden="false" customHeight="true" outlineLevel="0" collapsed="false">
      <c r="A2604" s="29" t="s">
        <v>10579</v>
      </c>
      <c r="B2604" s="29" t="n">
        <v>2600</v>
      </c>
      <c r="C2604" s="29" t="s">
        <v>292</v>
      </c>
      <c r="D2604" s="29" t="s">
        <v>10580</v>
      </c>
      <c r="E2604" s="29" t="s">
        <v>226</v>
      </c>
      <c r="F2604" s="29" t="s">
        <v>1780</v>
      </c>
      <c r="G2604" s="30" t="n">
        <v>46005</v>
      </c>
      <c r="H2604" s="29" t="s">
        <v>1033</v>
      </c>
      <c r="I2604" s="29" t="s">
        <v>935</v>
      </c>
      <c r="J2604" s="29" t="s">
        <v>208</v>
      </c>
      <c r="K2604" s="31" t="n">
        <v>49.8</v>
      </c>
      <c r="L2604" s="31" t="n">
        <v>15.7</v>
      </c>
      <c r="M2604" s="29" t="s">
        <v>179</v>
      </c>
      <c r="N2604" s="29" t="n">
        <v>50</v>
      </c>
      <c r="O2604" s="29" t="s">
        <v>10581</v>
      </c>
      <c r="P2604" s="29" t="s">
        <v>10582</v>
      </c>
      <c r="Q2604" s="29" t="s">
        <v>232</v>
      </c>
      <c r="R2604" s="29" t="s">
        <v>183</v>
      </c>
      <c r="S2604" s="29" t="s">
        <v>233</v>
      </c>
      <c r="T2604" s="30" t="n">
        <v>45994</v>
      </c>
      <c r="U2604" s="29" t="n">
        <v>2026</v>
      </c>
      <c r="V2604" s="29"/>
    </row>
    <row r="2605" customFormat="false" ht="15" hidden="false" customHeight="true" outlineLevel="0" collapsed="false">
      <c r="A2605" s="26" t="s">
        <v>10583</v>
      </c>
      <c r="B2605" s="26" t="n">
        <v>2601</v>
      </c>
      <c r="C2605" s="26" t="s">
        <v>851</v>
      </c>
      <c r="D2605" s="26" t="s">
        <v>10584</v>
      </c>
      <c r="E2605" s="26" t="s">
        <v>195</v>
      </c>
      <c r="F2605" s="26" t="s">
        <v>5008</v>
      </c>
      <c r="G2605" s="27" t="n">
        <v>46006</v>
      </c>
      <c r="H2605" s="26" t="s">
        <v>177</v>
      </c>
      <c r="I2605" s="26" t="s">
        <v>3781</v>
      </c>
      <c r="J2605" s="26" t="s">
        <v>345</v>
      </c>
      <c r="K2605" s="28" t="n">
        <v>30.9</v>
      </c>
      <c r="L2605" s="28" t="n">
        <v>10.1</v>
      </c>
      <c r="M2605" s="26" t="s">
        <v>209</v>
      </c>
      <c r="N2605" s="26" t="n">
        <v>28</v>
      </c>
      <c r="O2605" s="26" t="s">
        <v>10585</v>
      </c>
      <c r="P2605" s="26" t="s">
        <v>10586</v>
      </c>
      <c r="Q2605" s="26" t="s">
        <v>252</v>
      </c>
      <c r="R2605" s="26" t="s">
        <v>171</v>
      </c>
      <c r="S2605" s="26" t="s">
        <v>253</v>
      </c>
      <c r="T2605" s="27" t="n">
        <v>46013</v>
      </c>
      <c r="U2605" s="26" t="n">
        <v>2026</v>
      </c>
      <c r="V2605" s="26"/>
    </row>
    <row r="2606" customFormat="false" ht="15" hidden="false" customHeight="true" outlineLevel="0" collapsed="false">
      <c r="A2606" s="29" t="s">
        <v>10587</v>
      </c>
      <c r="B2606" s="29" t="n">
        <v>2602</v>
      </c>
      <c r="C2606" s="29" t="s">
        <v>10588</v>
      </c>
      <c r="D2606" s="29" t="s">
        <v>582</v>
      </c>
      <c r="E2606" s="29" t="s">
        <v>245</v>
      </c>
      <c r="F2606" s="29" t="s">
        <v>10589</v>
      </c>
      <c r="G2606" s="30" t="n">
        <v>46006</v>
      </c>
      <c r="H2606" s="29" t="s">
        <v>177</v>
      </c>
      <c r="I2606" s="29" t="s">
        <v>644</v>
      </c>
      <c r="J2606" s="29" t="s">
        <v>345</v>
      </c>
      <c r="K2606" s="31" t="n">
        <v>19</v>
      </c>
      <c r="L2606" s="31" t="n">
        <v>5.5</v>
      </c>
      <c r="M2606" s="29" t="s">
        <v>276</v>
      </c>
      <c r="N2606" s="29" t="n">
        <v>40</v>
      </c>
      <c r="O2606" s="29" t="s">
        <v>10590</v>
      </c>
      <c r="P2606" s="29" t="s">
        <v>10591</v>
      </c>
      <c r="Q2606" s="29" t="s">
        <v>182</v>
      </c>
      <c r="R2606" s="29" t="s">
        <v>183</v>
      </c>
      <c r="S2606" s="29" t="s">
        <v>184</v>
      </c>
      <c r="T2606" s="30" t="n">
        <v>46016</v>
      </c>
      <c r="U2606" s="29" t="n">
        <v>2026</v>
      </c>
      <c r="V2606" s="29"/>
    </row>
    <row r="2607" customFormat="false" ht="15" hidden="false" customHeight="true" outlineLevel="0" collapsed="false">
      <c r="A2607" s="26" t="s">
        <v>10592</v>
      </c>
      <c r="B2607" s="26" t="n">
        <v>2603</v>
      </c>
      <c r="C2607" s="26" t="s">
        <v>2264</v>
      </c>
      <c r="D2607" s="26" t="s">
        <v>256</v>
      </c>
      <c r="E2607" s="26" t="s">
        <v>188</v>
      </c>
      <c r="F2607" s="26"/>
      <c r="G2607" s="27" t="n">
        <v>46007</v>
      </c>
      <c r="H2607" s="26" t="s">
        <v>177</v>
      </c>
      <c r="I2607" s="26" t="s">
        <v>3462</v>
      </c>
      <c r="J2607" s="26" t="s">
        <v>198</v>
      </c>
      <c r="K2607" s="28" t="n">
        <v>34</v>
      </c>
      <c r="L2607" s="28" t="n">
        <v>11</v>
      </c>
      <c r="M2607" s="26" t="s">
        <v>249</v>
      </c>
      <c r="N2607" s="26" t="n">
        <v>24</v>
      </c>
      <c r="O2607" s="26" t="s">
        <v>2854</v>
      </c>
      <c r="P2607" s="26" t="s">
        <v>10593</v>
      </c>
      <c r="Q2607" s="26" t="s">
        <v>454</v>
      </c>
      <c r="R2607" s="26" t="s">
        <v>171</v>
      </c>
      <c r="S2607" s="26" t="s">
        <v>455</v>
      </c>
      <c r="T2607" s="27" t="n">
        <v>45997</v>
      </c>
      <c r="U2607" s="26" t="n">
        <v>2026</v>
      </c>
      <c r="V2607" s="26"/>
    </row>
    <row r="2608" customFormat="false" ht="15" hidden="false" customHeight="true" outlineLevel="0" collapsed="false">
      <c r="A2608" s="29" t="s">
        <v>10594</v>
      </c>
      <c r="B2608" s="29" t="n">
        <v>2604</v>
      </c>
      <c r="C2608" s="29" t="s">
        <v>1236</v>
      </c>
      <c r="D2608" s="29" t="s">
        <v>592</v>
      </c>
      <c r="E2608" s="29" t="s">
        <v>195</v>
      </c>
      <c r="F2608" s="29" t="s">
        <v>1993</v>
      </c>
      <c r="G2608" s="30" t="n">
        <v>46008</v>
      </c>
      <c r="H2608" s="29" t="s">
        <v>177</v>
      </c>
      <c r="I2608" s="29" t="s">
        <v>1727</v>
      </c>
      <c r="J2608" s="29" t="s">
        <v>259</v>
      </c>
      <c r="K2608" s="31" t="n">
        <v>54.1</v>
      </c>
      <c r="L2608" s="31" t="n">
        <v>18.4</v>
      </c>
      <c r="M2608" s="29" t="s">
        <v>314</v>
      </c>
      <c r="N2608" s="29" t="n">
        <v>36</v>
      </c>
      <c r="O2608" s="29" t="s">
        <v>10595</v>
      </c>
      <c r="P2608" s="29" t="s">
        <v>10596</v>
      </c>
      <c r="Q2608" s="29" t="s">
        <v>299</v>
      </c>
      <c r="R2608" s="29" t="s">
        <v>171</v>
      </c>
      <c r="S2608" s="29" t="s">
        <v>300</v>
      </c>
      <c r="T2608" s="30" t="n">
        <v>46006</v>
      </c>
      <c r="U2608" s="29" t="n">
        <v>2026</v>
      </c>
      <c r="V2608" s="29"/>
    </row>
    <row r="2609" customFormat="false" ht="15" hidden="false" customHeight="true" outlineLevel="0" collapsed="false">
      <c r="A2609" s="26" t="s">
        <v>10597</v>
      </c>
      <c r="B2609" s="26" t="n">
        <v>2605</v>
      </c>
      <c r="C2609" s="26" t="s">
        <v>286</v>
      </c>
      <c r="D2609" s="26" t="s">
        <v>1406</v>
      </c>
      <c r="E2609" s="26" t="s">
        <v>226</v>
      </c>
      <c r="F2609" s="26" t="s">
        <v>7898</v>
      </c>
      <c r="G2609" s="27" t="n">
        <v>46008</v>
      </c>
      <c r="H2609" s="26" t="s">
        <v>177</v>
      </c>
      <c r="I2609" s="26" t="s">
        <v>5642</v>
      </c>
      <c r="J2609" s="26" t="s">
        <v>322</v>
      </c>
      <c r="K2609" s="28" t="n">
        <v>51.1</v>
      </c>
      <c r="L2609" s="28" t="n">
        <v>14.7</v>
      </c>
      <c r="M2609" s="26" t="s">
        <v>179</v>
      </c>
      <c r="N2609" s="26" t="n">
        <v>45</v>
      </c>
      <c r="O2609" s="26" t="s">
        <v>10598</v>
      </c>
      <c r="P2609" s="26" t="s">
        <v>10599</v>
      </c>
      <c r="Q2609" s="26" t="s">
        <v>252</v>
      </c>
      <c r="R2609" s="26" t="s">
        <v>171</v>
      </c>
      <c r="S2609" s="26" t="s">
        <v>253</v>
      </c>
      <c r="T2609" s="27" t="n">
        <v>46015</v>
      </c>
      <c r="U2609" s="26" t="n">
        <v>2026</v>
      </c>
      <c r="V2609" s="26"/>
    </row>
    <row r="2610" customFormat="false" ht="15" hidden="false" customHeight="true" outlineLevel="0" collapsed="false">
      <c r="A2610" s="29" t="s">
        <v>10600</v>
      </c>
      <c r="B2610" s="29" t="n">
        <v>2606</v>
      </c>
      <c r="C2610" s="29" t="s">
        <v>776</v>
      </c>
      <c r="D2610" s="29" t="s">
        <v>303</v>
      </c>
      <c r="E2610" s="29" t="s">
        <v>195</v>
      </c>
      <c r="F2610" s="29" t="s">
        <v>10601</v>
      </c>
      <c r="G2610" s="30" t="n">
        <v>46009</v>
      </c>
      <c r="H2610" s="29" t="s">
        <v>177</v>
      </c>
      <c r="I2610" s="29" t="s">
        <v>407</v>
      </c>
      <c r="J2610" s="29" t="s">
        <v>229</v>
      </c>
      <c r="K2610" s="31" t="n">
        <v>53.2</v>
      </c>
      <c r="L2610" s="31" t="n">
        <v>18.2</v>
      </c>
      <c r="M2610" s="29" t="s">
        <v>179</v>
      </c>
      <c r="N2610" s="29" t="n">
        <v>24</v>
      </c>
      <c r="O2610" s="29" t="s">
        <v>10602</v>
      </c>
      <c r="P2610" s="29" t="s">
        <v>10603</v>
      </c>
      <c r="Q2610" s="29" t="s">
        <v>221</v>
      </c>
      <c r="R2610" s="29" t="s">
        <v>183</v>
      </c>
      <c r="S2610" s="29" t="s">
        <v>222</v>
      </c>
      <c r="T2610" s="30" t="n">
        <v>46019</v>
      </c>
      <c r="U2610" s="29" t="n">
        <v>2026</v>
      </c>
      <c r="V2610" s="29"/>
    </row>
    <row r="2611" customFormat="false" ht="15" hidden="false" customHeight="true" outlineLevel="0" collapsed="false">
      <c r="A2611" s="26" t="s">
        <v>10604</v>
      </c>
      <c r="B2611" s="26" t="n">
        <v>2607</v>
      </c>
      <c r="C2611" s="26" t="s">
        <v>1021</v>
      </c>
      <c r="D2611" s="26" t="s">
        <v>562</v>
      </c>
      <c r="E2611" s="26" t="s">
        <v>188</v>
      </c>
      <c r="F2611" s="26"/>
      <c r="G2611" s="27" t="n">
        <v>46010</v>
      </c>
      <c r="H2611" s="26" t="s">
        <v>177</v>
      </c>
      <c r="I2611" s="26" t="s">
        <v>10605</v>
      </c>
      <c r="J2611" s="26" t="s">
        <v>322</v>
      </c>
      <c r="K2611" s="28" t="n">
        <v>39.4</v>
      </c>
      <c r="L2611" s="28" t="n">
        <v>11.1</v>
      </c>
      <c r="M2611" s="26" t="s">
        <v>199</v>
      </c>
      <c r="N2611" s="26" t="n">
        <v>32</v>
      </c>
      <c r="O2611" s="26" t="s">
        <v>10606</v>
      </c>
      <c r="P2611" s="26" t="s">
        <v>10607</v>
      </c>
      <c r="Q2611" s="26" t="s">
        <v>262</v>
      </c>
      <c r="R2611" s="26" t="s">
        <v>171</v>
      </c>
      <c r="S2611" s="26" t="s">
        <v>263</v>
      </c>
      <c r="T2611" s="27" t="n">
        <v>45992</v>
      </c>
      <c r="U2611" s="26" t="n">
        <v>2026</v>
      </c>
      <c r="V2611" s="26"/>
    </row>
    <row r="2612" customFormat="false" ht="15" hidden="false" customHeight="true" outlineLevel="0" collapsed="false">
      <c r="A2612" s="29" t="s">
        <v>10608</v>
      </c>
      <c r="B2612" s="29" t="n">
        <v>2608</v>
      </c>
      <c r="C2612" s="29" t="s">
        <v>4546</v>
      </c>
      <c r="D2612" s="29" t="s">
        <v>1134</v>
      </c>
      <c r="E2612" s="29" t="s">
        <v>226</v>
      </c>
      <c r="F2612" s="29" t="s">
        <v>10609</v>
      </c>
      <c r="G2612" s="30" t="n">
        <v>46010</v>
      </c>
      <c r="H2612" s="29" t="s">
        <v>177</v>
      </c>
      <c r="I2612" s="29" t="s">
        <v>2402</v>
      </c>
      <c r="J2612" s="29" t="s">
        <v>166</v>
      </c>
      <c r="K2612" s="31" t="n">
        <v>37.7</v>
      </c>
      <c r="L2612" s="31" t="n">
        <v>11.8</v>
      </c>
      <c r="M2612" s="29" t="s">
        <v>179</v>
      </c>
      <c r="N2612" s="29" t="n">
        <v>50</v>
      </c>
      <c r="O2612" s="29" t="s">
        <v>10610</v>
      </c>
      <c r="P2612" s="29" t="s">
        <v>10611</v>
      </c>
      <c r="Q2612" s="29" t="s">
        <v>240</v>
      </c>
      <c r="R2612" s="29" t="s">
        <v>171</v>
      </c>
      <c r="S2612" s="29" t="s">
        <v>241</v>
      </c>
      <c r="T2612" s="30" t="n">
        <v>45993</v>
      </c>
      <c r="U2612" s="29" t="n">
        <v>2026</v>
      </c>
      <c r="V2612" s="29"/>
    </row>
    <row r="2613" customFormat="false" ht="15" hidden="false" customHeight="true" outlineLevel="0" collapsed="false">
      <c r="A2613" s="26" t="s">
        <v>10612</v>
      </c>
      <c r="B2613" s="26" t="n">
        <v>2609</v>
      </c>
      <c r="C2613" s="26" t="s">
        <v>2638</v>
      </c>
      <c r="D2613" s="26" t="s">
        <v>1134</v>
      </c>
      <c r="E2613" s="26" t="s">
        <v>206</v>
      </c>
      <c r="F2613" s="26"/>
      <c r="G2613" s="27" t="n">
        <v>46010</v>
      </c>
      <c r="H2613" s="26" t="s">
        <v>177</v>
      </c>
      <c r="I2613" s="26" t="s">
        <v>2424</v>
      </c>
      <c r="J2613" s="26" t="s">
        <v>166</v>
      </c>
      <c r="K2613" s="28" t="n">
        <v>59.7</v>
      </c>
      <c r="L2613" s="28" t="n">
        <v>16.9</v>
      </c>
      <c r="M2613" s="26" t="s">
        <v>276</v>
      </c>
      <c r="N2613" s="26" t="n">
        <v>32</v>
      </c>
      <c r="O2613" s="26" t="s">
        <v>10613</v>
      </c>
      <c r="P2613" s="26" t="s">
        <v>10614</v>
      </c>
      <c r="Q2613" s="26" t="s">
        <v>182</v>
      </c>
      <c r="R2613" s="26" t="s">
        <v>183</v>
      </c>
      <c r="S2613" s="26" t="s">
        <v>184</v>
      </c>
      <c r="T2613" s="27" t="n">
        <v>46014</v>
      </c>
      <c r="U2613" s="26" t="n">
        <v>2026</v>
      </c>
      <c r="V2613" s="26"/>
    </row>
    <row r="2614" customFormat="false" ht="15" hidden="false" customHeight="true" outlineLevel="0" collapsed="false">
      <c r="A2614" s="29" t="s">
        <v>10615</v>
      </c>
      <c r="B2614" s="29" t="n">
        <v>2610</v>
      </c>
      <c r="C2614" s="29" t="s">
        <v>569</v>
      </c>
      <c r="D2614" s="29" t="s">
        <v>835</v>
      </c>
      <c r="E2614" s="29" t="s">
        <v>188</v>
      </c>
      <c r="F2614" s="29"/>
      <c r="G2614" s="30" t="n">
        <v>46011</v>
      </c>
      <c r="H2614" s="29" t="s">
        <v>177</v>
      </c>
      <c r="I2614" s="29" t="s">
        <v>3665</v>
      </c>
      <c r="J2614" s="29" t="s">
        <v>198</v>
      </c>
      <c r="K2614" s="31" t="n">
        <v>30.5</v>
      </c>
      <c r="L2614" s="31" t="n">
        <v>9.2</v>
      </c>
      <c r="M2614" s="29" t="s">
        <v>209</v>
      </c>
      <c r="N2614" s="29" t="n">
        <v>24</v>
      </c>
      <c r="O2614" s="29" t="s">
        <v>10616</v>
      </c>
      <c r="P2614" s="29" t="s">
        <v>10617</v>
      </c>
      <c r="Q2614" s="29" t="s">
        <v>262</v>
      </c>
      <c r="R2614" s="29" t="s">
        <v>171</v>
      </c>
      <c r="S2614" s="29" t="s">
        <v>263</v>
      </c>
      <c r="T2614" s="30" t="n">
        <v>46003</v>
      </c>
      <c r="U2614" s="29" t="n">
        <v>2026</v>
      </c>
      <c r="V2614" s="29"/>
    </row>
    <row r="2615" customFormat="false" ht="15" hidden="false" customHeight="true" outlineLevel="0" collapsed="false">
      <c r="A2615" s="26" t="s">
        <v>10618</v>
      </c>
      <c r="B2615" s="26" t="n">
        <v>2611</v>
      </c>
      <c r="C2615" s="26" t="s">
        <v>457</v>
      </c>
      <c r="D2615" s="26" t="s">
        <v>3263</v>
      </c>
      <c r="E2615" s="26" t="s">
        <v>188</v>
      </c>
      <c r="F2615" s="26"/>
      <c r="G2615" s="27" t="n">
        <v>46012</v>
      </c>
      <c r="H2615" s="26" t="s">
        <v>177</v>
      </c>
      <c r="I2615" s="26" t="s">
        <v>4829</v>
      </c>
      <c r="J2615" s="26" t="s">
        <v>345</v>
      </c>
      <c r="K2615" s="28" t="n">
        <v>40.2</v>
      </c>
      <c r="L2615" s="28" t="n">
        <v>14</v>
      </c>
      <c r="M2615" s="26" t="s">
        <v>209</v>
      </c>
      <c r="N2615" s="26" t="n">
        <v>50</v>
      </c>
      <c r="O2615" s="26" t="s">
        <v>10619</v>
      </c>
      <c r="P2615" s="26" t="s">
        <v>10620</v>
      </c>
      <c r="Q2615" s="26" t="s">
        <v>232</v>
      </c>
      <c r="R2615" s="26" t="s">
        <v>183</v>
      </c>
      <c r="S2615" s="26" t="s">
        <v>233</v>
      </c>
      <c r="T2615" s="27" t="n">
        <v>46000</v>
      </c>
      <c r="U2615" s="26" t="n">
        <v>2026</v>
      </c>
      <c r="V2615" s="26"/>
    </row>
    <row r="2616" customFormat="false" ht="15" hidden="false" customHeight="true" outlineLevel="0" collapsed="false">
      <c r="A2616" s="29" t="s">
        <v>10621</v>
      </c>
      <c r="B2616" s="29" t="n">
        <v>2612</v>
      </c>
      <c r="C2616" s="29" t="s">
        <v>5677</v>
      </c>
      <c r="D2616" s="29" t="s">
        <v>701</v>
      </c>
      <c r="E2616" s="29" t="s">
        <v>188</v>
      </c>
      <c r="F2616" s="29"/>
      <c r="G2616" s="30" t="n">
        <v>46012</v>
      </c>
      <c r="H2616" s="29" t="s">
        <v>295</v>
      </c>
      <c r="I2616" s="29" t="s">
        <v>1263</v>
      </c>
      <c r="J2616" s="29" t="s">
        <v>198</v>
      </c>
      <c r="K2616" s="31" t="n">
        <v>36.6</v>
      </c>
      <c r="L2616" s="31" t="n">
        <v>12.6</v>
      </c>
      <c r="M2616" s="29" t="s">
        <v>209</v>
      </c>
      <c r="N2616" s="29" t="n">
        <v>40</v>
      </c>
      <c r="O2616" s="29" t="s">
        <v>10622</v>
      </c>
      <c r="P2616" s="29" t="s">
        <v>10623</v>
      </c>
      <c r="Q2616" s="29" t="s">
        <v>330</v>
      </c>
      <c r="R2616" s="29" t="s">
        <v>171</v>
      </c>
      <c r="S2616" s="29" t="s">
        <v>331</v>
      </c>
      <c r="T2616" s="30" t="n">
        <v>46006</v>
      </c>
      <c r="U2616" s="29" t="n">
        <v>2026</v>
      </c>
      <c r="V2616" s="29"/>
    </row>
    <row r="2617" customFormat="false" ht="15" hidden="false" customHeight="true" outlineLevel="0" collapsed="false">
      <c r="A2617" s="26" t="s">
        <v>10624</v>
      </c>
      <c r="B2617" s="26" t="n">
        <v>2613</v>
      </c>
      <c r="C2617" s="26" t="s">
        <v>3626</v>
      </c>
      <c r="D2617" s="26" t="s">
        <v>582</v>
      </c>
      <c r="E2617" s="26" t="s">
        <v>188</v>
      </c>
      <c r="F2617" s="26"/>
      <c r="G2617" s="27" t="n">
        <v>46012</v>
      </c>
      <c r="H2617" s="26" t="s">
        <v>177</v>
      </c>
      <c r="I2617" s="26" t="s">
        <v>197</v>
      </c>
      <c r="J2617" s="26" t="s">
        <v>248</v>
      </c>
      <c r="K2617" s="28" t="n">
        <v>25.1</v>
      </c>
      <c r="L2617" s="28" t="n">
        <v>7.5</v>
      </c>
      <c r="M2617" s="26" t="s">
        <v>179</v>
      </c>
      <c r="N2617" s="26" t="n">
        <v>24</v>
      </c>
      <c r="O2617" s="26" t="s">
        <v>8679</v>
      </c>
      <c r="P2617" s="26" t="s">
        <v>10625</v>
      </c>
      <c r="Q2617" s="26" t="s">
        <v>338</v>
      </c>
      <c r="R2617" s="26" t="s">
        <v>171</v>
      </c>
      <c r="S2617" s="26" t="s">
        <v>339</v>
      </c>
      <c r="T2617" s="27" t="n">
        <v>45999</v>
      </c>
      <c r="U2617" s="26" t="n">
        <v>2026</v>
      </c>
      <c r="V2617" s="26"/>
    </row>
    <row r="2618" customFormat="false" ht="15" hidden="false" customHeight="true" outlineLevel="0" collapsed="false">
      <c r="A2618" s="29" t="s">
        <v>10626</v>
      </c>
      <c r="B2618" s="29" t="n">
        <v>2614</v>
      </c>
      <c r="C2618" s="29" t="s">
        <v>5075</v>
      </c>
      <c r="D2618" s="29" t="s">
        <v>1127</v>
      </c>
      <c r="E2618" s="29" t="s">
        <v>245</v>
      </c>
      <c r="F2618" s="29" t="s">
        <v>10627</v>
      </c>
      <c r="G2618" s="30" t="n">
        <v>46013</v>
      </c>
      <c r="H2618" s="29" t="s">
        <v>177</v>
      </c>
      <c r="I2618" s="29" t="s">
        <v>4150</v>
      </c>
      <c r="J2618" s="29" t="s">
        <v>229</v>
      </c>
      <c r="K2618" s="31" t="n">
        <v>42.5</v>
      </c>
      <c r="L2618" s="31" t="n">
        <v>14.5</v>
      </c>
      <c r="M2618" s="29" t="s">
        <v>209</v>
      </c>
      <c r="N2618" s="29" t="n">
        <v>24</v>
      </c>
      <c r="O2618" s="29" t="s">
        <v>10628</v>
      </c>
      <c r="P2618" s="29" t="s">
        <v>10629</v>
      </c>
      <c r="Q2618" s="29" t="s">
        <v>240</v>
      </c>
      <c r="R2618" s="29" t="s">
        <v>171</v>
      </c>
      <c r="S2618" s="29" t="s">
        <v>241</v>
      </c>
      <c r="T2618" s="30" t="n">
        <v>46015</v>
      </c>
      <c r="U2618" s="29" t="n">
        <v>2026</v>
      </c>
      <c r="V2618" s="29"/>
    </row>
    <row r="2619" customFormat="false" ht="15" hidden="false" customHeight="true" outlineLevel="0" collapsed="false">
      <c r="A2619" s="26" t="s">
        <v>10630</v>
      </c>
      <c r="B2619" s="26" t="n">
        <v>2615</v>
      </c>
      <c r="C2619" s="26" t="s">
        <v>1564</v>
      </c>
      <c r="D2619" s="26" t="s">
        <v>1341</v>
      </c>
      <c r="E2619" s="26" t="s">
        <v>267</v>
      </c>
      <c r="F2619" s="26" t="s">
        <v>9856</v>
      </c>
      <c r="G2619" s="27" t="n">
        <v>46015</v>
      </c>
      <c r="H2619" s="26" t="s">
        <v>177</v>
      </c>
      <c r="I2619" s="26" t="s">
        <v>726</v>
      </c>
      <c r="J2619" s="26" t="s">
        <v>198</v>
      </c>
      <c r="K2619" s="28" t="n">
        <v>25.2</v>
      </c>
      <c r="L2619" s="28" t="n">
        <v>7.6</v>
      </c>
      <c r="M2619" s="26" t="s">
        <v>199</v>
      </c>
      <c r="N2619" s="26" t="n">
        <v>32</v>
      </c>
      <c r="O2619" s="26" t="s">
        <v>10631</v>
      </c>
      <c r="P2619" s="26" t="s">
        <v>10632</v>
      </c>
      <c r="Q2619" s="26" t="s">
        <v>240</v>
      </c>
      <c r="R2619" s="26" t="s">
        <v>171</v>
      </c>
      <c r="S2619" s="26" t="s">
        <v>241</v>
      </c>
      <c r="T2619" s="27" t="n">
        <v>45999</v>
      </c>
      <c r="U2619" s="26" t="n">
        <v>2026</v>
      </c>
      <c r="V2619" s="26"/>
    </row>
    <row r="2620" customFormat="false" ht="15" hidden="false" customHeight="true" outlineLevel="0" collapsed="false">
      <c r="A2620" s="29" t="s">
        <v>10633</v>
      </c>
      <c r="B2620" s="29" t="n">
        <v>2616</v>
      </c>
      <c r="C2620" s="29" t="s">
        <v>1937</v>
      </c>
      <c r="D2620" s="29" t="s">
        <v>939</v>
      </c>
      <c r="E2620" s="29" t="s">
        <v>188</v>
      </c>
      <c r="F2620" s="29"/>
      <c r="G2620" s="30" t="n">
        <v>46015</v>
      </c>
      <c r="H2620" s="29" t="s">
        <v>177</v>
      </c>
      <c r="I2620" s="29" t="s">
        <v>1466</v>
      </c>
      <c r="J2620" s="29" t="s">
        <v>322</v>
      </c>
      <c r="K2620" s="31" t="n">
        <v>53.6</v>
      </c>
      <c r="L2620" s="31" t="n">
        <v>17.7</v>
      </c>
      <c r="M2620" s="29" t="s">
        <v>209</v>
      </c>
      <c r="N2620" s="29" t="n">
        <v>32</v>
      </c>
      <c r="O2620" s="29" t="s">
        <v>10634</v>
      </c>
      <c r="P2620" s="29" t="s">
        <v>10635</v>
      </c>
      <c r="Q2620" s="29" t="s">
        <v>252</v>
      </c>
      <c r="R2620" s="29" t="s">
        <v>171</v>
      </c>
      <c r="S2620" s="29" t="s">
        <v>253</v>
      </c>
      <c r="T2620" s="30" t="n">
        <v>46013</v>
      </c>
      <c r="U2620" s="29" t="n">
        <v>2026</v>
      </c>
      <c r="V2620" s="29"/>
    </row>
    <row r="2621" customFormat="false" ht="15" hidden="false" customHeight="true" outlineLevel="0" collapsed="false">
      <c r="A2621" s="26" t="s">
        <v>10636</v>
      </c>
      <c r="B2621" s="26" t="n">
        <v>2617</v>
      </c>
      <c r="C2621" s="26" t="s">
        <v>10637</v>
      </c>
      <c r="D2621" s="26" t="s">
        <v>550</v>
      </c>
      <c r="E2621" s="26" t="s">
        <v>206</v>
      </c>
      <c r="F2621" s="26"/>
      <c r="G2621" s="27" t="n">
        <v>46015</v>
      </c>
      <c r="H2621" s="26" t="s">
        <v>177</v>
      </c>
      <c r="I2621" s="26" t="s">
        <v>3324</v>
      </c>
      <c r="J2621" s="26" t="s">
        <v>218</v>
      </c>
      <c r="K2621" s="28" t="n">
        <v>34.8</v>
      </c>
      <c r="L2621" s="28" t="n">
        <v>11.1</v>
      </c>
      <c r="M2621" s="26" t="s">
        <v>209</v>
      </c>
      <c r="N2621" s="26" t="n">
        <v>24</v>
      </c>
      <c r="O2621" s="26" t="s">
        <v>10638</v>
      </c>
      <c r="P2621" s="26" t="s">
        <v>10639</v>
      </c>
      <c r="Q2621" s="26" t="s">
        <v>221</v>
      </c>
      <c r="R2621" s="26" t="s">
        <v>183</v>
      </c>
      <c r="S2621" s="26" t="s">
        <v>222</v>
      </c>
      <c r="T2621" s="27" t="n">
        <v>46004</v>
      </c>
      <c r="U2621" s="26" t="n">
        <v>2026</v>
      </c>
      <c r="V2621" s="26"/>
    </row>
    <row r="2622" customFormat="false" ht="15" hidden="false" customHeight="true" outlineLevel="0" collapsed="false">
      <c r="A2622" s="29" t="s">
        <v>10640</v>
      </c>
      <c r="B2622" s="29" t="n">
        <v>2618</v>
      </c>
      <c r="C2622" s="29" t="s">
        <v>2908</v>
      </c>
      <c r="D2622" s="29" t="s">
        <v>550</v>
      </c>
      <c r="E2622" s="29" t="s">
        <v>162</v>
      </c>
      <c r="F2622" s="29" t="s">
        <v>10641</v>
      </c>
      <c r="G2622" s="30" t="n">
        <v>46015</v>
      </c>
      <c r="H2622" s="29" t="s">
        <v>177</v>
      </c>
      <c r="I2622" s="29" t="s">
        <v>2082</v>
      </c>
      <c r="J2622" s="29" t="s">
        <v>198</v>
      </c>
      <c r="K2622" s="31" t="n">
        <v>18.7</v>
      </c>
      <c r="L2622" s="31" t="n">
        <v>5.5</v>
      </c>
      <c r="M2622" s="29" t="s">
        <v>179</v>
      </c>
      <c r="N2622" s="29" t="n">
        <v>32</v>
      </c>
      <c r="O2622" s="29" t="s">
        <v>10642</v>
      </c>
      <c r="P2622" s="29" t="s">
        <v>10643</v>
      </c>
      <c r="Q2622" s="29" t="s">
        <v>221</v>
      </c>
      <c r="R2622" s="29" t="s">
        <v>183</v>
      </c>
      <c r="S2622" s="29" t="s">
        <v>222</v>
      </c>
      <c r="T2622" s="30" t="n">
        <v>46004</v>
      </c>
      <c r="U2622" s="29" t="n">
        <v>2026</v>
      </c>
      <c r="V2622" s="29"/>
    </row>
    <row r="2623" customFormat="false" ht="15" hidden="false" customHeight="true" outlineLevel="0" collapsed="false">
      <c r="A2623" s="26" t="s">
        <v>10644</v>
      </c>
      <c r="B2623" s="26" t="n">
        <v>2619</v>
      </c>
      <c r="C2623" s="26" t="s">
        <v>255</v>
      </c>
      <c r="D2623" s="26" t="s">
        <v>1982</v>
      </c>
      <c r="E2623" s="26" t="s">
        <v>162</v>
      </c>
      <c r="F2623" s="26" t="s">
        <v>257</v>
      </c>
      <c r="G2623" s="27" t="n">
        <v>46016</v>
      </c>
      <c r="H2623" s="26" t="s">
        <v>177</v>
      </c>
      <c r="I2623" s="26" t="s">
        <v>606</v>
      </c>
      <c r="J2623" s="26" t="s">
        <v>166</v>
      </c>
      <c r="K2623" s="28" t="n">
        <v>38.9</v>
      </c>
      <c r="L2623" s="28" t="n">
        <v>11.6</v>
      </c>
      <c r="M2623" s="26" t="s">
        <v>199</v>
      </c>
      <c r="N2623" s="26" t="n">
        <v>45</v>
      </c>
      <c r="O2623" s="26" t="s">
        <v>10645</v>
      </c>
      <c r="P2623" s="26" t="s">
        <v>10646</v>
      </c>
      <c r="Q2623" s="26" t="s">
        <v>299</v>
      </c>
      <c r="R2623" s="26" t="s">
        <v>171</v>
      </c>
      <c r="S2623" s="26" t="s">
        <v>300</v>
      </c>
      <c r="T2623" s="27" t="n">
        <v>46004</v>
      </c>
      <c r="U2623" s="26" t="n">
        <v>2026</v>
      </c>
      <c r="V2623" s="26"/>
    </row>
    <row r="2624" customFormat="false" ht="15" hidden="false" customHeight="true" outlineLevel="0" collapsed="false">
      <c r="A2624" s="29" t="s">
        <v>10647</v>
      </c>
      <c r="B2624" s="29" t="n">
        <v>2620</v>
      </c>
      <c r="C2624" s="29" t="s">
        <v>1912</v>
      </c>
      <c r="D2624" s="29" t="s">
        <v>281</v>
      </c>
      <c r="E2624" s="29" t="s">
        <v>195</v>
      </c>
      <c r="F2624" s="29" t="s">
        <v>5726</v>
      </c>
      <c r="G2624" s="30" t="n">
        <v>46018</v>
      </c>
      <c r="H2624" s="29" t="s">
        <v>177</v>
      </c>
      <c r="I2624" s="29" t="s">
        <v>6777</v>
      </c>
      <c r="J2624" s="29" t="s">
        <v>166</v>
      </c>
      <c r="K2624" s="31" t="n">
        <v>19.6</v>
      </c>
      <c r="L2624" s="31" t="n">
        <v>6.4</v>
      </c>
      <c r="M2624" s="29" t="s">
        <v>276</v>
      </c>
      <c r="N2624" s="29" t="n">
        <v>40</v>
      </c>
      <c r="O2624" s="29" t="s">
        <v>10648</v>
      </c>
      <c r="P2624" s="29"/>
      <c r="Q2624" s="29" t="s">
        <v>182</v>
      </c>
      <c r="R2624" s="29" t="s">
        <v>183</v>
      </c>
      <c r="S2624" s="29" t="s">
        <v>184</v>
      </c>
      <c r="T2624" s="30" t="n">
        <v>45998</v>
      </c>
      <c r="U2624" s="29" t="n">
        <v>2026</v>
      </c>
      <c r="V2624" s="29"/>
    </row>
    <row r="2625" customFormat="false" ht="15" hidden="false" customHeight="true" outlineLevel="0" collapsed="false">
      <c r="A2625" s="26" t="s">
        <v>10649</v>
      </c>
      <c r="B2625" s="26" t="n">
        <v>2621</v>
      </c>
      <c r="C2625" s="26" t="s">
        <v>10650</v>
      </c>
      <c r="D2625" s="26" t="s">
        <v>782</v>
      </c>
      <c r="E2625" s="26" t="s">
        <v>188</v>
      </c>
      <c r="F2625" s="26"/>
      <c r="G2625" s="27" t="n">
        <v>46018</v>
      </c>
      <c r="H2625" s="26" t="s">
        <v>177</v>
      </c>
      <c r="I2625" s="26" t="s">
        <v>1885</v>
      </c>
      <c r="J2625" s="26" t="s">
        <v>248</v>
      </c>
      <c r="K2625" s="28" t="n">
        <v>53.5</v>
      </c>
      <c r="L2625" s="28" t="n">
        <v>16.8</v>
      </c>
      <c r="M2625" s="26" t="s">
        <v>314</v>
      </c>
      <c r="N2625" s="26" t="n">
        <v>36</v>
      </c>
      <c r="O2625" s="26" t="s">
        <v>10651</v>
      </c>
      <c r="P2625" s="26" t="s">
        <v>10652</v>
      </c>
      <c r="Q2625" s="26" t="s">
        <v>240</v>
      </c>
      <c r="R2625" s="26" t="s">
        <v>171</v>
      </c>
      <c r="S2625" s="26" t="s">
        <v>241</v>
      </c>
      <c r="T2625" s="27" t="n">
        <v>46003</v>
      </c>
      <c r="U2625" s="26" t="n">
        <v>2026</v>
      </c>
      <c r="V2625" s="26"/>
    </row>
    <row r="2626" customFormat="false" ht="15" hidden="false" customHeight="true" outlineLevel="0" collapsed="false">
      <c r="A2626" s="29" t="s">
        <v>10653</v>
      </c>
      <c r="B2626" s="29" t="n">
        <v>2622</v>
      </c>
      <c r="C2626" s="29" t="s">
        <v>286</v>
      </c>
      <c r="D2626" s="29" t="s">
        <v>3263</v>
      </c>
      <c r="E2626" s="29" t="s">
        <v>188</v>
      </c>
      <c r="F2626" s="29"/>
      <c r="G2626" s="30" t="n">
        <v>46018</v>
      </c>
      <c r="H2626" s="29" t="s">
        <v>177</v>
      </c>
      <c r="I2626" s="29" t="s">
        <v>275</v>
      </c>
      <c r="J2626" s="29" t="s">
        <v>229</v>
      </c>
      <c r="K2626" s="31" t="n">
        <v>35.7</v>
      </c>
      <c r="L2626" s="31" t="n">
        <v>12.3</v>
      </c>
      <c r="M2626" s="29" t="s">
        <v>179</v>
      </c>
      <c r="N2626" s="29" t="n">
        <v>50</v>
      </c>
      <c r="O2626" s="29" t="s">
        <v>10654</v>
      </c>
      <c r="P2626" s="29" t="s">
        <v>10655</v>
      </c>
      <c r="Q2626" s="29" t="s">
        <v>212</v>
      </c>
      <c r="R2626" s="29" t="s">
        <v>171</v>
      </c>
      <c r="S2626" s="29" t="s">
        <v>213</v>
      </c>
      <c r="T2626" s="30" t="n">
        <v>46008</v>
      </c>
      <c r="U2626" s="29" t="n">
        <v>2026</v>
      </c>
      <c r="V2626" s="29"/>
    </row>
    <row r="2627" customFormat="false" ht="15" hidden="false" customHeight="true" outlineLevel="0" collapsed="false">
      <c r="A2627" s="26" t="s">
        <v>10656</v>
      </c>
      <c r="B2627" s="26" t="n">
        <v>2623</v>
      </c>
      <c r="C2627" s="26" t="s">
        <v>7010</v>
      </c>
      <c r="D2627" s="26" t="s">
        <v>1955</v>
      </c>
      <c r="E2627" s="26" t="s">
        <v>206</v>
      </c>
      <c r="F2627" s="26"/>
      <c r="G2627" s="27" t="n">
        <v>46018</v>
      </c>
      <c r="H2627" s="26" t="s">
        <v>1033</v>
      </c>
      <c r="I2627" s="26" t="s">
        <v>1112</v>
      </c>
      <c r="J2627" s="26" t="s">
        <v>248</v>
      </c>
      <c r="K2627" s="28" t="n">
        <v>50.2</v>
      </c>
      <c r="L2627" s="28" t="n">
        <v>17.4</v>
      </c>
      <c r="M2627" s="26" t="s">
        <v>179</v>
      </c>
      <c r="N2627" s="26" t="n">
        <v>28</v>
      </c>
      <c r="O2627" s="26" t="s">
        <v>10657</v>
      </c>
      <c r="P2627" s="26" t="s">
        <v>10658</v>
      </c>
      <c r="Q2627" s="26" t="s">
        <v>232</v>
      </c>
      <c r="R2627" s="26" t="s">
        <v>183</v>
      </c>
      <c r="S2627" s="26" t="s">
        <v>233</v>
      </c>
      <c r="T2627" s="27" t="n">
        <v>46004</v>
      </c>
      <c r="U2627" s="26" t="n">
        <v>2026</v>
      </c>
      <c r="V2627" s="26"/>
    </row>
    <row r="2628" customFormat="false" ht="15" hidden="false" customHeight="true" outlineLevel="0" collapsed="false">
      <c r="A2628" s="29" t="s">
        <v>10659</v>
      </c>
      <c r="B2628" s="29" t="n">
        <v>2624</v>
      </c>
      <c r="C2628" s="29" t="s">
        <v>1236</v>
      </c>
      <c r="D2628" s="29" t="s">
        <v>1481</v>
      </c>
      <c r="E2628" s="29" t="s">
        <v>188</v>
      </c>
      <c r="F2628" s="29"/>
      <c r="G2628" s="30" t="n">
        <v>46019</v>
      </c>
      <c r="H2628" s="29" t="s">
        <v>177</v>
      </c>
      <c r="I2628" s="29" t="s">
        <v>4485</v>
      </c>
      <c r="J2628" s="29" t="s">
        <v>322</v>
      </c>
      <c r="K2628" s="31" t="n">
        <v>30.9</v>
      </c>
      <c r="L2628" s="31" t="n">
        <v>8.8</v>
      </c>
      <c r="M2628" s="29" t="s">
        <v>179</v>
      </c>
      <c r="N2628" s="29" t="n">
        <v>32</v>
      </c>
      <c r="O2628" s="29" t="s">
        <v>9310</v>
      </c>
      <c r="P2628" s="29" t="s">
        <v>10660</v>
      </c>
      <c r="Q2628" s="29" t="s">
        <v>221</v>
      </c>
      <c r="R2628" s="29" t="s">
        <v>183</v>
      </c>
      <c r="S2628" s="29" t="s">
        <v>222</v>
      </c>
      <c r="T2628" s="30" t="n">
        <v>46004</v>
      </c>
      <c r="U2628" s="29" t="n">
        <v>2026</v>
      </c>
      <c r="V2628" s="29"/>
    </row>
    <row r="2629" customFormat="false" ht="15" hidden="false" customHeight="true" outlineLevel="0" collapsed="false">
      <c r="A2629" s="26" t="s">
        <v>10661</v>
      </c>
      <c r="B2629" s="26" t="n">
        <v>2625</v>
      </c>
      <c r="C2629" s="26" t="s">
        <v>286</v>
      </c>
      <c r="D2629" s="26" t="s">
        <v>4299</v>
      </c>
      <c r="E2629" s="26" t="s">
        <v>226</v>
      </c>
      <c r="F2629" s="26" t="s">
        <v>7898</v>
      </c>
      <c r="G2629" s="27" t="n">
        <v>46019</v>
      </c>
      <c r="H2629" s="26" t="s">
        <v>177</v>
      </c>
      <c r="I2629" s="26" t="s">
        <v>10662</v>
      </c>
      <c r="J2629" s="26" t="s">
        <v>198</v>
      </c>
      <c r="K2629" s="28" t="n">
        <v>42.8</v>
      </c>
      <c r="L2629" s="28" t="n">
        <v>14.1</v>
      </c>
      <c r="M2629" s="26" t="s">
        <v>179</v>
      </c>
      <c r="N2629" s="26" t="n">
        <v>32</v>
      </c>
      <c r="O2629" s="26" t="s">
        <v>10663</v>
      </c>
      <c r="P2629" s="26" t="s">
        <v>10664</v>
      </c>
      <c r="Q2629" s="26" t="s">
        <v>262</v>
      </c>
      <c r="R2629" s="26" t="s">
        <v>171</v>
      </c>
      <c r="S2629" s="26" t="s">
        <v>263</v>
      </c>
      <c r="T2629" s="27" t="n">
        <v>45993</v>
      </c>
      <c r="U2629" s="26" t="n">
        <v>2026</v>
      </c>
      <c r="V2629" s="26"/>
    </row>
    <row r="2630" customFormat="false" ht="15" hidden="false" customHeight="true" outlineLevel="0" collapsed="false">
      <c r="A2630" s="29" t="s">
        <v>10665</v>
      </c>
      <c r="B2630" s="29" t="n">
        <v>2626</v>
      </c>
      <c r="C2630" s="29" t="s">
        <v>939</v>
      </c>
      <c r="D2630" s="29" t="s">
        <v>483</v>
      </c>
      <c r="E2630" s="29" t="s">
        <v>267</v>
      </c>
      <c r="F2630" s="29" t="s">
        <v>10666</v>
      </c>
      <c r="G2630" s="30" t="n">
        <v>46020</v>
      </c>
      <c r="H2630" s="29" t="s">
        <v>177</v>
      </c>
      <c r="I2630" s="29" t="s">
        <v>1205</v>
      </c>
      <c r="J2630" s="29" t="s">
        <v>322</v>
      </c>
      <c r="K2630" s="31" t="n">
        <v>32.9</v>
      </c>
      <c r="L2630" s="31" t="n">
        <v>11.7</v>
      </c>
      <c r="M2630" s="29" t="s">
        <v>179</v>
      </c>
      <c r="N2630" s="29" t="n">
        <v>45</v>
      </c>
      <c r="O2630" s="29" t="s">
        <v>10667</v>
      </c>
      <c r="P2630" s="29" t="s">
        <v>10668</v>
      </c>
      <c r="Q2630" s="29" t="s">
        <v>454</v>
      </c>
      <c r="R2630" s="29" t="s">
        <v>171</v>
      </c>
      <c r="S2630" s="29" t="s">
        <v>455</v>
      </c>
      <c r="T2630" s="30" t="n">
        <v>45998</v>
      </c>
      <c r="U2630" s="29" t="n">
        <v>2026</v>
      </c>
      <c r="V2630" s="29"/>
    </row>
    <row r="2631" customFormat="false" ht="15" hidden="false" customHeight="true" outlineLevel="0" collapsed="false">
      <c r="A2631" s="26" t="s">
        <v>10669</v>
      </c>
      <c r="B2631" s="26" t="n">
        <v>2627</v>
      </c>
      <c r="C2631" s="26" t="s">
        <v>1088</v>
      </c>
      <c r="D2631" s="26" t="s">
        <v>2401</v>
      </c>
      <c r="E2631" s="26" t="s">
        <v>188</v>
      </c>
      <c r="F2631" s="26"/>
      <c r="G2631" s="27" t="n">
        <v>46021</v>
      </c>
      <c r="H2631" s="26" t="s">
        <v>164</v>
      </c>
      <c r="I2631" s="26" t="s">
        <v>5288</v>
      </c>
      <c r="J2631" s="26" t="s">
        <v>259</v>
      </c>
      <c r="K2631" s="28" t="n">
        <v>61.7</v>
      </c>
      <c r="L2631" s="28" t="n">
        <v>17.9</v>
      </c>
      <c r="M2631" s="26" t="s">
        <v>199</v>
      </c>
      <c r="N2631" s="26" t="n">
        <v>24</v>
      </c>
      <c r="O2631" s="26" t="s">
        <v>10670</v>
      </c>
      <c r="P2631" s="26" t="s">
        <v>10671</v>
      </c>
      <c r="Q2631" s="26" t="s">
        <v>330</v>
      </c>
      <c r="R2631" s="26" t="s">
        <v>171</v>
      </c>
      <c r="S2631" s="26" t="s">
        <v>331</v>
      </c>
      <c r="T2631" s="26"/>
      <c r="U2631" s="26" t="n">
        <v>2022</v>
      </c>
      <c r="V2631" s="26"/>
    </row>
    <row r="2632" customFormat="false" ht="15" hidden="false" customHeight="true" outlineLevel="0" collapsed="false">
      <c r="A2632" s="29" t="s">
        <v>10672</v>
      </c>
      <c r="B2632" s="29" t="n">
        <v>2628</v>
      </c>
      <c r="C2632" s="29" t="s">
        <v>286</v>
      </c>
      <c r="D2632" s="29" t="s">
        <v>6227</v>
      </c>
      <c r="E2632" s="29" t="s">
        <v>245</v>
      </c>
      <c r="F2632" s="29" t="s">
        <v>3391</v>
      </c>
      <c r="G2632" s="30" t="n">
        <v>46022</v>
      </c>
      <c r="H2632" s="29" t="s">
        <v>177</v>
      </c>
      <c r="I2632" s="29" t="s">
        <v>2644</v>
      </c>
      <c r="J2632" s="29" t="s">
        <v>166</v>
      </c>
      <c r="K2632" s="31" t="n">
        <v>36.7</v>
      </c>
      <c r="L2632" s="31" t="n">
        <v>12.9</v>
      </c>
      <c r="M2632" s="29" t="s">
        <v>179</v>
      </c>
      <c r="N2632" s="29" t="n">
        <v>36</v>
      </c>
      <c r="O2632" s="29" t="s">
        <v>10673</v>
      </c>
      <c r="P2632" s="29" t="s">
        <v>10674</v>
      </c>
      <c r="Q2632" s="29" t="s">
        <v>221</v>
      </c>
      <c r="R2632" s="29" t="s">
        <v>183</v>
      </c>
      <c r="S2632" s="29" t="s">
        <v>222</v>
      </c>
      <c r="T2632" s="30" t="n">
        <v>46000</v>
      </c>
      <c r="U2632" s="29" t="n">
        <v>2026</v>
      </c>
      <c r="V2632" s="29"/>
    </row>
    <row r="2633" customFormat="false" ht="15" hidden="false" customHeight="true" outlineLevel="0" collapsed="false">
      <c r="A2633" s="26" t="s">
        <v>10675</v>
      </c>
      <c r="B2633" s="26" t="n">
        <v>2629</v>
      </c>
      <c r="C2633" s="26" t="s">
        <v>4678</v>
      </c>
      <c r="D2633" s="26" t="s">
        <v>1955</v>
      </c>
      <c r="E2633" s="26" t="s">
        <v>188</v>
      </c>
      <c r="F2633" s="26"/>
      <c r="G2633" s="27" t="n">
        <v>46022</v>
      </c>
      <c r="H2633" s="26" t="s">
        <v>177</v>
      </c>
      <c r="I2633" s="26" t="s">
        <v>5875</v>
      </c>
      <c r="J2633" s="26" t="s">
        <v>166</v>
      </c>
      <c r="K2633" s="28" t="n">
        <v>26.5</v>
      </c>
      <c r="L2633" s="28" t="n">
        <v>8.1</v>
      </c>
      <c r="M2633" s="26" t="s">
        <v>179</v>
      </c>
      <c r="N2633" s="26" t="n">
        <v>50</v>
      </c>
      <c r="O2633" s="26" t="s">
        <v>10676</v>
      </c>
      <c r="P2633" s="26" t="s">
        <v>10677</v>
      </c>
      <c r="Q2633" s="26" t="s">
        <v>252</v>
      </c>
      <c r="R2633" s="26" t="s">
        <v>171</v>
      </c>
      <c r="S2633" s="26" t="s">
        <v>253</v>
      </c>
      <c r="T2633" s="27" t="n">
        <v>46012</v>
      </c>
      <c r="U2633" s="26" t="n">
        <v>2026</v>
      </c>
      <c r="V2633" s="26"/>
    </row>
    <row r="2634" customFormat="false" ht="15" hidden="false" customHeight="true" outlineLevel="0" collapsed="false">
      <c r="A2634" s="29" t="s">
        <v>10678</v>
      </c>
      <c r="B2634" s="29" t="n">
        <v>2630</v>
      </c>
      <c r="C2634" s="29" t="s">
        <v>3034</v>
      </c>
      <c r="D2634" s="29" t="s">
        <v>1166</v>
      </c>
      <c r="E2634" s="29" t="s">
        <v>226</v>
      </c>
      <c r="F2634" s="29" t="s">
        <v>10679</v>
      </c>
      <c r="G2634" s="30" t="n">
        <v>46023</v>
      </c>
      <c r="H2634" s="29" t="s">
        <v>177</v>
      </c>
      <c r="I2634" s="29" t="s">
        <v>1896</v>
      </c>
      <c r="J2634" s="29" t="s">
        <v>322</v>
      </c>
      <c r="K2634" s="31" t="n">
        <v>22.2</v>
      </c>
      <c r="L2634" s="31" t="n">
        <v>6.3</v>
      </c>
      <c r="M2634" s="29" t="s">
        <v>179</v>
      </c>
      <c r="N2634" s="29" t="n">
        <v>24</v>
      </c>
      <c r="O2634" s="29" t="s">
        <v>10680</v>
      </c>
      <c r="P2634" s="29" t="s">
        <v>10681</v>
      </c>
      <c r="Q2634" s="29" t="s">
        <v>262</v>
      </c>
      <c r="R2634" s="29" t="s">
        <v>171</v>
      </c>
      <c r="S2634" s="29" t="s">
        <v>263</v>
      </c>
      <c r="T2634" s="30" t="n">
        <v>46016</v>
      </c>
      <c r="U2634" s="29" t="n">
        <v>2026</v>
      </c>
      <c r="V2634" s="29"/>
    </row>
    <row r="2635" customFormat="false" ht="15" hidden="false" customHeight="true" outlineLevel="0" collapsed="false">
      <c r="A2635" s="26" t="s">
        <v>10682</v>
      </c>
      <c r="B2635" s="26" t="n">
        <v>2631</v>
      </c>
      <c r="C2635" s="26" t="s">
        <v>4410</v>
      </c>
      <c r="D2635" s="26" t="s">
        <v>4146</v>
      </c>
      <c r="E2635" s="26" t="s">
        <v>188</v>
      </c>
      <c r="F2635" s="26"/>
      <c r="G2635" s="27" t="n">
        <v>46024</v>
      </c>
      <c r="H2635" s="26" t="s">
        <v>177</v>
      </c>
      <c r="I2635" s="26" t="s">
        <v>4922</v>
      </c>
      <c r="J2635" s="26" t="s">
        <v>198</v>
      </c>
      <c r="K2635" s="28" t="n">
        <v>36.3</v>
      </c>
      <c r="L2635" s="28" t="n">
        <v>11.8</v>
      </c>
      <c r="M2635" s="26" t="s">
        <v>276</v>
      </c>
      <c r="N2635" s="26" t="n">
        <v>36</v>
      </c>
      <c r="O2635" s="26" t="s">
        <v>10683</v>
      </c>
      <c r="P2635" s="26" t="s">
        <v>10684</v>
      </c>
      <c r="Q2635" s="26" t="s">
        <v>170</v>
      </c>
      <c r="R2635" s="26" t="s">
        <v>171</v>
      </c>
      <c r="S2635" s="26" t="s">
        <v>172</v>
      </c>
      <c r="T2635" s="27" t="n">
        <v>46004</v>
      </c>
      <c r="U2635" s="26" t="n">
        <v>2026</v>
      </c>
      <c r="V2635" s="26"/>
    </row>
    <row r="2636" customFormat="false" ht="15" hidden="false" customHeight="true" outlineLevel="0" collapsed="false">
      <c r="A2636" s="29" t="s">
        <v>10685</v>
      </c>
      <c r="B2636" s="29" t="n">
        <v>2632</v>
      </c>
      <c r="C2636" s="29" t="s">
        <v>1603</v>
      </c>
      <c r="D2636" s="29" t="s">
        <v>649</v>
      </c>
      <c r="E2636" s="29" t="s">
        <v>188</v>
      </c>
      <c r="F2636" s="29"/>
      <c r="G2636" s="30" t="n">
        <v>46026</v>
      </c>
      <c r="H2636" s="29" t="s">
        <v>177</v>
      </c>
      <c r="I2636" s="29" t="s">
        <v>2822</v>
      </c>
      <c r="J2636" s="29" t="s">
        <v>322</v>
      </c>
      <c r="K2636" s="31" t="n">
        <v>36.5</v>
      </c>
      <c r="L2636" s="31" t="n">
        <v>12.3</v>
      </c>
      <c r="M2636" s="29" t="s">
        <v>276</v>
      </c>
      <c r="N2636" s="29" t="n">
        <v>36</v>
      </c>
      <c r="O2636" s="29" t="s">
        <v>10010</v>
      </c>
      <c r="P2636" s="29" t="s">
        <v>10686</v>
      </c>
      <c r="Q2636" s="29" t="s">
        <v>338</v>
      </c>
      <c r="R2636" s="29" t="s">
        <v>171</v>
      </c>
      <c r="S2636" s="29" t="s">
        <v>339</v>
      </c>
      <c r="T2636" s="30" t="n">
        <v>46013</v>
      </c>
      <c r="U2636" s="29" t="n">
        <v>2026</v>
      </c>
      <c r="V2636" s="29"/>
    </row>
    <row r="2637" customFormat="false" ht="15" hidden="false" customHeight="true" outlineLevel="0" collapsed="false">
      <c r="A2637" s="26" t="s">
        <v>10687</v>
      </c>
      <c r="B2637" s="26" t="n">
        <v>2633</v>
      </c>
      <c r="C2637" s="26" t="s">
        <v>1840</v>
      </c>
      <c r="D2637" s="26" t="s">
        <v>424</v>
      </c>
      <c r="E2637" s="26" t="s">
        <v>188</v>
      </c>
      <c r="F2637" s="26"/>
      <c r="G2637" s="27" t="n">
        <v>46026</v>
      </c>
      <c r="H2637" s="26" t="s">
        <v>177</v>
      </c>
      <c r="I2637" s="26" t="s">
        <v>1819</v>
      </c>
      <c r="J2637" s="26" t="s">
        <v>322</v>
      </c>
      <c r="K2637" s="28" t="n">
        <v>22.1</v>
      </c>
      <c r="L2637" s="28" t="n">
        <v>7.3</v>
      </c>
      <c r="M2637" s="26" t="s">
        <v>276</v>
      </c>
      <c r="N2637" s="26" t="n">
        <v>28</v>
      </c>
      <c r="O2637" s="26" t="s">
        <v>10688</v>
      </c>
      <c r="P2637" s="26" t="s">
        <v>10689</v>
      </c>
      <c r="Q2637" s="26" t="s">
        <v>221</v>
      </c>
      <c r="R2637" s="26" t="s">
        <v>183</v>
      </c>
      <c r="S2637" s="26" t="s">
        <v>222</v>
      </c>
      <c r="T2637" s="27" t="n">
        <v>45998</v>
      </c>
      <c r="U2637" s="26" t="n">
        <v>2026</v>
      </c>
      <c r="V2637" s="26"/>
    </row>
    <row r="2638" customFormat="false" ht="15" hidden="false" customHeight="true" outlineLevel="0" collapsed="false">
      <c r="A2638" s="29" t="s">
        <v>10690</v>
      </c>
      <c r="B2638" s="29" t="n">
        <v>2634</v>
      </c>
      <c r="C2638" s="29" t="s">
        <v>496</v>
      </c>
      <c r="D2638" s="29" t="s">
        <v>2401</v>
      </c>
      <c r="E2638" s="29" t="s">
        <v>188</v>
      </c>
      <c r="F2638" s="29"/>
      <c r="G2638" s="30" t="n">
        <v>46026</v>
      </c>
      <c r="H2638" s="29" t="s">
        <v>164</v>
      </c>
      <c r="I2638" s="29" t="s">
        <v>9551</v>
      </c>
      <c r="J2638" s="29" t="s">
        <v>322</v>
      </c>
      <c r="K2638" s="31" t="n">
        <v>53</v>
      </c>
      <c r="L2638" s="31" t="n">
        <v>18.2</v>
      </c>
      <c r="M2638" s="29" t="s">
        <v>199</v>
      </c>
      <c r="N2638" s="29" t="n">
        <v>24</v>
      </c>
      <c r="O2638" s="29" t="s">
        <v>10691</v>
      </c>
      <c r="P2638" s="29" t="s">
        <v>10692</v>
      </c>
      <c r="Q2638" s="29" t="s">
        <v>182</v>
      </c>
      <c r="R2638" s="29" t="s">
        <v>183</v>
      </c>
      <c r="S2638" s="29" t="s">
        <v>184</v>
      </c>
      <c r="T2638" s="29"/>
      <c r="U2638" s="29" t="n">
        <v>2023</v>
      </c>
      <c r="V2638" s="29"/>
    </row>
    <row r="2639" customFormat="false" ht="15" hidden="false" customHeight="true" outlineLevel="0" collapsed="false">
      <c r="A2639" s="26" t="s">
        <v>10693</v>
      </c>
      <c r="B2639" s="26" t="n">
        <v>2635</v>
      </c>
      <c r="C2639" s="26" t="s">
        <v>2916</v>
      </c>
      <c r="D2639" s="26" t="s">
        <v>3943</v>
      </c>
      <c r="E2639" s="26" t="s">
        <v>188</v>
      </c>
      <c r="F2639" s="26"/>
      <c r="G2639" s="27" t="n">
        <v>46027</v>
      </c>
      <c r="H2639" s="26" t="s">
        <v>177</v>
      </c>
      <c r="I2639" s="26" t="s">
        <v>620</v>
      </c>
      <c r="J2639" s="26" t="s">
        <v>208</v>
      </c>
      <c r="K2639" s="28" t="n">
        <v>35.2</v>
      </c>
      <c r="L2639" s="28" t="n">
        <v>11.7</v>
      </c>
      <c r="M2639" s="26" t="s">
        <v>209</v>
      </c>
      <c r="N2639" s="26" t="n">
        <v>40</v>
      </c>
      <c r="O2639" s="26" t="s">
        <v>10694</v>
      </c>
      <c r="P2639" s="26" t="s">
        <v>10695</v>
      </c>
      <c r="Q2639" s="26" t="s">
        <v>338</v>
      </c>
      <c r="R2639" s="26" t="s">
        <v>171</v>
      </c>
      <c r="S2639" s="26" t="s">
        <v>339</v>
      </c>
      <c r="T2639" s="27" t="n">
        <v>46017</v>
      </c>
      <c r="U2639" s="26" t="n">
        <v>2026</v>
      </c>
      <c r="V2639" s="26"/>
    </row>
    <row r="2640" customFormat="false" ht="15" hidden="false" customHeight="true" outlineLevel="0" collapsed="false">
      <c r="A2640" s="29" t="s">
        <v>10696</v>
      </c>
      <c r="B2640" s="29" t="n">
        <v>2636</v>
      </c>
      <c r="C2640" s="29" t="s">
        <v>3287</v>
      </c>
      <c r="D2640" s="29" t="s">
        <v>1301</v>
      </c>
      <c r="E2640" s="29" t="s">
        <v>195</v>
      </c>
      <c r="F2640" s="29" t="s">
        <v>4535</v>
      </c>
      <c r="G2640" s="30" t="n">
        <v>46027</v>
      </c>
      <c r="H2640" s="29" t="s">
        <v>177</v>
      </c>
      <c r="I2640" s="29" t="s">
        <v>1812</v>
      </c>
      <c r="J2640" s="29" t="s">
        <v>270</v>
      </c>
      <c r="K2640" s="31" t="n">
        <v>29.3</v>
      </c>
      <c r="L2640" s="31" t="n">
        <v>9.4</v>
      </c>
      <c r="M2640" s="29" t="s">
        <v>199</v>
      </c>
      <c r="N2640" s="29" t="n">
        <v>24</v>
      </c>
      <c r="O2640" s="29" t="s">
        <v>10697</v>
      </c>
      <c r="P2640" s="29" t="s">
        <v>10698</v>
      </c>
      <c r="Q2640" s="29" t="s">
        <v>202</v>
      </c>
      <c r="R2640" s="29" t="s">
        <v>171</v>
      </c>
      <c r="S2640" s="29" t="s">
        <v>203</v>
      </c>
      <c r="T2640" s="30" t="n">
        <v>46011</v>
      </c>
      <c r="U2640" s="29" t="n">
        <v>2026</v>
      </c>
      <c r="V2640" s="29"/>
    </row>
    <row r="2641" customFormat="false" ht="15" hidden="false" customHeight="true" outlineLevel="0" collapsed="false">
      <c r="A2641" s="26" t="s">
        <v>10699</v>
      </c>
      <c r="B2641" s="26" t="n">
        <v>2637</v>
      </c>
      <c r="C2641" s="26" t="s">
        <v>4750</v>
      </c>
      <c r="D2641" s="26" t="s">
        <v>5322</v>
      </c>
      <c r="E2641" s="26" t="s">
        <v>206</v>
      </c>
      <c r="F2641" s="26"/>
      <c r="G2641" s="27" t="n">
        <v>46027</v>
      </c>
      <c r="H2641" s="26" t="s">
        <v>164</v>
      </c>
      <c r="I2641" s="26" t="s">
        <v>824</v>
      </c>
      <c r="J2641" s="26" t="s">
        <v>248</v>
      </c>
      <c r="K2641" s="28" t="n">
        <v>56.1</v>
      </c>
      <c r="L2641" s="28" t="n">
        <v>18.7</v>
      </c>
      <c r="M2641" s="26" t="s">
        <v>276</v>
      </c>
      <c r="N2641" s="26" t="n">
        <v>40</v>
      </c>
      <c r="O2641" s="26" t="s">
        <v>9623</v>
      </c>
      <c r="P2641" s="26" t="s">
        <v>10700</v>
      </c>
      <c r="Q2641" s="26" t="s">
        <v>202</v>
      </c>
      <c r="R2641" s="26" t="s">
        <v>171</v>
      </c>
      <c r="S2641" s="26" t="s">
        <v>203</v>
      </c>
      <c r="T2641" s="26"/>
      <c r="U2641" s="26" t="n">
        <v>2023</v>
      </c>
      <c r="V2641" s="26"/>
    </row>
    <row r="2642" customFormat="false" ht="15" hidden="false" customHeight="true" outlineLevel="0" collapsed="false">
      <c r="A2642" s="29" t="s">
        <v>10701</v>
      </c>
      <c r="B2642" s="29" t="n">
        <v>2638</v>
      </c>
      <c r="C2642" s="29" t="s">
        <v>3975</v>
      </c>
      <c r="D2642" s="29" t="s">
        <v>1565</v>
      </c>
      <c r="E2642" s="29" t="s">
        <v>188</v>
      </c>
      <c r="F2642" s="29"/>
      <c r="G2642" s="30" t="n">
        <v>46028</v>
      </c>
      <c r="H2642" s="29" t="s">
        <v>177</v>
      </c>
      <c r="I2642" s="29" t="s">
        <v>762</v>
      </c>
      <c r="J2642" s="29" t="s">
        <v>166</v>
      </c>
      <c r="K2642" s="31" t="n">
        <v>34.4</v>
      </c>
      <c r="L2642" s="31" t="n">
        <v>10.4</v>
      </c>
      <c r="M2642" s="29" t="s">
        <v>900</v>
      </c>
      <c r="N2642" s="29" t="n">
        <v>24</v>
      </c>
      <c r="O2642" s="29" t="s">
        <v>10702</v>
      </c>
      <c r="P2642" s="29" t="s">
        <v>10703</v>
      </c>
      <c r="Q2642" s="29" t="s">
        <v>252</v>
      </c>
      <c r="R2642" s="29" t="s">
        <v>171</v>
      </c>
      <c r="S2642" s="29" t="s">
        <v>253</v>
      </c>
      <c r="T2642" s="30" t="n">
        <v>46002</v>
      </c>
      <c r="U2642" s="29" t="n">
        <v>2026</v>
      </c>
      <c r="V2642" s="29"/>
    </row>
    <row r="2643" customFormat="false" ht="15" hidden="false" customHeight="true" outlineLevel="0" collapsed="false">
      <c r="A2643" s="26" t="s">
        <v>10704</v>
      </c>
      <c r="B2643" s="26" t="n">
        <v>2639</v>
      </c>
      <c r="C2643" s="26" t="s">
        <v>1191</v>
      </c>
      <c r="D2643" s="26" t="s">
        <v>9719</v>
      </c>
      <c r="E2643" s="26" t="s">
        <v>188</v>
      </c>
      <c r="F2643" s="26"/>
      <c r="G2643" s="27" t="n">
        <v>46029</v>
      </c>
      <c r="H2643" s="26" t="s">
        <v>177</v>
      </c>
      <c r="I2643" s="26" t="s">
        <v>1842</v>
      </c>
      <c r="J2643" s="26" t="s">
        <v>166</v>
      </c>
      <c r="K2643" s="28" t="n">
        <v>39</v>
      </c>
      <c r="L2643" s="28" t="n">
        <v>12.7</v>
      </c>
      <c r="M2643" s="26" t="s">
        <v>209</v>
      </c>
      <c r="N2643" s="26" t="n">
        <v>40</v>
      </c>
      <c r="O2643" s="26" t="s">
        <v>10705</v>
      </c>
      <c r="P2643" s="26" t="s">
        <v>10706</v>
      </c>
      <c r="Q2643" s="26" t="s">
        <v>338</v>
      </c>
      <c r="R2643" s="26" t="s">
        <v>171</v>
      </c>
      <c r="S2643" s="26" t="s">
        <v>339</v>
      </c>
      <c r="T2643" s="27" t="n">
        <v>46014</v>
      </c>
      <c r="U2643" s="26" t="n">
        <v>2026</v>
      </c>
      <c r="V2643" s="26"/>
    </row>
    <row r="2644" customFormat="false" ht="15" hidden="false" customHeight="true" outlineLevel="0" collapsed="false">
      <c r="A2644" s="29" t="s">
        <v>10707</v>
      </c>
      <c r="B2644" s="29" t="n">
        <v>2640</v>
      </c>
      <c r="C2644" s="29" t="s">
        <v>1959</v>
      </c>
      <c r="D2644" s="29" t="s">
        <v>701</v>
      </c>
      <c r="E2644" s="29" t="s">
        <v>206</v>
      </c>
      <c r="F2644" s="29"/>
      <c r="G2644" s="30" t="n">
        <v>46030</v>
      </c>
      <c r="H2644" s="29" t="s">
        <v>177</v>
      </c>
      <c r="I2644" s="29" t="s">
        <v>8343</v>
      </c>
      <c r="J2644" s="29" t="s">
        <v>229</v>
      </c>
      <c r="K2644" s="31" t="n">
        <v>44.9</v>
      </c>
      <c r="L2644" s="31" t="n">
        <v>15.3</v>
      </c>
      <c r="M2644" s="29" t="s">
        <v>314</v>
      </c>
      <c r="N2644" s="29" t="n">
        <v>50</v>
      </c>
      <c r="O2644" s="29" t="s">
        <v>10708</v>
      </c>
      <c r="P2644" s="29" t="s">
        <v>10709</v>
      </c>
      <c r="Q2644" s="29" t="s">
        <v>461</v>
      </c>
      <c r="R2644" s="29" t="s">
        <v>183</v>
      </c>
      <c r="S2644" s="29" t="s">
        <v>462</v>
      </c>
      <c r="T2644" s="30" t="n">
        <v>46013</v>
      </c>
      <c r="U2644" s="29" t="n">
        <v>2026</v>
      </c>
      <c r="V2644" s="29"/>
    </row>
    <row r="2645" customFormat="false" ht="15" hidden="false" customHeight="true" outlineLevel="0" collapsed="false">
      <c r="A2645" s="26" t="s">
        <v>10710</v>
      </c>
      <c r="B2645" s="26" t="n">
        <v>2641</v>
      </c>
      <c r="C2645" s="26" t="s">
        <v>575</v>
      </c>
      <c r="D2645" s="26" t="s">
        <v>2159</v>
      </c>
      <c r="E2645" s="26" t="s">
        <v>267</v>
      </c>
      <c r="F2645" s="26" t="s">
        <v>10711</v>
      </c>
      <c r="G2645" s="27" t="n">
        <v>46030</v>
      </c>
      <c r="H2645" s="26" t="s">
        <v>177</v>
      </c>
      <c r="I2645" s="26" t="s">
        <v>2188</v>
      </c>
      <c r="J2645" s="26" t="s">
        <v>322</v>
      </c>
      <c r="K2645" s="28" t="n">
        <v>23.7</v>
      </c>
      <c r="L2645" s="28" t="n">
        <v>7.9</v>
      </c>
      <c r="M2645" s="26" t="s">
        <v>179</v>
      </c>
      <c r="N2645" s="26" t="n">
        <v>40</v>
      </c>
      <c r="O2645" s="26" t="s">
        <v>10712</v>
      </c>
      <c r="P2645" s="26" t="s">
        <v>10713</v>
      </c>
      <c r="Q2645" s="26" t="s">
        <v>232</v>
      </c>
      <c r="R2645" s="26" t="s">
        <v>183</v>
      </c>
      <c r="S2645" s="26" t="s">
        <v>233</v>
      </c>
      <c r="T2645" s="27" t="n">
        <v>45995</v>
      </c>
      <c r="U2645" s="26" t="n">
        <v>2026</v>
      </c>
      <c r="V2645" s="26"/>
    </row>
    <row r="2646" customFormat="false" ht="15" hidden="false" customHeight="true" outlineLevel="0" collapsed="false">
      <c r="A2646" s="29" t="s">
        <v>10714</v>
      </c>
      <c r="B2646" s="29" t="n">
        <v>2642</v>
      </c>
      <c r="C2646" s="29" t="s">
        <v>286</v>
      </c>
      <c r="D2646" s="29" t="s">
        <v>394</v>
      </c>
      <c r="E2646" s="29" t="s">
        <v>245</v>
      </c>
      <c r="F2646" s="29" t="s">
        <v>2110</v>
      </c>
      <c r="G2646" s="30" t="n">
        <v>46030</v>
      </c>
      <c r="H2646" s="29" t="s">
        <v>164</v>
      </c>
      <c r="I2646" s="29" t="s">
        <v>1902</v>
      </c>
      <c r="J2646" s="29" t="s">
        <v>248</v>
      </c>
      <c r="K2646" s="31" t="n">
        <v>56.4</v>
      </c>
      <c r="L2646" s="31" t="n">
        <v>17</v>
      </c>
      <c r="M2646" s="29" t="s">
        <v>179</v>
      </c>
      <c r="N2646" s="29" t="n">
        <v>28</v>
      </c>
      <c r="O2646" s="29" t="s">
        <v>10715</v>
      </c>
      <c r="P2646" s="29" t="s">
        <v>10716</v>
      </c>
      <c r="Q2646" s="29" t="s">
        <v>330</v>
      </c>
      <c r="R2646" s="29" t="s">
        <v>171</v>
      </c>
      <c r="S2646" s="29" t="s">
        <v>331</v>
      </c>
      <c r="T2646" s="29"/>
      <c r="U2646" s="29" t="n">
        <v>2023</v>
      </c>
      <c r="V2646" s="29"/>
    </row>
    <row r="2647" customFormat="false" ht="15" hidden="false" customHeight="true" outlineLevel="0" collapsed="false">
      <c r="A2647" s="26" t="s">
        <v>10717</v>
      </c>
      <c r="B2647" s="26" t="n">
        <v>2643</v>
      </c>
      <c r="C2647" s="26" t="s">
        <v>3902</v>
      </c>
      <c r="D2647" s="26" t="s">
        <v>10340</v>
      </c>
      <c r="E2647" s="26" t="s">
        <v>206</v>
      </c>
      <c r="F2647" s="26"/>
      <c r="G2647" s="27" t="n">
        <v>46030</v>
      </c>
      <c r="H2647" s="26" t="s">
        <v>295</v>
      </c>
      <c r="I2647" s="26" t="s">
        <v>2141</v>
      </c>
      <c r="J2647" s="26" t="s">
        <v>270</v>
      </c>
      <c r="K2647" s="28" t="n">
        <v>18.4</v>
      </c>
      <c r="L2647" s="28" t="n">
        <v>6</v>
      </c>
      <c r="M2647" s="26" t="s">
        <v>209</v>
      </c>
      <c r="N2647" s="26" t="n">
        <v>28</v>
      </c>
      <c r="O2647" s="26" t="s">
        <v>10718</v>
      </c>
      <c r="P2647" s="26" t="s">
        <v>10719</v>
      </c>
      <c r="Q2647" s="26" t="s">
        <v>240</v>
      </c>
      <c r="R2647" s="26" t="s">
        <v>171</v>
      </c>
      <c r="S2647" s="26" t="s">
        <v>241</v>
      </c>
      <c r="T2647" s="27" t="n">
        <v>46016</v>
      </c>
      <c r="U2647" s="26" t="n">
        <v>2026</v>
      </c>
      <c r="V2647" s="26"/>
    </row>
    <row r="2648" customFormat="false" ht="15" hidden="false" customHeight="true" outlineLevel="0" collapsed="false">
      <c r="A2648" s="29" t="s">
        <v>10720</v>
      </c>
      <c r="B2648" s="29" t="n">
        <v>2644</v>
      </c>
      <c r="C2648" s="29" t="s">
        <v>8424</v>
      </c>
      <c r="D2648" s="29" t="s">
        <v>1134</v>
      </c>
      <c r="E2648" s="29" t="s">
        <v>188</v>
      </c>
      <c r="F2648" s="29"/>
      <c r="G2648" s="30" t="n">
        <v>46031</v>
      </c>
      <c r="H2648" s="29" t="s">
        <v>177</v>
      </c>
      <c r="I2648" s="29" t="s">
        <v>4018</v>
      </c>
      <c r="J2648" s="29" t="s">
        <v>166</v>
      </c>
      <c r="K2648" s="31" t="n">
        <v>52.5</v>
      </c>
      <c r="L2648" s="31" t="n">
        <v>16.6</v>
      </c>
      <c r="M2648" s="29" t="s">
        <v>276</v>
      </c>
      <c r="N2648" s="29" t="n">
        <v>45</v>
      </c>
      <c r="O2648" s="29" t="s">
        <v>10721</v>
      </c>
      <c r="P2648" s="29" t="s">
        <v>10722</v>
      </c>
      <c r="Q2648" s="29" t="s">
        <v>454</v>
      </c>
      <c r="R2648" s="29" t="s">
        <v>171</v>
      </c>
      <c r="S2648" s="29" t="s">
        <v>455</v>
      </c>
      <c r="T2648" s="30" t="n">
        <v>46008</v>
      </c>
      <c r="U2648" s="29" t="n">
        <v>2026</v>
      </c>
      <c r="V2648" s="29"/>
    </row>
    <row r="2649" customFormat="false" ht="15" hidden="false" customHeight="true" outlineLevel="0" collapsed="false">
      <c r="A2649" s="26" t="s">
        <v>10723</v>
      </c>
      <c r="B2649" s="26" t="n">
        <v>2645</v>
      </c>
      <c r="C2649" s="26" t="s">
        <v>3105</v>
      </c>
      <c r="D2649" s="26" t="s">
        <v>1385</v>
      </c>
      <c r="E2649" s="26" t="s">
        <v>206</v>
      </c>
      <c r="F2649" s="26"/>
      <c r="G2649" s="27" t="n">
        <v>46031</v>
      </c>
      <c r="H2649" s="26" t="s">
        <v>177</v>
      </c>
      <c r="I2649" s="26" t="s">
        <v>5391</v>
      </c>
      <c r="J2649" s="26" t="s">
        <v>322</v>
      </c>
      <c r="K2649" s="28" t="n">
        <v>31.4</v>
      </c>
      <c r="L2649" s="28" t="n">
        <v>10.4</v>
      </c>
      <c r="M2649" s="26" t="s">
        <v>179</v>
      </c>
      <c r="N2649" s="26" t="n">
        <v>28</v>
      </c>
      <c r="O2649" s="26" t="s">
        <v>10724</v>
      </c>
      <c r="P2649" s="26" t="s">
        <v>10725</v>
      </c>
      <c r="Q2649" s="26" t="s">
        <v>170</v>
      </c>
      <c r="R2649" s="26" t="s">
        <v>171</v>
      </c>
      <c r="S2649" s="26" t="s">
        <v>172</v>
      </c>
      <c r="T2649" s="27" t="n">
        <v>46015</v>
      </c>
      <c r="U2649" s="26" t="n">
        <v>2026</v>
      </c>
      <c r="V2649" s="26"/>
    </row>
    <row r="2650" customFormat="false" ht="15" hidden="false" customHeight="true" outlineLevel="0" collapsed="false">
      <c r="A2650" s="29" t="s">
        <v>10726</v>
      </c>
      <c r="B2650" s="29" t="n">
        <v>2646</v>
      </c>
      <c r="C2650" s="29" t="s">
        <v>10727</v>
      </c>
      <c r="D2650" s="29" t="s">
        <v>483</v>
      </c>
      <c r="E2650" s="29" t="s">
        <v>188</v>
      </c>
      <c r="F2650" s="29"/>
      <c r="G2650" s="30" t="n">
        <v>46031</v>
      </c>
      <c r="H2650" s="29" t="s">
        <v>177</v>
      </c>
      <c r="I2650" s="29" t="s">
        <v>3383</v>
      </c>
      <c r="J2650" s="29" t="s">
        <v>383</v>
      </c>
      <c r="K2650" s="31" t="n">
        <v>51.3</v>
      </c>
      <c r="L2650" s="31" t="n">
        <v>16</v>
      </c>
      <c r="M2650" s="29" t="s">
        <v>179</v>
      </c>
      <c r="N2650" s="29" t="n">
        <v>28</v>
      </c>
      <c r="O2650" s="29" t="s">
        <v>10728</v>
      </c>
      <c r="P2650" s="29" t="s">
        <v>10729</v>
      </c>
      <c r="Q2650" s="29" t="s">
        <v>252</v>
      </c>
      <c r="R2650" s="29" t="s">
        <v>171</v>
      </c>
      <c r="S2650" s="29" t="s">
        <v>253</v>
      </c>
      <c r="T2650" s="30" t="n">
        <v>46002</v>
      </c>
      <c r="U2650" s="29" t="n">
        <v>2026</v>
      </c>
      <c r="V2650" s="29"/>
    </row>
    <row r="2651" customFormat="false" ht="15" hidden="false" customHeight="true" outlineLevel="0" collapsed="false">
      <c r="A2651" s="26" t="s">
        <v>10730</v>
      </c>
      <c r="B2651" s="26" t="n">
        <v>2647</v>
      </c>
      <c r="C2651" s="26" t="s">
        <v>10731</v>
      </c>
      <c r="D2651" s="26" t="s">
        <v>10732</v>
      </c>
      <c r="E2651" s="26" t="s">
        <v>206</v>
      </c>
      <c r="F2651" s="26"/>
      <c r="G2651" s="27" t="n">
        <v>46031</v>
      </c>
      <c r="H2651" s="26" t="s">
        <v>177</v>
      </c>
      <c r="I2651" s="26" t="s">
        <v>3244</v>
      </c>
      <c r="J2651" s="26" t="s">
        <v>248</v>
      </c>
      <c r="K2651" s="28" t="n">
        <v>46.6</v>
      </c>
      <c r="L2651" s="28" t="n">
        <v>14.9</v>
      </c>
      <c r="M2651" s="26" t="s">
        <v>179</v>
      </c>
      <c r="N2651" s="26" t="n">
        <v>40</v>
      </c>
      <c r="O2651" s="26" t="s">
        <v>10733</v>
      </c>
      <c r="P2651" s="26" t="s">
        <v>10734</v>
      </c>
      <c r="Q2651" s="26" t="s">
        <v>240</v>
      </c>
      <c r="R2651" s="26" t="s">
        <v>171</v>
      </c>
      <c r="S2651" s="26" t="s">
        <v>241</v>
      </c>
      <c r="T2651" s="27" t="n">
        <v>46004</v>
      </c>
      <c r="U2651" s="26" t="n">
        <v>2026</v>
      </c>
      <c r="V2651" s="26"/>
    </row>
    <row r="2652" customFormat="false" ht="15" hidden="false" customHeight="true" outlineLevel="0" collapsed="false">
      <c r="A2652" s="29" t="s">
        <v>10735</v>
      </c>
      <c r="B2652" s="29" t="n">
        <v>2648</v>
      </c>
      <c r="C2652" s="29" t="s">
        <v>236</v>
      </c>
      <c r="D2652" s="29" t="s">
        <v>1252</v>
      </c>
      <c r="E2652" s="29" t="s">
        <v>226</v>
      </c>
      <c r="F2652" s="29" t="s">
        <v>2758</v>
      </c>
      <c r="G2652" s="30" t="n">
        <v>46031</v>
      </c>
      <c r="H2652" s="29" t="s">
        <v>177</v>
      </c>
      <c r="I2652" s="29" t="s">
        <v>2781</v>
      </c>
      <c r="J2652" s="29" t="s">
        <v>248</v>
      </c>
      <c r="K2652" s="31" t="n">
        <v>51.6</v>
      </c>
      <c r="L2652" s="31" t="n">
        <v>14.5</v>
      </c>
      <c r="M2652" s="29" t="s">
        <v>209</v>
      </c>
      <c r="N2652" s="29" t="n">
        <v>40</v>
      </c>
      <c r="O2652" s="29" t="s">
        <v>10736</v>
      </c>
      <c r="P2652" s="29" t="s">
        <v>10737</v>
      </c>
      <c r="Q2652" s="29" t="s">
        <v>232</v>
      </c>
      <c r="R2652" s="29" t="s">
        <v>183</v>
      </c>
      <c r="S2652" s="29" t="s">
        <v>233</v>
      </c>
      <c r="T2652" s="30" t="n">
        <v>46008</v>
      </c>
      <c r="U2652" s="29" t="n">
        <v>2026</v>
      </c>
      <c r="V2652" s="29"/>
    </row>
    <row r="2653" customFormat="false" ht="15" hidden="false" customHeight="true" outlineLevel="0" collapsed="false">
      <c r="A2653" s="26" t="s">
        <v>10738</v>
      </c>
      <c r="B2653" s="26" t="n">
        <v>2649</v>
      </c>
      <c r="C2653" s="26" t="s">
        <v>3287</v>
      </c>
      <c r="D2653" s="26" t="s">
        <v>5803</v>
      </c>
      <c r="E2653" s="26" t="s">
        <v>188</v>
      </c>
      <c r="F2653" s="26"/>
      <c r="G2653" s="27" t="n">
        <v>46032</v>
      </c>
      <c r="H2653" s="26" t="s">
        <v>177</v>
      </c>
      <c r="I2653" s="26" t="s">
        <v>1289</v>
      </c>
      <c r="J2653" s="26" t="s">
        <v>248</v>
      </c>
      <c r="K2653" s="28" t="n">
        <v>22.4</v>
      </c>
      <c r="L2653" s="28" t="n">
        <v>7.3</v>
      </c>
      <c r="M2653" s="26" t="s">
        <v>167</v>
      </c>
      <c r="N2653" s="26" t="n">
        <v>28</v>
      </c>
      <c r="O2653" s="26" t="s">
        <v>10739</v>
      </c>
      <c r="P2653" s="26" t="s">
        <v>10740</v>
      </c>
      <c r="Q2653" s="26" t="s">
        <v>212</v>
      </c>
      <c r="R2653" s="26" t="s">
        <v>171</v>
      </c>
      <c r="S2653" s="26" t="s">
        <v>213</v>
      </c>
      <c r="T2653" s="27" t="n">
        <v>46007</v>
      </c>
      <c r="U2653" s="26" t="n">
        <v>2026</v>
      </c>
      <c r="V2653" s="26"/>
    </row>
    <row r="2654" customFormat="false" ht="15" hidden="false" customHeight="true" outlineLevel="0" collapsed="false">
      <c r="A2654" s="29" t="s">
        <v>10741</v>
      </c>
      <c r="B2654" s="29" t="n">
        <v>2650</v>
      </c>
      <c r="C2654" s="29" t="s">
        <v>10742</v>
      </c>
      <c r="D2654" s="29" t="s">
        <v>910</v>
      </c>
      <c r="E2654" s="29" t="s">
        <v>188</v>
      </c>
      <c r="F2654" s="29"/>
      <c r="G2654" s="30" t="n">
        <v>46032</v>
      </c>
      <c r="H2654" s="29" t="s">
        <v>1033</v>
      </c>
      <c r="I2654" s="29" t="s">
        <v>3722</v>
      </c>
      <c r="J2654" s="29" t="s">
        <v>198</v>
      </c>
      <c r="K2654" s="31" t="n">
        <v>50.8</v>
      </c>
      <c r="L2654" s="31" t="n">
        <v>16.3</v>
      </c>
      <c r="M2654" s="29" t="s">
        <v>179</v>
      </c>
      <c r="N2654" s="29" t="n">
        <v>45</v>
      </c>
      <c r="O2654" s="29" t="s">
        <v>10743</v>
      </c>
      <c r="P2654" s="29" t="s">
        <v>10744</v>
      </c>
      <c r="Q2654" s="29" t="s">
        <v>232</v>
      </c>
      <c r="R2654" s="29" t="s">
        <v>183</v>
      </c>
      <c r="S2654" s="29" t="s">
        <v>233</v>
      </c>
      <c r="T2654" s="30" t="n">
        <v>46003</v>
      </c>
      <c r="U2654" s="29" t="n">
        <v>2026</v>
      </c>
      <c r="V2654" s="29"/>
    </row>
    <row r="2655" customFormat="false" ht="15" hidden="false" customHeight="true" outlineLevel="0" collapsed="false">
      <c r="A2655" s="26" t="s">
        <v>10745</v>
      </c>
      <c r="B2655" s="26" t="n">
        <v>2651</v>
      </c>
      <c r="C2655" s="26" t="s">
        <v>5037</v>
      </c>
      <c r="D2655" s="26" t="s">
        <v>4679</v>
      </c>
      <c r="E2655" s="26" t="s">
        <v>188</v>
      </c>
      <c r="F2655" s="26"/>
      <c r="G2655" s="27" t="n">
        <v>46033</v>
      </c>
      <c r="H2655" s="26" t="s">
        <v>177</v>
      </c>
      <c r="I2655" s="26" t="s">
        <v>5344</v>
      </c>
      <c r="J2655" s="26" t="s">
        <v>383</v>
      </c>
      <c r="K2655" s="28" t="n">
        <v>24.2</v>
      </c>
      <c r="L2655" s="28" t="n">
        <v>8.7</v>
      </c>
      <c r="M2655" s="26" t="s">
        <v>199</v>
      </c>
      <c r="N2655" s="26" t="n">
        <v>40</v>
      </c>
      <c r="O2655" s="26" t="s">
        <v>10746</v>
      </c>
      <c r="P2655" s="26" t="s">
        <v>10747</v>
      </c>
      <c r="Q2655" s="26" t="s">
        <v>338</v>
      </c>
      <c r="R2655" s="26" t="s">
        <v>171</v>
      </c>
      <c r="S2655" s="26" t="s">
        <v>339</v>
      </c>
      <c r="T2655" s="27" t="n">
        <v>46015</v>
      </c>
      <c r="U2655" s="26" t="n">
        <v>2026</v>
      </c>
      <c r="V2655" s="26"/>
    </row>
    <row r="2656" customFormat="false" ht="15" hidden="false" customHeight="true" outlineLevel="0" collapsed="false">
      <c r="A2656" s="29" t="s">
        <v>10748</v>
      </c>
      <c r="B2656" s="29" t="n">
        <v>2652</v>
      </c>
      <c r="C2656" s="29" t="s">
        <v>8291</v>
      </c>
      <c r="D2656" s="29" t="s">
        <v>512</v>
      </c>
      <c r="E2656" s="29" t="s">
        <v>188</v>
      </c>
      <c r="F2656" s="29"/>
      <c r="G2656" s="30" t="n">
        <v>46033</v>
      </c>
      <c r="H2656" s="29" t="s">
        <v>177</v>
      </c>
      <c r="I2656" s="29" t="s">
        <v>10749</v>
      </c>
      <c r="J2656" s="29" t="s">
        <v>259</v>
      </c>
      <c r="K2656" s="31" t="n">
        <v>27.7</v>
      </c>
      <c r="L2656" s="31" t="n">
        <v>8.4</v>
      </c>
      <c r="M2656" s="29" t="s">
        <v>209</v>
      </c>
      <c r="N2656" s="29" t="n">
        <v>50</v>
      </c>
      <c r="O2656" s="29" t="s">
        <v>10750</v>
      </c>
      <c r="P2656" s="29" t="s">
        <v>10751</v>
      </c>
      <c r="Q2656" s="29" t="s">
        <v>182</v>
      </c>
      <c r="R2656" s="29" t="s">
        <v>183</v>
      </c>
      <c r="S2656" s="29" t="s">
        <v>184</v>
      </c>
      <c r="T2656" s="30" t="n">
        <v>46018</v>
      </c>
      <c r="U2656" s="29" t="n">
        <v>2026</v>
      </c>
      <c r="V2656" s="29"/>
    </row>
    <row r="2657" customFormat="false" ht="15" hidden="false" customHeight="true" outlineLevel="0" collapsed="false">
      <c r="A2657" s="26" t="s">
        <v>10752</v>
      </c>
      <c r="B2657" s="26" t="n">
        <v>2653</v>
      </c>
      <c r="C2657" s="26" t="s">
        <v>2400</v>
      </c>
      <c r="D2657" s="26" t="s">
        <v>7375</v>
      </c>
      <c r="E2657" s="26" t="s">
        <v>188</v>
      </c>
      <c r="F2657" s="26"/>
      <c r="G2657" s="27" t="n">
        <v>46033</v>
      </c>
      <c r="H2657" s="26" t="s">
        <v>177</v>
      </c>
      <c r="I2657" s="26" t="s">
        <v>10662</v>
      </c>
      <c r="J2657" s="26" t="s">
        <v>208</v>
      </c>
      <c r="K2657" s="28" t="n">
        <v>57.9</v>
      </c>
      <c r="L2657" s="28" t="n">
        <v>19.1</v>
      </c>
      <c r="M2657" s="26" t="s">
        <v>276</v>
      </c>
      <c r="N2657" s="26" t="n">
        <v>45</v>
      </c>
      <c r="O2657" s="26" t="s">
        <v>10753</v>
      </c>
      <c r="P2657" s="26" t="s">
        <v>10754</v>
      </c>
      <c r="Q2657" s="26" t="s">
        <v>182</v>
      </c>
      <c r="R2657" s="26" t="s">
        <v>183</v>
      </c>
      <c r="S2657" s="26" t="s">
        <v>184</v>
      </c>
      <c r="T2657" s="27" t="n">
        <v>45999</v>
      </c>
      <c r="U2657" s="26" t="n">
        <v>2026</v>
      </c>
      <c r="V2657" s="26"/>
    </row>
    <row r="2658" customFormat="false" ht="15" hidden="false" customHeight="true" outlineLevel="0" collapsed="false">
      <c r="A2658" s="29" t="s">
        <v>10755</v>
      </c>
      <c r="B2658" s="29" t="n">
        <v>2654</v>
      </c>
      <c r="C2658" s="29" t="s">
        <v>10487</v>
      </c>
      <c r="D2658" s="29" t="s">
        <v>10756</v>
      </c>
      <c r="E2658" s="29" t="s">
        <v>188</v>
      </c>
      <c r="F2658" s="29"/>
      <c r="G2658" s="30" t="n">
        <v>46034</v>
      </c>
      <c r="H2658" s="29" t="s">
        <v>177</v>
      </c>
      <c r="I2658" s="29" t="s">
        <v>5367</v>
      </c>
      <c r="J2658" s="29" t="s">
        <v>229</v>
      </c>
      <c r="K2658" s="31" t="n">
        <v>50.4</v>
      </c>
      <c r="L2658" s="31" t="n">
        <v>16.5</v>
      </c>
      <c r="M2658" s="29" t="s">
        <v>179</v>
      </c>
      <c r="N2658" s="29" t="n">
        <v>45</v>
      </c>
      <c r="O2658" s="29" t="s">
        <v>10757</v>
      </c>
      <c r="P2658" s="29" t="s">
        <v>10758</v>
      </c>
      <c r="Q2658" s="29" t="s">
        <v>212</v>
      </c>
      <c r="R2658" s="29" t="s">
        <v>171</v>
      </c>
      <c r="S2658" s="29" t="s">
        <v>213</v>
      </c>
      <c r="T2658" s="30" t="n">
        <v>46007</v>
      </c>
      <c r="U2658" s="29" t="n">
        <v>2026</v>
      </c>
      <c r="V2658" s="29"/>
    </row>
    <row r="2659" customFormat="false" ht="15" hidden="false" customHeight="true" outlineLevel="0" collapsed="false">
      <c r="A2659" s="26" t="s">
        <v>10759</v>
      </c>
      <c r="B2659" s="26" t="n">
        <v>2655</v>
      </c>
      <c r="C2659" s="26" t="s">
        <v>3461</v>
      </c>
      <c r="D2659" s="26" t="s">
        <v>2298</v>
      </c>
      <c r="E2659" s="26" t="s">
        <v>267</v>
      </c>
      <c r="F2659" s="26" t="s">
        <v>10760</v>
      </c>
      <c r="G2659" s="27" t="n">
        <v>46034</v>
      </c>
      <c r="H2659" s="26" t="s">
        <v>177</v>
      </c>
      <c r="I2659" s="26" t="s">
        <v>370</v>
      </c>
      <c r="J2659" s="26" t="s">
        <v>345</v>
      </c>
      <c r="K2659" s="28" t="n">
        <v>51.4</v>
      </c>
      <c r="L2659" s="28" t="n">
        <v>14.8</v>
      </c>
      <c r="M2659" s="26" t="s">
        <v>276</v>
      </c>
      <c r="N2659" s="26" t="n">
        <v>50</v>
      </c>
      <c r="O2659" s="26" t="s">
        <v>10761</v>
      </c>
      <c r="P2659" s="26" t="s">
        <v>10762</v>
      </c>
      <c r="Q2659" s="26" t="s">
        <v>170</v>
      </c>
      <c r="R2659" s="26" t="s">
        <v>171</v>
      </c>
      <c r="S2659" s="26" t="s">
        <v>172</v>
      </c>
      <c r="T2659" s="27" t="n">
        <v>46015</v>
      </c>
      <c r="U2659" s="26" t="n">
        <v>2026</v>
      </c>
      <c r="V2659" s="26"/>
    </row>
    <row r="2660" customFormat="false" ht="15" hidden="false" customHeight="true" outlineLevel="0" collapsed="false">
      <c r="A2660" s="29" t="s">
        <v>10763</v>
      </c>
      <c r="B2660" s="29" t="n">
        <v>2656</v>
      </c>
      <c r="C2660" s="29" t="s">
        <v>520</v>
      </c>
      <c r="D2660" s="29" t="s">
        <v>8104</v>
      </c>
      <c r="E2660" s="29" t="s">
        <v>188</v>
      </c>
      <c r="F2660" s="29"/>
      <c r="G2660" s="30" t="n">
        <v>46034</v>
      </c>
      <c r="H2660" s="29" t="s">
        <v>177</v>
      </c>
      <c r="I2660" s="29" t="s">
        <v>4046</v>
      </c>
      <c r="J2660" s="29" t="s">
        <v>208</v>
      </c>
      <c r="K2660" s="31" t="n">
        <v>49.6</v>
      </c>
      <c r="L2660" s="31" t="n">
        <v>15.8</v>
      </c>
      <c r="M2660" s="29" t="s">
        <v>179</v>
      </c>
      <c r="N2660" s="29" t="n">
        <v>28</v>
      </c>
      <c r="O2660" s="29" t="s">
        <v>10764</v>
      </c>
      <c r="P2660" s="29" t="s">
        <v>10765</v>
      </c>
      <c r="Q2660" s="29" t="s">
        <v>461</v>
      </c>
      <c r="R2660" s="29" t="s">
        <v>183</v>
      </c>
      <c r="S2660" s="29" t="s">
        <v>462</v>
      </c>
      <c r="T2660" s="30" t="n">
        <v>46016</v>
      </c>
      <c r="U2660" s="29" t="n">
        <v>2026</v>
      </c>
      <c r="V2660" s="29"/>
    </row>
    <row r="2661" customFormat="false" ht="15" hidden="false" customHeight="true" outlineLevel="0" collapsed="false">
      <c r="A2661" s="26" t="s">
        <v>10766</v>
      </c>
      <c r="B2661" s="26" t="n">
        <v>2657</v>
      </c>
      <c r="C2661" s="26" t="s">
        <v>3225</v>
      </c>
      <c r="D2661" s="26" t="s">
        <v>649</v>
      </c>
      <c r="E2661" s="26" t="s">
        <v>188</v>
      </c>
      <c r="F2661" s="26"/>
      <c r="G2661" s="27" t="n">
        <v>46034</v>
      </c>
      <c r="H2661" s="26" t="s">
        <v>177</v>
      </c>
      <c r="I2661" s="26" t="s">
        <v>10767</v>
      </c>
      <c r="J2661" s="26" t="s">
        <v>218</v>
      </c>
      <c r="K2661" s="28" t="n">
        <v>51.3</v>
      </c>
      <c r="L2661" s="28" t="n">
        <v>15.7</v>
      </c>
      <c r="M2661" s="26" t="s">
        <v>179</v>
      </c>
      <c r="N2661" s="26" t="n">
        <v>24</v>
      </c>
      <c r="O2661" s="26" t="s">
        <v>10768</v>
      </c>
      <c r="P2661" s="26" t="s">
        <v>10769</v>
      </c>
      <c r="Q2661" s="26" t="s">
        <v>202</v>
      </c>
      <c r="R2661" s="26" t="s">
        <v>171</v>
      </c>
      <c r="S2661" s="26" t="s">
        <v>203</v>
      </c>
      <c r="T2661" s="27" t="n">
        <v>45998</v>
      </c>
      <c r="U2661" s="26" t="n">
        <v>2026</v>
      </c>
      <c r="V2661" s="26"/>
    </row>
    <row r="2662" customFormat="false" ht="15" hidden="false" customHeight="true" outlineLevel="0" collapsed="false">
      <c r="A2662" s="29" t="s">
        <v>10770</v>
      </c>
      <c r="B2662" s="29" t="n">
        <v>2658</v>
      </c>
      <c r="C2662" s="29" t="s">
        <v>537</v>
      </c>
      <c r="D2662" s="29" t="s">
        <v>1531</v>
      </c>
      <c r="E2662" s="29" t="s">
        <v>162</v>
      </c>
      <c r="F2662" s="29" t="s">
        <v>10771</v>
      </c>
      <c r="G2662" s="30" t="n">
        <v>46036</v>
      </c>
      <c r="H2662" s="29" t="s">
        <v>177</v>
      </c>
      <c r="I2662" s="29" t="s">
        <v>2060</v>
      </c>
      <c r="J2662" s="29" t="s">
        <v>208</v>
      </c>
      <c r="K2662" s="31" t="n">
        <v>35.4</v>
      </c>
      <c r="L2662" s="31" t="n">
        <v>12.7</v>
      </c>
      <c r="M2662" s="29" t="s">
        <v>199</v>
      </c>
      <c r="N2662" s="29" t="n">
        <v>32</v>
      </c>
      <c r="O2662" s="29" t="s">
        <v>10772</v>
      </c>
      <c r="P2662" s="29" t="s">
        <v>10773</v>
      </c>
      <c r="Q2662" s="29" t="s">
        <v>454</v>
      </c>
      <c r="R2662" s="29" t="s">
        <v>171</v>
      </c>
      <c r="S2662" s="29" t="s">
        <v>455</v>
      </c>
      <c r="T2662" s="30" t="n">
        <v>46004</v>
      </c>
      <c r="U2662" s="29" t="n">
        <v>2026</v>
      </c>
      <c r="V2662" s="29"/>
    </row>
    <row r="2663" customFormat="false" ht="15" hidden="false" customHeight="true" outlineLevel="0" collapsed="false">
      <c r="A2663" s="26" t="s">
        <v>10774</v>
      </c>
      <c r="B2663" s="26" t="n">
        <v>2659</v>
      </c>
      <c r="C2663" s="26" t="s">
        <v>2550</v>
      </c>
      <c r="D2663" s="26" t="s">
        <v>2371</v>
      </c>
      <c r="E2663" s="26" t="s">
        <v>267</v>
      </c>
      <c r="F2663" s="26" t="s">
        <v>2552</v>
      </c>
      <c r="G2663" s="27" t="n">
        <v>46037</v>
      </c>
      <c r="H2663" s="26" t="s">
        <v>177</v>
      </c>
      <c r="I2663" s="26" t="s">
        <v>8429</v>
      </c>
      <c r="J2663" s="26" t="s">
        <v>166</v>
      </c>
      <c r="K2663" s="28" t="n">
        <v>39.5</v>
      </c>
      <c r="L2663" s="28" t="n">
        <v>12.7</v>
      </c>
      <c r="M2663" s="26" t="s">
        <v>167</v>
      </c>
      <c r="N2663" s="26" t="n">
        <v>36</v>
      </c>
      <c r="O2663" s="26" t="s">
        <v>10775</v>
      </c>
      <c r="P2663" s="26" t="s">
        <v>10776</v>
      </c>
      <c r="Q2663" s="26" t="s">
        <v>170</v>
      </c>
      <c r="R2663" s="26" t="s">
        <v>171</v>
      </c>
      <c r="S2663" s="26" t="s">
        <v>172</v>
      </c>
      <c r="T2663" s="27" t="n">
        <v>46009</v>
      </c>
      <c r="U2663" s="26" t="n">
        <v>2026</v>
      </c>
      <c r="V2663" s="26"/>
    </row>
    <row r="2664" customFormat="false" ht="15" hidden="false" customHeight="true" outlineLevel="0" collapsed="false">
      <c r="A2664" s="29" t="s">
        <v>10777</v>
      </c>
      <c r="B2664" s="29" t="n">
        <v>2660</v>
      </c>
      <c r="C2664" s="29" t="s">
        <v>9735</v>
      </c>
      <c r="D2664" s="29" t="s">
        <v>835</v>
      </c>
      <c r="E2664" s="29" t="s">
        <v>188</v>
      </c>
      <c r="F2664" s="29"/>
      <c r="G2664" s="30" t="n">
        <v>46038</v>
      </c>
      <c r="H2664" s="29" t="s">
        <v>177</v>
      </c>
      <c r="I2664" s="29" t="s">
        <v>1034</v>
      </c>
      <c r="J2664" s="29" t="s">
        <v>248</v>
      </c>
      <c r="K2664" s="31" t="n">
        <v>58.3</v>
      </c>
      <c r="L2664" s="31" t="n">
        <v>19.7</v>
      </c>
      <c r="M2664" s="29" t="s">
        <v>167</v>
      </c>
      <c r="N2664" s="29" t="n">
        <v>36</v>
      </c>
      <c r="O2664" s="29" t="s">
        <v>10778</v>
      </c>
      <c r="P2664" s="29" t="s">
        <v>10779</v>
      </c>
      <c r="Q2664" s="29" t="s">
        <v>232</v>
      </c>
      <c r="R2664" s="29" t="s">
        <v>183</v>
      </c>
      <c r="S2664" s="29" t="s">
        <v>233</v>
      </c>
      <c r="T2664" s="30" t="n">
        <v>46000</v>
      </c>
      <c r="U2664" s="29" t="n">
        <v>2026</v>
      </c>
      <c r="V2664" s="29"/>
    </row>
    <row r="2665" customFormat="false" ht="15" hidden="false" customHeight="true" outlineLevel="0" collapsed="false">
      <c r="A2665" s="26" t="s">
        <v>10780</v>
      </c>
      <c r="B2665" s="26" t="n">
        <v>2661</v>
      </c>
      <c r="C2665" s="26" t="s">
        <v>333</v>
      </c>
      <c r="D2665" s="26" t="s">
        <v>2153</v>
      </c>
      <c r="E2665" s="26" t="s">
        <v>206</v>
      </c>
      <c r="F2665" s="26"/>
      <c r="G2665" s="27" t="n">
        <v>46038</v>
      </c>
      <c r="H2665" s="26" t="s">
        <v>177</v>
      </c>
      <c r="I2665" s="26" t="s">
        <v>4157</v>
      </c>
      <c r="J2665" s="26" t="s">
        <v>259</v>
      </c>
      <c r="K2665" s="28" t="n">
        <v>54.8</v>
      </c>
      <c r="L2665" s="28" t="n">
        <v>18.4</v>
      </c>
      <c r="M2665" s="26" t="s">
        <v>167</v>
      </c>
      <c r="N2665" s="26" t="n">
        <v>45</v>
      </c>
      <c r="O2665" s="26" t="s">
        <v>10781</v>
      </c>
      <c r="P2665" s="26" t="s">
        <v>10782</v>
      </c>
      <c r="Q2665" s="26" t="s">
        <v>330</v>
      </c>
      <c r="R2665" s="26" t="s">
        <v>171</v>
      </c>
      <c r="S2665" s="26" t="s">
        <v>331</v>
      </c>
      <c r="T2665" s="27" t="n">
        <v>46014</v>
      </c>
      <c r="U2665" s="26" t="n">
        <v>2026</v>
      </c>
      <c r="V2665" s="26"/>
    </row>
    <row r="2666" customFormat="false" ht="15" hidden="false" customHeight="true" outlineLevel="0" collapsed="false">
      <c r="A2666" s="29" t="s">
        <v>10783</v>
      </c>
      <c r="B2666" s="29" t="n">
        <v>2662</v>
      </c>
      <c r="C2666" s="29" t="s">
        <v>4000</v>
      </c>
      <c r="D2666" s="29" t="s">
        <v>922</v>
      </c>
      <c r="E2666" s="29" t="s">
        <v>188</v>
      </c>
      <c r="F2666" s="29"/>
      <c r="G2666" s="30" t="n">
        <v>46041</v>
      </c>
      <c r="H2666" s="29" t="s">
        <v>164</v>
      </c>
      <c r="I2666" s="29" t="s">
        <v>6543</v>
      </c>
      <c r="J2666" s="29" t="s">
        <v>383</v>
      </c>
      <c r="K2666" s="31" t="n">
        <v>26.9</v>
      </c>
      <c r="L2666" s="31" t="n">
        <v>7.7</v>
      </c>
      <c r="M2666" s="29" t="s">
        <v>167</v>
      </c>
      <c r="N2666" s="29" t="n">
        <v>24</v>
      </c>
      <c r="O2666" s="29" t="s">
        <v>10784</v>
      </c>
      <c r="P2666" s="29" t="s">
        <v>10785</v>
      </c>
      <c r="Q2666" s="29" t="s">
        <v>262</v>
      </c>
      <c r="R2666" s="29" t="s">
        <v>171</v>
      </c>
      <c r="S2666" s="29" t="s">
        <v>263</v>
      </c>
      <c r="T2666" s="29"/>
      <c r="U2666" s="29" t="n">
        <v>2023</v>
      </c>
      <c r="V2666" s="29"/>
    </row>
    <row r="2667" customFormat="false" ht="15" hidden="false" customHeight="true" outlineLevel="0" collapsed="false">
      <c r="A2667" s="26" t="s">
        <v>10786</v>
      </c>
      <c r="B2667" s="26" t="n">
        <v>2663</v>
      </c>
      <c r="C2667" s="26" t="s">
        <v>1323</v>
      </c>
      <c r="D2667" s="26" t="s">
        <v>4053</v>
      </c>
      <c r="E2667" s="26" t="s">
        <v>206</v>
      </c>
      <c r="F2667" s="26"/>
      <c r="G2667" s="27" t="n">
        <v>46041</v>
      </c>
      <c r="H2667" s="26" t="s">
        <v>177</v>
      </c>
      <c r="I2667" s="26" t="s">
        <v>2303</v>
      </c>
      <c r="J2667" s="26" t="s">
        <v>259</v>
      </c>
      <c r="K2667" s="28" t="n">
        <v>54.6</v>
      </c>
      <c r="L2667" s="28" t="n">
        <v>19.3</v>
      </c>
      <c r="M2667" s="26" t="s">
        <v>199</v>
      </c>
      <c r="N2667" s="26" t="n">
        <v>24</v>
      </c>
      <c r="O2667" s="26" t="s">
        <v>10787</v>
      </c>
      <c r="P2667" s="26" t="s">
        <v>10788</v>
      </c>
      <c r="Q2667" s="26" t="s">
        <v>240</v>
      </c>
      <c r="R2667" s="26" t="s">
        <v>171</v>
      </c>
      <c r="S2667" s="26" t="s">
        <v>241</v>
      </c>
      <c r="T2667" s="27" t="n">
        <v>46002</v>
      </c>
      <c r="U2667" s="26" t="n">
        <v>2026</v>
      </c>
      <c r="V2667" s="26"/>
    </row>
    <row r="2668" customFormat="false" ht="15" hidden="false" customHeight="true" outlineLevel="0" collapsed="false">
      <c r="A2668" s="29" t="s">
        <v>10789</v>
      </c>
      <c r="B2668" s="29" t="n">
        <v>2664</v>
      </c>
      <c r="C2668" s="29" t="s">
        <v>10790</v>
      </c>
      <c r="D2668" s="29" t="s">
        <v>4419</v>
      </c>
      <c r="E2668" s="29" t="s">
        <v>206</v>
      </c>
      <c r="F2668" s="29"/>
      <c r="G2668" s="30" t="n">
        <v>46042</v>
      </c>
      <c r="H2668" s="29" t="s">
        <v>177</v>
      </c>
      <c r="I2668" s="29" t="s">
        <v>4046</v>
      </c>
      <c r="J2668" s="29" t="s">
        <v>166</v>
      </c>
      <c r="K2668" s="31" t="n">
        <v>24.6</v>
      </c>
      <c r="L2668" s="31" t="n">
        <v>7.1</v>
      </c>
      <c r="M2668" s="29" t="s">
        <v>209</v>
      </c>
      <c r="N2668" s="29" t="n">
        <v>28</v>
      </c>
      <c r="O2668" s="29" t="s">
        <v>10791</v>
      </c>
      <c r="P2668" s="29" t="s">
        <v>10792</v>
      </c>
      <c r="Q2668" s="29" t="s">
        <v>252</v>
      </c>
      <c r="R2668" s="29" t="s">
        <v>171</v>
      </c>
      <c r="S2668" s="29" t="s">
        <v>253</v>
      </c>
      <c r="T2668" s="30" t="n">
        <v>46003</v>
      </c>
      <c r="U2668" s="29" t="n">
        <v>2026</v>
      </c>
      <c r="V2668" s="29"/>
    </row>
    <row r="2669" customFormat="false" ht="15" hidden="false" customHeight="true" outlineLevel="0" collapsed="false">
      <c r="A2669" s="26" t="s">
        <v>10793</v>
      </c>
      <c r="B2669" s="26" t="n">
        <v>2665</v>
      </c>
      <c r="C2669" s="26" t="s">
        <v>10794</v>
      </c>
      <c r="D2669" s="26" t="s">
        <v>287</v>
      </c>
      <c r="E2669" s="26" t="s">
        <v>188</v>
      </c>
      <c r="F2669" s="26"/>
      <c r="G2669" s="27" t="n">
        <v>46042</v>
      </c>
      <c r="H2669" s="26" t="s">
        <v>177</v>
      </c>
      <c r="I2669" s="26" t="s">
        <v>2896</v>
      </c>
      <c r="J2669" s="26" t="s">
        <v>322</v>
      </c>
      <c r="K2669" s="28" t="n">
        <v>22</v>
      </c>
      <c r="L2669" s="28" t="n">
        <v>7</v>
      </c>
      <c r="M2669" s="26" t="s">
        <v>900</v>
      </c>
      <c r="N2669" s="26" t="n">
        <v>36</v>
      </c>
      <c r="O2669" s="26" t="s">
        <v>10795</v>
      </c>
      <c r="P2669" s="26" t="s">
        <v>10796</v>
      </c>
      <c r="Q2669" s="26" t="s">
        <v>338</v>
      </c>
      <c r="R2669" s="26" t="s">
        <v>171</v>
      </c>
      <c r="S2669" s="26" t="s">
        <v>339</v>
      </c>
      <c r="T2669" s="27" t="n">
        <v>45995</v>
      </c>
      <c r="U2669" s="26" t="n">
        <v>2026</v>
      </c>
      <c r="V2669" s="26"/>
    </row>
    <row r="2670" customFormat="false" ht="15" hidden="false" customHeight="true" outlineLevel="0" collapsed="false">
      <c r="A2670" s="29" t="s">
        <v>10797</v>
      </c>
      <c r="B2670" s="29" t="n">
        <v>2666</v>
      </c>
      <c r="C2670" s="29" t="s">
        <v>3608</v>
      </c>
      <c r="D2670" s="29" t="s">
        <v>2546</v>
      </c>
      <c r="E2670" s="29" t="s">
        <v>162</v>
      </c>
      <c r="F2670" s="29" t="s">
        <v>3609</v>
      </c>
      <c r="G2670" s="30" t="n">
        <v>46043</v>
      </c>
      <c r="H2670" s="29" t="s">
        <v>177</v>
      </c>
      <c r="I2670" s="29" t="s">
        <v>2842</v>
      </c>
      <c r="J2670" s="29" t="s">
        <v>270</v>
      </c>
      <c r="K2670" s="31" t="n">
        <v>55.3</v>
      </c>
      <c r="L2670" s="31" t="n">
        <v>16.9</v>
      </c>
      <c r="M2670" s="29" t="s">
        <v>276</v>
      </c>
      <c r="N2670" s="29" t="n">
        <v>32</v>
      </c>
      <c r="O2670" s="29" t="s">
        <v>10798</v>
      </c>
      <c r="P2670" s="29" t="s">
        <v>10799</v>
      </c>
      <c r="Q2670" s="29" t="s">
        <v>262</v>
      </c>
      <c r="R2670" s="29" t="s">
        <v>171</v>
      </c>
      <c r="S2670" s="29" t="s">
        <v>263</v>
      </c>
      <c r="T2670" s="30" t="n">
        <v>46002</v>
      </c>
      <c r="U2670" s="29" t="n">
        <v>2026</v>
      </c>
      <c r="V2670" s="29"/>
    </row>
    <row r="2671" customFormat="false" ht="15" hidden="false" customHeight="true" outlineLevel="0" collapsed="false">
      <c r="A2671" s="26" t="s">
        <v>10800</v>
      </c>
      <c r="B2671" s="26" t="n">
        <v>2667</v>
      </c>
      <c r="C2671" s="26" t="s">
        <v>4841</v>
      </c>
      <c r="D2671" s="26" t="s">
        <v>1571</v>
      </c>
      <c r="E2671" s="26" t="s">
        <v>245</v>
      </c>
      <c r="F2671" s="26" t="s">
        <v>10801</v>
      </c>
      <c r="G2671" s="27" t="n">
        <v>46043</v>
      </c>
      <c r="H2671" s="26" t="s">
        <v>177</v>
      </c>
      <c r="I2671" s="26" t="s">
        <v>1112</v>
      </c>
      <c r="J2671" s="26" t="s">
        <v>345</v>
      </c>
      <c r="K2671" s="28" t="n">
        <v>33.4</v>
      </c>
      <c r="L2671" s="28" t="n">
        <v>10.3</v>
      </c>
      <c r="M2671" s="26" t="s">
        <v>276</v>
      </c>
      <c r="N2671" s="26" t="n">
        <v>32</v>
      </c>
      <c r="O2671" s="26" t="s">
        <v>10802</v>
      </c>
      <c r="P2671" s="26" t="s">
        <v>10803</v>
      </c>
      <c r="Q2671" s="26" t="s">
        <v>252</v>
      </c>
      <c r="R2671" s="26" t="s">
        <v>171</v>
      </c>
      <c r="S2671" s="26" t="s">
        <v>253</v>
      </c>
      <c r="T2671" s="27" t="n">
        <v>45996</v>
      </c>
      <c r="U2671" s="26" t="n">
        <v>2026</v>
      </c>
      <c r="V2671" s="26"/>
    </row>
    <row r="2672" customFormat="false" ht="15" hidden="false" customHeight="true" outlineLevel="0" collapsed="false">
      <c r="A2672" s="29" t="s">
        <v>10804</v>
      </c>
      <c r="B2672" s="29" t="n">
        <v>2668</v>
      </c>
      <c r="C2672" s="29" t="s">
        <v>457</v>
      </c>
      <c r="D2672" s="29" t="s">
        <v>1721</v>
      </c>
      <c r="E2672" s="29" t="s">
        <v>188</v>
      </c>
      <c r="F2672" s="29"/>
      <c r="G2672" s="30" t="n">
        <v>46043</v>
      </c>
      <c r="H2672" s="29" t="s">
        <v>177</v>
      </c>
      <c r="I2672" s="29" t="s">
        <v>3991</v>
      </c>
      <c r="J2672" s="29" t="s">
        <v>218</v>
      </c>
      <c r="K2672" s="31" t="n">
        <v>34.1</v>
      </c>
      <c r="L2672" s="31" t="n">
        <v>9.7</v>
      </c>
      <c r="M2672" s="29" t="s">
        <v>249</v>
      </c>
      <c r="N2672" s="29" t="n">
        <v>50</v>
      </c>
      <c r="O2672" s="29" t="s">
        <v>10805</v>
      </c>
      <c r="P2672" s="29" t="s">
        <v>10806</v>
      </c>
      <c r="Q2672" s="29" t="s">
        <v>232</v>
      </c>
      <c r="R2672" s="29" t="s">
        <v>183</v>
      </c>
      <c r="S2672" s="29" t="s">
        <v>233</v>
      </c>
      <c r="T2672" s="30" t="n">
        <v>46000</v>
      </c>
      <c r="U2672" s="29" t="n">
        <v>2026</v>
      </c>
      <c r="V2672" s="29"/>
    </row>
    <row r="2673" customFormat="false" ht="15" hidden="false" customHeight="true" outlineLevel="0" collapsed="false">
      <c r="A2673" s="26" t="s">
        <v>10807</v>
      </c>
      <c r="B2673" s="26" t="n">
        <v>2669</v>
      </c>
      <c r="C2673" s="26" t="s">
        <v>10650</v>
      </c>
      <c r="D2673" s="26" t="s">
        <v>1678</v>
      </c>
      <c r="E2673" s="26" t="s">
        <v>188</v>
      </c>
      <c r="F2673" s="26"/>
      <c r="G2673" s="27" t="n">
        <v>46044</v>
      </c>
      <c r="H2673" s="26" t="s">
        <v>177</v>
      </c>
      <c r="I2673" s="26" t="s">
        <v>3156</v>
      </c>
      <c r="J2673" s="26" t="s">
        <v>198</v>
      </c>
      <c r="K2673" s="28" t="n">
        <v>20.4</v>
      </c>
      <c r="L2673" s="28" t="n">
        <v>5.9</v>
      </c>
      <c r="M2673" s="26" t="s">
        <v>167</v>
      </c>
      <c r="N2673" s="26" t="n">
        <v>36</v>
      </c>
      <c r="O2673" s="26" t="s">
        <v>10808</v>
      </c>
      <c r="P2673" s="26" t="s">
        <v>10809</v>
      </c>
      <c r="Q2673" s="26" t="s">
        <v>212</v>
      </c>
      <c r="R2673" s="26" t="s">
        <v>171</v>
      </c>
      <c r="S2673" s="26" t="s">
        <v>213</v>
      </c>
      <c r="T2673" s="27" t="n">
        <v>46002</v>
      </c>
      <c r="U2673" s="26" t="n">
        <v>2026</v>
      </c>
      <c r="V2673" s="26"/>
    </row>
    <row r="2674" customFormat="false" ht="15" hidden="false" customHeight="true" outlineLevel="0" collapsed="false">
      <c r="A2674" s="29" t="s">
        <v>10810</v>
      </c>
      <c r="B2674" s="29" t="n">
        <v>2670</v>
      </c>
      <c r="C2674" s="29" t="s">
        <v>160</v>
      </c>
      <c r="D2674" s="29" t="s">
        <v>281</v>
      </c>
      <c r="E2674" s="29" t="s">
        <v>195</v>
      </c>
      <c r="F2674" s="29" t="s">
        <v>1692</v>
      </c>
      <c r="G2674" s="30" t="n">
        <v>46044</v>
      </c>
      <c r="H2674" s="29" t="s">
        <v>295</v>
      </c>
      <c r="I2674" s="29" t="s">
        <v>3071</v>
      </c>
      <c r="J2674" s="29" t="s">
        <v>198</v>
      </c>
      <c r="K2674" s="31" t="n">
        <v>39.1</v>
      </c>
      <c r="L2674" s="31" t="n">
        <v>13.6</v>
      </c>
      <c r="M2674" s="29" t="s">
        <v>199</v>
      </c>
      <c r="N2674" s="29" t="n">
        <v>45</v>
      </c>
      <c r="O2674" s="29" t="s">
        <v>10811</v>
      </c>
      <c r="P2674" s="29" t="s">
        <v>10812</v>
      </c>
      <c r="Q2674" s="29" t="s">
        <v>232</v>
      </c>
      <c r="R2674" s="29" t="s">
        <v>183</v>
      </c>
      <c r="S2674" s="29" t="s">
        <v>233</v>
      </c>
      <c r="T2674" s="30" t="n">
        <v>46006</v>
      </c>
      <c r="U2674" s="29" t="n">
        <v>2026</v>
      </c>
      <c r="V2674" s="29"/>
    </row>
    <row r="2675" customFormat="false" ht="15" hidden="false" customHeight="true" outlineLevel="0" collapsed="false">
      <c r="A2675" s="26" t="s">
        <v>10813</v>
      </c>
      <c r="B2675" s="26" t="n">
        <v>2671</v>
      </c>
      <c r="C2675" s="26" t="s">
        <v>520</v>
      </c>
      <c r="D2675" s="26" t="s">
        <v>236</v>
      </c>
      <c r="E2675" s="26" t="s">
        <v>188</v>
      </c>
      <c r="F2675" s="26"/>
      <c r="G2675" s="27" t="n">
        <v>46045</v>
      </c>
      <c r="H2675" s="26" t="s">
        <v>177</v>
      </c>
      <c r="I2675" s="26" t="s">
        <v>2630</v>
      </c>
      <c r="J2675" s="26" t="s">
        <v>322</v>
      </c>
      <c r="K2675" s="28" t="n">
        <v>38.1</v>
      </c>
      <c r="L2675" s="28" t="n">
        <v>11.6</v>
      </c>
      <c r="M2675" s="26" t="s">
        <v>249</v>
      </c>
      <c r="N2675" s="26" t="n">
        <v>36</v>
      </c>
      <c r="O2675" s="26" t="s">
        <v>10814</v>
      </c>
      <c r="P2675" s="26"/>
      <c r="Q2675" s="26" t="s">
        <v>252</v>
      </c>
      <c r="R2675" s="26" t="s">
        <v>171</v>
      </c>
      <c r="S2675" s="26" t="s">
        <v>253</v>
      </c>
      <c r="T2675" s="27" t="n">
        <v>45992</v>
      </c>
      <c r="U2675" s="26" t="n">
        <v>2026</v>
      </c>
      <c r="V2675" s="26"/>
    </row>
    <row r="2676" customFormat="false" ht="15" hidden="false" customHeight="true" outlineLevel="0" collapsed="false">
      <c r="A2676" s="29" t="s">
        <v>10815</v>
      </c>
      <c r="B2676" s="29" t="n">
        <v>2672</v>
      </c>
      <c r="C2676" s="29" t="s">
        <v>3801</v>
      </c>
      <c r="D2676" s="29" t="s">
        <v>4181</v>
      </c>
      <c r="E2676" s="29" t="s">
        <v>226</v>
      </c>
      <c r="F2676" s="29" t="s">
        <v>3802</v>
      </c>
      <c r="G2676" s="30" t="n">
        <v>46045</v>
      </c>
      <c r="H2676" s="29" t="s">
        <v>295</v>
      </c>
      <c r="I2676" s="29" t="s">
        <v>389</v>
      </c>
      <c r="J2676" s="29" t="s">
        <v>345</v>
      </c>
      <c r="K2676" s="31" t="n">
        <v>36.1</v>
      </c>
      <c r="L2676" s="31" t="n">
        <v>10.3</v>
      </c>
      <c r="M2676" s="29" t="s">
        <v>209</v>
      </c>
      <c r="N2676" s="29" t="n">
        <v>24</v>
      </c>
      <c r="O2676" s="29" t="s">
        <v>10816</v>
      </c>
      <c r="P2676" s="29"/>
      <c r="Q2676" s="29" t="s">
        <v>240</v>
      </c>
      <c r="R2676" s="29" t="s">
        <v>171</v>
      </c>
      <c r="S2676" s="29" t="s">
        <v>241</v>
      </c>
      <c r="T2676" s="30" t="n">
        <v>45997</v>
      </c>
      <c r="U2676" s="29" t="n">
        <v>2026</v>
      </c>
      <c r="V2676" s="29"/>
    </row>
    <row r="2677" customFormat="false" ht="15" hidden="false" customHeight="true" outlineLevel="0" collapsed="false">
      <c r="A2677" s="26" t="s">
        <v>10817</v>
      </c>
      <c r="B2677" s="26" t="n">
        <v>2673</v>
      </c>
      <c r="C2677" s="26" t="s">
        <v>10818</v>
      </c>
      <c r="D2677" s="26" t="s">
        <v>977</v>
      </c>
      <c r="E2677" s="26" t="s">
        <v>188</v>
      </c>
      <c r="F2677" s="26"/>
      <c r="G2677" s="27" t="n">
        <v>46046</v>
      </c>
      <c r="H2677" s="26" t="s">
        <v>177</v>
      </c>
      <c r="I2677" s="26" t="s">
        <v>6866</v>
      </c>
      <c r="J2677" s="26" t="s">
        <v>218</v>
      </c>
      <c r="K2677" s="28" t="n">
        <v>46.4</v>
      </c>
      <c r="L2677" s="28" t="n">
        <v>14.5</v>
      </c>
      <c r="M2677" s="26" t="s">
        <v>249</v>
      </c>
      <c r="N2677" s="26" t="n">
        <v>32</v>
      </c>
      <c r="O2677" s="26" t="s">
        <v>10819</v>
      </c>
      <c r="P2677" s="26" t="s">
        <v>10820</v>
      </c>
      <c r="Q2677" s="26" t="s">
        <v>461</v>
      </c>
      <c r="R2677" s="26" t="s">
        <v>183</v>
      </c>
      <c r="S2677" s="26" t="s">
        <v>462</v>
      </c>
      <c r="T2677" s="27" t="n">
        <v>46010</v>
      </c>
      <c r="U2677" s="26" t="n">
        <v>2026</v>
      </c>
      <c r="V2677" s="26"/>
    </row>
    <row r="2678" customFormat="false" ht="15" hidden="false" customHeight="true" outlineLevel="0" collapsed="false">
      <c r="A2678" s="29" t="s">
        <v>10821</v>
      </c>
      <c r="B2678" s="29" t="n">
        <v>2674</v>
      </c>
      <c r="C2678" s="29" t="s">
        <v>660</v>
      </c>
      <c r="D2678" s="29" t="s">
        <v>10822</v>
      </c>
      <c r="E2678" s="29" t="s">
        <v>188</v>
      </c>
      <c r="F2678" s="29"/>
      <c r="G2678" s="30" t="n">
        <v>46046</v>
      </c>
      <c r="H2678" s="29" t="s">
        <v>177</v>
      </c>
      <c r="I2678" s="29" t="s">
        <v>7429</v>
      </c>
      <c r="J2678" s="29" t="s">
        <v>166</v>
      </c>
      <c r="K2678" s="31" t="n">
        <v>33.4</v>
      </c>
      <c r="L2678" s="31" t="n">
        <v>10.7</v>
      </c>
      <c r="M2678" s="29" t="s">
        <v>276</v>
      </c>
      <c r="N2678" s="29" t="n">
        <v>50</v>
      </c>
      <c r="O2678" s="29" t="s">
        <v>10823</v>
      </c>
      <c r="P2678" s="29" t="s">
        <v>10824</v>
      </c>
      <c r="Q2678" s="29" t="s">
        <v>221</v>
      </c>
      <c r="R2678" s="29" t="s">
        <v>183</v>
      </c>
      <c r="S2678" s="29" t="s">
        <v>222</v>
      </c>
      <c r="T2678" s="30" t="n">
        <v>46018</v>
      </c>
      <c r="U2678" s="29" t="n">
        <v>2026</v>
      </c>
      <c r="V2678" s="29"/>
    </row>
    <row r="2679" customFormat="false" ht="15" hidden="false" customHeight="true" outlineLevel="0" collapsed="false">
      <c r="A2679" s="26" t="s">
        <v>10825</v>
      </c>
      <c r="B2679" s="26" t="n">
        <v>2675</v>
      </c>
      <c r="C2679" s="26" t="s">
        <v>4551</v>
      </c>
      <c r="D2679" s="26" t="s">
        <v>3497</v>
      </c>
      <c r="E2679" s="26" t="s">
        <v>188</v>
      </c>
      <c r="F2679" s="26"/>
      <c r="G2679" s="27" t="n">
        <v>46046</v>
      </c>
      <c r="H2679" s="26" t="s">
        <v>177</v>
      </c>
      <c r="I2679" s="26" t="s">
        <v>10826</v>
      </c>
      <c r="J2679" s="26" t="s">
        <v>248</v>
      </c>
      <c r="K2679" s="28" t="n">
        <v>29</v>
      </c>
      <c r="L2679" s="28" t="n">
        <v>10</v>
      </c>
      <c r="M2679" s="26" t="s">
        <v>900</v>
      </c>
      <c r="N2679" s="26" t="n">
        <v>36</v>
      </c>
      <c r="O2679" s="26" t="s">
        <v>10827</v>
      </c>
      <c r="P2679" s="26" t="s">
        <v>10828</v>
      </c>
      <c r="Q2679" s="26" t="s">
        <v>330</v>
      </c>
      <c r="R2679" s="26" t="s">
        <v>171</v>
      </c>
      <c r="S2679" s="26" t="s">
        <v>331</v>
      </c>
      <c r="T2679" s="27" t="n">
        <v>46001</v>
      </c>
      <c r="U2679" s="26" t="n">
        <v>2026</v>
      </c>
      <c r="V2679" s="26"/>
    </row>
    <row r="2680" customFormat="false" ht="15" hidden="false" customHeight="true" outlineLevel="0" collapsed="false">
      <c r="A2680" s="29" t="s">
        <v>10829</v>
      </c>
      <c r="B2680" s="29" t="n">
        <v>2676</v>
      </c>
      <c r="C2680" s="29" t="s">
        <v>10830</v>
      </c>
      <c r="D2680" s="29" t="s">
        <v>3647</v>
      </c>
      <c r="E2680" s="29" t="s">
        <v>311</v>
      </c>
      <c r="F2680" s="29" t="s">
        <v>10831</v>
      </c>
      <c r="G2680" s="30" t="n">
        <v>46046</v>
      </c>
      <c r="H2680" s="29" t="s">
        <v>177</v>
      </c>
      <c r="I2680" s="29" t="s">
        <v>10832</v>
      </c>
      <c r="J2680" s="29" t="s">
        <v>383</v>
      </c>
      <c r="K2680" s="31" t="n">
        <v>50.6</v>
      </c>
      <c r="L2680" s="31" t="n">
        <v>17.9</v>
      </c>
      <c r="M2680" s="29" t="s">
        <v>276</v>
      </c>
      <c r="N2680" s="29" t="n">
        <v>50</v>
      </c>
      <c r="O2680" s="29" t="s">
        <v>10833</v>
      </c>
      <c r="P2680" s="29" t="s">
        <v>10834</v>
      </c>
      <c r="Q2680" s="29" t="s">
        <v>232</v>
      </c>
      <c r="R2680" s="29" t="s">
        <v>183</v>
      </c>
      <c r="S2680" s="29" t="s">
        <v>233</v>
      </c>
      <c r="T2680" s="30" t="n">
        <v>46014</v>
      </c>
      <c r="U2680" s="29" t="n">
        <v>2026</v>
      </c>
      <c r="V2680" s="29"/>
    </row>
    <row r="2681" customFormat="false" ht="15" hidden="false" customHeight="true" outlineLevel="0" collapsed="false">
      <c r="A2681" s="26" t="s">
        <v>10835</v>
      </c>
      <c r="B2681" s="26" t="n">
        <v>2677</v>
      </c>
      <c r="C2681" s="26" t="s">
        <v>10836</v>
      </c>
      <c r="D2681" s="26" t="s">
        <v>244</v>
      </c>
      <c r="E2681" s="26" t="s">
        <v>245</v>
      </c>
      <c r="F2681" s="26" t="s">
        <v>10837</v>
      </c>
      <c r="G2681" s="27" t="n">
        <v>46047</v>
      </c>
      <c r="H2681" s="26" t="s">
        <v>295</v>
      </c>
      <c r="I2681" s="26" t="s">
        <v>6015</v>
      </c>
      <c r="J2681" s="26" t="s">
        <v>198</v>
      </c>
      <c r="K2681" s="28" t="n">
        <v>31.8</v>
      </c>
      <c r="L2681" s="28" t="n">
        <v>9.3</v>
      </c>
      <c r="M2681" s="26" t="s">
        <v>209</v>
      </c>
      <c r="N2681" s="26" t="n">
        <v>36</v>
      </c>
      <c r="O2681" s="26" t="s">
        <v>10838</v>
      </c>
      <c r="P2681" s="26" t="s">
        <v>10839</v>
      </c>
      <c r="Q2681" s="26" t="s">
        <v>338</v>
      </c>
      <c r="R2681" s="26" t="s">
        <v>171</v>
      </c>
      <c r="S2681" s="26" t="s">
        <v>339</v>
      </c>
      <c r="T2681" s="27" t="n">
        <v>46014</v>
      </c>
      <c r="U2681" s="26" t="n">
        <v>2026</v>
      </c>
      <c r="V2681" s="26"/>
    </row>
    <row r="2682" customFormat="false" ht="15" hidden="false" customHeight="true" outlineLevel="0" collapsed="false">
      <c r="A2682" s="29" t="s">
        <v>10840</v>
      </c>
      <c r="B2682" s="29" t="n">
        <v>2678</v>
      </c>
      <c r="C2682" s="29" t="s">
        <v>988</v>
      </c>
      <c r="D2682" s="29" t="s">
        <v>2534</v>
      </c>
      <c r="E2682" s="29" t="s">
        <v>206</v>
      </c>
      <c r="F2682" s="29"/>
      <c r="G2682" s="30" t="n">
        <v>46047</v>
      </c>
      <c r="H2682" s="29" t="s">
        <v>177</v>
      </c>
      <c r="I2682" s="29" t="s">
        <v>4091</v>
      </c>
      <c r="J2682" s="29" t="s">
        <v>208</v>
      </c>
      <c r="K2682" s="31" t="n">
        <v>45.1</v>
      </c>
      <c r="L2682" s="31" t="n">
        <v>14.4</v>
      </c>
      <c r="M2682" s="29" t="s">
        <v>179</v>
      </c>
      <c r="N2682" s="29" t="n">
        <v>50</v>
      </c>
      <c r="O2682" s="29" t="s">
        <v>2640</v>
      </c>
      <c r="P2682" s="29" t="s">
        <v>10841</v>
      </c>
      <c r="Q2682" s="29" t="s">
        <v>454</v>
      </c>
      <c r="R2682" s="29" t="s">
        <v>171</v>
      </c>
      <c r="S2682" s="29" t="s">
        <v>455</v>
      </c>
      <c r="T2682" s="30" t="n">
        <v>46019</v>
      </c>
      <c r="U2682" s="29" t="n">
        <v>2026</v>
      </c>
      <c r="V2682" s="29"/>
    </row>
    <row r="2683" customFormat="false" ht="15" hidden="false" customHeight="true" outlineLevel="0" collapsed="false">
      <c r="A2683" s="26" t="s">
        <v>10842</v>
      </c>
      <c r="B2683" s="26" t="n">
        <v>2679</v>
      </c>
      <c r="C2683" s="26" t="s">
        <v>1323</v>
      </c>
      <c r="D2683" s="26" t="s">
        <v>1385</v>
      </c>
      <c r="E2683" s="26" t="s">
        <v>188</v>
      </c>
      <c r="F2683" s="26"/>
      <c r="G2683" s="27" t="n">
        <v>46048</v>
      </c>
      <c r="H2683" s="26" t="s">
        <v>177</v>
      </c>
      <c r="I2683" s="26" t="s">
        <v>858</v>
      </c>
      <c r="J2683" s="26" t="s">
        <v>198</v>
      </c>
      <c r="K2683" s="28" t="n">
        <v>26.4</v>
      </c>
      <c r="L2683" s="28" t="n">
        <v>7.9</v>
      </c>
      <c r="M2683" s="26" t="s">
        <v>199</v>
      </c>
      <c r="N2683" s="26" t="n">
        <v>50</v>
      </c>
      <c r="O2683" s="26" t="s">
        <v>10843</v>
      </c>
      <c r="P2683" s="26" t="s">
        <v>10844</v>
      </c>
      <c r="Q2683" s="26" t="s">
        <v>240</v>
      </c>
      <c r="R2683" s="26" t="s">
        <v>171</v>
      </c>
      <c r="S2683" s="26" t="s">
        <v>241</v>
      </c>
      <c r="T2683" s="27" t="n">
        <v>46000</v>
      </c>
      <c r="U2683" s="26" t="n">
        <v>2026</v>
      </c>
      <c r="V2683" s="26"/>
    </row>
    <row r="2684" customFormat="false" ht="15" hidden="false" customHeight="true" outlineLevel="0" collapsed="false">
      <c r="A2684" s="29" t="s">
        <v>10845</v>
      </c>
      <c r="B2684" s="29" t="n">
        <v>2680</v>
      </c>
      <c r="C2684" s="29" t="s">
        <v>1622</v>
      </c>
      <c r="D2684" s="29" t="s">
        <v>236</v>
      </c>
      <c r="E2684" s="29" t="s">
        <v>206</v>
      </c>
      <c r="F2684" s="29"/>
      <c r="G2684" s="30" t="n">
        <v>46049</v>
      </c>
      <c r="H2684" s="29" t="s">
        <v>177</v>
      </c>
      <c r="I2684" s="29" t="s">
        <v>6543</v>
      </c>
      <c r="J2684" s="29" t="s">
        <v>198</v>
      </c>
      <c r="K2684" s="31" t="n">
        <v>23</v>
      </c>
      <c r="L2684" s="31" t="n">
        <v>7.1</v>
      </c>
      <c r="M2684" s="29" t="s">
        <v>209</v>
      </c>
      <c r="N2684" s="29" t="n">
        <v>45</v>
      </c>
      <c r="O2684" s="29" t="s">
        <v>10846</v>
      </c>
      <c r="P2684" s="29" t="s">
        <v>10847</v>
      </c>
      <c r="Q2684" s="29" t="s">
        <v>338</v>
      </c>
      <c r="R2684" s="29" t="s">
        <v>171</v>
      </c>
      <c r="S2684" s="29" t="s">
        <v>339</v>
      </c>
      <c r="T2684" s="30" t="n">
        <v>45997</v>
      </c>
      <c r="U2684" s="29" t="n">
        <v>2026</v>
      </c>
      <c r="V2684" s="29"/>
    </row>
    <row r="2685" customFormat="false" ht="15" hidden="false" customHeight="true" outlineLevel="0" collapsed="false">
      <c r="A2685" s="26" t="s">
        <v>10848</v>
      </c>
      <c r="B2685" s="26" t="n">
        <v>2681</v>
      </c>
      <c r="C2685" s="26" t="s">
        <v>496</v>
      </c>
      <c r="D2685" s="26" t="s">
        <v>1481</v>
      </c>
      <c r="E2685" s="26" t="s">
        <v>226</v>
      </c>
      <c r="F2685" s="26" t="s">
        <v>1629</v>
      </c>
      <c r="G2685" s="27" t="n">
        <v>46050</v>
      </c>
      <c r="H2685" s="26" t="s">
        <v>177</v>
      </c>
      <c r="I2685" s="26" t="s">
        <v>5811</v>
      </c>
      <c r="J2685" s="26" t="s">
        <v>208</v>
      </c>
      <c r="K2685" s="28" t="n">
        <v>48.5</v>
      </c>
      <c r="L2685" s="28" t="n">
        <v>14.6</v>
      </c>
      <c r="M2685" s="26" t="s">
        <v>167</v>
      </c>
      <c r="N2685" s="26" t="n">
        <v>28</v>
      </c>
      <c r="O2685" s="26" t="s">
        <v>10849</v>
      </c>
      <c r="P2685" s="26" t="s">
        <v>10850</v>
      </c>
      <c r="Q2685" s="26" t="s">
        <v>338</v>
      </c>
      <c r="R2685" s="26" t="s">
        <v>171</v>
      </c>
      <c r="S2685" s="26" t="s">
        <v>339</v>
      </c>
      <c r="T2685" s="27" t="n">
        <v>46015</v>
      </c>
      <c r="U2685" s="26" t="n">
        <v>2026</v>
      </c>
      <c r="V2685" s="26"/>
    </row>
    <row r="2686" customFormat="false" ht="15" hidden="false" customHeight="true" outlineLevel="0" collapsed="false">
      <c r="A2686" s="29" t="s">
        <v>10851</v>
      </c>
      <c r="B2686" s="29" t="n">
        <v>2682</v>
      </c>
      <c r="C2686" s="29" t="s">
        <v>648</v>
      </c>
      <c r="D2686" s="29" t="s">
        <v>2797</v>
      </c>
      <c r="E2686" s="29" t="s">
        <v>206</v>
      </c>
      <c r="F2686" s="29"/>
      <c r="G2686" s="30" t="n">
        <v>46050</v>
      </c>
      <c r="H2686" s="29" t="s">
        <v>177</v>
      </c>
      <c r="I2686" s="29" t="s">
        <v>4746</v>
      </c>
      <c r="J2686" s="29" t="s">
        <v>208</v>
      </c>
      <c r="K2686" s="31" t="n">
        <v>23.5</v>
      </c>
      <c r="L2686" s="31" t="n">
        <v>7.5</v>
      </c>
      <c r="M2686" s="29" t="s">
        <v>179</v>
      </c>
      <c r="N2686" s="29" t="n">
        <v>32</v>
      </c>
      <c r="O2686" s="29" t="s">
        <v>10852</v>
      </c>
      <c r="P2686" s="29" t="s">
        <v>10853</v>
      </c>
      <c r="Q2686" s="29" t="s">
        <v>330</v>
      </c>
      <c r="R2686" s="29" t="s">
        <v>171</v>
      </c>
      <c r="S2686" s="29" t="s">
        <v>331</v>
      </c>
      <c r="T2686" s="30" t="n">
        <v>45997</v>
      </c>
      <c r="U2686" s="29" t="n">
        <v>2026</v>
      </c>
      <c r="V2686" s="29"/>
    </row>
    <row r="2687" customFormat="false" ht="15" hidden="false" customHeight="true" outlineLevel="0" collapsed="false">
      <c r="A2687" s="26" t="s">
        <v>10854</v>
      </c>
      <c r="B2687" s="26" t="n">
        <v>2683</v>
      </c>
      <c r="C2687" s="26" t="s">
        <v>2400</v>
      </c>
      <c r="D2687" s="26" t="s">
        <v>2081</v>
      </c>
      <c r="E2687" s="26" t="s">
        <v>226</v>
      </c>
      <c r="F2687" s="26" t="s">
        <v>8323</v>
      </c>
      <c r="G2687" s="27" t="n">
        <v>46050</v>
      </c>
      <c r="H2687" s="26" t="s">
        <v>177</v>
      </c>
      <c r="I2687" s="26" t="s">
        <v>1017</v>
      </c>
      <c r="J2687" s="26" t="s">
        <v>259</v>
      </c>
      <c r="K2687" s="28" t="n">
        <v>57.9</v>
      </c>
      <c r="L2687" s="28" t="n">
        <v>16.9</v>
      </c>
      <c r="M2687" s="26" t="s">
        <v>209</v>
      </c>
      <c r="N2687" s="26" t="n">
        <v>45</v>
      </c>
      <c r="O2687" s="26" t="s">
        <v>10855</v>
      </c>
      <c r="P2687" s="26" t="s">
        <v>10856</v>
      </c>
      <c r="Q2687" s="26" t="s">
        <v>262</v>
      </c>
      <c r="R2687" s="26" t="s">
        <v>171</v>
      </c>
      <c r="S2687" s="26" t="s">
        <v>263</v>
      </c>
      <c r="T2687" s="27" t="n">
        <v>46001</v>
      </c>
      <c r="U2687" s="26" t="n">
        <v>2026</v>
      </c>
      <c r="V2687" s="26"/>
    </row>
    <row r="2688" customFormat="false" ht="15" hidden="false" customHeight="true" outlineLevel="0" collapsed="false">
      <c r="A2688" s="29" t="s">
        <v>10857</v>
      </c>
      <c r="B2688" s="29" t="n">
        <v>2684</v>
      </c>
      <c r="C2688" s="29" t="s">
        <v>5235</v>
      </c>
      <c r="D2688" s="29" t="s">
        <v>835</v>
      </c>
      <c r="E2688" s="29" t="s">
        <v>311</v>
      </c>
      <c r="F2688" s="29" t="s">
        <v>10858</v>
      </c>
      <c r="G2688" s="30" t="n">
        <v>46050</v>
      </c>
      <c r="H2688" s="29" t="s">
        <v>177</v>
      </c>
      <c r="I2688" s="29" t="s">
        <v>1380</v>
      </c>
      <c r="J2688" s="29" t="s">
        <v>208</v>
      </c>
      <c r="K2688" s="31" t="n">
        <v>45.6</v>
      </c>
      <c r="L2688" s="31" t="n">
        <v>12.8</v>
      </c>
      <c r="M2688" s="29" t="s">
        <v>167</v>
      </c>
      <c r="N2688" s="29" t="n">
        <v>45</v>
      </c>
      <c r="O2688" s="29" t="s">
        <v>10859</v>
      </c>
      <c r="P2688" s="29" t="s">
        <v>10860</v>
      </c>
      <c r="Q2688" s="29" t="s">
        <v>262</v>
      </c>
      <c r="R2688" s="29" t="s">
        <v>171</v>
      </c>
      <c r="S2688" s="29" t="s">
        <v>263</v>
      </c>
      <c r="T2688" s="30" t="n">
        <v>46010</v>
      </c>
      <c r="U2688" s="29" t="n">
        <v>2026</v>
      </c>
      <c r="V2688" s="29"/>
    </row>
    <row r="2689" customFormat="false" ht="15" hidden="false" customHeight="true" outlineLevel="0" collapsed="false">
      <c r="A2689" s="26" t="s">
        <v>10861</v>
      </c>
      <c r="B2689" s="26" t="n">
        <v>2685</v>
      </c>
      <c r="C2689" s="26" t="s">
        <v>10862</v>
      </c>
      <c r="D2689" s="26" t="s">
        <v>1203</v>
      </c>
      <c r="E2689" s="26" t="s">
        <v>267</v>
      </c>
      <c r="F2689" s="26" t="s">
        <v>10863</v>
      </c>
      <c r="G2689" s="27" t="n">
        <v>46051</v>
      </c>
      <c r="H2689" s="26" t="s">
        <v>177</v>
      </c>
      <c r="I2689" s="26" t="s">
        <v>868</v>
      </c>
      <c r="J2689" s="26" t="s">
        <v>322</v>
      </c>
      <c r="K2689" s="28" t="n">
        <v>27.2</v>
      </c>
      <c r="L2689" s="28" t="n">
        <v>9.1</v>
      </c>
      <c r="M2689" s="26" t="s">
        <v>167</v>
      </c>
      <c r="N2689" s="26" t="n">
        <v>40</v>
      </c>
      <c r="O2689" s="26" t="s">
        <v>10864</v>
      </c>
      <c r="P2689" s="26" t="s">
        <v>10865</v>
      </c>
      <c r="Q2689" s="26" t="s">
        <v>202</v>
      </c>
      <c r="R2689" s="26" t="s">
        <v>171</v>
      </c>
      <c r="S2689" s="26" t="s">
        <v>203</v>
      </c>
      <c r="T2689" s="27" t="n">
        <v>45995</v>
      </c>
      <c r="U2689" s="26" t="n">
        <v>2026</v>
      </c>
      <c r="V2689" s="26"/>
    </row>
    <row r="2690" customFormat="false" ht="15" hidden="false" customHeight="true" outlineLevel="0" collapsed="false">
      <c r="A2690" s="29" t="s">
        <v>10866</v>
      </c>
      <c r="B2690" s="29" t="n">
        <v>2686</v>
      </c>
      <c r="C2690" s="29" t="s">
        <v>4904</v>
      </c>
      <c r="D2690" s="29" t="s">
        <v>8456</v>
      </c>
      <c r="E2690" s="29" t="s">
        <v>206</v>
      </c>
      <c r="F2690" s="29"/>
      <c r="G2690" s="30" t="n">
        <v>46051</v>
      </c>
      <c r="H2690" s="29" t="s">
        <v>177</v>
      </c>
      <c r="I2690" s="29" t="s">
        <v>6647</v>
      </c>
      <c r="J2690" s="29" t="s">
        <v>198</v>
      </c>
      <c r="K2690" s="31" t="n">
        <v>53.2</v>
      </c>
      <c r="L2690" s="31" t="n">
        <v>16.7</v>
      </c>
      <c r="M2690" s="29" t="s">
        <v>209</v>
      </c>
      <c r="N2690" s="29" t="n">
        <v>32</v>
      </c>
      <c r="O2690" s="29" t="s">
        <v>10867</v>
      </c>
      <c r="P2690" s="29" t="s">
        <v>10868</v>
      </c>
      <c r="Q2690" s="29" t="s">
        <v>330</v>
      </c>
      <c r="R2690" s="29" t="s">
        <v>171</v>
      </c>
      <c r="S2690" s="29" t="s">
        <v>331</v>
      </c>
      <c r="T2690" s="30" t="n">
        <v>46016</v>
      </c>
      <c r="U2690" s="29" t="n">
        <v>2026</v>
      </c>
      <c r="V2690" s="29"/>
    </row>
    <row r="2691" customFormat="false" ht="15" hidden="false" customHeight="true" outlineLevel="0" collapsed="false">
      <c r="A2691" s="26" t="s">
        <v>10869</v>
      </c>
      <c r="B2691" s="26" t="n">
        <v>2687</v>
      </c>
      <c r="C2691" s="26" t="s">
        <v>1209</v>
      </c>
      <c r="D2691" s="26" t="s">
        <v>6393</v>
      </c>
      <c r="E2691" s="26" t="s">
        <v>195</v>
      </c>
      <c r="F2691" s="26" t="s">
        <v>10870</v>
      </c>
      <c r="G2691" s="27" t="n">
        <v>46051</v>
      </c>
      <c r="H2691" s="26" t="s">
        <v>1033</v>
      </c>
      <c r="I2691" s="26" t="s">
        <v>165</v>
      </c>
      <c r="J2691" s="26" t="s">
        <v>259</v>
      </c>
      <c r="K2691" s="28" t="n">
        <v>38</v>
      </c>
      <c r="L2691" s="28" t="n">
        <v>11.5</v>
      </c>
      <c r="M2691" s="26" t="s">
        <v>179</v>
      </c>
      <c r="N2691" s="26" t="n">
        <v>32</v>
      </c>
      <c r="O2691" s="26" t="s">
        <v>10871</v>
      </c>
      <c r="P2691" s="26" t="s">
        <v>10872</v>
      </c>
      <c r="Q2691" s="26" t="s">
        <v>299</v>
      </c>
      <c r="R2691" s="26" t="s">
        <v>171</v>
      </c>
      <c r="S2691" s="26" t="s">
        <v>300</v>
      </c>
      <c r="T2691" s="27" t="n">
        <v>46000</v>
      </c>
      <c r="U2691" s="26" t="n">
        <v>2026</v>
      </c>
      <c r="V2691" s="26"/>
    </row>
    <row r="2692" customFormat="false" ht="15" hidden="false" customHeight="true" outlineLevel="0" collapsed="false">
      <c r="A2692" s="29" t="s">
        <v>10873</v>
      </c>
      <c r="B2692" s="29" t="n">
        <v>2688</v>
      </c>
      <c r="C2692" s="29" t="s">
        <v>1236</v>
      </c>
      <c r="D2692" s="29" t="s">
        <v>5715</v>
      </c>
      <c r="E2692" s="29" t="s">
        <v>188</v>
      </c>
      <c r="F2692" s="29"/>
      <c r="G2692" s="30" t="n">
        <v>46051</v>
      </c>
      <c r="H2692" s="29" t="s">
        <v>177</v>
      </c>
      <c r="I2692" s="29" t="s">
        <v>3988</v>
      </c>
      <c r="J2692" s="29" t="s">
        <v>229</v>
      </c>
      <c r="K2692" s="31" t="n">
        <v>44.7</v>
      </c>
      <c r="L2692" s="31" t="n">
        <v>13.1</v>
      </c>
      <c r="M2692" s="29" t="s">
        <v>209</v>
      </c>
      <c r="N2692" s="29" t="n">
        <v>24</v>
      </c>
      <c r="O2692" s="29" t="s">
        <v>10874</v>
      </c>
      <c r="P2692" s="29" t="s">
        <v>10875</v>
      </c>
      <c r="Q2692" s="29" t="s">
        <v>221</v>
      </c>
      <c r="R2692" s="29" t="s">
        <v>183</v>
      </c>
      <c r="S2692" s="29" t="s">
        <v>222</v>
      </c>
      <c r="T2692" s="30" t="n">
        <v>45999</v>
      </c>
      <c r="U2692" s="29" t="n">
        <v>2026</v>
      </c>
      <c r="V2692" s="29"/>
    </row>
    <row r="2693" customFormat="false" ht="15" hidden="false" customHeight="true" outlineLevel="0" collapsed="false">
      <c r="A2693" s="26" t="s">
        <v>10876</v>
      </c>
      <c r="B2693" s="26" t="n">
        <v>2689</v>
      </c>
      <c r="C2693" s="26" t="s">
        <v>660</v>
      </c>
      <c r="D2693" s="26" t="s">
        <v>424</v>
      </c>
      <c r="E2693" s="26" t="s">
        <v>188</v>
      </c>
      <c r="F2693" s="26"/>
      <c r="G2693" s="27" t="n">
        <v>46053</v>
      </c>
      <c r="H2693" s="26" t="s">
        <v>177</v>
      </c>
      <c r="I2693" s="26" t="s">
        <v>565</v>
      </c>
      <c r="J2693" s="26" t="s">
        <v>383</v>
      </c>
      <c r="K2693" s="28" t="n">
        <v>39</v>
      </c>
      <c r="L2693" s="28" t="n">
        <v>13.8</v>
      </c>
      <c r="M2693" s="26" t="s">
        <v>209</v>
      </c>
      <c r="N2693" s="26" t="n">
        <v>36</v>
      </c>
      <c r="O2693" s="26" t="s">
        <v>10877</v>
      </c>
      <c r="P2693" s="26" t="s">
        <v>10878</v>
      </c>
      <c r="Q2693" s="26" t="s">
        <v>262</v>
      </c>
      <c r="R2693" s="26" t="s">
        <v>171</v>
      </c>
      <c r="S2693" s="26" t="s">
        <v>263</v>
      </c>
      <c r="T2693" s="27" t="n">
        <v>45995</v>
      </c>
      <c r="U2693" s="26" t="n">
        <v>2026</v>
      </c>
      <c r="V2693" s="26"/>
    </row>
    <row r="2694" customFormat="false" ht="15" hidden="false" customHeight="true" outlineLevel="0" collapsed="false">
      <c r="A2694" s="29" t="s">
        <v>10879</v>
      </c>
      <c r="B2694" s="29" t="n">
        <v>2690</v>
      </c>
      <c r="C2694" s="29" t="s">
        <v>2105</v>
      </c>
      <c r="D2694" s="29" t="s">
        <v>394</v>
      </c>
      <c r="E2694" s="29" t="s">
        <v>206</v>
      </c>
      <c r="F2694" s="29"/>
      <c r="G2694" s="30" t="n">
        <v>46054</v>
      </c>
      <c r="H2694" s="29" t="s">
        <v>177</v>
      </c>
      <c r="I2694" s="29" t="s">
        <v>600</v>
      </c>
      <c r="J2694" s="29" t="s">
        <v>208</v>
      </c>
      <c r="K2694" s="31" t="n">
        <v>46.8</v>
      </c>
      <c r="L2694" s="31" t="n">
        <v>13.3</v>
      </c>
      <c r="M2694" s="29" t="s">
        <v>209</v>
      </c>
      <c r="N2694" s="29" t="n">
        <v>28</v>
      </c>
      <c r="O2694" s="29" t="s">
        <v>10880</v>
      </c>
      <c r="P2694" s="29" t="s">
        <v>10881</v>
      </c>
      <c r="Q2694" s="29" t="s">
        <v>240</v>
      </c>
      <c r="R2694" s="29" t="s">
        <v>171</v>
      </c>
      <c r="S2694" s="29" t="s">
        <v>241</v>
      </c>
      <c r="T2694" s="30" t="n">
        <v>45997</v>
      </c>
      <c r="U2694" s="29" t="n">
        <v>2026</v>
      </c>
      <c r="V2694" s="29"/>
    </row>
    <row r="2695" customFormat="false" ht="15" hidden="false" customHeight="true" outlineLevel="0" collapsed="false">
      <c r="A2695" s="26" t="s">
        <v>10882</v>
      </c>
      <c r="B2695" s="26" t="n">
        <v>2691</v>
      </c>
      <c r="C2695" s="26" t="s">
        <v>927</v>
      </c>
      <c r="D2695" s="26" t="s">
        <v>3051</v>
      </c>
      <c r="E2695" s="26" t="s">
        <v>206</v>
      </c>
      <c r="F2695" s="26"/>
      <c r="G2695" s="27" t="n">
        <v>46054</v>
      </c>
      <c r="H2695" s="26" t="s">
        <v>177</v>
      </c>
      <c r="I2695" s="26" t="s">
        <v>1193</v>
      </c>
      <c r="J2695" s="26" t="s">
        <v>322</v>
      </c>
      <c r="K2695" s="28" t="n">
        <v>52.9</v>
      </c>
      <c r="L2695" s="28" t="n">
        <v>17.7</v>
      </c>
      <c r="M2695" s="26" t="s">
        <v>209</v>
      </c>
      <c r="N2695" s="26" t="n">
        <v>28</v>
      </c>
      <c r="O2695" s="26" t="s">
        <v>10883</v>
      </c>
      <c r="P2695" s="26" t="s">
        <v>10884</v>
      </c>
      <c r="Q2695" s="26" t="s">
        <v>262</v>
      </c>
      <c r="R2695" s="26" t="s">
        <v>171</v>
      </c>
      <c r="S2695" s="26" t="s">
        <v>263</v>
      </c>
      <c r="T2695" s="27" t="n">
        <v>46015</v>
      </c>
      <c r="U2695" s="26" t="n">
        <v>2026</v>
      </c>
      <c r="V2695" s="26"/>
    </row>
    <row r="2696" customFormat="false" ht="15" hidden="false" customHeight="true" outlineLevel="0" collapsed="false">
      <c r="A2696" s="29" t="s">
        <v>10885</v>
      </c>
      <c r="B2696" s="29" t="n">
        <v>2692</v>
      </c>
      <c r="C2696" s="29" t="s">
        <v>1542</v>
      </c>
      <c r="D2696" s="29" t="s">
        <v>10886</v>
      </c>
      <c r="E2696" s="29" t="s">
        <v>245</v>
      </c>
      <c r="F2696" s="29" t="s">
        <v>10887</v>
      </c>
      <c r="G2696" s="30" t="n">
        <v>46054</v>
      </c>
      <c r="H2696" s="29" t="s">
        <v>177</v>
      </c>
      <c r="I2696" s="29" t="s">
        <v>4188</v>
      </c>
      <c r="J2696" s="29" t="s">
        <v>383</v>
      </c>
      <c r="K2696" s="31" t="n">
        <v>25.9</v>
      </c>
      <c r="L2696" s="31" t="n">
        <v>8.6</v>
      </c>
      <c r="M2696" s="29" t="s">
        <v>276</v>
      </c>
      <c r="N2696" s="29" t="n">
        <v>36</v>
      </c>
      <c r="O2696" s="29" t="s">
        <v>10888</v>
      </c>
      <c r="P2696" s="29" t="s">
        <v>10889</v>
      </c>
      <c r="Q2696" s="29" t="s">
        <v>170</v>
      </c>
      <c r="R2696" s="29" t="s">
        <v>171</v>
      </c>
      <c r="S2696" s="29" t="s">
        <v>172</v>
      </c>
      <c r="T2696" s="30" t="n">
        <v>45995</v>
      </c>
      <c r="U2696" s="29" t="n">
        <v>2026</v>
      </c>
      <c r="V2696" s="29"/>
    </row>
    <row r="2697" customFormat="false" ht="15" hidden="false" customHeight="true" outlineLevel="0" collapsed="false">
      <c r="A2697" s="26" t="s">
        <v>10890</v>
      </c>
      <c r="B2697" s="26" t="n">
        <v>2693</v>
      </c>
      <c r="C2697" s="26" t="s">
        <v>333</v>
      </c>
      <c r="D2697" s="26" t="s">
        <v>1548</v>
      </c>
      <c r="E2697" s="26" t="s">
        <v>206</v>
      </c>
      <c r="F2697" s="26"/>
      <c r="G2697" s="27" t="n">
        <v>46055</v>
      </c>
      <c r="H2697" s="26" t="s">
        <v>177</v>
      </c>
      <c r="I2697" s="26" t="s">
        <v>2407</v>
      </c>
      <c r="J2697" s="26" t="s">
        <v>218</v>
      </c>
      <c r="K2697" s="28" t="n">
        <v>43.6</v>
      </c>
      <c r="L2697" s="28" t="n">
        <v>12.5</v>
      </c>
      <c r="M2697" s="26" t="s">
        <v>276</v>
      </c>
      <c r="N2697" s="26" t="n">
        <v>36</v>
      </c>
      <c r="O2697" s="26" t="s">
        <v>10891</v>
      </c>
      <c r="P2697" s="26" t="s">
        <v>10892</v>
      </c>
      <c r="Q2697" s="26" t="s">
        <v>202</v>
      </c>
      <c r="R2697" s="26" t="s">
        <v>171</v>
      </c>
      <c r="S2697" s="26" t="s">
        <v>203</v>
      </c>
      <c r="T2697" s="27" t="n">
        <v>46003</v>
      </c>
      <c r="U2697" s="26" t="n">
        <v>2026</v>
      </c>
      <c r="V2697" s="26"/>
    </row>
    <row r="2698" customFormat="false" ht="15" hidden="false" customHeight="true" outlineLevel="0" collapsed="false">
      <c r="A2698" s="29" t="s">
        <v>10893</v>
      </c>
      <c r="B2698" s="29" t="n">
        <v>2694</v>
      </c>
      <c r="C2698" s="29" t="s">
        <v>3367</v>
      </c>
      <c r="D2698" s="29" t="s">
        <v>1613</v>
      </c>
      <c r="E2698" s="29" t="s">
        <v>206</v>
      </c>
      <c r="F2698" s="29"/>
      <c r="G2698" s="30" t="n">
        <v>46055</v>
      </c>
      <c r="H2698" s="29" t="s">
        <v>295</v>
      </c>
      <c r="I2698" s="29" t="s">
        <v>5501</v>
      </c>
      <c r="J2698" s="29" t="s">
        <v>208</v>
      </c>
      <c r="K2698" s="31" t="n">
        <v>60.9</v>
      </c>
      <c r="L2698" s="31" t="n">
        <v>17.3</v>
      </c>
      <c r="M2698" s="29" t="s">
        <v>179</v>
      </c>
      <c r="N2698" s="29" t="n">
        <v>40</v>
      </c>
      <c r="O2698" s="29" t="s">
        <v>10894</v>
      </c>
      <c r="P2698" s="29" t="s">
        <v>10895</v>
      </c>
      <c r="Q2698" s="29" t="s">
        <v>240</v>
      </c>
      <c r="R2698" s="29" t="s">
        <v>171</v>
      </c>
      <c r="S2698" s="29" t="s">
        <v>241</v>
      </c>
      <c r="T2698" s="30" t="n">
        <v>46002</v>
      </c>
      <c r="U2698" s="29" t="n">
        <v>2026</v>
      </c>
      <c r="V2698" s="29"/>
    </row>
    <row r="2699" customFormat="false" ht="15" hidden="false" customHeight="true" outlineLevel="0" collapsed="false">
      <c r="A2699" s="26" t="s">
        <v>10896</v>
      </c>
      <c r="B2699" s="26" t="n">
        <v>2695</v>
      </c>
      <c r="C2699" s="26" t="s">
        <v>174</v>
      </c>
      <c r="D2699" s="26" t="s">
        <v>342</v>
      </c>
      <c r="E2699" s="26" t="s">
        <v>188</v>
      </c>
      <c r="F2699" s="26"/>
      <c r="G2699" s="27" t="n">
        <v>46056</v>
      </c>
      <c r="H2699" s="26" t="s">
        <v>177</v>
      </c>
      <c r="I2699" s="26" t="s">
        <v>2808</v>
      </c>
      <c r="J2699" s="26" t="s">
        <v>198</v>
      </c>
      <c r="K2699" s="28" t="n">
        <v>18.6</v>
      </c>
      <c r="L2699" s="28" t="n">
        <v>6</v>
      </c>
      <c r="M2699" s="26" t="s">
        <v>209</v>
      </c>
      <c r="N2699" s="26" t="n">
        <v>32</v>
      </c>
      <c r="O2699" s="26" t="s">
        <v>10897</v>
      </c>
      <c r="P2699" s="26" t="s">
        <v>10898</v>
      </c>
      <c r="Q2699" s="26" t="s">
        <v>299</v>
      </c>
      <c r="R2699" s="26" t="s">
        <v>171</v>
      </c>
      <c r="S2699" s="26" t="s">
        <v>300</v>
      </c>
      <c r="T2699" s="27" t="n">
        <v>46002</v>
      </c>
      <c r="U2699" s="26" t="n">
        <v>2026</v>
      </c>
      <c r="V2699" s="26"/>
    </row>
    <row r="2700" customFormat="false" ht="15" hidden="false" customHeight="true" outlineLevel="0" collapsed="false">
      <c r="A2700" s="29" t="s">
        <v>10899</v>
      </c>
      <c r="B2700" s="29" t="n">
        <v>2696</v>
      </c>
      <c r="C2700" s="29" t="s">
        <v>7037</v>
      </c>
      <c r="D2700" s="29" t="s">
        <v>3421</v>
      </c>
      <c r="E2700" s="29" t="s">
        <v>162</v>
      </c>
      <c r="F2700" s="29" t="s">
        <v>7038</v>
      </c>
      <c r="G2700" s="30" t="n">
        <v>46056</v>
      </c>
      <c r="H2700" s="29" t="s">
        <v>177</v>
      </c>
      <c r="I2700" s="29" t="s">
        <v>1325</v>
      </c>
      <c r="J2700" s="29" t="s">
        <v>166</v>
      </c>
      <c r="K2700" s="31" t="n">
        <v>52.7</v>
      </c>
      <c r="L2700" s="31" t="n">
        <v>17</v>
      </c>
      <c r="M2700" s="29" t="s">
        <v>276</v>
      </c>
      <c r="N2700" s="29" t="n">
        <v>45</v>
      </c>
      <c r="O2700" s="29" t="s">
        <v>10900</v>
      </c>
      <c r="P2700" s="29" t="s">
        <v>10901</v>
      </c>
      <c r="Q2700" s="29" t="s">
        <v>338</v>
      </c>
      <c r="R2700" s="29" t="s">
        <v>171</v>
      </c>
      <c r="S2700" s="29" t="s">
        <v>339</v>
      </c>
      <c r="T2700" s="30" t="n">
        <v>46000</v>
      </c>
      <c r="U2700" s="29" t="n">
        <v>2026</v>
      </c>
      <c r="V2700" s="29"/>
    </row>
    <row r="2701" customFormat="false" ht="15" hidden="false" customHeight="true" outlineLevel="0" collapsed="false">
      <c r="A2701" s="26" t="s">
        <v>10902</v>
      </c>
      <c r="B2701" s="26" t="n">
        <v>2697</v>
      </c>
      <c r="C2701" s="26" t="s">
        <v>5852</v>
      </c>
      <c r="D2701" s="26" t="s">
        <v>2575</v>
      </c>
      <c r="E2701" s="26" t="s">
        <v>206</v>
      </c>
      <c r="F2701" s="26"/>
      <c r="G2701" s="27" t="n">
        <v>46057</v>
      </c>
      <c r="H2701" s="26" t="s">
        <v>177</v>
      </c>
      <c r="I2701" s="26" t="s">
        <v>5782</v>
      </c>
      <c r="J2701" s="26" t="s">
        <v>218</v>
      </c>
      <c r="K2701" s="28" t="n">
        <v>37.4</v>
      </c>
      <c r="L2701" s="28" t="n">
        <v>11.7</v>
      </c>
      <c r="M2701" s="26" t="s">
        <v>209</v>
      </c>
      <c r="N2701" s="26" t="n">
        <v>45</v>
      </c>
      <c r="O2701" s="26" t="s">
        <v>10903</v>
      </c>
      <c r="P2701" s="26" t="s">
        <v>10904</v>
      </c>
      <c r="Q2701" s="26" t="s">
        <v>170</v>
      </c>
      <c r="R2701" s="26" t="s">
        <v>171</v>
      </c>
      <c r="S2701" s="26" t="s">
        <v>172</v>
      </c>
      <c r="T2701" s="27" t="n">
        <v>45992</v>
      </c>
      <c r="U2701" s="26" t="n">
        <v>2026</v>
      </c>
      <c r="V2701" s="26"/>
    </row>
    <row r="2702" customFormat="false" ht="15" hidden="false" customHeight="true" outlineLevel="0" collapsed="false">
      <c r="A2702" s="29" t="s">
        <v>10905</v>
      </c>
      <c r="B2702" s="29" t="n">
        <v>2698</v>
      </c>
      <c r="C2702" s="29" t="s">
        <v>520</v>
      </c>
      <c r="D2702" s="29" t="s">
        <v>5462</v>
      </c>
      <c r="E2702" s="29" t="s">
        <v>206</v>
      </c>
      <c r="F2702" s="29"/>
      <c r="G2702" s="30" t="n">
        <v>46058</v>
      </c>
      <c r="H2702" s="29" t="s">
        <v>177</v>
      </c>
      <c r="I2702" s="29" t="s">
        <v>1155</v>
      </c>
      <c r="J2702" s="29" t="s">
        <v>166</v>
      </c>
      <c r="K2702" s="31" t="n">
        <v>24.3</v>
      </c>
      <c r="L2702" s="31" t="n">
        <v>7.6</v>
      </c>
      <c r="M2702" s="29" t="s">
        <v>314</v>
      </c>
      <c r="N2702" s="29" t="n">
        <v>36</v>
      </c>
      <c r="O2702" s="29" t="s">
        <v>10906</v>
      </c>
      <c r="P2702" s="29" t="s">
        <v>10907</v>
      </c>
      <c r="Q2702" s="29" t="s">
        <v>330</v>
      </c>
      <c r="R2702" s="29" t="s">
        <v>171</v>
      </c>
      <c r="S2702" s="29" t="s">
        <v>331</v>
      </c>
      <c r="T2702" s="30" t="n">
        <v>45997</v>
      </c>
      <c r="U2702" s="29" t="n">
        <v>2026</v>
      </c>
      <c r="V2702" s="29"/>
    </row>
    <row r="2703" customFormat="false" ht="15" hidden="false" customHeight="true" outlineLevel="0" collapsed="false">
      <c r="A2703" s="26" t="s">
        <v>10908</v>
      </c>
      <c r="B2703" s="26" t="n">
        <v>2699</v>
      </c>
      <c r="C2703" s="26" t="s">
        <v>7037</v>
      </c>
      <c r="D2703" s="26" t="s">
        <v>816</v>
      </c>
      <c r="E2703" s="26" t="s">
        <v>226</v>
      </c>
      <c r="F2703" s="26" t="s">
        <v>10909</v>
      </c>
      <c r="G2703" s="27" t="n">
        <v>46058</v>
      </c>
      <c r="H2703" s="26" t="s">
        <v>177</v>
      </c>
      <c r="I2703" s="26" t="s">
        <v>1793</v>
      </c>
      <c r="J2703" s="26" t="s">
        <v>198</v>
      </c>
      <c r="K2703" s="28" t="n">
        <v>55.4</v>
      </c>
      <c r="L2703" s="28" t="n">
        <v>18.4</v>
      </c>
      <c r="M2703" s="26" t="s">
        <v>314</v>
      </c>
      <c r="N2703" s="26" t="n">
        <v>36</v>
      </c>
      <c r="O2703" s="26" t="s">
        <v>10910</v>
      </c>
      <c r="P2703" s="26" t="s">
        <v>10911</v>
      </c>
      <c r="Q2703" s="26" t="s">
        <v>212</v>
      </c>
      <c r="R2703" s="26" t="s">
        <v>171</v>
      </c>
      <c r="S2703" s="26" t="s">
        <v>213</v>
      </c>
      <c r="T2703" s="27" t="n">
        <v>46014</v>
      </c>
      <c r="U2703" s="26" t="n">
        <v>2026</v>
      </c>
      <c r="V2703" s="26"/>
    </row>
    <row r="2704" customFormat="false" ht="15" hidden="false" customHeight="true" outlineLevel="0" collapsed="false">
      <c r="A2704" s="29" t="s">
        <v>10912</v>
      </c>
      <c r="B2704" s="29" t="n">
        <v>2700</v>
      </c>
      <c r="C2704" s="29" t="s">
        <v>3277</v>
      </c>
      <c r="D2704" s="29" t="s">
        <v>1906</v>
      </c>
      <c r="E2704" s="29" t="s">
        <v>162</v>
      </c>
      <c r="F2704" s="29" t="s">
        <v>9816</v>
      </c>
      <c r="G2704" s="30" t="n">
        <v>46059</v>
      </c>
      <c r="H2704" s="29" t="s">
        <v>177</v>
      </c>
      <c r="I2704" s="29" t="s">
        <v>1306</v>
      </c>
      <c r="J2704" s="29" t="s">
        <v>198</v>
      </c>
      <c r="K2704" s="31" t="n">
        <v>18.6</v>
      </c>
      <c r="L2704" s="31" t="n">
        <v>5.9</v>
      </c>
      <c r="M2704" s="29" t="s">
        <v>179</v>
      </c>
      <c r="N2704" s="29" t="n">
        <v>45</v>
      </c>
      <c r="O2704" s="29" t="s">
        <v>10913</v>
      </c>
      <c r="P2704" s="29" t="s">
        <v>10914</v>
      </c>
      <c r="Q2704" s="29" t="s">
        <v>221</v>
      </c>
      <c r="R2704" s="29" t="s">
        <v>183</v>
      </c>
      <c r="S2704" s="29" t="s">
        <v>222</v>
      </c>
      <c r="T2704" s="30" t="n">
        <v>46008</v>
      </c>
      <c r="U2704" s="29" t="n">
        <v>2026</v>
      </c>
      <c r="V2704" s="29"/>
    </row>
    <row r="2705" customFormat="false" ht="15" hidden="false" customHeight="true" outlineLevel="0" collapsed="false">
      <c r="A2705" s="26" t="s">
        <v>10915</v>
      </c>
      <c r="B2705" s="26" t="n">
        <v>2701</v>
      </c>
      <c r="C2705" s="26" t="s">
        <v>689</v>
      </c>
      <c r="D2705" s="26" t="s">
        <v>483</v>
      </c>
      <c r="E2705" s="26" t="s">
        <v>188</v>
      </c>
      <c r="F2705" s="26"/>
      <c r="G2705" s="27" t="n">
        <v>46059</v>
      </c>
      <c r="H2705" s="26" t="s">
        <v>177</v>
      </c>
      <c r="I2705" s="26" t="s">
        <v>2608</v>
      </c>
      <c r="J2705" s="26" t="s">
        <v>208</v>
      </c>
      <c r="K2705" s="28" t="n">
        <v>23.5</v>
      </c>
      <c r="L2705" s="28" t="n">
        <v>6.7</v>
      </c>
      <c r="M2705" s="26" t="s">
        <v>276</v>
      </c>
      <c r="N2705" s="26" t="n">
        <v>28</v>
      </c>
      <c r="O2705" s="26" t="s">
        <v>10916</v>
      </c>
      <c r="P2705" s="26" t="s">
        <v>10917</v>
      </c>
      <c r="Q2705" s="26" t="s">
        <v>212</v>
      </c>
      <c r="R2705" s="26" t="s">
        <v>171</v>
      </c>
      <c r="S2705" s="26" t="s">
        <v>213</v>
      </c>
      <c r="T2705" s="27" t="n">
        <v>45999</v>
      </c>
      <c r="U2705" s="26" t="n">
        <v>2026</v>
      </c>
      <c r="V2705" s="26"/>
    </row>
    <row r="2706" customFormat="false" ht="15" hidden="false" customHeight="true" outlineLevel="0" collapsed="false">
      <c r="A2706" s="29" t="s">
        <v>10918</v>
      </c>
      <c r="B2706" s="29" t="n">
        <v>2702</v>
      </c>
      <c r="C2706" s="29" t="s">
        <v>1293</v>
      </c>
      <c r="D2706" s="29" t="s">
        <v>2237</v>
      </c>
      <c r="E2706" s="29" t="s">
        <v>188</v>
      </c>
      <c r="F2706" s="29"/>
      <c r="G2706" s="30" t="n">
        <v>46060</v>
      </c>
      <c r="H2706" s="29" t="s">
        <v>295</v>
      </c>
      <c r="I2706" s="29" t="s">
        <v>4746</v>
      </c>
      <c r="J2706" s="29" t="s">
        <v>198</v>
      </c>
      <c r="K2706" s="31" t="n">
        <v>23.1</v>
      </c>
      <c r="L2706" s="31" t="n">
        <v>7.7</v>
      </c>
      <c r="M2706" s="29" t="s">
        <v>199</v>
      </c>
      <c r="N2706" s="29" t="n">
        <v>50</v>
      </c>
      <c r="O2706" s="29" t="s">
        <v>10919</v>
      </c>
      <c r="P2706" s="29" t="s">
        <v>10920</v>
      </c>
      <c r="Q2706" s="29" t="s">
        <v>232</v>
      </c>
      <c r="R2706" s="29" t="s">
        <v>183</v>
      </c>
      <c r="S2706" s="29" t="s">
        <v>233</v>
      </c>
      <c r="T2706" s="30" t="n">
        <v>46000</v>
      </c>
      <c r="U2706" s="29" t="n">
        <v>2026</v>
      </c>
      <c r="V2706" s="29"/>
    </row>
    <row r="2707" customFormat="false" ht="15" hidden="false" customHeight="true" outlineLevel="0" collapsed="false">
      <c r="A2707" s="26" t="s">
        <v>10921</v>
      </c>
      <c r="B2707" s="26" t="n">
        <v>2703</v>
      </c>
      <c r="C2707" s="26" t="s">
        <v>6709</v>
      </c>
      <c r="D2707" s="26" t="s">
        <v>5419</v>
      </c>
      <c r="E2707" s="26" t="s">
        <v>311</v>
      </c>
      <c r="F2707" s="26" t="s">
        <v>6710</v>
      </c>
      <c r="G2707" s="27" t="n">
        <v>46060</v>
      </c>
      <c r="H2707" s="26" t="s">
        <v>177</v>
      </c>
      <c r="I2707" s="26" t="s">
        <v>5569</v>
      </c>
      <c r="J2707" s="26" t="s">
        <v>383</v>
      </c>
      <c r="K2707" s="28" t="n">
        <v>30.1</v>
      </c>
      <c r="L2707" s="28" t="n">
        <v>9</v>
      </c>
      <c r="M2707" s="26" t="s">
        <v>209</v>
      </c>
      <c r="N2707" s="26" t="n">
        <v>28</v>
      </c>
      <c r="O2707" s="26" t="s">
        <v>6027</v>
      </c>
      <c r="P2707" s="26" t="s">
        <v>10922</v>
      </c>
      <c r="Q2707" s="26" t="s">
        <v>202</v>
      </c>
      <c r="R2707" s="26" t="s">
        <v>171</v>
      </c>
      <c r="S2707" s="26" t="s">
        <v>203</v>
      </c>
      <c r="T2707" s="27" t="n">
        <v>46016</v>
      </c>
      <c r="U2707" s="26" t="n">
        <v>2026</v>
      </c>
      <c r="V2707" s="26"/>
    </row>
    <row r="2708" customFormat="false" ht="15" hidden="false" customHeight="true" outlineLevel="0" collapsed="false">
      <c r="A2708" s="29" t="s">
        <v>10923</v>
      </c>
      <c r="B2708" s="29" t="n">
        <v>2704</v>
      </c>
      <c r="C2708" s="29" t="s">
        <v>6203</v>
      </c>
      <c r="D2708" s="29" t="s">
        <v>2343</v>
      </c>
      <c r="E2708" s="29" t="s">
        <v>267</v>
      </c>
      <c r="F2708" s="29" t="s">
        <v>10924</v>
      </c>
      <c r="G2708" s="30" t="n">
        <v>46061</v>
      </c>
      <c r="H2708" s="29" t="s">
        <v>177</v>
      </c>
      <c r="I2708" s="29" t="s">
        <v>4387</v>
      </c>
      <c r="J2708" s="29" t="s">
        <v>208</v>
      </c>
      <c r="K2708" s="31" t="n">
        <v>50.3</v>
      </c>
      <c r="L2708" s="31" t="n">
        <v>14.4</v>
      </c>
      <c r="M2708" s="29" t="s">
        <v>179</v>
      </c>
      <c r="N2708" s="29" t="n">
        <v>28</v>
      </c>
      <c r="O2708" s="29" t="s">
        <v>10925</v>
      </c>
      <c r="P2708" s="29" t="s">
        <v>10926</v>
      </c>
      <c r="Q2708" s="29" t="s">
        <v>221</v>
      </c>
      <c r="R2708" s="29" t="s">
        <v>183</v>
      </c>
      <c r="S2708" s="29" t="s">
        <v>222</v>
      </c>
      <c r="T2708" s="30" t="n">
        <v>46005</v>
      </c>
      <c r="U2708" s="29" t="n">
        <v>2026</v>
      </c>
      <c r="V2708" s="29"/>
    </row>
    <row r="2709" customFormat="false" ht="15" hidden="false" customHeight="true" outlineLevel="0" collapsed="false">
      <c r="A2709" s="26" t="s">
        <v>10927</v>
      </c>
      <c r="B2709" s="26" t="n">
        <v>2705</v>
      </c>
      <c r="C2709" s="26" t="s">
        <v>776</v>
      </c>
      <c r="D2709" s="26" t="s">
        <v>388</v>
      </c>
      <c r="E2709" s="26" t="s">
        <v>206</v>
      </c>
      <c r="F2709" s="26"/>
      <c r="G2709" s="27" t="n">
        <v>46061</v>
      </c>
      <c r="H2709" s="26" t="s">
        <v>177</v>
      </c>
      <c r="I2709" s="26" t="s">
        <v>407</v>
      </c>
      <c r="J2709" s="26" t="s">
        <v>208</v>
      </c>
      <c r="K2709" s="28" t="n">
        <v>36</v>
      </c>
      <c r="L2709" s="28" t="n">
        <v>10.2</v>
      </c>
      <c r="M2709" s="26" t="s">
        <v>179</v>
      </c>
      <c r="N2709" s="26" t="n">
        <v>45</v>
      </c>
      <c r="O2709" s="26" t="s">
        <v>7942</v>
      </c>
      <c r="P2709" s="26" t="s">
        <v>10928</v>
      </c>
      <c r="Q2709" s="26" t="s">
        <v>202</v>
      </c>
      <c r="R2709" s="26" t="s">
        <v>171</v>
      </c>
      <c r="S2709" s="26" t="s">
        <v>203</v>
      </c>
      <c r="T2709" s="27" t="n">
        <v>45995</v>
      </c>
      <c r="U2709" s="26" t="n">
        <v>2026</v>
      </c>
      <c r="V2709" s="26"/>
    </row>
    <row r="2710" customFormat="false" ht="15" hidden="false" customHeight="true" outlineLevel="0" collapsed="false">
      <c r="A2710" s="29" t="s">
        <v>10929</v>
      </c>
      <c r="B2710" s="29" t="n">
        <v>2706</v>
      </c>
      <c r="C2710" s="29" t="s">
        <v>2181</v>
      </c>
      <c r="D2710" s="29" t="s">
        <v>1749</v>
      </c>
      <c r="E2710" s="29" t="s">
        <v>267</v>
      </c>
      <c r="F2710" s="29" t="s">
        <v>10930</v>
      </c>
      <c r="G2710" s="30" t="n">
        <v>46062</v>
      </c>
      <c r="H2710" s="29" t="s">
        <v>177</v>
      </c>
      <c r="I2710" s="29" t="s">
        <v>5333</v>
      </c>
      <c r="J2710" s="29" t="s">
        <v>322</v>
      </c>
      <c r="K2710" s="31" t="n">
        <v>34.5</v>
      </c>
      <c r="L2710" s="31" t="n">
        <v>10.4</v>
      </c>
      <c r="M2710" s="29" t="s">
        <v>167</v>
      </c>
      <c r="N2710" s="29" t="n">
        <v>45</v>
      </c>
      <c r="O2710" s="29" t="s">
        <v>10931</v>
      </c>
      <c r="P2710" s="29" t="s">
        <v>10932</v>
      </c>
      <c r="Q2710" s="29" t="s">
        <v>262</v>
      </c>
      <c r="R2710" s="29" t="s">
        <v>171</v>
      </c>
      <c r="S2710" s="29" t="s">
        <v>263</v>
      </c>
      <c r="T2710" s="30" t="n">
        <v>45997</v>
      </c>
      <c r="U2710" s="29" t="n">
        <v>2026</v>
      </c>
      <c r="V2710" s="29"/>
    </row>
    <row r="2711" customFormat="false" ht="15" hidden="false" customHeight="true" outlineLevel="0" collapsed="false">
      <c r="A2711" s="26" t="s">
        <v>10933</v>
      </c>
      <c r="B2711" s="26" t="n">
        <v>2707</v>
      </c>
      <c r="C2711" s="26" t="s">
        <v>193</v>
      </c>
      <c r="D2711" s="26" t="s">
        <v>582</v>
      </c>
      <c r="E2711" s="26" t="s">
        <v>245</v>
      </c>
      <c r="F2711" s="26" t="s">
        <v>1065</v>
      </c>
      <c r="G2711" s="27" t="n">
        <v>46062</v>
      </c>
      <c r="H2711" s="26" t="s">
        <v>295</v>
      </c>
      <c r="I2711" s="26" t="s">
        <v>1106</v>
      </c>
      <c r="J2711" s="26" t="s">
        <v>166</v>
      </c>
      <c r="K2711" s="28" t="n">
        <v>48.1</v>
      </c>
      <c r="L2711" s="28" t="n">
        <v>13.5</v>
      </c>
      <c r="M2711" s="26" t="s">
        <v>276</v>
      </c>
      <c r="N2711" s="26" t="n">
        <v>40</v>
      </c>
      <c r="O2711" s="26" t="s">
        <v>10934</v>
      </c>
      <c r="P2711" s="26" t="s">
        <v>10935</v>
      </c>
      <c r="Q2711" s="26" t="s">
        <v>170</v>
      </c>
      <c r="R2711" s="26" t="s">
        <v>171</v>
      </c>
      <c r="S2711" s="26" t="s">
        <v>172</v>
      </c>
      <c r="T2711" s="27" t="n">
        <v>45999</v>
      </c>
      <c r="U2711" s="26" t="n">
        <v>2026</v>
      </c>
      <c r="V2711" s="26"/>
    </row>
    <row r="2712" customFormat="false" ht="15" hidden="false" customHeight="true" outlineLevel="0" collapsed="false">
      <c r="A2712" s="29" t="s">
        <v>10936</v>
      </c>
      <c r="B2712" s="29" t="n">
        <v>2708</v>
      </c>
      <c r="C2712" s="29" t="s">
        <v>648</v>
      </c>
      <c r="D2712" s="29" t="s">
        <v>4717</v>
      </c>
      <c r="E2712" s="29" t="s">
        <v>206</v>
      </c>
      <c r="F2712" s="29"/>
      <c r="G2712" s="30" t="n">
        <v>46062</v>
      </c>
      <c r="H2712" s="29" t="s">
        <v>177</v>
      </c>
      <c r="I2712" s="29" t="s">
        <v>5284</v>
      </c>
      <c r="J2712" s="29" t="s">
        <v>270</v>
      </c>
      <c r="K2712" s="31" t="n">
        <v>61</v>
      </c>
      <c r="L2712" s="31" t="n">
        <v>19.3</v>
      </c>
      <c r="M2712" s="29" t="s">
        <v>209</v>
      </c>
      <c r="N2712" s="29" t="n">
        <v>36</v>
      </c>
      <c r="O2712" s="29" t="s">
        <v>10937</v>
      </c>
      <c r="P2712" s="29" t="s">
        <v>10938</v>
      </c>
      <c r="Q2712" s="29" t="s">
        <v>252</v>
      </c>
      <c r="R2712" s="29" t="s">
        <v>171</v>
      </c>
      <c r="S2712" s="29" t="s">
        <v>253</v>
      </c>
      <c r="T2712" s="30" t="n">
        <v>46002</v>
      </c>
      <c r="U2712" s="29" t="n">
        <v>2026</v>
      </c>
      <c r="V2712" s="29"/>
    </row>
    <row r="2713" customFormat="false" ht="15" hidden="false" customHeight="true" outlineLevel="0" collapsed="false">
      <c r="A2713" s="26" t="s">
        <v>10939</v>
      </c>
      <c r="B2713" s="26" t="n">
        <v>2709</v>
      </c>
      <c r="C2713" s="26" t="s">
        <v>2158</v>
      </c>
      <c r="D2713" s="26" t="s">
        <v>437</v>
      </c>
      <c r="E2713" s="26" t="s">
        <v>188</v>
      </c>
      <c r="F2713" s="26"/>
      <c r="G2713" s="27" t="n">
        <v>46062</v>
      </c>
      <c r="H2713" s="26" t="s">
        <v>177</v>
      </c>
      <c r="I2713" s="26" t="s">
        <v>697</v>
      </c>
      <c r="J2713" s="26" t="s">
        <v>218</v>
      </c>
      <c r="K2713" s="28" t="n">
        <v>54.1</v>
      </c>
      <c r="L2713" s="28" t="n">
        <v>18.4</v>
      </c>
      <c r="M2713" s="26" t="s">
        <v>209</v>
      </c>
      <c r="N2713" s="26" t="n">
        <v>40</v>
      </c>
      <c r="O2713" s="26" t="s">
        <v>10940</v>
      </c>
      <c r="P2713" s="26" t="s">
        <v>10941</v>
      </c>
      <c r="Q2713" s="26" t="s">
        <v>461</v>
      </c>
      <c r="R2713" s="26" t="s">
        <v>183</v>
      </c>
      <c r="S2713" s="26" t="s">
        <v>462</v>
      </c>
      <c r="T2713" s="27" t="n">
        <v>46015</v>
      </c>
      <c r="U2713" s="26" t="n">
        <v>2026</v>
      </c>
      <c r="V2713" s="26"/>
    </row>
    <row r="2714" customFormat="false" ht="15" hidden="false" customHeight="true" outlineLevel="0" collapsed="false">
      <c r="A2714" s="29" t="s">
        <v>10942</v>
      </c>
      <c r="B2714" s="29" t="n">
        <v>2710</v>
      </c>
      <c r="C2714" s="29" t="s">
        <v>5667</v>
      </c>
      <c r="D2714" s="29" t="s">
        <v>394</v>
      </c>
      <c r="E2714" s="29" t="s">
        <v>245</v>
      </c>
      <c r="F2714" s="29" t="s">
        <v>10943</v>
      </c>
      <c r="G2714" s="30" t="n">
        <v>46063</v>
      </c>
      <c r="H2714" s="29" t="s">
        <v>177</v>
      </c>
      <c r="I2714" s="29" t="s">
        <v>613</v>
      </c>
      <c r="J2714" s="29" t="s">
        <v>208</v>
      </c>
      <c r="K2714" s="31" t="n">
        <v>44.5</v>
      </c>
      <c r="L2714" s="31" t="n">
        <v>15.2</v>
      </c>
      <c r="M2714" s="29" t="s">
        <v>249</v>
      </c>
      <c r="N2714" s="29" t="n">
        <v>32</v>
      </c>
      <c r="O2714" s="29" t="s">
        <v>10944</v>
      </c>
      <c r="P2714" s="29"/>
      <c r="Q2714" s="29" t="s">
        <v>240</v>
      </c>
      <c r="R2714" s="29" t="s">
        <v>171</v>
      </c>
      <c r="S2714" s="29" t="s">
        <v>241</v>
      </c>
      <c r="T2714" s="30" t="n">
        <v>46009</v>
      </c>
      <c r="U2714" s="29" t="n">
        <v>2026</v>
      </c>
      <c r="V2714" s="29"/>
    </row>
    <row r="2715" customFormat="false" ht="15" hidden="false" customHeight="true" outlineLevel="0" collapsed="false">
      <c r="A2715" s="26" t="s">
        <v>10945</v>
      </c>
      <c r="B2715" s="26" t="n">
        <v>2711</v>
      </c>
      <c r="C2715" s="26" t="s">
        <v>429</v>
      </c>
      <c r="D2715" s="26" t="s">
        <v>884</v>
      </c>
      <c r="E2715" s="26" t="s">
        <v>267</v>
      </c>
      <c r="F2715" s="26" t="s">
        <v>7402</v>
      </c>
      <c r="G2715" s="27" t="n">
        <v>46064</v>
      </c>
      <c r="H2715" s="26" t="s">
        <v>177</v>
      </c>
      <c r="I2715" s="26" t="s">
        <v>3299</v>
      </c>
      <c r="J2715" s="26" t="s">
        <v>208</v>
      </c>
      <c r="K2715" s="28" t="n">
        <v>53.5</v>
      </c>
      <c r="L2715" s="28" t="n">
        <v>15.4</v>
      </c>
      <c r="M2715" s="26" t="s">
        <v>199</v>
      </c>
      <c r="N2715" s="26" t="n">
        <v>50</v>
      </c>
      <c r="O2715" s="26" t="s">
        <v>3384</v>
      </c>
      <c r="P2715" s="26"/>
      <c r="Q2715" s="26" t="s">
        <v>338</v>
      </c>
      <c r="R2715" s="26" t="s">
        <v>171</v>
      </c>
      <c r="S2715" s="26" t="s">
        <v>339</v>
      </c>
      <c r="T2715" s="27" t="n">
        <v>45996</v>
      </c>
      <c r="U2715" s="26" t="n">
        <v>2026</v>
      </c>
      <c r="V2715" s="26"/>
    </row>
    <row r="2716" customFormat="false" ht="15" hidden="false" customHeight="true" outlineLevel="0" collapsed="false">
      <c r="A2716" s="29" t="s">
        <v>10946</v>
      </c>
      <c r="B2716" s="29" t="n">
        <v>2712</v>
      </c>
      <c r="C2716" s="29" t="s">
        <v>2211</v>
      </c>
      <c r="D2716" s="29" t="s">
        <v>326</v>
      </c>
      <c r="E2716" s="29" t="s">
        <v>195</v>
      </c>
      <c r="F2716" s="29" t="s">
        <v>2212</v>
      </c>
      <c r="G2716" s="30" t="n">
        <v>46065</v>
      </c>
      <c r="H2716" s="29" t="s">
        <v>295</v>
      </c>
      <c r="I2716" s="29" t="s">
        <v>1544</v>
      </c>
      <c r="J2716" s="29" t="s">
        <v>208</v>
      </c>
      <c r="K2716" s="31" t="n">
        <v>38.8</v>
      </c>
      <c r="L2716" s="31" t="n">
        <v>12.7</v>
      </c>
      <c r="M2716" s="29" t="s">
        <v>314</v>
      </c>
      <c r="N2716" s="29" t="n">
        <v>40</v>
      </c>
      <c r="O2716" s="29" t="s">
        <v>10947</v>
      </c>
      <c r="P2716" s="29" t="s">
        <v>10948</v>
      </c>
      <c r="Q2716" s="29" t="s">
        <v>299</v>
      </c>
      <c r="R2716" s="29" t="s">
        <v>171</v>
      </c>
      <c r="S2716" s="29" t="s">
        <v>300</v>
      </c>
      <c r="T2716" s="30" t="n">
        <v>46013</v>
      </c>
      <c r="U2716" s="29" t="n">
        <v>2026</v>
      </c>
      <c r="V2716" s="29"/>
    </row>
    <row r="2717" customFormat="false" ht="15" hidden="false" customHeight="true" outlineLevel="0" collapsed="false">
      <c r="A2717" s="26" t="s">
        <v>10949</v>
      </c>
      <c r="B2717" s="26" t="n">
        <v>2713</v>
      </c>
      <c r="C2717" s="26" t="s">
        <v>543</v>
      </c>
      <c r="D2717" s="26" t="s">
        <v>701</v>
      </c>
      <c r="E2717" s="26" t="s">
        <v>188</v>
      </c>
      <c r="F2717" s="26"/>
      <c r="G2717" s="27" t="n">
        <v>46068</v>
      </c>
      <c r="H2717" s="26" t="s">
        <v>177</v>
      </c>
      <c r="I2717" s="26" t="s">
        <v>805</v>
      </c>
      <c r="J2717" s="26" t="s">
        <v>198</v>
      </c>
      <c r="K2717" s="28" t="n">
        <v>48</v>
      </c>
      <c r="L2717" s="28" t="n">
        <v>14.9</v>
      </c>
      <c r="M2717" s="26" t="s">
        <v>179</v>
      </c>
      <c r="N2717" s="26" t="n">
        <v>32</v>
      </c>
      <c r="O2717" s="26" t="s">
        <v>10950</v>
      </c>
      <c r="P2717" s="26" t="s">
        <v>10951</v>
      </c>
      <c r="Q2717" s="26" t="s">
        <v>262</v>
      </c>
      <c r="R2717" s="26" t="s">
        <v>171</v>
      </c>
      <c r="S2717" s="26" t="s">
        <v>263</v>
      </c>
      <c r="T2717" s="27" t="n">
        <v>46015</v>
      </c>
      <c r="U2717" s="26" t="n">
        <v>2026</v>
      </c>
      <c r="V2717" s="26"/>
    </row>
    <row r="2718" customFormat="false" ht="15" hidden="false" customHeight="true" outlineLevel="0" collapsed="false">
      <c r="A2718" s="29" t="s">
        <v>10952</v>
      </c>
      <c r="B2718" s="29" t="n">
        <v>2714</v>
      </c>
      <c r="C2718" s="29" t="s">
        <v>598</v>
      </c>
      <c r="D2718" s="29" t="s">
        <v>816</v>
      </c>
      <c r="E2718" s="29" t="s">
        <v>311</v>
      </c>
      <c r="F2718" s="29" t="s">
        <v>934</v>
      </c>
      <c r="G2718" s="30" t="n">
        <v>46069</v>
      </c>
      <c r="H2718" s="29" t="s">
        <v>177</v>
      </c>
      <c r="I2718" s="29" t="s">
        <v>1249</v>
      </c>
      <c r="J2718" s="29" t="s">
        <v>229</v>
      </c>
      <c r="K2718" s="31" t="n">
        <v>42.9</v>
      </c>
      <c r="L2718" s="31" t="n">
        <v>12.6</v>
      </c>
      <c r="M2718" s="29" t="s">
        <v>900</v>
      </c>
      <c r="N2718" s="29" t="n">
        <v>36</v>
      </c>
      <c r="O2718" s="29" t="s">
        <v>10953</v>
      </c>
      <c r="P2718" s="29" t="s">
        <v>10954</v>
      </c>
      <c r="Q2718" s="29" t="s">
        <v>262</v>
      </c>
      <c r="R2718" s="29" t="s">
        <v>171</v>
      </c>
      <c r="S2718" s="29" t="s">
        <v>263</v>
      </c>
      <c r="T2718" s="30" t="n">
        <v>46004</v>
      </c>
      <c r="U2718" s="29" t="n">
        <v>2026</v>
      </c>
      <c r="V2718" s="29"/>
    </row>
    <row r="2719" customFormat="false" ht="15" hidden="false" customHeight="true" outlineLevel="0" collapsed="false">
      <c r="A2719" s="26" t="s">
        <v>10955</v>
      </c>
      <c r="B2719" s="26" t="n">
        <v>2715</v>
      </c>
      <c r="C2719" s="26" t="s">
        <v>889</v>
      </c>
      <c r="D2719" s="26" t="s">
        <v>712</v>
      </c>
      <c r="E2719" s="26" t="s">
        <v>206</v>
      </c>
      <c r="F2719" s="26"/>
      <c r="G2719" s="27" t="n">
        <v>46069</v>
      </c>
      <c r="H2719" s="26" t="s">
        <v>177</v>
      </c>
      <c r="I2719" s="26" t="s">
        <v>837</v>
      </c>
      <c r="J2719" s="26" t="s">
        <v>166</v>
      </c>
      <c r="K2719" s="28" t="n">
        <v>37</v>
      </c>
      <c r="L2719" s="28" t="n">
        <v>11</v>
      </c>
      <c r="M2719" s="26" t="s">
        <v>167</v>
      </c>
      <c r="N2719" s="26" t="n">
        <v>45</v>
      </c>
      <c r="O2719" s="26" t="s">
        <v>10956</v>
      </c>
      <c r="P2719" s="26" t="s">
        <v>10957</v>
      </c>
      <c r="Q2719" s="26" t="s">
        <v>170</v>
      </c>
      <c r="R2719" s="26" t="s">
        <v>171</v>
      </c>
      <c r="S2719" s="26" t="s">
        <v>172</v>
      </c>
      <c r="T2719" s="27" t="n">
        <v>45996</v>
      </c>
      <c r="U2719" s="26" t="n">
        <v>2026</v>
      </c>
      <c r="V2719" s="26"/>
    </row>
    <row r="2720" customFormat="false" ht="15" hidden="false" customHeight="true" outlineLevel="0" collapsed="false">
      <c r="A2720" s="29" t="s">
        <v>10958</v>
      </c>
      <c r="B2720" s="29" t="n">
        <v>2716</v>
      </c>
      <c r="C2720" s="29" t="s">
        <v>3979</v>
      </c>
      <c r="D2720" s="29" t="s">
        <v>2298</v>
      </c>
      <c r="E2720" s="29" t="s">
        <v>245</v>
      </c>
      <c r="F2720" s="29" t="s">
        <v>10959</v>
      </c>
      <c r="G2720" s="30" t="n">
        <v>46069</v>
      </c>
      <c r="H2720" s="29" t="s">
        <v>295</v>
      </c>
      <c r="I2720" s="29" t="s">
        <v>8974</v>
      </c>
      <c r="J2720" s="29" t="s">
        <v>322</v>
      </c>
      <c r="K2720" s="31" t="n">
        <v>56.4</v>
      </c>
      <c r="L2720" s="31" t="n">
        <v>18.6</v>
      </c>
      <c r="M2720" s="29" t="s">
        <v>209</v>
      </c>
      <c r="N2720" s="29" t="n">
        <v>45</v>
      </c>
      <c r="O2720" s="29" t="s">
        <v>10960</v>
      </c>
      <c r="P2720" s="29" t="s">
        <v>10961</v>
      </c>
      <c r="Q2720" s="29" t="s">
        <v>299</v>
      </c>
      <c r="R2720" s="29" t="s">
        <v>171</v>
      </c>
      <c r="S2720" s="29" t="s">
        <v>300</v>
      </c>
      <c r="T2720" s="30" t="n">
        <v>45995</v>
      </c>
      <c r="U2720" s="29" t="n">
        <v>2026</v>
      </c>
      <c r="V2720" s="29"/>
    </row>
    <row r="2721" customFormat="false" ht="15" hidden="false" customHeight="true" outlineLevel="0" collapsed="false">
      <c r="A2721" s="26" t="s">
        <v>10962</v>
      </c>
      <c r="B2721" s="26" t="n">
        <v>2717</v>
      </c>
      <c r="C2721" s="26" t="s">
        <v>7609</v>
      </c>
      <c r="D2721" s="26" t="s">
        <v>1974</v>
      </c>
      <c r="E2721" s="26" t="s">
        <v>226</v>
      </c>
      <c r="F2721" s="26" t="s">
        <v>7610</v>
      </c>
      <c r="G2721" s="27" t="n">
        <v>46069</v>
      </c>
      <c r="H2721" s="26" t="s">
        <v>177</v>
      </c>
      <c r="I2721" s="26" t="s">
        <v>6603</v>
      </c>
      <c r="J2721" s="26" t="s">
        <v>208</v>
      </c>
      <c r="K2721" s="28" t="n">
        <v>44.2</v>
      </c>
      <c r="L2721" s="28" t="n">
        <v>15.5</v>
      </c>
      <c r="M2721" s="26" t="s">
        <v>199</v>
      </c>
      <c r="N2721" s="26" t="n">
        <v>50</v>
      </c>
      <c r="O2721" s="26" t="s">
        <v>2353</v>
      </c>
      <c r="P2721" s="26" t="s">
        <v>10963</v>
      </c>
      <c r="Q2721" s="26" t="s">
        <v>338</v>
      </c>
      <c r="R2721" s="26" t="s">
        <v>171</v>
      </c>
      <c r="S2721" s="26" t="s">
        <v>339</v>
      </c>
      <c r="T2721" s="27" t="n">
        <v>46001</v>
      </c>
      <c r="U2721" s="26" t="n">
        <v>2026</v>
      </c>
      <c r="V2721" s="26"/>
    </row>
    <row r="2722" customFormat="false" ht="15" hidden="false" customHeight="true" outlineLevel="0" collapsed="false">
      <c r="A2722" s="29" t="s">
        <v>10964</v>
      </c>
      <c r="B2722" s="29" t="n">
        <v>2718</v>
      </c>
      <c r="C2722" s="29" t="s">
        <v>464</v>
      </c>
      <c r="D2722" s="29" t="s">
        <v>1204</v>
      </c>
      <c r="E2722" s="29" t="s">
        <v>245</v>
      </c>
      <c r="F2722" s="29" t="s">
        <v>10965</v>
      </c>
      <c r="G2722" s="30" t="n">
        <v>46070</v>
      </c>
      <c r="H2722" s="29" t="s">
        <v>164</v>
      </c>
      <c r="I2722" s="29" t="s">
        <v>10966</v>
      </c>
      <c r="J2722" s="29" t="s">
        <v>248</v>
      </c>
      <c r="K2722" s="31" t="n">
        <v>47.4</v>
      </c>
      <c r="L2722" s="31" t="n">
        <v>14.8</v>
      </c>
      <c r="M2722" s="29" t="s">
        <v>276</v>
      </c>
      <c r="N2722" s="29" t="n">
        <v>36</v>
      </c>
      <c r="O2722" s="29" t="s">
        <v>10967</v>
      </c>
      <c r="P2722" s="29" t="s">
        <v>10968</v>
      </c>
      <c r="Q2722" s="29" t="s">
        <v>299</v>
      </c>
      <c r="R2722" s="29" t="s">
        <v>171</v>
      </c>
      <c r="S2722" s="29" t="s">
        <v>300</v>
      </c>
      <c r="T2722" s="29"/>
      <c r="U2722" s="29" t="n">
        <v>2023</v>
      </c>
      <c r="V2722" s="29"/>
    </row>
    <row r="2723" customFormat="false" ht="15" hidden="false" customHeight="true" outlineLevel="0" collapsed="false">
      <c r="A2723" s="26" t="s">
        <v>10969</v>
      </c>
      <c r="B2723" s="26" t="n">
        <v>2719</v>
      </c>
      <c r="C2723" s="26" t="s">
        <v>4365</v>
      </c>
      <c r="D2723" s="26" t="s">
        <v>7849</v>
      </c>
      <c r="E2723" s="26" t="s">
        <v>188</v>
      </c>
      <c r="F2723" s="26"/>
      <c r="G2723" s="27" t="n">
        <v>46070</v>
      </c>
      <c r="H2723" s="26" t="s">
        <v>295</v>
      </c>
      <c r="I2723" s="26" t="s">
        <v>5280</v>
      </c>
      <c r="J2723" s="26" t="s">
        <v>208</v>
      </c>
      <c r="K2723" s="28" t="n">
        <v>20.2</v>
      </c>
      <c r="L2723" s="28" t="n">
        <v>6.9</v>
      </c>
      <c r="M2723" s="26" t="s">
        <v>209</v>
      </c>
      <c r="N2723" s="26" t="n">
        <v>45</v>
      </c>
      <c r="O2723" s="26" t="s">
        <v>10970</v>
      </c>
      <c r="P2723" s="26" t="s">
        <v>10971</v>
      </c>
      <c r="Q2723" s="26" t="s">
        <v>299</v>
      </c>
      <c r="R2723" s="26" t="s">
        <v>171</v>
      </c>
      <c r="S2723" s="26" t="s">
        <v>300</v>
      </c>
      <c r="T2723" s="27" t="n">
        <v>46017</v>
      </c>
      <c r="U2723" s="26" t="n">
        <v>2026</v>
      </c>
      <c r="V2723" s="26"/>
    </row>
    <row r="2724" customFormat="false" ht="15" hidden="false" customHeight="true" outlineLevel="0" collapsed="false">
      <c r="A2724" s="29" t="s">
        <v>10972</v>
      </c>
      <c r="B2724" s="29" t="n">
        <v>2720</v>
      </c>
      <c r="C2724" s="29" t="s">
        <v>9899</v>
      </c>
      <c r="D2724" s="29" t="s">
        <v>266</v>
      </c>
      <c r="E2724" s="29" t="s">
        <v>267</v>
      </c>
      <c r="F2724" s="29" t="s">
        <v>10973</v>
      </c>
      <c r="G2724" s="30" t="n">
        <v>46070</v>
      </c>
      <c r="H2724" s="29" t="s">
        <v>177</v>
      </c>
      <c r="I2724" s="29" t="s">
        <v>2249</v>
      </c>
      <c r="J2724" s="29" t="s">
        <v>322</v>
      </c>
      <c r="K2724" s="31" t="n">
        <v>25.2</v>
      </c>
      <c r="L2724" s="31" t="n">
        <v>7.4</v>
      </c>
      <c r="M2724" s="29" t="s">
        <v>167</v>
      </c>
      <c r="N2724" s="29" t="n">
        <v>24</v>
      </c>
      <c r="O2724" s="29" t="s">
        <v>10974</v>
      </c>
      <c r="P2724" s="29" t="s">
        <v>10975</v>
      </c>
      <c r="Q2724" s="29" t="s">
        <v>330</v>
      </c>
      <c r="R2724" s="29" t="s">
        <v>171</v>
      </c>
      <c r="S2724" s="29" t="s">
        <v>331</v>
      </c>
      <c r="T2724" s="30" t="n">
        <v>46004</v>
      </c>
      <c r="U2724" s="29" t="n">
        <v>2026</v>
      </c>
      <c r="V2724" s="29"/>
    </row>
    <row r="2725" customFormat="false" ht="15" hidden="false" customHeight="true" outlineLevel="0" collapsed="false">
      <c r="A2725" s="26" t="s">
        <v>10976</v>
      </c>
      <c r="B2725" s="26" t="n">
        <v>2721</v>
      </c>
      <c r="C2725" s="26" t="s">
        <v>2738</v>
      </c>
      <c r="D2725" s="26" t="s">
        <v>6700</v>
      </c>
      <c r="E2725" s="26" t="s">
        <v>188</v>
      </c>
      <c r="F2725" s="26"/>
      <c r="G2725" s="27" t="n">
        <v>46071</v>
      </c>
      <c r="H2725" s="26" t="s">
        <v>177</v>
      </c>
      <c r="I2725" s="26" t="s">
        <v>1129</v>
      </c>
      <c r="J2725" s="26" t="s">
        <v>229</v>
      </c>
      <c r="K2725" s="28" t="n">
        <v>39.1</v>
      </c>
      <c r="L2725" s="28" t="n">
        <v>12.8</v>
      </c>
      <c r="M2725" s="26" t="s">
        <v>199</v>
      </c>
      <c r="N2725" s="26" t="n">
        <v>50</v>
      </c>
      <c r="O2725" s="26" t="s">
        <v>10977</v>
      </c>
      <c r="P2725" s="26" t="s">
        <v>10978</v>
      </c>
      <c r="Q2725" s="26" t="s">
        <v>454</v>
      </c>
      <c r="R2725" s="26" t="s">
        <v>171</v>
      </c>
      <c r="S2725" s="26" t="s">
        <v>455</v>
      </c>
      <c r="T2725" s="27" t="n">
        <v>46008</v>
      </c>
      <c r="U2725" s="26" t="n">
        <v>2026</v>
      </c>
      <c r="V2725" s="26"/>
    </row>
    <row r="2726" customFormat="false" ht="15" hidden="false" customHeight="true" outlineLevel="0" collapsed="false">
      <c r="A2726" s="29" t="s">
        <v>10979</v>
      </c>
      <c r="B2726" s="29" t="n">
        <v>2722</v>
      </c>
      <c r="C2726" s="29" t="s">
        <v>355</v>
      </c>
      <c r="D2726" s="29" t="s">
        <v>3101</v>
      </c>
      <c r="E2726" s="29" t="s">
        <v>188</v>
      </c>
      <c r="F2726" s="29"/>
      <c r="G2726" s="30" t="n">
        <v>46072</v>
      </c>
      <c r="H2726" s="29" t="s">
        <v>177</v>
      </c>
      <c r="I2726" s="29" t="s">
        <v>606</v>
      </c>
      <c r="J2726" s="29" t="s">
        <v>259</v>
      </c>
      <c r="K2726" s="31" t="n">
        <v>22.4</v>
      </c>
      <c r="L2726" s="31" t="n">
        <v>7.9</v>
      </c>
      <c r="M2726" s="29" t="s">
        <v>276</v>
      </c>
      <c r="N2726" s="29" t="n">
        <v>45</v>
      </c>
      <c r="O2726" s="29" t="s">
        <v>10980</v>
      </c>
      <c r="P2726" s="29" t="s">
        <v>10981</v>
      </c>
      <c r="Q2726" s="29" t="s">
        <v>262</v>
      </c>
      <c r="R2726" s="29" t="s">
        <v>171</v>
      </c>
      <c r="S2726" s="29" t="s">
        <v>263</v>
      </c>
      <c r="T2726" s="30" t="n">
        <v>45997</v>
      </c>
      <c r="U2726" s="29" t="n">
        <v>2026</v>
      </c>
      <c r="V2726" s="29"/>
    </row>
    <row r="2727" customFormat="false" ht="15" hidden="false" customHeight="true" outlineLevel="0" collapsed="false">
      <c r="A2727" s="26" t="s">
        <v>10982</v>
      </c>
      <c r="B2727" s="26" t="n">
        <v>2723</v>
      </c>
      <c r="C2727" s="26" t="s">
        <v>2351</v>
      </c>
      <c r="D2727" s="26" t="s">
        <v>582</v>
      </c>
      <c r="E2727" s="26" t="s">
        <v>206</v>
      </c>
      <c r="F2727" s="26"/>
      <c r="G2727" s="27" t="n">
        <v>46073</v>
      </c>
      <c r="H2727" s="26" t="s">
        <v>177</v>
      </c>
      <c r="I2727" s="26" t="s">
        <v>873</v>
      </c>
      <c r="J2727" s="26" t="s">
        <v>198</v>
      </c>
      <c r="K2727" s="28" t="n">
        <v>28.1</v>
      </c>
      <c r="L2727" s="28" t="n">
        <v>9.6</v>
      </c>
      <c r="M2727" s="26" t="s">
        <v>167</v>
      </c>
      <c r="N2727" s="26" t="n">
        <v>24</v>
      </c>
      <c r="O2727" s="26" t="s">
        <v>10169</v>
      </c>
      <c r="P2727" s="26" t="s">
        <v>10983</v>
      </c>
      <c r="Q2727" s="26" t="s">
        <v>202</v>
      </c>
      <c r="R2727" s="26" t="s">
        <v>171</v>
      </c>
      <c r="S2727" s="26" t="s">
        <v>203</v>
      </c>
      <c r="T2727" s="27" t="n">
        <v>46012</v>
      </c>
      <c r="U2727" s="26" t="n">
        <v>2026</v>
      </c>
      <c r="V2727" s="26"/>
    </row>
    <row r="2728" customFormat="false" ht="15" hidden="false" customHeight="true" outlineLevel="0" collapsed="false">
      <c r="A2728" s="29" t="s">
        <v>10984</v>
      </c>
      <c r="B2728" s="29" t="n">
        <v>2724</v>
      </c>
      <c r="C2728" s="29" t="s">
        <v>405</v>
      </c>
      <c r="D2728" s="29" t="s">
        <v>412</v>
      </c>
      <c r="E2728" s="29" t="s">
        <v>206</v>
      </c>
      <c r="F2728" s="29"/>
      <c r="G2728" s="30" t="n">
        <v>46073</v>
      </c>
      <c r="H2728" s="29" t="s">
        <v>177</v>
      </c>
      <c r="I2728" s="29" t="s">
        <v>7638</v>
      </c>
      <c r="J2728" s="29" t="s">
        <v>198</v>
      </c>
      <c r="K2728" s="31" t="n">
        <v>44.2</v>
      </c>
      <c r="L2728" s="31" t="n">
        <v>12.6</v>
      </c>
      <c r="M2728" s="29" t="s">
        <v>314</v>
      </c>
      <c r="N2728" s="29" t="n">
        <v>28</v>
      </c>
      <c r="O2728" s="29" t="s">
        <v>10182</v>
      </c>
      <c r="P2728" s="29" t="s">
        <v>10985</v>
      </c>
      <c r="Q2728" s="29" t="s">
        <v>182</v>
      </c>
      <c r="R2728" s="29" t="s">
        <v>183</v>
      </c>
      <c r="S2728" s="29" t="s">
        <v>184</v>
      </c>
      <c r="T2728" s="30" t="n">
        <v>46003</v>
      </c>
      <c r="U2728" s="29" t="n">
        <v>2026</v>
      </c>
      <c r="V2728" s="29"/>
    </row>
    <row r="2729" customFormat="false" ht="15" hidden="false" customHeight="true" outlineLevel="0" collapsed="false">
      <c r="A2729" s="26" t="s">
        <v>10986</v>
      </c>
      <c r="B2729" s="26" t="n">
        <v>2725</v>
      </c>
      <c r="C2729" s="26" t="s">
        <v>520</v>
      </c>
      <c r="D2729" s="26" t="s">
        <v>3164</v>
      </c>
      <c r="E2729" s="26" t="s">
        <v>226</v>
      </c>
      <c r="F2729" s="26" t="s">
        <v>8528</v>
      </c>
      <c r="G2729" s="27" t="n">
        <v>46073</v>
      </c>
      <c r="H2729" s="26" t="s">
        <v>177</v>
      </c>
      <c r="I2729" s="26" t="s">
        <v>1787</v>
      </c>
      <c r="J2729" s="26" t="s">
        <v>259</v>
      </c>
      <c r="K2729" s="28" t="n">
        <v>59.8</v>
      </c>
      <c r="L2729" s="28" t="n">
        <v>20.4</v>
      </c>
      <c r="M2729" s="26" t="s">
        <v>179</v>
      </c>
      <c r="N2729" s="26" t="n">
        <v>28</v>
      </c>
      <c r="O2729" s="26" t="s">
        <v>10987</v>
      </c>
      <c r="P2729" s="26" t="s">
        <v>10988</v>
      </c>
      <c r="Q2729" s="26" t="s">
        <v>338</v>
      </c>
      <c r="R2729" s="26" t="s">
        <v>171</v>
      </c>
      <c r="S2729" s="26" t="s">
        <v>339</v>
      </c>
      <c r="T2729" s="27" t="n">
        <v>46001</v>
      </c>
      <c r="U2729" s="26" t="n">
        <v>2026</v>
      </c>
      <c r="V2729" s="26"/>
    </row>
    <row r="2730" customFormat="false" ht="15" hidden="false" customHeight="true" outlineLevel="0" collapsed="false">
      <c r="A2730" s="29" t="s">
        <v>10989</v>
      </c>
      <c r="B2730" s="29" t="n">
        <v>2726</v>
      </c>
      <c r="C2730" s="29" t="s">
        <v>286</v>
      </c>
      <c r="D2730" s="29" t="s">
        <v>1022</v>
      </c>
      <c r="E2730" s="29" t="s">
        <v>267</v>
      </c>
      <c r="F2730" s="29" t="s">
        <v>3391</v>
      </c>
      <c r="G2730" s="30" t="n">
        <v>46075</v>
      </c>
      <c r="H2730" s="29" t="s">
        <v>177</v>
      </c>
      <c r="I2730" s="29" t="s">
        <v>419</v>
      </c>
      <c r="J2730" s="29" t="s">
        <v>322</v>
      </c>
      <c r="K2730" s="31" t="n">
        <v>32.3</v>
      </c>
      <c r="L2730" s="31" t="n">
        <v>10.7</v>
      </c>
      <c r="M2730" s="29" t="s">
        <v>167</v>
      </c>
      <c r="N2730" s="29" t="n">
        <v>40</v>
      </c>
      <c r="O2730" s="29" t="s">
        <v>10990</v>
      </c>
      <c r="P2730" s="29" t="s">
        <v>10991</v>
      </c>
      <c r="Q2730" s="29" t="s">
        <v>454</v>
      </c>
      <c r="R2730" s="29" t="s">
        <v>171</v>
      </c>
      <c r="S2730" s="29" t="s">
        <v>455</v>
      </c>
      <c r="T2730" s="30" t="n">
        <v>46013</v>
      </c>
      <c r="U2730" s="29" t="n">
        <v>2026</v>
      </c>
      <c r="V2730" s="29"/>
    </row>
    <row r="2731" customFormat="false" ht="15" hidden="false" customHeight="true" outlineLevel="0" collapsed="false">
      <c r="A2731" s="26" t="s">
        <v>10992</v>
      </c>
      <c r="B2731" s="26" t="n">
        <v>2727</v>
      </c>
      <c r="C2731" s="26" t="s">
        <v>10449</v>
      </c>
      <c r="D2731" s="26" t="s">
        <v>1923</v>
      </c>
      <c r="E2731" s="26" t="s">
        <v>188</v>
      </c>
      <c r="F2731" s="26"/>
      <c r="G2731" s="27" t="n">
        <v>46076</v>
      </c>
      <c r="H2731" s="26" t="s">
        <v>177</v>
      </c>
      <c r="I2731" s="26" t="s">
        <v>7097</v>
      </c>
      <c r="J2731" s="26" t="s">
        <v>383</v>
      </c>
      <c r="K2731" s="28" t="n">
        <v>29.6</v>
      </c>
      <c r="L2731" s="28" t="n">
        <v>10.1</v>
      </c>
      <c r="M2731" s="26" t="s">
        <v>179</v>
      </c>
      <c r="N2731" s="26" t="n">
        <v>32</v>
      </c>
      <c r="O2731" s="26" t="s">
        <v>10993</v>
      </c>
      <c r="P2731" s="26" t="s">
        <v>10994</v>
      </c>
      <c r="Q2731" s="26" t="s">
        <v>212</v>
      </c>
      <c r="R2731" s="26" t="s">
        <v>171</v>
      </c>
      <c r="S2731" s="26" t="s">
        <v>213</v>
      </c>
      <c r="T2731" s="27" t="n">
        <v>46003</v>
      </c>
      <c r="U2731" s="26" t="n">
        <v>2026</v>
      </c>
      <c r="V2731" s="26"/>
    </row>
    <row r="2732" customFormat="false" ht="15" hidden="false" customHeight="true" outlineLevel="0" collapsed="false">
      <c r="A2732" s="29" t="s">
        <v>10995</v>
      </c>
      <c r="B2732" s="29" t="n">
        <v>2728</v>
      </c>
      <c r="C2732" s="29" t="s">
        <v>2545</v>
      </c>
      <c r="D2732" s="29" t="s">
        <v>2868</v>
      </c>
      <c r="E2732" s="29" t="s">
        <v>226</v>
      </c>
      <c r="F2732" s="29" t="s">
        <v>10996</v>
      </c>
      <c r="G2732" s="30" t="n">
        <v>46076</v>
      </c>
      <c r="H2732" s="29" t="s">
        <v>177</v>
      </c>
      <c r="I2732" s="29" t="s">
        <v>1466</v>
      </c>
      <c r="J2732" s="29" t="s">
        <v>270</v>
      </c>
      <c r="K2732" s="31" t="n">
        <v>38</v>
      </c>
      <c r="L2732" s="31" t="n">
        <v>12</v>
      </c>
      <c r="M2732" s="29" t="s">
        <v>179</v>
      </c>
      <c r="N2732" s="29" t="n">
        <v>40</v>
      </c>
      <c r="O2732" s="29" t="s">
        <v>10997</v>
      </c>
      <c r="P2732" s="29" t="s">
        <v>10998</v>
      </c>
      <c r="Q2732" s="29" t="s">
        <v>299</v>
      </c>
      <c r="R2732" s="29" t="s">
        <v>171</v>
      </c>
      <c r="S2732" s="29" t="s">
        <v>300</v>
      </c>
      <c r="T2732" s="30" t="n">
        <v>46004</v>
      </c>
      <c r="U2732" s="29" t="n">
        <v>2026</v>
      </c>
      <c r="V2732" s="29"/>
    </row>
    <row r="2733" customFormat="false" ht="15" hidden="false" customHeight="true" outlineLevel="0" collapsed="false">
      <c r="A2733" s="26" t="s">
        <v>10999</v>
      </c>
      <c r="B2733" s="26" t="n">
        <v>2729</v>
      </c>
      <c r="C2733" s="26" t="s">
        <v>1474</v>
      </c>
      <c r="D2733" s="26" t="s">
        <v>1362</v>
      </c>
      <c r="E2733" s="26" t="s">
        <v>206</v>
      </c>
      <c r="F2733" s="26"/>
      <c r="G2733" s="27" t="n">
        <v>46078</v>
      </c>
      <c r="H2733" s="26" t="s">
        <v>177</v>
      </c>
      <c r="I2733" s="26" t="s">
        <v>2808</v>
      </c>
      <c r="J2733" s="26" t="s">
        <v>166</v>
      </c>
      <c r="K2733" s="28" t="n">
        <v>58.1</v>
      </c>
      <c r="L2733" s="28" t="n">
        <v>16.4</v>
      </c>
      <c r="M2733" s="26" t="s">
        <v>179</v>
      </c>
      <c r="N2733" s="26" t="n">
        <v>24</v>
      </c>
      <c r="O2733" s="26" t="s">
        <v>11000</v>
      </c>
      <c r="P2733" s="26" t="s">
        <v>11001</v>
      </c>
      <c r="Q2733" s="26" t="s">
        <v>202</v>
      </c>
      <c r="R2733" s="26" t="s">
        <v>171</v>
      </c>
      <c r="S2733" s="26" t="s">
        <v>203</v>
      </c>
      <c r="T2733" s="27" t="n">
        <v>46018</v>
      </c>
      <c r="U2733" s="26" t="n">
        <v>2026</v>
      </c>
      <c r="V2733" s="26"/>
    </row>
    <row r="2734" customFormat="false" ht="15" hidden="false" customHeight="true" outlineLevel="0" collapsed="false">
      <c r="A2734" s="29" t="s">
        <v>11002</v>
      </c>
      <c r="B2734" s="29" t="n">
        <v>2730</v>
      </c>
      <c r="C2734" s="29" t="s">
        <v>292</v>
      </c>
      <c r="D2734" s="29" t="s">
        <v>4299</v>
      </c>
      <c r="E2734" s="29" t="s">
        <v>206</v>
      </c>
      <c r="F2734" s="29"/>
      <c r="G2734" s="30" t="n">
        <v>46078</v>
      </c>
      <c r="H2734" s="29" t="s">
        <v>295</v>
      </c>
      <c r="I2734" s="29" t="s">
        <v>3702</v>
      </c>
      <c r="J2734" s="29" t="s">
        <v>345</v>
      </c>
      <c r="K2734" s="31" t="n">
        <v>37.6</v>
      </c>
      <c r="L2734" s="31" t="n">
        <v>10.5</v>
      </c>
      <c r="M2734" s="29" t="s">
        <v>179</v>
      </c>
      <c r="N2734" s="29" t="n">
        <v>40</v>
      </c>
      <c r="O2734" s="29" t="s">
        <v>11003</v>
      </c>
      <c r="P2734" s="29" t="s">
        <v>11004</v>
      </c>
      <c r="Q2734" s="29" t="s">
        <v>221</v>
      </c>
      <c r="R2734" s="29" t="s">
        <v>183</v>
      </c>
      <c r="S2734" s="29" t="s">
        <v>222</v>
      </c>
      <c r="T2734" s="30" t="n">
        <v>46004</v>
      </c>
      <c r="U2734" s="29" t="n">
        <v>2026</v>
      </c>
      <c r="V2734" s="29"/>
    </row>
    <row r="2735" customFormat="false" ht="15" hidden="false" customHeight="true" outlineLevel="0" collapsed="false">
      <c r="A2735" s="26" t="s">
        <v>11005</v>
      </c>
      <c r="B2735" s="26" t="n">
        <v>2731</v>
      </c>
      <c r="C2735" s="26" t="s">
        <v>3129</v>
      </c>
      <c r="D2735" s="26" t="s">
        <v>922</v>
      </c>
      <c r="E2735" s="26" t="s">
        <v>188</v>
      </c>
      <c r="F2735" s="26"/>
      <c r="G2735" s="27" t="n">
        <v>46079</v>
      </c>
      <c r="H2735" s="26" t="s">
        <v>177</v>
      </c>
      <c r="I2735" s="26" t="s">
        <v>879</v>
      </c>
      <c r="J2735" s="26" t="s">
        <v>248</v>
      </c>
      <c r="K2735" s="28" t="n">
        <v>42.5</v>
      </c>
      <c r="L2735" s="28" t="n">
        <v>12.3</v>
      </c>
      <c r="M2735" s="26" t="s">
        <v>209</v>
      </c>
      <c r="N2735" s="26" t="n">
        <v>40</v>
      </c>
      <c r="O2735" s="26" t="s">
        <v>11006</v>
      </c>
      <c r="P2735" s="26" t="s">
        <v>11007</v>
      </c>
      <c r="Q2735" s="26" t="s">
        <v>454</v>
      </c>
      <c r="R2735" s="26" t="s">
        <v>171</v>
      </c>
      <c r="S2735" s="26" t="s">
        <v>455</v>
      </c>
      <c r="T2735" s="27" t="n">
        <v>46000</v>
      </c>
      <c r="U2735" s="26" t="n">
        <v>2026</v>
      </c>
      <c r="V2735" s="26"/>
    </row>
    <row r="2736" customFormat="false" ht="15" hidden="false" customHeight="true" outlineLevel="0" collapsed="false">
      <c r="A2736" s="29" t="s">
        <v>11008</v>
      </c>
      <c r="B2736" s="29" t="n">
        <v>2732</v>
      </c>
      <c r="C2736" s="29" t="s">
        <v>6484</v>
      </c>
      <c r="D2736" s="29" t="s">
        <v>742</v>
      </c>
      <c r="E2736" s="29" t="s">
        <v>267</v>
      </c>
      <c r="F2736" s="29" t="s">
        <v>11009</v>
      </c>
      <c r="G2736" s="30" t="n">
        <v>46081</v>
      </c>
      <c r="H2736" s="29" t="s">
        <v>1033</v>
      </c>
      <c r="I2736" s="29" t="s">
        <v>1319</v>
      </c>
      <c r="J2736" s="29" t="s">
        <v>248</v>
      </c>
      <c r="K2736" s="31" t="n">
        <v>41.4</v>
      </c>
      <c r="L2736" s="31" t="n">
        <v>13.4</v>
      </c>
      <c r="M2736" s="29" t="s">
        <v>276</v>
      </c>
      <c r="N2736" s="29" t="n">
        <v>50</v>
      </c>
      <c r="O2736" s="29" t="s">
        <v>11010</v>
      </c>
      <c r="P2736" s="29" t="s">
        <v>11011</v>
      </c>
      <c r="Q2736" s="29" t="s">
        <v>212</v>
      </c>
      <c r="R2736" s="29" t="s">
        <v>171</v>
      </c>
      <c r="S2736" s="29" t="s">
        <v>213</v>
      </c>
      <c r="T2736" s="30" t="n">
        <v>46017</v>
      </c>
      <c r="U2736" s="29" t="n">
        <v>2026</v>
      </c>
      <c r="V2736" s="29"/>
    </row>
    <row r="2737" customFormat="false" ht="15" hidden="false" customHeight="true" outlineLevel="0" collapsed="false">
      <c r="A2737" s="26" t="s">
        <v>11012</v>
      </c>
      <c r="B2737" s="26" t="n">
        <v>2733</v>
      </c>
      <c r="C2737" s="26" t="s">
        <v>2181</v>
      </c>
      <c r="D2737" s="26" t="s">
        <v>3466</v>
      </c>
      <c r="E2737" s="26" t="s">
        <v>267</v>
      </c>
      <c r="F2737" s="26" t="s">
        <v>11013</v>
      </c>
      <c r="G2737" s="27" t="n">
        <v>46081</v>
      </c>
      <c r="H2737" s="26" t="s">
        <v>295</v>
      </c>
      <c r="I2737" s="26" t="s">
        <v>831</v>
      </c>
      <c r="J2737" s="26" t="s">
        <v>383</v>
      </c>
      <c r="K2737" s="28" t="n">
        <v>37</v>
      </c>
      <c r="L2737" s="28" t="n">
        <v>11.8</v>
      </c>
      <c r="M2737" s="26" t="s">
        <v>276</v>
      </c>
      <c r="N2737" s="26" t="n">
        <v>28</v>
      </c>
      <c r="O2737" s="26" t="s">
        <v>11014</v>
      </c>
      <c r="P2737" s="26" t="s">
        <v>11015</v>
      </c>
      <c r="Q2737" s="26" t="s">
        <v>202</v>
      </c>
      <c r="R2737" s="26" t="s">
        <v>171</v>
      </c>
      <c r="S2737" s="26" t="s">
        <v>203</v>
      </c>
      <c r="T2737" s="27" t="n">
        <v>45993</v>
      </c>
      <c r="U2737" s="26" t="n">
        <v>2026</v>
      </c>
      <c r="V2737" s="26"/>
    </row>
    <row r="2738" customFormat="false" ht="15" hidden="false" customHeight="true" outlineLevel="0" collapsed="false">
      <c r="A2738" s="29" t="s">
        <v>11016</v>
      </c>
      <c r="B2738" s="29" t="n">
        <v>2734</v>
      </c>
      <c r="C2738" s="29" t="s">
        <v>1005</v>
      </c>
      <c r="D2738" s="29" t="s">
        <v>756</v>
      </c>
      <c r="E2738" s="29" t="s">
        <v>245</v>
      </c>
      <c r="F2738" s="29" t="s">
        <v>7594</v>
      </c>
      <c r="G2738" s="30" t="n">
        <v>46082</v>
      </c>
      <c r="H2738" s="29" t="s">
        <v>177</v>
      </c>
      <c r="I2738" s="29" t="s">
        <v>4085</v>
      </c>
      <c r="J2738" s="29" t="s">
        <v>248</v>
      </c>
      <c r="K2738" s="31" t="n">
        <v>51.6</v>
      </c>
      <c r="L2738" s="31" t="n">
        <v>16.7</v>
      </c>
      <c r="M2738" s="29" t="s">
        <v>209</v>
      </c>
      <c r="N2738" s="29" t="n">
        <v>36</v>
      </c>
      <c r="O2738" s="29" t="s">
        <v>11017</v>
      </c>
      <c r="P2738" s="29" t="s">
        <v>11018</v>
      </c>
      <c r="Q2738" s="29" t="s">
        <v>182</v>
      </c>
      <c r="R2738" s="29" t="s">
        <v>183</v>
      </c>
      <c r="S2738" s="29" t="s">
        <v>184</v>
      </c>
      <c r="T2738" s="30" t="n">
        <v>46018</v>
      </c>
      <c r="U2738" s="29" t="n">
        <v>2026</v>
      </c>
      <c r="V2738" s="29"/>
    </row>
    <row r="2739" customFormat="false" ht="15" hidden="false" customHeight="true" outlineLevel="0" collapsed="false">
      <c r="A2739" s="26" t="s">
        <v>11019</v>
      </c>
      <c r="B2739" s="26" t="n">
        <v>2735</v>
      </c>
      <c r="C2739" s="26" t="s">
        <v>4932</v>
      </c>
      <c r="D2739" s="26" t="s">
        <v>2551</v>
      </c>
      <c r="E2739" s="26" t="s">
        <v>188</v>
      </c>
      <c r="F2739" s="26"/>
      <c r="G2739" s="27" t="n">
        <v>46082</v>
      </c>
      <c r="H2739" s="26" t="s">
        <v>177</v>
      </c>
      <c r="I2739" s="26" t="s">
        <v>818</v>
      </c>
      <c r="J2739" s="26" t="s">
        <v>218</v>
      </c>
      <c r="K2739" s="28" t="n">
        <v>61.2</v>
      </c>
      <c r="L2739" s="28" t="n">
        <v>19.1</v>
      </c>
      <c r="M2739" s="26" t="s">
        <v>900</v>
      </c>
      <c r="N2739" s="26" t="n">
        <v>40</v>
      </c>
      <c r="O2739" s="26" t="s">
        <v>11020</v>
      </c>
      <c r="P2739" s="26" t="s">
        <v>11021</v>
      </c>
      <c r="Q2739" s="26" t="s">
        <v>240</v>
      </c>
      <c r="R2739" s="26" t="s">
        <v>171</v>
      </c>
      <c r="S2739" s="26" t="s">
        <v>241</v>
      </c>
      <c r="T2739" s="27" t="n">
        <v>46016</v>
      </c>
      <c r="U2739" s="26" t="n">
        <v>2026</v>
      </c>
      <c r="V2739" s="26"/>
    </row>
    <row r="2740" customFormat="false" ht="15" hidden="false" customHeight="true" outlineLevel="0" collapsed="false">
      <c r="A2740" s="29" t="s">
        <v>11022</v>
      </c>
      <c r="B2740" s="29" t="n">
        <v>2736</v>
      </c>
      <c r="C2740" s="29" t="s">
        <v>520</v>
      </c>
      <c r="D2740" s="29" t="s">
        <v>1749</v>
      </c>
      <c r="E2740" s="29" t="s">
        <v>188</v>
      </c>
      <c r="F2740" s="29"/>
      <c r="G2740" s="30" t="n">
        <v>46082</v>
      </c>
      <c r="H2740" s="29" t="s">
        <v>177</v>
      </c>
      <c r="I2740" s="29" t="s">
        <v>8399</v>
      </c>
      <c r="J2740" s="29" t="s">
        <v>166</v>
      </c>
      <c r="K2740" s="31" t="n">
        <v>36.9</v>
      </c>
      <c r="L2740" s="31" t="n">
        <v>11.5</v>
      </c>
      <c r="M2740" s="29" t="s">
        <v>276</v>
      </c>
      <c r="N2740" s="29" t="n">
        <v>24</v>
      </c>
      <c r="O2740" s="29" t="s">
        <v>11023</v>
      </c>
      <c r="P2740" s="29" t="s">
        <v>11024</v>
      </c>
      <c r="Q2740" s="29" t="s">
        <v>299</v>
      </c>
      <c r="R2740" s="29" t="s">
        <v>171</v>
      </c>
      <c r="S2740" s="29" t="s">
        <v>300</v>
      </c>
      <c r="T2740" s="30" t="n">
        <v>45993</v>
      </c>
      <c r="U2740" s="29" t="n">
        <v>2026</v>
      </c>
      <c r="V2740" s="29"/>
    </row>
    <row r="2741" customFormat="false" ht="15" hidden="false" customHeight="true" outlineLevel="0" collapsed="false">
      <c r="A2741" s="26" t="s">
        <v>11025</v>
      </c>
      <c r="B2741" s="26" t="n">
        <v>2737</v>
      </c>
      <c r="C2741" s="26" t="s">
        <v>7303</v>
      </c>
      <c r="D2741" s="26" t="s">
        <v>1341</v>
      </c>
      <c r="E2741" s="26" t="s">
        <v>188</v>
      </c>
      <c r="F2741" s="26"/>
      <c r="G2741" s="27" t="n">
        <v>46083</v>
      </c>
      <c r="H2741" s="26" t="s">
        <v>177</v>
      </c>
      <c r="I2741" s="26" t="s">
        <v>5583</v>
      </c>
      <c r="J2741" s="26" t="s">
        <v>166</v>
      </c>
      <c r="K2741" s="28" t="n">
        <v>28.8</v>
      </c>
      <c r="L2741" s="28" t="n">
        <v>10.1</v>
      </c>
      <c r="M2741" s="26" t="s">
        <v>276</v>
      </c>
      <c r="N2741" s="26" t="n">
        <v>45</v>
      </c>
      <c r="O2741" s="26" t="s">
        <v>11026</v>
      </c>
      <c r="P2741" s="26" t="s">
        <v>11027</v>
      </c>
      <c r="Q2741" s="26" t="s">
        <v>232</v>
      </c>
      <c r="R2741" s="26" t="s">
        <v>183</v>
      </c>
      <c r="S2741" s="26" t="s">
        <v>233</v>
      </c>
      <c r="T2741" s="27" t="n">
        <v>46010</v>
      </c>
      <c r="U2741" s="26" t="n">
        <v>2026</v>
      </c>
      <c r="V2741" s="26"/>
    </row>
    <row r="2742" customFormat="false" ht="15" hidden="false" customHeight="true" outlineLevel="0" collapsed="false">
      <c r="A2742" s="29" t="s">
        <v>11028</v>
      </c>
      <c r="B2742" s="29" t="n">
        <v>2738</v>
      </c>
      <c r="C2742" s="29" t="s">
        <v>1088</v>
      </c>
      <c r="D2742" s="29" t="s">
        <v>829</v>
      </c>
      <c r="E2742" s="29" t="s">
        <v>195</v>
      </c>
      <c r="F2742" s="29" t="s">
        <v>1792</v>
      </c>
      <c r="G2742" s="30" t="n">
        <v>46084</v>
      </c>
      <c r="H2742" s="29" t="s">
        <v>295</v>
      </c>
      <c r="I2742" s="29" t="s">
        <v>3677</v>
      </c>
      <c r="J2742" s="29" t="s">
        <v>198</v>
      </c>
      <c r="K2742" s="31" t="n">
        <v>39.3</v>
      </c>
      <c r="L2742" s="31" t="n">
        <v>13.7</v>
      </c>
      <c r="M2742" s="29" t="s">
        <v>179</v>
      </c>
      <c r="N2742" s="29" t="n">
        <v>40</v>
      </c>
      <c r="O2742" s="29" t="s">
        <v>11029</v>
      </c>
      <c r="P2742" s="29" t="s">
        <v>11030</v>
      </c>
      <c r="Q2742" s="29" t="s">
        <v>454</v>
      </c>
      <c r="R2742" s="29" t="s">
        <v>171</v>
      </c>
      <c r="S2742" s="29" t="s">
        <v>455</v>
      </c>
      <c r="T2742" s="30" t="n">
        <v>46014</v>
      </c>
      <c r="U2742" s="29" t="n">
        <v>2026</v>
      </c>
      <c r="V2742" s="29"/>
    </row>
    <row r="2743" customFormat="false" ht="15" hidden="false" customHeight="true" outlineLevel="0" collapsed="false">
      <c r="A2743" s="26" t="s">
        <v>11031</v>
      </c>
      <c r="B2743" s="26" t="n">
        <v>2739</v>
      </c>
      <c r="C2743" s="26" t="s">
        <v>719</v>
      </c>
      <c r="D2743" s="26" t="s">
        <v>1139</v>
      </c>
      <c r="E2743" s="26" t="s">
        <v>245</v>
      </c>
      <c r="F2743" s="26" t="s">
        <v>11032</v>
      </c>
      <c r="G2743" s="27" t="n">
        <v>46087</v>
      </c>
      <c r="H2743" s="26" t="s">
        <v>177</v>
      </c>
      <c r="I2743" s="26" t="s">
        <v>6647</v>
      </c>
      <c r="J2743" s="26" t="s">
        <v>198</v>
      </c>
      <c r="K2743" s="28" t="n">
        <v>31.3</v>
      </c>
      <c r="L2743" s="28" t="n">
        <v>11</v>
      </c>
      <c r="M2743" s="26" t="s">
        <v>209</v>
      </c>
      <c r="N2743" s="26" t="n">
        <v>45</v>
      </c>
      <c r="O2743" s="26" t="s">
        <v>11033</v>
      </c>
      <c r="P2743" s="26" t="s">
        <v>11034</v>
      </c>
      <c r="Q2743" s="26" t="s">
        <v>240</v>
      </c>
      <c r="R2743" s="26" t="s">
        <v>171</v>
      </c>
      <c r="S2743" s="26" t="s">
        <v>241</v>
      </c>
      <c r="T2743" s="27" t="n">
        <v>46019</v>
      </c>
      <c r="U2743" s="26" t="n">
        <v>2026</v>
      </c>
      <c r="V2743" s="26"/>
    </row>
    <row r="2744" customFormat="false" ht="15" hidden="false" customHeight="true" outlineLevel="0" collapsed="false">
      <c r="A2744" s="29" t="s">
        <v>11035</v>
      </c>
      <c r="B2744" s="29" t="n">
        <v>2740</v>
      </c>
      <c r="C2744" s="29" t="s">
        <v>1737</v>
      </c>
      <c r="D2744" s="29" t="s">
        <v>3651</v>
      </c>
      <c r="E2744" s="29" t="s">
        <v>188</v>
      </c>
      <c r="F2744" s="29"/>
      <c r="G2744" s="30" t="n">
        <v>46087</v>
      </c>
      <c r="H2744" s="29" t="s">
        <v>177</v>
      </c>
      <c r="I2744" s="29" t="s">
        <v>853</v>
      </c>
      <c r="J2744" s="29" t="s">
        <v>229</v>
      </c>
      <c r="K2744" s="31" t="n">
        <v>24.1</v>
      </c>
      <c r="L2744" s="31" t="n">
        <v>7.8</v>
      </c>
      <c r="M2744" s="29" t="s">
        <v>167</v>
      </c>
      <c r="N2744" s="29" t="n">
        <v>36</v>
      </c>
      <c r="O2744" s="29" t="s">
        <v>11036</v>
      </c>
      <c r="P2744" s="29" t="s">
        <v>11037</v>
      </c>
      <c r="Q2744" s="29" t="s">
        <v>330</v>
      </c>
      <c r="R2744" s="29" t="s">
        <v>171</v>
      </c>
      <c r="S2744" s="29" t="s">
        <v>331</v>
      </c>
      <c r="T2744" s="30" t="n">
        <v>46007</v>
      </c>
      <c r="U2744" s="29" t="n">
        <v>2026</v>
      </c>
      <c r="V2744" s="29"/>
    </row>
    <row r="2745" customFormat="false" ht="15" hidden="false" customHeight="true" outlineLevel="0" collapsed="false">
      <c r="A2745" s="26" t="s">
        <v>11038</v>
      </c>
      <c r="B2745" s="26" t="n">
        <v>2741</v>
      </c>
      <c r="C2745" s="26" t="s">
        <v>11039</v>
      </c>
      <c r="D2745" s="26" t="s">
        <v>11040</v>
      </c>
      <c r="E2745" s="26" t="s">
        <v>195</v>
      </c>
      <c r="F2745" s="26" t="s">
        <v>11041</v>
      </c>
      <c r="G2745" s="27" t="n">
        <v>46087</v>
      </c>
      <c r="H2745" s="26" t="s">
        <v>164</v>
      </c>
      <c r="I2745" s="26" t="s">
        <v>996</v>
      </c>
      <c r="J2745" s="26" t="s">
        <v>345</v>
      </c>
      <c r="K2745" s="28" t="n">
        <v>51.8</v>
      </c>
      <c r="L2745" s="28" t="n">
        <v>16.9</v>
      </c>
      <c r="M2745" s="26" t="s">
        <v>209</v>
      </c>
      <c r="N2745" s="26" t="n">
        <v>32</v>
      </c>
      <c r="O2745" s="26" t="s">
        <v>11042</v>
      </c>
      <c r="P2745" s="26"/>
      <c r="Q2745" s="26" t="s">
        <v>330</v>
      </c>
      <c r="R2745" s="26" t="s">
        <v>171</v>
      </c>
      <c r="S2745" s="26" t="s">
        <v>331</v>
      </c>
      <c r="T2745" s="26"/>
      <c r="U2745" s="26" t="n">
        <v>2023</v>
      </c>
      <c r="V2745" s="26"/>
    </row>
    <row r="2746" customFormat="false" ht="15" hidden="false" customHeight="true" outlineLevel="0" collapsed="false">
      <c r="A2746" s="29" t="s">
        <v>11043</v>
      </c>
      <c r="B2746" s="29" t="n">
        <v>2742</v>
      </c>
      <c r="C2746" s="29" t="s">
        <v>186</v>
      </c>
      <c r="D2746" s="29" t="s">
        <v>4895</v>
      </c>
      <c r="E2746" s="29" t="s">
        <v>188</v>
      </c>
      <c r="F2746" s="29"/>
      <c r="G2746" s="30" t="n">
        <v>46088</v>
      </c>
      <c r="H2746" s="29" t="s">
        <v>177</v>
      </c>
      <c r="I2746" s="29" t="s">
        <v>3635</v>
      </c>
      <c r="J2746" s="29" t="s">
        <v>248</v>
      </c>
      <c r="K2746" s="31" t="n">
        <v>52.1</v>
      </c>
      <c r="L2746" s="31" t="n">
        <v>17.7</v>
      </c>
      <c r="M2746" s="29" t="s">
        <v>276</v>
      </c>
      <c r="N2746" s="29" t="n">
        <v>32</v>
      </c>
      <c r="O2746" s="29" t="s">
        <v>11044</v>
      </c>
      <c r="P2746" s="29" t="s">
        <v>11045</v>
      </c>
      <c r="Q2746" s="29" t="s">
        <v>461</v>
      </c>
      <c r="R2746" s="29" t="s">
        <v>183</v>
      </c>
      <c r="S2746" s="29" t="s">
        <v>462</v>
      </c>
      <c r="T2746" s="30" t="n">
        <v>46010</v>
      </c>
      <c r="U2746" s="29" t="n">
        <v>2026</v>
      </c>
      <c r="V2746" s="29"/>
    </row>
    <row r="2747" customFormat="false" ht="15" hidden="false" customHeight="true" outlineLevel="0" collapsed="false">
      <c r="A2747" s="26" t="s">
        <v>11046</v>
      </c>
      <c r="B2747" s="26" t="n">
        <v>2743</v>
      </c>
      <c r="C2747" s="26" t="s">
        <v>2285</v>
      </c>
      <c r="D2747" s="26" t="s">
        <v>512</v>
      </c>
      <c r="E2747" s="26" t="s">
        <v>188</v>
      </c>
      <c r="F2747" s="26"/>
      <c r="G2747" s="27" t="n">
        <v>46089</v>
      </c>
      <c r="H2747" s="26" t="s">
        <v>177</v>
      </c>
      <c r="I2747" s="26" t="s">
        <v>5637</v>
      </c>
      <c r="J2747" s="26" t="s">
        <v>248</v>
      </c>
      <c r="K2747" s="28" t="n">
        <v>47.2</v>
      </c>
      <c r="L2747" s="28" t="n">
        <v>13.3</v>
      </c>
      <c r="M2747" s="26" t="s">
        <v>167</v>
      </c>
      <c r="N2747" s="26" t="n">
        <v>24</v>
      </c>
      <c r="O2747" s="26" t="s">
        <v>11047</v>
      </c>
      <c r="P2747" s="26" t="s">
        <v>11048</v>
      </c>
      <c r="Q2747" s="26" t="s">
        <v>240</v>
      </c>
      <c r="R2747" s="26" t="s">
        <v>171</v>
      </c>
      <c r="S2747" s="26" t="s">
        <v>241</v>
      </c>
      <c r="T2747" s="27" t="n">
        <v>46011</v>
      </c>
      <c r="U2747" s="26" t="n">
        <v>2026</v>
      </c>
      <c r="V2747" s="26"/>
    </row>
    <row r="2748" customFormat="false" ht="15" hidden="false" customHeight="true" outlineLevel="0" collapsed="false">
      <c r="A2748" s="29" t="s">
        <v>11049</v>
      </c>
      <c r="B2748" s="29" t="n">
        <v>2744</v>
      </c>
      <c r="C2748" s="29" t="s">
        <v>255</v>
      </c>
      <c r="D2748" s="29" t="s">
        <v>1531</v>
      </c>
      <c r="E2748" s="29" t="s">
        <v>311</v>
      </c>
      <c r="F2748" s="29" t="s">
        <v>11050</v>
      </c>
      <c r="G2748" s="30" t="n">
        <v>46089</v>
      </c>
      <c r="H2748" s="29" t="s">
        <v>177</v>
      </c>
      <c r="I2748" s="29" t="s">
        <v>11051</v>
      </c>
      <c r="J2748" s="29" t="s">
        <v>259</v>
      </c>
      <c r="K2748" s="31" t="n">
        <v>43.4</v>
      </c>
      <c r="L2748" s="31" t="n">
        <v>14.7</v>
      </c>
      <c r="M2748" s="29" t="s">
        <v>179</v>
      </c>
      <c r="N2748" s="29" t="n">
        <v>50</v>
      </c>
      <c r="O2748" s="29" t="s">
        <v>11052</v>
      </c>
      <c r="P2748" s="29" t="s">
        <v>11053</v>
      </c>
      <c r="Q2748" s="29" t="s">
        <v>202</v>
      </c>
      <c r="R2748" s="29" t="s">
        <v>171</v>
      </c>
      <c r="S2748" s="29" t="s">
        <v>203</v>
      </c>
      <c r="T2748" s="30" t="n">
        <v>45998</v>
      </c>
      <c r="U2748" s="29" t="n">
        <v>2026</v>
      </c>
      <c r="V2748" s="29"/>
    </row>
    <row r="2749" customFormat="false" ht="15" hidden="false" customHeight="true" outlineLevel="0" collapsed="false">
      <c r="A2749" s="26" t="s">
        <v>11054</v>
      </c>
      <c r="B2749" s="26" t="n">
        <v>2745</v>
      </c>
      <c r="C2749" s="26" t="s">
        <v>3801</v>
      </c>
      <c r="D2749" s="26" t="s">
        <v>394</v>
      </c>
      <c r="E2749" s="26" t="s">
        <v>188</v>
      </c>
      <c r="F2749" s="26"/>
      <c r="G2749" s="27" t="n">
        <v>46089</v>
      </c>
      <c r="H2749" s="26" t="s">
        <v>177</v>
      </c>
      <c r="I2749" s="26" t="s">
        <v>2223</v>
      </c>
      <c r="J2749" s="26" t="s">
        <v>270</v>
      </c>
      <c r="K2749" s="28" t="n">
        <v>23.4</v>
      </c>
      <c r="L2749" s="28" t="n">
        <v>7.8</v>
      </c>
      <c r="M2749" s="26" t="s">
        <v>179</v>
      </c>
      <c r="N2749" s="26" t="n">
        <v>45</v>
      </c>
      <c r="O2749" s="26" t="s">
        <v>11055</v>
      </c>
      <c r="P2749" s="26" t="s">
        <v>11056</v>
      </c>
      <c r="Q2749" s="26" t="s">
        <v>170</v>
      </c>
      <c r="R2749" s="26" t="s">
        <v>171</v>
      </c>
      <c r="S2749" s="26" t="s">
        <v>172</v>
      </c>
      <c r="T2749" s="27" t="n">
        <v>45998</v>
      </c>
      <c r="U2749" s="26" t="n">
        <v>2026</v>
      </c>
      <c r="V2749" s="26"/>
    </row>
    <row r="2750" customFormat="false" ht="15" hidden="false" customHeight="true" outlineLevel="0" collapsed="false">
      <c r="A2750" s="29" t="s">
        <v>11057</v>
      </c>
      <c r="B2750" s="29" t="n">
        <v>2746</v>
      </c>
      <c r="C2750" s="29" t="s">
        <v>1218</v>
      </c>
      <c r="D2750" s="29" t="s">
        <v>3640</v>
      </c>
      <c r="E2750" s="29" t="s">
        <v>267</v>
      </c>
      <c r="F2750" s="29" t="s">
        <v>11058</v>
      </c>
      <c r="G2750" s="30" t="n">
        <v>46090</v>
      </c>
      <c r="H2750" s="29" t="s">
        <v>295</v>
      </c>
      <c r="I2750" s="29" t="s">
        <v>805</v>
      </c>
      <c r="J2750" s="29" t="s">
        <v>383</v>
      </c>
      <c r="K2750" s="31" t="n">
        <v>53.5</v>
      </c>
      <c r="L2750" s="31" t="n">
        <v>15</v>
      </c>
      <c r="M2750" s="29" t="s">
        <v>167</v>
      </c>
      <c r="N2750" s="29" t="n">
        <v>40</v>
      </c>
      <c r="O2750" s="29" t="s">
        <v>11059</v>
      </c>
      <c r="P2750" s="29" t="s">
        <v>11060</v>
      </c>
      <c r="Q2750" s="29" t="s">
        <v>240</v>
      </c>
      <c r="R2750" s="29" t="s">
        <v>171</v>
      </c>
      <c r="S2750" s="29" t="s">
        <v>241</v>
      </c>
      <c r="T2750" s="30" t="n">
        <v>45995</v>
      </c>
      <c r="U2750" s="29" t="n">
        <v>2026</v>
      </c>
      <c r="V2750" s="29"/>
    </row>
    <row r="2751" customFormat="false" ht="15" hidden="false" customHeight="true" outlineLevel="0" collapsed="false">
      <c r="A2751" s="26" t="s">
        <v>11061</v>
      </c>
      <c r="B2751" s="26" t="n">
        <v>2747</v>
      </c>
      <c r="C2751" s="26" t="s">
        <v>1857</v>
      </c>
      <c r="D2751" s="26" t="s">
        <v>1554</v>
      </c>
      <c r="E2751" s="26" t="s">
        <v>188</v>
      </c>
      <c r="F2751" s="26"/>
      <c r="G2751" s="27" t="n">
        <v>46090</v>
      </c>
      <c r="H2751" s="26" t="s">
        <v>164</v>
      </c>
      <c r="I2751" s="26" t="s">
        <v>818</v>
      </c>
      <c r="J2751" s="26" t="s">
        <v>198</v>
      </c>
      <c r="K2751" s="28" t="n">
        <v>46</v>
      </c>
      <c r="L2751" s="28" t="n">
        <v>14.8</v>
      </c>
      <c r="M2751" s="26" t="s">
        <v>199</v>
      </c>
      <c r="N2751" s="26" t="n">
        <v>32</v>
      </c>
      <c r="O2751" s="26" t="s">
        <v>11062</v>
      </c>
      <c r="P2751" s="26" t="s">
        <v>11063</v>
      </c>
      <c r="Q2751" s="26" t="s">
        <v>212</v>
      </c>
      <c r="R2751" s="26" t="s">
        <v>171</v>
      </c>
      <c r="S2751" s="26" t="s">
        <v>213</v>
      </c>
      <c r="T2751" s="26"/>
      <c r="U2751" s="26" t="n">
        <v>2024</v>
      </c>
      <c r="V2751" s="26"/>
    </row>
    <row r="2752" customFormat="false" ht="15" hidden="false" customHeight="true" outlineLevel="0" collapsed="false">
      <c r="A2752" s="29" t="s">
        <v>11064</v>
      </c>
      <c r="B2752" s="29" t="n">
        <v>2748</v>
      </c>
      <c r="C2752" s="29" t="s">
        <v>776</v>
      </c>
      <c r="D2752" s="29" t="s">
        <v>303</v>
      </c>
      <c r="E2752" s="29" t="s">
        <v>195</v>
      </c>
      <c r="F2752" s="29" t="s">
        <v>5857</v>
      </c>
      <c r="G2752" s="30" t="n">
        <v>46090</v>
      </c>
      <c r="H2752" s="29" t="s">
        <v>177</v>
      </c>
      <c r="I2752" s="29" t="s">
        <v>2892</v>
      </c>
      <c r="J2752" s="29" t="s">
        <v>208</v>
      </c>
      <c r="K2752" s="31" t="n">
        <v>61.5</v>
      </c>
      <c r="L2752" s="31" t="n">
        <v>21.9</v>
      </c>
      <c r="M2752" s="29" t="s">
        <v>209</v>
      </c>
      <c r="N2752" s="29" t="n">
        <v>45</v>
      </c>
      <c r="O2752" s="29" t="s">
        <v>11065</v>
      </c>
      <c r="P2752" s="29" t="s">
        <v>11066</v>
      </c>
      <c r="Q2752" s="29" t="s">
        <v>299</v>
      </c>
      <c r="R2752" s="29" t="s">
        <v>171</v>
      </c>
      <c r="S2752" s="29" t="s">
        <v>300</v>
      </c>
      <c r="T2752" s="30" t="n">
        <v>46014</v>
      </c>
      <c r="U2752" s="29" t="n">
        <v>2026</v>
      </c>
      <c r="V2752" s="29"/>
    </row>
    <row r="2753" customFormat="false" ht="15" hidden="false" customHeight="true" outlineLevel="0" collapsed="false">
      <c r="A2753" s="26" t="s">
        <v>11067</v>
      </c>
      <c r="B2753" s="26" t="n">
        <v>2749</v>
      </c>
      <c r="C2753" s="26" t="s">
        <v>7508</v>
      </c>
      <c r="D2753" s="26" t="s">
        <v>557</v>
      </c>
      <c r="E2753" s="26" t="s">
        <v>195</v>
      </c>
      <c r="F2753" s="26" t="s">
        <v>9669</v>
      </c>
      <c r="G2753" s="27" t="n">
        <v>46090</v>
      </c>
      <c r="H2753" s="26" t="s">
        <v>177</v>
      </c>
      <c r="I2753" s="26" t="s">
        <v>3053</v>
      </c>
      <c r="J2753" s="26" t="s">
        <v>218</v>
      </c>
      <c r="K2753" s="28" t="n">
        <v>54.4</v>
      </c>
      <c r="L2753" s="28" t="n">
        <v>16.8</v>
      </c>
      <c r="M2753" s="26" t="s">
        <v>209</v>
      </c>
      <c r="N2753" s="26" t="n">
        <v>24</v>
      </c>
      <c r="O2753" s="26" t="s">
        <v>11068</v>
      </c>
      <c r="P2753" s="26" t="s">
        <v>11069</v>
      </c>
      <c r="Q2753" s="26" t="s">
        <v>461</v>
      </c>
      <c r="R2753" s="26" t="s">
        <v>183</v>
      </c>
      <c r="S2753" s="26" t="s">
        <v>462</v>
      </c>
      <c r="T2753" s="27" t="n">
        <v>46014</v>
      </c>
      <c r="U2753" s="26" t="n">
        <v>2026</v>
      </c>
      <c r="V2753" s="26"/>
    </row>
    <row r="2754" customFormat="false" ht="15" hidden="false" customHeight="true" outlineLevel="0" collapsed="false">
      <c r="A2754" s="29" t="s">
        <v>11070</v>
      </c>
      <c r="B2754" s="29" t="n">
        <v>2750</v>
      </c>
      <c r="C2754" s="29" t="s">
        <v>186</v>
      </c>
      <c r="D2754" s="29" t="s">
        <v>582</v>
      </c>
      <c r="E2754" s="29" t="s">
        <v>206</v>
      </c>
      <c r="F2754" s="29"/>
      <c r="G2754" s="30" t="n">
        <v>46090</v>
      </c>
      <c r="H2754" s="29" t="s">
        <v>177</v>
      </c>
      <c r="I2754" s="29" t="s">
        <v>565</v>
      </c>
      <c r="J2754" s="29" t="s">
        <v>218</v>
      </c>
      <c r="K2754" s="31" t="n">
        <v>36.5</v>
      </c>
      <c r="L2754" s="31" t="n">
        <v>10.7</v>
      </c>
      <c r="M2754" s="29" t="s">
        <v>199</v>
      </c>
      <c r="N2754" s="29" t="n">
        <v>50</v>
      </c>
      <c r="O2754" s="29" t="s">
        <v>11071</v>
      </c>
      <c r="P2754" s="29" t="s">
        <v>11072</v>
      </c>
      <c r="Q2754" s="29" t="s">
        <v>221</v>
      </c>
      <c r="R2754" s="29" t="s">
        <v>183</v>
      </c>
      <c r="S2754" s="29" t="s">
        <v>222</v>
      </c>
      <c r="T2754" s="30" t="n">
        <v>45998</v>
      </c>
      <c r="U2754" s="29" t="n">
        <v>2026</v>
      </c>
      <c r="V2754" s="29"/>
    </row>
    <row r="2755" customFormat="false" ht="15" hidden="false" customHeight="true" outlineLevel="0" collapsed="false">
      <c r="A2755" s="26" t="s">
        <v>11073</v>
      </c>
      <c r="B2755" s="26" t="n">
        <v>2751</v>
      </c>
      <c r="C2755" s="26" t="s">
        <v>7118</v>
      </c>
      <c r="D2755" s="26" t="s">
        <v>2298</v>
      </c>
      <c r="E2755" s="26" t="s">
        <v>188</v>
      </c>
      <c r="F2755" s="26"/>
      <c r="G2755" s="27" t="n">
        <v>46091</v>
      </c>
      <c r="H2755" s="26" t="s">
        <v>295</v>
      </c>
      <c r="I2755" s="26" t="s">
        <v>2137</v>
      </c>
      <c r="J2755" s="26" t="s">
        <v>208</v>
      </c>
      <c r="K2755" s="28" t="n">
        <v>54.8</v>
      </c>
      <c r="L2755" s="28" t="n">
        <v>19.1</v>
      </c>
      <c r="M2755" s="26" t="s">
        <v>199</v>
      </c>
      <c r="N2755" s="26" t="n">
        <v>45</v>
      </c>
      <c r="O2755" s="26" t="s">
        <v>11074</v>
      </c>
      <c r="P2755" s="26" t="s">
        <v>11075</v>
      </c>
      <c r="Q2755" s="26" t="s">
        <v>330</v>
      </c>
      <c r="R2755" s="26" t="s">
        <v>171</v>
      </c>
      <c r="S2755" s="26" t="s">
        <v>331</v>
      </c>
      <c r="T2755" s="27" t="n">
        <v>46010</v>
      </c>
      <c r="U2755" s="26" t="n">
        <v>2026</v>
      </c>
      <c r="V2755" s="26"/>
    </row>
    <row r="2756" customFormat="false" ht="15" hidden="false" customHeight="true" outlineLevel="0" collapsed="false">
      <c r="A2756" s="29" t="s">
        <v>11076</v>
      </c>
      <c r="B2756" s="29" t="n">
        <v>2752</v>
      </c>
      <c r="C2756" s="29" t="s">
        <v>2653</v>
      </c>
      <c r="D2756" s="29" t="s">
        <v>677</v>
      </c>
      <c r="E2756" s="29" t="s">
        <v>311</v>
      </c>
      <c r="F2756" s="29" t="s">
        <v>11077</v>
      </c>
      <c r="G2756" s="30" t="n">
        <v>46091</v>
      </c>
      <c r="H2756" s="29" t="s">
        <v>177</v>
      </c>
      <c r="I2756" s="29" t="s">
        <v>1519</v>
      </c>
      <c r="J2756" s="29" t="s">
        <v>208</v>
      </c>
      <c r="K2756" s="31" t="n">
        <v>34.6</v>
      </c>
      <c r="L2756" s="31" t="n">
        <v>12.2</v>
      </c>
      <c r="M2756" s="29" t="s">
        <v>276</v>
      </c>
      <c r="N2756" s="29" t="n">
        <v>24</v>
      </c>
      <c r="O2756" s="29" t="s">
        <v>11078</v>
      </c>
      <c r="P2756" s="29" t="s">
        <v>11079</v>
      </c>
      <c r="Q2756" s="29" t="s">
        <v>232</v>
      </c>
      <c r="R2756" s="29" t="s">
        <v>183</v>
      </c>
      <c r="S2756" s="29" t="s">
        <v>233</v>
      </c>
      <c r="T2756" s="30" t="n">
        <v>46014</v>
      </c>
      <c r="U2756" s="29" t="n">
        <v>2026</v>
      </c>
      <c r="V2756" s="29"/>
    </row>
    <row r="2757" customFormat="false" ht="15" hidden="false" customHeight="true" outlineLevel="0" collapsed="false">
      <c r="A2757" s="26" t="s">
        <v>11080</v>
      </c>
      <c r="B2757" s="26" t="n">
        <v>2753</v>
      </c>
      <c r="C2757" s="26" t="s">
        <v>1186</v>
      </c>
      <c r="D2757" s="26" t="s">
        <v>1998</v>
      </c>
      <c r="E2757" s="26" t="s">
        <v>162</v>
      </c>
      <c r="F2757" s="26" t="s">
        <v>4634</v>
      </c>
      <c r="G2757" s="27" t="n">
        <v>46093</v>
      </c>
      <c r="H2757" s="26" t="s">
        <v>164</v>
      </c>
      <c r="I2757" s="26" t="s">
        <v>1751</v>
      </c>
      <c r="J2757" s="26" t="s">
        <v>322</v>
      </c>
      <c r="K2757" s="28" t="n">
        <v>34.7</v>
      </c>
      <c r="L2757" s="28" t="n">
        <v>12.4</v>
      </c>
      <c r="M2757" s="26" t="s">
        <v>276</v>
      </c>
      <c r="N2757" s="26" t="n">
        <v>40</v>
      </c>
      <c r="O2757" s="26" t="s">
        <v>5690</v>
      </c>
      <c r="P2757" s="26" t="s">
        <v>11081</v>
      </c>
      <c r="Q2757" s="26" t="s">
        <v>461</v>
      </c>
      <c r="R2757" s="26" t="s">
        <v>183</v>
      </c>
      <c r="S2757" s="26" t="s">
        <v>462</v>
      </c>
      <c r="T2757" s="26"/>
      <c r="U2757" s="26" t="n">
        <v>2024</v>
      </c>
      <c r="V2757" s="26"/>
    </row>
    <row r="2758" customFormat="false" ht="15" hidden="false" customHeight="true" outlineLevel="0" collapsed="false">
      <c r="A2758" s="29" t="s">
        <v>11082</v>
      </c>
      <c r="B2758" s="29" t="n">
        <v>2754</v>
      </c>
      <c r="C2758" s="29" t="s">
        <v>5448</v>
      </c>
      <c r="D2758" s="29" t="s">
        <v>6026</v>
      </c>
      <c r="E2758" s="29" t="s">
        <v>188</v>
      </c>
      <c r="F2758" s="29"/>
      <c r="G2758" s="30" t="n">
        <v>46094</v>
      </c>
      <c r="H2758" s="29" t="s">
        <v>177</v>
      </c>
      <c r="I2758" s="29" t="s">
        <v>2584</v>
      </c>
      <c r="J2758" s="29" t="s">
        <v>166</v>
      </c>
      <c r="K2758" s="31" t="n">
        <v>20.5</v>
      </c>
      <c r="L2758" s="31" t="n">
        <v>7.1</v>
      </c>
      <c r="M2758" s="29" t="s">
        <v>209</v>
      </c>
      <c r="N2758" s="29" t="n">
        <v>28</v>
      </c>
      <c r="O2758" s="29" t="s">
        <v>11083</v>
      </c>
      <c r="P2758" s="29" t="s">
        <v>11084</v>
      </c>
      <c r="Q2758" s="29" t="s">
        <v>182</v>
      </c>
      <c r="R2758" s="29" t="s">
        <v>183</v>
      </c>
      <c r="S2758" s="29" t="s">
        <v>184</v>
      </c>
      <c r="T2758" s="30" t="n">
        <v>46003</v>
      </c>
      <c r="U2758" s="29" t="n">
        <v>2026</v>
      </c>
      <c r="V2758" s="29"/>
    </row>
    <row r="2759" customFormat="false" ht="15" hidden="false" customHeight="true" outlineLevel="0" collapsed="false">
      <c r="A2759" s="26" t="s">
        <v>11085</v>
      </c>
      <c r="B2759" s="26" t="n">
        <v>2755</v>
      </c>
      <c r="C2759" s="26" t="s">
        <v>1954</v>
      </c>
      <c r="D2759" s="26" t="s">
        <v>835</v>
      </c>
      <c r="E2759" s="26" t="s">
        <v>188</v>
      </c>
      <c r="F2759" s="26"/>
      <c r="G2759" s="27" t="n">
        <v>46095</v>
      </c>
      <c r="H2759" s="26" t="s">
        <v>177</v>
      </c>
      <c r="I2759" s="26" t="s">
        <v>5485</v>
      </c>
      <c r="J2759" s="26" t="s">
        <v>383</v>
      </c>
      <c r="K2759" s="28" t="n">
        <v>34.2</v>
      </c>
      <c r="L2759" s="28" t="n">
        <v>10.9</v>
      </c>
      <c r="M2759" s="26" t="s">
        <v>167</v>
      </c>
      <c r="N2759" s="26" t="n">
        <v>28</v>
      </c>
      <c r="O2759" s="26" t="s">
        <v>11086</v>
      </c>
      <c r="P2759" s="26" t="s">
        <v>11087</v>
      </c>
      <c r="Q2759" s="26" t="s">
        <v>338</v>
      </c>
      <c r="R2759" s="26" t="s">
        <v>171</v>
      </c>
      <c r="S2759" s="26" t="s">
        <v>339</v>
      </c>
      <c r="T2759" s="27" t="n">
        <v>46000</v>
      </c>
      <c r="U2759" s="26" t="n">
        <v>2026</v>
      </c>
      <c r="V2759" s="26"/>
    </row>
    <row r="2760" customFormat="false" ht="15" hidden="false" customHeight="true" outlineLevel="0" collapsed="false">
      <c r="A2760" s="29" t="s">
        <v>11088</v>
      </c>
      <c r="B2760" s="29" t="n">
        <v>2756</v>
      </c>
      <c r="C2760" s="29" t="s">
        <v>939</v>
      </c>
      <c r="D2760" s="29" t="s">
        <v>922</v>
      </c>
      <c r="E2760" s="29" t="s">
        <v>162</v>
      </c>
      <c r="F2760" s="29" t="s">
        <v>10666</v>
      </c>
      <c r="G2760" s="30" t="n">
        <v>46095</v>
      </c>
      <c r="H2760" s="29" t="s">
        <v>295</v>
      </c>
      <c r="I2760" s="29" t="s">
        <v>7097</v>
      </c>
      <c r="J2760" s="29" t="s">
        <v>166</v>
      </c>
      <c r="K2760" s="31" t="n">
        <v>61.3</v>
      </c>
      <c r="L2760" s="31" t="n">
        <v>19.4</v>
      </c>
      <c r="M2760" s="29" t="s">
        <v>314</v>
      </c>
      <c r="N2760" s="29" t="n">
        <v>32</v>
      </c>
      <c r="O2760" s="29" t="s">
        <v>11089</v>
      </c>
      <c r="P2760" s="29" t="s">
        <v>11090</v>
      </c>
      <c r="Q2760" s="29" t="s">
        <v>240</v>
      </c>
      <c r="R2760" s="29" t="s">
        <v>171</v>
      </c>
      <c r="S2760" s="29" t="s">
        <v>241</v>
      </c>
      <c r="T2760" s="30" t="n">
        <v>46002</v>
      </c>
      <c r="U2760" s="29" t="n">
        <v>2026</v>
      </c>
      <c r="V2760" s="29"/>
    </row>
    <row r="2761" customFormat="false" ht="15" hidden="false" customHeight="true" outlineLevel="0" collapsed="false">
      <c r="A2761" s="26" t="s">
        <v>11091</v>
      </c>
      <c r="B2761" s="26" t="n">
        <v>2757</v>
      </c>
      <c r="C2761" s="26" t="s">
        <v>1186</v>
      </c>
      <c r="D2761" s="26" t="s">
        <v>684</v>
      </c>
      <c r="E2761" s="26" t="s">
        <v>206</v>
      </c>
      <c r="F2761" s="26"/>
      <c r="G2761" s="27" t="n">
        <v>46096</v>
      </c>
      <c r="H2761" s="26" t="s">
        <v>177</v>
      </c>
      <c r="I2761" s="26" t="s">
        <v>5060</v>
      </c>
      <c r="J2761" s="26" t="s">
        <v>208</v>
      </c>
      <c r="K2761" s="28" t="n">
        <v>45.8</v>
      </c>
      <c r="L2761" s="28" t="n">
        <v>15.5</v>
      </c>
      <c r="M2761" s="26" t="s">
        <v>276</v>
      </c>
      <c r="N2761" s="26" t="n">
        <v>45</v>
      </c>
      <c r="O2761" s="26" t="s">
        <v>11092</v>
      </c>
      <c r="P2761" s="26" t="s">
        <v>11093</v>
      </c>
      <c r="Q2761" s="26" t="s">
        <v>330</v>
      </c>
      <c r="R2761" s="26" t="s">
        <v>171</v>
      </c>
      <c r="S2761" s="26" t="s">
        <v>331</v>
      </c>
      <c r="T2761" s="27" t="n">
        <v>45994</v>
      </c>
      <c r="U2761" s="26" t="n">
        <v>2026</v>
      </c>
      <c r="V2761" s="26"/>
    </row>
    <row r="2762" customFormat="false" ht="15" hidden="false" customHeight="true" outlineLevel="0" collapsed="false">
      <c r="A2762" s="29" t="s">
        <v>11094</v>
      </c>
      <c r="B2762" s="29" t="n">
        <v>2758</v>
      </c>
      <c r="C2762" s="29" t="s">
        <v>3350</v>
      </c>
      <c r="D2762" s="29" t="s">
        <v>910</v>
      </c>
      <c r="E2762" s="29" t="s">
        <v>195</v>
      </c>
      <c r="F2762" s="29" t="s">
        <v>11095</v>
      </c>
      <c r="G2762" s="30" t="n">
        <v>46098</v>
      </c>
      <c r="H2762" s="29" t="s">
        <v>295</v>
      </c>
      <c r="I2762" s="29" t="s">
        <v>282</v>
      </c>
      <c r="J2762" s="29" t="s">
        <v>322</v>
      </c>
      <c r="K2762" s="31" t="n">
        <v>41.1</v>
      </c>
      <c r="L2762" s="31" t="n">
        <v>12</v>
      </c>
      <c r="M2762" s="29" t="s">
        <v>276</v>
      </c>
      <c r="N2762" s="29" t="n">
        <v>36</v>
      </c>
      <c r="O2762" s="29" t="s">
        <v>11096</v>
      </c>
      <c r="P2762" s="29" t="s">
        <v>11097</v>
      </c>
      <c r="Q2762" s="29" t="s">
        <v>461</v>
      </c>
      <c r="R2762" s="29" t="s">
        <v>183</v>
      </c>
      <c r="S2762" s="29" t="s">
        <v>462</v>
      </c>
      <c r="T2762" s="30" t="n">
        <v>46005</v>
      </c>
      <c r="U2762" s="29" t="n">
        <v>2026</v>
      </c>
      <c r="V2762" s="29"/>
    </row>
    <row r="2763" customFormat="false" ht="15" hidden="false" customHeight="true" outlineLevel="0" collapsed="false">
      <c r="A2763" s="26" t="s">
        <v>11098</v>
      </c>
      <c r="B2763" s="26" t="n">
        <v>2759</v>
      </c>
      <c r="C2763" s="26" t="s">
        <v>7603</v>
      </c>
      <c r="D2763" s="26" t="s">
        <v>412</v>
      </c>
      <c r="E2763" s="26" t="s">
        <v>188</v>
      </c>
      <c r="F2763" s="26"/>
      <c r="G2763" s="27" t="n">
        <v>46099</v>
      </c>
      <c r="H2763" s="26" t="s">
        <v>177</v>
      </c>
      <c r="I2763" s="26" t="s">
        <v>2617</v>
      </c>
      <c r="J2763" s="26" t="s">
        <v>248</v>
      </c>
      <c r="K2763" s="28" t="n">
        <v>58.7</v>
      </c>
      <c r="L2763" s="28" t="n">
        <v>17.6</v>
      </c>
      <c r="M2763" s="26" t="s">
        <v>314</v>
      </c>
      <c r="N2763" s="26" t="n">
        <v>45</v>
      </c>
      <c r="O2763" s="26" t="s">
        <v>11099</v>
      </c>
      <c r="P2763" s="26" t="s">
        <v>11100</v>
      </c>
      <c r="Q2763" s="26" t="s">
        <v>202</v>
      </c>
      <c r="R2763" s="26" t="s">
        <v>171</v>
      </c>
      <c r="S2763" s="26" t="s">
        <v>203</v>
      </c>
      <c r="T2763" s="27" t="n">
        <v>46007</v>
      </c>
      <c r="U2763" s="26" t="n">
        <v>2026</v>
      </c>
      <c r="V2763" s="26"/>
    </row>
    <row r="2764" customFormat="false" ht="15" hidden="false" customHeight="true" outlineLevel="0" collapsed="false">
      <c r="A2764" s="29" t="s">
        <v>11101</v>
      </c>
      <c r="B2764" s="29" t="n">
        <v>2760</v>
      </c>
      <c r="C2764" s="29" t="s">
        <v>11102</v>
      </c>
      <c r="D2764" s="29" t="s">
        <v>1678</v>
      </c>
      <c r="E2764" s="29" t="s">
        <v>188</v>
      </c>
      <c r="F2764" s="29"/>
      <c r="G2764" s="30" t="n">
        <v>46102</v>
      </c>
      <c r="H2764" s="29" t="s">
        <v>177</v>
      </c>
      <c r="I2764" s="29" t="s">
        <v>935</v>
      </c>
      <c r="J2764" s="29" t="s">
        <v>322</v>
      </c>
      <c r="K2764" s="31" t="n">
        <v>57.9</v>
      </c>
      <c r="L2764" s="31" t="n">
        <v>17.1</v>
      </c>
      <c r="M2764" s="29" t="s">
        <v>179</v>
      </c>
      <c r="N2764" s="29" t="n">
        <v>36</v>
      </c>
      <c r="O2764" s="29" t="s">
        <v>11103</v>
      </c>
      <c r="P2764" s="29" t="s">
        <v>11104</v>
      </c>
      <c r="Q2764" s="29" t="s">
        <v>170</v>
      </c>
      <c r="R2764" s="29" t="s">
        <v>171</v>
      </c>
      <c r="S2764" s="29" t="s">
        <v>172</v>
      </c>
      <c r="T2764" s="30" t="n">
        <v>45996</v>
      </c>
      <c r="U2764" s="29" t="n">
        <v>2026</v>
      </c>
      <c r="V2764" s="29"/>
    </row>
    <row r="2765" customFormat="false" ht="15" hidden="false" customHeight="true" outlineLevel="0" collapsed="false">
      <c r="A2765" s="26" t="s">
        <v>11105</v>
      </c>
      <c r="B2765" s="26" t="n">
        <v>2761</v>
      </c>
      <c r="C2765" s="26" t="s">
        <v>11106</v>
      </c>
      <c r="D2765" s="26" t="s">
        <v>236</v>
      </c>
      <c r="E2765" s="26" t="s">
        <v>188</v>
      </c>
      <c r="F2765" s="26"/>
      <c r="G2765" s="27" t="n">
        <v>46105</v>
      </c>
      <c r="H2765" s="26" t="s">
        <v>295</v>
      </c>
      <c r="I2765" s="26" t="s">
        <v>5880</v>
      </c>
      <c r="J2765" s="26" t="s">
        <v>198</v>
      </c>
      <c r="K2765" s="28" t="n">
        <v>29.6</v>
      </c>
      <c r="L2765" s="28" t="n">
        <v>8.8</v>
      </c>
      <c r="M2765" s="26" t="s">
        <v>276</v>
      </c>
      <c r="N2765" s="26" t="n">
        <v>45</v>
      </c>
      <c r="O2765" s="26" t="s">
        <v>2945</v>
      </c>
      <c r="P2765" s="26" t="s">
        <v>11107</v>
      </c>
      <c r="Q2765" s="26" t="s">
        <v>454</v>
      </c>
      <c r="R2765" s="26" t="s">
        <v>171</v>
      </c>
      <c r="S2765" s="26" t="s">
        <v>455</v>
      </c>
      <c r="T2765" s="27" t="n">
        <v>46011</v>
      </c>
      <c r="U2765" s="26" t="n">
        <v>2026</v>
      </c>
      <c r="V2765" s="26"/>
    </row>
    <row r="2766" customFormat="false" ht="15" hidden="false" customHeight="true" outlineLevel="0" collapsed="false">
      <c r="A2766" s="29" t="s">
        <v>11108</v>
      </c>
      <c r="B2766" s="29" t="n">
        <v>2762</v>
      </c>
      <c r="C2766" s="29" t="s">
        <v>648</v>
      </c>
      <c r="D2766" s="29" t="s">
        <v>266</v>
      </c>
      <c r="E2766" s="29" t="s">
        <v>245</v>
      </c>
      <c r="F2766" s="29" t="s">
        <v>2496</v>
      </c>
      <c r="G2766" s="30" t="n">
        <v>46105</v>
      </c>
      <c r="H2766" s="29" t="s">
        <v>177</v>
      </c>
      <c r="I2766" s="29" t="s">
        <v>3430</v>
      </c>
      <c r="J2766" s="29" t="s">
        <v>248</v>
      </c>
      <c r="K2766" s="31" t="n">
        <v>37.6</v>
      </c>
      <c r="L2766" s="31" t="n">
        <v>11.8</v>
      </c>
      <c r="M2766" s="29" t="s">
        <v>179</v>
      </c>
      <c r="N2766" s="29" t="n">
        <v>45</v>
      </c>
      <c r="O2766" s="29" t="s">
        <v>11109</v>
      </c>
      <c r="P2766" s="29" t="s">
        <v>11110</v>
      </c>
      <c r="Q2766" s="29" t="s">
        <v>212</v>
      </c>
      <c r="R2766" s="29" t="s">
        <v>171</v>
      </c>
      <c r="S2766" s="29" t="s">
        <v>213</v>
      </c>
      <c r="T2766" s="30" t="n">
        <v>46013</v>
      </c>
      <c r="U2766" s="29" t="n">
        <v>2026</v>
      </c>
      <c r="V2766" s="29"/>
    </row>
    <row r="2767" customFormat="false" ht="15" hidden="false" customHeight="true" outlineLevel="0" collapsed="false">
      <c r="A2767" s="26" t="s">
        <v>11111</v>
      </c>
      <c r="B2767" s="26" t="n">
        <v>2763</v>
      </c>
      <c r="C2767" s="26" t="s">
        <v>1165</v>
      </c>
      <c r="D2767" s="26" t="s">
        <v>829</v>
      </c>
      <c r="E2767" s="26" t="s">
        <v>245</v>
      </c>
      <c r="F2767" s="26" t="s">
        <v>5340</v>
      </c>
      <c r="G2767" s="27" t="n">
        <v>46105</v>
      </c>
      <c r="H2767" s="26" t="s">
        <v>177</v>
      </c>
      <c r="I2767" s="26" t="s">
        <v>2126</v>
      </c>
      <c r="J2767" s="26" t="s">
        <v>208</v>
      </c>
      <c r="K2767" s="28" t="n">
        <v>23.3</v>
      </c>
      <c r="L2767" s="28" t="n">
        <v>7</v>
      </c>
      <c r="M2767" s="26" t="s">
        <v>209</v>
      </c>
      <c r="N2767" s="26" t="n">
        <v>50</v>
      </c>
      <c r="O2767" s="26" t="s">
        <v>11112</v>
      </c>
      <c r="P2767" s="26" t="s">
        <v>11113</v>
      </c>
      <c r="Q2767" s="26" t="s">
        <v>182</v>
      </c>
      <c r="R2767" s="26" t="s">
        <v>183</v>
      </c>
      <c r="S2767" s="26" t="s">
        <v>184</v>
      </c>
      <c r="T2767" s="27" t="n">
        <v>45999</v>
      </c>
      <c r="U2767" s="26" t="n">
        <v>2026</v>
      </c>
      <c r="V2767" s="26"/>
    </row>
    <row r="2768" customFormat="false" ht="15" hidden="false" customHeight="true" outlineLevel="0" collapsed="false">
      <c r="A2768" s="29" t="s">
        <v>11114</v>
      </c>
      <c r="B2768" s="29" t="n">
        <v>2764</v>
      </c>
      <c r="C2768" s="29" t="s">
        <v>3138</v>
      </c>
      <c r="D2768" s="29" t="s">
        <v>1203</v>
      </c>
      <c r="E2768" s="29" t="s">
        <v>188</v>
      </c>
      <c r="F2768" s="29"/>
      <c r="G2768" s="30" t="n">
        <v>46105</v>
      </c>
      <c r="H2768" s="29" t="s">
        <v>177</v>
      </c>
      <c r="I2768" s="29" t="s">
        <v>996</v>
      </c>
      <c r="J2768" s="29" t="s">
        <v>248</v>
      </c>
      <c r="K2768" s="31" t="n">
        <v>40.6</v>
      </c>
      <c r="L2768" s="31" t="n">
        <v>11.4</v>
      </c>
      <c r="M2768" s="29" t="s">
        <v>167</v>
      </c>
      <c r="N2768" s="29" t="n">
        <v>50</v>
      </c>
      <c r="O2768" s="29" t="s">
        <v>11115</v>
      </c>
      <c r="P2768" s="29" t="s">
        <v>11116</v>
      </c>
      <c r="Q2768" s="29" t="s">
        <v>299</v>
      </c>
      <c r="R2768" s="29" t="s">
        <v>171</v>
      </c>
      <c r="S2768" s="29" t="s">
        <v>300</v>
      </c>
      <c r="T2768" s="30" t="n">
        <v>46008</v>
      </c>
      <c r="U2768" s="29" t="n">
        <v>2026</v>
      </c>
      <c r="V2768" s="29"/>
    </row>
    <row r="2769" customFormat="false" ht="15" hidden="false" customHeight="true" outlineLevel="0" collapsed="false">
      <c r="A2769" s="26" t="s">
        <v>11117</v>
      </c>
      <c r="B2769" s="26" t="n">
        <v>2765</v>
      </c>
      <c r="C2769" s="26" t="s">
        <v>718</v>
      </c>
      <c r="D2769" s="26" t="s">
        <v>2575</v>
      </c>
      <c r="E2769" s="26" t="s">
        <v>206</v>
      </c>
      <c r="F2769" s="26"/>
      <c r="G2769" s="27" t="n">
        <v>46106</v>
      </c>
      <c r="H2769" s="26" t="s">
        <v>177</v>
      </c>
      <c r="I2769" s="26" t="s">
        <v>2239</v>
      </c>
      <c r="J2769" s="26" t="s">
        <v>229</v>
      </c>
      <c r="K2769" s="28" t="n">
        <v>35.9</v>
      </c>
      <c r="L2769" s="28" t="n">
        <v>12.6</v>
      </c>
      <c r="M2769" s="26" t="s">
        <v>179</v>
      </c>
      <c r="N2769" s="26" t="n">
        <v>50</v>
      </c>
      <c r="O2769" s="26" t="s">
        <v>11118</v>
      </c>
      <c r="P2769" s="26" t="s">
        <v>11119</v>
      </c>
      <c r="Q2769" s="26" t="s">
        <v>212</v>
      </c>
      <c r="R2769" s="26" t="s">
        <v>171</v>
      </c>
      <c r="S2769" s="26" t="s">
        <v>213</v>
      </c>
      <c r="T2769" s="27" t="n">
        <v>46011</v>
      </c>
      <c r="U2769" s="26" t="n">
        <v>2026</v>
      </c>
      <c r="V2769" s="26"/>
    </row>
    <row r="2770" customFormat="false" ht="15" hidden="false" customHeight="true" outlineLevel="0" collapsed="false">
      <c r="A2770" s="29" t="s">
        <v>11120</v>
      </c>
      <c r="B2770" s="29" t="n">
        <v>2766</v>
      </c>
      <c r="C2770" s="29" t="s">
        <v>1203</v>
      </c>
      <c r="D2770" s="29" t="s">
        <v>1294</v>
      </c>
      <c r="E2770" s="29" t="s">
        <v>206</v>
      </c>
      <c r="F2770" s="29"/>
      <c r="G2770" s="30" t="n">
        <v>46107</v>
      </c>
      <c r="H2770" s="29" t="s">
        <v>177</v>
      </c>
      <c r="I2770" s="29" t="s">
        <v>498</v>
      </c>
      <c r="J2770" s="29" t="s">
        <v>383</v>
      </c>
      <c r="K2770" s="31" t="n">
        <v>53.8</v>
      </c>
      <c r="L2770" s="31" t="n">
        <v>18.2</v>
      </c>
      <c r="M2770" s="29" t="s">
        <v>900</v>
      </c>
      <c r="N2770" s="29" t="n">
        <v>28</v>
      </c>
      <c r="O2770" s="29" t="s">
        <v>11121</v>
      </c>
      <c r="P2770" s="29" t="s">
        <v>11122</v>
      </c>
      <c r="Q2770" s="29" t="s">
        <v>461</v>
      </c>
      <c r="R2770" s="29" t="s">
        <v>183</v>
      </c>
      <c r="S2770" s="29" t="s">
        <v>462</v>
      </c>
      <c r="T2770" s="30" t="n">
        <v>46011</v>
      </c>
      <c r="U2770" s="29" t="n">
        <v>2026</v>
      </c>
      <c r="V2770" s="29"/>
    </row>
    <row r="2771" customFormat="false" ht="15" hidden="false" customHeight="true" outlineLevel="0" collapsed="false">
      <c r="A2771" s="26" t="s">
        <v>11123</v>
      </c>
      <c r="B2771" s="26" t="n">
        <v>2767</v>
      </c>
      <c r="C2771" s="26" t="s">
        <v>835</v>
      </c>
      <c r="D2771" s="26" t="s">
        <v>497</v>
      </c>
      <c r="E2771" s="26" t="s">
        <v>195</v>
      </c>
      <c r="F2771" s="26" t="s">
        <v>11124</v>
      </c>
      <c r="G2771" s="27" t="n">
        <v>46107</v>
      </c>
      <c r="H2771" s="26" t="s">
        <v>177</v>
      </c>
      <c r="I2771" s="26" t="s">
        <v>1220</v>
      </c>
      <c r="J2771" s="26" t="s">
        <v>259</v>
      </c>
      <c r="K2771" s="28" t="n">
        <v>24.7</v>
      </c>
      <c r="L2771" s="28" t="n">
        <v>8.1</v>
      </c>
      <c r="M2771" s="26" t="s">
        <v>209</v>
      </c>
      <c r="N2771" s="26" t="n">
        <v>36</v>
      </c>
      <c r="O2771" s="26" t="s">
        <v>11125</v>
      </c>
      <c r="P2771" s="26" t="s">
        <v>11126</v>
      </c>
      <c r="Q2771" s="26" t="s">
        <v>170</v>
      </c>
      <c r="R2771" s="26" t="s">
        <v>171</v>
      </c>
      <c r="S2771" s="26" t="s">
        <v>172</v>
      </c>
      <c r="T2771" s="27" t="n">
        <v>45994</v>
      </c>
      <c r="U2771" s="26" t="n">
        <v>2026</v>
      </c>
      <c r="V2771" s="26"/>
    </row>
    <row r="2772" customFormat="false" ht="15" hidden="false" customHeight="true" outlineLevel="0" collapsed="false">
      <c r="A2772" s="29" t="s">
        <v>11127</v>
      </c>
      <c r="B2772" s="29" t="n">
        <v>2768</v>
      </c>
      <c r="C2772" s="29" t="s">
        <v>174</v>
      </c>
      <c r="D2772" s="29" t="s">
        <v>582</v>
      </c>
      <c r="E2772" s="29" t="s">
        <v>188</v>
      </c>
      <c r="F2772" s="29"/>
      <c r="G2772" s="30" t="n">
        <v>46108</v>
      </c>
      <c r="H2772" s="29" t="s">
        <v>177</v>
      </c>
      <c r="I2772" s="29" t="s">
        <v>3190</v>
      </c>
      <c r="J2772" s="29" t="s">
        <v>383</v>
      </c>
      <c r="K2772" s="31" t="n">
        <v>47.6</v>
      </c>
      <c r="L2772" s="31" t="n">
        <v>15.8</v>
      </c>
      <c r="M2772" s="29" t="s">
        <v>167</v>
      </c>
      <c r="N2772" s="29" t="n">
        <v>24</v>
      </c>
      <c r="O2772" s="29" t="s">
        <v>11128</v>
      </c>
      <c r="P2772" s="29" t="s">
        <v>11129</v>
      </c>
      <c r="Q2772" s="29" t="s">
        <v>202</v>
      </c>
      <c r="R2772" s="29" t="s">
        <v>171</v>
      </c>
      <c r="S2772" s="29" t="s">
        <v>203</v>
      </c>
      <c r="T2772" s="30" t="n">
        <v>46017</v>
      </c>
      <c r="U2772" s="29" t="n">
        <v>2026</v>
      </c>
      <c r="V2772" s="29"/>
    </row>
    <row r="2773" customFormat="false" ht="15" hidden="false" customHeight="true" outlineLevel="0" collapsed="false">
      <c r="A2773" s="26" t="s">
        <v>11130</v>
      </c>
      <c r="B2773" s="26" t="n">
        <v>2769</v>
      </c>
      <c r="C2773" s="26" t="s">
        <v>724</v>
      </c>
      <c r="D2773" s="26" t="s">
        <v>11131</v>
      </c>
      <c r="E2773" s="26" t="s">
        <v>188</v>
      </c>
      <c r="F2773" s="26"/>
      <c r="G2773" s="27" t="n">
        <v>46108</v>
      </c>
      <c r="H2773" s="26" t="s">
        <v>177</v>
      </c>
      <c r="I2773" s="26" t="s">
        <v>389</v>
      </c>
      <c r="J2773" s="26" t="s">
        <v>345</v>
      </c>
      <c r="K2773" s="28" t="n">
        <v>55.2</v>
      </c>
      <c r="L2773" s="28" t="n">
        <v>17.3</v>
      </c>
      <c r="M2773" s="26" t="s">
        <v>276</v>
      </c>
      <c r="N2773" s="26" t="n">
        <v>24</v>
      </c>
      <c r="O2773" s="26" t="s">
        <v>11132</v>
      </c>
      <c r="P2773" s="26" t="s">
        <v>11133</v>
      </c>
      <c r="Q2773" s="26" t="s">
        <v>252</v>
      </c>
      <c r="R2773" s="26" t="s">
        <v>171</v>
      </c>
      <c r="S2773" s="26" t="s">
        <v>253</v>
      </c>
      <c r="T2773" s="27" t="n">
        <v>45999</v>
      </c>
      <c r="U2773" s="26" t="n">
        <v>2026</v>
      </c>
      <c r="V2773" s="26"/>
    </row>
    <row r="2774" customFormat="false" ht="15" hidden="false" customHeight="true" outlineLevel="0" collapsed="false">
      <c r="A2774" s="29" t="s">
        <v>11134</v>
      </c>
      <c r="B2774" s="29" t="n">
        <v>2770</v>
      </c>
      <c r="C2774" s="29" t="s">
        <v>1015</v>
      </c>
      <c r="D2774" s="29" t="s">
        <v>512</v>
      </c>
      <c r="E2774" s="29" t="s">
        <v>206</v>
      </c>
      <c r="F2774" s="29"/>
      <c r="G2774" s="30" t="n">
        <v>46108</v>
      </c>
      <c r="H2774" s="29" t="s">
        <v>177</v>
      </c>
      <c r="I2774" s="29" t="s">
        <v>1129</v>
      </c>
      <c r="J2774" s="29" t="s">
        <v>259</v>
      </c>
      <c r="K2774" s="31" t="n">
        <v>41.3</v>
      </c>
      <c r="L2774" s="31" t="n">
        <v>11.8</v>
      </c>
      <c r="M2774" s="29" t="s">
        <v>199</v>
      </c>
      <c r="N2774" s="29" t="n">
        <v>50</v>
      </c>
      <c r="O2774" s="29" t="s">
        <v>11135</v>
      </c>
      <c r="P2774" s="29" t="s">
        <v>11136</v>
      </c>
      <c r="Q2774" s="29" t="s">
        <v>202</v>
      </c>
      <c r="R2774" s="29" t="s">
        <v>171</v>
      </c>
      <c r="S2774" s="29" t="s">
        <v>203</v>
      </c>
      <c r="T2774" s="30" t="n">
        <v>46014</v>
      </c>
      <c r="U2774" s="29" t="n">
        <v>2026</v>
      </c>
      <c r="V2774" s="29"/>
    </row>
    <row r="2775" customFormat="false" ht="15" hidden="false" customHeight="true" outlineLevel="0" collapsed="false">
      <c r="A2775" s="26" t="s">
        <v>11137</v>
      </c>
      <c r="B2775" s="26" t="n">
        <v>2771</v>
      </c>
      <c r="C2775" s="26" t="s">
        <v>6141</v>
      </c>
      <c r="D2775" s="26" t="s">
        <v>983</v>
      </c>
      <c r="E2775" s="26" t="s">
        <v>245</v>
      </c>
      <c r="F2775" s="26" t="s">
        <v>11138</v>
      </c>
      <c r="G2775" s="27" t="n">
        <v>46110</v>
      </c>
      <c r="H2775" s="26" t="s">
        <v>177</v>
      </c>
      <c r="I2775" s="26" t="s">
        <v>3217</v>
      </c>
      <c r="J2775" s="26" t="s">
        <v>166</v>
      </c>
      <c r="K2775" s="28" t="n">
        <v>61.6</v>
      </c>
      <c r="L2775" s="28" t="n">
        <v>20.2</v>
      </c>
      <c r="M2775" s="26" t="s">
        <v>179</v>
      </c>
      <c r="N2775" s="26" t="n">
        <v>36</v>
      </c>
      <c r="O2775" s="26" t="s">
        <v>11139</v>
      </c>
      <c r="P2775" s="26" t="s">
        <v>11140</v>
      </c>
      <c r="Q2775" s="26" t="s">
        <v>252</v>
      </c>
      <c r="R2775" s="26" t="s">
        <v>171</v>
      </c>
      <c r="S2775" s="26" t="s">
        <v>253</v>
      </c>
      <c r="T2775" s="27" t="n">
        <v>45996</v>
      </c>
      <c r="U2775" s="26" t="n">
        <v>2026</v>
      </c>
      <c r="V2775" s="26"/>
    </row>
    <row r="2776" customFormat="false" ht="15" hidden="false" customHeight="true" outlineLevel="0" collapsed="false">
      <c r="A2776" s="29" t="s">
        <v>11141</v>
      </c>
      <c r="B2776" s="29" t="n">
        <v>2772</v>
      </c>
      <c r="C2776" s="29" t="s">
        <v>477</v>
      </c>
      <c r="D2776" s="29" t="s">
        <v>2821</v>
      </c>
      <c r="E2776" s="29" t="s">
        <v>188</v>
      </c>
      <c r="F2776" s="29"/>
      <c r="G2776" s="30" t="n">
        <v>46110</v>
      </c>
      <c r="H2776" s="29" t="s">
        <v>295</v>
      </c>
      <c r="I2776" s="29" t="s">
        <v>762</v>
      </c>
      <c r="J2776" s="29" t="s">
        <v>229</v>
      </c>
      <c r="K2776" s="31" t="n">
        <v>40.1</v>
      </c>
      <c r="L2776" s="31" t="n">
        <v>13.2</v>
      </c>
      <c r="M2776" s="29" t="s">
        <v>209</v>
      </c>
      <c r="N2776" s="29" t="n">
        <v>32</v>
      </c>
      <c r="O2776" s="29" t="s">
        <v>11142</v>
      </c>
      <c r="P2776" s="29" t="s">
        <v>11143</v>
      </c>
      <c r="Q2776" s="29" t="s">
        <v>212</v>
      </c>
      <c r="R2776" s="29" t="s">
        <v>171</v>
      </c>
      <c r="S2776" s="29" t="s">
        <v>213</v>
      </c>
      <c r="T2776" s="30" t="n">
        <v>46002</v>
      </c>
      <c r="U2776" s="29" t="n">
        <v>2026</v>
      </c>
      <c r="V2776" s="29"/>
    </row>
    <row r="2777" customFormat="false" ht="15" hidden="false" customHeight="true" outlineLevel="0" collapsed="false">
      <c r="A2777" s="26" t="s">
        <v>11144</v>
      </c>
      <c r="B2777" s="26" t="n">
        <v>2773</v>
      </c>
      <c r="C2777" s="26" t="s">
        <v>4161</v>
      </c>
      <c r="D2777" s="26" t="s">
        <v>835</v>
      </c>
      <c r="E2777" s="26" t="s">
        <v>226</v>
      </c>
      <c r="F2777" s="26" t="s">
        <v>11145</v>
      </c>
      <c r="G2777" s="27" t="n">
        <v>46110</v>
      </c>
      <c r="H2777" s="26" t="s">
        <v>177</v>
      </c>
      <c r="I2777" s="26" t="s">
        <v>2320</v>
      </c>
      <c r="J2777" s="26" t="s">
        <v>208</v>
      </c>
      <c r="K2777" s="28" t="n">
        <v>34.3</v>
      </c>
      <c r="L2777" s="28" t="n">
        <v>11</v>
      </c>
      <c r="M2777" s="26" t="s">
        <v>209</v>
      </c>
      <c r="N2777" s="26" t="n">
        <v>24</v>
      </c>
      <c r="O2777" s="26" t="s">
        <v>11146</v>
      </c>
      <c r="P2777" s="26" t="s">
        <v>11147</v>
      </c>
      <c r="Q2777" s="26" t="s">
        <v>232</v>
      </c>
      <c r="R2777" s="26" t="s">
        <v>183</v>
      </c>
      <c r="S2777" s="26" t="s">
        <v>233</v>
      </c>
      <c r="T2777" s="27" t="n">
        <v>46009</v>
      </c>
      <c r="U2777" s="26" t="n">
        <v>2026</v>
      </c>
      <c r="V2777" s="26"/>
    </row>
    <row r="2778" customFormat="false" ht="15" hidden="false" customHeight="true" outlineLevel="0" collapsed="false">
      <c r="A2778" s="29" t="s">
        <v>11148</v>
      </c>
      <c r="B2778" s="29" t="n">
        <v>2774</v>
      </c>
      <c r="C2778" s="29" t="s">
        <v>967</v>
      </c>
      <c r="D2778" s="29" t="s">
        <v>563</v>
      </c>
      <c r="E2778" s="29" t="s">
        <v>206</v>
      </c>
      <c r="F2778" s="29"/>
      <c r="G2778" s="30" t="n">
        <v>46110</v>
      </c>
      <c r="H2778" s="29" t="s">
        <v>177</v>
      </c>
      <c r="I2778" s="29" t="s">
        <v>3614</v>
      </c>
      <c r="J2778" s="29" t="s">
        <v>229</v>
      </c>
      <c r="K2778" s="31" t="n">
        <v>18.1</v>
      </c>
      <c r="L2778" s="31" t="n">
        <v>5.7</v>
      </c>
      <c r="M2778" s="29" t="s">
        <v>167</v>
      </c>
      <c r="N2778" s="29" t="n">
        <v>50</v>
      </c>
      <c r="O2778" s="29" t="s">
        <v>11149</v>
      </c>
      <c r="P2778" s="29" t="s">
        <v>11150</v>
      </c>
      <c r="Q2778" s="29" t="s">
        <v>182</v>
      </c>
      <c r="R2778" s="29" t="s">
        <v>183</v>
      </c>
      <c r="S2778" s="29" t="s">
        <v>184</v>
      </c>
      <c r="T2778" s="30" t="n">
        <v>45994</v>
      </c>
      <c r="U2778" s="29" t="n">
        <v>2026</v>
      </c>
      <c r="V2778" s="29"/>
    </row>
    <row r="2779" customFormat="false" ht="15" hidden="false" customHeight="true" outlineLevel="0" collapsed="false">
      <c r="A2779" s="26" t="s">
        <v>11151</v>
      </c>
      <c r="B2779" s="26" t="n">
        <v>2775</v>
      </c>
      <c r="C2779" s="26" t="s">
        <v>5366</v>
      </c>
      <c r="D2779" s="26" t="s">
        <v>1134</v>
      </c>
      <c r="E2779" s="26" t="s">
        <v>226</v>
      </c>
      <c r="F2779" s="26" t="s">
        <v>11152</v>
      </c>
      <c r="G2779" s="27" t="n">
        <v>46111</v>
      </c>
      <c r="H2779" s="26" t="s">
        <v>164</v>
      </c>
      <c r="I2779" s="26" t="s">
        <v>4188</v>
      </c>
      <c r="J2779" s="26" t="s">
        <v>166</v>
      </c>
      <c r="K2779" s="28" t="n">
        <v>53.6</v>
      </c>
      <c r="L2779" s="28" t="n">
        <v>16.9</v>
      </c>
      <c r="M2779" s="26" t="s">
        <v>167</v>
      </c>
      <c r="N2779" s="26" t="n">
        <v>50</v>
      </c>
      <c r="O2779" s="26" t="s">
        <v>11153</v>
      </c>
      <c r="P2779" s="26" t="s">
        <v>11154</v>
      </c>
      <c r="Q2779" s="26" t="s">
        <v>240</v>
      </c>
      <c r="R2779" s="26" t="s">
        <v>171</v>
      </c>
      <c r="S2779" s="26" t="s">
        <v>241</v>
      </c>
      <c r="T2779" s="26"/>
      <c r="U2779" s="26" t="n">
        <v>2022</v>
      </c>
      <c r="V2779" s="26"/>
    </row>
    <row r="2780" customFormat="false" ht="15" hidden="false" customHeight="true" outlineLevel="0" collapsed="false">
      <c r="A2780" s="29" t="s">
        <v>11155</v>
      </c>
      <c r="B2780" s="29" t="n">
        <v>2776</v>
      </c>
      <c r="C2780" s="29" t="s">
        <v>3519</v>
      </c>
      <c r="D2780" s="29" t="s">
        <v>582</v>
      </c>
      <c r="E2780" s="29" t="s">
        <v>188</v>
      </c>
      <c r="F2780" s="29"/>
      <c r="G2780" s="30" t="n">
        <v>46112</v>
      </c>
      <c r="H2780" s="29" t="s">
        <v>177</v>
      </c>
      <c r="I2780" s="29" t="s">
        <v>1583</v>
      </c>
      <c r="J2780" s="29" t="s">
        <v>198</v>
      </c>
      <c r="K2780" s="31" t="n">
        <v>19.8</v>
      </c>
      <c r="L2780" s="31" t="n">
        <v>6.6</v>
      </c>
      <c r="M2780" s="29" t="s">
        <v>276</v>
      </c>
      <c r="N2780" s="29" t="n">
        <v>32</v>
      </c>
      <c r="O2780" s="29" t="s">
        <v>11156</v>
      </c>
      <c r="P2780" s="29" t="s">
        <v>11157</v>
      </c>
      <c r="Q2780" s="29" t="s">
        <v>221</v>
      </c>
      <c r="R2780" s="29" t="s">
        <v>183</v>
      </c>
      <c r="S2780" s="29" t="s">
        <v>222</v>
      </c>
      <c r="T2780" s="30" t="n">
        <v>45995</v>
      </c>
      <c r="U2780" s="29" t="n">
        <v>2026</v>
      </c>
      <c r="V2780" s="29"/>
    </row>
    <row r="2781" customFormat="false" ht="15" hidden="false" customHeight="true" outlineLevel="0" collapsed="false">
      <c r="A2781" s="26" t="s">
        <v>11158</v>
      </c>
      <c r="B2781" s="26" t="n">
        <v>2777</v>
      </c>
      <c r="C2781" s="26" t="s">
        <v>598</v>
      </c>
      <c r="D2781" s="26" t="s">
        <v>187</v>
      </c>
      <c r="E2781" s="26" t="s">
        <v>188</v>
      </c>
      <c r="F2781" s="26"/>
      <c r="G2781" s="27" t="n">
        <v>46112</v>
      </c>
      <c r="H2781" s="26" t="s">
        <v>177</v>
      </c>
      <c r="I2781" s="26" t="s">
        <v>513</v>
      </c>
      <c r="J2781" s="26" t="s">
        <v>208</v>
      </c>
      <c r="K2781" s="28" t="n">
        <v>44.4</v>
      </c>
      <c r="L2781" s="28" t="n">
        <v>14.6</v>
      </c>
      <c r="M2781" s="26" t="s">
        <v>209</v>
      </c>
      <c r="N2781" s="26" t="n">
        <v>40</v>
      </c>
      <c r="O2781" s="26" t="s">
        <v>8165</v>
      </c>
      <c r="P2781" s="26" t="s">
        <v>11159</v>
      </c>
      <c r="Q2781" s="26" t="s">
        <v>338</v>
      </c>
      <c r="R2781" s="26" t="s">
        <v>171</v>
      </c>
      <c r="S2781" s="26" t="s">
        <v>339</v>
      </c>
      <c r="T2781" s="27" t="n">
        <v>45998</v>
      </c>
      <c r="U2781" s="26" t="n">
        <v>2026</v>
      </c>
      <c r="V2781" s="26"/>
    </row>
    <row r="2782" customFormat="false" ht="15" hidden="false" customHeight="true" outlineLevel="0" collapsed="false">
      <c r="A2782" s="29" t="s">
        <v>11160</v>
      </c>
      <c r="B2782" s="29" t="n">
        <v>2778</v>
      </c>
      <c r="C2782" s="29" t="s">
        <v>2158</v>
      </c>
      <c r="D2782" s="29" t="s">
        <v>2319</v>
      </c>
      <c r="E2782" s="29" t="s">
        <v>188</v>
      </c>
      <c r="F2782" s="29"/>
      <c r="G2782" s="30" t="n">
        <v>46113</v>
      </c>
      <c r="H2782" s="29" t="s">
        <v>164</v>
      </c>
      <c r="I2782" s="29" t="s">
        <v>2584</v>
      </c>
      <c r="J2782" s="29" t="s">
        <v>383</v>
      </c>
      <c r="K2782" s="31" t="n">
        <v>59.4</v>
      </c>
      <c r="L2782" s="31" t="n">
        <v>17.7</v>
      </c>
      <c r="M2782" s="29" t="s">
        <v>209</v>
      </c>
      <c r="N2782" s="29" t="n">
        <v>40</v>
      </c>
      <c r="O2782" s="29" t="s">
        <v>11161</v>
      </c>
      <c r="P2782" s="29" t="s">
        <v>11162</v>
      </c>
      <c r="Q2782" s="29" t="s">
        <v>212</v>
      </c>
      <c r="R2782" s="29" t="s">
        <v>171</v>
      </c>
      <c r="S2782" s="29" t="s">
        <v>213</v>
      </c>
      <c r="T2782" s="29"/>
      <c r="U2782" s="29" t="n">
        <v>2024</v>
      </c>
      <c r="V2782" s="29"/>
    </row>
    <row r="2783" customFormat="false" ht="15" hidden="false" customHeight="true" outlineLevel="0" collapsed="false">
      <c r="A2783" s="26" t="s">
        <v>11163</v>
      </c>
      <c r="B2783" s="26" t="n">
        <v>2779</v>
      </c>
      <c r="C2783" s="26" t="s">
        <v>2606</v>
      </c>
      <c r="D2783" s="26" t="s">
        <v>483</v>
      </c>
      <c r="E2783" s="26" t="s">
        <v>188</v>
      </c>
      <c r="F2783" s="26"/>
      <c r="G2783" s="27" t="n">
        <v>46114</v>
      </c>
      <c r="H2783" s="26" t="s">
        <v>177</v>
      </c>
      <c r="I2783" s="26" t="s">
        <v>3569</v>
      </c>
      <c r="J2783" s="26" t="s">
        <v>208</v>
      </c>
      <c r="K2783" s="28" t="n">
        <v>36.4</v>
      </c>
      <c r="L2783" s="28" t="n">
        <v>12.7</v>
      </c>
      <c r="M2783" s="26" t="s">
        <v>179</v>
      </c>
      <c r="N2783" s="26" t="n">
        <v>36</v>
      </c>
      <c r="O2783" s="26" t="s">
        <v>8458</v>
      </c>
      <c r="P2783" s="26" t="s">
        <v>11164</v>
      </c>
      <c r="Q2783" s="26" t="s">
        <v>202</v>
      </c>
      <c r="R2783" s="26" t="s">
        <v>171</v>
      </c>
      <c r="S2783" s="26" t="s">
        <v>203</v>
      </c>
      <c r="T2783" s="27" t="n">
        <v>46019</v>
      </c>
      <c r="U2783" s="26" t="n">
        <v>2026</v>
      </c>
      <c r="V2783" s="26"/>
    </row>
    <row r="2784" customFormat="false" ht="15" hidden="false" customHeight="true" outlineLevel="0" collapsed="false">
      <c r="A2784" s="29" t="s">
        <v>11165</v>
      </c>
      <c r="B2784" s="29" t="n">
        <v>2780</v>
      </c>
      <c r="C2784" s="29" t="s">
        <v>2076</v>
      </c>
      <c r="D2784" s="29" t="s">
        <v>1060</v>
      </c>
      <c r="E2784" s="29" t="s">
        <v>206</v>
      </c>
      <c r="F2784" s="29"/>
      <c r="G2784" s="30" t="n">
        <v>46115</v>
      </c>
      <c r="H2784" s="29" t="s">
        <v>177</v>
      </c>
      <c r="I2784" s="29" t="s">
        <v>2501</v>
      </c>
      <c r="J2784" s="29" t="s">
        <v>198</v>
      </c>
      <c r="K2784" s="31" t="n">
        <v>53.3</v>
      </c>
      <c r="L2784" s="31" t="n">
        <v>18.9</v>
      </c>
      <c r="M2784" s="29" t="s">
        <v>199</v>
      </c>
      <c r="N2784" s="29" t="n">
        <v>32</v>
      </c>
      <c r="O2784" s="29" t="s">
        <v>11166</v>
      </c>
      <c r="P2784" s="29" t="s">
        <v>11167</v>
      </c>
      <c r="Q2784" s="29" t="s">
        <v>240</v>
      </c>
      <c r="R2784" s="29" t="s">
        <v>171</v>
      </c>
      <c r="S2784" s="29" t="s">
        <v>241</v>
      </c>
      <c r="T2784" s="30" t="n">
        <v>46014</v>
      </c>
      <c r="U2784" s="29" t="n">
        <v>2026</v>
      </c>
      <c r="V2784" s="29"/>
    </row>
    <row r="2785" customFormat="false" ht="15" hidden="false" customHeight="true" outlineLevel="0" collapsed="false">
      <c r="A2785" s="26" t="s">
        <v>11168</v>
      </c>
      <c r="B2785" s="26" t="n">
        <v>2781</v>
      </c>
      <c r="C2785" s="26" t="s">
        <v>1357</v>
      </c>
      <c r="D2785" s="26" t="s">
        <v>2429</v>
      </c>
      <c r="E2785" s="26" t="s">
        <v>188</v>
      </c>
      <c r="F2785" s="26"/>
      <c r="G2785" s="27" t="n">
        <v>46116</v>
      </c>
      <c r="H2785" s="26" t="s">
        <v>177</v>
      </c>
      <c r="I2785" s="26" t="s">
        <v>2303</v>
      </c>
      <c r="J2785" s="26" t="s">
        <v>259</v>
      </c>
      <c r="K2785" s="28" t="n">
        <v>20.3</v>
      </c>
      <c r="L2785" s="28" t="n">
        <v>6.6</v>
      </c>
      <c r="M2785" s="26" t="s">
        <v>179</v>
      </c>
      <c r="N2785" s="26" t="n">
        <v>36</v>
      </c>
      <c r="O2785" s="26" t="s">
        <v>11169</v>
      </c>
      <c r="P2785" s="26" t="s">
        <v>11170</v>
      </c>
      <c r="Q2785" s="26" t="s">
        <v>454</v>
      </c>
      <c r="R2785" s="26" t="s">
        <v>171</v>
      </c>
      <c r="S2785" s="26" t="s">
        <v>455</v>
      </c>
      <c r="T2785" s="27" t="n">
        <v>46013</v>
      </c>
      <c r="U2785" s="26" t="n">
        <v>2026</v>
      </c>
      <c r="V2785" s="26"/>
    </row>
    <row r="2786" customFormat="false" ht="15" hidden="false" customHeight="true" outlineLevel="0" collapsed="false">
      <c r="A2786" s="29" t="s">
        <v>11171</v>
      </c>
      <c r="B2786" s="29" t="n">
        <v>2782</v>
      </c>
      <c r="C2786" s="29" t="s">
        <v>2991</v>
      </c>
      <c r="D2786" s="29" t="s">
        <v>1841</v>
      </c>
      <c r="E2786" s="29" t="s">
        <v>195</v>
      </c>
      <c r="F2786" s="29" t="s">
        <v>11172</v>
      </c>
      <c r="G2786" s="30" t="n">
        <v>46117</v>
      </c>
      <c r="H2786" s="29" t="s">
        <v>177</v>
      </c>
      <c r="I2786" s="29" t="s">
        <v>1466</v>
      </c>
      <c r="J2786" s="29" t="s">
        <v>198</v>
      </c>
      <c r="K2786" s="31" t="n">
        <v>33.5</v>
      </c>
      <c r="L2786" s="31" t="n">
        <v>10</v>
      </c>
      <c r="M2786" s="29" t="s">
        <v>209</v>
      </c>
      <c r="N2786" s="29" t="n">
        <v>45</v>
      </c>
      <c r="O2786" s="29" t="s">
        <v>11173</v>
      </c>
      <c r="P2786" s="29" t="s">
        <v>11174</v>
      </c>
      <c r="Q2786" s="29" t="s">
        <v>299</v>
      </c>
      <c r="R2786" s="29" t="s">
        <v>171</v>
      </c>
      <c r="S2786" s="29" t="s">
        <v>300</v>
      </c>
      <c r="T2786" s="30" t="n">
        <v>46018</v>
      </c>
      <c r="U2786" s="29" t="n">
        <v>2026</v>
      </c>
      <c r="V2786" s="29"/>
    </row>
    <row r="2787" customFormat="false" ht="15" hidden="false" customHeight="true" outlineLevel="0" collapsed="false">
      <c r="A2787" s="26" t="s">
        <v>11175</v>
      </c>
      <c r="B2787" s="26" t="n">
        <v>2783</v>
      </c>
      <c r="C2787" s="26" t="s">
        <v>8139</v>
      </c>
      <c r="D2787" s="26" t="s">
        <v>661</v>
      </c>
      <c r="E2787" s="26" t="s">
        <v>206</v>
      </c>
      <c r="F2787" s="26"/>
      <c r="G2787" s="27" t="n">
        <v>46117</v>
      </c>
      <c r="H2787" s="26" t="s">
        <v>177</v>
      </c>
      <c r="I2787" s="26" t="s">
        <v>1842</v>
      </c>
      <c r="J2787" s="26" t="s">
        <v>166</v>
      </c>
      <c r="K2787" s="28" t="n">
        <v>19.1</v>
      </c>
      <c r="L2787" s="28" t="n">
        <v>6.3</v>
      </c>
      <c r="M2787" s="26" t="s">
        <v>179</v>
      </c>
      <c r="N2787" s="26" t="n">
        <v>28</v>
      </c>
      <c r="O2787" s="26" t="s">
        <v>11176</v>
      </c>
      <c r="P2787" s="26" t="s">
        <v>11177</v>
      </c>
      <c r="Q2787" s="26" t="s">
        <v>170</v>
      </c>
      <c r="R2787" s="26" t="s">
        <v>171</v>
      </c>
      <c r="S2787" s="26" t="s">
        <v>172</v>
      </c>
      <c r="T2787" s="27" t="n">
        <v>45995</v>
      </c>
      <c r="U2787" s="26" t="n">
        <v>2026</v>
      </c>
      <c r="V2787" s="26"/>
    </row>
    <row r="2788" customFormat="false" ht="15" hidden="false" customHeight="true" outlineLevel="0" collapsed="false">
      <c r="A2788" s="29" t="s">
        <v>11178</v>
      </c>
      <c r="B2788" s="29" t="n">
        <v>2784</v>
      </c>
      <c r="C2788" s="29" t="s">
        <v>1474</v>
      </c>
      <c r="D2788" s="29" t="s">
        <v>557</v>
      </c>
      <c r="E2788" s="29" t="s">
        <v>188</v>
      </c>
      <c r="F2788" s="29"/>
      <c r="G2788" s="30" t="n">
        <v>46121</v>
      </c>
      <c r="H2788" s="29" t="s">
        <v>177</v>
      </c>
      <c r="I2788" s="29" t="s">
        <v>526</v>
      </c>
      <c r="J2788" s="29" t="s">
        <v>229</v>
      </c>
      <c r="K2788" s="31" t="n">
        <v>55.5</v>
      </c>
      <c r="L2788" s="31" t="n">
        <v>16.1</v>
      </c>
      <c r="M2788" s="29" t="s">
        <v>179</v>
      </c>
      <c r="N2788" s="29" t="n">
        <v>28</v>
      </c>
      <c r="O2788" s="29" t="s">
        <v>11179</v>
      </c>
      <c r="P2788" s="29" t="s">
        <v>11180</v>
      </c>
      <c r="Q2788" s="29" t="s">
        <v>330</v>
      </c>
      <c r="R2788" s="29" t="s">
        <v>171</v>
      </c>
      <c r="S2788" s="29" t="s">
        <v>331</v>
      </c>
      <c r="T2788" s="30" t="n">
        <v>46011</v>
      </c>
      <c r="U2788" s="29" t="n">
        <v>2026</v>
      </c>
      <c r="V2788" s="29"/>
    </row>
    <row r="2789" customFormat="false" ht="15" hidden="false" customHeight="true" outlineLevel="0" collapsed="false">
      <c r="A2789" s="26" t="s">
        <v>11181</v>
      </c>
      <c r="B2789" s="26" t="n">
        <v>2785</v>
      </c>
      <c r="C2789" s="26" t="s">
        <v>3841</v>
      </c>
      <c r="D2789" s="26" t="s">
        <v>464</v>
      </c>
      <c r="E2789" s="26" t="s">
        <v>245</v>
      </c>
      <c r="F2789" s="26" t="s">
        <v>11182</v>
      </c>
      <c r="G2789" s="27" t="n">
        <v>46123</v>
      </c>
      <c r="H2789" s="26" t="s">
        <v>177</v>
      </c>
      <c r="I2789" s="26" t="s">
        <v>2352</v>
      </c>
      <c r="J2789" s="26" t="s">
        <v>270</v>
      </c>
      <c r="K2789" s="28" t="n">
        <v>39.3</v>
      </c>
      <c r="L2789" s="28" t="n">
        <v>11.5</v>
      </c>
      <c r="M2789" s="26" t="s">
        <v>276</v>
      </c>
      <c r="N2789" s="26" t="n">
        <v>45</v>
      </c>
      <c r="O2789" s="26" t="s">
        <v>11183</v>
      </c>
      <c r="P2789" s="26" t="s">
        <v>11184</v>
      </c>
      <c r="Q2789" s="26" t="s">
        <v>454</v>
      </c>
      <c r="R2789" s="26" t="s">
        <v>171</v>
      </c>
      <c r="S2789" s="26" t="s">
        <v>455</v>
      </c>
      <c r="T2789" s="27" t="n">
        <v>45997</v>
      </c>
      <c r="U2789" s="26" t="n">
        <v>2026</v>
      </c>
      <c r="V2789" s="26"/>
    </row>
    <row r="2790" customFormat="false" ht="15" hidden="false" customHeight="true" outlineLevel="0" collapsed="false">
      <c r="A2790" s="29" t="s">
        <v>11185</v>
      </c>
      <c r="B2790" s="29" t="n">
        <v>2786</v>
      </c>
      <c r="C2790" s="29" t="s">
        <v>11186</v>
      </c>
      <c r="D2790" s="29" t="s">
        <v>1127</v>
      </c>
      <c r="E2790" s="29" t="s">
        <v>188</v>
      </c>
      <c r="F2790" s="29"/>
      <c r="G2790" s="30" t="n">
        <v>46124</v>
      </c>
      <c r="H2790" s="29" t="s">
        <v>177</v>
      </c>
      <c r="I2790" s="29" t="s">
        <v>2762</v>
      </c>
      <c r="J2790" s="29" t="s">
        <v>270</v>
      </c>
      <c r="K2790" s="31" t="n">
        <v>22.2</v>
      </c>
      <c r="L2790" s="31" t="n">
        <v>7.6</v>
      </c>
      <c r="M2790" s="29" t="s">
        <v>276</v>
      </c>
      <c r="N2790" s="29" t="n">
        <v>32</v>
      </c>
      <c r="O2790" s="29" t="s">
        <v>11187</v>
      </c>
      <c r="P2790" s="29" t="s">
        <v>11188</v>
      </c>
      <c r="Q2790" s="29" t="s">
        <v>299</v>
      </c>
      <c r="R2790" s="29" t="s">
        <v>171</v>
      </c>
      <c r="S2790" s="29" t="s">
        <v>300</v>
      </c>
      <c r="T2790" s="30" t="n">
        <v>46008</v>
      </c>
      <c r="U2790" s="29" t="n">
        <v>2026</v>
      </c>
      <c r="V2790" s="29"/>
    </row>
    <row r="2791" customFormat="false" ht="15" hidden="false" customHeight="true" outlineLevel="0" collapsed="false">
      <c r="A2791" s="26" t="s">
        <v>11189</v>
      </c>
      <c r="B2791" s="26" t="n">
        <v>2787</v>
      </c>
      <c r="C2791" s="26" t="s">
        <v>11190</v>
      </c>
      <c r="D2791" s="26" t="s">
        <v>394</v>
      </c>
      <c r="E2791" s="26" t="s">
        <v>206</v>
      </c>
      <c r="F2791" s="26"/>
      <c r="G2791" s="27" t="n">
        <v>46124</v>
      </c>
      <c r="H2791" s="26" t="s">
        <v>177</v>
      </c>
      <c r="I2791" s="26" t="s">
        <v>1253</v>
      </c>
      <c r="J2791" s="26" t="s">
        <v>345</v>
      </c>
      <c r="K2791" s="28" t="n">
        <v>38.1</v>
      </c>
      <c r="L2791" s="28" t="n">
        <v>12.1</v>
      </c>
      <c r="M2791" s="26" t="s">
        <v>179</v>
      </c>
      <c r="N2791" s="26" t="n">
        <v>36</v>
      </c>
      <c r="O2791" s="26" t="s">
        <v>11191</v>
      </c>
      <c r="P2791" s="26" t="s">
        <v>11192</v>
      </c>
      <c r="Q2791" s="26" t="s">
        <v>182</v>
      </c>
      <c r="R2791" s="26" t="s">
        <v>183</v>
      </c>
      <c r="S2791" s="26" t="s">
        <v>184</v>
      </c>
      <c r="T2791" s="27" t="n">
        <v>45999</v>
      </c>
      <c r="U2791" s="26" t="n">
        <v>2026</v>
      </c>
      <c r="V2791" s="26"/>
    </row>
    <row r="2792" customFormat="false" ht="15" hidden="false" customHeight="true" outlineLevel="0" collapsed="false">
      <c r="A2792" s="29" t="s">
        <v>11193</v>
      </c>
      <c r="B2792" s="29" t="n">
        <v>2788</v>
      </c>
      <c r="C2792" s="29" t="s">
        <v>4074</v>
      </c>
      <c r="D2792" s="29" t="s">
        <v>904</v>
      </c>
      <c r="E2792" s="29" t="s">
        <v>188</v>
      </c>
      <c r="F2792" s="29"/>
      <c r="G2792" s="30" t="n">
        <v>46124</v>
      </c>
      <c r="H2792" s="29" t="s">
        <v>177</v>
      </c>
      <c r="I2792" s="29" t="s">
        <v>2402</v>
      </c>
      <c r="J2792" s="29" t="s">
        <v>198</v>
      </c>
      <c r="K2792" s="31" t="n">
        <v>27.2</v>
      </c>
      <c r="L2792" s="31" t="n">
        <v>8.5</v>
      </c>
      <c r="M2792" s="29" t="s">
        <v>167</v>
      </c>
      <c r="N2792" s="29" t="n">
        <v>28</v>
      </c>
      <c r="O2792" s="29" t="s">
        <v>11194</v>
      </c>
      <c r="P2792" s="29" t="s">
        <v>11195</v>
      </c>
      <c r="Q2792" s="29" t="s">
        <v>262</v>
      </c>
      <c r="R2792" s="29" t="s">
        <v>171</v>
      </c>
      <c r="S2792" s="29" t="s">
        <v>263</v>
      </c>
      <c r="T2792" s="30" t="n">
        <v>45998</v>
      </c>
      <c r="U2792" s="29" t="n">
        <v>2026</v>
      </c>
      <c r="V2792" s="29"/>
    </row>
    <row r="2793" customFormat="false" ht="15" hidden="false" customHeight="true" outlineLevel="0" collapsed="false">
      <c r="A2793" s="26" t="s">
        <v>11196</v>
      </c>
      <c r="B2793" s="26" t="n">
        <v>2789</v>
      </c>
      <c r="C2793" s="26" t="s">
        <v>7010</v>
      </c>
      <c r="D2793" s="26" t="s">
        <v>816</v>
      </c>
      <c r="E2793" s="26" t="s">
        <v>206</v>
      </c>
      <c r="F2793" s="26"/>
      <c r="G2793" s="27" t="n">
        <v>46124</v>
      </c>
      <c r="H2793" s="26" t="s">
        <v>177</v>
      </c>
      <c r="I2793" s="26" t="s">
        <v>1684</v>
      </c>
      <c r="J2793" s="26" t="s">
        <v>383</v>
      </c>
      <c r="K2793" s="28" t="n">
        <v>41.8</v>
      </c>
      <c r="L2793" s="28" t="n">
        <v>14.9</v>
      </c>
      <c r="M2793" s="26" t="s">
        <v>179</v>
      </c>
      <c r="N2793" s="26" t="n">
        <v>28</v>
      </c>
      <c r="O2793" s="26" t="s">
        <v>11197</v>
      </c>
      <c r="P2793" s="26" t="s">
        <v>11198</v>
      </c>
      <c r="Q2793" s="26" t="s">
        <v>299</v>
      </c>
      <c r="R2793" s="26" t="s">
        <v>171</v>
      </c>
      <c r="S2793" s="26" t="s">
        <v>300</v>
      </c>
      <c r="T2793" s="27" t="n">
        <v>46011</v>
      </c>
      <c r="U2793" s="26" t="n">
        <v>2026</v>
      </c>
      <c r="V2793" s="26"/>
    </row>
    <row r="2794" customFormat="false" ht="15" hidden="false" customHeight="true" outlineLevel="0" collapsed="false">
      <c r="A2794" s="29" t="s">
        <v>11199</v>
      </c>
      <c r="B2794" s="29" t="n">
        <v>2790</v>
      </c>
      <c r="C2794" s="29" t="s">
        <v>1213</v>
      </c>
      <c r="D2794" s="29" t="s">
        <v>464</v>
      </c>
      <c r="E2794" s="29" t="s">
        <v>188</v>
      </c>
      <c r="F2794" s="29"/>
      <c r="G2794" s="30" t="n">
        <v>46124</v>
      </c>
      <c r="H2794" s="29" t="s">
        <v>177</v>
      </c>
      <c r="I2794" s="29" t="s">
        <v>7728</v>
      </c>
      <c r="J2794" s="29" t="s">
        <v>166</v>
      </c>
      <c r="K2794" s="31" t="n">
        <v>51.9</v>
      </c>
      <c r="L2794" s="31" t="n">
        <v>16.6</v>
      </c>
      <c r="M2794" s="29" t="s">
        <v>179</v>
      </c>
      <c r="N2794" s="29" t="n">
        <v>40</v>
      </c>
      <c r="O2794" s="29" t="s">
        <v>11200</v>
      </c>
      <c r="P2794" s="29" t="s">
        <v>11201</v>
      </c>
      <c r="Q2794" s="29" t="s">
        <v>330</v>
      </c>
      <c r="R2794" s="29" t="s">
        <v>171</v>
      </c>
      <c r="S2794" s="29" t="s">
        <v>331</v>
      </c>
      <c r="T2794" s="30" t="n">
        <v>46009</v>
      </c>
      <c r="U2794" s="29" t="n">
        <v>2026</v>
      </c>
      <c r="V2794" s="29"/>
    </row>
    <row r="2795" customFormat="false" ht="15" hidden="false" customHeight="true" outlineLevel="0" collapsed="false">
      <c r="A2795" s="26" t="s">
        <v>11202</v>
      </c>
      <c r="B2795" s="26" t="n">
        <v>2791</v>
      </c>
      <c r="C2795" s="26" t="s">
        <v>1840</v>
      </c>
      <c r="D2795" s="26" t="s">
        <v>661</v>
      </c>
      <c r="E2795" s="26" t="s">
        <v>206</v>
      </c>
      <c r="F2795" s="26"/>
      <c r="G2795" s="27" t="n">
        <v>46125</v>
      </c>
      <c r="H2795" s="26" t="s">
        <v>177</v>
      </c>
      <c r="I2795" s="26" t="s">
        <v>413</v>
      </c>
      <c r="J2795" s="26" t="s">
        <v>166</v>
      </c>
      <c r="K2795" s="28" t="n">
        <v>24.3</v>
      </c>
      <c r="L2795" s="28" t="n">
        <v>7</v>
      </c>
      <c r="M2795" s="26" t="s">
        <v>209</v>
      </c>
      <c r="N2795" s="26" t="n">
        <v>50</v>
      </c>
      <c r="O2795" s="26" t="s">
        <v>11203</v>
      </c>
      <c r="P2795" s="26" t="s">
        <v>11204</v>
      </c>
      <c r="Q2795" s="26" t="s">
        <v>170</v>
      </c>
      <c r="R2795" s="26" t="s">
        <v>171</v>
      </c>
      <c r="S2795" s="26" t="s">
        <v>172</v>
      </c>
      <c r="T2795" s="27" t="n">
        <v>46015</v>
      </c>
      <c r="U2795" s="26" t="n">
        <v>2026</v>
      </c>
      <c r="V2795" s="26"/>
    </row>
    <row r="2796" customFormat="false" ht="15" hidden="false" customHeight="true" outlineLevel="0" collapsed="false">
      <c r="A2796" s="29" t="s">
        <v>11205</v>
      </c>
      <c r="B2796" s="29" t="n">
        <v>2792</v>
      </c>
      <c r="C2796" s="29" t="s">
        <v>457</v>
      </c>
      <c r="D2796" s="29" t="s">
        <v>7375</v>
      </c>
      <c r="E2796" s="29" t="s">
        <v>188</v>
      </c>
      <c r="F2796" s="29"/>
      <c r="G2796" s="30" t="n">
        <v>46126</v>
      </c>
      <c r="H2796" s="29" t="s">
        <v>177</v>
      </c>
      <c r="I2796" s="29" t="s">
        <v>2356</v>
      </c>
      <c r="J2796" s="29" t="s">
        <v>166</v>
      </c>
      <c r="K2796" s="31" t="n">
        <v>54.9</v>
      </c>
      <c r="L2796" s="31" t="n">
        <v>16</v>
      </c>
      <c r="M2796" s="29" t="s">
        <v>179</v>
      </c>
      <c r="N2796" s="29" t="n">
        <v>40</v>
      </c>
      <c r="O2796" s="29" t="s">
        <v>11206</v>
      </c>
      <c r="P2796" s="29"/>
      <c r="Q2796" s="29" t="s">
        <v>221</v>
      </c>
      <c r="R2796" s="29" t="s">
        <v>183</v>
      </c>
      <c r="S2796" s="29" t="s">
        <v>222</v>
      </c>
      <c r="T2796" s="30" t="n">
        <v>45995</v>
      </c>
      <c r="U2796" s="29" t="n">
        <v>2026</v>
      </c>
      <c r="V2796" s="29"/>
    </row>
    <row r="2797" customFormat="false" ht="15" hidden="false" customHeight="true" outlineLevel="0" collapsed="false">
      <c r="A2797" s="26" t="s">
        <v>11207</v>
      </c>
      <c r="B2797" s="26" t="n">
        <v>2793</v>
      </c>
      <c r="C2797" s="26" t="s">
        <v>205</v>
      </c>
      <c r="D2797" s="26" t="s">
        <v>684</v>
      </c>
      <c r="E2797" s="26" t="s">
        <v>267</v>
      </c>
      <c r="F2797" s="26" t="s">
        <v>11208</v>
      </c>
      <c r="G2797" s="27" t="n">
        <v>46126</v>
      </c>
      <c r="H2797" s="26" t="s">
        <v>295</v>
      </c>
      <c r="I2797" s="26" t="s">
        <v>2803</v>
      </c>
      <c r="J2797" s="26" t="s">
        <v>345</v>
      </c>
      <c r="K2797" s="28" t="n">
        <v>22.4</v>
      </c>
      <c r="L2797" s="28" t="n">
        <v>7.7</v>
      </c>
      <c r="M2797" s="26" t="s">
        <v>209</v>
      </c>
      <c r="N2797" s="26" t="n">
        <v>24</v>
      </c>
      <c r="O2797" s="26" t="s">
        <v>11209</v>
      </c>
      <c r="P2797" s="26" t="s">
        <v>11210</v>
      </c>
      <c r="Q2797" s="26" t="s">
        <v>299</v>
      </c>
      <c r="R2797" s="26" t="s">
        <v>171</v>
      </c>
      <c r="S2797" s="26" t="s">
        <v>300</v>
      </c>
      <c r="T2797" s="27" t="n">
        <v>46003</v>
      </c>
      <c r="U2797" s="26" t="n">
        <v>2026</v>
      </c>
      <c r="V2797" s="26"/>
    </row>
    <row r="2798" customFormat="false" ht="15" hidden="false" customHeight="true" outlineLevel="0" collapsed="false">
      <c r="A2798" s="29" t="s">
        <v>11211</v>
      </c>
      <c r="B2798" s="29" t="n">
        <v>2794</v>
      </c>
      <c r="C2798" s="29" t="s">
        <v>1159</v>
      </c>
      <c r="D2798" s="29" t="s">
        <v>381</v>
      </c>
      <c r="E2798" s="29" t="s">
        <v>188</v>
      </c>
      <c r="F2798" s="29"/>
      <c r="G2798" s="30" t="n">
        <v>46127</v>
      </c>
      <c r="H2798" s="29" t="s">
        <v>177</v>
      </c>
      <c r="I2798" s="29" t="s">
        <v>2193</v>
      </c>
      <c r="J2798" s="29" t="s">
        <v>383</v>
      </c>
      <c r="K2798" s="31" t="n">
        <v>27.4</v>
      </c>
      <c r="L2798" s="31" t="n">
        <v>8.6</v>
      </c>
      <c r="M2798" s="29" t="s">
        <v>276</v>
      </c>
      <c r="N2798" s="29" t="n">
        <v>32</v>
      </c>
      <c r="O2798" s="29" t="s">
        <v>11212</v>
      </c>
      <c r="P2798" s="29" t="s">
        <v>11213</v>
      </c>
      <c r="Q2798" s="29" t="s">
        <v>262</v>
      </c>
      <c r="R2798" s="29" t="s">
        <v>171</v>
      </c>
      <c r="S2798" s="29" t="s">
        <v>263</v>
      </c>
      <c r="T2798" s="30" t="n">
        <v>46019</v>
      </c>
      <c r="U2798" s="29" t="n">
        <v>2026</v>
      </c>
      <c r="V2798" s="29"/>
    </row>
    <row r="2799" customFormat="false" ht="15" hidden="false" customHeight="true" outlineLevel="0" collapsed="false">
      <c r="A2799" s="26" t="s">
        <v>11214</v>
      </c>
      <c r="B2799" s="26" t="n">
        <v>2795</v>
      </c>
      <c r="C2799" s="26" t="s">
        <v>4100</v>
      </c>
      <c r="D2799" s="26" t="s">
        <v>3953</v>
      </c>
      <c r="E2799" s="26" t="s">
        <v>226</v>
      </c>
      <c r="F2799" s="26" t="s">
        <v>11215</v>
      </c>
      <c r="G2799" s="27" t="n">
        <v>46128</v>
      </c>
      <c r="H2799" s="26" t="s">
        <v>177</v>
      </c>
      <c r="I2799" s="26" t="s">
        <v>4804</v>
      </c>
      <c r="J2799" s="26" t="s">
        <v>248</v>
      </c>
      <c r="K2799" s="28" t="n">
        <v>27</v>
      </c>
      <c r="L2799" s="28" t="n">
        <v>9</v>
      </c>
      <c r="M2799" s="26" t="s">
        <v>209</v>
      </c>
      <c r="N2799" s="26" t="n">
        <v>32</v>
      </c>
      <c r="O2799" s="26" t="s">
        <v>11216</v>
      </c>
      <c r="P2799" s="26" t="s">
        <v>11217</v>
      </c>
      <c r="Q2799" s="26" t="s">
        <v>232</v>
      </c>
      <c r="R2799" s="26" t="s">
        <v>183</v>
      </c>
      <c r="S2799" s="26" t="s">
        <v>233</v>
      </c>
      <c r="T2799" s="27" t="n">
        <v>46012</v>
      </c>
      <c r="U2799" s="26" t="n">
        <v>2026</v>
      </c>
      <c r="V2799" s="26"/>
    </row>
    <row r="2800" customFormat="false" ht="15" hidden="false" customHeight="true" outlineLevel="0" collapsed="false">
      <c r="A2800" s="29" t="s">
        <v>11218</v>
      </c>
      <c r="B2800" s="29" t="n">
        <v>2796</v>
      </c>
      <c r="C2800" s="29" t="s">
        <v>286</v>
      </c>
      <c r="D2800" s="29" t="s">
        <v>3943</v>
      </c>
      <c r="E2800" s="29" t="s">
        <v>195</v>
      </c>
      <c r="F2800" s="29" t="s">
        <v>655</v>
      </c>
      <c r="G2800" s="30" t="n">
        <v>46128</v>
      </c>
      <c r="H2800" s="29" t="s">
        <v>177</v>
      </c>
      <c r="I2800" s="29" t="s">
        <v>3071</v>
      </c>
      <c r="J2800" s="29" t="s">
        <v>208</v>
      </c>
      <c r="K2800" s="31" t="n">
        <v>53.6</v>
      </c>
      <c r="L2800" s="31" t="n">
        <v>16.9</v>
      </c>
      <c r="M2800" s="29" t="s">
        <v>199</v>
      </c>
      <c r="N2800" s="29" t="n">
        <v>50</v>
      </c>
      <c r="O2800" s="29" t="s">
        <v>11219</v>
      </c>
      <c r="P2800" s="29" t="s">
        <v>11220</v>
      </c>
      <c r="Q2800" s="29" t="s">
        <v>330</v>
      </c>
      <c r="R2800" s="29" t="s">
        <v>171</v>
      </c>
      <c r="S2800" s="29" t="s">
        <v>331</v>
      </c>
      <c r="T2800" s="30" t="n">
        <v>46012</v>
      </c>
      <c r="U2800" s="29" t="n">
        <v>2026</v>
      </c>
      <c r="V2800" s="29"/>
    </row>
    <row r="2801" customFormat="false" ht="15" hidden="false" customHeight="true" outlineLevel="0" collapsed="false">
      <c r="A2801" s="26" t="s">
        <v>11221</v>
      </c>
      <c r="B2801" s="26" t="n">
        <v>2797</v>
      </c>
      <c r="C2801" s="26" t="s">
        <v>851</v>
      </c>
      <c r="D2801" s="26" t="s">
        <v>1139</v>
      </c>
      <c r="E2801" s="26" t="s">
        <v>206</v>
      </c>
      <c r="F2801" s="26"/>
      <c r="G2801" s="27" t="n">
        <v>46129</v>
      </c>
      <c r="H2801" s="26" t="s">
        <v>295</v>
      </c>
      <c r="I2801" s="26" t="s">
        <v>620</v>
      </c>
      <c r="J2801" s="26" t="s">
        <v>198</v>
      </c>
      <c r="K2801" s="28" t="n">
        <v>60.1</v>
      </c>
      <c r="L2801" s="28" t="n">
        <v>21.5</v>
      </c>
      <c r="M2801" s="26" t="s">
        <v>209</v>
      </c>
      <c r="N2801" s="26" t="n">
        <v>24</v>
      </c>
      <c r="O2801" s="26" t="s">
        <v>11222</v>
      </c>
      <c r="P2801" s="26" t="s">
        <v>11223</v>
      </c>
      <c r="Q2801" s="26" t="s">
        <v>461</v>
      </c>
      <c r="R2801" s="26" t="s">
        <v>183</v>
      </c>
      <c r="S2801" s="26" t="s">
        <v>462</v>
      </c>
      <c r="T2801" s="27" t="n">
        <v>45998</v>
      </c>
      <c r="U2801" s="26" t="n">
        <v>2026</v>
      </c>
      <c r="V2801" s="26"/>
    </row>
    <row r="2802" customFormat="false" ht="15" hidden="false" customHeight="true" outlineLevel="0" collapsed="false">
      <c r="A2802" s="29" t="s">
        <v>11224</v>
      </c>
      <c r="B2802" s="29" t="n">
        <v>2798</v>
      </c>
      <c r="C2802" s="29" t="s">
        <v>10580</v>
      </c>
      <c r="D2802" s="29" t="s">
        <v>1543</v>
      </c>
      <c r="E2802" s="29" t="s">
        <v>188</v>
      </c>
      <c r="F2802" s="29"/>
      <c r="G2802" s="30" t="n">
        <v>46130</v>
      </c>
      <c r="H2802" s="29" t="s">
        <v>177</v>
      </c>
      <c r="I2802" s="29" t="s">
        <v>805</v>
      </c>
      <c r="J2802" s="29" t="s">
        <v>229</v>
      </c>
      <c r="K2802" s="31" t="n">
        <v>46.1</v>
      </c>
      <c r="L2802" s="31" t="n">
        <v>15</v>
      </c>
      <c r="M2802" s="29" t="s">
        <v>199</v>
      </c>
      <c r="N2802" s="29" t="n">
        <v>36</v>
      </c>
      <c r="O2802" s="29" t="s">
        <v>11225</v>
      </c>
      <c r="P2802" s="29" t="s">
        <v>11226</v>
      </c>
      <c r="Q2802" s="29" t="s">
        <v>454</v>
      </c>
      <c r="R2802" s="29" t="s">
        <v>171</v>
      </c>
      <c r="S2802" s="29" t="s">
        <v>455</v>
      </c>
      <c r="T2802" s="30" t="n">
        <v>45995</v>
      </c>
      <c r="U2802" s="29" t="n">
        <v>2026</v>
      </c>
      <c r="V2802" s="29"/>
    </row>
    <row r="2803" customFormat="false" ht="15" hidden="false" customHeight="true" outlineLevel="0" collapsed="false">
      <c r="A2803" s="26" t="s">
        <v>11227</v>
      </c>
      <c r="B2803" s="26" t="n">
        <v>2799</v>
      </c>
      <c r="C2803" s="26" t="s">
        <v>7037</v>
      </c>
      <c r="D2803" s="26" t="s">
        <v>1274</v>
      </c>
      <c r="E2803" s="26" t="s">
        <v>267</v>
      </c>
      <c r="F2803" s="26" t="s">
        <v>10909</v>
      </c>
      <c r="G2803" s="27" t="n">
        <v>46130</v>
      </c>
      <c r="H2803" s="26" t="s">
        <v>177</v>
      </c>
      <c r="I2803" s="26" t="s">
        <v>3148</v>
      </c>
      <c r="J2803" s="26" t="s">
        <v>322</v>
      </c>
      <c r="K2803" s="28" t="n">
        <v>40.9</v>
      </c>
      <c r="L2803" s="28" t="n">
        <v>13.3</v>
      </c>
      <c r="M2803" s="26" t="s">
        <v>209</v>
      </c>
      <c r="N2803" s="26" t="n">
        <v>45</v>
      </c>
      <c r="O2803" s="26" t="s">
        <v>11228</v>
      </c>
      <c r="P2803" s="26" t="s">
        <v>11229</v>
      </c>
      <c r="Q2803" s="26" t="s">
        <v>202</v>
      </c>
      <c r="R2803" s="26" t="s">
        <v>171</v>
      </c>
      <c r="S2803" s="26" t="s">
        <v>203</v>
      </c>
      <c r="T2803" s="27" t="n">
        <v>46002</v>
      </c>
      <c r="U2803" s="26" t="n">
        <v>2026</v>
      </c>
      <c r="V2803" s="26"/>
    </row>
    <row r="2804" customFormat="false" ht="15" hidden="false" customHeight="true" outlineLevel="0" collapsed="false">
      <c r="A2804" s="29" t="s">
        <v>11230</v>
      </c>
      <c r="B2804" s="29" t="n">
        <v>2800</v>
      </c>
      <c r="C2804" s="29" t="s">
        <v>1070</v>
      </c>
      <c r="D2804" s="29" t="s">
        <v>281</v>
      </c>
      <c r="E2804" s="29" t="s">
        <v>311</v>
      </c>
      <c r="F2804" s="29" t="s">
        <v>10054</v>
      </c>
      <c r="G2804" s="30" t="n">
        <v>46131</v>
      </c>
      <c r="H2804" s="29" t="s">
        <v>177</v>
      </c>
      <c r="I2804" s="29" t="s">
        <v>3279</v>
      </c>
      <c r="J2804" s="29" t="s">
        <v>166</v>
      </c>
      <c r="K2804" s="31" t="n">
        <v>48.3</v>
      </c>
      <c r="L2804" s="31" t="n">
        <v>14.4</v>
      </c>
      <c r="M2804" s="29" t="s">
        <v>179</v>
      </c>
      <c r="N2804" s="29" t="n">
        <v>36</v>
      </c>
      <c r="O2804" s="29" t="s">
        <v>11231</v>
      </c>
      <c r="P2804" s="29" t="s">
        <v>11232</v>
      </c>
      <c r="Q2804" s="29" t="s">
        <v>202</v>
      </c>
      <c r="R2804" s="29" t="s">
        <v>171</v>
      </c>
      <c r="S2804" s="29" t="s">
        <v>203</v>
      </c>
      <c r="T2804" s="30" t="n">
        <v>46019</v>
      </c>
      <c r="U2804" s="29" t="n">
        <v>2026</v>
      </c>
      <c r="V2804" s="29"/>
    </row>
    <row r="2805" customFormat="false" ht="15" hidden="false" customHeight="true" outlineLevel="0" collapsed="false">
      <c r="A2805" s="26" t="s">
        <v>11233</v>
      </c>
      <c r="B2805" s="26" t="n">
        <v>2801</v>
      </c>
      <c r="C2805" s="26" t="s">
        <v>2096</v>
      </c>
      <c r="D2805" s="26" t="s">
        <v>281</v>
      </c>
      <c r="E2805" s="26" t="s">
        <v>206</v>
      </c>
      <c r="F2805" s="26"/>
      <c r="G2805" s="27" t="n">
        <v>46131</v>
      </c>
      <c r="H2805" s="26" t="s">
        <v>177</v>
      </c>
      <c r="I2805" s="26" t="s">
        <v>407</v>
      </c>
      <c r="J2805" s="26" t="s">
        <v>208</v>
      </c>
      <c r="K2805" s="28" t="n">
        <v>20.9</v>
      </c>
      <c r="L2805" s="28" t="n">
        <v>6.6</v>
      </c>
      <c r="M2805" s="26" t="s">
        <v>209</v>
      </c>
      <c r="N2805" s="26" t="n">
        <v>24</v>
      </c>
      <c r="O2805" s="26" t="s">
        <v>11234</v>
      </c>
      <c r="P2805" s="26" t="s">
        <v>11235</v>
      </c>
      <c r="Q2805" s="26" t="s">
        <v>202</v>
      </c>
      <c r="R2805" s="26" t="s">
        <v>171</v>
      </c>
      <c r="S2805" s="26" t="s">
        <v>203</v>
      </c>
      <c r="T2805" s="27" t="n">
        <v>45999</v>
      </c>
      <c r="U2805" s="26" t="n">
        <v>2026</v>
      </c>
      <c r="V2805" s="26"/>
    </row>
    <row r="2806" customFormat="false" ht="15" hidden="false" customHeight="true" outlineLevel="0" collapsed="false">
      <c r="A2806" s="29" t="s">
        <v>11236</v>
      </c>
      <c r="B2806" s="29" t="n">
        <v>2802</v>
      </c>
      <c r="C2806" s="29" t="s">
        <v>8083</v>
      </c>
      <c r="D2806" s="29" t="s">
        <v>418</v>
      </c>
      <c r="E2806" s="29" t="s">
        <v>245</v>
      </c>
      <c r="F2806" s="29" t="s">
        <v>11237</v>
      </c>
      <c r="G2806" s="30" t="n">
        <v>46131</v>
      </c>
      <c r="H2806" s="29" t="s">
        <v>1033</v>
      </c>
      <c r="I2806" s="29" t="s">
        <v>1100</v>
      </c>
      <c r="J2806" s="29" t="s">
        <v>229</v>
      </c>
      <c r="K2806" s="31" t="n">
        <v>52.6</v>
      </c>
      <c r="L2806" s="31" t="n">
        <v>15.5</v>
      </c>
      <c r="M2806" s="29" t="s">
        <v>209</v>
      </c>
      <c r="N2806" s="29" t="n">
        <v>36</v>
      </c>
      <c r="O2806" s="29" t="s">
        <v>11238</v>
      </c>
      <c r="P2806" s="29" t="s">
        <v>11239</v>
      </c>
      <c r="Q2806" s="29" t="s">
        <v>461</v>
      </c>
      <c r="R2806" s="29" t="s">
        <v>183</v>
      </c>
      <c r="S2806" s="29" t="s">
        <v>462</v>
      </c>
      <c r="T2806" s="30" t="n">
        <v>46019</v>
      </c>
      <c r="U2806" s="29" t="n">
        <v>2026</v>
      </c>
      <c r="V2806" s="29"/>
    </row>
    <row r="2807" customFormat="false" ht="15" hidden="false" customHeight="true" outlineLevel="0" collapsed="false">
      <c r="A2807" s="26" t="s">
        <v>11240</v>
      </c>
      <c r="B2807" s="26" t="n">
        <v>2803</v>
      </c>
      <c r="C2807" s="26" t="s">
        <v>11241</v>
      </c>
      <c r="D2807" s="26" t="s">
        <v>400</v>
      </c>
      <c r="E2807" s="26" t="s">
        <v>162</v>
      </c>
      <c r="F2807" s="26" t="s">
        <v>11242</v>
      </c>
      <c r="G2807" s="27" t="n">
        <v>46131</v>
      </c>
      <c r="H2807" s="26" t="s">
        <v>177</v>
      </c>
      <c r="I2807" s="26" t="s">
        <v>2992</v>
      </c>
      <c r="J2807" s="26" t="s">
        <v>208</v>
      </c>
      <c r="K2807" s="28" t="n">
        <v>43.3</v>
      </c>
      <c r="L2807" s="28" t="n">
        <v>15.3</v>
      </c>
      <c r="M2807" s="26" t="s">
        <v>209</v>
      </c>
      <c r="N2807" s="26" t="n">
        <v>24</v>
      </c>
      <c r="O2807" s="26" t="s">
        <v>11243</v>
      </c>
      <c r="P2807" s="26" t="s">
        <v>11244</v>
      </c>
      <c r="Q2807" s="26" t="s">
        <v>182</v>
      </c>
      <c r="R2807" s="26" t="s">
        <v>183</v>
      </c>
      <c r="S2807" s="26" t="s">
        <v>184</v>
      </c>
      <c r="T2807" s="27" t="n">
        <v>45996</v>
      </c>
      <c r="U2807" s="26" t="n">
        <v>2026</v>
      </c>
      <c r="V2807" s="26"/>
    </row>
    <row r="2808" customFormat="false" ht="15" hidden="false" customHeight="true" outlineLevel="0" collapsed="false">
      <c r="A2808" s="29" t="s">
        <v>11245</v>
      </c>
      <c r="B2808" s="29" t="n">
        <v>2804</v>
      </c>
      <c r="C2808" s="29" t="s">
        <v>2541</v>
      </c>
      <c r="D2808" s="29" t="s">
        <v>2360</v>
      </c>
      <c r="E2808" s="29" t="s">
        <v>226</v>
      </c>
      <c r="F2808" s="29" t="s">
        <v>11246</v>
      </c>
      <c r="G2808" s="30" t="n">
        <v>46133</v>
      </c>
      <c r="H2808" s="29" t="s">
        <v>177</v>
      </c>
      <c r="I2808" s="29" t="s">
        <v>2217</v>
      </c>
      <c r="J2808" s="29" t="s">
        <v>322</v>
      </c>
      <c r="K2808" s="31" t="n">
        <v>20.4</v>
      </c>
      <c r="L2808" s="31" t="n">
        <v>6.3</v>
      </c>
      <c r="M2808" s="29" t="s">
        <v>199</v>
      </c>
      <c r="N2808" s="29" t="n">
        <v>36</v>
      </c>
      <c r="O2808" s="29" t="s">
        <v>11247</v>
      </c>
      <c r="P2808" s="29" t="s">
        <v>11248</v>
      </c>
      <c r="Q2808" s="29" t="s">
        <v>330</v>
      </c>
      <c r="R2808" s="29" t="s">
        <v>171</v>
      </c>
      <c r="S2808" s="29" t="s">
        <v>331</v>
      </c>
      <c r="T2808" s="30" t="n">
        <v>46013</v>
      </c>
      <c r="U2808" s="29" t="n">
        <v>2026</v>
      </c>
      <c r="V2808" s="29"/>
    </row>
    <row r="2809" customFormat="false" ht="15" hidden="false" customHeight="true" outlineLevel="0" collapsed="false">
      <c r="A2809" s="26" t="s">
        <v>11249</v>
      </c>
      <c r="B2809" s="26" t="n">
        <v>2805</v>
      </c>
      <c r="C2809" s="26" t="s">
        <v>6231</v>
      </c>
      <c r="D2809" s="26" t="s">
        <v>7634</v>
      </c>
      <c r="E2809" s="26" t="s">
        <v>162</v>
      </c>
      <c r="F2809" s="26" t="s">
        <v>11250</v>
      </c>
      <c r="G2809" s="27" t="n">
        <v>46133</v>
      </c>
      <c r="H2809" s="26" t="s">
        <v>177</v>
      </c>
      <c r="I2809" s="26" t="s">
        <v>1673</v>
      </c>
      <c r="J2809" s="26" t="s">
        <v>270</v>
      </c>
      <c r="K2809" s="28" t="n">
        <v>56.5</v>
      </c>
      <c r="L2809" s="28" t="n">
        <v>19.8</v>
      </c>
      <c r="M2809" s="26" t="s">
        <v>276</v>
      </c>
      <c r="N2809" s="26" t="n">
        <v>24</v>
      </c>
      <c r="O2809" s="26" t="s">
        <v>11251</v>
      </c>
      <c r="P2809" s="26" t="s">
        <v>11252</v>
      </c>
      <c r="Q2809" s="26" t="s">
        <v>202</v>
      </c>
      <c r="R2809" s="26" t="s">
        <v>171</v>
      </c>
      <c r="S2809" s="26" t="s">
        <v>203</v>
      </c>
      <c r="T2809" s="27" t="n">
        <v>46001</v>
      </c>
      <c r="U2809" s="26" t="n">
        <v>2026</v>
      </c>
      <c r="V2809" s="26"/>
    </row>
    <row r="2810" customFormat="false" ht="15" hidden="false" customHeight="true" outlineLevel="0" collapsed="false">
      <c r="A2810" s="29" t="s">
        <v>11253</v>
      </c>
      <c r="B2810" s="29" t="n">
        <v>2806</v>
      </c>
      <c r="C2810" s="29" t="s">
        <v>9443</v>
      </c>
      <c r="D2810" s="29" t="s">
        <v>2601</v>
      </c>
      <c r="E2810" s="29" t="s">
        <v>311</v>
      </c>
      <c r="F2810" s="29" t="s">
        <v>11254</v>
      </c>
      <c r="G2810" s="30" t="n">
        <v>46133</v>
      </c>
      <c r="H2810" s="29" t="s">
        <v>177</v>
      </c>
      <c r="I2810" s="29" t="s">
        <v>1592</v>
      </c>
      <c r="J2810" s="29" t="s">
        <v>248</v>
      </c>
      <c r="K2810" s="31" t="n">
        <v>25.5</v>
      </c>
      <c r="L2810" s="31" t="n">
        <v>7.9</v>
      </c>
      <c r="M2810" s="29" t="s">
        <v>249</v>
      </c>
      <c r="N2810" s="29" t="n">
        <v>32</v>
      </c>
      <c r="O2810" s="29" t="s">
        <v>11255</v>
      </c>
      <c r="P2810" s="29" t="s">
        <v>11256</v>
      </c>
      <c r="Q2810" s="29" t="s">
        <v>182</v>
      </c>
      <c r="R2810" s="29" t="s">
        <v>183</v>
      </c>
      <c r="S2810" s="29" t="s">
        <v>184</v>
      </c>
      <c r="T2810" s="30" t="n">
        <v>45996</v>
      </c>
      <c r="U2810" s="29" t="n">
        <v>2026</v>
      </c>
      <c r="V2810" s="29"/>
    </row>
    <row r="2811" customFormat="false" ht="15" hidden="false" customHeight="true" outlineLevel="0" collapsed="false">
      <c r="A2811" s="26" t="s">
        <v>11257</v>
      </c>
      <c r="B2811" s="26" t="n">
        <v>2807</v>
      </c>
      <c r="C2811" s="26" t="s">
        <v>736</v>
      </c>
      <c r="D2811" s="26" t="s">
        <v>803</v>
      </c>
      <c r="E2811" s="26" t="s">
        <v>226</v>
      </c>
      <c r="F2811" s="26" t="s">
        <v>11258</v>
      </c>
      <c r="G2811" s="27" t="n">
        <v>46136</v>
      </c>
      <c r="H2811" s="26" t="s">
        <v>177</v>
      </c>
      <c r="I2811" s="26" t="s">
        <v>3747</v>
      </c>
      <c r="J2811" s="26" t="s">
        <v>229</v>
      </c>
      <c r="K2811" s="28" t="n">
        <v>26.6</v>
      </c>
      <c r="L2811" s="28" t="n">
        <v>9.1</v>
      </c>
      <c r="M2811" s="26" t="s">
        <v>199</v>
      </c>
      <c r="N2811" s="26" t="n">
        <v>45</v>
      </c>
      <c r="O2811" s="26" t="s">
        <v>11259</v>
      </c>
      <c r="P2811" s="26" t="s">
        <v>11260</v>
      </c>
      <c r="Q2811" s="26" t="s">
        <v>182</v>
      </c>
      <c r="R2811" s="26" t="s">
        <v>183</v>
      </c>
      <c r="S2811" s="26" t="s">
        <v>184</v>
      </c>
      <c r="T2811" s="27" t="n">
        <v>46017</v>
      </c>
      <c r="U2811" s="26" t="n">
        <v>2026</v>
      </c>
      <c r="V2811" s="26"/>
    </row>
    <row r="2812" customFormat="false" ht="15" hidden="false" customHeight="true" outlineLevel="0" collapsed="false">
      <c r="A2812" s="29" t="s">
        <v>11261</v>
      </c>
      <c r="B2812" s="29" t="n">
        <v>2808</v>
      </c>
      <c r="C2812" s="29" t="s">
        <v>1947</v>
      </c>
      <c r="D2812" s="29" t="s">
        <v>3720</v>
      </c>
      <c r="E2812" s="29" t="s">
        <v>162</v>
      </c>
      <c r="F2812" s="29" t="s">
        <v>1949</v>
      </c>
      <c r="G2812" s="30" t="n">
        <v>46136</v>
      </c>
      <c r="H2812" s="29" t="s">
        <v>177</v>
      </c>
      <c r="I2812" s="29" t="s">
        <v>2011</v>
      </c>
      <c r="J2812" s="29" t="s">
        <v>198</v>
      </c>
      <c r="K2812" s="31" t="n">
        <v>33.8</v>
      </c>
      <c r="L2812" s="31" t="n">
        <v>11.2</v>
      </c>
      <c r="M2812" s="29" t="s">
        <v>179</v>
      </c>
      <c r="N2812" s="29" t="n">
        <v>45</v>
      </c>
      <c r="O2812" s="29" t="s">
        <v>11262</v>
      </c>
      <c r="P2812" s="29" t="s">
        <v>11263</v>
      </c>
      <c r="Q2812" s="29" t="s">
        <v>240</v>
      </c>
      <c r="R2812" s="29" t="s">
        <v>171</v>
      </c>
      <c r="S2812" s="29" t="s">
        <v>241</v>
      </c>
      <c r="T2812" s="30" t="n">
        <v>46008</v>
      </c>
      <c r="U2812" s="29" t="n">
        <v>2026</v>
      </c>
      <c r="V2812" s="29"/>
    </row>
    <row r="2813" customFormat="false" ht="15" hidden="false" customHeight="true" outlineLevel="0" collapsed="false">
      <c r="A2813" s="26" t="s">
        <v>11264</v>
      </c>
      <c r="B2813" s="26" t="n">
        <v>2809</v>
      </c>
      <c r="C2813" s="26" t="s">
        <v>10862</v>
      </c>
      <c r="D2813" s="26" t="s">
        <v>1127</v>
      </c>
      <c r="E2813" s="26" t="s">
        <v>188</v>
      </c>
      <c r="F2813" s="26"/>
      <c r="G2813" s="27" t="n">
        <v>46137</v>
      </c>
      <c r="H2813" s="26" t="s">
        <v>177</v>
      </c>
      <c r="I2813" s="26" t="s">
        <v>432</v>
      </c>
      <c r="J2813" s="26" t="s">
        <v>198</v>
      </c>
      <c r="K2813" s="28" t="n">
        <v>30.1</v>
      </c>
      <c r="L2813" s="28" t="n">
        <v>10.5</v>
      </c>
      <c r="M2813" s="26" t="s">
        <v>276</v>
      </c>
      <c r="N2813" s="26" t="n">
        <v>50</v>
      </c>
      <c r="O2813" s="26" t="s">
        <v>11265</v>
      </c>
      <c r="P2813" s="26" t="s">
        <v>11266</v>
      </c>
      <c r="Q2813" s="26" t="s">
        <v>221</v>
      </c>
      <c r="R2813" s="26" t="s">
        <v>183</v>
      </c>
      <c r="S2813" s="26" t="s">
        <v>222</v>
      </c>
      <c r="T2813" s="27" t="n">
        <v>46000</v>
      </c>
      <c r="U2813" s="26" t="n">
        <v>2026</v>
      </c>
      <c r="V2813" s="26"/>
    </row>
    <row r="2814" customFormat="false" ht="15" hidden="false" customHeight="true" outlineLevel="0" collapsed="false">
      <c r="A2814" s="29" t="s">
        <v>11267</v>
      </c>
      <c r="B2814" s="29" t="n">
        <v>2810</v>
      </c>
      <c r="C2814" s="29" t="s">
        <v>496</v>
      </c>
      <c r="D2814" s="29" t="s">
        <v>293</v>
      </c>
      <c r="E2814" s="29" t="s">
        <v>267</v>
      </c>
      <c r="F2814" s="29" t="s">
        <v>570</v>
      </c>
      <c r="G2814" s="30" t="n">
        <v>46137</v>
      </c>
      <c r="H2814" s="29" t="s">
        <v>164</v>
      </c>
      <c r="I2814" s="29" t="s">
        <v>6521</v>
      </c>
      <c r="J2814" s="29" t="s">
        <v>218</v>
      </c>
      <c r="K2814" s="31" t="n">
        <v>60</v>
      </c>
      <c r="L2814" s="31" t="n">
        <v>19.7</v>
      </c>
      <c r="M2814" s="29" t="s">
        <v>209</v>
      </c>
      <c r="N2814" s="29" t="n">
        <v>28</v>
      </c>
      <c r="O2814" s="29" t="s">
        <v>11268</v>
      </c>
      <c r="P2814" s="29" t="s">
        <v>11269</v>
      </c>
      <c r="Q2814" s="29" t="s">
        <v>330</v>
      </c>
      <c r="R2814" s="29" t="s">
        <v>171</v>
      </c>
      <c r="S2814" s="29" t="s">
        <v>331</v>
      </c>
      <c r="T2814" s="29"/>
      <c r="U2814" s="29" t="n">
        <v>2024</v>
      </c>
      <c r="V2814" s="29"/>
    </row>
    <row r="2815" customFormat="false" ht="15" hidden="false" customHeight="true" outlineLevel="0" collapsed="false">
      <c r="A2815" s="26" t="s">
        <v>11270</v>
      </c>
      <c r="B2815" s="26" t="n">
        <v>2811</v>
      </c>
      <c r="C2815" s="26" t="s">
        <v>11241</v>
      </c>
      <c r="D2815" s="26" t="s">
        <v>187</v>
      </c>
      <c r="E2815" s="26" t="s">
        <v>226</v>
      </c>
      <c r="F2815" s="26" t="s">
        <v>11271</v>
      </c>
      <c r="G2815" s="27" t="n">
        <v>46139</v>
      </c>
      <c r="H2815" s="26" t="s">
        <v>177</v>
      </c>
      <c r="I2815" s="26" t="s">
        <v>1343</v>
      </c>
      <c r="J2815" s="26" t="s">
        <v>229</v>
      </c>
      <c r="K2815" s="28" t="n">
        <v>49.7</v>
      </c>
      <c r="L2815" s="28" t="n">
        <v>14.7</v>
      </c>
      <c r="M2815" s="26" t="s">
        <v>276</v>
      </c>
      <c r="N2815" s="26" t="n">
        <v>36</v>
      </c>
      <c r="O2815" s="26" t="s">
        <v>11272</v>
      </c>
      <c r="P2815" s="26" t="s">
        <v>11273</v>
      </c>
      <c r="Q2815" s="26" t="s">
        <v>330</v>
      </c>
      <c r="R2815" s="26" t="s">
        <v>171</v>
      </c>
      <c r="S2815" s="26" t="s">
        <v>331</v>
      </c>
      <c r="T2815" s="27" t="n">
        <v>45993</v>
      </c>
      <c r="U2815" s="26" t="n">
        <v>2026</v>
      </c>
      <c r="V2815" s="26"/>
    </row>
    <row r="2816" customFormat="false" ht="15" hidden="false" customHeight="true" outlineLevel="0" collapsed="false">
      <c r="A2816" s="29" t="s">
        <v>11274</v>
      </c>
      <c r="B2816" s="29" t="n">
        <v>2812</v>
      </c>
      <c r="C2816" s="29" t="s">
        <v>520</v>
      </c>
      <c r="D2816" s="29" t="s">
        <v>412</v>
      </c>
      <c r="E2816" s="29" t="s">
        <v>267</v>
      </c>
      <c r="F2816" s="29" t="s">
        <v>8528</v>
      </c>
      <c r="G2816" s="30" t="n">
        <v>46139</v>
      </c>
      <c r="H2816" s="29" t="s">
        <v>177</v>
      </c>
      <c r="I2816" s="29" t="s">
        <v>5208</v>
      </c>
      <c r="J2816" s="29" t="s">
        <v>270</v>
      </c>
      <c r="K2816" s="31" t="n">
        <v>57.7</v>
      </c>
      <c r="L2816" s="31" t="n">
        <v>18</v>
      </c>
      <c r="M2816" s="29" t="s">
        <v>209</v>
      </c>
      <c r="N2816" s="29" t="n">
        <v>32</v>
      </c>
      <c r="O2816" s="29" t="s">
        <v>11275</v>
      </c>
      <c r="P2816" s="29" t="s">
        <v>11276</v>
      </c>
      <c r="Q2816" s="29" t="s">
        <v>221</v>
      </c>
      <c r="R2816" s="29" t="s">
        <v>183</v>
      </c>
      <c r="S2816" s="29" t="s">
        <v>222</v>
      </c>
      <c r="T2816" s="30" t="n">
        <v>46006</v>
      </c>
      <c r="U2816" s="29" t="n">
        <v>2026</v>
      </c>
      <c r="V2816" s="29"/>
    </row>
    <row r="2817" customFormat="false" ht="15" hidden="false" customHeight="true" outlineLevel="0" collapsed="false">
      <c r="A2817" s="26" t="s">
        <v>11277</v>
      </c>
      <c r="B2817" s="26" t="n">
        <v>2813</v>
      </c>
      <c r="C2817" s="26" t="s">
        <v>3496</v>
      </c>
      <c r="D2817" s="26" t="s">
        <v>216</v>
      </c>
      <c r="E2817" s="26" t="s">
        <v>188</v>
      </c>
      <c r="F2817" s="26"/>
      <c r="G2817" s="27" t="n">
        <v>46139</v>
      </c>
      <c r="H2817" s="26" t="s">
        <v>177</v>
      </c>
      <c r="I2817" s="26" t="s">
        <v>777</v>
      </c>
      <c r="J2817" s="26" t="s">
        <v>208</v>
      </c>
      <c r="K2817" s="28" t="n">
        <v>22.6</v>
      </c>
      <c r="L2817" s="28" t="n">
        <v>6.7</v>
      </c>
      <c r="M2817" s="26" t="s">
        <v>209</v>
      </c>
      <c r="N2817" s="26" t="n">
        <v>32</v>
      </c>
      <c r="O2817" s="26" t="s">
        <v>11278</v>
      </c>
      <c r="P2817" s="26" t="s">
        <v>11279</v>
      </c>
      <c r="Q2817" s="26" t="s">
        <v>232</v>
      </c>
      <c r="R2817" s="26" t="s">
        <v>183</v>
      </c>
      <c r="S2817" s="26" t="s">
        <v>233</v>
      </c>
      <c r="T2817" s="27" t="n">
        <v>46012</v>
      </c>
      <c r="U2817" s="26" t="n">
        <v>2026</v>
      </c>
      <c r="V2817" s="26"/>
    </row>
    <row r="2818" customFormat="false" ht="15" hidden="false" customHeight="true" outlineLevel="0" collapsed="false">
      <c r="A2818" s="29" t="s">
        <v>11280</v>
      </c>
      <c r="B2818" s="29" t="n">
        <v>2814</v>
      </c>
      <c r="C2818" s="29" t="s">
        <v>11281</v>
      </c>
      <c r="D2818" s="29" t="s">
        <v>4419</v>
      </c>
      <c r="E2818" s="29" t="s">
        <v>188</v>
      </c>
      <c r="F2818" s="29"/>
      <c r="G2818" s="30" t="n">
        <v>46139</v>
      </c>
      <c r="H2818" s="29" t="s">
        <v>177</v>
      </c>
      <c r="I2818" s="29" t="s">
        <v>1368</v>
      </c>
      <c r="J2818" s="29" t="s">
        <v>218</v>
      </c>
      <c r="K2818" s="31" t="n">
        <v>43.9</v>
      </c>
      <c r="L2818" s="31" t="n">
        <v>13.9</v>
      </c>
      <c r="M2818" s="29" t="s">
        <v>209</v>
      </c>
      <c r="N2818" s="29" t="n">
        <v>40</v>
      </c>
      <c r="O2818" s="29" t="s">
        <v>11282</v>
      </c>
      <c r="P2818" s="29" t="s">
        <v>11283</v>
      </c>
      <c r="Q2818" s="29" t="s">
        <v>212</v>
      </c>
      <c r="R2818" s="29" t="s">
        <v>171</v>
      </c>
      <c r="S2818" s="29" t="s">
        <v>213</v>
      </c>
      <c r="T2818" s="30" t="n">
        <v>46010</v>
      </c>
      <c r="U2818" s="29" t="n">
        <v>2026</v>
      </c>
      <c r="V2818" s="29"/>
    </row>
    <row r="2819" customFormat="false" ht="15" hidden="false" customHeight="true" outlineLevel="0" collapsed="false">
      <c r="A2819" s="26" t="s">
        <v>11284</v>
      </c>
      <c r="B2819" s="26" t="n">
        <v>2815</v>
      </c>
      <c r="C2819" s="26" t="s">
        <v>160</v>
      </c>
      <c r="D2819" s="26" t="s">
        <v>2967</v>
      </c>
      <c r="E2819" s="26" t="s">
        <v>226</v>
      </c>
      <c r="F2819" s="26" t="s">
        <v>2222</v>
      </c>
      <c r="G2819" s="27" t="n">
        <v>46140</v>
      </c>
      <c r="H2819" s="26" t="s">
        <v>177</v>
      </c>
      <c r="I2819" s="26" t="s">
        <v>4018</v>
      </c>
      <c r="J2819" s="26" t="s">
        <v>198</v>
      </c>
      <c r="K2819" s="28" t="n">
        <v>19.2</v>
      </c>
      <c r="L2819" s="28" t="n">
        <v>6.7</v>
      </c>
      <c r="M2819" s="26" t="s">
        <v>209</v>
      </c>
      <c r="N2819" s="26" t="n">
        <v>32</v>
      </c>
      <c r="O2819" s="26" t="s">
        <v>11285</v>
      </c>
      <c r="P2819" s="26" t="s">
        <v>11286</v>
      </c>
      <c r="Q2819" s="26" t="s">
        <v>461</v>
      </c>
      <c r="R2819" s="26" t="s">
        <v>183</v>
      </c>
      <c r="S2819" s="26" t="s">
        <v>462</v>
      </c>
      <c r="T2819" s="27" t="n">
        <v>45997</v>
      </c>
      <c r="U2819" s="26" t="n">
        <v>2026</v>
      </c>
      <c r="V2819" s="26"/>
    </row>
    <row r="2820" customFormat="false" ht="15" hidden="false" customHeight="true" outlineLevel="0" collapsed="false">
      <c r="A2820" s="29" t="s">
        <v>11287</v>
      </c>
      <c r="B2820" s="29" t="n">
        <v>2816</v>
      </c>
      <c r="C2820" s="29" t="s">
        <v>193</v>
      </c>
      <c r="D2820" s="29" t="s">
        <v>388</v>
      </c>
      <c r="E2820" s="29" t="s">
        <v>245</v>
      </c>
      <c r="F2820" s="29" t="s">
        <v>1065</v>
      </c>
      <c r="G2820" s="30" t="n">
        <v>46141</v>
      </c>
      <c r="H2820" s="29" t="s">
        <v>177</v>
      </c>
      <c r="I2820" s="29" t="s">
        <v>2249</v>
      </c>
      <c r="J2820" s="29" t="s">
        <v>208</v>
      </c>
      <c r="K2820" s="31" t="n">
        <v>25.7</v>
      </c>
      <c r="L2820" s="31" t="n">
        <v>8.1</v>
      </c>
      <c r="M2820" s="29" t="s">
        <v>179</v>
      </c>
      <c r="N2820" s="29" t="n">
        <v>32</v>
      </c>
      <c r="O2820" s="29" t="s">
        <v>384</v>
      </c>
      <c r="P2820" s="29" t="s">
        <v>11288</v>
      </c>
      <c r="Q2820" s="29" t="s">
        <v>202</v>
      </c>
      <c r="R2820" s="29" t="s">
        <v>171</v>
      </c>
      <c r="S2820" s="29" t="s">
        <v>203</v>
      </c>
      <c r="T2820" s="30" t="n">
        <v>46002</v>
      </c>
      <c r="U2820" s="29" t="n">
        <v>2026</v>
      </c>
      <c r="V2820" s="29"/>
    </row>
    <row r="2821" customFormat="false" ht="15" hidden="false" customHeight="true" outlineLevel="0" collapsed="false">
      <c r="A2821" s="26" t="s">
        <v>11289</v>
      </c>
      <c r="B2821" s="26" t="n">
        <v>2817</v>
      </c>
      <c r="C2821" s="26" t="s">
        <v>11290</v>
      </c>
      <c r="D2821" s="26" t="s">
        <v>2119</v>
      </c>
      <c r="E2821" s="26" t="s">
        <v>226</v>
      </c>
      <c r="F2821" s="26" t="s">
        <v>11291</v>
      </c>
      <c r="G2821" s="27" t="n">
        <v>46141</v>
      </c>
      <c r="H2821" s="26" t="s">
        <v>164</v>
      </c>
      <c r="I2821" s="26" t="s">
        <v>3312</v>
      </c>
      <c r="J2821" s="26" t="s">
        <v>259</v>
      </c>
      <c r="K2821" s="28" t="n">
        <v>38.5</v>
      </c>
      <c r="L2821" s="28" t="n">
        <v>11.3</v>
      </c>
      <c r="M2821" s="26" t="s">
        <v>209</v>
      </c>
      <c r="N2821" s="26" t="n">
        <v>24</v>
      </c>
      <c r="O2821" s="26" t="s">
        <v>11292</v>
      </c>
      <c r="P2821" s="26" t="s">
        <v>11293</v>
      </c>
      <c r="Q2821" s="26" t="s">
        <v>252</v>
      </c>
      <c r="R2821" s="26" t="s">
        <v>171</v>
      </c>
      <c r="S2821" s="26" t="s">
        <v>253</v>
      </c>
      <c r="T2821" s="26"/>
      <c r="U2821" s="26" t="n">
        <v>2023</v>
      </c>
      <c r="V2821" s="26"/>
    </row>
    <row r="2822" customFormat="false" ht="15" hidden="false" customHeight="true" outlineLevel="0" collapsed="false">
      <c r="A2822" s="29" t="s">
        <v>11294</v>
      </c>
      <c r="B2822" s="29" t="n">
        <v>2818</v>
      </c>
      <c r="C2822" s="29" t="s">
        <v>5248</v>
      </c>
      <c r="D2822" s="29" t="s">
        <v>2831</v>
      </c>
      <c r="E2822" s="29" t="s">
        <v>206</v>
      </c>
      <c r="F2822" s="29"/>
      <c r="G2822" s="30" t="n">
        <v>46143</v>
      </c>
      <c r="H2822" s="29" t="s">
        <v>177</v>
      </c>
      <c r="I2822" s="29" t="s">
        <v>521</v>
      </c>
      <c r="J2822" s="29" t="s">
        <v>322</v>
      </c>
      <c r="K2822" s="31" t="n">
        <v>37.5</v>
      </c>
      <c r="L2822" s="31" t="n">
        <v>12.3</v>
      </c>
      <c r="M2822" s="29" t="s">
        <v>314</v>
      </c>
      <c r="N2822" s="29" t="n">
        <v>24</v>
      </c>
      <c r="O2822" s="29" t="s">
        <v>9750</v>
      </c>
      <c r="P2822" s="29" t="s">
        <v>11295</v>
      </c>
      <c r="Q2822" s="29" t="s">
        <v>212</v>
      </c>
      <c r="R2822" s="29" t="s">
        <v>171</v>
      </c>
      <c r="S2822" s="29" t="s">
        <v>213</v>
      </c>
      <c r="T2822" s="30" t="n">
        <v>46011</v>
      </c>
      <c r="U2822" s="29" t="n">
        <v>2026</v>
      </c>
      <c r="V2822" s="29"/>
    </row>
    <row r="2823" customFormat="false" ht="15" hidden="false" customHeight="true" outlineLevel="0" collapsed="false">
      <c r="A2823" s="26" t="s">
        <v>11296</v>
      </c>
      <c r="B2823" s="26" t="n">
        <v>2819</v>
      </c>
      <c r="C2823" s="26" t="s">
        <v>11297</v>
      </c>
      <c r="D2823" s="26" t="s">
        <v>2054</v>
      </c>
      <c r="E2823" s="26" t="s">
        <v>188</v>
      </c>
      <c r="F2823" s="26"/>
      <c r="G2823" s="27" t="n">
        <v>46143</v>
      </c>
      <c r="H2823" s="26" t="s">
        <v>177</v>
      </c>
      <c r="I2823" s="26" t="s">
        <v>5579</v>
      </c>
      <c r="J2823" s="26" t="s">
        <v>248</v>
      </c>
      <c r="K2823" s="28" t="n">
        <v>34.2</v>
      </c>
      <c r="L2823" s="28" t="n">
        <v>10.9</v>
      </c>
      <c r="M2823" s="26" t="s">
        <v>179</v>
      </c>
      <c r="N2823" s="26" t="n">
        <v>36</v>
      </c>
      <c r="O2823" s="26" t="s">
        <v>11298</v>
      </c>
      <c r="P2823" s="26" t="s">
        <v>11299</v>
      </c>
      <c r="Q2823" s="26" t="s">
        <v>232</v>
      </c>
      <c r="R2823" s="26" t="s">
        <v>183</v>
      </c>
      <c r="S2823" s="26" t="s">
        <v>233</v>
      </c>
      <c r="T2823" s="27" t="n">
        <v>46014</v>
      </c>
      <c r="U2823" s="26" t="n">
        <v>2026</v>
      </c>
      <c r="V2823" s="26"/>
    </row>
    <row r="2824" customFormat="false" ht="15" hidden="false" customHeight="true" outlineLevel="0" collapsed="false">
      <c r="A2824" s="29" t="s">
        <v>11300</v>
      </c>
      <c r="B2824" s="29" t="n">
        <v>2820</v>
      </c>
      <c r="C2824" s="29" t="s">
        <v>676</v>
      </c>
      <c r="D2824" s="29" t="s">
        <v>236</v>
      </c>
      <c r="E2824" s="29" t="s">
        <v>245</v>
      </c>
      <c r="F2824" s="29" t="s">
        <v>5568</v>
      </c>
      <c r="G2824" s="30" t="n">
        <v>46143</v>
      </c>
      <c r="H2824" s="29" t="s">
        <v>177</v>
      </c>
      <c r="I2824" s="29" t="s">
        <v>4784</v>
      </c>
      <c r="J2824" s="29" t="s">
        <v>383</v>
      </c>
      <c r="K2824" s="31" t="n">
        <v>47.1</v>
      </c>
      <c r="L2824" s="31" t="n">
        <v>16.8</v>
      </c>
      <c r="M2824" s="29" t="s">
        <v>314</v>
      </c>
      <c r="N2824" s="29" t="n">
        <v>28</v>
      </c>
      <c r="O2824" s="29" t="s">
        <v>11301</v>
      </c>
      <c r="P2824" s="29" t="s">
        <v>11302</v>
      </c>
      <c r="Q2824" s="29" t="s">
        <v>461</v>
      </c>
      <c r="R2824" s="29" t="s">
        <v>183</v>
      </c>
      <c r="S2824" s="29" t="s">
        <v>462</v>
      </c>
      <c r="T2824" s="30" t="n">
        <v>46001</v>
      </c>
      <c r="U2824" s="29" t="n">
        <v>2026</v>
      </c>
      <c r="V2824" s="29"/>
    </row>
    <row r="2825" customFormat="false" ht="15" hidden="false" customHeight="true" outlineLevel="0" collapsed="false">
      <c r="A2825" s="26" t="s">
        <v>11303</v>
      </c>
      <c r="B2825" s="26" t="n">
        <v>2821</v>
      </c>
      <c r="C2825" s="26" t="s">
        <v>9040</v>
      </c>
      <c r="D2825" s="26" t="s">
        <v>661</v>
      </c>
      <c r="E2825" s="26" t="s">
        <v>226</v>
      </c>
      <c r="F2825" s="26" t="s">
        <v>11304</v>
      </c>
      <c r="G2825" s="27" t="n">
        <v>46145</v>
      </c>
      <c r="H2825" s="26" t="s">
        <v>177</v>
      </c>
      <c r="I2825" s="26" t="s">
        <v>479</v>
      </c>
      <c r="J2825" s="26" t="s">
        <v>208</v>
      </c>
      <c r="K2825" s="28" t="n">
        <v>59.5</v>
      </c>
      <c r="L2825" s="28" t="n">
        <v>18.3</v>
      </c>
      <c r="M2825" s="26" t="s">
        <v>179</v>
      </c>
      <c r="N2825" s="26" t="n">
        <v>50</v>
      </c>
      <c r="O2825" s="26" t="s">
        <v>11305</v>
      </c>
      <c r="P2825" s="26" t="s">
        <v>11306</v>
      </c>
      <c r="Q2825" s="26" t="s">
        <v>330</v>
      </c>
      <c r="R2825" s="26" t="s">
        <v>171</v>
      </c>
      <c r="S2825" s="26" t="s">
        <v>331</v>
      </c>
      <c r="T2825" s="27" t="n">
        <v>45999</v>
      </c>
      <c r="U2825" s="26" t="n">
        <v>2026</v>
      </c>
      <c r="V2825" s="26"/>
    </row>
    <row r="2826" customFormat="false" ht="15" hidden="false" customHeight="true" outlineLevel="0" collapsed="false">
      <c r="A2826" s="29" t="s">
        <v>11307</v>
      </c>
      <c r="B2826" s="29" t="n">
        <v>2822</v>
      </c>
      <c r="C2826" s="29" t="s">
        <v>3142</v>
      </c>
      <c r="D2826" s="29" t="s">
        <v>1518</v>
      </c>
      <c r="E2826" s="29" t="s">
        <v>206</v>
      </c>
      <c r="F2826" s="29"/>
      <c r="G2826" s="30" t="n">
        <v>46146</v>
      </c>
      <c r="H2826" s="29" t="s">
        <v>164</v>
      </c>
      <c r="I2826" s="29" t="s">
        <v>906</v>
      </c>
      <c r="J2826" s="29" t="s">
        <v>218</v>
      </c>
      <c r="K2826" s="31" t="n">
        <v>55.3</v>
      </c>
      <c r="L2826" s="31" t="n">
        <v>17.9</v>
      </c>
      <c r="M2826" s="29" t="s">
        <v>179</v>
      </c>
      <c r="N2826" s="29" t="n">
        <v>32</v>
      </c>
      <c r="O2826" s="29" t="s">
        <v>11308</v>
      </c>
      <c r="P2826" s="29" t="s">
        <v>11309</v>
      </c>
      <c r="Q2826" s="29" t="s">
        <v>262</v>
      </c>
      <c r="R2826" s="29" t="s">
        <v>171</v>
      </c>
      <c r="S2826" s="29" t="s">
        <v>263</v>
      </c>
      <c r="T2826" s="29"/>
      <c r="U2826" s="29" t="n">
        <v>2023</v>
      </c>
      <c r="V2826" s="29"/>
    </row>
    <row r="2827" customFormat="false" ht="15" hidden="false" customHeight="true" outlineLevel="0" collapsed="false">
      <c r="A2827" s="26" t="s">
        <v>11310</v>
      </c>
      <c r="B2827" s="26" t="n">
        <v>2823</v>
      </c>
      <c r="C2827" s="26" t="s">
        <v>648</v>
      </c>
      <c r="D2827" s="26" t="s">
        <v>7762</v>
      </c>
      <c r="E2827" s="26" t="s">
        <v>188</v>
      </c>
      <c r="F2827" s="26"/>
      <c r="G2827" s="27" t="n">
        <v>46146</v>
      </c>
      <c r="H2827" s="26" t="s">
        <v>177</v>
      </c>
      <c r="I2827" s="26" t="s">
        <v>787</v>
      </c>
      <c r="J2827" s="26" t="s">
        <v>345</v>
      </c>
      <c r="K2827" s="28" t="n">
        <v>57.5</v>
      </c>
      <c r="L2827" s="28" t="n">
        <v>19.8</v>
      </c>
      <c r="M2827" s="26" t="s">
        <v>199</v>
      </c>
      <c r="N2827" s="26" t="n">
        <v>32</v>
      </c>
      <c r="O2827" s="26" t="s">
        <v>4946</v>
      </c>
      <c r="P2827" s="26" t="s">
        <v>11311</v>
      </c>
      <c r="Q2827" s="26" t="s">
        <v>338</v>
      </c>
      <c r="R2827" s="26" t="s">
        <v>171</v>
      </c>
      <c r="S2827" s="26" t="s">
        <v>339</v>
      </c>
      <c r="T2827" s="27" t="n">
        <v>46001</v>
      </c>
      <c r="U2827" s="26" t="n">
        <v>2026</v>
      </c>
      <c r="V2827" s="26"/>
    </row>
    <row r="2828" customFormat="false" ht="15" hidden="false" customHeight="true" outlineLevel="0" collapsed="false">
      <c r="A2828" s="29" t="s">
        <v>11312</v>
      </c>
      <c r="B2828" s="29" t="n">
        <v>2824</v>
      </c>
      <c r="C2828" s="29" t="s">
        <v>1218</v>
      </c>
      <c r="D2828" s="29" t="s">
        <v>1721</v>
      </c>
      <c r="E2828" s="29" t="s">
        <v>226</v>
      </c>
      <c r="F2828" s="29" t="s">
        <v>11313</v>
      </c>
      <c r="G2828" s="30" t="n">
        <v>46147</v>
      </c>
      <c r="H2828" s="29" t="s">
        <v>295</v>
      </c>
      <c r="I2828" s="29" t="s">
        <v>3170</v>
      </c>
      <c r="J2828" s="29" t="s">
        <v>229</v>
      </c>
      <c r="K2828" s="31" t="n">
        <v>37.6</v>
      </c>
      <c r="L2828" s="31" t="n">
        <v>11.7</v>
      </c>
      <c r="M2828" s="29" t="s">
        <v>209</v>
      </c>
      <c r="N2828" s="29" t="n">
        <v>50</v>
      </c>
      <c r="O2828" s="29" t="s">
        <v>11314</v>
      </c>
      <c r="P2828" s="29" t="s">
        <v>11315</v>
      </c>
      <c r="Q2828" s="29" t="s">
        <v>221</v>
      </c>
      <c r="R2828" s="29" t="s">
        <v>183</v>
      </c>
      <c r="S2828" s="29" t="s">
        <v>222</v>
      </c>
      <c r="T2828" s="30" t="n">
        <v>46009</v>
      </c>
      <c r="U2828" s="29" t="n">
        <v>2026</v>
      </c>
      <c r="V2828" s="29"/>
    </row>
    <row r="2829" customFormat="false" ht="15" hidden="false" customHeight="true" outlineLevel="0" collapsed="false">
      <c r="A2829" s="26" t="s">
        <v>11316</v>
      </c>
      <c r="B2829" s="26" t="n">
        <v>2825</v>
      </c>
      <c r="C2829" s="26" t="s">
        <v>8352</v>
      </c>
      <c r="D2829" s="26" t="s">
        <v>2380</v>
      </c>
      <c r="E2829" s="26" t="s">
        <v>267</v>
      </c>
      <c r="F2829" s="26" t="s">
        <v>11317</v>
      </c>
      <c r="G2829" s="27" t="n">
        <v>46147</v>
      </c>
      <c r="H2829" s="26" t="s">
        <v>177</v>
      </c>
      <c r="I2829" s="26" t="s">
        <v>4200</v>
      </c>
      <c r="J2829" s="26" t="s">
        <v>208</v>
      </c>
      <c r="K2829" s="28" t="n">
        <v>36.9</v>
      </c>
      <c r="L2829" s="28" t="n">
        <v>12.7</v>
      </c>
      <c r="M2829" s="26" t="s">
        <v>209</v>
      </c>
      <c r="N2829" s="26" t="n">
        <v>40</v>
      </c>
      <c r="O2829" s="26" t="s">
        <v>11318</v>
      </c>
      <c r="P2829" s="26" t="s">
        <v>11319</v>
      </c>
      <c r="Q2829" s="26" t="s">
        <v>221</v>
      </c>
      <c r="R2829" s="26" t="s">
        <v>183</v>
      </c>
      <c r="S2829" s="26" t="s">
        <v>222</v>
      </c>
      <c r="T2829" s="27" t="n">
        <v>46007</v>
      </c>
      <c r="U2829" s="26" t="n">
        <v>2026</v>
      </c>
      <c r="V2829" s="26"/>
    </row>
    <row r="2830" customFormat="false" ht="15" hidden="false" customHeight="true" outlineLevel="0" collapsed="false">
      <c r="A2830" s="29" t="s">
        <v>11320</v>
      </c>
      <c r="B2830" s="29" t="n">
        <v>2826</v>
      </c>
      <c r="C2830" s="29" t="s">
        <v>2481</v>
      </c>
      <c r="D2830" s="29" t="s">
        <v>362</v>
      </c>
      <c r="E2830" s="29" t="s">
        <v>267</v>
      </c>
      <c r="F2830" s="29" t="s">
        <v>4348</v>
      </c>
      <c r="G2830" s="30" t="n">
        <v>46148</v>
      </c>
      <c r="H2830" s="29" t="s">
        <v>177</v>
      </c>
      <c r="I2830" s="29" t="s">
        <v>5583</v>
      </c>
      <c r="J2830" s="29" t="s">
        <v>270</v>
      </c>
      <c r="K2830" s="31" t="n">
        <v>18</v>
      </c>
      <c r="L2830" s="31" t="n">
        <v>5.7</v>
      </c>
      <c r="M2830" s="29" t="s">
        <v>199</v>
      </c>
      <c r="N2830" s="29" t="n">
        <v>40</v>
      </c>
      <c r="O2830" s="29" t="s">
        <v>11321</v>
      </c>
      <c r="P2830" s="29" t="s">
        <v>11322</v>
      </c>
      <c r="Q2830" s="29" t="s">
        <v>240</v>
      </c>
      <c r="R2830" s="29" t="s">
        <v>171</v>
      </c>
      <c r="S2830" s="29" t="s">
        <v>241</v>
      </c>
      <c r="T2830" s="30" t="n">
        <v>46004</v>
      </c>
      <c r="U2830" s="29" t="n">
        <v>2026</v>
      </c>
      <c r="V2830" s="29"/>
    </row>
    <row r="2831" customFormat="false" ht="15" hidden="false" customHeight="true" outlineLevel="0" collapsed="false">
      <c r="A2831" s="26" t="s">
        <v>11323</v>
      </c>
      <c r="B2831" s="26" t="n">
        <v>2827</v>
      </c>
      <c r="C2831" s="26" t="s">
        <v>11324</v>
      </c>
      <c r="D2831" s="26" t="s">
        <v>4990</v>
      </c>
      <c r="E2831" s="26" t="s">
        <v>206</v>
      </c>
      <c r="F2831" s="26"/>
      <c r="G2831" s="27" t="n">
        <v>46148</v>
      </c>
      <c r="H2831" s="26" t="s">
        <v>1033</v>
      </c>
      <c r="I2831" s="26" t="s">
        <v>4829</v>
      </c>
      <c r="J2831" s="26" t="s">
        <v>198</v>
      </c>
      <c r="K2831" s="28" t="n">
        <v>55.3</v>
      </c>
      <c r="L2831" s="28" t="n">
        <v>16.2</v>
      </c>
      <c r="M2831" s="26" t="s">
        <v>276</v>
      </c>
      <c r="N2831" s="26" t="n">
        <v>36</v>
      </c>
      <c r="O2831" s="26" t="s">
        <v>11325</v>
      </c>
      <c r="P2831" s="26" t="s">
        <v>11326</v>
      </c>
      <c r="Q2831" s="26" t="s">
        <v>262</v>
      </c>
      <c r="R2831" s="26" t="s">
        <v>171</v>
      </c>
      <c r="S2831" s="26" t="s">
        <v>263</v>
      </c>
      <c r="T2831" s="27" t="n">
        <v>46000</v>
      </c>
      <c r="U2831" s="26" t="n">
        <v>2026</v>
      </c>
      <c r="V2831" s="26"/>
    </row>
    <row r="2832" customFormat="false" ht="15" hidden="false" customHeight="true" outlineLevel="0" collapsed="false">
      <c r="A2832" s="29" t="s">
        <v>11327</v>
      </c>
      <c r="B2832" s="29" t="n">
        <v>2828</v>
      </c>
      <c r="C2832" s="29" t="s">
        <v>11328</v>
      </c>
      <c r="D2832" s="29" t="s">
        <v>266</v>
      </c>
      <c r="E2832" s="29" t="s">
        <v>188</v>
      </c>
      <c r="F2832" s="29"/>
      <c r="G2832" s="30" t="n">
        <v>46149</v>
      </c>
      <c r="H2832" s="29" t="s">
        <v>177</v>
      </c>
      <c r="I2832" s="29" t="s">
        <v>552</v>
      </c>
      <c r="J2832" s="29" t="s">
        <v>322</v>
      </c>
      <c r="K2832" s="31" t="n">
        <v>38.3</v>
      </c>
      <c r="L2832" s="31" t="n">
        <v>12.2</v>
      </c>
      <c r="M2832" s="29" t="s">
        <v>199</v>
      </c>
      <c r="N2832" s="29" t="n">
        <v>32</v>
      </c>
      <c r="O2832" s="29" t="s">
        <v>11329</v>
      </c>
      <c r="P2832" s="29" t="s">
        <v>11330</v>
      </c>
      <c r="Q2832" s="29" t="s">
        <v>221</v>
      </c>
      <c r="R2832" s="29" t="s">
        <v>183</v>
      </c>
      <c r="S2832" s="29" t="s">
        <v>222</v>
      </c>
      <c r="T2832" s="30" t="n">
        <v>46017</v>
      </c>
      <c r="U2832" s="29" t="n">
        <v>2026</v>
      </c>
      <c r="V2832" s="29"/>
    </row>
    <row r="2833" customFormat="false" ht="15" hidden="false" customHeight="true" outlineLevel="0" collapsed="false">
      <c r="A2833" s="26" t="s">
        <v>11331</v>
      </c>
      <c r="B2833" s="26" t="n">
        <v>2829</v>
      </c>
      <c r="C2833" s="26" t="s">
        <v>593</v>
      </c>
      <c r="D2833" s="26" t="s">
        <v>11332</v>
      </c>
      <c r="E2833" s="26" t="s">
        <v>188</v>
      </c>
      <c r="F2833" s="26"/>
      <c r="G2833" s="27" t="n">
        <v>46149</v>
      </c>
      <c r="H2833" s="26" t="s">
        <v>177</v>
      </c>
      <c r="I2833" s="26" t="s">
        <v>1249</v>
      </c>
      <c r="J2833" s="26" t="s">
        <v>198</v>
      </c>
      <c r="K2833" s="28" t="n">
        <v>30</v>
      </c>
      <c r="L2833" s="28" t="n">
        <v>9</v>
      </c>
      <c r="M2833" s="26" t="s">
        <v>179</v>
      </c>
      <c r="N2833" s="26" t="n">
        <v>36</v>
      </c>
      <c r="O2833" s="26" t="s">
        <v>11333</v>
      </c>
      <c r="P2833" s="26" t="s">
        <v>11334</v>
      </c>
      <c r="Q2833" s="26" t="s">
        <v>232</v>
      </c>
      <c r="R2833" s="26" t="s">
        <v>183</v>
      </c>
      <c r="S2833" s="26" t="s">
        <v>233</v>
      </c>
      <c r="T2833" s="27" t="n">
        <v>45992</v>
      </c>
      <c r="U2833" s="26" t="n">
        <v>2026</v>
      </c>
      <c r="V2833" s="26"/>
    </row>
    <row r="2834" customFormat="false" ht="15" hidden="false" customHeight="true" outlineLevel="0" collapsed="false">
      <c r="A2834" s="29" t="s">
        <v>11335</v>
      </c>
      <c r="B2834" s="29" t="n">
        <v>2830</v>
      </c>
      <c r="C2834" s="29" t="s">
        <v>543</v>
      </c>
      <c r="D2834" s="29" t="s">
        <v>5512</v>
      </c>
      <c r="E2834" s="29" t="s">
        <v>188</v>
      </c>
      <c r="F2834" s="29"/>
      <c r="G2834" s="30" t="n">
        <v>46150</v>
      </c>
      <c r="H2834" s="29" t="s">
        <v>177</v>
      </c>
      <c r="I2834" s="29" t="s">
        <v>8343</v>
      </c>
      <c r="J2834" s="29" t="s">
        <v>259</v>
      </c>
      <c r="K2834" s="31" t="n">
        <v>31.6</v>
      </c>
      <c r="L2834" s="31" t="n">
        <v>10.6</v>
      </c>
      <c r="M2834" s="29" t="s">
        <v>209</v>
      </c>
      <c r="N2834" s="29" t="n">
        <v>36</v>
      </c>
      <c r="O2834" s="29" t="s">
        <v>11336</v>
      </c>
      <c r="P2834" s="29" t="s">
        <v>11337</v>
      </c>
      <c r="Q2834" s="29" t="s">
        <v>212</v>
      </c>
      <c r="R2834" s="29" t="s">
        <v>171</v>
      </c>
      <c r="S2834" s="29" t="s">
        <v>213</v>
      </c>
      <c r="T2834" s="30" t="n">
        <v>46006</v>
      </c>
      <c r="U2834" s="29" t="n">
        <v>2026</v>
      </c>
      <c r="V2834" s="29"/>
    </row>
    <row r="2835" customFormat="false" ht="15" hidden="false" customHeight="true" outlineLevel="0" collapsed="false">
      <c r="A2835" s="26" t="s">
        <v>11338</v>
      </c>
      <c r="B2835" s="26" t="n">
        <v>2831</v>
      </c>
      <c r="C2835" s="26" t="s">
        <v>6525</v>
      </c>
      <c r="D2835" s="26" t="s">
        <v>582</v>
      </c>
      <c r="E2835" s="26" t="s">
        <v>311</v>
      </c>
      <c r="F2835" s="26" t="s">
        <v>11339</v>
      </c>
      <c r="G2835" s="27" t="n">
        <v>46151</v>
      </c>
      <c r="H2835" s="26" t="s">
        <v>177</v>
      </c>
      <c r="I2835" s="26" t="s">
        <v>2299</v>
      </c>
      <c r="J2835" s="26" t="s">
        <v>383</v>
      </c>
      <c r="K2835" s="28" t="n">
        <v>21</v>
      </c>
      <c r="L2835" s="28" t="n">
        <v>7</v>
      </c>
      <c r="M2835" s="26" t="s">
        <v>179</v>
      </c>
      <c r="N2835" s="26" t="n">
        <v>50</v>
      </c>
      <c r="O2835" s="26" t="s">
        <v>11340</v>
      </c>
      <c r="P2835" s="26" t="s">
        <v>11341</v>
      </c>
      <c r="Q2835" s="26" t="s">
        <v>262</v>
      </c>
      <c r="R2835" s="26" t="s">
        <v>171</v>
      </c>
      <c r="S2835" s="26" t="s">
        <v>263</v>
      </c>
      <c r="T2835" s="27" t="n">
        <v>46008</v>
      </c>
      <c r="U2835" s="26" t="n">
        <v>2026</v>
      </c>
      <c r="V2835" s="26"/>
    </row>
    <row r="2836" customFormat="false" ht="15" hidden="false" customHeight="true" outlineLevel="0" collapsed="false">
      <c r="A2836" s="29" t="s">
        <v>11342</v>
      </c>
      <c r="B2836" s="29" t="n">
        <v>2832</v>
      </c>
      <c r="C2836" s="29" t="s">
        <v>543</v>
      </c>
      <c r="D2836" s="29" t="s">
        <v>933</v>
      </c>
      <c r="E2836" s="29" t="s">
        <v>195</v>
      </c>
      <c r="F2836" s="29" t="s">
        <v>605</v>
      </c>
      <c r="G2836" s="30" t="n">
        <v>46151</v>
      </c>
      <c r="H2836" s="29" t="s">
        <v>177</v>
      </c>
      <c r="I2836" s="29" t="s">
        <v>3273</v>
      </c>
      <c r="J2836" s="29" t="s">
        <v>229</v>
      </c>
      <c r="K2836" s="31" t="n">
        <v>30.9</v>
      </c>
      <c r="L2836" s="31" t="n">
        <v>9.6</v>
      </c>
      <c r="M2836" s="29" t="s">
        <v>199</v>
      </c>
      <c r="N2836" s="29" t="n">
        <v>28</v>
      </c>
      <c r="O2836" s="29" t="s">
        <v>11343</v>
      </c>
      <c r="P2836" s="29" t="s">
        <v>11344</v>
      </c>
      <c r="Q2836" s="29" t="s">
        <v>170</v>
      </c>
      <c r="R2836" s="29" t="s">
        <v>171</v>
      </c>
      <c r="S2836" s="29" t="s">
        <v>172</v>
      </c>
      <c r="T2836" s="30" t="n">
        <v>45995</v>
      </c>
      <c r="U2836" s="29" t="n">
        <v>2026</v>
      </c>
      <c r="V2836" s="29"/>
    </row>
    <row r="2837" customFormat="false" ht="15" hidden="false" customHeight="true" outlineLevel="0" collapsed="false">
      <c r="A2837" s="26" t="s">
        <v>11345</v>
      </c>
      <c r="B2837" s="26" t="n">
        <v>2833</v>
      </c>
      <c r="C2837" s="26" t="s">
        <v>292</v>
      </c>
      <c r="D2837" s="26" t="s">
        <v>10584</v>
      </c>
      <c r="E2837" s="26" t="s">
        <v>311</v>
      </c>
      <c r="F2837" s="26" t="s">
        <v>294</v>
      </c>
      <c r="G2837" s="27" t="n">
        <v>46151</v>
      </c>
      <c r="H2837" s="26" t="s">
        <v>177</v>
      </c>
      <c r="I2837" s="26" t="s">
        <v>2193</v>
      </c>
      <c r="J2837" s="26" t="s">
        <v>208</v>
      </c>
      <c r="K2837" s="28" t="n">
        <v>57.3</v>
      </c>
      <c r="L2837" s="28" t="n">
        <v>18.5</v>
      </c>
      <c r="M2837" s="26" t="s">
        <v>209</v>
      </c>
      <c r="N2837" s="26" t="n">
        <v>50</v>
      </c>
      <c r="O2837" s="26" t="s">
        <v>11346</v>
      </c>
      <c r="P2837" s="26" t="s">
        <v>11347</v>
      </c>
      <c r="Q2837" s="26" t="s">
        <v>240</v>
      </c>
      <c r="R2837" s="26" t="s">
        <v>171</v>
      </c>
      <c r="S2837" s="26" t="s">
        <v>241</v>
      </c>
      <c r="T2837" s="27" t="n">
        <v>46005</v>
      </c>
      <c r="U2837" s="26" t="n">
        <v>2026</v>
      </c>
      <c r="V2837" s="26"/>
    </row>
    <row r="2838" customFormat="false" ht="15" hidden="false" customHeight="true" outlineLevel="0" collapsed="false">
      <c r="A2838" s="29" t="s">
        <v>11348</v>
      </c>
      <c r="B2838" s="29" t="n">
        <v>2834</v>
      </c>
      <c r="C2838" s="29" t="s">
        <v>11349</v>
      </c>
      <c r="D2838" s="29" t="s">
        <v>1571</v>
      </c>
      <c r="E2838" s="29" t="s">
        <v>162</v>
      </c>
      <c r="F2838" s="29" t="s">
        <v>11350</v>
      </c>
      <c r="G2838" s="30" t="n">
        <v>46152</v>
      </c>
      <c r="H2838" s="29" t="s">
        <v>177</v>
      </c>
      <c r="I2838" s="29" t="s">
        <v>4851</v>
      </c>
      <c r="J2838" s="29" t="s">
        <v>198</v>
      </c>
      <c r="K2838" s="31" t="n">
        <v>60.5</v>
      </c>
      <c r="L2838" s="31" t="n">
        <v>21.3</v>
      </c>
      <c r="M2838" s="29" t="s">
        <v>900</v>
      </c>
      <c r="N2838" s="29" t="n">
        <v>28</v>
      </c>
      <c r="O2838" s="29" t="s">
        <v>11351</v>
      </c>
      <c r="P2838" s="29" t="s">
        <v>11352</v>
      </c>
      <c r="Q2838" s="29" t="s">
        <v>221</v>
      </c>
      <c r="R2838" s="29" t="s">
        <v>183</v>
      </c>
      <c r="S2838" s="29" t="s">
        <v>222</v>
      </c>
      <c r="T2838" s="30" t="n">
        <v>46004</v>
      </c>
      <c r="U2838" s="29" t="n">
        <v>2026</v>
      </c>
      <c r="V2838" s="29"/>
    </row>
    <row r="2839" customFormat="false" ht="15" hidden="false" customHeight="true" outlineLevel="0" collapsed="false">
      <c r="A2839" s="26" t="s">
        <v>11353</v>
      </c>
      <c r="B2839" s="26" t="n">
        <v>2835</v>
      </c>
      <c r="C2839" s="26" t="s">
        <v>292</v>
      </c>
      <c r="D2839" s="26" t="s">
        <v>550</v>
      </c>
      <c r="E2839" s="26" t="s">
        <v>206</v>
      </c>
      <c r="F2839" s="26"/>
      <c r="G2839" s="27" t="n">
        <v>46152</v>
      </c>
      <c r="H2839" s="26" t="s">
        <v>177</v>
      </c>
      <c r="I2839" s="26" t="s">
        <v>165</v>
      </c>
      <c r="J2839" s="26" t="s">
        <v>208</v>
      </c>
      <c r="K2839" s="28" t="n">
        <v>53.2</v>
      </c>
      <c r="L2839" s="28" t="n">
        <v>17.1</v>
      </c>
      <c r="M2839" s="26" t="s">
        <v>276</v>
      </c>
      <c r="N2839" s="26" t="n">
        <v>45</v>
      </c>
      <c r="O2839" s="26" t="s">
        <v>11354</v>
      </c>
      <c r="P2839" s="26" t="s">
        <v>11355</v>
      </c>
      <c r="Q2839" s="26" t="s">
        <v>330</v>
      </c>
      <c r="R2839" s="26" t="s">
        <v>171</v>
      </c>
      <c r="S2839" s="26" t="s">
        <v>331</v>
      </c>
      <c r="T2839" s="27" t="n">
        <v>46000</v>
      </c>
      <c r="U2839" s="26" t="n">
        <v>2026</v>
      </c>
      <c r="V2839" s="26"/>
    </row>
    <row r="2840" customFormat="false" ht="15" hidden="false" customHeight="true" outlineLevel="0" collapsed="false">
      <c r="A2840" s="29" t="s">
        <v>11356</v>
      </c>
      <c r="B2840" s="29" t="n">
        <v>2836</v>
      </c>
      <c r="C2840" s="29" t="s">
        <v>543</v>
      </c>
      <c r="D2840" s="29" t="s">
        <v>11357</v>
      </c>
      <c r="E2840" s="29" t="s">
        <v>188</v>
      </c>
      <c r="F2840" s="29"/>
      <c r="G2840" s="30" t="n">
        <v>46153</v>
      </c>
      <c r="H2840" s="29" t="s">
        <v>177</v>
      </c>
      <c r="I2840" s="29" t="s">
        <v>3988</v>
      </c>
      <c r="J2840" s="29" t="s">
        <v>270</v>
      </c>
      <c r="K2840" s="31" t="n">
        <v>41.3</v>
      </c>
      <c r="L2840" s="31" t="n">
        <v>13.8</v>
      </c>
      <c r="M2840" s="29" t="s">
        <v>900</v>
      </c>
      <c r="N2840" s="29" t="n">
        <v>50</v>
      </c>
      <c r="O2840" s="29" t="s">
        <v>11358</v>
      </c>
      <c r="P2840" s="29" t="s">
        <v>11359</v>
      </c>
      <c r="Q2840" s="29" t="s">
        <v>252</v>
      </c>
      <c r="R2840" s="29" t="s">
        <v>171</v>
      </c>
      <c r="S2840" s="29" t="s">
        <v>253</v>
      </c>
      <c r="T2840" s="30" t="n">
        <v>45999</v>
      </c>
      <c r="U2840" s="29" t="n">
        <v>2026</v>
      </c>
      <c r="V2840" s="29"/>
    </row>
    <row r="2841" customFormat="false" ht="15" hidden="false" customHeight="true" outlineLevel="0" collapsed="false">
      <c r="A2841" s="26" t="s">
        <v>11360</v>
      </c>
      <c r="B2841" s="26" t="n">
        <v>2837</v>
      </c>
      <c r="C2841" s="26" t="s">
        <v>2186</v>
      </c>
      <c r="D2841" s="26" t="s">
        <v>394</v>
      </c>
      <c r="E2841" s="26" t="s">
        <v>188</v>
      </c>
      <c r="F2841" s="26"/>
      <c r="G2841" s="27" t="n">
        <v>46154</v>
      </c>
      <c r="H2841" s="26" t="s">
        <v>177</v>
      </c>
      <c r="I2841" s="26" t="s">
        <v>4804</v>
      </c>
      <c r="J2841" s="26" t="s">
        <v>198</v>
      </c>
      <c r="K2841" s="28" t="n">
        <v>18.2</v>
      </c>
      <c r="L2841" s="28" t="n">
        <v>5.5</v>
      </c>
      <c r="M2841" s="26" t="s">
        <v>179</v>
      </c>
      <c r="N2841" s="26" t="n">
        <v>40</v>
      </c>
      <c r="O2841" s="26" t="s">
        <v>11361</v>
      </c>
      <c r="P2841" s="26" t="s">
        <v>11362</v>
      </c>
      <c r="Q2841" s="26" t="s">
        <v>221</v>
      </c>
      <c r="R2841" s="26" t="s">
        <v>183</v>
      </c>
      <c r="S2841" s="26" t="s">
        <v>222</v>
      </c>
      <c r="T2841" s="27" t="n">
        <v>46002</v>
      </c>
      <c r="U2841" s="26" t="n">
        <v>2026</v>
      </c>
      <c r="V2841" s="26"/>
    </row>
    <row r="2842" customFormat="false" ht="15" hidden="false" customHeight="true" outlineLevel="0" collapsed="false">
      <c r="A2842" s="29" t="s">
        <v>11363</v>
      </c>
      <c r="B2842" s="29" t="n">
        <v>2838</v>
      </c>
      <c r="C2842" s="29" t="s">
        <v>3952</v>
      </c>
      <c r="D2842" s="29" t="s">
        <v>910</v>
      </c>
      <c r="E2842" s="29" t="s">
        <v>188</v>
      </c>
      <c r="F2842" s="29"/>
      <c r="G2842" s="30" t="n">
        <v>46154</v>
      </c>
      <c r="H2842" s="29" t="s">
        <v>177</v>
      </c>
      <c r="I2842" s="29" t="s">
        <v>5642</v>
      </c>
      <c r="J2842" s="29" t="s">
        <v>383</v>
      </c>
      <c r="K2842" s="31" t="n">
        <v>29.2</v>
      </c>
      <c r="L2842" s="31" t="n">
        <v>8.8</v>
      </c>
      <c r="M2842" s="29" t="s">
        <v>199</v>
      </c>
      <c r="N2842" s="29" t="n">
        <v>36</v>
      </c>
      <c r="O2842" s="29" t="s">
        <v>11364</v>
      </c>
      <c r="P2842" s="29" t="s">
        <v>11365</v>
      </c>
      <c r="Q2842" s="29" t="s">
        <v>262</v>
      </c>
      <c r="R2842" s="29" t="s">
        <v>171</v>
      </c>
      <c r="S2842" s="29" t="s">
        <v>263</v>
      </c>
      <c r="T2842" s="30" t="n">
        <v>46004</v>
      </c>
      <c r="U2842" s="29" t="n">
        <v>2026</v>
      </c>
      <c r="V2842" s="29"/>
    </row>
    <row r="2843" customFormat="false" ht="15" hidden="false" customHeight="true" outlineLevel="0" collapsed="false">
      <c r="A2843" s="26" t="s">
        <v>11366</v>
      </c>
      <c r="B2843" s="26" t="n">
        <v>2839</v>
      </c>
      <c r="C2843" s="26" t="s">
        <v>4546</v>
      </c>
      <c r="D2843" s="26" t="s">
        <v>11367</v>
      </c>
      <c r="E2843" s="26" t="s">
        <v>188</v>
      </c>
      <c r="F2843" s="26"/>
      <c r="G2843" s="27" t="n">
        <v>46156</v>
      </c>
      <c r="H2843" s="26" t="s">
        <v>177</v>
      </c>
      <c r="I2843" s="26" t="s">
        <v>357</v>
      </c>
      <c r="J2843" s="26" t="s">
        <v>345</v>
      </c>
      <c r="K2843" s="28" t="n">
        <v>43.2</v>
      </c>
      <c r="L2843" s="28" t="n">
        <v>14.7</v>
      </c>
      <c r="M2843" s="26" t="s">
        <v>167</v>
      </c>
      <c r="N2843" s="26" t="n">
        <v>36</v>
      </c>
      <c r="O2843" s="26" t="s">
        <v>11368</v>
      </c>
      <c r="P2843" s="26" t="s">
        <v>11369</v>
      </c>
      <c r="Q2843" s="26" t="s">
        <v>454</v>
      </c>
      <c r="R2843" s="26" t="s">
        <v>171</v>
      </c>
      <c r="S2843" s="26" t="s">
        <v>455</v>
      </c>
      <c r="T2843" s="27" t="n">
        <v>46013</v>
      </c>
      <c r="U2843" s="26" t="n">
        <v>2026</v>
      </c>
      <c r="V2843" s="26"/>
    </row>
    <row r="2844" customFormat="false" ht="15" hidden="false" customHeight="true" outlineLevel="0" collapsed="false">
      <c r="A2844" s="29" t="s">
        <v>11370</v>
      </c>
      <c r="B2844" s="29" t="n">
        <v>2840</v>
      </c>
      <c r="C2844" s="29" t="s">
        <v>988</v>
      </c>
      <c r="D2844" s="29" t="s">
        <v>835</v>
      </c>
      <c r="E2844" s="29" t="s">
        <v>195</v>
      </c>
      <c r="F2844" s="29" t="s">
        <v>3591</v>
      </c>
      <c r="G2844" s="30" t="n">
        <v>46156</v>
      </c>
      <c r="H2844" s="29" t="s">
        <v>177</v>
      </c>
      <c r="I2844" s="29" t="s">
        <v>5022</v>
      </c>
      <c r="J2844" s="29" t="s">
        <v>383</v>
      </c>
      <c r="K2844" s="31" t="n">
        <v>48.4</v>
      </c>
      <c r="L2844" s="31" t="n">
        <v>16.3</v>
      </c>
      <c r="M2844" s="29" t="s">
        <v>179</v>
      </c>
      <c r="N2844" s="29" t="n">
        <v>36</v>
      </c>
      <c r="O2844" s="29" t="s">
        <v>11371</v>
      </c>
      <c r="P2844" s="29" t="s">
        <v>11372</v>
      </c>
      <c r="Q2844" s="29" t="s">
        <v>202</v>
      </c>
      <c r="R2844" s="29" t="s">
        <v>171</v>
      </c>
      <c r="S2844" s="29" t="s">
        <v>203</v>
      </c>
      <c r="T2844" s="30" t="n">
        <v>45995</v>
      </c>
      <c r="U2844" s="29" t="n">
        <v>2026</v>
      </c>
      <c r="V2844" s="29"/>
    </row>
    <row r="2845" customFormat="false" ht="15" hidden="false" customHeight="true" outlineLevel="0" collapsed="false">
      <c r="A2845" s="26" t="s">
        <v>11373</v>
      </c>
      <c r="B2845" s="26" t="n">
        <v>2841</v>
      </c>
      <c r="C2845" s="26" t="s">
        <v>292</v>
      </c>
      <c r="D2845" s="26" t="s">
        <v>1294</v>
      </c>
      <c r="E2845" s="26" t="s">
        <v>188</v>
      </c>
      <c r="F2845" s="26"/>
      <c r="G2845" s="27" t="n">
        <v>46156</v>
      </c>
      <c r="H2845" s="26" t="s">
        <v>177</v>
      </c>
      <c r="I2845" s="26" t="s">
        <v>644</v>
      </c>
      <c r="J2845" s="26" t="s">
        <v>229</v>
      </c>
      <c r="K2845" s="28" t="n">
        <v>39.7</v>
      </c>
      <c r="L2845" s="28" t="n">
        <v>11.8</v>
      </c>
      <c r="M2845" s="26" t="s">
        <v>179</v>
      </c>
      <c r="N2845" s="26" t="n">
        <v>40</v>
      </c>
      <c r="O2845" s="26" t="s">
        <v>11374</v>
      </c>
      <c r="P2845" s="26" t="s">
        <v>11375</v>
      </c>
      <c r="Q2845" s="26" t="s">
        <v>202</v>
      </c>
      <c r="R2845" s="26" t="s">
        <v>171</v>
      </c>
      <c r="S2845" s="26" t="s">
        <v>203</v>
      </c>
      <c r="T2845" s="27" t="n">
        <v>46016</v>
      </c>
      <c r="U2845" s="26" t="n">
        <v>2026</v>
      </c>
      <c r="V2845" s="26"/>
    </row>
    <row r="2846" customFormat="false" ht="15" hidden="false" customHeight="true" outlineLevel="0" collapsed="false">
      <c r="A2846" s="29" t="s">
        <v>11376</v>
      </c>
      <c r="B2846" s="29" t="n">
        <v>2842</v>
      </c>
      <c r="C2846" s="29" t="s">
        <v>1737</v>
      </c>
      <c r="D2846" s="29" t="s">
        <v>362</v>
      </c>
      <c r="E2846" s="29" t="s">
        <v>226</v>
      </c>
      <c r="F2846" s="29" t="s">
        <v>3026</v>
      </c>
      <c r="G2846" s="30" t="n">
        <v>46158</v>
      </c>
      <c r="H2846" s="29" t="s">
        <v>177</v>
      </c>
      <c r="I2846" s="29" t="s">
        <v>1769</v>
      </c>
      <c r="J2846" s="29" t="s">
        <v>198</v>
      </c>
      <c r="K2846" s="31" t="n">
        <v>58.2</v>
      </c>
      <c r="L2846" s="31" t="n">
        <v>18.5</v>
      </c>
      <c r="M2846" s="29" t="s">
        <v>314</v>
      </c>
      <c r="N2846" s="29" t="n">
        <v>28</v>
      </c>
      <c r="O2846" s="29" t="s">
        <v>11377</v>
      </c>
      <c r="P2846" s="29" t="s">
        <v>11378</v>
      </c>
      <c r="Q2846" s="29" t="s">
        <v>461</v>
      </c>
      <c r="R2846" s="29" t="s">
        <v>183</v>
      </c>
      <c r="S2846" s="29" t="s">
        <v>462</v>
      </c>
      <c r="T2846" s="30" t="n">
        <v>45998</v>
      </c>
      <c r="U2846" s="29" t="n">
        <v>2026</v>
      </c>
      <c r="V2846" s="29"/>
    </row>
    <row r="2847" customFormat="false" ht="15" hidden="false" customHeight="true" outlineLevel="0" collapsed="false">
      <c r="A2847" s="26" t="s">
        <v>11379</v>
      </c>
      <c r="B2847" s="26" t="n">
        <v>2843</v>
      </c>
      <c r="C2847" s="26" t="s">
        <v>10284</v>
      </c>
      <c r="D2847" s="26" t="s">
        <v>4842</v>
      </c>
      <c r="E2847" s="26" t="s">
        <v>267</v>
      </c>
      <c r="F2847" s="26" t="s">
        <v>11380</v>
      </c>
      <c r="G2847" s="27" t="n">
        <v>46158</v>
      </c>
      <c r="H2847" s="26" t="s">
        <v>177</v>
      </c>
      <c r="I2847" s="26" t="s">
        <v>2808</v>
      </c>
      <c r="J2847" s="26" t="s">
        <v>345</v>
      </c>
      <c r="K2847" s="28" t="n">
        <v>53.9</v>
      </c>
      <c r="L2847" s="28" t="n">
        <v>19.3</v>
      </c>
      <c r="M2847" s="26" t="s">
        <v>179</v>
      </c>
      <c r="N2847" s="26" t="n">
        <v>32</v>
      </c>
      <c r="O2847" s="26" t="s">
        <v>11381</v>
      </c>
      <c r="P2847" s="26" t="s">
        <v>11382</v>
      </c>
      <c r="Q2847" s="26" t="s">
        <v>454</v>
      </c>
      <c r="R2847" s="26" t="s">
        <v>171</v>
      </c>
      <c r="S2847" s="26" t="s">
        <v>455</v>
      </c>
      <c r="T2847" s="27" t="n">
        <v>45996</v>
      </c>
      <c r="U2847" s="26" t="n">
        <v>2026</v>
      </c>
      <c r="V2847" s="26"/>
    </row>
    <row r="2848" customFormat="false" ht="15" hidden="false" customHeight="true" outlineLevel="0" collapsed="false">
      <c r="A2848" s="29" t="s">
        <v>11383</v>
      </c>
      <c r="B2848" s="29" t="n">
        <v>2844</v>
      </c>
      <c r="C2848" s="29" t="s">
        <v>1334</v>
      </c>
      <c r="D2848" s="29" t="s">
        <v>274</v>
      </c>
      <c r="E2848" s="29" t="s">
        <v>206</v>
      </c>
      <c r="F2848" s="29"/>
      <c r="G2848" s="30" t="n">
        <v>46159</v>
      </c>
      <c r="H2848" s="29" t="s">
        <v>295</v>
      </c>
      <c r="I2848" s="29" t="s">
        <v>4157</v>
      </c>
      <c r="J2848" s="29" t="s">
        <v>229</v>
      </c>
      <c r="K2848" s="31" t="n">
        <v>48</v>
      </c>
      <c r="L2848" s="31" t="n">
        <v>14.4</v>
      </c>
      <c r="M2848" s="29" t="s">
        <v>209</v>
      </c>
      <c r="N2848" s="29" t="n">
        <v>45</v>
      </c>
      <c r="O2848" s="29" t="s">
        <v>11384</v>
      </c>
      <c r="P2848" s="29"/>
      <c r="Q2848" s="29" t="s">
        <v>299</v>
      </c>
      <c r="R2848" s="29" t="s">
        <v>171</v>
      </c>
      <c r="S2848" s="29" t="s">
        <v>300</v>
      </c>
      <c r="T2848" s="30" t="n">
        <v>46006</v>
      </c>
      <c r="U2848" s="29" t="n">
        <v>2026</v>
      </c>
      <c r="V2848" s="29"/>
    </row>
    <row r="2849" customFormat="false" ht="15" hidden="false" customHeight="true" outlineLevel="0" collapsed="false">
      <c r="A2849" s="26" t="s">
        <v>11385</v>
      </c>
      <c r="B2849" s="26" t="n">
        <v>2845</v>
      </c>
      <c r="C2849" s="26" t="s">
        <v>286</v>
      </c>
      <c r="D2849" s="26" t="s">
        <v>1779</v>
      </c>
      <c r="E2849" s="26" t="s">
        <v>245</v>
      </c>
      <c r="F2849" s="26" t="s">
        <v>7898</v>
      </c>
      <c r="G2849" s="27" t="n">
        <v>46159</v>
      </c>
      <c r="H2849" s="26" t="s">
        <v>177</v>
      </c>
      <c r="I2849" s="26" t="s">
        <v>864</v>
      </c>
      <c r="J2849" s="26" t="s">
        <v>229</v>
      </c>
      <c r="K2849" s="28" t="n">
        <v>57.9</v>
      </c>
      <c r="L2849" s="28" t="n">
        <v>20.4</v>
      </c>
      <c r="M2849" s="26" t="s">
        <v>179</v>
      </c>
      <c r="N2849" s="26" t="n">
        <v>32</v>
      </c>
      <c r="O2849" s="26" t="s">
        <v>11386</v>
      </c>
      <c r="P2849" s="26" t="s">
        <v>11387</v>
      </c>
      <c r="Q2849" s="26" t="s">
        <v>252</v>
      </c>
      <c r="R2849" s="26" t="s">
        <v>171</v>
      </c>
      <c r="S2849" s="26" t="s">
        <v>253</v>
      </c>
      <c r="T2849" s="27" t="n">
        <v>46006</v>
      </c>
      <c r="U2849" s="26" t="n">
        <v>2026</v>
      </c>
      <c r="V2849" s="26"/>
    </row>
    <row r="2850" customFormat="false" ht="15" hidden="false" customHeight="true" outlineLevel="0" collapsed="false">
      <c r="A2850" s="29" t="s">
        <v>11388</v>
      </c>
      <c r="B2850" s="29" t="n">
        <v>2846</v>
      </c>
      <c r="C2850" s="29" t="s">
        <v>11389</v>
      </c>
      <c r="D2850" s="29" t="s">
        <v>2360</v>
      </c>
      <c r="E2850" s="29" t="s">
        <v>226</v>
      </c>
      <c r="F2850" s="29" t="s">
        <v>11390</v>
      </c>
      <c r="G2850" s="30" t="n">
        <v>46161</v>
      </c>
      <c r="H2850" s="29" t="s">
        <v>177</v>
      </c>
      <c r="I2850" s="29" t="s">
        <v>2072</v>
      </c>
      <c r="J2850" s="29" t="s">
        <v>270</v>
      </c>
      <c r="K2850" s="31" t="n">
        <v>56</v>
      </c>
      <c r="L2850" s="31" t="n">
        <v>17.2</v>
      </c>
      <c r="M2850" s="29" t="s">
        <v>167</v>
      </c>
      <c r="N2850" s="29" t="n">
        <v>40</v>
      </c>
      <c r="O2850" s="29" t="s">
        <v>11391</v>
      </c>
      <c r="P2850" s="29" t="s">
        <v>11392</v>
      </c>
      <c r="Q2850" s="29" t="s">
        <v>232</v>
      </c>
      <c r="R2850" s="29" t="s">
        <v>183</v>
      </c>
      <c r="S2850" s="29" t="s">
        <v>233</v>
      </c>
      <c r="T2850" s="30" t="n">
        <v>46019</v>
      </c>
      <c r="U2850" s="29" t="n">
        <v>2026</v>
      </c>
      <c r="V2850" s="29"/>
    </row>
    <row r="2851" customFormat="false" ht="15" hidden="false" customHeight="true" outlineLevel="0" collapsed="false">
      <c r="A2851" s="26" t="s">
        <v>11393</v>
      </c>
      <c r="B2851" s="26" t="n">
        <v>2847</v>
      </c>
      <c r="C2851" s="26" t="s">
        <v>1474</v>
      </c>
      <c r="D2851" s="26" t="s">
        <v>582</v>
      </c>
      <c r="E2851" s="26" t="s">
        <v>188</v>
      </c>
      <c r="F2851" s="26"/>
      <c r="G2851" s="27" t="n">
        <v>46165</v>
      </c>
      <c r="H2851" s="26" t="s">
        <v>177</v>
      </c>
      <c r="I2851" s="26" t="s">
        <v>1151</v>
      </c>
      <c r="J2851" s="26" t="s">
        <v>345</v>
      </c>
      <c r="K2851" s="28" t="n">
        <v>23.8</v>
      </c>
      <c r="L2851" s="28" t="n">
        <v>8.4</v>
      </c>
      <c r="M2851" s="26" t="s">
        <v>209</v>
      </c>
      <c r="N2851" s="26" t="n">
        <v>40</v>
      </c>
      <c r="O2851" s="26" t="s">
        <v>11394</v>
      </c>
      <c r="P2851" s="26" t="s">
        <v>11395</v>
      </c>
      <c r="Q2851" s="26" t="s">
        <v>461</v>
      </c>
      <c r="R2851" s="26" t="s">
        <v>183</v>
      </c>
      <c r="S2851" s="26" t="s">
        <v>462</v>
      </c>
      <c r="T2851" s="27" t="n">
        <v>46010</v>
      </c>
      <c r="U2851" s="26" t="n">
        <v>2026</v>
      </c>
      <c r="V2851" s="26"/>
    </row>
    <row r="2852" customFormat="false" ht="15" hidden="false" customHeight="true" outlineLevel="0" collapsed="false">
      <c r="A2852" s="29" t="s">
        <v>11396</v>
      </c>
      <c r="B2852" s="29" t="n">
        <v>2848</v>
      </c>
      <c r="C2852" s="29" t="s">
        <v>236</v>
      </c>
      <c r="D2852" s="29" t="s">
        <v>995</v>
      </c>
      <c r="E2852" s="29" t="s">
        <v>245</v>
      </c>
      <c r="F2852" s="29" t="s">
        <v>863</v>
      </c>
      <c r="G2852" s="30" t="n">
        <v>46165</v>
      </c>
      <c r="H2852" s="29" t="s">
        <v>177</v>
      </c>
      <c r="I2852" s="29" t="s">
        <v>552</v>
      </c>
      <c r="J2852" s="29" t="s">
        <v>218</v>
      </c>
      <c r="K2852" s="31" t="n">
        <v>32</v>
      </c>
      <c r="L2852" s="31" t="n">
        <v>9.2</v>
      </c>
      <c r="M2852" s="29" t="s">
        <v>167</v>
      </c>
      <c r="N2852" s="29" t="n">
        <v>32</v>
      </c>
      <c r="O2852" s="29" t="s">
        <v>11397</v>
      </c>
      <c r="P2852" s="29" t="s">
        <v>11398</v>
      </c>
      <c r="Q2852" s="29" t="s">
        <v>212</v>
      </c>
      <c r="R2852" s="29" t="s">
        <v>171</v>
      </c>
      <c r="S2852" s="29" t="s">
        <v>213</v>
      </c>
      <c r="T2852" s="30" t="n">
        <v>45993</v>
      </c>
      <c r="U2852" s="29" t="n">
        <v>2026</v>
      </c>
      <c r="V2852" s="29"/>
    </row>
    <row r="2853" customFormat="false" ht="15" hidden="false" customHeight="true" outlineLevel="0" collapsed="false">
      <c r="A2853" s="26" t="s">
        <v>11399</v>
      </c>
      <c r="B2853" s="26" t="n">
        <v>2849</v>
      </c>
      <c r="C2853" s="26" t="s">
        <v>174</v>
      </c>
      <c r="D2853" s="26" t="s">
        <v>649</v>
      </c>
      <c r="E2853" s="26" t="s">
        <v>188</v>
      </c>
      <c r="F2853" s="26"/>
      <c r="G2853" s="27" t="n">
        <v>46166</v>
      </c>
      <c r="H2853" s="26" t="s">
        <v>177</v>
      </c>
      <c r="I2853" s="26" t="s">
        <v>1939</v>
      </c>
      <c r="J2853" s="26" t="s">
        <v>198</v>
      </c>
      <c r="K2853" s="28" t="n">
        <v>60.4</v>
      </c>
      <c r="L2853" s="28" t="n">
        <v>19.6</v>
      </c>
      <c r="M2853" s="26" t="s">
        <v>209</v>
      </c>
      <c r="N2853" s="26" t="n">
        <v>32</v>
      </c>
      <c r="O2853" s="26" t="s">
        <v>11400</v>
      </c>
      <c r="P2853" s="26" t="s">
        <v>11401</v>
      </c>
      <c r="Q2853" s="26" t="s">
        <v>170</v>
      </c>
      <c r="R2853" s="26" t="s">
        <v>171</v>
      </c>
      <c r="S2853" s="26" t="s">
        <v>172</v>
      </c>
      <c r="T2853" s="27" t="n">
        <v>46004</v>
      </c>
      <c r="U2853" s="26" t="n">
        <v>2026</v>
      </c>
      <c r="V2853" s="26"/>
    </row>
    <row r="2854" customFormat="false" ht="15" hidden="false" customHeight="true" outlineLevel="0" collapsed="false">
      <c r="A2854" s="29" t="s">
        <v>11402</v>
      </c>
      <c r="B2854" s="29" t="n">
        <v>2850</v>
      </c>
      <c r="C2854" s="29" t="s">
        <v>10512</v>
      </c>
      <c r="D2854" s="29" t="s">
        <v>2482</v>
      </c>
      <c r="E2854" s="29" t="s">
        <v>311</v>
      </c>
      <c r="F2854" s="29" t="s">
        <v>10513</v>
      </c>
      <c r="G2854" s="30" t="n">
        <v>46166</v>
      </c>
      <c r="H2854" s="29" t="s">
        <v>177</v>
      </c>
      <c r="I2854" s="29" t="s">
        <v>626</v>
      </c>
      <c r="J2854" s="29" t="s">
        <v>248</v>
      </c>
      <c r="K2854" s="31" t="n">
        <v>35.6</v>
      </c>
      <c r="L2854" s="31" t="n">
        <v>12.5</v>
      </c>
      <c r="M2854" s="29" t="s">
        <v>209</v>
      </c>
      <c r="N2854" s="29" t="n">
        <v>50</v>
      </c>
      <c r="O2854" s="29" t="s">
        <v>11403</v>
      </c>
      <c r="P2854" s="29" t="s">
        <v>11404</v>
      </c>
      <c r="Q2854" s="29" t="s">
        <v>262</v>
      </c>
      <c r="R2854" s="29" t="s">
        <v>171</v>
      </c>
      <c r="S2854" s="29" t="s">
        <v>263</v>
      </c>
      <c r="T2854" s="30" t="n">
        <v>46019</v>
      </c>
      <c r="U2854" s="29" t="n">
        <v>2026</v>
      </c>
      <c r="V2854" s="29"/>
    </row>
    <row r="2855" customFormat="false" ht="15" hidden="false" customHeight="true" outlineLevel="0" collapsed="false">
      <c r="A2855" s="26" t="s">
        <v>11405</v>
      </c>
      <c r="B2855" s="26" t="n">
        <v>2851</v>
      </c>
      <c r="C2855" s="26" t="s">
        <v>4895</v>
      </c>
      <c r="D2855" s="26" t="s">
        <v>11406</v>
      </c>
      <c r="E2855" s="26" t="s">
        <v>245</v>
      </c>
      <c r="F2855" s="26" t="s">
        <v>11407</v>
      </c>
      <c r="G2855" s="27" t="n">
        <v>46168</v>
      </c>
      <c r="H2855" s="26" t="s">
        <v>177</v>
      </c>
      <c r="I2855" s="26" t="s">
        <v>732</v>
      </c>
      <c r="J2855" s="26" t="s">
        <v>218</v>
      </c>
      <c r="K2855" s="28" t="n">
        <v>29.3</v>
      </c>
      <c r="L2855" s="28" t="n">
        <v>10.1</v>
      </c>
      <c r="M2855" s="26" t="s">
        <v>249</v>
      </c>
      <c r="N2855" s="26" t="n">
        <v>28</v>
      </c>
      <c r="O2855" s="26" t="s">
        <v>11408</v>
      </c>
      <c r="P2855" s="26" t="s">
        <v>11409</v>
      </c>
      <c r="Q2855" s="26" t="s">
        <v>454</v>
      </c>
      <c r="R2855" s="26" t="s">
        <v>171</v>
      </c>
      <c r="S2855" s="26" t="s">
        <v>455</v>
      </c>
      <c r="T2855" s="27" t="n">
        <v>45997</v>
      </c>
      <c r="U2855" s="26" t="n">
        <v>2026</v>
      </c>
      <c r="V2855" s="26"/>
    </row>
    <row r="2856" customFormat="false" ht="15" hidden="false" customHeight="true" outlineLevel="0" collapsed="false">
      <c r="A2856" s="29" t="s">
        <v>11410</v>
      </c>
      <c r="B2856" s="29" t="n">
        <v>2852</v>
      </c>
      <c r="C2856" s="29" t="s">
        <v>3034</v>
      </c>
      <c r="D2856" s="29" t="s">
        <v>2371</v>
      </c>
      <c r="E2856" s="29" t="s">
        <v>188</v>
      </c>
      <c r="F2856" s="29"/>
      <c r="G2856" s="30" t="n">
        <v>46169</v>
      </c>
      <c r="H2856" s="29" t="s">
        <v>164</v>
      </c>
      <c r="I2856" s="29" t="s">
        <v>2202</v>
      </c>
      <c r="J2856" s="29" t="s">
        <v>259</v>
      </c>
      <c r="K2856" s="31" t="n">
        <v>58.5</v>
      </c>
      <c r="L2856" s="31" t="n">
        <v>17.3</v>
      </c>
      <c r="M2856" s="29" t="s">
        <v>276</v>
      </c>
      <c r="N2856" s="29" t="n">
        <v>50</v>
      </c>
      <c r="O2856" s="29" t="s">
        <v>7828</v>
      </c>
      <c r="P2856" s="29" t="s">
        <v>11411</v>
      </c>
      <c r="Q2856" s="29" t="s">
        <v>170</v>
      </c>
      <c r="R2856" s="29" t="s">
        <v>171</v>
      </c>
      <c r="S2856" s="29" t="s">
        <v>172</v>
      </c>
      <c r="T2856" s="29"/>
      <c r="U2856" s="29" t="n">
        <v>2022</v>
      </c>
      <c r="V2856" s="29"/>
    </row>
    <row r="2857" customFormat="false" ht="15" hidden="false" customHeight="true" outlineLevel="0" collapsed="false">
      <c r="A2857" s="26" t="s">
        <v>11412</v>
      </c>
      <c r="B2857" s="26" t="n">
        <v>2853</v>
      </c>
      <c r="C2857" s="26" t="s">
        <v>1474</v>
      </c>
      <c r="D2857" s="26" t="s">
        <v>684</v>
      </c>
      <c r="E2857" s="26" t="s">
        <v>206</v>
      </c>
      <c r="F2857" s="26"/>
      <c r="G2857" s="27" t="n">
        <v>46171</v>
      </c>
      <c r="H2857" s="26" t="s">
        <v>177</v>
      </c>
      <c r="I2857" s="26" t="s">
        <v>370</v>
      </c>
      <c r="J2857" s="26" t="s">
        <v>166</v>
      </c>
      <c r="K2857" s="28" t="n">
        <v>32.7</v>
      </c>
      <c r="L2857" s="28" t="n">
        <v>9.6</v>
      </c>
      <c r="M2857" s="26" t="s">
        <v>209</v>
      </c>
      <c r="N2857" s="26" t="n">
        <v>24</v>
      </c>
      <c r="O2857" s="26" t="s">
        <v>11413</v>
      </c>
      <c r="P2857" s="26" t="s">
        <v>11414</v>
      </c>
      <c r="Q2857" s="26" t="s">
        <v>221</v>
      </c>
      <c r="R2857" s="26" t="s">
        <v>183</v>
      </c>
      <c r="S2857" s="26" t="s">
        <v>222</v>
      </c>
      <c r="T2857" s="27" t="n">
        <v>46008</v>
      </c>
      <c r="U2857" s="26" t="n">
        <v>2026</v>
      </c>
      <c r="V2857" s="26"/>
    </row>
    <row r="2858" customFormat="false" ht="15" hidden="false" customHeight="true" outlineLevel="0" collapsed="false">
      <c r="A2858" s="29" t="s">
        <v>11415</v>
      </c>
      <c r="B2858" s="29" t="n">
        <v>2854</v>
      </c>
      <c r="C2858" s="29" t="s">
        <v>1474</v>
      </c>
      <c r="D2858" s="29" t="s">
        <v>1633</v>
      </c>
      <c r="E2858" s="29" t="s">
        <v>267</v>
      </c>
      <c r="F2858" s="29" t="s">
        <v>11416</v>
      </c>
      <c r="G2858" s="30" t="n">
        <v>46173</v>
      </c>
      <c r="H2858" s="29" t="s">
        <v>177</v>
      </c>
      <c r="I2858" s="29" t="s">
        <v>1269</v>
      </c>
      <c r="J2858" s="29" t="s">
        <v>166</v>
      </c>
      <c r="K2858" s="31" t="n">
        <v>51.4</v>
      </c>
      <c r="L2858" s="31" t="n">
        <v>15.6</v>
      </c>
      <c r="M2858" s="29" t="s">
        <v>179</v>
      </c>
      <c r="N2858" s="29" t="n">
        <v>36</v>
      </c>
      <c r="O2858" s="29" t="s">
        <v>1264</v>
      </c>
      <c r="P2858" s="29" t="s">
        <v>11417</v>
      </c>
      <c r="Q2858" s="29" t="s">
        <v>182</v>
      </c>
      <c r="R2858" s="29" t="s">
        <v>183</v>
      </c>
      <c r="S2858" s="29" t="s">
        <v>184</v>
      </c>
      <c r="T2858" s="30" t="n">
        <v>46013</v>
      </c>
      <c r="U2858" s="29" t="n">
        <v>2026</v>
      </c>
      <c r="V2858" s="29"/>
    </row>
    <row r="2859" customFormat="false" ht="15" hidden="false" customHeight="true" outlineLevel="0" collapsed="false">
      <c r="A2859" s="26" t="s">
        <v>11418</v>
      </c>
      <c r="B2859" s="26" t="n">
        <v>2855</v>
      </c>
      <c r="C2859" s="26" t="s">
        <v>2836</v>
      </c>
      <c r="D2859" s="26" t="s">
        <v>5272</v>
      </c>
      <c r="E2859" s="26" t="s">
        <v>245</v>
      </c>
      <c r="F2859" s="26" t="s">
        <v>3232</v>
      </c>
      <c r="G2859" s="27" t="n">
        <v>46174</v>
      </c>
      <c r="H2859" s="26" t="s">
        <v>177</v>
      </c>
      <c r="I2859" s="26" t="s">
        <v>1431</v>
      </c>
      <c r="J2859" s="26" t="s">
        <v>198</v>
      </c>
      <c r="K2859" s="28" t="n">
        <v>35.8</v>
      </c>
      <c r="L2859" s="28" t="n">
        <v>10.5</v>
      </c>
      <c r="M2859" s="26" t="s">
        <v>249</v>
      </c>
      <c r="N2859" s="26" t="n">
        <v>50</v>
      </c>
      <c r="O2859" s="26" t="s">
        <v>11419</v>
      </c>
      <c r="P2859" s="26" t="s">
        <v>11420</v>
      </c>
      <c r="Q2859" s="26" t="s">
        <v>232</v>
      </c>
      <c r="R2859" s="26" t="s">
        <v>183</v>
      </c>
      <c r="S2859" s="26" t="s">
        <v>233</v>
      </c>
      <c r="T2859" s="27" t="n">
        <v>46008</v>
      </c>
      <c r="U2859" s="26" t="n">
        <v>2026</v>
      </c>
      <c r="V2859" s="26"/>
    </row>
    <row r="2860" customFormat="false" ht="15" hidden="false" customHeight="true" outlineLevel="0" collapsed="false">
      <c r="A2860" s="29" t="s">
        <v>11421</v>
      </c>
      <c r="B2860" s="29" t="n">
        <v>2856</v>
      </c>
      <c r="C2860" s="29" t="s">
        <v>562</v>
      </c>
      <c r="D2860" s="29" t="s">
        <v>915</v>
      </c>
      <c r="E2860" s="29" t="s">
        <v>195</v>
      </c>
      <c r="F2860" s="29" t="s">
        <v>11422</v>
      </c>
      <c r="G2860" s="30" t="n">
        <v>46174</v>
      </c>
      <c r="H2860" s="29" t="s">
        <v>177</v>
      </c>
      <c r="I2860" s="29" t="s">
        <v>479</v>
      </c>
      <c r="J2860" s="29" t="s">
        <v>345</v>
      </c>
      <c r="K2860" s="31" t="n">
        <v>23.5</v>
      </c>
      <c r="L2860" s="31" t="n">
        <v>7.2</v>
      </c>
      <c r="M2860" s="29" t="s">
        <v>179</v>
      </c>
      <c r="N2860" s="29" t="n">
        <v>28</v>
      </c>
      <c r="O2860" s="29" t="s">
        <v>11423</v>
      </c>
      <c r="P2860" s="29" t="s">
        <v>11424</v>
      </c>
      <c r="Q2860" s="29" t="s">
        <v>252</v>
      </c>
      <c r="R2860" s="29" t="s">
        <v>171</v>
      </c>
      <c r="S2860" s="29" t="s">
        <v>253</v>
      </c>
      <c r="T2860" s="30" t="n">
        <v>46005</v>
      </c>
      <c r="U2860" s="29" t="n">
        <v>2026</v>
      </c>
      <c r="V2860" s="29"/>
    </row>
    <row r="2861" customFormat="false" ht="15" hidden="false" customHeight="true" outlineLevel="0" collapsed="false">
      <c r="A2861" s="26" t="s">
        <v>11425</v>
      </c>
      <c r="B2861" s="26" t="n">
        <v>2857</v>
      </c>
      <c r="C2861" s="26" t="s">
        <v>988</v>
      </c>
      <c r="D2861" s="26" t="s">
        <v>4717</v>
      </c>
      <c r="E2861" s="26" t="s">
        <v>245</v>
      </c>
      <c r="F2861" s="26" t="s">
        <v>8795</v>
      </c>
      <c r="G2861" s="27" t="n">
        <v>46176</v>
      </c>
      <c r="H2861" s="26" t="s">
        <v>295</v>
      </c>
      <c r="I2861" s="26" t="s">
        <v>2207</v>
      </c>
      <c r="J2861" s="26" t="s">
        <v>248</v>
      </c>
      <c r="K2861" s="28" t="n">
        <v>45.5</v>
      </c>
      <c r="L2861" s="28" t="n">
        <v>16.2</v>
      </c>
      <c r="M2861" s="26" t="s">
        <v>276</v>
      </c>
      <c r="N2861" s="26" t="n">
        <v>24</v>
      </c>
      <c r="O2861" s="26" t="s">
        <v>11426</v>
      </c>
      <c r="P2861" s="26" t="s">
        <v>11427</v>
      </c>
      <c r="Q2861" s="26" t="s">
        <v>232</v>
      </c>
      <c r="R2861" s="26" t="s">
        <v>183</v>
      </c>
      <c r="S2861" s="26" t="s">
        <v>233</v>
      </c>
      <c r="T2861" s="27" t="n">
        <v>46015</v>
      </c>
      <c r="U2861" s="26" t="n">
        <v>2026</v>
      </c>
      <c r="V2861" s="26"/>
    </row>
    <row r="2862" customFormat="false" ht="15" hidden="false" customHeight="true" outlineLevel="0" collapsed="false">
      <c r="A2862" s="29" t="s">
        <v>11428</v>
      </c>
      <c r="B2862" s="29" t="n">
        <v>2858</v>
      </c>
      <c r="C2862" s="29" t="s">
        <v>7692</v>
      </c>
      <c r="D2862" s="29" t="s">
        <v>8342</v>
      </c>
      <c r="E2862" s="29" t="s">
        <v>188</v>
      </c>
      <c r="F2862" s="29"/>
      <c r="G2862" s="30" t="n">
        <v>46177</v>
      </c>
      <c r="H2862" s="29" t="s">
        <v>295</v>
      </c>
      <c r="I2862" s="29" t="s">
        <v>1276</v>
      </c>
      <c r="J2862" s="29" t="s">
        <v>259</v>
      </c>
      <c r="K2862" s="31" t="n">
        <v>53.6</v>
      </c>
      <c r="L2862" s="31" t="n">
        <v>16</v>
      </c>
      <c r="M2862" s="29" t="s">
        <v>199</v>
      </c>
      <c r="N2862" s="29" t="n">
        <v>40</v>
      </c>
      <c r="O2862" s="29" t="s">
        <v>11429</v>
      </c>
      <c r="P2862" s="29" t="s">
        <v>11430</v>
      </c>
      <c r="Q2862" s="29" t="s">
        <v>240</v>
      </c>
      <c r="R2862" s="29" t="s">
        <v>171</v>
      </c>
      <c r="S2862" s="29" t="s">
        <v>241</v>
      </c>
      <c r="T2862" s="30" t="n">
        <v>46010</v>
      </c>
      <c r="U2862" s="29" t="n">
        <v>2026</v>
      </c>
      <c r="V2862" s="29"/>
    </row>
    <row r="2863" customFormat="false" ht="15" hidden="false" customHeight="true" outlineLevel="0" collapsed="false">
      <c r="A2863" s="26" t="s">
        <v>11431</v>
      </c>
      <c r="B2863" s="26" t="n">
        <v>2859</v>
      </c>
      <c r="C2863" s="26" t="s">
        <v>292</v>
      </c>
      <c r="D2863" s="26" t="s">
        <v>3051</v>
      </c>
      <c r="E2863" s="26" t="s">
        <v>188</v>
      </c>
      <c r="F2863" s="26"/>
      <c r="G2863" s="27" t="n">
        <v>46178</v>
      </c>
      <c r="H2863" s="26" t="s">
        <v>177</v>
      </c>
      <c r="I2863" s="26" t="s">
        <v>1112</v>
      </c>
      <c r="J2863" s="26" t="s">
        <v>208</v>
      </c>
      <c r="K2863" s="28" t="n">
        <v>48.4</v>
      </c>
      <c r="L2863" s="28" t="n">
        <v>14.9</v>
      </c>
      <c r="M2863" s="26" t="s">
        <v>167</v>
      </c>
      <c r="N2863" s="26" t="n">
        <v>40</v>
      </c>
      <c r="O2863" s="26" t="s">
        <v>11432</v>
      </c>
      <c r="P2863" s="26" t="s">
        <v>11433</v>
      </c>
      <c r="Q2863" s="26" t="s">
        <v>262</v>
      </c>
      <c r="R2863" s="26" t="s">
        <v>171</v>
      </c>
      <c r="S2863" s="26" t="s">
        <v>263</v>
      </c>
      <c r="T2863" s="27" t="n">
        <v>45997</v>
      </c>
      <c r="U2863" s="26" t="n">
        <v>2026</v>
      </c>
      <c r="V2863" s="26"/>
    </row>
    <row r="2864" customFormat="false" ht="15" hidden="false" customHeight="true" outlineLevel="0" collapsed="false">
      <c r="A2864" s="29" t="s">
        <v>11434</v>
      </c>
      <c r="B2864" s="29" t="n">
        <v>2860</v>
      </c>
      <c r="C2864" s="29" t="s">
        <v>988</v>
      </c>
      <c r="D2864" s="29" t="s">
        <v>531</v>
      </c>
      <c r="E2864" s="29" t="s">
        <v>188</v>
      </c>
      <c r="F2864" s="29"/>
      <c r="G2864" s="30" t="n">
        <v>46178</v>
      </c>
      <c r="H2864" s="29" t="s">
        <v>177</v>
      </c>
      <c r="I2864" s="29" t="s">
        <v>3789</v>
      </c>
      <c r="J2864" s="29" t="s">
        <v>229</v>
      </c>
      <c r="K2864" s="31" t="n">
        <v>54.6</v>
      </c>
      <c r="L2864" s="31" t="n">
        <v>18.8</v>
      </c>
      <c r="M2864" s="29" t="s">
        <v>209</v>
      </c>
      <c r="N2864" s="29" t="n">
        <v>45</v>
      </c>
      <c r="O2864" s="29" t="s">
        <v>8694</v>
      </c>
      <c r="P2864" s="29" t="s">
        <v>11435</v>
      </c>
      <c r="Q2864" s="29" t="s">
        <v>212</v>
      </c>
      <c r="R2864" s="29" t="s">
        <v>171</v>
      </c>
      <c r="S2864" s="29" t="s">
        <v>213</v>
      </c>
      <c r="T2864" s="30" t="n">
        <v>46012</v>
      </c>
      <c r="U2864" s="29" t="n">
        <v>2026</v>
      </c>
      <c r="V2864" s="29"/>
    </row>
    <row r="2865" customFormat="false" ht="15" hidden="false" customHeight="true" outlineLevel="0" collapsed="false">
      <c r="A2865" s="26" t="s">
        <v>11436</v>
      </c>
      <c r="B2865" s="26" t="n">
        <v>2861</v>
      </c>
      <c r="C2865" s="26" t="s">
        <v>8413</v>
      </c>
      <c r="D2865" s="26" t="s">
        <v>194</v>
      </c>
      <c r="E2865" s="26" t="s">
        <v>188</v>
      </c>
      <c r="F2865" s="26"/>
      <c r="G2865" s="27" t="n">
        <v>46180</v>
      </c>
      <c r="H2865" s="26" t="s">
        <v>177</v>
      </c>
      <c r="I2865" s="26" t="s">
        <v>1649</v>
      </c>
      <c r="J2865" s="26" t="s">
        <v>345</v>
      </c>
      <c r="K2865" s="28" t="n">
        <v>49.2</v>
      </c>
      <c r="L2865" s="28" t="n">
        <v>17.5</v>
      </c>
      <c r="M2865" s="26" t="s">
        <v>209</v>
      </c>
      <c r="N2865" s="26" t="n">
        <v>50</v>
      </c>
      <c r="O2865" s="26" t="s">
        <v>5749</v>
      </c>
      <c r="P2865" s="26" t="s">
        <v>11437</v>
      </c>
      <c r="Q2865" s="26" t="s">
        <v>338</v>
      </c>
      <c r="R2865" s="26" t="s">
        <v>171</v>
      </c>
      <c r="S2865" s="26" t="s">
        <v>339</v>
      </c>
      <c r="T2865" s="27" t="n">
        <v>46007</v>
      </c>
      <c r="U2865" s="26" t="n">
        <v>2026</v>
      </c>
      <c r="V2865" s="26"/>
    </row>
    <row r="2866" customFormat="false" ht="15" hidden="false" customHeight="true" outlineLevel="0" collapsed="false">
      <c r="A2866" s="29" t="s">
        <v>11438</v>
      </c>
      <c r="B2866" s="29" t="n">
        <v>2862</v>
      </c>
      <c r="C2866" s="29" t="s">
        <v>11439</v>
      </c>
      <c r="D2866" s="29" t="s">
        <v>3979</v>
      </c>
      <c r="E2866" s="29" t="s">
        <v>188</v>
      </c>
      <c r="F2866" s="29"/>
      <c r="G2866" s="30" t="n">
        <v>46181</v>
      </c>
      <c r="H2866" s="29" t="s">
        <v>177</v>
      </c>
      <c r="I2866" s="29" t="s">
        <v>942</v>
      </c>
      <c r="J2866" s="29" t="s">
        <v>218</v>
      </c>
      <c r="K2866" s="31" t="n">
        <v>31.8</v>
      </c>
      <c r="L2866" s="31" t="n">
        <v>11</v>
      </c>
      <c r="M2866" s="29" t="s">
        <v>199</v>
      </c>
      <c r="N2866" s="29" t="n">
        <v>32</v>
      </c>
      <c r="O2866" s="29" t="s">
        <v>11440</v>
      </c>
      <c r="P2866" s="29" t="s">
        <v>11441</v>
      </c>
      <c r="Q2866" s="29" t="s">
        <v>202</v>
      </c>
      <c r="R2866" s="29" t="s">
        <v>171</v>
      </c>
      <c r="S2866" s="29" t="s">
        <v>203</v>
      </c>
      <c r="T2866" s="30" t="n">
        <v>46012</v>
      </c>
      <c r="U2866" s="29" t="n">
        <v>2026</v>
      </c>
      <c r="V2866" s="29"/>
    </row>
    <row r="2867" customFormat="false" ht="15" hidden="false" customHeight="true" outlineLevel="0" collapsed="false">
      <c r="A2867" s="26" t="s">
        <v>11442</v>
      </c>
      <c r="B2867" s="26" t="n">
        <v>2863</v>
      </c>
      <c r="C2867" s="26" t="s">
        <v>186</v>
      </c>
      <c r="D2867" s="26" t="s">
        <v>2697</v>
      </c>
      <c r="E2867" s="26" t="s">
        <v>311</v>
      </c>
      <c r="F2867" s="26" t="s">
        <v>836</v>
      </c>
      <c r="G2867" s="27" t="n">
        <v>46181</v>
      </c>
      <c r="H2867" s="26" t="s">
        <v>177</v>
      </c>
      <c r="I2867" s="26" t="s">
        <v>2356</v>
      </c>
      <c r="J2867" s="26" t="s">
        <v>218</v>
      </c>
      <c r="K2867" s="28" t="n">
        <v>59.1</v>
      </c>
      <c r="L2867" s="28" t="n">
        <v>17.6</v>
      </c>
      <c r="M2867" s="26" t="s">
        <v>900</v>
      </c>
      <c r="N2867" s="26" t="n">
        <v>32</v>
      </c>
      <c r="O2867" s="26" t="s">
        <v>10084</v>
      </c>
      <c r="P2867" s="26" t="s">
        <v>11443</v>
      </c>
      <c r="Q2867" s="26" t="s">
        <v>299</v>
      </c>
      <c r="R2867" s="26" t="s">
        <v>171</v>
      </c>
      <c r="S2867" s="26" t="s">
        <v>300</v>
      </c>
      <c r="T2867" s="27" t="n">
        <v>46016</v>
      </c>
      <c r="U2867" s="26" t="n">
        <v>2026</v>
      </c>
      <c r="V2867" s="26"/>
    </row>
    <row r="2868" customFormat="false" ht="15" hidden="false" customHeight="true" outlineLevel="0" collapsed="false">
      <c r="A2868" s="29" t="s">
        <v>11444</v>
      </c>
      <c r="B2868" s="29" t="n">
        <v>2864</v>
      </c>
      <c r="C2868" s="29" t="s">
        <v>6081</v>
      </c>
      <c r="D2868" s="29" t="s">
        <v>388</v>
      </c>
      <c r="E2868" s="29" t="s">
        <v>188</v>
      </c>
      <c r="F2868" s="29"/>
      <c r="G2868" s="30" t="n">
        <v>46182</v>
      </c>
      <c r="H2868" s="29" t="s">
        <v>177</v>
      </c>
      <c r="I2868" s="29" t="s">
        <v>2060</v>
      </c>
      <c r="J2868" s="29" t="s">
        <v>345</v>
      </c>
      <c r="K2868" s="31" t="n">
        <v>34.6</v>
      </c>
      <c r="L2868" s="31" t="n">
        <v>10.3</v>
      </c>
      <c r="M2868" s="29" t="s">
        <v>167</v>
      </c>
      <c r="N2868" s="29" t="n">
        <v>36</v>
      </c>
      <c r="O2868" s="29" t="s">
        <v>11445</v>
      </c>
      <c r="P2868" s="29" t="s">
        <v>11446</v>
      </c>
      <c r="Q2868" s="29" t="s">
        <v>170</v>
      </c>
      <c r="R2868" s="29" t="s">
        <v>171</v>
      </c>
      <c r="S2868" s="29" t="s">
        <v>172</v>
      </c>
      <c r="T2868" s="30" t="n">
        <v>46000</v>
      </c>
      <c r="U2868" s="29" t="n">
        <v>2026</v>
      </c>
      <c r="V2868" s="29"/>
    </row>
    <row r="2869" customFormat="false" ht="15" hidden="false" customHeight="true" outlineLevel="0" collapsed="false">
      <c r="A2869" s="26" t="s">
        <v>11447</v>
      </c>
      <c r="B2869" s="26" t="n">
        <v>2865</v>
      </c>
      <c r="C2869" s="26" t="s">
        <v>7621</v>
      </c>
      <c r="D2869" s="26" t="s">
        <v>1531</v>
      </c>
      <c r="E2869" s="26" t="s">
        <v>195</v>
      </c>
      <c r="F2869" s="26" t="s">
        <v>11448</v>
      </c>
      <c r="G2869" s="27" t="n">
        <v>46182</v>
      </c>
      <c r="H2869" s="26" t="s">
        <v>177</v>
      </c>
      <c r="I2869" s="26" t="s">
        <v>1343</v>
      </c>
      <c r="J2869" s="26" t="s">
        <v>322</v>
      </c>
      <c r="K2869" s="28" t="n">
        <v>58.8</v>
      </c>
      <c r="L2869" s="28" t="n">
        <v>17.6</v>
      </c>
      <c r="M2869" s="26" t="s">
        <v>179</v>
      </c>
      <c r="N2869" s="26" t="n">
        <v>32</v>
      </c>
      <c r="O2869" s="26" t="s">
        <v>11449</v>
      </c>
      <c r="P2869" s="26" t="s">
        <v>11450</v>
      </c>
      <c r="Q2869" s="26" t="s">
        <v>170</v>
      </c>
      <c r="R2869" s="26" t="s">
        <v>171</v>
      </c>
      <c r="S2869" s="26" t="s">
        <v>172</v>
      </c>
      <c r="T2869" s="27" t="n">
        <v>45994</v>
      </c>
      <c r="U2869" s="26" t="n">
        <v>2026</v>
      </c>
      <c r="V2869" s="26"/>
    </row>
    <row r="2870" customFormat="false" ht="15" hidden="false" customHeight="true" outlineLevel="0" collapsed="false">
      <c r="A2870" s="29" t="s">
        <v>11451</v>
      </c>
      <c r="B2870" s="29" t="n">
        <v>2866</v>
      </c>
      <c r="C2870" s="29" t="s">
        <v>648</v>
      </c>
      <c r="D2870" s="29" t="s">
        <v>2967</v>
      </c>
      <c r="E2870" s="29" t="s">
        <v>245</v>
      </c>
      <c r="F2870" s="29" t="s">
        <v>11452</v>
      </c>
      <c r="G2870" s="30" t="n">
        <v>46182</v>
      </c>
      <c r="H2870" s="29" t="s">
        <v>177</v>
      </c>
      <c r="I2870" s="29" t="s">
        <v>401</v>
      </c>
      <c r="J2870" s="29" t="s">
        <v>259</v>
      </c>
      <c r="K2870" s="31" t="n">
        <v>55.2</v>
      </c>
      <c r="L2870" s="31" t="n">
        <v>17.8</v>
      </c>
      <c r="M2870" s="29" t="s">
        <v>167</v>
      </c>
      <c r="N2870" s="29" t="n">
        <v>32</v>
      </c>
      <c r="O2870" s="29" t="s">
        <v>11453</v>
      </c>
      <c r="P2870" s="29" t="s">
        <v>11454</v>
      </c>
      <c r="Q2870" s="29" t="s">
        <v>240</v>
      </c>
      <c r="R2870" s="29" t="s">
        <v>171</v>
      </c>
      <c r="S2870" s="29" t="s">
        <v>241</v>
      </c>
      <c r="T2870" s="30" t="n">
        <v>46008</v>
      </c>
      <c r="U2870" s="29" t="n">
        <v>2026</v>
      </c>
      <c r="V2870" s="29"/>
    </row>
    <row r="2871" customFormat="false" ht="15" hidden="false" customHeight="true" outlineLevel="0" collapsed="false">
      <c r="A2871" s="26" t="s">
        <v>11455</v>
      </c>
      <c r="B2871" s="26" t="n">
        <v>2867</v>
      </c>
      <c r="C2871" s="26" t="s">
        <v>1900</v>
      </c>
      <c r="D2871" s="26" t="s">
        <v>483</v>
      </c>
      <c r="E2871" s="26" t="s">
        <v>311</v>
      </c>
      <c r="F2871" s="26" t="s">
        <v>6926</v>
      </c>
      <c r="G2871" s="27" t="n">
        <v>46183</v>
      </c>
      <c r="H2871" s="26" t="s">
        <v>177</v>
      </c>
      <c r="I2871" s="26" t="s">
        <v>432</v>
      </c>
      <c r="J2871" s="26" t="s">
        <v>345</v>
      </c>
      <c r="K2871" s="28" t="n">
        <v>25.5</v>
      </c>
      <c r="L2871" s="28" t="n">
        <v>8.6</v>
      </c>
      <c r="M2871" s="26" t="s">
        <v>167</v>
      </c>
      <c r="N2871" s="26" t="n">
        <v>24</v>
      </c>
      <c r="O2871" s="26" t="s">
        <v>11456</v>
      </c>
      <c r="P2871" s="26"/>
      <c r="Q2871" s="26" t="s">
        <v>202</v>
      </c>
      <c r="R2871" s="26" t="s">
        <v>171</v>
      </c>
      <c r="S2871" s="26" t="s">
        <v>203</v>
      </c>
      <c r="T2871" s="27" t="n">
        <v>46003</v>
      </c>
      <c r="U2871" s="26" t="n">
        <v>2026</v>
      </c>
      <c r="V2871" s="26"/>
    </row>
    <row r="2872" customFormat="false" ht="15" hidden="false" customHeight="true" outlineLevel="0" collapsed="false">
      <c r="A2872" s="29" t="s">
        <v>11457</v>
      </c>
      <c r="B2872" s="29" t="n">
        <v>2868</v>
      </c>
      <c r="C2872" s="29" t="s">
        <v>7322</v>
      </c>
      <c r="D2872" s="29" t="s">
        <v>8169</v>
      </c>
      <c r="E2872" s="29" t="s">
        <v>188</v>
      </c>
      <c r="F2872" s="29"/>
      <c r="G2872" s="30" t="n">
        <v>46183</v>
      </c>
      <c r="H2872" s="29" t="s">
        <v>177</v>
      </c>
      <c r="I2872" s="29" t="s">
        <v>685</v>
      </c>
      <c r="J2872" s="29" t="s">
        <v>345</v>
      </c>
      <c r="K2872" s="31" t="n">
        <v>42</v>
      </c>
      <c r="L2872" s="31" t="n">
        <v>13.6</v>
      </c>
      <c r="M2872" s="29" t="s">
        <v>179</v>
      </c>
      <c r="N2872" s="29" t="n">
        <v>24</v>
      </c>
      <c r="O2872" s="29" t="s">
        <v>11458</v>
      </c>
      <c r="P2872" s="29" t="s">
        <v>11459</v>
      </c>
      <c r="Q2872" s="29" t="s">
        <v>338</v>
      </c>
      <c r="R2872" s="29" t="s">
        <v>171</v>
      </c>
      <c r="S2872" s="29" t="s">
        <v>339</v>
      </c>
      <c r="T2872" s="30" t="n">
        <v>46019</v>
      </c>
      <c r="U2872" s="29" t="n">
        <v>2026</v>
      </c>
      <c r="V2872" s="29"/>
    </row>
    <row r="2873" customFormat="false" ht="15" hidden="false" customHeight="true" outlineLevel="0" collapsed="false">
      <c r="A2873" s="26" t="s">
        <v>11460</v>
      </c>
      <c r="B2873" s="26" t="n">
        <v>2869</v>
      </c>
      <c r="C2873" s="26" t="s">
        <v>557</v>
      </c>
      <c r="D2873" s="26" t="s">
        <v>3101</v>
      </c>
      <c r="E2873" s="26" t="s">
        <v>188</v>
      </c>
      <c r="F2873" s="26"/>
      <c r="G2873" s="27" t="n">
        <v>46184</v>
      </c>
      <c r="H2873" s="26" t="s">
        <v>177</v>
      </c>
      <c r="I2873" s="26" t="s">
        <v>3378</v>
      </c>
      <c r="J2873" s="26" t="s">
        <v>229</v>
      </c>
      <c r="K2873" s="28" t="n">
        <v>37</v>
      </c>
      <c r="L2873" s="28" t="n">
        <v>10.4</v>
      </c>
      <c r="M2873" s="26" t="s">
        <v>179</v>
      </c>
      <c r="N2873" s="26" t="n">
        <v>45</v>
      </c>
      <c r="O2873" s="26" t="s">
        <v>11461</v>
      </c>
      <c r="P2873" s="26" t="s">
        <v>11462</v>
      </c>
      <c r="Q2873" s="26" t="s">
        <v>232</v>
      </c>
      <c r="R2873" s="26" t="s">
        <v>183</v>
      </c>
      <c r="S2873" s="26" t="s">
        <v>233</v>
      </c>
      <c r="T2873" s="27" t="n">
        <v>46001</v>
      </c>
      <c r="U2873" s="26" t="n">
        <v>2026</v>
      </c>
      <c r="V2873" s="26"/>
    </row>
    <row r="2874" customFormat="false" ht="15" hidden="false" customHeight="true" outlineLevel="0" collapsed="false">
      <c r="A2874" s="29" t="s">
        <v>11463</v>
      </c>
      <c r="B2874" s="29" t="n">
        <v>2870</v>
      </c>
      <c r="C2874" s="29" t="s">
        <v>889</v>
      </c>
      <c r="D2874" s="29" t="s">
        <v>1481</v>
      </c>
      <c r="E2874" s="29" t="s">
        <v>188</v>
      </c>
      <c r="F2874" s="29"/>
      <c r="G2874" s="30" t="n">
        <v>46184</v>
      </c>
      <c r="H2874" s="29" t="s">
        <v>164</v>
      </c>
      <c r="I2874" s="29" t="s">
        <v>1812</v>
      </c>
      <c r="J2874" s="29" t="s">
        <v>345</v>
      </c>
      <c r="K2874" s="31" t="n">
        <v>55.4</v>
      </c>
      <c r="L2874" s="31" t="n">
        <v>17.5</v>
      </c>
      <c r="M2874" s="29" t="s">
        <v>209</v>
      </c>
      <c r="N2874" s="29" t="n">
        <v>32</v>
      </c>
      <c r="O2874" s="29" t="s">
        <v>11464</v>
      </c>
      <c r="P2874" s="29" t="s">
        <v>11465</v>
      </c>
      <c r="Q2874" s="29" t="s">
        <v>212</v>
      </c>
      <c r="R2874" s="29" t="s">
        <v>171</v>
      </c>
      <c r="S2874" s="29" t="s">
        <v>213</v>
      </c>
      <c r="T2874" s="29"/>
      <c r="U2874" s="29" t="n">
        <v>2023</v>
      </c>
      <c r="V2874" s="29"/>
    </row>
    <row r="2875" customFormat="false" ht="15" hidden="false" customHeight="true" outlineLevel="0" collapsed="false">
      <c r="A2875" s="26" t="s">
        <v>11466</v>
      </c>
      <c r="B2875" s="26" t="n">
        <v>2871</v>
      </c>
      <c r="C2875" s="26" t="s">
        <v>5366</v>
      </c>
      <c r="D2875" s="26" t="s">
        <v>2371</v>
      </c>
      <c r="E2875" s="26" t="s">
        <v>206</v>
      </c>
      <c r="F2875" s="26"/>
      <c r="G2875" s="27" t="n">
        <v>46185</v>
      </c>
      <c r="H2875" s="26" t="s">
        <v>177</v>
      </c>
      <c r="I2875" s="26" t="s">
        <v>2299</v>
      </c>
      <c r="J2875" s="26" t="s">
        <v>198</v>
      </c>
      <c r="K2875" s="28" t="n">
        <v>45.6</v>
      </c>
      <c r="L2875" s="28" t="n">
        <v>15.9</v>
      </c>
      <c r="M2875" s="26" t="s">
        <v>179</v>
      </c>
      <c r="N2875" s="26" t="n">
        <v>24</v>
      </c>
      <c r="O2875" s="26" t="s">
        <v>11467</v>
      </c>
      <c r="P2875" s="26" t="s">
        <v>11468</v>
      </c>
      <c r="Q2875" s="26" t="s">
        <v>338</v>
      </c>
      <c r="R2875" s="26" t="s">
        <v>171</v>
      </c>
      <c r="S2875" s="26" t="s">
        <v>339</v>
      </c>
      <c r="T2875" s="27" t="n">
        <v>46006</v>
      </c>
      <c r="U2875" s="26" t="n">
        <v>2026</v>
      </c>
      <c r="V2875" s="26"/>
    </row>
    <row r="2876" customFormat="false" ht="15" hidden="false" customHeight="true" outlineLevel="0" collapsed="false">
      <c r="A2876" s="29" t="s">
        <v>11469</v>
      </c>
      <c r="B2876" s="29" t="n">
        <v>2872</v>
      </c>
      <c r="C2876" s="29" t="s">
        <v>915</v>
      </c>
      <c r="D2876" s="29" t="s">
        <v>1166</v>
      </c>
      <c r="E2876" s="29" t="s">
        <v>206</v>
      </c>
      <c r="F2876" s="29"/>
      <c r="G2876" s="30" t="n">
        <v>46185</v>
      </c>
      <c r="H2876" s="29" t="s">
        <v>177</v>
      </c>
      <c r="I2876" s="29" t="s">
        <v>3156</v>
      </c>
      <c r="J2876" s="29" t="s">
        <v>218</v>
      </c>
      <c r="K2876" s="31" t="n">
        <v>55.3</v>
      </c>
      <c r="L2876" s="31" t="n">
        <v>18.4</v>
      </c>
      <c r="M2876" s="29" t="s">
        <v>179</v>
      </c>
      <c r="N2876" s="29" t="n">
        <v>45</v>
      </c>
      <c r="O2876" s="29" t="s">
        <v>9261</v>
      </c>
      <c r="P2876" s="29" t="s">
        <v>11470</v>
      </c>
      <c r="Q2876" s="29" t="s">
        <v>454</v>
      </c>
      <c r="R2876" s="29" t="s">
        <v>171</v>
      </c>
      <c r="S2876" s="29" t="s">
        <v>455</v>
      </c>
      <c r="T2876" s="30" t="n">
        <v>45998</v>
      </c>
      <c r="U2876" s="29" t="n">
        <v>2026</v>
      </c>
      <c r="V2876" s="29"/>
    </row>
    <row r="2877" customFormat="false" ht="15" hidden="false" customHeight="true" outlineLevel="0" collapsed="false">
      <c r="A2877" s="26" t="s">
        <v>11471</v>
      </c>
      <c r="B2877" s="26" t="n">
        <v>2873</v>
      </c>
      <c r="C2877" s="26" t="s">
        <v>3129</v>
      </c>
      <c r="D2877" s="26" t="s">
        <v>4370</v>
      </c>
      <c r="E2877" s="26" t="s">
        <v>245</v>
      </c>
      <c r="F2877" s="26" t="s">
        <v>11472</v>
      </c>
      <c r="G2877" s="27" t="n">
        <v>46185</v>
      </c>
      <c r="H2877" s="26" t="s">
        <v>177</v>
      </c>
      <c r="I2877" s="26" t="s">
        <v>1440</v>
      </c>
      <c r="J2877" s="26" t="s">
        <v>248</v>
      </c>
      <c r="K2877" s="28" t="n">
        <v>57</v>
      </c>
      <c r="L2877" s="28" t="n">
        <v>20</v>
      </c>
      <c r="M2877" s="26" t="s">
        <v>209</v>
      </c>
      <c r="N2877" s="26" t="n">
        <v>32</v>
      </c>
      <c r="O2877" s="26" t="s">
        <v>11473</v>
      </c>
      <c r="P2877" s="26" t="s">
        <v>11474</v>
      </c>
      <c r="Q2877" s="26" t="s">
        <v>338</v>
      </c>
      <c r="R2877" s="26" t="s">
        <v>171</v>
      </c>
      <c r="S2877" s="26" t="s">
        <v>339</v>
      </c>
      <c r="T2877" s="27" t="n">
        <v>46017</v>
      </c>
      <c r="U2877" s="26" t="n">
        <v>2026</v>
      </c>
      <c r="V2877" s="26"/>
    </row>
    <row r="2878" customFormat="false" ht="15" hidden="false" customHeight="true" outlineLevel="0" collapsed="false">
      <c r="A2878" s="29" t="s">
        <v>11475</v>
      </c>
      <c r="B2878" s="29" t="n">
        <v>2874</v>
      </c>
      <c r="C2878" s="29" t="s">
        <v>355</v>
      </c>
      <c r="D2878" s="29" t="s">
        <v>550</v>
      </c>
      <c r="E2878" s="29" t="s">
        <v>245</v>
      </c>
      <c r="F2878" s="29" t="s">
        <v>11476</v>
      </c>
      <c r="G2878" s="30" t="n">
        <v>46185</v>
      </c>
      <c r="H2878" s="29" t="s">
        <v>177</v>
      </c>
      <c r="I2878" s="29" t="s">
        <v>3102</v>
      </c>
      <c r="J2878" s="29" t="s">
        <v>218</v>
      </c>
      <c r="K2878" s="31" t="n">
        <v>26.6</v>
      </c>
      <c r="L2878" s="31" t="n">
        <v>9.4</v>
      </c>
      <c r="M2878" s="29" t="s">
        <v>179</v>
      </c>
      <c r="N2878" s="29" t="n">
        <v>24</v>
      </c>
      <c r="O2878" s="29" t="s">
        <v>5590</v>
      </c>
      <c r="P2878" s="29" t="s">
        <v>11477</v>
      </c>
      <c r="Q2878" s="29" t="s">
        <v>202</v>
      </c>
      <c r="R2878" s="29" t="s">
        <v>171</v>
      </c>
      <c r="S2878" s="29" t="s">
        <v>203</v>
      </c>
      <c r="T2878" s="30" t="n">
        <v>46017</v>
      </c>
      <c r="U2878" s="29" t="n">
        <v>2026</v>
      </c>
      <c r="V2878" s="29"/>
    </row>
    <row r="2879" customFormat="false" ht="15" hidden="false" customHeight="true" outlineLevel="0" collapsed="false">
      <c r="A2879" s="26" t="s">
        <v>11478</v>
      </c>
      <c r="B2879" s="26" t="n">
        <v>2875</v>
      </c>
      <c r="C2879" s="26" t="s">
        <v>5479</v>
      </c>
      <c r="D2879" s="26" t="s">
        <v>1779</v>
      </c>
      <c r="E2879" s="26" t="s">
        <v>162</v>
      </c>
      <c r="F2879" s="26" t="s">
        <v>11479</v>
      </c>
      <c r="G2879" s="27" t="n">
        <v>46186</v>
      </c>
      <c r="H2879" s="26" t="s">
        <v>177</v>
      </c>
      <c r="I2879" s="26" t="s">
        <v>1296</v>
      </c>
      <c r="J2879" s="26" t="s">
        <v>198</v>
      </c>
      <c r="K2879" s="28" t="n">
        <v>47.7</v>
      </c>
      <c r="L2879" s="28" t="n">
        <v>15.7</v>
      </c>
      <c r="M2879" s="26" t="s">
        <v>209</v>
      </c>
      <c r="N2879" s="26" t="n">
        <v>45</v>
      </c>
      <c r="O2879" s="26" t="s">
        <v>11480</v>
      </c>
      <c r="P2879" s="26" t="s">
        <v>11481</v>
      </c>
      <c r="Q2879" s="26" t="s">
        <v>240</v>
      </c>
      <c r="R2879" s="26" t="s">
        <v>171</v>
      </c>
      <c r="S2879" s="26" t="s">
        <v>241</v>
      </c>
      <c r="T2879" s="27" t="n">
        <v>46014</v>
      </c>
      <c r="U2879" s="26" t="n">
        <v>2026</v>
      </c>
      <c r="V2879" s="26"/>
    </row>
    <row r="2880" customFormat="false" ht="15" hidden="false" customHeight="true" outlineLevel="0" collapsed="false">
      <c r="A2880" s="29" t="s">
        <v>11482</v>
      </c>
      <c r="B2880" s="29" t="n">
        <v>2876</v>
      </c>
      <c r="C2880" s="29" t="s">
        <v>771</v>
      </c>
      <c r="D2880" s="29" t="s">
        <v>394</v>
      </c>
      <c r="E2880" s="29" t="s">
        <v>162</v>
      </c>
      <c r="F2880" s="29" t="s">
        <v>11483</v>
      </c>
      <c r="G2880" s="30" t="n">
        <v>46186</v>
      </c>
      <c r="H2880" s="29" t="s">
        <v>177</v>
      </c>
      <c r="I2880" s="29" t="s">
        <v>11484</v>
      </c>
      <c r="J2880" s="29" t="s">
        <v>259</v>
      </c>
      <c r="K2880" s="31" t="n">
        <v>39</v>
      </c>
      <c r="L2880" s="31" t="n">
        <v>13.4</v>
      </c>
      <c r="M2880" s="29" t="s">
        <v>179</v>
      </c>
      <c r="N2880" s="29" t="n">
        <v>28</v>
      </c>
      <c r="O2880" s="29" t="s">
        <v>11485</v>
      </c>
      <c r="P2880" s="29" t="s">
        <v>11486</v>
      </c>
      <c r="Q2880" s="29" t="s">
        <v>212</v>
      </c>
      <c r="R2880" s="29" t="s">
        <v>171</v>
      </c>
      <c r="S2880" s="29" t="s">
        <v>213</v>
      </c>
      <c r="T2880" s="30" t="n">
        <v>46017</v>
      </c>
      <c r="U2880" s="29" t="n">
        <v>2026</v>
      </c>
      <c r="V2880" s="29"/>
    </row>
    <row r="2881" customFormat="false" ht="15" hidden="false" customHeight="true" outlineLevel="0" collapsed="false">
      <c r="A2881" s="26" t="s">
        <v>11487</v>
      </c>
      <c r="B2881" s="26" t="n">
        <v>2877</v>
      </c>
      <c r="C2881" s="26" t="s">
        <v>988</v>
      </c>
      <c r="D2881" s="26" t="s">
        <v>5353</v>
      </c>
      <c r="E2881" s="26" t="s">
        <v>188</v>
      </c>
      <c r="F2881" s="26"/>
      <c r="G2881" s="27" t="n">
        <v>46186</v>
      </c>
      <c r="H2881" s="26" t="s">
        <v>177</v>
      </c>
      <c r="I2881" s="26" t="s">
        <v>3781</v>
      </c>
      <c r="J2881" s="26" t="s">
        <v>198</v>
      </c>
      <c r="K2881" s="28" t="n">
        <v>29.7</v>
      </c>
      <c r="L2881" s="28" t="n">
        <v>9.4</v>
      </c>
      <c r="M2881" s="26" t="s">
        <v>179</v>
      </c>
      <c r="N2881" s="26" t="n">
        <v>40</v>
      </c>
      <c r="O2881" s="26" t="s">
        <v>11488</v>
      </c>
      <c r="P2881" s="26" t="s">
        <v>11489</v>
      </c>
      <c r="Q2881" s="26" t="s">
        <v>240</v>
      </c>
      <c r="R2881" s="26" t="s">
        <v>171</v>
      </c>
      <c r="S2881" s="26" t="s">
        <v>241</v>
      </c>
      <c r="T2881" s="27" t="n">
        <v>45999</v>
      </c>
      <c r="U2881" s="26" t="n">
        <v>2026</v>
      </c>
      <c r="V2881" s="26"/>
    </row>
    <row r="2882" customFormat="false" ht="15" hidden="false" customHeight="true" outlineLevel="0" collapsed="false">
      <c r="A2882" s="29" t="s">
        <v>11490</v>
      </c>
      <c r="B2882" s="29" t="n">
        <v>2878</v>
      </c>
      <c r="C2882" s="29" t="s">
        <v>3225</v>
      </c>
      <c r="D2882" s="29" t="s">
        <v>582</v>
      </c>
      <c r="E2882" s="29" t="s">
        <v>188</v>
      </c>
      <c r="F2882" s="29"/>
      <c r="G2882" s="30" t="n">
        <v>46188</v>
      </c>
      <c r="H2882" s="29" t="s">
        <v>295</v>
      </c>
      <c r="I2882" s="29" t="s">
        <v>679</v>
      </c>
      <c r="J2882" s="29" t="s">
        <v>218</v>
      </c>
      <c r="K2882" s="31" t="n">
        <v>34.2</v>
      </c>
      <c r="L2882" s="31" t="n">
        <v>11.2</v>
      </c>
      <c r="M2882" s="29" t="s">
        <v>276</v>
      </c>
      <c r="N2882" s="29" t="n">
        <v>40</v>
      </c>
      <c r="O2882" s="29" t="s">
        <v>11491</v>
      </c>
      <c r="P2882" s="29" t="s">
        <v>11492</v>
      </c>
      <c r="Q2882" s="29" t="s">
        <v>182</v>
      </c>
      <c r="R2882" s="29" t="s">
        <v>183</v>
      </c>
      <c r="S2882" s="29" t="s">
        <v>184</v>
      </c>
      <c r="T2882" s="30" t="n">
        <v>45998</v>
      </c>
      <c r="U2882" s="29" t="n">
        <v>2026</v>
      </c>
      <c r="V2882" s="29"/>
    </row>
    <row r="2883" customFormat="false" ht="15" hidden="false" customHeight="true" outlineLevel="0" collapsed="false">
      <c r="A2883" s="26" t="s">
        <v>11493</v>
      </c>
      <c r="B2883" s="26" t="n">
        <v>2879</v>
      </c>
      <c r="C2883" s="26" t="s">
        <v>6118</v>
      </c>
      <c r="D2883" s="26" t="s">
        <v>1955</v>
      </c>
      <c r="E2883" s="26" t="s">
        <v>245</v>
      </c>
      <c r="F2883" s="26" t="s">
        <v>11494</v>
      </c>
      <c r="G2883" s="27" t="n">
        <v>46189</v>
      </c>
      <c r="H2883" s="26" t="s">
        <v>295</v>
      </c>
      <c r="I2883" s="26" t="s">
        <v>1842</v>
      </c>
      <c r="J2883" s="26" t="s">
        <v>198</v>
      </c>
      <c r="K2883" s="28" t="n">
        <v>54.6</v>
      </c>
      <c r="L2883" s="28" t="n">
        <v>15.5</v>
      </c>
      <c r="M2883" s="26" t="s">
        <v>179</v>
      </c>
      <c r="N2883" s="26" t="n">
        <v>36</v>
      </c>
      <c r="O2883" s="26" t="s">
        <v>11495</v>
      </c>
      <c r="P2883" s="26" t="s">
        <v>11496</v>
      </c>
      <c r="Q2883" s="26" t="s">
        <v>240</v>
      </c>
      <c r="R2883" s="26" t="s">
        <v>171</v>
      </c>
      <c r="S2883" s="26" t="s">
        <v>241</v>
      </c>
      <c r="T2883" s="27" t="n">
        <v>46003</v>
      </c>
      <c r="U2883" s="26" t="n">
        <v>2026</v>
      </c>
      <c r="V2883" s="26"/>
    </row>
    <row r="2884" customFormat="false" ht="15" hidden="false" customHeight="true" outlineLevel="0" collapsed="false">
      <c r="A2884" s="29" t="s">
        <v>11497</v>
      </c>
      <c r="B2884" s="29" t="n">
        <v>2880</v>
      </c>
      <c r="C2884" s="29" t="s">
        <v>988</v>
      </c>
      <c r="D2884" s="29" t="s">
        <v>749</v>
      </c>
      <c r="E2884" s="29" t="s">
        <v>206</v>
      </c>
      <c r="F2884" s="29"/>
      <c r="G2884" s="30" t="n">
        <v>46190</v>
      </c>
      <c r="H2884" s="29" t="s">
        <v>177</v>
      </c>
      <c r="I2884" s="29" t="s">
        <v>762</v>
      </c>
      <c r="J2884" s="29" t="s">
        <v>248</v>
      </c>
      <c r="K2884" s="31" t="n">
        <v>26.1</v>
      </c>
      <c r="L2884" s="31" t="n">
        <v>9.1</v>
      </c>
      <c r="M2884" s="29" t="s">
        <v>179</v>
      </c>
      <c r="N2884" s="29" t="n">
        <v>40</v>
      </c>
      <c r="O2884" s="29" t="s">
        <v>11498</v>
      </c>
      <c r="P2884" s="29" t="s">
        <v>11499</v>
      </c>
      <c r="Q2884" s="29" t="s">
        <v>299</v>
      </c>
      <c r="R2884" s="29" t="s">
        <v>171</v>
      </c>
      <c r="S2884" s="29" t="s">
        <v>300</v>
      </c>
      <c r="T2884" s="30" t="n">
        <v>45999</v>
      </c>
      <c r="U2884" s="29" t="n">
        <v>2026</v>
      </c>
      <c r="V2884" s="29"/>
    </row>
    <row r="2885" customFormat="false" ht="15" hidden="false" customHeight="true" outlineLevel="0" collapsed="false">
      <c r="A2885" s="26" t="s">
        <v>11500</v>
      </c>
      <c r="B2885" s="26" t="n">
        <v>2881</v>
      </c>
      <c r="C2885" s="26" t="s">
        <v>1357</v>
      </c>
      <c r="D2885" s="26" t="s">
        <v>287</v>
      </c>
      <c r="E2885" s="26" t="s">
        <v>188</v>
      </c>
      <c r="F2885" s="26"/>
      <c r="G2885" s="27" t="n">
        <v>46191</v>
      </c>
      <c r="H2885" s="26" t="s">
        <v>177</v>
      </c>
      <c r="I2885" s="26" t="s">
        <v>3092</v>
      </c>
      <c r="J2885" s="26" t="s">
        <v>166</v>
      </c>
      <c r="K2885" s="28" t="n">
        <v>47</v>
      </c>
      <c r="L2885" s="28" t="n">
        <v>14.3</v>
      </c>
      <c r="M2885" s="26" t="s">
        <v>209</v>
      </c>
      <c r="N2885" s="26" t="n">
        <v>28</v>
      </c>
      <c r="O2885" s="26" t="s">
        <v>11501</v>
      </c>
      <c r="P2885" s="26" t="s">
        <v>11502</v>
      </c>
      <c r="Q2885" s="26" t="s">
        <v>232</v>
      </c>
      <c r="R2885" s="26" t="s">
        <v>183</v>
      </c>
      <c r="S2885" s="26" t="s">
        <v>233</v>
      </c>
      <c r="T2885" s="27" t="n">
        <v>46013</v>
      </c>
      <c r="U2885" s="26" t="n">
        <v>2026</v>
      </c>
      <c r="V2885" s="26"/>
    </row>
    <row r="2886" customFormat="false" ht="15" hidden="false" customHeight="true" outlineLevel="0" collapsed="false">
      <c r="A2886" s="29" t="s">
        <v>11503</v>
      </c>
      <c r="B2886" s="29" t="n">
        <v>2882</v>
      </c>
      <c r="C2886" s="29" t="s">
        <v>1542</v>
      </c>
      <c r="D2886" s="29" t="s">
        <v>835</v>
      </c>
      <c r="E2886" s="29" t="s">
        <v>226</v>
      </c>
      <c r="F2886" s="29" t="s">
        <v>11504</v>
      </c>
      <c r="G2886" s="30" t="n">
        <v>46192</v>
      </c>
      <c r="H2886" s="29" t="s">
        <v>177</v>
      </c>
      <c r="I2886" s="29" t="s">
        <v>2424</v>
      </c>
      <c r="J2886" s="29" t="s">
        <v>166</v>
      </c>
      <c r="K2886" s="31" t="n">
        <v>37.4</v>
      </c>
      <c r="L2886" s="31" t="n">
        <v>13.1</v>
      </c>
      <c r="M2886" s="29" t="s">
        <v>179</v>
      </c>
      <c r="N2886" s="29" t="n">
        <v>28</v>
      </c>
      <c r="O2886" s="29" t="s">
        <v>11505</v>
      </c>
      <c r="P2886" s="29" t="s">
        <v>11506</v>
      </c>
      <c r="Q2886" s="29" t="s">
        <v>232</v>
      </c>
      <c r="R2886" s="29" t="s">
        <v>183</v>
      </c>
      <c r="S2886" s="29" t="s">
        <v>233</v>
      </c>
      <c r="T2886" s="30" t="n">
        <v>46014</v>
      </c>
      <c r="U2886" s="29" t="n">
        <v>2026</v>
      </c>
      <c r="V2886" s="29"/>
    </row>
    <row r="2887" customFormat="false" ht="15" hidden="false" customHeight="true" outlineLevel="0" collapsed="false">
      <c r="A2887" s="26" t="s">
        <v>11507</v>
      </c>
      <c r="B2887" s="26" t="n">
        <v>2883</v>
      </c>
      <c r="C2887" s="26" t="s">
        <v>7914</v>
      </c>
      <c r="D2887" s="26" t="s">
        <v>11508</v>
      </c>
      <c r="E2887" s="26" t="s">
        <v>206</v>
      </c>
      <c r="F2887" s="26"/>
      <c r="G2887" s="27" t="n">
        <v>46193</v>
      </c>
      <c r="H2887" s="26" t="s">
        <v>177</v>
      </c>
      <c r="I2887" s="26" t="s">
        <v>2278</v>
      </c>
      <c r="J2887" s="26" t="s">
        <v>166</v>
      </c>
      <c r="K2887" s="28" t="n">
        <v>50.9</v>
      </c>
      <c r="L2887" s="28" t="n">
        <v>17.1</v>
      </c>
      <c r="M2887" s="26" t="s">
        <v>179</v>
      </c>
      <c r="N2887" s="26" t="n">
        <v>28</v>
      </c>
      <c r="O2887" s="26" t="s">
        <v>11509</v>
      </c>
      <c r="P2887" s="26" t="s">
        <v>11510</v>
      </c>
      <c r="Q2887" s="26" t="s">
        <v>182</v>
      </c>
      <c r="R2887" s="26" t="s">
        <v>183</v>
      </c>
      <c r="S2887" s="26" t="s">
        <v>184</v>
      </c>
      <c r="T2887" s="27" t="n">
        <v>46001</v>
      </c>
      <c r="U2887" s="26" t="n">
        <v>2026</v>
      </c>
      <c r="V2887" s="26"/>
    </row>
    <row r="2888" customFormat="false" ht="15" hidden="false" customHeight="true" outlineLevel="0" collapsed="false">
      <c r="A2888" s="29" t="s">
        <v>11511</v>
      </c>
      <c r="B2888" s="29" t="n">
        <v>2884</v>
      </c>
      <c r="C2888" s="29" t="s">
        <v>333</v>
      </c>
      <c r="D2888" s="29" t="s">
        <v>7543</v>
      </c>
      <c r="E2888" s="29" t="s">
        <v>188</v>
      </c>
      <c r="F2888" s="29"/>
      <c r="G2888" s="30" t="n">
        <v>46193</v>
      </c>
      <c r="H2888" s="29" t="s">
        <v>177</v>
      </c>
      <c r="I2888" s="29" t="s">
        <v>697</v>
      </c>
      <c r="J2888" s="29" t="s">
        <v>248</v>
      </c>
      <c r="K2888" s="31" t="n">
        <v>32.3</v>
      </c>
      <c r="L2888" s="31" t="n">
        <v>11</v>
      </c>
      <c r="M2888" s="29" t="s">
        <v>167</v>
      </c>
      <c r="N2888" s="29" t="n">
        <v>40</v>
      </c>
      <c r="O2888" s="29" t="s">
        <v>11512</v>
      </c>
      <c r="P2888" s="29" t="s">
        <v>11513</v>
      </c>
      <c r="Q2888" s="29" t="s">
        <v>338</v>
      </c>
      <c r="R2888" s="29" t="s">
        <v>171</v>
      </c>
      <c r="S2888" s="29" t="s">
        <v>339</v>
      </c>
      <c r="T2888" s="30" t="n">
        <v>45998</v>
      </c>
      <c r="U2888" s="29" t="n">
        <v>2026</v>
      </c>
      <c r="V2888" s="29"/>
    </row>
    <row r="2889" customFormat="false" ht="15" hidden="false" customHeight="true" outlineLevel="0" collapsed="false">
      <c r="A2889" s="26" t="s">
        <v>11514</v>
      </c>
      <c r="B2889" s="26" t="n">
        <v>2885</v>
      </c>
      <c r="C2889" s="26" t="s">
        <v>2606</v>
      </c>
      <c r="D2889" s="26" t="s">
        <v>6663</v>
      </c>
      <c r="E2889" s="26" t="s">
        <v>206</v>
      </c>
      <c r="F2889" s="26"/>
      <c r="G2889" s="27" t="n">
        <v>46193</v>
      </c>
      <c r="H2889" s="26" t="s">
        <v>295</v>
      </c>
      <c r="I2889" s="26" t="s">
        <v>1727</v>
      </c>
      <c r="J2889" s="26" t="s">
        <v>345</v>
      </c>
      <c r="K2889" s="28" t="n">
        <v>36.7</v>
      </c>
      <c r="L2889" s="28" t="n">
        <v>13.1</v>
      </c>
      <c r="M2889" s="26" t="s">
        <v>209</v>
      </c>
      <c r="N2889" s="26" t="n">
        <v>50</v>
      </c>
      <c r="O2889" s="26" t="s">
        <v>11216</v>
      </c>
      <c r="P2889" s="26" t="s">
        <v>11515</v>
      </c>
      <c r="Q2889" s="26" t="s">
        <v>461</v>
      </c>
      <c r="R2889" s="26" t="s">
        <v>183</v>
      </c>
      <c r="S2889" s="26" t="s">
        <v>462</v>
      </c>
      <c r="T2889" s="27" t="n">
        <v>45993</v>
      </c>
      <c r="U2889" s="26" t="n">
        <v>2026</v>
      </c>
      <c r="V2889" s="26"/>
    </row>
    <row r="2890" customFormat="false" ht="15" hidden="false" customHeight="true" outlineLevel="0" collapsed="false">
      <c r="A2890" s="29" t="s">
        <v>11516</v>
      </c>
      <c r="B2890" s="29" t="n">
        <v>2886</v>
      </c>
      <c r="C2890" s="29" t="s">
        <v>4664</v>
      </c>
      <c r="D2890" s="29" t="s">
        <v>2482</v>
      </c>
      <c r="E2890" s="29" t="s">
        <v>188</v>
      </c>
      <c r="F2890" s="29"/>
      <c r="G2890" s="30" t="n">
        <v>46195</v>
      </c>
      <c r="H2890" s="29" t="s">
        <v>164</v>
      </c>
      <c r="I2890" s="29" t="s">
        <v>1505</v>
      </c>
      <c r="J2890" s="29" t="s">
        <v>166</v>
      </c>
      <c r="K2890" s="31" t="n">
        <v>55</v>
      </c>
      <c r="L2890" s="31" t="n">
        <v>17.3</v>
      </c>
      <c r="M2890" s="29" t="s">
        <v>276</v>
      </c>
      <c r="N2890" s="29" t="n">
        <v>45</v>
      </c>
      <c r="O2890" s="29" t="s">
        <v>11517</v>
      </c>
      <c r="P2890" s="29" t="s">
        <v>11518</v>
      </c>
      <c r="Q2890" s="29" t="s">
        <v>240</v>
      </c>
      <c r="R2890" s="29" t="s">
        <v>171</v>
      </c>
      <c r="S2890" s="29" t="s">
        <v>241</v>
      </c>
      <c r="T2890" s="29"/>
      <c r="U2890" s="29" t="n">
        <v>2023</v>
      </c>
      <c r="V2890" s="29"/>
    </row>
    <row r="2891" customFormat="false" ht="15" hidden="false" customHeight="true" outlineLevel="0" collapsed="false">
      <c r="A2891" s="26" t="s">
        <v>11519</v>
      </c>
      <c r="B2891" s="26" t="n">
        <v>2887</v>
      </c>
      <c r="C2891" s="26" t="s">
        <v>1682</v>
      </c>
      <c r="D2891" s="26" t="s">
        <v>2697</v>
      </c>
      <c r="E2891" s="26" t="s">
        <v>206</v>
      </c>
      <c r="F2891" s="26"/>
      <c r="G2891" s="27" t="n">
        <v>46195</v>
      </c>
      <c r="H2891" s="26" t="s">
        <v>177</v>
      </c>
      <c r="I2891" s="26" t="s">
        <v>10826</v>
      </c>
      <c r="J2891" s="26" t="s">
        <v>166</v>
      </c>
      <c r="K2891" s="28" t="n">
        <v>29.6</v>
      </c>
      <c r="L2891" s="28" t="n">
        <v>10.3</v>
      </c>
      <c r="M2891" s="26" t="s">
        <v>276</v>
      </c>
      <c r="N2891" s="26" t="n">
        <v>40</v>
      </c>
      <c r="O2891" s="26" t="s">
        <v>11520</v>
      </c>
      <c r="P2891" s="26" t="s">
        <v>11521</v>
      </c>
      <c r="Q2891" s="26" t="s">
        <v>212</v>
      </c>
      <c r="R2891" s="26" t="s">
        <v>171</v>
      </c>
      <c r="S2891" s="26" t="s">
        <v>213</v>
      </c>
      <c r="T2891" s="27" t="n">
        <v>46014</v>
      </c>
      <c r="U2891" s="26" t="n">
        <v>2026</v>
      </c>
      <c r="V2891" s="26"/>
    </row>
    <row r="2892" customFormat="false" ht="15" hidden="false" customHeight="true" outlineLevel="0" collapsed="false">
      <c r="A2892" s="29" t="s">
        <v>11522</v>
      </c>
      <c r="B2892" s="29" t="n">
        <v>2888</v>
      </c>
      <c r="C2892" s="29" t="s">
        <v>776</v>
      </c>
      <c r="D2892" s="29" t="s">
        <v>593</v>
      </c>
      <c r="E2892" s="29" t="s">
        <v>311</v>
      </c>
      <c r="F2892" s="29" t="s">
        <v>2406</v>
      </c>
      <c r="G2892" s="30" t="n">
        <v>46196</v>
      </c>
      <c r="H2892" s="29" t="s">
        <v>177</v>
      </c>
      <c r="I2892" s="29" t="s">
        <v>1853</v>
      </c>
      <c r="J2892" s="29" t="s">
        <v>208</v>
      </c>
      <c r="K2892" s="31" t="n">
        <v>57.5</v>
      </c>
      <c r="L2892" s="31" t="n">
        <v>16.4</v>
      </c>
      <c r="M2892" s="29" t="s">
        <v>179</v>
      </c>
      <c r="N2892" s="29" t="n">
        <v>28</v>
      </c>
      <c r="O2892" s="29" t="s">
        <v>11523</v>
      </c>
      <c r="P2892" s="29" t="s">
        <v>11524</v>
      </c>
      <c r="Q2892" s="29" t="s">
        <v>170</v>
      </c>
      <c r="R2892" s="29" t="s">
        <v>171</v>
      </c>
      <c r="S2892" s="29" t="s">
        <v>172</v>
      </c>
      <c r="T2892" s="30" t="n">
        <v>46014</v>
      </c>
      <c r="U2892" s="29" t="n">
        <v>2026</v>
      </c>
      <c r="V2892" s="29"/>
    </row>
    <row r="2893" customFormat="false" ht="15" hidden="false" customHeight="true" outlineLevel="0" collapsed="false">
      <c r="A2893" s="26" t="s">
        <v>11525</v>
      </c>
      <c r="B2893" s="26" t="n">
        <v>2889</v>
      </c>
      <c r="C2893" s="26" t="s">
        <v>8721</v>
      </c>
      <c r="D2893" s="26" t="s">
        <v>1633</v>
      </c>
      <c r="E2893" s="26" t="s">
        <v>188</v>
      </c>
      <c r="F2893" s="26"/>
      <c r="G2893" s="27" t="n">
        <v>46197</v>
      </c>
      <c r="H2893" s="26" t="s">
        <v>295</v>
      </c>
      <c r="I2893" s="26" t="s">
        <v>2688</v>
      </c>
      <c r="J2893" s="26" t="s">
        <v>248</v>
      </c>
      <c r="K2893" s="28" t="n">
        <v>53.6</v>
      </c>
      <c r="L2893" s="28" t="n">
        <v>16.5</v>
      </c>
      <c r="M2893" s="26" t="s">
        <v>209</v>
      </c>
      <c r="N2893" s="26" t="n">
        <v>45</v>
      </c>
      <c r="O2893" s="26" t="s">
        <v>11526</v>
      </c>
      <c r="P2893" s="26"/>
      <c r="Q2893" s="26" t="s">
        <v>240</v>
      </c>
      <c r="R2893" s="26" t="s">
        <v>171</v>
      </c>
      <c r="S2893" s="26" t="s">
        <v>241</v>
      </c>
      <c r="T2893" s="27" t="n">
        <v>46001</v>
      </c>
      <c r="U2893" s="26" t="n">
        <v>2026</v>
      </c>
      <c r="V2893" s="26"/>
    </row>
    <row r="2894" customFormat="false" ht="15" hidden="false" customHeight="true" outlineLevel="0" collapsed="false">
      <c r="A2894" s="29" t="s">
        <v>11527</v>
      </c>
      <c r="B2894" s="29" t="n">
        <v>2890</v>
      </c>
      <c r="C2894" s="29" t="s">
        <v>1329</v>
      </c>
      <c r="D2894" s="29" t="s">
        <v>256</v>
      </c>
      <c r="E2894" s="29" t="s">
        <v>162</v>
      </c>
      <c r="F2894" s="29" t="s">
        <v>11528</v>
      </c>
      <c r="G2894" s="30" t="n">
        <v>46199</v>
      </c>
      <c r="H2894" s="29" t="s">
        <v>177</v>
      </c>
      <c r="I2894" s="29" t="s">
        <v>4085</v>
      </c>
      <c r="J2894" s="29" t="s">
        <v>166</v>
      </c>
      <c r="K2894" s="31" t="n">
        <v>58.2</v>
      </c>
      <c r="L2894" s="31" t="n">
        <v>17.6</v>
      </c>
      <c r="M2894" s="29" t="s">
        <v>167</v>
      </c>
      <c r="N2894" s="29" t="n">
        <v>32</v>
      </c>
      <c r="O2894" s="29" t="s">
        <v>11529</v>
      </c>
      <c r="P2894" s="29" t="s">
        <v>11530</v>
      </c>
      <c r="Q2894" s="29" t="s">
        <v>202</v>
      </c>
      <c r="R2894" s="29" t="s">
        <v>171</v>
      </c>
      <c r="S2894" s="29" t="s">
        <v>203</v>
      </c>
      <c r="T2894" s="30" t="n">
        <v>45996</v>
      </c>
      <c r="U2894" s="29" t="n">
        <v>2026</v>
      </c>
      <c r="V2894" s="29"/>
    </row>
    <row r="2895" customFormat="false" ht="15" hidden="false" customHeight="true" outlineLevel="0" collapsed="false">
      <c r="A2895" s="26" t="s">
        <v>11531</v>
      </c>
      <c r="B2895" s="26" t="n">
        <v>2891</v>
      </c>
      <c r="C2895" s="26" t="s">
        <v>5177</v>
      </c>
      <c r="D2895" s="26" t="s">
        <v>835</v>
      </c>
      <c r="E2895" s="26" t="s">
        <v>195</v>
      </c>
      <c r="F2895" s="26" t="s">
        <v>5178</v>
      </c>
      <c r="G2895" s="27" t="n">
        <v>46200</v>
      </c>
      <c r="H2895" s="26" t="s">
        <v>177</v>
      </c>
      <c r="I2895" s="26" t="s">
        <v>344</v>
      </c>
      <c r="J2895" s="26" t="s">
        <v>229</v>
      </c>
      <c r="K2895" s="28" t="n">
        <v>40.2</v>
      </c>
      <c r="L2895" s="28" t="n">
        <v>14.2</v>
      </c>
      <c r="M2895" s="26" t="s">
        <v>209</v>
      </c>
      <c r="N2895" s="26" t="n">
        <v>32</v>
      </c>
      <c r="O2895" s="26" t="s">
        <v>11532</v>
      </c>
      <c r="P2895" s="26" t="s">
        <v>11533</v>
      </c>
      <c r="Q2895" s="26" t="s">
        <v>461</v>
      </c>
      <c r="R2895" s="26" t="s">
        <v>183</v>
      </c>
      <c r="S2895" s="26" t="s">
        <v>462</v>
      </c>
      <c r="T2895" s="27" t="n">
        <v>46003</v>
      </c>
      <c r="U2895" s="26" t="n">
        <v>2026</v>
      </c>
      <c r="V2895" s="26"/>
    </row>
    <row r="2896" customFormat="false" ht="15" hidden="false" customHeight="true" outlineLevel="0" collapsed="false">
      <c r="A2896" s="29" t="s">
        <v>11534</v>
      </c>
      <c r="B2896" s="29" t="n">
        <v>2892</v>
      </c>
      <c r="C2896" s="29" t="s">
        <v>1352</v>
      </c>
      <c r="D2896" s="29" t="s">
        <v>394</v>
      </c>
      <c r="E2896" s="29" t="s">
        <v>195</v>
      </c>
      <c r="F2896" s="29" t="s">
        <v>11535</v>
      </c>
      <c r="G2896" s="30" t="n">
        <v>46203</v>
      </c>
      <c r="H2896" s="29" t="s">
        <v>1033</v>
      </c>
      <c r="I2896" s="29" t="s">
        <v>762</v>
      </c>
      <c r="J2896" s="29" t="s">
        <v>248</v>
      </c>
      <c r="K2896" s="31" t="n">
        <v>48.6</v>
      </c>
      <c r="L2896" s="31" t="n">
        <v>16.8</v>
      </c>
      <c r="M2896" s="29" t="s">
        <v>209</v>
      </c>
      <c r="N2896" s="29" t="n">
        <v>36</v>
      </c>
      <c r="O2896" s="29" t="s">
        <v>11536</v>
      </c>
      <c r="P2896" s="29" t="s">
        <v>11537</v>
      </c>
      <c r="Q2896" s="29" t="s">
        <v>240</v>
      </c>
      <c r="R2896" s="29" t="s">
        <v>171</v>
      </c>
      <c r="S2896" s="29" t="s">
        <v>241</v>
      </c>
      <c r="T2896" s="30" t="n">
        <v>46013</v>
      </c>
      <c r="U2896" s="29" t="n">
        <v>2026</v>
      </c>
      <c r="V2896" s="29"/>
    </row>
    <row r="2897" customFormat="false" ht="15" hidden="false" customHeight="true" outlineLevel="0" collapsed="false">
      <c r="A2897" s="26" t="s">
        <v>11538</v>
      </c>
      <c r="B2897" s="26" t="n">
        <v>2893</v>
      </c>
      <c r="C2897" s="26" t="s">
        <v>3030</v>
      </c>
      <c r="D2897" s="26" t="s">
        <v>483</v>
      </c>
      <c r="E2897" s="26" t="s">
        <v>267</v>
      </c>
      <c r="F2897" s="26" t="s">
        <v>11539</v>
      </c>
      <c r="G2897" s="27" t="n">
        <v>46206</v>
      </c>
      <c r="H2897" s="26" t="s">
        <v>177</v>
      </c>
      <c r="I2897" s="26" t="s">
        <v>594</v>
      </c>
      <c r="J2897" s="26" t="s">
        <v>166</v>
      </c>
      <c r="K2897" s="28" t="n">
        <v>53</v>
      </c>
      <c r="L2897" s="28" t="n">
        <v>16.3</v>
      </c>
      <c r="M2897" s="26" t="s">
        <v>209</v>
      </c>
      <c r="N2897" s="26" t="n">
        <v>45</v>
      </c>
      <c r="O2897" s="26" t="s">
        <v>11540</v>
      </c>
      <c r="P2897" s="26" t="s">
        <v>11541</v>
      </c>
      <c r="Q2897" s="26" t="s">
        <v>221</v>
      </c>
      <c r="R2897" s="26" t="s">
        <v>183</v>
      </c>
      <c r="S2897" s="26" t="s">
        <v>222</v>
      </c>
      <c r="T2897" s="27" t="n">
        <v>46016</v>
      </c>
      <c r="U2897" s="26" t="n">
        <v>2026</v>
      </c>
      <c r="V2897" s="26"/>
    </row>
    <row r="2898" customFormat="false" ht="15" hidden="false" customHeight="true" outlineLevel="0" collapsed="false">
      <c r="A2898" s="29" t="s">
        <v>11542</v>
      </c>
      <c r="B2898" s="29" t="n">
        <v>2894</v>
      </c>
      <c r="C2898" s="29" t="s">
        <v>3613</v>
      </c>
      <c r="D2898" s="29" t="s">
        <v>1531</v>
      </c>
      <c r="E2898" s="29" t="s">
        <v>162</v>
      </c>
      <c r="F2898" s="29" t="s">
        <v>11543</v>
      </c>
      <c r="G2898" s="30" t="n">
        <v>46206</v>
      </c>
      <c r="H2898" s="29" t="s">
        <v>177</v>
      </c>
      <c r="I2898" s="29" t="s">
        <v>1829</v>
      </c>
      <c r="J2898" s="29" t="s">
        <v>166</v>
      </c>
      <c r="K2898" s="31" t="n">
        <v>47.6</v>
      </c>
      <c r="L2898" s="31" t="n">
        <v>14</v>
      </c>
      <c r="M2898" s="29" t="s">
        <v>314</v>
      </c>
      <c r="N2898" s="29" t="n">
        <v>24</v>
      </c>
      <c r="O2898" s="29" t="s">
        <v>11544</v>
      </c>
      <c r="P2898" s="29" t="s">
        <v>11545</v>
      </c>
      <c r="Q2898" s="29" t="s">
        <v>252</v>
      </c>
      <c r="R2898" s="29" t="s">
        <v>171</v>
      </c>
      <c r="S2898" s="29" t="s">
        <v>253</v>
      </c>
      <c r="T2898" s="30" t="n">
        <v>46012</v>
      </c>
      <c r="U2898" s="29" t="n">
        <v>2026</v>
      </c>
      <c r="V2898" s="29"/>
    </row>
    <row r="2899" customFormat="false" ht="15" hidden="false" customHeight="true" outlineLevel="0" collapsed="false">
      <c r="A2899" s="26" t="s">
        <v>11546</v>
      </c>
      <c r="B2899" s="26" t="n">
        <v>2895</v>
      </c>
      <c r="C2899" s="26" t="s">
        <v>939</v>
      </c>
      <c r="D2899" s="26" t="s">
        <v>582</v>
      </c>
      <c r="E2899" s="26" t="s">
        <v>188</v>
      </c>
      <c r="F2899" s="26"/>
      <c r="G2899" s="27" t="n">
        <v>46207</v>
      </c>
      <c r="H2899" s="26" t="s">
        <v>295</v>
      </c>
      <c r="I2899" s="26" t="s">
        <v>644</v>
      </c>
      <c r="J2899" s="26" t="s">
        <v>208</v>
      </c>
      <c r="K2899" s="28" t="n">
        <v>27.8</v>
      </c>
      <c r="L2899" s="28" t="n">
        <v>9.9</v>
      </c>
      <c r="M2899" s="26" t="s">
        <v>167</v>
      </c>
      <c r="N2899" s="26" t="n">
        <v>50</v>
      </c>
      <c r="O2899" s="26" t="s">
        <v>11547</v>
      </c>
      <c r="P2899" s="26" t="s">
        <v>11548</v>
      </c>
      <c r="Q2899" s="26" t="s">
        <v>461</v>
      </c>
      <c r="R2899" s="26" t="s">
        <v>183</v>
      </c>
      <c r="S2899" s="26" t="s">
        <v>462</v>
      </c>
      <c r="T2899" s="27" t="n">
        <v>46019</v>
      </c>
      <c r="U2899" s="26" t="n">
        <v>2026</v>
      </c>
      <c r="V2899" s="26"/>
    </row>
    <row r="2900" customFormat="false" ht="15" hidden="false" customHeight="true" outlineLevel="0" collapsed="false">
      <c r="A2900" s="29" t="s">
        <v>11549</v>
      </c>
      <c r="B2900" s="29" t="n">
        <v>2896</v>
      </c>
      <c r="C2900" s="29" t="s">
        <v>215</v>
      </c>
      <c r="D2900" s="29" t="s">
        <v>1294</v>
      </c>
      <c r="E2900" s="29" t="s">
        <v>245</v>
      </c>
      <c r="F2900" s="29" t="s">
        <v>1430</v>
      </c>
      <c r="G2900" s="30" t="n">
        <v>46208</v>
      </c>
      <c r="H2900" s="29" t="s">
        <v>177</v>
      </c>
      <c r="I2900" s="29" t="s">
        <v>757</v>
      </c>
      <c r="J2900" s="29" t="s">
        <v>198</v>
      </c>
      <c r="K2900" s="31" t="n">
        <v>24.3</v>
      </c>
      <c r="L2900" s="31" t="n">
        <v>8.5</v>
      </c>
      <c r="M2900" s="29" t="s">
        <v>179</v>
      </c>
      <c r="N2900" s="29" t="n">
        <v>45</v>
      </c>
      <c r="O2900" s="29" t="s">
        <v>11550</v>
      </c>
      <c r="P2900" s="29" t="s">
        <v>11551</v>
      </c>
      <c r="Q2900" s="29" t="s">
        <v>202</v>
      </c>
      <c r="R2900" s="29" t="s">
        <v>171</v>
      </c>
      <c r="S2900" s="29" t="s">
        <v>203</v>
      </c>
      <c r="T2900" s="30" t="n">
        <v>46004</v>
      </c>
      <c r="U2900" s="29" t="n">
        <v>2026</v>
      </c>
      <c r="V2900" s="29"/>
    </row>
    <row r="2901" customFormat="false" ht="15" hidden="false" customHeight="true" outlineLevel="0" collapsed="false">
      <c r="A2901" s="26" t="s">
        <v>11552</v>
      </c>
      <c r="B2901" s="26" t="n">
        <v>2897</v>
      </c>
      <c r="C2901" s="26" t="s">
        <v>1021</v>
      </c>
      <c r="D2901" s="26" t="s">
        <v>2265</v>
      </c>
      <c r="E2901" s="26" t="s">
        <v>311</v>
      </c>
      <c r="F2901" s="26" t="s">
        <v>1023</v>
      </c>
      <c r="G2901" s="27" t="n">
        <v>46211</v>
      </c>
      <c r="H2901" s="26" t="s">
        <v>164</v>
      </c>
      <c r="I2901" s="26" t="s">
        <v>3273</v>
      </c>
      <c r="J2901" s="26" t="s">
        <v>208</v>
      </c>
      <c r="K2901" s="28" t="n">
        <v>59.4</v>
      </c>
      <c r="L2901" s="28" t="n">
        <v>18.1</v>
      </c>
      <c r="M2901" s="26" t="s">
        <v>179</v>
      </c>
      <c r="N2901" s="26" t="n">
        <v>50</v>
      </c>
      <c r="O2901" s="26" t="s">
        <v>11553</v>
      </c>
      <c r="P2901" s="26" t="s">
        <v>11554</v>
      </c>
      <c r="Q2901" s="26" t="s">
        <v>232</v>
      </c>
      <c r="R2901" s="26" t="s">
        <v>183</v>
      </c>
      <c r="S2901" s="26" t="s">
        <v>233</v>
      </c>
      <c r="T2901" s="26"/>
      <c r="U2901" s="26" t="n">
        <v>2023</v>
      </c>
      <c r="V2901" s="26"/>
    </row>
    <row r="2902" customFormat="false" ht="15" hidden="false" customHeight="true" outlineLevel="0" collapsed="false">
      <c r="A2902" s="29" t="s">
        <v>11555</v>
      </c>
      <c r="B2902" s="29" t="n">
        <v>2898</v>
      </c>
      <c r="C2902" s="29" t="s">
        <v>3634</v>
      </c>
      <c r="D2902" s="29" t="s">
        <v>4857</v>
      </c>
      <c r="E2902" s="29" t="s">
        <v>206</v>
      </c>
      <c r="F2902" s="29"/>
      <c r="G2902" s="30" t="n">
        <v>46211</v>
      </c>
      <c r="H2902" s="29" t="s">
        <v>1033</v>
      </c>
      <c r="I2902" s="29" t="s">
        <v>2630</v>
      </c>
      <c r="J2902" s="29" t="s">
        <v>248</v>
      </c>
      <c r="K2902" s="31" t="n">
        <v>43.7</v>
      </c>
      <c r="L2902" s="31" t="n">
        <v>14.5</v>
      </c>
      <c r="M2902" s="29" t="s">
        <v>167</v>
      </c>
      <c r="N2902" s="29" t="n">
        <v>45</v>
      </c>
      <c r="O2902" s="29" t="s">
        <v>10987</v>
      </c>
      <c r="P2902" s="29" t="s">
        <v>11556</v>
      </c>
      <c r="Q2902" s="29" t="s">
        <v>252</v>
      </c>
      <c r="R2902" s="29" t="s">
        <v>171</v>
      </c>
      <c r="S2902" s="29" t="s">
        <v>253</v>
      </c>
      <c r="T2902" s="30" t="n">
        <v>46016</v>
      </c>
      <c r="U2902" s="29" t="n">
        <v>2026</v>
      </c>
      <c r="V2902" s="29"/>
    </row>
    <row r="2903" customFormat="false" ht="15" hidden="false" customHeight="true" outlineLevel="0" collapsed="false">
      <c r="A2903" s="26" t="s">
        <v>11557</v>
      </c>
      <c r="B2903" s="26" t="n">
        <v>2899</v>
      </c>
      <c r="C2903" s="26" t="s">
        <v>1474</v>
      </c>
      <c r="D2903" s="26" t="s">
        <v>2551</v>
      </c>
      <c r="E2903" s="26" t="s">
        <v>188</v>
      </c>
      <c r="F2903" s="26"/>
      <c r="G2903" s="27" t="n">
        <v>46213</v>
      </c>
      <c r="H2903" s="26" t="s">
        <v>177</v>
      </c>
      <c r="I2903" s="26" t="s">
        <v>4046</v>
      </c>
      <c r="J2903" s="26" t="s">
        <v>322</v>
      </c>
      <c r="K2903" s="28" t="n">
        <v>18.5</v>
      </c>
      <c r="L2903" s="28" t="n">
        <v>6.6</v>
      </c>
      <c r="M2903" s="26" t="s">
        <v>276</v>
      </c>
      <c r="N2903" s="26" t="n">
        <v>50</v>
      </c>
      <c r="O2903" s="26" t="s">
        <v>11558</v>
      </c>
      <c r="P2903" s="26" t="s">
        <v>11559</v>
      </c>
      <c r="Q2903" s="26" t="s">
        <v>454</v>
      </c>
      <c r="R2903" s="26" t="s">
        <v>171</v>
      </c>
      <c r="S2903" s="26" t="s">
        <v>455</v>
      </c>
      <c r="T2903" s="27" t="n">
        <v>46014</v>
      </c>
      <c r="U2903" s="26" t="n">
        <v>2026</v>
      </c>
      <c r="V2903" s="26"/>
    </row>
    <row r="2904" customFormat="false" ht="15" hidden="false" customHeight="true" outlineLevel="0" collapsed="false">
      <c r="A2904" s="29" t="s">
        <v>11560</v>
      </c>
      <c r="B2904" s="29" t="n">
        <v>2900</v>
      </c>
      <c r="C2904" s="29" t="s">
        <v>7713</v>
      </c>
      <c r="D2904" s="29" t="s">
        <v>1906</v>
      </c>
      <c r="E2904" s="29" t="s">
        <v>311</v>
      </c>
      <c r="F2904" s="29" t="s">
        <v>11561</v>
      </c>
      <c r="G2904" s="30" t="n">
        <v>46215</v>
      </c>
      <c r="H2904" s="29" t="s">
        <v>177</v>
      </c>
      <c r="I2904" s="29" t="s">
        <v>1977</v>
      </c>
      <c r="J2904" s="29" t="s">
        <v>322</v>
      </c>
      <c r="K2904" s="31" t="n">
        <v>35.2</v>
      </c>
      <c r="L2904" s="31" t="n">
        <v>12.2</v>
      </c>
      <c r="M2904" s="29" t="s">
        <v>179</v>
      </c>
      <c r="N2904" s="29" t="n">
        <v>32</v>
      </c>
      <c r="O2904" s="29" t="s">
        <v>11562</v>
      </c>
      <c r="P2904" s="29" t="s">
        <v>11563</v>
      </c>
      <c r="Q2904" s="29" t="s">
        <v>221</v>
      </c>
      <c r="R2904" s="29" t="s">
        <v>183</v>
      </c>
      <c r="S2904" s="29" t="s">
        <v>222</v>
      </c>
      <c r="T2904" s="30" t="n">
        <v>45993</v>
      </c>
      <c r="U2904" s="29" t="n">
        <v>2026</v>
      </c>
      <c r="V2904" s="29"/>
    </row>
    <row r="2905" customFormat="false" ht="15" hidden="false" customHeight="true" outlineLevel="0" collapsed="false">
      <c r="A2905" s="26" t="s">
        <v>11564</v>
      </c>
      <c r="B2905" s="26" t="n">
        <v>2901</v>
      </c>
      <c r="C2905" s="26" t="s">
        <v>3367</v>
      </c>
      <c r="D2905" s="26" t="s">
        <v>582</v>
      </c>
      <c r="E2905" s="26" t="s">
        <v>245</v>
      </c>
      <c r="F2905" s="26" t="s">
        <v>11565</v>
      </c>
      <c r="G2905" s="27" t="n">
        <v>46216</v>
      </c>
      <c r="H2905" s="26" t="s">
        <v>177</v>
      </c>
      <c r="I2905" s="26" t="s">
        <v>5712</v>
      </c>
      <c r="J2905" s="26" t="s">
        <v>259</v>
      </c>
      <c r="K2905" s="28" t="n">
        <v>61.1</v>
      </c>
      <c r="L2905" s="28" t="n">
        <v>17.2</v>
      </c>
      <c r="M2905" s="26" t="s">
        <v>179</v>
      </c>
      <c r="N2905" s="26" t="n">
        <v>50</v>
      </c>
      <c r="O2905" s="26" t="s">
        <v>11566</v>
      </c>
      <c r="P2905" s="26" t="s">
        <v>11567</v>
      </c>
      <c r="Q2905" s="26" t="s">
        <v>454</v>
      </c>
      <c r="R2905" s="26" t="s">
        <v>171</v>
      </c>
      <c r="S2905" s="26" t="s">
        <v>455</v>
      </c>
      <c r="T2905" s="27" t="n">
        <v>45995</v>
      </c>
      <c r="U2905" s="26" t="n">
        <v>2026</v>
      </c>
      <c r="V2905" s="26"/>
    </row>
    <row r="2906" customFormat="false" ht="15" hidden="false" customHeight="true" outlineLevel="0" collapsed="false">
      <c r="A2906" s="29" t="s">
        <v>11568</v>
      </c>
      <c r="B2906" s="29" t="n">
        <v>2902</v>
      </c>
      <c r="C2906" s="29" t="s">
        <v>10202</v>
      </c>
      <c r="D2906" s="29" t="s">
        <v>1518</v>
      </c>
      <c r="E2906" s="29" t="s">
        <v>206</v>
      </c>
      <c r="F2906" s="29"/>
      <c r="G2906" s="30" t="n">
        <v>46219</v>
      </c>
      <c r="H2906" s="29" t="s">
        <v>164</v>
      </c>
      <c r="I2906" s="29" t="s">
        <v>513</v>
      </c>
      <c r="J2906" s="29" t="s">
        <v>198</v>
      </c>
      <c r="K2906" s="31" t="n">
        <v>44.6</v>
      </c>
      <c r="L2906" s="31" t="n">
        <v>14.2</v>
      </c>
      <c r="M2906" s="29" t="s">
        <v>179</v>
      </c>
      <c r="N2906" s="29" t="n">
        <v>45</v>
      </c>
      <c r="O2906" s="29" t="s">
        <v>11569</v>
      </c>
      <c r="P2906" s="29" t="s">
        <v>11570</v>
      </c>
      <c r="Q2906" s="29" t="s">
        <v>252</v>
      </c>
      <c r="R2906" s="29" t="s">
        <v>171</v>
      </c>
      <c r="S2906" s="29" t="s">
        <v>253</v>
      </c>
      <c r="T2906" s="29"/>
      <c r="U2906" s="29" t="n">
        <v>2022</v>
      </c>
      <c r="V2906" s="29"/>
    </row>
    <row r="2907" customFormat="false" ht="15" hidden="false" customHeight="true" outlineLevel="0" collapsed="false">
      <c r="A2907" s="26" t="s">
        <v>11571</v>
      </c>
      <c r="B2907" s="26" t="n">
        <v>2903</v>
      </c>
      <c r="C2907" s="26" t="s">
        <v>2170</v>
      </c>
      <c r="D2907" s="26" t="s">
        <v>342</v>
      </c>
      <c r="E2907" s="26" t="s">
        <v>267</v>
      </c>
      <c r="F2907" s="26" t="s">
        <v>11572</v>
      </c>
      <c r="G2907" s="27" t="n">
        <v>46220</v>
      </c>
      <c r="H2907" s="26" t="s">
        <v>177</v>
      </c>
      <c r="I2907" s="26" t="s">
        <v>3569</v>
      </c>
      <c r="J2907" s="26" t="s">
        <v>383</v>
      </c>
      <c r="K2907" s="28" t="n">
        <v>31.4</v>
      </c>
      <c r="L2907" s="28" t="n">
        <v>8.9</v>
      </c>
      <c r="M2907" s="26" t="s">
        <v>179</v>
      </c>
      <c r="N2907" s="26" t="n">
        <v>50</v>
      </c>
      <c r="O2907" s="26" t="s">
        <v>11573</v>
      </c>
      <c r="P2907" s="26" t="s">
        <v>11574</v>
      </c>
      <c r="Q2907" s="26" t="s">
        <v>262</v>
      </c>
      <c r="R2907" s="26" t="s">
        <v>171</v>
      </c>
      <c r="S2907" s="26" t="s">
        <v>263</v>
      </c>
      <c r="T2907" s="27" t="n">
        <v>46015</v>
      </c>
      <c r="U2907" s="26" t="n">
        <v>2026</v>
      </c>
      <c r="V2907" s="26"/>
    </row>
    <row r="2908" customFormat="false" ht="15" hidden="false" customHeight="true" outlineLevel="0" collapsed="false">
      <c r="A2908" s="29" t="s">
        <v>11575</v>
      </c>
      <c r="B2908" s="29" t="n">
        <v>2904</v>
      </c>
      <c r="C2908" s="29" t="s">
        <v>11576</v>
      </c>
      <c r="D2908" s="29" t="s">
        <v>5272</v>
      </c>
      <c r="E2908" s="29" t="s">
        <v>226</v>
      </c>
      <c r="F2908" s="29" t="s">
        <v>11577</v>
      </c>
      <c r="G2908" s="30" t="n">
        <v>46220</v>
      </c>
      <c r="H2908" s="29" t="s">
        <v>177</v>
      </c>
      <c r="I2908" s="29" t="s">
        <v>4200</v>
      </c>
      <c r="J2908" s="29" t="s">
        <v>166</v>
      </c>
      <c r="K2908" s="31" t="n">
        <v>33.7</v>
      </c>
      <c r="L2908" s="31" t="n">
        <v>10.2</v>
      </c>
      <c r="M2908" s="29" t="s">
        <v>179</v>
      </c>
      <c r="N2908" s="29" t="n">
        <v>24</v>
      </c>
      <c r="O2908" s="29" t="s">
        <v>11578</v>
      </c>
      <c r="P2908" s="29" t="s">
        <v>11579</v>
      </c>
      <c r="Q2908" s="29" t="s">
        <v>252</v>
      </c>
      <c r="R2908" s="29" t="s">
        <v>171</v>
      </c>
      <c r="S2908" s="29" t="s">
        <v>253</v>
      </c>
      <c r="T2908" s="30" t="n">
        <v>46015</v>
      </c>
      <c r="U2908" s="29" t="n">
        <v>2026</v>
      </c>
      <c r="V2908" s="29"/>
    </row>
    <row r="2909" customFormat="false" ht="15" hidden="false" customHeight="true" outlineLevel="0" collapsed="false">
      <c r="A2909" s="26" t="s">
        <v>11580</v>
      </c>
      <c r="B2909" s="26" t="n">
        <v>2905</v>
      </c>
      <c r="C2909" s="26" t="s">
        <v>946</v>
      </c>
      <c r="D2909" s="26" t="s">
        <v>940</v>
      </c>
      <c r="E2909" s="26" t="s">
        <v>267</v>
      </c>
      <c r="F2909" s="26" t="s">
        <v>11581</v>
      </c>
      <c r="G2909" s="27" t="n">
        <v>46220</v>
      </c>
      <c r="H2909" s="26" t="s">
        <v>177</v>
      </c>
      <c r="I2909" s="26" t="s">
        <v>638</v>
      </c>
      <c r="J2909" s="26" t="s">
        <v>198</v>
      </c>
      <c r="K2909" s="28" t="n">
        <v>22.6</v>
      </c>
      <c r="L2909" s="28" t="n">
        <v>6.7</v>
      </c>
      <c r="M2909" s="26" t="s">
        <v>249</v>
      </c>
      <c r="N2909" s="26" t="n">
        <v>45</v>
      </c>
      <c r="O2909" s="26" t="s">
        <v>11582</v>
      </c>
      <c r="P2909" s="26" t="s">
        <v>11583</v>
      </c>
      <c r="Q2909" s="26" t="s">
        <v>212</v>
      </c>
      <c r="R2909" s="26" t="s">
        <v>171</v>
      </c>
      <c r="S2909" s="26" t="s">
        <v>213</v>
      </c>
      <c r="T2909" s="27" t="n">
        <v>46001</v>
      </c>
      <c r="U2909" s="26" t="n">
        <v>2026</v>
      </c>
      <c r="V2909" s="26"/>
    </row>
    <row r="2910" customFormat="false" ht="15" hidden="false" customHeight="true" outlineLevel="0" collapsed="false">
      <c r="A2910" s="29" t="s">
        <v>11584</v>
      </c>
      <c r="B2910" s="29" t="n">
        <v>2906</v>
      </c>
      <c r="C2910" s="29" t="s">
        <v>7037</v>
      </c>
      <c r="D2910" s="29" t="s">
        <v>483</v>
      </c>
      <c r="E2910" s="29" t="s">
        <v>267</v>
      </c>
      <c r="F2910" s="29" t="s">
        <v>11585</v>
      </c>
      <c r="G2910" s="30" t="n">
        <v>46221</v>
      </c>
      <c r="H2910" s="29" t="s">
        <v>177</v>
      </c>
      <c r="I2910" s="29" t="s">
        <v>959</v>
      </c>
      <c r="J2910" s="29" t="s">
        <v>208</v>
      </c>
      <c r="K2910" s="31" t="n">
        <v>41.5</v>
      </c>
      <c r="L2910" s="31" t="n">
        <v>14.1</v>
      </c>
      <c r="M2910" s="29" t="s">
        <v>179</v>
      </c>
      <c r="N2910" s="29" t="n">
        <v>50</v>
      </c>
      <c r="O2910" s="29" t="s">
        <v>11586</v>
      </c>
      <c r="P2910" s="29" t="s">
        <v>11587</v>
      </c>
      <c r="Q2910" s="29" t="s">
        <v>170</v>
      </c>
      <c r="R2910" s="29" t="s">
        <v>171</v>
      </c>
      <c r="S2910" s="29" t="s">
        <v>172</v>
      </c>
      <c r="T2910" s="30" t="n">
        <v>46014</v>
      </c>
      <c r="U2910" s="29" t="n">
        <v>2026</v>
      </c>
      <c r="V2910" s="29"/>
    </row>
    <row r="2911" customFormat="false" ht="15" hidden="false" customHeight="true" outlineLevel="0" collapsed="false">
      <c r="A2911" s="26" t="s">
        <v>11588</v>
      </c>
      <c r="B2911" s="26" t="n">
        <v>2907</v>
      </c>
      <c r="C2911" s="26" t="s">
        <v>448</v>
      </c>
      <c r="D2911" s="26" t="s">
        <v>412</v>
      </c>
      <c r="E2911" s="26" t="s">
        <v>206</v>
      </c>
      <c r="F2911" s="26"/>
      <c r="G2911" s="27" t="n">
        <v>46221</v>
      </c>
      <c r="H2911" s="26" t="s">
        <v>177</v>
      </c>
      <c r="I2911" s="26" t="s">
        <v>4829</v>
      </c>
      <c r="J2911" s="26" t="s">
        <v>198</v>
      </c>
      <c r="K2911" s="28" t="n">
        <v>35.9</v>
      </c>
      <c r="L2911" s="28" t="n">
        <v>10.3</v>
      </c>
      <c r="M2911" s="26" t="s">
        <v>209</v>
      </c>
      <c r="N2911" s="26" t="n">
        <v>28</v>
      </c>
      <c r="O2911" s="26" t="s">
        <v>11589</v>
      </c>
      <c r="P2911" s="26" t="s">
        <v>11590</v>
      </c>
      <c r="Q2911" s="26" t="s">
        <v>454</v>
      </c>
      <c r="R2911" s="26" t="s">
        <v>171</v>
      </c>
      <c r="S2911" s="26" t="s">
        <v>455</v>
      </c>
      <c r="T2911" s="27" t="n">
        <v>46005</v>
      </c>
      <c r="U2911" s="26" t="n">
        <v>2026</v>
      </c>
      <c r="V2911" s="26"/>
    </row>
    <row r="2912" customFormat="false" ht="15" hidden="false" customHeight="true" outlineLevel="0" collapsed="false">
      <c r="A2912" s="29" t="s">
        <v>11591</v>
      </c>
      <c r="B2912" s="29" t="n">
        <v>2908</v>
      </c>
      <c r="C2912" s="29" t="s">
        <v>11592</v>
      </c>
      <c r="D2912" s="29" t="s">
        <v>2715</v>
      </c>
      <c r="E2912" s="29" t="s">
        <v>162</v>
      </c>
      <c r="F2912" s="29" t="s">
        <v>11593</v>
      </c>
      <c r="G2912" s="30" t="n">
        <v>46223</v>
      </c>
      <c r="H2912" s="29" t="s">
        <v>164</v>
      </c>
      <c r="I2912" s="29" t="s">
        <v>3190</v>
      </c>
      <c r="J2912" s="29" t="s">
        <v>198</v>
      </c>
      <c r="K2912" s="31" t="n">
        <v>50.1</v>
      </c>
      <c r="L2912" s="31" t="n">
        <v>16.2</v>
      </c>
      <c r="M2912" s="29" t="s">
        <v>179</v>
      </c>
      <c r="N2912" s="29" t="n">
        <v>28</v>
      </c>
      <c r="O2912" s="29" t="s">
        <v>11594</v>
      </c>
      <c r="P2912" s="29" t="s">
        <v>11595</v>
      </c>
      <c r="Q2912" s="29" t="s">
        <v>202</v>
      </c>
      <c r="R2912" s="29" t="s">
        <v>171</v>
      </c>
      <c r="S2912" s="29" t="s">
        <v>203</v>
      </c>
      <c r="T2912" s="29"/>
      <c r="U2912" s="29" t="n">
        <v>2024</v>
      </c>
      <c r="V2912" s="29"/>
    </row>
    <row r="2913" customFormat="false" ht="15" hidden="false" customHeight="true" outlineLevel="0" collapsed="false">
      <c r="A2913" s="26" t="s">
        <v>11596</v>
      </c>
      <c r="B2913" s="26" t="n">
        <v>2909</v>
      </c>
      <c r="C2913" s="26" t="s">
        <v>667</v>
      </c>
      <c r="D2913" s="26" t="s">
        <v>400</v>
      </c>
      <c r="E2913" s="26" t="s">
        <v>311</v>
      </c>
      <c r="F2913" s="26" t="s">
        <v>11597</v>
      </c>
      <c r="G2913" s="27" t="n">
        <v>46224</v>
      </c>
      <c r="H2913" s="26" t="s">
        <v>177</v>
      </c>
      <c r="I2913" s="26" t="s">
        <v>4257</v>
      </c>
      <c r="J2913" s="26" t="s">
        <v>208</v>
      </c>
      <c r="K2913" s="28" t="n">
        <v>30.5</v>
      </c>
      <c r="L2913" s="28" t="n">
        <v>10.1</v>
      </c>
      <c r="M2913" s="26" t="s">
        <v>900</v>
      </c>
      <c r="N2913" s="26" t="n">
        <v>50</v>
      </c>
      <c r="O2913" s="26" t="s">
        <v>11598</v>
      </c>
      <c r="P2913" s="26" t="s">
        <v>11599</v>
      </c>
      <c r="Q2913" s="26" t="s">
        <v>221</v>
      </c>
      <c r="R2913" s="26" t="s">
        <v>183</v>
      </c>
      <c r="S2913" s="26" t="s">
        <v>222</v>
      </c>
      <c r="T2913" s="27" t="n">
        <v>46019</v>
      </c>
      <c r="U2913" s="26" t="n">
        <v>2026</v>
      </c>
      <c r="V2913" s="26"/>
    </row>
    <row r="2914" customFormat="false" ht="15" hidden="false" customHeight="true" outlineLevel="0" collapsed="false">
      <c r="A2914" s="29" t="s">
        <v>11600</v>
      </c>
      <c r="B2914" s="29" t="n">
        <v>2910</v>
      </c>
      <c r="C2914" s="29" t="s">
        <v>3771</v>
      </c>
      <c r="D2914" s="29" t="s">
        <v>281</v>
      </c>
      <c r="E2914" s="29" t="s">
        <v>311</v>
      </c>
      <c r="F2914" s="29" t="s">
        <v>11601</v>
      </c>
      <c r="G2914" s="30" t="n">
        <v>46227</v>
      </c>
      <c r="H2914" s="29" t="s">
        <v>177</v>
      </c>
      <c r="I2914" s="29" t="s">
        <v>5513</v>
      </c>
      <c r="J2914" s="29" t="s">
        <v>198</v>
      </c>
      <c r="K2914" s="31" t="n">
        <v>44.8</v>
      </c>
      <c r="L2914" s="31" t="n">
        <v>12.7</v>
      </c>
      <c r="M2914" s="29" t="s">
        <v>314</v>
      </c>
      <c r="N2914" s="29" t="n">
        <v>40</v>
      </c>
      <c r="O2914" s="29" t="s">
        <v>11602</v>
      </c>
      <c r="P2914" s="29" t="s">
        <v>11603</v>
      </c>
      <c r="Q2914" s="29" t="s">
        <v>299</v>
      </c>
      <c r="R2914" s="29" t="s">
        <v>171</v>
      </c>
      <c r="S2914" s="29" t="s">
        <v>300</v>
      </c>
      <c r="T2914" s="30" t="n">
        <v>46010</v>
      </c>
      <c r="U2914" s="29" t="n">
        <v>2026</v>
      </c>
      <c r="V2914" s="29"/>
    </row>
  </sheetData>
  <autoFilter ref="A4:V2914"/>
  <mergeCells count="2">
    <mergeCell ref="A1:V1"/>
    <mergeCell ref="A2:V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4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3" min="12" style="1" width="19"/>
    <col collapsed="false" customWidth="true" hidden="false" outlineLevel="0" max="14" min="14" style="1" width="15"/>
    <col collapsed="false" customWidth="true" hidden="false" outlineLevel="0" max="15" min="15" style="1" width="17"/>
    <col collapsed="false" customWidth="true" hidden="false" outlineLevel="0" max="16" min="16" style="1" width="22"/>
    <col collapsed="false" customWidth="true" hidden="false" outlineLevel="0" max="17" min="17" style="1" width="14"/>
    <col collapsed="false" customWidth="true" hidden="false" outlineLevel="0" max="18" min="18" style="1" width="10"/>
  </cols>
  <sheetData>
    <row r="1" customFormat="false" ht="31.5" hidden="false" customHeight="true" outlineLevel="0" collapsed="false">
      <c r="A1" s="2" t="s">
        <v>11604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7.75" hidden="false" customHeight="true" outlineLevel="0" collapsed="false">
      <c r="A2" s="3" t="s">
        <v>126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30.75" hidden="false" customHeight="true" outlineLevel="0" collapsed="false">
      <c r="A4" s="18" t="s">
        <v>11605</v>
      </c>
      <c r="B4" s="18" t="s">
        <v>11606</v>
      </c>
      <c r="C4" s="18" t="s">
        <v>137</v>
      </c>
      <c r="D4" s="18" t="s">
        <v>11607</v>
      </c>
      <c r="E4" s="18" t="s">
        <v>11608</v>
      </c>
      <c r="F4" s="18" t="s">
        <v>11609</v>
      </c>
      <c r="G4" s="18" t="s">
        <v>11610</v>
      </c>
      <c r="H4" s="18" t="s">
        <v>11611</v>
      </c>
      <c r="I4" s="18" t="s">
        <v>11612</v>
      </c>
      <c r="J4" s="18" t="s">
        <v>11613</v>
      </c>
      <c r="K4" s="18" t="s">
        <v>11614</v>
      </c>
      <c r="L4" s="18" t="s">
        <v>11615</v>
      </c>
      <c r="M4" s="18" t="s">
        <v>11616</v>
      </c>
      <c r="N4" s="18" t="s">
        <v>11617</v>
      </c>
      <c r="O4" s="18" t="s">
        <v>11618</v>
      </c>
      <c r="P4" s="18" t="s">
        <v>11619</v>
      </c>
      <c r="Q4" s="18" t="s">
        <v>11620</v>
      </c>
      <c r="R4" s="18" t="s">
        <v>158</v>
      </c>
    </row>
    <row r="5" customFormat="false" ht="15" hidden="false" customHeight="true" outlineLevel="0" collapsed="false">
      <c r="A5" s="26" t="s">
        <v>11621</v>
      </c>
      <c r="B5" s="27" t="n">
        <v>44582</v>
      </c>
      <c r="C5" s="26" t="s">
        <v>5414</v>
      </c>
      <c r="D5" s="26" t="n">
        <v>1136</v>
      </c>
      <c r="E5" s="26" t="s">
        <v>11622</v>
      </c>
      <c r="F5" s="26" t="s">
        <v>900</v>
      </c>
      <c r="G5" s="26" t="n">
        <v>80</v>
      </c>
      <c r="H5" s="26" t="s">
        <v>11623</v>
      </c>
      <c r="I5" s="26" t="s">
        <v>11624</v>
      </c>
      <c r="J5" s="28" t="n">
        <v>7.55</v>
      </c>
      <c r="K5" s="26" t="n">
        <v>1</v>
      </c>
      <c r="L5" s="26" t="s">
        <v>11625</v>
      </c>
      <c r="M5" s="27" t="n">
        <v>44596</v>
      </c>
      <c r="N5" s="26"/>
      <c r="O5" s="26"/>
      <c r="P5" s="26" t="s">
        <v>11626</v>
      </c>
      <c r="Q5" s="26"/>
      <c r="R5" s="26"/>
    </row>
    <row r="6" customFormat="false" ht="15" hidden="false" customHeight="true" outlineLevel="0" collapsed="false">
      <c r="A6" s="29" t="s">
        <v>11627</v>
      </c>
      <c r="B6" s="30" t="n">
        <v>44569</v>
      </c>
      <c r="C6" s="29" t="s">
        <v>6376</v>
      </c>
      <c r="D6" s="29" t="n">
        <v>1400</v>
      </c>
      <c r="E6" s="29" t="s">
        <v>11628</v>
      </c>
      <c r="F6" s="29" t="s">
        <v>167</v>
      </c>
      <c r="G6" s="29" t="n">
        <v>28</v>
      </c>
      <c r="H6" s="29" t="s">
        <v>11629</v>
      </c>
      <c r="I6" s="29" t="s">
        <v>11624</v>
      </c>
      <c r="J6" s="31" t="n">
        <v>10.4</v>
      </c>
      <c r="K6" s="29" t="n">
        <v>1</v>
      </c>
      <c r="L6" s="29" t="s">
        <v>11630</v>
      </c>
      <c r="M6" s="30" t="n">
        <v>44579</v>
      </c>
      <c r="N6" s="30" t="n">
        <v>44581</v>
      </c>
      <c r="O6" s="29" t="n">
        <v>12</v>
      </c>
      <c r="P6" s="29"/>
      <c r="Q6" s="29" t="s">
        <v>11631</v>
      </c>
      <c r="R6" s="29"/>
    </row>
    <row r="7" customFormat="false" ht="15" hidden="false" customHeight="true" outlineLevel="0" collapsed="false">
      <c r="A7" s="26" t="s">
        <v>11632</v>
      </c>
      <c r="B7" s="27" t="n">
        <v>44575</v>
      </c>
      <c r="C7" s="26" t="s">
        <v>6725</v>
      </c>
      <c r="D7" s="26" t="n">
        <v>1494</v>
      </c>
      <c r="E7" s="26" t="s">
        <v>11633</v>
      </c>
      <c r="F7" s="26" t="s">
        <v>900</v>
      </c>
      <c r="G7" s="26" t="n">
        <v>36</v>
      </c>
      <c r="H7" s="26" t="s">
        <v>11623</v>
      </c>
      <c r="I7" s="26" t="s">
        <v>11624</v>
      </c>
      <c r="J7" s="28" t="n">
        <v>7.55</v>
      </c>
      <c r="K7" s="26" t="n">
        <v>1</v>
      </c>
      <c r="L7" s="26" t="s">
        <v>11634</v>
      </c>
      <c r="M7" s="27" t="n">
        <v>44589</v>
      </c>
      <c r="N7" s="27" t="n">
        <v>44588</v>
      </c>
      <c r="O7" s="26" t="n">
        <v>13</v>
      </c>
      <c r="P7" s="26"/>
      <c r="Q7" s="26"/>
      <c r="R7" s="26"/>
    </row>
    <row r="8" customFormat="false" ht="15" hidden="false" customHeight="true" outlineLevel="0" collapsed="false">
      <c r="A8" s="29" t="s">
        <v>11635</v>
      </c>
      <c r="B8" s="30" t="n">
        <v>44584</v>
      </c>
      <c r="C8" s="29" t="s">
        <v>839</v>
      </c>
      <c r="D8" s="29" t="n">
        <v>104</v>
      </c>
      <c r="E8" s="29" t="s">
        <v>11636</v>
      </c>
      <c r="F8" s="29" t="s">
        <v>276</v>
      </c>
      <c r="G8" s="29" t="n">
        <v>40</v>
      </c>
      <c r="H8" s="29" t="s">
        <v>11629</v>
      </c>
      <c r="I8" s="29" t="s">
        <v>11624</v>
      </c>
      <c r="J8" s="31" t="n">
        <v>10.4</v>
      </c>
      <c r="K8" s="29" t="n">
        <v>1</v>
      </c>
      <c r="L8" s="29" t="s">
        <v>164</v>
      </c>
      <c r="M8" s="30" t="n">
        <v>44594</v>
      </c>
      <c r="N8" s="30" t="n">
        <v>44588</v>
      </c>
      <c r="O8" s="29" t="n">
        <v>4</v>
      </c>
      <c r="P8" s="29"/>
      <c r="Q8" s="29"/>
      <c r="R8" s="29"/>
    </row>
    <row r="9" customFormat="false" ht="15" hidden="false" customHeight="true" outlineLevel="0" collapsed="false">
      <c r="A9" s="26" t="s">
        <v>11637</v>
      </c>
      <c r="B9" s="27" t="n">
        <v>44577</v>
      </c>
      <c r="C9" s="26" t="s">
        <v>7408</v>
      </c>
      <c r="D9" s="26" t="n">
        <v>1683</v>
      </c>
      <c r="E9" s="26" t="s">
        <v>11638</v>
      </c>
      <c r="F9" s="26" t="s">
        <v>276</v>
      </c>
      <c r="G9" s="26" t="n">
        <v>32</v>
      </c>
      <c r="H9" s="26" t="s">
        <v>11629</v>
      </c>
      <c r="I9" s="26" t="s">
        <v>11624</v>
      </c>
      <c r="J9" s="28" t="n">
        <v>10.4</v>
      </c>
      <c r="K9" s="26" t="n">
        <v>1</v>
      </c>
      <c r="L9" s="26" t="s">
        <v>11630</v>
      </c>
      <c r="M9" s="27" t="n">
        <v>44587</v>
      </c>
      <c r="N9" s="27" t="n">
        <v>44587</v>
      </c>
      <c r="O9" s="26" t="n">
        <v>10</v>
      </c>
      <c r="P9" s="26"/>
      <c r="Q9" s="26" t="s">
        <v>11639</v>
      </c>
      <c r="R9" s="26"/>
    </row>
    <row r="10" customFormat="false" ht="15" hidden="false" customHeight="true" outlineLevel="0" collapsed="false">
      <c r="A10" s="29" t="s">
        <v>11640</v>
      </c>
      <c r="B10" s="30" t="n">
        <v>44570</v>
      </c>
      <c r="C10" s="29" t="s">
        <v>9133</v>
      </c>
      <c r="D10" s="29" t="n">
        <v>2173</v>
      </c>
      <c r="E10" s="29" t="s">
        <v>11641</v>
      </c>
      <c r="F10" s="29" t="s">
        <v>249</v>
      </c>
      <c r="G10" s="29" t="n">
        <v>32</v>
      </c>
      <c r="H10" s="29" t="s">
        <v>11623</v>
      </c>
      <c r="I10" s="29" t="s">
        <v>11624</v>
      </c>
      <c r="J10" s="31" t="n">
        <v>7.55</v>
      </c>
      <c r="K10" s="29" t="n">
        <v>2</v>
      </c>
      <c r="L10" s="29" t="s">
        <v>11642</v>
      </c>
      <c r="M10" s="30" t="n">
        <v>44584</v>
      </c>
      <c r="N10" s="29"/>
      <c r="O10" s="29"/>
      <c r="P10" s="29"/>
      <c r="Q10" s="29"/>
      <c r="R10" s="29"/>
    </row>
    <row r="11" customFormat="false" ht="15" hidden="false" customHeight="true" outlineLevel="0" collapsed="false">
      <c r="A11" s="26" t="s">
        <v>11643</v>
      </c>
      <c r="B11" s="27" t="n">
        <v>44562</v>
      </c>
      <c r="C11" s="26" t="s">
        <v>2205</v>
      </c>
      <c r="D11" s="26" t="n">
        <v>369</v>
      </c>
      <c r="E11" s="26" t="s">
        <v>11644</v>
      </c>
      <c r="F11" s="26" t="s">
        <v>314</v>
      </c>
      <c r="G11" s="26" t="n">
        <v>32</v>
      </c>
      <c r="H11" s="26" t="s">
        <v>11623</v>
      </c>
      <c r="I11" s="26" t="s">
        <v>11624</v>
      </c>
      <c r="J11" s="28" t="n">
        <v>7.55</v>
      </c>
      <c r="K11" s="26" t="n">
        <v>2</v>
      </c>
      <c r="L11" s="26" t="s">
        <v>164</v>
      </c>
      <c r="M11" s="27" t="n">
        <v>44576</v>
      </c>
      <c r="N11" s="27" t="n">
        <v>44569</v>
      </c>
      <c r="O11" s="26" t="n">
        <v>7</v>
      </c>
      <c r="P11" s="26"/>
      <c r="Q11" s="26"/>
      <c r="R11" s="26"/>
    </row>
    <row r="12" customFormat="false" ht="15" hidden="false" customHeight="true" outlineLevel="0" collapsed="false">
      <c r="A12" s="29" t="s">
        <v>11645</v>
      </c>
      <c r="B12" s="30" t="n">
        <v>44563</v>
      </c>
      <c r="C12" s="29" t="s">
        <v>8123</v>
      </c>
      <c r="D12" s="29" t="n">
        <v>1883</v>
      </c>
      <c r="E12" s="29" t="s">
        <v>11646</v>
      </c>
      <c r="F12" s="29" t="s">
        <v>249</v>
      </c>
      <c r="G12" s="29" t="n">
        <v>24</v>
      </c>
      <c r="H12" s="29" t="s">
        <v>11623</v>
      </c>
      <c r="I12" s="29" t="s">
        <v>11624</v>
      </c>
      <c r="J12" s="31" t="n">
        <v>7.55</v>
      </c>
      <c r="K12" s="29" t="n">
        <v>1</v>
      </c>
      <c r="L12" s="29" t="s">
        <v>164</v>
      </c>
      <c r="M12" s="30" t="n">
        <v>44577</v>
      </c>
      <c r="N12" s="30" t="n">
        <v>44577</v>
      </c>
      <c r="O12" s="29" t="n">
        <v>14</v>
      </c>
      <c r="P12" s="29"/>
      <c r="Q12" s="29"/>
      <c r="R12" s="29"/>
    </row>
    <row r="13" customFormat="false" ht="15" hidden="false" customHeight="true" outlineLevel="0" collapsed="false">
      <c r="A13" s="26" t="s">
        <v>11647</v>
      </c>
      <c r="B13" s="27" t="n">
        <v>44581</v>
      </c>
      <c r="C13" s="26" t="s">
        <v>5074</v>
      </c>
      <c r="D13" s="26" t="n">
        <v>1049</v>
      </c>
      <c r="E13" s="26" t="s">
        <v>11648</v>
      </c>
      <c r="F13" s="26" t="s">
        <v>276</v>
      </c>
      <c r="G13" s="26" t="n">
        <v>28</v>
      </c>
      <c r="H13" s="26" t="s">
        <v>11629</v>
      </c>
      <c r="I13" s="26" t="s">
        <v>11624</v>
      </c>
      <c r="J13" s="28" t="n">
        <v>10.4</v>
      </c>
      <c r="K13" s="26" t="n">
        <v>1</v>
      </c>
      <c r="L13" s="26" t="s">
        <v>11634</v>
      </c>
      <c r="M13" s="27" t="n">
        <v>44591</v>
      </c>
      <c r="N13" s="27" t="n">
        <v>44591</v>
      </c>
      <c r="O13" s="26" t="n">
        <v>10</v>
      </c>
      <c r="P13" s="26"/>
      <c r="Q13" s="26"/>
      <c r="R13" s="26"/>
    </row>
    <row r="14" customFormat="false" ht="15" hidden="false" customHeight="true" outlineLevel="0" collapsed="false">
      <c r="A14" s="29" t="s">
        <v>11649</v>
      </c>
      <c r="B14" s="30" t="n">
        <v>44582</v>
      </c>
      <c r="C14" s="29" t="s">
        <v>192</v>
      </c>
      <c r="D14" s="29" t="n">
        <v>4</v>
      </c>
      <c r="E14" s="29" t="s">
        <v>11650</v>
      </c>
      <c r="F14" s="29" t="s">
        <v>900</v>
      </c>
      <c r="G14" s="29" t="n">
        <v>32</v>
      </c>
      <c r="H14" s="29" t="s">
        <v>11623</v>
      </c>
      <c r="I14" s="29" t="s">
        <v>11624</v>
      </c>
      <c r="J14" s="31" t="n">
        <v>7.55</v>
      </c>
      <c r="K14" s="29" t="n">
        <v>1</v>
      </c>
      <c r="L14" s="29" t="s">
        <v>11625</v>
      </c>
      <c r="M14" s="30" t="n">
        <v>44596</v>
      </c>
      <c r="N14" s="29"/>
      <c r="O14" s="29"/>
      <c r="P14" s="29" t="s">
        <v>11651</v>
      </c>
      <c r="Q14" s="29"/>
      <c r="R14" s="29"/>
    </row>
    <row r="15" customFormat="false" ht="15" hidden="false" customHeight="true" outlineLevel="0" collapsed="false">
      <c r="A15" s="26" t="s">
        <v>11652</v>
      </c>
      <c r="B15" s="27" t="n">
        <v>44571</v>
      </c>
      <c r="C15" s="26" t="s">
        <v>10420</v>
      </c>
      <c r="D15" s="26" t="n">
        <v>2553</v>
      </c>
      <c r="E15" s="26" t="s">
        <v>11653</v>
      </c>
      <c r="F15" s="26" t="s">
        <v>167</v>
      </c>
      <c r="G15" s="26" t="n">
        <v>36</v>
      </c>
      <c r="H15" s="26" t="s">
        <v>11629</v>
      </c>
      <c r="I15" s="26" t="s">
        <v>11624</v>
      </c>
      <c r="J15" s="28" t="n">
        <v>10.4</v>
      </c>
      <c r="K15" s="26" t="n">
        <v>1</v>
      </c>
      <c r="L15" s="26" t="s">
        <v>11630</v>
      </c>
      <c r="M15" s="27" t="n">
        <v>44581</v>
      </c>
      <c r="N15" s="27" t="n">
        <v>44584</v>
      </c>
      <c r="O15" s="26" t="n">
        <v>13</v>
      </c>
      <c r="P15" s="26"/>
      <c r="Q15" s="26" t="s">
        <v>11654</v>
      </c>
      <c r="R15" s="26"/>
    </row>
    <row r="16" customFormat="false" ht="15" hidden="false" customHeight="true" outlineLevel="0" collapsed="false">
      <c r="A16" s="29" t="s">
        <v>11655</v>
      </c>
      <c r="B16" s="30" t="n">
        <v>44568</v>
      </c>
      <c r="C16" s="29" t="s">
        <v>10065</v>
      </c>
      <c r="D16" s="29" t="n">
        <v>2449</v>
      </c>
      <c r="E16" s="29" t="s">
        <v>11656</v>
      </c>
      <c r="F16" s="29" t="s">
        <v>276</v>
      </c>
      <c r="G16" s="29" t="n">
        <v>32</v>
      </c>
      <c r="H16" s="29" t="s">
        <v>11629</v>
      </c>
      <c r="I16" s="29" t="s">
        <v>11624</v>
      </c>
      <c r="J16" s="31" t="n">
        <v>10.4</v>
      </c>
      <c r="K16" s="29" t="n">
        <v>1</v>
      </c>
      <c r="L16" s="29" t="s">
        <v>11634</v>
      </c>
      <c r="M16" s="30" t="n">
        <v>44578</v>
      </c>
      <c r="N16" s="30" t="n">
        <v>44581</v>
      </c>
      <c r="O16" s="29" t="n">
        <v>13</v>
      </c>
      <c r="P16" s="29"/>
      <c r="Q16" s="29"/>
      <c r="R16" s="29"/>
    </row>
    <row r="17" customFormat="false" ht="15" hidden="false" customHeight="true" outlineLevel="0" collapsed="false">
      <c r="A17" s="26" t="s">
        <v>11657</v>
      </c>
      <c r="B17" s="27" t="n">
        <v>44585</v>
      </c>
      <c r="C17" s="26" t="s">
        <v>11019</v>
      </c>
      <c r="D17" s="26" t="n">
        <v>2735</v>
      </c>
      <c r="E17" s="26" t="s">
        <v>11658</v>
      </c>
      <c r="F17" s="26" t="s">
        <v>276</v>
      </c>
      <c r="G17" s="26" t="n">
        <v>32</v>
      </c>
      <c r="H17" s="26" t="s">
        <v>11629</v>
      </c>
      <c r="I17" s="26" t="s">
        <v>11624</v>
      </c>
      <c r="J17" s="28" t="n">
        <v>10.4</v>
      </c>
      <c r="K17" s="26" t="n">
        <v>2</v>
      </c>
      <c r="L17" s="26" t="s">
        <v>11630</v>
      </c>
      <c r="M17" s="27" t="n">
        <v>44595</v>
      </c>
      <c r="N17" s="27" t="n">
        <v>44595</v>
      </c>
      <c r="O17" s="26" t="n">
        <v>10</v>
      </c>
      <c r="P17" s="26"/>
      <c r="Q17" s="26" t="s">
        <v>11659</v>
      </c>
      <c r="R17" s="26"/>
    </row>
    <row r="18" customFormat="false" ht="15" hidden="false" customHeight="true" outlineLevel="0" collapsed="false">
      <c r="A18" s="29" t="s">
        <v>11660</v>
      </c>
      <c r="B18" s="30" t="n">
        <v>44568</v>
      </c>
      <c r="C18" s="29" t="s">
        <v>11320</v>
      </c>
      <c r="D18" s="29" t="n">
        <v>2826</v>
      </c>
      <c r="E18" s="29" t="s">
        <v>11661</v>
      </c>
      <c r="F18" s="29" t="s">
        <v>276</v>
      </c>
      <c r="G18" s="29" t="n">
        <v>32</v>
      </c>
      <c r="H18" s="29" t="s">
        <v>11629</v>
      </c>
      <c r="I18" s="29" t="s">
        <v>11624</v>
      </c>
      <c r="J18" s="31" t="n">
        <v>10.4</v>
      </c>
      <c r="K18" s="29" t="n">
        <v>1</v>
      </c>
      <c r="L18" s="29" t="s">
        <v>11634</v>
      </c>
      <c r="M18" s="30" t="n">
        <v>44578</v>
      </c>
      <c r="N18" s="30" t="n">
        <v>44573</v>
      </c>
      <c r="O18" s="29" t="n">
        <v>5</v>
      </c>
      <c r="P18" s="29"/>
      <c r="Q18" s="29"/>
      <c r="R18" s="29"/>
    </row>
    <row r="19" customFormat="false" ht="15" hidden="false" customHeight="true" outlineLevel="0" collapsed="false">
      <c r="A19" s="26" t="s">
        <v>11662</v>
      </c>
      <c r="B19" s="27" t="n">
        <v>44574</v>
      </c>
      <c r="C19" s="26" t="s">
        <v>4149</v>
      </c>
      <c r="D19" s="26" t="n">
        <v>817</v>
      </c>
      <c r="E19" s="26" t="s">
        <v>11663</v>
      </c>
      <c r="F19" s="26" t="s">
        <v>249</v>
      </c>
      <c r="G19" s="26" t="n">
        <v>32</v>
      </c>
      <c r="H19" s="26" t="s">
        <v>11623</v>
      </c>
      <c r="I19" s="26" t="s">
        <v>11624</v>
      </c>
      <c r="J19" s="28" t="n">
        <v>7.55</v>
      </c>
      <c r="K19" s="26" t="n">
        <v>1</v>
      </c>
      <c r="L19" s="26" t="s">
        <v>11634</v>
      </c>
      <c r="M19" s="27" t="n">
        <v>44588</v>
      </c>
      <c r="N19" s="27" t="n">
        <v>44578</v>
      </c>
      <c r="O19" s="26" t="n">
        <v>4</v>
      </c>
      <c r="P19" s="26"/>
      <c r="Q19" s="26"/>
      <c r="R19" s="26"/>
    </row>
    <row r="20" customFormat="false" ht="15" hidden="false" customHeight="true" outlineLevel="0" collapsed="false">
      <c r="A20" s="29" t="s">
        <v>11664</v>
      </c>
      <c r="B20" s="30" t="n">
        <v>44577</v>
      </c>
      <c r="C20" s="29" t="s">
        <v>2657</v>
      </c>
      <c r="D20" s="29" t="n">
        <v>468</v>
      </c>
      <c r="E20" s="29" t="s">
        <v>11665</v>
      </c>
      <c r="F20" s="29" t="s">
        <v>276</v>
      </c>
      <c r="G20" s="29" t="n">
        <v>28</v>
      </c>
      <c r="H20" s="29" t="s">
        <v>11629</v>
      </c>
      <c r="I20" s="29" t="s">
        <v>11624</v>
      </c>
      <c r="J20" s="31" t="n">
        <v>10.4</v>
      </c>
      <c r="K20" s="29" t="n">
        <v>1</v>
      </c>
      <c r="L20" s="29" t="s">
        <v>11630</v>
      </c>
      <c r="M20" s="30" t="n">
        <v>44587</v>
      </c>
      <c r="N20" s="30" t="n">
        <v>44581</v>
      </c>
      <c r="O20" s="29" t="n">
        <v>4</v>
      </c>
      <c r="P20" s="29"/>
      <c r="Q20" s="29" t="s">
        <v>11666</v>
      </c>
      <c r="R20" s="29"/>
    </row>
    <row r="21" customFormat="false" ht="15" hidden="false" customHeight="true" outlineLevel="0" collapsed="false">
      <c r="A21" s="26" t="s">
        <v>11667</v>
      </c>
      <c r="B21" s="27" t="n">
        <v>44576</v>
      </c>
      <c r="C21" s="26" t="s">
        <v>8007</v>
      </c>
      <c r="D21" s="26" t="n">
        <v>1851</v>
      </c>
      <c r="E21" s="26" t="s">
        <v>11668</v>
      </c>
      <c r="F21" s="26" t="s">
        <v>249</v>
      </c>
      <c r="G21" s="26" t="n">
        <v>24</v>
      </c>
      <c r="H21" s="26" t="s">
        <v>11623</v>
      </c>
      <c r="I21" s="26" t="s">
        <v>11624</v>
      </c>
      <c r="J21" s="28" t="n">
        <v>7.55</v>
      </c>
      <c r="K21" s="26" t="n">
        <v>1</v>
      </c>
      <c r="L21" s="26" t="s">
        <v>11669</v>
      </c>
      <c r="M21" s="27" t="n">
        <v>44590</v>
      </c>
      <c r="N21" s="27" t="n">
        <v>44588</v>
      </c>
      <c r="O21" s="26" t="n">
        <v>12</v>
      </c>
      <c r="P21" s="26"/>
      <c r="Q21" s="26"/>
      <c r="R21" s="26"/>
    </row>
    <row r="22" customFormat="false" ht="15" hidden="false" customHeight="true" outlineLevel="0" collapsed="false">
      <c r="A22" s="29" t="s">
        <v>11670</v>
      </c>
      <c r="B22" s="30" t="n">
        <v>44575</v>
      </c>
      <c r="C22" s="29" t="s">
        <v>2180</v>
      </c>
      <c r="D22" s="29" t="n">
        <v>364</v>
      </c>
      <c r="E22" s="29" t="s">
        <v>11671</v>
      </c>
      <c r="F22" s="29" t="s">
        <v>900</v>
      </c>
      <c r="G22" s="29" t="n">
        <v>45</v>
      </c>
      <c r="H22" s="29" t="s">
        <v>11623</v>
      </c>
      <c r="I22" s="29" t="s">
        <v>11624</v>
      </c>
      <c r="J22" s="31" t="n">
        <v>7.55</v>
      </c>
      <c r="K22" s="29" t="n">
        <v>1</v>
      </c>
      <c r="L22" s="29" t="s">
        <v>11625</v>
      </c>
      <c r="M22" s="30" t="n">
        <v>44589</v>
      </c>
      <c r="N22" s="29"/>
      <c r="O22" s="29"/>
      <c r="P22" s="29" t="s">
        <v>11672</v>
      </c>
      <c r="Q22" s="29"/>
      <c r="R22" s="29"/>
    </row>
    <row r="23" customFormat="false" ht="15" hidden="false" customHeight="true" outlineLevel="0" collapsed="false">
      <c r="A23" s="26" t="s">
        <v>11673</v>
      </c>
      <c r="B23" s="27" t="n">
        <v>44578</v>
      </c>
      <c r="C23" s="26" t="s">
        <v>3668</v>
      </c>
      <c r="D23" s="26" t="n">
        <v>700</v>
      </c>
      <c r="E23" s="26" t="s">
        <v>11674</v>
      </c>
      <c r="F23" s="26" t="s">
        <v>276</v>
      </c>
      <c r="G23" s="26" t="n">
        <v>32</v>
      </c>
      <c r="H23" s="26" t="s">
        <v>11629</v>
      </c>
      <c r="I23" s="26" t="s">
        <v>11624</v>
      </c>
      <c r="J23" s="28" t="n">
        <v>10.4</v>
      </c>
      <c r="K23" s="26" t="n">
        <v>1</v>
      </c>
      <c r="L23" s="26" t="s">
        <v>11625</v>
      </c>
      <c r="M23" s="27" t="n">
        <v>44588</v>
      </c>
      <c r="N23" s="26"/>
      <c r="O23" s="26"/>
      <c r="P23" s="26" t="s">
        <v>11626</v>
      </c>
      <c r="Q23" s="26"/>
      <c r="R23" s="26"/>
    </row>
    <row r="24" customFormat="false" ht="15" hidden="false" customHeight="true" outlineLevel="0" collapsed="false">
      <c r="A24" s="29" t="s">
        <v>11675</v>
      </c>
      <c r="B24" s="30" t="n">
        <v>44573</v>
      </c>
      <c r="C24" s="29" t="s">
        <v>3250</v>
      </c>
      <c r="D24" s="29" t="n">
        <v>605</v>
      </c>
      <c r="E24" s="29" t="s">
        <v>11676</v>
      </c>
      <c r="F24" s="29" t="s">
        <v>276</v>
      </c>
      <c r="G24" s="29" t="n">
        <v>40</v>
      </c>
      <c r="H24" s="29" t="s">
        <v>11629</v>
      </c>
      <c r="I24" s="29" t="s">
        <v>11624</v>
      </c>
      <c r="J24" s="31" t="n">
        <v>10.4</v>
      </c>
      <c r="K24" s="29" t="n">
        <v>1</v>
      </c>
      <c r="L24" s="29" t="s">
        <v>11669</v>
      </c>
      <c r="M24" s="30" t="n">
        <v>44583</v>
      </c>
      <c r="N24" s="30" t="n">
        <v>44586</v>
      </c>
      <c r="O24" s="29" t="n">
        <v>13</v>
      </c>
      <c r="P24" s="29"/>
      <c r="Q24" s="29"/>
      <c r="R24" s="29"/>
    </row>
    <row r="25" customFormat="false" ht="15" hidden="false" customHeight="true" outlineLevel="0" collapsed="false">
      <c r="A25" s="26" t="s">
        <v>11677</v>
      </c>
      <c r="B25" s="27" t="n">
        <v>44579</v>
      </c>
      <c r="C25" s="26" t="s">
        <v>10290</v>
      </c>
      <c r="D25" s="26" t="n">
        <v>2516</v>
      </c>
      <c r="E25" s="26" t="s">
        <v>11678</v>
      </c>
      <c r="F25" s="26" t="s">
        <v>900</v>
      </c>
      <c r="G25" s="26" t="n">
        <v>32</v>
      </c>
      <c r="H25" s="26" t="s">
        <v>11623</v>
      </c>
      <c r="I25" s="26" t="s">
        <v>11624</v>
      </c>
      <c r="J25" s="28" t="n">
        <v>7.55</v>
      </c>
      <c r="K25" s="26" t="n">
        <v>1</v>
      </c>
      <c r="L25" s="26" t="s">
        <v>164</v>
      </c>
      <c r="M25" s="27" t="n">
        <v>44593</v>
      </c>
      <c r="N25" s="27" t="n">
        <v>44592</v>
      </c>
      <c r="O25" s="26" t="n">
        <v>13</v>
      </c>
      <c r="P25" s="26"/>
      <c r="Q25" s="26"/>
      <c r="R25" s="26"/>
    </row>
    <row r="26" customFormat="false" ht="15" hidden="false" customHeight="true" outlineLevel="0" collapsed="false">
      <c r="A26" s="29" t="s">
        <v>11679</v>
      </c>
      <c r="B26" s="30" t="n">
        <v>44564</v>
      </c>
      <c r="C26" s="29" t="s">
        <v>3025</v>
      </c>
      <c r="D26" s="29" t="n">
        <v>553</v>
      </c>
      <c r="E26" s="29" t="s">
        <v>11680</v>
      </c>
      <c r="F26" s="29" t="s">
        <v>314</v>
      </c>
      <c r="G26" s="29" t="n">
        <v>28</v>
      </c>
      <c r="H26" s="29" t="s">
        <v>11623</v>
      </c>
      <c r="I26" s="29" t="s">
        <v>11624</v>
      </c>
      <c r="J26" s="31" t="n">
        <v>7.55</v>
      </c>
      <c r="K26" s="29" t="n">
        <v>1</v>
      </c>
      <c r="L26" s="29" t="s">
        <v>11669</v>
      </c>
      <c r="M26" s="30" t="n">
        <v>44578</v>
      </c>
      <c r="N26" s="30" t="n">
        <v>44578</v>
      </c>
      <c r="O26" s="29" t="n">
        <v>14</v>
      </c>
      <c r="P26" s="29"/>
      <c r="Q26" s="29"/>
      <c r="R26" s="29"/>
    </row>
    <row r="27" customFormat="false" ht="15" hidden="false" customHeight="true" outlineLevel="0" collapsed="false">
      <c r="A27" s="26" t="s">
        <v>11681</v>
      </c>
      <c r="B27" s="27" t="n">
        <v>44585</v>
      </c>
      <c r="C27" s="26" t="s">
        <v>2341</v>
      </c>
      <c r="D27" s="26" t="n">
        <v>399</v>
      </c>
      <c r="E27" s="26" t="s">
        <v>11682</v>
      </c>
      <c r="F27" s="26" t="s">
        <v>276</v>
      </c>
      <c r="G27" s="26" t="n">
        <v>24</v>
      </c>
      <c r="H27" s="26" t="s">
        <v>11629</v>
      </c>
      <c r="I27" s="26" t="s">
        <v>11624</v>
      </c>
      <c r="J27" s="28" t="n">
        <v>10.4</v>
      </c>
      <c r="K27" s="26" t="n">
        <v>1</v>
      </c>
      <c r="L27" s="26" t="s">
        <v>11625</v>
      </c>
      <c r="M27" s="27" t="n">
        <v>44595</v>
      </c>
      <c r="N27" s="26"/>
      <c r="O27" s="26"/>
      <c r="P27" s="26" t="s">
        <v>11683</v>
      </c>
      <c r="Q27" s="26"/>
      <c r="R27" s="26"/>
    </row>
    <row r="28" customFormat="false" ht="15" hidden="false" customHeight="true" outlineLevel="0" collapsed="false">
      <c r="A28" s="29" t="s">
        <v>11684</v>
      </c>
      <c r="B28" s="30" t="n">
        <v>44603</v>
      </c>
      <c r="C28" s="29" t="s">
        <v>9082</v>
      </c>
      <c r="D28" s="29" t="n">
        <v>2158</v>
      </c>
      <c r="E28" s="29" t="s">
        <v>11685</v>
      </c>
      <c r="F28" s="29" t="s">
        <v>314</v>
      </c>
      <c r="G28" s="29" t="n">
        <v>60</v>
      </c>
      <c r="H28" s="29" t="s">
        <v>11623</v>
      </c>
      <c r="I28" s="29" t="s">
        <v>11624</v>
      </c>
      <c r="J28" s="31" t="n">
        <v>7.55</v>
      </c>
      <c r="K28" s="29" t="n">
        <v>1</v>
      </c>
      <c r="L28" s="29" t="s">
        <v>11630</v>
      </c>
      <c r="M28" s="30" t="n">
        <v>44617</v>
      </c>
      <c r="N28" s="30" t="n">
        <v>44617</v>
      </c>
      <c r="O28" s="29" t="n">
        <v>14</v>
      </c>
      <c r="P28" s="29"/>
      <c r="Q28" s="29" t="s">
        <v>11686</v>
      </c>
      <c r="R28" s="29"/>
    </row>
    <row r="29" customFormat="false" ht="15" hidden="false" customHeight="true" outlineLevel="0" collapsed="false">
      <c r="A29" s="26" t="s">
        <v>11687</v>
      </c>
      <c r="B29" s="27" t="n">
        <v>44614</v>
      </c>
      <c r="C29" s="26" t="s">
        <v>11410</v>
      </c>
      <c r="D29" s="26" t="n">
        <v>2852</v>
      </c>
      <c r="E29" s="26" t="s">
        <v>11688</v>
      </c>
      <c r="F29" s="26" t="s">
        <v>314</v>
      </c>
      <c r="G29" s="26" t="n">
        <v>50</v>
      </c>
      <c r="H29" s="26" t="s">
        <v>11623</v>
      </c>
      <c r="I29" s="26" t="s">
        <v>11624</v>
      </c>
      <c r="J29" s="28" t="n">
        <v>7.55</v>
      </c>
      <c r="K29" s="26" t="n">
        <v>2</v>
      </c>
      <c r="L29" s="26" t="s">
        <v>11625</v>
      </c>
      <c r="M29" s="27" t="n">
        <v>44628</v>
      </c>
      <c r="N29" s="26"/>
      <c r="O29" s="26"/>
      <c r="P29" s="26" t="s">
        <v>11672</v>
      </c>
      <c r="Q29" s="26"/>
      <c r="R29" s="26"/>
    </row>
    <row r="30" customFormat="false" ht="15" hidden="false" customHeight="true" outlineLevel="0" collapsed="false">
      <c r="A30" s="29" t="s">
        <v>11689</v>
      </c>
      <c r="B30" s="30" t="n">
        <v>44605</v>
      </c>
      <c r="C30" s="29" t="s">
        <v>9715</v>
      </c>
      <c r="D30" s="29" t="n">
        <v>2346</v>
      </c>
      <c r="E30" s="29" t="s">
        <v>11690</v>
      </c>
      <c r="F30" s="29" t="s">
        <v>900</v>
      </c>
      <c r="G30" s="29" t="n">
        <v>28</v>
      </c>
      <c r="H30" s="29" t="s">
        <v>11623</v>
      </c>
      <c r="I30" s="29" t="s">
        <v>11624</v>
      </c>
      <c r="J30" s="31" t="n">
        <v>7.55</v>
      </c>
      <c r="K30" s="29" t="n">
        <v>1</v>
      </c>
      <c r="L30" s="29" t="s">
        <v>11625</v>
      </c>
      <c r="M30" s="30" t="n">
        <v>44619</v>
      </c>
      <c r="N30" s="29"/>
      <c r="O30" s="29"/>
      <c r="P30" s="29" t="s">
        <v>11626</v>
      </c>
      <c r="Q30" s="29"/>
      <c r="R30" s="29"/>
    </row>
    <row r="31" customFormat="false" ht="15" hidden="false" customHeight="true" outlineLevel="0" collapsed="false">
      <c r="A31" s="26" t="s">
        <v>11691</v>
      </c>
      <c r="B31" s="27" t="n">
        <v>44611</v>
      </c>
      <c r="C31" s="26" t="s">
        <v>6021</v>
      </c>
      <c r="D31" s="26" t="n">
        <v>1299</v>
      </c>
      <c r="E31" s="26" t="s">
        <v>11692</v>
      </c>
      <c r="F31" s="26" t="s">
        <v>900</v>
      </c>
      <c r="G31" s="26" t="n">
        <v>50</v>
      </c>
      <c r="H31" s="26" t="s">
        <v>11623</v>
      </c>
      <c r="I31" s="26" t="s">
        <v>11624</v>
      </c>
      <c r="J31" s="28" t="n">
        <v>7.55</v>
      </c>
      <c r="K31" s="26" t="n">
        <v>2</v>
      </c>
      <c r="L31" s="26" t="s">
        <v>11634</v>
      </c>
      <c r="M31" s="27" t="n">
        <v>44625</v>
      </c>
      <c r="N31" s="27" t="n">
        <v>44621</v>
      </c>
      <c r="O31" s="26" t="n">
        <v>10</v>
      </c>
      <c r="P31" s="26"/>
      <c r="Q31" s="26"/>
      <c r="R31" s="26"/>
    </row>
    <row r="32" customFormat="false" ht="15" hidden="false" customHeight="true" outlineLevel="0" collapsed="false">
      <c r="A32" s="29" t="s">
        <v>11693</v>
      </c>
      <c r="B32" s="30" t="n">
        <v>44600</v>
      </c>
      <c r="C32" s="29" t="s">
        <v>7549</v>
      </c>
      <c r="D32" s="29" t="n">
        <v>1722</v>
      </c>
      <c r="E32" s="29" t="s">
        <v>11694</v>
      </c>
      <c r="F32" s="29" t="s">
        <v>900</v>
      </c>
      <c r="G32" s="29" t="n">
        <v>28</v>
      </c>
      <c r="H32" s="29" t="s">
        <v>11623</v>
      </c>
      <c r="I32" s="29" t="s">
        <v>11624</v>
      </c>
      <c r="J32" s="31" t="n">
        <v>7.55</v>
      </c>
      <c r="K32" s="29" t="n">
        <v>2</v>
      </c>
      <c r="L32" s="29" t="s">
        <v>11630</v>
      </c>
      <c r="M32" s="30" t="n">
        <v>44614</v>
      </c>
      <c r="N32" s="30" t="n">
        <v>44617</v>
      </c>
      <c r="O32" s="29" t="n">
        <v>17</v>
      </c>
      <c r="P32" s="29"/>
      <c r="Q32" s="29" t="s">
        <v>11695</v>
      </c>
      <c r="R32" s="29"/>
    </row>
    <row r="33" customFormat="false" ht="15" hidden="false" customHeight="true" outlineLevel="0" collapsed="false">
      <c r="A33" s="26" t="s">
        <v>11696</v>
      </c>
      <c r="B33" s="27" t="n">
        <v>44604</v>
      </c>
      <c r="C33" s="26" t="s">
        <v>7043</v>
      </c>
      <c r="D33" s="26" t="n">
        <v>1580</v>
      </c>
      <c r="E33" s="26" t="s">
        <v>11697</v>
      </c>
      <c r="F33" s="26" t="s">
        <v>167</v>
      </c>
      <c r="G33" s="26" t="n">
        <v>24</v>
      </c>
      <c r="H33" s="26" t="s">
        <v>11629</v>
      </c>
      <c r="I33" s="26" t="s">
        <v>11624</v>
      </c>
      <c r="J33" s="28" t="n">
        <v>10.4</v>
      </c>
      <c r="K33" s="26" t="n">
        <v>1</v>
      </c>
      <c r="L33" s="26" t="s">
        <v>164</v>
      </c>
      <c r="M33" s="27" t="n">
        <v>44614</v>
      </c>
      <c r="N33" s="27" t="n">
        <v>44616</v>
      </c>
      <c r="O33" s="26" t="n">
        <v>12</v>
      </c>
      <c r="P33" s="26"/>
      <c r="Q33" s="26"/>
      <c r="R33" s="26"/>
    </row>
    <row r="34" customFormat="false" ht="15" hidden="false" customHeight="true" outlineLevel="0" collapsed="false">
      <c r="A34" s="29" t="s">
        <v>11698</v>
      </c>
      <c r="B34" s="30" t="n">
        <v>44600</v>
      </c>
      <c r="C34" s="29" t="s">
        <v>524</v>
      </c>
      <c r="D34" s="29" t="n">
        <v>51</v>
      </c>
      <c r="E34" s="29" t="s">
        <v>11699</v>
      </c>
      <c r="F34" s="29" t="s">
        <v>249</v>
      </c>
      <c r="G34" s="29" t="n">
        <v>32</v>
      </c>
      <c r="H34" s="29" t="s">
        <v>11623</v>
      </c>
      <c r="I34" s="29" t="s">
        <v>11624</v>
      </c>
      <c r="J34" s="31" t="n">
        <v>7.55</v>
      </c>
      <c r="K34" s="29" t="n">
        <v>2</v>
      </c>
      <c r="L34" s="29" t="s">
        <v>11630</v>
      </c>
      <c r="M34" s="30" t="n">
        <v>44614</v>
      </c>
      <c r="N34" s="30" t="n">
        <v>44617</v>
      </c>
      <c r="O34" s="29" t="n">
        <v>17</v>
      </c>
      <c r="P34" s="29"/>
      <c r="Q34" s="29" t="s">
        <v>11700</v>
      </c>
      <c r="R34" s="29"/>
    </row>
    <row r="35" customFormat="false" ht="15" hidden="false" customHeight="true" outlineLevel="0" collapsed="false">
      <c r="A35" s="26" t="s">
        <v>11701</v>
      </c>
      <c r="B35" s="27" t="n">
        <v>44596</v>
      </c>
      <c r="C35" s="26" t="s">
        <v>10511</v>
      </c>
      <c r="D35" s="26" t="n">
        <v>2579</v>
      </c>
      <c r="E35" s="26" t="s">
        <v>11702</v>
      </c>
      <c r="F35" s="26" t="s">
        <v>900</v>
      </c>
      <c r="G35" s="26" t="n">
        <v>80</v>
      </c>
      <c r="H35" s="26" t="s">
        <v>11623</v>
      </c>
      <c r="I35" s="26" t="s">
        <v>11624</v>
      </c>
      <c r="J35" s="28" t="n">
        <v>7.55</v>
      </c>
      <c r="K35" s="26" t="n">
        <v>1</v>
      </c>
      <c r="L35" s="26" t="s">
        <v>11625</v>
      </c>
      <c r="M35" s="27" t="n">
        <v>44610</v>
      </c>
      <c r="N35" s="26"/>
      <c r="O35" s="26"/>
      <c r="P35" s="26" t="s">
        <v>11626</v>
      </c>
      <c r="Q35" s="26"/>
      <c r="R35" s="26"/>
    </row>
    <row r="36" customFormat="false" ht="15" hidden="false" customHeight="true" outlineLevel="0" collapsed="false">
      <c r="A36" s="29" t="s">
        <v>11703</v>
      </c>
      <c r="B36" s="30" t="n">
        <v>44619</v>
      </c>
      <c r="C36" s="29" t="s">
        <v>3231</v>
      </c>
      <c r="D36" s="29" t="n">
        <v>600</v>
      </c>
      <c r="E36" s="29" t="s">
        <v>11704</v>
      </c>
      <c r="F36" s="29" t="s">
        <v>314</v>
      </c>
      <c r="G36" s="29" t="n">
        <v>36</v>
      </c>
      <c r="H36" s="29" t="s">
        <v>11623</v>
      </c>
      <c r="I36" s="29" t="s">
        <v>11624</v>
      </c>
      <c r="J36" s="31" t="n">
        <v>7.55</v>
      </c>
      <c r="K36" s="29" t="n">
        <v>1</v>
      </c>
      <c r="L36" s="29" t="s">
        <v>11669</v>
      </c>
      <c r="M36" s="30" t="n">
        <v>44633</v>
      </c>
      <c r="N36" s="30" t="n">
        <v>44621</v>
      </c>
      <c r="O36" s="29" t="n">
        <v>2</v>
      </c>
      <c r="P36" s="29"/>
      <c r="Q36" s="29"/>
      <c r="R36" s="29"/>
    </row>
    <row r="37" customFormat="false" ht="15" hidden="false" customHeight="true" outlineLevel="0" collapsed="false">
      <c r="A37" s="26" t="s">
        <v>11705</v>
      </c>
      <c r="B37" s="27" t="n">
        <v>44609</v>
      </c>
      <c r="C37" s="26" t="s">
        <v>5742</v>
      </c>
      <c r="D37" s="26" t="n">
        <v>1224</v>
      </c>
      <c r="E37" s="26" t="s">
        <v>11706</v>
      </c>
      <c r="F37" s="26" t="s">
        <v>276</v>
      </c>
      <c r="G37" s="26" t="n">
        <v>32</v>
      </c>
      <c r="H37" s="26" t="s">
        <v>11629</v>
      </c>
      <c r="I37" s="26" t="s">
        <v>11624</v>
      </c>
      <c r="J37" s="28" t="n">
        <v>10.4</v>
      </c>
      <c r="K37" s="26" t="n">
        <v>1</v>
      </c>
      <c r="L37" s="26" t="s">
        <v>11625</v>
      </c>
      <c r="M37" s="27" t="n">
        <v>44619</v>
      </c>
      <c r="N37" s="26"/>
      <c r="O37" s="26"/>
      <c r="P37" s="26" t="s">
        <v>11683</v>
      </c>
      <c r="Q37" s="26"/>
      <c r="R37" s="26"/>
    </row>
    <row r="38" customFormat="false" ht="15" hidden="false" customHeight="true" outlineLevel="0" collapsed="false">
      <c r="A38" s="29" t="s">
        <v>11707</v>
      </c>
      <c r="B38" s="30" t="n">
        <v>44604</v>
      </c>
      <c r="C38" s="29" t="s">
        <v>4770</v>
      </c>
      <c r="D38" s="29" t="n">
        <v>971</v>
      </c>
      <c r="E38" s="29" t="s">
        <v>11708</v>
      </c>
      <c r="F38" s="29" t="s">
        <v>900</v>
      </c>
      <c r="G38" s="29" t="n">
        <v>28</v>
      </c>
      <c r="H38" s="29" t="s">
        <v>11623</v>
      </c>
      <c r="I38" s="29" t="s">
        <v>11624</v>
      </c>
      <c r="J38" s="31" t="n">
        <v>7.55</v>
      </c>
      <c r="K38" s="29" t="n">
        <v>2</v>
      </c>
      <c r="L38" s="29" t="s">
        <v>11669</v>
      </c>
      <c r="M38" s="30" t="n">
        <v>44618</v>
      </c>
      <c r="N38" s="30" t="n">
        <v>44613</v>
      </c>
      <c r="O38" s="29" t="n">
        <v>9</v>
      </c>
      <c r="P38" s="29"/>
      <c r="Q38" s="29"/>
      <c r="R38" s="29"/>
    </row>
    <row r="39" customFormat="false" ht="15" hidden="false" customHeight="true" outlineLevel="0" collapsed="false">
      <c r="A39" s="26" t="s">
        <v>11709</v>
      </c>
      <c r="B39" s="27" t="n">
        <v>44620</v>
      </c>
      <c r="C39" s="26" t="s">
        <v>5134</v>
      </c>
      <c r="D39" s="26" t="n">
        <v>1063</v>
      </c>
      <c r="E39" s="26" t="s">
        <v>11710</v>
      </c>
      <c r="F39" s="26" t="s">
        <v>167</v>
      </c>
      <c r="G39" s="26" t="n">
        <v>28</v>
      </c>
      <c r="H39" s="26" t="s">
        <v>11629</v>
      </c>
      <c r="I39" s="26" t="s">
        <v>11624</v>
      </c>
      <c r="J39" s="28" t="n">
        <v>10.4</v>
      </c>
      <c r="K39" s="26" t="n">
        <v>2</v>
      </c>
      <c r="L39" s="26" t="s">
        <v>11625</v>
      </c>
      <c r="M39" s="27" t="n">
        <v>44630</v>
      </c>
      <c r="N39" s="26"/>
      <c r="O39" s="26"/>
      <c r="P39" s="26" t="s">
        <v>11672</v>
      </c>
      <c r="Q39" s="26"/>
      <c r="R39" s="26"/>
    </row>
    <row r="40" customFormat="false" ht="15" hidden="false" customHeight="true" outlineLevel="0" collapsed="false">
      <c r="A40" s="29" t="s">
        <v>11711</v>
      </c>
      <c r="B40" s="30" t="n">
        <v>44595</v>
      </c>
      <c r="C40" s="29" t="s">
        <v>1915</v>
      </c>
      <c r="D40" s="29" t="n">
        <v>307</v>
      </c>
      <c r="E40" s="29" t="s">
        <v>11712</v>
      </c>
      <c r="F40" s="29" t="s">
        <v>900</v>
      </c>
      <c r="G40" s="29" t="n">
        <v>70</v>
      </c>
      <c r="H40" s="29" t="s">
        <v>11623</v>
      </c>
      <c r="I40" s="29" t="s">
        <v>11624</v>
      </c>
      <c r="J40" s="31" t="n">
        <v>7.55</v>
      </c>
      <c r="K40" s="29" t="n">
        <v>1</v>
      </c>
      <c r="L40" s="29" t="s">
        <v>164</v>
      </c>
      <c r="M40" s="30" t="n">
        <v>44609</v>
      </c>
      <c r="N40" s="30" t="n">
        <v>44604</v>
      </c>
      <c r="O40" s="29" t="n">
        <v>9</v>
      </c>
      <c r="P40" s="29"/>
      <c r="Q40" s="29"/>
      <c r="R40" s="29"/>
    </row>
    <row r="41" customFormat="false" ht="15" hidden="false" customHeight="true" outlineLevel="0" collapsed="false">
      <c r="A41" s="26" t="s">
        <v>11713</v>
      </c>
      <c r="B41" s="27" t="n">
        <v>44640</v>
      </c>
      <c r="C41" s="26" t="s">
        <v>1042</v>
      </c>
      <c r="D41" s="26" t="n">
        <v>140</v>
      </c>
      <c r="E41" s="26" t="s">
        <v>11714</v>
      </c>
      <c r="F41" s="26" t="s">
        <v>249</v>
      </c>
      <c r="G41" s="26" t="n">
        <v>32</v>
      </c>
      <c r="H41" s="26" t="s">
        <v>11623</v>
      </c>
      <c r="I41" s="26" t="s">
        <v>11624</v>
      </c>
      <c r="J41" s="28" t="n">
        <v>7.55</v>
      </c>
      <c r="K41" s="26" t="n">
        <v>1</v>
      </c>
      <c r="L41" s="26" t="s">
        <v>11625</v>
      </c>
      <c r="M41" s="27" t="n">
        <v>44654</v>
      </c>
      <c r="N41" s="26"/>
      <c r="O41" s="26"/>
      <c r="P41" s="26" t="s">
        <v>11683</v>
      </c>
      <c r="Q41" s="26"/>
      <c r="R41" s="26"/>
    </row>
    <row r="42" customFormat="false" ht="15" hidden="false" customHeight="true" outlineLevel="0" collapsed="false">
      <c r="A42" s="29" t="s">
        <v>11715</v>
      </c>
      <c r="B42" s="30" t="n">
        <v>44625</v>
      </c>
      <c r="C42" s="29" t="s">
        <v>9950</v>
      </c>
      <c r="D42" s="29" t="n">
        <v>2416</v>
      </c>
      <c r="E42" s="29" t="s">
        <v>11716</v>
      </c>
      <c r="F42" s="29" t="s">
        <v>249</v>
      </c>
      <c r="G42" s="29" t="n">
        <v>32</v>
      </c>
      <c r="H42" s="29" t="s">
        <v>11623</v>
      </c>
      <c r="I42" s="29" t="s">
        <v>11624</v>
      </c>
      <c r="J42" s="31" t="n">
        <v>7.55</v>
      </c>
      <c r="K42" s="29" t="n">
        <v>1</v>
      </c>
      <c r="L42" s="29" t="s">
        <v>11630</v>
      </c>
      <c r="M42" s="30" t="n">
        <v>44639</v>
      </c>
      <c r="N42" s="30" t="n">
        <v>44636</v>
      </c>
      <c r="O42" s="29" t="n">
        <v>11</v>
      </c>
      <c r="P42" s="29"/>
      <c r="Q42" s="29" t="s">
        <v>11717</v>
      </c>
      <c r="R42" s="29"/>
    </row>
    <row r="43" customFormat="false" ht="15" hidden="false" customHeight="true" outlineLevel="0" collapsed="false">
      <c r="A43" s="26" t="s">
        <v>11718</v>
      </c>
      <c r="B43" s="27" t="n">
        <v>44634</v>
      </c>
      <c r="C43" s="26" t="s">
        <v>4594</v>
      </c>
      <c r="D43" s="26" t="n">
        <v>929</v>
      </c>
      <c r="E43" s="26" t="s">
        <v>11719</v>
      </c>
      <c r="F43" s="26" t="s">
        <v>314</v>
      </c>
      <c r="G43" s="26" t="n">
        <v>32</v>
      </c>
      <c r="H43" s="26" t="s">
        <v>11623</v>
      </c>
      <c r="I43" s="26" t="s">
        <v>11624</v>
      </c>
      <c r="J43" s="28" t="n">
        <v>7.55</v>
      </c>
      <c r="K43" s="26" t="n">
        <v>1</v>
      </c>
      <c r="L43" s="26" t="s">
        <v>11625</v>
      </c>
      <c r="M43" s="27" t="n">
        <v>44648</v>
      </c>
      <c r="N43" s="26"/>
      <c r="O43" s="26"/>
      <c r="P43" s="26" t="s">
        <v>11651</v>
      </c>
      <c r="Q43" s="26"/>
      <c r="R43" s="26"/>
    </row>
    <row r="44" customFormat="false" ht="15" hidden="false" customHeight="true" outlineLevel="0" collapsed="false">
      <c r="A44" s="29" t="s">
        <v>11720</v>
      </c>
      <c r="B44" s="30" t="n">
        <v>44637</v>
      </c>
      <c r="C44" s="29" t="s">
        <v>4239</v>
      </c>
      <c r="D44" s="29" t="n">
        <v>839</v>
      </c>
      <c r="E44" s="29" t="s">
        <v>11721</v>
      </c>
      <c r="F44" s="29" t="s">
        <v>314</v>
      </c>
      <c r="G44" s="29" t="n">
        <v>24</v>
      </c>
      <c r="H44" s="29" t="s">
        <v>11623</v>
      </c>
      <c r="I44" s="29" t="s">
        <v>11624</v>
      </c>
      <c r="J44" s="31" t="n">
        <v>7.55</v>
      </c>
      <c r="K44" s="29" t="n">
        <v>1</v>
      </c>
      <c r="L44" s="29" t="s">
        <v>11625</v>
      </c>
      <c r="M44" s="30" t="n">
        <v>44651</v>
      </c>
      <c r="N44" s="29"/>
      <c r="O44" s="29"/>
      <c r="P44" s="29" t="s">
        <v>11683</v>
      </c>
      <c r="Q44" s="29"/>
      <c r="R44" s="29"/>
    </row>
    <row r="45" customFormat="false" ht="15" hidden="false" customHeight="true" outlineLevel="0" collapsed="false">
      <c r="A45" s="26" t="s">
        <v>11722</v>
      </c>
      <c r="B45" s="27" t="n">
        <v>44633</v>
      </c>
      <c r="C45" s="26" t="s">
        <v>2436</v>
      </c>
      <c r="D45" s="26" t="n">
        <v>419</v>
      </c>
      <c r="E45" s="26" t="s">
        <v>11723</v>
      </c>
      <c r="F45" s="26" t="s">
        <v>249</v>
      </c>
      <c r="G45" s="26" t="n">
        <v>24</v>
      </c>
      <c r="H45" s="26" t="s">
        <v>11623</v>
      </c>
      <c r="I45" s="26" t="s">
        <v>11624</v>
      </c>
      <c r="J45" s="28" t="n">
        <v>7.55</v>
      </c>
      <c r="K45" s="26" t="n">
        <v>1</v>
      </c>
      <c r="L45" s="26" t="s">
        <v>11669</v>
      </c>
      <c r="M45" s="27" t="n">
        <v>44647</v>
      </c>
      <c r="N45" s="27" t="n">
        <v>44645</v>
      </c>
      <c r="O45" s="26" t="n">
        <v>12</v>
      </c>
      <c r="P45" s="26"/>
      <c r="Q45" s="26"/>
      <c r="R45" s="26"/>
    </row>
    <row r="46" customFormat="false" ht="15" hidden="false" customHeight="true" outlineLevel="0" collapsed="false">
      <c r="A46" s="29" t="s">
        <v>11724</v>
      </c>
      <c r="B46" s="30" t="n">
        <v>44628</v>
      </c>
      <c r="C46" s="29" t="s">
        <v>7351</v>
      </c>
      <c r="D46" s="29" t="n">
        <v>1665</v>
      </c>
      <c r="E46" s="29" t="s">
        <v>11725</v>
      </c>
      <c r="F46" s="29" t="s">
        <v>276</v>
      </c>
      <c r="G46" s="29" t="n">
        <v>36</v>
      </c>
      <c r="H46" s="29" t="s">
        <v>11629</v>
      </c>
      <c r="I46" s="29" t="s">
        <v>11624</v>
      </c>
      <c r="J46" s="31" t="n">
        <v>10.4</v>
      </c>
      <c r="K46" s="29" t="n">
        <v>1</v>
      </c>
      <c r="L46" s="29" t="s">
        <v>11625</v>
      </c>
      <c r="M46" s="30" t="n">
        <v>44638</v>
      </c>
      <c r="N46" s="29"/>
      <c r="O46" s="29"/>
      <c r="P46" s="29" t="s">
        <v>11651</v>
      </c>
      <c r="Q46" s="29"/>
      <c r="R46" s="29"/>
    </row>
    <row r="47" customFormat="false" ht="15" hidden="false" customHeight="true" outlineLevel="0" collapsed="false">
      <c r="A47" s="26" t="s">
        <v>11726</v>
      </c>
      <c r="B47" s="27" t="n">
        <v>44643</v>
      </c>
      <c r="C47" s="26" t="s">
        <v>7720</v>
      </c>
      <c r="D47" s="26" t="n">
        <v>1769</v>
      </c>
      <c r="E47" s="26" t="s">
        <v>11727</v>
      </c>
      <c r="F47" s="26" t="s">
        <v>276</v>
      </c>
      <c r="G47" s="26" t="n">
        <v>24</v>
      </c>
      <c r="H47" s="26" t="s">
        <v>11629</v>
      </c>
      <c r="I47" s="26" t="s">
        <v>11624</v>
      </c>
      <c r="J47" s="28" t="n">
        <v>10.4</v>
      </c>
      <c r="K47" s="26" t="n">
        <v>1</v>
      </c>
      <c r="L47" s="26" t="s">
        <v>11625</v>
      </c>
      <c r="M47" s="27" t="n">
        <v>44653</v>
      </c>
      <c r="N47" s="26"/>
      <c r="O47" s="26"/>
      <c r="P47" s="26" t="s">
        <v>11683</v>
      </c>
      <c r="Q47" s="26"/>
      <c r="R47" s="26"/>
    </row>
    <row r="48" customFormat="false" ht="15" hidden="false" customHeight="true" outlineLevel="0" collapsed="false">
      <c r="A48" s="29" t="s">
        <v>11728</v>
      </c>
      <c r="B48" s="30" t="n">
        <v>44636</v>
      </c>
      <c r="C48" s="29" t="s">
        <v>10766</v>
      </c>
      <c r="D48" s="29" t="n">
        <v>2657</v>
      </c>
      <c r="E48" s="29" t="s">
        <v>11729</v>
      </c>
      <c r="F48" s="29" t="s">
        <v>314</v>
      </c>
      <c r="G48" s="29" t="n">
        <v>70</v>
      </c>
      <c r="H48" s="29" t="s">
        <v>11623</v>
      </c>
      <c r="I48" s="29" t="s">
        <v>11624</v>
      </c>
      <c r="J48" s="31" t="n">
        <v>7.55</v>
      </c>
      <c r="K48" s="29" t="n">
        <v>1</v>
      </c>
      <c r="L48" s="29" t="s">
        <v>11669</v>
      </c>
      <c r="M48" s="30" t="n">
        <v>44650</v>
      </c>
      <c r="N48" s="30" t="n">
        <v>44653</v>
      </c>
      <c r="O48" s="29" t="n">
        <v>17</v>
      </c>
      <c r="P48" s="29"/>
      <c r="Q48" s="29"/>
      <c r="R48" s="29"/>
    </row>
    <row r="49" customFormat="false" ht="15" hidden="false" customHeight="true" outlineLevel="0" collapsed="false">
      <c r="A49" s="26" t="s">
        <v>11730</v>
      </c>
      <c r="B49" s="27" t="n">
        <v>44628</v>
      </c>
      <c r="C49" s="26" t="s">
        <v>4423</v>
      </c>
      <c r="D49" s="26" t="n">
        <v>886</v>
      </c>
      <c r="E49" s="26" t="s">
        <v>11731</v>
      </c>
      <c r="F49" s="26" t="s">
        <v>314</v>
      </c>
      <c r="G49" s="26" t="n">
        <v>40</v>
      </c>
      <c r="H49" s="26" t="s">
        <v>11623</v>
      </c>
      <c r="I49" s="26" t="s">
        <v>11624</v>
      </c>
      <c r="J49" s="28" t="n">
        <v>7.55</v>
      </c>
      <c r="K49" s="26" t="n">
        <v>1</v>
      </c>
      <c r="L49" s="26" t="s">
        <v>11630</v>
      </c>
      <c r="M49" s="27" t="n">
        <v>44642</v>
      </c>
      <c r="N49" s="27" t="n">
        <v>44638</v>
      </c>
      <c r="O49" s="26" t="n">
        <v>10</v>
      </c>
      <c r="P49" s="26"/>
      <c r="Q49" s="26" t="s">
        <v>11654</v>
      </c>
      <c r="R49" s="26"/>
    </row>
    <row r="50" customFormat="false" ht="15" hidden="false" customHeight="true" outlineLevel="0" collapsed="false">
      <c r="A50" s="29" t="s">
        <v>11732</v>
      </c>
      <c r="B50" s="30" t="n">
        <v>44640</v>
      </c>
      <c r="C50" s="29" t="s">
        <v>10548</v>
      </c>
      <c r="D50" s="29" t="n">
        <v>2589</v>
      </c>
      <c r="E50" s="29" t="s">
        <v>11733</v>
      </c>
      <c r="F50" s="29" t="s">
        <v>276</v>
      </c>
      <c r="G50" s="29" t="n">
        <v>36</v>
      </c>
      <c r="H50" s="29" t="s">
        <v>11629</v>
      </c>
      <c r="I50" s="29" t="s">
        <v>11624</v>
      </c>
      <c r="J50" s="31" t="n">
        <v>10.4</v>
      </c>
      <c r="K50" s="29" t="n">
        <v>1</v>
      </c>
      <c r="L50" s="29" t="s">
        <v>11642</v>
      </c>
      <c r="M50" s="30" t="n">
        <v>44650</v>
      </c>
      <c r="N50" s="29"/>
      <c r="O50" s="29"/>
      <c r="P50" s="29"/>
      <c r="Q50" s="29"/>
      <c r="R50" s="29"/>
    </row>
    <row r="51" customFormat="false" ht="15" hidden="false" customHeight="true" outlineLevel="0" collapsed="false">
      <c r="A51" s="26" t="s">
        <v>11734</v>
      </c>
      <c r="B51" s="27" t="n">
        <v>44625</v>
      </c>
      <c r="C51" s="26" t="s">
        <v>2516</v>
      </c>
      <c r="D51" s="26" t="n">
        <v>437</v>
      </c>
      <c r="E51" s="26" t="s">
        <v>11735</v>
      </c>
      <c r="F51" s="26" t="s">
        <v>167</v>
      </c>
      <c r="G51" s="26" t="n">
        <v>24</v>
      </c>
      <c r="H51" s="26" t="s">
        <v>11629</v>
      </c>
      <c r="I51" s="26" t="s">
        <v>11624</v>
      </c>
      <c r="J51" s="28" t="n">
        <v>10.4</v>
      </c>
      <c r="K51" s="26" t="n">
        <v>1</v>
      </c>
      <c r="L51" s="26" t="s">
        <v>11634</v>
      </c>
      <c r="M51" s="27" t="n">
        <v>44635</v>
      </c>
      <c r="N51" s="27" t="n">
        <v>44632</v>
      </c>
      <c r="O51" s="26" t="n">
        <v>7</v>
      </c>
      <c r="P51" s="26"/>
      <c r="Q51" s="26"/>
      <c r="R51" s="26"/>
    </row>
    <row r="52" customFormat="false" ht="15" hidden="false" customHeight="true" outlineLevel="0" collapsed="false">
      <c r="A52" s="29" t="s">
        <v>11736</v>
      </c>
      <c r="B52" s="30" t="n">
        <v>44645</v>
      </c>
      <c r="C52" s="29" t="s">
        <v>3410</v>
      </c>
      <c r="D52" s="29" t="n">
        <v>642</v>
      </c>
      <c r="E52" s="29" t="s">
        <v>11737</v>
      </c>
      <c r="F52" s="29" t="s">
        <v>314</v>
      </c>
      <c r="G52" s="29" t="n">
        <v>40</v>
      </c>
      <c r="H52" s="29" t="s">
        <v>11623</v>
      </c>
      <c r="I52" s="29" t="s">
        <v>11624</v>
      </c>
      <c r="J52" s="31" t="n">
        <v>7.55</v>
      </c>
      <c r="K52" s="29" t="n">
        <v>2</v>
      </c>
      <c r="L52" s="29" t="s">
        <v>11625</v>
      </c>
      <c r="M52" s="30" t="n">
        <v>44659</v>
      </c>
      <c r="N52" s="29"/>
      <c r="O52" s="29"/>
      <c r="P52" s="29" t="s">
        <v>11672</v>
      </c>
      <c r="Q52" s="29"/>
      <c r="R52" s="29"/>
    </row>
    <row r="53" customFormat="false" ht="15" hidden="false" customHeight="true" outlineLevel="0" collapsed="false">
      <c r="A53" s="26" t="s">
        <v>11738</v>
      </c>
      <c r="B53" s="27" t="n">
        <v>44645</v>
      </c>
      <c r="C53" s="26" t="s">
        <v>11469</v>
      </c>
      <c r="D53" s="26" t="n">
        <v>2872</v>
      </c>
      <c r="E53" s="26" t="s">
        <v>11739</v>
      </c>
      <c r="F53" s="26" t="s">
        <v>167</v>
      </c>
      <c r="G53" s="26" t="n">
        <v>28</v>
      </c>
      <c r="H53" s="26" t="s">
        <v>11629</v>
      </c>
      <c r="I53" s="26" t="s">
        <v>11624</v>
      </c>
      <c r="J53" s="28" t="n">
        <v>10.4</v>
      </c>
      <c r="K53" s="26" t="n">
        <v>1</v>
      </c>
      <c r="L53" s="26" t="s">
        <v>11630</v>
      </c>
      <c r="M53" s="27" t="n">
        <v>44655</v>
      </c>
      <c r="N53" s="27" t="n">
        <v>44657</v>
      </c>
      <c r="O53" s="26" t="n">
        <v>12</v>
      </c>
      <c r="P53" s="26"/>
      <c r="Q53" s="26" t="s">
        <v>11740</v>
      </c>
      <c r="R53" s="26"/>
    </row>
    <row r="54" customFormat="false" ht="15" hidden="false" customHeight="true" outlineLevel="0" collapsed="false">
      <c r="A54" s="29" t="s">
        <v>11741</v>
      </c>
      <c r="B54" s="30" t="n">
        <v>44634</v>
      </c>
      <c r="C54" s="29" t="s">
        <v>7199</v>
      </c>
      <c r="D54" s="29" t="n">
        <v>1625</v>
      </c>
      <c r="E54" s="29" t="s">
        <v>11742</v>
      </c>
      <c r="F54" s="29" t="s">
        <v>249</v>
      </c>
      <c r="G54" s="29" t="n">
        <v>24</v>
      </c>
      <c r="H54" s="29" t="s">
        <v>11623</v>
      </c>
      <c r="I54" s="29" t="s">
        <v>11624</v>
      </c>
      <c r="J54" s="31" t="n">
        <v>7.55</v>
      </c>
      <c r="K54" s="29" t="n">
        <v>1</v>
      </c>
      <c r="L54" s="29" t="s">
        <v>11625</v>
      </c>
      <c r="M54" s="30" t="n">
        <v>44648</v>
      </c>
      <c r="N54" s="29"/>
      <c r="O54" s="29"/>
      <c r="P54" s="29" t="s">
        <v>11683</v>
      </c>
      <c r="Q54" s="29"/>
      <c r="R54" s="29"/>
    </row>
    <row r="55" customFormat="false" ht="15" hidden="false" customHeight="true" outlineLevel="0" collapsed="false">
      <c r="A55" s="26" t="s">
        <v>11743</v>
      </c>
      <c r="B55" s="27" t="n">
        <v>44647</v>
      </c>
      <c r="C55" s="26" t="s">
        <v>7284</v>
      </c>
      <c r="D55" s="26" t="n">
        <v>1647</v>
      </c>
      <c r="E55" s="26" t="s">
        <v>11744</v>
      </c>
      <c r="F55" s="26" t="s">
        <v>167</v>
      </c>
      <c r="G55" s="26" t="n">
        <v>24</v>
      </c>
      <c r="H55" s="26" t="s">
        <v>11629</v>
      </c>
      <c r="I55" s="26" t="s">
        <v>11624</v>
      </c>
      <c r="J55" s="28" t="n">
        <v>10.4</v>
      </c>
      <c r="K55" s="26" t="n">
        <v>2</v>
      </c>
      <c r="L55" s="26" t="s">
        <v>11630</v>
      </c>
      <c r="M55" s="27" t="n">
        <v>44657</v>
      </c>
      <c r="N55" s="27" t="n">
        <v>44656</v>
      </c>
      <c r="O55" s="26" t="n">
        <v>9</v>
      </c>
      <c r="P55" s="26"/>
      <c r="Q55" s="26" t="s">
        <v>11745</v>
      </c>
      <c r="R55" s="26"/>
    </row>
    <row r="56" customFormat="false" ht="15" hidden="false" customHeight="true" outlineLevel="0" collapsed="false">
      <c r="A56" s="29" t="s">
        <v>11746</v>
      </c>
      <c r="B56" s="30" t="n">
        <v>44646</v>
      </c>
      <c r="C56" s="29" t="s">
        <v>11405</v>
      </c>
      <c r="D56" s="29" t="n">
        <v>2851</v>
      </c>
      <c r="E56" s="29" t="s">
        <v>11747</v>
      </c>
      <c r="F56" s="29" t="s">
        <v>276</v>
      </c>
      <c r="G56" s="29" t="n">
        <v>36</v>
      </c>
      <c r="H56" s="29" t="s">
        <v>11629</v>
      </c>
      <c r="I56" s="29" t="s">
        <v>11624</v>
      </c>
      <c r="J56" s="31" t="n">
        <v>10.4</v>
      </c>
      <c r="K56" s="29" t="n">
        <v>1</v>
      </c>
      <c r="L56" s="29" t="s">
        <v>11625</v>
      </c>
      <c r="M56" s="30" t="n">
        <v>44656</v>
      </c>
      <c r="N56" s="29"/>
      <c r="O56" s="29"/>
      <c r="P56" s="29" t="s">
        <v>11651</v>
      </c>
      <c r="Q56" s="29"/>
      <c r="R56" s="29"/>
    </row>
    <row r="57" customFormat="false" ht="15" hidden="false" customHeight="true" outlineLevel="0" collapsed="false">
      <c r="A57" s="26" t="s">
        <v>11748</v>
      </c>
      <c r="B57" s="27" t="n">
        <v>44626</v>
      </c>
      <c r="C57" s="26" t="s">
        <v>11447</v>
      </c>
      <c r="D57" s="26" t="n">
        <v>2865</v>
      </c>
      <c r="E57" s="26" t="s">
        <v>11749</v>
      </c>
      <c r="F57" s="26" t="s">
        <v>276</v>
      </c>
      <c r="G57" s="26" t="n">
        <v>28</v>
      </c>
      <c r="H57" s="26" t="s">
        <v>11629</v>
      </c>
      <c r="I57" s="26" t="s">
        <v>11624</v>
      </c>
      <c r="J57" s="28" t="n">
        <v>10.4</v>
      </c>
      <c r="K57" s="26" t="n">
        <v>1</v>
      </c>
      <c r="L57" s="26" t="s">
        <v>11630</v>
      </c>
      <c r="M57" s="27" t="n">
        <v>44636</v>
      </c>
      <c r="N57" s="27" t="n">
        <v>44631</v>
      </c>
      <c r="O57" s="26" t="n">
        <v>5</v>
      </c>
      <c r="P57" s="26"/>
      <c r="Q57" s="26" t="s">
        <v>11750</v>
      </c>
      <c r="R57" s="26"/>
    </row>
    <row r="58" customFormat="false" ht="15" hidden="false" customHeight="true" outlineLevel="0" collapsed="false">
      <c r="A58" s="29" t="s">
        <v>11751</v>
      </c>
      <c r="B58" s="30" t="n">
        <v>44628</v>
      </c>
      <c r="C58" s="29" t="s">
        <v>3763</v>
      </c>
      <c r="D58" s="29" t="n">
        <v>721</v>
      </c>
      <c r="E58" s="29" t="s">
        <v>11752</v>
      </c>
      <c r="F58" s="29" t="s">
        <v>900</v>
      </c>
      <c r="G58" s="29" t="n">
        <v>24</v>
      </c>
      <c r="H58" s="29" t="s">
        <v>11623</v>
      </c>
      <c r="I58" s="29" t="s">
        <v>11624</v>
      </c>
      <c r="J58" s="31" t="n">
        <v>7.55</v>
      </c>
      <c r="K58" s="29" t="n">
        <v>1</v>
      </c>
      <c r="L58" s="29" t="s">
        <v>11669</v>
      </c>
      <c r="M58" s="30" t="n">
        <v>44642</v>
      </c>
      <c r="N58" s="30" t="n">
        <v>44632</v>
      </c>
      <c r="O58" s="29" t="n">
        <v>4</v>
      </c>
      <c r="P58" s="29"/>
      <c r="Q58" s="29"/>
      <c r="R58" s="29"/>
    </row>
    <row r="59" customFormat="false" ht="15" hidden="false" customHeight="true" outlineLevel="0" collapsed="false">
      <c r="A59" s="26" t="s">
        <v>11753</v>
      </c>
      <c r="B59" s="27" t="n">
        <v>44639</v>
      </c>
      <c r="C59" s="26" t="s">
        <v>10127</v>
      </c>
      <c r="D59" s="26" t="n">
        <v>2469</v>
      </c>
      <c r="E59" s="26" t="s">
        <v>11754</v>
      </c>
      <c r="F59" s="26" t="s">
        <v>276</v>
      </c>
      <c r="G59" s="26" t="n">
        <v>28</v>
      </c>
      <c r="H59" s="26" t="s">
        <v>11629</v>
      </c>
      <c r="I59" s="26" t="s">
        <v>11624</v>
      </c>
      <c r="J59" s="28" t="n">
        <v>10.4</v>
      </c>
      <c r="K59" s="26" t="n">
        <v>1</v>
      </c>
      <c r="L59" s="26" t="s">
        <v>11634</v>
      </c>
      <c r="M59" s="27" t="n">
        <v>44649</v>
      </c>
      <c r="N59" s="27" t="n">
        <v>44642</v>
      </c>
      <c r="O59" s="26" t="n">
        <v>3</v>
      </c>
      <c r="P59" s="26"/>
      <c r="Q59" s="26"/>
      <c r="R59" s="26"/>
    </row>
    <row r="60" customFormat="false" ht="15" hidden="false" customHeight="true" outlineLevel="0" collapsed="false">
      <c r="A60" s="29" t="s">
        <v>11755</v>
      </c>
      <c r="B60" s="30" t="n">
        <v>44629</v>
      </c>
      <c r="C60" s="29" t="s">
        <v>10842</v>
      </c>
      <c r="D60" s="29" t="n">
        <v>2679</v>
      </c>
      <c r="E60" s="29" t="s">
        <v>11756</v>
      </c>
      <c r="F60" s="29" t="s">
        <v>314</v>
      </c>
      <c r="G60" s="29" t="n">
        <v>50</v>
      </c>
      <c r="H60" s="29" t="s">
        <v>11623</v>
      </c>
      <c r="I60" s="29" t="s">
        <v>11624</v>
      </c>
      <c r="J60" s="31" t="n">
        <v>7.55</v>
      </c>
      <c r="K60" s="29" t="n">
        <v>2</v>
      </c>
      <c r="L60" s="29" t="s">
        <v>11669</v>
      </c>
      <c r="M60" s="30" t="n">
        <v>44643</v>
      </c>
      <c r="N60" s="30" t="n">
        <v>44632</v>
      </c>
      <c r="O60" s="29" t="n">
        <v>3</v>
      </c>
      <c r="P60" s="29"/>
      <c r="Q60" s="29"/>
      <c r="R60" s="29"/>
    </row>
    <row r="61" customFormat="false" ht="15" hidden="false" customHeight="true" outlineLevel="0" collapsed="false">
      <c r="A61" s="26" t="s">
        <v>11757</v>
      </c>
      <c r="B61" s="27" t="n">
        <v>44632</v>
      </c>
      <c r="C61" s="26" t="s">
        <v>4067</v>
      </c>
      <c r="D61" s="26" t="n">
        <v>797</v>
      </c>
      <c r="E61" s="26" t="s">
        <v>11758</v>
      </c>
      <c r="F61" s="26" t="s">
        <v>900</v>
      </c>
      <c r="G61" s="26" t="n">
        <v>60</v>
      </c>
      <c r="H61" s="26" t="s">
        <v>11623</v>
      </c>
      <c r="I61" s="26" t="s">
        <v>11624</v>
      </c>
      <c r="J61" s="28" t="n">
        <v>7.55</v>
      </c>
      <c r="K61" s="26" t="n">
        <v>1</v>
      </c>
      <c r="L61" s="26" t="s">
        <v>11630</v>
      </c>
      <c r="M61" s="27" t="n">
        <v>44646</v>
      </c>
      <c r="N61" s="27" t="n">
        <v>44633</v>
      </c>
      <c r="O61" s="26" t="n">
        <v>1</v>
      </c>
      <c r="P61" s="26"/>
      <c r="Q61" s="26" t="s">
        <v>11759</v>
      </c>
      <c r="R61" s="26"/>
    </row>
    <row r="62" customFormat="false" ht="15" hidden="false" customHeight="true" outlineLevel="0" collapsed="false">
      <c r="A62" s="29" t="s">
        <v>11760</v>
      </c>
      <c r="B62" s="30" t="n">
        <v>44643</v>
      </c>
      <c r="C62" s="29" t="s">
        <v>5260</v>
      </c>
      <c r="D62" s="29" t="n">
        <v>1096</v>
      </c>
      <c r="E62" s="29" t="s">
        <v>11761</v>
      </c>
      <c r="F62" s="29" t="s">
        <v>900</v>
      </c>
      <c r="G62" s="29" t="n">
        <v>40</v>
      </c>
      <c r="H62" s="29" t="s">
        <v>11623</v>
      </c>
      <c r="I62" s="29" t="s">
        <v>11624</v>
      </c>
      <c r="J62" s="31" t="n">
        <v>7.55</v>
      </c>
      <c r="K62" s="29" t="n">
        <v>1</v>
      </c>
      <c r="L62" s="29" t="s">
        <v>11630</v>
      </c>
      <c r="M62" s="30" t="n">
        <v>44657</v>
      </c>
      <c r="N62" s="30" t="n">
        <v>44649</v>
      </c>
      <c r="O62" s="29" t="n">
        <v>6</v>
      </c>
      <c r="P62" s="29"/>
      <c r="Q62" s="29" t="s">
        <v>11762</v>
      </c>
      <c r="R62" s="29"/>
    </row>
    <row r="63" customFormat="false" ht="15" hidden="false" customHeight="true" outlineLevel="0" collapsed="false">
      <c r="A63" s="26" t="s">
        <v>11763</v>
      </c>
      <c r="B63" s="27" t="n">
        <v>44676</v>
      </c>
      <c r="C63" s="26" t="s">
        <v>1504</v>
      </c>
      <c r="D63" s="26" t="n">
        <v>227</v>
      </c>
      <c r="E63" s="26" t="s">
        <v>11764</v>
      </c>
      <c r="F63" s="26" t="s">
        <v>276</v>
      </c>
      <c r="G63" s="26" t="n">
        <v>28</v>
      </c>
      <c r="H63" s="26" t="s">
        <v>11629</v>
      </c>
      <c r="I63" s="26" t="s">
        <v>11624</v>
      </c>
      <c r="J63" s="28" t="n">
        <v>10.4</v>
      </c>
      <c r="K63" s="26" t="n">
        <v>1</v>
      </c>
      <c r="L63" s="26" t="s">
        <v>11625</v>
      </c>
      <c r="M63" s="27" t="n">
        <v>44686</v>
      </c>
      <c r="N63" s="26"/>
      <c r="O63" s="26"/>
      <c r="P63" s="26" t="s">
        <v>11651</v>
      </c>
      <c r="Q63" s="26"/>
      <c r="R63" s="26"/>
    </row>
    <row r="64" customFormat="false" ht="15" hidden="false" customHeight="true" outlineLevel="0" collapsed="false">
      <c r="A64" s="29" t="s">
        <v>11765</v>
      </c>
      <c r="B64" s="30" t="n">
        <v>44679</v>
      </c>
      <c r="C64" s="29" t="s">
        <v>2995</v>
      </c>
      <c r="D64" s="29" t="n">
        <v>545</v>
      </c>
      <c r="E64" s="29" t="s">
        <v>11766</v>
      </c>
      <c r="F64" s="29" t="s">
        <v>249</v>
      </c>
      <c r="G64" s="29" t="n">
        <v>70</v>
      </c>
      <c r="H64" s="29" t="s">
        <v>11623</v>
      </c>
      <c r="I64" s="29" t="s">
        <v>11624</v>
      </c>
      <c r="J64" s="31" t="n">
        <v>7.55</v>
      </c>
      <c r="K64" s="29" t="n">
        <v>1</v>
      </c>
      <c r="L64" s="29" t="s">
        <v>11625</v>
      </c>
      <c r="M64" s="30" t="n">
        <v>44693</v>
      </c>
      <c r="N64" s="29"/>
      <c r="O64" s="29"/>
      <c r="P64" s="29" t="s">
        <v>11626</v>
      </c>
      <c r="Q64" s="29"/>
      <c r="R64" s="29"/>
    </row>
    <row r="65" customFormat="false" ht="15" hidden="false" customHeight="true" outlineLevel="0" collapsed="false">
      <c r="A65" s="26" t="s">
        <v>11767</v>
      </c>
      <c r="B65" s="27" t="n">
        <v>44658</v>
      </c>
      <c r="C65" s="26" t="s">
        <v>9657</v>
      </c>
      <c r="D65" s="26" t="n">
        <v>2330</v>
      </c>
      <c r="E65" s="26" t="s">
        <v>11768</v>
      </c>
      <c r="F65" s="26" t="s">
        <v>167</v>
      </c>
      <c r="G65" s="26" t="n">
        <v>32</v>
      </c>
      <c r="H65" s="26" t="s">
        <v>11629</v>
      </c>
      <c r="I65" s="26" t="s">
        <v>11624</v>
      </c>
      <c r="J65" s="28" t="n">
        <v>10.4</v>
      </c>
      <c r="K65" s="26" t="n">
        <v>1</v>
      </c>
      <c r="L65" s="26" t="s">
        <v>11669</v>
      </c>
      <c r="M65" s="27" t="n">
        <v>44668</v>
      </c>
      <c r="N65" s="27" t="n">
        <v>44661</v>
      </c>
      <c r="O65" s="26" t="n">
        <v>3</v>
      </c>
      <c r="P65" s="26"/>
      <c r="Q65" s="26"/>
      <c r="R65" s="26"/>
    </row>
    <row r="66" customFormat="false" ht="15" hidden="false" customHeight="true" outlineLevel="0" collapsed="false">
      <c r="A66" s="29" t="s">
        <v>11769</v>
      </c>
      <c r="B66" s="30" t="n">
        <v>44661</v>
      </c>
      <c r="C66" s="29" t="s">
        <v>7624</v>
      </c>
      <c r="D66" s="29" t="n">
        <v>1742</v>
      </c>
      <c r="E66" s="29" t="s">
        <v>11770</v>
      </c>
      <c r="F66" s="29" t="s">
        <v>314</v>
      </c>
      <c r="G66" s="29" t="n">
        <v>60</v>
      </c>
      <c r="H66" s="29" t="s">
        <v>11623</v>
      </c>
      <c r="I66" s="29" t="s">
        <v>11624</v>
      </c>
      <c r="J66" s="31" t="n">
        <v>7.55</v>
      </c>
      <c r="K66" s="29" t="n">
        <v>1</v>
      </c>
      <c r="L66" s="29" t="s">
        <v>11625</v>
      </c>
      <c r="M66" s="30" t="n">
        <v>44675</v>
      </c>
      <c r="N66" s="29"/>
      <c r="O66" s="29"/>
      <c r="P66" s="29" t="s">
        <v>11651</v>
      </c>
      <c r="Q66" s="29"/>
      <c r="R66" s="29"/>
    </row>
    <row r="67" customFormat="false" ht="15" hidden="false" customHeight="true" outlineLevel="0" collapsed="false">
      <c r="A67" s="26" t="s">
        <v>11771</v>
      </c>
      <c r="B67" s="27" t="n">
        <v>44652</v>
      </c>
      <c r="C67" s="26" t="s">
        <v>9469</v>
      </c>
      <c r="D67" s="26" t="n">
        <v>2272</v>
      </c>
      <c r="E67" s="26" t="s">
        <v>11772</v>
      </c>
      <c r="F67" s="26" t="s">
        <v>167</v>
      </c>
      <c r="G67" s="26" t="n">
        <v>28</v>
      </c>
      <c r="H67" s="26" t="s">
        <v>11629</v>
      </c>
      <c r="I67" s="26" t="s">
        <v>11624</v>
      </c>
      <c r="J67" s="28" t="n">
        <v>10.4</v>
      </c>
      <c r="K67" s="26" t="n">
        <v>2</v>
      </c>
      <c r="L67" s="26" t="s">
        <v>11625</v>
      </c>
      <c r="M67" s="27" t="n">
        <v>44662</v>
      </c>
      <c r="N67" s="26"/>
      <c r="O67" s="26"/>
      <c r="P67" s="26" t="s">
        <v>11651</v>
      </c>
      <c r="Q67" s="26"/>
      <c r="R67" s="26"/>
    </row>
    <row r="68" customFormat="false" ht="15" hidden="false" customHeight="true" outlineLevel="0" collapsed="false">
      <c r="A68" s="29" t="s">
        <v>11773</v>
      </c>
      <c r="B68" s="30" t="n">
        <v>44669</v>
      </c>
      <c r="C68" s="29" t="s">
        <v>7953</v>
      </c>
      <c r="D68" s="29" t="n">
        <v>1836</v>
      </c>
      <c r="E68" s="29" t="s">
        <v>11774</v>
      </c>
      <c r="F68" s="29" t="s">
        <v>167</v>
      </c>
      <c r="G68" s="29" t="n">
        <v>24</v>
      </c>
      <c r="H68" s="29" t="s">
        <v>11629</v>
      </c>
      <c r="I68" s="29" t="s">
        <v>11624</v>
      </c>
      <c r="J68" s="31" t="n">
        <v>10.4</v>
      </c>
      <c r="K68" s="29" t="n">
        <v>1</v>
      </c>
      <c r="L68" s="29" t="s">
        <v>11625</v>
      </c>
      <c r="M68" s="30" t="n">
        <v>44679</v>
      </c>
      <c r="N68" s="29"/>
      <c r="O68" s="29"/>
      <c r="P68" s="29" t="s">
        <v>11683</v>
      </c>
      <c r="Q68" s="29"/>
      <c r="R68" s="29"/>
    </row>
    <row r="69" customFormat="false" ht="15" hidden="false" customHeight="true" outlineLevel="0" collapsed="false">
      <c r="A69" s="26" t="s">
        <v>11775</v>
      </c>
      <c r="B69" s="27" t="n">
        <v>44674</v>
      </c>
      <c r="C69" s="26" t="s">
        <v>10145</v>
      </c>
      <c r="D69" s="26" t="n">
        <v>2474</v>
      </c>
      <c r="E69" s="26" t="s">
        <v>11776</v>
      </c>
      <c r="F69" s="26" t="s">
        <v>314</v>
      </c>
      <c r="G69" s="26" t="n">
        <v>32</v>
      </c>
      <c r="H69" s="26" t="s">
        <v>11623</v>
      </c>
      <c r="I69" s="26" t="s">
        <v>11624</v>
      </c>
      <c r="J69" s="28" t="n">
        <v>7.55</v>
      </c>
      <c r="K69" s="26" t="n">
        <v>1</v>
      </c>
      <c r="L69" s="26" t="s">
        <v>164</v>
      </c>
      <c r="M69" s="27" t="n">
        <v>44688</v>
      </c>
      <c r="N69" s="27" t="n">
        <v>44676</v>
      </c>
      <c r="O69" s="26" t="n">
        <v>2</v>
      </c>
      <c r="P69" s="26"/>
      <c r="Q69" s="26"/>
      <c r="R69" s="26"/>
    </row>
    <row r="70" customFormat="false" ht="15" hidden="false" customHeight="true" outlineLevel="0" collapsed="false">
      <c r="A70" s="29" t="s">
        <v>11777</v>
      </c>
      <c r="B70" s="30" t="n">
        <v>44656</v>
      </c>
      <c r="C70" s="29" t="s">
        <v>7927</v>
      </c>
      <c r="D70" s="29" t="n">
        <v>1828</v>
      </c>
      <c r="E70" s="29" t="s">
        <v>11778</v>
      </c>
      <c r="F70" s="29" t="s">
        <v>314</v>
      </c>
      <c r="G70" s="29" t="n">
        <v>45</v>
      </c>
      <c r="H70" s="29" t="s">
        <v>11623</v>
      </c>
      <c r="I70" s="29" t="s">
        <v>11624</v>
      </c>
      <c r="J70" s="31" t="n">
        <v>7.55</v>
      </c>
      <c r="K70" s="29" t="n">
        <v>1</v>
      </c>
      <c r="L70" s="29" t="s">
        <v>11630</v>
      </c>
      <c r="M70" s="30" t="n">
        <v>44670</v>
      </c>
      <c r="N70" s="30" t="n">
        <v>44668</v>
      </c>
      <c r="O70" s="29" t="n">
        <v>12</v>
      </c>
      <c r="P70" s="29"/>
      <c r="Q70" s="29" t="s">
        <v>11779</v>
      </c>
      <c r="R70" s="29"/>
    </row>
    <row r="71" customFormat="false" ht="15" hidden="false" customHeight="true" outlineLevel="0" collapsed="false">
      <c r="A71" s="26" t="s">
        <v>11780</v>
      </c>
      <c r="B71" s="27" t="n">
        <v>44652</v>
      </c>
      <c r="C71" s="26" t="s">
        <v>10576</v>
      </c>
      <c r="D71" s="26" t="n">
        <v>2599</v>
      </c>
      <c r="E71" s="26" t="s">
        <v>11636</v>
      </c>
      <c r="F71" s="26" t="s">
        <v>276</v>
      </c>
      <c r="G71" s="26" t="n">
        <v>40</v>
      </c>
      <c r="H71" s="26" t="s">
        <v>11629</v>
      </c>
      <c r="I71" s="26" t="s">
        <v>11624</v>
      </c>
      <c r="J71" s="28" t="n">
        <v>10.4</v>
      </c>
      <c r="K71" s="26" t="n">
        <v>1</v>
      </c>
      <c r="L71" s="26" t="s">
        <v>11669</v>
      </c>
      <c r="M71" s="27" t="n">
        <v>44662</v>
      </c>
      <c r="N71" s="27" t="n">
        <v>44664</v>
      </c>
      <c r="O71" s="26" t="n">
        <v>12</v>
      </c>
      <c r="P71" s="26"/>
      <c r="Q71" s="26"/>
      <c r="R71" s="26"/>
    </row>
    <row r="72" customFormat="false" ht="15" hidden="false" customHeight="true" outlineLevel="0" collapsed="false">
      <c r="A72" s="29" t="s">
        <v>11781</v>
      </c>
      <c r="B72" s="30" t="n">
        <v>44661</v>
      </c>
      <c r="C72" s="29" t="s">
        <v>9347</v>
      </c>
      <c r="D72" s="29" t="n">
        <v>2235</v>
      </c>
      <c r="E72" s="29" t="s">
        <v>11782</v>
      </c>
      <c r="F72" s="29" t="s">
        <v>249</v>
      </c>
      <c r="G72" s="29" t="n">
        <v>32</v>
      </c>
      <c r="H72" s="29" t="s">
        <v>11623</v>
      </c>
      <c r="I72" s="29" t="s">
        <v>11624</v>
      </c>
      <c r="J72" s="31" t="n">
        <v>7.55</v>
      </c>
      <c r="K72" s="29" t="n">
        <v>2</v>
      </c>
      <c r="L72" s="29" t="s">
        <v>11630</v>
      </c>
      <c r="M72" s="30" t="n">
        <v>44675</v>
      </c>
      <c r="N72" s="30" t="n">
        <v>44669</v>
      </c>
      <c r="O72" s="29" t="n">
        <v>8</v>
      </c>
      <c r="P72" s="29"/>
      <c r="Q72" s="29" t="s">
        <v>11783</v>
      </c>
      <c r="R72" s="29"/>
    </row>
    <row r="73" customFormat="false" ht="15" hidden="false" customHeight="true" outlineLevel="0" collapsed="false">
      <c r="A73" s="26" t="s">
        <v>11784</v>
      </c>
      <c r="B73" s="27" t="n">
        <v>44673</v>
      </c>
      <c r="C73" s="26" t="s">
        <v>1676</v>
      </c>
      <c r="D73" s="26" t="n">
        <v>262</v>
      </c>
      <c r="E73" s="26" t="s">
        <v>11785</v>
      </c>
      <c r="F73" s="26" t="s">
        <v>314</v>
      </c>
      <c r="G73" s="26" t="n">
        <v>36</v>
      </c>
      <c r="H73" s="26" t="s">
        <v>11623</v>
      </c>
      <c r="I73" s="26" t="s">
        <v>11624</v>
      </c>
      <c r="J73" s="28" t="n">
        <v>7.55</v>
      </c>
      <c r="K73" s="26" t="n">
        <v>2</v>
      </c>
      <c r="L73" s="26" t="s">
        <v>11625</v>
      </c>
      <c r="M73" s="27" t="n">
        <v>44687</v>
      </c>
      <c r="N73" s="26"/>
      <c r="O73" s="26"/>
      <c r="P73" s="26" t="s">
        <v>11651</v>
      </c>
      <c r="Q73" s="26"/>
      <c r="R73" s="26"/>
    </row>
    <row r="74" customFormat="false" ht="15" hidden="false" customHeight="true" outlineLevel="0" collapsed="false">
      <c r="A74" s="29" t="s">
        <v>11786</v>
      </c>
      <c r="B74" s="30" t="n">
        <v>44678</v>
      </c>
      <c r="C74" s="29" t="s">
        <v>723</v>
      </c>
      <c r="D74" s="29" t="n">
        <v>84</v>
      </c>
      <c r="E74" s="29" t="s">
        <v>11787</v>
      </c>
      <c r="F74" s="29" t="s">
        <v>900</v>
      </c>
      <c r="G74" s="29" t="n">
        <v>24</v>
      </c>
      <c r="H74" s="29" t="s">
        <v>11623</v>
      </c>
      <c r="I74" s="29" t="s">
        <v>11624</v>
      </c>
      <c r="J74" s="31" t="n">
        <v>7.55</v>
      </c>
      <c r="K74" s="29" t="n">
        <v>1</v>
      </c>
      <c r="L74" s="29" t="s">
        <v>11625</v>
      </c>
      <c r="M74" s="30" t="n">
        <v>44692</v>
      </c>
      <c r="N74" s="29"/>
      <c r="O74" s="29"/>
      <c r="P74" s="29" t="s">
        <v>11626</v>
      </c>
      <c r="Q74" s="29"/>
      <c r="R74" s="29"/>
    </row>
    <row r="75" customFormat="false" ht="15" hidden="false" customHeight="true" outlineLevel="0" collapsed="false">
      <c r="A75" s="26" t="s">
        <v>11788</v>
      </c>
      <c r="B75" s="27" t="n">
        <v>44676</v>
      </c>
      <c r="C75" s="26" t="s">
        <v>5692</v>
      </c>
      <c r="D75" s="26" t="n">
        <v>1209</v>
      </c>
      <c r="E75" s="26" t="s">
        <v>11789</v>
      </c>
      <c r="F75" s="26" t="s">
        <v>900</v>
      </c>
      <c r="G75" s="26" t="n">
        <v>80</v>
      </c>
      <c r="H75" s="26" t="s">
        <v>11623</v>
      </c>
      <c r="I75" s="26" t="s">
        <v>11624</v>
      </c>
      <c r="J75" s="28" t="n">
        <v>7.55</v>
      </c>
      <c r="K75" s="26" t="n">
        <v>1</v>
      </c>
      <c r="L75" s="26" t="s">
        <v>11630</v>
      </c>
      <c r="M75" s="27" t="n">
        <v>44690</v>
      </c>
      <c r="N75" s="27" t="n">
        <v>44692</v>
      </c>
      <c r="O75" s="26" t="n">
        <v>16</v>
      </c>
      <c r="P75" s="26"/>
      <c r="Q75" s="26" t="s">
        <v>11790</v>
      </c>
      <c r="R75" s="26"/>
    </row>
    <row r="76" customFormat="false" ht="15" hidden="false" customHeight="true" outlineLevel="0" collapsed="false">
      <c r="A76" s="29" t="s">
        <v>11791</v>
      </c>
      <c r="B76" s="30" t="n">
        <v>44664</v>
      </c>
      <c r="C76" s="29" t="s">
        <v>9263</v>
      </c>
      <c r="D76" s="29" t="n">
        <v>2210</v>
      </c>
      <c r="E76" s="29" t="s">
        <v>11792</v>
      </c>
      <c r="F76" s="29" t="s">
        <v>276</v>
      </c>
      <c r="G76" s="29" t="n">
        <v>24</v>
      </c>
      <c r="H76" s="29" t="s">
        <v>11629</v>
      </c>
      <c r="I76" s="29" t="s">
        <v>11624</v>
      </c>
      <c r="J76" s="31" t="n">
        <v>10.4</v>
      </c>
      <c r="K76" s="29" t="n">
        <v>1</v>
      </c>
      <c r="L76" s="29" t="s">
        <v>164</v>
      </c>
      <c r="M76" s="30" t="n">
        <v>44674</v>
      </c>
      <c r="N76" s="30" t="n">
        <v>44677</v>
      </c>
      <c r="O76" s="29" t="n">
        <v>13</v>
      </c>
      <c r="P76" s="29"/>
      <c r="Q76" s="29"/>
      <c r="R76" s="29"/>
    </row>
    <row r="77" customFormat="false" ht="15" hidden="false" customHeight="true" outlineLevel="0" collapsed="false">
      <c r="A77" s="26" t="s">
        <v>11793</v>
      </c>
      <c r="B77" s="27" t="n">
        <v>44658</v>
      </c>
      <c r="C77" s="26" t="s">
        <v>5431</v>
      </c>
      <c r="D77" s="26" t="n">
        <v>1140</v>
      </c>
      <c r="E77" s="26" t="s">
        <v>11794</v>
      </c>
      <c r="F77" s="26" t="s">
        <v>314</v>
      </c>
      <c r="G77" s="26" t="n">
        <v>70</v>
      </c>
      <c r="H77" s="26" t="s">
        <v>11623</v>
      </c>
      <c r="I77" s="26" t="s">
        <v>11624</v>
      </c>
      <c r="J77" s="28" t="n">
        <v>7.55</v>
      </c>
      <c r="K77" s="26" t="n">
        <v>1</v>
      </c>
      <c r="L77" s="26" t="s">
        <v>11630</v>
      </c>
      <c r="M77" s="27" t="n">
        <v>44672</v>
      </c>
      <c r="N77" s="27" t="n">
        <v>44665</v>
      </c>
      <c r="O77" s="26" t="n">
        <v>7</v>
      </c>
      <c r="P77" s="26"/>
      <c r="Q77" s="26" t="s">
        <v>11795</v>
      </c>
      <c r="R77" s="26"/>
    </row>
    <row r="78" customFormat="false" ht="15" hidden="false" customHeight="true" outlineLevel="0" collapsed="false">
      <c r="A78" s="29" t="s">
        <v>11796</v>
      </c>
      <c r="B78" s="30" t="n">
        <v>44676</v>
      </c>
      <c r="C78" s="29" t="s">
        <v>4914</v>
      </c>
      <c r="D78" s="29" t="n">
        <v>1007</v>
      </c>
      <c r="E78" s="29" t="s">
        <v>11797</v>
      </c>
      <c r="F78" s="29" t="s">
        <v>249</v>
      </c>
      <c r="G78" s="29" t="n">
        <v>80</v>
      </c>
      <c r="H78" s="29" t="s">
        <v>11623</v>
      </c>
      <c r="I78" s="29" t="s">
        <v>11624</v>
      </c>
      <c r="J78" s="31" t="n">
        <v>7.55</v>
      </c>
      <c r="K78" s="29" t="n">
        <v>1</v>
      </c>
      <c r="L78" s="29" t="s">
        <v>11669</v>
      </c>
      <c r="M78" s="30" t="n">
        <v>44690</v>
      </c>
      <c r="N78" s="30" t="n">
        <v>44681</v>
      </c>
      <c r="O78" s="29" t="n">
        <v>5</v>
      </c>
      <c r="P78" s="29"/>
      <c r="Q78" s="29"/>
      <c r="R78" s="29"/>
    </row>
    <row r="79" customFormat="false" ht="15" hidden="false" customHeight="true" outlineLevel="0" collapsed="false">
      <c r="A79" s="26" t="s">
        <v>11798</v>
      </c>
      <c r="B79" s="27" t="n">
        <v>44662</v>
      </c>
      <c r="C79" s="26" t="s">
        <v>4534</v>
      </c>
      <c r="D79" s="26" t="n">
        <v>914</v>
      </c>
      <c r="E79" s="26" t="s">
        <v>11799</v>
      </c>
      <c r="F79" s="26" t="s">
        <v>276</v>
      </c>
      <c r="G79" s="26" t="n">
        <v>24</v>
      </c>
      <c r="H79" s="26" t="s">
        <v>11629</v>
      </c>
      <c r="I79" s="26" t="s">
        <v>11624</v>
      </c>
      <c r="J79" s="28" t="n">
        <v>10.4</v>
      </c>
      <c r="K79" s="26" t="n">
        <v>1</v>
      </c>
      <c r="L79" s="26" t="s">
        <v>11630</v>
      </c>
      <c r="M79" s="27" t="n">
        <v>44672</v>
      </c>
      <c r="N79" s="27" t="n">
        <v>44672</v>
      </c>
      <c r="O79" s="26" t="n">
        <v>10</v>
      </c>
      <c r="P79" s="26"/>
      <c r="Q79" s="26" t="s">
        <v>11800</v>
      </c>
      <c r="R79" s="26"/>
    </row>
    <row r="80" customFormat="false" ht="15" hidden="false" customHeight="true" outlineLevel="0" collapsed="false">
      <c r="A80" s="29" t="s">
        <v>11801</v>
      </c>
      <c r="B80" s="30" t="n">
        <v>44676</v>
      </c>
      <c r="C80" s="29" t="s">
        <v>7522</v>
      </c>
      <c r="D80" s="29" t="n">
        <v>1714</v>
      </c>
      <c r="E80" s="29" t="s">
        <v>11802</v>
      </c>
      <c r="F80" s="29" t="s">
        <v>249</v>
      </c>
      <c r="G80" s="29" t="n">
        <v>40</v>
      </c>
      <c r="H80" s="29" t="s">
        <v>11623</v>
      </c>
      <c r="I80" s="29" t="s">
        <v>11624</v>
      </c>
      <c r="J80" s="31" t="n">
        <v>7.55</v>
      </c>
      <c r="K80" s="29" t="n">
        <v>1</v>
      </c>
      <c r="L80" s="29" t="s">
        <v>11625</v>
      </c>
      <c r="M80" s="30" t="n">
        <v>44690</v>
      </c>
      <c r="N80" s="29"/>
      <c r="O80" s="29"/>
      <c r="P80" s="29" t="s">
        <v>11672</v>
      </c>
      <c r="Q80" s="29"/>
      <c r="R80" s="29"/>
    </row>
    <row r="81" customFormat="false" ht="15" hidden="false" customHeight="true" outlineLevel="0" collapsed="false">
      <c r="A81" s="26" t="s">
        <v>11803</v>
      </c>
      <c r="B81" s="27" t="n">
        <v>44655</v>
      </c>
      <c r="C81" s="26" t="s">
        <v>1754</v>
      </c>
      <c r="D81" s="26" t="n">
        <v>277</v>
      </c>
      <c r="E81" s="26" t="s">
        <v>11804</v>
      </c>
      <c r="F81" s="26" t="s">
        <v>314</v>
      </c>
      <c r="G81" s="26" t="n">
        <v>60</v>
      </c>
      <c r="H81" s="26" t="s">
        <v>11623</v>
      </c>
      <c r="I81" s="26" t="s">
        <v>11624</v>
      </c>
      <c r="J81" s="28" t="n">
        <v>7.55</v>
      </c>
      <c r="K81" s="26" t="n">
        <v>1</v>
      </c>
      <c r="L81" s="26" t="s">
        <v>11630</v>
      </c>
      <c r="M81" s="27" t="n">
        <v>44669</v>
      </c>
      <c r="N81" s="27" t="n">
        <v>44660</v>
      </c>
      <c r="O81" s="26" t="n">
        <v>5</v>
      </c>
      <c r="P81" s="26"/>
      <c r="Q81" s="26" t="s">
        <v>11805</v>
      </c>
      <c r="R81" s="26"/>
    </row>
    <row r="82" customFormat="false" ht="15" hidden="false" customHeight="true" outlineLevel="0" collapsed="false">
      <c r="A82" s="29" t="s">
        <v>11806</v>
      </c>
      <c r="B82" s="30" t="n">
        <v>44657</v>
      </c>
      <c r="C82" s="29" t="s">
        <v>5992</v>
      </c>
      <c r="D82" s="29" t="n">
        <v>1291</v>
      </c>
      <c r="E82" s="29" t="s">
        <v>11622</v>
      </c>
      <c r="F82" s="29" t="s">
        <v>900</v>
      </c>
      <c r="G82" s="29" t="n">
        <v>80</v>
      </c>
      <c r="H82" s="29" t="s">
        <v>11623</v>
      </c>
      <c r="I82" s="29" t="s">
        <v>11624</v>
      </c>
      <c r="J82" s="31" t="n">
        <v>7.55</v>
      </c>
      <c r="K82" s="29" t="n">
        <v>1</v>
      </c>
      <c r="L82" s="29" t="s">
        <v>11669</v>
      </c>
      <c r="M82" s="30" t="n">
        <v>44671</v>
      </c>
      <c r="N82" s="30" t="n">
        <v>44660</v>
      </c>
      <c r="O82" s="29" t="n">
        <v>3</v>
      </c>
      <c r="P82" s="29"/>
      <c r="Q82" s="29"/>
      <c r="R82" s="29"/>
    </row>
    <row r="83" customFormat="false" ht="15" hidden="false" customHeight="true" outlineLevel="0" collapsed="false">
      <c r="A83" s="26" t="s">
        <v>11807</v>
      </c>
      <c r="B83" s="27" t="n">
        <v>44671</v>
      </c>
      <c r="C83" s="26" t="s">
        <v>4358</v>
      </c>
      <c r="D83" s="26" t="n">
        <v>870</v>
      </c>
      <c r="E83" s="26" t="s">
        <v>11808</v>
      </c>
      <c r="F83" s="26" t="s">
        <v>900</v>
      </c>
      <c r="G83" s="26" t="n">
        <v>60</v>
      </c>
      <c r="H83" s="26" t="s">
        <v>11623</v>
      </c>
      <c r="I83" s="26" t="s">
        <v>11624</v>
      </c>
      <c r="J83" s="28" t="n">
        <v>7.55</v>
      </c>
      <c r="K83" s="26" t="n">
        <v>1</v>
      </c>
      <c r="L83" s="26" t="s">
        <v>11630</v>
      </c>
      <c r="M83" s="27" t="n">
        <v>44685</v>
      </c>
      <c r="N83" s="27" t="n">
        <v>44685</v>
      </c>
      <c r="O83" s="26" t="n">
        <v>14</v>
      </c>
      <c r="P83" s="26"/>
      <c r="Q83" s="26" t="s">
        <v>11809</v>
      </c>
      <c r="R83" s="26"/>
    </row>
    <row r="84" customFormat="false" ht="15" hidden="false" customHeight="true" outlineLevel="0" collapsed="false">
      <c r="A84" s="29" t="s">
        <v>11810</v>
      </c>
      <c r="B84" s="30" t="n">
        <v>44658</v>
      </c>
      <c r="C84" s="29" t="s">
        <v>1479</v>
      </c>
      <c r="D84" s="29" t="n">
        <v>223</v>
      </c>
      <c r="E84" s="29" t="s">
        <v>11811</v>
      </c>
      <c r="F84" s="29" t="s">
        <v>314</v>
      </c>
      <c r="G84" s="29" t="n">
        <v>24</v>
      </c>
      <c r="H84" s="29" t="s">
        <v>11623</v>
      </c>
      <c r="I84" s="29" t="s">
        <v>11624</v>
      </c>
      <c r="J84" s="31" t="n">
        <v>7.55</v>
      </c>
      <c r="K84" s="29" t="n">
        <v>1</v>
      </c>
      <c r="L84" s="29" t="s">
        <v>11625</v>
      </c>
      <c r="M84" s="30" t="n">
        <v>44672</v>
      </c>
      <c r="N84" s="29"/>
      <c r="O84" s="29"/>
      <c r="P84" s="29" t="s">
        <v>11683</v>
      </c>
      <c r="Q84" s="29"/>
      <c r="R84" s="29"/>
    </row>
    <row r="85" customFormat="false" ht="15" hidden="false" customHeight="true" outlineLevel="0" collapsed="false">
      <c r="A85" s="26" t="s">
        <v>11812</v>
      </c>
      <c r="B85" s="27" t="n">
        <v>44664</v>
      </c>
      <c r="C85" s="26" t="s">
        <v>6746</v>
      </c>
      <c r="D85" s="26" t="n">
        <v>1500</v>
      </c>
      <c r="E85" s="26" t="s">
        <v>11813</v>
      </c>
      <c r="F85" s="26" t="s">
        <v>276</v>
      </c>
      <c r="G85" s="26" t="n">
        <v>36</v>
      </c>
      <c r="H85" s="26" t="s">
        <v>11629</v>
      </c>
      <c r="I85" s="26" t="s">
        <v>11624</v>
      </c>
      <c r="J85" s="28" t="n">
        <v>10.4</v>
      </c>
      <c r="K85" s="26" t="n">
        <v>2</v>
      </c>
      <c r="L85" s="26" t="s">
        <v>11669</v>
      </c>
      <c r="M85" s="27" t="n">
        <v>44674</v>
      </c>
      <c r="N85" s="27" t="n">
        <v>44676</v>
      </c>
      <c r="O85" s="26" t="n">
        <v>12</v>
      </c>
      <c r="P85" s="26"/>
      <c r="Q85" s="26"/>
      <c r="R85" s="26"/>
    </row>
    <row r="86" customFormat="false" ht="15" hidden="false" customHeight="true" outlineLevel="0" collapsed="false">
      <c r="A86" s="29" t="s">
        <v>11814</v>
      </c>
      <c r="B86" s="30" t="n">
        <v>44663</v>
      </c>
      <c r="C86" s="29" t="s">
        <v>1810</v>
      </c>
      <c r="D86" s="29" t="n">
        <v>288</v>
      </c>
      <c r="E86" s="29" t="s">
        <v>11815</v>
      </c>
      <c r="F86" s="29" t="s">
        <v>167</v>
      </c>
      <c r="G86" s="29" t="n">
        <v>32</v>
      </c>
      <c r="H86" s="29" t="s">
        <v>11629</v>
      </c>
      <c r="I86" s="29" t="s">
        <v>11624</v>
      </c>
      <c r="J86" s="31" t="n">
        <v>10.4</v>
      </c>
      <c r="K86" s="29" t="n">
        <v>1</v>
      </c>
      <c r="L86" s="29" t="s">
        <v>11669</v>
      </c>
      <c r="M86" s="30" t="n">
        <v>44673</v>
      </c>
      <c r="N86" s="30" t="n">
        <v>44668</v>
      </c>
      <c r="O86" s="29" t="n">
        <v>5</v>
      </c>
      <c r="P86" s="29"/>
      <c r="Q86" s="29"/>
      <c r="R86" s="29"/>
    </row>
    <row r="87" customFormat="false" ht="15" hidden="false" customHeight="true" outlineLevel="0" collapsed="false">
      <c r="A87" s="26" t="s">
        <v>11816</v>
      </c>
      <c r="B87" s="27" t="n">
        <v>44659</v>
      </c>
      <c r="C87" s="26" t="s">
        <v>8929</v>
      </c>
      <c r="D87" s="26" t="n">
        <v>2115</v>
      </c>
      <c r="E87" s="26" t="s">
        <v>11817</v>
      </c>
      <c r="F87" s="26" t="s">
        <v>276</v>
      </c>
      <c r="G87" s="26" t="n">
        <v>24</v>
      </c>
      <c r="H87" s="26" t="s">
        <v>11629</v>
      </c>
      <c r="I87" s="26" t="s">
        <v>11624</v>
      </c>
      <c r="J87" s="28" t="n">
        <v>10.4</v>
      </c>
      <c r="K87" s="26" t="n">
        <v>1</v>
      </c>
      <c r="L87" s="26" t="s">
        <v>11630</v>
      </c>
      <c r="M87" s="27" t="n">
        <v>44669</v>
      </c>
      <c r="N87" s="27" t="n">
        <v>44663</v>
      </c>
      <c r="O87" s="26" t="n">
        <v>4</v>
      </c>
      <c r="P87" s="26"/>
      <c r="Q87" s="26" t="s">
        <v>11818</v>
      </c>
      <c r="R87" s="26"/>
    </row>
    <row r="88" customFormat="false" ht="15" hidden="false" customHeight="true" outlineLevel="0" collapsed="false">
      <c r="A88" s="29" t="s">
        <v>11819</v>
      </c>
      <c r="B88" s="30" t="n">
        <v>44678</v>
      </c>
      <c r="C88" s="29" t="s">
        <v>5977</v>
      </c>
      <c r="D88" s="29" t="n">
        <v>1287</v>
      </c>
      <c r="E88" s="29" t="s">
        <v>11820</v>
      </c>
      <c r="F88" s="29" t="s">
        <v>900</v>
      </c>
      <c r="G88" s="29" t="n">
        <v>80</v>
      </c>
      <c r="H88" s="29" t="s">
        <v>11623</v>
      </c>
      <c r="I88" s="29" t="s">
        <v>11624</v>
      </c>
      <c r="J88" s="31" t="n">
        <v>7.55</v>
      </c>
      <c r="K88" s="29" t="n">
        <v>1</v>
      </c>
      <c r="L88" s="29" t="s">
        <v>11630</v>
      </c>
      <c r="M88" s="30" t="n">
        <v>44692</v>
      </c>
      <c r="N88" s="30" t="n">
        <v>44685</v>
      </c>
      <c r="O88" s="29" t="n">
        <v>7</v>
      </c>
      <c r="P88" s="29"/>
      <c r="Q88" s="29" t="s">
        <v>11821</v>
      </c>
      <c r="R88" s="29"/>
    </row>
    <row r="89" customFormat="false" ht="15" hidden="false" customHeight="true" outlineLevel="0" collapsed="false">
      <c r="A89" s="26" t="s">
        <v>11822</v>
      </c>
      <c r="B89" s="27" t="n">
        <v>44678</v>
      </c>
      <c r="C89" s="26" t="s">
        <v>8586</v>
      </c>
      <c r="D89" s="26" t="n">
        <v>2014</v>
      </c>
      <c r="E89" s="26" t="s">
        <v>11823</v>
      </c>
      <c r="F89" s="26" t="s">
        <v>900</v>
      </c>
      <c r="G89" s="26" t="n">
        <v>60</v>
      </c>
      <c r="H89" s="26" t="s">
        <v>11623</v>
      </c>
      <c r="I89" s="26" t="s">
        <v>11624</v>
      </c>
      <c r="J89" s="28" t="n">
        <v>7.55</v>
      </c>
      <c r="K89" s="26" t="n">
        <v>2</v>
      </c>
      <c r="L89" s="26" t="s">
        <v>11625</v>
      </c>
      <c r="M89" s="27" t="n">
        <v>44692</v>
      </c>
      <c r="N89" s="26"/>
      <c r="O89" s="26"/>
      <c r="P89" s="26" t="s">
        <v>11672</v>
      </c>
      <c r="Q89" s="26"/>
      <c r="R89" s="26"/>
    </row>
    <row r="90" customFormat="false" ht="15" hidden="false" customHeight="true" outlineLevel="0" collapsed="false">
      <c r="A90" s="29" t="s">
        <v>11824</v>
      </c>
      <c r="B90" s="30" t="n">
        <v>44661</v>
      </c>
      <c r="C90" s="29" t="s">
        <v>4291</v>
      </c>
      <c r="D90" s="29" t="n">
        <v>852</v>
      </c>
      <c r="E90" s="29" t="s">
        <v>11825</v>
      </c>
      <c r="F90" s="29" t="s">
        <v>167</v>
      </c>
      <c r="G90" s="29" t="n">
        <v>28</v>
      </c>
      <c r="H90" s="29" t="s">
        <v>11629</v>
      </c>
      <c r="I90" s="29" t="s">
        <v>11624</v>
      </c>
      <c r="J90" s="31" t="n">
        <v>10.4</v>
      </c>
      <c r="K90" s="29" t="n">
        <v>2</v>
      </c>
      <c r="L90" s="29" t="s">
        <v>11630</v>
      </c>
      <c r="M90" s="30" t="n">
        <v>44671</v>
      </c>
      <c r="N90" s="30" t="n">
        <v>44672</v>
      </c>
      <c r="O90" s="29" t="n">
        <v>11</v>
      </c>
      <c r="P90" s="29"/>
      <c r="Q90" s="29" t="s">
        <v>11826</v>
      </c>
      <c r="R90" s="29"/>
    </row>
    <row r="91" customFormat="false" ht="15" hidden="false" customHeight="true" outlineLevel="0" collapsed="false">
      <c r="A91" s="26" t="s">
        <v>11827</v>
      </c>
      <c r="B91" s="27" t="n">
        <v>44652</v>
      </c>
      <c r="C91" s="26" t="s">
        <v>9078</v>
      </c>
      <c r="D91" s="26" t="n">
        <v>2157</v>
      </c>
      <c r="E91" s="26" t="s">
        <v>11828</v>
      </c>
      <c r="F91" s="26" t="s">
        <v>276</v>
      </c>
      <c r="G91" s="26" t="n">
        <v>24</v>
      </c>
      <c r="H91" s="26" t="s">
        <v>11629</v>
      </c>
      <c r="I91" s="26" t="s">
        <v>11624</v>
      </c>
      <c r="J91" s="28" t="n">
        <v>10.4</v>
      </c>
      <c r="K91" s="26" t="n">
        <v>2</v>
      </c>
      <c r="L91" s="26" t="s">
        <v>11625</v>
      </c>
      <c r="M91" s="27" t="n">
        <v>44662</v>
      </c>
      <c r="N91" s="26"/>
      <c r="O91" s="26"/>
      <c r="P91" s="26" t="s">
        <v>11626</v>
      </c>
      <c r="Q91" s="26"/>
      <c r="R91" s="26"/>
    </row>
    <row r="92" customFormat="false" ht="15" hidden="false" customHeight="true" outlineLevel="0" collapsed="false">
      <c r="A92" s="29" t="s">
        <v>11829</v>
      </c>
      <c r="B92" s="30" t="n">
        <v>44654</v>
      </c>
      <c r="C92" s="29" t="s">
        <v>9280</v>
      </c>
      <c r="D92" s="29" t="n">
        <v>2215</v>
      </c>
      <c r="E92" s="29" t="s">
        <v>11830</v>
      </c>
      <c r="F92" s="29" t="s">
        <v>276</v>
      </c>
      <c r="G92" s="29" t="n">
        <v>36</v>
      </c>
      <c r="H92" s="29" t="s">
        <v>11629</v>
      </c>
      <c r="I92" s="29" t="s">
        <v>11624</v>
      </c>
      <c r="J92" s="31" t="n">
        <v>10.4</v>
      </c>
      <c r="K92" s="29" t="n">
        <v>2</v>
      </c>
      <c r="L92" s="29" t="s">
        <v>11630</v>
      </c>
      <c r="M92" s="30" t="n">
        <v>44664</v>
      </c>
      <c r="N92" s="30" t="n">
        <v>44660</v>
      </c>
      <c r="O92" s="29" t="n">
        <v>6</v>
      </c>
      <c r="P92" s="29"/>
      <c r="Q92" s="29" t="s">
        <v>11831</v>
      </c>
      <c r="R92" s="29"/>
    </row>
    <row r="93" customFormat="false" ht="15" hidden="false" customHeight="true" outlineLevel="0" collapsed="false">
      <c r="A93" s="26" t="s">
        <v>11832</v>
      </c>
      <c r="B93" s="27" t="n">
        <v>44657</v>
      </c>
      <c r="C93" s="26" t="s">
        <v>8717</v>
      </c>
      <c r="D93" s="26" t="n">
        <v>2054</v>
      </c>
      <c r="E93" s="26" t="s">
        <v>11833</v>
      </c>
      <c r="F93" s="26" t="s">
        <v>314</v>
      </c>
      <c r="G93" s="26" t="n">
        <v>70</v>
      </c>
      <c r="H93" s="26" t="s">
        <v>11623</v>
      </c>
      <c r="I93" s="26" t="s">
        <v>11624</v>
      </c>
      <c r="J93" s="28" t="n">
        <v>7.55</v>
      </c>
      <c r="K93" s="26" t="n">
        <v>1</v>
      </c>
      <c r="L93" s="26" t="s">
        <v>11630</v>
      </c>
      <c r="M93" s="27" t="n">
        <v>44671</v>
      </c>
      <c r="N93" s="27" t="n">
        <v>44666</v>
      </c>
      <c r="O93" s="26" t="n">
        <v>9</v>
      </c>
      <c r="P93" s="26"/>
      <c r="Q93" s="26" t="s">
        <v>11834</v>
      </c>
      <c r="R93" s="26"/>
    </row>
    <row r="94" customFormat="false" ht="15" hidden="false" customHeight="true" outlineLevel="0" collapsed="false">
      <c r="A94" s="29" t="s">
        <v>11835</v>
      </c>
      <c r="B94" s="30" t="n">
        <v>44656</v>
      </c>
      <c r="C94" s="29" t="s">
        <v>1710</v>
      </c>
      <c r="D94" s="29" t="n">
        <v>269</v>
      </c>
      <c r="E94" s="29" t="s">
        <v>11836</v>
      </c>
      <c r="F94" s="29" t="s">
        <v>900</v>
      </c>
      <c r="G94" s="29" t="n">
        <v>32</v>
      </c>
      <c r="H94" s="29" t="s">
        <v>11623</v>
      </c>
      <c r="I94" s="29" t="s">
        <v>11624</v>
      </c>
      <c r="J94" s="31" t="n">
        <v>7.55</v>
      </c>
      <c r="K94" s="29" t="n">
        <v>1</v>
      </c>
      <c r="L94" s="29" t="s">
        <v>11625</v>
      </c>
      <c r="M94" s="30" t="n">
        <v>44670</v>
      </c>
      <c r="N94" s="29"/>
      <c r="O94" s="29"/>
      <c r="P94" s="29" t="s">
        <v>11683</v>
      </c>
      <c r="Q94" s="29"/>
      <c r="R94" s="29"/>
    </row>
    <row r="95" customFormat="false" ht="15" hidden="false" customHeight="true" outlineLevel="0" collapsed="false">
      <c r="A95" s="26" t="s">
        <v>11837</v>
      </c>
      <c r="B95" s="27" t="n">
        <v>44661</v>
      </c>
      <c r="C95" s="26" t="s">
        <v>7990</v>
      </c>
      <c r="D95" s="26" t="n">
        <v>1846</v>
      </c>
      <c r="E95" s="26" t="s">
        <v>11838</v>
      </c>
      <c r="F95" s="26" t="s">
        <v>314</v>
      </c>
      <c r="G95" s="26" t="n">
        <v>40</v>
      </c>
      <c r="H95" s="26" t="s">
        <v>11623</v>
      </c>
      <c r="I95" s="26" t="s">
        <v>11624</v>
      </c>
      <c r="J95" s="28" t="n">
        <v>7.55</v>
      </c>
      <c r="K95" s="26" t="n">
        <v>1</v>
      </c>
      <c r="L95" s="26" t="s">
        <v>164</v>
      </c>
      <c r="M95" s="27" t="n">
        <v>44675</v>
      </c>
      <c r="N95" s="27" t="n">
        <v>44664</v>
      </c>
      <c r="O95" s="26" t="n">
        <v>3</v>
      </c>
      <c r="P95" s="26"/>
      <c r="Q95" s="26"/>
      <c r="R95" s="26"/>
    </row>
    <row r="96" customFormat="false" ht="15" hidden="false" customHeight="true" outlineLevel="0" collapsed="false">
      <c r="A96" s="29" t="s">
        <v>11839</v>
      </c>
      <c r="B96" s="30" t="n">
        <v>44661</v>
      </c>
      <c r="C96" s="29" t="s">
        <v>10080</v>
      </c>
      <c r="D96" s="29" t="n">
        <v>2454</v>
      </c>
      <c r="E96" s="29" t="s">
        <v>11840</v>
      </c>
      <c r="F96" s="29" t="s">
        <v>167</v>
      </c>
      <c r="G96" s="29" t="n">
        <v>24</v>
      </c>
      <c r="H96" s="29" t="s">
        <v>11629</v>
      </c>
      <c r="I96" s="29" t="s">
        <v>11624</v>
      </c>
      <c r="J96" s="31" t="n">
        <v>10.4</v>
      </c>
      <c r="K96" s="29" t="n">
        <v>1</v>
      </c>
      <c r="L96" s="29" t="s">
        <v>11669</v>
      </c>
      <c r="M96" s="30" t="n">
        <v>44671</v>
      </c>
      <c r="N96" s="30" t="n">
        <v>44672</v>
      </c>
      <c r="O96" s="29" t="n">
        <v>11</v>
      </c>
      <c r="P96" s="29"/>
      <c r="Q96" s="29"/>
      <c r="R96" s="29"/>
    </row>
    <row r="97" customFormat="false" ht="15" hidden="false" customHeight="true" outlineLevel="0" collapsed="false">
      <c r="A97" s="26" t="s">
        <v>11841</v>
      </c>
      <c r="B97" s="27" t="n">
        <v>44657</v>
      </c>
      <c r="C97" s="26" t="s">
        <v>6333</v>
      </c>
      <c r="D97" s="26" t="n">
        <v>1387</v>
      </c>
      <c r="E97" s="26" t="s">
        <v>11842</v>
      </c>
      <c r="F97" s="26" t="s">
        <v>276</v>
      </c>
      <c r="G97" s="26" t="n">
        <v>32</v>
      </c>
      <c r="H97" s="26" t="s">
        <v>11629</v>
      </c>
      <c r="I97" s="26" t="s">
        <v>11624</v>
      </c>
      <c r="J97" s="28" t="n">
        <v>10.4</v>
      </c>
      <c r="K97" s="26" t="n">
        <v>1</v>
      </c>
      <c r="L97" s="26" t="s">
        <v>11843</v>
      </c>
      <c r="M97" s="27" t="n">
        <v>44667</v>
      </c>
      <c r="N97" s="27" t="n">
        <v>44660</v>
      </c>
      <c r="O97" s="26" t="n">
        <v>3</v>
      </c>
      <c r="P97" s="26"/>
      <c r="Q97" s="26"/>
      <c r="R97" s="26"/>
    </row>
    <row r="98" customFormat="false" ht="15" hidden="false" customHeight="true" outlineLevel="0" collapsed="false">
      <c r="A98" s="29" t="s">
        <v>11844</v>
      </c>
      <c r="B98" s="30" t="n">
        <v>44669</v>
      </c>
      <c r="C98" s="29" t="s">
        <v>2148</v>
      </c>
      <c r="D98" s="29" t="n">
        <v>357</v>
      </c>
      <c r="E98" s="29" t="s">
        <v>11845</v>
      </c>
      <c r="F98" s="29" t="s">
        <v>314</v>
      </c>
      <c r="G98" s="29" t="n">
        <v>32</v>
      </c>
      <c r="H98" s="29" t="s">
        <v>11623</v>
      </c>
      <c r="I98" s="29" t="s">
        <v>11624</v>
      </c>
      <c r="J98" s="31" t="n">
        <v>7.55</v>
      </c>
      <c r="K98" s="29" t="n">
        <v>1</v>
      </c>
      <c r="L98" s="29" t="s">
        <v>11669</v>
      </c>
      <c r="M98" s="30" t="n">
        <v>44683</v>
      </c>
      <c r="N98" s="30" t="n">
        <v>44673</v>
      </c>
      <c r="O98" s="29" t="n">
        <v>4</v>
      </c>
      <c r="P98" s="29"/>
      <c r="Q98" s="29"/>
      <c r="R98" s="29"/>
    </row>
    <row r="99" customFormat="false" ht="15" hidden="false" customHeight="true" outlineLevel="0" collapsed="false">
      <c r="A99" s="26" t="s">
        <v>11846</v>
      </c>
      <c r="B99" s="27" t="n">
        <v>44705</v>
      </c>
      <c r="C99" s="26" t="s">
        <v>5866</v>
      </c>
      <c r="D99" s="26" t="n">
        <v>1258</v>
      </c>
      <c r="E99" s="26" t="s">
        <v>11847</v>
      </c>
      <c r="F99" s="26" t="s">
        <v>314</v>
      </c>
      <c r="G99" s="26" t="n">
        <v>60</v>
      </c>
      <c r="H99" s="26" t="s">
        <v>11623</v>
      </c>
      <c r="I99" s="26" t="s">
        <v>11624</v>
      </c>
      <c r="J99" s="28" t="n">
        <v>7.55</v>
      </c>
      <c r="K99" s="26" t="n">
        <v>1</v>
      </c>
      <c r="L99" s="26" t="s">
        <v>11625</v>
      </c>
      <c r="M99" s="27" t="n">
        <v>44719</v>
      </c>
      <c r="N99" s="26"/>
      <c r="O99" s="26"/>
      <c r="P99" s="26" t="s">
        <v>11626</v>
      </c>
      <c r="Q99" s="26"/>
      <c r="R99" s="26"/>
    </row>
    <row r="100" customFormat="false" ht="15" hidden="false" customHeight="true" outlineLevel="0" collapsed="false">
      <c r="A100" s="29" t="s">
        <v>11848</v>
      </c>
      <c r="B100" s="30" t="n">
        <v>44687</v>
      </c>
      <c r="C100" s="29" t="s">
        <v>1434</v>
      </c>
      <c r="D100" s="29" t="n">
        <v>214</v>
      </c>
      <c r="E100" s="29" t="s">
        <v>11849</v>
      </c>
      <c r="F100" s="29" t="s">
        <v>314</v>
      </c>
      <c r="G100" s="29" t="n">
        <v>24</v>
      </c>
      <c r="H100" s="29" t="s">
        <v>11623</v>
      </c>
      <c r="I100" s="29" t="s">
        <v>11624</v>
      </c>
      <c r="J100" s="31" t="n">
        <v>7.55</v>
      </c>
      <c r="K100" s="29" t="n">
        <v>1</v>
      </c>
      <c r="L100" s="29" t="s">
        <v>11630</v>
      </c>
      <c r="M100" s="30" t="n">
        <v>44701</v>
      </c>
      <c r="N100" s="30" t="n">
        <v>44696</v>
      </c>
      <c r="O100" s="29" t="n">
        <v>9</v>
      </c>
      <c r="P100" s="29"/>
      <c r="Q100" s="29" t="s">
        <v>11850</v>
      </c>
      <c r="R100" s="29"/>
    </row>
    <row r="101" customFormat="false" ht="15" hidden="false" customHeight="true" outlineLevel="0" collapsed="false">
      <c r="A101" s="26" t="s">
        <v>11851</v>
      </c>
      <c r="B101" s="27" t="n">
        <v>44706</v>
      </c>
      <c r="C101" s="26" t="s">
        <v>1730</v>
      </c>
      <c r="D101" s="26" t="n">
        <v>273</v>
      </c>
      <c r="E101" s="26" t="s">
        <v>11852</v>
      </c>
      <c r="F101" s="26" t="s">
        <v>900</v>
      </c>
      <c r="G101" s="26" t="n">
        <v>28</v>
      </c>
      <c r="H101" s="26" t="s">
        <v>11623</v>
      </c>
      <c r="I101" s="26" t="s">
        <v>11624</v>
      </c>
      <c r="J101" s="28" t="n">
        <v>7.55</v>
      </c>
      <c r="K101" s="26" t="n">
        <v>1</v>
      </c>
      <c r="L101" s="26" t="s">
        <v>11625</v>
      </c>
      <c r="M101" s="27" t="n">
        <v>44720</v>
      </c>
      <c r="N101" s="26"/>
      <c r="O101" s="26"/>
      <c r="P101" s="26" t="s">
        <v>11626</v>
      </c>
      <c r="Q101" s="26"/>
      <c r="R101" s="26"/>
    </row>
    <row r="102" customFormat="false" ht="15" hidden="false" customHeight="true" outlineLevel="0" collapsed="false">
      <c r="A102" s="29" t="s">
        <v>11853</v>
      </c>
      <c r="B102" s="30" t="n">
        <v>44688</v>
      </c>
      <c r="C102" s="29" t="s">
        <v>740</v>
      </c>
      <c r="D102" s="29" t="n">
        <v>87</v>
      </c>
      <c r="E102" s="29" t="s">
        <v>11854</v>
      </c>
      <c r="F102" s="29" t="s">
        <v>276</v>
      </c>
      <c r="G102" s="29" t="n">
        <v>32</v>
      </c>
      <c r="H102" s="29" t="s">
        <v>11629</v>
      </c>
      <c r="I102" s="29" t="s">
        <v>11624</v>
      </c>
      <c r="J102" s="31" t="n">
        <v>10.4</v>
      </c>
      <c r="K102" s="29" t="n">
        <v>2</v>
      </c>
      <c r="L102" s="29" t="s">
        <v>11625</v>
      </c>
      <c r="M102" s="30" t="n">
        <v>44698</v>
      </c>
      <c r="N102" s="29"/>
      <c r="O102" s="29"/>
      <c r="P102" s="29" t="s">
        <v>11672</v>
      </c>
      <c r="Q102" s="29"/>
      <c r="R102" s="29"/>
    </row>
    <row r="103" customFormat="false" ht="15" hidden="false" customHeight="true" outlineLevel="0" collapsed="false">
      <c r="A103" s="26" t="s">
        <v>11855</v>
      </c>
      <c r="B103" s="27" t="n">
        <v>44686</v>
      </c>
      <c r="C103" s="26" t="s">
        <v>7174</v>
      </c>
      <c r="D103" s="26" t="n">
        <v>1619</v>
      </c>
      <c r="E103" s="26" t="s">
        <v>11856</v>
      </c>
      <c r="F103" s="26" t="s">
        <v>276</v>
      </c>
      <c r="G103" s="26" t="n">
        <v>24</v>
      </c>
      <c r="H103" s="26" t="s">
        <v>11629</v>
      </c>
      <c r="I103" s="26" t="s">
        <v>11624</v>
      </c>
      <c r="J103" s="28" t="n">
        <v>10.4</v>
      </c>
      <c r="K103" s="26" t="n">
        <v>1</v>
      </c>
      <c r="L103" s="26" t="s">
        <v>11630</v>
      </c>
      <c r="M103" s="27" t="n">
        <v>44696</v>
      </c>
      <c r="N103" s="27" t="n">
        <v>44692</v>
      </c>
      <c r="O103" s="26" t="n">
        <v>6</v>
      </c>
      <c r="P103" s="26"/>
      <c r="Q103" s="26" t="s">
        <v>11857</v>
      </c>
      <c r="R103" s="26"/>
    </row>
    <row r="104" customFormat="false" ht="15" hidden="false" customHeight="true" outlineLevel="0" collapsed="false">
      <c r="A104" s="29" t="s">
        <v>11858</v>
      </c>
      <c r="B104" s="30" t="n">
        <v>44682</v>
      </c>
      <c r="C104" s="29" t="s">
        <v>11085</v>
      </c>
      <c r="D104" s="29" t="n">
        <v>2755</v>
      </c>
      <c r="E104" s="29" t="s">
        <v>11859</v>
      </c>
      <c r="F104" s="29" t="s">
        <v>900</v>
      </c>
      <c r="G104" s="29" t="n">
        <v>45</v>
      </c>
      <c r="H104" s="29" t="s">
        <v>11623</v>
      </c>
      <c r="I104" s="29" t="s">
        <v>11624</v>
      </c>
      <c r="J104" s="31" t="n">
        <v>7.55</v>
      </c>
      <c r="K104" s="29" t="n">
        <v>1</v>
      </c>
      <c r="L104" s="29" t="s">
        <v>11669</v>
      </c>
      <c r="M104" s="30" t="n">
        <v>44696</v>
      </c>
      <c r="N104" s="30" t="n">
        <v>44684</v>
      </c>
      <c r="O104" s="29" t="n">
        <v>2</v>
      </c>
      <c r="P104" s="29"/>
      <c r="Q104" s="29"/>
      <c r="R104" s="29"/>
    </row>
    <row r="105" customFormat="false" ht="15" hidden="false" customHeight="true" outlineLevel="0" collapsed="false">
      <c r="A105" s="26" t="s">
        <v>11860</v>
      </c>
      <c r="B105" s="27" t="n">
        <v>44701</v>
      </c>
      <c r="C105" s="26" t="s">
        <v>10936</v>
      </c>
      <c r="D105" s="26" t="n">
        <v>2708</v>
      </c>
      <c r="E105" s="26" t="s">
        <v>11861</v>
      </c>
      <c r="F105" s="26" t="s">
        <v>167</v>
      </c>
      <c r="G105" s="26" t="n">
        <v>32</v>
      </c>
      <c r="H105" s="26" t="s">
        <v>11629</v>
      </c>
      <c r="I105" s="26" t="s">
        <v>11624</v>
      </c>
      <c r="J105" s="28" t="n">
        <v>10.4</v>
      </c>
      <c r="K105" s="26" t="n">
        <v>2</v>
      </c>
      <c r="L105" s="26" t="s">
        <v>11625</v>
      </c>
      <c r="M105" s="27" t="n">
        <v>44711</v>
      </c>
      <c r="N105" s="26"/>
      <c r="O105" s="26"/>
      <c r="P105" s="26" t="s">
        <v>11651</v>
      </c>
      <c r="Q105" s="26"/>
      <c r="R105" s="26"/>
    </row>
    <row r="106" customFormat="false" ht="15" hidden="false" customHeight="true" outlineLevel="0" collapsed="false">
      <c r="A106" s="29" t="s">
        <v>11862</v>
      </c>
      <c r="B106" s="30" t="n">
        <v>44686</v>
      </c>
      <c r="C106" s="29" t="s">
        <v>7917</v>
      </c>
      <c r="D106" s="29" t="n">
        <v>1825</v>
      </c>
      <c r="E106" s="29" t="s">
        <v>11863</v>
      </c>
      <c r="F106" s="29" t="s">
        <v>167</v>
      </c>
      <c r="G106" s="29" t="n">
        <v>40</v>
      </c>
      <c r="H106" s="29" t="s">
        <v>11629</v>
      </c>
      <c r="I106" s="29" t="s">
        <v>11624</v>
      </c>
      <c r="J106" s="31" t="n">
        <v>10.4</v>
      </c>
      <c r="K106" s="29" t="n">
        <v>2</v>
      </c>
      <c r="L106" s="29" t="s">
        <v>11625</v>
      </c>
      <c r="M106" s="30" t="n">
        <v>44696</v>
      </c>
      <c r="N106" s="29"/>
      <c r="O106" s="29"/>
      <c r="P106" s="29" t="s">
        <v>11672</v>
      </c>
      <c r="Q106" s="29"/>
      <c r="R106" s="29"/>
    </row>
    <row r="107" customFormat="false" ht="15" hidden="false" customHeight="true" outlineLevel="0" collapsed="false">
      <c r="A107" s="26" t="s">
        <v>11864</v>
      </c>
      <c r="B107" s="27" t="n">
        <v>44694</v>
      </c>
      <c r="C107" s="26" t="s">
        <v>9425</v>
      </c>
      <c r="D107" s="26" t="n">
        <v>2259</v>
      </c>
      <c r="E107" s="26" t="s">
        <v>11865</v>
      </c>
      <c r="F107" s="26" t="s">
        <v>249</v>
      </c>
      <c r="G107" s="26" t="n">
        <v>28</v>
      </c>
      <c r="H107" s="26" t="s">
        <v>11623</v>
      </c>
      <c r="I107" s="26" t="s">
        <v>11624</v>
      </c>
      <c r="J107" s="28" t="n">
        <v>7.55</v>
      </c>
      <c r="K107" s="26" t="n">
        <v>1</v>
      </c>
      <c r="L107" s="26" t="s">
        <v>11630</v>
      </c>
      <c r="M107" s="27" t="n">
        <v>44708</v>
      </c>
      <c r="N107" s="27" t="n">
        <v>44706</v>
      </c>
      <c r="O107" s="26" t="n">
        <v>12</v>
      </c>
      <c r="P107" s="26"/>
      <c r="Q107" s="26" t="s">
        <v>11866</v>
      </c>
      <c r="R107" s="26"/>
    </row>
    <row r="108" customFormat="false" ht="15" hidden="false" customHeight="true" outlineLevel="0" collapsed="false">
      <c r="A108" s="29" t="s">
        <v>11867</v>
      </c>
      <c r="B108" s="30" t="n">
        <v>44682</v>
      </c>
      <c r="C108" s="29" t="s">
        <v>2628</v>
      </c>
      <c r="D108" s="29" t="n">
        <v>462</v>
      </c>
      <c r="E108" s="29" t="s">
        <v>11702</v>
      </c>
      <c r="F108" s="29" t="s">
        <v>900</v>
      </c>
      <c r="G108" s="29" t="n">
        <v>80</v>
      </c>
      <c r="H108" s="29" t="s">
        <v>11623</v>
      </c>
      <c r="I108" s="29" t="s">
        <v>11624</v>
      </c>
      <c r="J108" s="31" t="n">
        <v>7.55</v>
      </c>
      <c r="K108" s="29" t="n">
        <v>2</v>
      </c>
      <c r="L108" s="29" t="s">
        <v>11630</v>
      </c>
      <c r="M108" s="30" t="n">
        <v>44696</v>
      </c>
      <c r="N108" s="30" t="n">
        <v>44695</v>
      </c>
      <c r="O108" s="29" t="n">
        <v>13</v>
      </c>
      <c r="P108" s="29"/>
      <c r="Q108" s="29" t="s">
        <v>11868</v>
      </c>
      <c r="R108" s="29"/>
    </row>
    <row r="109" customFormat="false" ht="15" hidden="false" customHeight="true" outlineLevel="0" collapsed="false">
      <c r="A109" s="26" t="s">
        <v>11869</v>
      </c>
      <c r="B109" s="27" t="n">
        <v>44700</v>
      </c>
      <c r="C109" s="26" t="s">
        <v>8033</v>
      </c>
      <c r="D109" s="26" t="n">
        <v>1858</v>
      </c>
      <c r="E109" s="26" t="s">
        <v>11870</v>
      </c>
      <c r="F109" s="26" t="s">
        <v>167</v>
      </c>
      <c r="G109" s="26" t="n">
        <v>32</v>
      </c>
      <c r="H109" s="26" t="s">
        <v>11629</v>
      </c>
      <c r="I109" s="26" t="s">
        <v>11624</v>
      </c>
      <c r="J109" s="28" t="n">
        <v>10.4</v>
      </c>
      <c r="K109" s="26" t="n">
        <v>2</v>
      </c>
      <c r="L109" s="26" t="s">
        <v>11625</v>
      </c>
      <c r="M109" s="27" t="n">
        <v>44710</v>
      </c>
      <c r="N109" s="26"/>
      <c r="O109" s="26"/>
      <c r="P109" s="26" t="s">
        <v>11672</v>
      </c>
      <c r="Q109" s="26"/>
      <c r="R109" s="26"/>
    </row>
    <row r="110" customFormat="false" ht="15" hidden="false" customHeight="true" outlineLevel="0" collapsed="false">
      <c r="A110" s="29" t="s">
        <v>11871</v>
      </c>
      <c r="B110" s="30" t="n">
        <v>44704</v>
      </c>
      <c r="C110" s="29" t="s">
        <v>7215</v>
      </c>
      <c r="D110" s="29" t="n">
        <v>1629</v>
      </c>
      <c r="E110" s="29" t="s">
        <v>11872</v>
      </c>
      <c r="F110" s="29" t="s">
        <v>167</v>
      </c>
      <c r="G110" s="29" t="n">
        <v>36</v>
      </c>
      <c r="H110" s="29" t="s">
        <v>11629</v>
      </c>
      <c r="I110" s="29" t="s">
        <v>11624</v>
      </c>
      <c r="J110" s="31" t="n">
        <v>10.4</v>
      </c>
      <c r="K110" s="29" t="n">
        <v>1</v>
      </c>
      <c r="L110" s="29" t="s">
        <v>164</v>
      </c>
      <c r="M110" s="30" t="n">
        <v>44714</v>
      </c>
      <c r="N110" s="30" t="n">
        <v>44709</v>
      </c>
      <c r="O110" s="29" t="n">
        <v>5</v>
      </c>
      <c r="P110" s="29"/>
      <c r="Q110" s="29"/>
      <c r="R110" s="29"/>
    </row>
    <row r="111" customFormat="false" ht="15" hidden="false" customHeight="true" outlineLevel="0" collapsed="false">
      <c r="A111" s="26" t="s">
        <v>11873</v>
      </c>
      <c r="B111" s="27" t="n">
        <v>44700</v>
      </c>
      <c r="C111" s="26" t="s">
        <v>5764</v>
      </c>
      <c r="D111" s="26" t="n">
        <v>1231</v>
      </c>
      <c r="E111" s="26" t="s">
        <v>11874</v>
      </c>
      <c r="F111" s="26" t="s">
        <v>276</v>
      </c>
      <c r="G111" s="26" t="n">
        <v>24</v>
      </c>
      <c r="H111" s="26" t="s">
        <v>11629</v>
      </c>
      <c r="I111" s="26" t="s">
        <v>11624</v>
      </c>
      <c r="J111" s="28" t="n">
        <v>10.4</v>
      </c>
      <c r="K111" s="26" t="n">
        <v>1</v>
      </c>
      <c r="L111" s="26" t="s">
        <v>11625</v>
      </c>
      <c r="M111" s="27" t="n">
        <v>44710</v>
      </c>
      <c r="N111" s="26"/>
      <c r="O111" s="26"/>
      <c r="P111" s="26" t="s">
        <v>11651</v>
      </c>
      <c r="Q111" s="26"/>
      <c r="R111" s="26"/>
    </row>
    <row r="112" customFormat="false" ht="15" hidden="false" customHeight="true" outlineLevel="0" collapsed="false">
      <c r="A112" s="29" t="s">
        <v>11875</v>
      </c>
      <c r="B112" s="30" t="n">
        <v>44695</v>
      </c>
      <c r="C112" s="29" t="s">
        <v>8033</v>
      </c>
      <c r="D112" s="29" t="n">
        <v>1858</v>
      </c>
      <c r="E112" s="29" t="s">
        <v>11876</v>
      </c>
      <c r="F112" s="29" t="s">
        <v>249</v>
      </c>
      <c r="G112" s="29" t="n">
        <v>45</v>
      </c>
      <c r="H112" s="29" t="s">
        <v>11623</v>
      </c>
      <c r="I112" s="29" t="s">
        <v>11624</v>
      </c>
      <c r="J112" s="31" t="n">
        <v>7.55</v>
      </c>
      <c r="K112" s="29" t="n">
        <v>1</v>
      </c>
      <c r="L112" s="29" t="s">
        <v>11669</v>
      </c>
      <c r="M112" s="30" t="n">
        <v>44709</v>
      </c>
      <c r="N112" s="30" t="n">
        <v>44706</v>
      </c>
      <c r="O112" s="29" t="n">
        <v>11</v>
      </c>
      <c r="P112" s="29"/>
      <c r="Q112" s="29"/>
      <c r="R112" s="29"/>
    </row>
    <row r="113" customFormat="false" ht="15" hidden="false" customHeight="true" outlineLevel="0" collapsed="false">
      <c r="A113" s="26" t="s">
        <v>11877</v>
      </c>
      <c r="B113" s="27" t="n">
        <v>44709</v>
      </c>
      <c r="C113" s="26" t="s">
        <v>9280</v>
      </c>
      <c r="D113" s="26" t="n">
        <v>2215</v>
      </c>
      <c r="E113" s="26" t="s">
        <v>11661</v>
      </c>
      <c r="F113" s="26" t="s">
        <v>276</v>
      </c>
      <c r="G113" s="26" t="n">
        <v>32</v>
      </c>
      <c r="H113" s="26" t="s">
        <v>11629</v>
      </c>
      <c r="I113" s="26" t="s">
        <v>11624</v>
      </c>
      <c r="J113" s="28" t="n">
        <v>10.4</v>
      </c>
      <c r="K113" s="26" t="n">
        <v>1</v>
      </c>
      <c r="L113" s="26" t="s">
        <v>11630</v>
      </c>
      <c r="M113" s="27" t="n">
        <v>44719</v>
      </c>
      <c r="N113" s="27" t="n">
        <v>44716</v>
      </c>
      <c r="O113" s="26" t="n">
        <v>7</v>
      </c>
      <c r="P113" s="26"/>
      <c r="Q113" s="26" t="s">
        <v>11878</v>
      </c>
      <c r="R113" s="26"/>
    </row>
    <row r="114" customFormat="false" ht="15" hidden="false" customHeight="true" outlineLevel="0" collapsed="false">
      <c r="A114" s="29" t="s">
        <v>11879</v>
      </c>
      <c r="B114" s="30" t="n">
        <v>44696</v>
      </c>
      <c r="C114" s="29" t="s">
        <v>5255</v>
      </c>
      <c r="D114" s="29" t="n">
        <v>1094</v>
      </c>
      <c r="E114" s="29" t="s">
        <v>11880</v>
      </c>
      <c r="F114" s="29" t="s">
        <v>249</v>
      </c>
      <c r="G114" s="29" t="n">
        <v>32</v>
      </c>
      <c r="H114" s="29" t="s">
        <v>11623</v>
      </c>
      <c r="I114" s="29" t="s">
        <v>11624</v>
      </c>
      <c r="J114" s="31" t="n">
        <v>7.55</v>
      </c>
      <c r="K114" s="29" t="n">
        <v>1</v>
      </c>
      <c r="L114" s="29" t="s">
        <v>11625</v>
      </c>
      <c r="M114" s="30" t="n">
        <v>44710</v>
      </c>
      <c r="N114" s="29"/>
      <c r="O114" s="29"/>
      <c r="P114" s="29" t="s">
        <v>11683</v>
      </c>
      <c r="Q114" s="29"/>
      <c r="R114" s="29"/>
    </row>
    <row r="115" customFormat="false" ht="15" hidden="false" customHeight="true" outlineLevel="0" collapsed="false">
      <c r="A115" s="26" t="s">
        <v>11881</v>
      </c>
      <c r="B115" s="27" t="n">
        <v>44695</v>
      </c>
      <c r="C115" s="26" t="s">
        <v>8592</v>
      </c>
      <c r="D115" s="26" t="n">
        <v>2016</v>
      </c>
      <c r="E115" s="26" t="s">
        <v>11882</v>
      </c>
      <c r="F115" s="26" t="s">
        <v>314</v>
      </c>
      <c r="G115" s="26" t="n">
        <v>60</v>
      </c>
      <c r="H115" s="26" t="s">
        <v>11623</v>
      </c>
      <c r="I115" s="26" t="s">
        <v>11624</v>
      </c>
      <c r="J115" s="28" t="n">
        <v>7.55</v>
      </c>
      <c r="K115" s="26" t="n">
        <v>1</v>
      </c>
      <c r="L115" s="26" t="s">
        <v>11630</v>
      </c>
      <c r="M115" s="27" t="n">
        <v>44709</v>
      </c>
      <c r="N115" s="27" t="n">
        <v>44704</v>
      </c>
      <c r="O115" s="26" t="n">
        <v>9</v>
      </c>
      <c r="P115" s="26"/>
      <c r="Q115" s="26" t="s">
        <v>11883</v>
      </c>
      <c r="R115" s="26"/>
    </row>
    <row r="116" customFormat="false" ht="15" hidden="false" customHeight="true" outlineLevel="0" collapsed="false">
      <c r="A116" s="29" t="s">
        <v>11884</v>
      </c>
      <c r="B116" s="30" t="n">
        <v>44693</v>
      </c>
      <c r="C116" s="29" t="s">
        <v>1109</v>
      </c>
      <c r="D116" s="29" t="n">
        <v>152</v>
      </c>
      <c r="E116" s="29" t="s">
        <v>11885</v>
      </c>
      <c r="F116" s="29" t="s">
        <v>276</v>
      </c>
      <c r="G116" s="29" t="n">
        <v>32</v>
      </c>
      <c r="H116" s="29" t="s">
        <v>11629</v>
      </c>
      <c r="I116" s="29" t="s">
        <v>11624</v>
      </c>
      <c r="J116" s="31" t="n">
        <v>10.4</v>
      </c>
      <c r="K116" s="29" t="n">
        <v>2</v>
      </c>
      <c r="L116" s="29" t="s">
        <v>11669</v>
      </c>
      <c r="M116" s="30" t="n">
        <v>44703</v>
      </c>
      <c r="N116" s="30" t="n">
        <v>44694</v>
      </c>
      <c r="O116" s="29" t="n">
        <v>1</v>
      </c>
      <c r="P116" s="29"/>
      <c r="Q116" s="29"/>
      <c r="R116" s="29"/>
    </row>
    <row r="117" customFormat="false" ht="15" hidden="false" customHeight="true" outlineLevel="0" collapsed="false">
      <c r="A117" s="26" t="s">
        <v>11886</v>
      </c>
      <c r="B117" s="27" t="n">
        <v>44696</v>
      </c>
      <c r="C117" s="26" t="s">
        <v>9703</v>
      </c>
      <c r="D117" s="26" t="n">
        <v>2342</v>
      </c>
      <c r="E117" s="26" t="s">
        <v>11887</v>
      </c>
      <c r="F117" s="26" t="s">
        <v>900</v>
      </c>
      <c r="G117" s="26" t="n">
        <v>80</v>
      </c>
      <c r="H117" s="26" t="s">
        <v>11623</v>
      </c>
      <c r="I117" s="26" t="s">
        <v>11624</v>
      </c>
      <c r="J117" s="28" t="n">
        <v>7.55</v>
      </c>
      <c r="K117" s="26" t="n">
        <v>1</v>
      </c>
      <c r="L117" s="26" t="s">
        <v>11630</v>
      </c>
      <c r="M117" s="27" t="n">
        <v>44710</v>
      </c>
      <c r="N117" s="27" t="n">
        <v>44709</v>
      </c>
      <c r="O117" s="26" t="n">
        <v>13</v>
      </c>
      <c r="P117" s="26"/>
      <c r="Q117" s="26" t="s">
        <v>11878</v>
      </c>
      <c r="R117" s="26"/>
    </row>
    <row r="118" customFormat="false" ht="15" hidden="false" customHeight="true" outlineLevel="0" collapsed="false">
      <c r="A118" s="29" t="s">
        <v>11888</v>
      </c>
      <c r="B118" s="30" t="n">
        <v>44703</v>
      </c>
      <c r="C118" s="29" t="s">
        <v>9060</v>
      </c>
      <c r="D118" s="29" t="n">
        <v>2152</v>
      </c>
      <c r="E118" s="29" t="s">
        <v>11889</v>
      </c>
      <c r="F118" s="29" t="s">
        <v>249</v>
      </c>
      <c r="G118" s="29" t="n">
        <v>32</v>
      </c>
      <c r="H118" s="29" t="s">
        <v>11623</v>
      </c>
      <c r="I118" s="29" t="s">
        <v>11624</v>
      </c>
      <c r="J118" s="31" t="n">
        <v>7.55</v>
      </c>
      <c r="K118" s="29" t="n">
        <v>1</v>
      </c>
      <c r="L118" s="29" t="s">
        <v>11630</v>
      </c>
      <c r="M118" s="30" t="n">
        <v>44717</v>
      </c>
      <c r="N118" s="30" t="n">
        <v>44706</v>
      </c>
      <c r="O118" s="29" t="n">
        <v>3</v>
      </c>
      <c r="P118" s="29"/>
      <c r="Q118" s="29" t="s">
        <v>11890</v>
      </c>
      <c r="R118" s="29"/>
    </row>
    <row r="119" customFormat="false" ht="15" hidden="false" customHeight="true" outlineLevel="0" collapsed="false">
      <c r="A119" s="26" t="s">
        <v>11891</v>
      </c>
      <c r="B119" s="27" t="n">
        <v>44698</v>
      </c>
      <c r="C119" s="26" t="s">
        <v>5582</v>
      </c>
      <c r="D119" s="26" t="n">
        <v>1180</v>
      </c>
      <c r="E119" s="26" t="s">
        <v>11892</v>
      </c>
      <c r="F119" s="26" t="s">
        <v>314</v>
      </c>
      <c r="G119" s="26" t="n">
        <v>70</v>
      </c>
      <c r="H119" s="26" t="s">
        <v>11623</v>
      </c>
      <c r="I119" s="26" t="s">
        <v>11624</v>
      </c>
      <c r="J119" s="28" t="n">
        <v>7.55</v>
      </c>
      <c r="K119" s="26" t="n">
        <v>1</v>
      </c>
      <c r="L119" s="26" t="s">
        <v>11625</v>
      </c>
      <c r="M119" s="27" t="n">
        <v>44712</v>
      </c>
      <c r="N119" s="26"/>
      <c r="O119" s="26"/>
      <c r="P119" s="26" t="s">
        <v>11626</v>
      </c>
      <c r="Q119" s="26"/>
      <c r="R119" s="26"/>
    </row>
    <row r="120" customFormat="false" ht="15" hidden="false" customHeight="true" outlineLevel="0" collapsed="false">
      <c r="A120" s="29" t="s">
        <v>11893</v>
      </c>
      <c r="B120" s="30" t="n">
        <v>44696</v>
      </c>
      <c r="C120" s="29" t="s">
        <v>717</v>
      </c>
      <c r="D120" s="29" t="n">
        <v>83</v>
      </c>
      <c r="E120" s="29" t="s">
        <v>11894</v>
      </c>
      <c r="F120" s="29" t="s">
        <v>249</v>
      </c>
      <c r="G120" s="29" t="n">
        <v>32</v>
      </c>
      <c r="H120" s="29" t="s">
        <v>11623</v>
      </c>
      <c r="I120" s="29" t="s">
        <v>11624</v>
      </c>
      <c r="J120" s="31" t="n">
        <v>7.55</v>
      </c>
      <c r="K120" s="29" t="n">
        <v>1</v>
      </c>
      <c r="L120" s="29" t="s">
        <v>164</v>
      </c>
      <c r="M120" s="30" t="n">
        <v>44710</v>
      </c>
      <c r="N120" s="30" t="n">
        <v>44712</v>
      </c>
      <c r="O120" s="29" t="n">
        <v>16</v>
      </c>
      <c r="P120" s="29"/>
      <c r="Q120" s="29"/>
      <c r="R120" s="29"/>
    </row>
    <row r="121" customFormat="false" ht="15" hidden="false" customHeight="true" outlineLevel="0" collapsed="false">
      <c r="A121" s="26" t="s">
        <v>11895</v>
      </c>
      <c r="B121" s="27" t="n">
        <v>44697</v>
      </c>
      <c r="C121" s="26" t="s">
        <v>5742</v>
      </c>
      <c r="D121" s="26" t="n">
        <v>1224</v>
      </c>
      <c r="E121" s="26" t="s">
        <v>11896</v>
      </c>
      <c r="F121" s="26" t="s">
        <v>900</v>
      </c>
      <c r="G121" s="26" t="n">
        <v>45</v>
      </c>
      <c r="H121" s="26" t="s">
        <v>11623</v>
      </c>
      <c r="I121" s="26" t="s">
        <v>11624</v>
      </c>
      <c r="J121" s="28" t="n">
        <v>7.55</v>
      </c>
      <c r="K121" s="26" t="n">
        <v>1</v>
      </c>
      <c r="L121" s="26" t="s">
        <v>11625</v>
      </c>
      <c r="M121" s="27" t="n">
        <v>44711</v>
      </c>
      <c r="N121" s="26"/>
      <c r="O121" s="26"/>
      <c r="P121" s="26" t="s">
        <v>11626</v>
      </c>
      <c r="Q121" s="26"/>
      <c r="R121" s="26"/>
    </row>
    <row r="122" customFormat="false" ht="15" hidden="false" customHeight="true" outlineLevel="0" collapsed="false">
      <c r="A122" s="29" t="s">
        <v>11897</v>
      </c>
      <c r="B122" s="30" t="n">
        <v>44705</v>
      </c>
      <c r="C122" s="29" t="s">
        <v>5428</v>
      </c>
      <c r="D122" s="29" t="n">
        <v>1139</v>
      </c>
      <c r="E122" s="29" t="s">
        <v>11898</v>
      </c>
      <c r="F122" s="29" t="s">
        <v>167</v>
      </c>
      <c r="G122" s="29" t="n">
        <v>32</v>
      </c>
      <c r="H122" s="29" t="s">
        <v>11629</v>
      </c>
      <c r="I122" s="29" t="s">
        <v>11624</v>
      </c>
      <c r="J122" s="31" t="n">
        <v>10.4</v>
      </c>
      <c r="K122" s="29" t="n">
        <v>1</v>
      </c>
      <c r="L122" s="29" t="s">
        <v>11630</v>
      </c>
      <c r="M122" s="30" t="n">
        <v>44715</v>
      </c>
      <c r="N122" s="30" t="n">
        <v>44708</v>
      </c>
      <c r="O122" s="29" t="n">
        <v>3</v>
      </c>
      <c r="P122" s="29"/>
      <c r="Q122" s="29" t="s">
        <v>11899</v>
      </c>
      <c r="R122" s="29"/>
    </row>
    <row r="123" customFormat="false" ht="15" hidden="false" customHeight="true" outlineLevel="0" collapsed="false">
      <c r="A123" s="26" t="s">
        <v>11900</v>
      </c>
      <c r="B123" s="27" t="n">
        <v>44692</v>
      </c>
      <c r="C123" s="26" t="s">
        <v>9871</v>
      </c>
      <c r="D123" s="26" t="n">
        <v>2392</v>
      </c>
      <c r="E123" s="26" t="s">
        <v>11901</v>
      </c>
      <c r="F123" s="26" t="s">
        <v>276</v>
      </c>
      <c r="G123" s="26" t="n">
        <v>32</v>
      </c>
      <c r="H123" s="26" t="s">
        <v>11629</v>
      </c>
      <c r="I123" s="26" t="s">
        <v>11624</v>
      </c>
      <c r="J123" s="28" t="n">
        <v>10.4</v>
      </c>
      <c r="K123" s="26" t="n">
        <v>2</v>
      </c>
      <c r="L123" s="26" t="s">
        <v>11630</v>
      </c>
      <c r="M123" s="27" t="n">
        <v>44702</v>
      </c>
      <c r="N123" s="27" t="n">
        <v>44703</v>
      </c>
      <c r="O123" s="26" t="n">
        <v>11</v>
      </c>
      <c r="P123" s="26"/>
      <c r="Q123" s="26" t="s">
        <v>11902</v>
      </c>
      <c r="R123" s="26"/>
    </row>
    <row r="124" customFormat="false" ht="15" hidden="false" customHeight="true" outlineLevel="0" collapsed="false">
      <c r="A124" s="29" t="s">
        <v>11903</v>
      </c>
      <c r="B124" s="30" t="n">
        <v>44692</v>
      </c>
      <c r="C124" s="29" t="s">
        <v>1764</v>
      </c>
      <c r="D124" s="29" t="n">
        <v>279</v>
      </c>
      <c r="E124" s="29" t="s">
        <v>11904</v>
      </c>
      <c r="F124" s="29" t="s">
        <v>249</v>
      </c>
      <c r="G124" s="29" t="n">
        <v>40</v>
      </c>
      <c r="H124" s="29" t="s">
        <v>11623</v>
      </c>
      <c r="I124" s="29" t="s">
        <v>11624</v>
      </c>
      <c r="J124" s="31" t="n">
        <v>7.55</v>
      </c>
      <c r="K124" s="29" t="n">
        <v>1</v>
      </c>
      <c r="L124" s="29" t="s">
        <v>11630</v>
      </c>
      <c r="M124" s="30" t="n">
        <v>44706</v>
      </c>
      <c r="N124" s="30" t="n">
        <v>44702</v>
      </c>
      <c r="O124" s="29" t="n">
        <v>10</v>
      </c>
      <c r="P124" s="29"/>
      <c r="Q124" s="29" t="s">
        <v>11905</v>
      </c>
      <c r="R124" s="29"/>
    </row>
    <row r="125" customFormat="false" ht="15" hidden="false" customHeight="true" outlineLevel="0" collapsed="false">
      <c r="A125" s="26" t="s">
        <v>11906</v>
      </c>
      <c r="B125" s="27" t="n">
        <v>44690</v>
      </c>
      <c r="C125" s="26" t="s">
        <v>9094</v>
      </c>
      <c r="D125" s="26" t="n">
        <v>2162</v>
      </c>
      <c r="E125" s="26" t="s">
        <v>11907</v>
      </c>
      <c r="F125" s="26" t="s">
        <v>249</v>
      </c>
      <c r="G125" s="26" t="n">
        <v>60</v>
      </c>
      <c r="H125" s="26" t="s">
        <v>11623</v>
      </c>
      <c r="I125" s="26" t="s">
        <v>11624</v>
      </c>
      <c r="J125" s="28" t="n">
        <v>7.55</v>
      </c>
      <c r="K125" s="26" t="n">
        <v>1</v>
      </c>
      <c r="L125" s="26" t="s">
        <v>11634</v>
      </c>
      <c r="M125" s="27" t="n">
        <v>44704</v>
      </c>
      <c r="N125" s="27" t="n">
        <v>44697</v>
      </c>
      <c r="O125" s="26" t="n">
        <v>7</v>
      </c>
      <c r="P125" s="26"/>
      <c r="Q125" s="26"/>
      <c r="R125" s="26"/>
    </row>
    <row r="126" customFormat="false" ht="15" hidden="false" customHeight="true" outlineLevel="0" collapsed="false">
      <c r="A126" s="29" t="s">
        <v>11908</v>
      </c>
      <c r="B126" s="30" t="n">
        <v>44682</v>
      </c>
      <c r="C126" s="29" t="s">
        <v>10349</v>
      </c>
      <c r="D126" s="29" t="n">
        <v>2531</v>
      </c>
      <c r="E126" s="29" t="s">
        <v>11909</v>
      </c>
      <c r="F126" s="29" t="s">
        <v>900</v>
      </c>
      <c r="G126" s="29" t="n">
        <v>45</v>
      </c>
      <c r="H126" s="29" t="s">
        <v>11623</v>
      </c>
      <c r="I126" s="29" t="s">
        <v>11624</v>
      </c>
      <c r="J126" s="31" t="n">
        <v>7.55</v>
      </c>
      <c r="K126" s="29" t="n">
        <v>1</v>
      </c>
      <c r="L126" s="29" t="s">
        <v>11630</v>
      </c>
      <c r="M126" s="30" t="n">
        <v>44696</v>
      </c>
      <c r="N126" s="30" t="n">
        <v>44693</v>
      </c>
      <c r="O126" s="29" t="n">
        <v>11</v>
      </c>
      <c r="P126" s="29"/>
      <c r="Q126" s="29" t="s">
        <v>11910</v>
      </c>
      <c r="R126" s="29"/>
    </row>
    <row r="127" customFormat="false" ht="15" hidden="false" customHeight="true" outlineLevel="0" collapsed="false">
      <c r="A127" s="26" t="s">
        <v>11911</v>
      </c>
      <c r="B127" s="27" t="n">
        <v>44696</v>
      </c>
      <c r="C127" s="26" t="s">
        <v>2533</v>
      </c>
      <c r="D127" s="26" t="n">
        <v>441</v>
      </c>
      <c r="E127" s="26" t="s">
        <v>11912</v>
      </c>
      <c r="F127" s="26" t="s">
        <v>276</v>
      </c>
      <c r="G127" s="26" t="n">
        <v>24</v>
      </c>
      <c r="H127" s="26" t="s">
        <v>11629</v>
      </c>
      <c r="I127" s="26" t="s">
        <v>11624</v>
      </c>
      <c r="J127" s="28" t="n">
        <v>10.4</v>
      </c>
      <c r="K127" s="26" t="n">
        <v>1</v>
      </c>
      <c r="L127" s="26" t="s">
        <v>11642</v>
      </c>
      <c r="M127" s="27" t="n">
        <v>44706</v>
      </c>
      <c r="N127" s="26"/>
      <c r="O127" s="26"/>
      <c r="P127" s="26"/>
      <c r="Q127" s="26"/>
      <c r="R127" s="26"/>
    </row>
    <row r="128" customFormat="false" ht="15" hidden="false" customHeight="true" outlineLevel="0" collapsed="false">
      <c r="A128" s="29" t="s">
        <v>11913</v>
      </c>
      <c r="B128" s="30" t="n">
        <v>44682</v>
      </c>
      <c r="C128" s="29" t="s">
        <v>8824</v>
      </c>
      <c r="D128" s="29" t="n">
        <v>2085</v>
      </c>
      <c r="E128" s="29" t="s">
        <v>11914</v>
      </c>
      <c r="F128" s="29" t="s">
        <v>167</v>
      </c>
      <c r="G128" s="29" t="n">
        <v>40</v>
      </c>
      <c r="H128" s="29" t="s">
        <v>11629</v>
      </c>
      <c r="I128" s="29" t="s">
        <v>11624</v>
      </c>
      <c r="J128" s="31" t="n">
        <v>10.4</v>
      </c>
      <c r="K128" s="29" t="n">
        <v>2</v>
      </c>
      <c r="L128" s="29" t="s">
        <v>11630</v>
      </c>
      <c r="M128" s="30" t="n">
        <v>44692</v>
      </c>
      <c r="N128" s="30" t="n">
        <v>44687</v>
      </c>
      <c r="O128" s="29" t="n">
        <v>5</v>
      </c>
      <c r="P128" s="29"/>
      <c r="Q128" s="29" t="s">
        <v>11915</v>
      </c>
      <c r="R128" s="29"/>
    </row>
    <row r="129" customFormat="false" ht="15" hidden="false" customHeight="true" outlineLevel="0" collapsed="false">
      <c r="A129" s="26" t="s">
        <v>11916</v>
      </c>
      <c r="B129" s="27" t="n">
        <v>44713</v>
      </c>
      <c r="C129" s="26" t="s">
        <v>7761</v>
      </c>
      <c r="D129" s="26" t="n">
        <v>1782</v>
      </c>
      <c r="E129" s="26" t="s">
        <v>11917</v>
      </c>
      <c r="F129" s="26" t="s">
        <v>276</v>
      </c>
      <c r="G129" s="26" t="n">
        <v>28</v>
      </c>
      <c r="H129" s="26" t="s">
        <v>11629</v>
      </c>
      <c r="I129" s="26" t="s">
        <v>11624</v>
      </c>
      <c r="J129" s="28" t="n">
        <v>10.4</v>
      </c>
      <c r="K129" s="26" t="n">
        <v>1</v>
      </c>
      <c r="L129" s="26" t="s">
        <v>11625</v>
      </c>
      <c r="M129" s="27" t="n">
        <v>44723</v>
      </c>
      <c r="N129" s="26"/>
      <c r="O129" s="26"/>
      <c r="P129" s="26" t="s">
        <v>11626</v>
      </c>
      <c r="Q129" s="26"/>
      <c r="R129" s="26"/>
    </row>
    <row r="130" customFormat="false" ht="15" hidden="false" customHeight="true" outlineLevel="0" collapsed="false">
      <c r="A130" s="29" t="s">
        <v>11918</v>
      </c>
      <c r="B130" s="30" t="n">
        <v>44713</v>
      </c>
      <c r="C130" s="29" t="s">
        <v>2947</v>
      </c>
      <c r="D130" s="29" t="n">
        <v>533</v>
      </c>
      <c r="E130" s="29" t="s">
        <v>11919</v>
      </c>
      <c r="F130" s="29" t="s">
        <v>314</v>
      </c>
      <c r="G130" s="29" t="n">
        <v>36</v>
      </c>
      <c r="H130" s="29" t="s">
        <v>11623</v>
      </c>
      <c r="I130" s="29" t="s">
        <v>11624</v>
      </c>
      <c r="J130" s="31" t="n">
        <v>7.55</v>
      </c>
      <c r="K130" s="29" t="n">
        <v>1</v>
      </c>
      <c r="L130" s="29" t="s">
        <v>164</v>
      </c>
      <c r="M130" s="30" t="n">
        <v>44727</v>
      </c>
      <c r="N130" s="30" t="n">
        <v>44723</v>
      </c>
      <c r="O130" s="29" t="n">
        <v>10</v>
      </c>
      <c r="P130" s="29"/>
      <c r="Q130" s="29"/>
      <c r="R130" s="29"/>
    </row>
    <row r="131" customFormat="false" ht="15" hidden="false" customHeight="true" outlineLevel="0" collapsed="false">
      <c r="A131" s="26" t="s">
        <v>11920</v>
      </c>
      <c r="B131" s="27" t="n">
        <v>44718</v>
      </c>
      <c r="C131" s="26" t="s">
        <v>9436</v>
      </c>
      <c r="D131" s="26" t="n">
        <v>2263</v>
      </c>
      <c r="E131" s="26" t="s">
        <v>11921</v>
      </c>
      <c r="F131" s="26" t="s">
        <v>314</v>
      </c>
      <c r="G131" s="26" t="n">
        <v>45</v>
      </c>
      <c r="H131" s="26" t="s">
        <v>11623</v>
      </c>
      <c r="I131" s="26" t="s">
        <v>11624</v>
      </c>
      <c r="J131" s="28" t="n">
        <v>7.55</v>
      </c>
      <c r="K131" s="26" t="n">
        <v>1</v>
      </c>
      <c r="L131" s="26" t="s">
        <v>11630</v>
      </c>
      <c r="M131" s="27" t="n">
        <v>44732</v>
      </c>
      <c r="N131" s="27" t="n">
        <v>44735</v>
      </c>
      <c r="O131" s="26" t="n">
        <v>17</v>
      </c>
      <c r="P131" s="26"/>
      <c r="Q131" s="26" t="s">
        <v>11922</v>
      </c>
      <c r="R131" s="26"/>
    </row>
    <row r="132" customFormat="false" ht="15" hidden="false" customHeight="true" outlineLevel="0" collapsed="false">
      <c r="A132" s="29" t="s">
        <v>11923</v>
      </c>
      <c r="B132" s="30" t="n">
        <v>44726</v>
      </c>
      <c r="C132" s="29" t="s">
        <v>7830</v>
      </c>
      <c r="D132" s="29" t="n">
        <v>1799</v>
      </c>
      <c r="E132" s="29" t="s">
        <v>11924</v>
      </c>
      <c r="F132" s="29" t="s">
        <v>314</v>
      </c>
      <c r="G132" s="29" t="n">
        <v>28</v>
      </c>
      <c r="H132" s="29" t="s">
        <v>11623</v>
      </c>
      <c r="I132" s="29" t="s">
        <v>11624</v>
      </c>
      <c r="J132" s="31" t="n">
        <v>7.55</v>
      </c>
      <c r="K132" s="29" t="n">
        <v>1</v>
      </c>
      <c r="L132" s="29" t="s">
        <v>11630</v>
      </c>
      <c r="M132" s="30" t="n">
        <v>44740</v>
      </c>
      <c r="N132" s="30" t="n">
        <v>44730</v>
      </c>
      <c r="O132" s="29" t="n">
        <v>4</v>
      </c>
      <c r="P132" s="29"/>
      <c r="Q132" s="29" t="s">
        <v>11925</v>
      </c>
      <c r="R132" s="29"/>
    </row>
    <row r="133" customFormat="false" ht="15" hidden="false" customHeight="true" outlineLevel="0" collapsed="false">
      <c r="A133" s="26" t="s">
        <v>11926</v>
      </c>
      <c r="B133" s="27" t="n">
        <v>44736</v>
      </c>
      <c r="C133" s="26" t="s">
        <v>2849</v>
      </c>
      <c r="D133" s="26" t="n">
        <v>509</v>
      </c>
      <c r="E133" s="26" t="s">
        <v>11927</v>
      </c>
      <c r="F133" s="26" t="s">
        <v>314</v>
      </c>
      <c r="G133" s="26" t="n">
        <v>28</v>
      </c>
      <c r="H133" s="26" t="s">
        <v>11623</v>
      </c>
      <c r="I133" s="26" t="s">
        <v>11624</v>
      </c>
      <c r="J133" s="28" t="n">
        <v>7.55</v>
      </c>
      <c r="K133" s="26" t="n">
        <v>1</v>
      </c>
      <c r="L133" s="26" t="s">
        <v>11669</v>
      </c>
      <c r="M133" s="27" t="n">
        <v>44750</v>
      </c>
      <c r="N133" s="27" t="n">
        <v>44744</v>
      </c>
      <c r="O133" s="26" t="n">
        <v>8</v>
      </c>
      <c r="P133" s="26"/>
      <c r="Q133" s="26"/>
      <c r="R133" s="26"/>
    </row>
    <row r="134" customFormat="false" ht="15" hidden="false" customHeight="true" outlineLevel="0" collapsed="false">
      <c r="A134" s="29" t="s">
        <v>11928</v>
      </c>
      <c r="B134" s="30" t="n">
        <v>44737</v>
      </c>
      <c r="C134" s="29" t="s">
        <v>9909</v>
      </c>
      <c r="D134" s="29" t="n">
        <v>2403</v>
      </c>
      <c r="E134" s="29" t="s">
        <v>11929</v>
      </c>
      <c r="F134" s="29" t="s">
        <v>900</v>
      </c>
      <c r="G134" s="29" t="n">
        <v>40</v>
      </c>
      <c r="H134" s="29" t="s">
        <v>11623</v>
      </c>
      <c r="I134" s="29" t="s">
        <v>11624</v>
      </c>
      <c r="J134" s="31" t="n">
        <v>7.55</v>
      </c>
      <c r="K134" s="29" t="n">
        <v>1</v>
      </c>
      <c r="L134" s="29" t="s">
        <v>11625</v>
      </c>
      <c r="M134" s="30" t="n">
        <v>44751</v>
      </c>
      <c r="N134" s="29"/>
      <c r="O134" s="29"/>
      <c r="P134" s="29" t="s">
        <v>11651</v>
      </c>
      <c r="Q134" s="29"/>
      <c r="R134" s="29"/>
    </row>
    <row r="135" customFormat="false" ht="15" hidden="false" customHeight="true" outlineLevel="0" collapsed="false">
      <c r="A135" s="26" t="s">
        <v>11930</v>
      </c>
      <c r="B135" s="27" t="n">
        <v>44719</v>
      </c>
      <c r="C135" s="26" t="s">
        <v>4810</v>
      </c>
      <c r="D135" s="26" t="n">
        <v>981</v>
      </c>
      <c r="E135" s="26" t="s">
        <v>11931</v>
      </c>
      <c r="F135" s="26" t="s">
        <v>249</v>
      </c>
      <c r="G135" s="26" t="n">
        <v>32</v>
      </c>
      <c r="H135" s="26" t="s">
        <v>11623</v>
      </c>
      <c r="I135" s="26" t="s">
        <v>11624</v>
      </c>
      <c r="J135" s="28" t="n">
        <v>7.55</v>
      </c>
      <c r="K135" s="26" t="n">
        <v>2</v>
      </c>
      <c r="L135" s="26" t="s">
        <v>11630</v>
      </c>
      <c r="M135" s="27" t="n">
        <v>44733</v>
      </c>
      <c r="N135" s="27" t="n">
        <v>44732</v>
      </c>
      <c r="O135" s="26" t="n">
        <v>13</v>
      </c>
      <c r="P135" s="26"/>
      <c r="Q135" s="26" t="s">
        <v>11932</v>
      </c>
      <c r="R135" s="26"/>
    </row>
    <row r="136" customFormat="false" ht="15" hidden="false" customHeight="true" outlineLevel="0" collapsed="false">
      <c r="A136" s="29" t="s">
        <v>11933</v>
      </c>
      <c r="B136" s="30" t="n">
        <v>44720</v>
      </c>
      <c r="C136" s="29" t="s">
        <v>8635</v>
      </c>
      <c r="D136" s="29" t="n">
        <v>2030</v>
      </c>
      <c r="E136" s="29" t="s">
        <v>11934</v>
      </c>
      <c r="F136" s="29" t="s">
        <v>314</v>
      </c>
      <c r="G136" s="29" t="n">
        <v>40</v>
      </c>
      <c r="H136" s="29" t="s">
        <v>11623</v>
      </c>
      <c r="I136" s="29" t="s">
        <v>11624</v>
      </c>
      <c r="J136" s="31" t="n">
        <v>7.55</v>
      </c>
      <c r="K136" s="29" t="n">
        <v>1</v>
      </c>
      <c r="L136" s="29" t="s">
        <v>11630</v>
      </c>
      <c r="M136" s="30" t="n">
        <v>44734</v>
      </c>
      <c r="N136" s="30" t="n">
        <v>44731</v>
      </c>
      <c r="O136" s="29" t="n">
        <v>11</v>
      </c>
      <c r="P136" s="29"/>
      <c r="Q136" s="29" t="s">
        <v>11935</v>
      </c>
      <c r="R136" s="29"/>
    </row>
    <row r="137" customFormat="false" ht="15" hidden="false" customHeight="true" outlineLevel="0" collapsed="false">
      <c r="A137" s="26" t="s">
        <v>11936</v>
      </c>
      <c r="B137" s="27" t="n">
        <v>44725</v>
      </c>
      <c r="C137" s="26" t="s">
        <v>4311</v>
      </c>
      <c r="D137" s="26" t="n">
        <v>857</v>
      </c>
      <c r="E137" s="26" t="s">
        <v>11937</v>
      </c>
      <c r="F137" s="26" t="s">
        <v>249</v>
      </c>
      <c r="G137" s="26" t="n">
        <v>32</v>
      </c>
      <c r="H137" s="26" t="s">
        <v>11623</v>
      </c>
      <c r="I137" s="26" t="s">
        <v>11624</v>
      </c>
      <c r="J137" s="28" t="n">
        <v>7.55</v>
      </c>
      <c r="K137" s="26" t="n">
        <v>1</v>
      </c>
      <c r="L137" s="26" t="s">
        <v>11642</v>
      </c>
      <c r="M137" s="27" t="n">
        <v>44739</v>
      </c>
      <c r="N137" s="26"/>
      <c r="O137" s="26"/>
      <c r="P137" s="26"/>
      <c r="Q137" s="26"/>
      <c r="R137" s="26"/>
    </row>
    <row r="138" customFormat="false" ht="15" hidden="false" customHeight="true" outlineLevel="0" collapsed="false">
      <c r="A138" s="29" t="s">
        <v>11938</v>
      </c>
      <c r="B138" s="30" t="n">
        <v>44728</v>
      </c>
      <c r="C138" s="29" t="s">
        <v>10636</v>
      </c>
      <c r="D138" s="29" t="n">
        <v>2617</v>
      </c>
      <c r="E138" s="29" t="s">
        <v>11939</v>
      </c>
      <c r="F138" s="29" t="s">
        <v>249</v>
      </c>
      <c r="G138" s="29" t="n">
        <v>28</v>
      </c>
      <c r="H138" s="29" t="s">
        <v>11623</v>
      </c>
      <c r="I138" s="29" t="s">
        <v>11624</v>
      </c>
      <c r="J138" s="31" t="n">
        <v>7.55</v>
      </c>
      <c r="K138" s="29" t="n">
        <v>1</v>
      </c>
      <c r="L138" s="29" t="s">
        <v>11630</v>
      </c>
      <c r="M138" s="30" t="n">
        <v>44742</v>
      </c>
      <c r="N138" s="30" t="n">
        <v>44733</v>
      </c>
      <c r="O138" s="29" t="n">
        <v>5</v>
      </c>
      <c r="P138" s="29"/>
      <c r="Q138" s="29" t="s">
        <v>11940</v>
      </c>
      <c r="R138" s="29"/>
    </row>
    <row r="139" customFormat="false" ht="15" hidden="false" customHeight="true" outlineLevel="0" collapsed="false">
      <c r="A139" s="26" t="s">
        <v>11941</v>
      </c>
      <c r="B139" s="27" t="n">
        <v>44725</v>
      </c>
      <c r="C139" s="26" t="s">
        <v>8160</v>
      </c>
      <c r="D139" s="26" t="n">
        <v>1893</v>
      </c>
      <c r="E139" s="26" t="s">
        <v>11942</v>
      </c>
      <c r="F139" s="26" t="s">
        <v>900</v>
      </c>
      <c r="G139" s="26" t="n">
        <v>28</v>
      </c>
      <c r="H139" s="26" t="s">
        <v>11623</v>
      </c>
      <c r="I139" s="26" t="s">
        <v>11624</v>
      </c>
      <c r="J139" s="28" t="n">
        <v>7.55</v>
      </c>
      <c r="K139" s="26" t="n">
        <v>2</v>
      </c>
      <c r="L139" s="26" t="s">
        <v>164</v>
      </c>
      <c r="M139" s="27" t="n">
        <v>44739</v>
      </c>
      <c r="N139" s="27" t="n">
        <v>44726</v>
      </c>
      <c r="O139" s="26" t="n">
        <v>1</v>
      </c>
      <c r="P139" s="26"/>
      <c r="Q139" s="26"/>
      <c r="R139" s="26"/>
    </row>
    <row r="140" customFormat="false" ht="15" hidden="false" customHeight="true" outlineLevel="0" collapsed="false">
      <c r="A140" s="29" t="s">
        <v>11943</v>
      </c>
      <c r="B140" s="30" t="n">
        <v>44723</v>
      </c>
      <c r="C140" s="29" t="s">
        <v>9691</v>
      </c>
      <c r="D140" s="29" t="n">
        <v>2339</v>
      </c>
      <c r="E140" s="29" t="s">
        <v>11944</v>
      </c>
      <c r="F140" s="29" t="s">
        <v>167</v>
      </c>
      <c r="G140" s="29" t="n">
        <v>28</v>
      </c>
      <c r="H140" s="29" t="s">
        <v>11629</v>
      </c>
      <c r="I140" s="29" t="s">
        <v>11624</v>
      </c>
      <c r="J140" s="31" t="n">
        <v>10.4</v>
      </c>
      <c r="K140" s="29" t="n">
        <v>2</v>
      </c>
      <c r="L140" s="29" t="s">
        <v>11630</v>
      </c>
      <c r="M140" s="30" t="n">
        <v>44733</v>
      </c>
      <c r="N140" s="30" t="n">
        <v>44736</v>
      </c>
      <c r="O140" s="29" t="n">
        <v>13</v>
      </c>
      <c r="P140" s="29"/>
      <c r="Q140" s="29" t="s">
        <v>11945</v>
      </c>
      <c r="R140" s="29"/>
    </row>
    <row r="141" customFormat="false" ht="15" hidden="false" customHeight="true" outlineLevel="0" collapsed="false">
      <c r="A141" s="26" t="s">
        <v>11946</v>
      </c>
      <c r="B141" s="27" t="n">
        <v>44724</v>
      </c>
      <c r="C141" s="26" t="s">
        <v>9944</v>
      </c>
      <c r="D141" s="26" t="n">
        <v>2414</v>
      </c>
      <c r="E141" s="26" t="s">
        <v>11947</v>
      </c>
      <c r="F141" s="26" t="s">
        <v>900</v>
      </c>
      <c r="G141" s="26" t="n">
        <v>24</v>
      </c>
      <c r="H141" s="26" t="s">
        <v>11623</v>
      </c>
      <c r="I141" s="26" t="s">
        <v>11624</v>
      </c>
      <c r="J141" s="28" t="n">
        <v>7.55</v>
      </c>
      <c r="K141" s="26" t="n">
        <v>1</v>
      </c>
      <c r="L141" s="26" t="s">
        <v>11625</v>
      </c>
      <c r="M141" s="27" t="n">
        <v>44738</v>
      </c>
      <c r="N141" s="26"/>
      <c r="O141" s="26"/>
      <c r="P141" s="26" t="s">
        <v>11683</v>
      </c>
      <c r="Q141" s="26"/>
      <c r="R141" s="26"/>
    </row>
    <row r="142" customFormat="false" ht="15" hidden="false" customHeight="true" outlineLevel="0" collapsed="false">
      <c r="A142" s="29" t="s">
        <v>11948</v>
      </c>
      <c r="B142" s="30" t="n">
        <v>44738</v>
      </c>
      <c r="C142" s="29" t="s">
        <v>3236</v>
      </c>
      <c r="D142" s="29" t="n">
        <v>601</v>
      </c>
      <c r="E142" s="29" t="s">
        <v>11949</v>
      </c>
      <c r="F142" s="29" t="s">
        <v>900</v>
      </c>
      <c r="G142" s="29" t="n">
        <v>45</v>
      </c>
      <c r="H142" s="29" t="s">
        <v>11623</v>
      </c>
      <c r="I142" s="29" t="s">
        <v>11624</v>
      </c>
      <c r="J142" s="31" t="n">
        <v>7.55</v>
      </c>
      <c r="K142" s="29" t="n">
        <v>2</v>
      </c>
      <c r="L142" s="29" t="s">
        <v>11625</v>
      </c>
      <c r="M142" s="30" t="n">
        <v>44752</v>
      </c>
      <c r="N142" s="29"/>
      <c r="O142" s="29"/>
      <c r="P142" s="29" t="s">
        <v>11672</v>
      </c>
      <c r="Q142" s="29"/>
      <c r="R142" s="29"/>
    </row>
    <row r="143" customFormat="false" ht="15" hidden="false" customHeight="true" outlineLevel="0" collapsed="false">
      <c r="A143" s="26" t="s">
        <v>11950</v>
      </c>
      <c r="B143" s="27" t="n">
        <v>44714</v>
      </c>
      <c r="C143" s="26" t="s">
        <v>6300</v>
      </c>
      <c r="D143" s="26" t="n">
        <v>1377</v>
      </c>
      <c r="E143" s="26" t="s">
        <v>11951</v>
      </c>
      <c r="F143" s="26" t="s">
        <v>276</v>
      </c>
      <c r="G143" s="26" t="n">
        <v>32</v>
      </c>
      <c r="H143" s="26" t="s">
        <v>11629</v>
      </c>
      <c r="I143" s="26" t="s">
        <v>11624</v>
      </c>
      <c r="J143" s="28" t="n">
        <v>10.4</v>
      </c>
      <c r="K143" s="26" t="n">
        <v>1</v>
      </c>
      <c r="L143" s="26" t="s">
        <v>11669</v>
      </c>
      <c r="M143" s="27" t="n">
        <v>44724</v>
      </c>
      <c r="N143" s="27" t="n">
        <v>44715</v>
      </c>
      <c r="O143" s="26" t="n">
        <v>1</v>
      </c>
      <c r="P143" s="26"/>
      <c r="Q143" s="26"/>
      <c r="R143" s="26"/>
    </row>
    <row r="144" customFormat="false" ht="15" hidden="false" customHeight="true" outlineLevel="0" collapsed="false">
      <c r="A144" s="29" t="s">
        <v>11952</v>
      </c>
      <c r="B144" s="30" t="n">
        <v>44724</v>
      </c>
      <c r="C144" s="29" t="s">
        <v>9214</v>
      </c>
      <c r="D144" s="29" t="n">
        <v>2196</v>
      </c>
      <c r="E144" s="29" t="s">
        <v>11721</v>
      </c>
      <c r="F144" s="29" t="s">
        <v>314</v>
      </c>
      <c r="G144" s="29" t="n">
        <v>24</v>
      </c>
      <c r="H144" s="29" t="s">
        <v>11623</v>
      </c>
      <c r="I144" s="29" t="s">
        <v>11624</v>
      </c>
      <c r="J144" s="31" t="n">
        <v>7.55</v>
      </c>
      <c r="K144" s="29" t="n">
        <v>1</v>
      </c>
      <c r="L144" s="29" t="s">
        <v>11630</v>
      </c>
      <c r="M144" s="30" t="n">
        <v>44738</v>
      </c>
      <c r="N144" s="30" t="n">
        <v>44738</v>
      </c>
      <c r="O144" s="29" t="n">
        <v>14</v>
      </c>
      <c r="P144" s="29"/>
      <c r="Q144" s="29" t="s">
        <v>11953</v>
      </c>
      <c r="R144" s="29"/>
    </row>
    <row r="145" customFormat="false" ht="15" hidden="false" customHeight="true" outlineLevel="0" collapsed="false">
      <c r="A145" s="26" t="s">
        <v>11954</v>
      </c>
      <c r="B145" s="27" t="n">
        <v>44725</v>
      </c>
      <c r="C145" s="26" t="s">
        <v>5454</v>
      </c>
      <c r="D145" s="26" t="n">
        <v>1147</v>
      </c>
      <c r="E145" s="26" t="s">
        <v>11955</v>
      </c>
      <c r="F145" s="26" t="s">
        <v>314</v>
      </c>
      <c r="G145" s="26" t="n">
        <v>60</v>
      </c>
      <c r="H145" s="26" t="s">
        <v>11623</v>
      </c>
      <c r="I145" s="26" t="s">
        <v>11624</v>
      </c>
      <c r="J145" s="28" t="n">
        <v>7.55</v>
      </c>
      <c r="K145" s="26" t="n">
        <v>1</v>
      </c>
      <c r="L145" s="26" t="s">
        <v>11669</v>
      </c>
      <c r="M145" s="27" t="n">
        <v>44739</v>
      </c>
      <c r="N145" s="27" t="n">
        <v>44733</v>
      </c>
      <c r="O145" s="26" t="n">
        <v>8</v>
      </c>
      <c r="P145" s="26"/>
      <c r="Q145" s="26"/>
      <c r="R145" s="26"/>
    </row>
    <row r="146" customFormat="false" ht="15" hidden="false" customHeight="true" outlineLevel="0" collapsed="false">
      <c r="A146" s="29" t="s">
        <v>11956</v>
      </c>
      <c r="B146" s="30" t="n">
        <v>44719</v>
      </c>
      <c r="C146" s="29" t="s">
        <v>9687</v>
      </c>
      <c r="D146" s="29" t="n">
        <v>2338</v>
      </c>
      <c r="E146" s="29" t="s">
        <v>11957</v>
      </c>
      <c r="F146" s="29" t="s">
        <v>276</v>
      </c>
      <c r="G146" s="29" t="n">
        <v>36</v>
      </c>
      <c r="H146" s="29" t="s">
        <v>11629</v>
      </c>
      <c r="I146" s="29" t="s">
        <v>11624</v>
      </c>
      <c r="J146" s="31" t="n">
        <v>10.4</v>
      </c>
      <c r="K146" s="29" t="n">
        <v>1</v>
      </c>
      <c r="L146" s="29" t="s">
        <v>11669</v>
      </c>
      <c r="M146" s="30" t="n">
        <v>44729</v>
      </c>
      <c r="N146" s="30" t="n">
        <v>44727</v>
      </c>
      <c r="O146" s="29" t="n">
        <v>8</v>
      </c>
      <c r="P146" s="29"/>
      <c r="Q146" s="29"/>
      <c r="R146" s="29"/>
    </row>
    <row r="147" customFormat="false" ht="15" hidden="false" customHeight="true" outlineLevel="0" collapsed="false">
      <c r="A147" s="26" t="s">
        <v>11958</v>
      </c>
      <c r="B147" s="27" t="n">
        <v>44723</v>
      </c>
      <c r="C147" s="26" t="s">
        <v>3491</v>
      </c>
      <c r="D147" s="26" t="n">
        <v>660</v>
      </c>
      <c r="E147" s="26" t="s">
        <v>11959</v>
      </c>
      <c r="F147" s="26" t="s">
        <v>249</v>
      </c>
      <c r="G147" s="26" t="n">
        <v>32</v>
      </c>
      <c r="H147" s="26" t="s">
        <v>11623</v>
      </c>
      <c r="I147" s="26" t="s">
        <v>11624</v>
      </c>
      <c r="J147" s="28" t="n">
        <v>7.55</v>
      </c>
      <c r="K147" s="26" t="n">
        <v>1</v>
      </c>
      <c r="L147" s="26" t="s">
        <v>11630</v>
      </c>
      <c r="M147" s="27" t="n">
        <v>44737</v>
      </c>
      <c r="N147" s="27" t="n">
        <v>44729</v>
      </c>
      <c r="O147" s="26" t="n">
        <v>6</v>
      </c>
      <c r="P147" s="26"/>
      <c r="Q147" s="26" t="s">
        <v>11960</v>
      </c>
      <c r="R147" s="26"/>
    </row>
    <row r="148" customFormat="false" ht="15" hidden="false" customHeight="true" outlineLevel="0" collapsed="false">
      <c r="A148" s="29" t="s">
        <v>11961</v>
      </c>
      <c r="B148" s="30" t="n">
        <v>44733</v>
      </c>
      <c r="C148" s="29" t="s">
        <v>8364</v>
      </c>
      <c r="D148" s="29" t="n">
        <v>1952</v>
      </c>
      <c r="E148" s="29" t="s">
        <v>11962</v>
      </c>
      <c r="F148" s="29" t="s">
        <v>167</v>
      </c>
      <c r="G148" s="29" t="n">
        <v>36</v>
      </c>
      <c r="H148" s="29" t="s">
        <v>11629</v>
      </c>
      <c r="I148" s="29" t="s">
        <v>11624</v>
      </c>
      <c r="J148" s="31" t="n">
        <v>10.4</v>
      </c>
      <c r="K148" s="29" t="n">
        <v>1</v>
      </c>
      <c r="L148" s="29" t="s">
        <v>11625</v>
      </c>
      <c r="M148" s="30" t="n">
        <v>44743</v>
      </c>
      <c r="N148" s="29"/>
      <c r="O148" s="29"/>
      <c r="P148" s="29" t="s">
        <v>11651</v>
      </c>
      <c r="Q148" s="29"/>
      <c r="R148" s="29"/>
    </row>
    <row r="149" customFormat="false" ht="15" hidden="false" customHeight="true" outlineLevel="0" collapsed="false">
      <c r="A149" s="26" t="s">
        <v>11963</v>
      </c>
      <c r="B149" s="27" t="n">
        <v>44730</v>
      </c>
      <c r="C149" s="26" t="s">
        <v>9416</v>
      </c>
      <c r="D149" s="26" t="n">
        <v>2256</v>
      </c>
      <c r="E149" s="26" t="s">
        <v>11964</v>
      </c>
      <c r="F149" s="26" t="s">
        <v>249</v>
      </c>
      <c r="G149" s="26" t="n">
        <v>32</v>
      </c>
      <c r="H149" s="26" t="s">
        <v>11623</v>
      </c>
      <c r="I149" s="26" t="s">
        <v>11624</v>
      </c>
      <c r="J149" s="28" t="n">
        <v>7.55</v>
      </c>
      <c r="K149" s="26" t="n">
        <v>1</v>
      </c>
      <c r="L149" s="26" t="s">
        <v>11630</v>
      </c>
      <c r="M149" s="27" t="n">
        <v>44744</v>
      </c>
      <c r="N149" s="27" t="n">
        <v>44744</v>
      </c>
      <c r="O149" s="26" t="n">
        <v>14</v>
      </c>
      <c r="P149" s="26"/>
      <c r="Q149" s="26" t="s">
        <v>11965</v>
      </c>
      <c r="R149" s="26"/>
    </row>
    <row r="150" customFormat="false" ht="15" hidden="false" customHeight="true" outlineLevel="0" collapsed="false">
      <c r="A150" s="29" t="s">
        <v>11966</v>
      </c>
      <c r="B150" s="30" t="n">
        <v>44727</v>
      </c>
      <c r="C150" s="29" t="s">
        <v>10095</v>
      </c>
      <c r="D150" s="29" t="n">
        <v>2459</v>
      </c>
      <c r="E150" s="29" t="s">
        <v>11967</v>
      </c>
      <c r="F150" s="29" t="s">
        <v>167</v>
      </c>
      <c r="G150" s="29" t="n">
        <v>24</v>
      </c>
      <c r="H150" s="29" t="s">
        <v>11629</v>
      </c>
      <c r="I150" s="29" t="s">
        <v>11624</v>
      </c>
      <c r="J150" s="31" t="n">
        <v>10.4</v>
      </c>
      <c r="K150" s="29" t="n">
        <v>1</v>
      </c>
      <c r="L150" s="29" t="s">
        <v>11625</v>
      </c>
      <c r="M150" s="30" t="n">
        <v>44737</v>
      </c>
      <c r="N150" s="29"/>
      <c r="O150" s="29"/>
      <c r="P150" s="29" t="s">
        <v>11672</v>
      </c>
      <c r="Q150" s="29"/>
      <c r="R150" s="29"/>
    </row>
    <row r="151" customFormat="false" ht="15" hidden="false" customHeight="true" outlineLevel="0" collapsed="false">
      <c r="A151" s="26" t="s">
        <v>11968</v>
      </c>
      <c r="B151" s="27" t="n">
        <v>44739</v>
      </c>
      <c r="C151" s="26" t="s">
        <v>6643</v>
      </c>
      <c r="D151" s="26" t="n">
        <v>1472</v>
      </c>
      <c r="E151" s="26" t="s">
        <v>11969</v>
      </c>
      <c r="F151" s="26" t="s">
        <v>167</v>
      </c>
      <c r="G151" s="26" t="n">
        <v>24</v>
      </c>
      <c r="H151" s="26" t="s">
        <v>11629</v>
      </c>
      <c r="I151" s="26" t="s">
        <v>11624</v>
      </c>
      <c r="J151" s="28" t="n">
        <v>10.4</v>
      </c>
      <c r="K151" s="26" t="n">
        <v>1</v>
      </c>
      <c r="L151" s="26" t="s">
        <v>164</v>
      </c>
      <c r="M151" s="27" t="n">
        <v>44749</v>
      </c>
      <c r="N151" s="27" t="n">
        <v>44741</v>
      </c>
      <c r="O151" s="26" t="n">
        <v>2</v>
      </c>
      <c r="P151" s="26"/>
      <c r="Q151" s="26"/>
      <c r="R151" s="26"/>
    </row>
    <row r="152" customFormat="false" ht="15" hidden="false" customHeight="true" outlineLevel="0" collapsed="false">
      <c r="A152" s="29" t="s">
        <v>11970</v>
      </c>
      <c r="B152" s="30" t="n">
        <v>44735</v>
      </c>
      <c r="C152" s="29" t="s">
        <v>463</v>
      </c>
      <c r="D152" s="29" t="n">
        <v>40</v>
      </c>
      <c r="E152" s="29" t="s">
        <v>11971</v>
      </c>
      <c r="F152" s="29" t="s">
        <v>900</v>
      </c>
      <c r="G152" s="29" t="n">
        <v>32</v>
      </c>
      <c r="H152" s="29" t="s">
        <v>11623</v>
      </c>
      <c r="I152" s="29" t="s">
        <v>11624</v>
      </c>
      <c r="J152" s="31" t="n">
        <v>7.55</v>
      </c>
      <c r="K152" s="29" t="n">
        <v>1</v>
      </c>
      <c r="L152" s="29" t="s">
        <v>11669</v>
      </c>
      <c r="M152" s="30" t="n">
        <v>44749</v>
      </c>
      <c r="N152" s="30" t="n">
        <v>44736</v>
      </c>
      <c r="O152" s="29" t="n">
        <v>1</v>
      </c>
      <c r="P152" s="29"/>
      <c r="Q152" s="29"/>
      <c r="R152" s="29"/>
    </row>
    <row r="153" customFormat="false" ht="15" hidden="false" customHeight="true" outlineLevel="0" collapsed="false">
      <c r="A153" s="26" t="s">
        <v>11972</v>
      </c>
      <c r="B153" s="27" t="n">
        <v>44735</v>
      </c>
      <c r="C153" s="26" t="s">
        <v>6862</v>
      </c>
      <c r="D153" s="26" t="n">
        <v>1532</v>
      </c>
      <c r="E153" s="26" t="s">
        <v>11973</v>
      </c>
      <c r="F153" s="26" t="s">
        <v>276</v>
      </c>
      <c r="G153" s="26" t="n">
        <v>32</v>
      </c>
      <c r="H153" s="26" t="s">
        <v>11629</v>
      </c>
      <c r="I153" s="26" t="s">
        <v>11624</v>
      </c>
      <c r="J153" s="28" t="n">
        <v>10.4</v>
      </c>
      <c r="K153" s="26" t="n">
        <v>1</v>
      </c>
      <c r="L153" s="26" t="s">
        <v>11630</v>
      </c>
      <c r="M153" s="27" t="n">
        <v>44745</v>
      </c>
      <c r="N153" s="27" t="n">
        <v>44744</v>
      </c>
      <c r="O153" s="26" t="n">
        <v>9</v>
      </c>
      <c r="P153" s="26"/>
      <c r="Q153" s="26" t="s">
        <v>11974</v>
      </c>
      <c r="R153" s="26"/>
    </row>
    <row r="154" customFormat="false" ht="15" hidden="false" customHeight="true" outlineLevel="0" collapsed="false">
      <c r="A154" s="29" t="s">
        <v>11975</v>
      </c>
      <c r="B154" s="30" t="n">
        <v>44724</v>
      </c>
      <c r="C154" s="29" t="s">
        <v>6869</v>
      </c>
      <c r="D154" s="29" t="n">
        <v>1533</v>
      </c>
      <c r="E154" s="29" t="s">
        <v>11976</v>
      </c>
      <c r="F154" s="29" t="s">
        <v>314</v>
      </c>
      <c r="G154" s="29" t="n">
        <v>80</v>
      </c>
      <c r="H154" s="29" t="s">
        <v>11623</v>
      </c>
      <c r="I154" s="29" t="s">
        <v>11624</v>
      </c>
      <c r="J154" s="31" t="n">
        <v>7.55</v>
      </c>
      <c r="K154" s="29" t="n">
        <v>1</v>
      </c>
      <c r="L154" s="29" t="s">
        <v>11642</v>
      </c>
      <c r="M154" s="30" t="n">
        <v>44738</v>
      </c>
      <c r="N154" s="29"/>
      <c r="O154" s="29"/>
      <c r="P154" s="29"/>
      <c r="Q154" s="29"/>
      <c r="R154" s="29"/>
    </row>
    <row r="155" customFormat="false" ht="15" hidden="false" customHeight="true" outlineLevel="0" collapsed="false">
      <c r="A155" s="26" t="s">
        <v>11977</v>
      </c>
      <c r="B155" s="27" t="n">
        <v>44737</v>
      </c>
      <c r="C155" s="26" t="s">
        <v>7127</v>
      </c>
      <c r="D155" s="26" t="n">
        <v>1605</v>
      </c>
      <c r="E155" s="26" t="s">
        <v>11978</v>
      </c>
      <c r="F155" s="26" t="s">
        <v>900</v>
      </c>
      <c r="G155" s="26" t="n">
        <v>60</v>
      </c>
      <c r="H155" s="26" t="s">
        <v>11623</v>
      </c>
      <c r="I155" s="26" t="s">
        <v>11624</v>
      </c>
      <c r="J155" s="28" t="n">
        <v>7.55</v>
      </c>
      <c r="K155" s="26" t="n">
        <v>1</v>
      </c>
      <c r="L155" s="26" t="s">
        <v>164</v>
      </c>
      <c r="M155" s="27" t="n">
        <v>44751</v>
      </c>
      <c r="N155" s="27" t="n">
        <v>44738</v>
      </c>
      <c r="O155" s="26" t="n">
        <v>1</v>
      </c>
      <c r="P155" s="26"/>
      <c r="Q155" s="26"/>
      <c r="R155" s="26"/>
    </row>
    <row r="156" customFormat="false" ht="15" hidden="false" customHeight="true" outlineLevel="0" collapsed="false">
      <c r="A156" s="29" t="s">
        <v>11979</v>
      </c>
      <c r="B156" s="30" t="n">
        <v>44733</v>
      </c>
      <c r="C156" s="29" t="s">
        <v>7401</v>
      </c>
      <c r="D156" s="29" t="n">
        <v>1681</v>
      </c>
      <c r="E156" s="29" t="s">
        <v>11980</v>
      </c>
      <c r="F156" s="29" t="s">
        <v>314</v>
      </c>
      <c r="G156" s="29" t="n">
        <v>36</v>
      </c>
      <c r="H156" s="29" t="s">
        <v>11623</v>
      </c>
      <c r="I156" s="29" t="s">
        <v>11624</v>
      </c>
      <c r="J156" s="31" t="n">
        <v>7.55</v>
      </c>
      <c r="K156" s="29" t="n">
        <v>2</v>
      </c>
      <c r="L156" s="29" t="s">
        <v>11843</v>
      </c>
      <c r="M156" s="30" t="n">
        <v>44747</v>
      </c>
      <c r="N156" s="30" t="n">
        <v>44745</v>
      </c>
      <c r="O156" s="29" t="n">
        <v>12</v>
      </c>
      <c r="P156" s="29"/>
      <c r="Q156" s="29"/>
      <c r="R156" s="29"/>
    </row>
    <row r="157" customFormat="false" ht="15" hidden="false" customHeight="true" outlineLevel="0" collapsed="false">
      <c r="A157" s="26" t="s">
        <v>11981</v>
      </c>
      <c r="B157" s="27" t="n">
        <v>44722</v>
      </c>
      <c r="C157" s="26" t="s">
        <v>6905</v>
      </c>
      <c r="D157" s="26" t="n">
        <v>1543</v>
      </c>
      <c r="E157" s="26" t="s">
        <v>11982</v>
      </c>
      <c r="F157" s="26" t="s">
        <v>249</v>
      </c>
      <c r="G157" s="26" t="n">
        <v>28</v>
      </c>
      <c r="H157" s="26" t="s">
        <v>11623</v>
      </c>
      <c r="I157" s="26" t="s">
        <v>11624</v>
      </c>
      <c r="J157" s="28" t="n">
        <v>7.55</v>
      </c>
      <c r="K157" s="26" t="n">
        <v>1</v>
      </c>
      <c r="L157" s="26" t="s">
        <v>11634</v>
      </c>
      <c r="M157" s="27" t="n">
        <v>44736</v>
      </c>
      <c r="N157" s="27" t="n">
        <v>44728</v>
      </c>
      <c r="O157" s="26" t="n">
        <v>6</v>
      </c>
      <c r="P157" s="26"/>
      <c r="Q157" s="26"/>
      <c r="R157" s="26"/>
    </row>
    <row r="158" customFormat="false" ht="15" hidden="false" customHeight="true" outlineLevel="0" collapsed="false">
      <c r="A158" s="29" t="s">
        <v>11983</v>
      </c>
      <c r="B158" s="30" t="n">
        <v>44732</v>
      </c>
      <c r="C158" s="29" t="s">
        <v>5873</v>
      </c>
      <c r="D158" s="29" t="n">
        <v>1260</v>
      </c>
      <c r="E158" s="29" t="s">
        <v>11984</v>
      </c>
      <c r="F158" s="29" t="s">
        <v>276</v>
      </c>
      <c r="G158" s="29" t="n">
        <v>36</v>
      </c>
      <c r="H158" s="29" t="s">
        <v>11629</v>
      </c>
      <c r="I158" s="29" t="s">
        <v>11624</v>
      </c>
      <c r="J158" s="31" t="n">
        <v>10.4</v>
      </c>
      <c r="K158" s="29" t="n">
        <v>1</v>
      </c>
      <c r="L158" s="29" t="s">
        <v>11630</v>
      </c>
      <c r="M158" s="30" t="n">
        <v>44742</v>
      </c>
      <c r="N158" s="30" t="n">
        <v>44742</v>
      </c>
      <c r="O158" s="29" t="n">
        <v>10</v>
      </c>
      <c r="P158" s="29"/>
      <c r="Q158" s="29" t="s">
        <v>11985</v>
      </c>
      <c r="R158" s="29"/>
    </row>
    <row r="159" customFormat="false" ht="15" hidden="false" customHeight="true" outlineLevel="0" collapsed="false">
      <c r="A159" s="26" t="s">
        <v>11986</v>
      </c>
      <c r="B159" s="27" t="n">
        <v>44720</v>
      </c>
      <c r="C159" s="26" t="s">
        <v>9258</v>
      </c>
      <c r="D159" s="26" t="n">
        <v>2209</v>
      </c>
      <c r="E159" s="26" t="s">
        <v>11987</v>
      </c>
      <c r="F159" s="26" t="s">
        <v>167</v>
      </c>
      <c r="G159" s="26" t="n">
        <v>36</v>
      </c>
      <c r="H159" s="26" t="s">
        <v>11629</v>
      </c>
      <c r="I159" s="26" t="s">
        <v>11624</v>
      </c>
      <c r="J159" s="28" t="n">
        <v>10.4</v>
      </c>
      <c r="K159" s="26" t="n">
        <v>1</v>
      </c>
      <c r="L159" s="26" t="s">
        <v>11625</v>
      </c>
      <c r="M159" s="27" t="n">
        <v>44730</v>
      </c>
      <c r="N159" s="26"/>
      <c r="O159" s="26"/>
      <c r="P159" s="26" t="s">
        <v>11683</v>
      </c>
      <c r="Q159" s="26"/>
      <c r="R159" s="26"/>
    </row>
    <row r="160" customFormat="false" ht="15" hidden="false" customHeight="true" outlineLevel="0" collapsed="false">
      <c r="A160" s="29" t="s">
        <v>11988</v>
      </c>
      <c r="B160" s="30" t="n">
        <v>44730</v>
      </c>
      <c r="C160" s="29" t="s">
        <v>7294</v>
      </c>
      <c r="D160" s="29" t="n">
        <v>1650</v>
      </c>
      <c r="E160" s="29" t="s">
        <v>11989</v>
      </c>
      <c r="F160" s="29" t="s">
        <v>167</v>
      </c>
      <c r="G160" s="29" t="n">
        <v>28</v>
      </c>
      <c r="H160" s="29" t="s">
        <v>11629</v>
      </c>
      <c r="I160" s="29" t="s">
        <v>11624</v>
      </c>
      <c r="J160" s="31" t="n">
        <v>10.4</v>
      </c>
      <c r="K160" s="29" t="n">
        <v>1</v>
      </c>
      <c r="L160" s="29" t="s">
        <v>11634</v>
      </c>
      <c r="M160" s="30" t="n">
        <v>44740</v>
      </c>
      <c r="N160" s="30" t="n">
        <v>44732</v>
      </c>
      <c r="O160" s="29" t="n">
        <v>2</v>
      </c>
      <c r="P160" s="29"/>
      <c r="Q160" s="29"/>
      <c r="R160" s="29"/>
    </row>
    <row r="161" customFormat="false" ht="15" hidden="false" customHeight="true" outlineLevel="0" collapsed="false">
      <c r="A161" s="26" t="s">
        <v>11990</v>
      </c>
      <c r="B161" s="27" t="n">
        <v>44728</v>
      </c>
      <c r="C161" s="26" t="s">
        <v>501</v>
      </c>
      <c r="D161" s="26" t="n">
        <v>46</v>
      </c>
      <c r="E161" s="26" t="s">
        <v>11991</v>
      </c>
      <c r="F161" s="26" t="s">
        <v>314</v>
      </c>
      <c r="G161" s="26" t="n">
        <v>28</v>
      </c>
      <c r="H161" s="26" t="s">
        <v>11623</v>
      </c>
      <c r="I161" s="26" t="s">
        <v>11624</v>
      </c>
      <c r="J161" s="28" t="n">
        <v>7.55</v>
      </c>
      <c r="K161" s="26" t="n">
        <v>1</v>
      </c>
      <c r="L161" s="26" t="s">
        <v>11625</v>
      </c>
      <c r="M161" s="27" t="n">
        <v>44742</v>
      </c>
      <c r="N161" s="26"/>
      <c r="O161" s="26"/>
      <c r="P161" s="26" t="s">
        <v>11626</v>
      </c>
      <c r="Q161" s="26"/>
      <c r="R161" s="26"/>
    </row>
    <row r="162" customFormat="false" ht="15" hidden="false" customHeight="true" outlineLevel="0" collapsed="false">
      <c r="A162" s="29" t="s">
        <v>11992</v>
      </c>
      <c r="B162" s="30" t="n">
        <v>44730</v>
      </c>
      <c r="C162" s="29" t="s">
        <v>10804</v>
      </c>
      <c r="D162" s="29" t="n">
        <v>2668</v>
      </c>
      <c r="E162" s="29" t="s">
        <v>11993</v>
      </c>
      <c r="F162" s="29" t="s">
        <v>167</v>
      </c>
      <c r="G162" s="29" t="n">
        <v>36</v>
      </c>
      <c r="H162" s="29" t="s">
        <v>11629</v>
      </c>
      <c r="I162" s="29" t="s">
        <v>11624</v>
      </c>
      <c r="J162" s="31" t="n">
        <v>10.4</v>
      </c>
      <c r="K162" s="29" t="n">
        <v>2</v>
      </c>
      <c r="L162" s="29" t="s">
        <v>11630</v>
      </c>
      <c r="M162" s="30" t="n">
        <v>44740</v>
      </c>
      <c r="N162" s="30" t="n">
        <v>44735</v>
      </c>
      <c r="O162" s="29" t="n">
        <v>5</v>
      </c>
      <c r="P162" s="29"/>
      <c r="Q162" s="29" t="s">
        <v>11994</v>
      </c>
      <c r="R162" s="29"/>
    </row>
    <row r="163" customFormat="false" ht="15" hidden="false" customHeight="true" outlineLevel="0" collapsed="false">
      <c r="A163" s="26" t="s">
        <v>11995</v>
      </c>
      <c r="B163" s="27" t="n">
        <v>44716</v>
      </c>
      <c r="C163" s="26" t="s">
        <v>9130</v>
      </c>
      <c r="D163" s="26" t="n">
        <v>2172</v>
      </c>
      <c r="E163" s="26" t="s">
        <v>11996</v>
      </c>
      <c r="F163" s="26" t="s">
        <v>249</v>
      </c>
      <c r="G163" s="26" t="n">
        <v>50</v>
      </c>
      <c r="H163" s="26" t="s">
        <v>11623</v>
      </c>
      <c r="I163" s="26" t="s">
        <v>11624</v>
      </c>
      <c r="J163" s="28" t="n">
        <v>7.55</v>
      </c>
      <c r="K163" s="26" t="n">
        <v>1</v>
      </c>
      <c r="L163" s="26" t="s">
        <v>11625</v>
      </c>
      <c r="M163" s="27" t="n">
        <v>44730</v>
      </c>
      <c r="N163" s="26"/>
      <c r="O163" s="26"/>
      <c r="P163" s="26" t="s">
        <v>11672</v>
      </c>
      <c r="Q163" s="26"/>
      <c r="R163" s="26"/>
    </row>
    <row r="164" customFormat="false" ht="15" hidden="false" customHeight="true" outlineLevel="0" collapsed="false">
      <c r="A164" s="29" t="s">
        <v>11997</v>
      </c>
      <c r="B164" s="30" t="n">
        <v>44722</v>
      </c>
      <c r="C164" s="29" t="s">
        <v>9418</v>
      </c>
      <c r="D164" s="29" t="n">
        <v>2257</v>
      </c>
      <c r="E164" s="29" t="s">
        <v>11998</v>
      </c>
      <c r="F164" s="29" t="s">
        <v>276</v>
      </c>
      <c r="G164" s="29" t="n">
        <v>28</v>
      </c>
      <c r="H164" s="29" t="s">
        <v>11629</v>
      </c>
      <c r="I164" s="29" t="s">
        <v>11624</v>
      </c>
      <c r="J164" s="31" t="n">
        <v>10.4</v>
      </c>
      <c r="K164" s="29" t="n">
        <v>1</v>
      </c>
      <c r="L164" s="29" t="s">
        <v>11625</v>
      </c>
      <c r="M164" s="30" t="n">
        <v>44732</v>
      </c>
      <c r="N164" s="29"/>
      <c r="O164" s="29"/>
      <c r="P164" s="29" t="s">
        <v>11626</v>
      </c>
      <c r="Q164" s="29"/>
      <c r="R164" s="29"/>
    </row>
    <row r="165" customFormat="false" ht="15" hidden="false" customHeight="true" outlineLevel="0" collapsed="false">
      <c r="A165" s="26" t="s">
        <v>11999</v>
      </c>
      <c r="B165" s="27" t="n">
        <v>44757</v>
      </c>
      <c r="C165" s="26" t="s">
        <v>6751</v>
      </c>
      <c r="D165" s="26" t="n">
        <v>1501</v>
      </c>
      <c r="E165" s="26" t="s">
        <v>12000</v>
      </c>
      <c r="F165" s="26" t="s">
        <v>167</v>
      </c>
      <c r="G165" s="26" t="n">
        <v>40</v>
      </c>
      <c r="H165" s="26" t="s">
        <v>11629</v>
      </c>
      <c r="I165" s="26" t="s">
        <v>11624</v>
      </c>
      <c r="J165" s="28" t="n">
        <v>10.4</v>
      </c>
      <c r="K165" s="26" t="n">
        <v>1</v>
      </c>
      <c r="L165" s="26" t="s">
        <v>11630</v>
      </c>
      <c r="M165" s="27" t="n">
        <v>44767</v>
      </c>
      <c r="N165" s="27" t="n">
        <v>44765</v>
      </c>
      <c r="O165" s="26" t="n">
        <v>8</v>
      </c>
      <c r="P165" s="26"/>
      <c r="Q165" s="26" t="s">
        <v>12001</v>
      </c>
      <c r="R165" s="26"/>
    </row>
    <row r="166" customFormat="false" ht="15" hidden="false" customHeight="true" outlineLevel="0" collapsed="false">
      <c r="A166" s="29" t="s">
        <v>12002</v>
      </c>
      <c r="B166" s="30" t="n">
        <v>44759</v>
      </c>
      <c r="C166" s="29" t="s">
        <v>6460</v>
      </c>
      <c r="D166" s="29" t="n">
        <v>1425</v>
      </c>
      <c r="E166" s="29" t="s">
        <v>12003</v>
      </c>
      <c r="F166" s="29" t="s">
        <v>276</v>
      </c>
      <c r="G166" s="29" t="n">
        <v>32</v>
      </c>
      <c r="H166" s="29" t="s">
        <v>11629</v>
      </c>
      <c r="I166" s="29" t="s">
        <v>11624</v>
      </c>
      <c r="J166" s="31" t="n">
        <v>10.4</v>
      </c>
      <c r="K166" s="29" t="n">
        <v>1</v>
      </c>
      <c r="L166" s="29" t="s">
        <v>11630</v>
      </c>
      <c r="M166" s="30" t="n">
        <v>44769</v>
      </c>
      <c r="N166" s="30" t="n">
        <v>44763</v>
      </c>
      <c r="O166" s="29" t="n">
        <v>4</v>
      </c>
      <c r="P166" s="29"/>
      <c r="Q166" s="29" t="s">
        <v>12004</v>
      </c>
      <c r="R166" s="29"/>
    </row>
    <row r="167" customFormat="false" ht="15" hidden="false" customHeight="true" outlineLevel="0" collapsed="false">
      <c r="A167" s="26" t="s">
        <v>12005</v>
      </c>
      <c r="B167" s="27" t="n">
        <v>44761</v>
      </c>
      <c r="C167" s="26" t="s">
        <v>8912</v>
      </c>
      <c r="D167" s="26" t="n">
        <v>2110</v>
      </c>
      <c r="E167" s="26" t="s">
        <v>12006</v>
      </c>
      <c r="F167" s="26" t="s">
        <v>276</v>
      </c>
      <c r="G167" s="26" t="n">
        <v>40</v>
      </c>
      <c r="H167" s="26" t="s">
        <v>11629</v>
      </c>
      <c r="I167" s="26" t="s">
        <v>11624</v>
      </c>
      <c r="J167" s="28" t="n">
        <v>10.4</v>
      </c>
      <c r="K167" s="26" t="n">
        <v>1</v>
      </c>
      <c r="L167" s="26" t="s">
        <v>11634</v>
      </c>
      <c r="M167" s="27" t="n">
        <v>44771</v>
      </c>
      <c r="N167" s="27" t="n">
        <v>44771</v>
      </c>
      <c r="O167" s="26" t="n">
        <v>10</v>
      </c>
      <c r="P167" s="26"/>
      <c r="Q167" s="26"/>
      <c r="R167" s="26"/>
    </row>
    <row r="168" customFormat="false" ht="15" hidden="false" customHeight="true" outlineLevel="0" collapsed="false">
      <c r="A168" s="29" t="s">
        <v>12007</v>
      </c>
      <c r="B168" s="30" t="n">
        <v>44770</v>
      </c>
      <c r="C168" s="29" t="s">
        <v>2796</v>
      </c>
      <c r="D168" s="29" t="n">
        <v>498</v>
      </c>
      <c r="E168" s="29" t="s">
        <v>12008</v>
      </c>
      <c r="F168" s="29" t="s">
        <v>249</v>
      </c>
      <c r="G168" s="29" t="n">
        <v>28</v>
      </c>
      <c r="H168" s="29" t="s">
        <v>11623</v>
      </c>
      <c r="I168" s="29" t="s">
        <v>11624</v>
      </c>
      <c r="J168" s="31" t="n">
        <v>7.55</v>
      </c>
      <c r="K168" s="29" t="n">
        <v>1</v>
      </c>
      <c r="L168" s="29" t="s">
        <v>11630</v>
      </c>
      <c r="M168" s="30" t="n">
        <v>44784</v>
      </c>
      <c r="N168" s="30" t="n">
        <v>44771</v>
      </c>
      <c r="O168" s="29" t="n">
        <v>1</v>
      </c>
      <c r="P168" s="29"/>
      <c r="Q168" s="29" t="s">
        <v>12009</v>
      </c>
      <c r="R168" s="29"/>
    </row>
    <row r="169" customFormat="false" ht="15" hidden="false" customHeight="true" outlineLevel="0" collapsed="false">
      <c r="A169" s="26" t="s">
        <v>12010</v>
      </c>
      <c r="B169" s="27" t="n">
        <v>44767</v>
      </c>
      <c r="C169" s="26" t="s">
        <v>2031</v>
      </c>
      <c r="D169" s="26" t="n">
        <v>331</v>
      </c>
      <c r="E169" s="26" t="s">
        <v>12011</v>
      </c>
      <c r="F169" s="26" t="s">
        <v>167</v>
      </c>
      <c r="G169" s="26" t="n">
        <v>28</v>
      </c>
      <c r="H169" s="26" t="s">
        <v>11629</v>
      </c>
      <c r="I169" s="26" t="s">
        <v>11624</v>
      </c>
      <c r="J169" s="28" t="n">
        <v>10.4</v>
      </c>
      <c r="K169" s="26" t="n">
        <v>2</v>
      </c>
      <c r="L169" s="26" t="s">
        <v>11630</v>
      </c>
      <c r="M169" s="27" t="n">
        <v>44777</v>
      </c>
      <c r="N169" s="27" t="n">
        <v>44772</v>
      </c>
      <c r="O169" s="26" t="n">
        <v>5</v>
      </c>
      <c r="P169" s="26"/>
      <c r="Q169" s="26" t="s">
        <v>12012</v>
      </c>
      <c r="R169" s="26"/>
    </row>
    <row r="170" customFormat="false" ht="15" hidden="false" customHeight="true" outlineLevel="0" collapsed="false">
      <c r="A170" s="29" t="s">
        <v>12013</v>
      </c>
      <c r="B170" s="30" t="n">
        <v>44748</v>
      </c>
      <c r="C170" s="29" t="s">
        <v>760</v>
      </c>
      <c r="D170" s="29" t="n">
        <v>90</v>
      </c>
      <c r="E170" s="29" t="s">
        <v>12014</v>
      </c>
      <c r="F170" s="29" t="s">
        <v>900</v>
      </c>
      <c r="G170" s="29" t="n">
        <v>24</v>
      </c>
      <c r="H170" s="29" t="s">
        <v>11623</v>
      </c>
      <c r="I170" s="29" t="s">
        <v>11624</v>
      </c>
      <c r="J170" s="31" t="n">
        <v>7.55</v>
      </c>
      <c r="K170" s="29" t="n">
        <v>1</v>
      </c>
      <c r="L170" s="29" t="s">
        <v>11634</v>
      </c>
      <c r="M170" s="30" t="n">
        <v>44762</v>
      </c>
      <c r="N170" s="30" t="n">
        <v>44765</v>
      </c>
      <c r="O170" s="29" t="n">
        <v>17</v>
      </c>
      <c r="P170" s="29"/>
      <c r="Q170" s="29"/>
      <c r="R170" s="29"/>
    </row>
    <row r="171" customFormat="false" ht="15" hidden="false" customHeight="true" outlineLevel="0" collapsed="false">
      <c r="A171" s="26" t="s">
        <v>12015</v>
      </c>
      <c r="B171" s="27" t="n">
        <v>44767</v>
      </c>
      <c r="C171" s="26" t="s">
        <v>1014</v>
      </c>
      <c r="D171" s="26" t="n">
        <v>135</v>
      </c>
      <c r="E171" s="26" t="s">
        <v>12016</v>
      </c>
      <c r="F171" s="26" t="s">
        <v>276</v>
      </c>
      <c r="G171" s="26" t="n">
        <v>28</v>
      </c>
      <c r="H171" s="26" t="s">
        <v>11629</v>
      </c>
      <c r="I171" s="26" t="s">
        <v>11624</v>
      </c>
      <c r="J171" s="28" t="n">
        <v>10.4</v>
      </c>
      <c r="K171" s="26" t="n">
        <v>2</v>
      </c>
      <c r="L171" s="26" t="s">
        <v>11630</v>
      </c>
      <c r="M171" s="27" t="n">
        <v>44777</v>
      </c>
      <c r="N171" s="27" t="n">
        <v>44771</v>
      </c>
      <c r="O171" s="26" t="n">
        <v>4</v>
      </c>
      <c r="P171" s="26"/>
      <c r="Q171" s="26" t="s">
        <v>12017</v>
      </c>
      <c r="R171" s="26"/>
    </row>
    <row r="172" customFormat="false" ht="15" hidden="false" customHeight="true" outlineLevel="0" collapsed="false">
      <c r="A172" s="29" t="s">
        <v>12018</v>
      </c>
      <c r="B172" s="30" t="n">
        <v>44748</v>
      </c>
      <c r="C172" s="29" t="s">
        <v>8507</v>
      </c>
      <c r="D172" s="29" t="n">
        <v>1990</v>
      </c>
      <c r="E172" s="29" t="s">
        <v>12019</v>
      </c>
      <c r="F172" s="29" t="s">
        <v>900</v>
      </c>
      <c r="G172" s="29" t="n">
        <v>36</v>
      </c>
      <c r="H172" s="29" t="s">
        <v>11623</v>
      </c>
      <c r="I172" s="29" t="s">
        <v>11624</v>
      </c>
      <c r="J172" s="31" t="n">
        <v>7.55</v>
      </c>
      <c r="K172" s="29" t="n">
        <v>1</v>
      </c>
      <c r="L172" s="29" t="s">
        <v>164</v>
      </c>
      <c r="M172" s="30" t="n">
        <v>44762</v>
      </c>
      <c r="N172" s="30" t="n">
        <v>44753</v>
      </c>
      <c r="O172" s="29" t="n">
        <v>5</v>
      </c>
      <c r="P172" s="29"/>
      <c r="Q172" s="29"/>
      <c r="R172" s="29"/>
    </row>
    <row r="173" customFormat="false" ht="15" hidden="false" customHeight="true" outlineLevel="0" collapsed="false">
      <c r="A173" s="26" t="s">
        <v>12020</v>
      </c>
      <c r="B173" s="27" t="n">
        <v>44749</v>
      </c>
      <c r="C173" s="26" t="s">
        <v>8471</v>
      </c>
      <c r="D173" s="26" t="n">
        <v>1981</v>
      </c>
      <c r="E173" s="26" t="s">
        <v>12021</v>
      </c>
      <c r="F173" s="26" t="s">
        <v>900</v>
      </c>
      <c r="G173" s="26" t="n">
        <v>60</v>
      </c>
      <c r="H173" s="26" t="s">
        <v>11623</v>
      </c>
      <c r="I173" s="26" t="s">
        <v>11624</v>
      </c>
      <c r="J173" s="28" t="n">
        <v>7.55</v>
      </c>
      <c r="K173" s="26" t="n">
        <v>2</v>
      </c>
      <c r="L173" s="26" t="s">
        <v>11625</v>
      </c>
      <c r="M173" s="27" t="n">
        <v>44763</v>
      </c>
      <c r="N173" s="26"/>
      <c r="O173" s="26"/>
      <c r="P173" s="26" t="s">
        <v>11651</v>
      </c>
      <c r="Q173" s="26"/>
      <c r="R173" s="26"/>
    </row>
    <row r="174" customFormat="false" ht="15" hidden="false" customHeight="true" outlineLevel="0" collapsed="false">
      <c r="A174" s="29" t="s">
        <v>12022</v>
      </c>
      <c r="B174" s="30" t="n">
        <v>44770</v>
      </c>
      <c r="C174" s="29" t="s">
        <v>7569</v>
      </c>
      <c r="D174" s="29" t="n">
        <v>1728</v>
      </c>
      <c r="E174" s="29" t="s">
        <v>12023</v>
      </c>
      <c r="F174" s="29" t="s">
        <v>900</v>
      </c>
      <c r="G174" s="29" t="n">
        <v>28</v>
      </c>
      <c r="H174" s="29" t="s">
        <v>11623</v>
      </c>
      <c r="I174" s="29" t="s">
        <v>11624</v>
      </c>
      <c r="J174" s="31" t="n">
        <v>7.55</v>
      </c>
      <c r="K174" s="29" t="n">
        <v>2</v>
      </c>
      <c r="L174" s="29" t="s">
        <v>11669</v>
      </c>
      <c r="M174" s="30" t="n">
        <v>44784</v>
      </c>
      <c r="N174" s="30" t="n">
        <v>44777</v>
      </c>
      <c r="O174" s="29" t="n">
        <v>7</v>
      </c>
      <c r="P174" s="29"/>
      <c r="Q174" s="29"/>
      <c r="R174" s="29"/>
    </row>
    <row r="175" customFormat="false" ht="15" hidden="false" customHeight="true" outlineLevel="0" collapsed="false">
      <c r="A175" s="26" t="s">
        <v>12024</v>
      </c>
      <c r="B175" s="27" t="n">
        <v>44764</v>
      </c>
      <c r="C175" s="26" t="s">
        <v>6653</v>
      </c>
      <c r="D175" s="26" t="n">
        <v>1475</v>
      </c>
      <c r="E175" s="26" t="s">
        <v>12025</v>
      </c>
      <c r="F175" s="26" t="s">
        <v>314</v>
      </c>
      <c r="G175" s="26" t="n">
        <v>32</v>
      </c>
      <c r="H175" s="26" t="s">
        <v>11623</v>
      </c>
      <c r="I175" s="26" t="s">
        <v>11624</v>
      </c>
      <c r="J175" s="28" t="n">
        <v>7.55</v>
      </c>
      <c r="K175" s="26" t="n">
        <v>2</v>
      </c>
      <c r="L175" s="26" t="s">
        <v>164</v>
      </c>
      <c r="M175" s="27" t="n">
        <v>44778</v>
      </c>
      <c r="N175" s="27" t="n">
        <v>44778</v>
      </c>
      <c r="O175" s="26" t="n">
        <v>14</v>
      </c>
      <c r="P175" s="26"/>
      <c r="Q175" s="26"/>
      <c r="R175" s="26"/>
    </row>
    <row r="176" customFormat="false" ht="15" hidden="false" customHeight="true" outlineLevel="0" collapsed="false">
      <c r="A176" s="29" t="s">
        <v>12026</v>
      </c>
      <c r="B176" s="30" t="n">
        <v>44761</v>
      </c>
      <c r="C176" s="29" t="s">
        <v>10338</v>
      </c>
      <c r="D176" s="29" t="n">
        <v>2529</v>
      </c>
      <c r="E176" s="29" t="s">
        <v>12027</v>
      </c>
      <c r="F176" s="29" t="s">
        <v>314</v>
      </c>
      <c r="G176" s="29" t="n">
        <v>32</v>
      </c>
      <c r="H176" s="29" t="s">
        <v>11623</v>
      </c>
      <c r="I176" s="29" t="s">
        <v>11624</v>
      </c>
      <c r="J176" s="31" t="n">
        <v>7.55</v>
      </c>
      <c r="K176" s="29" t="n">
        <v>1</v>
      </c>
      <c r="L176" s="29" t="s">
        <v>11625</v>
      </c>
      <c r="M176" s="30" t="n">
        <v>44775</v>
      </c>
      <c r="N176" s="29"/>
      <c r="O176" s="29"/>
      <c r="P176" s="29" t="s">
        <v>11626</v>
      </c>
      <c r="Q176" s="29"/>
      <c r="R176" s="29"/>
    </row>
    <row r="177" customFormat="false" ht="15" hidden="false" customHeight="true" outlineLevel="0" collapsed="false">
      <c r="A177" s="26" t="s">
        <v>12028</v>
      </c>
      <c r="B177" s="27" t="n">
        <v>44755</v>
      </c>
      <c r="C177" s="26" t="s">
        <v>6584</v>
      </c>
      <c r="D177" s="26" t="n">
        <v>1456</v>
      </c>
      <c r="E177" s="26" t="s">
        <v>12029</v>
      </c>
      <c r="F177" s="26" t="s">
        <v>167</v>
      </c>
      <c r="G177" s="26" t="n">
        <v>40</v>
      </c>
      <c r="H177" s="26" t="s">
        <v>11629</v>
      </c>
      <c r="I177" s="26" t="s">
        <v>11624</v>
      </c>
      <c r="J177" s="28" t="n">
        <v>10.4</v>
      </c>
      <c r="K177" s="26" t="n">
        <v>1</v>
      </c>
      <c r="L177" s="26" t="s">
        <v>11634</v>
      </c>
      <c r="M177" s="27" t="n">
        <v>44765</v>
      </c>
      <c r="N177" s="27" t="n">
        <v>44767</v>
      </c>
      <c r="O177" s="26" t="n">
        <v>12</v>
      </c>
      <c r="P177" s="26"/>
      <c r="Q177" s="26"/>
      <c r="R177" s="26"/>
    </row>
    <row r="178" customFormat="false" ht="15" hidden="false" customHeight="true" outlineLevel="0" collapsed="false">
      <c r="A178" s="29" t="s">
        <v>12030</v>
      </c>
      <c r="B178" s="30" t="n">
        <v>44744</v>
      </c>
      <c r="C178" s="29" t="s">
        <v>6269</v>
      </c>
      <c r="D178" s="29" t="n">
        <v>1368</v>
      </c>
      <c r="E178" s="29" t="s">
        <v>12031</v>
      </c>
      <c r="F178" s="29" t="s">
        <v>167</v>
      </c>
      <c r="G178" s="29" t="n">
        <v>24</v>
      </c>
      <c r="H178" s="29" t="s">
        <v>11629</v>
      </c>
      <c r="I178" s="29" t="s">
        <v>11624</v>
      </c>
      <c r="J178" s="31" t="n">
        <v>10.4</v>
      </c>
      <c r="K178" s="29" t="n">
        <v>1</v>
      </c>
      <c r="L178" s="29" t="s">
        <v>11625</v>
      </c>
      <c r="M178" s="30" t="n">
        <v>44754</v>
      </c>
      <c r="N178" s="29"/>
      <c r="O178" s="29"/>
      <c r="P178" s="29" t="s">
        <v>11626</v>
      </c>
      <c r="Q178" s="29"/>
      <c r="R178" s="29"/>
    </row>
    <row r="179" customFormat="false" ht="15" hidden="false" customHeight="true" outlineLevel="0" collapsed="false">
      <c r="A179" s="26" t="s">
        <v>12032</v>
      </c>
      <c r="B179" s="27" t="n">
        <v>44759</v>
      </c>
      <c r="C179" s="26" t="s">
        <v>1185</v>
      </c>
      <c r="D179" s="26" t="n">
        <v>166</v>
      </c>
      <c r="E179" s="26" t="s">
        <v>11764</v>
      </c>
      <c r="F179" s="26" t="s">
        <v>276</v>
      </c>
      <c r="G179" s="26" t="n">
        <v>28</v>
      </c>
      <c r="H179" s="26" t="s">
        <v>11629</v>
      </c>
      <c r="I179" s="26" t="s">
        <v>11624</v>
      </c>
      <c r="J179" s="28" t="n">
        <v>10.4</v>
      </c>
      <c r="K179" s="26" t="n">
        <v>2</v>
      </c>
      <c r="L179" s="26" t="s">
        <v>11630</v>
      </c>
      <c r="M179" s="27" t="n">
        <v>44769</v>
      </c>
      <c r="N179" s="27" t="n">
        <v>44772</v>
      </c>
      <c r="O179" s="26" t="n">
        <v>13</v>
      </c>
      <c r="P179" s="26"/>
      <c r="Q179" s="26" t="s">
        <v>12033</v>
      </c>
      <c r="R179" s="26"/>
    </row>
    <row r="180" customFormat="false" ht="15" hidden="false" customHeight="true" outlineLevel="0" collapsed="false">
      <c r="A180" s="29" t="s">
        <v>12034</v>
      </c>
      <c r="B180" s="30" t="n">
        <v>44759</v>
      </c>
      <c r="C180" s="29" t="s">
        <v>2772</v>
      </c>
      <c r="D180" s="29" t="n">
        <v>493</v>
      </c>
      <c r="E180" s="29" t="s">
        <v>12035</v>
      </c>
      <c r="F180" s="29" t="s">
        <v>314</v>
      </c>
      <c r="G180" s="29" t="n">
        <v>28</v>
      </c>
      <c r="H180" s="29" t="s">
        <v>11623</v>
      </c>
      <c r="I180" s="29" t="s">
        <v>11624</v>
      </c>
      <c r="J180" s="31" t="n">
        <v>7.55</v>
      </c>
      <c r="K180" s="29" t="n">
        <v>1</v>
      </c>
      <c r="L180" s="29" t="s">
        <v>11642</v>
      </c>
      <c r="M180" s="30" t="n">
        <v>44773</v>
      </c>
      <c r="N180" s="29"/>
      <c r="O180" s="29"/>
      <c r="P180" s="29"/>
      <c r="Q180" s="29"/>
      <c r="R180" s="29"/>
    </row>
    <row r="181" customFormat="false" ht="15" hidden="false" customHeight="true" outlineLevel="0" collapsed="false">
      <c r="A181" s="26" t="s">
        <v>12036</v>
      </c>
      <c r="B181" s="27" t="n">
        <v>44760</v>
      </c>
      <c r="C181" s="26" t="s">
        <v>5271</v>
      </c>
      <c r="D181" s="26" t="n">
        <v>1099</v>
      </c>
      <c r="E181" s="26" t="s">
        <v>12037</v>
      </c>
      <c r="F181" s="26" t="s">
        <v>249</v>
      </c>
      <c r="G181" s="26" t="n">
        <v>40</v>
      </c>
      <c r="H181" s="26" t="s">
        <v>11623</v>
      </c>
      <c r="I181" s="26" t="s">
        <v>11624</v>
      </c>
      <c r="J181" s="28" t="n">
        <v>7.55</v>
      </c>
      <c r="K181" s="26" t="n">
        <v>1</v>
      </c>
      <c r="L181" s="26" t="s">
        <v>11625</v>
      </c>
      <c r="M181" s="27" t="n">
        <v>44774</v>
      </c>
      <c r="N181" s="26"/>
      <c r="O181" s="26"/>
      <c r="P181" s="26" t="s">
        <v>11626</v>
      </c>
      <c r="Q181" s="26"/>
      <c r="R181" s="26"/>
    </row>
    <row r="182" customFormat="false" ht="15" hidden="false" customHeight="true" outlineLevel="0" collapsed="false">
      <c r="A182" s="29" t="s">
        <v>12038</v>
      </c>
      <c r="B182" s="30" t="n">
        <v>44765</v>
      </c>
      <c r="C182" s="29" t="s">
        <v>3433</v>
      </c>
      <c r="D182" s="29" t="n">
        <v>647</v>
      </c>
      <c r="E182" s="29" t="s">
        <v>12039</v>
      </c>
      <c r="F182" s="29" t="s">
        <v>276</v>
      </c>
      <c r="G182" s="29" t="n">
        <v>36</v>
      </c>
      <c r="H182" s="29" t="s">
        <v>11629</v>
      </c>
      <c r="I182" s="29" t="s">
        <v>11624</v>
      </c>
      <c r="J182" s="31" t="n">
        <v>10.4</v>
      </c>
      <c r="K182" s="29" t="n">
        <v>1</v>
      </c>
      <c r="L182" s="29" t="s">
        <v>11625</v>
      </c>
      <c r="M182" s="30" t="n">
        <v>44775</v>
      </c>
      <c r="N182" s="29"/>
      <c r="O182" s="29"/>
      <c r="P182" s="29" t="s">
        <v>11626</v>
      </c>
      <c r="Q182" s="29"/>
      <c r="R182" s="29"/>
    </row>
    <row r="183" customFormat="false" ht="15" hidden="false" customHeight="true" outlineLevel="0" collapsed="false">
      <c r="A183" s="26" t="s">
        <v>12040</v>
      </c>
      <c r="B183" s="27" t="n">
        <v>44755</v>
      </c>
      <c r="C183" s="26" t="s">
        <v>4431</v>
      </c>
      <c r="D183" s="26" t="n">
        <v>888</v>
      </c>
      <c r="E183" s="26" t="s">
        <v>11747</v>
      </c>
      <c r="F183" s="26" t="s">
        <v>276</v>
      </c>
      <c r="G183" s="26" t="n">
        <v>36</v>
      </c>
      <c r="H183" s="26" t="s">
        <v>11629</v>
      </c>
      <c r="I183" s="26" t="s">
        <v>11624</v>
      </c>
      <c r="J183" s="28" t="n">
        <v>10.4</v>
      </c>
      <c r="K183" s="26" t="n">
        <v>1</v>
      </c>
      <c r="L183" s="26" t="s">
        <v>11630</v>
      </c>
      <c r="M183" s="27" t="n">
        <v>44765</v>
      </c>
      <c r="N183" s="27" t="n">
        <v>44758</v>
      </c>
      <c r="O183" s="26" t="n">
        <v>3</v>
      </c>
      <c r="P183" s="26"/>
      <c r="Q183" s="26" t="s">
        <v>12041</v>
      </c>
      <c r="R183" s="26"/>
    </row>
    <row r="184" customFormat="false" ht="15" hidden="false" customHeight="true" outlineLevel="0" collapsed="false">
      <c r="A184" s="29" t="s">
        <v>12042</v>
      </c>
      <c r="B184" s="30" t="n">
        <v>44754</v>
      </c>
      <c r="C184" s="29" t="s">
        <v>2323</v>
      </c>
      <c r="D184" s="29" t="n">
        <v>394</v>
      </c>
      <c r="E184" s="29" t="s">
        <v>12043</v>
      </c>
      <c r="F184" s="29" t="s">
        <v>276</v>
      </c>
      <c r="G184" s="29" t="n">
        <v>40</v>
      </c>
      <c r="H184" s="29" t="s">
        <v>11629</v>
      </c>
      <c r="I184" s="29" t="s">
        <v>11624</v>
      </c>
      <c r="J184" s="31" t="n">
        <v>10.4</v>
      </c>
      <c r="K184" s="29" t="n">
        <v>2</v>
      </c>
      <c r="L184" s="29" t="s">
        <v>11630</v>
      </c>
      <c r="M184" s="30" t="n">
        <v>44764</v>
      </c>
      <c r="N184" s="30" t="n">
        <v>44758</v>
      </c>
      <c r="O184" s="29" t="n">
        <v>4</v>
      </c>
      <c r="P184" s="29"/>
      <c r="Q184" s="29" t="s">
        <v>12044</v>
      </c>
      <c r="R184" s="29"/>
    </row>
    <row r="185" customFormat="false" ht="15" hidden="false" customHeight="true" outlineLevel="0" collapsed="false">
      <c r="A185" s="26" t="s">
        <v>12045</v>
      </c>
      <c r="B185" s="27" t="n">
        <v>44770</v>
      </c>
      <c r="C185" s="26" t="s">
        <v>8007</v>
      </c>
      <c r="D185" s="26" t="n">
        <v>1851</v>
      </c>
      <c r="E185" s="26" t="s">
        <v>12046</v>
      </c>
      <c r="F185" s="26" t="s">
        <v>249</v>
      </c>
      <c r="G185" s="26" t="n">
        <v>32</v>
      </c>
      <c r="H185" s="26" t="s">
        <v>11623</v>
      </c>
      <c r="I185" s="26" t="s">
        <v>11624</v>
      </c>
      <c r="J185" s="28" t="n">
        <v>7.55</v>
      </c>
      <c r="K185" s="26" t="n">
        <v>1</v>
      </c>
      <c r="L185" s="26" t="s">
        <v>11843</v>
      </c>
      <c r="M185" s="27" t="n">
        <v>44784</v>
      </c>
      <c r="N185" s="27" t="n">
        <v>44782</v>
      </c>
      <c r="O185" s="26" t="n">
        <v>12</v>
      </c>
      <c r="P185" s="26"/>
      <c r="Q185" s="26"/>
      <c r="R185" s="26"/>
    </row>
    <row r="186" customFormat="false" ht="15" hidden="false" customHeight="true" outlineLevel="0" collapsed="false">
      <c r="A186" s="29" t="s">
        <v>12047</v>
      </c>
      <c r="B186" s="30" t="n">
        <v>44764</v>
      </c>
      <c r="C186" s="29" t="s">
        <v>3586</v>
      </c>
      <c r="D186" s="29" t="n">
        <v>682</v>
      </c>
      <c r="E186" s="29" t="s">
        <v>12048</v>
      </c>
      <c r="F186" s="29" t="s">
        <v>900</v>
      </c>
      <c r="G186" s="29" t="n">
        <v>80</v>
      </c>
      <c r="H186" s="29" t="s">
        <v>11623</v>
      </c>
      <c r="I186" s="29" t="s">
        <v>11624</v>
      </c>
      <c r="J186" s="31" t="n">
        <v>7.55</v>
      </c>
      <c r="K186" s="29" t="n">
        <v>1</v>
      </c>
      <c r="L186" s="29" t="s">
        <v>11625</v>
      </c>
      <c r="M186" s="30" t="n">
        <v>44778</v>
      </c>
      <c r="N186" s="29"/>
      <c r="O186" s="29"/>
      <c r="P186" s="29" t="s">
        <v>11626</v>
      </c>
      <c r="Q186" s="29"/>
      <c r="R186" s="29"/>
    </row>
    <row r="187" customFormat="false" ht="15" hidden="false" customHeight="true" outlineLevel="0" collapsed="false">
      <c r="A187" s="26" t="s">
        <v>12049</v>
      </c>
      <c r="B187" s="27" t="n">
        <v>44762</v>
      </c>
      <c r="C187" s="26" t="s">
        <v>5816</v>
      </c>
      <c r="D187" s="26" t="n">
        <v>1245</v>
      </c>
      <c r="E187" s="26" t="s">
        <v>12050</v>
      </c>
      <c r="F187" s="26" t="s">
        <v>167</v>
      </c>
      <c r="G187" s="26" t="n">
        <v>40</v>
      </c>
      <c r="H187" s="26" t="s">
        <v>11629</v>
      </c>
      <c r="I187" s="26" t="s">
        <v>11624</v>
      </c>
      <c r="J187" s="28" t="n">
        <v>10.4</v>
      </c>
      <c r="K187" s="26" t="n">
        <v>1</v>
      </c>
      <c r="L187" s="26" t="s">
        <v>11642</v>
      </c>
      <c r="M187" s="27" t="n">
        <v>44772</v>
      </c>
      <c r="N187" s="26"/>
      <c r="O187" s="26"/>
      <c r="P187" s="26"/>
      <c r="Q187" s="26"/>
      <c r="R187" s="26"/>
    </row>
    <row r="188" customFormat="false" ht="15" hidden="false" customHeight="true" outlineLevel="0" collapsed="false">
      <c r="A188" s="29" t="s">
        <v>12051</v>
      </c>
      <c r="B188" s="30" t="n">
        <v>44766</v>
      </c>
      <c r="C188" s="29" t="s">
        <v>7820</v>
      </c>
      <c r="D188" s="29" t="n">
        <v>1796</v>
      </c>
      <c r="E188" s="29" t="s">
        <v>12052</v>
      </c>
      <c r="F188" s="29" t="s">
        <v>276</v>
      </c>
      <c r="G188" s="29" t="n">
        <v>32</v>
      </c>
      <c r="H188" s="29" t="s">
        <v>11629</v>
      </c>
      <c r="I188" s="29" t="s">
        <v>11624</v>
      </c>
      <c r="J188" s="31" t="n">
        <v>10.4</v>
      </c>
      <c r="K188" s="29" t="n">
        <v>2</v>
      </c>
      <c r="L188" s="29" t="s">
        <v>164</v>
      </c>
      <c r="M188" s="30" t="n">
        <v>44776</v>
      </c>
      <c r="N188" s="30" t="n">
        <v>44772</v>
      </c>
      <c r="O188" s="29" t="n">
        <v>6</v>
      </c>
      <c r="P188" s="29"/>
      <c r="Q188" s="29"/>
      <c r="R188" s="29"/>
    </row>
    <row r="189" customFormat="false" ht="15" hidden="false" customHeight="true" outlineLevel="0" collapsed="false">
      <c r="A189" s="26" t="s">
        <v>12053</v>
      </c>
      <c r="B189" s="27" t="n">
        <v>44767</v>
      </c>
      <c r="C189" s="26" t="s">
        <v>4856</v>
      </c>
      <c r="D189" s="26" t="n">
        <v>993</v>
      </c>
      <c r="E189" s="26" t="s">
        <v>12048</v>
      </c>
      <c r="F189" s="26" t="s">
        <v>900</v>
      </c>
      <c r="G189" s="26" t="n">
        <v>80</v>
      </c>
      <c r="H189" s="26" t="s">
        <v>11623</v>
      </c>
      <c r="I189" s="26" t="s">
        <v>11624</v>
      </c>
      <c r="J189" s="28" t="n">
        <v>7.55</v>
      </c>
      <c r="K189" s="26" t="n">
        <v>2</v>
      </c>
      <c r="L189" s="26" t="s">
        <v>11630</v>
      </c>
      <c r="M189" s="27" t="n">
        <v>44781</v>
      </c>
      <c r="N189" s="27" t="n">
        <v>44776</v>
      </c>
      <c r="O189" s="26" t="n">
        <v>9</v>
      </c>
      <c r="P189" s="26"/>
      <c r="Q189" s="26" t="s">
        <v>12054</v>
      </c>
      <c r="R189" s="26"/>
    </row>
    <row r="190" customFormat="false" ht="15" hidden="false" customHeight="true" outlineLevel="0" collapsed="false">
      <c r="A190" s="29" t="s">
        <v>12055</v>
      </c>
      <c r="B190" s="30" t="n">
        <v>44793</v>
      </c>
      <c r="C190" s="29" t="s">
        <v>2378</v>
      </c>
      <c r="D190" s="29" t="n">
        <v>407</v>
      </c>
      <c r="E190" s="29" t="s">
        <v>12056</v>
      </c>
      <c r="F190" s="29" t="s">
        <v>167</v>
      </c>
      <c r="G190" s="29" t="n">
        <v>28</v>
      </c>
      <c r="H190" s="29" t="s">
        <v>11629</v>
      </c>
      <c r="I190" s="29" t="s">
        <v>11624</v>
      </c>
      <c r="J190" s="31" t="n">
        <v>10.4</v>
      </c>
      <c r="K190" s="29" t="n">
        <v>1</v>
      </c>
      <c r="L190" s="29" t="s">
        <v>164</v>
      </c>
      <c r="M190" s="30" t="n">
        <v>44803</v>
      </c>
      <c r="N190" s="30" t="n">
        <v>44799</v>
      </c>
      <c r="O190" s="29" t="n">
        <v>6</v>
      </c>
      <c r="P190" s="29"/>
      <c r="Q190" s="29"/>
      <c r="R190" s="29"/>
    </row>
    <row r="191" customFormat="false" ht="15" hidden="false" customHeight="true" outlineLevel="0" collapsed="false">
      <c r="A191" s="26" t="s">
        <v>12057</v>
      </c>
      <c r="B191" s="27" t="n">
        <v>44777</v>
      </c>
      <c r="C191" s="26" t="s">
        <v>9680</v>
      </c>
      <c r="D191" s="26" t="n">
        <v>2336</v>
      </c>
      <c r="E191" s="26" t="s">
        <v>12058</v>
      </c>
      <c r="F191" s="26" t="s">
        <v>900</v>
      </c>
      <c r="G191" s="26" t="n">
        <v>60</v>
      </c>
      <c r="H191" s="26" t="s">
        <v>11623</v>
      </c>
      <c r="I191" s="26" t="s">
        <v>11624</v>
      </c>
      <c r="J191" s="28" t="n">
        <v>7.55</v>
      </c>
      <c r="K191" s="26" t="n">
        <v>2</v>
      </c>
      <c r="L191" s="26" t="s">
        <v>11630</v>
      </c>
      <c r="M191" s="27" t="n">
        <v>44791</v>
      </c>
      <c r="N191" s="27" t="n">
        <v>44785</v>
      </c>
      <c r="O191" s="26" t="n">
        <v>8</v>
      </c>
      <c r="P191" s="26"/>
      <c r="Q191" s="26" t="s">
        <v>12059</v>
      </c>
      <c r="R191" s="26"/>
    </row>
    <row r="192" customFormat="false" ht="15" hidden="false" customHeight="true" outlineLevel="0" collapsed="false">
      <c r="A192" s="29" t="s">
        <v>12060</v>
      </c>
      <c r="B192" s="30" t="n">
        <v>44793</v>
      </c>
      <c r="C192" s="29" t="s">
        <v>5977</v>
      </c>
      <c r="D192" s="29" t="n">
        <v>1287</v>
      </c>
      <c r="E192" s="29" t="s">
        <v>12061</v>
      </c>
      <c r="F192" s="29" t="s">
        <v>900</v>
      </c>
      <c r="G192" s="29" t="n">
        <v>45</v>
      </c>
      <c r="H192" s="29" t="s">
        <v>11623</v>
      </c>
      <c r="I192" s="29" t="s">
        <v>11624</v>
      </c>
      <c r="J192" s="31" t="n">
        <v>7.55</v>
      </c>
      <c r="K192" s="29" t="n">
        <v>2</v>
      </c>
      <c r="L192" s="29" t="s">
        <v>11625</v>
      </c>
      <c r="M192" s="30" t="n">
        <v>44807</v>
      </c>
      <c r="N192" s="29"/>
      <c r="O192" s="29"/>
      <c r="P192" s="29" t="s">
        <v>11626</v>
      </c>
      <c r="Q192" s="29"/>
      <c r="R192" s="29"/>
    </row>
    <row r="193" customFormat="false" ht="15" hidden="false" customHeight="true" outlineLevel="0" collapsed="false">
      <c r="A193" s="26" t="s">
        <v>12062</v>
      </c>
      <c r="B193" s="27" t="n">
        <v>44792</v>
      </c>
      <c r="C193" s="26" t="s">
        <v>3973</v>
      </c>
      <c r="D193" s="26" t="n">
        <v>774</v>
      </c>
      <c r="E193" s="26" t="s">
        <v>12063</v>
      </c>
      <c r="F193" s="26" t="s">
        <v>900</v>
      </c>
      <c r="G193" s="26" t="n">
        <v>32</v>
      </c>
      <c r="H193" s="26" t="s">
        <v>11623</v>
      </c>
      <c r="I193" s="26" t="s">
        <v>11624</v>
      </c>
      <c r="J193" s="28" t="n">
        <v>7.55</v>
      </c>
      <c r="K193" s="26" t="n">
        <v>1</v>
      </c>
      <c r="L193" s="26" t="s">
        <v>11630</v>
      </c>
      <c r="M193" s="27" t="n">
        <v>44806</v>
      </c>
      <c r="N193" s="27" t="n">
        <v>44805</v>
      </c>
      <c r="O193" s="26" t="n">
        <v>13</v>
      </c>
      <c r="P193" s="26"/>
      <c r="Q193" s="26" t="s">
        <v>12064</v>
      </c>
      <c r="R193" s="26"/>
    </row>
    <row r="194" customFormat="false" ht="15" hidden="false" customHeight="true" outlineLevel="0" collapsed="false">
      <c r="A194" s="29" t="s">
        <v>12065</v>
      </c>
      <c r="B194" s="30" t="n">
        <v>44780</v>
      </c>
      <c r="C194" s="29" t="s">
        <v>5379</v>
      </c>
      <c r="D194" s="29" t="n">
        <v>1126</v>
      </c>
      <c r="E194" s="29" t="s">
        <v>12066</v>
      </c>
      <c r="F194" s="29" t="s">
        <v>314</v>
      </c>
      <c r="G194" s="29" t="n">
        <v>50</v>
      </c>
      <c r="H194" s="29" t="s">
        <v>11623</v>
      </c>
      <c r="I194" s="29" t="s">
        <v>11624</v>
      </c>
      <c r="J194" s="31" t="n">
        <v>7.55</v>
      </c>
      <c r="K194" s="29" t="n">
        <v>2</v>
      </c>
      <c r="L194" s="29" t="s">
        <v>11630</v>
      </c>
      <c r="M194" s="30" t="n">
        <v>44794</v>
      </c>
      <c r="N194" s="30" t="n">
        <v>44784</v>
      </c>
      <c r="O194" s="29" t="n">
        <v>4</v>
      </c>
      <c r="P194" s="29"/>
      <c r="Q194" s="29" t="s">
        <v>12067</v>
      </c>
      <c r="R194" s="29"/>
    </row>
    <row r="195" customFormat="false" ht="15" hidden="false" customHeight="true" outlineLevel="0" collapsed="false">
      <c r="A195" s="26" t="s">
        <v>12068</v>
      </c>
      <c r="B195" s="27" t="n">
        <v>44793</v>
      </c>
      <c r="C195" s="26" t="s">
        <v>9280</v>
      </c>
      <c r="D195" s="26" t="n">
        <v>2215</v>
      </c>
      <c r="E195" s="26" t="s">
        <v>12069</v>
      </c>
      <c r="F195" s="26" t="s">
        <v>249</v>
      </c>
      <c r="G195" s="26" t="n">
        <v>50</v>
      </c>
      <c r="H195" s="26" t="s">
        <v>11623</v>
      </c>
      <c r="I195" s="26" t="s">
        <v>11624</v>
      </c>
      <c r="J195" s="28" t="n">
        <v>7.55</v>
      </c>
      <c r="K195" s="26" t="n">
        <v>1</v>
      </c>
      <c r="L195" s="26" t="s">
        <v>11630</v>
      </c>
      <c r="M195" s="27" t="n">
        <v>44807</v>
      </c>
      <c r="N195" s="27" t="n">
        <v>44809</v>
      </c>
      <c r="O195" s="26" t="n">
        <v>16</v>
      </c>
      <c r="P195" s="26"/>
      <c r="Q195" s="26" t="s">
        <v>12070</v>
      </c>
      <c r="R195" s="26"/>
    </row>
    <row r="196" customFormat="false" ht="15" hidden="false" customHeight="true" outlineLevel="0" collapsed="false">
      <c r="A196" s="29" t="s">
        <v>12071</v>
      </c>
      <c r="B196" s="30" t="n">
        <v>44788</v>
      </c>
      <c r="C196" s="29" t="s">
        <v>5915</v>
      </c>
      <c r="D196" s="29" t="n">
        <v>1270</v>
      </c>
      <c r="E196" s="29" t="s">
        <v>12072</v>
      </c>
      <c r="F196" s="29" t="s">
        <v>276</v>
      </c>
      <c r="G196" s="29" t="n">
        <v>32</v>
      </c>
      <c r="H196" s="29" t="s">
        <v>11629</v>
      </c>
      <c r="I196" s="29" t="s">
        <v>11624</v>
      </c>
      <c r="J196" s="31" t="n">
        <v>10.4</v>
      </c>
      <c r="K196" s="29" t="n">
        <v>1</v>
      </c>
      <c r="L196" s="29" t="s">
        <v>11630</v>
      </c>
      <c r="M196" s="30" t="n">
        <v>44798</v>
      </c>
      <c r="N196" s="30" t="n">
        <v>44801</v>
      </c>
      <c r="O196" s="29" t="n">
        <v>13</v>
      </c>
      <c r="P196" s="29"/>
      <c r="Q196" s="29" t="s">
        <v>12073</v>
      </c>
      <c r="R196" s="29"/>
    </row>
    <row r="197" customFormat="false" ht="15" hidden="false" customHeight="true" outlineLevel="0" collapsed="false">
      <c r="A197" s="26" t="s">
        <v>12074</v>
      </c>
      <c r="B197" s="27" t="n">
        <v>44782</v>
      </c>
      <c r="C197" s="26" t="s">
        <v>5905</v>
      </c>
      <c r="D197" s="26" t="n">
        <v>1268</v>
      </c>
      <c r="E197" s="26" t="s">
        <v>12075</v>
      </c>
      <c r="F197" s="26" t="s">
        <v>314</v>
      </c>
      <c r="G197" s="26" t="n">
        <v>24</v>
      </c>
      <c r="H197" s="26" t="s">
        <v>11623</v>
      </c>
      <c r="I197" s="26" t="s">
        <v>11624</v>
      </c>
      <c r="J197" s="28" t="n">
        <v>7.55</v>
      </c>
      <c r="K197" s="26" t="n">
        <v>1</v>
      </c>
      <c r="L197" s="26" t="s">
        <v>11630</v>
      </c>
      <c r="M197" s="27" t="n">
        <v>44796</v>
      </c>
      <c r="N197" s="27" t="n">
        <v>44797</v>
      </c>
      <c r="O197" s="26" t="n">
        <v>15</v>
      </c>
      <c r="P197" s="26"/>
      <c r="Q197" s="26" t="s">
        <v>12076</v>
      </c>
      <c r="R197" s="26"/>
    </row>
    <row r="198" customFormat="false" ht="15" hidden="false" customHeight="true" outlineLevel="0" collapsed="false">
      <c r="A198" s="29" t="s">
        <v>12077</v>
      </c>
      <c r="B198" s="30" t="n">
        <v>44775</v>
      </c>
      <c r="C198" s="29" t="s">
        <v>519</v>
      </c>
      <c r="D198" s="29" t="n">
        <v>50</v>
      </c>
      <c r="E198" s="29" t="s">
        <v>12078</v>
      </c>
      <c r="F198" s="29" t="s">
        <v>900</v>
      </c>
      <c r="G198" s="29" t="n">
        <v>32</v>
      </c>
      <c r="H198" s="29" t="s">
        <v>11623</v>
      </c>
      <c r="I198" s="29" t="s">
        <v>11624</v>
      </c>
      <c r="J198" s="31" t="n">
        <v>7.55</v>
      </c>
      <c r="K198" s="29" t="n">
        <v>1</v>
      </c>
      <c r="L198" s="29" t="s">
        <v>11625</v>
      </c>
      <c r="M198" s="30" t="n">
        <v>44789</v>
      </c>
      <c r="N198" s="29"/>
      <c r="O198" s="29"/>
      <c r="P198" s="29" t="s">
        <v>11672</v>
      </c>
      <c r="Q198" s="29"/>
      <c r="R198" s="29"/>
    </row>
    <row r="199" customFormat="false" ht="15" hidden="false" customHeight="true" outlineLevel="0" collapsed="false">
      <c r="A199" s="26" t="s">
        <v>12079</v>
      </c>
      <c r="B199" s="27" t="n">
        <v>44786</v>
      </c>
      <c r="C199" s="26" t="s">
        <v>6895</v>
      </c>
      <c r="D199" s="26" t="n">
        <v>1540</v>
      </c>
      <c r="E199" s="26" t="s">
        <v>12080</v>
      </c>
      <c r="F199" s="26" t="s">
        <v>314</v>
      </c>
      <c r="G199" s="26" t="n">
        <v>24</v>
      </c>
      <c r="H199" s="26" t="s">
        <v>11623</v>
      </c>
      <c r="I199" s="26" t="s">
        <v>11624</v>
      </c>
      <c r="J199" s="28" t="n">
        <v>7.55</v>
      </c>
      <c r="K199" s="26" t="n">
        <v>1</v>
      </c>
      <c r="L199" s="26" t="s">
        <v>11630</v>
      </c>
      <c r="M199" s="27" t="n">
        <v>44800</v>
      </c>
      <c r="N199" s="27" t="n">
        <v>44799</v>
      </c>
      <c r="O199" s="26" t="n">
        <v>13</v>
      </c>
      <c r="P199" s="26"/>
      <c r="Q199" s="26" t="s">
        <v>12081</v>
      </c>
      <c r="R199" s="26"/>
    </row>
    <row r="200" customFormat="false" ht="15" hidden="false" customHeight="true" outlineLevel="0" collapsed="false">
      <c r="A200" s="29" t="s">
        <v>12082</v>
      </c>
      <c r="B200" s="30" t="n">
        <v>44793</v>
      </c>
      <c r="C200" s="29" t="s">
        <v>10301</v>
      </c>
      <c r="D200" s="29" t="n">
        <v>2519</v>
      </c>
      <c r="E200" s="29" t="s">
        <v>12083</v>
      </c>
      <c r="F200" s="29" t="s">
        <v>900</v>
      </c>
      <c r="G200" s="29" t="n">
        <v>28</v>
      </c>
      <c r="H200" s="29" t="s">
        <v>11623</v>
      </c>
      <c r="I200" s="29" t="s">
        <v>11624</v>
      </c>
      <c r="J200" s="31" t="n">
        <v>7.55</v>
      </c>
      <c r="K200" s="29" t="n">
        <v>1</v>
      </c>
      <c r="L200" s="29" t="s">
        <v>11630</v>
      </c>
      <c r="M200" s="30" t="n">
        <v>44807</v>
      </c>
      <c r="N200" s="30" t="n">
        <v>44810</v>
      </c>
      <c r="O200" s="29" t="n">
        <v>17</v>
      </c>
      <c r="P200" s="29"/>
      <c r="Q200" s="29" t="s">
        <v>12084</v>
      </c>
      <c r="R200" s="29"/>
    </row>
    <row r="201" customFormat="false" ht="15" hidden="false" customHeight="true" outlineLevel="0" collapsed="false">
      <c r="A201" s="26" t="s">
        <v>12085</v>
      </c>
      <c r="B201" s="27" t="n">
        <v>44794</v>
      </c>
      <c r="C201" s="26" t="s">
        <v>9271</v>
      </c>
      <c r="D201" s="26" t="n">
        <v>2212</v>
      </c>
      <c r="E201" s="26" t="s">
        <v>12086</v>
      </c>
      <c r="F201" s="26" t="s">
        <v>900</v>
      </c>
      <c r="G201" s="26" t="n">
        <v>24</v>
      </c>
      <c r="H201" s="26" t="s">
        <v>11623</v>
      </c>
      <c r="I201" s="26" t="s">
        <v>11624</v>
      </c>
      <c r="J201" s="28" t="n">
        <v>7.55</v>
      </c>
      <c r="K201" s="26" t="n">
        <v>1</v>
      </c>
      <c r="L201" s="26" t="s">
        <v>11669</v>
      </c>
      <c r="M201" s="27" t="n">
        <v>44808</v>
      </c>
      <c r="N201" s="27" t="n">
        <v>44806</v>
      </c>
      <c r="O201" s="26" t="n">
        <v>12</v>
      </c>
      <c r="P201" s="26"/>
      <c r="Q201" s="26"/>
      <c r="R201" s="26"/>
    </row>
    <row r="202" customFormat="false" ht="15" hidden="false" customHeight="true" outlineLevel="0" collapsed="false">
      <c r="A202" s="29" t="s">
        <v>12087</v>
      </c>
      <c r="B202" s="30" t="n">
        <v>44788</v>
      </c>
      <c r="C202" s="29" t="s">
        <v>8945</v>
      </c>
      <c r="D202" s="29" t="n">
        <v>2120</v>
      </c>
      <c r="E202" s="29" t="s">
        <v>12088</v>
      </c>
      <c r="F202" s="29" t="s">
        <v>900</v>
      </c>
      <c r="G202" s="29" t="n">
        <v>40</v>
      </c>
      <c r="H202" s="29" t="s">
        <v>11623</v>
      </c>
      <c r="I202" s="29" t="s">
        <v>11624</v>
      </c>
      <c r="J202" s="31" t="n">
        <v>7.55</v>
      </c>
      <c r="K202" s="29" t="n">
        <v>1</v>
      </c>
      <c r="L202" s="29" t="s">
        <v>11630</v>
      </c>
      <c r="M202" s="30" t="n">
        <v>44802</v>
      </c>
      <c r="N202" s="30" t="n">
        <v>44793</v>
      </c>
      <c r="O202" s="29" t="n">
        <v>5</v>
      </c>
      <c r="P202" s="29"/>
      <c r="Q202" s="29" t="s">
        <v>12089</v>
      </c>
      <c r="R202" s="29"/>
    </row>
    <row r="203" customFormat="false" ht="15" hidden="false" customHeight="true" outlineLevel="0" collapsed="false">
      <c r="A203" s="26" t="s">
        <v>12090</v>
      </c>
      <c r="B203" s="27" t="n">
        <v>44788</v>
      </c>
      <c r="C203" s="26" t="s">
        <v>9657</v>
      </c>
      <c r="D203" s="26" t="n">
        <v>2330</v>
      </c>
      <c r="E203" s="26" t="s">
        <v>12091</v>
      </c>
      <c r="F203" s="26" t="s">
        <v>314</v>
      </c>
      <c r="G203" s="26" t="n">
        <v>32</v>
      </c>
      <c r="H203" s="26" t="s">
        <v>11623</v>
      </c>
      <c r="I203" s="26" t="s">
        <v>11624</v>
      </c>
      <c r="J203" s="28" t="n">
        <v>7.55</v>
      </c>
      <c r="K203" s="26" t="n">
        <v>1</v>
      </c>
      <c r="L203" s="26" t="s">
        <v>11625</v>
      </c>
      <c r="M203" s="27" t="n">
        <v>44802</v>
      </c>
      <c r="N203" s="26"/>
      <c r="O203" s="26"/>
      <c r="P203" s="26" t="s">
        <v>11626</v>
      </c>
      <c r="Q203" s="26"/>
      <c r="R203" s="26"/>
    </row>
    <row r="204" customFormat="false" ht="15" hidden="false" customHeight="true" outlineLevel="0" collapsed="false">
      <c r="A204" s="29" t="s">
        <v>12092</v>
      </c>
      <c r="B204" s="30" t="n">
        <v>44800</v>
      </c>
      <c r="C204" s="29" t="s">
        <v>4928</v>
      </c>
      <c r="D204" s="29" t="n">
        <v>1011</v>
      </c>
      <c r="E204" s="29" t="s">
        <v>12093</v>
      </c>
      <c r="F204" s="29" t="s">
        <v>276</v>
      </c>
      <c r="G204" s="29" t="n">
        <v>32</v>
      </c>
      <c r="H204" s="29" t="s">
        <v>11629</v>
      </c>
      <c r="I204" s="29" t="s">
        <v>11624</v>
      </c>
      <c r="J204" s="31" t="n">
        <v>10.4</v>
      </c>
      <c r="K204" s="29" t="n">
        <v>2</v>
      </c>
      <c r="L204" s="29" t="s">
        <v>11642</v>
      </c>
      <c r="M204" s="30" t="n">
        <v>44810</v>
      </c>
      <c r="N204" s="29"/>
      <c r="O204" s="29"/>
      <c r="P204" s="29"/>
      <c r="Q204" s="29"/>
      <c r="R204" s="29"/>
    </row>
    <row r="205" customFormat="false" ht="15" hidden="false" customHeight="true" outlineLevel="0" collapsed="false">
      <c r="A205" s="26" t="s">
        <v>12094</v>
      </c>
      <c r="B205" s="27" t="n">
        <v>44775</v>
      </c>
      <c r="C205" s="26" t="s">
        <v>4484</v>
      </c>
      <c r="D205" s="26" t="n">
        <v>901</v>
      </c>
      <c r="E205" s="26" t="s">
        <v>12095</v>
      </c>
      <c r="F205" s="26" t="s">
        <v>167</v>
      </c>
      <c r="G205" s="26" t="n">
        <v>36</v>
      </c>
      <c r="H205" s="26" t="s">
        <v>11629</v>
      </c>
      <c r="I205" s="26" t="s">
        <v>11624</v>
      </c>
      <c r="J205" s="28" t="n">
        <v>10.4</v>
      </c>
      <c r="K205" s="26" t="n">
        <v>2</v>
      </c>
      <c r="L205" s="26" t="s">
        <v>11843</v>
      </c>
      <c r="M205" s="27" t="n">
        <v>44785</v>
      </c>
      <c r="N205" s="27" t="n">
        <v>44782</v>
      </c>
      <c r="O205" s="26" t="n">
        <v>7</v>
      </c>
      <c r="P205" s="26"/>
      <c r="Q205" s="26"/>
      <c r="R205" s="26"/>
    </row>
    <row r="206" customFormat="false" ht="15" hidden="false" customHeight="true" outlineLevel="0" collapsed="false">
      <c r="A206" s="29" t="s">
        <v>12096</v>
      </c>
      <c r="B206" s="30" t="n">
        <v>44775</v>
      </c>
      <c r="C206" s="29" t="s">
        <v>4612</v>
      </c>
      <c r="D206" s="29" t="n">
        <v>933</v>
      </c>
      <c r="E206" s="29" t="s">
        <v>12097</v>
      </c>
      <c r="F206" s="29" t="s">
        <v>249</v>
      </c>
      <c r="G206" s="29" t="n">
        <v>36</v>
      </c>
      <c r="H206" s="29" t="s">
        <v>11623</v>
      </c>
      <c r="I206" s="29" t="s">
        <v>11624</v>
      </c>
      <c r="J206" s="31" t="n">
        <v>7.55</v>
      </c>
      <c r="K206" s="29" t="n">
        <v>1</v>
      </c>
      <c r="L206" s="29" t="s">
        <v>11630</v>
      </c>
      <c r="M206" s="30" t="n">
        <v>44789</v>
      </c>
      <c r="N206" s="30" t="n">
        <v>44782</v>
      </c>
      <c r="O206" s="29" t="n">
        <v>7</v>
      </c>
      <c r="P206" s="29"/>
      <c r="Q206" s="29" t="s">
        <v>12098</v>
      </c>
      <c r="R206" s="29"/>
    </row>
    <row r="207" customFormat="false" ht="15" hidden="false" customHeight="true" outlineLevel="0" collapsed="false">
      <c r="A207" s="26" t="s">
        <v>12099</v>
      </c>
      <c r="B207" s="27" t="n">
        <v>44790</v>
      </c>
      <c r="C207" s="26" t="s">
        <v>6791</v>
      </c>
      <c r="D207" s="26" t="n">
        <v>1512</v>
      </c>
      <c r="E207" s="26" t="s">
        <v>11742</v>
      </c>
      <c r="F207" s="26" t="s">
        <v>249</v>
      </c>
      <c r="G207" s="26" t="n">
        <v>24</v>
      </c>
      <c r="H207" s="26" t="s">
        <v>11623</v>
      </c>
      <c r="I207" s="26" t="s">
        <v>11624</v>
      </c>
      <c r="J207" s="28" t="n">
        <v>7.55</v>
      </c>
      <c r="K207" s="26" t="n">
        <v>1</v>
      </c>
      <c r="L207" s="26" t="s">
        <v>11630</v>
      </c>
      <c r="M207" s="27" t="n">
        <v>44804</v>
      </c>
      <c r="N207" s="27" t="n">
        <v>44797</v>
      </c>
      <c r="O207" s="26" t="n">
        <v>7</v>
      </c>
      <c r="P207" s="26"/>
      <c r="Q207" s="26" t="s">
        <v>11639</v>
      </c>
      <c r="R207" s="26"/>
    </row>
    <row r="208" customFormat="false" ht="15" hidden="false" customHeight="true" outlineLevel="0" collapsed="false">
      <c r="A208" s="29" t="s">
        <v>12100</v>
      </c>
      <c r="B208" s="30" t="n">
        <v>44786</v>
      </c>
      <c r="C208" s="29" t="s">
        <v>3159</v>
      </c>
      <c r="D208" s="29" t="n">
        <v>584</v>
      </c>
      <c r="E208" s="29" t="s">
        <v>12101</v>
      </c>
      <c r="F208" s="29" t="s">
        <v>249</v>
      </c>
      <c r="G208" s="29" t="n">
        <v>36</v>
      </c>
      <c r="H208" s="29" t="s">
        <v>11623</v>
      </c>
      <c r="I208" s="29" t="s">
        <v>11624</v>
      </c>
      <c r="J208" s="31" t="n">
        <v>7.55</v>
      </c>
      <c r="K208" s="29" t="n">
        <v>1</v>
      </c>
      <c r="L208" s="29" t="s">
        <v>11630</v>
      </c>
      <c r="M208" s="30" t="n">
        <v>44800</v>
      </c>
      <c r="N208" s="30" t="n">
        <v>44802</v>
      </c>
      <c r="O208" s="29" t="n">
        <v>16</v>
      </c>
      <c r="P208" s="29"/>
      <c r="Q208" s="29" t="s">
        <v>12102</v>
      </c>
      <c r="R208" s="29"/>
    </row>
    <row r="209" customFormat="false" ht="15" hidden="false" customHeight="true" outlineLevel="0" collapsed="false">
      <c r="A209" s="26" t="s">
        <v>12103</v>
      </c>
      <c r="B209" s="27" t="n">
        <v>44798</v>
      </c>
      <c r="C209" s="26" t="s">
        <v>6940</v>
      </c>
      <c r="D209" s="26" t="n">
        <v>1553</v>
      </c>
      <c r="E209" s="26" t="s">
        <v>12104</v>
      </c>
      <c r="F209" s="26" t="s">
        <v>276</v>
      </c>
      <c r="G209" s="26" t="n">
        <v>32</v>
      </c>
      <c r="H209" s="26" t="s">
        <v>11629</v>
      </c>
      <c r="I209" s="26" t="s">
        <v>11624</v>
      </c>
      <c r="J209" s="28" t="n">
        <v>10.4</v>
      </c>
      <c r="K209" s="26" t="n">
        <v>1</v>
      </c>
      <c r="L209" s="26" t="s">
        <v>11625</v>
      </c>
      <c r="M209" s="27" t="n">
        <v>44808</v>
      </c>
      <c r="N209" s="26"/>
      <c r="O209" s="26"/>
      <c r="P209" s="26" t="s">
        <v>11672</v>
      </c>
      <c r="Q209" s="26"/>
      <c r="R209" s="26"/>
    </row>
    <row r="210" customFormat="false" ht="15" hidden="false" customHeight="true" outlineLevel="0" collapsed="false">
      <c r="A210" s="29" t="s">
        <v>12105</v>
      </c>
      <c r="B210" s="30" t="n">
        <v>44785</v>
      </c>
      <c r="C210" s="29" t="s">
        <v>5887</v>
      </c>
      <c r="D210" s="29" t="n">
        <v>1263</v>
      </c>
      <c r="E210" s="29" t="s">
        <v>12106</v>
      </c>
      <c r="F210" s="29" t="s">
        <v>314</v>
      </c>
      <c r="G210" s="29" t="n">
        <v>36</v>
      </c>
      <c r="H210" s="29" t="s">
        <v>11623</v>
      </c>
      <c r="I210" s="29" t="s">
        <v>11624</v>
      </c>
      <c r="J210" s="31" t="n">
        <v>7.55</v>
      </c>
      <c r="K210" s="29" t="n">
        <v>1</v>
      </c>
      <c r="L210" s="29" t="s">
        <v>11630</v>
      </c>
      <c r="M210" s="30" t="n">
        <v>44799</v>
      </c>
      <c r="N210" s="30" t="n">
        <v>44791</v>
      </c>
      <c r="O210" s="29" t="n">
        <v>6</v>
      </c>
      <c r="P210" s="29"/>
      <c r="Q210" s="29" t="s">
        <v>12107</v>
      </c>
      <c r="R210" s="29"/>
    </row>
    <row r="211" customFormat="false" ht="15" hidden="false" customHeight="true" outlineLevel="0" collapsed="false">
      <c r="A211" s="26" t="s">
        <v>12108</v>
      </c>
      <c r="B211" s="27" t="n">
        <v>44783</v>
      </c>
      <c r="C211" s="26" t="s">
        <v>2220</v>
      </c>
      <c r="D211" s="26" t="n">
        <v>372</v>
      </c>
      <c r="E211" s="26" t="s">
        <v>12109</v>
      </c>
      <c r="F211" s="26" t="s">
        <v>167</v>
      </c>
      <c r="G211" s="26" t="n">
        <v>24</v>
      </c>
      <c r="H211" s="26" t="s">
        <v>11629</v>
      </c>
      <c r="I211" s="26" t="s">
        <v>11624</v>
      </c>
      <c r="J211" s="28" t="n">
        <v>10.4</v>
      </c>
      <c r="K211" s="26" t="n">
        <v>1</v>
      </c>
      <c r="L211" s="26" t="s">
        <v>11630</v>
      </c>
      <c r="M211" s="27" t="n">
        <v>44793</v>
      </c>
      <c r="N211" s="27" t="n">
        <v>44796</v>
      </c>
      <c r="O211" s="26" t="n">
        <v>13</v>
      </c>
      <c r="P211" s="26"/>
      <c r="Q211" s="26" t="s">
        <v>11953</v>
      </c>
      <c r="R211" s="26"/>
    </row>
    <row r="212" customFormat="false" ht="15" hidden="false" customHeight="true" outlineLevel="0" collapsed="false">
      <c r="A212" s="29" t="s">
        <v>12110</v>
      </c>
      <c r="B212" s="30" t="n">
        <v>44783</v>
      </c>
      <c r="C212" s="29" t="s">
        <v>9980</v>
      </c>
      <c r="D212" s="29" t="n">
        <v>2425</v>
      </c>
      <c r="E212" s="29" t="s">
        <v>12111</v>
      </c>
      <c r="F212" s="29" t="s">
        <v>314</v>
      </c>
      <c r="G212" s="29" t="n">
        <v>50</v>
      </c>
      <c r="H212" s="29" t="s">
        <v>11623</v>
      </c>
      <c r="I212" s="29" t="s">
        <v>11624</v>
      </c>
      <c r="J212" s="31" t="n">
        <v>7.55</v>
      </c>
      <c r="K212" s="29" t="n">
        <v>2</v>
      </c>
      <c r="L212" s="29" t="s">
        <v>11625</v>
      </c>
      <c r="M212" s="30" t="n">
        <v>44797</v>
      </c>
      <c r="N212" s="29"/>
      <c r="O212" s="29"/>
      <c r="P212" s="29" t="s">
        <v>11651</v>
      </c>
      <c r="Q212" s="29"/>
      <c r="R212" s="29"/>
    </row>
    <row r="213" customFormat="false" ht="15" hidden="false" customHeight="true" outlineLevel="0" collapsed="false">
      <c r="A213" s="26" t="s">
        <v>12112</v>
      </c>
      <c r="B213" s="27" t="n">
        <v>44793</v>
      </c>
      <c r="C213" s="26" t="s">
        <v>6293</v>
      </c>
      <c r="D213" s="26" t="n">
        <v>1375</v>
      </c>
      <c r="E213" s="26" t="s">
        <v>12113</v>
      </c>
      <c r="F213" s="26" t="s">
        <v>249</v>
      </c>
      <c r="G213" s="26" t="n">
        <v>36</v>
      </c>
      <c r="H213" s="26" t="s">
        <v>11623</v>
      </c>
      <c r="I213" s="26" t="s">
        <v>11624</v>
      </c>
      <c r="J213" s="28" t="n">
        <v>7.55</v>
      </c>
      <c r="K213" s="26" t="n">
        <v>1</v>
      </c>
      <c r="L213" s="26" t="s">
        <v>11630</v>
      </c>
      <c r="M213" s="27" t="n">
        <v>44807</v>
      </c>
      <c r="N213" s="27" t="n">
        <v>44803</v>
      </c>
      <c r="O213" s="26" t="n">
        <v>10</v>
      </c>
      <c r="P213" s="26"/>
      <c r="Q213" s="26" t="s">
        <v>12114</v>
      </c>
      <c r="R213" s="26"/>
    </row>
    <row r="214" customFormat="false" ht="15" hidden="false" customHeight="true" outlineLevel="0" collapsed="false">
      <c r="A214" s="29" t="s">
        <v>12115</v>
      </c>
      <c r="B214" s="30" t="n">
        <v>44798</v>
      </c>
      <c r="C214" s="29" t="s">
        <v>2695</v>
      </c>
      <c r="D214" s="29" t="n">
        <v>476</v>
      </c>
      <c r="E214" s="29" t="s">
        <v>11959</v>
      </c>
      <c r="F214" s="29" t="s">
        <v>249</v>
      </c>
      <c r="G214" s="29" t="n">
        <v>32</v>
      </c>
      <c r="H214" s="29" t="s">
        <v>11623</v>
      </c>
      <c r="I214" s="29" t="s">
        <v>11624</v>
      </c>
      <c r="J214" s="31" t="n">
        <v>7.55</v>
      </c>
      <c r="K214" s="29" t="n">
        <v>1</v>
      </c>
      <c r="L214" s="29" t="s">
        <v>11630</v>
      </c>
      <c r="M214" s="30" t="n">
        <v>44812</v>
      </c>
      <c r="N214" s="30" t="n">
        <v>44808</v>
      </c>
      <c r="O214" s="29" t="n">
        <v>10</v>
      </c>
      <c r="P214" s="29"/>
      <c r="Q214" s="29" t="s">
        <v>11960</v>
      </c>
      <c r="R214" s="29"/>
    </row>
    <row r="215" customFormat="false" ht="15" hidden="false" customHeight="true" outlineLevel="0" collapsed="false">
      <c r="A215" s="26" t="s">
        <v>12116</v>
      </c>
      <c r="B215" s="27" t="n">
        <v>44799</v>
      </c>
      <c r="C215" s="26" t="s">
        <v>6114</v>
      </c>
      <c r="D215" s="26" t="n">
        <v>1325</v>
      </c>
      <c r="E215" s="26" t="s">
        <v>12117</v>
      </c>
      <c r="F215" s="26" t="s">
        <v>900</v>
      </c>
      <c r="G215" s="26" t="n">
        <v>28</v>
      </c>
      <c r="H215" s="26" t="s">
        <v>11623</v>
      </c>
      <c r="I215" s="26" t="s">
        <v>11624</v>
      </c>
      <c r="J215" s="28" t="n">
        <v>7.55</v>
      </c>
      <c r="K215" s="26" t="n">
        <v>2</v>
      </c>
      <c r="L215" s="26" t="s">
        <v>11625</v>
      </c>
      <c r="M215" s="27" t="n">
        <v>44813</v>
      </c>
      <c r="N215" s="26"/>
      <c r="O215" s="26"/>
      <c r="P215" s="26" t="s">
        <v>11651</v>
      </c>
      <c r="Q215" s="26"/>
      <c r="R215" s="26"/>
    </row>
    <row r="216" customFormat="false" ht="15" hidden="false" customHeight="true" outlineLevel="0" collapsed="false">
      <c r="A216" s="29" t="s">
        <v>12118</v>
      </c>
      <c r="B216" s="30" t="n">
        <v>44799</v>
      </c>
      <c r="C216" s="29" t="s">
        <v>6627</v>
      </c>
      <c r="D216" s="29" t="n">
        <v>1468</v>
      </c>
      <c r="E216" s="29" t="s">
        <v>11799</v>
      </c>
      <c r="F216" s="29" t="s">
        <v>276</v>
      </c>
      <c r="G216" s="29" t="n">
        <v>24</v>
      </c>
      <c r="H216" s="29" t="s">
        <v>11629</v>
      </c>
      <c r="I216" s="29" t="s">
        <v>11624</v>
      </c>
      <c r="J216" s="31" t="n">
        <v>10.4</v>
      </c>
      <c r="K216" s="29" t="n">
        <v>1</v>
      </c>
      <c r="L216" s="29" t="s">
        <v>11669</v>
      </c>
      <c r="M216" s="30" t="n">
        <v>44809</v>
      </c>
      <c r="N216" s="30" t="n">
        <v>44801</v>
      </c>
      <c r="O216" s="29" t="n">
        <v>2</v>
      </c>
      <c r="P216" s="29"/>
      <c r="Q216" s="29"/>
      <c r="R216" s="29"/>
    </row>
    <row r="217" customFormat="false" ht="15" hidden="false" customHeight="true" outlineLevel="0" collapsed="false">
      <c r="A217" s="26" t="s">
        <v>12119</v>
      </c>
      <c r="B217" s="27" t="n">
        <v>44781</v>
      </c>
      <c r="C217" s="26" t="s">
        <v>7691</v>
      </c>
      <c r="D217" s="26" t="n">
        <v>1761</v>
      </c>
      <c r="E217" s="26" t="s">
        <v>12120</v>
      </c>
      <c r="F217" s="26" t="s">
        <v>249</v>
      </c>
      <c r="G217" s="26" t="n">
        <v>50</v>
      </c>
      <c r="H217" s="26" t="s">
        <v>11623</v>
      </c>
      <c r="I217" s="26" t="s">
        <v>11624</v>
      </c>
      <c r="J217" s="28" t="n">
        <v>7.55</v>
      </c>
      <c r="K217" s="26" t="n">
        <v>1</v>
      </c>
      <c r="L217" s="26" t="s">
        <v>11630</v>
      </c>
      <c r="M217" s="27" t="n">
        <v>44795</v>
      </c>
      <c r="N217" s="27" t="n">
        <v>44791</v>
      </c>
      <c r="O217" s="26" t="n">
        <v>10</v>
      </c>
      <c r="P217" s="26"/>
      <c r="Q217" s="26" t="s">
        <v>12121</v>
      </c>
      <c r="R217" s="26"/>
    </row>
    <row r="218" customFormat="false" ht="15" hidden="false" customHeight="true" outlineLevel="0" collapsed="false">
      <c r="A218" s="29" t="s">
        <v>12122</v>
      </c>
      <c r="B218" s="30" t="n">
        <v>44784</v>
      </c>
      <c r="C218" s="29" t="s">
        <v>10649</v>
      </c>
      <c r="D218" s="29" t="n">
        <v>2621</v>
      </c>
      <c r="E218" s="29" t="s">
        <v>12123</v>
      </c>
      <c r="F218" s="29" t="s">
        <v>167</v>
      </c>
      <c r="G218" s="29" t="n">
        <v>32</v>
      </c>
      <c r="H218" s="29" t="s">
        <v>11629</v>
      </c>
      <c r="I218" s="29" t="s">
        <v>11624</v>
      </c>
      <c r="J218" s="31" t="n">
        <v>10.4</v>
      </c>
      <c r="K218" s="29" t="n">
        <v>1</v>
      </c>
      <c r="L218" s="29" t="s">
        <v>11630</v>
      </c>
      <c r="M218" s="30" t="n">
        <v>44794</v>
      </c>
      <c r="N218" s="30" t="n">
        <v>44793</v>
      </c>
      <c r="O218" s="29" t="n">
        <v>9</v>
      </c>
      <c r="P218" s="29"/>
      <c r="Q218" s="29" t="s">
        <v>12124</v>
      </c>
      <c r="R218" s="29"/>
    </row>
    <row r="219" customFormat="false" ht="15" hidden="false" customHeight="true" outlineLevel="0" collapsed="false">
      <c r="A219" s="26" t="s">
        <v>12125</v>
      </c>
      <c r="B219" s="27" t="n">
        <v>44783</v>
      </c>
      <c r="C219" s="26" t="s">
        <v>10145</v>
      </c>
      <c r="D219" s="26" t="n">
        <v>2474</v>
      </c>
      <c r="E219" s="26" t="s">
        <v>12126</v>
      </c>
      <c r="F219" s="26" t="s">
        <v>249</v>
      </c>
      <c r="G219" s="26" t="n">
        <v>50</v>
      </c>
      <c r="H219" s="26" t="s">
        <v>11623</v>
      </c>
      <c r="I219" s="26" t="s">
        <v>11624</v>
      </c>
      <c r="J219" s="28" t="n">
        <v>7.55</v>
      </c>
      <c r="K219" s="26" t="n">
        <v>1</v>
      </c>
      <c r="L219" s="26" t="s">
        <v>11642</v>
      </c>
      <c r="M219" s="27" t="n">
        <v>44797</v>
      </c>
      <c r="N219" s="26"/>
      <c r="O219" s="26"/>
      <c r="P219" s="26"/>
      <c r="Q219" s="26"/>
      <c r="R219" s="26"/>
    </row>
    <row r="220" customFormat="false" ht="15" hidden="false" customHeight="true" outlineLevel="0" collapsed="false">
      <c r="A220" s="29" t="s">
        <v>12127</v>
      </c>
      <c r="B220" s="30" t="n">
        <v>44789</v>
      </c>
      <c r="C220" s="29" t="s">
        <v>9130</v>
      </c>
      <c r="D220" s="29" t="n">
        <v>2172</v>
      </c>
      <c r="E220" s="29" t="s">
        <v>12128</v>
      </c>
      <c r="F220" s="29" t="s">
        <v>249</v>
      </c>
      <c r="G220" s="29" t="n">
        <v>32</v>
      </c>
      <c r="H220" s="29" t="s">
        <v>11623</v>
      </c>
      <c r="I220" s="29" t="s">
        <v>11624</v>
      </c>
      <c r="J220" s="31" t="n">
        <v>7.55</v>
      </c>
      <c r="K220" s="29" t="n">
        <v>1</v>
      </c>
      <c r="L220" s="29" t="s">
        <v>11630</v>
      </c>
      <c r="M220" s="30" t="n">
        <v>44803</v>
      </c>
      <c r="N220" s="30" t="n">
        <v>44798</v>
      </c>
      <c r="O220" s="29" t="n">
        <v>9</v>
      </c>
      <c r="P220" s="29"/>
      <c r="Q220" s="29" t="s">
        <v>12129</v>
      </c>
      <c r="R220" s="29"/>
    </row>
    <row r="221" customFormat="false" ht="15" hidden="false" customHeight="true" outlineLevel="0" collapsed="false">
      <c r="A221" s="26" t="s">
        <v>12130</v>
      </c>
      <c r="B221" s="27" t="n">
        <v>44787</v>
      </c>
      <c r="C221" s="26" t="s">
        <v>6730</v>
      </c>
      <c r="D221" s="26" t="n">
        <v>1495</v>
      </c>
      <c r="E221" s="26" t="s">
        <v>12131</v>
      </c>
      <c r="F221" s="26" t="s">
        <v>314</v>
      </c>
      <c r="G221" s="26" t="n">
        <v>80</v>
      </c>
      <c r="H221" s="26" t="s">
        <v>11623</v>
      </c>
      <c r="I221" s="26" t="s">
        <v>11624</v>
      </c>
      <c r="J221" s="28" t="n">
        <v>7.55</v>
      </c>
      <c r="K221" s="26" t="n">
        <v>1</v>
      </c>
      <c r="L221" s="26" t="s">
        <v>11625</v>
      </c>
      <c r="M221" s="27" t="n">
        <v>44801</v>
      </c>
      <c r="N221" s="26"/>
      <c r="O221" s="26"/>
      <c r="P221" s="26" t="s">
        <v>11683</v>
      </c>
      <c r="Q221" s="26"/>
      <c r="R221" s="26"/>
    </row>
    <row r="222" customFormat="false" ht="15" hidden="false" customHeight="true" outlineLevel="0" collapsed="false">
      <c r="A222" s="29" t="s">
        <v>12132</v>
      </c>
      <c r="B222" s="30" t="n">
        <v>44775</v>
      </c>
      <c r="C222" s="29" t="s">
        <v>5814</v>
      </c>
      <c r="D222" s="29" t="n">
        <v>1244</v>
      </c>
      <c r="E222" s="29" t="s">
        <v>12133</v>
      </c>
      <c r="F222" s="29" t="s">
        <v>314</v>
      </c>
      <c r="G222" s="29" t="n">
        <v>24</v>
      </c>
      <c r="H222" s="29" t="s">
        <v>11623</v>
      </c>
      <c r="I222" s="29" t="s">
        <v>11624</v>
      </c>
      <c r="J222" s="31" t="n">
        <v>7.55</v>
      </c>
      <c r="K222" s="29" t="n">
        <v>2</v>
      </c>
      <c r="L222" s="29" t="s">
        <v>11630</v>
      </c>
      <c r="M222" s="30" t="n">
        <v>44789</v>
      </c>
      <c r="N222" s="30" t="n">
        <v>44783</v>
      </c>
      <c r="O222" s="29" t="n">
        <v>8</v>
      </c>
      <c r="P222" s="29"/>
      <c r="Q222" s="29" t="s">
        <v>12134</v>
      </c>
      <c r="R222" s="29"/>
    </row>
    <row r="223" customFormat="false" ht="15" hidden="false" customHeight="true" outlineLevel="0" collapsed="false">
      <c r="A223" s="26" t="s">
        <v>12135</v>
      </c>
      <c r="B223" s="27" t="n">
        <v>44793</v>
      </c>
      <c r="C223" s="26" t="s">
        <v>11487</v>
      </c>
      <c r="D223" s="26" t="n">
        <v>2877</v>
      </c>
      <c r="E223" s="26" t="s">
        <v>11735</v>
      </c>
      <c r="F223" s="26" t="s">
        <v>167</v>
      </c>
      <c r="G223" s="26" t="n">
        <v>24</v>
      </c>
      <c r="H223" s="26" t="s">
        <v>11629</v>
      </c>
      <c r="I223" s="26" t="s">
        <v>11624</v>
      </c>
      <c r="J223" s="28" t="n">
        <v>10.4</v>
      </c>
      <c r="K223" s="26" t="n">
        <v>1</v>
      </c>
      <c r="L223" s="26" t="s">
        <v>11625</v>
      </c>
      <c r="M223" s="27" t="n">
        <v>44803</v>
      </c>
      <c r="N223" s="26"/>
      <c r="O223" s="26"/>
      <c r="P223" s="26" t="s">
        <v>11626</v>
      </c>
      <c r="Q223" s="26"/>
      <c r="R223" s="26"/>
    </row>
    <row r="224" customFormat="false" ht="15" hidden="false" customHeight="true" outlineLevel="0" collapsed="false">
      <c r="A224" s="29" t="s">
        <v>12136</v>
      </c>
      <c r="B224" s="30" t="n">
        <v>44787</v>
      </c>
      <c r="C224" s="29" t="s">
        <v>4405</v>
      </c>
      <c r="D224" s="29" t="n">
        <v>882</v>
      </c>
      <c r="E224" s="29" t="s">
        <v>12137</v>
      </c>
      <c r="F224" s="29" t="s">
        <v>900</v>
      </c>
      <c r="G224" s="29" t="n">
        <v>70</v>
      </c>
      <c r="H224" s="29" t="s">
        <v>11623</v>
      </c>
      <c r="I224" s="29" t="s">
        <v>11624</v>
      </c>
      <c r="J224" s="31" t="n">
        <v>7.55</v>
      </c>
      <c r="K224" s="29" t="n">
        <v>1</v>
      </c>
      <c r="L224" s="29" t="s">
        <v>11625</v>
      </c>
      <c r="M224" s="30" t="n">
        <v>44801</v>
      </c>
      <c r="N224" s="29"/>
      <c r="O224" s="29"/>
      <c r="P224" s="29" t="s">
        <v>11672</v>
      </c>
      <c r="Q224" s="29"/>
      <c r="R224" s="29"/>
    </row>
    <row r="225" customFormat="false" ht="15" hidden="false" customHeight="true" outlineLevel="0" collapsed="false">
      <c r="A225" s="26" t="s">
        <v>12138</v>
      </c>
      <c r="B225" s="27" t="n">
        <v>44789</v>
      </c>
      <c r="C225" s="26" t="s">
        <v>7869</v>
      </c>
      <c r="D225" s="26" t="n">
        <v>1811</v>
      </c>
      <c r="E225" s="26" t="s">
        <v>11723</v>
      </c>
      <c r="F225" s="26" t="s">
        <v>249</v>
      </c>
      <c r="G225" s="26" t="n">
        <v>24</v>
      </c>
      <c r="H225" s="26" t="s">
        <v>11623</v>
      </c>
      <c r="I225" s="26" t="s">
        <v>11624</v>
      </c>
      <c r="J225" s="28" t="n">
        <v>7.55</v>
      </c>
      <c r="K225" s="26" t="n">
        <v>1</v>
      </c>
      <c r="L225" s="26" t="s">
        <v>11630</v>
      </c>
      <c r="M225" s="27" t="n">
        <v>44803</v>
      </c>
      <c r="N225" s="27" t="n">
        <v>44805</v>
      </c>
      <c r="O225" s="26" t="n">
        <v>16</v>
      </c>
      <c r="P225" s="26"/>
      <c r="Q225" s="26" t="s">
        <v>11834</v>
      </c>
      <c r="R225" s="26"/>
    </row>
    <row r="226" customFormat="false" ht="15" hidden="false" customHeight="true" outlineLevel="0" collapsed="false">
      <c r="A226" s="29" t="s">
        <v>12139</v>
      </c>
      <c r="B226" s="30" t="n">
        <v>44790</v>
      </c>
      <c r="C226" s="29" t="s">
        <v>10453</v>
      </c>
      <c r="D226" s="29" t="n">
        <v>2562</v>
      </c>
      <c r="E226" s="29" t="s">
        <v>12140</v>
      </c>
      <c r="F226" s="29" t="s">
        <v>167</v>
      </c>
      <c r="G226" s="29" t="n">
        <v>24</v>
      </c>
      <c r="H226" s="29" t="s">
        <v>11629</v>
      </c>
      <c r="I226" s="29" t="s">
        <v>11624</v>
      </c>
      <c r="J226" s="31" t="n">
        <v>10.4</v>
      </c>
      <c r="K226" s="29" t="n">
        <v>2</v>
      </c>
      <c r="L226" s="29" t="s">
        <v>11669</v>
      </c>
      <c r="M226" s="30" t="n">
        <v>44800</v>
      </c>
      <c r="N226" s="30" t="n">
        <v>44803</v>
      </c>
      <c r="O226" s="29" t="n">
        <v>13</v>
      </c>
      <c r="P226" s="29"/>
      <c r="Q226" s="29"/>
      <c r="R226" s="29"/>
    </row>
    <row r="227" customFormat="false" ht="15" hidden="false" customHeight="true" outlineLevel="0" collapsed="false">
      <c r="A227" s="26" t="s">
        <v>12141</v>
      </c>
      <c r="B227" s="27" t="n">
        <v>44782</v>
      </c>
      <c r="C227" s="26" t="s">
        <v>9613</v>
      </c>
      <c r="D227" s="26" t="n">
        <v>2316</v>
      </c>
      <c r="E227" s="26" t="s">
        <v>12142</v>
      </c>
      <c r="F227" s="26" t="s">
        <v>314</v>
      </c>
      <c r="G227" s="26" t="n">
        <v>32</v>
      </c>
      <c r="H227" s="26" t="s">
        <v>11623</v>
      </c>
      <c r="I227" s="26" t="s">
        <v>11624</v>
      </c>
      <c r="J227" s="28" t="n">
        <v>7.55</v>
      </c>
      <c r="K227" s="26" t="n">
        <v>1</v>
      </c>
      <c r="L227" s="26" t="s">
        <v>11630</v>
      </c>
      <c r="M227" s="27" t="n">
        <v>44796</v>
      </c>
      <c r="N227" s="27" t="n">
        <v>44798</v>
      </c>
      <c r="O227" s="26" t="n">
        <v>16</v>
      </c>
      <c r="P227" s="26"/>
      <c r="Q227" s="26" t="s">
        <v>11740</v>
      </c>
      <c r="R227" s="26"/>
    </row>
    <row r="228" customFormat="false" ht="15" hidden="false" customHeight="true" outlineLevel="0" collapsed="false">
      <c r="A228" s="29" t="s">
        <v>12143</v>
      </c>
      <c r="B228" s="30" t="n">
        <v>44778</v>
      </c>
      <c r="C228" s="29" t="s">
        <v>2444</v>
      </c>
      <c r="D228" s="29" t="n">
        <v>421</v>
      </c>
      <c r="E228" s="29" t="s">
        <v>12097</v>
      </c>
      <c r="F228" s="29" t="s">
        <v>249</v>
      </c>
      <c r="G228" s="29" t="n">
        <v>36</v>
      </c>
      <c r="H228" s="29" t="s">
        <v>11623</v>
      </c>
      <c r="I228" s="29" t="s">
        <v>11624</v>
      </c>
      <c r="J228" s="31" t="n">
        <v>7.55</v>
      </c>
      <c r="K228" s="29" t="n">
        <v>2</v>
      </c>
      <c r="L228" s="29" t="s">
        <v>11630</v>
      </c>
      <c r="M228" s="30" t="n">
        <v>44792</v>
      </c>
      <c r="N228" s="30" t="n">
        <v>44782</v>
      </c>
      <c r="O228" s="29" t="n">
        <v>4</v>
      </c>
      <c r="P228" s="29"/>
      <c r="Q228" s="29" t="s">
        <v>12098</v>
      </c>
      <c r="R228" s="29"/>
    </row>
    <row r="229" customFormat="false" ht="15" hidden="false" customHeight="true" outlineLevel="0" collapsed="false">
      <c r="A229" s="26" t="s">
        <v>12144</v>
      </c>
      <c r="B229" s="27" t="n">
        <v>44822</v>
      </c>
      <c r="C229" s="26" t="s">
        <v>8494</v>
      </c>
      <c r="D229" s="26" t="n">
        <v>1987</v>
      </c>
      <c r="E229" s="26" t="s">
        <v>12145</v>
      </c>
      <c r="F229" s="26" t="s">
        <v>167</v>
      </c>
      <c r="G229" s="26" t="n">
        <v>24</v>
      </c>
      <c r="H229" s="26" t="s">
        <v>11629</v>
      </c>
      <c r="I229" s="26" t="s">
        <v>11624</v>
      </c>
      <c r="J229" s="28" t="n">
        <v>10.4</v>
      </c>
      <c r="K229" s="26" t="n">
        <v>1</v>
      </c>
      <c r="L229" s="26" t="s">
        <v>11630</v>
      </c>
      <c r="M229" s="27" t="n">
        <v>44832</v>
      </c>
      <c r="N229" s="27" t="n">
        <v>44824</v>
      </c>
      <c r="O229" s="26" t="n">
        <v>2</v>
      </c>
      <c r="P229" s="26"/>
      <c r="Q229" s="26" t="s">
        <v>12146</v>
      </c>
      <c r="R229" s="26"/>
    </row>
    <row r="230" customFormat="false" ht="15" hidden="false" customHeight="true" outlineLevel="0" collapsed="false">
      <c r="A230" s="29" t="s">
        <v>12147</v>
      </c>
      <c r="B230" s="30" t="n">
        <v>44811</v>
      </c>
      <c r="C230" s="29" t="s">
        <v>3060</v>
      </c>
      <c r="D230" s="29" t="n">
        <v>561</v>
      </c>
      <c r="E230" s="29" t="s">
        <v>12148</v>
      </c>
      <c r="F230" s="29" t="s">
        <v>167</v>
      </c>
      <c r="G230" s="29" t="n">
        <v>36</v>
      </c>
      <c r="H230" s="29" t="s">
        <v>11629</v>
      </c>
      <c r="I230" s="29" t="s">
        <v>11624</v>
      </c>
      <c r="J230" s="31" t="n">
        <v>10.4</v>
      </c>
      <c r="K230" s="29" t="n">
        <v>1</v>
      </c>
      <c r="L230" s="29" t="s">
        <v>11843</v>
      </c>
      <c r="M230" s="30" t="n">
        <v>44821</v>
      </c>
      <c r="N230" s="30" t="n">
        <v>44819</v>
      </c>
      <c r="O230" s="29" t="n">
        <v>8</v>
      </c>
      <c r="P230" s="29"/>
      <c r="Q230" s="29"/>
      <c r="R230" s="29"/>
    </row>
    <row r="231" customFormat="false" ht="15" hidden="false" customHeight="true" outlineLevel="0" collapsed="false">
      <c r="A231" s="26" t="s">
        <v>12149</v>
      </c>
      <c r="B231" s="27" t="n">
        <v>44819</v>
      </c>
      <c r="C231" s="26" t="s">
        <v>11596</v>
      </c>
      <c r="D231" s="26" t="n">
        <v>2909</v>
      </c>
      <c r="E231" s="26" t="s">
        <v>12150</v>
      </c>
      <c r="F231" s="26" t="s">
        <v>900</v>
      </c>
      <c r="G231" s="26" t="n">
        <v>24</v>
      </c>
      <c r="H231" s="26" t="s">
        <v>11623</v>
      </c>
      <c r="I231" s="26" t="s">
        <v>11624</v>
      </c>
      <c r="J231" s="28" t="n">
        <v>7.55</v>
      </c>
      <c r="K231" s="26" t="n">
        <v>2</v>
      </c>
      <c r="L231" s="26" t="s">
        <v>11669</v>
      </c>
      <c r="M231" s="27" t="n">
        <v>44833</v>
      </c>
      <c r="N231" s="27" t="n">
        <v>44828</v>
      </c>
      <c r="O231" s="26" t="n">
        <v>9</v>
      </c>
      <c r="P231" s="26"/>
      <c r="Q231" s="26"/>
      <c r="R231" s="26"/>
    </row>
    <row r="232" customFormat="false" ht="15" hidden="false" customHeight="true" outlineLevel="0" collapsed="false">
      <c r="A232" s="29" t="s">
        <v>12151</v>
      </c>
      <c r="B232" s="30" t="n">
        <v>44808</v>
      </c>
      <c r="C232" s="29" t="s">
        <v>7199</v>
      </c>
      <c r="D232" s="29" t="n">
        <v>1625</v>
      </c>
      <c r="E232" s="29" t="s">
        <v>12152</v>
      </c>
      <c r="F232" s="29" t="s">
        <v>276</v>
      </c>
      <c r="G232" s="29" t="n">
        <v>40</v>
      </c>
      <c r="H232" s="29" t="s">
        <v>11629</v>
      </c>
      <c r="I232" s="29" t="s">
        <v>11624</v>
      </c>
      <c r="J232" s="31" t="n">
        <v>10.4</v>
      </c>
      <c r="K232" s="29" t="n">
        <v>2</v>
      </c>
      <c r="L232" s="29" t="s">
        <v>11630</v>
      </c>
      <c r="M232" s="30" t="n">
        <v>44818</v>
      </c>
      <c r="N232" s="30" t="n">
        <v>44815</v>
      </c>
      <c r="O232" s="29" t="n">
        <v>7</v>
      </c>
      <c r="P232" s="29"/>
      <c r="Q232" s="29" t="s">
        <v>11795</v>
      </c>
      <c r="R232" s="29"/>
    </row>
    <row r="233" customFormat="false" ht="15" hidden="false" customHeight="true" outlineLevel="0" collapsed="false">
      <c r="A233" s="26" t="s">
        <v>12153</v>
      </c>
      <c r="B233" s="27" t="n">
        <v>44831</v>
      </c>
      <c r="C233" s="26" t="s">
        <v>7366</v>
      </c>
      <c r="D233" s="26" t="n">
        <v>1670</v>
      </c>
      <c r="E233" s="26" t="s">
        <v>12154</v>
      </c>
      <c r="F233" s="26" t="s">
        <v>900</v>
      </c>
      <c r="G233" s="26" t="n">
        <v>28</v>
      </c>
      <c r="H233" s="26" t="s">
        <v>11623</v>
      </c>
      <c r="I233" s="26" t="s">
        <v>11624</v>
      </c>
      <c r="J233" s="28" t="n">
        <v>7.55</v>
      </c>
      <c r="K233" s="26" t="n">
        <v>2</v>
      </c>
      <c r="L233" s="26" t="s">
        <v>11625</v>
      </c>
      <c r="M233" s="27" t="n">
        <v>44845</v>
      </c>
      <c r="N233" s="26"/>
      <c r="O233" s="26"/>
      <c r="P233" s="26" t="s">
        <v>11626</v>
      </c>
      <c r="Q233" s="26"/>
      <c r="R233" s="26"/>
    </row>
    <row r="234" customFormat="false" ht="15" hidden="false" customHeight="true" outlineLevel="0" collapsed="false">
      <c r="A234" s="29" t="s">
        <v>12155</v>
      </c>
      <c r="B234" s="30" t="n">
        <v>44811</v>
      </c>
      <c r="C234" s="29" t="s">
        <v>7070</v>
      </c>
      <c r="D234" s="29" t="n">
        <v>1588</v>
      </c>
      <c r="E234" s="29" t="s">
        <v>12156</v>
      </c>
      <c r="F234" s="29" t="s">
        <v>900</v>
      </c>
      <c r="G234" s="29" t="n">
        <v>80</v>
      </c>
      <c r="H234" s="29" t="s">
        <v>11623</v>
      </c>
      <c r="I234" s="29" t="s">
        <v>11624</v>
      </c>
      <c r="J234" s="31" t="n">
        <v>7.55</v>
      </c>
      <c r="K234" s="29" t="n">
        <v>1</v>
      </c>
      <c r="L234" s="29" t="s">
        <v>11630</v>
      </c>
      <c r="M234" s="30" t="n">
        <v>44825</v>
      </c>
      <c r="N234" s="30" t="n">
        <v>44827</v>
      </c>
      <c r="O234" s="29" t="n">
        <v>16</v>
      </c>
      <c r="P234" s="29"/>
      <c r="Q234" s="29" t="s">
        <v>12157</v>
      </c>
      <c r="R234" s="29"/>
    </row>
    <row r="235" customFormat="false" ht="15" hidden="false" customHeight="true" outlineLevel="0" collapsed="false">
      <c r="A235" s="26" t="s">
        <v>12158</v>
      </c>
      <c r="B235" s="27" t="n">
        <v>44818</v>
      </c>
      <c r="C235" s="26" t="s">
        <v>4917</v>
      </c>
      <c r="D235" s="26" t="n">
        <v>1008</v>
      </c>
      <c r="E235" s="26" t="s">
        <v>12159</v>
      </c>
      <c r="F235" s="26" t="s">
        <v>276</v>
      </c>
      <c r="G235" s="26" t="n">
        <v>32</v>
      </c>
      <c r="H235" s="26" t="s">
        <v>11629</v>
      </c>
      <c r="I235" s="26" t="s">
        <v>11624</v>
      </c>
      <c r="J235" s="28" t="n">
        <v>10.4</v>
      </c>
      <c r="K235" s="26" t="n">
        <v>2</v>
      </c>
      <c r="L235" s="26" t="s">
        <v>11630</v>
      </c>
      <c r="M235" s="27" t="n">
        <v>44828</v>
      </c>
      <c r="N235" s="27" t="n">
        <v>44828</v>
      </c>
      <c r="O235" s="26" t="n">
        <v>10</v>
      </c>
      <c r="P235" s="26"/>
      <c r="Q235" s="26" t="s">
        <v>12160</v>
      </c>
      <c r="R235" s="26"/>
    </row>
    <row r="236" customFormat="false" ht="15" hidden="false" customHeight="true" outlineLevel="0" collapsed="false">
      <c r="A236" s="29" t="s">
        <v>12161</v>
      </c>
      <c r="B236" s="30" t="n">
        <v>44829</v>
      </c>
      <c r="C236" s="29" t="s">
        <v>6025</v>
      </c>
      <c r="D236" s="29" t="n">
        <v>1300</v>
      </c>
      <c r="E236" s="29" t="s">
        <v>11830</v>
      </c>
      <c r="F236" s="29" t="s">
        <v>276</v>
      </c>
      <c r="G236" s="29" t="n">
        <v>36</v>
      </c>
      <c r="H236" s="29" t="s">
        <v>11629</v>
      </c>
      <c r="I236" s="29" t="s">
        <v>11624</v>
      </c>
      <c r="J236" s="31" t="n">
        <v>10.4</v>
      </c>
      <c r="K236" s="29" t="n">
        <v>2</v>
      </c>
      <c r="L236" s="29" t="s">
        <v>11843</v>
      </c>
      <c r="M236" s="30" t="n">
        <v>44839</v>
      </c>
      <c r="N236" s="30" t="n">
        <v>44831</v>
      </c>
      <c r="O236" s="29" t="n">
        <v>2</v>
      </c>
      <c r="P236" s="29"/>
      <c r="Q236" s="29"/>
      <c r="R236" s="29"/>
    </row>
    <row r="237" customFormat="false" ht="15" hidden="false" customHeight="true" outlineLevel="0" collapsed="false">
      <c r="A237" s="26" t="s">
        <v>12162</v>
      </c>
      <c r="B237" s="27" t="n">
        <v>44831</v>
      </c>
      <c r="C237" s="26" t="s">
        <v>6172</v>
      </c>
      <c r="D237" s="26" t="n">
        <v>1340</v>
      </c>
      <c r="E237" s="26" t="s">
        <v>12163</v>
      </c>
      <c r="F237" s="26" t="s">
        <v>314</v>
      </c>
      <c r="G237" s="26" t="n">
        <v>36</v>
      </c>
      <c r="H237" s="26" t="s">
        <v>11623</v>
      </c>
      <c r="I237" s="26" t="s">
        <v>11624</v>
      </c>
      <c r="J237" s="28" t="n">
        <v>7.55</v>
      </c>
      <c r="K237" s="26" t="n">
        <v>1</v>
      </c>
      <c r="L237" s="26" t="s">
        <v>11642</v>
      </c>
      <c r="M237" s="27" t="n">
        <v>44845</v>
      </c>
      <c r="N237" s="26"/>
      <c r="O237" s="26"/>
      <c r="P237" s="26"/>
      <c r="Q237" s="26"/>
      <c r="R237" s="26"/>
    </row>
    <row r="238" customFormat="false" ht="15" hidden="false" customHeight="true" outlineLevel="0" collapsed="false">
      <c r="A238" s="29" t="s">
        <v>12164</v>
      </c>
      <c r="B238" s="30" t="n">
        <v>44828</v>
      </c>
      <c r="C238" s="29" t="s">
        <v>7486</v>
      </c>
      <c r="D238" s="29" t="n">
        <v>1704</v>
      </c>
      <c r="E238" s="29" t="s">
        <v>12165</v>
      </c>
      <c r="F238" s="29" t="s">
        <v>167</v>
      </c>
      <c r="G238" s="29" t="n">
        <v>24</v>
      </c>
      <c r="H238" s="29" t="s">
        <v>11629</v>
      </c>
      <c r="I238" s="29" t="s">
        <v>11624</v>
      </c>
      <c r="J238" s="31" t="n">
        <v>10.4</v>
      </c>
      <c r="K238" s="29" t="n">
        <v>2</v>
      </c>
      <c r="L238" s="29" t="s">
        <v>11630</v>
      </c>
      <c r="M238" s="30" t="n">
        <v>44838</v>
      </c>
      <c r="N238" s="30" t="n">
        <v>44835</v>
      </c>
      <c r="O238" s="29" t="n">
        <v>7</v>
      </c>
      <c r="P238" s="29"/>
      <c r="Q238" s="29" t="s">
        <v>12166</v>
      </c>
      <c r="R238" s="29"/>
    </row>
    <row r="239" customFormat="false" ht="15" hidden="false" customHeight="true" outlineLevel="0" collapsed="false">
      <c r="A239" s="26" t="s">
        <v>12167</v>
      </c>
      <c r="B239" s="27" t="n">
        <v>44832</v>
      </c>
      <c r="C239" s="26" t="s">
        <v>5521</v>
      </c>
      <c r="D239" s="26" t="n">
        <v>1164</v>
      </c>
      <c r="E239" s="26" t="s">
        <v>12168</v>
      </c>
      <c r="F239" s="26" t="s">
        <v>167</v>
      </c>
      <c r="G239" s="26" t="n">
        <v>28</v>
      </c>
      <c r="H239" s="26" t="s">
        <v>11629</v>
      </c>
      <c r="I239" s="26" t="s">
        <v>11624</v>
      </c>
      <c r="J239" s="28" t="n">
        <v>10.4</v>
      </c>
      <c r="K239" s="26" t="n">
        <v>1</v>
      </c>
      <c r="L239" s="26" t="s">
        <v>164</v>
      </c>
      <c r="M239" s="27" t="n">
        <v>44842</v>
      </c>
      <c r="N239" s="27" t="n">
        <v>44845</v>
      </c>
      <c r="O239" s="26" t="n">
        <v>13</v>
      </c>
      <c r="P239" s="26"/>
      <c r="Q239" s="26"/>
      <c r="R239" s="26"/>
    </row>
    <row r="240" customFormat="false" ht="15" hidden="false" customHeight="true" outlineLevel="0" collapsed="false">
      <c r="A240" s="29" t="s">
        <v>12169</v>
      </c>
      <c r="B240" s="30" t="n">
        <v>44808</v>
      </c>
      <c r="C240" s="29" t="s">
        <v>8460</v>
      </c>
      <c r="D240" s="29" t="n">
        <v>1978</v>
      </c>
      <c r="E240" s="29" t="s">
        <v>12170</v>
      </c>
      <c r="F240" s="29" t="s">
        <v>900</v>
      </c>
      <c r="G240" s="29" t="n">
        <v>24</v>
      </c>
      <c r="H240" s="29" t="s">
        <v>11623</v>
      </c>
      <c r="I240" s="29" t="s">
        <v>11624</v>
      </c>
      <c r="J240" s="31" t="n">
        <v>7.55</v>
      </c>
      <c r="K240" s="29" t="n">
        <v>2</v>
      </c>
      <c r="L240" s="29" t="s">
        <v>11625</v>
      </c>
      <c r="M240" s="30" t="n">
        <v>44822</v>
      </c>
      <c r="N240" s="29"/>
      <c r="O240" s="29"/>
      <c r="P240" s="29" t="s">
        <v>11626</v>
      </c>
      <c r="Q240" s="29"/>
      <c r="R240" s="29"/>
    </row>
    <row r="241" customFormat="false" ht="15" hidden="false" customHeight="true" outlineLevel="0" collapsed="false">
      <c r="A241" s="26" t="s">
        <v>12171</v>
      </c>
      <c r="B241" s="27" t="n">
        <v>44807</v>
      </c>
      <c r="C241" s="26" t="s">
        <v>8583</v>
      </c>
      <c r="D241" s="26" t="n">
        <v>2013</v>
      </c>
      <c r="E241" s="26" t="s">
        <v>12021</v>
      </c>
      <c r="F241" s="26" t="s">
        <v>900</v>
      </c>
      <c r="G241" s="26" t="n">
        <v>60</v>
      </c>
      <c r="H241" s="26" t="s">
        <v>11623</v>
      </c>
      <c r="I241" s="26" t="s">
        <v>11624</v>
      </c>
      <c r="J241" s="28" t="n">
        <v>7.55</v>
      </c>
      <c r="K241" s="26" t="n">
        <v>1</v>
      </c>
      <c r="L241" s="26" t="s">
        <v>11630</v>
      </c>
      <c r="M241" s="27" t="n">
        <v>44821</v>
      </c>
      <c r="N241" s="27" t="n">
        <v>44817</v>
      </c>
      <c r="O241" s="26" t="n">
        <v>10</v>
      </c>
      <c r="P241" s="26"/>
      <c r="Q241" s="26" t="s">
        <v>12172</v>
      </c>
      <c r="R241" s="26"/>
    </row>
    <row r="242" customFormat="false" ht="15" hidden="false" customHeight="true" outlineLevel="0" collapsed="false">
      <c r="A242" s="29" t="s">
        <v>12173</v>
      </c>
      <c r="B242" s="30" t="n">
        <v>44829</v>
      </c>
      <c r="C242" s="29" t="s">
        <v>5998</v>
      </c>
      <c r="D242" s="29" t="n">
        <v>1292</v>
      </c>
      <c r="E242" s="29" t="s">
        <v>12174</v>
      </c>
      <c r="F242" s="29" t="s">
        <v>249</v>
      </c>
      <c r="G242" s="29" t="n">
        <v>32</v>
      </c>
      <c r="H242" s="29" t="s">
        <v>11623</v>
      </c>
      <c r="I242" s="29" t="s">
        <v>11624</v>
      </c>
      <c r="J242" s="31" t="n">
        <v>7.55</v>
      </c>
      <c r="K242" s="29" t="n">
        <v>2</v>
      </c>
      <c r="L242" s="29" t="s">
        <v>11625</v>
      </c>
      <c r="M242" s="30" t="n">
        <v>44843</v>
      </c>
      <c r="N242" s="29"/>
      <c r="O242" s="29"/>
      <c r="P242" s="29" t="s">
        <v>11651</v>
      </c>
      <c r="Q242" s="29"/>
      <c r="R242" s="29"/>
    </row>
    <row r="243" customFormat="false" ht="15" hidden="false" customHeight="true" outlineLevel="0" collapsed="false">
      <c r="A243" s="26" t="s">
        <v>12175</v>
      </c>
      <c r="B243" s="27" t="n">
        <v>44817</v>
      </c>
      <c r="C243" s="26" t="s">
        <v>2769</v>
      </c>
      <c r="D243" s="26" t="n">
        <v>492</v>
      </c>
      <c r="E243" s="26" t="s">
        <v>12176</v>
      </c>
      <c r="F243" s="26" t="s">
        <v>900</v>
      </c>
      <c r="G243" s="26" t="n">
        <v>32</v>
      </c>
      <c r="H243" s="26" t="s">
        <v>11623</v>
      </c>
      <c r="I243" s="26" t="s">
        <v>11624</v>
      </c>
      <c r="J243" s="28" t="n">
        <v>7.55</v>
      </c>
      <c r="K243" s="26" t="n">
        <v>2</v>
      </c>
      <c r="L243" s="26" t="s">
        <v>11625</v>
      </c>
      <c r="M243" s="27" t="n">
        <v>44831</v>
      </c>
      <c r="N243" s="26"/>
      <c r="O243" s="26"/>
      <c r="P243" s="26" t="s">
        <v>11626</v>
      </c>
      <c r="Q243" s="26"/>
      <c r="R243" s="26"/>
    </row>
    <row r="244" customFormat="false" ht="15" hidden="false" customHeight="true" outlineLevel="0" collapsed="false">
      <c r="A244" s="29" t="s">
        <v>12177</v>
      </c>
      <c r="B244" s="30" t="n">
        <v>44817</v>
      </c>
      <c r="C244" s="29" t="s">
        <v>2009</v>
      </c>
      <c r="D244" s="29" t="n">
        <v>326</v>
      </c>
      <c r="E244" s="29" t="s">
        <v>12029</v>
      </c>
      <c r="F244" s="29" t="s">
        <v>167</v>
      </c>
      <c r="G244" s="29" t="n">
        <v>40</v>
      </c>
      <c r="H244" s="29" t="s">
        <v>11629</v>
      </c>
      <c r="I244" s="29" t="s">
        <v>11624</v>
      </c>
      <c r="J244" s="31" t="n">
        <v>10.4</v>
      </c>
      <c r="K244" s="29" t="n">
        <v>2</v>
      </c>
      <c r="L244" s="29" t="s">
        <v>11625</v>
      </c>
      <c r="M244" s="30" t="n">
        <v>44827</v>
      </c>
      <c r="N244" s="29"/>
      <c r="O244" s="29"/>
      <c r="P244" s="29" t="s">
        <v>11683</v>
      </c>
      <c r="Q244" s="29"/>
      <c r="R244" s="29"/>
    </row>
    <row r="245" customFormat="false" ht="15" hidden="false" customHeight="true" outlineLevel="0" collapsed="false">
      <c r="A245" s="26" t="s">
        <v>12178</v>
      </c>
      <c r="B245" s="27" t="n">
        <v>44816</v>
      </c>
      <c r="C245" s="26" t="s">
        <v>5915</v>
      </c>
      <c r="D245" s="26" t="n">
        <v>1270</v>
      </c>
      <c r="E245" s="26" t="s">
        <v>12179</v>
      </c>
      <c r="F245" s="26" t="s">
        <v>167</v>
      </c>
      <c r="G245" s="26" t="n">
        <v>24</v>
      </c>
      <c r="H245" s="26" t="s">
        <v>11629</v>
      </c>
      <c r="I245" s="26" t="s">
        <v>11624</v>
      </c>
      <c r="J245" s="28" t="n">
        <v>10.4</v>
      </c>
      <c r="K245" s="26" t="n">
        <v>1</v>
      </c>
      <c r="L245" s="26" t="s">
        <v>11634</v>
      </c>
      <c r="M245" s="27" t="n">
        <v>44826</v>
      </c>
      <c r="N245" s="27" t="n">
        <v>44822</v>
      </c>
      <c r="O245" s="26" t="n">
        <v>6</v>
      </c>
      <c r="P245" s="26"/>
      <c r="Q245" s="26"/>
      <c r="R245" s="26"/>
    </row>
    <row r="246" customFormat="false" ht="15" hidden="false" customHeight="true" outlineLevel="0" collapsed="false">
      <c r="A246" s="29" t="s">
        <v>12180</v>
      </c>
      <c r="B246" s="30" t="n">
        <v>44806</v>
      </c>
      <c r="C246" s="29" t="s">
        <v>4064</v>
      </c>
      <c r="D246" s="29" t="n">
        <v>796</v>
      </c>
      <c r="E246" s="29" t="s">
        <v>12181</v>
      </c>
      <c r="F246" s="29" t="s">
        <v>314</v>
      </c>
      <c r="G246" s="29" t="n">
        <v>70</v>
      </c>
      <c r="H246" s="29" t="s">
        <v>11623</v>
      </c>
      <c r="I246" s="29" t="s">
        <v>11624</v>
      </c>
      <c r="J246" s="31" t="n">
        <v>7.55</v>
      </c>
      <c r="K246" s="29" t="n">
        <v>1</v>
      </c>
      <c r="L246" s="29" t="s">
        <v>11630</v>
      </c>
      <c r="M246" s="30" t="n">
        <v>44820</v>
      </c>
      <c r="N246" s="30" t="n">
        <v>44817</v>
      </c>
      <c r="O246" s="29" t="n">
        <v>11</v>
      </c>
      <c r="P246" s="29"/>
      <c r="Q246" s="29" t="s">
        <v>12182</v>
      </c>
      <c r="R246" s="29"/>
    </row>
    <row r="247" customFormat="false" ht="15" hidden="false" customHeight="true" outlineLevel="0" collapsed="false">
      <c r="A247" s="26" t="s">
        <v>12183</v>
      </c>
      <c r="B247" s="27" t="n">
        <v>44811</v>
      </c>
      <c r="C247" s="26" t="s">
        <v>9859</v>
      </c>
      <c r="D247" s="26" t="n">
        <v>2389</v>
      </c>
      <c r="E247" s="26" t="s">
        <v>12184</v>
      </c>
      <c r="F247" s="26" t="s">
        <v>900</v>
      </c>
      <c r="G247" s="26" t="n">
        <v>36</v>
      </c>
      <c r="H247" s="26" t="s">
        <v>11623</v>
      </c>
      <c r="I247" s="26" t="s">
        <v>11624</v>
      </c>
      <c r="J247" s="28" t="n">
        <v>7.55</v>
      </c>
      <c r="K247" s="26" t="n">
        <v>1</v>
      </c>
      <c r="L247" s="26" t="s">
        <v>11669</v>
      </c>
      <c r="M247" s="27" t="n">
        <v>44825</v>
      </c>
      <c r="N247" s="27" t="n">
        <v>44813</v>
      </c>
      <c r="O247" s="26" t="n">
        <v>2</v>
      </c>
      <c r="P247" s="26"/>
      <c r="Q247" s="26"/>
      <c r="R247" s="26"/>
    </row>
    <row r="248" customFormat="false" ht="15" hidden="false" customHeight="true" outlineLevel="0" collapsed="false">
      <c r="A248" s="29" t="s">
        <v>12185</v>
      </c>
      <c r="B248" s="30" t="n">
        <v>44820</v>
      </c>
      <c r="C248" s="29" t="s">
        <v>3796</v>
      </c>
      <c r="D248" s="29" t="n">
        <v>729</v>
      </c>
      <c r="E248" s="29" t="s">
        <v>12186</v>
      </c>
      <c r="F248" s="29" t="s">
        <v>314</v>
      </c>
      <c r="G248" s="29" t="n">
        <v>60</v>
      </c>
      <c r="H248" s="29" t="s">
        <v>11623</v>
      </c>
      <c r="I248" s="29" t="s">
        <v>11624</v>
      </c>
      <c r="J248" s="31" t="n">
        <v>7.55</v>
      </c>
      <c r="K248" s="29" t="n">
        <v>1</v>
      </c>
      <c r="L248" s="29" t="s">
        <v>11625</v>
      </c>
      <c r="M248" s="30" t="n">
        <v>44834</v>
      </c>
      <c r="N248" s="29"/>
      <c r="O248" s="29"/>
      <c r="P248" s="29" t="s">
        <v>11683</v>
      </c>
      <c r="Q248" s="29"/>
      <c r="R248" s="29"/>
    </row>
    <row r="249" customFormat="false" ht="15" hidden="false" customHeight="true" outlineLevel="0" collapsed="false">
      <c r="A249" s="26" t="s">
        <v>12187</v>
      </c>
      <c r="B249" s="27" t="n">
        <v>44825</v>
      </c>
      <c r="C249" s="26" t="s">
        <v>3243</v>
      </c>
      <c r="D249" s="26" t="n">
        <v>603</v>
      </c>
      <c r="E249" s="26" t="s">
        <v>12188</v>
      </c>
      <c r="F249" s="26" t="s">
        <v>900</v>
      </c>
      <c r="G249" s="26" t="n">
        <v>32</v>
      </c>
      <c r="H249" s="26" t="s">
        <v>11623</v>
      </c>
      <c r="I249" s="26" t="s">
        <v>11624</v>
      </c>
      <c r="J249" s="28" t="n">
        <v>7.55</v>
      </c>
      <c r="K249" s="26" t="n">
        <v>2</v>
      </c>
      <c r="L249" s="26" t="s">
        <v>11630</v>
      </c>
      <c r="M249" s="27" t="n">
        <v>44839</v>
      </c>
      <c r="N249" s="27" t="n">
        <v>44828</v>
      </c>
      <c r="O249" s="26" t="n">
        <v>3</v>
      </c>
      <c r="P249" s="26"/>
      <c r="Q249" s="26" t="s">
        <v>12189</v>
      </c>
      <c r="R249" s="26"/>
    </row>
    <row r="250" customFormat="false" ht="15" hidden="false" customHeight="true" outlineLevel="0" collapsed="false">
      <c r="A250" s="29" t="s">
        <v>12190</v>
      </c>
      <c r="B250" s="30" t="n">
        <v>44818</v>
      </c>
      <c r="C250" s="29" t="s">
        <v>4538</v>
      </c>
      <c r="D250" s="29" t="n">
        <v>915</v>
      </c>
      <c r="E250" s="29" t="s">
        <v>11685</v>
      </c>
      <c r="F250" s="29" t="s">
        <v>314</v>
      </c>
      <c r="G250" s="29" t="n">
        <v>60</v>
      </c>
      <c r="H250" s="29" t="s">
        <v>11623</v>
      </c>
      <c r="I250" s="29" t="s">
        <v>11624</v>
      </c>
      <c r="J250" s="31" t="n">
        <v>7.55</v>
      </c>
      <c r="K250" s="29" t="n">
        <v>1</v>
      </c>
      <c r="L250" s="29" t="s">
        <v>11625</v>
      </c>
      <c r="M250" s="30" t="n">
        <v>44832</v>
      </c>
      <c r="N250" s="29"/>
      <c r="O250" s="29"/>
      <c r="P250" s="29" t="s">
        <v>11626</v>
      </c>
      <c r="Q250" s="29"/>
      <c r="R250" s="29"/>
    </row>
    <row r="251" customFormat="false" ht="15" hidden="false" customHeight="true" outlineLevel="0" collapsed="false">
      <c r="A251" s="26" t="s">
        <v>12191</v>
      </c>
      <c r="B251" s="27" t="n">
        <v>44822</v>
      </c>
      <c r="C251" s="26" t="s">
        <v>6021</v>
      </c>
      <c r="D251" s="26" t="n">
        <v>1299</v>
      </c>
      <c r="E251" s="26" t="s">
        <v>12192</v>
      </c>
      <c r="F251" s="26" t="s">
        <v>314</v>
      </c>
      <c r="G251" s="26" t="n">
        <v>70</v>
      </c>
      <c r="H251" s="26" t="s">
        <v>11623</v>
      </c>
      <c r="I251" s="26" t="s">
        <v>11624</v>
      </c>
      <c r="J251" s="28" t="n">
        <v>7.55</v>
      </c>
      <c r="K251" s="26" t="n">
        <v>2</v>
      </c>
      <c r="L251" s="26" t="s">
        <v>11669</v>
      </c>
      <c r="M251" s="27" t="n">
        <v>44836</v>
      </c>
      <c r="N251" s="27" t="n">
        <v>44828</v>
      </c>
      <c r="O251" s="26" t="n">
        <v>6</v>
      </c>
      <c r="P251" s="26"/>
      <c r="Q251" s="26"/>
      <c r="R251" s="26"/>
    </row>
    <row r="252" customFormat="false" ht="15" hidden="false" customHeight="true" outlineLevel="0" collapsed="false">
      <c r="A252" s="29" t="s">
        <v>12193</v>
      </c>
      <c r="B252" s="30" t="n">
        <v>44818</v>
      </c>
      <c r="C252" s="29" t="s">
        <v>2528</v>
      </c>
      <c r="D252" s="29" t="n">
        <v>440</v>
      </c>
      <c r="E252" s="29" t="s">
        <v>11980</v>
      </c>
      <c r="F252" s="29" t="s">
        <v>314</v>
      </c>
      <c r="G252" s="29" t="n">
        <v>36</v>
      </c>
      <c r="H252" s="29" t="s">
        <v>11623</v>
      </c>
      <c r="I252" s="29" t="s">
        <v>11624</v>
      </c>
      <c r="J252" s="31" t="n">
        <v>7.55</v>
      </c>
      <c r="K252" s="29" t="n">
        <v>1</v>
      </c>
      <c r="L252" s="29" t="s">
        <v>11625</v>
      </c>
      <c r="M252" s="30" t="n">
        <v>44832</v>
      </c>
      <c r="N252" s="29"/>
      <c r="O252" s="29"/>
      <c r="P252" s="29" t="s">
        <v>11626</v>
      </c>
      <c r="Q252" s="29"/>
      <c r="R252" s="29"/>
    </row>
    <row r="253" customFormat="false" ht="15" hidden="false" customHeight="true" outlineLevel="0" collapsed="false">
      <c r="A253" s="26" t="s">
        <v>12194</v>
      </c>
      <c r="B253" s="27" t="n">
        <v>44813</v>
      </c>
      <c r="C253" s="26" t="s">
        <v>11385</v>
      </c>
      <c r="D253" s="26" t="n">
        <v>2845</v>
      </c>
      <c r="E253" s="26" t="s">
        <v>12195</v>
      </c>
      <c r="F253" s="26" t="s">
        <v>314</v>
      </c>
      <c r="G253" s="26" t="n">
        <v>36</v>
      </c>
      <c r="H253" s="26" t="s">
        <v>11623</v>
      </c>
      <c r="I253" s="26" t="s">
        <v>11624</v>
      </c>
      <c r="J253" s="28" t="n">
        <v>7.55</v>
      </c>
      <c r="K253" s="26" t="n">
        <v>1</v>
      </c>
      <c r="L253" s="26" t="s">
        <v>11630</v>
      </c>
      <c r="M253" s="27" t="n">
        <v>44827</v>
      </c>
      <c r="N253" s="27" t="n">
        <v>44819</v>
      </c>
      <c r="O253" s="26" t="n">
        <v>6</v>
      </c>
      <c r="P253" s="26"/>
      <c r="Q253" s="26" t="s">
        <v>12196</v>
      </c>
      <c r="R253" s="26"/>
    </row>
    <row r="254" customFormat="false" ht="15" hidden="false" customHeight="true" outlineLevel="0" collapsed="false">
      <c r="A254" s="29" t="s">
        <v>12197</v>
      </c>
      <c r="B254" s="30" t="n">
        <v>44810</v>
      </c>
      <c r="C254" s="29" t="s">
        <v>1179</v>
      </c>
      <c r="D254" s="29" t="n">
        <v>165</v>
      </c>
      <c r="E254" s="29" t="s">
        <v>11772</v>
      </c>
      <c r="F254" s="29" t="s">
        <v>167</v>
      </c>
      <c r="G254" s="29" t="n">
        <v>28</v>
      </c>
      <c r="H254" s="29" t="s">
        <v>11629</v>
      </c>
      <c r="I254" s="29" t="s">
        <v>11624</v>
      </c>
      <c r="J254" s="31" t="n">
        <v>10.4</v>
      </c>
      <c r="K254" s="29" t="n">
        <v>1</v>
      </c>
      <c r="L254" s="29" t="s">
        <v>11625</v>
      </c>
      <c r="M254" s="30" t="n">
        <v>44820</v>
      </c>
      <c r="N254" s="29"/>
      <c r="O254" s="29"/>
      <c r="P254" s="29" t="s">
        <v>11626</v>
      </c>
      <c r="Q254" s="29"/>
      <c r="R254" s="29"/>
    </row>
    <row r="255" customFormat="false" ht="15" hidden="false" customHeight="true" outlineLevel="0" collapsed="false">
      <c r="A255" s="26" t="s">
        <v>12198</v>
      </c>
      <c r="B255" s="27" t="n">
        <v>44821</v>
      </c>
      <c r="C255" s="26" t="s">
        <v>5929</v>
      </c>
      <c r="D255" s="26" t="n">
        <v>1274</v>
      </c>
      <c r="E255" s="26" t="s">
        <v>12199</v>
      </c>
      <c r="F255" s="26" t="s">
        <v>314</v>
      </c>
      <c r="G255" s="26" t="n">
        <v>45</v>
      </c>
      <c r="H255" s="26" t="s">
        <v>11623</v>
      </c>
      <c r="I255" s="26" t="s">
        <v>11624</v>
      </c>
      <c r="J255" s="28" t="n">
        <v>7.55</v>
      </c>
      <c r="K255" s="26" t="n">
        <v>1</v>
      </c>
      <c r="L255" s="26" t="s">
        <v>11630</v>
      </c>
      <c r="M255" s="27" t="n">
        <v>44835</v>
      </c>
      <c r="N255" s="27" t="n">
        <v>44833</v>
      </c>
      <c r="O255" s="26" t="n">
        <v>12</v>
      </c>
      <c r="P255" s="26"/>
      <c r="Q255" s="26" t="s">
        <v>12200</v>
      </c>
      <c r="R255" s="26"/>
    </row>
    <row r="256" customFormat="false" ht="15" hidden="false" customHeight="true" outlineLevel="0" collapsed="false">
      <c r="A256" s="29" t="s">
        <v>12201</v>
      </c>
      <c r="B256" s="30" t="n">
        <v>44810</v>
      </c>
      <c r="C256" s="29" t="s">
        <v>11127</v>
      </c>
      <c r="D256" s="29" t="n">
        <v>2768</v>
      </c>
      <c r="E256" s="29" t="s">
        <v>12202</v>
      </c>
      <c r="F256" s="29" t="s">
        <v>167</v>
      </c>
      <c r="G256" s="29" t="n">
        <v>32</v>
      </c>
      <c r="H256" s="29" t="s">
        <v>11629</v>
      </c>
      <c r="I256" s="29" t="s">
        <v>11624</v>
      </c>
      <c r="J256" s="31" t="n">
        <v>10.4</v>
      </c>
      <c r="K256" s="29" t="n">
        <v>1</v>
      </c>
      <c r="L256" s="29" t="s">
        <v>11630</v>
      </c>
      <c r="M256" s="30" t="n">
        <v>44820</v>
      </c>
      <c r="N256" s="30" t="n">
        <v>44819</v>
      </c>
      <c r="O256" s="29" t="n">
        <v>9</v>
      </c>
      <c r="P256" s="29"/>
      <c r="Q256" s="29" t="s">
        <v>12203</v>
      </c>
      <c r="R256" s="29"/>
    </row>
    <row r="257" customFormat="false" ht="15" hidden="false" customHeight="true" outlineLevel="0" collapsed="false">
      <c r="A257" s="26" t="s">
        <v>12204</v>
      </c>
      <c r="B257" s="27" t="n">
        <v>44822</v>
      </c>
      <c r="C257" s="26" t="s">
        <v>4586</v>
      </c>
      <c r="D257" s="26" t="n">
        <v>927</v>
      </c>
      <c r="E257" s="26" t="s">
        <v>12205</v>
      </c>
      <c r="F257" s="26" t="s">
        <v>900</v>
      </c>
      <c r="G257" s="26" t="n">
        <v>50</v>
      </c>
      <c r="H257" s="26" t="s">
        <v>11623</v>
      </c>
      <c r="I257" s="26" t="s">
        <v>11624</v>
      </c>
      <c r="J257" s="28" t="n">
        <v>7.55</v>
      </c>
      <c r="K257" s="26" t="n">
        <v>1</v>
      </c>
      <c r="L257" s="26" t="s">
        <v>11634</v>
      </c>
      <c r="M257" s="27" t="n">
        <v>44836</v>
      </c>
      <c r="N257" s="27" t="n">
        <v>44831</v>
      </c>
      <c r="O257" s="26" t="n">
        <v>9</v>
      </c>
      <c r="P257" s="26"/>
      <c r="Q257" s="26"/>
      <c r="R257" s="26"/>
    </row>
    <row r="258" customFormat="false" ht="15" hidden="false" customHeight="true" outlineLevel="0" collapsed="false">
      <c r="A258" s="29" t="s">
        <v>12206</v>
      </c>
      <c r="B258" s="30" t="n">
        <v>44809</v>
      </c>
      <c r="C258" s="29" t="s">
        <v>7041</v>
      </c>
      <c r="D258" s="29" t="n">
        <v>1579</v>
      </c>
      <c r="E258" s="29" t="s">
        <v>12207</v>
      </c>
      <c r="F258" s="29" t="s">
        <v>167</v>
      </c>
      <c r="G258" s="29" t="n">
        <v>32</v>
      </c>
      <c r="H258" s="29" t="s">
        <v>11629</v>
      </c>
      <c r="I258" s="29" t="s">
        <v>11624</v>
      </c>
      <c r="J258" s="31" t="n">
        <v>10.4</v>
      </c>
      <c r="K258" s="29" t="n">
        <v>1</v>
      </c>
      <c r="L258" s="29" t="s">
        <v>11630</v>
      </c>
      <c r="M258" s="30" t="n">
        <v>44819</v>
      </c>
      <c r="N258" s="30" t="n">
        <v>44816</v>
      </c>
      <c r="O258" s="29" t="n">
        <v>7</v>
      </c>
      <c r="P258" s="29"/>
      <c r="Q258" s="29" t="s">
        <v>12208</v>
      </c>
      <c r="R258" s="29"/>
    </row>
    <row r="259" customFormat="false" ht="15" hidden="false" customHeight="true" outlineLevel="0" collapsed="false">
      <c r="A259" s="26" t="s">
        <v>12209</v>
      </c>
      <c r="B259" s="27" t="n">
        <v>44809</v>
      </c>
      <c r="C259" s="26" t="s">
        <v>1292</v>
      </c>
      <c r="D259" s="26" t="n">
        <v>185</v>
      </c>
      <c r="E259" s="26" t="s">
        <v>12210</v>
      </c>
      <c r="F259" s="26" t="s">
        <v>314</v>
      </c>
      <c r="G259" s="26" t="n">
        <v>40</v>
      </c>
      <c r="H259" s="26" t="s">
        <v>11623</v>
      </c>
      <c r="I259" s="26" t="s">
        <v>11624</v>
      </c>
      <c r="J259" s="28" t="n">
        <v>7.55</v>
      </c>
      <c r="K259" s="26" t="n">
        <v>1</v>
      </c>
      <c r="L259" s="26" t="s">
        <v>11625</v>
      </c>
      <c r="M259" s="27" t="n">
        <v>44823</v>
      </c>
      <c r="N259" s="26"/>
      <c r="O259" s="26"/>
      <c r="P259" s="26" t="s">
        <v>11626</v>
      </c>
      <c r="Q259" s="26"/>
      <c r="R259" s="26"/>
    </row>
    <row r="260" customFormat="false" ht="15" hidden="false" customHeight="true" outlineLevel="0" collapsed="false">
      <c r="A260" s="29" t="s">
        <v>12211</v>
      </c>
      <c r="B260" s="30" t="n">
        <v>44825</v>
      </c>
      <c r="C260" s="29" t="s">
        <v>11312</v>
      </c>
      <c r="D260" s="29" t="n">
        <v>2824</v>
      </c>
      <c r="E260" s="29" t="s">
        <v>12212</v>
      </c>
      <c r="F260" s="29" t="s">
        <v>249</v>
      </c>
      <c r="G260" s="29" t="n">
        <v>32</v>
      </c>
      <c r="H260" s="29" t="s">
        <v>11623</v>
      </c>
      <c r="I260" s="29" t="s">
        <v>11624</v>
      </c>
      <c r="J260" s="31" t="n">
        <v>7.55</v>
      </c>
      <c r="K260" s="29" t="n">
        <v>2</v>
      </c>
      <c r="L260" s="29" t="s">
        <v>11630</v>
      </c>
      <c r="M260" s="30" t="n">
        <v>44839</v>
      </c>
      <c r="N260" s="30" t="n">
        <v>44828</v>
      </c>
      <c r="O260" s="29" t="n">
        <v>3</v>
      </c>
      <c r="P260" s="29"/>
      <c r="Q260" s="29" t="s">
        <v>12134</v>
      </c>
      <c r="R260" s="29"/>
    </row>
    <row r="261" customFormat="false" ht="15" hidden="false" customHeight="true" outlineLevel="0" collapsed="false">
      <c r="A261" s="26" t="s">
        <v>12213</v>
      </c>
      <c r="B261" s="27" t="n">
        <v>44821</v>
      </c>
      <c r="C261" s="26" t="s">
        <v>3429</v>
      </c>
      <c r="D261" s="26" t="n">
        <v>646</v>
      </c>
      <c r="E261" s="26" t="s">
        <v>12214</v>
      </c>
      <c r="F261" s="26" t="s">
        <v>276</v>
      </c>
      <c r="G261" s="26" t="n">
        <v>32</v>
      </c>
      <c r="H261" s="26" t="s">
        <v>11629</v>
      </c>
      <c r="I261" s="26" t="s">
        <v>11624</v>
      </c>
      <c r="J261" s="28" t="n">
        <v>10.4</v>
      </c>
      <c r="K261" s="26" t="n">
        <v>1</v>
      </c>
      <c r="L261" s="26" t="s">
        <v>11630</v>
      </c>
      <c r="M261" s="27" t="n">
        <v>44831</v>
      </c>
      <c r="N261" s="27" t="n">
        <v>44824</v>
      </c>
      <c r="O261" s="26" t="n">
        <v>3</v>
      </c>
      <c r="P261" s="26"/>
      <c r="Q261" s="26" t="s">
        <v>12215</v>
      </c>
      <c r="R261" s="26"/>
    </row>
    <row r="262" customFormat="false" ht="15" hidden="false" customHeight="true" outlineLevel="0" collapsed="false">
      <c r="A262" s="29" t="s">
        <v>12216</v>
      </c>
      <c r="B262" s="30" t="n">
        <v>44836</v>
      </c>
      <c r="C262" s="29" t="s">
        <v>10270</v>
      </c>
      <c r="D262" s="29" t="n">
        <v>2510</v>
      </c>
      <c r="E262" s="29" t="s">
        <v>11927</v>
      </c>
      <c r="F262" s="29" t="s">
        <v>314</v>
      </c>
      <c r="G262" s="29" t="n">
        <v>28</v>
      </c>
      <c r="H262" s="29" t="s">
        <v>11623</v>
      </c>
      <c r="I262" s="29" t="s">
        <v>11624</v>
      </c>
      <c r="J262" s="31" t="n">
        <v>7.55</v>
      </c>
      <c r="K262" s="29" t="n">
        <v>1</v>
      </c>
      <c r="L262" s="29" t="s">
        <v>11843</v>
      </c>
      <c r="M262" s="30" t="n">
        <v>44850</v>
      </c>
      <c r="N262" s="30" t="n">
        <v>44837</v>
      </c>
      <c r="O262" s="29" t="n">
        <v>1</v>
      </c>
      <c r="P262" s="29"/>
      <c r="Q262" s="29"/>
      <c r="R262" s="29"/>
    </row>
    <row r="263" customFormat="false" ht="15" hidden="false" customHeight="true" outlineLevel="0" collapsed="false">
      <c r="A263" s="26" t="s">
        <v>12217</v>
      </c>
      <c r="B263" s="27" t="n">
        <v>44850</v>
      </c>
      <c r="C263" s="26" t="s">
        <v>10748</v>
      </c>
      <c r="D263" s="26" t="n">
        <v>2652</v>
      </c>
      <c r="E263" s="26" t="s">
        <v>12218</v>
      </c>
      <c r="F263" s="26" t="s">
        <v>900</v>
      </c>
      <c r="G263" s="26" t="n">
        <v>32</v>
      </c>
      <c r="H263" s="26" t="s">
        <v>11623</v>
      </c>
      <c r="I263" s="26" t="s">
        <v>11624</v>
      </c>
      <c r="J263" s="28" t="n">
        <v>7.55</v>
      </c>
      <c r="K263" s="26" t="n">
        <v>1</v>
      </c>
      <c r="L263" s="26" t="s">
        <v>11625</v>
      </c>
      <c r="M263" s="27" t="n">
        <v>44864</v>
      </c>
      <c r="N263" s="26"/>
      <c r="O263" s="26"/>
      <c r="P263" s="26" t="s">
        <v>11672</v>
      </c>
      <c r="Q263" s="26"/>
      <c r="R263" s="26"/>
    </row>
    <row r="264" customFormat="false" ht="15" hidden="false" customHeight="true" outlineLevel="0" collapsed="false">
      <c r="A264" s="29" t="s">
        <v>12219</v>
      </c>
      <c r="B264" s="30" t="n">
        <v>44855</v>
      </c>
      <c r="C264" s="29" t="s">
        <v>4810</v>
      </c>
      <c r="D264" s="29" t="n">
        <v>981</v>
      </c>
      <c r="E264" s="29" t="s">
        <v>12220</v>
      </c>
      <c r="F264" s="29" t="s">
        <v>900</v>
      </c>
      <c r="G264" s="29" t="n">
        <v>45</v>
      </c>
      <c r="H264" s="29" t="s">
        <v>11623</v>
      </c>
      <c r="I264" s="29" t="s">
        <v>11624</v>
      </c>
      <c r="J264" s="31" t="n">
        <v>7.55</v>
      </c>
      <c r="K264" s="29" t="n">
        <v>1</v>
      </c>
      <c r="L264" s="29" t="s">
        <v>11669</v>
      </c>
      <c r="M264" s="30" t="n">
        <v>44869</v>
      </c>
      <c r="N264" s="30" t="n">
        <v>44871</v>
      </c>
      <c r="O264" s="29" t="n">
        <v>16</v>
      </c>
      <c r="P264" s="29"/>
      <c r="Q264" s="29"/>
      <c r="R264" s="29"/>
    </row>
    <row r="265" customFormat="false" ht="15" hidden="false" customHeight="true" outlineLevel="0" collapsed="false">
      <c r="A265" s="26" t="s">
        <v>12221</v>
      </c>
      <c r="B265" s="27" t="n">
        <v>44844</v>
      </c>
      <c r="C265" s="26" t="s">
        <v>11376</v>
      </c>
      <c r="D265" s="26" t="n">
        <v>2842</v>
      </c>
      <c r="E265" s="26" t="s">
        <v>12008</v>
      </c>
      <c r="F265" s="26" t="s">
        <v>249</v>
      </c>
      <c r="G265" s="26" t="n">
        <v>28</v>
      </c>
      <c r="H265" s="26" t="s">
        <v>11623</v>
      </c>
      <c r="I265" s="26" t="s">
        <v>11624</v>
      </c>
      <c r="J265" s="28" t="n">
        <v>7.55</v>
      </c>
      <c r="K265" s="26" t="n">
        <v>2</v>
      </c>
      <c r="L265" s="26" t="s">
        <v>11630</v>
      </c>
      <c r="M265" s="27" t="n">
        <v>44858</v>
      </c>
      <c r="N265" s="27" t="n">
        <v>44857</v>
      </c>
      <c r="O265" s="26" t="n">
        <v>13</v>
      </c>
      <c r="P265" s="26"/>
      <c r="Q265" s="26" t="s">
        <v>12009</v>
      </c>
      <c r="R265" s="26"/>
    </row>
    <row r="266" customFormat="false" ht="15" hidden="false" customHeight="true" outlineLevel="0" collapsed="false">
      <c r="A266" s="29" t="s">
        <v>12222</v>
      </c>
      <c r="B266" s="30" t="n">
        <v>44842</v>
      </c>
      <c r="C266" s="29" t="s">
        <v>4494</v>
      </c>
      <c r="D266" s="29" t="n">
        <v>903</v>
      </c>
      <c r="E266" s="29" t="s">
        <v>12223</v>
      </c>
      <c r="F266" s="29" t="s">
        <v>167</v>
      </c>
      <c r="G266" s="29" t="n">
        <v>36</v>
      </c>
      <c r="H266" s="29" t="s">
        <v>11629</v>
      </c>
      <c r="I266" s="29" t="s">
        <v>11624</v>
      </c>
      <c r="J266" s="31" t="n">
        <v>10.4</v>
      </c>
      <c r="K266" s="29" t="n">
        <v>2</v>
      </c>
      <c r="L266" s="29" t="s">
        <v>11642</v>
      </c>
      <c r="M266" s="30" t="n">
        <v>44852</v>
      </c>
      <c r="N266" s="29"/>
      <c r="O266" s="29"/>
      <c r="P266" s="29"/>
      <c r="Q266" s="29"/>
      <c r="R266" s="29"/>
    </row>
    <row r="267" customFormat="false" ht="15" hidden="false" customHeight="true" outlineLevel="0" collapsed="false">
      <c r="A267" s="26" t="s">
        <v>12224</v>
      </c>
      <c r="B267" s="27" t="n">
        <v>44845</v>
      </c>
      <c r="C267" s="26" t="s">
        <v>6650</v>
      </c>
      <c r="D267" s="26" t="n">
        <v>1474</v>
      </c>
      <c r="E267" s="26" t="s">
        <v>12225</v>
      </c>
      <c r="F267" s="26" t="s">
        <v>314</v>
      </c>
      <c r="G267" s="26" t="n">
        <v>32</v>
      </c>
      <c r="H267" s="26" t="s">
        <v>11623</v>
      </c>
      <c r="I267" s="26" t="s">
        <v>11624</v>
      </c>
      <c r="J267" s="28" t="n">
        <v>7.55</v>
      </c>
      <c r="K267" s="26" t="n">
        <v>1</v>
      </c>
      <c r="L267" s="26" t="s">
        <v>11630</v>
      </c>
      <c r="M267" s="27" t="n">
        <v>44859</v>
      </c>
      <c r="N267" s="27" t="n">
        <v>44851</v>
      </c>
      <c r="O267" s="26" t="n">
        <v>6</v>
      </c>
      <c r="P267" s="26"/>
      <c r="Q267" s="26" t="s">
        <v>12059</v>
      </c>
      <c r="R267" s="26"/>
    </row>
    <row r="268" customFormat="false" ht="15" hidden="false" customHeight="true" outlineLevel="0" collapsed="false">
      <c r="A268" s="29" t="s">
        <v>12226</v>
      </c>
      <c r="B268" s="30" t="n">
        <v>44853</v>
      </c>
      <c r="C268" s="29" t="s">
        <v>6878</v>
      </c>
      <c r="D268" s="29" t="n">
        <v>1535</v>
      </c>
      <c r="E268" s="29" t="s">
        <v>11674</v>
      </c>
      <c r="F268" s="29" t="s">
        <v>276</v>
      </c>
      <c r="G268" s="29" t="n">
        <v>32</v>
      </c>
      <c r="H268" s="29" t="s">
        <v>11629</v>
      </c>
      <c r="I268" s="29" t="s">
        <v>11624</v>
      </c>
      <c r="J268" s="31" t="n">
        <v>10.4</v>
      </c>
      <c r="K268" s="29" t="n">
        <v>1</v>
      </c>
      <c r="L268" s="29" t="s">
        <v>164</v>
      </c>
      <c r="M268" s="30" t="n">
        <v>44863</v>
      </c>
      <c r="N268" s="30" t="n">
        <v>44859</v>
      </c>
      <c r="O268" s="29" t="n">
        <v>6</v>
      </c>
      <c r="P268" s="29"/>
      <c r="Q268" s="29"/>
      <c r="R268" s="29"/>
    </row>
    <row r="269" customFormat="false" ht="15" hidden="false" customHeight="true" outlineLevel="0" collapsed="false">
      <c r="A269" s="26" t="s">
        <v>12227</v>
      </c>
      <c r="B269" s="27" t="n">
        <v>44854</v>
      </c>
      <c r="C269" s="26" t="s">
        <v>10699</v>
      </c>
      <c r="D269" s="26" t="n">
        <v>2637</v>
      </c>
      <c r="E269" s="26" t="s">
        <v>12123</v>
      </c>
      <c r="F269" s="26" t="s">
        <v>167</v>
      </c>
      <c r="G269" s="26" t="n">
        <v>32</v>
      </c>
      <c r="H269" s="26" t="s">
        <v>11629</v>
      </c>
      <c r="I269" s="26" t="s">
        <v>11624</v>
      </c>
      <c r="J269" s="28" t="n">
        <v>10.4</v>
      </c>
      <c r="K269" s="26" t="n">
        <v>2</v>
      </c>
      <c r="L269" s="26" t="s">
        <v>11625</v>
      </c>
      <c r="M269" s="27" t="n">
        <v>44864</v>
      </c>
      <c r="N269" s="26"/>
      <c r="O269" s="26"/>
      <c r="P269" s="26" t="s">
        <v>11672</v>
      </c>
      <c r="Q269" s="26"/>
      <c r="R269" s="26"/>
    </row>
    <row r="270" customFormat="false" ht="15" hidden="false" customHeight="true" outlineLevel="0" collapsed="false">
      <c r="A270" s="29" t="s">
        <v>12228</v>
      </c>
      <c r="B270" s="30" t="n">
        <v>44861</v>
      </c>
      <c r="C270" s="29" t="s">
        <v>5603</v>
      </c>
      <c r="D270" s="29" t="n">
        <v>1186</v>
      </c>
      <c r="E270" s="29" t="s">
        <v>12229</v>
      </c>
      <c r="F270" s="29" t="s">
        <v>900</v>
      </c>
      <c r="G270" s="29" t="n">
        <v>32</v>
      </c>
      <c r="H270" s="29" t="s">
        <v>11623</v>
      </c>
      <c r="I270" s="29" t="s">
        <v>11624</v>
      </c>
      <c r="J270" s="31" t="n">
        <v>7.55</v>
      </c>
      <c r="K270" s="29" t="n">
        <v>2</v>
      </c>
      <c r="L270" s="29" t="s">
        <v>11630</v>
      </c>
      <c r="M270" s="30" t="n">
        <v>44875</v>
      </c>
      <c r="N270" s="30" t="n">
        <v>44862</v>
      </c>
      <c r="O270" s="29" t="n">
        <v>1</v>
      </c>
      <c r="P270" s="29"/>
      <c r="Q270" s="29" t="s">
        <v>12230</v>
      </c>
      <c r="R270" s="29"/>
    </row>
    <row r="271" customFormat="false" ht="15" hidden="false" customHeight="true" outlineLevel="0" collapsed="false">
      <c r="A271" s="26" t="s">
        <v>12231</v>
      </c>
      <c r="B271" s="27" t="n">
        <v>44846</v>
      </c>
      <c r="C271" s="26" t="s">
        <v>7302</v>
      </c>
      <c r="D271" s="26" t="n">
        <v>1652</v>
      </c>
      <c r="E271" s="26" t="s">
        <v>12232</v>
      </c>
      <c r="F271" s="26" t="s">
        <v>276</v>
      </c>
      <c r="G271" s="26" t="n">
        <v>32</v>
      </c>
      <c r="H271" s="26" t="s">
        <v>11629</v>
      </c>
      <c r="I271" s="26" t="s">
        <v>11624</v>
      </c>
      <c r="J271" s="28" t="n">
        <v>10.4</v>
      </c>
      <c r="K271" s="26" t="n">
        <v>1</v>
      </c>
      <c r="L271" s="26" t="s">
        <v>11642</v>
      </c>
      <c r="M271" s="27" t="n">
        <v>44856</v>
      </c>
      <c r="N271" s="26"/>
      <c r="O271" s="26"/>
      <c r="P271" s="26"/>
      <c r="Q271" s="26"/>
      <c r="R271" s="26"/>
    </row>
    <row r="272" customFormat="false" ht="15" hidden="false" customHeight="true" outlineLevel="0" collapsed="false">
      <c r="A272" s="29" t="s">
        <v>12233</v>
      </c>
      <c r="B272" s="30" t="n">
        <v>44841</v>
      </c>
      <c r="C272" s="29" t="s">
        <v>7236</v>
      </c>
      <c r="D272" s="29" t="n">
        <v>1634</v>
      </c>
      <c r="E272" s="29" t="s">
        <v>12234</v>
      </c>
      <c r="F272" s="29" t="s">
        <v>314</v>
      </c>
      <c r="G272" s="29" t="n">
        <v>24</v>
      </c>
      <c r="H272" s="29" t="s">
        <v>11623</v>
      </c>
      <c r="I272" s="29" t="s">
        <v>11624</v>
      </c>
      <c r="J272" s="31" t="n">
        <v>7.55</v>
      </c>
      <c r="K272" s="29" t="n">
        <v>1</v>
      </c>
      <c r="L272" s="29" t="s">
        <v>11630</v>
      </c>
      <c r="M272" s="30" t="n">
        <v>44855</v>
      </c>
      <c r="N272" s="30" t="n">
        <v>44854</v>
      </c>
      <c r="O272" s="29" t="n">
        <v>13</v>
      </c>
      <c r="P272" s="29"/>
      <c r="Q272" s="29" t="s">
        <v>12033</v>
      </c>
      <c r="R272" s="29"/>
    </row>
    <row r="273" customFormat="false" ht="15" hidden="false" customHeight="true" outlineLevel="0" collapsed="false">
      <c r="A273" s="26" t="s">
        <v>12235</v>
      </c>
      <c r="B273" s="27" t="n">
        <v>44851</v>
      </c>
      <c r="C273" s="26" t="s">
        <v>7844</v>
      </c>
      <c r="D273" s="26" t="n">
        <v>1804</v>
      </c>
      <c r="E273" s="26" t="s">
        <v>12236</v>
      </c>
      <c r="F273" s="26" t="s">
        <v>900</v>
      </c>
      <c r="G273" s="26" t="n">
        <v>60</v>
      </c>
      <c r="H273" s="26" t="s">
        <v>11623</v>
      </c>
      <c r="I273" s="26" t="s">
        <v>11624</v>
      </c>
      <c r="J273" s="28" t="n">
        <v>7.55</v>
      </c>
      <c r="K273" s="26" t="n">
        <v>1</v>
      </c>
      <c r="L273" s="26" t="s">
        <v>11630</v>
      </c>
      <c r="M273" s="27" t="n">
        <v>44865</v>
      </c>
      <c r="N273" s="27" t="n">
        <v>44855</v>
      </c>
      <c r="O273" s="26" t="n">
        <v>4</v>
      </c>
      <c r="P273" s="26"/>
      <c r="Q273" s="26" t="s">
        <v>12237</v>
      </c>
      <c r="R273" s="26"/>
    </row>
    <row r="274" customFormat="false" ht="15" hidden="false" customHeight="true" outlineLevel="0" collapsed="false">
      <c r="A274" s="29" t="s">
        <v>12238</v>
      </c>
      <c r="B274" s="30" t="n">
        <v>44840</v>
      </c>
      <c r="C274" s="29" t="s">
        <v>11080</v>
      </c>
      <c r="D274" s="29" t="n">
        <v>2753</v>
      </c>
      <c r="E274" s="29" t="s">
        <v>12239</v>
      </c>
      <c r="F274" s="29" t="s">
        <v>900</v>
      </c>
      <c r="G274" s="29" t="n">
        <v>28</v>
      </c>
      <c r="H274" s="29" t="s">
        <v>11623</v>
      </c>
      <c r="I274" s="29" t="s">
        <v>11624</v>
      </c>
      <c r="J274" s="31" t="n">
        <v>7.55</v>
      </c>
      <c r="K274" s="29" t="n">
        <v>1</v>
      </c>
      <c r="L274" s="29" t="s">
        <v>11625</v>
      </c>
      <c r="M274" s="30" t="n">
        <v>44854</v>
      </c>
      <c r="N274" s="29"/>
      <c r="O274" s="29"/>
      <c r="P274" s="29" t="s">
        <v>11626</v>
      </c>
      <c r="Q274" s="29"/>
      <c r="R274" s="29"/>
    </row>
    <row r="275" customFormat="false" ht="15" hidden="false" customHeight="true" outlineLevel="0" collapsed="false">
      <c r="A275" s="26" t="s">
        <v>12240</v>
      </c>
      <c r="B275" s="27" t="n">
        <v>44851</v>
      </c>
      <c r="C275" s="26" t="s">
        <v>8322</v>
      </c>
      <c r="D275" s="26" t="n">
        <v>1940</v>
      </c>
      <c r="E275" s="26" t="s">
        <v>11937</v>
      </c>
      <c r="F275" s="26" t="s">
        <v>249</v>
      </c>
      <c r="G275" s="26" t="n">
        <v>32</v>
      </c>
      <c r="H275" s="26" t="s">
        <v>11623</v>
      </c>
      <c r="I275" s="26" t="s">
        <v>11624</v>
      </c>
      <c r="J275" s="28" t="n">
        <v>7.55</v>
      </c>
      <c r="K275" s="26" t="n">
        <v>1</v>
      </c>
      <c r="L275" s="26" t="s">
        <v>11625</v>
      </c>
      <c r="M275" s="27" t="n">
        <v>44865</v>
      </c>
      <c r="N275" s="26"/>
      <c r="O275" s="26"/>
      <c r="P275" s="26" t="s">
        <v>11626</v>
      </c>
      <c r="Q275" s="26"/>
      <c r="R275" s="26"/>
    </row>
    <row r="276" customFormat="false" ht="15" hidden="false" customHeight="true" outlineLevel="0" collapsed="false">
      <c r="A276" s="29" t="s">
        <v>12241</v>
      </c>
      <c r="B276" s="30" t="n">
        <v>44852</v>
      </c>
      <c r="C276" s="29" t="s">
        <v>4232</v>
      </c>
      <c r="D276" s="29" t="n">
        <v>837</v>
      </c>
      <c r="E276" s="29" t="s">
        <v>12242</v>
      </c>
      <c r="F276" s="29" t="s">
        <v>276</v>
      </c>
      <c r="G276" s="29" t="n">
        <v>40</v>
      </c>
      <c r="H276" s="29" t="s">
        <v>11629</v>
      </c>
      <c r="I276" s="29" t="s">
        <v>11624</v>
      </c>
      <c r="J276" s="31" t="n">
        <v>10.4</v>
      </c>
      <c r="K276" s="29" t="n">
        <v>2</v>
      </c>
      <c r="L276" s="29" t="s">
        <v>11625</v>
      </c>
      <c r="M276" s="30" t="n">
        <v>44862</v>
      </c>
      <c r="N276" s="29"/>
      <c r="O276" s="29"/>
      <c r="P276" s="29" t="s">
        <v>11626</v>
      </c>
      <c r="Q276" s="29"/>
      <c r="R276" s="29"/>
    </row>
    <row r="277" customFormat="false" ht="15" hidden="false" customHeight="true" outlineLevel="0" collapsed="false">
      <c r="A277" s="26" t="s">
        <v>12243</v>
      </c>
      <c r="B277" s="27" t="n">
        <v>44862</v>
      </c>
      <c r="C277" s="26" t="s">
        <v>4777</v>
      </c>
      <c r="D277" s="26" t="n">
        <v>973</v>
      </c>
      <c r="E277" s="26" t="s">
        <v>12244</v>
      </c>
      <c r="F277" s="26" t="s">
        <v>249</v>
      </c>
      <c r="G277" s="26" t="n">
        <v>28</v>
      </c>
      <c r="H277" s="26" t="s">
        <v>11623</v>
      </c>
      <c r="I277" s="26" t="s">
        <v>11624</v>
      </c>
      <c r="J277" s="28" t="n">
        <v>7.55</v>
      </c>
      <c r="K277" s="26" t="n">
        <v>1</v>
      </c>
      <c r="L277" s="26" t="s">
        <v>164</v>
      </c>
      <c r="M277" s="27" t="n">
        <v>44876</v>
      </c>
      <c r="N277" s="27" t="n">
        <v>44868</v>
      </c>
      <c r="O277" s="26" t="n">
        <v>6</v>
      </c>
      <c r="P277" s="26"/>
      <c r="Q277" s="26"/>
      <c r="R277" s="26"/>
    </row>
    <row r="278" customFormat="false" ht="15" hidden="false" customHeight="true" outlineLevel="0" collapsed="false">
      <c r="A278" s="29" t="s">
        <v>12245</v>
      </c>
      <c r="B278" s="30" t="n">
        <v>44840</v>
      </c>
      <c r="C278" s="29" t="s">
        <v>9380</v>
      </c>
      <c r="D278" s="29" t="n">
        <v>2245</v>
      </c>
      <c r="E278" s="29" t="s">
        <v>12246</v>
      </c>
      <c r="F278" s="29" t="s">
        <v>900</v>
      </c>
      <c r="G278" s="29" t="n">
        <v>32</v>
      </c>
      <c r="H278" s="29" t="s">
        <v>11623</v>
      </c>
      <c r="I278" s="29" t="s">
        <v>11624</v>
      </c>
      <c r="J278" s="31" t="n">
        <v>7.55</v>
      </c>
      <c r="K278" s="29" t="n">
        <v>1</v>
      </c>
      <c r="L278" s="29" t="s">
        <v>11625</v>
      </c>
      <c r="M278" s="30" t="n">
        <v>44854</v>
      </c>
      <c r="N278" s="29"/>
      <c r="O278" s="29"/>
      <c r="P278" s="29" t="s">
        <v>11626</v>
      </c>
      <c r="Q278" s="29"/>
      <c r="R278" s="29"/>
    </row>
    <row r="279" customFormat="false" ht="15" hidden="false" customHeight="true" outlineLevel="0" collapsed="false">
      <c r="A279" s="26" t="s">
        <v>12247</v>
      </c>
      <c r="B279" s="27" t="n">
        <v>44847</v>
      </c>
      <c r="C279" s="26" t="s">
        <v>7452</v>
      </c>
      <c r="D279" s="26" t="n">
        <v>1695</v>
      </c>
      <c r="E279" s="26" t="s">
        <v>11870</v>
      </c>
      <c r="F279" s="26" t="s">
        <v>167</v>
      </c>
      <c r="G279" s="26" t="n">
        <v>32</v>
      </c>
      <c r="H279" s="26" t="s">
        <v>11629</v>
      </c>
      <c r="I279" s="26" t="s">
        <v>11624</v>
      </c>
      <c r="J279" s="28" t="n">
        <v>10.4</v>
      </c>
      <c r="K279" s="26" t="n">
        <v>1</v>
      </c>
      <c r="L279" s="26" t="s">
        <v>11630</v>
      </c>
      <c r="M279" s="27" t="n">
        <v>44857</v>
      </c>
      <c r="N279" s="27" t="n">
        <v>44852</v>
      </c>
      <c r="O279" s="26" t="n">
        <v>5</v>
      </c>
      <c r="P279" s="26"/>
      <c r="Q279" s="26" t="s">
        <v>12248</v>
      </c>
      <c r="R279" s="26"/>
    </row>
    <row r="280" customFormat="false" ht="15" hidden="false" customHeight="true" outlineLevel="0" collapsed="false">
      <c r="A280" s="29" t="s">
        <v>12249</v>
      </c>
      <c r="B280" s="30" t="n">
        <v>44838</v>
      </c>
      <c r="C280" s="29" t="s">
        <v>1599</v>
      </c>
      <c r="D280" s="29" t="n">
        <v>246</v>
      </c>
      <c r="E280" s="29" t="s">
        <v>12195</v>
      </c>
      <c r="F280" s="29" t="s">
        <v>314</v>
      </c>
      <c r="G280" s="29" t="n">
        <v>36</v>
      </c>
      <c r="H280" s="29" t="s">
        <v>11623</v>
      </c>
      <c r="I280" s="29" t="s">
        <v>11624</v>
      </c>
      <c r="J280" s="31" t="n">
        <v>7.55</v>
      </c>
      <c r="K280" s="29" t="n">
        <v>1</v>
      </c>
      <c r="L280" s="29" t="s">
        <v>11625</v>
      </c>
      <c r="M280" s="30" t="n">
        <v>44852</v>
      </c>
      <c r="N280" s="29"/>
      <c r="O280" s="29"/>
      <c r="P280" s="29" t="s">
        <v>11651</v>
      </c>
      <c r="Q280" s="29"/>
      <c r="R280" s="29"/>
    </row>
    <row r="281" customFormat="false" ht="15" hidden="false" customHeight="true" outlineLevel="0" collapsed="false">
      <c r="A281" s="26" t="s">
        <v>12250</v>
      </c>
      <c r="B281" s="27" t="n">
        <v>44860</v>
      </c>
      <c r="C281" s="26" t="s">
        <v>9777</v>
      </c>
      <c r="D281" s="26" t="n">
        <v>2365</v>
      </c>
      <c r="E281" s="26" t="s">
        <v>11854</v>
      </c>
      <c r="F281" s="26" t="s">
        <v>276</v>
      </c>
      <c r="G281" s="26" t="n">
        <v>32</v>
      </c>
      <c r="H281" s="26" t="s">
        <v>11629</v>
      </c>
      <c r="I281" s="26" t="s">
        <v>11624</v>
      </c>
      <c r="J281" s="28" t="n">
        <v>10.4</v>
      </c>
      <c r="K281" s="26" t="n">
        <v>1</v>
      </c>
      <c r="L281" s="26" t="s">
        <v>11630</v>
      </c>
      <c r="M281" s="27" t="n">
        <v>44870</v>
      </c>
      <c r="N281" s="27" t="n">
        <v>44863</v>
      </c>
      <c r="O281" s="26" t="n">
        <v>3</v>
      </c>
      <c r="P281" s="26"/>
      <c r="Q281" s="26" t="s">
        <v>12251</v>
      </c>
      <c r="R281" s="26"/>
    </row>
    <row r="282" customFormat="false" ht="15" hidden="false" customHeight="true" outlineLevel="0" collapsed="false">
      <c r="A282" s="29" t="s">
        <v>12252</v>
      </c>
      <c r="B282" s="30" t="n">
        <v>44842</v>
      </c>
      <c r="C282" s="29" t="s">
        <v>5165</v>
      </c>
      <c r="D282" s="29" t="n">
        <v>1072</v>
      </c>
      <c r="E282" s="29" t="s">
        <v>12253</v>
      </c>
      <c r="F282" s="29" t="s">
        <v>314</v>
      </c>
      <c r="G282" s="29" t="n">
        <v>70</v>
      </c>
      <c r="H282" s="29" t="s">
        <v>11623</v>
      </c>
      <c r="I282" s="29" t="s">
        <v>11624</v>
      </c>
      <c r="J282" s="31" t="n">
        <v>7.55</v>
      </c>
      <c r="K282" s="29" t="n">
        <v>1</v>
      </c>
      <c r="L282" s="29" t="s">
        <v>11625</v>
      </c>
      <c r="M282" s="30" t="n">
        <v>44856</v>
      </c>
      <c r="N282" s="29"/>
      <c r="O282" s="29"/>
      <c r="P282" s="29" t="s">
        <v>11672</v>
      </c>
      <c r="Q282" s="29"/>
      <c r="R282" s="29"/>
    </row>
    <row r="283" customFormat="false" ht="15" hidden="false" customHeight="true" outlineLevel="0" collapsed="false">
      <c r="A283" s="26" t="s">
        <v>12254</v>
      </c>
      <c r="B283" s="27" t="n">
        <v>44861</v>
      </c>
      <c r="C283" s="26" t="s">
        <v>7979</v>
      </c>
      <c r="D283" s="26" t="n">
        <v>1843</v>
      </c>
      <c r="E283" s="26" t="s">
        <v>12255</v>
      </c>
      <c r="F283" s="26" t="s">
        <v>276</v>
      </c>
      <c r="G283" s="26" t="n">
        <v>28</v>
      </c>
      <c r="H283" s="26" t="s">
        <v>11629</v>
      </c>
      <c r="I283" s="26" t="s">
        <v>11624</v>
      </c>
      <c r="J283" s="28" t="n">
        <v>10.4</v>
      </c>
      <c r="K283" s="26" t="n">
        <v>1</v>
      </c>
      <c r="L283" s="26" t="s">
        <v>11625</v>
      </c>
      <c r="M283" s="27" t="n">
        <v>44871</v>
      </c>
      <c r="N283" s="26"/>
      <c r="O283" s="26"/>
      <c r="P283" s="26" t="s">
        <v>11626</v>
      </c>
      <c r="Q283" s="26"/>
      <c r="R283" s="26"/>
    </row>
    <row r="284" customFormat="false" ht="15" hidden="false" customHeight="true" outlineLevel="0" collapsed="false">
      <c r="A284" s="29" t="s">
        <v>12256</v>
      </c>
      <c r="B284" s="30" t="n">
        <v>44842</v>
      </c>
      <c r="C284" s="29" t="s">
        <v>1784</v>
      </c>
      <c r="D284" s="29" t="n">
        <v>283</v>
      </c>
      <c r="E284" s="29" t="s">
        <v>12257</v>
      </c>
      <c r="F284" s="29" t="s">
        <v>249</v>
      </c>
      <c r="G284" s="29" t="n">
        <v>70</v>
      </c>
      <c r="H284" s="29" t="s">
        <v>11623</v>
      </c>
      <c r="I284" s="29" t="s">
        <v>11624</v>
      </c>
      <c r="J284" s="31" t="n">
        <v>7.55</v>
      </c>
      <c r="K284" s="29" t="n">
        <v>1</v>
      </c>
      <c r="L284" s="29" t="s">
        <v>11630</v>
      </c>
      <c r="M284" s="30" t="n">
        <v>44856</v>
      </c>
      <c r="N284" s="30" t="n">
        <v>44859</v>
      </c>
      <c r="O284" s="29" t="n">
        <v>17</v>
      </c>
      <c r="P284" s="29"/>
      <c r="Q284" s="29" t="s">
        <v>12258</v>
      </c>
      <c r="R284" s="29"/>
    </row>
    <row r="285" customFormat="false" ht="15" hidden="false" customHeight="true" outlineLevel="0" collapsed="false">
      <c r="A285" s="26" t="s">
        <v>12259</v>
      </c>
      <c r="B285" s="27" t="n">
        <v>44844</v>
      </c>
      <c r="C285" s="26" t="s">
        <v>10442</v>
      </c>
      <c r="D285" s="26" t="n">
        <v>2559</v>
      </c>
      <c r="E285" s="26" t="s">
        <v>12260</v>
      </c>
      <c r="F285" s="26" t="s">
        <v>900</v>
      </c>
      <c r="G285" s="26" t="n">
        <v>28</v>
      </c>
      <c r="H285" s="26" t="s">
        <v>11623</v>
      </c>
      <c r="I285" s="26" t="s">
        <v>11624</v>
      </c>
      <c r="J285" s="28" t="n">
        <v>7.55</v>
      </c>
      <c r="K285" s="26" t="n">
        <v>1</v>
      </c>
      <c r="L285" s="26" t="s">
        <v>11669</v>
      </c>
      <c r="M285" s="27" t="n">
        <v>44858</v>
      </c>
      <c r="N285" s="27" t="n">
        <v>44853</v>
      </c>
      <c r="O285" s="26" t="n">
        <v>9</v>
      </c>
      <c r="P285" s="26"/>
      <c r="Q285" s="26"/>
      <c r="R285" s="26"/>
    </row>
    <row r="286" customFormat="false" ht="15" hidden="false" customHeight="true" outlineLevel="0" collapsed="false">
      <c r="A286" s="29" t="s">
        <v>12261</v>
      </c>
      <c r="B286" s="30" t="n">
        <v>44849</v>
      </c>
      <c r="C286" s="29" t="s">
        <v>9241</v>
      </c>
      <c r="D286" s="29" t="n">
        <v>2204</v>
      </c>
      <c r="E286" s="29" t="s">
        <v>12262</v>
      </c>
      <c r="F286" s="29" t="s">
        <v>276</v>
      </c>
      <c r="G286" s="29" t="n">
        <v>24</v>
      </c>
      <c r="H286" s="29" t="s">
        <v>11629</v>
      </c>
      <c r="I286" s="29" t="s">
        <v>11624</v>
      </c>
      <c r="J286" s="31" t="n">
        <v>10.4</v>
      </c>
      <c r="K286" s="29" t="n">
        <v>1</v>
      </c>
      <c r="L286" s="29" t="s">
        <v>11625</v>
      </c>
      <c r="M286" s="30" t="n">
        <v>44859</v>
      </c>
      <c r="N286" s="29"/>
      <c r="O286" s="29"/>
      <c r="P286" s="29" t="s">
        <v>11651</v>
      </c>
      <c r="Q286" s="29"/>
      <c r="R286" s="29"/>
    </row>
    <row r="287" customFormat="false" ht="15" hidden="false" customHeight="true" outlineLevel="0" collapsed="false">
      <c r="A287" s="26" t="s">
        <v>12263</v>
      </c>
      <c r="B287" s="27" t="n">
        <v>44836</v>
      </c>
      <c r="C287" s="26" t="s">
        <v>9049</v>
      </c>
      <c r="D287" s="26" t="n">
        <v>2149</v>
      </c>
      <c r="E287" s="26" t="s">
        <v>11778</v>
      </c>
      <c r="F287" s="26" t="s">
        <v>314</v>
      </c>
      <c r="G287" s="26" t="n">
        <v>45</v>
      </c>
      <c r="H287" s="26" t="s">
        <v>11623</v>
      </c>
      <c r="I287" s="26" t="s">
        <v>11624</v>
      </c>
      <c r="J287" s="28" t="n">
        <v>7.55</v>
      </c>
      <c r="K287" s="26" t="n">
        <v>2</v>
      </c>
      <c r="L287" s="26" t="s">
        <v>11630</v>
      </c>
      <c r="M287" s="27" t="n">
        <v>44850</v>
      </c>
      <c r="N287" s="27" t="n">
        <v>44846</v>
      </c>
      <c r="O287" s="26" t="n">
        <v>10</v>
      </c>
      <c r="P287" s="26"/>
      <c r="Q287" s="26" t="s">
        <v>11779</v>
      </c>
      <c r="R287" s="26"/>
    </row>
    <row r="288" customFormat="false" ht="15" hidden="false" customHeight="true" outlineLevel="0" collapsed="false">
      <c r="A288" s="29" t="s">
        <v>12264</v>
      </c>
      <c r="B288" s="30" t="n">
        <v>44840</v>
      </c>
      <c r="C288" s="29" t="s">
        <v>2369</v>
      </c>
      <c r="D288" s="29" t="n">
        <v>405</v>
      </c>
      <c r="E288" s="29" t="s">
        <v>12265</v>
      </c>
      <c r="F288" s="29" t="s">
        <v>249</v>
      </c>
      <c r="G288" s="29" t="n">
        <v>60</v>
      </c>
      <c r="H288" s="29" t="s">
        <v>11623</v>
      </c>
      <c r="I288" s="29" t="s">
        <v>11624</v>
      </c>
      <c r="J288" s="31" t="n">
        <v>7.55</v>
      </c>
      <c r="K288" s="29" t="n">
        <v>1</v>
      </c>
      <c r="L288" s="29" t="s">
        <v>11630</v>
      </c>
      <c r="M288" s="30" t="n">
        <v>44854</v>
      </c>
      <c r="N288" s="30" t="n">
        <v>44849</v>
      </c>
      <c r="O288" s="29" t="n">
        <v>9</v>
      </c>
      <c r="P288" s="29"/>
      <c r="Q288" s="29" t="s">
        <v>12157</v>
      </c>
      <c r="R288" s="29"/>
    </row>
    <row r="289" customFormat="false" ht="15" hidden="false" customHeight="true" outlineLevel="0" collapsed="false">
      <c r="A289" s="26" t="s">
        <v>12266</v>
      </c>
      <c r="B289" s="27" t="n">
        <v>44848</v>
      </c>
      <c r="C289" s="26" t="s">
        <v>1856</v>
      </c>
      <c r="D289" s="26" t="n">
        <v>296</v>
      </c>
      <c r="E289" s="26" t="s">
        <v>12037</v>
      </c>
      <c r="F289" s="26" t="s">
        <v>249</v>
      </c>
      <c r="G289" s="26" t="n">
        <v>40</v>
      </c>
      <c r="H289" s="26" t="s">
        <v>11623</v>
      </c>
      <c r="I289" s="26" t="s">
        <v>11624</v>
      </c>
      <c r="J289" s="28" t="n">
        <v>7.55</v>
      </c>
      <c r="K289" s="26" t="n">
        <v>2</v>
      </c>
      <c r="L289" s="26" t="s">
        <v>11630</v>
      </c>
      <c r="M289" s="27" t="n">
        <v>44862</v>
      </c>
      <c r="N289" s="27" t="n">
        <v>44858</v>
      </c>
      <c r="O289" s="26" t="n">
        <v>10</v>
      </c>
      <c r="P289" s="26"/>
      <c r="Q289" s="26" t="s">
        <v>12267</v>
      </c>
      <c r="R289" s="26"/>
    </row>
    <row r="290" customFormat="false" ht="15" hidden="false" customHeight="true" outlineLevel="0" collapsed="false">
      <c r="A290" s="29" t="s">
        <v>12268</v>
      </c>
      <c r="B290" s="30" t="n">
        <v>44861</v>
      </c>
      <c r="C290" s="29" t="s">
        <v>7511</v>
      </c>
      <c r="D290" s="29" t="n">
        <v>1711</v>
      </c>
      <c r="E290" s="29" t="s">
        <v>12063</v>
      </c>
      <c r="F290" s="29" t="s">
        <v>900</v>
      </c>
      <c r="G290" s="29" t="n">
        <v>32</v>
      </c>
      <c r="H290" s="29" t="s">
        <v>11623</v>
      </c>
      <c r="I290" s="29" t="s">
        <v>11624</v>
      </c>
      <c r="J290" s="31" t="n">
        <v>7.55</v>
      </c>
      <c r="K290" s="29" t="n">
        <v>1</v>
      </c>
      <c r="L290" s="29" t="s">
        <v>11642</v>
      </c>
      <c r="M290" s="30" t="n">
        <v>44875</v>
      </c>
      <c r="N290" s="29"/>
      <c r="O290" s="29"/>
      <c r="P290" s="29"/>
      <c r="Q290" s="29"/>
      <c r="R290" s="29"/>
    </row>
    <row r="291" customFormat="false" ht="15" hidden="false" customHeight="true" outlineLevel="0" collapsed="false">
      <c r="A291" s="26" t="s">
        <v>12269</v>
      </c>
      <c r="B291" s="27" t="n">
        <v>44840</v>
      </c>
      <c r="C291" s="26" t="s">
        <v>7869</v>
      </c>
      <c r="D291" s="26" t="n">
        <v>1811</v>
      </c>
      <c r="E291" s="26" t="s">
        <v>12270</v>
      </c>
      <c r="F291" s="26" t="s">
        <v>249</v>
      </c>
      <c r="G291" s="26" t="n">
        <v>40</v>
      </c>
      <c r="H291" s="26" t="s">
        <v>11623</v>
      </c>
      <c r="I291" s="26" t="s">
        <v>11624</v>
      </c>
      <c r="J291" s="28" t="n">
        <v>7.55</v>
      </c>
      <c r="K291" s="26" t="n">
        <v>1</v>
      </c>
      <c r="L291" s="26" t="s">
        <v>11630</v>
      </c>
      <c r="M291" s="27" t="n">
        <v>44854</v>
      </c>
      <c r="N291" s="27" t="n">
        <v>44847</v>
      </c>
      <c r="O291" s="26" t="n">
        <v>7</v>
      </c>
      <c r="P291" s="26"/>
      <c r="Q291" s="26" t="s">
        <v>12271</v>
      </c>
      <c r="R291" s="26"/>
    </row>
    <row r="292" customFormat="false" ht="15" hidden="false" customHeight="true" outlineLevel="0" collapsed="false">
      <c r="A292" s="29" t="s">
        <v>12272</v>
      </c>
      <c r="B292" s="30" t="n">
        <v>44855</v>
      </c>
      <c r="C292" s="29" t="s">
        <v>9337</v>
      </c>
      <c r="D292" s="29" t="n">
        <v>2232</v>
      </c>
      <c r="E292" s="29" t="s">
        <v>11931</v>
      </c>
      <c r="F292" s="29" t="s">
        <v>249</v>
      </c>
      <c r="G292" s="29" t="n">
        <v>32</v>
      </c>
      <c r="H292" s="29" t="s">
        <v>11623</v>
      </c>
      <c r="I292" s="29" t="s">
        <v>11624</v>
      </c>
      <c r="J292" s="31" t="n">
        <v>7.55</v>
      </c>
      <c r="K292" s="29" t="n">
        <v>1</v>
      </c>
      <c r="L292" s="29" t="s">
        <v>11669</v>
      </c>
      <c r="M292" s="30" t="n">
        <v>44869</v>
      </c>
      <c r="N292" s="30" t="n">
        <v>44858</v>
      </c>
      <c r="O292" s="29" t="n">
        <v>3</v>
      </c>
      <c r="P292" s="29"/>
      <c r="Q292" s="29"/>
      <c r="R292" s="29"/>
    </row>
    <row r="293" customFormat="false" ht="15" hidden="false" customHeight="true" outlineLevel="0" collapsed="false">
      <c r="A293" s="26" t="s">
        <v>12273</v>
      </c>
      <c r="B293" s="27" t="n">
        <v>44862</v>
      </c>
      <c r="C293" s="26" t="s">
        <v>9734</v>
      </c>
      <c r="D293" s="26" t="n">
        <v>2352</v>
      </c>
      <c r="E293" s="26" t="s">
        <v>12274</v>
      </c>
      <c r="F293" s="26" t="s">
        <v>167</v>
      </c>
      <c r="G293" s="26" t="n">
        <v>36</v>
      </c>
      <c r="H293" s="26" t="s">
        <v>11629</v>
      </c>
      <c r="I293" s="26" t="s">
        <v>11624</v>
      </c>
      <c r="J293" s="28" t="n">
        <v>10.4</v>
      </c>
      <c r="K293" s="26" t="n">
        <v>1</v>
      </c>
      <c r="L293" s="26" t="s">
        <v>164</v>
      </c>
      <c r="M293" s="27" t="n">
        <v>44872</v>
      </c>
      <c r="N293" s="27" t="n">
        <v>44873</v>
      </c>
      <c r="O293" s="26" t="n">
        <v>11</v>
      </c>
      <c r="P293" s="26"/>
      <c r="Q293" s="26"/>
      <c r="R293" s="26"/>
    </row>
    <row r="294" customFormat="false" ht="15" hidden="false" customHeight="true" outlineLevel="0" collapsed="false">
      <c r="A294" s="29" t="s">
        <v>12275</v>
      </c>
      <c r="B294" s="30" t="n">
        <v>44868</v>
      </c>
      <c r="C294" s="29" t="s">
        <v>5500</v>
      </c>
      <c r="D294" s="29" t="n">
        <v>1158</v>
      </c>
      <c r="E294" s="29" t="s">
        <v>12276</v>
      </c>
      <c r="F294" s="29" t="s">
        <v>249</v>
      </c>
      <c r="G294" s="29" t="n">
        <v>80</v>
      </c>
      <c r="H294" s="29" t="s">
        <v>11623</v>
      </c>
      <c r="I294" s="29" t="s">
        <v>11624</v>
      </c>
      <c r="J294" s="31" t="n">
        <v>7.55</v>
      </c>
      <c r="K294" s="29" t="n">
        <v>2</v>
      </c>
      <c r="L294" s="29" t="s">
        <v>11625</v>
      </c>
      <c r="M294" s="30" t="n">
        <v>44882</v>
      </c>
      <c r="N294" s="29"/>
      <c r="O294" s="29"/>
      <c r="P294" s="29" t="s">
        <v>11651</v>
      </c>
      <c r="Q294" s="29"/>
      <c r="R294" s="29"/>
    </row>
    <row r="295" customFormat="false" ht="15" hidden="false" customHeight="true" outlineLevel="0" collapsed="false">
      <c r="A295" s="26" t="s">
        <v>12277</v>
      </c>
      <c r="B295" s="27" t="n">
        <v>44877</v>
      </c>
      <c r="C295" s="26" t="s">
        <v>6550</v>
      </c>
      <c r="D295" s="26" t="n">
        <v>1448</v>
      </c>
      <c r="E295" s="26" t="s">
        <v>12278</v>
      </c>
      <c r="F295" s="26" t="s">
        <v>249</v>
      </c>
      <c r="G295" s="26" t="n">
        <v>36</v>
      </c>
      <c r="H295" s="26" t="s">
        <v>11623</v>
      </c>
      <c r="I295" s="26" t="s">
        <v>11624</v>
      </c>
      <c r="J295" s="28" t="n">
        <v>7.55</v>
      </c>
      <c r="K295" s="26" t="n">
        <v>1</v>
      </c>
      <c r="L295" s="26" t="s">
        <v>164</v>
      </c>
      <c r="M295" s="27" t="n">
        <v>44891</v>
      </c>
      <c r="N295" s="27" t="n">
        <v>44879</v>
      </c>
      <c r="O295" s="26" t="n">
        <v>2</v>
      </c>
      <c r="P295" s="26"/>
      <c r="Q295" s="26"/>
      <c r="R295" s="26"/>
    </row>
    <row r="296" customFormat="false" ht="15" hidden="false" customHeight="true" outlineLevel="0" collapsed="false">
      <c r="A296" s="29" t="s">
        <v>12279</v>
      </c>
      <c r="B296" s="30" t="n">
        <v>44872</v>
      </c>
      <c r="C296" s="29" t="s">
        <v>3198</v>
      </c>
      <c r="D296" s="29" t="n">
        <v>592</v>
      </c>
      <c r="E296" s="29" t="s">
        <v>12280</v>
      </c>
      <c r="F296" s="29" t="s">
        <v>900</v>
      </c>
      <c r="G296" s="29" t="n">
        <v>60</v>
      </c>
      <c r="H296" s="29" t="s">
        <v>11623</v>
      </c>
      <c r="I296" s="29" t="s">
        <v>11624</v>
      </c>
      <c r="J296" s="31" t="n">
        <v>7.55</v>
      </c>
      <c r="K296" s="29" t="n">
        <v>1</v>
      </c>
      <c r="L296" s="29" t="s">
        <v>11669</v>
      </c>
      <c r="M296" s="30" t="n">
        <v>44886</v>
      </c>
      <c r="N296" s="30" t="n">
        <v>44885</v>
      </c>
      <c r="O296" s="29" t="n">
        <v>13</v>
      </c>
      <c r="P296" s="29"/>
      <c r="Q296" s="29"/>
      <c r="R296" s="29"/>
    </row>
    <row r="297" customFormat="false" ht="15" hidden="false" customHeight="true" outlineLevel="0" collapsed="false">
      <c r="A297" s="26" t="s">
        <v>12281</v>
      </c>
      <c r="B297" s="27" t="n">
        <v>44890</v>
      </c>
      <c r="C297" s="26" t="s">
        <v>5704</v>
      </c>
      <c r="D297" s="26" t="n">
        <v>1212</v>
      </c>
      <c r="E297" s="26" t="s">
        <v>12282</v>
      </c>
      <c r="F297" s="26" t="s">
        <v>276</v>
      </c>
      <c r="G297" s="26" t="n">
        <v>32</v>
      </c>
      <c r="H297" s="26" t="s">
        <v>11629</v>
      </c>
      <c r="I297" s="26" t="s">
        <v>11624</v>
      </c>
      <c r="J297" s="28" t="n">
        <v>10.4</v>
      </c>
      <c r="K297" s="26" t="n">
        <v>1</v>
      </c>
      <c r="L297" s="26" t="s">
        <v>11625</v>
      </c>
      <c r="M297" s="27" t="n">
        <v>44900</v>
      </c>
      <c r="N297" s="26"/>
      <c r="O297" s="26"/>
      <c r="P297" s="26" t="s">
        <v>11651</v>
      </c>
      <c r="Q297" s="26"/>
      <c r="R297" s="26"/>
    </row>
    <row r="298" customFormat="false" ht="15" hidden="false" customHeight="true" outlineLevel="0" collapsed="false">
      <c r="A298" s="29" t="s">
        <v>12283</v>
      </c>
      <c r="B298" s="30" t="n">
        <v>44891</v>
      </c>
      <c r="C298" s="29" t="s">
        <v>11402</v>
      </c>
      <c r="D298" s="29" t="n">
        <v>2850</v>
      </c>
      <c r="E298" s="29" t="s">
        <v>11663</v>
      </c>
      <c r="F298" s="29" t="s">
        <v>249</v>
      </c>
      <c r="G298" s="29" t="n">
        <v>32</v>
      </c>
      <c r="H298" s="29" t="s">
        <v>11623</v>
      </c>
      <c r="I298" s="29" t="s">
        <v>11624</v>
      </c>
      <c r="J298" s="31" t="n">
        <v>7.55</v>
      </c>
      <c r="K298" s="29" t="n">
        <v>2</v>
      </c>
      <c r="L298" s="29" t="s">
        <v>11634</v>
      </c>
      <c r="M298" s="30" t="n">
        <v>44905</v>
      </c>
      <c r="N298" s="30" t="n">
        <v>44901</v>
      </c>
      <c r="O298" s="29" t="n">
        <v>10</v>
      </c>
      <c r="P298" s="29"/>
      <c r="Q298" s="29"/>
      <c r="R298" s="29"/>
    </row>
    <row r="299" customFormat="false" ht="15" hidden="false" customHeight="true" outlineLevel="0" collapsed="false">
      <c r="A299" s="26" t="s">
        <v>12284</v>
      </c>
      <c r="B299" s="27" t="n">
        <v>44874</v>
      </c>
      <c r="C299" s="26" t="s">
        <v>8179</v>
      </c>
      <c r="D299" s="26" t="n">
        <v>1898</v>
      </c>
      <c r="E299" s="26" t="s">
        <v>12285</v>
      </c>
      <c r="F299" s="26" t="s">
        <v>900</v>
      </c>
      <c r="G299" s="26" t="n">
        <v>24</v>
      </c>
      <c r="H299" s="26" t="s">
        <v>11623</v>
      </c>
      <c r="I299" s="26" t="s">
        <v>11624</v>
      </c>
      <c r="J299" s="28" t="n">
        <v>7.55</v>
      </c>
      <c r="K299" s="26" t="n">
        <v>1</v>
      </c>
      <c r="L299" s="26" t="s">
        <v>11625</v>
      </c>
      <c r="M299" s="27" t="n">
        <v>44888</v>
      </c>
      <c r="N299" s="26"/>
      <c r="O299" s="26"/>
      <c r="P299" s="26" t="s">
        <v>11626</v>
      </c>
      <c r="Q299" s="26"/>
      <c r="R299" s="26"/>
    </row>
    <row r="300" customFormat="false" ht="15" hidden="false" customHeight="true" outlineLevel="0" collapsed="false">
      <c r="A300" s="29" t="s">
        <v>12286</v>
      </c>
      <c r="B300" s="30" t="n">
        <v>44868</v>
      </c>
      <c r="C300" s="29" t="s">
        <v>9436</v>
      </c>
      <c r="D300" s="29" t="n">
        <v>2263</v>
      </c>
      <c r="E300" s="29" t="s">
        <v>12287</v>
      </c>
      <c r="F300" s="29" t="s">
        <v>249</v>
      </c>
      <c r="G300" s="29" t="n">
        <v>28</v>
      </c>
      <c r="H300" s="29" t="s">
        <v>11623</v>
      </c>
      <c r="I300" s="29" t="s">
        <v>11624</v>
      </c>
      <c r="J300" s="31" t="n">
        <v>7.55</v>
      </c>
      <c r="K300" s="29" t="n">
        <v>2</v>
      </c>
      <c r="L300" s="29" t="s">
        <v>11625</v>
      </c>
      <c r="M300" s="30" t="n">
        <v>44882</v>
      </c>
      <c r="N300" s="29"/>
      <c r="O300" s="29"/>
      <c r="P300" s="29" t="s">
        <v>11626</v>
      </c>
      <c r="Q300" s="29"/>
      <c r="R300" s="29"/>
    </row>
    <row r="301" customFormat="false" ht="15" hidden="false" customHeight="true" outlineLevel="0" collapsed="false">
      <c r="A301" s="26" t="s">
        <v>12288</v>
      </c>
      <c r="B301" s="27" t="n">
        <v>44868</v>
      </c>
      <c r="C301" s="26" t="s">
        <v>4555</v>
      </c>
      <c r="D301" s="26" t="n">
        <v>919</v>
      </c>
      <c r="E301" s="26" t="s">
        <v>11861</v>
      </c>
      <c r="F301" s="26" t="s">
        <v>167</v>
      </c>
      <c r="G301" s="26" t="n">
        <v>32</v>
      </c>
      <c r="H301" s="26" t="s">
        <v>11629</v>
      </c>
      <c r="I301" s="26" t="s">
        <v>11624</v>
      </c>
      <c r="J301" s="28" t="n">
        <v>10.4</v>
      </c>
      <c r="K301" s="26" t="n">
        <v>1</v>
      </c>
      <c r="L301" s="26" t="s">
        <v>11630</v>
      </c>
      <c r="M301" s="27" t="n">
        <v>44878</v>
      </c>
      <c r="N301" s="27" t="n">
        <v>44880</v>
      </c>
      <c r="O301" s="26" t="n">
        <v>12</v>
      </c>
      <c r="P301" s="26"/>
      <c r="Q301" s="26" t="s">
        <v>12289</v>
      </c>
      <c r="R301" s="26"/>
    </row>
    <row r="302" customFormat="false" ht="15" hidden="false" customHeight="true" outlineLevel="0" collapsed="false">
      <c r="A302" s="29" t="s">
        <v>12290</v>
      </c>
      <c r="B302" s="30" t="n">
        <v>44870</v>
      </c>
      <c r="C302" s="29" t="s">
        <v>8649</v>
      </c>
      <c r="D302" s="29" t="n">
        <v>2034</v>
      </c>
      <c r="E302" s="29" t="s">
        <v>12291</v>
      </c>
      <c r="F302" s="29" t="s">
        <v>314</v>
      </c>
      <c r="G302" s="29" t="n">
        <v>32</v>
      </c>
      <c r="H302" s="29" t="s">
        <v>11623</v>
      </c>
      <c r="I302" s="29" t="s">
        <v>11624</v>
      </c>
      <c r="J302" s="31" t="n">
        <v>7.55</v>
      </c>
      <c r="K302" s="29" t="n">
        <v>1</v>
      </c>
      <c r="L302" s="29" t="s">
        <v>11630</v>
      </c>
      <c r="M302" s="30" t="n">
        <v>44884</v>
      </c>
      <c r="N302" s="30" t="n">
        <v>44872</v>
      </c>
      <c r="O302" s="29" t="n">
        <v>2</v>
      </c>
      <c r="P302" s="29"/>
      <c r="Q302" s="29" t="s">
        <v>11639</v>
      </c>
      <c r="R302" s="29"/>
    </row>
    <row r="303" customFormat="false" ht="15" hidden="false" customHeight="true" outlineLevel="0" collapsed="false">
      <c r="A303" s="26" t="s">
        <v>12292</v>
      </c>
      <c r="B303" s="27" t="n">
        <v>44877</v>
      </c>
      <c r="C303" s="26" t="s">
        <v>9648</v>
      </c>
      <c r="D303" s="26" t="n">
        <v>2327</v>
      </c>
      <c r="E303" s="26" t="s">
        <v>12293</v>
      </c>
      <c r="F303" s="26" t="s">
        <v>276</v>
      </c>
      <c r="G303" s="26" t="n">
        <v>36</v>
      </c>
      <c r="H303" s="26" t="s">
        <v>11629</v>
      </c>
      <c r="I303" s="26" t="s">
        <v>11624</v>
      </c>
      <c r="J303" s="28" t="n">
        <v>10.4</v>
      </c>
      <c r="K303" s="26" t="n">
        <v>2</v>
      </c>
      <c r="L303" s="26" t="s">
        <v>11630</v>
      </c>
      <c r="M303" s="27" t="n">
        <v>44887</v>
      </c>
      <c r="N303" s="27" t="n">
        <v>44886</v>
      </c>
      <c r="O303" s="26" t="n">
        <v>9</v>
      </c>
      <c r="P303" s="26"/>
      <c r="Q303" s="26" t="s">
        <v>12081</v>
      </c>
      <c r="R303" s="26"/>
    </row>
    <row r="304" customFormat="false" ht="15" hidden="false" customHeight="true" outlineLevel="0" collapsed="false">
      <c r="A304" s="29" t="s">
        <v>12294</v>
      </c>
      <c r="B304" s="30" t="n">
        <v>44886</v>
      </c>
      <c r="C304" s="29" t="s">
        <v>2163</v>
      </c>
      <c r="D304" s="29" t="n">
        <v>360</v>
      </c>
      <c r="E304" s="29" t="s">
        <v>12295</v>
      </c>
      <c r="F304" s="29" t="s">
        <v>276</v>
      </c>
      <c r="G304" s="29" t="n">
        <v>32</v>
      </c>
      <c r="H304" s="29" t="s">
        <v>11629</v>
      </c>
      <c r="I304" s="29" t="s">
        <v>11624</v>
      </c>
      <c r="J304" s="31" t="n">
        <v>10.4</v>
      </c>
      <c r="K304" s="29" t="n">
        <v>1</v>
      </c>
      <c r="L304" s="29" t="s">
        <v>11625</v>
      </c>
      <c r="M304" s="30" t="n">
        <v>44896</v>
      </c>
      <c r="N304" s="29"/>
      <c r="O304" s="29"/>
      <c r="P304" s="29" t="s">
        <v>11626</v>
      </c>
      <c r="Q304" s="29"/>
      <c r="R304" s="29"/>
    </row>
    <row r="305" customFormat="false" ht="15" hidden="false" customHeight="true" outlineLevel="0" collapsed="false">
      <c r="A305" s="26" t="s">
        <v>12296</v>
      </c>
      <c r="B305" s="27" t="n">
        <v>44887</v>
      </c>
      <c r="C305" s="26" t="s">
        <v>8768</v>
      </c>
      <c r="D305" s="26" t="n">
        <v>2068</v>
      </c>
      <c r="E305" s="26" t="s">
        <v>12297</v>
      </c>
      <c r="F305" s="26" t="s">
        <v>276</v>
      </c>
      <c r="G305" s="26" t="n">
        <v>24</v>
      </c>
      <c r="H305" s="26" t="s">
        <v>11629</v>
      </c>
      <c r="I305" s="26" t="s">
        <v>11624</v>
      </c>
      <c r="J305" s="28" t="n">
        <v>10.4</v>
      </c>
      <c r="K305" s="26" t="n">
        <v>1</v>
      </c>
      <c r="L305" s="26" t="s">
        <v>11642</v>
      </c>
      <c r="M305" s="27" t="n">
        <v>44897</v>
      </c>
      <c r="N305" s="26"/>
      <c r="O305" s="26"/>
      <c r="P305" s="26"/>
      <c r="Q305" s="26"/>
      <c r="R305" s="26"/>
    </row>
    <row r="306" customFormat="false" ht="15" hidden="false" customHeight="true" outlineLevel="0" collapsed="false">
      <c r="A306" s="29" t="s">
        <v>12298</v>
      </c>
      <c r="B306" s="30" t="n">
        <v>44871</v>
      </c>
      <c r="C306" s="29" t="s">
        <v>9542</v>
      </c>
      <c r="D306" s="29" t="n">
        <v>2295</v>
      </c>
      <c r="E306" s="29" t="s">
        <v>11668</v>
      </c>
      <c r="F306" s="29" t="s">
        <v>249</v>
      </c>
      <c r="G306" s="29" t="n">
        <v>24</v>
      </c>
      <c r="H306" s="29" t="s">
        <v>11623</v>
      </c>
      <c r="I306" s="29" t="s">
        <v>11624</v>
      </c>
      <c r="J306" s="31" t="n">
        <v>7.55</v>
      </c>
      <c r="K306" s="29" t="n">
        <v>1</v>
      </c>
      <c r="L306" s="29" t="s">
        <v>11669</v>
      </c>
      <c r="M306" s="30" t="n">
        <v>44885</v>
      </c>
      <c r="N306" s="30" t="n">
        <v>44872</v>
      </c>
      <c r="O306" s="29" t="n">
        <v>1</v>
      </c>
      <c r="P306" s="29"/>
      <c r="Q306" s="29"/>
      <c r="R306" s="29"/>
    </row>
    <row r="307" customFormat="false" ht="15" hidden="false" customHeight="true" outlineLevel="0" collapsed="false">
      <c r="A307" s="26" t="s">
        <v>12299</v>
      </c>
      <c r="B307" s="27" t="n">
        <v>44870</v>
      </c>
      <c r="C307" s="26" t="s">
        <v>9644</v>
      </c>
      <c r="D307" s="26" t="n">
        <v>2326</v>
      </c>
      <c r="E307" s="26" t="s">
        <v>12003</v>
      </c>
      <c r="F307" s="26" t="s">
        <v>276</v>
      </c>
      <c r="G307" s="26" t="n">
        <v>32</v>
      </c>
      <c r="H307" s="26" t="s">
        <v>11629</v>
      </c>
      <c r="I307" s="26" t="s">
        <v>11624</v>
      </c>
      <c r="J307" s="28" t="n">
        <v>10.4</v>
      </c>
      <c r="K307" s="26" t="n">
        <v>1</v>
      </c>
      <c r="L307" s="26" t="s">
        <v>11630</v>
      </c>
      <c r="M307" s="27" t="n">
        <v>44880</v>
      </c>
      <c r="N307" s="27" t="n">
        <v>44876</v>
      </c>
      <c r="O307" s="26" t="n">
        <v>6</v>
      </c>
      <c r="P307" s="26"/>
      <c r="Q307" s="26" t="s">
        <v>12004</v>
      </c>
      <c r="R307" s="26"/>
    </row>
    <row r="308" customFormat="false" ht="15" hidden="false" customHeight="true" outlineLevel="0" collapsed="false">
      <c r="A308" s="29" t="s">
        <v>12300</v>
      </c>
      <c r="B308" s="30" t="n">
        <v>44878</v>
      </c>
      <c r="C308" s="29" t="s">
        <v>2642</v>
      </c>
      <c r="D308" s="29" t="n">
        <v>465</v>
      </c>
      <c r="E308" s="29" t="s">
        <v>11815</v>
      </c>
      <c r="F308" s="29" t="s">
        <v>167</v>
      </c>
      <c r="G308" s="29" t="n">
        <v>32</v>
      </c>
      <c r="H308" s="29" t="s">
        <v>11629</v>
      </c>
      <c r="I308" s="29" t="s">
        <v>11624</v>
      </c>
      <c r="J308" s="31" t="n">
        <v>10.4</v>
      </c>
      <c r="K308" s="29" t="n">
        <v>2</v>
      </c>
      <c r="L308" s="29" t="s">
        <v>11642</v>
      </c>
      <c r="M308" s="30" t="n">
        <v>44888</v>
      </c>
      <c r="N308" s="29"/>
      <c r="O308" s="29"/>
      <c r="P308" s="29"/>
      <c r="Q308" s="29"/>
      <c r="R308" s="29"/>
    </row>
    <row r="309" customFormat="false" ht="15" hidden="false" customHeight="true" outlineLevel="0" collapsed="false">
      <c r="A309" s="26" t="s">
        <v>12301</v>
      </c>
      <c r="B309" s="27" t="n">
        <v>44886</v>
      </c>
      <c r="C309" s="26" t="s">
        <v>7277</v>
      </c>
      <c r="D309" s="26" t="n">
        <v>1645</v>
      </c>
      <c r="E309" s="26" t="s">
        <v>12293</v>
      </c>
      <c r="F309" s="26" t="s">
        <v>276</v>
      </c>
      <c r="G309" s="26" t="n">
        <v>36</v>
      </c>
      <c r="H309" s="26" t="s">
        <v>11629</v>
      </c>
      <c r="I309" s="26" t="s">
        <v>11624</v>
      </c>
      <c r="J309" s="28" t="n">
        <v>10.4</v>
      </c>
      <c r="K309" s="26" t="n">
        <v>2</v>
      </c>
      <c r="L309" s="26" t="s">
        <v>164</v>
      </c>
      <c r="M309" s="27" t="n">
        <v>44896</v>
      </c>
      <c r="N309" s="27" t="n">
        <v>44896</v>
      </c>
      <c r="O309" s="26" t="n">
        <v>10</v>
      </c>
      <c r="P309" s="26"/>
      <c r="Q309" s="26"/>
      <c r="R309" s="26"/>
    </row>
    <row r="310" customFormat="false" ht="15" hidden="false" customHeight="true" outlineLevel="0" collapsed="false">
      <c r="A310" s="29" t="s">
        <v>12302</v>
      </c>
      <c r="B310" s="30" t="n">
        <v>44879</v>
      </c>
      <c r="C310" s="29" t="s">
        <v>1530</v>
      </c>
      <c r="D310" s="29" t="n">
        <v>233</v>
      </c>
      <c r="E310" s="29" t="s">
        <v>12303</v>
      </c>
      <c r="F310" s="29" t="s">
        <v>900</v>
      </c>
      <c r="G310" s="29" t="n">
        <v>36</v>
      </c>
      <c r="H310" s="29" t="s">
        <v>11623</v>
      </c>
      <c r="I310" s="29" t="s">
        <v>11624</v>
      </c>
      <c r="J310" s="31" t="n">
        <v>7.55</v>
      </c>
      <c r="K310" s="29" t="n">
        <v>1</v>
      </c>
      <c r="L310" s="29" t="s">
        <v>164</v>
      </c>
      <c r="M310" s="30" t="n">
        <v>44893</v>
      </c>
      <c r="N310" s="30" t="n">
        <v>44891</v>
      </c>
      <c r="O310" s="29" t="n">
        <v>12</v>
      </c>
      <c r="P310" s="29"/>
      <c r="Q310" s="29"/>
      <c r="R310" s="29"/>
    </row>
    <row r="311" customFormat="false" ht="15" hidden="false" customHeight="true" outlineLevel="0" collapsed="false">
      <c r="A311" s="26" t="s">
        <v>12304</v>
      </c>
      <c r="B311" s="27" t="n">
        <v>44881</v>
      </c>
      <c r="C311" s="26" t="s">
        <v>3266</v>
      </c>
      <c r="D311" s="26" t="n">
        <v>609</v>
      </c>
      <c r="E311" s="26" t="s">
        <v>11737</v>
      </c>
      <c r="F311" s="26" t="s">
        <v>314</v>
      </c>
      <c r="G311" s="26" t="n">
        <v>40</v>
      </c>
      <c r="H311" s="26" t="s">
        <v>11623</v>
      </c>
      <c r="I311" s="26" t="s">
        <v>11624</v>
      </c>
      <c r="J311" s="28" t="n">
        <v>7.55</v>
      </c>
      <c r="K311" s="26" t="n">
        <v>1</v>
      </c>
      <c r="L311" s="26" t="s">
        <v>11630</v>
      </c>
      <c r="M311" s="27" t="n">
        <v>44895</v>
      </c>
      <c r="N311" s="27" t="n">
        <v>44883</v>
      </c>
      <c r="O311" s="26" t="n">
        <v>2</v>
      </c>
      <c r="P311" s="26"/>
      <c r="Q311" s="26" t="s">
        <v>11994</v>
      </c>
      <c r="R311" s="26"/>
    </row>
    <row r="312" customFormat="false" ht="15" hidden="false" customHeight="true" outlineLevel="0" collapsed="false">
      <c r="A312" s="29" t="s">
        <v>12305</v>
      </c>
      <c r="B312" s="30" t="n">
        <v>44882</v>
      </c>
      <c r="C312" s="29" t="s">
        <v>10550</v>
      </c>
      <c r="D312" s="29" t="n">
        <v>2590</v>
      </c>
      <c r="E312" s="29" t="s">
        <v>12306</v>
      </c>
      <c r="F312" s="29" t="s">
        <v>167</v>
      </c>
      <c r="G312" s="29" t="n">
        <v>28</v>
      </c>
      <c r="H312" s="29" t="s">
        <v>11629</v>
      </c>
      <c r="I312" s="29" t="s">
        <v>11624</v>
      </c>
      <c r="J312" s="31" t="n">
        <v>10.4</v>
      </c>
      <c r="K312" s="29" t="n">
        <v>2</v>
      </c>
      <c r="L312" s="29" t="s">
        <v>11634</v>
      </c>
      <c r="M312" s="30" t="n">
        <v>44892</v>
      </c>
      <c r="N312" s="30" t="n">
        <v>44887</v>
      </c>
      <c r="O312" s="29" t="n">
        <v>5</v>
      </c>
      <c r="P312" s="29"/>
      <c r="Q312" s="29"/>
      <c r="R312" s="29"/>
    </row>
    <row r="313" customFormat="false" ht="15" hidden="false" customHeight="true" outlineLevel="0" collapsed="false">
      <c r="A313" s="26" t="s">
        <v>12307</v>
      </c>
      <c r="B313" s="27" t="n">
        <v>44879</v>
      </c>
      <c r="C313" s="26" t="s">
        <v>8040</v>
      </c>
      <c r="D313" s="26" t="n">
        <v>1860</v>
      </c>
      <c r="E313" s="26" t="s">
        <v>12308</v>
      </c>
      <c r="F313" s="26" t="s">
        <v>900</v>
      </c>
      <c r="G313" s="26" t="n">
        <v>32</v>
      </c>
      <c r="H313" s="26" t="s">
        <v>11623</v>
      </c>
      <c r="I313" s="26" t="s">
        <v>11624</v>
      </c>
      <c r="J313" s="28" t="n">
        <v>7.55</v>
      </c>
      <c r="K313" s="26" t="n">
        <v>2</v>
      </c>
      <c r="L313" s="26" t="s">
        <v>11625</v>
      </c>
      <c r="M313" s="27" t="n">
        <v>44893</v>
      </c>
      <c r="N313" s="26"/>
      <c r="O313" s="26"/>
      <c r="P313" s="26" t="s">
        <v>11683</v>
      </c>
      <c r="Q313" s="26"/>
      <c r="R313" s="26"/>
    </row>
    <row r="314" customFormat="false" ht="15" hidden="false" customHeight="true" outlineLevel="0" collapsed="false">
      <c r="A314" s="29" t="s">
        <v>12309</v>
      </c>
      <c r="B314" s="30" t="n">
        <v>44881</v>
      </c>
      <c r="C314" s="29" t="s">
        <v>1164</v>
      </c>
      <c r="D314" s="29" t="n">
        <v>162</v>
      </c>
      <c r="E314" s="29" t="s">
        <v>12310</v>
      </c>
      <c r="F314" s="29" t="s">
        <v>167</v>
      </c>
      <c r="G314" s="29" t="n">
        <v>28</v>
      </c>
      <c r="H314" s="29" t="s">
        <v>11629</v>
      </c>
      <c r="I314" s="29" t="s">
        <v>11624</v>
      </c>
      <c r="J314" s="31" t="n">
        <v>10.4</v>
      </c>
      <c r="K314" s="29" t="n">
        <v>2</v>
      </c>
      <c r="L314" s="29" t="s">
        <v>11625</v>
      </c>
      <c r="M314" s="30" t="n">
        <v>44891</v>
      </c>
      <c r="N314" s="29"/>
      <c r="O314" s="29"/>
      <c r="P314" s="29" t="s">
        <v>11651</v>
      </c>
      <c r="Q314" s="29"/>
      <c r="R314" s="29"/>
    </row>
    <row r="315" customFormat="false" ht="15" hidden="false" customHeight="true" outlineLevel="0" collapsed="false">
      <c r="A315" s="26" t="s">
        <v>12311</v>
      </c>
      <c r="B315" s="27" t="n">
        <v>44900</v>
      </c>
      <c r="C315" s="26" t="s">
        <v>4712</v>
      </c>
      <c r="D315" s="26" t="n">
        <v>957</v>
      </c>
      <c r="E315" s="26" t="s">
        <v>12312</v>
      </c>
      <c r="F315" s="26" t="s">
        <v>900</v>
      </c>
      <c r="G315" s="26" t="n">
        <v>50</v>
      </c>
      <c r="H315" s="26" t="s">
        <v>11623</v>
      </c>
      <c r="I315" s="26" t="s">
        <v>11624</v>
      </c>
      <c r="J315" s="28" t="n">
        <v>7.55</v>
      </c>
      <c r="K315" s="26" t="n">
        <v>2</v>
      </c>
      <c r="L315" s="26" t="s">
        <v>11642</v>
      </c>
      <c r="M315" s="27" t="n">
        <v>44914</v>
      </c>
      <c r="N315" s="26"/>
      <c r="O315" s="26"/>
      <c r="P315" s="26"/>
      <c r="Q315" s="26"/>
      <c r="R315" s="26"/>
    </row>
    <row r="316" customFormat="false" ht="15" hidden="false" customHeight="true" outlineLevel="0" collapsed="false">
      <c r="A316" s="29" t="s">
        <v>12313</v>
      </c>
      <c r="B316" s="30" t="n">
        <v>44915</v>
      </c>
      <c r="C316" s="29" t="s">
        <v>10130</v>
      </c>
      <c r="D316" s="29" t="n">
        <v>2470</v>
      </c>
      <c r="E316" s="29" t="s">
        <v>12314</v>
      </c>
      <c r="F316" s="29" t="s">
        <v>249</v>
      </c>
      <c r="G316" s="29" t="n">
        <v>24</v>
      </c>
      <c r="H316" s="29" t="s">
        <v>11623</v>
      </c>
      <c r="I316" s="29" t="s">
        <v>11624</v>
      </c>
      <c r="J316" s="31" t="n">
        <v>7.55</v>
      </c>
      <c r="K316" s="29" t="n">
        <v>1</v>
      </c>
      <c r="L316" s="29" t="s">
        <v>11625</v>
      </c>
      <c r="M316" s="30" t="n">
        <v>44929</v>
      </c>
      <c r="N316" s="29"/>
      <c r="O316" s="29"/>
      <c r="P316" s="29" t="s">
        <v>11683</v>
      </c>
      <c r="Q316" s="29"/>
      <c r="R316" s="29"/>
    </row>
    <row r="317" customFormat="false" ht="15" hidden="false" customHeight="true" outlineLevel="0" collapsed="false">
      <c r="A317" s="26" t="s">
        <v>12315</v>
      </c>
      <c r="B317" s="27" t="n">
        <v>44913</v>
      </c>
      <c r="C317" s="26" t="s">
        <v>2672</v>
      </c>
      <c r="D317" s="26" t="n">
        <v>471</v>
      </c>
      <c r="E317" s="26" t="s">
        <v>12316</v>
      </c>
      <c r="F317" s="26" t="s">
        <v>900</v>
      </c>
      <c r="G317" s="26" t="n">
        <v>45</v>
      </c>
      <c r="H317" s="26" t="s">
        <v>11623</v>
      </c>
      <c r="I317" s="26" t="s">
        <v>11624</v>
      </c>
      <c r="J317" s="28" t="n">
        <v>7.55</v>
      </c>
      <c r="K317" s="26" t="n">
        <v>1</v>
      </c>
      <c r="L317" s="26" t="s">
        <v>11630</v>
      </c>
      <c r="M317" s="27" t="n">
        <v>44927</v>
      </c>
      <c r="N317" s="27" t="n">
        <v>44925</v>
      </c>
      <c r="O317" s="26" t="n">
        <v>12</v>
      </c>
      <c r="P317" s="26"/>
      <c r="Q317" s="26" t="s">
        <v>12317</v>
      </c>
      <c r="R317" s="26"/>
    </row>
    <row r="318" customFormat="false" ht="15" hidden="false" customHeight="true" outlineLevel="0" collapsed="false">
      <c r="A318" s="29" t="s">
        <v>12318</v>
      </c>
      <c r="B318" s="30" t="n">
        <v>44909</v>
      </c>
      <c r="C318" s="29" t="s">
        <v>5159</v>
      </c>
      <c r="D318" s="29" t="n">
        <v>1070</v>
      </c>
      <c r="E318" s="29" t="s">
        <v>12319</v>
      </c>
      <c r="F318" s="29" t="s">
        <v>900</v>
      </c>
      <c r="G318" s="29" t="n">
        <v>60</v>
      </c>
      <c r="H318" s="29" t="s">
        <v>11623</v>
      </c>
      <c r="I318" s="29" t="s">
        <v>11624</v>
      </c>
      <c r="J318" s="31" t="n">
        <v>7.55</v>
      </c>
      <c r="K318" s="29" t="n">
        <v>2</v>
      </c>
      <c r="L318" s="29" t="s">
        <v>11630</v>
      </c>
      <c r="M318" s="30" t="n">
        <v>44923</v>
      </c>
      <c r="N318" s="30" t="n">
        <v>44912</v>
      </c>
      <c r="O318" s="29" t="n">
        <v>3</v>
      </c>
      <c r="P318" s="29"/>
      <c r="Q318" s="29" t="s">
        <v>12320</v>
      </c>
      <c r="R318" s="29"/>
    </row>
    <row r="319" customFormat="false" ht="15" hidden="false" customHeight="true" outlineLevel="0" collapsed="false">
      <c r="A319" s="26" t="s">
        <v>12321</v>
      </c>
      <c r="B319" s="27" t="n">
        <v>44905</v>
      </c>
      <c r="C319" s="26" t="s">
        <v>2031</v>
      </c>
      <c r="D319" s="26" t="n">
        <v>331</v>
      </c>
      <c r="E319" s="26" t="s">
        <v>12322</v>
      </c>
      <c r="F319" s="26" t="s">
        <v>276</v>
      </c>
      <c r="G319" s="26" t="n">
        <v>28</v>
      </c>
      <c r="H319" s="26" t="s">
        <v>11629</v>
      </c>
      <c r="I319" s="26" t="s">
        <v>11624</v>
      </c>
      <c r="J319" s="28" t="n">
        <v>10.4</v>
      </c>
      <c r="K319" s="26" t="n">
        <v>1</v>
      </c>
      <c r="L319" s="26" t="s">
        <v>11630</v>
      </c>
      <c r="M319" s="27" t="n">
        <v>44915</v>
      </c>
      <c r="N319" s="27" t="n">
        <v>44911</v>
      </c>
      <c r="O319" s="26" t="n">
        <v>6</v>
      </c>
      <c r="P319" s="26"/>
      <c r="Q319" s="26" t="s">
        <v>12323</v>
      </c>
      <c r="R319" s="26"/>
    </row>
    <row r="320" customFormat="false" ht="15" hidden="false" customHeight="true" outlineLevel="0" collapsed="false">
      <c r="A320" s="29" t="s">
        <v>12324</v>
      </c>
      <c r="B320" s="30" t="n">
        <v>44907</v>
      </c>
      <c r="C320" s="29" t="s">
        <v>4180</v>
      </c>
      <c r="D320" s="29" t="n">
        <v>824</v>
      </c>
      <c r="E320" s="29" t="s">
        <v>12039</v>
      </c>
      <c r="F320" s="29" t="s">
        <v>276</v>
      </c>
      <c r="G320" s="29" t="n">
        <v>36</v>
      </c>
      <c r="H320" s="29" t="s">
        <v>11629</v>
      </c>
      <c r="I320" s="29" t="s">
        <v>11624</v>
      </c>
      <c r="J320" s="31" t="n">
        <v>10.4</v>
      </c>
      <c r="K320" s="29" t="n">
        <v>1</v>
      </c>
      <c r="L320" s="29" t="s">
        <v>11625</v>
      </c>
      <c r="M320" s="30" t="n">
        <v>44917</v>
      </c>
      <c r="N320" s="29"/>
      <c r="O320" s="29"/>
      <c r="P320" s="29" t="s">
        <v>11651</v>
      </c>
      <c r="Q320" s="29"/>
      <c r="R320" s="29"/>
    </row>
    <row r="321" customFormat="false" ht="15" hidden="false" customHeight="true" outlineLevel="0" collapsed="false">
      <c r="A321" s="26" t="s">
        <v>12325</v>
      </c>
      <c r="B321" s="27" t="n">
        <v>44901</v>
      </c>
      <c r="C321" s="26" t="s">
        <v>7987</v>
      </c>
      <c r="D321" s="26" t="n">
        <v>1845</v>
      </c>
      <c r="E321" s="26" t="s">
        <v>11847</v>
      </c>
      <c r="F321" s="26" t="s">
        <v>314</v>
      </c>
      <c r="G321" s="26" t="n">
        <v>60</v>
      </c>
      <c r="H321" s="26" t="s">
        <v>11623</v>
      </c>
      <c r="I321" s="26" t="s">
        <v>11624</v>
      </c>
      <c r="J321" s="28" t="n">
        <v>7.55</v>
      </c>
      <c r="K321" s="26" t="n">
        <v>2</v>
      </c>
      <c r="L321" s="26" t="s">
        <v>11630</v>
      </c>
      <c r="M321" s="27" t="n">
        <v>44915</v>
      </c>
      <c r="N321" s="27" t="n">
        <v>44909</v>
      </c>
      <c r="O321" s="26" t="n">
        <v>8</v>
      </c>
      <c r="P321" s="26"/>
      <c r="Q321" s="26" t="s">
        <v>12326</v>
      </c>
      <c r="R321" s="26"/>
    </row>
    <row r="322" customFormat="false" ht="15" hidden="false" customHeight="true" outlineLevel="0" collapsed="false">
      <c r="A322" s="29" t="s">
        <v>12327</v>
      </c>
      <c r="B322" s="30" t="n">
        <v>44923</v>
      </c>
      <c r="C322" s="29" t="s">
        <v>7280</v>
      </c>
      <c r="D322" s="29" t="n">
        <v>1646</v>
      </c>
      <c r="E322" s="29" t="s">
        <v>12328</v>
      </c>
      <c r="F322" s="29" t="s">
        <v>276</v>
      </c>
      <c r="G322" s="29" t="n">
        <v>24</v>
      </c>
      <c r="H322" s="29" t="s">
        <v>11629</v>
      </c>
      <c r="I322" s="29" t="s">
        <v>11624</v>
      </c>
      <c r="J322" s="31" t="n">
        <v>10.4</v>
      </c>
      <c r="K322" s="29" t="n">
        <v>1</v>
      </c>
      <c r="L322" s="29" t="s">
        <v>11630</v>
      </c>
      <c r="M322" s="30" t="n">
        <v>44933</v>
      </c>
      <c r="N322" s="30" t="n">
        <v>44930</v>
      </c>
      <c r="O322" s="29" t="n">
        <v>7</v>
      </c>
      <c r="P322" s="29"/>
      <c r="Q322" s="29" t="s">
        <v>12329</v>
      </c>
      <c r="R322" s="29"/>
    </row>
    <row r="323" customFormat="false" ht="15" hidden="false" customHeight="true" outlineLevel="0" collapsed="false">
      <c r="A323" s="26" t="s">
        <v>12330</v>
      </c>
      <c r="B323" s="27" t="n">
        <v>44897</v>
      </c>
      <c r="C323" s="26" t="s">
        <v>7270</v>
      </c>
      <c r="D323" s="26" t="n">
        <v>1643</v>
      </c>
      <c r="E323" s="26" t="s">
        <v>12331</v>
      </c>
      <c r="F323" s="26" t="s">
        <v>314</v>
      </c>
      <c r="G323" s="26" t="n">
        <v>32</v>
      </c>
      <c r="H323" s="26" t="s">
        <v>11623</v>
      </c>
      <c r="I323" s="26" t="s">
        <v>11624</v>
      </c>
      <c r="J323" s="28" t="n">
        <v>7.55</v>
      </c>
      <c r="K323" s="26" t="n">
        <v>1</v>
      </c>
      <c r="L323" s="26" t="s">
        <v>11669</v>
      </c>
      <c r="M323" s="27" t="n">
        <v>44911</v>
      </c>
      <c r="N323" s="27" t="n">
        <v>44899</v>
      </c>
      <c r="O323" s="26" t="n">
        <v>2</v>
      </c>
      <c r="P323" s="26"/>
      <c r="Q323" s="26"/>
      <c r="R323" s="26"/>
    </row>
    <row r="324" customFormat="false" ht="15" hidden="false" customHeight="true" outlineLevel="0" collapsed="false">
      <c r="A324" s="29" t="s">
        <v>12332</v>
      </c>
      <c r="B324" s="30" t="n">
        <v>44900</v>
      </c>
      <c r="C324" s="29" t="s">
        <v>7455</v>
      </c>
      <c r="D324" s="29" t="n">
        <v>1696</v>
      </c>
      <c r="E324" s="29" t="s">
        <v>12333</v>
      </c>
      <c r="F324" s="29" t="s">
        <v>249</v>
      </c>
      <c r="G324" s="29" t="n">
        <v>45</v>
      </c>
      <c r="H324" s="29" t="s">
        <v>11623</v>
      </c>
      <c r="I324" s="29" t="s">
        <v>11624</v>
      </c>
      <c r="J324" s="31" t="n">
        <v>7.55</v>
      </c>
      <c r="K324" s="29" t="n">
        <v>2</v>
      </c>
      <c r="L324" s="29" t="s">
        <v>11642</v>
      </c>
      <c r="M324" s="30" t="n">
        <v>44914</v>
      </c>
      <c r="N324" s="29"/>
      <c r="O324" s="29"/>
      <c r="P324" s="29"/>
      <c r="Q324" s="29"/>
      <c r="R324" s="29"/>
    </row>
    <row r="325" customFormat="false" ht="15" hidden="false" customHeight="true" outlineLevel="0" collapsed="false">
      <c r="A325" s="26" t="s">
        <v>12334</v>
      </c>
      <c r="B325" s="27" t="n">
        <v>44948</v>
      </c>
      <c r="C325" s="26" t="s">
        <v>8595</v>
      </c>
      <c r="D325" s="26" t="n">
        <v>2017</v>
      </c>
      <c r="E325" s="26" t="s">
        <v>12335</v>
      </c>
      <c r="F325" s="26" t="s">
        <v>314</v>
      </c>
      <c r="G325" s="26" t="n">
        <v>80</v>
      </c>
      <c r="H325" s="26" t="s">
        <v>11623</v>
      </c>
      <c r="I325" s="26" t="s">
        <v>11624</v>
      </c>
      <c r="J325" s="28" t="n">
        <v>7.55</v>
      </c>
      <c r="K325" s="26" t="n">
        <v>1</v>
      </c>
      <c r="L325" s="26" t="s">
        <v>11630</v>
      </c>
      <c r="M325" s="27" t="n">
        <v>44962</v>
      </c>
      <c r="N325" s="27" t="n">
        <v>44951</v>
      </c>
      <c r="O325" s="26" t="n">
        <v>3</v>
      </c>
      <c r="P325" s="26"/>
      <c r="Q325" s="26" t="s">
        <v>12336</v>
      </c>
      <c r="R325" s="26"/>
    </row>
    <row r="326" customFormat="false" ht="15" hidden="false" customHeight="true" outlineLevel="0" collapsed="false">
      <c r="A326" s="29" t="s">
        <v>12337</v>
      </c>
      <c r="B326" s="30" t="n">
        <v>44932</v>
      </c>
      <c r="C326" s="29" t="s">
        <v>5347</v>
      </c>
      <c r="D326" s="29" t="n">
        <v>1119</v>
      </c>
      <c r="E326" s="29" t="s">
        <v>12335</v>
      </c>
      <c r="F326" s="29" t="s">
        <v>314</v>
      </c>
      <c r="G326" s="29" t="n">
        <v>80</v>
      </c>
      <c r="H326" s="29" t="s">
        <v>11623</v>
      </c>
      <c r="I326" s="29" t="s">
        <v>11624</v>
      </c>
      <c r="J326" s="31" t="n">
        <v>7.55</v>
      </c>
      <c r="K326" s="29" t="n">
        <v>1</v>
      </c>
      <c r="L326" s="29" t="s">
        <v>11630</v>
      </c>
      <c r="M326" s="30" t="n">
        <v>44946</v>
      </c>
      <c r="N326" s="30" t="n">
        <v>44941</v>
      </c>
      <c r="O326" s="29" t="n">
        <v>9</v>
      </c>
      <c r="P326" s="29"/>
      <c r="Q326" s="29" t="s">
        <v>12336</v>
      </c>
      <c r="R326" s="29"/>
    </row>
    <row r="327" customFormat="false" ht="15" hidden="false" customHeight="true" outlineLevel="0" collapsed="false">
      <c r="A327" s="26" t="s">
        <v>12338</v>
      </c>
      <c r="B327" s="27" t="n">
        <v>44934</v>
      </c>
      <c r="C327" s="26" t="s">
        <v>8870</v>
      </c>
      <c r="D327" s="26" t="n">
        <v>2099</v>
      </c>
      <c r="E327" s="26" t="s">
        <v>12339</v>
      </c>
      <c r="F327" s="26" t="s">
        <v>276</v>
      </c>
      <c r="G327" s="26" t="n">
        <v>40</v>
      </c>
      <c r="H327" s="26" t="s">
        <v>11629</v>
      </c>
      <c r="I327" s="26" t="s">
        <v>11624</v>
      </c>
      <c r="J327" s="28" t="n">
        <v>10.4</v>
      </c>
      <c r="K327" s="26" t="n">
        <v>1</v>
      </c>
      <c r="L327" s="26" t="s">
        <v>11625</v>
      </c>
      <c r="M327" s="27" t="n">
        <v>44944</v>
      </c>
      <c r="N327" s="26"/>
      <c r="O327" s="26"/>
      <c r="P327" s="26" t="s">
        <v>11626</v>
      </c>
      <c r="Q327" s="26"/>
      <c r="R327" s="26"/>
    </row>
    <row r="328" customFormat="false" ht="15" hidden="false" customHeight="true" outlineLevel="0" collapsed="false">
      <c r="A328" s="29" t="s">
        <v>12340</v>
      </c>
      <c r="B328" s="30" t="n">
        <v>44934</v>
      </c>
      <c r="C328" s="29" t="s">
        <v>7416</v>
      </c>
      <c r="D328" s="29" t="n">
        <v>1685</v>
      </c>
      <c r="E328" s="29" t="s">
        <v>12341</v>
      </c>
      <c r="F328" s="29" t="s">
        <v>276</v>
      </c>
      <c r="G328" s="29" t="n">
        <v>28</v>
      </c>
      <c r="H328" s="29" t="s">
        <v>11629</v>
      </c>
      <c r="I328" s="29" t="s">
        <v>11624</v>
      </c>
      <c r="J328" s="31" t="n">
        <v>10.4</v>
      </c>
      <c r="K328" s="29" t="n">
        <v>1</v>
      </c>
      <c r="L328" s="29" t="s">
        <v>11625</v>
      </c>
      <c r="M328" s="30" t="n">
        <v>44944</v>
      </c>
      <c r="N328" s="29"/>
      <c r="O328" s="29"/>
      <c r="P328" s="29" t="s">
        <v>11626</v>
      </c>
      <c r="Q328" s="29"/>
      <c r="R328" s="29"/>
    </row>
    <row r="329" customFormat="false" ht="15" hidden="false" customHeight="true" outlineLevel="0" collapsed="false">
      <c r="A329" s="26" t="s">
        <v>12342</v>
      </c>
      <c r="B329" s="27" t="n">
        <v>44936</v>
      </c>
      <c r="C329" s="26" t="s">
        <v>5441</v>
      </c>
      <c r="D329" s="26" t="n">
        <v>1143</v>
      </c>
      <c r="E329" s="26" t="s">
        <v>12343</v>
      </c>
      <c r="F329" s="26" t="s">
        <v>314</v>
      </c>
      <c r="G329" s="26" t="n">
        <v>24</v>
      </c>
      <c r="H329" s="26" t="s">
        <v>11623</v>
      </c>
      <c r="I329" s="26" t="s">
        <v>11624</v>
      </c>
      <c r="J329" s="28" t="n">
        <v>7.55</v>
      </c>
      <c r="K329" s="26" t="n">
        <v>1</v>
      </c>
      <c r="L329" s="26" t="s">
        <v>11669</v>
      </c>
      <c r="M329" s="27" t="n">
        <v>44950</v>
      </c>
      <c r="N329" s="27" t="n">
        <v>44946</v>
      </c>
      <c r="O329" s="26" t="n">
        <v>10</v>
      </c>
      <c r="P329" s="26"/>
      <c r="Q329" s="26"/>
      <c r="R329" s="26"/>
    </row>
    <row r="330" customFormat="false" ht="15" hidden="false" customHeight="true" outlineLevel="0" collapsed="false">
      <c r="A330" s="29" t="s">
        <v>12344</v>
      </c>
      <c r="B330" s="30" t="n">
        <v>44952</v>
      </c>
      <c r="C330" s="29" t="s">
        <v>1865</v>
      </c>
      <c r="D330" s="29" t="n">
        <v>298</v>
      </c>
      <c r="E330" s="29" t="s">
        <v>12345</v>
      </c>
      <c r="F330" s="29" t="s">
        <v>900</v>
      </c>
      <c r="G330" s="29" t="n">
        <v>70</v>
      </c>
      <c r="H330" s="29" t="s">
        <v>11623</v>
      </c>
      <c r="I330" s="29" t="s">
        <v>11624</v>
      </c>
      <c r="J330" s="31" t="n">
        <v>7.55</v>
      </c>
      <c r="K330" s="29" t="n">
        <v>1</v>
      </c>
      <c r="L330" s="29" t="s">
        <v>11625</v>
      </c>
      <c r="M330" s="30" t="n">
        <v>44966</v>
      </c>
      <c r="N330" s="29"/>
      <c r="O330" s="29"/>
      <c r="P330" s="29" t="s">
        <v>11626</v>
      </c>
      <c r="Q330" s="29"/>
      <c r="R330" s="29"/>
    </row>
    <row r="331" customFormat="false" ht="15" hidden="false" customHeight="true" outlineLevel="0" collapsed="false">
      <c r="A331" s="26" t="s">
        <v>12346</v>
      </c>
      <c r="B331" s="27" t="n">
        <v>44933</v>
      </c>
      <c r="C331" s="26" t="s">
        <v>5219</v>
      </c>
      <c r="D331" s="26" t="n">
        <v>1085</v>
      </c>
      <c r="E331" s="26" t="s">
        <v>12347</v>
      </c>
      <c r="F331" s="26" t="s">
        <v>249</v>
      </c>
      <c r="G331" s="26" t="n">
        <v>45</v>
      </c>
      <c r="H331" s="26" t="s">
        <v>11623</v>
      </c>
      <c r="I331" s="26" t="s">
        <v>11624</v>
      </c>
      <c r="J331" s="28" t="n">
        <v>7.55</v>
      </c>
      <c r="K331" s="26" t="n">
        <v>1</v>
      </c>
      <c r="L331" s="26" t="s">
        <v>164</v>
      </c>
      <c r="M331" s="27" t="n">
        <v>44947</v>
      </c>
      <c r="N331" s="27" t="n">
        <v>44941</v>
      </c>
      <c r="O331" s="26" t="n">
        <v>8</v>
      </c>
      <c r="P331" s="26"/>
      <c r="Q331" s="26"/>
      <c r="R331" s="26"/>
    </row>
    <row r="332" customFormat="false" ht="15" hidden="false" customHeight="true" outlineLevel="0" collapsed="false">
      <c r="A332" s="29" t="s">
        <v>12348</v>
      </c>
      <c r="B332" s="30" t="n">
        <v>44941</v>
      </c>
      <c r="C332" s="29" t="s">
        <v>2220</v>
      </c>
      <c r="D332" s="29" t="n">
        <v>372</v>
      </c>
      <c r="E332" s="29" t="s">
        <v>12349</v>
      </c>
      <c r="F332" s="29" t="s">
        <v>900</v>
      </c>
      <c r="G332" s="29" t="n">
        <v>32</v>
      </c>
      <c r="H332" s="29" t="s">
        <v>11623</v>
      </c>
      <c r="I332" s="29" t="s">
        <v>11624</v>
      </c>
      <c r="J332" s="31" t="n">
        <v>7.55</v>
      </c>
      <c r="K332" s="29" t="n">
        <v>1</v>
      </c>
      <c r="L332" s="29" t="s">
        <v>11669</v>
      </c>
      <c r="M332" s="30" t="n">
        <v>44955</v>
      </c>
      <c r="N332" s="30" t="n">
        <v>44943</v>
      </c>
      <c r="O332" s="29" t="n">
        <v>2</v>
      </c>
      <c r="P332" s="29"/>
      <c r="Q332" s="29"/>
      <c r="R332" s="29"/>
    </row>
    <row r="333" customFormat="false" ht="15" hidden="false" customHeight="true" outlineLevel="0" collapsed="false">
      <c r="A333" s="26" t="s">
        <v>12350</v>
      </c>
      <c r="B333" s="27" t="n">
        <v>44927</v>
      </c>
      <c r="C333" s="26" t="s">
        <v>4961</v>
      </c>
      <c r="D333" s="26" t="n">
        <v>1020</v>
      </c>
      <c r="E333" s="26" t="s">
        <v>12351</v>
      </c>
      <c r="F333" s="26" t="s">
        <v>314</v>
      </c>
      <c r="G333" s="26" t="n">
        <v>80</v>
      </c>
      <c r="H333" s="26" t="s">
        <v>11623</v>
      </c>
      <c r="I333" s="26" t="s">
        <v>11624</v>
      </c>
      <c r="J333" s="28" t="n">
        <v>7.55</v>
      </c>
      <c r="K333" s="26" t="n">
        <v>1</v>
      </c>
      <c r="L333" s="26" t="s">
        <v>11630</v>
      </c>
      <c r="M333" s="27" t="n">
        <v>44941</v>
      </c>
      <c r="N333" s="27" t="n">
        <v>44935</v>
      </c>
      <c r="O333" s="26" t="n">
        <v>8</v>
      </c>
      <c r="P333" s="26"/>
      <c r="Q333" s="26" t="s">
        <v>12352</v>
      </c>
      <c r="R333" s="26"/>
    </row>
    <row r="334" customFormat="false" ht="15" hidden="false" customHeight="true" outlineLevel="0" collapsed="false">
      <c r="A334" s="29" t="s">
        <v>12353</v>
      </c>
      <c r="B334" s="30" t="n">
        <v>44940</v>
      </c>
      <c r="C334" s="29" t="s">
        <v>7228</v>
      </c>
      <c r="D334" s="29" t="n">
        <v>1632</v>
      </c>
      <c r="E334" s="29" t="s">
        <v>12354</v>
      </c>
      <c r="F334" s="29" t="s">
        <v>249</v>
      </c>
      <c r="G334" s="29" t="n">
        <v>24</v>
      </c>
      <c r="H334" s="29" t="s">
        <v>11623</v>
      </c>
      <c r="I334" s="29" t="s">
        <v>11624</v>
      </c>
      <c r="J334" s="31" t="n">
        <v>7.55</v>
      </c>
      <c r="K334" s="29" t="n">
        <v>1</v>
      </c>
      <c r="L334" s="29" t="s">
        <v>164</v>
      </c>
      <c r="M334" s="30" t="n">
        <v>44954</v>
      </c>
      <c r="N334" s="30" t="n">
        <v>44950</v>
      </c>
      <c r="O334" s="29" t="n">
        <v>10</v>
      </c>
      <c r="P334" s="29"/>
      <c r="Q334" s="29"/>
      <c r="R334" s="29"/>
    </row>
    <row r="335" customFormat="false" ht="15" hidden="false" customHeight="true" outlineLevel="0" collapsed="false">
      <c r="A335" s="26" t="s">
        <v>12355</v>
      </c>
      <c r="B335" s="27" t="n">
        <v>44943</v>
      </c>
      <c r="C335" s="26" t="s">
        <v>9133</v>
      </c>
      <c r="D335" s="26" t="n">
        <v>2173</v>
      </c>
      <c r="E335" s="26" t="s">
        <v>12356</v>
      </c>
      <c r="F335" s="26" t="s">
        <v>249</v>
      </c>
      <c r="G335" s="26" t="n">
        <v>32</v>
      </c>
      <c r="H335" s="26" t="s">
        <v>11623</v>
      </c>
      <c r="I335" s="26" t="s">
        <v>11624</v>
      </c>
      <c r="J335" s="28" t="n">
        <v>7.55</v>
      </c>
      <c r="K335" s="26" t="n">
        <v>1</v>
      </c>
      <c r="L335" s="26" t="s">
        <v>11630</v>
      </c>
      <c r="M335" s="27" t="n">
        <v>44957</v>
      </c>
      <c r="N335" s="27" t="n">
        <v>44960</v>
      </c>
      <c r="O335" s="26" t="n">
        <v>17</v>
      </c>
      <c r="P335" s="26"/>
      <c r="Q335" s="26" t="s">
        <v>12357</v>
      </c>
      <c r="R335" s="26"/>
    </row>
    <row r="336" customFormat="false" ht="15" hidden="false" customHeight="true" outlineLevel="0" collapsed="false">
      <c r="A336" s="29" t="s">
        <v>12358</v>
      </c>
      <c r="B336" s="30" t="n">
        <v>44941</v>
      </c>
      <c r="C336" s="29" t="s">
        <v>3272</v>
      </c>
      <c r="D336" s="29" t="n">
        <v>610</v>
      </c>
      <c r="E336" s="29" t="s">
        <v>12359</v>
      </c>
      <c r="F336" s="29" t="s">
        <v>276</v>
      </c>
      <c r="G336" s="29" t="n">
        <v>40</v>
      </c>
      <c r="H336" s="29" t="s">
        <v>11629</v>
      </c>
      <c r="I336" s="29" t="s">
        <v>11624</v>
      </c>
      <c r="J336" s="31" t="n">
        <v>10.4</v>
      </c>
      <c r="K336" s="29" t="n">
        <v>2</v>
      </c>
      <c r="L336" s="29" t="s">
        <v>11642</v>
      </c>
      <c r="M336" s="30" t="n">
        <v>44951</v>
      </c>
      <c r="N336" s="29"/>
      <c r="O336" s="29"/>
      <c r="P336" s="29"/>
      <c r="Q336" s="29"/>
      <c r="R336" s="29"/>
    </row>
    <row r="337" customFormat="false" ht="15" hidden="false" customHeight="true" outlineLevel="0" collapsed="false">
      <c r="A337" s="26" t="s">
        <v>12360</v>
      </c>
      <c r="B337" s="27" t="n">
        <v>44953</v>
      </c>
      <c r="C337" s="26" t="s">
        <v>11564</v>
      </c>
      <c r="D337" s="26" t="n">
        <v>2901</v>
      </c>
      <c r="E337" s="26" t="s">
        <v>12361</v>
      </c>
      <c r="F337" s="26" t="s">
        <v>900</v>
      </c>
      <c r="G337" s="26" t="n">
        <v>32</v>
      </c>
      <c r="H337" s="26" t="s">
        <v>11623</v>
      </c>
      <c r="I337" s="26" t="s">
        <v>11624</v>
      </c>
      <c r="J337" s="28" t="n">
        <v>7.55</v>
      </c>
      <c r="K337" s="26" t="n">
        <v>1</v>
      </c>
      <c r="L337" s="26" t="s">
        <v>164</v>
      </c>
      <c r="M337" s="27" t="n">
        <v>44967</v>
      </c>
      <c r="N337" s="27" t="n">
        <v>44966</v>
      </c>
      <c r="O337" s="26" t="n">
        <v>13</v>
      </c>
      <c r="P337" s="26"/>
      <c r="Q337" s="26"/>
      <c r="R337" s="26"/>
    </row>
    <row r="338" customFormat="false" ht="15" hidden="false" customHeight="true" outlineLevel="0" collapsed="false">
      <c r="A338" s="29" t="s">
        <v>12362</v>
      </c>
      <c r="B338" s="30" t="n">
        <v>44934</v>
      </c>
      <c r="C338" s="29" t="s">
        <v>4721</v>
      </c>
      <c r="D338" s="29" t="n">
        <v>959</v>
      </c>
      <c r="E338" s="29" t="s">
        <v>12363</v>
      </c>
      <c r="F338" s="29" t="s">
        <v>167</v>
      </c>
      <c r="G338" s="29" t="n">
        <v>28</v>
      </c>
      <c r="H338" s="29" t="s">
        <v>11629</v>
      </c>
      <c r="I338" s="29" t="s">
        <v>11624</v>
      </c>
      <c r="J338" s="31" t="n">
        <v>10.4</v>
      </c>
      <c r="K338" s="29" t="n">
        <v>2</v>
      </c>
      <c r="L338" s="29" t="s">
        <v>11625</v>
      </c>
      <c r="M338" s="30" t="n">
        <v>44944</v>
      </c>
      <c r="N338" s="29"/>
      <c r="O338" s="29"/>
      <c r="P338" s="29" t="s">
        <v>11651</v>
      </c>
      <c r="Q338" s="29"/>
      <c r="R338" s="29"/>
    </row>
    <row r="339" customFormat="false" ht="15" hidden="false" customHeight="true" outlineLevel="0" collapsed="false">
      <c r="A339" s="26" t="s">
        <v>12364</v>
      </c>
      <c r="B339" s="27" t="n">
        <v>44935</v>
      </c>
      <c r="C339" s="26" t="s">
        <v>8402</v>
      </c>
      <c r="D339" s="26" t="n">
        <v>1962</v>
      </c>
      <c r="E339" s="26" t="s">
        <v>12365</v>
      </c>
      <c r="F339" s="26" t="s">
        <v>249</v>
      </c>
      <c r="G339" s="26" t="n">
        <v>36</v>
      </c>
      <c r="H339" s="26" t="s">
        <v>11623</v>
      </c>
      <c r="I339" s="26" t="s">
        <v>11624</v>
      </c>
      <c r="J339" s="28" t="n">
        <v>7.55</v>
      </c>
      <c r="K339" s="26" t="n">
        <v>2</v>
      </c>
      <c r="L339" s="26" t="s">
        <v>11630</v>
      </c>
      <c r="M339" s="27" t="n">
        <v>44949</v>
      </c>
      <c r="N339" s="27" t="n">
        <v>44943</v>
      </c>
      <c r="O339" s="26" t="n">
        <v>8</v>
      </c>
      <c r="P339" s="26"/>
      <c r="Q339" s="26" t="s">
        <v>12366</v>
      </c>
      <c r="R339" s="26"/>
    </row>
    <row r="340" customFormat="false" ht="15" hidden="false" customHeight="true" outlineLevel="0" collapsed="false">
      <c r="A340" s="29" t="s">
        <v>12367</v>
      </c>
      <c r="B340" s="30" t="n">
        <v>44944</v>
      </c>
      <c r="C340" s="29" t="s">
        <v>3206</v>
      </c>
      <c r="D340" s="29" t="n">
        <v>594</v>
      </c>
      <c r="E340" s="29" t="s">
        <v>12368</v>
      </c>
      <c r="F340" s="29" t="s">
        <v>314</v>
      </c>
      <c r="G340" s="29" t="n">
        <v>32</v>
      </c>
      <c r="H340" s="29" t="s">
        <v>11623</v>
      </c>
      <c r="I340" s="29" t="s">
        <v>11624</v>
      </c>
      <c r="J340" s="31" t="n">
        <v>7.55</v>
      </c>
      <c r="K340" s="29" t="n">
        <v>2</v>
      </c>
      <c r="L340" s="29" t="s">
        <v>11642</v>
      </c>
      <c r="M340" s="30" t="n">
        <v>44958</v>
      </c>
      <c r="N340" s="29"/>
      <c r="O340" s="29"/>
      <c r="P340" s="29"/>
      <c r="Q340" s="29"/>
      <c r="R340" s="29"/>
    </row>
    <row r="341" customFormat="false" ht="15" hidden="false" customHeight="true" outlineLevel="0" collapsed="false">
      <c r="A341" s="26" t="s">
        <v>12369</v>
      </c>
      <c r="B341" s="27" t="n">
        <v>44944</v>
      </c>
      <c r="C341" s="26" t="s">
        <v>2070</v>
      </c>
      <c r="D341" s="26" t="n">
        <v>341</v>
      </c>
      <c r="E341" s="26" t="s">
        <v>12370</v>
      </c>
      <c r="F341" s="26" t="s">
        <v>900</v>
      </c>
      <c r="G341" s="26" t="n">
        <v>24</v>
      </c>
      <c r="H341" s="26" t="s">
        <v>11623</v>
      </c>
      <c r="I341" s="26" t="s">
        <v>11624</v>
      </c>
      <c r="J341" s="28" t="n">
        <v>7.55</v>
      </c>
      <c r="K341" s="26" t="n">
        <v>2</v>
      </c>
      <c r="L341" s="26" t="s">
        <v>11630</v>
      </c>
      <c r="M341" s="27" t="n">
        <v>44958</v>
      </c>
      <c r="N341" s="27" t="n">
        <v>44954</v>
      </c>
      <c r="O341" s="26" t="n">
        <v>10</v>
      </c>
      <c r="P341" s="26"/>
      <c r="Q341" s="26" t="s">
        <v>12371</v>
      </c>
      <c r="R341" s="26"/>
    </row>
    <row r="342" customFormat="false" ht="15" hidden="false" customHeight="true" outlineLevel="0" collapsed="false">
      <c r="A342" s="29" t="s">
        <v>12372</v>
      </c>
      <c r="B342" s="30" t="n">
        <v>44936</v>
      </c>
      <c r="C342" s="29" t="s">
        <v>3645</v>
      </c>
      <c r="D342" s="29" t="n">
        <v>695</v>
      </c>
      <c r="E342" s="29" t="s">
        <v>12373</v>
      </c>
      <c r="F342" s="29" t="s">
        <v>314</v>
      </c>
      <c r="G342" s="29" t="n">
        <v>28</v>
      </c>
      <c r="H342" s="29" t="s">
        <v>11623</v>
      </c>
      <c r="I342" s="29" t="s">
        <v>11624</v>
      </c>
      <c r="J342" s="31" t="n">
        <v>7.55</v>
      </c>
      <c r="K342" s="29" t="n">
        <v>1</v>
      </c>
      <c r="L342" s="29" t="s">
        <v>11625</v>
      </c>
      <c r="M342" s="30" t="n">
        <v>44950</v>
      </c>
      <c r="N342" s="29"/>
      <c r="O342" s="29"/>
      <c r="P342" s="29" t="s">
        <v>11626</v>
      </c>
      <c r="Q342" s="29"/>
      <c r="R342" s="29"/>
    </row>
    <row r="343" customFormat="false" ht="15" hidden="false" customHeight="true" outlineLevel="0" collapsed="false">
      <c r="A343" s="26" t="s">
        <v>12374</v>
      </c>
      <c r="B343" s="27" t="n">
        <v>44934</v>
      </c>
      <c r="C343" s="26" t="s">
        <v>2672</v>
      </c>
      <c r="D343" s="26" t="n">
        <v>471</v>
      </c>
      <c r="E343" s="26" t="s">
        <v>12375</v>
      </c>
      <c r="F343" s="26" t="s">
        <v>314</v>
      </c>
      <c r="G343" s="26" t="n">
        <v>28</v>
      </c>
      <c r="H343" s="26" t="s">
        <v>11623</v>
      </c>
      <c r="I343" s="26" t="s">
        <v>11624</v>
      </c>
      <c r="J343" s="28" t="n">
        <v>7.55</v>
      </c>
      <c r="K343" s="26" t="n">
        <v>1</v>
      </c>
      <c r="L343" s="26" t="s">
        <v>11669</v>
      </c>
      <c r="M343" s="27" t="n">
        <v>44948</v>
      </c>
      <c r="N343" s="27" t="n">
        <v>44936</v>
      </c>
      <c r="O343" s="26" t="n">
        <v>2</v>
      </c>
      <c r="P343" s="26"/>
      <c r="Q343" s="26"/>
      <c r="R343" s="26"/>
    </row>
    <row r="344" customFormat="false" ht="15" hidden="false" customHeight="true" outlineLevel="0" collapsed="false">
      <c r="A344" s="29" t="s">
        <v>12376</v>
      </c>
      <c r="B344" s="30" t="n">
        <v>44981</v>
      </c>
      <c r="C344" s="29" t="s">
        <v>8656</v>
      </c>
      <c r="D344" s="29" t="n">
        <v>2036</v>
      </c>
      <c r="E344" s="29" t="s">
        <v>12014</v>
      </c>
      <c r="F344" s="29" t="s">
        <v>900</v>
      </c>
      <c r="G344" s="29" t="n">
        <v>24</v>
      </c>
      <c r="H344" s="29" t="s">
        <v>11623</v>
      </c>
      <c r="I344" s="29" t="s">
        <v>11624</v>
      </c>
      <c r="J344" s="31" t="n">
        <v>7.55</v>
      </c>
      <c r="K344" s="29" t="n">
        <v>1</v>
      </c>
      <c r="L344" s="29" t="s">
        <v>11843</v>
      </c>
      <c r="M344" s="30" t="n">
        <v>44995</v>
      </c>
      <c r="N344" s="30" t="n">
        <v>44995</v>
      </c>
      <c r="O344" s="29" t="n">
        <v>14</v>
      </c>
      <c r="P344" s="29"/>
      <c r="Q344" s="29"/>
      <c r="R344" s="29"/>
    </row>
    <row r="345" customFormat="false" ht="15" hidden="false" customHeight="true" outlineLevel="0" collapsed="false">
      <c r="A345" s="26" t="s">
        <v>12377</v>
      </c>
      <c r="B345" s="27" t="n">
        <v>44962</v>
      </c>
      <c r="C345" s="26" t="s">
        <v>8638</v>
      </c>
      <c r="D345" s="26" t="n">
        <v>2031</v>
      </c>
      <c r="E345" s="26" t="s">
        <v>12378</v>
      </c>
      <c r="F345" s="26" t="s">
        <v>249</v>
      </c>
      <c r="G345" s="26" t="n">
        <v>50</v>
      </c>
      <c r="H345" s="26" t="s">
        <v>11623</v>
      </c>
      <c r="I345" s="26" t="s">
        <v>11624</v>
      </c>
      <c r="J345" s="28" t="n">
        <v>7.55</v>
      </c>
      <c r="K345" s="26" t="n">
        <v>1</v>
      </c>
      <c r="L345" s="26" t="s">
        <v>11630</v>
      </c>
      <c r="M345" s="27" t="n">
        <v>44976</v>
      </c>
      <c r="N345" s="27" t="n">
        <v>44969</v>
      </c>
      <c r="O345" s="26" t="n">
        <v>7</v>
      </c>
      <c r="P345" s="26"/>
      <c r="Q345" s="26" t="s">
        <v>12379</v>
      </c>
      <c r="R345" s="26"/>
    </row>
    <row r="346" customFormat="false" ht="15" hidden="false" customHeight="true" outlineLevel="0" collapsed="false">
      <c r="A346" s="29" t="s">
        <v>12380</v>
      </c>
      <c r="B346" s="30" t="n">
        <v>44979</v>
      </c>
      <c r="C346" s="29" t="s">
        <v>3291</v>
      </c>
      <c r="D346" s="29" t="n">
        <v>614</v>
      </c>
      <c r="E346" s="29" t="s">
        <v>12381</v>
      </c>
      <c r="F346" s="29" t="s">
        <v>276</v>
      </c>
      <c r="G346" s="29" t="n">
        <v>24</v>
      </c>
      <c r="H346" s="29" t="s">
        <v>11629</v>
      </c>
      <c r="I346" s="29" t="s">
        <v>11624</v>
      </c>
      <c r="J346" s="31" t="n">
        <v>10.4</v>
      </c>
      <c r="K346" s="29" t="n">
        <v>1</v>
      </c>
      <c r="L346" s="29" t="s">
        <v>164</v>
      </c>
      <c r="M346" s="30" t="n">
        <v>44989</v>
      </c>
      <c r="N346" s="30" t="n">
        <v>44991</v>
      </c>
      <c r="O346" s="29" t="n">
        <v>12</v>
      </c>
      <c r="P346" s="29"/>
      <c r="Q346" s="29"/>
      <c r="R346" s="29"/>
    </row>
    <row r="347" customFormat="false" ht="15" hidden="false" customHeight="true" outlineLevel="0" collapsed="false">
      <c r="A347" s="26" t="s">
        <v>12382</v>
      </c>
      <c r="B347" s="27" t="n">
        <v>44975</v>
      </c>
      <c r="C347" s="26" t="s">
        <v>6986</v>
      </c>
      <c r="D347" s="26" t="n">
        <v>1565</v>
      </c>
      <c r="E347" s="26" t="s">
        <v>12229</v>
      </c>
      <c r="F347" s="26" t="s">
        <v>900</v>
      </c>
      <c r="G347" s="26" t="n">
        <v>32</v>
      </c>
      <c r="H347" s="26" t="s">
        <v>11623</v>
      </c>
      <c r="I347" s="26" t="s">
        <v>11624</v>
      </c>
      <c r="J347" s="28" t="n">
        <v>7.55</v>
      </c>
      <c r="K347" s="26" t="n">
        <v>1</v>
      </c>
      <c r="L347" s="26" t="s">
        <v>11625</v>
      </c>
      <c r="M347" s="27" t="n">
        <v>44989</v>
      </c>
      <c r="N347" s="26"/>
      <c r="O347" s="26"/>
      <c r="P347" s="26" t="s">
        <v>11626</v>
      </c>
      <c r="Q347" s="26"/>
      <c r="R347" s="26"/>
    </row>
    <row r="348" customFormat="false" ht="15" hidden="false" customHeight="true" outlineLevel="0" collapsed="false">
      <c r="A348" s="29" t="s">
        <v>12383</v>
      </c>
      <c r="B348" s="30" t="n">
        <v>44984</v>
      </c>
      <c r="C348" s="29" t="s">
        <v>6990</v>
      </c>
      <c r="D348" s="29" t="n">
        <v>1566</v>
      </c>
      <c r="E348" s="29" t="s">
        <v>12384</v>
      </c>
      <c r="F348" s="29" t="s">
        <v>900</v>
      </c>
      <c r="G348" s="29" t="n">
        <v>24</v>
      </c>
      <c r="H348" s="29" t="s">
        <v>11623</v>
      </c>
      <c r="I348" s="29" t="s">
        <v>11624</v>
      </c>
      <c r="J348" s="31" t="n">
        <v>7.55</v>
      </c>
      <c r="K348" s="29" t="n">
        <v>1</v>
      </c>
      <c r="L348" s="29" t="s">
        <v>11630</v>
      </c>
      <c r="M348" s="30" t="n">
        <v>44998</v>
      </c>
      <c r="N348" s="30" t="n">
        <v>44997</v>
      </c>
      <c r="O348" s="29" t="n">
        <v>13</v>
      </c>
      <c r="P348" s="29"/>
      <c r="Q348" s="29" t="s">
        <v>12385</v>
      </c>
      <c r="R348" s="29"/>
    </row>
    <row r="349" customFormat="false" ht="15" hidden="false" customHeight="true" outlineLevel="0" collapsed="false">
      <c r="A349" s="26" t="s">
        <v>12386</v>
      </c>
      <c r="B349" s="27" t="n">
        <v>44976</v>
      </c>
      <c r="C349" s="26" t="s">
        <v>7348</v>
      </c>
      <c r="D349" s="26" t="n">
        <v>1664</v>
      </c>
      <c r="E349" s="26" t="s">
        <v>12387</v>
      </c>
      <c r="F349" s="26" t="s">
        <v>900</v>
      </c>
      <c r="G349" s="26" t="n">
        <v>60</v>
      </c>
      <c r="H349" s="26" t="s">
        <v>11623</v>
      </c>
      <c r="I349" s="26" t="s">
        <v>11624</v>
      </c>
      <c r="J349" s="28" t="n">
        <v>7.55</v>
      </c>
      <c r="K349" s="26" t="n">
        <v>1</v>
      </c>
      <c r="L349" s="26" t="s">
        <v>11625</v>
      </c>
      <c r="M349" s="27" t="n">
        <v>44990</v>
      </c>
      <c r="N349" s="26"/>
      <c r="O349" s="26"/>
      <c r="P349" s="26" t="s">
        <v>11683</v>
      </c>
      <c r="Q349" s="26"/>
      <c r="R349" s="26"/>
    </row>
    <row r="350" customFormat="false" ht="15" hidden="false" customHeight="true" outlineLevel="0" collapsed="false">
      <c r="A350" s="29" t="s">
        <v>12388</v>
      </c>
      <c r="B350" s="30" t="n">
        <v>44967</v>
      </c>
      <c r="C350" s="29" t="s">
        <v>10523</v>
      </c>
      <c r="D350" s="29" t="n">
        <v>2582</v>
      </c>
      <c r="E350" s="29" t="s">
        <v>12389</v>
      </c>
      <c r="F350" s="29" t="s">
        <v>900</v>
      </c>
      <c r="G350" s="29" t="n">
        <v>24</v>
      </c>
      <c r="H350" s="29" t="s">
        <v>11623</v>
      </c>
      <c r="I350" s="29" t="s">
        <v>11624</v>
      </c>
      <c r="J350" s="31" t="n">
        <v>7.55</v>
      </c>
      <c r="K350" s="29" t="n">
        <v>1</v>
      </c>
      <c r="L350" s="29" t="s">
        <v>11625</v>
      </c>
      <c r="M350" s="30" t="n">
        <v>44981</v>
      </c>
      <c r="N350" s="29"/>
      <c r="O350" s="29"/>
      <c r="P350" s="29" t="s">
        <v>11651</v>
      </c>
      <c r="Q350" s="29"/>
      <c r="R350" s="29"/>
    </row>
    <row r="351" customFormat="false" ht="15" hidden="false" customHeight="true" outlineLevel="0" collapsed="false">
      <c r="A351" s="26" t="s">
        <v>12390</v>
      </c>
      <c r="B351" s="27" t="n">
        <v>44959</v>
      </c>
      <c r="C351" s="26" t="s">
        <v>6632</v>
      </c>
      <c r="D351" s="26" t="n">
        <v>1469</v>
      </c>
      <c r="E351" s="26" t="s">
        <v>11808</v>
      </c>
      <c r="F351" s="26" t="s">
        <v>900</v>
      </c>
      <c r="G351" s="26" t="n">
        <v>60</v>
      </c>
      <c r="H351" s="26" t="s">
        <v>11623</v>
      </c>
      <c r="I351" s="26" t="s">
        <v>11624</v>
      </c>
      <c r="J351" s="28" t="n">
        <v>7.55</v>
      </c>
      <c r="K351" s="26" t="n">
        <v>2</v>
      </c>
      <c r="L351" s="26" t="s">
        <v>11630</v>
      </c>
      <c r="M351" s="27" t="n">
        <v>44973</v>
      </c>
      <c r="N351" s="27" t="n">
        <v>44964</v>
      </c>
      <c r="O351" s="26" t="n">
        <v>5</v>
      </c>
      <c r="P351" s="26"/>
      <c r="Q351" s="26" t="s">
        <v>12391</v>
      </c>
      <c r="R351" s="26"/>
    </row>
    <row r="352" customFormat="false" ht="15" hidden="false" customHeight="true" outlineLevel="0" collapsed="false">
      <c r="A352" s="29" t="s">
        <v>12392</v>
      </c>
      <c r="B352" s="30" t="n">
        <v>44966</v>
      </c>
      <c r="C352" s="29" t="s">
        <v>8439</v>
      </c>
      <c r="D352" s="29" t="n">
        <v>1972</v>
      </c>
      <c r="E352" s="29" t="s">
        <v>12393</v>
      </c>
      <c r="F352" s="29" t="s">
        <v>276</v>
      </c>
      <c r="G352" s="29" t="n">
        <v>24</v>
      </c>
      <c r="H352" s="29" t="s">
        <v>11629</v>
      </c>
      <c r="I352" s="29" t="s">
        <v>11624</v>
      </c>
      <c r="J352" s="31" t="n">
        <v>10.4</v>
      </c>
      <c r="K352" s="29" t="n">
        <v>2</v>
      </c>
      <c r="L352" s="29" t="s">
        <v>11630</v>
      </c>
      <c r="M352" s="30" t="n">
        <v>44976</v>
      </c>
      <c r="N352" s="30" t="n">
        <v>44977</v>
      </c>
      <c r="O352" s="29" t="n">
        <v>11</v>
      </c>
      <c r="P352" s="29"/>
      <c r="Q352" s="29" t="s">
        <v>12394</v>
      </c>
      <c r="R352" s="29"/>
    </row>
    <row r="353" customFormat="false" ht="15" hidden="false" customHeight="true" outlineLevel="0" collapsed="false">
      <c r="A353" s="26" t="s">
        <v>12395</v>
      </c>
      <c r="B353" s="27" t="n">
        <v>44959</v>
      </c>
      <c r="C353" s="26" t="s">
        <v>4343</v>
      </c>
      <c r="D353" s="26" t="n">
        <v>866</v>
      </c>
      <c r="E353" s="26" t="s">
        <v>12396</v>
      </c>
      <c r="F353" s="26" t="s">
        <v>167</v>
      </c>
      <c r="G353" s="26" t="n">
        <v>24</v>
      </c>
      <c r="H353" s="26" t="s">
        <v>11629</v>
      </c>
      <c r="I353" s="26" t="s">
        <v>11624</v>
      </c>
      <c r="J353" s="28" t="n">
        <v>10.4</v>
      </c>
      <c r="K353" s="26" t="n">
        <v>1</v>
      </c>
      <c r="L353" s="26" t="s">
        <v>11630</v>
      </c>
      <c r="M353" s="27" t="n">
        <v>44969</v>
      </c>
      <c r="N353" s="27" t="n">
        <v>44962</v>
      </c>
      <c r="O353" s="26" t="n">
        <v>3</v>
      </c>
      <c r="P353" s="26"/>
      <c r="Q353" s="26" t="s">
        <v>12397</v>
      </c>
      <c r="R353" s="26"/>
    </row>
    <row r="354" customFormat="false" ht="15" hidden="false" customHeight="true" outlineLevel="0" collapsed="false">
      <c r="A354" s="29" t="s">
        <v>12398</v>
      </c>
      <c r="B354" s="30" t="n">
        <v>44974</v>
      </c>
      <c r="C354" s="29" t="s">
        <v>8246</v>
      </c>
      <c r="D354" s="29" t="n">
        <v>1918</v>
      </c>
      <c r="E354" s="29" t="s">
        <v>12399</v>
      </c>
      <c r="F354" s="29" t="s">
        <v>276</v>
      </c>
      <c r="G354" s="29" t="n">
        <v>28</v>
      </c>
      <c r="H354" s="29" t="s">
        <v>11629</v>
      </c>
      <c r="I354" s="29" t="s">
        <v>11624</v>
      </c>
      <c r="J354" s="31" t="n">
        <v>10.4</v>
      </c>
      <c r="K354" s="29" t="n">
        <v>2</v>
      </c>
      <c r="L354" s="29" t="s">
        <v>11625</v>
      </c>
      <c r="M354" s="30" t="n">
        <v>44984</v>
      </c>
      <c r="N354" s="29"/>
      <c r="O354" s="29"/>
      <c r="P354" s="29" t="s">
        <v>11672</v>
      </c>
      <c r="Q354" s="29"/>
      <c r="R354" s="29"/>
    </row>
    <row r="355" customFormat="false" ht="15" hidden="false" customHeight="true" outlineLevel="0" collapsed="false">
      <c r="A355" s="26" t="s">
        <v>12400</v>
      </c>
      <c r="B355" s="27" t="n">
        <v>44981</v>
      </c>
      <c r="C355" s="26" t="s">
        <v>392</v>
      </c>
      <c r="D355" s="26" t="n">
        <v>29</v>
      </c>
      <c r="E355" s="26" t="s">
        <v>11907</v>
      </c>
      <c r="F355" s="26" t="s">
        <v>249</v>
      </c>
      <c r="G355" s="26" t="n">
        <v>60</v>
      </c>
      <c r="H355" s="26" t="s">
        <v>11623</v>
      </c>
      <c r="I355" s="26" t="s">
        <v>11624</v>
      </c>
      <c r="J355" s="28" t="n">
        <v>7.55</v>
      </c>
      <c r="K355" s="26" t="n">
        <v>1</v>
      </c>
      <c r="L355" s="26" t="s">
        <v>11634</v>
      </c>
      <c r="M355" s="27" t="n">
        <v>44995</v>
      </c>
      <c r="N355" s="27" t="n">
        <v>44994</v>
      </c>
      <c r="O355" s="26" t="n">
        <v>13</v>
      </c>
      <c r="P355" s="26"/>
      <c r="Q355" s="26"/>
      <c r="R355" s="26"/>
    </row>
    <row r="356" customFormat="false" ht="15" hidden="false" customHeight="true" outlineLevel="0" collapsed="false">
      <c r="A356" s="29" t="s">
        <v>12401</v>
      </c>
      <c r="B356" s="30" t="n">
        <v>44984</v>
      </c>
      <c r="C356" s="29" t="s">
        <v>7321</v>
      </c>
      <c r="D356" s="29" t="n">
        <v>1657</v>
      </c>
      <c r="E356" s="29" t="s">
        <v>12402</v>
      </c>
      <c r="F356" s="29" t="s">
        <v>249</v>
      </c>
      <c r="G356" s="29" t="n">
        <v>70</v>
      </c>
      <c r="H356" s="29" t="s">
        <v>11623</v>
      </c>
      <c r="I356" s="29" t="s">
        <v>11624</v>
      </c>
      <c r="J356" s="31" t="n">
        <v>7.55</v>
      </c>
      <c r="K356" s="29" t="n">
        <v>2</v>
      </c>
      <c r="L356" s="29" t="s">
        <v>11630</v>
      </c>
      <c r="M356" s="30" t="n">
        <v>44998</v>
      </c>
      <c r="N356" s="30" t="n">
        <v>44997</v>
      </c>
      <c r="O356" s="29" t="n">
        <v>13</v>
      </c>
      <c r="P356" s="29"/>
      <c r="Q356" s="29" t="s">
        <v>12403</v>
      </c>
      <c r="R356" s="29"/>
    </row>
    <row r="357" customFormat="false" ht="15" hidden="false" customHeight="true" outlineLevel="0" collapsed="false">
      <c r="A357" s="26" t="s">
        <v>12404</v>
      </c>
      <c r="B357" s="27" t="n">
        <v>44975</v>
      </c>
      <c r="C357" s="26" t="s">
        <v>11580</v>
      </c>
      <c r="D357" s="26" t="n">
        <v>2905</v>
      </c>
      <c r="E357" s="26" t="s">
        <v>12405</v>
      </c>
      <c r="F357" s="26" t="s">
        <v>314</v>
      </c>
      <c r="G357" s="26" t="n">
        <v>28</v>
      </c>
      <c r="H357" s="26" t="s">
        <v>11623</v>
      </c>
      <c r="I357" s="26" t="s">
        <v>11624</v>
      </c>
      <c r="J357" s="28" t="n">
        <v>7.55</v>
      </c>
      <c r="K357" s="26" t="n">
        <v>1</v>
      </c>
      <c r="L357" s="26" t="s">
        <v>11630</v>
      </c>
      <c r="M357" s="27" t="n">
        <v>44989</v>
      </c>
      <c r="N357" s="27" t="n">
        <v>44985</v>
      </c>
      <c r="O357" s="26" t="n">
        <v>10</v>
      </c>
      <c r="P357" s="26"/>
      <c r="Q357" s="26" t="s">
        <v>12406</v>
      </c>
      <c r="R357" s="26"/>
    </row>
    <row r="358" customFormat="false" ht="15" hidden="false" customHeight="true" outlineLevel="0" collapsed="false">
      <c r="A358" s="29" t="s">
        <v>12407</v>
      </c>
      <c r="B358" s="30" t="n">
        <v>44966</v>
      </c>
      <c r="C358" s="29" t="s">
        <v>10835</v>
      </c>
      <c r="D358" s="29" t="n">
        <v>2677</v>
      </c>
      <c r="E358" s="29" t="s">
        <v>12408</v>
      </c>
      <c r="F358" s="29" t="s">
        <v>249</v>
      </c>
      <c r="G358" s="29" t="n">
        <v>28</v>
      </c>
      <c r="H358" s="29" t="s">
        <v>11623</v>
      </c>
      <c r="I358" s="29" t="s">
        <v>11624</v>
      </c>
      <c r="J358" s="31" t="n">
        <v>7.55</v>
      </c>
      <c r="K358" s="29" t="n">
        <v>1</v>
      </c>
      <c r="L358" s="29" t="s">
        <v>11630</v>
      </c>
      <c r="M358" s="30" t="n">
        <v>44980</v>
      </c>
      <c r="N358" s="30" t="n">
        <v>44968</v>
      </c>
      <c r="O358" s="29" t="n">
        <v>2</v>
      </c>
      <c r="P358" s="29"/>
      <c r="Q358" s="29" t="s">
        <v>12409</v>
      </c>
      <c r="R358" s="29"/>
    </row>
    <row r="359" customFormat="false" ht="15" hidden="false" customHeight="true" outlineLevel="0" collapsed="false">
      <c r="A359" s="26" t="s">
        <v>12410</v>
      </c>
      <c r="B359" s="27" t="n">
        <v>44964</v>
      </c>
      <c r="C359" s="26" t="s">
        <v>3662</v>
      </c>
      <c r="D359" s="26" t="n">
        <v>699</v>
      </c>
      <c r="E359" s="26" t="s">
        <v>12411</v>
      </c>
      <c r="F359" s="26" t="s">
        <v>276</v>
      </c>
      <c r="G359" s="26" t="n">
        <v>32</v>
      </c>
      <c r="H359" s="26" t="s">
        <v>11629</v>
      </c>
      <c r="I359" s="26" t="s">
        <v>11624</v>
      </c>
      <c r="J359" s="28" t="n">
        <v>10.4</v>
      </c>
      <c r="K359" s="26" t="n">
        <v>1</v>
      </c>
      <c r="L359" s="26" t="s">
        <v>11630</v>
      </c>
      <c r="M359" s="27" t="n">
        <v>44974</v>
      </c>
      <c r="N359" s="27" t="n">
        <v>44977</v>
      </c>
      <c r="O359" s="26" t="n">
        <v>13</v>
      </c>
      <c r="P359" s="26"/>
      <c r="Q359" s="26" t="s">
        <v>12412</v>
      </c>
      <c r="R359" s="26"/>
    </row>
    <row r="360" customFormat="false" ht="15" hidden="false" customHeight="true" outlineLevel="0" collapsed="false">
      <c r="A360" s="29" t="s">
        <v>12413</v>
      </c>
      <c r="B360" s="30" t="n">
        <v>44978</v>
      </c>
      <c r="C360" s="29" t="s">
        <v>1918</v>
      </c>
      <c r="D360" s="29" t="n">
        <v>308</v>
      </c>
      <c r="E360" s="29" t="s">
        <v>11782</v>
      </c>
      <c r="F360" s="29" t="s">
        <v>249</v>
      </c>
      <c r="G360" s="29" t="n">
        <v>32</v>
      </c>
      <c r="H360" s="29" t="s">
        <v>11623</v>
      </c>
      <c r="I360" s="29" t="s">
        <v>11624</v>
      </c>
      <c r="J360" s="31" t="n">
        <v>7.55</v>
      </c>
      <c r="K360" s="29" t="n">
        <v>1</v>
      </c>
      <c r="L360" s="29" t="s">
        <v>11642</v>
      </c>
      <c r="M360" s="30" t="n">
        <v>44992</v>
      </c>
      <c r="N360" s="29"/>
      <c r="O360" s="29"/>
      <c r="P360" s="29"/>
      <c r="Q360" s="29"/>
      <c r="R360" s="29"/>
    </row>
    <row r="361" customFormat="false" ht="15" hidden="false" customHeight="true" outlineLevel="0" collapsed="false">
      <c r="A361" s="26" t="s">
        <v>12414</v>
      </c>
      <c r="B361" s="27" t="n">
        <v>44973</v>
      </c>
      <c r="C361" s="26" t="s">
        <v>6968</v>
      </c>
      <c r="D361" s="26" t="n">
        <v>1561</v>
      </c>
      <c r="E361" s="26" t="s">
        <v>12415</v>
      </c>
      <c r="F361" s="26" t="s">
        <v>249</v>
      </c>
      <c r="G361" s="26" t="n">
        <v>40</v>
      </c>
      <c r="H361" s="26" t="s">
        <v>11623</v>
      </c>
      <c r="I361" s="26" t="s">
        <v>11624</v>
      </c>
      <c r="J361" s="28" t="n">
        <v>7.55</v>
      </c>
      <c r="K361" s="26" t="n">
        <v>1</v>
      </c>
      <c r="L361" s="26" t="s">
        <v>11669</v>
      </c>
      <c r="M361" s="27" t="n">
        <v>44987</v>
      </c>
      <c r="N361" s="27" t="n">
        <v>44985</v>
      </c>
      <c r="O361" s="26" t="n">
        <v>12</v>
      </c>
      <c r="P361" s="26"/>
      <c r="Q361" s="26"/>
      <c r="R361" s="26"/>
    </row>
    <row r="362" customFormat="false" ht="15" hidden="false" customHeight="true" outlineLevel="0" collapsed="false">
      <c r="A362" s="29" t="s">
        <v>12416</v>
      </c>
      <c r="B362" s="30" t="n">
        <v>44963</v>
      </c>
      <c r="C362" s="29" t="s">
        <v>11202</v>
      </c>
      <c r="D362" s="29" t="n">
        <v>2791</v>
      </c>
      <c r="E362" s="29" t="s">
        <v>12417</v>
      </c>
      <c r="F362" s="29" t="s">
        <v>249</v>
      </c>
      <c r="G362" s="29" t="n">
        <v>45</v>
      </c>
      <c r="H362" s="29" t="s">
        <v>11623</v>
      </c>
      <c r="I362" s="29" t="s">
        <v>11624</v>
      </c>
      <c r="J362" s="31" t="n">
        <v>7.55</v>
      </c>
      <c r="K362" s="29" t="n">
        <v>1</v>
      </c>
      <c r="L362" s="29" t="s">
        <v>11630</v>
      </c>
      <c r="M362" s="30" t="n">
        <v>44977</v>
      </c>
      <c r="N362" s="30" t="n">
        <v>44978</v>
      </c>
      <c r="O362" s="29" t="n">
        <v>15</v>
      </c>
      <c r="P362" s="29"/>
      <c r="Q362" s="29" t="s">
        <v>12418</v>
      </c>
      <c r="R362" s="29"/>
    </row>
    <row r="363" customFormat="false" ht="15" hidden="false" customHeight="true" outlineLevel="0" collapsed="false">
      <c r="A363" s="26" t="s">
        <v>12419</v>
      </c>
      <c r="B363" s="27" t="n">
        <v>44995</v>
      </c>
      <c r="C363" s="26" t="s">
        <v>1208</v>
      </c>
      <c r="D363" s="26" t="n">
        <v>170</v>
      </c>
      <c r="E363" s="26" t="s">
        <v>12420</v>
      </c>
      <c r="F363" s="26" t="s">
        <v>167</v>
      </c>
      <c r="G363" s="26" t="n">
        <v>32</v>
      </c>
      <c r="H363" s="26" t="s">
        <v>11629</v>
      </c>
      <c r="I363" s="26" t="s">
        <v>11624</v>
      </c>
      <c r="J363" s="28" t="n">
        <v>10.4</v>
      </c>
      <c r="K363" s="26" t="n">
        <v>1</v>
      </c>
      <c r="L363" s="26" t="s">
        <v>164</v>
      </c>
      <c r="M363" s="27" t="n">
        <v>45005</v>
      </c>
      <c r="N363" s="27" t="n">
        <v>45004</v>
      </c>
      <c r="O363" s="26" t="n">
        <v>9</v>
      </c>
      <c r="P363" s="26"/>
      <c r="Q363" s="26"/>
      <c r="R363" s="26"/>
    </row>
    <row r="364" customFormat="false" ht="15" hidden="false" customHeight="true" outlineLevel="0" collapsed="false">
      <c r="A364" s="29" t="s">
        <v>12421</v>
      </c>
      <c r="B364" s="30" t="n">
        <v>45000</v>
      </c>
      <c r="C364" s="29" t="s">
        <v>10316</v>
      </c>
      <c r="D364" s="29" t="n">
        <v>2523</v>
      </c>
      <c r="E364" s="29" t="s">
        <v>12354</v>
      </c>
      <c r="F364" s="29" t="s">
        <v>249</v>
      </c>
      <c r="G364" s="29" t="n">
        <v>24</v>
      </c>
      <c r="H364" s="29" t="s">
        <v>11623</v>
      </c>
      <c r="I364" s="29" t="s">
        <v>11624</v>
      </c>
      <c r="J364" s="31" t="n">
        <v>7.55</v>
      </c>
      <c r="K364" s="29" t="n">
        <v>1</v>
      </c>
      <c r="L364" s="29" t="s">
        <v>11625</v>
      </c>
      <c r="M364" s="30" t="n">
        <v>45014</v>
      </c>
      <c r="N364" s="29"/>
      <c r="O364" s="29"/>
      <c r="P364" s="29" t="s">
        <v>11626</v>
      </c>
      <c r="Q364" s="29"/>
      <c r="R364" s="29"/>
    </row>
    <row r="365" customFormat="false" ht="15" hidden="false" customHeight="true" outlineLevel="0" collapsed="false">
      <c r="A365" s="26" t="s">
        <v>12422</v>
      </c>
      <c r="B365" s="27" t="n">
        <v>44991</v>
      </c>
      <c r="C365" s="26" t="s">
        <v>6263</v>
      </c>
      <c r="D365" s="26" t="n">
        <v>1366</v>
      </c>
      <c r="E365" s="26" t="s">
        <v>12399</v>
      </c>
      <c r="F365" s="26" t="s">
        <v>276</v>
      </c>
      <c r="G365" s="26" t="n">
        <v>28</v>
      </c>
      <c r="H365" s="26" t="s">
        <v>11629</v>
      </c>
      <c r="I365" s="26" t="s">
        <v>11624</v>
      </c>
      <c r="J365" s="28" t="n">
        <v>10.4</v>
      </c>
      <c r="K365" s="26" t="n">
        <v>2</v>
      </c>
      <c r="L365" s="26" t="s">
        <v>11625</v>
      </c>
      <c r="M365" s="27" t="n">
        <v>45001</v>
      </c>
      <c r="N365" s="26"/>
      <c r="O365" s="26"/>
      <c r="P365" s="26" t="s">
        <v>11626</v>
      </c>
      <c r="Q365" s="26"/>
      <c r="R365" s="26"/>
    </row>
    <row r="366" customFormat="false" ht="15" hidden="false" customHeight="true" outlineLevel="0" collapsed="false">
      <c r="A366" s="29" t="s">
        <v>12423</v>
      </c>
      <c r="B366" s="30" t="n">
        <v>45011</v>
      </c>
      <c r="C366" s="29" t="s">
        <v>10095</v>
      </c>
      <c r="D366" s="29" t="n">
        <v>2459</v>
      </c>
      <c r="E366" s="29" t="s">
        <v>12424</v>
      </c>
      <c r="F366" s="29" t="s">
        <v>249</v>
      </c>
      <c r="G366" s="29" t="n">
        <v>24</v>
      </c>
      <c r="H366" s="29" t="s">
        <v>11623</v>
      </c>
      <c r="I366" s="29" t="s">
        <v>11624</v>
      </c>
      <c r="J366" s="31" t="n">
        <v>7.55</v>
      </c>
      <c r="K366" s="29" t="n">
        <v>1</v>
      </c>
      <c r="L366" s="29" t="s">
        <v>11630</v>
      </c>
      <c r="M366" s="30" t="n">
        <v>45025</v>
      </c>
      <c r="N366" s="30" t="n">
        <v>45025</v>
      </c>
      <c r="O366" s="29" t="n">
        <v>14</v>
      </c>
      <c r="P366" s="29"/>
      <c r="Q366" s="29" t="s">
        <v>12425</v>
      </c>
      <c r="R366" s="29"/>
    </row>
    <row r="367" customFormat="false" ht="15" hidden="false" customHeight="true" outlineLevel="0" collapsed="false">
      <c r="A367" s="26" t="s">
        <v>12426</v>
      </c>
      <c r="B367" s="27" t="n">
        <v>44987</v>
      </c>
      <c r="C367" s="26" t="s">
        <v>8345</v>
      </c>
      <c r="D367" s="26" t="n">
        <v>1946</v>
      </c>
      <c r="E367" s="26" t="s">
        <v>12427</v>
      </c>
      <c r="F367" s="26" t="s">
        <v>276</v>
      </c>
      <c r="G367" s="26" t="n">
        <v>28</v>
      </c>
      <c r="H367" s="26" t="s">
        <v>11629</v>
      </c>
      <c r="I367" s="26" t="s">
        <v>11624</v>
      </c>
      <c r="J367" s="28" t="n">
        <v>10.4</v>
      </c>
      <c r="K367" s="26" t="n">
        <v>1</v>
      </c>
      <c r="L367" s="26" t="s">
        <v>11630</v>
      </c>
      <c r="M367" s="27" t="n">
        <v>44997</v>
      </c>
      <c r="N367" s="27" t="n">
        <v>44995</v>
      </c>
      <c r="O367" s="26" t="n">
        <v>8</v>
      </c>
      <c r="P367" s="26"/>
      <c r="Q367" s="26" t="s">
        <v>12428</v>
      </c>
      <c r="R367" s="26"/>
    </row>
    <row r="368" customFormat="false" ht="15" hidden="false" customHeight="true" outlineLevel="0" collapsed="false">
      <c r="A368" s="29" t="s">
        <v>12429</v>
      </c>
      <c r="B368" s="30" t="n">
        <v>45012</v>
      </c>
      <c r="C368" s="29" t="s">
        <v>2297</v>
      </c>
      <c r="D368" s="29" t="n">
        <v>388</v>
      </c>
      <c r="E368" s="29" t="s">
        <v>12113</v>
      </c>
      <c r="F368" s="29" t="s">
        <v>249</v>
      </c>
      <c r="G368" s="29" t="n">
        <v>36</v>
      </c>
      <c r="H368" s="29" t="s">
        <v>11623</v>
      </c>
      <c r="I368" s="29" t="s">
        <v>11624</v>
      </c>
      <c r="J368" s="31" t="n">
        <v>7.55</v>
      </c>
      <c r="K368" s="29" t="n">
        <v>1</v>
      </c>
      <c r="L368" s="29" t="s">
        <v>11625</v>
      </c>
      <c r="M368" s="30" t="n">
        <v>45026</v>
      </c>
      <c r="N368" s="29"/>
      <c r="O368" s="29"/>
      <c r="P368" s="29" t="s">
        <v>11626</v>
      </c>
      <c r="Q368" s="29"/>
      <c r="R368" s="29"/>
    </row>
    <row r="369" customFormat="false" ht="15" hidden="false" customHeight="true" outlineLevel="0" collapsed="false">
      <c r="A369" s="26" t="s">
        <v>12430</v>
      </c>
      <c r="B369" s="27" t="n">
        <v>44993</v>
      </c>
      <c r="C369" s="26" t="s">
        <v>8540</v>
      </c>
      <c r="D369" s="26" t="n">
        <v>2000</v>
      </c>
      <c r="E369" s="26" t="s">
        <v>12152</v>
      </c>
      <c r="F369" s="26" t="s">
        <v>276</v>
      </c>
      <c r="G369" s="26" t="n">
        <v>40</v>
      </c>
      <c r="H369" s="26" t="s">
        <v>11629</v>
      </c>
      <c r="I369" s="26" t="s">
        <v>11624</v>
      </c>
      <c r="J369" s="28" t="n">
        <v>10.4</v>
      </c>
      <c r="K369" s="26" t="n">
        <v>1</v>
      </c>
      <c r="L369" s="26" t="s">
        <v>11630</v>
      </c>
      <c r="M369" s="27" t="n">
        <v>45003</v>
      </c>
      <c r="N369" s="27" t="n">
        <v>44998</v>
      </c>
      <c r="O369" s="26" t="n">
        <v>5</v>
      </c>
      <c r="P369" s="26"/>
      <c r="Q369" s="26" t="s">
        <v>12431</v>
      </c>
      <c r="R369" s="26"/>
    </row>
    <row r="370" customFormat="false" ht="15" hidden="false" customHeight="true" outlineLevel="0" collapsed="false">
      <c r="A370" s="29" t="s">
        <v>12432</v>
      </c>
      <c r="B370" s="30" t="n">
        <v>44998</v>
      </c>
      <c r="C370" s="29" t="s">
        <v>2378</v>
      </c>
      <c r="D370" s="29" t="n">
        <v>407</v>
      </c>
      <c r="E370" s="29" t="s">
        <v>12433</v>
      </c>
      <c r="F370" s="29" t="s">
        <v>276</v>
      </c>
      <c r="G370" s="29" t="n">
        <v>28</v>
      </c>
      <c r="H370" s="29" t="s">
        <v>11629</v>
      </c>
      <c r="I370" s="29" t="s">
        <v>11624</v>
      </c>
      <c r="J370" s="31" t="n">
        <v>10.4</v>
      </c>
      <c r="K370" s="29" t="n">
        <v>1</v>
      </c>
      <c r="L370" s="29" t="s">
        <v>164</v>
      </c>
      <c r="M370" s="30" t="n">
        <v>45008</v>
      </c>
      <c r="N370" s="30" t="n">
        <v>45004</v>
      </c>
      <c r="O370" s="29" t="n">
        <v>6</v>
      </c>
      <c r="P370" s="29"/>
      <c r="Q370" s="29"/>
      <c r="R370" s="29"/>
    </row>
    <row r="371" customFormat="false" ht="15" hidden="false" customHeight="true" outlineLevel="0" collapsed="false">
      <c r="A371" s="26" t="s">
        <v>12434</v>
      </c>
      <c r="B371" s="27" t="n">
        <v>45005</v>
      </c>
      <c r="C371" s="26" t="s">
        <v>5537</v>
      </c>
      <c r="D371" s="26" t="n">
        <v>1168</v>
      </c>
      <c r="E371" s="26" t="s">
        <v>12435</v>
      </c>
      <c r="F371" s="26" t="s">
        <v>167</v>
      </c>
      <c r="G371" s="26" t="n">
        <v>24</v>
      </c>
      <c r="H371" s="26" t="s">
        <v>11629</v>
      </c>
      <c r="I371" s="26" t="s">
        <v>11624</v>
      </c>
      <c r="J371" s="28" t="n">
        <v>10.4</v>
      </c>
      <c r="K371" s="26" t="n">
        <v>1</v>
      </c>
      <c r="L371" s="26" t="s">
        <v>11642</v>
      </c>
      <c r="M371" s="27" t="n">
        <v>45015</v>
      </c>
      <c r="N371" s="26"/>
      <c r="O371" s="26"/>
      <c r="P371" s="26"/>
      <c r="Q371" s="26"/>
      <c r="R371" s="26"/>
    </row>
    <row r="372" customFormat="false" ht="15" hidden="false" customHeight="true" outlineLevel="0" collapsed="false">
      <c r="A372" s="29" t="s">
        <v>12436</v>
      </c>
      <c r="B372" s="30" t="n">
        <v>44995</v>
      </c>
      <c r="C372" s="29" t="s">
        <v>4819</v>
      </c>
      <c r="D372" s="29" t="n">
        <v>984</v>
      </c>
      <c r="E372" s="29" t="s">
        <v>11823</v>
      </c>
      <c r="F372" s="29" t="s">
        <v>900</v>
      </c>
      <c r="G372" s="29" t="n">
        <v>60</v>
      </c>
      <c r="H372" s="29" t="s">
        <v>11623</v>
      </c>
      <c r="I372" s="29" t="s">
        <v>11624</v>
      </c>
      <c r="J372" s="31" t="n">
        <v>7.55</v>
      </c>
      <c r="K372" s="29" t="n">
        <v>1</v>
      </c>
      <c r="L372" s="29" t="s">
        <v>11625</v>
      </c>
      <c r="M372" s="30" t="n">
        <v>45009</v>
      </c>
      <c r="N372" s="29"/>
      <c r="O372" s="29"/>
      <c r="P372" s="29" t="s">
        <v>11672</v>
      </c>
      <c r="Q372" s="29"/>
      <c r="R372" s="29"/>
    </row>
    <row r="373" customFormat="false" ht="15" hidden="false" customHeight="true" outlineLevel="0" collapsed="false">
      <c r="A373" s="26" t="s">
        <v>12437</v>
      </c>
      <c r="B373" s="27" t="n">
        <v>45011</v>
      </c>
      <c r="C373" s="26" t="s">
        <v>3892</v>
      </c>
      <c r="D373" s="26" t="n">
        <v>755</v>
      </c>
      <c r="E373" s="26" t="s">
        <v>12438</v>
      </c>
      <c r="F373" s="26" t="s">
        <v>249</v>
      </c>
      <c r="G373" s="26" t="n">
        <v>28</v>
      </c>
      <c r="H373" s="26" t="s">
        <v>11623</v>
      </c>
      <c r="I373" s="26" t="s">
        <v>11624</v>
      </c>
      <c r="J373" s="28" t="n">
        <v>7.55</v>
      </c>
      <c r="K373" s="26" t="n">
        <v>1</v>
      </c>
      <c r="L373" s="26" t="s">
        <v>11642</v>
      </c>
      <c r="M373" s="27" t="n">
        <v>45025</v>
      </c>
      <c r="N373" s="26"/>
      <c r="O373" s="26"/>
      <c r="P373" s="26"/>
      <c r="Q373" s="26"/>
      <c r="R373" s="26"/>
    </row>
    <row r="374" customFormat="false" ht="15" hidden="false" customHeight="true" outlineLevel="0" collapsed="false">
      <c r="A374" s="29" t="s">
        <v>12439</v>
      </c>
      <c r="B374" s="30" t="n">
        <v>45006</v>
      </c>
      <c r="C374" s="29" t="s">
        <v>3441</v>
      </c>
      <c r="D374" s="29" t="n">
        <v>649</v>
      </c>
      <c r="E374" s="29" t="s">
        <v>12123</v>
      </c>
      <c r="F374" s="29" t="s">
        <v>167</v>
      </c>
      <c r="G374" s="29" t="n">
        <v>32</v>
      </c>
      <c r="H374" s="29" t="s">
        <v>11629</v>
      </c>
      <c r="I374" s="29" t="s">
        <v>11624</v>
      </c>
      <c r="J374" s="31" t="n">
        <v>10.4</v>
      </c>
      <c r="K374" s="29" t="n">
        <v>1</v>
      </c>
      <c r="L374" s="29" t="s">
        <v>11625</v>
      </c>
      <c r="M374" s="30" t="n">
        <v>45016</v>
      </c>
      <c r="N374" s="29"/>
      <c r="O374" s="29"/>
      <c r="P374" s="29" t="s">
        <v>11626</v>
      </c>
      <c r="Q374" s="29"/>
      <c r="R374" s="29"/>
    </row>
    <row r="375" customFormat="false" ht="15" hidden="false" customHeight="true" outlineLevel="0" collapsed="false">
      <c r="A375" s="26" t="s">
        <v>12440</v>
      </c>
      <c r="B375" s="27" t="n">
        <v>45010</v>
      </c>
      <c r="C375" s="26" t="s">
        <v>10363</v>
      </c>
      <c r="D375" s="26" t="n">
        <v>2535</v>
      </c>
      <c r="E375" s="26" t="s">
        <v>12441</v>
      </c>
      <c r="F375" s="26" t="s">
        <v>900</v>
      </c>
      <c r="G375" s="26" t="n">
        <v>24</v>
      </c>
      <c r="H375" s="26" t="s">
        <v>11623</v>
      </c>
      <c r="I375" s="26" t="s">
        <v>11624</v>
      </c>
      <c r="J375" s="28" t="n">
        <v>7.55</v>
      </c>
      <c r="K375" s="26" t="n">
        <v>1</v>
      </c>
      <c r="L375" s="26" t="s">
        <v>11625</v>
      </c>
      <c r="M375" s="27" t="n">
        <v>45024</v>
      </c>
      <c r="N375" s="26"/>
      <c r="O375" s="26"/>
      <c r="P375" s="26" t="s">
        <v>11626</v>
      </c>
      <c r="Q375" s="26"/>
      <c r="R375" s="26"/>
    </row>
    <row r="376" customFormat="false" ht="15" hidden="false" customHeight="true" outlineLevel="0" collapsed="false">
      <c r="A376" s="29" t="s">
        <v>12442</v>
      </c>
      <c r="B376" s="30" t="n">
        <v>45000</v>
      </c>
      <c r="C376" s="29" t="s">
        <v>7236</v>
      </c>
      <c r="D376" s="29" t="n">
        <v>1634</v>
      </c>
      <c r="E376" s="29" t="s">
        <v>12443</v>
      </c>
      <c r="F376" s="29" t="s">
        <v>249</v>
      </c>
      <c r="G376" s="29" t="n">
        <v>45</v>
      </c>
      <c r="H376" s="29" t="s">
        <v>11623</v>
      </c>
      <c r="I376" s="29" t="s">
        <v>11624</v>
      </c>
      <c r="J376" s="31" t="n">
        <v>7.55</v>
      </c>
      <c r="K376" s="29" t="n">
        <v>1</v>
      </c>
      <c r="L376" s="29" t="s">
        <v>11642</v>
      </c>
      <c r="M376" s="30" t="n">
        <v>45014</v>
      </c>
      <c r="N376" s="29"/>
      <c r="O376" s="29"/>
      <c r="P376" s="29"/>
      <c r="Q376" s="29"/>
      <c r="R376" s="29"/>
    </row>
    <row r="377" customFormat="false" ht="15" hidden="false" customHeight="true" outlineLevel="0" collapsed="false">
      <c r="A377" s="26" t="s">
        <v>12444</v>
      </c>
      <c r="B377" s="27" t="n">
        <v>45012</v>
      </c>
      <c r="C377" s="26" t="s">
        <v>10127</v>
      </c>
      <c r="D377" s="26" t="n">
        <v>2469</v>
      </c>
      <c r="E377" s="26" t="s">
        <v>12016</v>
      </c>
      <c r="F377" s="26" t="s">
        <v>276</v>
      </c>
      <c r="G377" s="26" t="n">
        <v>28</v>
      </c>
      <c r="H377" s="26" t="s">
        <v>11629</v>
      </c>
      <c r="I377" s="26" t="s">
        <v>11624</v>
      </c>
      <c r="J377" s="28" t="n">
        <v>10.4</v>
      </c>
      <c r="K377" s="26" t="n">
        <v>1</v>
      </c>
      <c r="L377" s="26" t="s">
        <v>11630</v>
      </c>
      <c r="M377" s="27" t="n">
        <v>45022</v>
      </c>
      <c r="N377" s="27" t="n">
        <v>45025</v>
      </c>
      <c r="O377" s="26" t="n">
        <v>13</v>
      </c>
      <c r="P377" s="26"/>
      <c r="Q377" s="26" t="s">
        <v>12445</v>
      </c>
      <c r="R377" s="26"/>
    </row>
    <row r="378" customFormat="false" ht="15" hidden="false" customHeight="true" outlineLevel="0" collapsed="false">
      <c r="A378" s="29" t="s">
        <v>12446</v>
      </c>
      <c r="B378" s="30" t="n">
        <v>45036</v>
      </c>
      <c r="C378" s="29" t="s">
        <v>2681</v>
      </c>
      <c r="D378" s="29" t="n">
        <v>473</v>
      </c>
      <c r="E378" s="29" t="s">
        <v>12447</v>
      </c>
      <c r="F378" s="29" t="s">
        <v>249</v>
      </c>
      <c r="G378" s="29" t="n">
        <v>28</v>
      </c>
      <c r="H378" s="29" t="s">
        <v>11623</v>
      </c>
      <c r="I378" s="29" t="s">
        <v>11624</v>
      </c>
      <c r="J378" s="31" t="n">
        <v>7.55</v>
      </c>
      <c r="K378" s="29" t="n">
        <v>1</v>
      </c>
      <c r="L378" s="29" t="s">
        <v>11625</v>
      </c>
      <c r="M378" s="30" t="n">
        <v>45050</v>
      </c>
      <c r="N378" s="29"/>
      <c r="O378" s="29"/>
      <c r="P378" s="29" t="s">
        <v>11626</v>
      </c>
      <c r="Q378" s="29"/>
      <c r="R378" s="29"/>
    </row>
    <row r="379" customFormat="false" ht="15" hidden="false" customHeight="true" outlineLevel="0" collapsed="false">
      <c r="A379" s="26" t="s">
        <v>12448</v>
      </c>
      <c r="B379" s="27" t="n">
        <v>45036</v>
      </c>
      <c r="C379" s="26" t="s">
        <v>8327</v>
      </c>
      <c r="D379" s="26" t="n">
        <v>1941</v>
      </c>
      <c r="E379" s="26" t="s">
        <v>12449</v>
      </c>
      <c r="F379" s="26" t="s">
        <v>249</v>
      </c>
      <c r="G379" s="26" t="n">
        <v>32</v>
      </c>
      <c r="H379" s="26" t="s">
        <v>11623</v>
      </c>
      <c r="I379" s="26" t="s">
        <v>11624</v>
      </c>
      <c r="J379" s="28" t="n">
        <v>7.55</v>
      </c>
      <c r="K379" s="26" t="n">
        <v>2</v>
      </c>
      <c r="L379" s="26" t="s">
        <v>11625</v>
      </c>
      <c r="M379" s="27" t="n">
        <v>45050</v>
      </c>
      <c r="N379" s="26"/>
      <c r="O379" s="26"/>
      <c r="P379" s="26" t="s">
        <v>11626</v>
      </c>
      <c r="Q379" s="26"/>
      <c r="R379" s="26"/>
    </row>
    <row r="380" customFormat="false" ht="15" hidden="false" customHeight="true" outlineLevel="0" collapsed="false">
      <c r="A380" s="29" t="s">
        <v>12450</v>
      </c>
      <c r="B380" s="30" t="n">
        <v>45031</v>
      </c>
      <c r="C380" s="29" t="s">
        <v>2930</v>
      </c>
      <c r="D380" s="29" t="n">
        <v>529</v>
      </c>
      <c r="E380" s="29" t="s">
        <v>12451</v>
      </c>
      <c r="F380" s="29" t="s">
        <v>167</v>
      </c>
      <c r="G380" s="29" t="n">
        <v>24</v>
      </c>
      <c r="H380" s="29" t="s">
        <v>11629</v>
      </c>
      <c r="I380" s="29" t="s">
        <v>11624</v>
      </c>
      <c r="J380" s="31" t="n">
        <v>10.4</v>
      </c>
      <c r="K380" s="29" t="n">
        <v>1</v>
      </c>
      <c r="L380" s="29" t="s">
        <v>11630</v>
      </c>
      <c r="M380" s="30" t="n">
        <v>45041</v>
      </c>
      <c r="N380" s="30" t="n">
        <v>45038</v>
      </c>
      <c r="O380" s="29" t="n">
        <v>7</v>
      </c>
      <c r="P380" s="29"/>
      <c r="Q380" s="29" t="s">
        <v>12452</v>
      </c>
      <c r="R380" s="29"/>
    </row>
    <row r="381" customFormat="false" ht="15" hidden="false" customHeight="true" outlineLevel="0" collapsed="false">
      <c r="A381" s="26" t="s">
        <v>12453</v>
      </c>
      <c r="B381" s="27" t="n">
        <v>45027</v>
      </c>
      <c r="C381" s="26" t="s">
        <v>1132</v>
      </c>
      <c r="D381" s="26" t="n">
        <v>156</v>
      </c>
      <c r="E381" s="26" t="s">
        <v>12454</v>
      </c>
      <c r="F381" s="26" t="s">
        <v>900</v>
      </c>
      <c r="G381" s="26" t="n">
        <v>36</v>
      </c>
      <c r="H381" s="26" t="s">
        <v>11623</v>
      </c>
      <c r="I381" s="26" t="s">
        <v>11624</v>
      </c>
      <c r="J381" s="28" t="n">
        <v>7.55</v>
      </c>
      <c r="K381" s="26" t="n">
        <v>1</v>
      </c>
      <c r="L381" s="26" t="s">
        <v>11669</v>
      </c>
      <c r="M381" s="27" t="n">
        <v>45041</v>
      </c>
      <c r="N381" s="27" t="n">
        <v>45041</v>
      </c>
      <c r="O381" s="26" t="n">
        <v>14</v>
      </c>
      <c r="P381" s="26"/>
      <c r="Q381" s="26"/>
      <c r="R381" s="26"/>
    </row>
    <row r="382" customFormat="false" ht="15" hidden="false" customHeight="true" outlineLevel="0" collapsed="false">
      <c r="A382" s="29" t="s">
        <v>12455</v>
      </c>
      <c r="B382" s="30" t="n">
        <v>45031</v>
      </c>
      <c r="C382" s="29" t="s">
        <v>5915</v>
      </c>
      <c r="D382" s="29" t="n">
        <v>1270</v>
      </c>
      <c r="E382" s="29" t="s">
        <v>12424</v>
      </c>
      <c r="F382" s="29" t="s">
        <v>249</v>
      </c>
      <c r="G382" s="29" t="n">
        <v>24</v>
      </c>
      <c r="H382" s="29" t="s">
        <v>11623</v>
      </c>
      <c r="I382" s="29" t="s">
        <v>11624</v>
      </c>
      <c r="J382" s="31" t="n">
        <v>7.55</v>
      </c>
      <c r="K382" s="29" t="n">
        <v>1</v>
      </c>
      <c r="L382" s="29" t="s">
        <v>11630</v>
      </c>
      <c r="M382" s="30" t="n">
        <v>45045</v>
      </c>
      <c r="N382" s="30" t="n">
        <v>45046</v>
      </c>
      <c r="O382" s="29" t="n">
        <v>15</v>
      </c>
      <c r="P382" s="29"/>
      <c r="Q382" s="29" t="s">
        <v>12425</v>
      </c>
      <c r="R382" s="29"/>
    </row>
    <row r="383" customFormat="false" ht="15" hidden="false" customHeight="true" outlineLevel="0" collapsed="false">
      <c r="A383" s="26" t="s">
        <v>12456</v>
      </c>
      <c r="B383" s="27" t="n">
        <v>45025</v>
      </c>
      <c r="C383" s="26" t="s">
        <v>3994</v>
      </c>
      <c r="D383" s="26" t="n">
        <v>779</v>
      </c>
      <c r="E383" s="26" t="s">
        <v>12457</v>
      </c>
      <c r="F383" s="26" t="s">
        <v>314</v>
      </c>
      <c r="G383" s="26" t="n">
        <v>70</v>
      </c>
      <c r="H383" s="26" t="s">
        <v>11623</v>
      </c>
      <c r="I383" s="26" t="s">
        <v>11624</v>
      </c>
      <c r="J383" s="28" t="n">
        <v>7.55</v>
      </c>
      <c r="K383" s="26" t="n">
        <v>1</v>
      </c>
      <c r="L383" s="26" t="s">
        <v>11843</v>
      </c>
      <c r="M383" s="27" t="n">
        <v>45039</v>
      </c>
      <c r="N383" s="27" t="n">
        <v>45028</v>
      </c>
      <c r="O383" s="26" t="n">
        <v>3</v>
      </c>
      <c r="P383" s="26"/>
      <c r="Q383" s="26"/>
      <c r="R383" s="26"/>
    </row>
    <row r="384" customFormat="false" ht="15" hidden="false" customHeight="true" outlineLevel="0" collapsed="false">
      <c r="A384" s="29" t="s">
        <v>12458</v>
      </c>
      <c r="B384" s="30" t="n">
        <v>45044</v>
      </c>
      <c r="C384" s="29" t="s">
        <v>10536</v>
      </c>
      <c r="D384" s="29" t="n">
        <v>2586</v>
      </c>
      <c r="E384" s="29" t="s">
        <v>12459</v>
      </c>
      <c r="F384" s="29" t="s">
        <v>276</v>
      </c>
      <c r="G384" s="29" t="n">
        <v>24</v>
      </c>
      <c r="H384" s="29" t="s">
        <v>11629</v>
      </c>
      <c r="I384" s="29" t="s">
        <v>11624</v>
      </c>
      <c r="J384" s="31" t="n">
        <v>10.4</v>
      </c>
      <c r="K384" s="29" t="n">
        <v>2</v>
      </c>
      <c r="L384" s="29" t="s">
        <v>11630</v>
      </c>
      <c r="M384" s="30" t="n">
        <v>45054</v>
      </c>
      <c r="N384" s="30" t="n">
        <v>45046</v>
      </c>
      <c r="O384" s="29" t="n">
        <v>2</v>
      </c>
      <c r="P384" s="29"/>
      <c r="Q384" s="29" t="s">
        <v>12406</v>
      </c>
      <c r="R384" s="29"/>
    </row>
    <row r="385" customFormat="false" ht="15" hidden="false" customHeight="true" outlineLevel="0" collapsed="false">
      <c r="A385" s="26" t="s">
        <v>12460</v>
      </c>
      <c r="B385" s="27" t="n">
        <v>45024</v>
      </c>
      <c r="C385" s="26" t="s">
        <v>6635</v>
      </c>
      <c r="D385" s="26" t="n">
        <v>1470</v>
      </c>
      <c r="E385" s="26" t="s">
        <v>12461</v>
      </c>
      <c r="F385" s="26" t="s">
        <v>900</v>
      </c>
      <c r="G385" s="26" t="n">
        <v>45</v>
      </c>
      <c r="H385" s="26" t="s">
        <v>11623</v>
      </c>
      <c r="I385" s="26" t="s">
        <v>11624</v>
      </c>
      <c r="J385" s="28" t="n">
        <v>7.55</v>
      </c>
      <c r="K385" s="26" t="n">
        <v>2</v>
      </c>
      <c r="L385" s="26" t="s">
        <v>11642</v>
      </c>
      <c r="M385" s="27" t="n">
        <v>45038</v>
      </c>
      <c r="N385" s="26"/>
      <c r="O385" s="26"/>
      <c r="P385" s="26"/>
      <c r="Q385" s="26"/>
      <c r="R385" s="26"/>
    </row>
    <row r="386" customFormat="false" ht="15" hidden="false" customHeight="true" outlineLevel="0" collapsed="false">
      <c r="A386" s="29" t="s">
        <v>12462</v>
      </c>
      <c r="B386" s="30" t="n">
        <v>45042</v>
      </c>
      <c r="C386" s="29" t="s">
        <v>9990</v>
      </c>
      <c r="D386" s="29" t="n">
        <v>2428</v>
      </c>
      <c r="E386" s="29" t="s">
        <v>12463</v>
      </c>
      <c r="F386" s="29" t="s">
        <v>276</v>
      </c>
      <c r="G386" s="29" t="n">
        <v>28</v>
      </c>
      <c r="H386" s="29" t="s">
        <v>11629</v>
      </c>
      <c r="I386" s="29" t="s">
        <v>11624</v>
      </c>
      <c r="J386" s="31" t="n">
        <v>10.4</v>
      </c>
      <c r="K386" s="29" t="n">
        <v>2</v>
      </c>
      <c r="L386" s="29" t="s">
        <v>11630</v>
      </c>
      <c r="M386" s="30" t="n">
        <v>45052</v>
      </c>
      <c r="N386" s="30" t="n">
        <v>45047</v>
      </c>
      <c r="O386" s="29" t="n">
        <v>5</v>
      </c>
      <c r="P386" s="29"/>
      <c r="Q386" s="29" t="s">
        <v>12464</v>
      </c>
      <c r="R386" s="29"/>
    </row>
    <row r="387" customFormat="false" ht="15" hidden="false" customHeight="true" outlineLevel="0" collapsed="false">
      <c r="A387" s="26" t="s">
        <v>12465</v>
      </c>
      <c r="B387" s="27" t="n">
        <v>45022</v>
      </c>
      <c r="C387" s="26" t="s">
        <v>7114</v>
      </c>
      <c r="D387" s="26" t="n">
        <v>1601</v>
      </c>
      <c r="E387" s="26" t="s">
        <v>12466</v>
      </c>
      <c r="F387" s="26" t="s">
        <v>167</v>
      </c>
      <c r="G387" s="26" t="n">
        <v>40</v>
      </c>
      <c r="H387" s="26" t="s">
        <v>11629</v>
      </c>
      <c r="I387" s="26" t="s">
        <v>11624</v>
      </c>
      <c r="J387" s="28" t="n">
        <v>10.4</v>
      </c>
      <c r="K387" s="26" t="n">
        <v>1</v>
      </c>
      <c r="L387" s="26" t="s">
        <v>11630</v>
      </c>
      <c r="M387" s="27" t="n">
        <v>45032</v>
      </c>
      <c r="N387" s="27" t="n">
        <v>45023</v>
      </c>
      <c r="O387" s="26" t="n">
        <v>1</v>
      </c>
      <c r="P387" s="26"/>
      <c r="Q387" s="26" t="s">
        <v>12467</v>
      </c>
      <c r="R387" s="26"/>
    </row>
    <row r="388" customFormat="false" ht="15" hidden="false" customHeight="true" outlineLevel="0" collapsed="false">
      <c r="A388" s="29" t="s">
        <v>12468</v>
      </c>
      <c r="B388" s="30" t="n">
        <v>45031</v>
      </c>
      <c r="C388" s="29" t="s">
        <v>1581</v>
      </c>
      <c r="D388" s="29" t="n">
        <v>242</v>
      </c>
      <c r="E388" s="29" t="s">
        <v>12469</v>
      </c>
      <c r="F388" s="29" t="s">
        <v>167</v>
      </c>
      <c r="G388" s="29" t="n">
        <v>24</v>
      </c>
      <c r="H388" s="29" t="s">
        <v>11629</v>
      </c>
      <c r="I388" s="29" t="s">
        <v>11624</v>
      </c>
      <c r="J388" s="31" t="n">
        <v>10.4</v>
      </c>
      <c r="K388" s="29" t="n">
        <v>1</v>
      </c>
      <c r="L388" s="29" t="s">
        <v>164</v>
      </c>
      <c r="M388" s="30" t="n">
        <v>45041</v>
      </c>
      <c r="N388" s="30" t="n">
        <v>45032</v>
      </c>
      <c r="O388" s="29" t="n">
        <v>1</v>
      </c>
      <c r="P388" s="29"/>
      <c r="Q388" s="29"/>
      <c r="R388" s="29"/>
    </row>
    <row r="389" customFormat="false" ht="15" hidden="false" customHeight="true" outlineLevel="0" collapsed="false">
      <c r="A389" s="26" t="s">
        <v>12470</v>
      </c>
      <c r="B389" s="27" t="n">
        <v>45021</v>
      </c>
      <c r="C389" s="26" t="s">
        <v>6168</v>
      </c>
      <c r="D389" s="26" t="n">
        <v>1339</v>
      </c>
      <c r="E389" s="26" t="s">
        <v>12471</v>
      </c>
      <c r="F389" s="26" t="s">
        <v>276</v>
      </c>
      <c r="G389" s="26" t="n">
        <v>24</v>
      </c>
      <c r="H389" s="26" t="s">
        <v>11629</v>
      </c>
      <c r="I389" s="26" t="s">
        <v>11624</v>
      </c>
      <c r="J389" s="28" t="n">
        <v>10.4</v>
      </c>
      <c r="K389" s="26" t="n">
        <v>2</v>
      </c>
      <c r="L389" s="26" t="s">
        <v>11642</v>
      </c>
      <c r="M389" s="27" t="n">
        <v>45031</v>
      </c>
      <c r="N389" s="26"/>
      <c r="O389" s="26"/>
      <c r="P389" s="26"/>
      <c r="Q389" s="26"/>
      <c r="R389" s="26"/>
    </row>
    <row r="390" customFormat="false" ht="15" hidden="false" customHeight="true" outlineLevel="0" collapsed="false">
      <c r="A390" s="29" t="s">
        <v>12472</v>
      </c>
      <c r="B390" s="30" t="n">
        <v>45032</v>
      </c>
      <c r="C390" s="29" t="s">
        <v>11555</v>
      </c>
      <c r="D390" s="29" t="n">
        <v>2898</v>
      </c>
      <c r="E390" s="29" t="s">
        <v>12473</v>
      </c>
      <c r="F390" s="29" t="s">
        <v>167</v>
      </c>
      <c r="G390" s="29" t="n">
        <v>28</v>
      </c>
      <c r="H390" s="29" t="s">
        <v>11629</v>
      </c>
      <c r="I390" s="29" t="s">
        <v>11624</v>
      </c>
      <c r="J390" s="31" t="n">
        <v>10.4</v>
      </c>
      <c r="K390" s="29" t="n">
        <v>2</v>
      </c>
      <c r="L390" s="29" t="s">
        <v>11843</v>
      </c>
      <c r="M390" s="30" t="n">
        <v>45042</v>
      </c>
      <c r="N390" s="30" t="n">
        <v>45045</v>
      </c>
      <c r="O390" s="29" t="n">
        <v>13</v>
      </c>
      <c r="P390" s="29"/>
      <c r="Q390" s="29"/>
      <c r="R390" s="29"/>
    </row>
    <row r="391" customFormat="false" ht="15" hidden="false" customHeight="true" outlineLevel="0" collapsed="false">
      <c r="A391" s="26" t="s">
        <v>12474</v>
      </c>
      <c r="B391" s="27" t="n">
        <v>45019</v>
      </c>
      <c r="C391" s="26" t="s">
        <v>8586</v>
      </c>
      <c r="D391" s="26" t="n">
        <v>2014</v>
      </c>
      <c r="E391" s="26" t="s">
        <v>12322</v>
      </c>
      <c r="F391" s="26" t="s">
        <v>276</v>
      </c>
      <c r="G391" s="26" t="n">
        <v>28</v>
      </c>
      <c r="H391" s="26" t="s">
        <v>11629</v>
      </c>
      <c r="I391" s="26" t="s">
        <v>11624</v>
      </c>
      <c r="J391" s="28" t="n">
        <v>10.4</v>
      </c>
      <c r="K391" s="26" t="n">
        <v>1</v>
      </c>
      <c r="L391" s="26" t="s">
        <v>11625</v>
      </c>
      <c r="M391" s="27" t="n">
        <v>45029</v>
      </c>
      <c r="N391" s="26"/>
      <c r="O391" s="26"/>
      <c r="P391" s="26" t="s">
        <v>11626</v>
      </c>
      <c r="Q391" s="26"/>
      <c r="R391" s="26"/>
    </row>
    <row r="392" customFormat="false" ht="15" hidden="false" customHeight="true" outlineLevel="0" collapsed="false">
      <c r="A392" s="29" t="s">
        <v>12475</v>
      </c>
      <c r="B392" s="30" t="n">
        <v>45030</v>
      </c>
      <c r="C392" s="29" t="s">
        <v>6759</v>
      </c>
      <c r="D392" s="29" t="n">
        <v>1503</v>
      </c>
      <c r="E392" s="29" t="s">
        <v>12476</v>
      </c>
      <c r="F392" s="29" t="s">
        <v>249</v>
      </c>
      <c r="G392" s="29" t="n">
        <v>60</v>
      </c>
      <c r="H392" s="29" t="s">
        <v>11623</v>
      </c>
      <c r="I392" s="29" t="s">
        <v>11624</v>
      </c>
      <c r="J392" s="31" t="n">
        <v>7.55</v>
      </c>
      <c r="K392" s="29" t="n">
        <v>1</v>
      </c>
      <c r="L392" s="29" t="s">
        <v>11630</v>
      </c>
      <c r="M392" s="30" t="n">
        <v>45044</v>
      </c>
      <c r="N392" s="30" t="n">
        <v>45041</v>
      </c>
      <c r="O392" s="29" t="n">
        <v>11</v>
      </c>
      <c r="P392" s="29"/>
      <c r="Q392" s="29" t="s">
        <v>12477</v>
      </c>
      <c r="R392" s="29"/>
    </row>
    <row r="393" customFormat="false" ht="15" hidden="false" customHeight="true" outlineLevel="0" collapsed="false">
      <c r="A393" s="26" t="s">
        <v>12478</v>
      </c>
      <c r="B393" s="27" t="n">
        <v>45023</v>
      </c>
      <c r="C393" s="26" t="s">
        <v>945</v>
      </c>
      <c r="D393" s="26" t="n">
        <v>122</v>
      </c>
      <c r="E393" s="26" t="s">
        <v>12479</v>
      </c>
      <c r="F393" s="26" t="s">
        <v>276</v>
      </c>
      <c r="G393" s="26" t="n">
        <v>32</v>
      </c>
      <c r="H393" s="26" t="s">
        <v>11629</v>
      </c>
      <c r="I393" s="26" t="s">
        <v>11624</v>
      </c>
      <c r="J393" s="28" t="n">
        <v>10.4</v>
      </c>
      <c r="K393" s="26" t="n">
        <v>1</v>
      </c>
      <c r="L393" s="26" t="s">
        <v>11630</v>
      </c>
      <c r="M393" s="27" t="n">
        <v>45033</v>
      </c>
      <c r="N393" s="27" t="n">
        <v>45034</v>
      </c>
      <c r="O393" s="26" t="n">
        <v>11</v>
      </c>
      <c r="P393" s="26"/>
      <c r="Q393" s="26" t="s">
        <v>12480</v>
      </c>
      <c r="R393" s="26"/>
    </row>
    <row r="394" customFormat="false" ht="15" hidden="false" customHeight="true" outlineLevel="0" collapsed="false">
      <c r="A394" s="29" t="s">
        <v>12481</v>
      </c>
      <c r="B394" s="30" t="n">
        <v>45017</v>
      </c>
      <c r="C394" s="29" t="s">
        <v>3800</v>
      </c>
      <c r="D394" s="29" t="n">
        <v>730</v>
      </c>
      <c r="E394" s="29" t="s">
        <v>11949</v>
      </c>
      <c r="F394" s="29" t="s">
        <v>900</v>
      </c>
      <c r="G394" s="29" t="n">
        <v>45</v>
      </c>
      <c r="H394" s="29" t="s">
        <v>11623</v>
      </c>
      <c r="I394" s="29" t="s">
        <v>11624</v>
      </c>
      <c r="J394" s="31" t="n">
        <v>7.55</v>
      </c>
      <c r="K394" s="29" t="n">
        <v>2</v>
      </c>
      <c r="L394" s="29" t="s">
        <v>164</v>
      </c>
      <c r="M394" s="30" t="n">
        <v>45031</v>
      </c>
      <c r="N394" s="30" t="n">
        <v>45033</v>
      </c>
      <c r="O394" s="29" t="n">
        <v>16</v>
      </c>
      <c r="P394" s="29"/>
      <c r="Q394" s="29"/>
      <c r="R394" s="29"/>
    </row>
    <row r="395" customFormat="false" ht="15" hidden="false" customHeight="true" outlineLevel="0" collapsed="false">
      <c r="A395" s="26" t="s">
        <v>12482</v>
      </c>
      <c r="B395" s="27" t="n">
        <v>45025</v>
      </c>
      <c r="C395" s="26" t="s">
        <v>4343</v>
      </c>
      <c r="D395" s="26" t="n">
        <v>866</v>
      </c>
      <c r="E395" s="26" t="s">
        <v>11729</v>
      </c>
      <c r="F395" s="26" t="s">
        <v>314</v>
      </c>
      <c r="G395" s="26" t="n">
        <v>70</v>
      </c>
      <c r="H395" s="26" t="s">
        <v>11623</v>
      </c>
      <c r="I395" s="26" t="s">
        <v>11624</v>
      </c>
      <c r="J395" s="28" t="n">
        <v>7.55</v>
      </c>
      <c r="K395" s="26" t="n">
        <v>2</v>
      </c>
      <c r="L395" s="26" t="s">
        <v>11642</v>
      </c>
      <c r="M395" s="27" t="n">
        <v>45039</v>
      </c>
      <c r="N395" s="26"/>
      <c r="O395" s="26"/>
      <c r="P395" s="26"/>
      <c r="Q395" s="26"/>
      <c r="R395" s="26"/>
    </row>
    <row r="396" customFormat="false" ht="15" hidden="false" customHeight="true" outlineLevel="0" collapsed="false">
      <c r="A396" s="29" t="s">
        <v>12483</v>
      </c>
      <c r="B396" s="30" t="n">
        <v>45025</v>
      </c>
      <c r="C396" s="29" t="s">
        <v>4423</v>
      </c>
      <c r="D396" s="29" t="n">
        <v>886</v>
      </c>
      <c r="E396" s="29" t="s">
        <v>12229</v>
      </c>
      <c r="F396" s="29" t="s">
        <v>900</v>
      </c>
      <c r="G396" s="29" t="n">
        <v>32</v>
      </c>
      <c r="H396" s="29" t="s">
        <v>11623</v>
      </c>
      <c r="I396" s="29" t="s">
        <v>11624</v>
      </c>
      <c r="J396" s="31" t="n">
        <v>7.55</v>
      </c>
      <c r="K396" s="29" t="n">
        <v>1</v>
      </c>
      <c r="L396" s="29" t="s">
        <v>11625</v>
      </c>
      <c r="M396" s="30" t="n">
        <v>45039</v>
      </c>
      <c r="N396" s="29"/>
      <c r="O396" s="29"/>
      <c r="P396" s="29" t="s">
        <v>11651</v>
      </c>
      <c r="Q396" s="29"/>
      <c r="R396" s="29"/>
    </row>
    <row r="397" customFormat="false" ht="15" hidden="false" customHeight="true" outlineLevel="0" collapsed="false">
      <c r="A397" s="26" t="s">
        <v>12484</v>
      </c>
      <c r="B397" s="27" t="n">
        <v>45039</v>
      </c>
      <c r="C397" s="26" t="s">
        <v>609</v>
      </c>
      <c r="D397" s="26" t="n">
        <v>65</v>
      </c>
      <c r="E397" s="26" t="s">
        <v>12485</v>
      </c>
      <c r="F397" s="26" t="s">
        <v>249</v>
      </c>
      <c r="G397" s="26" t="n">
        <v>28</v>
      </c>
      <c r="H397" s="26" t="s">
        <v>11623</v>
      </c>
      <c r="I397" s="26" t="s">
        <v>11624</v>
      </c>
      <c r="J397" s="28" t="n">
        <v>7.55</v>
      </c>
      <c r="K397" s="26" t="n">
        <v>2</v>
      </c>
      <c r="L397" s="26" t="s">
        <v>11642</v>
      </c>
      <c r="M397" s="27" t="n">
        <v>45053</v>
      </c>
      <c r="N397" s="26"/>
      <c r="O397" s="26"/>
      <c r="P397" s="26"/>
      <c r="Q397" s="26"/>
      <c r="R397" s="26"/>
    </row>
    <row r="398" customFormat="false" ht="15" hidden="false" customHeight="true" outlineLevel="0" collapsed="false">
      <c r="A398" s="29" t="s">
        <v>12486</v>
      </c>
      <c r="B398" s="30" t="n">
        <v>45020</v>
      </c>
      <c r="C398" s="29" t="s">
        <v>11560</v>
      </c>
      <c r="D398" s="29" t="n">
        <v>2900</v>
      </c>
      <c r="E398" s="29" t="s">
        <v>12487</v>
      </c>
      <c r="F398" s="29" t="s">
        <v>900</v>
      </c>
      <c r="G398" s="29" t="n">
        <v>70</v>
      </c>
      <c r="H398" s="29" t="s">
        <v>11623</v>
      </c>
      <c r="I398" s="29" t="s">
        <v>11624</v>
      </c>
      <c r="J398" s="31" t="n">
        <v>7.55</v>
      </c>
      <c r="K398" s="29" t="n">
        <v>1</v>
      </c>
      <c r="L398" s="29" t="s">
        <v>11630</v>
      </c>
      <c r="M398" s="30" t="n">
        <v>45034</v>
      </c>
      <c r="N398" s="30" t="n">
        <v>45028</v>
      </c>
      <c r="O398" s="29" t="n">
        <v>8</v>
      </c>
      <c r="P398" s="29"/>
      <c r="Q398" s="29" t="s">
        <v>12488</v>
      </c>
      <c r="R398" s="29"/>
    </row>
    <row r="399" customFormat="false" ht="15" hidden="false" customHeight="true" outlineLevel="0" collapsed="false">
      <c r="A399" s="26" t="s">
        <v>12489</v>
      </c>
      <c r="B399" s="27" t="n">
        <v>45027</v>
      </c>
      <c r="C399" s="26" t="s">
        <v>5173</v>
      </c>
      <c r="D399" s="26" t="n">
        <v>1074</v>
      </c>
      <c r="E399" s="26" t="s">
        <v>12490</v>
      </c>
      <c r="F399" s="26" t="s">
        <v>314</v>
      </c>
      <c r="G399" s="26" t="n">
        <v>32</v>
      </c>
      <c r="H399" s="26" t="s">
        <v>11623</v>
      </c>
      <c r="I399" s="26" t="s">
        <v>11624</v>
      </c>
      <c r="J399" s="28" t="n">
        <v>7.55</v>
      </c>
      <c r="K399" s="26" t="n">
        <v>1</v>
      </c>
      <c r="L399" s="26" t="s">
        <v>11625</v>
      </c>
      <c r="M399" s="27" t="n">
        <v>45041</v>
      </c>
      <c r="N399" s="26"/>
      <c r="O399" s="26"/>
      <c r="P399" s="26" t="s">
        <v>11626</v>
      </c>
      <c r="Q399" s="26"/>
      <c r="R399" s="26"/>
    </row>
    <row r="400" customFormat="false" ht="15" hidden="false" customHeight="true" outlineLevel="0" collapsed="false">
      <c r="A400" s="29" t="s">
        <v>12491</v>
      </c>
      <c r="B400" s="30" t="n">
        <v>45036</v>
      </c>
      <c r="C400" s="29" t="s">
        <v>10902</v>
      </c>
      <c r="D400" s="29" t="n">
        <v>2697</v>
      </c>
      <c r="E400" s="29" t="s">
        <v>12492</v>
      </c>
      <c r="F400" s="29" t="s">
        <v>314</v>
      </c>
      <c r="G400" s="29" t="n">
        <v>32</v>
      </c>
      <c r="H400" s="29" t="s">
        <v>11623</v>
      </c>
      <c r="I400" s="29" t="s">
        <v>11624</v>
      </c>
      <c r="J400" s="31" t="n">
        <v>7.55</v>
      </c>
      <c r="K400" s="29" t="n">
        <v>1</v>
      </c>
      <c r="L400" s="29" t="s">
        <v>164</v>
      </c>
      <c r="M400" s="30" t="n">
        <v>45050</v>
      </c>
      <c r="N400" s="30" t="n">
        <v>45049</v>
      </c>
      <c r="O400" s="29" t="n">
        <v>13</v>
      </c>
      <c r="P400" s="29"/>
      <c r="Q400" s="29"/>
      <c r="R400" s="29"/>
    </row>
    <row r="401" customFormat="false" ht="15" hidden="false" customHeight="true" outlineLevel="0" collapsed="false">
      <c r="A401" s="26" t="s">
        <v>12493</v>
      </c>
      <c r="B401" s="27" t="n">
        <v>45043</v>
      </c>
      <c r="C401" s="26" t="s">
        <v>4131</v>
      </c>
      <c r="D401" s="26" t="n">
        <v>812</v>
      </c>
      <c r="E401" s="26" t="s">
        <v>11702</v>
      </c>
      <c r="F401" s="26" t="s">
        <v>900</v>
      </c>
      <c r="G401" s="26" t="n">
        <v>80</v>
      </c>
      <c r="H401" s="26" t="s">
        <v>11623</v>
      </c>
      <c r="I401" s="26" t="s">
        <v>11624</v>
      </c>
      <c r="J401" s="28" t="n">
        <v>7.55</v>
      </c>
      <c r="K401" s="26" t="n">
        <v>1</v>
      </c>
      <c r="L401" s="26" t="s">
        <v>11630</v>
      </c>
      <c r="M401" s="27" t="n">
        <v>45057</v>
      </c>
      <c r="N401" s="27" t="n">
        <v>45053</v>
      </c>
      <c r="O401" s="26" t="n">
        <v>10</v>
      </c>
      <c r="P401" s="26"/>
      <c r="Q401" s="26" t="s">
        <v>12428</v>
      </c>
      <c r="R401" s="26"/>
    </row>
    <row r="402" customFormat="false" ht="15" hidden="false" customHeight="true" outlineLevel="0" collapsed="false">
      <c r="A402" s="29" t="s">
        <v>12494</v>
      </c>
      <c r="B402" s="30" t="n">
        <v>45035</v>
      </c>
      <c r="C402" s="29" t="s">
        <v>6495</v>
      </c>
      <c r="D402" s="29" t="n">
        <v>1434</v>
      </c>
      <c r="E402" s="29" t="s">
        <v>12027</v>
      </c>
      <c r="F402" s="29" t="s">
        <v>314</v>
      </c>
      <c r="G402" s="29" t="n">
        <v>32</v>
      </c>
      <c r="H402" s="29" t="s">
        <v>11623</v>
      </c>
      <c r="I402" s="29" t="s">
        <v>11624</v>
      </c>
      <c r="J402" s="31" t="n">
        <v>7.55</v>
      </c>
      <c r="K402" s="29" t="n">
        <v>1</v>
      </c>
      <c r="L402" s="29" t="s">
        <v>11634</v>
      </c>
      <c r="M402" s="30" t="n">
        <v>45049</v>
      </c>
      <c r="N402" s="30" t="n">
        <v>45045</v>
      </c>
      <c r="O402" s="29" t="n">
        <v>10</v>
      </c>
      <c r="P402" s="29"/>
      <c r="Q402" s="29"/>
      <c r="R402" s="29"/>
    </row>
    <row r="403" customFormat="false" ht="15" hidden="false" customHeight="true" outlineLevel="0" collapsed="false">
      <c r="A403" s="26" t="s">
        <v>12495</v>
      </c>
      <c r="B403" s="27" t="n">
        <v>45017</v>
      </c>
      <c r="C403" s="26" t="s">
        <v>3873</v>
      </c>
      <c r="D403" s="26" t="n">
        <v>750</v>
      </c>
      <c r="E403" s="26" t="s">
        <v>12496</v>
      </c>
      <c r="F403" s="26" t="s">
        <v>167</v>
      </c>
      <c r="G403" s="26" t="n">
        <v>24</v>
      </c>
      <c r="H403" s="26" t="s">
        <v>11629</v>
      </c>
      <c r="I403" s="26" t="s">
        <v>11624</v>
      </c>
      <c r="J403" s="28" t="n">
        <v>10.4</v>
      </c>
      <c r="K403" s="26" t="n">
        <v>2</v>
      </c>
      <c r="L403" s="26" t="s">
        <v>11669</v>
      </c>
      <c r="M403" s="27" t="n">
        <v>45027</v>
      </c>
      <c r="N403" s="27" t="n">
        <v>45026</v>
      </c>
      <c r="O403" s="26" t="n">
        <v>9</v>
      </c>
      <c r="P403" s="26"/>
      <c r="Q403" s="26"/>
      <c r="R403" s="26"/>
    </row>
    <row r="404" customFormat="false" ht="15" hidden="false" customHeight="true" outlineLevel="0" collapsed="false">
      <c r="A404" s="29" t="s">
        <v>12497</v>
      </c>
      <c r="B404" s="30" t="n">
        <v>45019</v>
      </c>
      <c r="C404" s="29" t="s">
        <v>6042</v>
      </c>
      <c r="D404" s="29" t="n">
        <v>1305</v>
      </c>
      <c r="E404" s="29" t="s">
        <v>12498</v>
      </c>
      <c r="F404" s="29" t="s">
        <v>276</v>
      </c>
      <c r="G404" s="29" t="n">
        <v>40</v>
      </c>
      <c r="H404" s="29" t="s">
        <v>11629</v>
      </c>
      <c r="I404" s="29" t="s">
        <v>11624</v>
      </c>
      <c r="J404" s="31" t="n">
        <v>10.4</v>
      </c>
      <c r="K404" s="29" t="n">
        <v>2</v>
      </c>
      <c r="L404" s="29" t="s">
        <v>11669</v>
      </c>
      <c r="M404" s="30" t="n">
        <v>45029</v>
      </c>
      <c r="N404" s="30" t="n">
        <v>45020</v>
      </c>
      <c r="O404" s="29" t="n">
        <v>1</v>
      </c>
      <c r="P404" s="29"/>
      <c r="Q404" s="29"/>
      <c r="R404" s="29"/>
    </row>
    <row r="405" customFormat="false" ht="15" hidden="false" customHeight="true" outlineLevel="0" collapsed="false">
      <c r="A405" s="26" t="s">
        <v>12499</v>
      </c>
      <c r="B405" s="27" t="n">
        <v>45024</v>
      </c>
      <c r="C405" s="26" t="s">
        <v>1069</v>
      </c>
      <c r="D405" s="26" t="n">
        <v>145</v>
      </c>
      <c r="E405" s="26" t="s">
        <v>12500</v>
      </c>
      <c r="F405" s="26" t="s">
        <v>314</v>
      </c>
      <c r="G405" s="26" t="n">
        <v>36</v>
      </c>
      <c r="H405" s="26" t="s">
        <v>11623</v>
      </c>
      <c r="I405" s="26" t="s">
        <v>11624</v>
      </c>
      <c r="J405" s="28" t="n">
        <v>7.55</v>
      </c>
      <c r="K405" s="26" t="n">
        <v>1</v>
      </c>
      <c r="L405" s="26" t="s">
        <v>11625</v>
      </c>
      <c r="M405" s="27" t="n">
        <v>45038</v>
      </c>
      <c r="N405" s="26"/>
      <c r="O405" s="26"/>
      <c r="P405" s="26" t="s">
        <v>11651</v>
      </c>
      <c r="Q405" s="26"/>
      <c r="R405" s="26"/>
    </row>
    <row r="406" customFormat="false" ht="15" hidden="false" customHeight="true" outlineLevel="0" collapsed="false">
      <c r="A406" s="29" t="s">
        <v>12501</v>
      </c>
      <c r="B406" s="30" t="n">
        <v>45021</v>
      </c>
      <c r="C406" s="29" t="s">
        <v>11436</v>
      </c>
      <c r="D406" s="29" t="n">
        <v>2861</v>
      </c>
      <c r="E406" s="29" t="s">
        <v>12502</v>
      </c>
      <c r="F406" s="29" t="s">
        <v>167</v>
      </c>
      <c r="G406" s="29" t="n">
        <v>28</v>
      </c>
      <c r="H406" s="29" t="s">
        <v>11629</v>
      </c>
      <c r="I406" s="29" t="s">
        <v>11624</v>
      </c>
      <c r="J406" s="31" t="n">
        <v>10.4</v>
      </c>
      <c r="K406" s="29" t="n">
        <v>1</v>
      </c>
      <c r="L406" s="29" t="s">
        <v>11630</v>
      </c>
      <c r="M406" s="30" t="n">
        <v>45031</v>
      </c>
      <c r="N406" s="30" t="n">
        <v>45028</v>
      </c>
      <c r="O406" s="29" t="n">
        <v>7</v>
      </c>
      <c r="P406" s="29"/>
      <c r="Q406" s="29" t="s">
        <v>12503</v>
      </c>
      <c r="R406" s="29"/>
    </row>
    <row r="407" customFormat="false" ht="15" hidden="false" customHeight="true" outlineLevel="0" collapsed="false">
      <c r="A407" s="26" t="s">
        <v>12504</v>
      </c>
      <c r="B407" s="27" t="n">
        <v>45044</v>
      </c>
      <c r="C407" s="26" t="s">
        <v>1736</v>
      </c>
      <c r="D407" s="26" t="n">
        <v>274</v>
      </c>
      <c r="E407" s="26" t="s">
        <v>12505</v>
      </c>
      <c r="F407" s="26" t="s">
        <v>900</v>
      </c>
      <c r="G407" s="26" t="n">
        <v>50</v>
      </c>
      <c r="H407" s="26" t="s">
        <v>11623</v>
      </c>
      <c r="I407" s="26" t="s">
        <v>11624</v>
      </c>
      <c r="J407" s="28" t="n">
        <v>7.55</v>
      </c>
      <c r="K407" s="26" t="n">
        <v>1</v>
      </c>
      <c r="L407" s="26" t="s">
        <v>11625</v>
      </c>
      <c r="M407" s="27" t="n">
        <v>45058</v>
      </c>
      <c r="N407" s="26"/>
      <c r="O407" s="26"/>
      <c r="P407" s="26" t="s">
        <v>11626</v>
      </c>
      <c r="Q407" s="26"/>
      <c r="R407" s="26"/>
    </row>
    <row r="408" customFormat="false" ht="15" hidden="false" customHeight="true" outlineLevel="0" collapsed="false">
      <c r="A408" s="29" t="s">
        <v>12506</v>
      </c>
      <c r="B408" s="30" t="n">
        <v>45038</v>
      </c>
      <c r="C408" s="29" t="s">
        <v>7824</v>
      </c>
      <c r="D408" s="29" t="n">
        <v>1797</v>
      </c>
      <c r="E408" s="29" t="s">
        <v>12507</v>
      </c>
      <c r="F408" s="29" t="s">
        <v>900</v>
      </c>
      <c r="G408" s="29" t="n">
        <v>24</v>
      </c>
      <c r="H408" s="29" t="s">
        <v>11623</v>
      </c>
      <c r="I408" s="29" t="s">
        <v>11624</v>
      </c>
      <c r="J408" s="31" t="n">
        <v>7.55</v>
      </c>
      <c r="K408" s="29" t="n">
        <v>2</v>
      </c>
      <c r="L408" s="29" t="s">
        <v>11630</v>
      </c>
      <c r="M408" s="30" t="n">
        <v>45052</v>
      </c>
      <c r="N408" s="30" t="n">
        <v>45042</v>
      </c>
      <c r="O408" s="29" t="n">
        <v>4</v>
      </c>
      <c r="P408" s="29"/>
      <c r="Q408" s="29" t="s">
        <v>12508</v>
      </c>
      <c r="R408" s="29"/>
    </row>
    <row r="409" customFormat="false" ht="15" hidden="false" customHeight="true" outlineLevel="0" collapsed="false">
      <c r="A409" s="26" t="s">
        <v>12509</v>
      </c>
      <c r="B409" s="27" t="n">
        <v>45035</v>
      </c>
      <c r="C409" s="26" t="s">
        <v>5401</v>
      </c>
      <c r="D409" s="26" t="n">
        <v>1132</v>
      </c>
      <c r="E409" s="26" t="s">
        <v>12510</v>
      </c>
      <c r="F409" s="26" t="s">
        <v>167</v>
      </c>
      <c r="G409" s="26" t="n">
        <v>32</v>
      </c>
      <c r="H409" s="26" t="s">
        <v>11629</v>
      </c>
      <c r="I409" s="26" t="s">
        <v>11624</v>
      </c>
      <c r="J409" s="28" t="n">
        <v>10.4</v>
      </c>
      <c r="K409" s="26" t="n">
        <v>2</v>
      </c>
      <c r="L409" s="26" t="s">
        <v>11630</v>
      </c>
      <c r="M409" s="27" t="n">
        <v>45045</v>
      </c>
      <c r="N409" s="27" t="n">
        <v>45044</v>
      </c>
      <c r="O409" s="26" t="n">
        <v>9</v>
      </c>
      <c r="P409" s="26"/>
      <c r="Q409" s="26" t="s">
        <v>12511</v>
      </c>
      <c r="R409" s="26"/>
    </row>
    <row r="410" customFormat="false" ht="15" hidden="false" customHeight="true" outlineLevel="0" collapsed="false">
      <c r="A410" s="29" t="s">
        <v>12512</v>
      </c>
      <c r="B410" s="30" t="n">
        <v>45034</v>
      </c>
      <c r="C410" s="29" t="s">
        <v>5897</v>
      </c>
      <c r="D410" s="29" t="n">
        <v>1266</v>
      </c>
      <c r="E410" s="29" t="s">
        <v>12513</v>
      </c>
      <c r="F410" s="29" t="s">
        <v>167</v>
      </c>
      <c r="G410" s="29" t="n">
        <v>32</v>
      </c>
      <c r="H410" s="29" t="s">
        <v>11629</v>
      </c>
      <c r="I410" s="29" t="s">
        <v>11624</v>
      </c>
      <c r="J410" s="31" t="n">
        <v>10.4</v>
      </c>
      <c r="K410" s="29" t="n">
        <v>2</v>
      </c>
      <c r="L410" s="29" t="s">
        <v>11630</v>
      </c>
      <c r="M410" s="30" t="n">
        <v>45044</v>
      </c>
      <c r="N410" s="30" t="n">
        <v>45037</v>
      </c>
      <c r="O410" s="29" t="n">
        <v>3</v>
      </c>
      <c r="P410" s="29"/>
      <c r="Q410" s="29" t="s">
        <v>12514</v>
      </c>
      <c r="R410" s="29"/>
    </row>
    <row r="411" customFormat="false" ht="15" hidden="false" customHeight="true" outlineLevel="0" collapsed="false">
      <c r="A411" s="26" t="s">
        <v>12515</v>
      </c>
      <c r="B411" s="27" t="n">
        <v>45017</v>
      </c>
      <c r="C411" s="26" t="s">
        <v>4674</v>
      </c>
      <c r="D411" s="26" t="n">
        <v>948</v>
      </c>
      <c r="E411" s="26" t="s">
        <v>12516</v>
      </c>
      <c r="F411" s="26" t="s">
        <v>249</v>
      </c>
      <c r="G411" s="26" t="n">
        <v>28</v>
      </c>
      <c r="H411" s="26" t="s">
        <v>11623</v>
      </c>
      <c r="I411" s="26" t="s">
        <v>11624</v>
      </c>
      <c r="J411" s="28" t="n">
        <v>7.55</v>
      </c>
      <c r="K411" s="26" t="n">
        <v>1</v>
      </c>
      <c r="L411" s="26" t="s">
        <v>164</v>
      </c>
      <c r="M411" s="27" t="n">
        <v>45031</v>
      </c>
      <c r="N411" s="27" t="n">
        <v>45024</v>
      </c>
      <c r="O411" s="26" t="n">
        <v>7</v>
      </c>
      <c r="P411" s="26"/>
      <c r="Q411" s="26"/>
      <c r="R411" s="26"/>
    </row>
    <row r="412" customFormat="false" ht="15" hidden="false" customHeight="true" outlineLevel="0" collapsed="false">
      <c r="A412" s="29" t="s">
        <v>12517</v>
      </c>
      <c r="B412" s="30" t="n">
        <v>45041</v>
      </c>
      <c r="C412" s="29" t="s">
        <v>9018</v>
      </c>
      <c r="D412" s="29" t="n">
        <v>2140</v>
      </c>
      <c r="E412" s="29" t="s">
        <v>12518</v>
      </c>
      <c r="F412" s="29" t="s">
        <v>167</v>
      </c>
      <c r="G412" s="29" t="n">
        <v>40</v>
      </c>
      <c r="H412" s="29" t="s">
        <v>11629</v>
      </c>
      <c r="I412" s="29" t="s">
        <v>11624</v>
      </c>
      <c r="J412" s="31" t="n">
        <v>10.4</v>
      </c>
      <c r="K412" s="29" t="n">
        <v>1</v>
      </c>
      <c r="L412" s="29" t="s">
        <v>11630</v>
      </c>
      <c r="M412" s="30" t="n">
        <v>45051</v>
      </c>
      <c r="N412" s="30" t="n">
        <v>45054</v>
      </c>
      <c r="O412" s="29" t="n">
        <v>13</v>
      </c>
      <c r="P412" s="29"/>
      <c r="Q412" s="29" t="s">
        <v>12519</v>
      </c>
      <c r="R412" s="29"/>
    </row>
    <row r="413" customFormat="false" ht="15" hidden="false" customHeight="true" outlineLevel="0" collapsed="false">
      <c r="A413" s="26" t="s">
        <v>12520</v>
      </c>
      <c r="B413" s="27" t="n">
        <v>45018</v>
      </c>
      <c r="C413" s="26" t="s">
        <v>754</v>
      </c>
      <c r="D413" s="26" t="n">
        <v>89</v>
      </c>
      <c r="E413" s="26" t="s">
        <v>12521</v>
      </c>
      <c r="F413" s="26" t="s">
        <v>900</v>
      </c>
      <c r="G413" s="26" t="n">
        <v>32</v>
      </c>
      <c r="H413" s="26" t="s">
        <v>11623</v>
      </c>
      <c r="I413" s="26" t="s">
        <v>11624</v>
      </c>
      <c r="J413" s="28" t="n">
        <v>7.55</v>
      </c>
      <c r="K413" s="26" t="n">
        <v>1</v>
      </c>
      <c r="L413" s="26" t="s">
        <v>11625</v>
      </c>
      <c r="M413" s="27" t="n">
        <v>45032</v>
      </c>
      <c r="N413" s="26"/>
      <c r="O413" s="26"/>
      <c r="P413" s="26" t="s">
        <v>11672</v>
      </c>
      <c r="Q413" s="26"/>
      <c r="R413" s="26"/>
    </row>
    <row r="414" customFormat="false" ht="15" hidden="false" customHeight="true" outlineLevel="0" collapsed="false">
      <c r="A414" s="29" t="s">
        <v>12522</v>
      </c>
      <c r="B414" s="30" t="n">
        <v>45063</v>
      </c>
      <c r="C414" s="29" t="s">
        <v>9672</v>
      </c>
      <c r="D414" s="29" t="n">
        <v>2334</v>
      </c>
      <c r="E414" s="29" t="s">
        <v>12523</v>
      </c>
      <c r="F414" s="29" t="s">
        <v>249</v>
      </c>
      <c r="G414" s="29" t="n">
        <v>45</v>
      </c>
      <c r="H414" s="29" t="s">
        <v>11623</v>
      </c>
      <c r="I414" s="29" t="s">
        <v>11624</v>
      </c>
      <c r="J414" s="31" t="n">
        <v>7.55</v>
      </c>
      <c r="K414" s="29" t="n">
        <v>1</v>
      </c>
      <c r="L414" s="29" t="s">
        <v>11630</v>
      </c>
      <c r="M414" s="30" t="n">
        <v>45077</v>
      </c>
      <c r="N414" s="30" t="n">
        <v>45065</v>
      </c>
      <c r="O414" s="29" t="n">
        <v>2</v>
      </c>
      <c r="P414" s="29"/>
      <c r="Q414" s="29" t="s">
        <v>12524</v>
      </c>
      <c r="R414" s="29"/>
    </row>
    <row r="415" customFormat="false" ht="15" hidden="false" customHeight="true" outlineLevel="0" collapsed="false">
      <c r="A415" s="26" t="s">
        <v>12525</v>
      </c>
      <c r="B415" s="27" t="n">
        <v>45059</v>
      </c>
      <c r="C415" s="26" t="s">
        <v>6687</v>
      </c>
      <c r="D415" s="26" t="n">
        <v>1485</v>
      </c>
      <c r="E415" s="26" t="s">
        <v>12526</v>
      </c>
      <c r="F415" s="26" t="s">
        <v>167</v>
      </c>
      <c r="G415" s="26" t="n">
        <v>32</v>
      </c>
      <c r="H415" s="26" t="s">
        <v>11629</v>
      </c>
      <c r="I415" s="26" t="s">
        <v>11624</v>
      </c>
      <c r="J415" s="28" t="n">
        <v>10.4</v>
      </c>
      <c r="K415" s="26" t="n">
        <v>1</v>
      </c>
      <c r="L415" s="26" t="s">
        <v>11625</v>
      </c>
      <c r="M415" s="27" t="n">
        <v>45069</v>
      </c>
      <c r="N415" s="26"/>
      <c r="O415" s="26"/>
      <c r="P415" s="26" t="s">
        <v>11651</v>
      </c>
      <c r="Q415" s="26"/>
      <c r="R415" s="26"/>
    </row>
    <row r="416" customFormat="false" ht="15" hidden="false" customHeight="true" outlineLevel="0" collapsed="false">
      <c r="A416" s="29" t="s">
        <v>12527</v>
      </c>
      <c r="B416" s="30" t="n">
        <v>45051</v>
      </c>
      <c r="C416" s="29" t="s">
        <v>9056</v>
      </c>
      <c r="D416" s="29" t="n">
        <v>2151</v>
      </c>
      <c r="E416" s="29" t="s">
        <v>11710</v>
      </c>
      <c r="F416" s="29" t="s">
        <v>167</v>
      </c>
      <c r="G416" s="29" t="n">
        <v>28</v>
      </c>
      <c r="H416" s="29" t="s">
        <v>11629</v>
      </c>
      <c r="I416" s="29" t="s">
        <v>11624</v>
      </c>
      <c r="J416" s="31" t="n">
        <v>10.4</v>
      </c>
      <c r="K416" s="29" t="n">
        <v>1</v>
      </c>
      <c r="L416" s="29" t="s">
        <v>11625</v>
      </c>
      <c r="M416" s="30" t="n">
        <v>45061</v>
      </c>
      <c r="N416" s="29"/>
      <c r="O416" s="29"/>
      <c r="P416" s="29" t="s">
        <v>11672</v>
      </c>
      <c r="Q416" s="29"/>
      <c r="R416" s="29"/>
    </row>
    <row r="417" customFormat="false" ht="15" hidden="false" customHeight="true" outlineLevel="0" collapsed="false">
      <c r="A417" s="26" t="s">
        <v>12528</v>
      </c>
      <c r="B417" s="27" t="n">
        <v>45066</v>
      </c>
      <c r="C417" s="26" t="s">
        <v>11331</v>
      </c>
      <c r="D417" s="26" t="n">
        <v>2829</v>
      </c>
      <c r="E417" s="26" t="s">
        <v>12529</v>
      </c>
      <c r="F417" s="26" t="s">
        <v>249</v>
      </c>
      <c r="G417" s="26" t="n">
        <v>24</v>
      </c>
      <c r="H417" s="26" t="s">
        <v>11623</v>
      </c>
      <c r="I417" s="26" t="s">
        <v>11624</v>
      </c>
      <c r="J417" s="28" t="n">
        <v>7.55</v>
      </c>
      <c r="K417" s="26" t="n">
        <v>1</v>
      </c>
      <c r="L417" s="26" t="s">
        <v>11630</v>
      </c>
      <c r="M417" s="27" t="n">
        <v>45080</v>
      </c>
      <c r="N417" s="27" t="n">
        <v>45083</v>
      </c>
      <c r="O417" s="26" t="n">
        <v>17</v>
      </c>
      <c r="P417" s="26"/>
      <c r="Q417" s="26" t="s">
        <v>12530</v>
      </c>
      <c r="R417" s="26"/>
    </row>
    <row r="418" customFormat="false" ht="15" hidden="false" customHeight="true" outlineLevel="0" collapsed="false">
      <c r="A418" s="29" t="s">
        <v>12531</v>
      </c>
      <c r="B418" s="30" t="n">
        <v>45065</v>
      </c>
      <c r="C418" s="29" t="s">
        <v>10717</v>
      </c>
      <c r="D418" s="29" t="n">
        <v>2643</v>
      </c>
      <c r="E418" s="29" t="s">
        <v>12532</v>
      </c>
      <c r="F418" s="29" t="s">
        <v>167</v>
      </c>
      <c r="G418" s="29" t="n">
        <v>36</v>
      </c>
      <c r="H418" s="29" t="s">
        <v>11629</v>
      </c>
      <c r="I418" s="29" t="s">
        <v>11624</v>
      </c>
      <c r="J418" s="31" t="n">
        <v>10.4</v>
      </c>
      <c r="K418" s="29" t="n">
        <v>1</v>
      </c>
      <c r="L418" s="29" t="s">
        <v>11630</v>
      </c>
      <c r="M418" s="30" t="n">
        <v>45075</v>
      </c>
      <c r="N418" s="30" t="n">
        <v>45071</v>
      </c>
      <c r="O418" s="29" t="n">
        <v>6</v>
      </c>
      <c r="P418" s="29"/>
      <c r="Q418" s="29" t="s">
        <v>12533</v>
      </c>
      <c r="R418" s="29"/>
    </row>
    <row r="419" customFormat="false" ht="15" hidden="false" customHeight="true" outlineLevel="0" collapsed="false">
      <c r="A419" s="26" t="s">
        <v>12534</v>
      </c>
      <c r="B419" s="27" t="n">
        <v>45069</v>
      </c>
      <c r="C419" s="26" t="s">
        <v>4545</v>
      </c>
      <c r="D419" s="26" t="n">
        <v>917</v>
      </c>
      <c r="E419" s="26" t="s">
        <v>12535</v>
      </c>
      <c r="F419" s="26" t="s">
        <v>167</v>
      </c>
      <c r="G419" s="26" t="n">
        <v>40</v>
      </c>
      <c r="H419" s="26" t="s">
        <v>11629</v>
      </c>
      <c r="I419" s="26" t="s">
        <v>11624</v>
      </c>
      <c r="J419" s="28" t="n">
        <v>10.4</v>
      </c>
      <c r="K419" s="26" t="n">
        <v>1</v>
      </c>
      <c r="L419" s="26" t="s">
        <v>11630</v>
      </c>
      <c r="M419" s="27" t="n">
        <v>45079</v>
      </c>
      <c r="N419" s="27" t="n">
        <v>45076</v>
      </c>
      <c r="O419" s="26" t="n">
        <v>7</v>
      </c>
      <c r="P419" s="26"/>
      <c r="Q419" s="26" t="s">
        <v>12536</v>
      </c>
      <c r="R419" s="26"/>
    </row>
    <row r="420" customFormat="false" ht="15" hidden="false" customHeight="true" outlineLevel="0" collapsed="false">
      <c r="A420" s="29" t="s">
        <v>12537</v>
      </c>
      <c r="B420" s="30" t="n">
        <v>45072</v>
      </c>
      <c r="C420" s="29" t="s">
        <v>11008</v>
      </c>
      <c r="D420" s="29" t="n">
        <v>2732</v>
      </c>
      <c r="E420" s="29" t="s">
        <v>11628</v>
      </c>
      <c r="F420" s="29" t="s">
        <v>167</v>
      </c>
      <c r="G420" s="29" t="n">
        <v>28</v>
      </c>
      <c r="H420" s="29" t="s">
        <v>11629</v>
      </c>
      <c r="I420" s="29" t="s">
        <v>11624</v>
      </c>
      <c r="J420" s="31" t="n">
        <v>10.4</v>
      </c>
      <c r="K420" s="29" t="n">
        <v>1</v>
      </c>
      <c r="L420" s="29" t="s">
        <v>11669</v>
      </c>
      <c r="M420" s="30" t="n">
        <v>45082</v>
      </c>
      <c r="N420" s="30" t="n">
        <v>45082</v>
      </c>
      <c r="O420" s="29" t="n">
        <v>10</v>
      </c>
      <c r="P420" s="29"/>
      <c r="Q420" s="29"/>
      <c r="R420" s="29"/>
    </row>
    <row r="421" customFormat="false" ht="15" hidden="false" customHeight="true" outlineLevel="0" collapsed="false">
      <c r="A421" s="26" t="s">
        <v>12538</v>
      </c>
      <c r="B421" s="27" t="n">
        <v>45048</v>
      </c>
      <c r="C421" s="26" t="s">
        <v>2662</v>
      </c>
      <c r="D421" s="26" t="n">
        <v>469</v>
      </c>
      <c r="E421" s="26" t="s">
        <v>12539</v>
      </c>
      <c r="F421" s="26" t="s">
        <v>276</v>
      </c>
      <c r="G421" s="26" t="n">
        <v>32</v>
      </c>
      <c r="H421" s="26" t="s">
        <v>11629</v>
      </c>
      <c r="I421" s="26" t="s">
        <v>11624</v>
      </c>
      <c r="J421" s="28" t="n">
        <v>10.4</v>
      </c>
      <c r="K421" s="26" t="n">
        <v>1</v>
      </c>
      <c r="L421" s="26" t="s">
        <v>11625</v>
      </c>
      <c r="M421" s="27" t="n">
        <v>45058</v>
      </c>
      <c r="N421" s="26"/>
      <c r="O421" s="26"/>
      <c r="P421" s="26" t="s">
        <v>11626</v>
      </c>
      <c r="Q421" s="26"/>
      <c r="R421" s="26"/>
    </row>
    <row r="422" customFormat="false" ht="15" hidden="false" customHeight="true" outlineLevel="0" collapsed="false">
      <c r="A422" s="29" t="s">
        <v>12540</v>
      </c>
      <c r="B422" s="30" t="n">
        <v>45058</v>
      </c>
      <c r="C422" s="29" t="s">
        <v>9163</v>
      </c>
      <c r="D422" s="29" t="n">
        <v>2181</v>
      </c>
      <c r="E422" s="29" t="s">
        <v>12541</v>
      </c>
      <c r="F422" s="29" t="s">
        <v>249</v>
      </c>
      <c r="G422" s="29" t="n">
        <v>80</v>
      </c>
      <c r="H422" s="29" t="s">
        <v>11623</v>
      </c>
      <c r="I422" s="29" t="s">
        <v>11624</v>
      </c>
      <c r="J422" s="31" t="n">
        <v>7.55</v>
      </c>
      <c r="K422" s="29" t="n">
        <v>2</v>
      </c>
      <c r="L422" s="29" t="s">
        <v>11625</v>
      </c>
      <c r="M422" s="30" t="n">
        <v>45072</v>
      </c>
      <c r="N422" s="29"/>
      <c r="O422" s="29"/>
      <c r="P422" s="29" t="s">
        <v>11626</v>
      </c>
      <c r="Q422" s="29"/>
      <c r="R422" s="29"/>
    </row>
    <row r="423" customFormat="false" ht="15" hidden="false" customHeight="true" outlineLevel="0" collapsed="false">
      <c r="A423" s="26" t="s">
        <v>12542</v>
      </c>
      <c r="B423" s="27" t="n">
        <v>45066</v>
      </c>
      <c r="C423" s="26" t="s">
        <v>11287</v>
      </c>
      <c r="D423" s="26" t="n">
        <v>2816</v>
      </c>
      <c r="E423" s="26" t="s">
        <v>12543</v>
      </c>
      <c r="F423" s="26" t="s">
        <v>167</v>
      </c>
      <c r="G423" s="26" t="n">
        <v>28</v>
      </c>
      <c r="H423" s="26" t="s">
        <v>11629</v>
      </c>
      <c r="I423" s="26" t="s">
        <v>11624</v>
      </c>
      <c r="J423" s="28" t="n">
        <v>10.4</v>
      </c>
      <c r="K423" s="26" t="n">
        <v>2</v>
      </c>
      <c r="L423" s="26" t="s">
        <v>11625</v>
      </c>
      <c r="M423" s="27" t="n">
        <v>45076</v>
      </c>
      <c r="N423" s="26"/>
      <c r="O423" s="26"/>
      <c r="P423" s="26" t="s">
        <v>11683</v>
      </c>
      <c r="Q423" s="26"/>
      <c r="R423" s="26"/>
    </row>
    <row r="424" customFormat="false" ht="15" hidden="false" customHeight="true" outlineLevel="0" collapsed="false">
      <c r="A424" s="29" t="s">
        <v>12544</v>
      </c>
      <c r="B424" s="30" t="n">
        <v>45049</v>
      </c>
      <c r="C424" s="29" t="s">
        <v>11327</v>
      </c>
      <c r="D424" s="29" t="n">
        <v>2828</v>
      </c>
      <c r="E424" s="29" t="s">
        <v>12545</v>
      </c>
      <c r="F424" s="29" t="s">
        <v>276</v>
      </c>
      <c r="G424" s="29" t="n">
        <v>28</v>
      </c>
      <c r="H424" s="29" t="s">
        <v>11629</v>
      </c>
      <c r="I424" s="29" t="s">
        <v>11624</v>
      </c>
      <c r="J424" s="31" t="n">
        <v>10.4</v>
      </c>
      <c r="K424" s="29" t="n">
        <v>2</v>
      </c>
      <c r="L424" s="29" t="s">
        <v>11642</v>
      </c>
      <c r="M424" s="30" t="n">
        <v>45059</v>
      </c>
      <c r="N424" s="29"/>
      <c r="O424" s="29"/>
      <c r="P424" s="29"/>
      <c r="Q424" s="29"/>
      <c r="R424" s="29"/>
    </row>
    <row r="425" customFormat="false" ht="15" hidden="false" customHeight="true" outlineLevel="0" collapsed="false">
      <c r="A425" s="26" t="s">
        <v>12546</v>
      </c>
      <c r="B425" s="27" t="n">
        <v>45067</v>
      </c>
      <c r="C425" s="26" t="s">
        <v>10946</v>
      </c>
      <c r="D425" s="26" t="n">
        <v>2712</v>
      </c>
      <c r="E425" s="26" t="s">
        <v>11747</v>
      </c>
      <c r="F425" s="26" t="s">
        <v>276</v>
      </c>
      <c r="G425" s="26" t="n">
        <v>36</v>
      </c>
      <c r="H425" s="26" t="s">
        <v>11629</v>
      </c>
      <c r="I425" s="26" t="s">
        <v>11624</v>
      </c>
      <c r="J425" s="28" t="n">
        <v>10.4</v>
      </c>
      <c r="K425" s="26" t="n">
        <v>2</v>
      </c>
      <c r="L425" s="26" t="s">
        <v>11625</v>
      </c>
      <c r="M425" s="27" t="n">
        <v>45077</v>
      </c>
      <c r="N425" s="26"/>
      <c r="O425" s="26"/>
      <c r="P425" s="26" t="s">
        <v>11672</v>
      </c>
      <c r="Q425" s="26"/>
      <c r="R425" s="26"/>
    </row>
    <row r="426" customFormat="false" ht="15" hidden="false" customHeight="true" outlineLevel="0" collapsed="false">
      <c r="A426" s="29" t="s">
        <v>12547</v>
      </c>
      <c r="B426" s="30" t="n">
        <v>45065</v>
      </c>
      <c r="C426" s="29" t="s">
        <v>5275</v>
      </c>
      <c r="D426" s="29" t="n">
        <v>1100</v>
      </c>
      <c r="E426" s="29" t="s">
        <v>12548</v>
      </c>
      <c r="F426" s="29" t="s">
        <v>167</v>
      </c>
      <c r="G426" s="29" t="n">
        <v>36</v>
      </c>
      <c r="H426" s="29" t="s">
        <v>11629</v>
      </c>
      <c r="I426" s="29" t="s">
        <v>11624</v>
      </c>
      <c r="J426" s="31" t="n">
        <v>10.4</v>
      </c>
      <c r="K426" s="29" t="n">
        <v>1</v>
      </c>
      <c r="L426" s="29" t="s">
        <v>11625</v>
      </c>
      <c r="M426" s="30" t="n">
        <v>45075</v>
      </c>
      <c r="N426" s="29"/>
      <c r="O426" s="29"/>
      <c r="P426" s="29" t="s">
        <v>11683</v>
      </c>
      <c r="Q426" s="29"/>
      <c r="R426" s="29"/>
    </row>
    <row r="427" customFormat="false" ht="15" hidden="false" customHeight="true" outlineLevel="0" collapsed="false">
      <c r="A427" s="26" t="s">
        <v>12549</v>
      </c>
      <c r="B427" s="27" t="n">
        <v>45052</v>
      </c>
      <c r="C427" s="26" t="s">
        <v>7228</v>
      </c>
      <c r="D427" s="26" t="n">
        <v>1632</v>
      </c>
      <c r="E427" s="26" t="s">
        <v>12176</v>
      </c>
      <c r="F427" s="26" t="s">
        <v>900</v>
      </c>
      <c r="G427" s="26" t="n">
        <v>32</v>
      </c>
      <c r="H427" s="26" t="s">
        <v>11623</v>
      </c>
      <c r="I427" s="26" t="s">
        <v>11624</v>
      </c>
      <c r="J427" s="28" t="n">
        <v>7.55</v>
      </c>
      <c r="K427" s="26" t="n">
        <v>1</v>
      </c>
      <c r="L427" s="26" t="s">
        <v>11642</v>
      </c>
      <c r="M427" s="27" t="n">
        <v>45066</v>
      </c>
      <c r="N427" s="26"/>
      <c r="O427" s="26"/>
      <c r="P427" s="26"/>
      <c r="Q427" s="26"/>
      <c r="R427" s="26"/>
    </row>
    <row r="428" customFormat="false" ht="15" hidden="false" customHeight="true" outlineLevel="0" collapsed="false">
      <c r="A428" s="29" t="s">
        <v>12550</v>
      </c>
      <c r="B428" s="30" t="n">
        <v>45053</v>
      </c>
      <c r="C428" s="29" t="s">
        <v>688</v>
      </c>
      <c r="D428" s="29" t="n">
        <v>78</v>
      </c>
      <c r="E428" s="29" t="s">
        <v>12242</v>
      </c>
      <c r="F428" s="29" t="s">
        <v>276</v>
      </c>
      <c r="G428" s="29" t="n">
        <v>40</v>
      </c>
      <c r="H428" s="29" t="s">
        <v>11629</v>
      </c>
      <c r="I428" s="29" t="s">
        <v>11624</v>
      </c>
      <c r="J428" s="31" t="n">
        <v>10.4</v>
      </c>
      <c r="K428" s="29" t="n">
        <v>1</v>
      </c>
      <c r="L428" s="29" t="s">
        <v>11669</v>
      </c>
      <c r="M428" s="30" t="n">
        <v>45063</v>
      </c>
      <c r="N428" s="30" t="n">
        <v>45058</v>
      </c>
      <c r="O428" s="29" t="n">
        <v>5</v>
      </c>
      <c r="P428" s="29"/>
      <c r="Q428" s="29"/>
      <c r="R428" s="29"/>
    </row>
    <row r="429" customFormat="false" ht="15" hidden="false" customHeight="true" outlineLevel="0" collapsed="false">
      <c r="A429" s="26" t="s">
        <v>12551</v>
      </c>
      <c r="B429" s="27" t="n">
        <v>45062</v>
      </c>
      <c r="C429" s="26" t="s">
        <v>4099</v>
      </c>
      <c r="D429" s="26" t="n">
        <v>804</v>
      </c>
      <c r="E429" s="26" t="s">
        <v>12461</v>
      </c>
      <c r="F429" s="26" t="s">
        <v>900</v>
      </c>
      <c r="G429" s="26" t="n">
        <v>45</v>
      </c>
      <c r="H429" s="26" t="s">
        <v>11623</v>
      </c>
      <c r="I429" s="26" t="s">
        <v>11624</v>
      </c>
      <c r="J429" s="28" t="n">
        <v>7.55</v>
      </c>
      <c r="K429" s="26" t="n">
        <v>1</v>
      </c>
      <c r="L429" s="26" t="s">
        <v>11642</v>
      </c>
      <c r="M429" s="27" t="n">
        <v>45076</v>
      </c>
      <c r="N429" s="26"/>
      <c r="O429" s="26"/>
      <c r="P429" s="26"/>
      <c r="Q429" s="26"/>
      <c r="R429" s="26"/>
    </row>
    <row r="430" customFormat="false" ht="15" hidden="false" customHeight="true" outlineLevel="0" collapsed="false">
      <c r="A430" s="29" t="s">
        <v>12552</v>
      </c>
      <c r="B430" s="30" t="n">
        <v>45059</v>
      </c>
      <c r="C430" s="29" t="s">
        <v>4173</v>
      </c>
      <c r="D430" s="29" t="n">
        <v>822</v>
      </c>
      <c r="E430" s="29" t="s">
        <v>12553</v>
      </c>
      <c r="F430" s="29" t="s">
        <v>314</v>
      </c>
      <c r="G430" s="29" t="n">
        <v>45</v>
      </c>
      <c r="H430" s="29" t="s">
        <v>11623</v>
      </c>
      <c r="I430" s="29" t="s">
        <v>11624</v>
      </c>
      <c r="J430" s="31" t="n">
        <v>7.55</v>
      </c>
      <c r="K430" s="29" t="n">
        <v>2</v>
      </c>
      <c r="L430" s="29" t="s">
        <v>11630</v>
      </c>
      <c r="M430" s="30" t="n">
        <v>45073</v>
      </c>
      <c r="N430" s="30" t="n">
        <v>45063</v>
      </c>
      <c r="O430" s="29" t="n">
        <v>4</v>
      </c>
      <c r="P430" s="29"/>
      <c r="Q430" s="29" t="s">
        <v>12554</v>
      </c>
      <c r="R430" s="29"/>
    </row>
    <row r="431" customFormat="false" ht="15" hidden="false" customHeight="true" outlineLevel="0" collapsed="false">
      <c r="A431" s="26" t="s">
        <v>12555</v>
      </c>
      <c r="B431" s="27" t="n">
        <v>45053</v>
      </c>
      <c r="C431" s="26" t="s">
        <v>7997</v>
      </c>
      <c r="D431" s="26" t="n">
        <v>1848</v>
      </c>
      <c r="E431" s="26" t="s">
        <v>12345</v>
      </c>
      <c r="F431" s="26" t="s">
        <v>900</v>
      </c>
      <c r="G431" s="26" t="n">
        <v>70</v>
      </c>
      <c r="H431" s="26" t="s">
        <v>11623</v>
      </c>
      <c r="I431" s="26" t="s">
        <v>11624</v>
      </c>
      <c r="J431" s="28" t="n">
        <v>7.55</v>
      </c>
      <c r="K431" s="26" t="n">
        <v>1</v>
      </c>
      <c r="L431" s="26" t="s">
        <v>11630</v>
      </c>
      <c r="M431" s="27" t="n">
        <v>45067</v>
      </c>
      <c r="N431" s="27" t="n">
        <v>45065</v>
      </c>
      <c r="O431" s="26" t="n">
        <v>12</v>
      </c>
      <c r="P431" s="26"/>
      <c r="Q431" s="26" t="s">
        <v>12530</v>
      </c>
      <c r="R431" s="26"/>
    </row>
    <row r="432" customFormat="false" ht="15" hidden="false" customHeight="true" outlineLevel="0" collapsed="false">
      <c r="A432" s="29" t="s">
        <v>12556</v>
      </c>
      <c r="B432" s="30" t="n">
        <v>45067</v>
      </c>
      <c r="C432" s="29" t="s">
        <v>3125</v>
      </c>
      <c r="D432" s="29" t="n">
        <v>576</v>
      </c>
      <c r="E432" s="29" t="s">
        <v>11976</v>
      </c>
      <c r="F432" s="29" t="s">
        <v>314</v>
      </c>
      <c r="G432" s="29" t="n">
        <v>80</v>
      </c>
      <c r="H432" s="29" t="s">
        <v>11623</v>
      </c>
      <c r="I432" s="29" t="s">
        <v>11624</v>
      </c>
      <c r="J432" s="31" t="n">
        <v>7.55</v>
      </c>
      <c r="K432" s="29" t="n">
        <v>2</v>
      </c>
      <c r="L432" s="29" t="s">
        <v>11630</v>
      </c>
      <c r="M432" s="30" t="n">
        <v>45081</v>
      </c>
      <c r="N432" s="30" t="n">
        <v>45084</v>
      </c>
      <c r="O432" s="29" t="n">
        <v>17</v>
      </c>
      <c r="P432" s="29"/>
      <c r="Q432" s="29" t="s">
        <v>12557</v>
      </c>
      <c r="R432" s="29"/>
    </row>
    <row r="433" customFormat="false" ht="15" hidden="false" customHeight="true" outlineLevel="0" collapsed="false">
      <c r="A433" s="26" t="s">
        <v>12558</v>
      </c>
      <c r="B433" s="27" t="n">
        <v>45067</v>
      </c>
      <c r="C433" s="26" t="s">
        <v>7747</v>
      </c>
      <c r="D433" s="26" t="n">
        <v>1777</v>
      </c>
      <c r="E433" s="26" t="s">
        <v>12559</v>
      </c>
      <c r="F433" s="26" t="s">
        <v>276</v>
      </c>
      <c r="G433" s="26" t="n">
        <v>28</v>
      </c>
      <c r="H433" s="26" t="s">
        <v>11629</v>
      </c>
      <c r="I433" s="26" t="s">
        <v>11624</v>
      </c>
      <c r="J433" s="28" t="n">
        <v>10.4</v>
      </c>
      <c r="K433" s="26" t="n">
        <v>1</v>
      </c>
      <c r="L433" s="26" t="s">
        <v>11625</v>
      </c>
      <c r="M433" s="27" t="n">
        <v>45077</v>
      </c>
      <c r="N433" s="26"/>
      <c r="O433" s="26"/>
      <c r="P433" s="26" t="s">
        <v>11626</v>
      </c>
      <c r="Q433" s="26"/>
      <c r="R433" s="26"/>
    </row>
    <row r="434" customFormat="false" ht="15" hidden="false" customHeight="true" outlineLevel="0" collapsed="false">
      <c r="A434" s="29" t="s">
        <v>12560</v>
      </c>
      <c r="B434" s="30" t="n">
        <v>45072</v>
      </c>
      <c r="C434" s="29" t="s">
        <v>4381</v>
      </c>
      <c r="D434" s="29" t="n">
        <v>876</v>
      </c>
      <c r="E434" s="29" t="s">
        <v>12561</v>
      </c>
      <c r="F434" s="29" t="s">
        <v>249</v>
      </c>
      <c r="G434" s="29" t="n">
        <v>28</v>
      </c>
      <c r="H434" s="29" t="s">
        <v>11623</v>
      </c>
      <c r="I434" s="29" t="s">
        <v>11624</v>
      </c>
      <c r="J434" s="31" t="n">
        <v>7.55</v>
      </c>
      <c r="K434" s="29" t="n">
        <v>1</v>
      </c>
      <c r="L434" s="29" t="s">
        <v>11669</v>
      </c>
      <c r="M434" s="30" t="n">
        <v>45086</v>
      </c>
      <c r="N434" s="30" t="n">
        <v>45075</v>
      </c>
      <c r="O434" s="29" t="n">
        <v>3</v>
      </c>
      <c r="P434" s="29"/>
      <c r="Q434" s="29"/>
      <c r="R434" s="29"/>
    </row>
    <row r="435" customFormat="false" ht="15" hidden="false" customHeight="true" outlineLevel="0" collapsed="false">
      <c r="A435" s="26" t="s">
        <v>12562</v>
      </c>
      <c r="B435" s="27" t="n">
        <v>45071</v>
      </c>
      <c r="C435" s="26" t="s">
        <v>3282</v>
      </c>
      <c r="D435" s="26" t="n">
        <v>612</v>
      </c>
      <c r="E435" s="26" t="s">
        <v>12563</v>
      </c>
      <c r="F435" s="26" t="s">
        <v>314</v>
      </c>
      <c r="G435" s="26" t="n">
        <v>45</v>
      </c>
      <c r="H435" s="26" t="s">
        <v>11623</v>
      </c>
      <c r="I435" s="26" t="s">
        <v>11624</v>
      </c>
      <c r="J435" s="28" t="n">
        <v>7.55</v>
      </c>
      <c r="K435" s="26" t="n">
        <v>1</v>
      </c>
      <c r="L435" s="26" t="s">
        <v>11630</v>
      </c>
      <c r="M435" s="27" t="n">
        <v>45085</v>
      </c>
      <c r="N435" s="27" t="n">
        <v>45084</v>
      </c>
      <c r="O435" s="26" t="n">
        <v>13</v>
      </c>
      <c r="P435" s="26"/>
      <c r="Q435" s="26" t="s">
        <v>12564</v>
      </c>
      <c r="R435" s="26"/>
    </row>
    <row r="436" customFormat="false" ht="15" hidden="false" customHeight="true" outlineLevel="0" collapsed="false">
      <c r="A436" s="29" t="s">
        <v>12565</v>
      </c>
      <c r="B436" s="30" t="n">
        <v>45056</v>
      </c>
      <c r="C436" s="29" t="s">
        <v>5408</v>
      </c>
      <c r="D436" s="29" t="n">
        <v>1134</v>
      </c>
      <c r="E436" s="29" t="s">
        <v>12566</v>
      </c>
      <c r="F436" s="29" t="s">
        <v>314</v>
      </c>
      <c r="G436" s="29" t="n">
        <v>60</v>
      </c>
      <c r="H436" s="29" t="s">
        <v>11623</v>
      </c>
      <c r="I436" s="29" t="s">
        <v>11624</v>
      </c>
      <c r="J436" s="31" t="n">
        <v>7.55</v>
      </c>
      <c r="K436" s="29" t="n">
        <v>2</v>
      </c>
      <c r="L436" s="29" t="s">
        <v>11625</v>
      </c>
      <c r="M436" s="30" t="n">
        <v>45070</v>
      </c>
      <c r="N436" s="29"/>
      <c r="O436" s="29"/>
      <c r="P436" s="29" t="s">
        <v>11651</v>
      </c>
      <c r="Q436" s="29"/>
      <c r="R436" s="29"/>
    </row>
    <row r="437" customFormat="false" ht="15" hidden="false" customHeight="true" outlineLevel="0" collapsed="false">
      <c r="A437" s="26" t="s">
        <v>12567</v>
      </c>
      <c r="B437" s="27" t="n">
        <v>45065</v>
      </c>
      <c r="C437" s="26" t="s">
        <v>10111</v>
      </c>
      <c r="D437" s="26" t="n">
        <v>2464</v>
      </c>
      <c r="E437" s="26" t="s">
        <v>12568</v>
      </c>
      <c r="F437" s="26" t="s">
        <v>314</v>
      </c>
      <c r="G437" s="26" t="n">
        <v>24</v>
      </c>
      <c r="H437" s="26" t="s">
        <v>11623</v>
      </c>
      <c r="I437" s="26" t="s">
        <v>11624</v>
      </c>
      <c r="J437" s="28" t="n">
        <v>7.55</v>
      </c>
      <c r="K437" s="26" t="n">
        <v>1</v>
      </c>
      <c r="L437" s="26" t="s">
        <v>11630</v>
      </c>
      <c r="M437" s="27" t="n">
        <v>45079</v>
      </c>
      <c r="N437" s="27" t="n">
        <v>45078</v>
      </c>
      <c r="O437" s="26" t="n">
        <v>13</v>
      </c>
      <c r="P437" s="26"/>
      <c r="Q437" s="26" t="s">
        <v>12569</v>
      </c>
      <c r="R437" s="26"/>
    </row>
    <row r="438" customFormat="false" ht="15" hidden="false" customHeight="true" outlineLevel="0" collapsed="false">
      <c r="A438" s="29" t="s">
        <v>12570</v>
      </c>
      <c r="B438" s="30" t="n">
        <v>45052</v>
      </c>
      <c r="C438" s="29" t="s">
        <v>6317</v>
      </c>
      <c r="D438" s="29" t="n">
        <v>1382</v>
      </c>
      <c r="E438" s="29" t="s">
        <v>11817</v>
      </c>
      <c r="F438" s="29" t="s">
        <v>276</v>
      </c>
      <c r="G438" s="29" t="n">
        <v>24</v>
      </c>
      <c r="H438" s="29" t="s">
        <v>11629</v>
      </c>
      <c r="I438" s="29" t="s">
        <v>11624</v>
      </c>
      <c r="J438" s="31" t="n">
        <v>10.4</v>
      </c>
      <c r="K438" s="29" t="n">
        <v>1</v>
      </c>
      <c r="L438" s="29" t="s">
        <v>11669</v>
      </c>
      <c r="M438" s="30" t="n">
        <v>45062</v>
      </c>
      <c r="N438" s="30" t="n">
        <v>45056</v>
      </c>
      <c r="O438" s="29" t="n">
        <v>4</v>
      </c>
      <c r="P438" s="29"/>
      <c r="Q438" s="29"/>
      <c r="R438" s="29"/>
    </row>
    <row r="439" customFormat="false" ht="15" hidden="false" customHeight="true" outlineLevel="0" collapsed="false">
      <c r="A439" s="26" t="s">
        <v>12571</v>
      </c>
      <c r="B439" s="27" t="n">
        <v>45067</v>
      </c>
      <c r="C439" s="26" t="s">
        <v>2441</v>
      </c>
      <c r="D439" s="26" t="n">
        <v>420</v>
      </c>
      <c r="E439" s="26" t="s">
        <v>12572</v>
      </c>
      <c r="F439" s="26" t="s">
        <v>249</v>
      </c>
      <c r="G439" s="26" t="n">
        <v>45</v>
      </c>
      <c r="H439" s="26" t="s">
        <v>11623</v>
      </c>
      <c r="I439" s="26" t="s">
        <v>11624</v>
      </c>
      <c r="J439" s="28" t="n">
        <v>7.55</v>
      </c>
      <c r="K439" s="26" t="n">
        <v>2</v>
      </c>
      <c r="L439" s="26" t="s">
        <v>11625</v>
      </c>
      <c r="M439" s="27" t="n">
        <v>45081</v>
      </c>
      <c r="N439" s="26"/>
      <c r="O439" s="26"/>
      <c r="P439" s="26" t="s">
        <v>11626</v>
      </c>
      <c r="Q439" s="26"/>
      <c r="R439" s="26"/>
    </row>
    <row r="440" customFormat="false" ht="15" hidden="false" customHeight="true" outlineLevel="0" collapsed="false">
      <c r="A440" s="29" t="s">
        <v>12573</v>
      </c>
      <c r="B440" s="30" t="n">
        <v>45050</v>
      </c>
      <c r="C440" s="29" t="s">
        <v>10370</v>
      </c>
      <c r="D440" s="29" t="n">
        <v>2537</v>
      </c>
      <c r="E440" s="29" t="s">
        <v>12176</v>
      </c>
      <c r="F440" s="29" t="s">
        <v>900</v>
      </c>
      <c r="G440" s="29" t="n">
        <v>32</v>
      </c>
      <c r="H440" s="29" t="s">
        <v>11623</v>
      </c>
      <c r="I440" s="29" t="s">
        <v>11624</v>
      </c>
      <c r="J440" s="31" t="n">
        <v>7.55</v>
      </c>
      <c r="K440" s="29" t="n">
        <v>1</v>
      </c>
      <c r="L440" s="29" t="s">
        <v>11625</v>
      </c>
      <c r="M440" s="30" t="n">
        <v>45064</v>
      </c>
      <c r="N440" s="29"/>
      <c r="O440" s="29"/>
      <c r="P440" s="29" t="s">
        <v>11651</v>
      </c>
      <c r="Q440" s="29"/>
      <c r="R440" s="29"/>
    </row>
    <row r="441" customFormat="false" ht="15" hidden="false" customHeight="true" outlineLevel="0" collapsed="false">
      <c r="A441" s="26" t="s">
        <v>12574</v>
      </c>
      <c r="B441" s="27" t="n">
        <v>45047</v>
      </c>
      <c r="C441" s="26" t="s">
        <v>2537</v>
      </c>
      <c r="D441" s="26" t="n">
        <v>442</v>
      </c>
      <c r="E441" s="26" t="s">
        <v>12575</v>
      </c>
      <c r="F441" s="26" t="s">
        <v>167</v>
      </c>
      <c r="G441" s="26" t="n">
        <v>40</v>
      </c>
      <c r="H441" s="26" t="s">
        <v>11629</v>
      </c>
      <c r="I441" s="26" t="s">
        <v>11624</v>
      </c>
      <c r="J441" s="28" t="n">
        <v>10.4</v>
      </c>
      <c r="K441" s="26" t="n">
        <v>1</v>
      </c>
      <c r="L441" s="26" t="s">
        <v>164</v>
      </c>
      <c r="M441" s="27" t="n">
        <v>45057</v>
      </c>
      <c r="N441" s="27" t="n">
        <v>45055</v>
      </c>
      <c r="O441" s="26" t="n">
        <v>8</v>
      </c>
      <c r="P441" s="26"/>
      <c r="Q441" s="26"/>
      <c r="R441" s="26"/>
    </row>
    <row r="442" customFormat="false" ht="15" hidden="false" customHeight="true" outlineLevel="0" collapsed="false">
      <c r="A442" s="29" t="s">
        <v>12576</v>
      </c>
      <c r="B442" s="30" t="n">
        <v>45055</v>
      </c>
      <c r="C442" s="29" t="s">
        <v>10357</v>
      </c>
      <c r="D442" s="29" t="n">
        <v>2533</v>
      </c>
      <c r="E442" s="29" t="s">
        <v>12424</v>
      </c>
      <c r="F442" s="29" t="s">
        <v>249</v>
      </c>
      <c r="G442" s="29" t="n">
        <v>24</v>
      </c>
      <c r="H442" s="29" t="s">
        <v>11623</v>
      </c>
      <c r="I442" s="29" t="s">
        <v>11624</v>
      </c>
      <c r="J442" s="31" t="n">
        <v>7.55</v>
      </c>
      <c r="K442" s="29" t="n">
        <v>2</v>
      </c>
      <c r="L442" s="29" t="s">
        <v>11630</v>
      </c>
      <c r="M442" s="30" t="n">
        <v>45069</v>
      </c>
      <c r="N442" s="30" t="n">
        <v>45064</v>
      </c>
      <c r="O442" s="29" t="n">
        <v>9</v>
      </c>
      <c r="P442" s="29"/>
      <c r="Q442" s="29" t="s">
        <v>12425</v>
      </c>
      <c r="R442" s="29"/>
    </row>
    <row r="443" customFormat="false" ht="15" hidden="false" customHeight="true" outlineLevel="0" collapsed="false">
      <c r="A443" s="26" t="s">
        <v>12577</v>
      </c>
      <c r="B443" s="27" t="n">
        <v>45073</v>
      </c>
      <c r="C443" s="26" t="s">
        <v>7897</v>
      </c>
      <c r="D443" s="26" t="n">
        <v>1819</v>
      </c>
      <c r="E443" s="26" t="s">
        <v>12578</v>
      </c>
      <c r="F443" s="26" t="s">
        <v>900</v>
      </c>
      <c r="G443" s="26" t="n">
        <v>24</v>
      </c>
      <c r="H443" s="26" t="s">
        <v>11623</v>
      </c>
      <c r="I443" s="26" t="s">
        <v>11624</v>
      </c>
      <c r="J443" s="28" t="n">
        <v>7.55</v>
      </c>
      <c r="K443" s="26" t="n">
        <v>1</v>
      </c>
      <c r="L443" s="26" t="s">
        <v>11630</v>
      </c>
      <c r="M443" s="27" t="n">
        <v>45087</v>
      </c>
      <c r="N443" s="27" t="n">
        <v>45090</v>
      </c>
      <c r="O443" s="26" t="n">
        <v>17</v>
      </c>
      <c r="P443" s="26"/>
      <c r="Q443" s="26" t="s">
        <v>12579</v>
      </c>
      <c r="R443" s="26"/>
    </row>
    <row r="444" customFormat="false" ht="15" hidden="false" customHeight="true" outlineLevel="0" collapsed="false">
      <c r="A444" s="29" t="s">
        <v>12580</v>
      </c>
      <c r="B444" s="30" t="n">
        <v>45048</v>
      </c>
      <c r="C444" s="29" t="s">
        <v>9152</v>
      </c>
      <c r="D444" s="29" t="n">
        <v>2178</v>
      </c>
      <c r="E444" s="29" t="s">
        <v>12581</v>
      </c>
      <c r="F444" s="29" t="s">
        <v>167</v>
      </c>
      <c r="G444" s="29" t="n">
        <v>32</v>
      </c>
      <c r="H444" s="29" t="s">
        <v>11629</v>
      </c>
      <c r="I444" s="29" t="s">
        <v>11624</v>
      </c>
      <c r="J444" s="31" t="n">
        <v>10.4</v>
      </c>
      <c r="K444" s="29" t="n">
        <v>1</v>
      </c>
      <c r="L444" s="29" t="s">
        <v>11625</v>
      </c>
      <c r="M444" s="30" t="n">
        <v>45058</v>
      </c>
      <c r="N444" s="29"/>
      <c r="O444" s="29"/>
      <c r="P444" s="29" t="s">
        <v>11626</v>
      </c>
      <c r="Q444" s="29"/>
      <c r="R444" s="29"/>
    </row>
    <row r="445" customFormat="false" ht="15" hidden="false" customHeight="true" outlineLevel="0" collapsed="false">
      <c r="A445" s="26" t="s">
        <v>12582</v>
      </c>
      <c r="B445" s="27" t="n">
        <v>45050</v>
      </c>
      <c r="C445" s="26" t="s">
        <v>2537</v>
      </c>
      <c r="D445" s="26" t="n">
        <v>442</v>
      </c>
      <c r="E445" s="26" t="s">
        <v>12583</v>
      </c>
      <c r="F445" s="26" t="s">
        <v>167</v>
      </c>
      <c r="G445" s="26" t="n">
        <v>36</v>
      </c>
      <c r="H445" s="26" t="s">
        <v>11629</v>
      </c>
      <c r="I445" s="26" t="s">
        <v>11624</v>
      </c>
      <c r="J445" s="28" t="n">
        <v>10.4</v>
      </c>
      <c r="K445" s="26" t="n">
        <v>1</v>
      </c>
      <c r="L445" s="26" t="s">
        <v>11630</v>
      </c>
      <c r="M445" s="27" t="n">
        <v>45060</v>
      </c>
      <c r="N445" s="27" t="n">
        <v>45063</v>
      </c>
      <c r="O445" s="26" t="n">
        <v>13</v>
      </c>
      <c r="P445" s="26"/>
      <c r="Q445" s="26" t="s">
        <v>12584</v>
      </c>
      <c r="R445" s="26"/>
    </row>
    <row r="446" customFormat="false" ht="15" hidden="false" customHeight="true" outlineLevel="0" collapsed="false">
      <c r="A446" s="29" t="s">
        <v>12585</v>
      </c>
      <c r="B446" s="30" t="n">
        <v>45087</v>
      </c>
      <c r="C446" s="29" t="s">
        <v>5000</v>
      </c>
      <c r="D446" s="29" t="n">
        <v>1030</v>
      </c>
      <c r="E446" s="29" t="s">
        <v>12586</v>
      </c>
      <c r="F446" s="29" t="s">
        <v>276</v>
      </c>
      <c r="G446" s="29" t="n">
        <v>24</v>
      </c>
      <c r="H446" s="29" t="s">
        <v>11629</v>
      </c>
      <c r="I446" s="29" t="s">
        <v>11624</v>
      </c>
      <c r="J446" s="31" t="n">
        <v>10.4</v>
      </c>
      <c r="K446" s="29" t="n">
        <v>2</v>
      </c>
      <c r="L446" s="29" t="s">
        <v>11669</v>
      </c>
      <c r="M446" s="30" t="n">
        <v>45097</v>
      </c>
      <c r="N446" s="30" t="n">
        <v>45098</v>
      </c>
      <c r="O446" s="29" t="n">
        <v>11</v>
      </c>
      <c r="P446" s="29"/>
      <c r="Q446" s="29"/>
      <c r="R446" s="29"/>
    </row>
    <row r="447" customFormat="false" ht="15" hidden="false" customHeight="true" outlineLevel="0" collapsed="false">
      <c r="A447" s="26" t="s">
        <v>12587</v>
      </c>
      <c r="B447" s="27" t="n">
        <v>45087</v>
      </c>
      <c r="C447" s="26" t="s">
        <v>8824</v>
      </c>
      <c r="D447" s="26" t="n">
        <v>2085</v>
      </c>
      <c r="E447" s="26" t="s">
        <v>12588</v>
      </c>
      <c r="F447" s="26" t="s">
        <v>900</v>
      </c>
      <c r="G447" s="26" t="n">
        <v>24</v>
      </c>
      <c r="H447" s="26" t="s">
        <v>11623</v>
      </c>
      <c r="I447" s="26" t="s">
        <v>11624</v>
      </c>
      <c r="J447" s="28" t="n">
        <v>7.55</v>
      </c>
      <c r="K447" s="26" t="n">
        <v>1</v>
      </c>
      <c r="L447" s="26" t="s">
        <v>11630</v>
      </c>
      <c r="M447" s="27" t="n">
        <v>45101</v>
      </c>
      <c r="N447" s="27" t="n">
        <v>45092</v>
      </c>
      <c r="O447" s="26" t="n">
        <v>5</v>
      </c>
      <c r="P447" s="26"/>
      <c r="Q447" s="26" t="s">
        <v>12589</v>
      </c>
      <c r="R447" s="26"/>
    </row>
    <row r="448" customFormat="false" ht="15" hidden="false" customHeight="true" outlineLevel="0" collapsed="false">
      <c r="A448" s="29" t="s">
        <v>12590</v>
      </c>
      <c r="B448" s="30" t="n">
        <v>45096</v>
      </c>
      <c r="C448" s="29" t="s">
        <v>10829</v>
      </c>
      <c r="D448" s="29" t="n">
        <v>2676</v>
      </c>
      <c r="E448" s="29" t="s">
        <v>12591</v>
      </c>
      <c r="F448" s="29" t="s">
        <v>249</v>
      </c>
      <c r="G448" s="29" t="n">
        <v>32</v>
      </c>
      <c r="H448" s="29" t="s">
        <v>11623</v>
      </c>
      <c r="I448" s="29" t="s">
        <v>11624</v>
      </c>
      <c r="J448" s="31" t="n">
        <v>7.55</v>
      </c>
      <c r="K448" s="29" t="n">
        <v>2</v>
      </c>
      <c r="L448" s="29" t="s">
        <v>11669</v>
      </c>
      <c r="M448" s="30" t="n">
        <v>45110</v>
      </c>
      <c r="N448" s="30" t="n">
        <v>45105</v>
      </c>
      <c r="O448" s="29" t="n">
        <v>9</v>
      </c>
      <c r="P448" s="29"/>
      <c r="Q448" s="29"/>
      <c r="R448" s="29"/>
    </row>
    <row r="449" customFormat="false" ht="15" hidden="false" customHeight="true" outlineLevel="0" collapsed="false">
      <c r="A449" s="26" t="s">
        <v>12592</v>
      </c>
      <c r="B449" s="27" t="n">
        <v>45080</v>
      </c>
      <c r="C449" s="26" t="s">
        <v>7529</v>
      </c>
      <c r="D449" s="26" t="n">
        <v>1716</v>
      </c>
      <c r="E449" s="26" t="s">
        <v>12593</v>
      </c>
      <c r="F449" s="26" t="s">
        <v>314</v>
      </c>
      <c r="G449" s="26" t="n">
        <v>28</v>
      </c>
      <c r="H449" s="26" t="s">
        <v>11623</v>
      </c>
      <c r="I449" s="26" t="s">
        <v>11624</v>
      </c>
      <c r="J449" s="28" t="n">
        <v>7.55</v>
      </c>
      <c r="K449" s="26" t="n">
        <v>1</v>
      </c>
      <c r="L449" s="26" t="s">
        <v>11669</v>
      </c>
      <c r="M449" s="27" t="n">
        <v>45094</v>
      </c>
      <c r="N449" s="27" t="n">
        <v>45090</v>
      </c>
      <c r="O449" s="26" t="n">
        <v>10</v>
      </c>
      <c r="P449" s="26"/>
      <c r="Q449" s="26"/>
      <c r="R449" s="26"/>
    </row>
    <row r="450" customFormat="false" ht="15" hidden="false" customHeight="true" outlineLevel="0" collapsed="false">
      <c r="A450" s="29" t="s">
        <v>12594</v>
      </c>
      <c r="B450" s="30" t="n">
        <v>45089</v>
      </c>
      <c r="C450" s="29" t="s">
        <v>1681</v>
      </c>
      <c r="D450" s="29" t="n">
        <v>263</v>
      </c>
      <c r="E450" s="29" t="s">
        <v>12595</v>
      </c>
      <c r="F450" s="29" t="s">
        <v>167</v>
      </c>
      <c r="G450" s="29" t="n">
        <v>24</v>
      </c>
      <c r="H450" s="29" t="s">
        <v>11629</v>
      </c>
      <c r="I450" s="29" t="s">
        <v>11624</v>
      </c>
      <c r="J450" s="31" t="n">
        <v>10.4</v>
      </c>
      <c r="K450" s="29" t="n">
        <v>1</v>
      </c>
      <c r="L450" s="29" t="s">
        <v>11669</v>
      </c>
      <c r="M450" s="30" t="n">
        <v>45099</v>
      </c>
      <c r="N450" s="30" t="n">
        <v>45096</v>
      </c>
      <c r="O450" s="29" t="n">
        <v>7</v>
      </c>
      <c r="P450" s="29"/>
      <c r="Q450" s="29"/>
      <c r="R450" s="29"/>
    </row>
    <row r="451" customFormat="false" ht="15" hidden="false" customHeight="true" outlineLevel="0" collapsed="false">
      <c r="A451" s="26" t="s">
        <v>12596</v>
      </c>
      <c r="B451" s="27" t="n">
        <v>45089</v>
      </c>
      <c r="C451" s="26" t="s">
        <v>8267</v>
      </c>
      <c r="D451" s="26" t="n">
        <v>1924</v>
      </c>
      <c r="E451" s="26" t="s">
        <v>12597</v>
      </c>
      <c r="F451" s="26" t="s">
        <v>167</v>
      </c>
      <c r="G451" s="26" t="n">
        <v>40</v>
      </c>
      <c r="H451" s="26" t="s">
        <v>11629</v>
      </c>
      <c r="I451" s="26" t="s">
        <v>11624</v>
      </c>
      <c r="J451" s="28" t="n">
        <v>10.4</v>
      </c>
      <c r="K451" s="26" t="n">
        <v>2</v>
      </c>
      <c r="L451" s="26" t="s">
        <v>11625</v>
      </c>
      <c r="M451" s="27" t="n">
        <v>45099</v>
      </c>
      <c r="N451" s="26"/>
      <c r="O451" s="26"/>
      <c r="P451" s="26" t="s">
        <v>11651</v>
      </c>
      <c r="Q451" s="26"/>
      <c r="R451" s="26"/>
    </row>
    <row r="452" customFormat="false" ht="15" hidden="false" customHeight="true" outlineLevel="0" collapsed="false">
      <c r="A452" s="29" t="s">
        <v>12598</v>
      </c>
      <c r="B452" s="30" t="n">
        <v>45092</v>
      </c>
      <c r="C452" s="29" t="s">
        <v>4004</v>
      </c>
      <c r="D452" s="29" t="n">
        <v>781</v>
      </c>
      <c r="E452" s="29" t="s">
        <v>12599</v>
      </c>
      <c r="F452" s="29" t="s">
        <v>276</v>
      </c>
      <c r="G452" s="29" t="n">
        <v>28</v>
      </c>
      <c r="H452" s="29" t="s">
        <v>11629</v>
      </c>
      <c r="I452" s="29" t="s">
        <v>11624</v>
      </c>
      <c r="J452" s="31" t="n">
        <v>10.4</v>
      </c>
      <c r="K452" s="29" t="n">
        <v>2</v>
      </c>
      <c r="L452" s="29" t="s">
        <v>11625</v>
      </c>
      <c r="M452" s="30" t="n">
        <v>45102</v>
      </c>
      <c r="N452" s="29"/>
      <c r="O452" s="29"/>
      <c r="P452" s="29" t="s">
        <v>11683</v>
      </c>
      <c r="Q452" s="29"/>
      <c r="R452" s="29"/>
    </row>
    <row r="453" customFormat="false" ht="15" hidden="false" customHeight="true" outlineLevel="0" collapsed="false">
      <c r="A453" s="26" t="s">
        <v>12600</v>
      </c>
      <c r="B453" s="27" t="n">
        <v>45085</v>
      </c>
      <c r="C453" s="26" t="s">
        <v>1333</v>
      </c>
      <c r="D453" s="26" t="n">
        <v>193</v>
      </c>
      <c r="E453" s="26" t="s">
        <v>12601</v>
      </c>
      <c r="F453" s="26" t="s">
        <v>167</v>
      </c>
      <c r="G453" s="26" t="n">
        <v>28</v>
      </c>
      <c r="H453" s="26" t="s">
        <v>11629</v>
      </c>
      <c r="I453" s="26" t="s">
        <v>11624</v>
      </c>
      <c r="J453" s="28" t="n">
        <v>10.4</v>
      </c>
      <c r="K453" s="26" t="n">
        <v>1</v>
      </c>
      <c r="L453" s="26" t="s">
        <v>11625</v>
      </c>
      <c r="M453" s="27" t="n">
        <v>45095</v>
      </c>
      <c r="N453" s="26"/>
      <c r="O453" s="26"/>
      <c r="P453" s="26" t="s">
        <v>11672</v>
      </c>
      <c r="Q453" s="26"/>
      <c r="R453" s="26"/>
    </row>
    <row r="454" customFormat="false" ht="15" hidden="false" customHeight="true" outlineLevel="0" collapsed="false">
      <c r="A454" s="29" t="s">
        <v>12602</v>
      </c>
      <c r="B454" s="30" t="n">
        <v>45090</v>
      </c>
      <c r="C454" s="29" t="s">
        <v>7183</v>
      </c>
      <c r="D454" s="29" t="n">
        <v>1621</v>
      </c>
      <c r="E454" s="29" t="s">
        <v>12253</v>
      </c>
      <c r="F454" s="29" t="s">
        <v>314</v>
      </c>
      <c r="G454" s="29" t="n">
        <v>70</v>
      </c>
      <c r="H454" s="29" t="s">
        <v>11623</v>
      </c>
      <c r="I454" s="29" t="s">
        <v>11624</v>
      </c>
      <c r="J454" s="31" t="n">
        <v>7.55</v>
      </c>
      <c r="K454" s="29" t="n">
        <v>1</v>
      </c>
      <c r="L454" s="29" t="s">
        <v>11630</v>
      </c>
      <c r="M454" s="30" t="n">
        <v>45104</v>
      </c>
      <c r="N454" s="30" t="n">
        <v>45106</v>
      </c>
      <c r="O454" s="29" t="n">
        <v>16</v>
      </c>
      <c r="P454" s="29"/>
      <c r="Q454" s="29" t="s">
        <v>12603</v>
      </c>
      <c r="R454" s="29"/>
    </row>
    <row r="455" customFormat="false" ht="15" hidden="false" customHeight="true" outlineLevel="0" collapsed="false">
      <c r="A455" s="26" t="s">
        <v>12604</v>
      </c>
      <c r="B455" s="27" t="n">
        <v>45083</v>
      </c>
      <c r="C455" s="26" t="s">
        <v>5883</v>
      </c>
      <c r="D455" s="26" t="n">
        <v>1262</v>
      </c>
      <c r="E455" s="26" t="s">
        <v>12605</v>
      </c>
      <c r="F455" s="26" t="s">
        <v>314</v>
      </c>
      <c r="G455" s="26" t="n">
        <v>36</v>
      </c>
      <c r="H455" s="26" t="s">
        <v>11623</v>
      </c>
      <c r="I455" s="26" t="s">
        <v>11624</v>
      </c>
      <c r="J455" s="28" t="n">
        <v>7.55</v>
      </c>
      <c r="K455" s="26" t="n">
        <v>1</v>
      </c>
      <c r="L455" s="26" t="s">
        <v>164</v>
      </c>
      <c r="M455" s="27" t="n">
        <v>45097</v>
      </c>
      <c r="N455" s="27" t="n">
        <v>45092</v>
      </c>
      <c r="O455" s="26" t="n">
        <v>9</v>
      </c>
      <c r="P455" s="26"/>
      <c r="Q455" s="26"/>
      <c r="R455" s="26"/>
    </row>
    <row r="456" customFormat="false" ht="15" hidden="false" customHeight="true" outlineLevel="0" collapsed="false">
      <c r="A456" s="29" t="s">
        <v>12606</v>
      </c>
      <c r="B456" s="30" t="n">
        <v>45105</v>
      </c>
      <c r="C456" s="29" t="s">
        <v>1636</v>
      </c>
      <c r="D456" s="29" t="n">
        <v>254</v>
      </c>
      <c r="E456" s="29" t="s">
        <v>12607</v>
      </c>
      <c r="F456" s="29" t="s">
        <v>900</v>
      </c>
      <c r="G456" s="29" t="n">
        <v>28</v>
      </c>
      <c r="H456" s="29" t="s">
        <v>11623</v>
      </c>
      <c r="I456" s="29" t="s">
        <v>11624</v>
      </c>
      <c r="J456" s="31" t="n">
        <v>7.55</v>
      </c>
      <c r="K456" s="29" t="n">
        <v>1</v>
      </c>
      <c r="L456" s="29" t="s">
        <v>11634</v>
      </c>
      <c r="M456" s="30" t="n">
        <v>45119</v>
      </c>
      <c r="N456" s="30" t="n">
        <v>45116</v>
      </c>
      <c r="O456" s="29" t="n">
        <v>11</v>
      </c>
      <c r="P456" s="29"/>
      <c r="Q456" s="29"/>
      <c r="R456" s="29"/>
    </row>
    <row r="457" customFormat="false" ht="15" hidden="false" customHeight="true" outlineLevel="0" collapsed="false">
      <c r="A457" s="26" t="s">
        <v>12608</v>
      </c>
      <c r="B457" s="27" t="n">
        <v>45095</v>
      </c>
      <c r="C457" s="26" t="s">
        <v>2134</v>
      </c>
      <c r="D457" s="26" t="n">
        <v>354</v>
      </c>
      <c r="E457" s="26" t="s">
        <v>12322</v>
      </c>
      <c r="F457" s="26" t="s">
        <v>276</v>
      </c>
      <c r="G457" s="26" t="n">
        <v>28</v>
      </c>
      <c r="H457" s="26" t="s">
        <v>11629</v>
      </c>
      <c r="I457" s="26" t="s">
        <v>11624</v>
      </c>
      <c r="J457" s="28" t="n">
        <v>10.4</v>
      </c>
      <c r="K457" s="26" t="n">
        <v>1</v>
      </c>
      <c r="L457" s="26" t="s">
        <v>11630</v>
      </c>
      <c r="M457" s="27" t="n">
        <v>45105</v>
      </c>
      <c r="N457" s="27" t="n">
        <v>45106</v>
      </c>
      <c r="O457" s="26" t="n">
        <v>11</v>
      </c>
      <c r="P457" s="26"/>
      <c r="Q457" s="26" t="s">
        <v>12609</v>
      </c>
      <c r="R457" s="26"/>
    </row>
    <row r="458" customFormat="false" ht="15" hidden="false" customHeight="true" outlineLevel="0" collapsed="false">
      <c r="A458" s="29" t="s">
        <v>12610</v>
      </c>
      <c r="B458" s="30" t="n">
        <v>45092</v>
      </c>
      <c r="C458" s="29" t="s">
        <v>9469</v>
      </c>
      <c r="D458" s="29" t="n">
        <v>2272</v>
      </c>
      <c r="E458" s="29" t="s">
        <v>12611</v>
      </c>
      <c r="F458" s="29" t="s">
        <v>276</v>
      </c>
      <c r="G458" s="29" t="n">
        <v>24</v>
      </c>
      <c r="H458" s="29" t="s">
        <v>11629</v>
      </c>
      <c r="I458" s="29" t="s">
        <v>11624</v>
      </c>
      <c r="J458" s="31" t="n">
        <v>10.4</v>
      </c>
      <c r="K458" s="29" t="n">
        <v>1</v>
      </c>
      <c r="L458" s="29" t="s">
        <v>11642</v>
      </c>
      <c r="M458" s="30" t="n">
        <v>45102</v>
      </c>
      <c r="N458" s="29"/>
      <c r="O458" s="29"/>
      <c r="P458" s="29"/>
      <c r="Q458" s="29"/>
      <c r="R458" s="29"/>
    </row>
    <row r="459" customFormat="false" ht="15" hidden="false" customHeight="true" outlineLevel="0" collapsed="false">
      <c r="A459" s="26" t="s">
        <v>12612</v>
      </c>
      <c r="B459" s="27" t="n">
        <v>45091</v>
      </c>
      <c r="C459" s="26" t="s">
        <v>8149</v>
      </c>
      <c r="D459" s="26" t="n">
        <v>1890</v>
      </c>
      <c r="E459" s="26" t="s">
        <v>12083</v>
      </c>
      <c r="F459" s="26" t="s">
        <v>900</v>
      </c>
      <c r="G459" s="26" t="n">
        <v>28</v>
      </c>
      <c r="H459" s="26" t="s">
        <v>11623</v>
      </c>
      <c r="I459" s="26" t="s">
        <v>11624</v>
      </c>
      <c r="J459" s="28" t="n">
        <v>7.55</v>
      </c>
      <c r="K459" s="26" t="n">
        <v>1</v>
      </c>
      <c r="L459" s="26" t="s">
        <v>11642</v>
      </c>
      <c r="M459" s="27" t="n">
        <v>45105</v>
      </c>
      <c r="N459" s="26"/>
      <c r="O459" s="26"/>
      <c r="P459" s="26"/>
      <c r="Q459" s="26"/>
      <c r="R459" s="26"/>
    </row>
    <row r="460" customFormat="false" ht="15" hidden="false" customHeight="true" outlineLevel="0" collapsed="false">
      <c r="A460" s="29" t="s">
        <v>12613</v>
      </c>
      <c r="B460" s="30" t="n">
        <v>45099</v>
      </c>
      <c r="C460" s="29" t="s">
        <v>3206</v>
      </c>
      <c r="D460" s="29" t="n">
        <v>594</v>
      </c>
      <c r="E460" s="29" t="s">
        <v>12405</v>
      </c>
      <c r="F460" s="29" t="s">
        <v>314</v>
      </c>
      <c r="G460" s="29" t="n">
        <v>28</v>
      </c>
      <c r="H460" s="29" t="s">
        <v>11623</v>
      </c>
      <c r="I460" s="29" t="s">
        <v>11624</v>
      </c>
      <c r="J460" s="31" t="n">
        <v>7.55</v>
      </c>
      <c r="K460" s="29" t="n">
        <v>2</v>
      </c>
      <c r="L460" s="29" t="s">
        <v>164</v>
      </c>
      <c r="M460" s="30" t="n">
        <v>45113</v>
      </c>
      <c r="N460" s="30" t="n">
        <v>45103</v>
      </c>
      <c r="O460" s="29" t="n">
        <v>4</v>
      </c>
      <c r="P460" s="29"/>
      <c r="Q460" s="29"/>
      <c r="R460" s="29"/>
    </row>
    <row r="461" customFormat="false" ht="15" hidden="false" customHeight="true" outlineLevel="0" collapsed="false">
      <c r="A461" s="26" t="s">
        <v>12614</v>
      </c>
      <c r="B461" s="27" t="n">
        <v>45087</v>
      </c>
      <c r="C461" s="26" t="s">
        <v>1973</v>
      </c>
      <c r="D461" s="26" t="n">
        <v>319</v>
      </c>
      <c r="E461" s="26" t="s">
        <v>12615</v>
      </c>
      <c r="F461" s="26" t="s">
        <v>900</v>
      </c>
      <c r="G461" s="26" t="n">
        <v>60</v>
      </c>
      <c r="H461" s="26" t="s">
        <v>11623</v>
      </c>
      <c r="I461" s="26" t="s">
        <v>11624</v>
      </c>
      <c r="J461" s="28" t="n">
        <v>7.55</v>
      </c>
      <c r="K461" s="26" t="n">
        <v>1</v>
      </c>
      <c r="L461" s="26" t="s">
        <v>11625</v>
      </c>
      <c r="M461" s="27" t="n">
        <v>45101</v>
      </c>
      <c r="N461" s="26"/>
      <c r="O461" s="26"/>
      <c r="P461" s="26" t="s">
        <v>11651</v>
      </c>
      <c r="Q461" s="26"/>
      <c r="R461" s="26"/>
    </row>
    <row r="462" customFormat="false" ht="15" hidden="false" customHeight="true" outlineLevel="0" collapsed="false">
      <c r="A462" s="29" t="s">
        <v>12616</v>
      </c>
      <c r="B462" s="30" t="n">
        <v>45101</v>
      </c>
      <c r="C462" s="29" t="s">
        <v>5558</v>
      </c>
      <c r="D462" s="29" t="n">
        <v>1173</v>
      </c>
      <c r="E462" s="29" t="s">
        <v>12617</v>
      </c>
      <c r="F462" s="29" t="s">
        <v>249</v>
      </c>
      <c r="G462" s="29" t="n">
        <v>45</v>
      </c>
      <c r="H462" s="29" t="s">
        <v>11623</v>
      </c>
      <c r="I462" s="29" t="s">
        <v>11624</v>
      </c>
      <c r="J462" s="31" t="n">
        <v>7.55</v>
      </c>
      <c r="K462" s="29" t="n">
        <v>1</v>
      </c>
      <c r="L462" s="29" t="s">
        <v>11625</v>
      </c>
      <c r="M462" s="30" t="n">
        <v>45115</v>
      </c>
      <c r="N462" s="29"/>
      <c r="O462" s="29"/>
      <c r="P462" s="29" t="s">
        <v>11626</v>
      </c>
      <c r="Q462" s="29"/>
      <c r="R462" s="29"/>
    </row>
    <row r="463" customFormat="false" ht="15" hidden="false" customHeight="true" outlineLevel="0" collapsed="false">
      <c r="A463" s="26" t="s">
        <v>12618</v>
      </c>
      <c r="B463" s="27" t="n">
        <v>45098</v>
      </c>
      <c r="C463" s="26" t="s">
        <v>10125</v>
      </c>
      <c r="D463" s="26" t="n">
        <v>2468</v>
      </c>
      <c r="E463" s="26" t="s">
        <v>12619</v>
      </c>
      <c r="F463" s="26" t="s">
        <v>249</v>
      </c>
      <c r="G463" s="26" t="n">
        <v>28</v>
      </c>
      <c r="H463" s="26" t="s">
        <v>11623</v>
      </c>
      <c r="I463" s="26" t="s">
        <v>11624</v>
      </c>
      <c r="J463" s="28" t="n">
        <v>7.55</v>
      </c>
      <c r="K463" s="26" t="n">
        <v>2</v>
      </c>
      <c r="L463" s="26" t="s">
        <v>11630</v>
      </c>
      <c r="M463" s="27" t="n">
        <v>45112</v>
      </c>
      <c r="N463" s="27" t="n">
        <v>45112</v>
      </c>
      <c r="O463" s="26" t="n">
        <v>14</v>
      </c>
      <c r="P463" s="26"/>
      <c r="Q463" s="26" t="s">
        <v>12620</v>
      </c>
      <c r="R463" s="26"/>
    </row>
    <row r="464" customFormat="false" ht="15" hidden="false" customHeight="true" outlineLevel="0" collapsed="false">
      <c r="A464" s="29" t="s">
        <v>12621</v>
      </c>
      <c r="B464" s="30" t="n">
        <v>45102</v>
      </c>
      <c r="C464" s="29" t="s">
        <v>3090</v>
      </c>
      <c r="D464" s="29" t="n">
        <v>568</v>
      </c>
      <c r="E464" s="29" t="s">
        <v>12622</v>
      </c>
      <c r="F464" s="29" t="s">
        <v>276</v>
      </c>
      <c r="G464" s="29" t="n">
        <v>28</v>
      </c>
      <c r="H464" s="29" t="s">
        <v>11629</v>
      </c>
      <c r="I464" s="29" t="s">
        <v>11624</v>
      </c>
      <c r="J464" s="31" t="n">
        <v>10.4</v>
      </c>
      <c r="K464" s="29" t="n">
        <v>2</v>
      </c>
      <c r="L464" s="29" t="s">
        <v>11625</v>
      </c>
      <c r="M464" s="30" t="n">
        <v>45112</v>
      </c>
      <c r="N464" s="29"/>
      <c r="O464" s="29"/>
      <c r="P464" s="29" t="s">
        <v>11672</v>
      </c>
      <c r="Q464" s="29"/>
      <c r="R464" s="29"/>
    </row>
    <row r="465" customFormat="false" ht="15" hidden="false" customHeight="true" outlineLevel="0" collapsed="false">
      <c r="A465" s="26" t="s">
        <v>12623</v>
      </c>
      <c r="B465" s="27" t="n">
        <v>45085</v>
      </c>
      <c r="C465" s="26" t="s">
        <v>11094</v>
      </c>
      <c r="D465" s="26" t="n">
        <v>2758</v>
      </c>
      <c r="E465" s="26" t="s">
        <v>11706</v>
      </c>
      <c r="F465" s="26" t="s">
        <v>276</v>
      </c>
      <c r="G465" s="26" t="n">
        <v>32</v>
      </c>
      <c r="H465" s="26" t="s">
        <v>11629</v>
      </c>
      <c r="I465" s="26" t="s">
        <v>11624</v>
      </c>
      <c r="J465" s="28" t="n">
        <v>10.4</v>
      </c>
      <c r="K465" s="26" t="n">
        <v>1</v>
      </c>
      <c r="L465" s="26" t="s">
        <v>11625</v>
      </c>
      <c r="M465" s="27" t="n">
        <v>45095</v>
      </c>
      <c r="N465" s="26"/>
      <c r="O465" s="26"/>
      <c r="P465" s="26" t="s">
        <v>11683</v>
      </c>
      <c r="Q465" s="26"/>
      <c r="R465" s="26"/>
    </row>
    <row r="466" customFormat="false" ht="15" hidden="false" customHeight="true" outlineLevel="0" collapsed="false">
      <c r="A466" s="29" t="s">
        <v>12624</v>
      </c>
      <c r="B466" s="30" t="n">
        <v>45084</v>
      </c>
      <c r="C466" s="29" t="s">
        <v>6878</v>
      </c>
      <c r="D466" s="29" t="n">
        <v>1535</v>
      </c>
      <c r="E466" s="29" t="s">
        <v>12625</v>
      </c>
      <c r="F466" s="29" t="s">
        <v>167</v>
      </c>
      <c r="G466" s="29" t="n">
        <v>32</v>
      </c>
      <c r="H466" s="29" t="s">
        <v>11629</v>
      </c>
      <c r="I466" s="29" t="s">
        <v>11624</v>
      </c>
      <c r="J466" s="31" t="n">
        <v>10.4</v>
      </c>
      <c r="K466" s="29" t="n">
        <v>2</v>
      </c>
      <c r="L466" s="29" t="s">
        <v>11625</v>
      </c>
      <c r="M466" s="30" t="n">
        <v>45094</v>
      </c>
      <c r="N466" s="29"/>
      <c r="O466" s="29"/>
      <c r="P466" s="29" t="s">
        <v>11672</v>
      </c>
      <c r="Q466" s="29"/>
      <c r="R466" s="29"/>
    </row>
    <row r="467" customFormat="false" ht="15" hidden="false" customHeight="true" outlineLevel="0" collapsed="false">
      <c r="A467" s="26" t="s">
        <v>12626</v>
      </c>
      <c r="B467" s="27" t="n">
        <v>45081</v>
      </c>
      <c r="C467" s="26" t="s">
        <v>5291</v>
      </c>
      <c r="D467" s="26" t="n">
        <v>1104</v>
      </c>
      <c r="E467" s="26" t="s">
        <v>12627</v>
      </c>
      <c r="F467" s="26" t="s">
        <v>276</v>
      </c>
      <c r="G467" s="26" t="n">
        <v>32</v>
      </c>
      <c r="H467" s="26" t="s">
        <v>11629</v>
      </c>
      <c r="I467" s="26" t="s">
        <v>11624</v>
      </c>
      <c r="J467" s="28" t="n">
        <v>10.4</v>
      </c>
      <c r="K467" s="26" t="n">
        <v>2</v>
      </c>
      <c r="L467" s="26" t="s">
        <v>11630</v>
      </c>
      <c r="M467" s="27" t="n">
        <v>45091</v>
      </c>
      <c r="N467" s="27" t="n">
        <v>45085</v>
      </c>
      <c r="O467" s="26" t="n">
        <v>4</v>
      </c>
      <c r="P467" s="26"/>
      <c r="Q467" s="26" t="s">
        <v>12628</v>
      </c>
      <c r="R467" s="26"/>
    </row>
    <row r="468" customFormat="false" ht="15" hidden="false" customHeight="true" outlineLevel="0" collapsed="false">
      <c r="A468" s="29" t="s">
        <v>12629</v>
      </c>
      <c r="B468" s="30" t="n">
        <v>45090</v>
      </c>
      <c r="C468" s="29" t="s">
        <v>7344</v>
      </c>
      <c r="D468" s="29" t="n">
        <v>1663</v>
      </c>
      <c r="E468" s="29" t="s">
        <v>12630</v>
      </c>
      <c r="F468" s="29" t="s">
        <v>900</v>
      </c>
      <c r="G468" s="29" t="n">
        <v>70</v>
      </c>
      <c r="H468" s="29" t="s">
        <v>11623</v>
      </c>
      <c r="I468" s="29" t="s">
        <v>11624</v>
      </c>
      <c r="J468" s="31" t="n">
        <v>7.55</v>
      </c>
      <c r="K468" s="29" t="n">
        <v>1</v>
      </c>
      <c r="L468" s="29" t="s">
        <v>11625</v>
      </c>
      <c r="M468" s="30" t="n">
        <v>45104</v>
      </c>
      <c r="N468" s="29"/>
      <c r="O468" s="29"/>
      <c r="P468" s="29" t="s">
        <v>11626</v>
      </c>
      <c r="Q468" s="29"/>
      <c r="R468" s="29"/>
    </row>
    <row r="469" customFormat="false" ht="15" hidden="false" customHeight="true" outlineLevel="0" collapsed="false">
      <c r="A469" s="26" t="s">
        <v>12631</v>
      </c>
      <c r="B469" s="27" t="n">
        <v>45097</v>
      </c>
      <c r="C469" s="26" t="s">
        <v>10098</v>
      </c>
      <c r="D469" s="26" t="n">
        <v>2460</v>
      </c>
      <c r="E469" s="26" t="s">
        <v>11685</v>
      </c>
      <c r="F469" s="26" t="s">
        <v>314</v>
      </c>
      <c r="G469" s="26" t="n">
        <v>60</v>
      </c>
      <c r="H469" s="26" t="s">
        <v>11623</v>
      </c>
      <c r="I469" s="26" t="s">
        <v>11624</v>
      </c>
      <c r="J469" s="28" t="n">
        <v>7.55</v>
      </c>
      <c r="K469" s="26" t="n">
        <v>1</v>
      </c>
      <c r="L469" s="26" t="s">
        <v>11630</v>
      </c>
      <c r="M469" s="27" t="n">
        <v>45111</v>
      </c>
      <c r="N469" s="27" t="n">
        <v>45107</v>
      </c>
      <c r="O469" s="26" t="n">
        <v>10</v>
      </c>
      <c r="P469" s="26"/>
      <c r="Q469" s="26" t="s">
        <v>12632</v>
      </c>
      <c r="R469" s="26"/>
    </row>
    <row r="470" customFormat="false" ht="15" hidden="false" customHeight="true" outlineLevel="0" collapsed="false">
      <c r="A470" s="29" t="s">
        <v>12633</v>
      </c>
      <c r="B470" s="30" t="n">
        <v>45085</v>
      </c>
      <c r="C470" s="29" t="s">
        <v>6957</v>
      </c>
      <c r="D470" s="29" t="n">
        <v>1558</v>
      </c>
      <c r="E470" s="29" t="s">
        <v>12634</v>
      </c>
      <c r="F470" s="29" t="s">
        <v>249</v>
      </c>
      <c r="G470" s="29" t="n">
        <v>24</v>
      </c>
      <c r="H470" s="29" t="s">
        <v>11623</v>
      </c>
      <c r="I470" s="29" t="s">
        <v>11624</v>
      </c>
      <c r="J470" s="31" t="n">
        <v>7.55</v>
      </c>
      <c r="K470" s="29" t="n">
        <v>1</v>
      </c>
      <c r="L470" s="29" t="s">
        <v>11669</v>
      </c>
      <c r="M470" s="30" t="n">
        <v>45099</v>
      </c>
      <c r="N470" s="30" t="n">
        <v>45100</v>
      </c>
      <c r="O470" s="29" t="n">
        <v>15</v>
      </c>
      <c r="P470" s="29"/>
      <c r="Q470" s="29"/>
      <c r="R470" s="29"/>
    </row>
    <row r="471" customFormat="false" ht="15" hidden="false" customHeight="true" outlineLevel="0" collapsed="false">
      <c r="A471" s="26" t="s">
        <v>12635</v>
      </c>
      <c r="B471" s="27" t="n">
        <v>45102</v>
      </c>
      <c r="C471" s="26" t="s">
        <v>510</v>
      </c>
      <c r="D471" s="26" t="n">
        <v>48</v>
      </c>
      <c r="E471" s="26" t="s">
        <v>12636</v>
      </c>
      <c r="F471" s="26" t="s">
        <v>314</v>
      </c>
      <c r="G471" s="26" t="n">
        <v>50</v>
      </c>
      <c r="H471" s="26" t="s">
        <v>11623</v>
      </c>
      <c r="I471" s="26" t="s">
        <v>11624</v>
      </c>
      <c r="J471" s="28" t="n">
        <v>7.55</v>
      </c>
      <c r="K471" s="26" t="n">
        <v>1</v>
      </c>
      <c r="L471" s="26" t="s">
        <v>11630</v>
      </c>
      <c r="M471" s="27" t="n">
        <v>45116</v>
      </c>
      <c r="N471" s="27" t="n">
        <v>45119</v>
      </c>
      <c r="O471" s="26" t="n">
        <v>17</v>
      </c>
      <c r="P471" s="26"/>
      <c r="Q471" s="26" t="s">
        <v>12637</v>
      </c>
      <c r="R471" s="26"/>
    </row>
    <row r="472" customFormat="false" ht="15" hidden="false" customHeight="true" outlineLevel="0" collapsed="false">
      <c r="A472" s="29" t="s">
        <v>12638</v>
      </c>
      <c r="B472" s="30" t="n">
        <v>45102</v>
      </c>
      <c r="C472" s="29" t="s">
        <v>827</v>
      </c>
      <c r="D472" s="29" t="n">
        <v>102</v>
      </c>
      <c r="E472" s="29" t="s">
        <v>12639</v>
      </c>
      <c r="F472" s="29" t="s">
        <v>314</v>
      </c>
      <c r="G472" s="29" t="n">
        <v>24</v>
      </c>
      <c r="H472" s="29" t="s">
        <v>11623</v>
      </c>
      <c r="I472" s="29" t="s">
        <v>11624</v>
      </c>
      <c r="J472" s="31" t="n">
        <v>7.55</v>
      </c>
      <c r="K472" s="29" t="n">
        <v>1</v>
      </c>
      <c r="L472" s="29" t="s">
        <v>11642</v>
      </c>
      <c r="M472" s="30" t="n">
        <v>45116</v>
      </c>
      <c r="N472" s="29"/>
      <c r="O472" s="29"/>
      <c r="P472" s="29"/>
      <c r="Q472" s="29"/>
      <c r="R472" s="29"/>
    </row>
    <row r="473" customFormat="false" ht="15" hidden="false" customHeight="true" outlineLevel="0" collapsed="false">
      <c r="A473" s="26" t="s">
        <v>12640</v>
      </c>
      <c r="B473" s="27" t="n">
        <v>45086</v>
      </c>
      <c r="C473" s="26" t="s">
        <v>981</v>
      </c>
      <c r="D473" s="26" t="n">
        <v>129</v>
      </c>
      <c r="E473" s="26" t="s">
        <v>12461</v>
      </c>
      <c r="F473" s="26" t="s">
        <v>900</v>
      </c>
      <c r="G473" s="26" t="n">
        <v>45</v>
      </c>
      <c r="H473" s="26" t="s">
        <v>11623</v>
      </c>
      <c r="I473" s="26" t="s">
        <v>11624</v>
      </c>
      <c r="J473" s="28" t="n">
        <v>7.55</v>
      </c>
      <c r="K473" s="26" t="n">
        <v>1</v>
      </c>
      <c r="L473" s="26" t="s">
        <v>11625</v>
      </c>
      <c r="M473" s="27" t="n">
        <v>45100</v>
      </c>
      <c r="N473" s="26"/>
      <c r="O473" s="26"/>
      <c r="P473" s="26" t="s">
        <v>11683</v>
      </c>
      <c r="Q473" s="26"/>
      <c r="R473" s="26"/>
    </row>
    <row r="474" customFormat="false" ht="15" hidden="false" customHeight="true" outlineLevel="0" collapsed="false">
      <c r="A474" s="29" t="s">
        <v>12641</v>
      </c>
      <c r="B474" s="30" t="n">
        <v>45097</v>
      </c>
      <c r="C474" s="29" t="s">
        <v>1069</v>
      </c>
      <c r="D474" s="29" t="n">
        <v>145</v>
      </c>
      <c r="E474" s="29" t="s">
        <v>12642</v>
      </c>
      <c r="F474" s="29" t="s">
        <v>276</v>
      </c>
      <c r="G474" s="29" t="n">
        <v>32</v>
      </c>
      <c r="H474" s="29" t="s">
        <v>11629</v>
      </c>
      <c r="I474" s="29" t="s">
        <v>11624</v>
      </c>
      <c r="J474" s="31" t="n">
        <v>10.4</v>
      </c>
      <c r="K474" s="29" t="n">
        <v>2</v>
      </c>
      <c r="L474" s="29" t="s">
        <v>164</v>
      </c>
      <c r="M474" s="30" t="n">
        <v>45107</v>
      </c>
      <c r="N474" s="30" t="n">
        <v>45105</v>
      </c>
      <c r="O474" s="29" t="n">
        <v>8</v>
      </c>
      <c r="P474" s="29"/>
      <c r="Q474" s="29"/>
      <c r="R474" s="29"/>
    </row>
    <row r="475" customFormat="false" ht="15" hidden="false" customHeight="true" outlineLevel="0" collapsed="false">
      <c r="A475" s="26" t="s">
        <v>12643</v>
      </c>
      <c r="B475" s="27" t="n">
        <v>45090</v>
      </c>
      <c r="C475" s="26" t="s">
        <v>11531</v>
      </c>
      <c r="D475" s="26" t="n">
        <v>2891</v>
      </c>
      <c r="E475" s="26" t="s">
        <v>12644</v>
      </c>
      <c r="F475" s="26" t="s">
        <v>900</v>
      </c>
      <c r="G475" s="26" t="n">
        <v>32</v>
      </c>
      <c r="H475" s="26" t="s">
        <v>11623</v>
      </c>
      <c r="I475" s="26" t="s">
        <v>11624</v>
      </c>
      <c r="J475" s="28" t="n">
        <v>7.55</v>
      </c>
      <c r="K475" s="26" t="n">
        <v>1</v>
      </c>
      <c r="L475" s="26" t="s">
        <v>11630</v>
      </c>
      <c r="M475" s="27" t="n">
        <v>45104</v>
      </c>
      <c r="N475" s="27" t="n">
        <v>45096</v>
      </c>
      <c r="O475" s="26" t="n">
        <v>6</v>
      </c>
      <c r="P475" s="26"/>
      <c r="Q475" s="26" t="s">
        <v>12645</v>
      </c>
      <c r="R475" s="26"/>
    </row>
    <row r="476" customFormat="false" ht="15" hidden="false" customHeight="true" outlineLevel="0" collapsed="false">
      <c r="A476" s="29" t="s">
        <v>12646</v>
      </c>
      <c r="B476" s="30" t="n">
        <v>45084</v>
      </c>
      <c r="C476" s="29" t="s">
        <v>7228</v>
      </c>
      <c r="D476" s="29" t="n">
        <v>1632</v>
      </c>
      <c r="E476" s="29" t="s">
        <v>12647</v>
      </c>
      <c r="F476" s="29" t="s">
        <v>276</v>
      </c>
      <c r="G476" s="29" t="n">
        <v>28</v>
      </c>
      <c r="H476" s="29" t="s">
        <v>11629</v>
      </c>
      <c r="I476" s="29" t="s">
        <v>11624</v>
      </c>
      <c r="J476" s="31" t="n">
        <v>10.4</v>
      </c>
      <c r="K476" s="29" t="n">
        <v>1</v>
      </c>
      <c r="L476" s="29" t="s">
        <v>11630</v>
      </c>
      <c r="M476" s="30" t="n">
        <v>45094</v>
      </c>
      <c r="N476" s="30" t="n">
        <v>45089</v>
      </c>
      <c r="O476" s="29" t="n">
        <v>5</v>
      </c>
      <c r="P476" s="29"/>
      <c r="Q476" s="29" t="s">
        <v>12648</v>
      </c>
      <c r="R476" s="29"/>
    </row>
    <row r="477" customFormat="false" ht="15" hidden="false" customHeight="true" outlineLevel="0" collapsed="false">
      <c r="A477" s="26" t="s">
        <v>12649</v>
      </c>
      <c r="B477" s="27" t="n">
        <v>45089</v>
      </c>
      <c r="C477" s="26" t="s">
        <v>8873</v>
      </c>
      <c r="D477" s="26" t="n">
        <v>2100</v>
      </c>
      <c r="E477" s="26" t="s">
        <v>12650</v>
      </c>
      <c r="F477" s="26" t="s">
        <v>314</v>
      </c>
      <c r="G477" s="26" t="n">
        <v>70</v>
      </c>
      <c r="H477" s="26" t="s">
        <v>11623</v>
      </c>
      <c r="I477" s="26" t="s">
        <v>11624</v>
      </c>
      <c r="J477" s="28" t="n">
        <v>7.55</v>
      </c>
      <c r="K477" s="26" t="n">
        <v>1</v>
      </c>
      <c r="L477" s="26" t="s">
        <v>11625</v>
      </c>
      <c r="M477" s="27" t="n">
        <v>45103</v>
      </c>
      <c r="N477" s="26"/>
      <c r="O477" s="26"/>
      <c r="P477" s="26" t="s">
        <v>11626</v>
      </c>
      <c r="Q477" s="26"/>
      <c r="R477" s="26"/>
    </row>
    <row r="478" customFormat="false" ht="15" hidden="false" customHeight="true" outlineLevel="0" collapsed="false">
      <c r="A478" s="29" t="s">
        <v>12651</v>
      </c>
      <c r="B478" s="30" t="n">
        <v>45105</v>
      </c>
      <c r="C478" s="29" t="s">
        <v>9703</v>
      </c>
      <c r="D478" s="29" t="n">
        <v>2342</v>
      </c>
      <c r="E478" s="29" t="s">
        <v>12597</v>
      </c>
      <c r="F478" s="29" t="s">
        <v>167</v>
      </c>
      <c r="G478" s="29" t="n">
        <v>40</v>
      </c>
      <c r="H478" s="29" t="s">
        <v>11629</v>
      </c>
      <c r="I478" s="29" t="s">
        <v>11624</v>
      </c>
      <c r="J478" s="31" t="n">
        <v>10.4</v>
      </c>
      <c r="K478" s="29" t="n">
        <v>1</v>
      </c>
      <c r="L478" s="29" t="s">
        <v>11843</v>
      </c>
      <c r="M478" s="30" t="n">
        <v>45115</v>
      </c>
      <c r="N478" s="30" t="n">
        <v>45108</v>
      </c>
      <c r="O478" s="29" t="n">
        <v>3</v>
      </c>
      <c r="P478" s="29"/>
      <c r="Q478" s="29"/>
      <c r="R478" s="29"/>
    </row>
    <row r="479" customFormat="false" ht="15" hidden="false" customHeight="true" outlineLevel="0" collapsed="false">
      <c r="A479" s="26" t="s">
        <v>12652</v>
      </c>
      <c r="B479" s="27" t="n">
        <v>45100</v>
      </c>
      <c r="C479" s="26" t="s">
        <v>6339</v>
      </c>
      <c r="D479" s="26" t="n">
        <v>1389</v>
      </c>
      <c r="E479" s="26" t="s">
        <v>12653</v>
      </c>
      <c r="F479" s="26" t="s">
        <v>276</v>
      </c>
      <c r="G479" s="26" t="n">
        <v>36</v>
      </c>
      <c r="H479" s="26" t="s">
        <v>11629</v>
      </c>
      <c r="I479" s="26" t="s">
        <v>11624</v>
      </c>
      <c r="J479" s="28" t="n">
        <v>10.4</v>
      </c>
      <c r="K479" s="26" t="n">
        <v>2</v>
      </c>
      <c r="L479" s="26" t="s">
        <v>11630</v>
      </c>
      <c r="M479" s="27" t="n">
        <v>45110</v>
      </c>
      <c r="N479" s="27" t="n">
        <v>45105</v>
      </c>
      <c r="O479" s="26" t="n">
        <v>5</v>
      </c>
      <c r="P479" s="26"/>
      <c r="Q479" s="26" t="s">
        <v>12654</v>
      </c>
      <c r="R479" s="26"/>
    </row>
    <row r="480" customFormat="false" ht="15" hidden="false" customHeight="true" outlineLevel="0" collapsed="false">
      <c r="A480" s="29" t="s">
        <v>12655</v>
      </c>
      <c r="B480" s="30" t="n">
        <v>45110</v>
      </c>
      <c r="C480" s="29" t="s">
        <v>4477</v>
      </c>
      <c r="D480" s="29" t="n">
        <v>899</v>
      </c>
      <c r="E480" s="29" t="s">
        <v>12656</v>
      </c>
      <c r="F480" s="29" t="s">
        <v>167</v>
      </c>
      <c r="G480" s="29" t="n">
        <v>32</v>
      </c>
      <c r="H480" s="29" t="s">
        <v>11629</v>
      </c>
      <c r="I480" s="29" t="s">
        <v>11624</v>
      </c>
      <c r="J480" s="31" t="n">
        <v>10.4</v>
      </c>
      <c r="K480" s="29" t="n">
        <v>1</v>
      </c>
      <c r="L480" s="29" t="s">
        <v>11630</v>
      </c>
      <c r="M480" s="30" t="n">
        <v>45120</v>
      </c>
      <c r="N480" s="30" t="n">
        <v>45117</v>
      </c>
      <c r="O480" s="29" t="n">
        <v>7</v>
      </c>
      <c r="P480" s="29"/>
      <c r="Q480" s="29" t="s">
        <v>12657</v>
      </c>
      <c r="R480" s="29"/>
    </row>
    <row r="481" customFormat="false" ht="15" hidden="false" customHeight="true" outlineLevel="0" collapsed="false">
      <c r="A481" s="26" t="s">
        <v>12658</v>
      </c>
      <c r="B481" s="27" t="n">
        <v>45113</v>
      </c>
      <c r="C481" s="26" t="s">
        <v>981</v>
      </c>
      <c r="D481" s="26" t="n">
        <v>129</v>
      </c>
      <c r="E481" s="26" t="s">
        <v>12659</v>
      </c>
      <c r="F481" s="26" t="s">
        <v>900</v>
      </c>
      <c r="G481" s="26" t="n">
        <v>45</v>
      </c>
      <c r="H481" s="26" t="s">
        <v>11623</v>
      </c>
      <c r="I481" s="26" t="s">
        <v>11624</v>
      </c>
      <c r="J481" s="28" t="n">
        <v>7.55</v>
      </c>
      <c r="K481" s="26" t="n">
        <v>1</v>
      </c>
      <c r="L481" s="26" t="s">
        <v>11630</v>
      </c>
      <c r="M481" s="27" t="n">
        <v>45127</v>
      </c>
      <c r="N481" s="27" t="n">
        <v>45120</v>
      </c>
      <c r="O481" s="26" t="n">
        <v>7</v>
      </c>
      <c r="P481" s="26"/>
      <c r="Q481" s="26" t="s">
        <v>12660</v>
      </c>
      <c r="R481" s="26"/>
    </row>
    <row r="482" customFormat="false" ht="15" hidden="false" customHeight="true" outlineLevel="0" collapsed="false">
      <c r="A482" s="29" t="s">
        <v>12661</v>
      </c>
      <c r="B482" s="30" t="n">
        <v>45111</v>
      </c>
      <c r="C482" s="29" t="s">
        <v>11425</v>
      </c>
      <c r="D482" s="29" t="n">
        <v>2857</v>
      </c>
      <c r="E482" s="29" t="s">
        <v>12662</v>
      </c>
      <c r="F482" s="29" t="s">
        <v>249</v>
      </c>
      <c r="G482" s="29" t="n">
        <v>40</v>
      </c>
      <c r="H482" s="29" t="s">
        <v>11623</v>
      </c>
      <c r="I482" s="29" t="s">
        <v>11624</v>
      </c>
      <c r="J482" s="31" t="n">
        <v>7.55</v>
      </c>
      <c r="K482" s="29" t="n">
        <v>1</v>
      </c>
      <c r="L482" s="29" t="s">
        <v>11625</v>
      </c>
      <c r="M482" s="30" t="n">
        <v>45125</v>
      </c>
      <c r="N482" s="29"/>
      <c r="O482" s="29"/>
      <c r="P482" s="29" t="s">
        <v>11651</v>
      </c>
      <c r="Q482" s="29"/>
      <c r="R482" s="29"/>
    </row>
    <row r="483" customFormat="false" ht="15" hidden="false" customHeight="true" outlineLevel="0" collapsed="false">
      <c r="A483" s="26" t="s">
        <v>12663</v>
      </c>
      <c r="B483" s="27" t="n">
        <v>45122</v>
      </c>
      <c r="C483" s="26" t="s">
        <v>542</v>
      </c>
      <c r="D483" s="26" t="n">
        <v>54</v>
      </c>
      <c r="E483" s="26" t="s">
        <v>12050</v>
      </c>
      <c r="F483" s="26" t="s">
        <v>167</v>
      </c>
      <c r="G483" s="26" t="n">
        <v>40</v>
      </c>
      <c r="H483" s="26" t="s">
        <v>11629</v>
      </c>
      <c r="I483" s="26" t="s">
        <v>11624</v>
      </c>
      <c r="J483" s="28" t="n">
        <v>10.4</v>
      </c>
      <c r="K483" s="26" t="n">
        <v>1</v>
      </c>
      <c r="L483" s="26" t="s">
        <v>11625</v>
      </c>
      <c r="M483" s="27" t="n">
        <v>45132</v>
      </c>
      <c r="N483" s="26"/>
      <c r="O483" s="26"/>
      <c r="P483" s="26" t="s">
        <v>11626</v>
      </c>
      <c r="Q483" s="26"/>
      <c r="R483" s="26"/>
    </row>
    <row r="484" customFormat="false" ht="15" hidden="false" customHeight="true" outlineLevel="0" collapsed="false">
      <c r="A484" s="29" t="s">
        <v>12664</v>
      </c>
      <c r="B484" s="30" t="n">
        <v>45126</v>
      </c>
      <c r="C484" s="29" t="s">
        <v>6546</v>
      </c>
      <c r="D484" s="29" t="n">
        <v>1447</v>
      </c>
      <c r="E484" s="29" t="s">
        <v>12665</v>
      </c>
      <c r="F484" s="29" t="s">
        <v>167</v>
      </c>
      <c r="G484" s="29" t="n">
        <v>28</v>
      </c>
      <c r="H484" s="29" t="s">
        <v>11629</v>
      </c>
      <c r="I484" s="29" t="s">
        <v>11624</v>
      </c>
      <c r="J484" s="31" t="n">
        <v>10.4</v>
      </c>
      <c r="K484" s="29" t="n">
        <v>1</v>
      </c>
      <c r="L484" s="29" t="s">
        <v>11630</v>
      </c>
      <c r="M484" s="30" t="n">
        <v>45136</v>
      </c>
      <c r="N484" s="30" t="n">
        <v>45136</v>
      </c>
      <c r="O484" s="29" t="n">
        <v>10</v>
      </c>
      <c r="P484" s="29"/>
      <c r="Q484" s="29" t="s">
        <v>12666</v>
      </c>
      <c r="R484" s="29"/>
    </row>
    <row r="485" customFormat="false" ht="15" hidden="false" customHeight="true" outlineLevel="0" collapsed="false">
      <c r="A485" s="26" t="s">
        <v>12667</v>
      </c>
      <c r="B485" s="27" t="n">
        <v>45110</v>
      </c>
      <c r="C485" s="26" t="s">
        <v>3725</v>
      </c>
      <c r="D485" s="26" t="n">
        <v>712</v>
      </c>
      <c r="E485" s="26" t="s">
        <v>12021</v>
      </c>
      <c r="F485" s="26" t="s">
        <v>900</v>
      </c>
      <c r="G485" s="26" t="n">
        <v>60</v>
      </c>
      <c r="H485" s="26" t="s">
        <v>11623</v>
      </c>
      <c r="I485" s="26" t="s">
        <v>11624</v>
      </c>
      <c r="J485" s="28" t="n">
        <v>7.55</v>
      </c>
      <c r="K485" s="26" t="n">
        <v>2</v>
      </c>
      <c r="L485" s="26" t="s">
        <v>11625</v>
      </c>
      <c r="M485" s="27" t="n">
        <v>45124</v>
      </c>
      <c r="N485" s="26"/>
      <c r="O485" s="26"/>
      <c r="P485" s="26" t="s">
        <v>11626</v>
      </c>
      <c r="Q485" s="26"/>
      <c r="R485" s="26"/>
    </row>
    <row r="486" customFormat="false" ht="15" hidden="false" customHeight="true" outlineLevel="0" collapsed="false">
      <c r="A486" s="29" t="s">
        <v>12668</v>
      </c>
      <c r="B486" s="30" t="n">
        <v>45131</v>
      </c>
      <c r="C486" s="29" t="s">
        <v>8086</v>
      </c>
      <c r="D486" s="29" t="n">
        <v>1874</v>
      </c>
      <c r="E486" s="29" t="s">
        <v>12210</v>
      </c>
      <c r="F486" s="29" t="s">
        <v>314</v>
      </c>
      <c r="G486" s="29" t="n">
        <v>40</v>
      </c>
      <c r="H486" s="29" t="s">
        <v>11623</v>
      </c>
      <c r="I486" s="29" t="s">
        <v>11624</v>
      </c>
      <c r="J486" s="31" t="n">
        <v>7.55</v>
      </c>
      <c r="K486" s="29" t="n">
        <v>2</v>
      </c>
      <c r="L486" s="29" t="s">
        <v>11669</v>
      </c>
      <c r="M486" s="30" t="n">
        <v>45145</v>
      </c>
      <c r="N486" s="30" t="n">
        <v>45135</v>
      </c>
      <c r="O486" s="29" t="n">
        <v>4</v>
      </c>
      <c r="P486" s="29"/>
      <c r="Q486" s="29"/>
      <c r="R486" s="29"/>
    </row>
    <row r="487" customFormat="false" ht="15" hidden="false" customHeight="true" outlineLevel="0" collapsed="false">
      <c r="A487" s="26" t="s">
        <v>12669</v>
      </c>
      <c r="B487" s="27" t="n">
        <v>45114</v>
      </c>
      <c r="C487" s="26" t="s">
        <v>5507</v>
      </c>
      <c r="D487" s="26" t="n">
        <v>1160</v>
      </c>
      <c r="E487" s="26" t="s">
        <v>12670</v>
      </c>
      <c r="F487" s="26" t="s">
        <v>276</v>
      </c>
      <c r="G487" s="26" t="n">
        <v>32</v>
      </c>
      <c r="H487" s="26" t="s">
        <v>11629</v>
      </c>
      <c r="I487" s="26" t="s">
        <v>11624</v>
      </c>
      <c r="J487" s="28" t="n">
        <v>10.4</v>
      </c>
      <c r="K487" s="26" t="n">
        <v>1</v>
      </c>
      <c r="L487" s="26" t="s">
        <v>11625</v>
      </c>
      <c r="M487" s="27" t="n">
        <v>45124</v>
      </c>
      <c r="N487" s="26"/>
      <c r="O487" s="26"/>
      <c r="P487" s="26" t="s">
        <v>11651</v>
      </c>
      <c r="Q487" s="26"/>
      <c r="R487" s="26"/>
    </row>
    <row r="488" customFormat="false" ht="15" hidden="false" customHeight="true" outlineLevel="0" collapsed="false">
      <c r="A488" s="29" t="s">
        <v>12671</v>
      </c>
      <c r="B488" s="30" t="n">
        <v>45129</v>
      </c>
      <c r="C488" s="29" t="s">
        <v>5860</v>
      </c>
      <c r="D488" s="29" t="n">
        <v>1256</v>
      </c>
      <c r="E488" s="29" t="s">
        <v>11967</v>
      </c>
      <c r="F488" s="29" t="s">
        <v>167</v>
      </c>
      <c r="G488" s="29" t="n">
        <v>24</v>
      </c>
      <c r="H488" s="29" t="s">
        <v>11629</v>
      </c>
      <c r="I488" s="29" t="s">
        <v>11624</v>
      </c>
      <c r="J488" s="31" t="n">
        <v>10.4</v>
      </c>
      <c r="K488" s="29" t="n">
        <v>1</v>
      </c>
      <c r="L488" s="29" t="s">
        <v>164</v>
      </c>
      <c r="M488" s="30" t="n">
        <v>45139</v>
      </c>
      <c r="N488" s="30" t="n">
        <v>45137</v>
      </c>
      <c r="O488" s="29" t="n">
        <v>8</v>
      </c>
      <c r="P488" s="29"/>
      <c r="Q488" s="29"/>
      <c r="R488" s="29"/>
    </row>
    <row r="489" customFormat="false" ht="15" hidden="false" customHeight="true" outlineLevel="0" collapsed="false">
      <c r="A489" s="26" t="s">
        <v>12672</v>
      </c>
      <c r="B489" s="27" t="n">
        <v>45116</v>
      </c>
      <c r="C489" s="26" t="s">
        <v>1581</v>
      </c>
      <c r="D489" s="26" t="n">
        <v>242</v>
      </c>
      <c r="E489" s="26" t="s">
        <v>12673</v>
      </c>
      <c r="F489" s="26" t="s">
        <v>249</v>
      </c>
      <c r="G489" s="26" t="n">
        <v>70</v>
      </c>
      <c r="H489" s="26" t="s">
        <v>11623</v>
      </c>
      <c r="I489" s="26" t="s">
        <v>11624</v>
      </c>
      <c r="J489" s="28" t="n">
        <v>7.55</v>
      </c>
      <c r="K489" s="26" t="n">
        <v>1</v>
      </c>
      <c r="L489" s="26" t="s">
        <v>11625</v>
      </c>
      <c r="M489" s="27" t="n">
        <v>45130</v>
      </c>
      <c r="N489" s="26"/>
      <c r="O489" s="26"/>
      <c r="P489" s="26" t="s">
        <v>11626</v>
      </c>
      <c r="Q489" s="26"/>
      <c r="R489" s="26"/>
    </row>
    <row r="490" customFormat="false" ht="15" hidden="false" customHeight="true" outlineLevel="0" collapsed="false">
      <c r="A490" s="29" t="s">
        <v>12674</v>
      </c>
      <c r="B490" s="30" t="n">
        <v>45131</v>
      </c>
      <c r="C490" s="29" t="s">
        <v>5653</v>
      </c>
      <c r="D490" s="29" t="n">
        <v>1199</v>
      </c>
      <c r="E490" s="29" t="s">
        <v>12507</v>
      </c>
      <c r="F490" s="29" t="s">
        <v>900</v>
      </c>
      <c r="G490" s="29" t="n">
        <v>24</v>
      </c>
      <c r="H490" s="29" t="s">
        <v>11623</v>
      </c>
      <c r="I490" s="29" t="s">
        <v>11624</v>
      </c>
      <c r="J490" s="31" t="n">
        <v>7.55</v>
      </c>
      <c r="K490" s="29" t="n">
        <v>2</v>
      </c>
      <c r="L490" s="29" t="s">
        <v>11625</v>
      </c>
      <c r="M490" s="30" t="n">
        <v>45145</v>
      </c>
      <c r="N490" s="29"/>
      <c r="O490" s="29"/>
      <c r="P490" s="29" t="s">
        <v>11651</v>
      </c>
      <c r="Q490" s="29"/>
      <c r="R490" s="29"/>
    </row>
    <row r="491" customFormat="false" ht="15" hidden="false" customHeight="true" outlineLevel="0" collapsed="false">
      <c r="A491" s="26" t="s">
        <v>12675</v>
      </c>
      <c r="B491" s="27" t="n">
        <v>45126</v>
      </c>
      <c r="C491" s="26" t="s">
        <v>9818</v>
      </c>
      <c r="D491" s="26" t="n">
        <v>2377</v>
      </c>
      <c r="E491" s="26" t="s">
        <v>12676</v>
      </c>
      <c r="F491" s="26" t="s">
        <v>249</v>
      </c>
      <c r="G491" s="26" t="n">
        <v>24</v>
      </c>
      <c r="H491" s="26" t="s">
        <v>11623</v>
      </c>
      <c r="I491" s="26" t="s">
        <v>11624</v>
      </c>
      <c r="J491" s="28" t="n">
        <v>7.55</v>
      </c>
      <c r="K491" s="26" t="n">
        <v>1</v>
      </c>
      <c r="L491" s="26" t="s">
        <v>11669</v>
      </c>
      <c r="M491" s="27" t="n">
        <v>45140</v>
      </c>
      <c r="N491" s="27" t="n">
        <v>45127</v>
      </c>
      <c r="O491" s="26" t="n">
        <v>1</v>
      </c>
      <c r="P491" s="26"/>
      <c r="Q491" s="26"/>
      <c r="R491" s="26"/>
    </row>
    <row r="492" customFormat="false" ht="15" hidden="false" customHeight="true" outlineLevel="0" collapsed="false">
      <c r="A492" s="29" t="s">
        <v>12677</v>
      </c>
      <c r="B492" s="30" t="n">
        <v>45116</v>
      </c>
      <c r="C492" s="29" t="s">
        <v>8970</v>
      </c>
      <c r="D492" s="29" t="n">
        <v>2127</v>
      </c>
      <c r="E492" s="29" t="s">
        <v>12559</v>
      </c>
      <c r="F492" s="29" t="s">
        <v>276</v>
      </c>
      <c r="G492" s="29" t="n">
        <v>28</v>
      </c>
      <c r="H492" s="29" t="s">
        <v>11629</v>
      </c>
      <c r="I492" s="29" t="s">
        <v>11624</v>
      </c>
      <c r="J492" s="31" t="n">
        <v>10.4</v>
      </c>
      <c r="K492" s="29" t="n">
        <v>2</v>
      </c>
      <c r="L492" s="29" t="s">
        <v>11634</v>
      </c>
      <c r="M492" s="30" t="n">
        <v>45126</v>
      </c>
      <c r="N492" s="30" t="n">
        <v>45128</v>
      </c>
      <c r="O492" s="29" t="n">
        <v>12</v>
      </c>
      <c r="P492" s="29"/>
      <c r="Q492" s="29"/>
      <c r="R492" s="29"/>
    </row>
    <row r="493" customFormat="false" ht="15" hidden="false" customHeight="true" outlineLevel="0" collapsed="false">
      <c r="A493" s="26" t="s">
        <v>12678</v>
      </c>
      <c r="B493" s="27" t="n">
        <v>45133</v>
      </c>
      <c r="C493" s="26" t="s">
        <v>1606</v>
      </c>
      <c r="D493" s="26" t="n">
        <v>248</v>
      </c>
      <c r="E493" s="26" t="s">
        <v>12679</v>
      </c>
      <c r="F493" s="26" t="s">
        <v>249</v>
      </c>
      <c r="G493" s="26" t="n">
        <v>32</v>
      </c>
      <c r="H493" s="26" t="s">
        <v>11623</v>
      </c>
      <c r="I493" s="26" t="s">
        <v>11624</v>
      </c>
      <c r="J493" s="28" t="n">
        <v>7.55</v>
      </c>
      <c r="K493" s="26" t="n">
        <v>1</v>
      </c>
      <c r="L493" s="26" t="s">
        <v>11625</v>
      </c>
      <c r="M493" s="27" t="n">
        <v>45147</v>
      </c>
      <c r="N493" s="26"/>
      <c r="O493" s="26"/>
      <c r="P493" s="26" t="s">
        <v>11683</v>
      </c>
      <c r="Q493" s="26"/>
      <c r="R493" s="26"/>
    </row>
    <row r="494" customFormat="false" ht="15" hidden="false" customHeight="true" outlineLevel="0" collapsed="false">
      <c r="A494" s="29" t="s">
        <v>12680</v>
      </c>
      <c r="B494" s="30" t="n">
        <v>45118</v>
      </c>
      <c r="C494" s="29" t="s">
        <v>5681</v>
      </c>
      <c r="D494" s="29" t="n">
        <v>1206</v>
      </c>
      <c r="E494" s="29" t="s">
        <v>12681</v>
      </c>
      <c r="F494" s="29" t="s">
        <v>900</v>
      </c>
      <c r="G494" s="29" t="n">
        <v>50</v>
      </c>
      <c r="H494" s="29" t="s">
        <v>11623</v>
      </c>
      <c r="I494" s="29" t="s">
        <v>11624</v>
      </c>
      <c r="J494" s="31" t="n">
        <v>7.55</v>
      </c>
      <c r="K494" s="29" t="n">
        <v>1</v>
      </c>
      <c r="L494" s="29" t="s">
        <v>11625</v>
      </c>
      <c r="M494" s="30" t="n">
        <v>45132</v>
      </c>
      <c r="N494" s="29"/>
      <c r="O494" s="29"/>
      <c r="P494" s="29" t="s">
        <v>11626</v>
      </c>
      <c r="Q494" s="29"/>
      <c r="R494" s="29"/>
    </row>
    <row r="495" customFormat="false" ht="15" hidden="false" customHeight="true" outlineLevel="0" collapsed="false">
      <c r="A495" s="26" t="s">
        <v>12682</v>
      </c>
      <c r="B495" s="27" t="n">
        <v>45112</v>
      </c>
      <c r="C495" s="26" t="s">
        <v>1448</v>
      </c>
      <c r="D495" s="26" t="n">
        <v>217</v>
      </c>
      <c r="E495" s="26" t="s">
        <v>12683</v>
      </c>
      <c r="F495" s="26" t="s">
        <v>900</v>
      </c>
      <c r="G495" s="26" t="n">
        <v>32</v>
      </c>
      <c r="H495" s="26" t="s">
        <v>11623</v>
      </c>
      <c r="I495" s="26" t="s">
        <v>11624</v>
      </c>
      <c r="J495" s="28" t="n">
        <v>7.55</v>
      </c>
      <c r="K495" s="26" t="n">
        <v>1</v>
      </c>
      <c r="L495" s="26" t="s">
        <v>11630</v>
      </c>
      <c r="M495" s="27" t="n">
        <v>45126</v>
      </c>
      <c r="N495" s="27" t="n">
        <v>45114</v>
      </c>
      <c r="O495" s="26" t="n">
        <v>2</v>
      </c>
      <c r="P495" s="26"/>
      <c r="Q495" s="26" t="s">
        <v>12666</v>
      </c>
      <c r="R495" s="26"/>
    </row>
    <row r="496" customFormat="false" ht="15" hidden="false" customHeight="true" outlineLevel="0" collapsed="false">
      <c r="A496" s="29" t="s">
        <v>12684</v>
      </c>
      <c r="B496" s="30" t="n">
        <v>45129</v>
      </c>
      <c r="C496" s="29" t="s">
        <v>9964</v>
      </c>
      <c r="D496" s="29" t="n">
        <v>2420</v>
      </c>
      <c r="E496" s="29" t="s">
        <v>12402</v>
      </c>
      <c r="F496" s="29" t="s">
        <v>249</v>
      </c>
      <c r="G496" s="29" t="n">
        <v>70</v>
      </c>
      <c r="H496" s="29" t="s">
        <v>11623</v>
      </c>
      <c r="I496" s="29" t="s">
        <v>11624</v>
      </c>
      <c r="J496" s="31" t="n">
        <v>7.55</v>
      </c>
      <c r="K496" s="29" t="n">
        <v>1</v>
      </c>
      <c r="L496" s="29" t="s">
        <v>164</v>
      </c>
      <c r="M496" s="30" t="n">
        <v>45143</v>
      </c>
      <c r="N496" s="30" t="n">
        <v>45141</v>
      </c>
      <c r="O496" s="29" t="n">
        <v>12</v>
      </c>
      <c r="P496" s="29"/>
      <c r="Q496" s="29"/>
      <c r="R496" s="29"/>
    </row>
    <row r="497" customFormat="false" ht="15" hidden="false" customHeight="true" outlineLevel="0" collapsed="false">
      <c r="A497" s="26" t="s">
        <v>12685</v>
      </c>
      <c r="B497" s="27" t="n">
        <v>45112</v>
      </c>
      <c r="C497" s="26" t="s">
        <v>273</v>
      </c>
      <c r="D497" s="26" t="n">
        <v>12</v>
      </c>
      <c r="E497" s="26" t="s">
        <v>12365</v>
      </c>
      <c r="F497" s="26" t="s">
        <v>249</v>
      </c>
      <c r="G497" s="26" t="n">
        <v>36</v>
      </c>
      <c r="H497" s="26" t="s">
        <v>11623</v>
      </c>
      <c r="I497" s="26" t="s">
        <v>11624</v>
      </c>
      <c r="J497" s="28" t="n">
        <v>7.55</v>
      </c>
      <c r="K497" s="26" t="n">
        <v>1</v>
      </c>
      <c r="L497" s="26" t="s">
        <v>164</v>
      </c>
      <c r="M497" s="27" t="n">
        <v>45126</v>
      </c>
      <c r="N497" s="27" t="n">
        <v>45115</v>
      </c>
      <c r="O497" s="26" t="n">
        <v>3</v>
      </c>
      <c r="P497" s="26"/>
      <c r="Q497" s="26"/>
      <c r="R497" s="26"/>
    </row>
    <row r="498" customFormat="false" ht="15" hidden="false" customHeight="true" outlineLevel="0" collapsed="false">
      <c r="A498" s="29" t="s">
        <v>12686</v>
      </c>
      <c r="B498" s="30" t="n">
        <v>45123</v>
      </c>
      <c r="C498" s="29" t="s">
        <v>3112</v>
      </c>
      <c r="D498" s="29" t="n">
        <v>573</v>
      </c>
      <c r="E498" s="29" t="s">
        <v>12539</v>
      </c>
      <c r="F498" s="29" t="s">
        <v>276</v>
      </c>
      <c r="G498" s="29" t="n">
        <v>32</v>
      </c>
      <c r="H498" s="29" t="s">
        <v>11629</v>
      </c>
      <c r="I498" s="29" t="s">
        <v>11624</v>
      </c>
      <c r="J498" s="31" t="n">
        <v>10.4</v>
      </c>
      <c r="K498" s="29" t="n">
        <v>1</v>
      </c>
      <c r="L498" s="29" t="s">
        <v>164</v>
      </c>
      <c r="M498" s="30" t="n">
        <v>45133</v>
      </c>
      <c r="N498" s="30" t="n">
        <v>45125</v>
      </c>
      <c r="O498" s="29" t="n">
        <v>2</v>
      </c>
      <c r="P498" s="29"/>
      <c r="Q498" s="29"/>
      <c r="R498" s="29"/>
    </row>
    <row r="499" customFormat="false" ht="15" hidden="false" customHeight="true" outlineLevel="0" collapsed="false">
      <c r="A499" s="26" t="s">
        <v>12687</v>
      </c>
      <c r="B499" s="27" t="n">
        <v>45133</v>
      </c>
      <c r="C499" s="26" t="s">
        <v>7492</v>
      </c>
      <c r="D499" s="26" t="n">
        <v>1706</v>
      </c>
      <c r="E499" s="26" t="s">
        <v>12688</v>
      </c>
      <c r="F499" s="26" t="s">
        <v>276</v>
      </c>
      <c r="G499" s="26" t="n">
        <v>24</v>
      </c>
      <c r="H499" s="26" t="s">
        <v>11629</v>
      </c>
      <c r="I499" s="26" t="s">
        <v>11624</v>
      </c>
      <c r="J499" s="28" t="n">
        <v>10.4</v>
      </c>
      <c r="K499" s="26" t="n">
        <v>1</v>
      </c>
      <c r="L499" s="26" t="s">
        <v>11625</v>
      </c>
      <c r="M499" s="27" t="n">
        <v>45143</v>
      </c>
      <c r="N499" s="26"/>
      <c r="O499" s="26"/>
      <c r="P499" s="26" t="s">
        <v>11672</v>
      </c>
      <c r="Q499" s="26"/>
      <c r="R499" s="26"/>
    </row>
    <row r="500" customFormat="false" ht="15" hidden="false" customHeight="true" outlineLevel="0" collapsed="false">
      <c r="A500" s="29" t="s">
        <v>12689</v>
      </c>
      <c r="B500" s="30" t="n">
        <v>45110</v>
      </c>
      <c r="C500" s="29" t="s">
        <v>1832</v>
      </c>
      <c r="D500" s="29" t="n">
        <v>292</v>
      </c>
      <c r="E500" s="29" t="s">
        <v>12690</v>
      </c>
      <c r="F500" s="29" t="s">
        <v>314</v>
      </c>
      <c r="G500" s="29" t="n">
        <v>28</v>
      </c>
      <c r="H500" s="29" t="s">
        <v>11623</v>
      </c>
      <c r="I500" s="29" t="s">
        <v>11624</v>
      </c>
      <c r="J500" s="31" t="n">
        <v>7.55</v>
      </c>
      <c r="K500" s="29" t="n">
        <v>1</v>
      </c>
      <c r="L500" s="29" t="s">
        <v>11630</v>
      </c>
      <c r="M500" s="30" t="n">
        <v>45124</v>
      </c>
      <c r="N500" s="30" t="n">
        <v>45111</v>
      </c>
      <c r="O500" s="29" t="n">
        <v>1</v>
      </c>
      <c r="P500" s="29"/>
      <c r="Q500" s="29" t="s">
        <v>12691</v>
      </c>
      <c r="R500" s="29"/>
    </row>
    <row r="501" customFormat="false" ht="15" hidden="false" customHeight="true" outlineLevel="0" collapsed="false">
      <c r="A501" s="26" t="s">
        <v>12692</v>
      </c>
      <c r="B501" s="27" t="n">
        <v>45119</v>
      </c>
      <c r="C501" s="26" t="s">
        <v>3808</v>
      </c>
      <c r="D501" s="26" t="n">
        <v>732</v>
      </c>
      <c r="E501" s="26" t="s">
        <v>12693</v>
      </c>
      <c r="F501" s="26" t="s">
        <v>900</v>
      </c>
      <c r="G501" s="26" t="n">
        <v>24</v>
      </c>
      <c r="H501" s="26" t="s">
        <v>11623</v>
      </c>
      <c r="I501" s="26" t="s">
        <v>11624</v>
      </c>
      <c r="J501" s="28" t="n">
        <v>7.55</v>
      </c>
      <c r="K501" s="26" t="n">
        <v>1</v>
      </c>
      <c r="L501" s="26" t="s">
        <v>11669</v>
      </c>
      <c r="M501" s="27" t="n">
        <v>45133</v>
      </c>
      <c r="N501" s="27" t="n">
        <v>45135</v>
      </c>
      <c r="O501" s="26" t="n">
        <v>16</v>
      </c>
      <c r="P501" s="26"/>
      <c r="Q501" s="26"/>
      <c r="R501" s="26"/>
    </row>
    <row r="502" customFormat="false" ht="15" hidden="false" customHeight="true" outlineLevel="0" collapsed="false">
      <c r="A502" s="29" t="s">
        <v>12694</v>
      </c>
      <c r="B502" s="30" t="n">
        <v>45121</v>
      </c>
      <c r="C502" s="29" t="s">
        <v>7369</v>
      </c>
      <c r="D502" s="29" t="n">
        <v>1671</v>
      </c>
      <c r="E502" s="29" t="s">
        <v>12101</v>
      </c>
      <c r="F502" s="29" t="s">
        <v>249</v>
      </c>
      <c r="G502" s="29" t="n">
        <v>36</v>
      </c>
      <c r="H502" s="29" t="s">
        <v>11623</v>
      </c>
      <c r="I502" s="29" t="s">
        <v>11624</v>
      </c>
      <c r="J502" s="31" t="n">
        <v>7.55</v>
      </c>
      <c r="K502" s="29" t="n">
        <v>1</v>
      </c>
      <c r="L502" s="29" t="s">
        <v>11669</v>
      </c>
      <c r="M502" s="30" t="n">
        <v>45135</v>
      </c>
      <c r="N502" s="30" t="n">
        <v>45126</v>
      </c>
      <c r="O502" s="29" t="n">
        <v>5</v>
      </c>
      <c r="P502" s="29"/>
      <c r="Q502" s="29"/>
      <c r="R502" s="29"/>
    </row>
    <row r="503" customFormat="false" ht="15" hidden="false" customHeight="true" outlineLevel="0" collapsed="false">
      <c r="A503" s="26" t="s">
        <v>12695</v>
      </c>
      <c r="B503" s="27" t="n">
        <v>45124</v>
      </c>
      <c r="C503" s="26" t="s">
        <v>8228</v>
      </c>
      <c r="D503" s="26" t="n">
        <v>1912</v>
      </c>
      <c r="E503" s="26" t="s">
        <v>12696</v>
      </c>
      <c r="F503" s="26" t="s">
        <v>314</v>
      </c>
      <c r="G503" s="26" t="n">
        <v>28</v>
      </c>
      <c r="H503" s="26" t="s">
        <v>11623</v>
      </c>
      <c r="I503" s="26" t="s">
        <v>11624</v>
      </c>
      <c r="J503" s="28" t="n">
        <v>7.55</v>
      </c>
      <c r="K503" s="26" t="n">
        <v>1</v>
      </c>
      <c r="L503" s="26" t="s">
        <v>11630</v>
      </c>
      <c r="M503" s="27" t="n">
        <v>45138</v>
      </c>
      <c r="N503" s="27" t="n">
        <v>45137</v>
      </c>
      <c r="O503" s="26" t="n">
        <v>13</v>
      </c>
      <c r="P503" s="26"/>
      <c r="Q503" s="26" t="s">
        <v>12697</v>
      </c>
      <c r="R503" s="26"/>
    </row>
    <row r="504" customFormat="false" ht="15" hidden="false" customHeight="true" outlineLevel="0" collapsed="false">
      <c r="A504" s="29" t="s">
        <v>12698</v>
      </c>
      <c r="B504" s="30" t="n">
        <v>45123</v>
      </c>
      <c r="C504" s="29" t="s">
        <v>8303</v>
      </c>
      <c r="D504" s="29" t="n">
        <v>1934</v>
      </c>
      <c r="E504" s="29" t="s">
        <v>12699</v>
      </c>
      <c r="F504" s="29" t="s">
        <v>276</v>
      </c>
      <c r="G504" s="29" t="n">
        <v>24</v>
      </c>
      <c r="H504" s="29" t="s">
        <v>11629</v>
      </c>
      <c r="I504" s="29" t="s">
        <v>11624</v>
      </c>
      <c r="J504" s="31" t="n">
        <v>10.4</v>
      </c>
      <c r="K504" s="29" t="n">
        <v>2</v>
      </c>
      <c r="L504" s="29" t="s">
        <v>11630</v>
      </c>
      <c r="M504" s="30" t="n">
        <v>45133</v>
      </c>
      <c r="N504" s="30" t="n">
        <v>45136</v>
      </c>
      <c r="O504" s="29" t="n">
        <v>13</v>
      </c>
      <c r="P504" s="29"/>
      <c r="Q504" s="29" t="s">
        <v>12700</v>
      </c>
      <c r="R504" s="29"/>
    </row>
    <row r="505" customFormat="false" ht="15" hidden="false" customHeight="true" outlineLevel="0" collapsed="false">
      <c r="A505" s="26" t="s">
        <v>12701</v>
      </c>
      <c r="B505" s="27" t="n">
        <v>45110</v>
      </c>
      <c r="C505" s="26" t="s">
        <v>4576</v>
      </c>
      <c r="D505" s="26" t="n">
        <v>924</v>
      </c>
      <c r="E505" s="26" t="s">
        <v>12702</v>
      </c>
      <c r="F505" s="26" t="s">
        <v>314</v>
      </c>
      <c r="G505" s="26" t="n">
        <v>28</v>
      </c>
      <c r="H505" s="26" t="s">
        <v>11623</v>
      </c>
      <c r="I505" s="26" t="s">
        <v>11624</v>
      </c>
      <c r="J505" s="28" t="n">
        <v>7.55</v>
      </c>
      <c r="K505" s="26" t="n">
        <v>2</v>
      </c>
      <c r="L505" s="26" t="s">
        <v>11625</v>
      </c>
      <c r="M505" s="27" t="n">
        <v>45124</v>
      </c>
      <c r="N505" s="26"/>
      <c r="O505" s="26"/>
      <c r="P505" s="26" t="s">
        <v>11626</v>
      </c>
      <c r="Q505" s="26"/>
      <c r="R505" s="26"/>
    </row>
    <row r="506" customFormat="false" ht="15" hidden="false" customHeight="true" outlineLevel="0" collapsed="false">
      <c r="A506" s="29" t="s">
        <v>12703</v>
      </c>
      <c r="B506" s="30" t="n">
        <v>45117</v>
      </c>
      <c r="C506" s="29" t="s">
        <v>8507</v>
      </c>
      <c r="D506" s="29" t="n">
        <v>1990</v>
      </c>
      <c r="E506" s="29" t="s">
        <v>12097</v>
      </c>
      <c r="F506" s="29" t="s">
        <v>249</v>
      </c>
      <c r="G506" s="29" t="n">
        <v>36</v>
      </c>
      <c r="H506" s="29" t="s">
        <v>11623</v>
      </c>
      <c r="I506" s="29" t="s">
        <v>11624</v>
      </c>
      <c r="J506" s="31" t="n">
        <v>7.55</v>
      </c>
      <c r="K506" s="29" t="n">
        <v>1</v>
      </c>
      <c r="L506" s="29" t="s">
        <v>11630</v>
      </c>
      <c r="M506" s="30" t="n">
        <v>45131</v>
      </c>
      <c r="N506" s="30" t="n">
        <v>45133</v>
      </c>
      <c r="O506" s="29" t="n">
        <v>16</v>
      </c>
      <c r="P506" s="29"/>
      <c r="Q506" s="29" t="s">
        <v>12704</v>
      </c>
      <c r="R506" s="29"/>
    </row>
    <row r="507" customFormat="false" ht="15" hidden="false" customHeight="true" outlineLevel="0" collapsed="false">
      <c r="A507" s="26" t="s">
        <v>12705</v>
      </c>
      <c r="B507" s="27" t="n">
        <v>45132</v>
      </c>
      <c r="C507" s="26" t="s">
        <v>902</v>
      </c>
      <c r="D507" s="26" t="n">
        <v>115</v>
      </c>
      <c r="E507" s="26" t="s">
        <v>12706</v>
      </c>
      <c r="F507" s="26" t="s">
        <v>314</v>
      </c>
      <c r="G507" s="26" t="n">
        <v>45</v>
      </c>
      <c r="H507" s="26" t="s">
        <v>11623</v>
      </c>
      <c r="I507" s="26" t="s">
        <v>11624</v>
      </c>
      <c r="J507" s="28" t="n">
        <v>7.55</v>
      </c>
      <c r="K507" s="26" t="n">
        <v>1</v>
      </c>
      <c r="L507" s="26" t="s">
        <v>164</v>
      </c>
      <c r="M507" s="27" t="n">
        <v>45146</v>
      </c>
      <c r="N507" s="27" t="n">
        <v>45148</v>
      </c>
      <c r="O507" s="26" t="n">
        <v>16</v>
      </c>
      <c r="P507" s="26"/>
      <c r="Q507" s="26"/>
      <c r="R507" s="26"/>
    </row>
    <row r="508" customFormat="false" ht="15" hidden="false" customHeight="true" outlineLevel="0" collapsed="false">
      <c r="A508" s="29" t="s">
        <v>12707</v>
      </c>
      <c r="B508" s="30" t="n">
        <v>45134</v>
      </c>
      <c r="C508" s="29" t="s">
        <v>10748</v>
      </c>
      <c r="D508" s="29" t="n">
        <v>2652</v>
      </c>
      <c r="E508" s="29" t="s">
        <v>12708</v>
      </c>
      <c r="F508" s="29" t="s">
        <v>900</v>
      </c>
      <c r="G508" s="29" t="n">
        <v>24</v>
      </c>
      <c r="H508" s="29" t="s">
        <v>11623</v>
      </c>
      <c r="I508" s="29" t="s">
        <v>11624</v>
      </c>
      <c r="J508" s="31" t="n">
        <v>7.55</v>
      </c>
      <c r="K508" s="29" t="n">
        <v>1</v>
      </c>
      <c r="L508" s="29" t="s">
        <v>11625</v>
      </c>
      <c r="M508" s="30" t="n">
        <v>45148</v>
      </c>
      <c r="N508" s="29"/>
      <c r="O508" s="29"/>
      <c r="P508" s="29" t="s">
        <v>11626</v>
      </c>
      <c r="Q508" s="29"/>
      <c r="R508" s="29"/>
    </row>
    <row r="509" customFormat="false" ht="15" hidden="false" customHeight="true" outlineLevel="0" collapsed="false">
      <c r="A509" s="26" t="s">
        <v>12709</v>
      </c>
      <c r="B509" s="27" t="n">
        <v>45127</v>
      </c>
      <c r="C509" s="26" t="s">
        <v>9935</v>
      </c>
      <c r="D509" s="26" t="n">
        <v>2411</v>
      </c>
      <c r="E509" s="26" t="s">
        <v>11815</v>
      </c>
      <c r="F509" s="26" t="s">
        <v>167</v>
      </c>
      <c r="G509" s="26" t="n">
        <v>32</v>
      </c>
      <c r="H509" s="26" t="s">
        <v>11629</v>
      </c>
      <c r="I509" s="26" t="s">
        <v>11624</v>
      </c>
      <c r="J509" s="28" t="n">
        <v>10.4</v>
      </c>
      <c r="K509" s="26" t="n">
        <v>2</v>
      </c>
      <c r="L509" s="26" t="s">
        <v>11625</v>
      </c>
      <c r="M509" s="27" t="n">
        <v>45137</v>
      </c>
      <c r="N509" s="26"/>
      <c r="O509" s="26"/>
      <c r="P509" s="26" t="s">
        <v>11683</v>
      </c>
      <c r="Q509" s="26"/>
      <c r="R509" s="26"/>
    </row>
    <row r="510" customFormat="false" ht="15" hidden="false" customHeight="true" outlineLevel="0" collapsed="false">
      <c r="A510" s="29" t="s">
        <v>12710</v>
      </c>
      <c r="B510" s="30" t="n">
        <v>45114</v>
      </c>
      <c r="C510" s="29" t="s">
        <v>8622</v>
      </c>
      <c r="D510" s="29" t="n">
        <v>2026</v>
      </c>
      <c r="E510" s="29" t="s">
        <v>11638</v>
      </c>
      <c r="F510" s="29" t="s">
        <v>276</v>
      </c>
      <c r="G510" s="29" t="n">
        <v>32</v>
      </c>
      <c r="H510" s="29" t="s">
        <v>11629</v>
      </c>
      <c r="I510" s="29" t="s">
        <v>11624</v>
      </c>
      <c r="J510" s="31" t="n">
        <v>10.4</v>
      </c>
      <c r="K510" s="29" t="n">
        <v>2</v>
      </c>
      <c r="L510" s="29" t="s">
        <v>11630</v>
      </c>
      <c r="M510" s="30" t="n">
        <v>45124</v>
      </c>
      <c r="N510" s="30" t="n">
        <v>45126</v>
      </c>
      <c r="O510" s="29" t="n">
        <v>12</v>
      </c>
      <c r="P510" s="29"/>
      <c r="Q510" s="29" t="s">
        <v>12711</v>
      </c>
      <c r="R510" s="29"/>
    </row>
    <row r="511" customFormat="false" ht="15" hidden="false" customHeight="true" outlineLevel="0" collapsed="false">
      <c r="A511" s="26" t="s">
        <v>12712</v>
      </c>
      <c r="B511" s="27" t="n">
        <v>45135</v>
      </c>
      <c r="C511" s="26" t="s">
        <v>5428</v>
      </c>
      <c r="D511" s="26" t="n">
        <v>1139</v>
      </c>
      <c r="E511" s="26" t="s">
        <v>12713</v>
      </c>
      <c r="F511" s="26" t="s">
        <v>249</v>
      </c>
      <c r="G511" s="26" t="n">
        <v>45</v>
      </c>
      <c r="H511" s="26" t="s">
        <v>11623</v>
      </c>
      <c r="I511" s="26" t="s">
        <v>11624</v>
      </c>
      <c r="J511" s="28" t="n">
        <v>7.55</v>
      </c>
      <c r="K511" s="26" t="n">
        <v>1</v>
      </c>
      <c r="L511" s="26" t="s">
        <v>164</v>
      </c>
      <c r="M511" s="27" t="n">
        <v>45149</v>
      </c>
      <c r="N511" s="27" t="n">
        <v>45138</v>
      </c>
      <c r="O511" s="26" t="n">
        <v>3</v>
      </c>
      <c r="P511" s="26"/>
      <c r="Q511" s="26"/>
      <c r="R511" s="26"/>
    </row>
    <row r="512" customFormat="false" ht="15" hidden="false" customHeight="true" outlineLevel="0" collapsed="false">
      <c r="A512" s="29" t="s">
        <v>12714</v>
      </c>
      <c r="B512" s="30" t="n">
        <v>45144</v>
      </c>
      <c r="C512" s="29" t="s">
        <v>392</v>
      </c>
      <c r="D512" s="29" t="n">
        <v>29</v>
      </c>
      <c r="E512" s="29" t="s">
        <v>11719</v>
      </c>
      <c r="F512" s="29" t="s">
        <v>314</v>
      </c>
      <c r="G512" s="29" t="n">
        <v>32</v>
      </c>
      <c r="H512" s="29" t="s">
        <v>11623</v>
      </c>
      <c r="I512" s="29" t="s">
        <v>11624</v>
      </c>
      <c r="J512" s="31" t="n">
        <v>7.55</v>
      </c>
      <c r="K512" s="29" t="n">
        <v>1</v>
      </c>
      <c r="L512" s="29" t="s">
        <v>11625</v>
      </c>
      <c r="M512" s="30" t="n">
        <v>45158</v>
      </c>
      <c r="N512" s="29"/>
      <c r="O512" s="29"/>
      <c r="P512" s="29" t="s">
        <v>11683</v>
      </c>
      <c r="Q512" s="29"/>
      <c r="R512" s="29"/>
    </row>
    <row r="513" customFormat="false" ht="15" hidden="false" customHeight="true" outlineLevel="0" collapsed="false">
      <c r="A513" s="26" t="s">
        <v>12715</v>
      </c>
      <c r="B513" s="27" t="n">
        <v>45141</v>
      </c>
      <c r="C513" s="26" t="s">
        <v>6425</v>
      </c>
      <c r="D513" s="26" t="n">
        <v>1414</v>
      </c>
      <c r="E513" s="26" t="s">
        <v>12716</v>
      </c>
      <c r="F513" s="26" t="s">
        <v>249</v>
      </c>
      <c r="G513" s="26" t="n">
        <v>28</v>
      </c>
      <c r="H513" s="26" t="s">
        <v>11623</v>
      </c>
      <c r="I513" s="26" t="s">
        <v>11624</v>
      </c>
      <c r="J513" s="28" t="n">
        <v>7.55</v>
      </c>
      <c r="K513" s="26" t="n">
        <v>1</v>
      </c>
      <c r="L513" s="26" t="s">
        <v>11630</v>
      </c>
      <c r="M513" s="27" t="n">
        <v>45155</v>
      </c>
      <c r="N513" s="27" t="n">
        <v>45154</v>
      </c>
      <c r="O513" s="26" t="n">
        <v>13</v>
      </c>
      <c r="P513" s="26"/>
      <c r="Q513" s="26" t="s">
        <v>12632</v>
      </c>
      <c r="R513" s="26"/>
    </row>
    <row r="514" customFormat="false" ht="15" hidden="false" customHeight="true" outlineLevel="0" collapsed="false">
      <c r="A514" s="29" t="s">
        <v>12717</v>
      </c>
      <c r="B514" s="30" t="n">
        <v>45149</v>
      </c>
      <c r="C514" s="29" t="s">
        <v>6901</v>
      </c>
      <c r="D514" s="29" t="n">
        <v>1542</v>
      </c>
      <c r="E514" s="29" t="s">
        <v>12718</v>
      </c>
      <c r="F514" s="29" t="s">
        <v>167</v>
      </c>
      <c r="G514" s="29" t="n">
        <v>28</v>
      </c>
      <c r="H514" s="29" t="s">
        <v>11629</v>
      </c>
      <c r="I514" s="29" t="s">
        <v>11624</v>
      </c>
      <c r="J514" s="31" t="n">
        <v>10.4</v>
      </c>
      <c r="K514" s="29" t="n">
        <v>1</v>
      </c>
      <c r="L514" s="29" t="s">
        <v>11630</v>
      </c>
      <c r="M514" s="30" t="n">
        <v>45159</v>
      </c>
      <c r="N514" s="30" t="n">
        <v>45156</v>
      </c>
      <c r="O514" s="29" t="n">
        <v>7</v>
      </c>
      <c r="P514" s="29"/>
      <c r="Q514" s="29" t="s">
        <v>12719</v>
      </c>
      <c r="R514" s="29"/>
    </row>
    <row r="515" customFormat="false" ht="15" hidden="false" customHeight="true" outlineLevel="0" collapsed="false">
      <c r="A515" s="26" t="s">
        <v>12720</v>
      </c>
      <c r="B515" s="27" t="n">
        <v>45160</v>
      </c>
      <c r="C515" s="26" t="s">
        <v>6878</v>
      </c>
      <c r="D515" s="26" t="n">
        <v>1535</v>
      </c>
      <c r="E515" s="26" t="s">
        <v>12721</v>
      </c>
      <c r="F515" s="26" t="s">
        <v>900</v>
      </c>
      <c r="G515" s="26" t="n">
        <v>50</v>
      </c>
      <c r="H515" s="26" t="s">
        <v>11623</v>
      </c>
      <c r="I515" s="26" t="s">
        <v>11624</v>
      </c>
      <c r="J515" s="28" t="n">
        <v>7.55</v>
      </c>
      <c r="K515" s="26" t="n">
        <v>1</v>
      </c>
      <c r="L515" s="26" t="s">
        <v>11630</v>
      </c>
      <c r="M515" s="27" t="n">
        <v>45174</v>
      </c>
      <c r="N515" s="27" t="n">
        <v>45165</v>
      </c>
      <c r="O515" s="26" t="n">
        <v>5</v>
      </c>
      <c r="P515" s="26"/>
      <c r="Q515" s="26" t="s">
        <v>12722</v>
      </c>
      <c r="R515" s="26"/>
    </row>
    <row r="516" customFormat="false" ht="15" hidden="false" customHeight="true" outlineLevel="0" collapsed="false">
      <c r="A516" s="29" t="s">
        <v>12723</v>
      </c>
      <c r="B516" s="30" t="n">
        <v>45143</v>
      </c>
      <c r="C516" s="29" t="s">
        <v>6905</v>
      </c>
      <c r="D516" s="29" t="n">
        <v>1543</v>
      </c>
      <c r="E516" s="29" t="s">
        <v>12724</v>
      </c>
      <c r="F516" s="29" t="s">
        <v>900</v>
      </c>
      <c r="G516" s="29" t="n">
        <v>32</v>
      </c>
      <c r="H516" s="29" t="s">
        <v>11623</v>
      </c>
      <c r="I516" s="29" t="s">
        <v>11624</v>
      </c>
      <c r="J516" s="31" t="n">
        <v>7.55</v>
      </c>
      <c r="K516" s="29" t="n">
        <v>2</v>
      </c>
      <c r="L516" s="29" t="s">
        <v>11630</v>
      </c>
      <c r="M516" s="30" t="n">
        <v>45157</v>
      </c>
      <c r="N516" s="30" t="n">
        <v>45157</v>
      </c>
      <c r="O516" s="29" t="n">
        <v>14</v>
      </c>
      <c r="P516" s="29"/>
      <c r="Q516" s="29" t="s">
        <v>12725</v>
      </c>
      <c r="R516" s="29"/>
    </row>
    <row r="517" customFormat="false" ht="15" hidden="false" customHeight="true" outlineLevel="0" collapsed="false">
      <c r="A517" s="26" t="s">
        <v>12726</v>
      </c>
      <c r="B517" s="27" t="n">
        <v>45149</v>
      </c>
      <c r="C517" s="26" t="s">
        <v>3714</v>
      </c>
      <c r="D517" s="26" t="n">
        <v>710</v>
      </c>
      <c r="E517" s="26" t="s">
        <v>12727</v>
      </c>
      <c r="F517" s="26" t="s">
        <v>249</v>
      </c>
      <c r="G517" s="26" t="n">
        <v>60</v>
      </c>
      <c r="H517" s="26" t="s">
        <v>11623</v>
      </c>
      <c r="I517" s="26" t="s">
        <v>11624</v>
      </c>
      <c r="J517" s="28" t="n">
        <v>7.55</v>
      </c>
      <c r="K517" s="26" t="n">
        <v>1</v>
      </c>
      <c r="L517" s="26" t="s">
        <v>164</v>
      </c>
      <c r="M517" s="27" t="n">
        <v>45163</v>
      </c>
      <c r="N517" s="27" t="n">
        <v>45166</v>
      </c>
      <c r="O517" s="26" t="n">
        <v>17</v>
      </c>
      <c r="P517" s="26"/>
      <c r="Q517" s="26"/>
      <c r="R517" s="26"/>
    </row>
    <row r="518" customFormat="false" ht="15" hidden="false" customHeight="true" outlineLevel="0" collapsed="false">
      <c r="A518" s="29" t="s">
        <v>12728</v>
      </c>
      <c r="B518" s="30" t="n">
        <v>45147</v>
      </c>
      <c r="C518" s="29" t="s">
        <v>8779</v>
      </c>
      <c r="D518" s="29" t="n">
        <v>2071</v>
      </c>
      <c r="E518" s="29" t="s">
        <v>11758</v>
      </c>
      <c r="F518" s="29" t="s">
        <v>900</v>
      </c>
      <c r="G518" s="29" t="n">
        <v>60</v>
      </c>
      <c r="H518" s="29" t="s">
        <v>11623</v>
      </c>
      <c r="I518" s="29" t="s">
        <v>11624</v>
      </c>
      <c r="J518" s="31" t="n">
        <v>7.55</v>
      </c>
      <c r="K518" s="29" t="n">
        <v>1</v>
      </c>
      <c r="L518" s="29" t="s">
        <v>11634</v>
      </c>
      <c r="M518" s="30" t="n">
        <v>45161</v>
      </c>
      <c r="N518" s="30" t="n">
        <v>45164</v>
      </c>
      <c r="O518" s="29" t="n">
        <v>17</v>
      </c>
      <c r="P518" s="29"/>
      <c r="Q518" s="29"/>
      <c r="R518" s="29"/>
    </row>
    <row r="519" customFormat="false" ht="15" hidden="false" customHeight="true" outlineLevel="0" collapsed="false">
      <c r="A519" s="26" t="s">
        <v>12729</v>
      </c>
      <c r="B519" s="27" t="n">
        <v>45154</v>
      </c>
      <c r="C519" s="26" t="s">
        <v>4272</v>
      </c>
      <c r="D519" s="26" t="n">
        <v>847</v>
      </c>
      <c r="E519" s="26" t="s">
        <v>12690</v>
      </c>
      <c r="F519" s="26" t="s">
        <v>314</v>
      </c>
      <c r="G519" s="26" t="n">
        <v>28</v>
      </c>
      <c r="H519" s="26" t="s">
        <v>11623</v>
      </c>
      <c r="I519" s="26" t="s">
        <v>11624</v>
      </c>
      <c r="J519" s="28" t="n">
        <v>7.55</v>
      </c>
      <c r="K519" s="26" t="n">
        <v>2</v>
      </c>
      <c r="L519" s="26" t="s">
        <v>11625</v>
      </c>
      <c r="M519" s="27" t="n">
        <v>45168</v>
      </c>
      <c r="N519" s="26"/>
      <c r="O519" s="26"/>
      <c r="P519" s="26" t="s">
        <v>11651</v>
      </c>
      <c r="Q519" s="26"/>
      <c r="R519" s="26"/>
    </row>
    <row r="520" customFormat="false" ht="15" hidden="false" customHeight="true" outlineLevel="0" collapsed="false">
      <c r="A520" s="29" t="s">
        <v>12730</v>
      </c>
      <c r="B520" s="30" t="n">
        <v>45166</v>
      </c>
      <c r="C520" s="29" t="s">
        <v>4972</v>
      </c>
      <c r="D520" s="29" t="n">
        <v>1023</v>
      </c>
      <c r="E520" s="29" t="s">
        <v>12023</v>
      </c>
      <c r="F520" s="29" t="s">
        <v>900</v>
      </c>
      <c r="G520" s="29" t="n">
        <v>28</v>
      </c>
      <c r="H520" s="29" t="s">
        <v>11623</v>
      </c>
      <c r="I520" s="29" t="s">
        <v>11624</v>
      </c>
      <c r="J520" s="31" t="n">
        <v>7.55</v>
      </c>
      <c r="K520" s="29" t="n">
        <v>1</v>
      </c>
      <c r="L520" s="29" t="s">
        <v>11669</v>
      </c>
      <c r="M520" s="30" t="n">
        <v>45180</v>
      </c>
      <c r="N520" s="30" t="n">
        <v>45180</v>
      </c>
      <c r="O520" s="29" t="n">
        <v>14</v>
      </c>
      <c r="P520" s="29"/>
      <c r="Q520" s="29"/>
      <c r="R520" s="29"/>
    </row>
    <row r="521" customFormat="false" ht="15" hidden="false" customHeight="true" outlineLevel="0" collapsed="false">
      <c r="A521" s="26" t="s">
        <v>12731</v>
      </c>
      <c r="B521" s="27" t="n">
        <v>45147</v>
      </c>
      <c r="C521" s="26" t="s">
        <v>1861</v>
      </c>
      <c r="D521" s="26" t="n">
        <v>297</v>
      </c>
      <c r="E521" s="26" t="s">
        <v>12732</v>
      </c>
      <c r="F521" s="26" t="s">
        <v>167</v>
      </c>
      <c r="G521" s="26" t="n">
        <v>28</v>
      </c>
      <c r="H521" s="26" t="s">
        <v>11629</v>
      </c>
      <c r="I521" s="26" t="s">
        <v>11624</v>
      </c>
      <c r="J521" s="28" t="n">
        <v>10.4</v>
      </c>
      <c r="K521" s="26" t="n">
        <v>1</v>
      </c>
      <c r="L521" s="26" t="s">
        <v>11625</v>
      </c>
      <c r="M521" s="27" t="n">
        <v>45157</v>
      </c>
      <c r="N521" s="26"/>
      <c r="O521" s="26"/>
      <c r="P521" s="26" t="s">
        <v>11651</v>
      </c>
      <c r="Q521" s="26"/>
      <c r="R521" s="26"/>
    </row>
    <row r="522" customFormat="false" ht="15" hidden="false" customHeight="true" outlineLevel="0" collapsed="false">
      <c r="A522" s="29" t="s">
        <v>12733</v>
      </c>
      <c r="B522" s="30" t="n">
        <v>45140</v>
      </c>
      <c r="C522" s="29" t="s">
        <v>7121</v>
      </c>
      <c r="D522" s="29" t="n">
        <v>1603</v>
      </c>
      <c r="E522" s="29" t="s">
        <v>12734</v>
      </c>
      <c r="F522" s="29" t="s">
        <v>900</v>
      </c>
      <c r="G522" s="29" t="n">
        <v>24</v>
      </c>
      <c r="H522" s="29" t="s">
        <v>11623</v>
      </c>
      <c r="I522" s="29" t="s">
        <v>11624</v>
      </c>
      <c r="J522" s="31" t="n">
        <v>7.55</v>
      </c>
      <c r="K522" s="29" t="n">
        <v>1</v>
      </c>
      <c r="L522" s="29" t="s">
        <v>11625</v>
      </c>
      <c r="M522" s="30" t="n">
        <v>45154</v>
      </c>
      <c r="N522" s="29"/>
      <c r="O522" s="29"/>
      <c r="P522" s="29" t="s">
        <v>11672</v>
      </c>
      <c r="Q522" s="29"/>
      <c r="R522" s="29"/>
    </row>
    <row r="523" customFormat="false" ht="15" hidden="false" customHeight="true" outlineLevel="0" collapsed="false">
      <c r="A523" s="26" t="s">
        <v>12735</v>
      </c>
      <c r="B523" s="27" t="n">
        <v>45158</v>
      </c>
      <c r="C523" s="26" t="s">
        <v>4332</v>
      </c>
      <c r="D523" s="26" t="n">
        <v>863</v>
      </c>
      <c r="E523" s="26" t="s">
        <v>12736</v>
      </c>
      <c r="F523" s="26" t="s">
        <v>276</v>
      </c>
      <c r="G523" s="26" t="n">
        <v>24</v>
      </c>
      <c r="H523" s="26" t="s">
        <v>11629</v>
      </c>
      <c r="I523" s="26" t="s">
        <v>11624</v>
      </c>
      <c r="J523" s="28" t="n">
        <v>10.4</v>
      </c>
      <c r="K523" s="26" t="n">
        <v>1</v>
      </c>
      <c r="L523" s="26" t="s">
        <v>164</v>
      </c>
      <c r="M523" s="27" t="n">
        <v>45168</v>
      </c>
      <c r="N523" s="27" t="n">
        <v>45171</v>
      </c>
      <c r="O523" s="26" t="n">
        <v>13</v>
      </c>
      <c r="P523" s="26"/>
      <c r="Q523" s="26"/>
      <c r="R523" s="26"/>
    </row>
    <row r="524" customFormat="false" ht="15" hidden="false" customHeight="true" outlineLevel="0" collapsed="false">
      <c r="A524" s="29" t="s">
        <v>12737</v>
      </c>
      <c r="B524" s="30" t="n">
        <v>45162</v>
      </c>
      <c r="C524" s="29" t="s">
        <v>5382</v>
      </c>
      <c r="D524" s="29" t="n">
        <v>1127</v>
      </c>
      <c r="E524" s="29" t="s">
        <v>12636</v>
      </c>
      <c r="F524" s="29" t="s">
        <v>314</v>
      </c>
      <c r="G524" s="29" t="n">
        <v>50</v>
      </c>
      <c r="H524" s="29" t="s">
        <v>11623</v>
      </c>
      <c r="I524" s="29" t="s">
        <v>11624</v>
      </c>
      <c r="J524" s="31" t="n">
        <v>7.55</v>
      </c>
      <c r="K524" s="29" t="n">
        <v>1</v>
      </c>
      <c r="L524" s="29" t="s">
        <v>11630</v>
      </c>
      <c r="M524" s="30" t="n">
        <v>45176</v>
      </c>
      <c r="N524" s="30" t="n">
        <v>45176</v>
      </c>
      <c r="O524" s="29" t="n">
        <v>14</v>
      </c>
      <c r="P524" s="29"/>
      <c r="Q524" s="29" t="s">
        <v>12637</v>
      </c>
      <c r="R524" s="29"/>
    </row>
    <row r="525" customFormat="false" ht="15" hidden="false" customHeight="true" outlineLevel="0" collapsed="false">
      <c r="A525" s="26" t="s">
        <v>12738</v>
      </c>
      <c r="B525" s="27" t="n">
        <v>45146</v>
      </c>
      <c r="C525" s="26" t="s">
        <v>7907</v>
      </c>
      <c r="D525" s="26" t="n">
        <v>1822</v>
      </c>
      <c r="E525" s="26" t="s">
        <v>12739</v>
      </c>
      <c r="F525" s="26" t="s">
        <v>314</v>
      </c>
      <c r="G525" s="26" t="n">
        <v>36</v>
      </c>
      <c r="H525" s="26" t="s">
        <v>11623</v>
      </c>
      <c r="I525" s="26" t="s">
        <v>11624</v>
      </c>
      <c r="J525" s="28" t="n">
        <v>7.55</v>
      </c>
      <c r="K525" s="26" t="n">
        <v>1</v>
      </c>
      <c r="L525" s="26" t="s">
        <v>11630</v>
      </c>
      <c r="M525" s="27" t="n">
        <v>45160</v>
      </c>
      <c r="N525" s="27" t="n">
        <v>45156</v>
      </c>
      <c r="O525" s="26" t="n">
        <v>10</v>
      </c>
      <c r="P525" s="26"/>
      <c r="Q525" s="26" t="s">
        <v>12740</v>
      </c>
      <c r="R525" s="26"/>
    </row>
    <row r="526" customFormat="false" ht="15" hidden="false" customHeight="true" outlineLevel="0" collapsed="false">
      <c r="A526" s="29" t="s">
        <v>12741</v>
      </c>
      <c r="B526" s="30" t="n">
        <v>45153</v>
      </c>
      <c r="C526" s="29" t="s">
        <v>5382</v>
      </c>
      <c r="D526" s="29" t="n">
        <v>1127</v>
      </c>
      <c r="E526" s="29" t="s">
        <v>12742</v>
      </c>
      <c r="F526" s="29" t="s">
        <v>249</v>
      </c>
      <c r="G526" s="29" t="n">
        <v>24</v>
      </c>
      <c r="H526" s="29" t="s">
        <v>11623</v>
      </c>
      <c r="I526" s="29" t="s">
        <v>11624</v>
      </c>
      <c r="J526" s="31" t="n">
        <v>7.55</v>
      </c>
      <c r="K526" s="29" t="n">
        <v>1</v>
      </c>
      <c r="L526" s="29" t="s">
        <v>164</v>
      </c>
      <c r="M526" s="30" t="n">
        <v>45167</v>
      </c>
      <c r="N526" s="30" t="n">
        <v>45168</v>
      </c>
      <c r="O526" s="29" t="n">
        <v>15</v>
      </c>
      <c r="P526" s="29"/>
      <c r="Q526" s="29"/>
      <c r="R526" s="29"/>
    </row>
    <row r="527" customFormat="false" ht="15" hidden="false" customHeight="true" outlineLevel="0" collapsed="false">
      <c r="A527" s="26" t="s">
        <v>12743</v>
      </c>
      <c r="B527" s="27" t="n">
        <v>45142</v>
      </c>
      <c r="C527" s="26" t="s">
        <v>9036</v>
      </c>
      <c r="D527" s="26" t="n">
        <v>2145</v>
      </c>
      <c r="E527" s="26" t="s">
        <v>12744</v>
      </c>
      <c r="F527" s="26" t="s">
        <v>900</v>
      </c>
      <c r="G527" s="26" t="n">
        <v>70</v>
      </c>
      <c r="H527" s="26" t="s">
        <v>11623</v>
      </c>
      <c r="I527" s="26" t="s">
        <v>11624</v>
      </c>
      <c r="J527" s="28" t="n">
        <v>7.55</v>
      </c>
      <c r="K527" s="26" t="n">
        <v>1</v>
      </c>
      <c r="L527" s="26" t="s">
        <v>11630</v>
      </c>
      <c r="M527" s="27" t="n">
        <v>45156</v>
      </c>
      <c r="N527" s="27" t="n">
        <v>45146</v>
      </c>
      <c r="O527" s="26" t="n">
        <v>4</v>
      </c>
      <c r="P527" s="26"/>
      <c r="Q527" s="26" t="s">
        <v>12425</v>
      </c>
      <c r="R527" s="26"/>
    </row>
    <row r="528" customFormat="false" ht="15" hidden="false" customHeight="true" outlineLevel="0" collapsed="false">
      <c r="A528" s="29" t="s">
        <v>12745</v>
      </c>
      <c r="B528" s="30" t="n">
        <v>45160</v>
      </c>
      <c r="C528" s="29" t="s">
        <v>9064</v>
      </c>
      <c r="D528" s="29" t="n">
        <v>2153</v>
      </c>
      <c r="E528" s="29" t="s">
        <v>12746</v>
      </c>
      <c r="F528" s="29" t="s">
        <v>314</v>
      </c>
      <c r="G528" s="29" t="n">
        <v>28</v>
      </c>
      <c r="H528" s="29" t="s">
        <v>11623</v>
      </c>
      <c r="I528" s="29" t="s">
        <v>11624</v>
      </c>
      <c r="J528" s="31" t="n">
        <v>7.55</v>
      </c>
      <c r="K528" s="29" t="n">
        <v>1</v>
      </c>
      <c r="L528" s="29" t="s">
        <v>11625</v>
      </c>
      <c r="M528" s="30" t="n">
        <v>45174</v>
      </c>
      <c r="N528" s="29"/>
      <c r="O528" s="29"/>
      <c r="P528" s="29" t="s">
        <v>11683</v>
      </c>
      <c r="Q528" s="29"/>
      <c r="R528" s="29"/>
    </row>
    <row r="529" customFormat="false" ht="15" hidden="false" customHeight="true" outlineLevel="0" collapsed="false">
      <c r="A529" s="26" t="s">
        <v>12747</v>
      </c>
      <c r="B529" s="27" t="n">
        <v>45142</v>
      </c>
      <c r="C529" s="26" t="s">
        <v>11189</v>
      </c>
      <c r="D529" s="26" t="n">
        <v>2787</v>
      </c>
      <c r="E529" s="26" t="s">
        <v>12748</v>
      </c>
      <c r="F529" s="26" t="s">
        <v>314</v>
      </c>
      <c r="G529" s="26" t="n">
        <v>28</v>
      </c>
      <c r="H529" s="26" t="s">
        <v>11623</v>
      </c>
      <c r="I529" s="26" t="s">
        <v>11624</v>
      </c>
      <c r="J529" s="28" t="n">
        <v>7.55</v>
      </c>
      <c r="K529" s="26" t="n">
        <v>1</v>
      </c>
      <c r="L529" s="26" t="s">
        <v>11843</v>
      </c>
      <c r="M529" s="27" t="n">
        <v>45156</v>
      </c>
      <c r="N529" s="27" t="n">
        <v>45154</v>
      </c>
      <c r="O529" s="26" t="n">
        <v>12</v>
      </c>
      <c r="P529" s="26"/>
      <c r="Q529" s="26"/>
      <c r="R529" s="26"/>
    </row>
    <row r="530" customFormat="false" ht="15" hidden="false" customHeight="true" outlineLevel="0" collapsed="false">
      <c r="A530" s="29" t="s">
        <v>12749</v>
      </c>
      <c r="B530" s="30" t="n">
        <v>45160</v>
      </c>
      <c r="C530" s="29" t="s">
        <v>7294</v>
      </c>
      <c r="D530" s="29" t="n">
        <v>1650</v>
      </c>
      <c r="E530" s="29" t="s">
        <v>12750</v>
      </c>
      <c r="F530" s="29" t="s">
        <v>314</v>
      </c>
      <c r="G530" s="29" t="n">
        <v>24</v>
      </c>
      <c r="H530" s="29" t="s">
        <v>11623</v>
      </c>
      <c r="I530" s="29" t="s">
        <v>11624</v>
      </c>
      <c r="J530" s="31" t="n">
        <v>7.55</v>
      </c>
      <c r="K530" s="29" t="n">
        <v>1</v>
      </c>
      <c r="L530" s="29" t="s">
        <v>11625</v>
      </c>
      <c r="M530" s="30" t="n">
        <v>45174</v>
      </c>
      <c r="N530" s="29"/>
      <c r="O530" s="29"/>
      <c r="P530" s="29" t="s">
        <v>11672</v>
      </c>
      <c r="Q530" s="29"/>
      <c r="R530" s="29"/>
    </row>
    <row r="531" customFormat="false" ht="15" hidden="false" customHeight="true" outlineLevel="0" collapsed="false">
      <c r="A531" s="26" t="s">
        <v>12751</v>
      </c>
      <c r="B531" s="27" t="n">
        <v>45143</v>
      </c>
      <c r="C531" s="26" t="s">
        <v>4099</v>
      </c>
      <c r="D531" s="26" t="n">
        <v>804</v>
      </c>
      <c r="E531" s="26" t="s">
        <v>12752</v>
      </c>
      <c r="F531" s="26" t="s">
        <v>167</v>
      </c>
      <c r="G531" s="26" t="n">
        <v>28</v>
      </c>
      <c r="H531" s="26" t="s">
        <v>11629</v>
      </c>
      <c r="I531" s="26" t="s">
        <v>11624</v>
      </c>
      <c r="J531" s="28" t="n">
        <v>10.4</v>
      </c>
      <c r="K531" s="26" t="n">
        <v>2</v>
      </c>
      <c r="L531" s="26" t="s">
        <v>11630</v>
      </c>
      <c r="M531" s="27" t="n">
        <v>45153</v>
      </c>
      <c r="N531" s="27" t="n">
        <v>45155</v>
      </c>
      <c r="O531" s="26" t="n">
        <v>12</v>
      </c>
      <c r="P531" s="26"/>
      <c r="Q531" s="26" t="s">
        <v>12753</v>
      </c>
      <c r="R531" s="26"/>
    </row>
    <row r="532" customFormat="false" ht="15" hidden="false" customHeight="true" outlineLevel="0" collapsed="false">
      <c r="A532" s="29" t="s">
        <v>12754</v>
      </c>
      <c r="B532" s="30" t="n">
        <v>45148</v>
      </c>
      <c r="C532" s="29" t="s">
        <v>2163</v>
      </c>
      <c r="D532" s="29" t="n">
        <v>360</v>
      </c>
      <c r="E532" s="29" t="s">
        <v>12043</v>
      </c>
      <c r="F532" s="29" t="s">
        <v>276</v>
      </c>
      <c r="G532" s="29" t="n">
        <v>40</v>
      </c>
      <c r="H532" s="29" t="s">
        <v>11629</v>
      </c>
      <c r="I532" s="29" t="s">
        <v>11624</v>
      </c>
      <c r="J532" s="31" t="n">
        <v>10.4</v>
      </c>
      <c r="K532" s="29" t="n">
        <v>1</v>
      </c>
      <c r="L532" s="29" t="s">
        <v>11625</v>
      </c>
      <c r="M532" s="30" t="n">
        <v>45158</v>
      </c>
      <c r="N532" s="29"/>
      <c r="O532" s="29"/>
      <c r="P532" s="29" t="s">
        <v>11626</v>
      </c>
      <c r="Q532" s="29"/>
      <c r="R532" s="29"/>
    </row>
    <row r="533" customFormat="false" ht="15" hidden="false" customHeight="true" outlineLevel="0" collapsed="false">
      <c r="A533" s="26" t="s">
        <v>12755</v>
      </c>
      <c r="B533" s="27" t="n">
        <v>45159</v>
      </c>
      <c r="C533" s="26" t="s">
        <v>11303</v>
      </c>
      <c r="D533" s="26" t="n">
        <v>2821</v>
      </c>
      <c r="E533" s="26" t="s">
        <v>12156</v>
      </c>
      <c r="F533" s="26" t="s">
        <v>900</v>
      </c>
      <c r="G533" s="26" t="n">
        <v>80</v>
      </c>
      <c r="H533" s="26" t="s">
        <v>11623</v>
      </c>
      <c r="I533" s="26" t="s">
        <v>11624</v>
      </c>
      <c r="J533" s="28" t="n">
        <v>7.55</v>
      </c>
      <c r="K533" s="26" t="n">
        <v>1</v>
      </c>
      <c r="L533" s="26" t="s">
        <v>11630</v>
      </c>
      <c r="M533" s="27" t="n">
        <v>45173</v>
      </c>
      <c r="N533" s="27" t="n">
        <v>45171</v>
      </c>
      <c r="O533" s="26" t="n">
        <v>12</v>
      </c>
      <c r="P533" s="26"/>
      <c r="Q533" s="26" t="s">
        <v>12756</v>
      </c>
      <c r="R533" s="26"/>
    </row>
    <row r="534" customFormat="false" ht="15" hidden="false" customHeight="true" outlineLevel="0" collapsed="false">
      <c r="A534" s="29" t="s">
        <v>12757</v>
      </c>
      <c r="B534" s="30" t="n">
        <v>45143</v>
      </c>
      <c r="C534" s="29" t="s">
        <v>2195</v>
      </c>
      <c r="D534" s="29" t="n">
        <v>367</v>
      </c>
      <c r="E534" s="29" t="s">
        <v>12644</v>
      </c>
      <c r="F534" s="29" t="s">
        <v>900</v>
      </c>
      <c r="G534" s="29" t="n">
        <v>32</v>
      </c>
      <c r="H534" s="29" t="s">
        <v>11623</v>
      </c>
      <c r="I534" s="29" t="s">
        <v>11624</v>
      </c>
      <c r="J534" s="31" t="n">
        <v>7.55</v>
      </c>
      <c r="K534" s="29" t="n">
        <v>1</v>
      </c>
      <c r="L534" s="29" t="s">
        <v>11625</v>
      </c>
      <c r="M534" s="30" t="n">
        <v>45157</v>
      </c>
      <c r="N534" s="29"/>
      <c r="O534" s="29"/>
      <c r="P534" s="29" t="s">
        <v>11626</v>
      </c>
      <c r="Q534" s="29"/>
      <c r="R534" s="29"/>
    </row>
    <row r="535" customFormat="false" ht="15" hidden="false" customHeight="true" outlineLevel="0" collapsed="false">
      <c r="A535" s="26" t="s">
        <v>12758</v>
      </c>
      <c r="B535" s="27" t="n">
        <v>45154</v>
      </c>
      <c r="C535" s="26" t="s">
        <v>729</v>
      </c>
      <c r="D535" s="26" t="n">
        <v>85</v>
      </c>
      <c r="E535" s="26" t="s">
        <v>12759</v>
      </c>
      <c r="F535" s="26" t="s">
        <v>276</v>
      </c>
      <c r="G535" s="26" t="n">
        <v>24</v>
      </c>
      <c r="H535" s="26" t="s">
        <v>11629</v>
      </c>
      <c r="I535" s="26" t="s">
        <v>11624</v>
      </c>
      <c r="J535" s="28" t="n">
        <v>10.4</v>
      </c>
      <c r="K535" s="26" t="n">
        <v>1</v>
      </c>
      <c r="L535" s="26" t="s">
        <v>164</v>
      </c>
      <c r="M535" s="27" t="n">
        <v>45164</v>
      </c>
      <c r="N535" s="27" t="n">
        <v>45162</v>
      </c>
      <c r="O535" s="26" t="n">
        <v>8</v>
      </c>
      <c r="P535" s="26"/>
      <c r="Q535" s="26"/>
      <c r="R535" s="26"/>
    </row>
    <row r="536" customFormat="false" ht="15" hidden="false" customHeight="true" outlineLevel="0" collapsed="false">
      <c r="A536" s="29" t="s">
        <v>12760</v>
      </c>
      <c r="B536" s="30" t="n">
        <v>45148</v>
      </c>
      <c r="C536" s="29" t="s">
        <v>7495</v>
      </c>
      <c r="D536" s="29" t="n">
        <v>1707</v>
      </c>
      <c r="E536" s="29" t="s">
        <v>12761</v>
      </c>
      <c r="F536" s="29" t="s">
        <v>314</v>
      </c>
      <c r="G536" s="29" t="n">
        <v>45</v>
      </c>
      <c r="H536" s="29" t="s">
        <v>11623</v>
      </c>
      <c r="I536" s="29" t="s">
        <v>11624</v>
      </c>
      <c r="J536" s="31" t="n">
        <v>7.55</v>
      </c>
      <c r="K536" s="29" t="n">
        <v>1</v>
      </c>
      <c r="L536" s="29" t="s">
        <v>11630</v>
      </c>
      <c r="M536" s="30" t="n">
        <v>45162</v>
      </c>
      <c r="N536" s="30" t="n">
        <v>45164</v>
      </c>
      <c r="O536" s="29" t="n">
        <v>16</v>
      </c>
      <c r="P536" s="29"/>
      <c r="Q536" s="29" t="s">
        <v>12762</v>
      </c>
      <c r="R536" s="29"/>
    </row>
    <row r="537" customFormat="false" ht="15" hidden="false" customHeight="true" outlineLevel="0" collapsed="false">
      <c r="A537" s="26" t="s">
        <v>12763</v>
      </c>
      <c r="B537" s="27" t="n">
        <v>45156</v>
      </c>
      <c r="C537" s="26" t="s">
        <v>7808</v>
      </c>
      <c r="D537" s="26" t="n">
        <v>1793</v>
      </c>
      <c r="E537" s="26" t="s">
        <v>11838</v>
      </c>
      <c r="F537" s="26" t="s">
        <v>314</v>
      </c>
      <c r="G537" s="26" t="n">
        <v>40</v>
      </c>
      <c r="H537" s="26" t="s">
        <v>11623</v>
      </c>
      <c r="I537" s="26" t="s">
        <v>11624</v>
      </c>
      <c r="J537" s="28" t="n">
        <v>7.55</v>
      </c>
      <c r="K537" s="26" t="n">
        <v>2</v>
      </c>
      <c r="L537" s="26" t="s">
        <v>11625</v>
      </c>
      <c r="M537" s="27" t="n">
        <v>45170</v>
      </c>
      <c r="N537" s="26"/>
      <c r="O537" s="26"/>
      <c r="P537" s="26" t="s">
        <v>11626</v>
      </c>
      <c r="Q537" s="26"/>
      <c r="R537" s="26"/>
    </row>
    <row r="538" customFormat="false" ht="15" hidden="false" customHeight="true" outlineLevel="0" collapsed="false">
      <c r="A538" s="29" t="s">
        <v>12764</v>
      </c>
      <c r="B538" s="30" t="n">
        <v>45139</v>
      </c>
      <c r="C538" s="29" t="s">
        <v>6746</v>
      </c>
      <c r="D538" s="29" t="n">
        <v>1500</v>
      </c>
      <c r="E538" s="29" t="s">
        <v>12765</v>
      </c>
      <c r="F538" s="29" t="s">
        <v>276</v>
      </c>
      <c r="G538" s="29" t="n">
        <v>24</v>
      </c>
      <c r="H538" s="29" t="s">
        <v>11629</v>
      </c>
      <c r="I538" s="29" t="s">
        <v>11624</v>
      </c>
      <c r="J538" s="31" t="n">
        <v>10.4</v>
      </c>
      <c r="K538" s="29" t="n">
        <v>2</v>
      </c>
      <c r="L538" s="29" t="s">
        <v>164</v>
      </c>
      <c r="M538" s="30" t="n">
        <v>45149</v>
      </c>
      <c r="N538" s="30" t="n">
        <v>45152</v>
      </c>
      <c r="O538" s="29" t="n">
        <v>13</v>
      </c>
      <c r="P538" s="29"/>
      <c r="Q538" s="29"/>
      <c r="R538" s="29"/>
    </row>
    <row r="539" customFormat="false" ht="15" hidden="false" customHeight="true" outlineLevel="0" collapsed="false">
      <c r="A539" s="26" t="s">
        <v>12766</v>
      </c>
      <c r="B539" s="27" t="n">
        <v>45150</v>
      </c>
      <c r="C539" s="26" t="s">
        <v>6862</v>
      </c>
      <c r="D539" s="26" t="n">
        <v>1532</v>
      </c>
      <c r="E539" s="26" t="s">
        <v>12767</v>
      </c>
      <c r="F539" s="26" t="s">
        <v>167</v>
      </c>
      <c r="G539" s="26" t="n">
        <v>28</v>
      </c>
      <c r="H539" s="26" t="s">
        <v>11629</v>
      </c>
      <c r="I539" s="26" t="s">
        <v>11624</v>
      </c>
      <c r="J539" s="28" t="n">
        <v>10.4</v>
      </c>
      <c r="K539" s="26" t="n">
        <v>1</v>
      </c>
      <c r="L539" s="26" t="s">
        <v>11669</v>
      </c>
      <c r="M539" s="27" t="n">
        <v>45160</v>
      </c>
      <c r="N539" s="27" t="n">
        <v>45157</v>
      </c>
      <c r="O539" s="26" t="n">
        <v>7</v>
      </c>
      <c r="P539" s="26"/>
      <c r="Q539" s="26"/>
      <c r="R539" s="26"/>
    </row>
    <row r="540" customFormat="false" ht="15" hidden="false" customHeight="true" outlineLevel="0" collapsed="false">
      <c r="A540" s="29" t="s">
        <v>12768</v>
      </c>
      <c r="B540" s="30" t="n">
        <v>45145</v>
      </c>
      <c r="C540" s="29" t="s">
        <v>4663</v>
      </c>
      <c r="D540" s="29" t="n">
        <v>945</v>
      </c>
      <c r="E540" s="29" t="s">
        <v>12769</v>
      </c>
      <c r="F540" s="29" t="s">
        <v>276</v>
      </c>
      <c r="G540" s="29" t="n">
        <v>32</v>
      </c>
      <c r="H540" s="29" t="s">
        <v>11629</v>
      </c>
      <c r="I540" s="29" t="s">
        <v>11624</v>
      </c>
      <c r="J540" s="31" t="n">
        <v>10.4</v>
      </c>
      <c r="K540" s="29" t="n">
        <v>1</v>
      </c>
      <c r="L540" s="29" t="s">
        <v>11669</v>
      </c>
      <c r="M540" s="30" t="n">
        <v>45155</v>
      </c>
      <c r="N540" s="30" t="n">
        <v>45155</v>
      </c>
      <c r="O540" s="29" t="n">
        <v>10</v>
      </c>
      <c r="P540" s="29"/>
      <c r="Q540" s="29"/>
      <c r="R540" s="29"/>
    </row>
    <row r="541" customFormat="false" ht="15" hidden="false" customHeight="true" outlineLevel="0" collapsed="false">
      <c r="A541" s="26" t="s">
        <v>12770</v>
      </c>
      <c r="B541" s="27" t="n">
        <v>45166</v>
      </c>
      <c r="C541" s="26" t="s">
        <v>5515</v>
      </c>
      <c r="D541" s="26" t="n">
        <v>1162</v>
      </c>
      <c r="E541" s="26" t="s">
        <v>12771</v>
      </c>
      <c r="F541" s="26" t="s">
        <v>167</v>
      </c>
      <c r="G541" s="26" t="n">
        <v>28</v>
      </c>
      <c r="H541" s="26" t="s">
        <v>11629</v>
      </c>
      <c r="I541" s="26" t="s">
        <v>11624</v>
      </c>
      <c r="J541" s="28" t="n">
        <v>10.4</v>
      </c>
      <c r="K541" s="26" t="n">
        <v>1</v>
      </c>
      <c r="L541" s="26" t="s">
        <v>11630</v>
      </c>
      <c r="M541" s="27" t="n">
        <v>45176</v>
      </c>
      <c r="N541" s="27" t="n">
        <v>45169</v>
      </c>
      <c r="O541" s="26" t="n">
        <v>3</v>
      </c>
      <c r="P541" s="26"/>
      <c r="Q541" s="26" t="s">
        <v>12772</v>
      </c>
      <c r="R541" s="26"/>
    </row>
    <row r="542" customFormat="false" ht="15" hidden="false" customHeight="true" outlineLevel="0" collapsed="false">
      <c r="A542" s="29" t="s">
        <v>12773</v>
      </c>
      <c r="B542" s="30" t="n">
        <v>45150</v>
      </c>
      <c r="C542" s="29" t="s">
        <v>1563</v>
      </c>
      <c r="D542" s="29" t="n">
        <v>239</v>
      </c>
      <c r="E542" s="29" t="s">
        <v>12387</v>
      </c>
      <c r="F542" s="29" t="s">
        <v>900</v>
      </c>
      <c r="G542" s="29" t="n">
        <v>60</v>
      </c>
      <c r="H542" s="29" t="s">
        <v>11623</v>
      </c>
      <c r="I542" s="29" t="s">
        <v>11624</v>
      </c>
      <c r="J542" s="31" t="n">
        <v>7.55</v>
      </c>
      <c r="K542" s="29" t="n">
        <v>1</v>
      </c>
      <c r="L542" s="29" t="s">
        <v>164</v>
      </c>
      <c r="M542" s="30" t="n">
        <v>45164</v>
      </c>
      <c r="N542" s="30" t="n">
        <v>45166</v>
      </c>
      <c r="O542" s="29" t="n">
        <v>16</v>
      </c>
      <c r="P542" s="29"/>
      <c r="Q542" s="29"/>
      <c r="R542" s="29"/>
    </row>
    <row r="543" customFormat="false" ht="15" hidden="false" customHeight="true" outlineLevel="0" collapsed="false">
      <c r="A543" s="26" t="s">
        <v>12774</v>
      </c>
      <c r="B543" s="27" t="n">
        <v>45165</v>
      </c>
      <c r="C543" s="26" t="s">
        <v>8861</v>
      </c>
      <c r="D543" s="26" t="n">
        <v>2096</v>
      </c>
      <c r="E543" s="26" t="s">
        <v>11758</v>
      </c>
      <c r="F543" s="26" t="s">
        <v>900</v>
      </c>
      <c r="G543" s="26" t="n">
        <v>60</v>
      </c>
      <c r="H543" s="26" t="s">
        <v>11623</v>
      </c>
      <c r="I543" s="26" t="s">
        <v>11624</v>
      </c>
      <c r="J543" s="28" t="n">
        <v>7.55</v>
      </c>
      <c r="K543" s="26" t="n">
        <v>1</v>
      </c>
      <c r="L543" s="26" t="s">
        <v>11630</v>
      </c>
      <c r="M543" s="27" t="n">
        <v>45179</v>
      </c>
      <c r="N543" s="27" t="n">
        <v>45178</v>
      </c>
      <c r="O543" s="26" t="n">
        <v>13</v>
      </c>
      <c r="P543" s="26"/>
      <c r="Q543" s="26" t="s">
        <v>12379</v>
      </c>
      <c r="R543" s="26"/>
    </row>
    <row r="544" customFormat="false" ht="15" hidden="false" customHeight="true" outlineLevel="0" collapsed="false">
      <c r="A544" s="29" t="s">
        <v>12775</v>
      </c>
      <c r="B544" s="30" t="n">
        <v>45139</v>
      </c>
      <c r="C544" s="29" t="s">
        <v>3349</v>
      </c>
      <c r="D544" s="29" t="n">
        <v>627</v>
      </c>
      <c r="E544" s="29" t="s">
        <v>12776</v>
      </c>
      <c r="F544" s="29" t="s">
        <v>900</v>
      </c>
      <c r="G544" s="29" t="n">
        <v>24</v>
      </c>
      <c r="H544" s="29" t="s">
        <v>11623</v>
      </c>
      <c r="I544" s="29" t="s">
        <v>11624</v>
      </c>
      <c r="J544" s="31" t="n">
        <v>7.55</v>
      </c>
      <c r="K544" s="29" t="n">
        <v>1</v>
      </c>
      <c r="L544" s="29" t="s">
        <v>11843</v>
      </c>
      <c r="M544" s="30" t="n">
        <v>45153</v>
      </c>
      <c r="N544" s="30" t="n">
        <v>45141</v>
      </c>
      <c r="O544" s="29" t="n">
        <v>2</v>
      </c>
      <c r="P544" s="29"/>
      <c r="Q544" s="29"/>
      <c r="R544" s="29"/>
    </row>
    <row r="545" customFormat="false" ht="15" hidden="false" customHeight="true" outlineLevel="0" collapsed="false">
      <c r="A545" s="26" t="s">
        <v>12777</v>
      </c>
      <c r="B545" s="27" t="n">
        <v>45187</v>
      </c>
      <c r="C545" s="26" t="s">
        <v>9392</v>
      </c>
      <c r="D545" s="26" t="n">
        <v>2249</v>
      </c>
      <c r="E545" s="26" t="s">
        <v>12778</v>
      </c>
      <c r="F545" s="26" t="s">
        <v>314</v>
      </c>
      <c r="G545" s="26" t="n">
        <v>50</v>
      </c>
      <c r="H545" s="26" t="s">
        <v>11623</v>
      </c>
      <c r="I545" s="26" t="s">
        <v>11624</v>
      </c>
      <c r="J545" s="28" t="n">
        <v>7.55</v>
      </c>
      <c r="K545" s="26" t="n">
        <v>1</v>
      </c>
      <c r="L545" s="26" t="s">
        <v>11625</v>
      </c>
      <c r="M545" s="27" t="n">
        <v>45201</v>
      </c>
      <c r="N545" s="26"/>
      <c r="O545" s="26"/>
      <c r="P545" s="26" t="s">
        <v>11651</v>
      </c>
      <c r="Q545" s="26"/>
      <c r="R545" s="26"/>
    </row>
    <row r="546" customFormat="false" ht="15" hidden="false" customHeight="true" outlineLevel="0" collapsed="false">
      <c r="A546" s="29" t="s">
        <v>12779</v>
      </c>
      <c r="B546" s="30" t="n">
        <v>45183</v>
      </c>
      <c r="C546" s="29" t="s">
        <v>7869</v>
      </c>
      <c r="D546" s="29" t="n">
        <v>1811</v>
      </c>
      <c r="E546" s="29" t="s">
        <v>12780</v>
      </c>
      <c r="F546" s="29" t="s">
        <v>276</v>
      </c>
      <c r="G546" s="29" t="n">
        <v>40</v>
      </c>
      <c r="H546" s="29" t="s">
        <v>11629</v>
      </c>
      <c r="I546" s="29" t="s">
        <v>11624</v>
      </c>
      <c r="J546" s="31" t="n">
        <v>10.4</v>
      </c>
      <c r="K546" s="29" t="n">
        <v>1</v>
      </c>
      <c r="L546" s="29" t="s">
        <v>11669</v>
      </c>
      <c r="M546" s="30" t="n">
        <v>45193</v>
      </c>
      <c r="N546" s="30" t="n">
        <v>45186</v>
      </c>
      <c r="O546" s="29" t="n">
        <v>3</v>
      </c>
      <c r="P546" s="29"/>
      <c r="Q546" s="29"/>
      <c r="R546" s="29"/>
    </row>
    <row r="547" customFormat="false" ht="15" hidden="false" customHeight="true" outlineLevel="0" collapsed="false">
      <c r="A547" s="26" t="s">
        <v>12781</v>
      </c>
      <c r="B547" s="27" t="n">
        <v>45194</v>
      </c>
      <c r="C547" s="26" t="s">
        <v>1942</v>
      </c>
      <c r="D547" s="26" t="n">
        <v>313</v>
      </c>
      <c r="E547" s="26" t="s">
        <v>11978</v>
      </c>
      <c r="F547" s="26" t="s">
        <v>900</v>
      </c>
      <c r="G547" s="26" t="n">
        <v>60</v>
      </c>
      <c r="H547" s="26" t="s">
        <v>11623</v>
      </c>
      <c r="I547" s="26" t="s">
        <v>11624</v>
      </c>
      <c r="J547" s="28" t="n">
        <v>7.55</v>
      </c>
      <c r="K547" s="26" t="n">
        <v>2</v>
      </c>
      <c r="L547" s="26" t="s">
        <v>164</v>
      </c>
      <c r="M547" s="27" t="n">
        <v>45208</v>
      </c>
      <c r="N547" s="27" t="n">
        <v>45201</v>
      </c>
      <c r="O547" s="26" t="n">
        <v>7</v>
      </c>
      <c r="P547" s="26"/>
      <c r="Q547" s="26"/>
      <c r="R547" s="26"/>
    </row>
    <row r="548" customFormat="false" ht="15" hidden="false" customHeight="true" outlineLevel="0" collapsed="false">
      <c r="A548" s="29" t="s">
        <v>12782</v>
      </c>
      <c r="B548" s="30" t="n">
        <v>45187</v>
      </c>
      <c r="C548" s="29" t="s">
        <v>7717</v>
      </c>
      <c r="D548" s="29" t="n">
        <v>1768</v>
      </c>
      <c r="E548" s="29" t="s">
        <v>11772</v>
      </c>
      <c r="F548" s="29" t="s">
        <v>167</v>
      </c>
      <c r="G548" s="29" t="n">
        <v>28</v>
      </c>
      <c r="H548" s="29" t="s">
        <v>11629</v>
      </c>
      <c r="I548" s="29" t="s">
        <v>11624</v>
      </c>
      <c r="J548" s="31" t="n">
        <v>10.4</v>
      </c>
      <c r="K548" s="29" t="n">
        <v>1</v>
      </c>
      <c r="L548" s="29" t="s">
        <v>11669</v>
      </c>
      <c r="M548" s="30" t="n">
        <v>45197</v>
      </c>
      <c r="N548" s="30" t="n">
        <v>45189</v>
      </c>
      <c r="O548" s="29" t="n">
        <v>2</v>
      </c>
      <c r="P548" s="29"/>
      <c r="Q548" s="29"/>
      <c r="R548" s="29"/>
    </row>
    <row r="549" customFormat="false" ht="15" hidden="false" customHeight="true" outlineLevel="0" collapsed="false">
      <c r="A549" s="26" t="s">
        <v>12783</v>
      </c>
      <c r="B549" s="27" t="n">
        <v>45192</v>
      </c>
      <c r="C549" s="26" t="s">
        <v>9613</v>
      </c>
      <c r="D549" s="26" t="n">
        <v>2316</v>
      </c>
      <c r="E549" s="26" t="s">
        <v>12784</v>
      </c>
      <c r="F549" s="26" t="s">
        <v>276</v>
      </c>
      <c r="G549" s="26" t="n">
        <v>24</v>
      </c>
      <c r="H549" s="26" t="s">
        <v>11629</v>
      </c>
      <c r="I549" s="26" t="s">
        <v>11624</v>
      </c>
      <c r="J549" s="28" t="n">
        <v>10.4</v>
      </c>
      <c r="K549" s="26" t="n">
        <v>2</v>
      </c>
      <c r="L549" s="26" t="s">
        <v>11630</v>
      </c>
      <c r="M549" s="27" t="n">
        <v>45202</v>
      </c>
      <c r="N549" s="27" t="n">
        <v>45205</v>
      </c>
      <c r="O549" s="26" t="n">
        <v>13</v>
      </c>
      <c r="P549" s="26"/>
      <c r="Q549" s="26" t="s">
        <v>12666</v>
      </c>
      <c r="R549" s="26"/>
    </row>
    <row r="550" customFormat="false" ht="15" hidden="false" customHeight="true" outlineLevel="0" collapsed="false">
      <c r="A550" s="29" t="s">
        <v>12785</v>
      </c>
      <c r="B550" s="30" t="n">
        <v>45180</v>
      </c>
      <c r="C550" s="29" t="s">
        <v>10675</v>
      </c>
      <c r="D550" s="29" t="n">
        <v>2629</v>
      </c>
      <c r="E550" s="29" t="s">
        <v>12399</v>
      </c>
      <c r="F550" s="29" t="s">
        <v>276</v>
      </c>
      <c r="G550" s="29" t="n">
        <v>28</v>
      </c>
      <c r="H550" s="29" t="s">
        <v>11629</v>
      </c>
      <c r="I550" s="29" t="s">
        <v>11624</v>
      </c>
      <c r="J550" s="31" t="n">
        <v>10.4</v>
      </c>
      <c r="K550" s="29" t="n">
        <v>1</v>
      </c>
      <c r="L550" s="29" t="s">
        <v>11625</v>
      </c>
      <c r="M550" s="30" t="n">
        <v>45190</v>
      </c>
      <c r="N550" s="29"/>
      <c r="O550" s="29"/>
      <c r="P550" s="29" t="s">
        <v>11626</v>
      </c>
      <c r="Q550" s="29"/>
      <c r="R550" s="29"/>
    </row>
    <row r="551" customFormat="false" ht="15" hidden="false" customHeight="true" outlineLevel="0" collapsed="false">
      <c r="A551" s="26" t="s">
        <v>12786</v>
      </c>
      <c r="B551" s="27" t="n">
        <v>45174</v>
      </c>
      <c r="C551" s="26" t="s">
        <v>10817</v>
      </c>
      <c r="D551" s="26" t="n">
        <v>2673</v>
      </c>
      <c r="E551" s="26" t="s">
        <v>12787</v>
      </c>
      <c r="F551" s="26" t="s">
        <v>900</v>
      </c>
      <c r="G551" s="26" t="n">
        <v>80</v>
      </c>
      <c r="H551" s="26" t="s">
        <v>11623</v>
      </c>
      <c r="I551" s="26" t="s">
        <v>11624</v>
      </c>
      <c r="J551" s="28" t="n">
        <v>7.55</v>
      </c>
      <c r="K551" s="26" t="n">
        <v>1</v>
      </c>
      <c r="L551" s="26" t="s">
        <v>11625</v>
      </c>
      <c r="M551" s="27" t="n">
        <v>45188</v>
      </c>
      <c r="N551" s="26"/>
      <c r="O551" s="26"/>
      <c r="P551" s="26" t="s">
        <v>11683</v>
      </c>
      <c r="Q551" s="26"/>
      <c r="R551" s="26"/>
    </row>
    <row r="552" customFormat="false" ht="15" hidden="false" customHeight="true" outlineLevel="0" collapsed="false">
      <c r="A552" s="29" t="s">
        <v>12788</v>
      </c>
      <c r="B552" s="30" t="n">
        <v>45185</v>
      </c>
      <c r="C552" s="29" t="s">
        <v>10309</v>
      </c>
      <c r="D552" s="29" t="n">
        <v>2521</v>
      </c>
      <c r="E552" s="29" t="s">
        <v>12789</v>
      </c>
      <c r="F552" s="29" t="s">
        <v>900</v>
      </c>
      <c r="G552" s="29" t="n">
        <v>32</v>
      </c>
      <c r="H552" s="29" t="s">
        <v>11623</v>
      </c>
      <c r="I552" s="29" t="s">
        <v>11624</v>
      </c>
      <c r="J552" s="31" t="n">
        <v>7.55</v>
      </c>
      <c r="K552" s="29" t="n">
        <v>1</v>
      </c>
      <c r="L552" s="29" t="s">
        <v>11634</v>
      </c>
      <c r="M552" s="30" t="n">
        <v>45199</v>
      </c>
      <c r="N552" s="30" t="n">
        <v>45188</v>
      </c>
      <c r="O552" s="29" t="n">
        <v>3</v>
      </c>
      <c r="P552" s="29"/>
      <c r="Q552" s="29"/>
      <c r="R552" s="29"/>
    </row>
    <row r="553" customFormat="false" ht="15" hidden="false" customHeight="true" outlineLevel="0" collapsed="false">
      <c r="A553" s="26" t="s">
        <v>12790</v>
      </c>
      <c r="B553" s="27" t="n">
        <v>45183</v>
      </c>
      <c r="C553" s="26" t="s">
        <v>754</v>
      </c>
      <c r="D553" s="26" t="n">
        <v>89</v>
      </c>
      <c r="E553" s="26" t="s">
        <v>12791</v>
      </c>
      <c r="F553" s="26" t="s">
        <v>900</v>
      </c>
      <c r="G553" s="26" t="n">
        <v>60</v>
      </c>
      <c r="H553" s="26" t="s">
        <v>11623</v>
      </c>
      <c r="I553" s="26" t="s">
        <v>11624</v>
      </c>
      <c r="J553" s="28" t="n">
        <v>7.55</v>
      </c>
      <c r="K553" s="26" t="n">
        <v>1</v>
      </c>
      <c r="L553" s="26" t="s">
        <v>11669</v>
      </c>
      <c r="M553" s="27" t="n">
        <v>45197</v>
      </c>
      <c r="N553" s="27" t="n">
        <v>45195</v>
      </c>
      <c r="O553" s="26" t="n">
        <v>12</v>
      </c>
      <c r="P553" s="26"/>
      <c r="Q553" s="26"/>
      <c r="R553" s="26"/>
    </row>
    <row r="554" customFormat="false" ht="15" hidden="false" customHeight="true" outlineLevel="0" collapsed="false">
      <c r="A554" s="29" t="s">
        <v>12792</v>
      </c>
      <c r="B554" s="30" t="n">
        <v>45174</v>
      </c>
      <c r="C554" s="29" t="s">
        <v>3858</v>
      </c>
      <c r="D554" s="29" t="n">
        <v>746</v>
      </c>
      <c r="E554" s="29" t="s">
        <v>11646</v>
      </c>
      <c r="F554" s="29" t="s">
        <v>249</v>
      </c>
      <c r="G554" s="29" t="n">
        <v>24</v>
      </c>
      <c r="H554" s="29" t="s">
        <v>11623</v>
      </c>
      <c r="I554" s="29" t="s">
        <v>11624</v>
      </c>
      <c r="J554" s="31" t="n">
        <v>7.55</v>
      </c>
      <c r="K554" s="29" t="n">
        <v>1</v>
      </c>
      <c r="L554" s="29" t="s">
        <v>11625</v>
      </c>
      <c r="M554" s="30" t="n">
        <v>45188</v>
      </c>
      <c r="N554" s="29"/>
      <c r="O554" s="29"/>
      <c r="P554" s="29" t="s">
        <v>11651</v>
      </c>
      <c r="Q554" s="29"/>
      <c r="R554" s="29"/>
    </row>
    <row r="555" customFormat="false" ht="15" hidden="false" customHeight="true" outlineLevel="0" collapsed="false">
      <c r="A555" s="26" t="s">
        <v>12793</v>
      </c>
      <c r="B555" s="27" t="n">
        <v>45185</v>
      </c>
      <c r="C555" s="26" t="s">
        <v>11383</v>
      </c>
      <c r="D555" s="26" t="n">
        <v>2844</v>
      </c>
      <c r="E555" s="26" t="s">
        <v>11770</v>
      </c>
      <c r="F555" s="26" t="s">
        <v>314</v>
      </c>
      <c r="G555" s="26" t="n">
        <v>60</v>
      </c>
      <c r="H555" s="26" t="s">
        <v>11623</v>
      </c>
      <c r="I555" s="26" t="s">
        <v>11624</v>
      </c>
      <c r="J555" s="28" t="n">
        <v>7.55</v>
      </c>
      <c r="K555" s="26" t="n">
        <v>1</v>
      </c>
      <c r="L555" s="26" t="s">
        <v>11625</v>
      </c>
      <c r="M555" s="27" t="n">
        <v>45199</v>
      </c>
      <c r="N555" s="26"/>
      <c r="O555" s="26"/>
      <c r="P555" s="26" t="s">
        <v>11626</v>
      </c>
      <c r="Q555" s="26"/>
      <c r="R555" s="26"/>
    </row>
    <row r="556" customFormat="false" ht="15" hidden="false" customHeight="true" outlineLevel="0" collapsed="false">
      <c r="A556" s="29" t="s">
        <v>12794</v>
      </c>
      <c r="B556" s="30" t="n">
        <v>45181</v>
      </c>
      <c r="C556" s="29" t="s">
        <v>7297</v>
      </c>
      <c r="D556" s="29" t="n">
        <v>1651</v>
      </c>
      <c r="E556" s="29" t="s">
        <v>11865</v>
      </c>
      <c r="F556" s="29" t="s">
        <v>249</v>
      </c>
      <c r="G556" s="29" t="n">
        <v>28</v>
      </c>
      <c r="H556" s="29" t="s">
        <v>11623</v>
      </c>
      <c r="I556" s="29" t="s">
        <v>11624</v>
      </c>
      <c r="J556" s="31" t="n">
        <v>7.55</v>
      </c>
      <c r="K556" s="29" t="n">
        <v>1</v>
      </c>
      <c r="L556" s="29" t="s">
        <v>11630</v>
      </c>
      <c r="M556" s="30" t="n">
        <v>45195</v>
      </c>
      <c r="N556" s="30" t="n">
        <v>45197</v>
      </c>
      <c r="O556" s="29" t="n">
        <v>16</v>
      </c>
      <c r="P556" s="29"/>
      <c r="Q556" s="29" t="s">
        <v>12691</v>
      </c>
      <c r="R556" s="29"/>
    </row>
    <row r="557" customFormat="false" ht="15" hidden="false" customHeight="true" outlineLevel="0" collapsed="false">
      <c r="A557" s="26" t="s">
        <v>12795</v>
      </c>
      <c r="B557" s="27" t="n">
        <v>45177</v>
      </c>
      <c r="C557" s="26" t="s">
        <v>1815</v>
      </c>
      <c r="D557" s="26" t="n">
        <v>289</v>
      </c>
      <c r="E557" s="26" t="s">
        <v>11719</v>
      </c>
      <c r="F557" s="26" t="s">
        <v>314</v>
      </c>
      <c r="G557" s="26" t="n">
        <v>32</v>
      </c>
      <c r="H557" s="26" t="s">
        <v>11623</v>
      </c>
      <c r="I557" s="26" t="s">
        <v>11624</v>
      </c>
      <c r="J557" s="28" t="n">
        <v>7.55</v>
      </c>
      <c r="K557" s="26" t="n">
        <v>1</v>
      </c>
      <c r="L557" s="26" t="s">
        <v>11669</v>
      </c>
      <c r="M557" s="27" t="n">
        <v>45191</v>
      </c>
      <c r="N557" s="27" t="n">
        <v>45181</v>
      </c>
      <c r="O557" s="26" t="n">
        <v>4</v>
      </c>
      <c r="P557" s="26"/>
      <c r="Q557" s="26"/>
      <c r="R557" s="26"/>
    </row>
    <row r="558" customFormat="false" ht="15" hidden="false" customHeight="true" outlineLevel="0" collapsed="false">
      <c r="A558" s="29" t="s">
        <v>12796</v>
      </c>
      <c r="B558" s="30" t="n">
        <v>45186</v>
      </c>
      <c r="C558" s="29" t="s">
        <v>3685</v>
      </c>
      <c r="D558" s="29" t="n">
        <v>703</v>
      </c>
      <c r="E558" s="29" t="s">
        <v>12583</v>
      </c>
      <c r="F558" s="29" t="s">
        <v>167</v>
      </c>
      <c r="G558" s="29" t="n">
        <v>36</v>
      </c>
      <c r="H558" s="29" t="s">
        <v>11629</v>
      </c>
      <c r="I558" s="29" t="s">
        <v>11624</v>
      </c>
      <c r="J558" s="31" t="n">
        <v>10.4</v>
      </c>
      <c r="K558" s="29" t="n">
        <v>1</v>
      </c>
      <c r="L558" s="29" t="s">
        <v>11630</v>
      </c>
      <c r="M558" s="30" t="n">
        <v>45196</v>
      </c>
      <c r="N558" s="30" t="n">
        <v>45192</v>
      </c>
      <c r="O558" s="29" t="n">
        <v>6</v>
      </c>
      <c r="P558" s="29"/>
      <c r="Q558" s="29" t="s">
        <v>12584</v>
      </c>
      <c r="R558" s="29"/>
    </row>
    <row r="559" customFormat="false" ht="15" hidden="false" customHeight="true" outlineLevel="0" collapsed="false">
      <c r="A559" s="26" t="s">
        <v>12797</v>
      </c>
      <c r="B559" s="27" t="n">
        <v>45194</v>
      </c>
      <c r="C559" s="26" t="s">
        <v>3083</v>
      </c>
      <c r="D559" s="26" t="n">
        <v>566</v>
      </c>
      <c r="E559" s="26" t="s">
        <v>12798</v>
      </c>
      <c r="F559" s="26" t="s">
        <v>276</v>
      </c>
      <c r="G559" s="26" t="n">
        <v>28</v>
      </c>
      <c r="H559" s="26" t="s">
        <v>11629</v>
      </c>
      <c r="I559" s="26" t="s">
        <v>11624</v>
      </c>
      <c r="J559" s="28" t="n">
        <v>10.4</v>
      </c>
      <c r="K559" s="26" t="n">
        <v>1</v>
      </c>
      <c r="L559" s="26" t="s">
        <v>11625</v>
      </c>
      <c r="M559" s="27" t="n">
        <v>45204</v>
      </c>
      <c r="N559" s="26"/>
      <c r="O559" s="26"/>
      <c r="P559" s="26" t="s">
        <v>11626</v>
      </c>
      <c r="Q559" s="26"/>
      <c r="R559" s="26"/>
    </row>
    <row r="560" customFormat="false" ht="15" hidden="false" customHeight="true" outlineLevel="0" collapsed="false">
      <c r="A560" s="29" t="s">
        <v>12799</v>
      </c>
      <c r="B560" s="30" t="n">
        <v>45176</v>
      </c>
      <c r="C560" s="29" t="s">
        <v>3125</v>
      </c>
      <c r="D560" s="29" t="n">
        <v>576</v>
      </c>
      <c r="E560" s="29" t="s">
        <v>12800</v>
      </c>
      <c r="F560" s="29" t="s">
        <v>314</v>
      </c>
      <c r="G560" s="29" t="n">
        <v>45</v>
      </c>
      <c r="H560" s="29" t="s">
        <v>11623</v>
      </c>
      <c r="I560" s="29" t="s">
        <v>11624</v>
      </c>
      <c r="J560" s="31" t="n">
        <v>7.55</v>
      </c>
      <c r="K560" s="29" t="n">
        <v>1</v>
      </c>
      <c r="L560" s="29" t="s">
        <v>11630</v>
      </c>
      <c r="M560" s="30" t="n">
        <v>45190</v>
      </c>
      <c r="N560" s="30" t="n">
        <v>45177</v>
      </c>
      <c r="O560" s="29" t="n">
        <v>1</v>
      </c>
      <c r="P560" s="29"/>
      <c r="Q560" s="29" t="s">
        <v>12801</v>
      </c>
      <c r="R560" s="29"/>
    </row>
    <row r="561" customFormat="false" ht="15" hidden="false" customHeight="true" outlineLevel="0" collapsed="false">
      <c r="A561" s="26" t="s">
        <v>12802</v>
      </c>
      <c r="B561" s="27" t="n">
        <v>45196</v>
      </c>
      <c r="C561" s="26" t="s">
        <v>7492</v>
      </c>
      <c r="D561" s="26" t="n">
        <v>1706</v>
      </c>
      <c r="E561" s="26" t="s">
        <v>11957</v>
      </c>
      <c r="F561" s="26" t="s">
        <v>276</v>
      </c>
      <c r="G561" s="26" t="n">
        <v>36</v>
      </c>
      <c r="H561" s="26" t="s">
        <v>11629</v>
      </c>
      <c r="I561" s="26" t="s">
        <v>11624</v>
      </c>
      <c r="J561" s="28" t="n">
        <v>10.4</v>
      </c>
      <c r="K561" s="26" t="n">
        <v>1</v>
      </c>
      <c r="L561" s="26" t="s">
        <v>11634</v>
      </c>
      <c r="M561" s="27" t="n">
        <v>45206</v>
      </c>
      <c r="N561" s="27" t="n">
        <v>45204</v>
      </c>
      <c r="O561" s="26" t="n">
        <v>8</v>
      </c>
      <c r="P561" s="26"/>
      <c r="Q561" s="26"/>
      <c r="R561" s="26"/>
    </row>
    <row r="562" customFormat="false" ht="15" hidden="false" customHeight="true" outlineLevel="0" collapsed="false">
      <c r="A562" s="29" t="s">
        <v>12803</v>
      </c>
      <c r="B562" s="30" t="n">
        <v>45182</v>
      </c>
      <c r="C562" s="29" t="s">
        <v>11114</v>
      </c>
      <c r="D562" s="29" t="n">
        <v>2764</v>
      </c>
      <c r="E562" s="29" t="s">
        <v>11644</v>
      </c>
      <c r="F562" s="29" t="s">
        <v>314</v>
      </c>
      <c r="G562" s="29" t="n">
        <v>32</v>
      </c>
      <c r="H562" s="29" t="s">
        <v>11623</v>
      </c>
      <c r="I562" s="29" t="s">
        <v>11624</v>
      </c>
      <c r="J562" s="31" t="n">
        <v>7.55</v>
      </c>
      <c r="K562" s="29" t="n">
        <v>1</v>
      </c>
      <c r="L562" s="29" t="s">
        <v>11630</v>
      </c>
      <c r="M562" s="30" t="n">
        <v>45196</v>
      </c>
      <c r="N562" s="30" t="n">
        <v>45188</v>
      </c>
      <c r="O562" s="29" t="n">
        <v>6</v>
      </c>
      <c r="P562" s="29"/>
      <c r="Q562" s="29" t="s">
        <v>12804</v>
      </c>
      <c r="R562" s="29"/>
    </row>
    <row r="563" customFormat="false" ht="15" hidden="false" customHeight="true" outlineLevel="0" collapsed="false">
      <c r="A563" s="26" t="s">
        <v>12805</v>
      </c>
      <c r="B563" s="27" t="n">
        <v>45182</v>
      </c>
      <c r="C563" s="26" t="s">
        <v>8228</v>
      </c>
      <c r="D563" s="26" t="n">
        <v>1912</v>
      </c>
      <c r="E563" s="26" t="s">
        <v>12806</v>
      </c>
      <c r="F563" s="26" t="s">
        <v>249</v>
      </c>
      <c r="G563" s="26" t="n">
        <v>60</v>
      </c>
      <c r="H563" s="26" t="s">
        <v>11623</v>
      </c>
      <c r="I563" s="26" t="s">
        <v>11624</v>
      </c>
      <c r="J563" s="28" t="n">
        <v>7.55</v>
      </c>
      <c r="K563" s="26" t="n">
        <v>2</v>
      </c>
      <c r="L563" s="26" t="s">
        <v>11625</v>
      </c>
      <c r="M563" s="27" t="n">
        <v>45196</v>
      </c>
      <c r="N563" s="26"/>
      <c r="O563" s="26"/>
      <c r="P563" s="26" t="s">
        <v>11626</v>
      </c>
      <c r="Q563" s="26"/>
      <c r="R563" s="26"/>
    </row>
    <row r="564" customFormat="false" ht="15" hidden="false" customHeight="true" outlineLevel="0" collapsed="false">
      <c r="A564" s="29" t="s">
        <v>12807</v>
      </c>
      <c r="B564" s="30" t="n">
        <v>45194</v>
      </c>
      <c r="C564" s="29" t="s">
        <v>1701</v>
      </c>
      <c r="D564" s="29" t="n">
        <v>267</v>
      </c>
      <c r="E564" s="29" t="s">
        <v>12808</v>
      </c>
      <c r="F564" s="29" t="s">
        <v>900</v>
      </c>
      <c r="G564" s="29" t="n">
        <v>70</v>
      </c>
      <c r="H564" s="29" t="s">
        <v>11623</v>
      </c>
      <c r="I564" s="29" t="s">
        <v>11624</v>
      </c>
      <c r="J564" s="31" t="n">
        <v>7.55</v>
      </c>
      <c r="K564" s="29" t="n">
        <v>2</v>
      </c>
      <c r="L564" s="29" t="s">
        <v>11630</v>
      </c>
      <c r="M564" s="30" t="n">
        <v>45208</v>
      </c>
      <c r="N564" s="30" t="n">
        <v>45206</v>
      </c>
      <c r="O564" s="29" t="n">
        <v>12</v>
      </c>
      <c r="P564" s="29"/>
      <c r="Q564" s="29" t="s">
        <v>12809</v>
      </c>
      <c r="R564" s="29"/>
    </row>
    <row r="565" customFormat="false" ht="15" hidden="false" customHeight="true" outlineLevel="0" collapsed="false">
      <c r="A565" s="26" t="s">
        <v>12810</v>
      </c>
      <c r="B565" s="27" t="n">
        <v>45172</v>
      </c>
      <c r="C565" s="26" t="s">
        <v>447</v>
      </c>
      <c r="D565" s="26" t="n">
        <v>38</v>
      </c>
      <c r="E565" s="26" t="s">
        <v>12297</v>
      </c>
      <c r="F565" s="26" t="s">
        <v>276</v>
      </c>
      <c r="G565" s="26" t="n">
        <v>24</v>
      </c>
      <c r="H565" s="26" t="s">
        <v>11629</v>
      </c>
      <c r="I565" s="26" t="s">
        <v>11624</v>
      </c>
      <c r="J565" s="28" t="n">
        <v>10.4</v>
      </c>
      <c r="K565" s="26" t="n">
        <v>2</v>
      </c>
      <c r="L565" s="26" t="s">
        <v>11630</v>
      </c>
      <c r="M565" s="27" t="n">
        <v>45182</v>
      </c>
      <c r="N565" s="27" t="n">
        <v>45179</v>
      </c>
      <c r="O565" s="26" t="n">
        <v>7</v>
      </c>
      <c r="P565" s="26"/>
      <c r="Q565" s="26" t="s">
        <v>12811</v>
      </c>
      <c r="R565" s="26"/>
    </row>
    <row r="566" customFormat="false" ht="15" hidden="false" customHeight="true" outlineLevel="0" collapsed="false">
      <c r="A566" s="29" t="s">
        <v>12812</v>
      </c>
      <c r="B566" s="30" t="n">
        <v>45180</v>
      </c>
      <c r="C566" s="29" t="s">
        <v>7157</v>
      </c>
      <c r="D566" s="29" t="n">
        <v>1614</v>
      </c>
      <c r="E566" s="29" t="s">
        <v>12381</v>
      </c>
      <c r="F566" s="29" t="s">
        <v>276</v>
      </c>
      <c r="G566" s="29" t="n">
        <v>24</v>
      </c>
      <c r="H566" s="29" t="s">
        <v>11629</v>
      </c>
      <c r="I566" s="29" t="s">
        <v>11624</v>
      </c>
      <c r="J566" s="31" t="n">
        <v>10.4</v>
      </c>
      <c r="K566" s="29" t="n">
        <v>2</v>
      </c>
      <c r="L566" s="29" t="s">
        <v>11630</v>
      </c>
      <c r="M566" s="30" t="n">
        <v>45190</v>
      </c>
      <c r="N566" s="30" t="n">
        <v>45186</v>
      </c>
      <c r="O566" s="29" t="n">
        <v>6</v>
      </c>
      <c r="P566" s="29"/>
      <c r="Q566" s="29" t="s">
        <v>12813</v>
      </c>
      <c r="R566" s="29"/>
    </row>
    <row r="567" customFormat="false" ht="15" hidden="false" customHeight="true" outlineLevel="0" collapsed="false">
      <c r="A567" s="26" t="s">
        <v>12814</v>
      </c>
      <c r="B567" s="27" t="n">
        <v>45179</v>
      </c>
      <c r="C567" s="26" t="s">
        <v>6618</v>
      </c>
      <c r="D567" s="26" t="n">
        <v>1465</v>
      </c>
      <c r="E567" s="26" t="s">
        <v>12815</v>
      </c>
      <c r="F567" s="26" t="s">
        <v>276</v>
      </c>
      <c r="G567" s="26" t="n">
        <v>32</v>
      </c>
      <c r="H567" s="26" t="s">
        <v>11629</v>
      </c>
      <c r="I567" s="26" t="s">
        <v>11624</v>
      </c>
      <c r="J567" s="28" t="n">
        <v>10.4</v>
      </c>
      <c r="K567" s="26" t="n">
        <v>1</v>
      </c>
      <c r="L567" s="26" t="s">
        <v>11669</v>
      </c>
      <c r="M567" s="27" t="n">
        <v>45189</v>
      </c>
      <c r="N567" s="27" t="n">
        <v>45192</v>
      </c>
      <c r="O567" s="26" t="n">
        <v>13</v>
      </c>
      <c r="P567" s="26"/>
      <c r="Q567" s="26"/>
      <c r="R567" s="26"/>
    </row>
    <row r="568" customFormat="false" ht="15" hidden="false" customHeight="true" outlineLevel="0" collapsed="false">
      <c r="A568" s="29" t="s">
        <v>12816</v>
      </c>
      <c r="B568" s="30" t="n">
        <v>45182</v>
      </c>
      <c r="C568" s="29" t="s">
        <v>9676</v>
      </c>
      <c r="D568" s="29" t="n">
        <v>2335</v>
      </c>
      <c r="E568" s="29" t="s">
        <v>12817</v>
      </c>
      <c r="F568" s="29" t="s">
        <v>314</v>
      </c>
      <c r="G568" s="29" t="n">
        <v>32</v>
      </c>
      <c r="H568" s="29" t="s">
        <v>11623</v>
      </c>
      <c r="I568" s="29" t="s">
        <v>11624</v>
      </c>
      <c r="J568" s="31" t="n">
        <v>7.55</v>
      </c>
      <c r="K568" s="29" t="n">
        <v>1</v>
      </c>
      <c r="L568" s="29" t="s">
        <v>11630</v>
      </c>
      <c r="M568" s="30" t="n">
        <v>45196</v>
      </c>
      <c r="N568" s="30" t="n">
        <v>45190</v>
      </c>
      <c r="O568" s="29" t="n">
        <v>8</v>
      </c>
      <c r="P568" s="29"/>
      <c r="Q568" s="29" t="s">
        <v>12818</v>
      </c>
      <c r="R568" s="29"/>
    </row>
    <row r="569" customFormat="false" ht="15" hidden="false" customHeight="true" outlineLevel="0" collapsed="false">
      <c r="A569" s="26" t="s">
        <v>12819</v>
      </c>
      <c r="B569" s="27" t="n">
        <v>45189</v>
      </c>
      <c r="C569" s="26" t="s">
        <v>6317</v>
      </c>
      <c r="D569" s="26" t="n">
        <v>1382</v>
      </c>
      <c r="E569" s="26" t="s">
        <v>12553</v>
      </c>
      <c r="F569" s="26" t="s">
        <v>314</v>
      </c>
      <c r="G569" s="26" t="n">
        <v>45</v>
      </c>
      <c r="H569" s="26" t="s">
        <v>11623</v>
      </c>
      <c r="I569" s="26" t="s">
        <v>11624</v>
      </c>
      <c r="J569" s="28" t="n">
        <v>7.55</v>
      </c>
      <c r="K569" s="26" t="n">
        <v>1</v>
      </c>
      <c r="L569" s="26" t="s">
        <v>11630</v>
      </c>
      <c r="M569" s="27" t="n">
        <v>45203</v>
      </c>
      <c r="N569" s="27" t="n">
        <v>45206</v>
      </c>
      <c r="O569" s="26" t="n">
        <v>17</v>
      </c>
      <c r="P569" s="26"/>
      <c r="Q569" s="26" t="s">
        <v>12554</v>
      </c>
      <c r="R569" s="26"/>
    </row>
    <row r="570" customFormat="false" ht="15" hidden="false" customHeight="true" outlineLevel="0" collapsed="false">
      <c r="A570" s="29" t="s">
        <v>12820</v>
      </c>
      <c r="B570" s="30" t="n">
        <v>45171</v>
      </c>
      <c r="C570" s="29" t="s">
        <v>9392</v>
      </c>
      <c r="D570" s="29" t="n">
        <v>2249</v>
      </c>
      <c r="E570" s="29" t="s">
        <v>12123</v>
      </c>
      <c r="F570" s="29" t="s">
        <v>167</v>
      </c>
      <c r="G570" s="29" t="n">
        <v>32</v>
      </c>
      <c r="H570" s="29" t="s">
        <v>11629</v>
      </c>
      <c r="I570" s="29" t="s">
        <v>11624</v>
      </c>
      <c r="J570" s="31" t="n">
        <v>10.4</v>
      </c>
      <c r="K570" s="29" t="n">
        <v>1</v>
      </c>
      <c r="L570" s="29" t="s">
        <v>164</v>
      </c>
      <c r="M570" s="30" t="n">
        <v>45181</v>
      </c>
      <c r="N570" s="30" t="n">
        <v>45177</v>
      </c>
      <c r="O570" s="29" t="n">
        <v>6</v>
      </c>
      <c r="P570" s="29"/>
      <c r="Q570" s="29"/>
      <c r="R570" s="29"/>
    </row>
    <row r="571" customFormat="false" ht="15" hidden="false" customHeight="true" outlineLevel="0" collapsed="false">
      <c r="A571" s="26" t="s">
        <v>12821</v>
      </c>
      <c r="B571" s="27" t="n">
        <v>45190</v>
      </c>
      <c r="C571" s="26" t="s">
        <v>1196</v>
      </c>
      <c r="D571" s="26" t="n">
        <v>168</v>
      </c>
      <c r="E571" s="26" t="s">
        <v>12822</v>
      </c>
      <c r="F571" s="26" t="s">
        <v>276</v>
      </c>
      <c r="G571" s="26" t="n">
        <v>40</v>
      </c>
      <c r="H571" s="26" t="s">
        <v>11629</v>
      </c>
      <c r="I571" s="26" t="s">
        <v>11624</v>
      </c>
      <c r="J571" s="28" t="n">
        <v>10.4</v>
      </c>
      <c r="K571" s="26" t="n">
        <v>1</v>
      </c>
      <c r="L571" s="26" t="s">
        <v>11625</v>
      </c>
      <c r="M571" s="27" t="n">
        <v>45200</v>
      </c>
      <c r="N571" s="26"/>
      <c r="O571" s="26"/>
      <c r="P571" s="26" t="s">
        <v>11672</v>
      </c>
      <c r="Q571" s="26"/>
      <c r="R571" s="26"/>
    </row>
    <row r="572" customFormat="false" ht="15" hidden="false" customHeight="true" outlineLevel="0" collapsed="false">
      <c r="A572" s="29" t="s">
        <v>12823</v>
      </c>
      <c r="B572" s="30" t="n">
        <v>45181</v>
      </c>
      <c r="C572" s="29" t="s">
        <v>9347</v>
      </c>
      <c r="D572" s="29" t="n">
        <v>2235</v>
      </c>
      <c r="E572" s="29" t="s">
        <v>12824</v>
      </c>
      <c r="F572" s="29" t="s">
        <v>314</v>
      </c>
      <c r="G572" s="29" t="n">
        <v>28</v>
      </c>
      <c r="H572" s="29" t="s">
        <v>11623</v>
      </c>
      <c r="I572" s="29" t="s">
        <v>11624</v>
      </c>
      <c r="J572" s="31" t="n">
        <v>7.55</v>
      </c>
      <c r="K572" s="29" t="n">
        <v>1</v>
      </c>
      <c r="L572" s="29" t="s">
        <v>11630</v>
      </c>
      <c r="M572" s="30" t="n">
        <v>45195</v>
      </c>
      <c r="N572" s="30" t="n">
        <v>45190</v>
      </c>
      <c r="O572" s="29" t="n">
        <v>9</v>
      </c>
      <c r="P572" s="29"/>
      <c r="Q572" s="29" t="s">
        <v>12825</v>
      </c>
      <c r="R572" s="29"/>
    </row>
    <row r="573" customFormat="false" ht="15" hidden="false" customHeight="true" outlineLevel="0" collapsed="false">
      <c r="A573" s="26" t="s">
        <v>12826</v>
      </c>
      <c r="B573" s="27" t="n">
        <v>45182</v>
      </c>
      <c r="C573" s="26" t="s">
        <v>3811</v>
      </c>
      <c r="D573" s="26" t="n">
        <v>733</v>
      </c>
      <c r="E573" s="26" t="s">
        <v>11758</v>
      </c>
      <c r="F573" s="26" t="s">
        <v>900</v>
      </c>
      <c r="G573" s="26" t="n">
        <v>60</v>
      </c>
      <c r="H573" s="26" t="s">
        <v>11623</v>
      </c>
      <c r="I573" s="26" t="s">
        <v>11624</v>
      </c>
      <c r="J573" s="28" t="n">
        <v>7.55</v>
      </c>
      <c r="K573" s="26" t="n">
        <v>1</v>
      </c>
      <c r="L573" s="26" t="s">
        <v>11642</v>
      </c>
      <c r="M573" s="27" t="n">
        <v>45196</v>
      </c>
      <c r="N573" s="26"/>
      <c r="O573" s="26"/>
      <c r="P573" s="26"/>
      <c r="Q573" s="26"/>
      <c r="R573" s="26"/>
    </row>
    <row r="574" customFormat="false" ht="15" hidden="false" customHeight="true" outlineLevel="0" collapsed="false">
      <c r="A574" s="29" t="s">
        <v>12827</v>
      </c>
      <c r="B574" s="30" t="n">
        <v>45171</v>
      </c>
      <c r="C574" s="29" t="s">
        <v>4803</v>
      </c>
      <c r="D574" s="29" t="n">
        <v>979</v>
      </c>
      <c r="E574" s="29" t="s">
        <v>12828</v>
      </c>
      <c r="F574" s="29" t="s">
        <v>314</v>
      </c>
      <c r="G574" s="29" t="n">
        <v>28</v>
      </c>
      <c r="H574" s="29" t="s">
        <v>11623</v>
      </c>
      <c r="I574" s="29" t="s">
        <v>11624</v>
      </c>
      <c r="J574" s="31" t="n">
        <v>7.55</v>
      </c>
      <c r="K574" s="29" t="n">
        <v>1</v>
      </c>
      <c r="L574" s="29" t="s">
        <v>11630</v>
      </c>
      <c r="M574" s="30" t="n">
        <v>45185</v>
      </c>
      <c r="N574" s="30" t="n">
        <v>45183</v>
      </c>
      <c r="O574" s="29" t="n">
        <v>12</v>
      </c>
      <c r="P574" s="29"/>
      <c r="Q574" s="29" t="s">
        <v>12829</v>
      </c>
      <c r="R574" s="29"/>
    </row>
    <row r="575" customFormat="false" ht="15" hidden="false" customHeight="true" outlineLevel="0" collapsed="false">
      <c r="A575" s="26" t="s">
        <v>12830</v>
      </c>
      <c r="B575" s="27" t="n">
        <v>45173</v>
      </c>
      <c r="C575" s="26" t="s">
        <v>10912</v>
      </c>
      <c r="D575" s="26" t="n">
        <v>2700</v>
      </c>
      <c r="E575" s="26" t="s">
        <v>12831</v>
      </c>
      <c r="F575" s="26" t="s">
        <v>276</v>
      </c>
      <c r="G575" s="26" t="n">
        <v>32</v>
      </c>
      <c r="H575" s="26" t="s">
        <v>11629</v>
      </c>
      <c r="I575" s="26" t="s">
        <v>11624</v>
      </c>
      <c r="J575" s="28" t="n">
        <v>10.4</v>
      </c>
      <c r="K575" s="26" t="n">
        <v>1</v>
      </c>
      <c r="L575" s="26" t="s">
        <v>11625</v>
      </c>
      <c r="M575" s="27" t="n">
        <v>45183</v>
      </c>
      <c r="N575" s="26"/>
      <c r="O575" s="26"/>
      <c r="P575" s="26" t="s">
        <v>11651</v>
      </c>
      <c r="Q575" s="26"/>
      <c r="R575" s="26"/>
    </row>
    <row r="576" customFormat="false" ht="15" hidden="false" customHeight="true" outlineLevel="0" collapsed="false">
      <c r="A576" s="29" t="s">
        <v>12832</v>
      </c>
      <c r="B576" s="30" t="n">
        <v>45187</v>
      </c>
      <c r="C576" s="29" t="s">
        <v>2031</v>
      </c>
      <c r="D576" s="29" t="n">
        <v>331</v>
      </c>
      <c r="E576" s="29" t="s">
        <v>12833</v>
      </c>
      <c r="F576" s="29" t="s">
        <v>900</v>
      </c>
      <c r="G576" s="29" t="n">
        <v>32</v>
      </c>
      <c r="H576" s="29" t="s">
        <v>11623</v>
      </c>
      <c r="I576" s="29" t="s">
        <v>11624</v>
      </c>
      <c r="J576" s="31" t="n">
        <v>7.55</v>
      </c>
      <c r="K576" s="29" t="n">
        <v>2</v>
      </c>
      <c r="L576" s="29" t="s">
        <v>11669</v>
      </c>
      <c r="M576" s="30" t="n">
        <v>45201</v>
      </c>
      <c r="N576" s="30" t="n">
        <v>45193</v>
      </c>
      <c r="O576" s="29" t="n">
        <v>6</v>
      </c>
      <c r="P576" s="29"/>
      <c r="Q576" s="29"/>
      <c r="R576" s="29"/>
    </row>
    <row r="577" customFormat="false" ht="15" hidden="false" customHeight="true" outlineLevel="0" collapsed="false">
      <c r="A577" s="26" t="s">
        <v>12834</v>
      </c>
      <c r="B577" s="27" t="n">
        <v>45185</v>
      </c>
      <c r="C577" s="26" t="s">
        <v>4881</v>
      </c>
      <c r="D577" s="26" t="n">
        <v>1000</v>
      </c>
      <c r="E577" s="26" t="s">
        <v>11653</v>
      </c>
      <c r="F577" s="26" t="s">
        <v>167</v>
      </c>
      <c r="G577" s="26" t="n">
        <v>36</v>
      </c>
      <c r="H577" s="26" t="s">
        <v>11629</v>
      </c>
      <c r="I577" s="26" t="s">
        <v>11624</v>
      </c>
      <c r="J577" s="28" t="n">
        <v>10.4</v>
      </c>
      <c r="K577" s="26" t="n">
        <v>1</v>
      </c>
      <c r="L577" s="26" t="s">
        <v>11625</v>
      </c>
      <c r="M577" s="27" t="n">
        <v>45195</v>
      </c>
      <c r="N577" s="26"/>
      <c r="O577" s="26"/>
      <c r="P577" s="26" t="s">
        <v>11683</v>
      </c>
      <c r="Q577" s="26"/>
      <c r="R577" s="26"/>
    </row>
    <row r="578" customFormat="false" ht="15" hidden="false" customHeight="true" outlineLevel="0" collapsed="false">
      <c r="A578" s="29" t="s">
        <v>12835</v>
      </c>
      <c r="B578" s="30" t="n">
        <v>45186</v>
      </c>
      <c r="C578" s="29" t="s">
        <v>700</v>
      </c>
      <c r="D578" s="29" t="n">
        <v>80</v>
      </c>
      <c r="E578" s="29" t="s">
        <v>11924</v>
      </c>
      <c r="F578" s="29" t="s">
        <v>314</v>
      </c>
      <c r="G578" s="29" t="n">
        <v>28</v>
      </c>
      <c r="H578" s="29" t="s">
        <v>11623</v>
      </c>
      <c r="I578" s="29" t="s">
        <v>11624</v>
      </c>
      <c r="J578" s="31" t="n">
        <v>7.55</v>
      </c>
      <c r="K578" s="29" t="n">
        <v>2</v>
      </c>
      <c r="L578" s="29" t="s">
        <v>11625</v>
      </c>
      <c r="M578" s="30" t="n">
        <v>45200</v>
      </c>
      <c r="N578" s="29"/>
      <c r="O578" s="29"/>
      <c r="P578" s="29" t="s">
        <v>11672</v>
      </c>
      <c r="Q578" s="29"/>
      <c r="R578" s="29"/>
    </row>
    <row r="579" customFormat="false" ht="15" hidden="false" customHeight="true" outlineLevel="0" collapsed="false">
      <c r="A579" s="26" t="s">
        <v>12836</v>
      </c>
      <c r="B579" s="27" t="n">
        <v>45189</v>
      </c>
      <c r="C579" s="26" t="s">
        <v>5897</v>
      </c>
      <c r="D579" s="26" t="n">
        <v>1266</v>
      </c>
      <c r="E579" s="26" t="s">
        <v>12837</v>
      </c>
      <c r="F579" s="26" t="s">
        <v>167</v>
      </c>
      <c r="G579" s="26" t="n">
        <v>28</v>
      </c>
      <c r="H579" s="26" t="s">
        <v>11629</v>
      </c>
      <c r="I579" s="26" t="s">
        <v>11624</v>
      </c>
      <c r="J579" s="28" t="n">
        <v>10.4</v>
      </c>
      <c r="K579" s="26" t="n">
        <v>1</v>
      </c>
      <c r="L579" s="26" t="s">
        <v>11630</v>
      </c>
      <c r="M579" s="27" t="n">
        <v>45199</v>
      </c>
      <c r="N579" s="27" t="n">
        <v>45197</v>
      </c>
      <c r="O579" s="26" t="n">
        <v>8</v>
      </c>
      <c r="P579" s="26"/>
      <c r="Q579" s="26" t="s">
        <v>12838</v>
      </c>
      <c r="R579" s="26"/>
    </row>
    <row r="580" customFormat="false" ht="15" hidden="false" customHeight="true" outlineLevel="0" collapsed="false">
      <c r="A580" s="29" t="s">
        <v>12839</v>
      </c>
      <c r="B580" s="30" t="n">
        <v>45179</v>
      </c>
      <c r="C580" s="29" t="s">
        <v>10735</v>
      </c>
      <c r="D580" s="29" t="n">
        <v>2648</v>
      </c>
      <c r="E580" s="29" t="s">
        <v>12840</v>
      </c>
      <c r="F580" s="29" t="s">
        <v>167</v>
      </c>
      <c r="G580" s="29" t="n">
        <v>32</v>
      </c>
      <c r="H580" s="29" t="s">
        <v>11629</v>
      </c>
      <c r="I580" s="29" t="s">
        <v>11624</v>
      </c>
      <c r="J580" s="31" t="n">
        <v>10.4</v>
      </c>
      <c r="K580" s="29" t="n">
        <v>1</v>
      </c>
      <c r="L580" s="29" t="s">
        <v>11630</v>
      </c>
      <c r="M580" s="30" t="n">
        <v>45189</v>
      </c>
      <c r="N580" s="30" t="n">
        <v>45188</v>
      </c>
      <c r="O580" s="29" t="n">
        <v>9</v>
      </c>
      <c r="P580" s="29"/>
      <c r="Q580" s="29" t="s">
        <v>12477</v>
      </c>
      <c r="R580" s="29"/>
    </row>
    <row r="581" customFormat="false" ht="15" hidden="false" customHeight="true" outlineLevel="0" collapsed="false">
      <c r="A581" s="26" t="s">
        <v>12841</v>
      </c>
      <c r="B581" s="27" t="n">
        <v>45172</v>
      </c>
      <c r="C581" s="26" t="s">
        <v>10955</v>
      </c>
      <c r="D581" s="26" t="n">
        <v>2715</v>
      </c>
      <c r="E581" s="26" t="s">
        <v>12842</v>
      </c>
      <c r="F581" s="26" t="s">
        <v>167</v>
      </c>
      <c r="G581" s="26" t="n">
        <v>28</v>
      </c>
      <c r="H581" s="26" t="s">
        <v>11629</v>
      </c>
      <c r="I581" s="26" t="s">
        <v>11624</v>
      </c>
      <c r="J581" s="28" t="n">
        <v>10.4</v>
      </c>
      <c r="K581" s="26" t="n">
        <v>1</v>
      </c>
      <c r="L581" s="26" t="s">
        <v>11625</v>
      </c>
      <c r="M581" s="27" t="n">
        <v>45182</v>
      </c>
      <c r="N581" s="26"/>
      <c r="O581" s="26"/>
      <c r="P581" s="26" t="s">
        <v>11626</v>
      </c>
      <c r="Q581" s="26"/>
      <c r="R581" s="26"/>
    </row>
    <row r="582" customFormat="false" ht="15" hidden="false" customHeight="true" outlineLevel="0" collapsed="false">
      <c r="A582" s="29" t="s">
        <v>12843</v>
      </c>
      <c r="B582" s="30" t="n">
        <v>45180</v>
      </c>
      <c r="C582" s="29" t="s">
        <v>5969</v>
      </c>
      <c r="D582" s="29" t="n">
        <v>1285</v>
      </c>
      <c r="E582" s="29" t="s">
        <v>12844</v>
      </c>
      <c r="F582" s="29" t="s">
        <v>314</v>
      </c>
      <c r="G582" s="29" t="n">
        <v>28</v>
      </c>
      <c r="H582" s="29" t="s">
        <v>11623</v>
      </c>
      <c r="I582" s="29" t="s">
        <v>11624</v>
      </c>
      <c r="J582" s="31" t="n">
        <v>7.55</v>
      </c>
      <c r="K582" s="29" t="n">
        <v>1</v>
      </c>
      <c r="L582" s="29" t="s">
        <v>11625</v>
      </c>
      <c r="M582" s="30" t="n">
        <v>45194</v>
      </c>
      <c r="N582" s="29"/>
      <c r="O582" s="29"/>
      <c r="P582" s="29" t="s">
        <v>11672</v>
      </c>
      <c r="Q582" s="29"/>
      <c r="R582" s="29"/>
    </row>
    <row r="583" customFormat="false" ht="15" hidden="false" customHeight="true" outlineLevel="0" collapsed="false">
      <c r="A583" s="26" t="s">
        <v>12845</v>
      </c>
      <c r="B583" s="27" t="n">
        <v>45185</v>
      </c>
      <c r="C583" s="26" t="s">
        <v>10704</v>
      </c>
      <c r="D583" s="26" t="n">
        <v>2639</v>
      </c>
      <c r="E583" s="26" t="s">
        <v>12597</v>
      </c>
      <c r="F583" s="26" t="s">
        <v>167</v>
      </c>
      <c r="G583" s="26" t="n">
        <v>40</v>
      </c>
      <c r="H583" s="26" t="s">
        <v>11629</v>
      </c>
      <c r="I583" s="26" t="s">
        <v>11624</v>
      </c>
      <c r="J583" s="28" t="n">
        <v>10.4</v>
      </c>
      <c r="K583" s="26" t="n">
        <v>1</v>
      </c>
      <c r="L583" s="26" t="s">
        <v>11669</v>
      </c>
      <c r="M583" s="27" t="n">
        <v>45195</v>
      </c>
      <c r="N583" s="27" t="n">
        <v>45188</v>
      </c>
      <c r="O583" s="26" t="n">
        <v>3</v>
      </c>
      <c r="P583" s="26"/>
      <c r="Q583" s="26"/>
      <c r="R583" s="26"/>
    </row>
    <row r="584" customFormat="false" ht="15" hidden="false" customHeight="true" outlineLevel="0" collapsed="false">
      <c r="A584" s="29" t="s">
        <v>12846</v>
      </c>
      <c r="B584" s="30" t="n">
        <v>45177</v>
      </c>
      <c r="C584" s="29" t="s">
        <v>11054</v>
      </c>
      <c r="D584" s="29" t="n">
        <v>2745</v>
      </c>
      <c r="E584" s="29" t="s">
        <v>12199</v>
      </c>
      <c r="F584" s="29" t="s">
        <v>314</v>
      </c>
      <c r="G584" s="29" t="n">
        <v>45</v>
      </c>
      <c r="H584" s="29" t="s">
        <v>11623</v>
      </c>
      <c r="I584" s="29" t="s">
        <v>11624</v>
      </c>
      <c r="J584" s="31" t="n">
        <v>7.55</v>
      </c>
      <c r="K584" s="29" t="n">
        <v>1</v>
      </c>
      <c r="L584" s="29" t="s">
        <v>11669</v>
      </c>
      <c r="M584" s="30" t="n">
        <v>45191</v>
      </c>
      <c r="N584" s="30" t="n">
        <v>45190</v>
      </c>
      <c r="O584" s="29" t="n">
        <v>13</v>
      </c>
      <c r="P584" s="29"/>
      <c r="Q584" s="29"/>
      <c r="R584" s="29"/>
    </row>
    <row r="585" customFormat="false" ht="15" hidden="false" customHeight="true" outlineLevel="0" collapsed="false">
      <c r="A585" s="26" t="s">
        <v>12847</v>
      </c>
      <c r="B585" s="27" t="n">
        <v>45209</v>
      </c>
      <c r="C585" s="26" t="s">
        <v>6345</v>
      </c>
      <c r="D585" s="26" t="n">
        <v>1391</v>
      </c>
      <c r="E585" s="26" t="s">
        <v>12199</v>
      </c>
      <c r="F585" s="26" t="s">
        <v>314</v>
      </c>
      <c r="G585" s="26" t="n">
        <v>45</v>
      </c>
      <c r="H585" s="26" t="s">
        <v>11623</v>
      </c>
      <c r="I585" s="26" t="s">
        <v>11624</v>
      </c>
      <c r="J585" s="28" t="n">
        <v>7.55</v>
      </c>
      <c r="K585" s="26" t="n">
        <v>1</v>
      </c>
      <c r="L585" s="26" t="s">
        <v>11630</v>
      </c>
      <c r="M585" s="27" t="n">
        <v>45223</v>
      </c>
      <c r="N585" s="27" t="n">
        <v>45219</v>
      </c>
      <c r="O585" s="26" t="n">
        <v>10</v>
      </c>
      <c r="P585" s="26"/>
      <c r="Q585" s="26" t="s">
        <v>12848</v>
      </c>
      <c r="R585" s="26"/>
    </row>
    <row r="586" customFormat="false" ht="15" hidden="false" customHeight="true" outlineLevel="0" collapsed="false">
      <c r="A586" s="29" t="s">
        <v>12849</v>
      </c>
      <c r="B586" s="30" t="n">
        <v>45205</v>
      </c>
      <c r="C586" s="29" t="s">
        <v>3185</v>
      </c>
      <c r="D586" s="29" t="n">
        <v>589</v>
      </c>
      <c r="E586" s="29" t="s">
        <v>12850</v>
      </c>
      <c r="F586" s="29" t="s">
        <v>276</v>
      </c>
      <c r="G586" s="29" t="n">
        <v>40</v>
      </c>
      <c r="H586" s="29" t="s">
        <v>11629</v>
      </c>
      <c r="I586" s="29" t="s">
        <v>11624</v>
      </c>
      <c r="J586" s="31" t="n">
        <v>10.4</v>
      </c>
      <c r="K586" s="29" t="n">
        <v>1</v>
      </c>
      <c r="L586" s="29" t="s">
        <v>11669</v>
      </c>
      <c r="M586" s="30" t="n">
        <v>45215</v>
      </c>
      <c r="N586" s="30" t="n">
        <v>45216</v>
      </c>
      <c r="O586" s="29" t="n">
        <v>11</v>
      </c>
      <c r="P586" s="29"/>
      <c r="Q586" s="29"/>
      <c r="R586" s="29"/>
    </row>
    <row r="587" customFormat="false" ht="15" hidden="false" customHeight="true" outlineLevel="0" collapsed="false">
      <c r="A587" s="26" t="s">
        <v>12851</v>
      </c>
      <c r="B587" s="27" t="n">
        <v>45221</v>
      </c>
      <c r="C587" s="26" t="s">
        <v>7812</v>
      </c>
      <c r="D587" s="26" t="n">
        <v>1794</v>
      </c>
      <c r="E587" s="26" t="s">
        <v>12852</v>
      </c>
      <c r="F587" s="26" t="s">
        <v>167</v>
      </c>
      <c r="G587" s="26" t="n">
        <v>24</v>
      </c>
      <c r="H587" s="26" t="s">
        <v>11629</v>
      </c>
      <c r="I587" s="26" t="s">
        <v>11624</v>
      </c>
      <c r="J587" s="28" t="n">
        <v>10.4</v>
      </c>
      <c r="K587" s="26" t="n">
        <v>1</v>
      </c>
      <c r="L587" s="26" t="s">
        <v>11630</v>
      </c>
      <c r="M587" s="27" t="n">
        <v>45231</v>
      </c>
      <c r="N587" s="27" t="n">
        <v>45232</v>
      </c>
      <c r="O587" s="26" t="n">
        <v>11</v>
      </c>
      <c r="P587" s="26"/>
      <c r="Q587" s="26" t="s">
        <v>12379</v>
      </c>
      <c r="R587" s="26"/>
    </row>
    <row r="588" customFormat="false" ht="15" hidden="false" customHeight="true" outlineLevel="0" collapsed="false">
      <c r="A588" s="29" t="s">
        <v>12853</v>
      </c>
      <c r="B588" s="30" t="n">
        <v>45202</v>
      </c>
      <c r="C588" s="29" t="s">
        <v>11525</v>
      </c>
      <c r="D588" s="29" t="n">
        <v>2889</v>
      </c>
      <c r="E588" s="29" t="s">
        <v>12854</v>
      </c>
      <c r="F588" s="29" t="s">
        <v>314</v>
      </c>
      <c r="G588" s="29" t="n">
        <v>32</v>
      </c>
      <c r="H588" s="29" t="s">
        <v>11623</v>
      </c>
      <c r="I588" s="29" t="s">
        <v>11624</v>
      </c>
      <c r="J588" s="31" t="n">
        <v>7.55</v>
      </c>
      <c r="K588" s="29" t="n">
        <v>1</v>
      </c>
      <c r="L588" s="29" t="s">
        <v>11669</v>
      </c>
      <c r="M588" s="30" t="n">
        <v>45216</v>
      </c>
      <c r="N588" s="30" t="n">
        <v>45208</v>
      </c>
      <c r="O588" s="29" t="n">
        <v>6</v>
      </c>
      <c r="P588" s="29"/>
      <c r="Q588" s="29"/>
      <c r="R588" s="29"/>
    </row>
    <row r="589" customFormat="false" ht="15" hidden="false" customHeight="true" outlineLevel="0" collapsed="false">
      <c r="A589" s="26" t="s">
        <v>12855</v>
      </c>
      <c r="B589" s="27" t="n">
        <v>45222</v>
      </c>
      <c r="C589" s="26" t="s">
        <v>3594</v>
      </c>
      <c r="D589" s="26" t="n">
        <v>684</v>
      </c>
      <c r="E589" s="26" t="s">
        <v>12856</v>
      </c>
      <c r="F589" s="26" t="s">
        <v>900</v>
      </c>
      <c r="G589" s="26" t="n">
        <v>45</v>
      </c>
      <c r="H589" s="26" t="s">
        <v>11623</v>
      </c>
      <c r="I589" s="26" t="s">
        <v>11624</v>
      </c>
      <c r="J589" s="28" t="n">
        <v>7.55</v>
      </c>
      <c r="K589" s="26" t="n">
        <v>1</v>
      </c>
      <c r="L589" s="26" t="s">
        <v>164</v>
      </c>
      <c r="M589" s="27" t="n">
        <v>45236</v>
      </c>
      <c r="N589" s="27" t="n">
        <v>45223</v>
      </c>
      <c r="O589" s="26" t="n">
        <v>1</v>
      </c>
      <c r="P589" s="26"/>
      <c r="Q589" s="26"/>
      <c r="R589" s="26"/>
    </row>
    <row r="590" customFormat="false" ht="15" hidden="false" customHeight="true" outlineLevel="0" collapsed="false">
      <c r="A590" s="29" t="s">
        <v>12857</v>
      </c>
      <c r="B590" s="30" t="n">
        <v>45205</v>
      </c>
      <c r="C590" s="29" t="s">
        <v>185</v>
      </c>
      <c r="D590" s="29" t="n">
        <v>3</v>
      </c>
      <c r="E590" s="29" t="s">
        <v>12727</v>
      </c>
      <c r="F590" s="29" t="s">
        <v>249</v>
      </c>
      <c r="G590" s="29" t="n">
        <v>60</v>
      </c>
      <c r="H590" s="29" t="s">
        <v>11623</v>
      </c>
      <c r="I590" s="29" t="s">
        <v>11624</v>
      </c>
      <c r="J590" s="31" t="n">
        <v>7.55</v>
      </c>
      <c r="K590" s="29" t="n">
        <v>1</v>
      </c>
      <c r="L590" s="29" t="s">
        <v>11625</v>
      </c>
      <c r="M590" s="30" t="n">
        <v>45219</v>
      </c>
      <c r="N590" s="29"/>
      <c r="O590" s="29"/>
      <c r="P590" s="29" t="s">
        <v>11651</v>
      </c>
      <c r="Q590" s="29"/>
      <c r="R590" s="29"/>
    </row>
    <row r="591" customFormat="false" ht="15" hidden="false" customHeight="true" outlineLevel="0" collapsed="false">
      <c r="A591" s="26" t="s">
        <v>12858</v>
      </c>
      <c r="B591" s="27" t="n">
        <v>45210</v>
      </c>
      <c r="C591" s="26" t="s">
        <v>10411</v>
      </c>
      <c r="D591" s="26" t="n">
        <v>2550</v>
      </c>
      <c r="E591" s="26" t="s">
        <v>12523</v>
      </c>
      <c r="F591" s="26" t="s">
        <v>249</v>
      </c>
      <c r="G591" s="26" t="n">
        <v>45</v>
      </c>
      <c r="H591" s="26" t="s">
        <v>11623</v>
      </c>
      <c r="I591" s="26" t="s">
        <v>11624</v>
      </c>
      <c r="J591" s="28" t="n">
        <v>7.55</v>
      </c>
      <c r="K591" s="26" t="n">
        <v>1</v>
      </c>
      <c r="L591" s="26" t="s">
        <v>11630</v>
      </c>
      <c r="M591" s="27" t="n">
        <v>45224</v>
      </c>
      <c r="N591" s="27" t="n">
        <v>45225</v>
      </c>
      <c r="O591" s="26" t="n">
        <v>15</v>
      </c>
      <c r="P591" s="26"/>
      <c r="Q591" s="26" t="s">
        <v>12524</v>
      </c>
      <c r="R591" s="26"/>
    </row>
    <row r="592" customFormat="false" ht="15" hidden="false" customHeight="true" outlineLevel="0" collapsed="false">
      <c r="A592" s="29" t="s">
        <v>12859</v>
      </c>
      <c r="B592" s="30" t="n">
        <v>45220</v>
      </c>
      <c r="C592" s="29" t="s">
        <v>7111</v>
      </c>
      <c r="D592" s="29" t="n">
        <v>1600</v>
      </c>
      <c r="E592" s="29" t="s">
        <v>12860</v>
      </c>
      <c r="F592" s="29" t="s">
        <v>276</v>
      </c>
      <c r="G592" s="29" t="n">
        <v>36</v>
      </c>
      <c r="H592" s="29" t="s">
        <v>11629</v>
      </c>
      <c r="I592" s="29" t="s">
        <v>11624</v>
      </c>
      <c r="J592" s="31" t="n">
        <v>10.4</v>
      </c>
      <c r="K592" s="29" t="n">
        <v>1</v>
      </c>
      <c r="L592" s="29" t="s">
        <v>11630</v>
      </c>
      <c r="M592" s="30" t="n">
        <v>45230</v>
      </c>
      <c r="N592" s="30" t="n">
        <v>45225</v>
      </c>
      <c r="O592" s="29" t="n">
        <v>5</v>
      </c>
      <c r="P592" s="29"/>
      <c r="Q592" s="29" t="s">
        <v>12861</v>
      </c>
      <c r="R592" s="29"/>
    </row>
    <row r="593" customFormat="false" ht="15" hidden="false" customHeight="true" outlineLevel="0" collapsed="false">
      <c r="A593" s="26" t="s">
        <v>12862</v>
      </c>
      <c r="B593" s="27" t="n">
        <v>45208</v>
      </c>
      <c r="C593" s="26" t="s">
        <v>254</v>
      </c>
      <c r="D593" s="26" t="n">
        <v>10</v>
      </c>
      <c r="E593" s="26" t="s">
        <v>12863</v>
      </c>
      <c r="F593" s="26" t="s">
        <v>314</v>
      </c>
      <c r="G593" s="26" t="n">
        <v>32</v>
      </c>
      <c r="H593" s="26" t="s">
        <v>11623</v>
      </c>
      <c r="I593" s="26" t="s">
        <v>11624</v>
      </c>
      <c r="J593" s="28" t="n">
        <v>7.55</v>
      </c>
      <c r="K593" s="26" t="n">
        <v>1</v>
      </c>
      <c r="L593" s="26" t="s">
        <v>11642</v>
      </c>
      <c r="M593" s="27" t="n">
        <v>45222</v>
      </c>
      <c r="N593" s="26"/>
      <c r="O593" s="26"/>
      <c r="P593" s="26"/>
      <c r="Q593" s="26"/>
      <c r="R593" s="26"/>
    </row>
    <row r="594" customFormat="false" ht="15" hidden="false" customHeight="true" outlineLevel="0" collapsed="false">
      <c r="A594" s="29" t="s">
        <v>12864</v>
      </c>
      <c r="B594" s="30" t="n">
        <v>45214</v>
      </c>
      <c r="C594" s="29" t="s">
        <v>5257</v>
      </c>
      <c r="D594" s="29" t="n">
        <v>1095</v>
      </c>
      <c r="E594" s="29" t="s">
        <v>12865</v>
      </c>
      <c r="F594" s="29" t="s">
        <v>276</v>
      </c>
      <c r="G594" s="29" t="n">
        <v>24</v>
      </c>
      <c r="H594" s="29" t="s">
        <v>11629</v>
      </c>
      <c r="I594" s="29" t="s">
        <v>11624</v>
      </c>
      <c r="J594" s="31" t="n">
        <v>10.4</v>
      </c>
      <c r="K594" s="29" t="n">
        <v>1</v>
      </c>
      <c r="L594" s="29" t="s">
        <v>11630</v>
      </c>
      <c r="M594" s="30" t="n">
        <v>45224</v>
      </c>
      <c r="N594" s="30" t="n">
        <v>45222</v>
      </c>
      <c r="O594" s="29" t="n">
        <v>8</v>
      </c>
      <c r="P594" s="29"/>
      <c r="Q594" s="29" t="s">
        <v>12866</v>
      </c>
      <c r="R594" s="29"/>
    </row>
    <row r="595" customFormat="false" ht="15" hidden="false" customHeight="true" outlineLevel="0" collapsed="false">
      <c r="A595" s="26" t="s">
        <v>12867</v>
      </c>
      <c r="B595" s="27" t="n">
        <v>45212</v>
      </c>
      <c r="C595" s="26" t="s">
        <v>1375</v>
      </c>
      <c r="D595" s="26" t="n">
        <v>201</v>
      </c>
      <c r="E595" s="26" t="s">
        <v>12588</v>
      </c>
      <c r="F595" s="26" t="s">
        <v>900</v>
      </c>
      <c r="G595" s="26" t="n">
        <v>24</v>
      </c>
      <c r="H595" s="26" t="s">
        <v>11623</v>
      </c>
      <c r="I595" s="26" t="s">
        <v>11624</v>
      </c>
      <c r="J595" s="28" t="n">
        <v>7.55</v>
      </c>
      <c r="K595" s="26" t="n">
        <v>1</v>
      </c>
      <c r="L595" s="26" t="s">
        <v>11630</v>
      </c>
      <c r="M595" s="27" t="n">
        <v>45226</v>
      </c>
      <c r="N595" s="27" t="n">
        <v>45216</v>
      </c>
      <c r="O595" s="26" t="n">
        <v>4</v>
      </c>
      <c r="P595" s="26"/>
      <c r="Q595" s="26" t="s">
        <v>12589</v>
      </c>
      <c r="R595" s="26"/>
    </row>
    <row r="596" customFormat="false" ht="15" hidden="false" customHeight="true" outlineLevel="0" collapsed="false">
      <c r="A596" s="29" t="s">
        <v>12868</v>
      </c>
      <c r="B596" s="30" t="n">
        <v>45211</v>
      </c>
      <c r="C596" s="29" t="s">
        <v>5014</v>
      </c>
      <c r="D596" s="29" t="n">
        <v>1034</v>
      </c>
      <c r="E596" s="29" t="s">
        <v>11802</v>
      </c>
      <c r="F596" s="29" t="s">
        <v>249</v>
      </c>
      <c r="G596" s="29" t="n">
        <v>40</v>
      </c>
      <c r="H596" s="29" t="s">
        <v>11623</v>
      </c>
      <c r="I596" s="29" t="s">
        <v>11624</v>
      </c>
      <c r="J596" s="31" t="n">
        <v>7.55</v>
      </c>
      <c r="K596" s="29" t="n">
        <v>1</v>
      </c>
      <c r="L596" s="29" t="s">
        <v>11669</v>
      </c>
      <c r="M596" s="30" t="n">
        <v>45225</v>
      </c>
      <c r="N596" s="30" t="n">
        <v>45214</v>
      </c>
      <c r="O596" s="29" t="n">
        <v>3</v>
      </c>
      <c r="P596" s="29"/>
      <c r="Q596" s="29"/>
      <c r="R596" s="29"/>
    </row>
    <row r="597" customFormat="false" ht="15" hidden="false" customHeight="true" outlineLevel="0" collapsed="false">
      <c r="A597" s="26" t="s">
        <v>12869</v>
      </c>
      <c r="B597" s="27" t="n">
        <v>45220</v>
      </c>
      <c r="C597" s="26" t="s">
        <v>11493</v>
      </c>
      <c r="D597" s="26" t="n">
        <v>2879</v>
      </c>
      <c r="E597" s="26" t="s">
        <v>12548</v>
      </c>
      <c r="F597" s="26" t="s">
        <v>167</v>
      </c>
      <c r="G597" s="26" t="n">
        <v>36</v>
      </c>
      <c r="H597" s="26" t="s">
        <v>11629</v>
      </c>
      <c r="I597" s="26" t="s">
        <v>11624</v>
      </c>
      <c r="J597" s="28" t="n">
        <v>10.4</v>
      </c>
      <c r="K597" s="26" t="n">
        <v>1</v>
      </c>
      <c r="L597" s="26" t="s">
        <v>11630</v>
      </c>
      <c r="M597" s="27" t="n">
        <v>45230</v>
      </c>
      <c r="N597" s="27" t="n">
        <v>45231</v>
      </c>
      <c r="O597" s="26" t="n">
        <v>11</v>
      </c>
      <c r="P597" s="26"/>
      <c r="Q597" s="26" t="s">
        <v>12697</v>
      </c>
      <c r="R597" s="26"/>
    </row>
    <row r="598" customFormat="false" ht="15" hidden="false" customHeight="true" outlineLevel="0" collapsed="false">
      <c r="A598" s="29" t="s">
        <v>12870</v>
      </c>
      <c r="B598" s="30" t="n">
        <v>45216</v>
      </c>
      <c r="C598" s="29" t="s">
        <v>8708</v>
      </c>
      <c r="D598" s="29" t="n">
        <v>2051</v>
      </c>
      <c r="E598" s="29" t="s">
        <v>12871</v>
      </c>
      <c r="F598" s="29" t="s">
        <v>167</v>
      </c>
      <c r="G598" s="29" t="n">
        <v>24</v>
      </c>
      <c r="H598" s="29" t="s">
        <v>11629</v>
      </c>
      <c r="I598" s="29" t="s">
        <v>11624</v>
      </c>
      <c r="J598" s="31" t="n">
        <v>10.4</v>
      </c>
      <c r="K598" s="29" t="n">
        <v>2</v>
      </c>
      <c r="L598" s="29" t="s">
        <v>11630</v>
      </c>
      <c r="M598" s="30" t="n">
        <v>45226</v>
      </c>
      <c r="N598" s="30" t="n">
        <v>45228</v>
      </c>
      <c r="O598" s="29" t="n">
        <v>12</v>
      </c>
      <c r="P598" s="29"/>
      <c r="Q598" s="29" t="s">
        <v>12872</v>
      </c>
      <c r="R598" s="29"/>
    </row>
    <row r="599" customFormat="false" ht="15" hidden="false" customHeight="true" outlineLevel="0" collapsed="false">
      <c r="A599" s="26" t="s">
        <v>12873</v>
      </c>
      <c r="B599" s="27" t="n">
        <v>45200</v>
      </c>
      <c r="C599" s="26" t="s">
        <v>7371</v>
      </c>
      <c r="D599" s="26" t="n">
        <v>1672</v>
      </c>
      <c r="E599" s="26" t="s">
        <v>12123</v>
      </c>
      <c r="F599" s="26" t="s">
        <v>167</v>
      </c>
      <c r="G599" s="26" t="n">
        <v>32</v>
      </c>
      <c r="H599" s="26" t="s">
        <v>11629</v>
      </c>
      <c r="I599" s="26" t="s">
        <v>11624</v>
      </c>
      <c r="J599" s="28" t="n">
        <v>10.4</v>
      </c>
      <c r="K599" s="26" t="n">
        <v>1</v>
      </c>
      <c r="L599" s="26" t="s">
        <v>11630</v>
      </c>
      <c r="M599" s="27" t="n">
        <v>45210</v>
      </c>
      <c r="N599" s="27" t="n">
        <v>45210</v>
      </c>
      <c r="O599" s="26" t="n">
        <v>10</v>
      </c>
      <c r="P599" s="26"/>
      <c r="Q599" s="26" t="s">
        <v>12700</v>
      </c>
      <c r="R599" s="26"/>
    </row>
    <row r="600" customFormat="false" ht="15" hidden="false" customHeight="true" outlineLevel="0" collapsed="false">
      <c r="A600" s="29" t="s">
        <v>12874</v>
      </c>
      <c r="B600" s="30" t="n">
        <v>45223</v>
      </c>
      <c r="C600" s="29" t="s">
        <v>9036</v>
      </c>
      <c r="D600" s="29" t="n">
        <v>2145</v>
      </c>
      <c r="E600" s="29" t="s">
        <v>12875</v>
      </c>
      <c r="F600" s="29" t="s">
        <v>249</v>
      </c>
      <c r="G600" s="29" t="n">
        <v>40</v>
      </c>
      <c r="H600" s="29" t="s">
        <v>11623</v>
      </c>
      <c r="I600" s="29" t="s">
        <v>11624</v>
      </c>
      <c r="J600" s="31" t="n">
        <v>7.55</v>
      </c>
      <c r="K600" s="29" t="n">
        <v>1</v>
      </c>
      <c r="L600" s="29" t="s">
        <v>11669</v>
      </c>
      <c r="M600" s="30" t="n">
        <v>45237</v>
      </c>
      <c r="N600" s="30" t="n">
        <v>45228</v>
      </c>
      <c r="O600" s="29" t="n">
        <v>5</v>
      </c>
      <c r="P600" s="29"/>
      <c r="Q600" s="29"/>
      <c r="R600" s="29"/>
    </row>
    <row r="601" customFormat="false" ht="15" hidden="false" customHeight="true" outlineLevel="0" collapsed="false">
      <c r="A601" s="26" t="s">
        <v>12876</v>
      </c>
      <c r="B601" s="27" t="n">
        <v>45224</v>
      </c>
      <c r="C601" s="26" t="s">
        <v>4965</v>
      </c>
      <c r="D601" s="26" t="n">
        <v>1021</v>
      </c>
      <c r="E601" s="26" t="s">
        <v>11754</v>
      </c>
      <c r="F601" s="26" t="s">
        <v>276</v>
      </c>
      <c r="G601" s="26" t="n">
        <v>28</v>
      </c>
      <c r="H601" s="26" t="s">
        <v>11629</v>
      </c>
      <c r="I601" s="26" t="s">
        <v>11624</v>
      </c>
      <c r="J601" s="28" t="n">
        <v>10.4</v>
      </c>
      <c r="K601" s="26" t="n">
        <v>1</v>
      </c>
      <c r="L601" s="26" t="s">
        <v>11630</v>
      </c>
      <c r="M601" s="27" t="n">
        <v>45234</v>
      </c>
      <c r="N601" s="27" t="n">
        <v>45228</v>
      </c>
      <c r="O601" s="26" t="n">
        <v>4</v>
      </c>
      <c r="P601" s="26"/>
      <c r="Q601" s="26" t="s">
        <v>12877</v>
      </c>
      <c r="R601" s="26"/>
    </row>
    <row r="602" customFormat="false" ht="15" hidden="false" customHeight="true" outlineLevel="0" collapsed="false">
      <c r="A602" s="29" t="s">
        <v>12878</v>
      </c>
      <c r="B602" s="30" t="n">
        <v>45217</v>
      </c>
      <c r="C602" s="29" t="s">
        <v>10845</v>
      </c>
      <c r="D602" s="29" t="n">
        <v>2680</v>
      </c>
      <c r="E602" s="29" t="s">
        <v>12553</v>
      </c>
      <c r="F602" s="29" t="s">
        <v>314</v>
      </c>
      <c r="G602" s="29" t="n">
        <v>45</v>
      </c>
      <c r="H602" s="29" t="s">
        <v>11623</v>
      </c>
      <c r="I602" s="29" t="s">
        <v>11624</v>
      </c>
      <c r="J602" s="31" t="n">
        <v>7.55</v>
      </c>
      <c r="K602" s="29" t="n">
        <v>1</v>
      </c>
      <c r="L602" s="29" t="s">
        <v>11669</v>
      </c>
      <c r="M602" s="30" t="n">
        <v>45231</v>
      </c>
      <c r="N602" s="30" t="n">
        <v>45226</v>
      </c>
      <c r="O602" s="29" t="n">
        <v>9</v>
      </c>
      <c r="P602" s="29"/>
      <c r="Q602" s="29"/>
      <c r="R602" s="29"/>
    </row>
    <row r="603" customFormat="false" ht="15" hidden="false" customHeight="true" outlineLevel="0" collapsed="false">
      <c r="A603" s="26" t="s">
        <v>12879</v>
      </c>
      <c r="B603" s="27" t="n">
        <v>45202</v>
      </c>
      <c r="C603" s="26" t="s">
        <v>5042</v>
      </c>
      <c r="D603" s="26" t="n">
        <v>1041</v>
      </c>
      <c r="E603" s="26" t="s">
        <v>12880</v>
      </c>
      <c r="F603" s="26" t="s">
        <v>900</v>
      </c>
      <c r="G603" s="26" t="n">
        <v>50</v>
      </c>
      <c r="H603" s="26" t="s">
        <v>11623</v>
      </c>
      <c r="I603" s="26" t="s">
        <v>11624</v>
      </c>
      <c r="J603" s="28" t="n">
        <v>7.55</v>
      </c>
      <c r="K603" s="26" t="n">
        <v>1</v>
      </c>
      <c r="L603" s="26" t="s">
        <v>164</v>
      </c>
      <c r="M603" s="27" t="n">
        <v>45216</v>
      </c>
      <c r="N603" s="27" t="n">
        <v>45204</v>
      </c>
      <c r="O603" s="26" t="n">
        <v>2</v>
      </c>
      <c r="P603" s="26"/>
      <c r="Q603" s="26"/>
      <c r="R603" s="26"/>
    </row>
    <row r="604" customFormat="false" ht="15" hidden="false" customHeight="true" outlineLevel="0" collapsed="false">
      <c r="A604" s="29" t="s">
        <v>12881</v>
      </c>
      <c r="B604" s="30" t="n">
        <v>45204</v>
      </c>
      <c r="C604" s="29" t="s">
        <v>2359</v>
      </c>
      <c r="D604" s="29" t="n">
        <v>403</v>
      </c>
      <c r="E604" s="29" t="s">
        <v>12882</v>
      </c>
      <c r="F604" s="29" t="s">
        <v>249</v>
      </c>
      <c r="G604" s="29" t="n">
        <v>32</v>
      </c>
      <c r="H604" s="29" t="s">
        <v>11623</v>
      </c>
      <c r="I604" s="29" t="s">
        <v>11624</v>
      </c>
      <c r="J604" s="31" t="n">
        <v>7.55</v>
      </c>
      <c r="K604" s="29" t="n">
        <v>2</v>
      </c>
      <c r="L604" s="29" t="s">
        <v>11630</v>
      </c>
      <c r="M604" s="30" t="n">
        <v>45218</v>
      </c>
      <c r="N604" s="30" t="n">
        <v>45207</v>
      </c>
      <c r="O604" s="29" t="n">
        <v>3</v>
      </c>
      <c r="P604" s="29"/>
      <c r="Q604" s="29" t="s">
        <v>12883</v>
      </c>
      <c r="R604" s="29"/>
    </row>
    <row r="605" customFormat="false" ht="15" hidden="false" customHeight="true" outlineLevel="0" collapsed="false">
      <c r="A605" s="26" t="s">
        <v>12884</v>
      </c>
      <c r="B605" s="27" t="n">
        <v>45200</v>
      </c>
      <c r="C605" s="26" t="s">
        <v>11469</v>
      </c>
      <c r="D605" s="26" t="n">
        <v>2872</v>
      </c>
      <c r="E605" s="26" t="s">
        <v>12885</v>
      </c>
      <c r="F605" s="26" t="s">
        <v>314</v>
      </c>
      <c r="G605" s="26" t="n">
        <v>50</v>
      </c>
      <c r="H605" s="26" t="s">
        <v>11623</v>
      </c>
      <c r="I605" s="26" t="s">
        <v>11624</v>
      </c>
      <c r="J605" s="28" t="n">
        <v>7.55</v>
      </c>
      <c r="K605" s="26" t="n">
        <v>1</v>
      </c>
      <c r="L605" s="26" t="s">
        <v>11630</v>
      </c>
      <c r="M605" s="27" t="n">
        <v>45214</v>
      </c>
      <c r="N605" s="27" t="n">
        <v>45204</v>
      </c>
      <c r="O605" s="26" t="n">
        <v>4</v>
      </c>
      <c r="P605" s="26"/>
      <c r="Q605" s="26" t="s">
        <v>12886</v>
      </c>
      <c r="R605" s="26"/>
    </row>
    <row r="606" customFormat="false" ht="15" hidden="false" customHeight="true" outlineLevel="0" collapsed="false">
      <c r="A606" s="29" t="s">
        <v>12887</v>
      </c>
      <c r="B606" s="30" t="n">
        <v>45220</v>
      </c>
      <c r="C606" s="29" t="s">
        <v>5492</v>
      </c>
      <c r="D606" s="29" t="n">
        <v>1156</v>
      </c>
      <c r="E606" s="29" t="s">
        <v>12690</v>
      </c>
      <c r="F606" s="29" t="s">
        <v>314</v>
      </c>
      <c r="G606" s="29" t="n">
        <v>28</v>
      </c>
      <c r="H606" s="29" t="s">
        <v>11623</v>
      </c>
      <c r="I606" s="29" t="s">
        <v>11624</v>
      </c>
      <c r="J606" s="31" t="n">
        <v>7.55</v>
      </c>
      <c r="K606" s="29" t="n">
        <v>2</v>
      </c>
      <c r="L606" s="29" t="s">
        <v>11630</v>
      </c>
      <c r="M606" s="30" t="n">
        <v>45234</v>
      </c>
      <c r="N606" s="30" t="n">
        <v>45224</v>
      </c>
      <c r="O606" s="29" t="n">
        <v>4</v>
      </c>
      <c r="P606" s="29"/>
      <c r="Q606" s="29" t="s">
        <v>12691</v>
      </c>
      <c r="R606" s="29"/>
    </row>
    <row r="607" customFormat="false" ht="15" hidden="false" customHeight="true" outlineLevel="0" collapsed="false">
      <c r="A607" s="26" t="s">
        <v>12888</v>
      </c>
      <c r="B607" s="27" t="n">
        <v>45223</v>
      </c>
      <c r="C607" s="26" t="s">
        <v>9600</v>
      </c>
      <c r="D607" s="26" t="n">
        <v>2312</v>
      </c>
      <c r="E607" s="26" t="s">
        <v>12889</v>
      </c>
      <c r="F607" s="26" t="s">
        <v>167</v>
      </c>
      <c r="G607" s="26" t="n">
        <v>36</v>
      </c>
      <c r="H607" s="26" t="s">
        <v>11629</v>
      </c>
      <c r="I607" s="26" t="s">
        <v>11624</v>
      </c>
      <c r="J607" s="28" t="n">
        <v>10.4</v>
      </c>
      <c r="K607" s="26" t="n">
        <v>1</v>
      </c>
      <c r="L607" s="26" t="s">
        <v>11630</v>
      </c>
      <c r="M607" s="27" t="n">
        <v>45233</v>
      </c>
      <c r="N607" s="27" t="n">
        <v>45231</v>
      </c>
      <c r="O607" s="26" t="n">
        <v>8</v>
      </c>
      <c r="P607" s="26"/>
      <c r="Q607" s="26" t="s">
        <v>12890</v>
      </c>
      <c r="R607" s="26"/>
    </row>
    <row r="608" customFormat="false" ht="15" hidden="false" customHeight="true" outlineLevel="0" collapsed="false">
      <c r="A608" s="29" t="s">
        <v>12891</v>
      </c>
      <c r="B608" s="30" t="n">
        <v>45204</v>
      </c>
      <c r="C608" s="29" t="s">
        <v>3206</v>
      </c>
      <c r="D608" s="29" t="n">
        <v>594</v>
      </c>
      <c r="E608" s="29" t="s">
        <v>12892</v>
      </c>
      <c r="F608" s="29" t="s">
        <v>900</v>
      </c>
      <c r="G608" s="29" t="n">
        <v>24</v>
      </c>
      <c r="H608" s="29" t="s">
        <v>11623</v>
      </c>
      <c r="I608" s="29" t="s">
        <v>11624</v>
      </c>
      <c r="J608" s="31" t="n">
        <v>7.55</v>
      </c>
      <c r="K608" s="29" t="n">
        <v>1</v>
      </c>
      <c r="L608" s="29" t="s">
        <v>11625</v>
      </c>
      <c r="M608" s="30" t="n">
        <v>45218</v>
      </c>
      <c r="N608" s="29"/>
      <c r="O608" s="29"/>
      <c r="P608" s="29" t="s">
        <v>11626</v>
      </c>
      <c r="Q608" s="29"/>
      <c r="R608" s="29"/>
    </row>
    <row r="609" customFormat="false" ht="15" hidden="false" customHeight="true" outlineLevel="0" collapsed="false">
      <c r="A609" s="26" t="s">
        <v>12893</v>
      </c>
      <c r="B609" s="27" t="n">
        <v>45202</v>
      </c>
      <c r="C609" s="26" t="s">
        <v>6488</v>
      </c>
      <c r="D609" s="26" t="n">
        <v>1432</v>
      </c>
      <c r="E609" s="26" t="s">
        <v>12894</v>
      </c>
      <c r="F609" s="26" t="s">
        <v>276</v>
      </c>
      <c r="G609" s="26" t="n">
        <v>32</v>
      </c>
      <c r="H609" s="26" t="s">
        <v>11629</v>
      </c>
      <c r="I609" s="26" t="s">
        <v>11624</v>
      </c>
      <c r="J609" s="28" t="n">
        <v>10.4</v>
      </c>
      <c r="K609" s="26" t="n">
        <v>1</v>
      </c>
      <c r="L609" s="26" t="s">
        <v>11642</v>
      </c>
      <c r="M609" s="27" t="n">
        <v>45212</v>
      </c>
      <c r="N609" s="26"/>
      <c r="O609" s="26"/>
      <c r="P609" s="26"/>
      <c r="Q609" s="26"/>
      <c r="R609" s="26"/>
    </row>
    <row r="610" customFormat="false" ht="15" hidden="false" customHeight="true" outlineLevel="0" collapsed="false">
      <c r="A610" s="29" t="s">
        <v>12895</v>
      </c>
      <c r="B610" s="30" t="n">
        <v>45202</v>
      </c>
      <c r="C610" s="29" t="s">
        <v>5011</v>
      </c>
      <c r="D610" s="29" t="n">
        <v>1033</v>
      </c>
      <c r="E610" s="29" t="s">
        <v>12896</v>
      </c>
      <c r="F610" s="29" t="s">
        <v>900</v>
      </c>
      <c r="G610" s="29" t="n">
        <v>45</v>
      </c>
      <c r="H610" s="29" t="s">
        <v>11623</v>
      </c>
      <c r="I610" s="29" t="s">
        <v>11624</v>
      </c>
      <c r="J610" s="31" t="n">
        <v>7.55</v>
      </c>
      <c r="K610" s="29" t="n">
        <v>1</v>
      </c>
      <c r="L610" s="29" t="s">
        <v>11630</v>
      </c>
      <c r="M610" s="30" t="n">
        <v>45216</v>
      </c>
      <c r="N610" s="30" t="n">
        <v>45217</v>
      </c>
      <c r="O610" s="29" t="n">
        <v>15</v>
      </c>
      <c r="P610" s="29"/>
      <c r="Q610" s="29" t="s">
        <v>12357</v>
      </c>
      <c r="R610" s="29"/>
    </row>
    <row r="611" customFormat="false" ht="15" hidden="false" customHeight="true" outlineLevel="0" collapsed="false">
      <c r="A611" s="26" t="s">
        <v>12897</v>
      </c>
      <c r="B611" s="27" t="n">
        <v>45215</v>
      </c>
      <c r="C611" s="26" t="s">
        <v>675</v>
      </c>
      <c r="D611" s="26" t="n">
        <v>76</v>
      </c>
      <c r="E611" s="26" t="s">
        <v>12898</v>
      </c>
      <c r="F611" s="26" t="s">
        <v>314</v>
      </c>
      <c r="G611" s="26" t="n">
        <v>70</v>
      </c>
      <c r="H611" s="26" t="s">
        <v>11623</v>
      </c>
      <c r="I611" s="26" t="s">
        <v>11624</v>
      </c>
      <c r="J611" s="28" t="n">
        <v>7.55</v>
      </c>
      <c r="K611" s="26" t="n">
        <v>1</v>
      </c>
      <c r="L611" s="26" t="s">
        <v>11630</v>
      </c>
      <c r="M611" s="27" t="n">
        <v>45229</v>
      </c>
      <c r="N611" s="27" t="n">
        <v>45216</v>
      </c>
      <c r="O611" s="26" t="n">
        <v>1</v>
      </c>
      <c r="P611" s="26"/>
      <c r="Q611" s="26" t="s">
        <v>12899</v>
      </c>
      <c r="R611" s="26"/>
    </row>
    <row r="612" customFormat="false" ht="15" hidden="false" customHeight="true" outlineLevel="0" collapsed="false">
      <c r="A612" s="29" t="s">
        <v>12900</v>
      </c>
      <c r="B612" s="30" t="n">
        <v>45213</v>
      </c>
      <c r="C612" s="29" t="s">
        <v>647</v>
      </c>
      <c r="D612" s="29" t="n">
        <v>71</v>
      </c>
      <c r="E612" s="29" t="s">
        <v>12901</v>
      </c>
      <c r="F612" s="29" t="s">
        <v>900</v>
      </c>
      <c r="G612" s="29" t="n">
        <v>28</v>
      </c>
      <c r="H612" s="29" t="s">
        <v>11623</v>
      </c>
      <c r="I612" s="29" t="s">
        <v>11624</v>
      </c>
      <c r="J612" s="31" t="n">
        <v>7.55</v>
      </c>
      <c r="K612" s="29" t="n">
        <v>1</v>
      </c>
      <c r="L612" s="29" t="s">
        <v>11630</v>
      </c>
      <c r="M612" s="30" t="n">
        <v>45227</v>
      </c>
      <c r="N612" s="30" t="n">
        <v>45219</v>
      </c>
      <c r="O612" s="29" t="n">
        <v>6</v>
      </c>
      <c r="P612" s="29"/>
      <c r="Q612" s="29" t="s">
        <v>12902</v>
      </c>
      <c r="R612" s="29"/>
    </row>
    <row r="613" customFormat="false" ht="15" hidden="false" customHeight="true" outlineLevel="0" collapsed="false">
      <c r="A613" s="26" t="s">
        <v>12903</v>
      </c>
      <c r="B613" s="27" t="n">
        <v>45220</v>
      </c>
      <c r="C613" s="26" t="s">
        <v>4550</v>
      </c>
      <c r="D613" s="26" t="n">
        <v>918</v>
      </c>
      <c r="E613" s="26" t="s">
        <v>12904</v>
      </c>
      <c r="F613" s="26" t="s">
        <v>167</v>
      </c>
      <c r="G613" s="26" t="n">
        <v>24</v>
      </c>
      <c r="H613" s="26" t="s">
        <v>11629</v>
      </c>
      <c r="I613" s="26" t="s">
        <v>11624</v>
      </c>
      <c r="J613" s="28" t="n">
        <v>10.4</v>
      </c>
      <c r="K613" s="26" t="n">
        <v>1</v>
      </c>
      <c r="L613" s="26" t="s">
        <v>11625</v>
      </c>
      <c r="M613" s="27" t="n">
        <v>45230</v>
      </c>
      <c r="N613" s="26"/>
      <c r="O613" s="26"/>
      <c r="P613" s="26" t="s">
        <v>11683</v>
      </c>
      <c r="Q613" s="26"/>
      <c r="R613" s="26"/>
    </row>
    <row r="614" customFormat="false" ht="15" hidden="false" customHeight="true" outlineLevel="0" collapsed="false">
      <c r="A614" s="29" t="s">
        <v>12905</v>
      </c>
      <c r="B614" s="30" t="n">
        <v>45207</v>
      </c>
      <c r="C614" s="29" t="s">
        <v>7241</v>
      </c>
      <c r="D614" s="29" t="n">
        <v>1635</v>
      </c>
      <c r="E614" s="29" t="s">
        <v>12150</v>
      </c>
      <c r="F614" s="29" t="s">
        <v>900</v>
      </c>
      <c r="G614" s="29" t="n">
        <v>24</v>
      </c>
      <c r="H614" s="29" t="s">
        <v>11623</v>
      </c>
      <c r="I614" s="29" t="s">
        <v>11624</v>
      </c>
      <c r="J614" s="31" t="n">
        <v>7.55</v>
      </c>
      <c r="K614" s="29" t="n">
        <v>1</v>
      </c>
      <c r="L614" s="29" t="s">
        <v>11630</v>
      </c>
      <c r="M614" s="30" t="n">
        <v>45221</v>
      </c>
      <c r="N614" s="30" t="n">
        <v>45212</v>
      </c>
      <c r="O614" s="29" t="n">
        <v>5</v>
      </c>
      <c r="P614" s="29"/>
      <c r="Q614" s="29" t="s">
        <v>12906</v>
      </c>
      <c r="R614" s="29"/>
    </row>
    <row r="615" customFormat="false" ht="15" hidden="false" customHeight="true" outlineLevel="0" collapsed="false">
      <c r="A615" s="26" t="s">
        <v>12907</v>
      </c>
      <c r="B615" s="27" t="n">
        <v>45202</v>
      </c>
      <c r="C615" s="26" t="s">
        <v>7712</v>
      </c>
      <c r="D615" s="26" t="n">
        <v>1767</v>
      </c>
      <c r="E615" s="26" t="s">
        <v>12908</v>
      </c>
      <c r="F615" s="26" t="s">
        <v>249</v>
      </c>
      <c r="G615" s="26" t="n">
        <v>36</v>
      </c>
      <c r="H615" s="26" t="s">
        <v>11623</v>
      </c>
      <c r="I615" s="26" t="s">
        <v>11624</v>
      </c>
      <c r="J615" s="28" t="n">
        <v>7.55</v>
      </c>
      <c r="K615" s="26" t="n">
        <v>2</v>
      </c>
      <c r="L615" s="26" t="s">
        <v>11669</v>
      </c>
      <c r="M615" s="27" t="n">
        <v>45216</v>
      </c>
      <c r="N615" s="27" t="n">
        <v>45203</v>
      </c>
      <c r="O615" s="26" t="n">
        <v>1</v>
      </c>
      <c r="P615" s="26"/>
      <c r="Q615" s="26"/>
      <c r="R615" s="26"/>
    </row>
    <row r="616" customFormat="false" ht="15" hidden="false" customHeight="true" outlineLevel="0" collapsed="false">
      <c r="A616" s="29" t="s">
        <v>12909</v>
      </c>
      <c r="B616" s="30" t="n">
        <v>45207</v>
      </c>
      <c r="C616" s="29" t="s">
        <v>5717</v>
      </c>
      <c r="D616" s="29" t="n">
        <v>1216</v>
      </c>
      <c r="E616" s="29" t="s">
        <v>12910</v>
      </c>
      <c r="F616" s="29" t="s">
        <v>314</v>
      </c>
      <c r="G616" s="29" t="n">
        <v>80</v>
      </c>
      <c r="H616" s="29" t="s">
        <v>11623</v>
      </c>
      <c r="I616" s="29" t="s">
        <v>11624</v>
      </c>
      <c r="J616" s="31" t="n">
        <v>7.55</v>
      </c>
      <c r="K616" s="29" t="n">
        <v>1</v>
      </c>
      <c r="L616" s="29" t="s">
        <v>11630</v>
      </c>
      <c r="M616" s="30" t="n">
        <v>45221</v>
      </c>
      <c r="N616" s="30" t="n">
        <v>45221</v>
      </c>
      <c r="O616" s="29" t="n">
        <v>14</v>
      </c>
      <c r="P616" s="29"/>
      <c r="Q616" s="29" t="s">
        <v>12911</v>
      </c>
      <c r="R616" s="29"/>
    </row>
    <row r="617" customFormat="false" ht="15" hidden="false" customHeight="true" outlineLevel="0" collapsed="false">
      <c r="A617" s="26" t="s">
        <v>12912</v>
      </c>
      <c r="B617" s="27" t="n">
        <v>45223</v>
      </c>
      <c r="C617" s="26" t="s">
        <v>11399</v>
      </c>
      <c r="D617" s="26" t="n">
        <v>2849</v>
      </c>
      <c r="E617" s="26" t="s">
        <v>11802</v>
      </c>
      <c r="F617" s="26" t="s">
        <v>249</v>
      </c>
      <c r="G617" s="26" t="n">
        <v>40</v>
      </c>
      <c r="H617" s="26" t="s">
        <v>11623</v>
      </c>
      <c r="I617" s="26" t="s">
        <v>11624</v>
      </c>
      <c r="J617" s="28" t="n">
        <v>7.55</v>
      </c>
      <c r="K617" s="26" t="n">
        <v>2</v>
      </c>
      <c r="L617" s="26" t="s">
        <v>11625</v>
      </c>
      <c r="M617" s="27" t="n">
        <v>45237</v>
      </c>
      <c r="N617" s="26"/>
      <c r="O617" s="26"/>
      <c r="P617" s="26" t="s">
        <v>11651</v>
      </c>
      <c r="Q617" s="26"/>
      <c r="R617" s="26"/>
    </row>
    <row r="618" customFormat="false" ht="15" hidden="false" customHeight="true" outlineLevel="0" collapsed="false">
      <c r="A618" s="29" t="s">
        <v>12913</v>
      </c>
      <c r="B618" s="30" t="n">
        <v>45218</v>
      </c>
      <c r="C618" s="29" t="s">
        <v>3509</v>
      </c>
      <c r="D618" s="29" t="n">
        <v>664</v>
      </c>
      <c r="E618" s="29" t="s">
        <v>11747</v>
      </c>
      <c r="F618" s="29" t="s">
        <v>276</v>
      </c>
      <c r="G618" s="29" t="n">
        <v>36</v>
      </c>
      <c r="H618" s="29" t="s">
        <v>11629</v>
      </c>
      <c r="I618" s="29" t="s">
        <v>11624</v>
      </c>
      <c r="J618" s="31" t="n">
        <v>10.4</v>
      </c>
      <c r="K618" s="29" t="n">
        <v>2</v>
      </c>
      <c r="L618" s="29" t="s">
        <v>11642</v>
      </c>
      <c r="M618" s="30" t="n">
        <v>45228</v>
      </c>
      <c r="N618" s="29"/>
      <c r="O618" s="29"/>
      <c r="P618" s="29"/>
      <c r="Q618" s="29"/>
      <c r="R618" s="29"/>
    </row>
    <row r="619" customFormat="false" ht="15" hidden="false" customHeight="true" outlineLevel="0" collapsed="false">
      <c r="A619" s="26" t="s">
        <v>12914</v>
      </c>
      <c r="B619" s="27" t="n">
        <v>45209</v>
      </c>
      <c r="C619" s="26" t="s">
        <v>7759</v>
      </c>
      <c r="D619" s="26" t="n">
        <v>1781</v>
      </c>
      <c r="E619" s="26" t="s">
        <v>12789</v>
      </c>
      <c r="F619" s="26" t="s">
        <v>900</v>
      </c>
      <c r="G619" s="26" t="n">
        <v>32</v>
      </c>
      <c r="H619" s="26" t="s">
        <v>11623</v>
      </c>
      <c r="I619" s="26" t="s">
        <v>11624</v>
      </c>
      <c r="J619" s="28" t="n">
        <v>7.55</v>
      </c>
      <c r="K619" s="26" t="n">
        <v>1</v>
      </c>
      <c r="L619" s="26" t="s">
        <v>11630</v>
      </c>
      <c r="M619" s="27" t="n">
        <v>45223</v>
      </c>
      <c r="N619" s="27" t="n">
        <v>45212</v>
      </c>
      <c r="O619" s="26" t="n">
        <v>3</v>
      </c>
      <c r="P619" s="26"/>
      <c r="Q619" s="26" t="s">
        <v>12915</v>
      </c>
      <c r="R619" s="26"/>
    </row>
    <row r="620" customFormat="false" ht="15" hidden="false" customHeight="true" outlineLevel="0" collapsed="false">
      <c r="A620" s="29" t="s">
        <v>12916</v>
      </c>
      <c r="B620" s="30" t="n">
        <v>45218</v>
      </c>
      <c r="C620" s="29" t="s">
        <v>10173</v>
      </c>
      <c r="D620" s="29" t="n">
        <v>2482</v>
      </c>
      <c r="E620" s="29" t="s">
        <v>12917</v>
      </c>
      <c r="F620" s="29" t="s">
        <v>276</v>
      </c>
      <c r="G620" s="29" t="n">
        <v>32</v>
      </c>
      <c r="H620" s="29" t="s">
        <v>11629</v>
      </c>
      <c r="I620" s="29" t="s">
        <v>11624</v>
      </c>
      <c r="J620" s="31" t="n">
        <v>10.4</v>
      </c>
      <c r="K620" s="29" t="n">
        <v>1</v>
      </c>
      <c r="L620" s="29" t="s">
        <v>11630</v>
      </c>
      <c r="M620" s="30" t="n">
        <v>45228</v>
      </c>
      <c r="N620" s="30" t="n">
        <v>45228</v>
      </c>
      <c r="O620" s="29" t="n">
        <v>10</v>
      </c>
      <c r="P620" s="29"/>
      <c r="Q620" s="29" t="s">
        <v>12918</v>
      </c>
      <c r="R620" s="29"/>
    </row>
    <row r="621" customFormat="false" ht="15" hidden="false" customHeight="true" outlineLevel="0" collapsed="false">
      <c r="A621" s="26" t="s">
        <v>12919</v>
      </c>
      <c r="B621" s="27" t="n">
        <v>45208</v>
      </c>
      <c r="C621" s="26" t="s">
        <v>3690</v>
      </c>
      <c r="D621" s="26" t="n">
        <v>704</v>
      </c>
      <c r="E621" s="26" t="s">
        <v>12291</v>
      </c>
      <c r="F621" s="26" t="s">
        <v>314</v>
      </c>
      <c r="G621" s="26" t="n">
        <v>32</v>
      </c>
      <c r="H621" s="26" t="s">
        <v>11623</v>
      </c>
      <c r="I621" s="26" t="s">
        <v>11624</v>
      </c>
      <c r="J621" s="28" t="n">
        <v>7.55</v>
      </c>
      <c r="K621" s="26" t="n">
        <v>1</v>
      </c>
      <c r="L621" s="26" t="s">
        <v>11625</v>
      </c>
      <c r="M621" s="27" t="n">
        <v>45222</v>
      </c>
      <c r="N621" s="26"/>
      <c r="O621" s="26"/>
      <c r="P621" s="26" t="s">
        <v>11683</v>
      </c>
      <c r="Q621" s="26"/>
      <c r="R621" s="26"/>
    </row>
    <row r="622" customFormat="false" ht="15" hidden="false" customHeight="true" outlineLevel="0" collapsed="false">
      <c r="A622" s="29" t="s">
        <v>12920</v>
      </c>
      <c r="B622" s="30" t="n">
        <v>45213</v>
      </c>
      <c r="C622" s="29" t="s">
        <v>10193</v>
      </c>
      <c r="D622" s="29" t="n">
        <v>2488</v>
      </c>
      <c r="E622" s="29" t="s">
        <v>11984</v>
      </c>
      <c r="F622" s="29" t="s">
        <v>276</v>
      </c>
      <c r="G622" s="29" t="n">
        <v>36</v>
      </c>
      <c r="H622" s="29" t="s">
        <v>11629</v>
      </c>
      <c r="I622" s="29" t="s">
        <v>11624</v>
      </c>
      <c r="J622" s="31" t="n">
        <v>10.4</v>
      </c>
      <c r="K622" s="29" t="n">
        <v>1</v>
      </c>
      <c r="L622" s="29" t="s">
        <v>11669</v>
      </c>
      <c r="M622" s="30" t="n">
        <v>45223</v>
      </c>
      <c r="N622" s="30" t="n">
        <v>45216</v>
      </c>
      <c r="O622" s="29" t="n">
        <v>3</v>
      </c>
      <c r="P622" s="29"/>
      <c r="Q622" s="29"/>
      <c r="R622" s="29"/>
    </row>
    <row r="623" customFormat="false" ht="15" hidden="false" customHeight="true" outlineLevel="0" collapsed="false">
      <c r="A623" s="26" t="s">
        <v>12921</v>
      </c>
      <c r="B623" s="27" t="n">
        <v>45202</v>
      </c>
      <c r="C623" s="26" t="s">
        <v>5140</v>
      </c>
      <c r="D623" s="26" t="n">
        <v>1065</v>
      </c>
      <c r="E623" s="26" t="s">
        <v>12922</v>
      </c>
      <c r="F623" s="26" t="s">
        <v>167</v>
      </c>
      <c r="G623" s="26" t="n">
        <v>24</v>
      </c>
      <c r="H623" s="26" t="s">
        <v>11629</v>
      </c>
      <c r="I623" s="26" t="s">
        <v>11624</v>
      </c>
      <c r="J623" s="28" t="n">
        <v>10.4</v>
      </c>
      <c r="K623" s="26" t="n">
        <v>2</v>
      </c>
      <c r="L623" s="26" t="s">
        <v>164</v>
      </c>
      <c r="M623" s="27" t="n">
        <v>45212</v>
      </c>
      <c r="N623" s="27" t="n">
        <v>45204</v>
      </c>
      <c r="O623" s="26" t="n">
        <v>2</v>
      </c>
      <c r="P623" s="26"/>
      <c r="Q623" s="26"/>
      <c r="R623" s="26"/>
    </row>
    <row r="624" customFormat="false" ht="15" hidden="false" customHeight="true" outlineLevel="0" collapsed="false">
      <c r="A624" s="29" t="s">
        <v>12923</v>
      </c>
      <c r="B624" s="30" t="n">
        <v>45242</v>
      </c>
      <c r="C624" s="29" t="s">
        <v>5575</v>
      </c>
      <c r="D624" s="29" t="n">
        <v>1178</v>
      </c>
      <c r="E624" s="29" t="s">
        <v>11989</v>
      </c>
      <c r="F624" s="29" t="s">
        <v>167</v>
      </c>
      <c r="G624" s="29" t="n">
        <v>28</v>
      </c>
      <c r="H624" s="29" t="s">
        <v>11629</v>
      </c>
      <c r="I624" s="29" t="s">
        <v>11624</v>
      </c>
      <c r="J624" s="31" t="n">
        <v>10.4</v>
      </c>
      <c r="K624" s="29" t="n">
        <v>2</v>
      </c>
      <c r="L624" s="29" t="s">
        <v>11642</v>
      </c>
      <c r="M624" s="30" t="n">
        <v>45252</v>
      </c>
      <c r="N624" s="29"/>
      <c r="O624" s="29"/>
      <c r="P624" s="29"/>
      <c r="Q624" s="29"/>
      <c r="R624" s="29"/>
    </row>
    <row r="625" customFormat="false" ht="15" hidden="false" customHeight="true" outlineLevel="0" collapsed="false">
      <c r="A625" s="26" t="s">
        <v>12924</v>
      </c>
      <c r="B625" s="27" t="n">
        <v>45251</v>
      </c>
      <c r="C625" s="26" t="s">
        <v>5347</v>
      </c>
      <c r="D625" s="26" t="n">
        <v>1119</v>
      </c>
      <c r="E625" s="26" t="s">
        <v>12548</v>
      </c>
      <c r="F625" s="26" t="s">
        <v>167</v>
      </c>
      <c r="G625" s="26" t="n">
        <v>36</v>
      </c>
      <c r="H625" s="26" t="s">
        <v>11629</v>
      </c>
      <c r="I625" s="26" t="s">
        <v>11624</v>
      </c>
      <c r="J625" s="28" t="n">
        <v>10.4</v>
      </c>
      <c r="K625" s="26" t="n">
        <v>1</v>
      </c>
      <c r="L625" s="26" t="s">
        <v>11630</v>
      </c>
      <c r="M625" s="27" t="n">
        <v>45261</v>
      </c>
      <c r="N625" s="27" t="n">
        <v>45264</v>
      </c>
      <c r="O625" s="26" t="n">
        <v>13</v>
      </c>
      <c r="P625" s="26"/>
      <c r="Q625" s="26" t="s">
        <v>12697</v>
      </c>
      <c r="R625" s="26"/>
    </row>
    <row r="626" customFormat="false" ht="15" hidden="false" customHeight="true" outlineLevel="0" collapsed="false">
      <c r="A626" s="29" t="s">
        <v>12925</v>
      </c>
      <c r="B626" s="30" t="n">
        <v>45256</v>
      </c>
      <c r="C626" s="29" t="s">
        <v>8389</v>
      </c>
      <c r="D626" s="29" t="n">
        <v>1959</v>
      </c>
      <c r="E626" s="29" t="s">
        <v>12926</v>
      </c>
      <c r="F626" s="29" t="s">
        <v>167</v>
      </c>
      <c r="G626" s="29" t="n">
        <v>40</v>
      </c>
      <c r="H626" s="29" t="s">
        <v>11629</v>
      </c>
      <c r="I626" s="29" t="s">
        <v>11624</v>
      </c>
      <c r="J626" s="31" t="n">
        <v>10.4</v>
      </c>
      <c r="K626" s="29" t="n">
        <v>1</v>
      </c>
      <c r="L626" s="29" t="s">
        <v>11630</v>
      </c>
      <c r="M626" s="30" t="n">
        <v>45266</v>
      </c>
      <c r="N626" s="30" t="n">
        <v>45259</v>
      </c>
      <c r="O626" s="29" t="n">
        <v>3</v>
      </c>
      <c r="P626" s="29"/>
      <c r="Q626" s="29" t="s">
        <v>12927</v>
      </c>
      <c r="R626" s="29"/>
    </row>
    <row r="627" customFormat="false" ht="15" hidden="false" customHeight="true" outlineLevel="0" collapsed="false">
      <c r="A627" s="26" t="s">
        <v>12928</v>
      </c>
      <c r="B627" s="27" t="n">
        <v>45252</v>
      </c>
      <c r="C627" s="26" t="s">
        <v>10899</v>
      </c>
      <c r="D627" s="26" t="n">
        <v>2696</v>
      </c>
      <c r="E627" s="26" t="s">
        <v>12929</v>
      </c>
      <c r="F627" s="26" t="s">
        <v>276</v>
      </c>
      <c r="G627" s="26" t="n">
        <v>24</v>
      </c>
      <c r="H627" s="26" t="s">
        <v>11629</v>
      </c>
      <c r="I627" s="26" t="s">
        <v>11624</v>
      </c>
      <c r="J627" s="28" t="n">
        <v>10.4</v>
      </c>
      <c r="K627" s="26" t="n">
        <v>1</v>
      </c>
      <c r="L627" s="26" t="s">
        <v>11625</v>
      </c>
      <c r="M627" s="27" t="n">
        <v>45262</v>
      </c>
      <c r="N627" s="26"/>
      <c r="O627" s="26"/>
      <c r="P627" s="26" t="s">
        <v>11626</v>
      </c>
      <c r="Q627" s="26"/>
      <c r="R627" s="26"/>
    </row>
    <row r="628" customFormat="false" ht="15" hidden="false" customHeight="true" outlineLevel="0" collapsed="false">
      <c r="A628" s="29" t="s">
        <v>12930</v>
      </c>
      <c r="B628" s="30" t="n">
        <v>45233</v>
      </c>
      <c r="C628" s="29" t="s">
        <v>354</v>
      </c>
      <c r="D628" s="29" t="n">
        <v>23</v>
      </c>
      <c r="E628" s="29" t="s">
        <v>12931</v>
      </c>
      <c r="F628" s="29" t="s">
        <v>167</v>
      </c>
      <c r="G628" s="29" t="n">
        <v>28</v>
      </c>
      <c r="H628" s="29" t="s">
        <v>11629</v>
      </c>
      <c r="I628" s="29" t="s">
        <v>11624</v>
      </c>
      <c r="J628" s="31" t="n">
        <v>10.4</v>
      </c>
      <c r="K628" s="29" t="n">
        <v>1</v>
      </c>
      <c r="L628" s="29" t="s">
        <v>11669</v>
      </c>
      <c r="M628" s="30" t="n">
        <v>45243</v>
      </c>
      <c r="N628" s="30" t="n">
        <v>45238</v>
      </c>
      <c r="O628" s="29" t="n">
        <v>5</v>
      </c>
      <c r="P628" s="29"/>
      <c r="Q628" s="29"/>
      <c r="R628" s="29"/>
    </row>
    <row r="629" customFormat="false" ht="15" hidden="false" customHeight="true" outlineLevel="0" collapsed="false">
      <c r="A629" s="26" t="s">
        <v>12932</v>
      </c>
      <c r="B629" s="27" t="n">
        <v>45240</v>
      </c>
      <c r="C629" s="26" t="s">
        <v>3354</v>
      </c>
      <c r="D629" s="26" t="n">
        <v>628</v>
      </c>
      <c r="E629" s="26" t="s">
        <v>12765</v>
      </c>
      <c r="F629" s="26" t="s">
        <v>276</v>
      </c>
      <c r="G629" s="26" t="n">
        <v>24</v>
      </c>
      <c r="H629" s="26" t="s">
        <v>11629</v>
      </c>
      <c r="I629" s="26" t="s">
        <v>11624</v>
      </c>
      <c r="J629" s="28" t="n">
        <v>10.4</v>
      </c>
      <c r="K629" s="26" t="n">
        <v>2</v>
      </c>
      <c r="L629" s="26" t="s">
        <v>11630</v>
      </c>
      <c r="M629" s="27" t="n">
        <v>45250</v>
      </c>
      <c r="N629" s="27" t="n">
        <v>45251</v>
      </c>
      <c r="O629" s="26" t="n">
        <v>11</v>
      </c>
      <c r="P629" s="26"/>
      <c r="Q629" s="26" t="s">
        <v>12933</v>
      </c>
      <c r="R629" s="26"/>
    </row>
    <row r="630" customFormat="false" ht="15" hidden="false" customHeight="true" outlineLevel="0" collapsed="false">
      <c r="A630" s="29" t="s">
        <v>12934</v>
      </c>
      <c r="B630" s="30" t="n">
        <v>45249</v>
      </c>
      <c r="C630" s="29" t="s">
        <v>7395</v>
      </c>
      <c r="D630" s="29" t="n">
        <v>1679</v>
      </c>
      <c r="E630" s="29" t="s">
        <v>12935</v>
      </c>
      <c r="F630" s="29" t="s">
        <v>276</v>
      </c>
      <c r="G630" s="29" t="n">
        <v>36</v>
      </c>
      <c r="H630" s="29" t="s">
        <v>11629</v>
      </c>
      <c r="I630" s="29" t="s">
        <v>11624</v>
      </c>
      <c r="J630" s="31" t="n">
        <v>10.4</v>
      </c>
      <c r="K630" s="29" t="n">
        <v>1</v>
      </c>
      <c r="L630" s="29" t="s">
        <v>164</v>
      </c>
      <c r="M630" s="30" t="n">
        <v>45259</v>
      </c>
      <c r="N630" s="30" t="n">
        <v>45252</v>
      </c>
      <c r="O630" s="29" t="n">
        <v>3</v>
      </c>
      <c r="P630" s="29"/>
      <c r="Q630" s="29"/>
      <c r="R630" s="29"/>
    </row>
    <row r="631" customFormat="false" ht="15" hidden="false" customHeight="true" outlineLevel="0" collapsed="false">
      <c r="A631" s="26" t="s">
        <v>12936</v>
      </c>
      <c r="B631" s="27" t="n">
        <v>45240</v>
      </c>
      <c r="C631" s="26" t="s">
        <v>192</v>
      </c>
      <c r="D631" s="26" t="n">
        <v>4</v>
      </c>
      <c r="E631" s="26" t="s">
        <v>12937</v>
      </c>
      <c r="F631" s="26" t="s">
        <v>314</v>
      </c>
      <c r="G631" s="26" t="n">
        <v>28</v>
      </c>
      <c r="H631" s="26" t="s">
        <v>11623</v>
      </c>
      <c r="I631" s="26" t="s">
        <v>11624</v>
      </c>
      <c r="J631" s="28" t="n">
        <v>7.55</v>
      </c>
      <c r="K631" s="26" t="n">
        <v>1</v>
      </c>
      <c r="L631" s="26" t="s">
        <v>11843</v>
      </c>
      <c r="M631" s="27" t="n">
        <v>45254</v>
      </c>
      <c r="N631" s="27" t="n">
        <v>45248</v>
      </c>
      <c r="O631" s="26" t="n">
        <v>8</v>
      </c>
      <c r="P631" s="26"/>
      <c r="Q631" s="26"/>
      <c r="R631" s="26"/>
    </row>
    <row r="632" customFormat="false" ht="15" hidden="false" customHeight="true" outlineLevel="0" collapsed="false">
      <c r="A632" s="29" t="s">
        <v>12938</v>
      </c>
      <c r="B632" s="30" t="n">
        <v>45243</v>
      </c>
      <c r="C632" s="29" t="s">
        <v>11546</v>
      </c>
      <c r="D632" s="29" t="n">
        <v>2895</v>
      </c>
      <c r="E632" s="29" t="s">
        <v>11710</v>
      </c>
      <c r="F632" s="29" t="s">
        <v>167</v>
      </c>
      <c r="G632" s="29" t="n">
        <v>28</v>
      </c>
      <c r="H632" s="29" t="s">
        <v>11629</v>
      </c>
      <c r="I632" s="29" t="s">
        <v>11624</v>
      </c>
      <c r="J632" s="31" t="n">
        <v>10.4</v>
      </c>
      <c r="K632" s="29" t="n">
        <v>1</v>
      </c>
      <c r="L632" s="29" t="s">
        <v>11630</v>
      </c>
      <c r="M632" s="30" t="n">
        <v>45253</v>
      </c>
      <c r="N632" s="30" t="n">
        <v>45254</v>
      </c>
      <c r="O632" s="29" t="n">
        <v>11</v>
      </c>
      <c r="P632" s="29"/>
      <c r="Q632" s="29" t="s">
        <v>12939</v>
      </c>
      <c r="R632" s="29"/>
    </row>
    <row r="633" customFormat="false" ht="15" hidden="false" customHeight="true" outlineLevel="0" collapsed="false">
      <c r="A633" s="26" t="s">
        <v>12940</v>
      </c>
      <c r="B633" s="27" t="n">
        <v>45251</v>
      </c>
      <c r="C633" s="26" t="s">
        <v>6687</v>
      </c>
      <c r="D633" s="26" t="n">
        <v>1485</v>
      </c>
      <c r="E633" s="26" t="s">
        <v>12232</v>
      </c>
      <c r="F633" s="26" t="s">
        <v>276</v>
      </c>
      <c r="G633" s="26" t="n">
        <v>32</v>
      </c>
      <c r="H633" s="26" t="s">
        <v>11629</v>
      </c>
      <c r="I633" s="26" t="s">
        <v>11624</v>
      </c>
      <c r="J633" s="28" t="n">
        <v>10.4</v>
      </c>
      <c r="K633" s="26" t="n">
        <v>2</v>
      </c>
      <c r="L633" s="26" t="s">
        <v>11630</v>
      </c>
      <c r="M633" s="27" t="n">
        <v>45261</v>
      </c>
      <c r="N633" s="27" t="n">
        <v>45259</v>
      </c>
      <c r="O633" s="26" t="n">
        <v>8</v>
      </c>
      <c r="P633" s="26"/>
      <c r="Q633" s="26" t="s">
        <v>12941</v>
      </c>
      <c r="R633" s="26"/>
    </row>
    <row r="634" customFormat="false" ht="15" hidden="false" customHeight="true" outlineLevel="0" collapsed="false">
      <c r="A634" s="29" t="s">
        <v>12942</v>
      </c>
      <c r="B634" s="30" t="n">
        <v>45258</v>
      </c>
      <c r="C634" s="29" t="s">
        <v>1217</v>
      </c>
      <c r="D634" s="29" t="n">
        <v>172</v>
      </c>
      <c r="E634" s="29" t="s">
        <v>12943</v>
      </c>
      <c r="F634" s="29" t="s">
        <v>314</v>
      </c>
      <c r="G634" s="29" t="n">
        <v>32</v>
      </c>
      <c r="H634" s="29" t="s">
        <v>11623</v>
      </c>
      <c r="I634" s="29" t="s">
        <v>11624</v>
      </c>
      <c r="J634" s="31" t="n">
        <v>7.55</v>
      </c>
      <c r="K634" s="29" t="n">
        <v>1</v>
      </c>
      <c r="L634" s="29" t="s">
        <v>11669</v>
      </c>
      <c r="M634" s="30" t="n">
        <v>45272</v>
      </c>
      <c r="N634" s="30" t="n">
        <v>45271</v>
      </c>
      <c r="O634" s="29" t="n">
        <v>13</v>
      </c>
      <c r="P634" s="29"/>
      <c r="Q634" s="29"/>
      <c r="R634" s="29"/>
    </row>
    <row r="635" customFormat="false" ht="15" hidden="false" customHeight="true" outlineLevel="0" collapsed="false">
      <c r="A635" s="26" t="s">
        <v>12944</v>
      </c>
      <c r="B635" s="27" t="n">
        <v>45253</v>
      </c>
      <c r="C635" s="26" t="s">
        <v>7219</v>
      </c>
      <c r="D635" s="26" t="n">
        <v>1630</v>
      </c>
      <c r="E635" s="26" t="s">
        <v>11731</v>
      </c>
      <c r="F635" s="26" t="s">
        <v>314</v>
      </c>
      <c r="G635" s="26" t="n">
        <v>40</v>
      </c>
      <c r="H635" s="26" t="s">
        <v>11623</v>
      </c>
      <c r="I635" s="26" t="s">
        <v>11624</v>
      </c>
      <c r="J635" s="28" t="n">
        <v>7.55</v>
      </c>
      <c r="K635" s="26" t="n">
        <v>2</v>
      </c>
      <c r="L635" s="26" t="s">
        <v>11630</v>
      </c>
      <c r="M635" s="27" t="n">
        <v>45267</v>
      </c>
      <c r="N635" s="27" t="n">
        <v>45265</v>
      </c>
      <c r="O635" s="26" t="n">
        <v>12</v>
      </c>
      <c r="P635" s="26"/>
      <c r="Q635" s="26" t="s">
        <v>12902</v>
      </c>
      <c r="R635" s="26"/>
    </row>
    <row r="636" customFormat="false" ht="15" hidden="false" customHeight="true" outlineLevel="0" collapsed="false">
      <c r="A636" s="29" t="s">
        <v>12945</v>
      </c>
      <c r="B636" s="30" t="n">
        <v>45245</v>
      </c>
      <c r="C636" s="29" t="s">
        <v>10240</v>
      </c>
      <c r="D636" s="29" t="n">
        <v>2502</v>
      </c>
      <c r="E636" s="29" t="s">
        <v>12946</v>
      </c>
      <c r="F636" s="29" t="s">
        <v>276</v>
      </c>
      <c r="G636" s="29" t="n">
        <v>28</v>
      </c>
      <c r="H636" s="29" t="s">
        <v>11629</v>
      </c>
      <c r="I636" s="29" t="s">
        <v>11624</v>
      </c>
      <c r="J636" s="31" t="n">
        <v>10.4</v>
      </c>
      <c r="K636" s="29" t="n">
        <v>1</v>
      </c>
      <c r="L636" s="29" t="s">
        <v>11630</v>
      </c>
      <c r="M636" s="30" t="n">
        <v>45255</v>
      </c>
      <c r="N636" s="30" t="n">
        <v>45251</v>
      </c>
      <c r="O636" s="29" t="n">
        <v>6</v>
      </c>
      <c r="P636" s="29"/>
      <c r="Q636" s="29" t="s">
        <v>12947</v>
      </c>
      <c r="R636" s="29"/>
    </row>
    <row r="637" customFormat="false" ht="15" hidden="false" customHeight="true" outlineLevel="0" collapsed="false">
      <c r="A637" s="26" t="s">
        <v>12948</v>
      </c>
      <c r="B637" s="27" t="n">
        <v>45287</v>
      </c>
      <c r="C637" s="26" t="s">
        <v>6320</v>
      </c>
      <c r="D637" s="26" t="n">
        <v>1383</v>
      </c>
      <c r="E637" s="26" t="s">
        <v>12949</v>
      </c>
      <c r="F637" s="26" t="s">
        <v>900</v>
      </c>
      <c r="G637" s="26" t="n">
        <v>32</v>
      </c>
      <c r="H637" s="26" t="s">
        <v>11623</v>
      </c>
      <c r="I637" s="26" t="s">
        <v>11624</v>
      </c>
      <c r="J637" s="28" t="n">
        <v>7.55</v>
      </c>
      <c r="K637" s="26" t="n">
        <v>2</v>
      </c>
      <c r="L637" s="26" t="s">
        <v>11669</v>
      </c>
      <c r="M637" s="27" t="n">
        <v>45301</v>
      </c>
      <c r="N637" s="27" t="n">
        <v>45301</v>
      </c>
      <c r="O637" s="26" t="n">
        <v>14</v>
      </c>
      <c r="P637" s="26"/>
      <c r="Q637" s="26"/>
      <c r="R637" s="26"/>
    </row>
    <row r="638" customFormat="false" ht="15" hidden="false" customHeight="true" outlineLevel="0" collapsed="false">
      <c r="A638" s="29" t="s">
        <v>12950</v>
      </c>
      <c r="B638" s="30" t="n">
        <v>45277</v>
      </c>
      <c r="C638" s="29" t="s">
        <v>301</v>
      </c>
      <c r="D638" s="29" t="n">
        <v>16</v>
      </c>
      <c r="E638" s="29" t="s">
        <v>12951</v>
      </c>
      <c r="F638" s="29" t="s">
        <v>276</v>
      </c>
      <c r="G638" s="29" t="n">
        <v>24</v>
      </c>
      <c r="H638" s="29" t="s">
        <v>11629</v>
      </c>
      <c r="I638" s="29" t="s">
        <v>11624</v>
      </c>
      <c r="J638" s="31" t="n">
        <v>10.4</v>
      </c>
      <c r="K638" s="29" t="n">
        <v>1</v>
      </c>
      <c r="L638" s="29" t="s">
        <v>11625</v>
      </c>
      <c r="M638" s="30" t="n">
        <v>45287</v>
      </c>
      <c r="N638" s="29"/>
      <c r="O638" s="29"/>
      <c r="P638" s="29" t="s">
        <v>11626</v>
      </c>
      <c r="Q638" s="29"/>
      <c r="R638" s="29"/>
    </row>
    <row r="639" customFormat="false" ht="15" hidden="false" customHeight="true" outlineLevel="0" collapsed="false">
      <c r="A639" s="26" t="s">
        <v>12952</v>
      </c>
      <c r="B639" s="27" t="n">
        <v>45282</v>
      </c>
      <c r="C639" s="26" t="s">
        <v>1409</v>
      </c>
      <c r="D639" s="26" t="n">
        <v>209</v>
      </c>
      <c r="E639" s="26" t="s">
        <v>12953</v>
      </c>
      <c r="F639" s="26" t="s">
        <v>167</v>
      </c>
      <c r="G639" s="26" t="n">
        <v>32</v>
      </c>
      <c r="H639" s="26" t="s">
        <v>11629</v>
      </c>
      <c r="I639" s="26" t="s">
        <v>11624</v>
      </c>
      <c r="J639" s="28" t="n">
        <v>10.4</v>
      </c>
      <c r="K639" s="26" t="n">
        <v>1</v>
      </c>
      <c r="L639" s="26" t="s">
        <v>11642</v>
      </c>
      <c r="M639" s="27" t="n">
        <v>45292</v>
      </c>
      <c r="N639" s="26"/>
      <c r="O639" s="26"/>
      <c r="P639" s="26"/>
      <c r="Q639" s="26"/>
      <c r="R639" s="26"/>
    </row>
    <row r="640" customFormat="false" ht="15" hidden="false" customHeight="true" outlineLevel="0" collapsed="false">
      <c r="A640" s="29" t="s">
        <v>12954</v>
      </c>
      <c r="B640" s="30" t="n">
        <v>45281</v>
      </c>
      <c r="C640" s="29" t="s">
        <v>1299</v>
      </c>
      <c r="D640" s="29" t="n">
        <v>186</v>
      </c>
      <c r="E640" s="29" t="s">
        <v>12955</v>
      </c>
      <c r="F640" s="29" t="s">
        <v>249</v>
      </c>
      <c r="G640" s="29" t="n">
        <v>60</v>
      </c>
      <c r="H640" s="29" t="s">
        <v>11623</v>
      </c>
      <c r="I640" s="29" t="s">
        <v>11624</v>
      </c>
      <c r="J640" s="31" t="n">
        <v>7.55</v>
      </c>
      <c r="K640" s="29" t="n">
        <v>1</v>
      </c>
      <c r="L640" s="29" t="s">
        <v>11625</v>
      </c>
      <c r="M640" s="30" t="n">
        <v>45295</v>
      </c>
      <c r="N640" s="29"/>
      <c r="O640" s="29"/>
      <c r="P640" s="29" t="s">
        <v>11651</v>
      </c>
      <c r="Q640" s="29"/>
      <c r="R640" s="29"/>
    </row>
    <row r="641" customFormat="false" ht="15" hidden="false" customHeight="true" outlineLevel="0" collapsed="false">
      <c r="A641" s="26" t="s">
        <v>12956</v>
      </c>
      <c r="B641" s="27" t="n">
        <v>45266</v>
      </c>
      <c r="C641" s="26" t="s">
        <v>10493</v>
      </c>
      <c r="D641" s="26" t="n">
        <v>2573</v>
      </c>
      <c r="E641" s="26" t="s">
        <v>12957</v>
      </c>
      <c r="F641" s="26" t="s">
        <v>167</v>
      </c>
      <c r="G641" s="26" t="n">
        <v>36</v>
      </c>
      <c r="H641" s="26" t="s">
        <v>11629</v>
      </c>
      <c r="I641" s="26" t="s">
        <v>11624</v>
      </c>
      <c r="J641" s="28" t="n">
        <v>10.4</v>
      </c>
      <c r="K641" s="26" t="n">
        <v>2</v>
      </c>
      <c r="L641" s="26" t="s">
        <v>11630</v>
      </c>
      <c r="M641" s="27" t="n">
        <v>45276</v>
      </c>
      <c r="N641" s="27" t="n">
        <v>45279</v>
      </c>
      <c r="O641" s="26" t="n">
        <v>13</v>
      </c>
      <c r="P641" s="26"/>
      <c r="Q641" s="26" t="s">
        <v>12958</v>
      </c>
      <c r="R641" s="26"/>
    </row>
    <row r="642" customFormat="false" ht="15" hidden="false" customHeight="true" outlineLevel="0" collapsed="false">
      <c r="A642" s="29" t="s">
        <v>12959</v>
      </c>
      <c r="B642" s="30" t="n">
        <v>45286</v>
      </c>
      <c r="C642" s="29" t="s">
        <v>2912</v>
      </c>
      <c r="D642" s="29" t="n">
        <v>524</v>
      </c>
      <c r="E642" s="29" t="s">
        <v>11967</v>
      </c>
      <c r="F642" s="29" t="s">
        <v>167</v>
      </c>
      <c r="G642" s="29" t="n">
        <v>24</v>
      </c>
      <c r="H642" s="29" t="s">
        <v>11629</v>
      </c>
      <c r="I642" s="29" t="s">
        <v>11624</v>
      </c>
      <c r="J642" s="31" t="n">
        <v>10.4</v>
      </c>
      <c r="K642" s="29" t="n">
        <v>2</v>
      </c>
      <c r="L642" s="29" t="s">
        <v>11625</v>
      </c>
      <c r="M642" s="30" t="n">
        <v>45296</v>
      </c>
      <c r="N642" s="29"/>
      <c r="O642" s="29"/>
      <c r="P642" s="29" t="s">
        <v>11651</v>
      </c>
      <c r="Q642" s="29"/>
      <c r="R642" s="29"/>
    </row>
    <row r="643" customFormat="false" ht="15" hidden="false" customHeight="true" outlineLevel="0" collapsed="false">
      <c r="A643" s="26" t="s">
        <v>12960</v>
      </c>
      <c r="B643" s="27" t="n">
        <v>45271</v>
      </c>
      <c r="C643" s="26" t="s">
        <v>6146</v>
      </c>
      <c r="D643" s="26" t="n">
        <v>1333</v>
      </c>
      <c r="E643" s="26" t="s">
        <v>12961</v>
      </c>
      <c r="F643" s="26" t="s">
        <v>167</v>
      </c>
      <c r="G643" s="26" t="n">
        <v>40</v>
      </c>
      <c r="H643" s="26" t="s">
        <v>11629</v>
      </c>
      <c r="I643" s="26" t="s">
        <v>11624</v>
      </c>
      <c r="J643" s="28" t="n">
        <v>10.4</v>
      </c>
      <c r="K643" s="26" t="n">
        <v>1</v>
      </c>
      <c r="L643" s="26" t="s">
        <v>11630</v>
      </c>
      <c r="M643" s="27" t="n">
        <v>45281</v>
      </c>
      <c r="N643" s="27" t="n">
        <v>45281</v>
      </c>
      <c r="O643" s="26" t="n">
        <v>10</v>
      </c>
      <c r="P643" s="26"/>
      <c r="Q643" s="26" t="s">
        <v>12609</v>
      </c>
      <c r="R643" s="26"/>
    </row>
    <row r="644" customFormat="false" ht="15" hidden="false" customHeight="true" outlineLevel="0" collapsed="false">
      <c r="A644" s="29" t="s">
        <v>12962</v>
      </c>
      <c r="B644" s="30" t="n">
        <v>45269</v>
      </c>
      <c r="C644" s="29" t="s">
        <v>9826</v>
      </c>
      <c r="D644" s="29" t="n">
        <v>2380</v>
      </c>
      <c r="E644" s="29" t="s">
        <v>12963</v>
      </c>
      <c r="F644" s="29" t="s">
        <v>900</v>
      </c>
      <c r="G644" s="29" t="n">
        <v>28</v>
      </c>
      <c r="H644" s="29" t="s">
        <v>11623</v>
      </c>
      <c r="I644" s="29" t="s">
        <v>11624</v>
      </c>
      <c r="J644" s="31" t="n">
        <v>7.55</v>
      </c>
      <c r="K644" s="29" t="n">
        <v>1</v>
      </c>
      <c r="L644" s="29" t="s">
        <v>11630</v>
      </c>
      <c r="M644" s="30" t="n">
        <v>45283</v>
      </c>
      <c r="N644" s="30" t="n">
        <v>45273</v>
      </c>
      <c r="O644" s="29" t="n">
        <v>4</v>
      </c>
      <c r="P644" s="29"/>
      <c r="Q644" s="29" t="s">
        <v>12811</v>
      </c>
      <c r="R644" s="29"/>
    </row>
    <row r="645" customFormat="false" ht="15" hidden="false" customHeight="true" outlineLevel="0" collapsed="false">
      <c r="A645" s="26" t="s">
        <v>12964</v>
      </c>
      <c r="B645" s="27" t="n">
        <v>45277</v>
      </c>
      <c r="C645" s="26" t="s">
        <v>4727</v>
      </c>
      <c r="D645" s="26" t="n">
        <v>961</v>
      </c>
      <c r="E645" s="26" t="s">
        <v>12965</v>
      </c>
      <c r="F645" s="26" t="s">
        <v>900</v>
      </c>
      <c r="G645" s="26" t="n">
        <v>32</v>
      </c>
      <c r="H645" s="26" t="s">
        <v>11623</v>
      </c>
      <c r="I645" s="26" t="s">
        <v>11624</v>
      </c>
      <c r="J645" s="28" t="n">
        <v>7.55</v>
      </c>
      <c r="K645" s="26" t="n">
        <v>1</v>
      </c>
      <c r="L645" s="26" t="s">
        <v>164</v>
      </c>
      <c r="M645" s="27" t="n">
        <v>45291</v>
      </c>
      <c r="N645" s="27" t="n">
        <v>45287</v>
      </c>
      <c r="O645" s="26" t="n">
        <v>10</v>
      </c>
      <c r="P645" s="26"/>
      <c r="Q645" s="26"/>
      <c r="R645" s="26"/>
    </row>
    <row r="646" customFormat="false" ht="15" hidden="false" customHeight="true" outlineLevel="0" collapsed="false">
      <c r="A646" s="29" t="s">
        <v>12966</v>
      </c>
      <c r="B646" s="30" t="n">
        <v>45276</v>
      </c>
      <c r="C646" s="29" t="s">
        <v>5302</v>
      </c>
      <c r="D646" s="29" t="n">
        <v>1107</v>
      </c>
      <c r="E646" s="29" t="s">
        <v>12435</v>
      </c>
      <c r="F646" s="29" t="s">
        <v>167</v>
      </c>
      <c r="G646" s="29" t="n">
        <v>24</v>
      </c>
      <c r="H646" s="29" t="s">
        <v>11629</v>
      </c>
      <c r="I646" s="29" t="s">
        <v>11624</v>
      </c>
      <c r="J646" s="31" t="n">
        <v>10.4</v>
      </c>
      <c r="K646" s="29" t="n">
        <v>1</v>
      </c>
      <c r="L646" s="29" t="s">
        <v>11630</v>
      </c>
      <c r="M646" s="30" t="n">
        <v>45286</v>
      </c>
      <c r="N646" s="30" t="n">
        <v>45278</v>
      </c>
      <c r="O646" s="29" t="n">
        <v>2</v>
      </c>
      <c r="P646" s="29"/>
      <c r="Q646" s="29" t="s">
        <v>12804</v>
      </c>
      <c r="R646" s="29"/>
    </row>
    <row r="647" customFormat="false" ht="15" hidden="false" customHeight="true" outlineLevel="0" collapsed="false">
      <c r="A647" s="26" t="s">
        <v>12967</v>
      </c>
      <c r="B647" s="27" t="n">
        <v>45286</v>
      </c>
      <c r="C647" s="26" t="s">
        <v>8915</v>
      </c>
      <c r="D647" s="26" t="n">
        <v>2111</v>
      </c>
      <c r="E647" s="26" t="s">
        <v>12968</v>
      </c>
      <c r="F647" s="26" t="s">
        <v>167</v>
      </c>
      <c r="G647" s="26" t="n">
        <v>32</v>
      </c>
      <c r="H647" s="26" t="s">
        <v>11629</v>
      </c>
      <c r="I647" s="26" t="s">
        <v>11624</v>
      </c>
      <c r="J647" s="28" t="n">
        <v>10.4</v>
      </c>
      <c r="K647" s="26" t="n">
        <v>1</v>
      </c>
      <c r="L647" s="26" t="s">
        <v>11625</v>
      </c>
      <c r="M647" s="27" t="n">
        <v>45296</v>
      </c>
      <c r="N647" s="26"/>
      <c r="O647" s="26"/>
      <c r="P647" s="26" t="s">
        <v>11651</v>
      </c>
      <c r="Q647" s="26"/>
      <c r="R647" s="26"/>
    </row>
    <row r="648" customFormat="false" ht="15" hidden="false" customHeight="true" outlineLevel="0" collapsed="false">
      <c r="A648" s="29" t="s">
        <v>12969</v>
      </c>
      <c r="B648" s="30" t="n">
        <v>45271</v>
      </c>
      <c r="C648" s="29" t="s">
        <v>740</v>
      </c>
      <c r="D648" s="29" t="n">
        <v>87</v>
      </c>
      <c r="E648" s="29" t="s">
        <v>12922</v>
      </c>
      <c r="F648" s="29" t="s">
        <v>167</v>
      </c>
      <c r="G648" s="29" t="n">
        <v>24</v>
      </c>
      <c r="H648" s="29" t="s">
        <v>11629</v>
      </c>
      <c r="I648" s="29" t="s">
        <v>11624</v>
      </c>
      <c r="J648" s="31" t="n">
        <v>10.4</v>
      </c>
      <c r="K648" s="29" t="n">
        <v>1</v>
      </c>
      <c r="L648" s="29" t="s">
        <v>11630</v>
      </c>
      <c r="M648" s="30" t="n">
        <v>45281</v>
      </c>
      <c r="N648" s="30" t="n">
        <v>45282</v>
      </c>
      <c r="O648" s="29" t="n">
        <v>11</v>
      </c>
      <c r="P648" s="29"/>
      <c r="Q648" s="29" t="s">
        <v>12431</v>
      </c>
      <c r="R648" s="29"/>
    </row>
    <row r="649" customFormat="false" ht="15" hidden="false" customHeight="true" outlineLevel="0" collapsed="false">
      <c r="A649" s="26" t="s">
        <v>12970</v>
      </c>
      <c r="B649" s="27" t="n">
        <v>45284</v>
      </c>
      <c r="C649" s="26" t="s">
        <v>7561</v>
      </c>
      <c r="D649" s="26" t="n">
        <v>1726</v>
      </c>
      <c r="E649" s="26" t="s">
        <v>12080</v>
      </c>
      <c r="F649" s="26" t="s">
        <v>314</v>
      </c>
      <c r="G649" s="26" t="n">
        <v>24</v>
      </c>
      <c r="H649" s="26" t="s">
        <v>11623</v>
      </c>
      <c r="I649" s="26" t="s">
        <v>11624</v>
      </c>
      <c r="J649" s="28" t="n">
        <v>7.55</v>
      </c>
      <c r="K649" s="26" t="n">
        <v>1</v>
      </c>
      <c r="L649" s="26" t="s">
        <v>11625</v>
      </c>
      <c r="M649" s="27" t="n">
        <v>45298</v>
      </c>
      <c r="N649" s="26"/>
      <c r="O649" s="26"/>
      <c r="P649" s="26" t="s">
        <v>11626</v>
      </c>
      <c r="Q649" s="26"/>
      <c r="R649" s="26"/>
    </row>
    <row r="650" customFormat="false" ht="15" hidden="false" customHeight="true" outlineLevel="0" collapsed="false">
      <c r="A650" s="29" t="s">
        <v>12971</v>
      </c>
      <c r="B650" s="30" t="n">
        <v>45282</v>
      </c>
      <c r="C650" s="29" t="s">
        <v>8086</v>
      </c>
      <c r="D650" s="29" t="n">
        <v>1874</v>
      </c>
      <c r="E650" s="29" t="s">
        <v>12972</v>
      </c>
      <c r="F650" s="29" t="s">
        <v>900</v>
      </c>
      <c r="G650" s="29" t="n">
        <v>80</v>
      </c>
      <c r="H650" s="29" t="s">
        <v>11623</v>
      </c>
      <c r="I650" s="29" t="s">
        <v>11624</v>
      </c>
      <c r="J650" s="31" t="n">
        <v>7.55</v>
      </c>
      <c r="K650" s="29" t="n">
        <v>1</v>
      </c>
      <c r="L650" s="29" t="s">
        <v>11630</v>
      </c>
      <c r="M650" s="30" t="n">
        <v>45296</v>
      </c>
      <c r="N650" s="30" t="n">
        <v>45293</v>
      </c>
      <c r="O650" s="29" t="n">
        <v>11</v>
      </c>
      <c r="P650" s="29"/>
      <c r="Q650" s="29" t="s">
        <v>12394</v>
      </c>
      <c r="R650" s="29"/>
    </row>
    <row r="651" customFormat="false" ht="15" hidden="false" customHeight="true" outlineLevel="0" collapsed="false">
      <c r="A651" s="26" t="s">
        <v>12973</v>
      </c>
      <c r="B651" s="27" t="n">
        <v>45278</v>
      </c>
      <c r="C651" s="26" t="s">
        <v>9867</v>
      </c>
      <c r="D651" s="26" t="n">
        <v>2391</v>
      </c>
      <c r="E651" s="26" t="s">
        <v>12974</v>
      </c>
      <c r="F651" s="26" t="s">
        <v>249</v>
      </c>
      <c r="G651" s="26" t="n">
        <v>80</v>
      </c>
      <c r="H651" s="26" t="s">
        <v>11623</v>
      </c>
      <c r="I651" s="26" t="s">
        <v>11624</v>
      </c>
      <c r="J651" s="28" t="n">
        <v>7.55</v>
      </c>
      <c r="K651" s="26" t="n">
        <v>1</v>
      </c>
      <c r="L651" s="26" t="s">
        <v>11630</v>
      </c>
      <c r="M651" s="27" t="n">
        <v>45292</v>
      </c>
      <c r="N651" s="27" t="n">
        <v>45280</v>
      </c>
      <c r="O651" s="26" t="n">
        <v>2</v>
      </c>
      <c r="P651" s="26"/>
      <c r="Q651" s="26" t="s">
        <v>12811</v>
      </c>
      <c r="R651" s="26"/>
    </row>
    <row r="652" customFormat="false" ht="15" hidden="false" customHeight="true" outlineLevel="0" collapsed="false">
      <c r="A652" s="29" t="s">
        <v>12975</v>
      </c>
      <c r="B652" s="30" t="n">
        <v>45263</v>
      </c>
      <c r="C652" s="29" t="s">
        <v>4576</v>
      </c>
      <c r="D652" s="29" t="n">
        <v>924</v>
      </c>
      <c r="E652" s="29" t="s">
        <v>12937</v>
      </c>
      <c r="F652" s="29" t="s">
        <v>314</v>
      </c>
      <c r="G652" s="29" t="n">
        <v>28</v>
      </c>
      <c r="H652" s="29" t="s">
        <v>11623</v>
      </c>
      <c r="I652" s="29" t="s">
        <v>11624</v>
      </c>
      <c r="J652" s="31" t="n">
        <v>7.55</v>
      </c>
      <c r="K652" s="29" t="n">
        <v>1</v>
      </c>
      <c r="L652" s="29" t="s">
        <v>11625</v>
      </c>
      <c r="M652" s="30" t="n">
        <v>45277</v>
      </c>
      <c r="N652" s="29"/>
      <c r="O652" s="29"/>
      <c r="P652" s="29" t="s">
        <v>11672</v>
      </c>
      <c r="Q652" s="29"/>
      <c r="R652" s="29"/>
    </row>
    <row r="653" customFormat="false" ht="15" hidden="false" customHeight="true" outlineLevel="0" collapsed="false">
      <c r="A653" s="26" t="s">
        <v>12976</v>
      </c>
      <c r="B653" s="27" t="n">
        <v>45302</v>
      </c>
      <c r="C653" s="26" t="s">
        <v>7847</v>
      </c>
      <c r="D653" s="26" t="n">
        <v>1805</v>
      </c>
      <c r="E653" s="26" t="s">
        <v>12708</v>
      </c>
      <c r="F653" s="26" t="s">
        <v>900</v>
      </c>
      <c r="G653" s="26" t="n">
        <v>24</v>
      </c>
      <c r="H653" s="26" t="s">
        <v>11623</v>
      </c>
      <c r="I653" s="26" t="s">
        <v>11624</v>
      </c>
      <c r="J653" s="28" t="n">
        <v>7.55</v>
      </c>
      <c r="K653" s="26" t="n">
        <v>1</v>
      </c>
      <c r="L653" s="26" t="s">
        <v>11630</v>
      </c>
      <c r="M653" s="27" t="n">
        <v>45316</v>
      </c>
      <c r="N653" s="27" t="n">
        <v>45317</v>
      </c>
      <c r="O653" s="26" t="n">
        <v>15</v>
      </c>
      <c r="P653" s="26"/>
      <c r="Q653" s="26" t="s">
        <v>12977</v>
      </c>
      <c r="R653" s="26"/>
    </row>
    <row r="654" customFormat="false" ht="15" hidden="false" customHeight="true" outlineLevel="0" collapsed="false">
      <c r="A654" s="29" t="s">
        <v>12978</v>
      </c>
      <c r="B654" s="30" t="n">
        <v>45301</v>
      </c>
      <c r="C654" s="29" t="s">
        <v>6739</v>
      </c>
      <c r="D654" s="29" t="n">
        <v>1498</v>
      </c>
      <c r="E654" s="29" t="s">
        <v>12979</v>
      </c>
      <c r="F654" s="29" t="s">
        <v>900</v>
      </c>
      <c r="G654" s="29" t="n">
        <v>28</v>
      </c>
      <c r="H654" s="29" t="s">
        <v>11623</v>
      </c>
      <c r="I654" s="29" t="s">
        <v>11624</v>
      </c>
      <c r="J654" s="31" t="n">
        <v>7.55</v>
      </c>
      <c r="K654" s="29" t="n">
        <v>1</v>
      </c>
      <c r="L654" s="29" t="s">
        <v>11630</v>
      </c>
      <c r="M654" s="30" t="n">
        <v>45315</v>
      </c>
      <c r="N654" s="30" t="n">
        <v>45318</v>
      </c>
      <c r="O654" s="29" t="n">
        <v>17</v>
      </c>
      <c r="P654" s="29"/>
      <c r="Q654" s="29" t="s">
        <v>12980</v>
      </c>
      <c r="R654" s="29"/>
    </row>
    <row r="655" customFormat="false" ht="15" hidden="false" customHeight="true" outlineLevel="0" collapsed="false">
      <c r="A655" s="26" t="s">
        <v>12981</v>
      </c>
      <c r="B655" s="27" t="n">
        <v>45296</v>
      </c>
      <c r="C655" s="26" t="s">
        <v>3932</v>
      </c>
      <c r="D655" s="26" t="n">
        <v>764</v>
      </c>
      <c r="E655" s="26" t="s">
        <v>12982</v>
      </c>
      <c r="F655" s="26" t="s">
        <v>314</v>
      </c>
      <c r="G655" s="26" t="n">
        <v>36</v>
      </c>
      <c r="H655" s="26" t="s">
        <v>11623</v>
      </c>
      <c r="I655" s="26" t="s">
        <v>11624</v>
      </c>
      <c r="J655" s="28" t="n">
        <v>7.55</v>
      </c>
      <c r="K655" s="26" t="n">
        <v>2</v>
      </c>
      <c r="L655" s="26" t="s">
        <v>164</v>
      </c>
      <c r="M655" s="27" t="n">
        <v>45310</v>
      </c>
      <c r="N655" s="27" t="n">
        <v>45297</v>
      </c>
      <c r="O655" s="26" t="n">
        <v>1</v>
      </c>
      <c r="P655" s="26"/>
      <c r="Q655" s="26"/>
      <c r="R655" s="26"/>
    </row>
    <row r="656" customFormat="false" ht="15" hidden="false" customHeight="true" outlineLevel="0" collapsed="false">
      <c r="A656" s="29" t="s">
        <v>12983</v>
      </c>
      <c r="B656" s="30" t="n">
        <v>45306</v>
      </c>
      <c r="C656" s="29" t="s">
        <v>10890</v>
      </c>
      <c r="D656" s="29" t="n">
        <v>2693</v>
      </c>
      <c r="E656" s="29" t="s">
        <v>12984</v>
      </c>
      <c r="F656" s="29" t="s">
        <v>249</v>
      </c>
      <c r="G656" s="29" t="n">
        <v>28</v>
      </c>
      <c r="H656" s="29" t="s">
        <v>11623</v>
      </c>
      <c r="I656" s="29" t="s">
        <v>11624</v>
      </c>
      <c r="J656" s="31" t="n">
        <v>7.55</v>
      </c>
      <c r="K656" s="29" t="n">
        <v>2</v>
      </c>
      <c r="L656" s="29" t="s">
        <v>11634</v>
      </c>
      <c r="M656" s="30" t="n">
        <v>45320</v>
      </c>
      <c r="N656" s="30" t="n">
        <v>45319</v>
      </c>
      <c r="O656" s="29" t="n">
        <v>13</v>
      </c>
      <c r="P656" s="29"/>
      <c r="Q656" s="29"/>
      <c r="R656" s="29"/>
    </row>
    <row r="657" customFormat="false" ht="15" hidden="false" customHeight="true" outlineLevel="0" collapsed="false">
      <c r="A657" s="26" t="s">
        <v>12985</v>
      </c>
      <c r="B657" s="27" t="n">
        <v>45305</v>
      </c>
      <c r="C657" s="26" t="s">
        <v>7684</v>
      </c>
      <c r="D657" s="26" t="n">
        <v>1759</v>
      </c>
      <c r="E657" s="26" t="s">
        <v>12066</v>
      </c>
      <c r="F657" s="26" t="s">
        <v>314</v>
      </c>
      <c r="G657" s="26" t="n">
        <v>50</v>
      </c>
      <c r="H657" s="26" t="s">
        <v>11623</v>
      </c>
      <c r="I657" s="26" t="s">
        <v>11624</v>
      </c>
      <c r="J657" s="28" t="n">
        <v>7.55</v>
      </c>
      <c r="K657" s="26" t="n">
        <v>1</v>
      </c>
      <c r="L657" s="26" t="s">
        <v>11625</v>
      </c>
      <c r="M657" s="27" t="n">
        <v>45319</v>
      </c>
      <c r="N657" s="26"/>
      <c r="O657" s="26"/>
      <c r="P657" s="26" t="s">
        <v>11626</v>
      </c>
      <c r="Q657" s="26"/>
      <c r="R657" s="26"/>
    </row>
    <row r="658" customFormat="false" ht="15" hidden="false" customHeight="true" outlineLevel="0" collapsed="false">
      <c r="A658" s="29" t="s">
        <v>12986</v>
      </c>
      <c r="B658" s="30" t="n">
        <v>45295</v>
      </c>
      <c r="C658" s="29" t="s">
        <v>3370</v>
      </c>
      <c r="D658" s="29" t="n">
        <v>632</v>
      </c>
      <c r="E658" s="29" t="s">
        <v>12257</v>
      </c>
      <c r="F658" s="29" t="s">
        <v>249</v>
      </c>
      <c r="G658" s="29" t="n">
        <v>70</v>
      </c>
      <c r="H658" s="29" t="s">
        <v>11623</v>
      </c>
      <c r="I658" s="29" t="s">
        <v>11624</v>
      </c>
      <c r="J658" s="31" t="n">
        <v>7.55</v>
      </c>
      <c r="K658" s="29" t="n">
        <v>1</v>
      </c>
      <c r="L658" s="29" t="s">
        <v>11625</v>
      </c>
      <c r="M658" s="30" t="n">
        <v>45309</v>
      </c>
      <c r="N658" s="29"/>
      <c r="O658" s="29"/>
      <c r="P658" s="29" t="s">
        <v>11683</v>
      </c>
      <c r="Q658" s="29"/>
      <c r="R658" s="29"/>
    </row>
    <row r="659" customFormat="false" ht="15" hidden="false" customHeight="true" outlineLevel="0" collapsed="false">
      <c r="A659" s="26" t="s">
        <v>12987</v>
      </c>
      <c r="B659" s="27" t="n">
        <v>45305</v>
      </c>
      <c r="C659" s="26" t="s">
        <v>5788</v>
      </c>
      <c r="D659" s="26" t="n">
        <v>1238</v>
      </c>
      <c r="E659" s="26" t="s">
        <v>12104</v>
      </c>
      <c r="F659" s="26" t="s">
        <v>276</v>
      </c>
      <c r="G659" s="26" t="n">
        <v>32</v>
      </c>
      <c r="H659" s="26" t="s">
        <v>11629</v>
      </c>
      <c r="I659" s="26" t="s">
        <v>11624</v>
      </c>
      <c r="J659" s="28" t="n">
        <v>10.4</v>
      </c>
      <c r="K659" s="26" t="n">
        <v>2</v>
      </c>
      <c r="L659" s="26" t="s">
        <v>164</v>
      </c>
      <c r="M659" s="27" t="n">
        <v>45315</v>
      </c>
      <c r="N659" s="27" t="n">
        <v>45312</v>
      </c>
      <c r="O659" s="26" t="n">
        <v>7</v>
      </c>
      <c r="P659" s="26"/>
      <c r="Q659" s="26"/>
      <c r="R659" s="26"/>
    </row>
    <row r="660" customFormat="false" ht="15" hidden="false" customHeight="true" outlineLevel="0" collapsed="false">
      <c r="A660" s="29" t="s">
        <v>12988</v>
      </c>
      <c r="B660" s="30" t="n">
        <v>45310</v>
      </c>
      <c r="C660" s="29" t="s">
        <v>11571</v>
      </c>
      <c r="D660" s="29" t="n">
        <v>2903</v>
      </c>
      <c r="E660" s="29" t="s">
        <v>11680</v>
      </c>
      <c r="F660" s="29" t="s">
        <v>314</v>
      </c>
      <c r="G660" s="29" t="n">
        <v>28</v>
      </c>
      <c r="H660" s="29" t="s">
        <v>11623</v>
      </c>
      <c r="I660" s="29" t="s">
        <v>11624</v>
      </c>
      <c r="J660" s="31" t="n">
        <v>7.55</v>
      </c>
      <c r="K660" s="29" t="n">
        <v>1</v>
      </c>
      <c r="L660" s="29" t="s">
        <v>11669</v>
      </c>
      <c r="M660" s="30" t="n">
        <v>45324</v>
      </c>
      <c r="N660" s="30" t="n">
        <v>45320</v>
      </c>
      <c r="O660" s="29" t="n">
        <v>10</v>
      </c>
      <c r="P660" s="29"/>
      <c r="Q660" s="29"/>
      <c r="R660" s="29"/>
    </row>
    <row r="661" customFormat="false" ht="15" hidden="false" customHeight="true" outlineLevel="0" collapsed="false">
      <c r="A661" s="26" t="s">
        <v>12989</v>
      </c>
      <c r="B661" s="27" t="n">
        <v>45311</v>
      </c>
      <c r="C661" s="26" t="s">
        <v>2297</v>
      </c>
      <c r="D661" s="26" t="n">
        <v>388</v>
      </c>
      <c r="E661" s="26" t="s">
        <v>12990</v>
      </c>
      <c r="F661" s="26" t="s">
        <v>900</v>
      </c>
      <c r="G661" s="26" t="n">
        <v>24</v>
      </c>
      <c r="H661" s="26" t="s">
        <v>11623</v>
      </c>
      <c r="I661" s="26" t="s">
        <v>11624</v>
      </c>
      <c r="J661" s="28" t="n">
        <v>7.55</v>
      </c>
      <c r="K661" s="26" t="n">
        <v>1</v>
      </c>
      <c r="L661" s="26" t="s">
        <v>11630</v>
      </c>
      <c r="M661" s="27" t="n">
        <v>45325</v>
      </c>
      <c r="N661" s="27" t="n">
        <v>45315</v>
      </c>
      <c r="O661" s="26" t="n">
        <v>4</v>
      </c>
      <c r="P661" s="26"/>
      <c r="Q661" s="26" t="s">
        <v>12991</v>
      </c>
      <c r="R661" s="26"/>
    </row>
    <row r="662" customFormat="false" ht="15" hidden="false" customHeight="true" outlineLevel="0" collapsed="false">
      <c r="A662" s="29" t="s">
        <v>12992</v>
      </c>
      <c r="B662" s="30" t="n">
        <v>45294</v>
      </c>
      <c r="C662" s="29" t="s">
        <v>4622</v>
      </c>
      <c r="D662" s="29" t="n">
        <v>935</v>
      </c>
      <c r="E662" s="29" t="s">
        <v>12993</v>
      </c>
      <c r="F662" s="29" t="s">
        <v>900</v>
      </c>
      <c r="G662" s="29" t="n">
        <v>45</v>
      </c>
      <c r="H662" s="29" t="s">
        <v>11623</v>
      </c>
      <c r="I662" s="29" t="s">
        <v>11624</v>
      </c>
      <c r="J662" s="31" t="n">
        <v>7.55</v>
      </c>
      <c r="K662" s="29" t="n">
        <v>1</v>
      </c>
      <c r="L662" s="29" t="s">
        <v>11669</v>
      </c>
      <c r="M662" s="30" t="n">
        <v>45308</v>
      </c>
      <c r="N662" s="30" t="n">
        <v>45296</v>
      </c>
      <c r="O662" s="29" t="n">
        <v>2</v>
      </c>
      <c r="P662" s="29"/>
      <c r="Q662" s="29"/>
      <c r="R662" s="29"/>
    </row>
    <row r="663" customFormat="false" ht="15" hidden="false" customHeight="true" outlineLevel="0" collapsed="false">
      <c r="A663" s="26" t="s">
        <v>12994</v>
      </c>
      <c r="B663" s="27" t="n">
        <v>45314</v>
      </c>
      <c r="C663" s="26" t="s">
        <v>8902</v>
      </c>
      <c r="D663" s="26" t="n">
        <v>2107</v>
      </c>
      <c r="E663" s="26" t="s">
        <v>12995</v>
      </c>
      <c r="F663" s="26" t="s">
        <v>249</v>
      </c>
      <c r="G663" s="26" t="n">
        <v>80</v>
      </c>
      <c r="H663" s="26" t="s">
        <v>11623</v>
      </c>
      <c r="I663" s="26" t="s">
        <v>11624</v>
      </c>
      <c r="J663" s="28" t="n">
        <v>7.55</v>
      </c>
      <c r="K663" s="26" t="n">
        <v>1</v>
      </c>
      <c r="L663" s="26" t="s">
        <v>11630</v>
      </c>
      <c r="M663" s="27" t="n">
        <v>45328</v>
      </c>
      <c r="N663" s="27" t="n">
        <v>45331</v>
      </c>
      <c r="O663" s="26" t="n">
        <v>17</v>
      </c>
      <c r="P663" s="26"/>
      <c r="Q663" s="26" t="s">
        <v>12996</v>
      </c>
      <c r="R663" s="26"/>
    </row>
    <row r="664" customFormat="false" ht="15" hidden="false" customHeight="true" outlineLevel="0" collapsed="false">
      <c r="A664" s="29" t="s">
        <v>12997</v>
      </c>
      <c r="B664" s="30" t="n">
        <v>45304</v>
      </c>
      <c r="C664" s="29" t="s">
        <v>6162</v>
      </c>
      <c r="D664" s="29" t="n">
        <v>1337</v>
      </c>
      <c r="E664" s="29" t="s">
        <v>12998</v>
      </c>
      <c r="F664" s="29" t="s">
        <v>249</v>
      </c>
      <c r="G664" s="29" t="n">
        <v>32</v>
      </c>
      <c r="H664" s="29" t="s">
        <v>11623</v>
      </c>
      <c r="I664" s="29" t="s">
        <v>11624</v>
      </c>
      <c r="J664" s="31" t="n">
        <v>7.55</v>
      </c>
      <c r="K664" s="29" t="n">
        <v>2</v>
      </c>
      <c r="L664" s="29" t="s">
        <v>164</v>
      </c>
      <c r="M664" s="30" t="n">
        <v>45318</v>
      </c>
      <c r="N664" s="30" t="n">
        <v>45321</v>
      </c>
      <c r="O664" s="29" t="n">
        <v>17</v>
      </c>
      <c r="P664" s="29"/>
      <c r="Q664" s="29"/>
      <c r="R664" s="29"/>
    </row>
    <row r="665" customFormat="false" ht="15" hidden="false" customHeight="true" outlineLevel="0" collapsed="false">
      <c r="A665" s="26" t="s">
        <v>12999</v>
      </c>
      <c r="B665" s="27" t="n">
        <v>45342</v>
      </c>
      <c r="C665" s="26" t="s">
        <v>9021</v>
      </c>
      <c r="D665" s="26" t="n">
        <v>2141</v>
      </c>
      <c r="E665" s="26" t="s">
        <v>12647</v>
      </c>
      <c r="F665" s="26" t="s">
        <v>276</v>
      </c>
      <c r="G665" s="26" t="n">
        <v>28</v>
      </c>
      <c r="H665" s="26" t="s">
        <v>11629</v>
      </c>
      <c r="I665" s="26" t="s">
        <v>11624</v>
      </c>
      <c r="J665" s="28" t="n">
        <v>10.4</v>
      </c>
      <c r="K665" s="26" t="n">
        <v>1</v>
      </c>
      <c r="L665" s="26" t="s">
        <v>11625</v>
      </c>
      <c r="M665" s="27" t="n">
        <v>45352</v>
      </c>
      <c r="N665" s="26"/>
      <c r="O665" s="26"/>
      <c r="P665" s="26" t="s">
        <v>11626</v>
      </c>
      <c r="Q665" s="26"/>
      <c r="R665" s="26"/>
    </row>
    <row r="666" customFormat="false" ht="15" hidden="false" customHeight="true" outlineLevel="0" collapsed="false">
      <c r="A666" s="29" t="s">
        <v>13000</v>
      </c>
      <c r="B666" s="30" t="n">
        <v>45331</v>
      </c>
      <c r="C666" s="29" t="s">
        <v>7461</v>
      </c>
      <c r="D666" s="29" t="n">
        <v>1698</v>
      </c>
      <c r="E666" s="29" t="s">
        <v>12244</v>
      </c>
      <c r="F666" s="29" t="s">
        <v>249</v>
      </c>
      <c r="G666" s="29" t="n">
        <v>28</v>
      </c>
      <c r="H666" s="29" t="s">
        <v>11623</v>
      </c>
      <c r="I666" s="29" t="s">
        <v>11624</v>
      </c>
      <c r="J666" s="31" t="n">
        <v>7.55</v>
      </c>
      <c r="K666" s="29" t="n">
        <v>2</v>
      </c>
      <c r="L666" s="29" t="s">
        <v>11669</v>
      </c>
      <c r="M666" s="30" t="n">
        <v>45345</v>
      </c>
      <c r="N666" s="30" t="n">
        <v>45335</v>
      </c>
      <c r="O666" s="29" t="n">
        <v>4</v>
      </c>
      <c r="P666" s="29"/>
      <c r="Q666" s="29"/>
      <c r="R666" s="29"/>
    </row>
    <row r="667" customFormat="false" ht="15" hidden="false" customHeight="true" outlineLevel="0" collapsed="false">
      <c r="A667" s="26" t="s">
        <v>13001</v>
      </c>
      <c r="B667" s="27" t="n">
        <v>45346</v>
      </c>
      <c r="C667" s="26" t="s">
        <v>6206</v>
      </c>
      <c r="D667" s="26" t="n">
        <v>1349</v>
      </c>
      <c r="E667" s="26" t="s">
        <v>13002</v>
      </c>
      <c r="F667" s="26" t="s">
        <v>249</v>
      </c>
      <c r="G667" s="26" t="n">
        <v>24</v>
      </c>
      <c r="H667" s="26" t="s">
        <v>11623</v>
      </c>
      <c r="I667" s="26" t="s">
        <v>11624</v>
      </c>
      <c r="J667" s="28" t="n">
        <v>7.55</v>
      </c>
      <c r="K667" s="26" t="n">
        <v>1</v>
      </c>
      <c r="L667" s="26" t="s">
        <v>11625</v>
      </c>
      <c r="M667" s="27" t="n">
        <v>45360</v>
      </c>
      <c r="N667" s="26"/>
      <c r="O667" s="26"/>
      <c r="P667" s="26" t="s">
        <v>11683</v>
      </c>
      <c r="Q667" s="26"/>
      <c r="R667" s="26"/>
    </row>
    <row r="668" customFormat="false" ht="15" hidden="false" customHeight="true" outlineLevel="0" collapsed="false">
      <c r="A668" s="29" t="s">
        <v>13003</v>
      </c>
      <c r="B668" s="30" t="n">
        <v>45325</v>
      </c>
      <c r="C668" s="29" t="s">
        <v>6918</v>
      </c>
      <c r="D668" s="29" t="n">
        <v>1547</v>
      </c>
      <c r="E668" s="29" t="s">
        <v>12454</v>
      </c>
      <c r="F668" s="29" t="s">
        <v>900</v>
      </c>
      <c r="G668" s="29" t="n">
        <v>36</v>
      </c>
      <c r="H668" s="29" t="s">
        <v>11623</v>
      </c>
      <c r="I668" s="29" t="s">
        <v>11624</v>
      </c>
      <c r="J668" s="31" t="n">
        <v>7.55</v>
      </c>
      <c r="K668" s="29" t="n">
        <v>1</v>
      </c>
      <c r="L668" s="29" t="s">
        <v>164</v>
      </c>
      <c r="M668" s="30" t="n">
        <v>45339</v>
      </c>
      <c r="N668" s="30" t="n">
        <v>45336</v>
      </c>
      <c r="O668" s="29" t="n">
        <v>11</v>
      </c>
      <c r="P668" s="29"/>
      <c r="Q668" s="29"/>
      <c r="R668" s="29"/>
    </row>
    <row r="669" customFormat="false" ht="15" hidden="false" customHeight="true" outlineLevel="0" collapsed="false">
      <c r="A669" s="26" t="s">
        <v>13004</v>
      </c>
      <c r="B669" s="27" t="n">
        <v>45349</v>
      </c>
      <c r="C669" s="26" t="s">
        <v>9746</v>
      </c>
      <c r="D669" s="26" t="n">
        <v>2355</v>
      </c>
      <c r="E669" s="26" t="s">
        <v>13005</v>
      </c>
      <c r="F669" s="26" t="s">
        <v>276</v>
      </c>
      <c r="G669" s="26" t="n">
        <v>24</v>
      </c>
      <c r="H669" s="26" t="s">
        <v>11629</v>
      </c>
      <c r="I669" s="26" t="s">
        <v>11624</v>
      </c>
      <c r="J669" s="28" t="n">
        <v>10.4</v>
      </c>
      <c r="K669" s="26" t="n">
        <v>1</v>
      </c>
      <c r="L669" s="26" t="s">
        <v>11630</v>
      </c>
      <c r="M669" s="27" t="n">
        <v>45359</v>
      </c>
      <c r="N669" s="27" t="n">
        <v>45361</v>
      </c>
      <c r="O669" s="26" t="n">
        <v>12</v>
      </c>
      <c r="P669" s="26"/>
      <c r="Q669" s="26" t="s">
        <v>13006</v>
      </c>
      <c r="R669" s="26"/>
    </row>
    <row r="670" customFormat="false" ht="15" hidden="false" customHeight="true" outlineLevel="0" collapsed="false">
      <c r="A670" s="29" t="s">
        <v>13007</v>
      </c>
      <c r="B670" s="30" t="n">
        <v>45325</v>
      </c>
      <c r="C670" s="29" t="s">
        <v>1632</v>
      </c>
      <c r="D670" s="29" t="n">
        <v>253</v>
      </c>
      <c r="E670" s="29" t="s">
        <v>11984</v>
      </c>
      <c r="F670" s="29" t="s">
        <v>276</v>
      </c>
      <c r="G670" s="29" t="n">
        <v>36</v>
      </c>
      <c r="H670" s="29" t="s">
        <v>11629</v>
      </c>
      <c r="I670" s="29" t="s">
        <v>11624</v>
      </c>
      <c r="J670" s="31" t="n">
        <v>10.4</v>
      </c>
      <c r="K670" s="29" t="n">
        <v>2</v>
      </c>
      <c r="L670" s="29" t="s">
        <v>11625</v>
      </c>
      <c r="M670" s="30" t="n">
        <v>45335</v>
      </c>
      <c r="N670" s="29"/>
      <c r="O670" s="29"/>
      <c r="P670" s="29" t="s">
        <v>11672</v>
      </c>
      <c r="Q670" s="29"/>
      <c r="R670" s="29"/>
    </row>
    <row r="671" customFormat="false" ht="15" hidden="false" customHeight="true" outlineLevel="0" collapsed="false">
      <c r="A671" s="26" t="s">
        <v>13008</v>
      </c>
      <c r="B671" s="27" t="n">
        <v>45344</v>
      </c>
      <c r="C671" s="26" t="s">
        <v>6667</v>
      </c>
      <c r="D671" s="26" t="n">
        <v>1479</v>
      </c>
      <c r="E671" s="26" t="s">
        <v>13009</v>
      </c>
      <c r="F671" s="26" t="s">
        <v>249</v>
      </c>
      <c r="G671" s="26" t="n">
        <v>32</v>
      </c>
      <c r="H671" s="26" t="s">
        <v>11623</v>
      </c>
      <c r="I671" s="26" t="s">
        <v>11624</v>
      </c>
      <c r="J671" s="28" t="n">
        <v>7.55</v>
      </c>
      <c r="K671" s="26" t="n">
        <v>2</v>
      </c>
      <c r="L671" s="26" t="s">
        <v>11630</v>
      </c>
      <c r="M671" s="27" t="n">
        <v>45358</v>
      </c>
      <c r="N671" s="27" t="n">
        <v>45351</v>
      </c>
      <c r="O671" s="26" t="n">
        <v>7</v>
      </c>
      <c r="P671" s="26"/>
      <c r="Q671" s="26" t="s">
        <v>13010</v>
      </c>
      <c r="R671" s="26"/>
    </row>
    <row r="672" customFormat="false" ht="15" hidden="false" customHeight="true" outlineLevel="0" collapsed="false">
      <c r="A672" s="29" t="s">
        <v>13011</v>
      </c>
      <c r="B672" s="30" t="n">
        <v>45323</v>
      </c>
      <c r="C672" s="29" t="s">
        <v>10125</v>
      </c>
      <c r="D672" s="29" t="n">
        <v>2468</v>
      </c>
      <c r="E672" s="29" t="s">
        <v>13012</v>
      </c>
      <c r="F672" s="29" t="s">
        <v>900</v>
      </c>
      <c r="G672" s="29" t="n">
        <v>28</v>
      </c>
      <c r="H672" s="29" t="s">
        <v>11623</v>
      </c>
      <c r="I672" s="29" t="s">
        <v>11624</v>
      </c>
      <c r="J672" s="31" t="n">
        <v>7.55</v>
      </c>
      <c r="K672" s="29" t="n">
        <v>1</v>
      </c>
      <c r="L672" s="29" t="s">
        <v>11630</v>
      </c>
      <c r="M672" s="30" t="n">
        <v>45337</v>
      </c>
      <c r="N672" s="30" t="n">
        <v>45334</v>
      </c>
      <c r="O672" s="29" t="n">
        <v>11</v>
      </c>
      <c r="P672" s="29"/>
      <c r="Q672" s="29" t="s">
        <v>13013</v>
      </c>
      <c r="R672" s="29"/>
    </row>
    <row r="673" customFormat="false" ht="15" hidden="false" customHeight="true" outlineLevel="0" collapsed="false">
      <c r="A673" s="26" t="s">
        <v>13014</v>
      </c>
      <c r="B673" s="27" t="n">
        <v>45324</v>
      </c>
      <c r="C673" s="26" t="s">
        <v>3141</v>
      </c>
      <c r="D673" s="26" t="n">
        <v>580</v>
      </c>
      <c r="E673" s="26" t="s">
        <v>13015</v>
      </c>
      <c r="F673" s="26" t="s">
        <v>276</v>
      </c>
      <c r="G673" s="26" t="n">
        <v>28</v>
      </c>
      <c r="H673" s="26" t="s">
        <v>11629</v>
      </c>
      <c r="I673" s="26" t="s">
        <v>11624</v>
      </c>
      <c r="J673" s="28" t="n">
        <v>10.4</v>
      </c>
      <c r="K673" s="26" t="n">
        <v>1</v>
      </c>
      <c r="L673" s="26" t="s">
        <v>11634</v>
      </c>
      <c r="M673" s="27" t="n">
        <v>45334</v>
      </c>
      <c r="N673" s="27" t="n">
        <v>45329</v>
      </c>
      <c r="O673" s="26" t="n">
        <v>5</v>
      </c>
      <c r="P673" s="26"/>
      <c r="Q673" s="26"/>
      <c r="R673" s="26"/>
    </row>
    <row r="674" customFormat="false" ht="15" hidden="false" customHeight="true" outlineLevel="0" collapsed="false">
      <c r="A674" s="29" t="s">
        <v>13016</v>
      </c>
      <c r="B674" s="30" t="n">
        <v>45337</v>
      </c>
      <c r="C674" s="29" t="s">
        <v>8970</v>
      </c>
      <c r="D674" s="29" t="n">
        <v>2127</v>
      </c>
      <c r="E674" s="29" t="s">
        <v>13017</v>
      </c>
      <c r="F674" s="29" t="s">
        <v>276</v>
      </c>
      <c r="G674" s="29" t="n">
        <v>40</v>
      </c>
      <c r="H674" s="29" t="s">
        <v>11629</v>
      </c>
      <c r="I674" s="29" t="s">
        <v>11624</v>
      </c>
      <c r="J674" s="31" t="n">
        <v>10.4</v>
      </c>
      <c r="K674" s="29" t="n">
        <v>1</v>
      </c>
      <c r="L674" s="29" t="s">
        <v>11625</v>
      </c>
      <c r="M674" s="30" t="n">
        <v>45347</v>
      </c>
      <c r="N674" s="29"/>
      <c r="O674" s="29"/>
      <c r="P674" s="29" t="s">
        <v>11683</v>
      </c>
      <c r="Q674" s="29"/>
      <c r="R674" s="29"/>
    </row>
    <row r="675" customFormat="false" ht="15" hidden="false" customHeight="true" outlineLevel="0" collapsed="false">
      <c r="A675" s="26" t="s">
        <v>13018</v>
      </c>
      <c r="B675" s="27" t="n">
        <v>45330</v>
      </c>
      <c r="C675" s="26" t="s">
        <v>7307</v>
      </c>
      <c r="D675" s="26" t="n">
        <v>1653</v>
      </c>
      <c r="E675" s="26" t="s">
        <v>13019</v>
      </c>
      <c r="F675" s="26" t="s">
        <v>249</v>
      </c>
      <c r="G675" s="26" t="n">
        <v>24</v>
      </c>
      <c r="H675" s="26" t="s">
        <v>11623</v>
      </c>
      <c r="I675" s="26" t="s">
        <v>11624</v>
      </c>
      <c r="J675" s="28" t="n">
        <v>7.55</v>
      </c>
      <c r="K675" s="26" t="n">
        <v>1</v>
      </c>
      <c r="L675" s="26" t="s">
        <v>11625</v>
      </c>
      <c r="M675" s="27" t="n">
        <v>45344</v>
      </c>
      <c r="N675" s="26"/>
      <c r="O675" s="26"/>
      <c r="P675" s="26" t="s">
        <v>11626</v>
      </c>
      <c r="Q675" s="26"/>
      <c r="R675" s="26"/>
    </row>
    <row r="676" customFormat="false" ht="15" hidden="false" customHeight="true" outlineLevel="0" collapsed="false">
      <c r="A676" s="29" t="s">
        <v>13020</v>
      </c>
      <c r="B676" s="30" t="n">
        <v>45329</v>
      </c>
      <c r="C676" s="29" t="s">
        <v>2100</v>
      </c>
      <c r="D676" s="29" t="n">
        <v>347</v>
      </c>
      <c r="E676" s="29" t="s">
        <v>11847</v>
      </c>
      <c r="F676" s="29" t="s">
        <v>314</v>
      </c>
      <c r="G676" s="29" t="n">
        <v>60</v>
      </c>
      <c r="H676" s="29" t="s">
        <v>11623</v>
      </c>
      <c r="I676" s="29" t="s">
        <v>11624</v>
      </c>
      <c r="J676" s="31" t="n">
        <v>7.55</v>
      </c>
      <c r="K676" s="29" t="n">
        <v>1</v>
      </c>
      <c r="L676" s="29" t="s">
        <v>11625</v>
      </c>
      <c r="M676" s="30" t="n">
        <v>45343</v>
      </c>
      <c r="N676" s="29"/>
      <c r="O676" s="29"/>
      <c r="P676" s="29" t="s">
        <v>11683</v>
      </c>
      <c r="Q676" s="29"/>
      <c r="R676" s="29"/>
    </row>
    <row r="677" customFormat="false" ht="15" hidden="false" customHeight="true" outlineLevel="0" collapsed="false">
      <c r="A677" s="26" t="s">
        <v>13021</v>
      </c>
      <c r="B677" s="27" t="n">
        <v>45331</v>
      </c>
      <c r="C677" s="26" t="s">
        <v>3064</v>
      </c>
      <c r="D677" s="26" t="n">
        <v>562</v>
      </c>
      <c r="E677" s="26" t="s">
        <v>11820</v>
      </c>
      <c r="F677" s="26" t="s">
        <v>900</v>
      </c>
      <c r="G677" s="26" t="n">
        <v>80</v>
      </c>
      <c r="H677" s="26" t="s">
        <v>11623</v>
      </c>
      <c r="I677" s="26" t="s">
        <v>11624</v>
      </c>
      <c r="J677" s="28" t="n">
        <v>7.55</v>
      </c>
      <c r="K677" s="26" t="n">
        <v>1</v>
      </c>
      <c r="L677" s="26" t="s">
        <v>11625</v>
      </c>
      <c r="M677" s="27" t="n">
        <v>45345</v>
      </c>
      <c r="N677" s="26"/>
      <c r="O677" s="26"/>
      <c r="P677" s="26" t="s">
        <v>11683</v>
      </c>
      <c r="Q677" s="26"/>
      <c r="R677" s="26"/>
    </row>
    <row r="678" customFormat="false" ht="15" hidden="false" customHeight="true" outlineLevel="0" collapsed="false">
      <c r="A678" s="29" t="s">
        <v>13022</v>
      </c>
      <c r="B678" s="30" t="n">
        <v>45349</v>
      </c>
      <c r="C678" s="29" t="s">
        <v>10032</v>
      </c>
      <c r="D678" s="29" t="n">
        <v>2440</v>
      </c>
      <c r="E678" s="29" t="s">
        <v>13023</v>
      </c>
      <c r="F678" s="29" t="s">
        <v>249</v>
      </c>
      <c r="G678" s="29" t="n">
        <v>32</v>
      </c>
      <c r="H678" s="29" t="s">
        <v>11623</v>
      </c>
      <c r="I678" s="29" t="s">
        <v>11624</v>
      </c>
      <c r="J678" s="31" t="n">
        <v>7.55</v>
      </c>
      <c r="K678" s="29" t="n">
        <v>1</v>
      </c>
      <c r="L678" s="29" t="s">
        <v>164</v>
      </c>
      <c r="M678" s="30" t="n">
        <v>45363</v>
      </c>
      <c r="N678" s="30" t="n">
        <v>45356</v>
      </c>
      <c r="O678" s="29" t="n">
        <v>7</v>
      </c>
      <c r="P678" s="29"/>
      <c r="Q678" s="29"/>
      <c r="R678" s="29"/>
    </row>
    <row r="679" customFormat="false" ht="15" hidden="false" customHeight="true" outlineLevel="0" collapsed="false">
      <c r="A679" s="26" t="s">
        <v>13024</v>
      </c>
      <c r="B679" s="27" t="n">
        <v>45339</v>
      </c>
      <c r="C679" s="26" t="s">
        <v>6836</v>
      </c>
      <c r="D679" s="26" t="n">
        <v>1524</v>
      </c>
      <c r="E679" s="26" t="s">
        <v>13025</v>
      </c>
      <c r="F679" s="26" t="s">
        <v>276</v>
      </c>
      <c r="G679" s="26" t="n">
        <v>24</v>
      </c>
      <c r="H679" s="26" t="s">
        <v>11629</v>
      </c>
      <c r="I679" s="26" t="s">
        <v>11624</v>
      </c>
      <c r="J679" s="28" t="n">
        <v>10.4</v>
      </c>
      <c r="K679" s="26" t="n">
        <v>1</v>
      </c>
      <c r="L679" s="26" t="s">
        <v>11642</v>
      </c>
      <c r="M679" s="27" t="n">
        <v>45349</v>
      </c>
      <c r="N679" s="26"/>
      <c r="O679" s="26"/>
      <c r="P679" s="26"/>
      <c r="Q679" s="26"/>
      <c r="R679" s="26"/>
    </row>
    <row r="680" customFormat="false" ht="15" hidden="false" customHeight="true" outlineLevel="0" collapsed="false">
      <c r="A680" s="29" t="s">
        <v>13026</v>
      </c>
      <c r="B680" s="30" t="n">
        <v>45374</v>
      </c>
      <c r="C680" s="29" t="s">
        <v>7215</v>
      </c>
      <c r="D680" s="29" t="n">
        <v>1629</v>
      </c>
      <c r="E680" s="29" t="s">
        <v>12518</v>
      </c>
      <c r="F680" s="29" t="s">
        <v>167</v>
      </c>
      <c r="G680" s="29" t="n">
        <v>40</v>
      </c>
      <c r="H680" s="29" t="s">
        <v>11629</v>
      </c>
      <c r="I680" s="29" t="s">
        <v>11624</v>
      </c>
      <c r="J680" s="31" t="n">
        <v>10.4</v>
      </c>
      <c r="K680" s="29" t="n">
        <v>1</v>
      </c>
      <c r="L680" s="29" t="s">
        <v>11625</v>
      </c>
      <c r="M680" s="30" t="n">
        <v>45384</v>
      </c>
      <c r="N680" s="29"/>
      <c r="O680" s="29"/>
      <c r="P680" s="29" t="s">
        <v>11626</v>
      </c>
      <c r="Q680" s="29"/>
      <c r="R680" s="29"/>
    </row>
    <row r="681" customFormat="false" ht="15" hidden="false" customHeight="true" outlineLevel="0" collapsed="false">
      <c r="A681" s="26" t="s">
        <v>13027</v>
      </c>
      <c r="B681" s="27" t="n">
        <v>45365</v>
      </c>
      <c r="C681" s="26" t="s">
        <v>6471</v>
      </c>
      <c r="D681" s="26" t="n">
        <v>1428</v>
      </c>
      <c r="E681" s="26" t="s">
        <v>13028</v>
      </c>
      <c r="F681" s="26" t="s">
        <v>900</v>
      </c>
      <c r="G681" s="26" t="n">
        <v>45</v>
      </c>
      <c r="H681" s="26" t="s">
        <v>11623</v>
      </c>
      <c r="I681" s="26" t="s">
        <v>11624</v>
      </c>
      <c r="J681" s="28" t="n">
        <v>7.55</v>
      </c>
      <c r="K681" s="26" t="n">
        <v>1</v>
      </c>
      <c r="L681" s="26" t="s">
        <v>11630</v>
      </c>
      <c r="M681" s="27" t="n">
        <v>45379</v>
      </c>
      <c r="N681" s="27" t="n">
        <v>45369</v>
      </c>
      <c r="O681" s="26" t="n">
        <v>4</v>
      </c>
      <c r="P681" s="26"/>
      <c r="Q681" s="26" t="s">
        <v>13029</v>
      </c>
      <c r="R681" s="26"/>
    </row>
    <row r="682" customFormat="false" ht="15" hidden="false" customHeight="true" outlineLevel="0" collapsed="false">
      <c r="A682" s="29" t="s">
        <v>13030</v>
      </c>
      <c r="B682" s="30" t="n">
        <v>45376</v>
      </c>
      <c r="C682" s="29" t="s">
        <v>6339</v>
      </c>
      <c r="D682" s="29" t="n">
        <v>1389</v>
      </c>
      <c r="E682" s="29" t="s">
        <v>13031</v>
      </c>
      <c r="F682" s="29" t="s">
        <v>314</v>
      </c>
      <c r="G682" s="29" t="n">
        <v>60</v>
      </c>
      <c r="H682" s="29" t="s">
        <v>11623</v>
      </c>
      <c r="I682" s="29" t="s">
        <v>11624</v>
      </c>
      <c r="J682" s="31" t="n">
        <v>7.55</v>
      </c>
      <c r="K682" s="29" t="n">
        <v>1</v>
      </c>
      <c r="L682" s="29" t="s">
        <v>11630</v>
      </c>
      <c r="M682" s="30" t="n">
        <v>45390</v>
      </c>
      <c r="N682" s="30" t="n">
        <v>45393</v>
      </c>
      <c r="O682" s="29" t="n">
        <v>17</v>
      </c>
      <c r="P682" s="29"/>
      <c r="Q682" s="29" t="s">
        <v>13032</v>
      </c>
      <c r="R682" s="29"/>
    </row>
    <row r="683" customFormat="false" ht="15" hidden="false" customHeight="true" outlineLevel="0" collapsed="false">
      <c r="A683" s="26" t="s">
        <v>13033</v>
      </c>
      <c r="B683" s="27" t="n">
        <v>45379</v>
      </c>
      <c r="C683" s="26" t="s">
        <v>10649</v>
      </c>
      <c r="D683" s="26" t="n">
        <v>2621</v>
      </c>
      <c r="E683" s="26" t="s">
        <v>12314</v>
      </c>
      <c r="F683" s="26" t="s">
        <v>249</v>
      </c>
      <c r="G683" s="26" t="n">
        <v>24</v>
      </c>
      <c r="H683" s="26" t="s">
        <v>11623</v>
      </c>
      <c r="I683" s="26" t="s">
        <v>11624</v>
      </c>
      <c r="J683" s="28" t="n">
        <v>7.55</v>
      </c>
      <c r="K683" s="26" t="n">
        <v>1</v>
      </c>
      <c r="L683" s="26" t="s">
        <v>11625</v>
      </c>
      <c r="M683" s="27" t="n">
        <v>45393</v>
      </c>
      <c r="N683" s="26"/>
      <c r="O683" s="26"/>
      <c r="P683" s="26" t="s">
        <v>11672</v>
      </c>
      <c r="Q683" s="26"/>
      <c r="R683" s="26"/>
    </row>
    <row r="684" customFormat="false" ht="15" hidden="false" customHeight="true" outlineLevel="0" collapsed="false">
      <c r="A684" s="29" t="s">
        <v>13034</v>
      </c>
      <c r="B684" s="30" t="n">
        <v>45360</v>
      </c>
      <c r="C684" s="29" t="s">
        <v>8867</v>
      </c>
      <c r="D684" s="29" t="n">
        <v>2098</v>
      </c>
      <c r="E684" s="29" t="s">
        <v>13035</v>
      </c>
      <c r="F684" s="29" t="s">
        <v>249</v>
      </c>
      <c r="G684" s="29" t="n">
        <v>70</v>
      </c>
      <c r="H684" s="29" t="s">
        <v>11623</v>
      </c>
      <c r="I684" s="29" t="s">
        <v>11624</v>
      </c>
      <c r="J684" s="31" t="n">
        <v>7.55</v>
      </c>
      <c r="K684" s="29" t="n">
        <v>2</v>
      </c>
      <c r="L684" s="29" t="s">
        <v>11630</v>
      </c>
      <c r="M684" s="30" t="n">
        <v>45374</v>
      </c>
      <c r="N684" s="30" t="n">
        <v>45374</v>
      </c>
      <c r="O684" s="29" t="n">
        <v>14</v>
      </c>
      <c r="P684" s="29"/>
      <c r="Q684" s="29" t="s">
        <v>13036</v>
      </c>
      <c r="R684" s="29"/>
    </row>
    <row r="685" customFormat="false" ht="15" hidden="false" customHeight="true" outlineLevel="0" collapsed="false">
      <c r="A685" s="26" t="s">
        <v>13037</v>
      </c>
      <c r="B685" s="27" t="n">
        <v>45372</v>
      </c>
      <c r="C685" s="26" t="s">
        <v>10952</v>
      </c>
      <c r="D685" s="26" t="n">
        <v>2714</v>
      </c>
      <c r="E685" s="26" t="s">
        <v>12688</v>
      </c>
      <c r="F685" s="26" t="s">
        <v>276</v>
      </c>
      <c r="G685" s="26" t="n">
        <v>24</v>
      </c>
      <c r="H685" s="26" t="s">
        <v>11629</v>
      </c>
      <c r="I685" s="26" t="s">
        <v>11624</v>
      </c>
      <c r="J685" s="28" t="n">
        <v>10.4</v>
      </c>
      <c r="K685" s="26" t="n">
        <v>1</v>
      </c>
      <c r="L685" s="26" t="s">
        <v>11669</v>
      </c>
      <c r="M685" s="27" t="n">
        <v>45382</v>
      </c>
      <c r="N685" s="27" t="n">
        <v>45380</v>
      </c>
      <c r="O685" s="26" t="n">
        <v>8</v>
      </c>
      <c r="P685" s="26"/>
      <c r="Q685" s="26"/>
      <c r="R685" s="26"/>
    </row>
    <row r="686" customFormat="false" ht="15" hidden="false" customHeight="true" outlineLevel="0" collapsed="false">
      <c r="A686" s="29" t="s">
        <v>13038</v>
      </c>
      <c r="B686" s="30" t="n">
        <v>45368</v>
      </c>
      <c r="C686" s="29" t="s">
        <v>6761</v>
      </c>
      <c r="D686" s="29" t="n">
        <v>1504</v>
      </c>
      <c r="E686" s="29" t="s">
        <v>11919</v>
      </c>
      <c r="F686" s="29" t="s">
        <v>314</v>
      </c>
      <c r="G686" s="29" t="n">
        <v>36</v>
      </c>
      <c r="H686" s="29" t="s">
        <v>11623</v>
      </c>
      <c r="I686" s="29" t="s">
        <v>11624</v>
      </c>
      <c r="J686" s="31" t="n">
        <v>7.55</v>
      </c>
      <c r="K686" s="29" t="n">
        <v>1</v>
      </c>
      <c r="L686" s="29" t="s">
        <v>11630</v>
      </c>
      <c r="M686" s="30" t="n">
        <v>45382</v>
      </c>
      <c r="N686" s="30" t="n">
        <v>45383</v>
      </c>
      <c r="O686" s="29" t="n">
        <v>15</v>
      </c>
      <c r="P686" s="29"/>
      <c r="Q686" s="29" t="s">
        <v>13039</v>
      </c>
      <c r="R686" s="29"/>
    </row>
    <row r="687" customFormat="false" ht="15" hidden="false" customHeight="true" outlineLevel="0" collapsed="false">
      <c r="A687" s="26" t="s">
        <v>13040</v>
      </c>
      <c r="B687" s="27" t="n">
        <v>45373</v>
      </c>
      <c r="C687" s="26" t="s">
        <v>4989</v>
      </c>
      <c r="D687" s="26" t="n">
        <v>1027</v>
      </c>
      <c r="E687" s="26" t="s">
        <v>12787</v>
      </c>
      <c r="F687" s="26" t="s">
        <v>900</v>
      </c>
      <c r="G687" s="26" t="n">
        <v>80</v>
      </c>
      <c r="H687" s="26" t="s">
        <v>11623</v>
      </c>
      <c r="I687" s="26" t="s">
        <v>11624</v>
      </c>
      <c r="J687" s="28" t="n">
        <v>7.55</v>
      </c>
      <c r="K687" s="26" t="n">
        <v>1</v>
      </c>
      <c r="L687" s="26" t="s">
        <v>11625</v>
      </c>
      <c r="M687" s="27" t="n">
        <v>45387</v>
      </c>
      <c r="N687" s="26"/>
      <c r="O687" s="26"/>
      <c r="P687" s="26" t="s">
        <v>11651</v>
      </c>
      <c r="Q687" s="26"/>
      <c r="R687" s="26"/>
    </row>
    <row r="688" customFormat="false" ht="15" hidden="false" customHeight="true" outlineLevel="0" collapsed="false">
      <c r="A688" s="29" t="s">
        <v>13041</v>
      </c>
      <c r="B688" s="30" t="n">
        <v>45378</v>
      </c>
      <c r="C688" s="29" t="s">
        <v>5347</v>
      </c>
      <c r="D688" s="29" t="n">
        <v>1119</v>
      </c>
      <c r="E688" s="29" t="s">
        <v>11887</v>
      </c>
      <c r="F688" s="29" t="s">
        <v>900</v>
      </c>
      <c r="G688" s="29" t="n">
        <v>80</v>
      </c>
      <c r="H688" s="29" t="s">
        <v>11623</v>
      </c>
      <c r="I688" s="29" t="s">
        <v>11624</v>
      </c>
      <c r="J688" s="31" t="n">
        <v>7.55</v>
      </c>
      <c r="K688" s="29" t="n">
        <v>1</v>
      </c>
      <c r="L688" s="29" t="s">
        <v>11669</v>
      </c>
      <c r="M688" s="30" t="n">
        <v>45392</v>
      </c>
      <c r="N688" s="30" t="n">
        <v>45381</v>
      </c>
      <c r="O688" s="29" t="n">
        <v>3</v>
      </c>
      <c r="P688" s="29"/>
      <c r="Q688" s="29"/>
      <c r="R688" s="29"/>
    </row>
    <row r="689" customFormat="false" ht="15" hidden="false" customHeight="true" outlineLevel="0" collapsed="false">
      <c r="A689" s="26" t="s">
        <v>13042</v>
      </c>
      <c r="B689" s="27" t="n">
        <v>45374</v>
      </c>
      <c r="C689" s="26" t="s">
        <v>666</v>
      </c>
      <c r="D689" s="26" t="n">
        <v>74</v>
      </c>
      <c r="E689" s="26" t="s">
        <v>13043</v>
      </c>
      <c r="F689" s="26" t="s">
        <v>314</v>
      </c>
      <c r="G689" s="26" t="n">
        <v>36</v>
      </c>
      <c r="H689" s="26" t="s">
        <v>11623</v>
      </c>
      <c r="I689" s="26" t="s">
        <v>11624</v>
      </c>
      <c r="J689" s="28" t="n">
        <v>7.55</v>
      </c>
      <c r="K689" s="26" t="n">
        <v>2</v>
      </c>
      <c r="L689" s="26" t="s">
        <v>164</v>
      </c>
      <c r="M689" s="27" t="n">
        <v>45388</v>
      </c>
      <c r="N689" s="27" t="n">
        <v>45379</v>
      </c>
      <c r="O689" s="26" t="n">
        <v>5</v>
      </c>
      <c r="P689" s="26"/>
      <c r="Q689" s="26"/>
      <c r="R689" s="26"/>
    </row>
    <row r="690" customFormat="false" ht="15" hidden="false" customHeight="true" outlineLevel="0" collapsed="false">
      <c r="A690" s="29" t="s">
        <v>13044</v>
      </c>
      <c r="B690" s="30" t="n">
        <v>45359</v>
      </c>
      <c r="C690" s="29" t="s">
        <v>279</v>
      </c>
      <c r="D690" s="29" t="n">
        <v>13</v>
      </c>
      <c r="E690" s="29" t="s">
        <v>12424</v>
      </c>
      <c r="F690" s="29" t="s">
        <v>249</v>
      </c>
      <c r="G690" s="29" t="n">
        <v>24</v>
      </c>
      <c r="H690" s="29" t="s">
        <v>11623</v>
      </c>
      <c r="I690" s="29" t="s">
        <v>11624</v>
      </c>
      <c r="J690" s="31" t="n">
        <v>7.55</v>
      </c>
      <c r="K690" s="29" t="n">
        <v>1</v>
      </c>
      <c r="L690" s="29" t="s">
        <v>11630</v>
      </c>
      <c r="M690" s="30" t="n">
        <v>45373</v>
      </c>
      <c r="N690" s="30" t="n">
        <v>45370</v>
      </c>
      <c r="O690" s="29" t="n">
        <v>11</v>
      </c>
      <c r="P690" s="29"/>
      <c r="Q690" s="29" t="s">
        <v>13006</v>
      </c>
      <c r="R690" s="29"/>
    </row>
    <row r="691" customFormat="false" ht="15" hidden="false" customHeight="true" outlineLevel="0" collapsed="false">
      <c r="A691" s="26" t="s">
        <v>13045</v>
      </c>
      <c r="B691" s="27" t="n">
        <v>45356</v>
      </c>
      <c r="C691" s="26" t="s">
        <v>10035</v>
      </c>
      <c r="D691" s="26" t="n">
        <v>2441</v>
      </c>
      <c r="E691" s="26" t="s">
        <v>12744</v>
      </c>
      <c r="F691" s="26" t="s">
        <v>900</v>
      </c>
      <c r="G691" s="26" t="n">
        <v>70</v>
      </c>
      <c r="H691" s="26" t="s">
        <v>11623</v>
      </c>
      <c r="I691" s="26" t="s">
        <v>11624</v>
      </c>
      <c r="J691" s="28" t="n">
        <v>7.55</v>
      </c>
      <c r="K691" s="26" t="n">
        <v>2</v>
      </c>
      <c r="L691" s="26" t="s">
        <v>164</v>
      </c>
      <c r="M691" s="27" t="n">
        <v>45370</v>
      </c>
      <c r="N691" s="27" t="n">
        <v>45370</v>
      </c>
      <c r="O691" s="26" t="n">
        <v>14</v>
      </c>
      <c r="P691" s="26"/>
      <c r="Q691" s="26"/>
      <c r="R691" s="26"/>
    </row>
    <row r="692" customFormat="false" ht="15" hidden="false" customHeight="true" outlineLevel="0" collapsed="false">
      <c r="A692" s="29" t="s">
        <v>13046</v>
      </c>
      <c r="B692" s="30" t="n">
        <v>45368</v>
      </c>
      <c r="C692" s="29" t="s">
        <v>10236</v>
      </c>
      <c r="D692" s="29" t="n">
        <v>2501</v>
      </c>
      <c r="E692" s="29" t="s">
        <v>11714</v>
      </c>
      <c r="F692" s="29" t="s">
        <v>249</v>
      </c>
      <c r="G692" s="29" t="n">
        <v>32</v>
      </c>
      <c r="H692" s="29" t="s">
        <v>11623</v>
      </c>
      <c r="I692" s="29" t="s">
        <v>11624</v>
      </c>
      <c r="J692" s="31" t="n">
        <v>7.55</v>
      </c>
      <c r="K692" s="29" t="n">
        <v>1</v>
      </c>
      <c r="L692" s="29" t="s">
        <v>11843</v>
      </c>
      <c r="M692" s="30" t="n">
        <v>45382</v>
      </c>
      <c r="N692" s="30" t="n">
        <v>45376</v>
      </c>
      <c r="O692" s="29" t="n">
        <v>8</v>
      </c>
      <c r="P692" s="29"/>
      <c r="Q692" s="29"/>
      <c r="R692" s="29"/>
    </row>
    <row r="693" customFormat="false" ht="15" hidden="false" customHeight="true" outlineLevel="0" collapsed="false">
      <c r="A693" s="26" t="s">
        <v>13047</v>
      </c>
      <c r="B693" s="27" t="n">
        <v>45361</v>
      </c>
      <c r="C693" s="26" t="s">
        <v>11175</v>
      </c>
      <c r="D693" s="26" t="n">
        <v>2783</v>
      </c>
      <c r="E693" s="26" t="s">
        <v>13048</v>
      </c>
      <c r="F693" s="26" t="s">
        <v>900</v>
      </c>
      <c r="G693" s="26" t="n">
        <v>45</v>
      </c>
      <c r="H693" s="26" t="s">
        <v>11623</v>
      </c>
      <c r="I693" s="26" t="s">
        <v>11624</v>
      </c>
      <c r="J693" s="28" t="n">
        <v>7.55</v>
      </c>
      <c r="K693" s="26" t="n">
        <v>1</v>
      </c>
      <c r="L693" s="26" t="s">
        <v>11630</v>
      </c>
      <c r="M693" s="27" t="n">
        <v>45375</v>
      </c>
      <c r="N693" s="27" t="n">
        <v>45370</v>
      </c>
      <c r="O693" s="26" t="n">
        <v>9</v>
      </c>
      <c r="P693" s="26"/>
      <c r="Q693" s="26" t="s">
        <v>13049</v>
      </c>
      <c r="R693" s="26"/>
    </row>
    <row r="694" customFormat="false" ht="15" hidden="false" customHeight="true" outlineLevel="0" collapsed="false">
      <c r="A694" s="29" t="s">
        <v>13050</v>
      </c>
      <c r="B694" s="30" t="n">
        <v>45378</v>
      </c>
      <c r="C694" s="29" t="s">
        <v>9178</v>
      </c>
      <c r="D694" s="29" t="n">
        <v>2185</v>
      </c>
      <c r="E694" s="29" t="s">
        <v>13051</v>
      </c>
      <c r="F694" s="29" t="s">
        <v>249</v>
      </c>
      <c r="G694" s="29" t="n">
        <v>24</v>
      </c>
      <c r="H694" s="29" t="s">
        <v>11623</v>
      </c>
      <c r="I694" s="29" t="s">
        <v>11624</v>
      </c>
      <c r="J694" s="31" t="n">
        <v>7.55</v>
      </c>
      <c r="K694" s="29" t="n">
        <v>2</v>
      </c>
      <c r="L694" s="29" t="s">
        <v>11625</v>
      </c>
      <c r="M694" s="30" t="n">
        <v>45392</v>
      </c>
      <c r="N694" s="29"/>
      <c r="O694" s="29"/>
      <c r="P694" s="29" t="s">
        <v>11626</v>
      </c>
      <c r="Q694" s="29"/>
      <c r="R694" s="29"/>
    </row>
    <row r="695" customFormat="false" ht="15" hidden="false" customHeight="true" outlineLevel="0" collapsed="false">
      <c r="A695" s="26" t="s">
        <v>13052</v>
      </c>
      <c r="B695" s="27" t="n">
        <v>45370</v>
      </c>
      <c r="C695" s="26" t="s">
        <v>6506</v>
      </c>
      <c r="D695" s="26" t="n">
        <v>1437</v>
      </c>
      <c r="E695" s="26" t="s">
        <v>13053</v>
      </c>
      <c r="F695" s="26" t="s">
        <v>314</v>
      </c>
      <c r="G695" s="26" t="n">
        <v>28</v>
      </c>
      <c r="H695" s="26" t="s">
        <v>11623</v>
      </c>
      <c r="I695" s="26" t="s">
        <v>11624</v>
      </c>
      <c r="J695" s="28" t="n">
        <v>7.55</v>
      </c>
      <c r="K695" s="26" t="n">
        <v>1</v>
      </c>
      <c r="L695" s="26" t="s">
        <v>11634</v>
      </c>
      <c r="M695" s="27" t="n">
        <v>45384</v>
      </c>
      <c r="N695" s="27" t="n">
        <v>45377</v>
      </c>
      <c r="O695" s="26" t="n">
        <v>7</v>
      </c>
      <c r="P695" s="26"/>
      <c r="Q695" s="26"/>
      <c r="R695" s="26"/>
    </row>
    <row r="696" customFormat="false" ht="15" hidden="false" customHeight="true" outlineLevel="0" collapsed="false">
      <c r="A696" s="29" t="s">
        <v>13054</v>
      </c>
      <c r="B696" s="30" t="n">
        <v>45367</v>
      </c>
      <c r="C696" s="29" t="s">
        <v>5375</v>
      </c>
      <c r="D696" s="29" t="n">
        <v>1125</v>
      </c>
      <c r="E696" s="29" t="s">
        <v>13055</v>
      </c>
      <c r="F696" s="29" t="s">
        <v>276</v>
      </c>
      <c r="G696" s="29" t="n">
        <v>28</v>
      </c>
      <c r="H696" s="29" t="s">
        <v>11629</v>
      </c>
      <c r="I696" s="29" t="s">
        <v>11624</v>
      </c>
      <c r="J696" s="31" t="n">
        <v>10.4</v>
      </c>
      <c r="K696" s="29" t="n">
        <v>1</v>
      </c>
      <c r="L696" s="29" t="s">
        <v>11630</v>
      </c>
      <c r="M696" s="30" t="n">
        <v>45377</v>
      </c>
      <c r="N696" s="30" t="n">
        <v>45376</v>
      </c>
      <c r="O696" s="29" t="n">
        <v>9</v>
      </c>
      <c r="P696" s="29"/>
      <c r="Q696" s="29" t="s">
        <v>13056</v>
      </c>
      <c r="R696" s="29"/>
    </row>
    <row r="697" customFormat="false" ht="15" hidden="false" customHeight="true" outlineLevel="0" collapsed="false">
      <c r="A697" s="26" t="s">
        <v>13057</v>
      </c>
      <c r="B697" s="27" t="n">
        <v>45353</v>
      </c>
      <c r="C697" s="26" t="s">
        <v>8160</v>
      </c>
      <c r="D697" s="26" t="n">
        <v>1893</v>
      </c>
      <c r="E697" s="26" t="s">
        <v>12181</v>
      </c>
      <c r="F697" s="26" t="s">
        <v>314</v>
      </c>
      <c r="G697" s="26" t="n">
        <v>70</v>
      </c>
      <c r="H697" s="26" t="s">
        <v>11623</v>
      </c>
      <c r="I697" s="26" t="s">
        <v>11624</v>
      </c>
      <c r="J697" s="28" t="n">
        <v>7.55</v>
      </c>
      <c r="K697" s="26" t="n">
        <v>1</v>
      </c>
      <c r="L697" s="26" t="s">
        <v>11625</v>
      </c>
      <c r="M697" s="27" t="n">
        <v>45367</v>
      </c>
      <c r="N697" s="26"/>
      <c r="O697" s="26"/>
      <c r="P697" s="26" t="s">
        <v>11672</v>
      </c>
      <c r="Q697" s="26"/>
      <c r="R697" s="26"/>
    </row>
    <row r="698" customFormat="false" ht="15" hidden="false" customHeight="true" outlineLevel="0" collapsed="false">
      <c r="A698" s="29" t="s">
        <v>13058</v>
      </c>
      <c r="B698" s="30" t="n">
        <v>45364</v>
      </c>
      <c r="C698" s="29" t="s">
        <v>3951</v>
      </c>
      <c r="D698" s="29" t="n">
        <v>769</v>
      </c>
      <c r="E698" s="29" t="s">
        <v>13059</v>
      </c>
      <c r="F698" s="29" t="s">
        <v>249</v>
      </c>
      <c r="G698" s="29" t="n">
        <v>80</v>
      </c>
      <c r="H698" s="29" t="s">
        <v>11623</v>
      </c>
      <c r="I698" s="29" t="s">
        <v>11624</v>
      </c>
      <c r="J698" s="31" t="n">
        <v>7.55</v>
      </c>
      <c r="K698" s="29" t="n">
        <v>2</v>
      </c>
      <c r="L698" s="29" t="s">
        <v>11843</v>
      </c>
      <c r="M698" s="30" t="n">
        <v>45378</v>
      </c>
      <c r="N698" s="30" t="n">
        <v>45378</v>
      </c>
      <c r="O698" s="29" t="n">
        <v>14</v>
      </c>
      <c r="P698" s="29"/>
      <c r="Q698" s="29"/>
      <c r="R698" s="29"/>
    </row>
    <row r="699" customFormat="false" ht="15" hidden="false" customHeight="true" outlineLevel="0" collapsed="false">
      <c r="A699" s="26" t="s">
        <v>13060</v>
      </c>
      <c r="B699" s="27" t="n">
        <v>45370</v>
      </c>
      <c r="C699" s="26" t="s">
        <v>11257</v>
      </c>
      <c r="D699" s="26" t="n">
        <v>2807</v>
      </c>
      <c r="E699" s="26" t="s">
        <v>12693</v>
      </c>
      <c r="F699" s="26" t="s">
        <v>900</v>
      </c>
      <c r="G699" s="26" t="n">
        <v>24</v>
      </c>
      <c r="H699" s="26" t="s">
        <v>11623</v>
      </c>
      <c r="I699" s="26" t="s">
        <v>11624</v>
      </c>
      <c r="J699" s="28" t="n">
        <v>7.55</v>
      </c>
      <c r="K699" s="26" t="n">
        <v>1</v>
      </c>
      <c r="L699" s="26" t="s">
        <v>11634</v>
      </c>
      <c r="M699" s="27" t="n">
        <v>45384</v>
      </c>
      <c r="N699" s="27" t="n">
        <v>45381</v>
      </c>
      <c r="O699" s="26" t="n">
        <v>11</v>
      </c>
      <c r="P699" s="26"/>
      <c r="Q699" s="26"/>
      <c r="R699" s="26"/>
    </row>
    <row r="700" customFormat="false" ht="15" hidden="false" customHeight="true" outlineLevel="0" collapsed="false">
      <c r="A700" s="29" t="s">
        <v>13061</v>
      </c>
      <c r="B700" s="30" t="n">
        <v>45352</v>
      </c>
      <c r="C700" s="29" t="s">
        <v>8061</v>
      </c>
      <c r="D700" s="29" t="n">
        <v>1866</v>
      </c>
      <c r="E700" s="29" t="s">
        <v>11663</v>
      </c>
      <c r="F700" s="29" t="s">
        <v>249</v>
      </c>
      <c r="G700" s="29" t="n">
        <v>32</v>
      </c>
      <c r="H700" s="29" t="s">
        <v>11623</v>
      </c>
      <c r="I700" s="29" t="s">
        <v>11624</v>
      </c>
      <c r="J700" s="31" t="n">
        <v>7.55</v>
      </c>
      <c r="K700" s="29" t="n">
        <v>1</v>
      </c>
      <c r="L700" s="29" t="s">
        <v>11630</v>
      </c>
      <c r="M700" s="30" t="n">
        <v>45366</v>
      </c>
      <c r="N700" s="30" t="n">
        <v>45363</v>
      </c>
      <c r="O700" s="29" t="n">
        <v>11</v>
      </c>
      <c r="P700" s="29"/>
      <c r="Q700" s="29" t="s">
        <v>13062</v>
      </c>
      <c r="R700" s="29"/>
    </row>
    <row r="701" customFormat="false" ht="15" hidden="false" customHeight="true" outlineLevel="0" collapsed="false">
      <c r="A701" s="26" t="s">
        <v>13063</v>
      </c>
      <c r="B701" s="27" t="n">
        <v>45362</v>
      </c>
      <c r="C701" s="26" t="s">
        <v>6431</v>
      </c>
      <c r="D701" s="26" t="n">
        <v>1416</v>
      </c>
      <c r="E701" s="26" t="s">
        <v>12035</v>
      </c>
      <c r="F701" s="26" t="s">
        <v>314</v>
      </c>
      <c r="G701" s="26" t="n">
        <v>28</v>
      </c>
      <c r="H701" s="26" t="s">
        <v>11623</v>
      </c>
      <c r="I701" s="26" t="s">
        <v>11624</v>
      </c>
      <c r="J701" s="28" t="n">
        <v>7.55</v>
      </c>
      <c r="K701" s="26" t="n">
        <v>1</v>
      </c>
      <c r="L701" s="26" t="s">
        <v>164</v>
      </c>
      <c r="M701" s="27" t="n">
        <v>45376</v>
      </c>
      <c r="N701" s="27" t="n">
        <v>45366</v>
      </c>
      <c r="O701" s="26" t="n">
        <v>4</v>
      </c>
      <c r="P701" s="26"/>
      <c r="Q701" s="26"/>
      <c r="R701" s="26"/>
    </row>
    <row r="702" customFormat="false" ht="15" hidden="false" customHeight="true" outlineLevel="0" collapsed="false">
      <c r="A702" s="29" t="s">
        <v>13064</v>
      </c>
      <c r="B702" s="30" t="n">
        <v>45376</v>
      </c>
      <c r="C702" s="29" t="s">
        <v>5929</v>
      </c>
      <c r="D702" s="29" t="n">
        <v>1274</v>
      </c>
      <c r="E702" s="29" t="s">
        <v>13065</v>
      </c>
      <c r="F702" s="29" t="s">
        <v>167</v>
      </c>
      <c r="G702" s="29" t="n">
        <v>28</v>
      </c>
      <c r="H702" s="29" t="s">
        <v>11629</v>
      </c>
      <c r="I702" s="29" t="s">
        <v>11624</v>
      </c>
      <c r="J702" s="31" t="n">
        <v>10.4</v>
      </c>
      <c r="K702" s="29" t="n">
        <v>1</v>
      </c>
      <c r="L702" s="29" t="s">
        <v>11625</v>
      </c>
      <c r="M702" s="30" t="n">
        <v>45386</v>
      </c>
      <c r="N702" s="29"/>
      <c r="O702" s="29"/>
      <c r="P702" s="29" t="s">
        <v>11626</v>
      </c>
      <c r="Q702" s="29"/>
      <c r="R702" s="29"/>
    </row>
    <row r="703" customFormat="false" ht="15" hidden="false" customHeight="true" outlineLevel="0" collapsed="false">
      <c r="A703" s="26" t="s">
        <v>13066</v>
      </c>
      <c r="B703" s="27" t="n">
        <v>45357</v>
      </c>
      <c r="C703" s="26" t="s">
        <v>10861</v>
      </c>
      <c r="D703" s="26" t="n">
        <v>2685</v>
      </c>
      <c r="E703" s="26" t="s">
        <v>12935</v>
      </c>
      <c r="F703" s="26" t="s">
        <v>276</v>
      </c>
      <c r="G703" s="26" t="n">
        <v>36</v>
      </c>
      <c r="H703" s="26" t="s">
        <v>11629</v>
      </c>
      <c r="I703" s="26" t="s">
        <v>11624</v>
      </c>
      <c r="J703" s="28" t="n">
        <v>10.4</v>
      </c>
      <c r="K703" s="26" t="n">
        <v>1</v>
      </c>
      <c r="L703" s="26" t="s">
        <v>11630</v>
      </c>
      <c r="M703" s="27" t="n">
        <v>45367</v>
      </c>
      <c r="N703" s="27" t="n">
        <v>45362</v>
      </c>
      <c r="O703" s="26" t="n">
        <v>5</v>
      </c>
      <c r="P703" s="26"/>
      <c r="Q703" s="26" t="s">
        <v>13067</v>
      </c>
      <c r="R703" s="26"/>
    </row>
    <row r="704" customFormat="false" ht="15" hidden="false" customHeight="true" outlineLevel="0" collapsed="false">
      <c r="A704" s="29" t="s">
        <v>13068</v>
      </c>
      <c r="B704" s="30" t="n">
        <v>45371</v>
      </c>
      <c r="C704" s="29" t="s">
        <v>10780</v>
      </c>
      <c r="D704" s="29" t="n">
        <v>2661</v>
      </c>
      <c r="E704" s="29" t="s">
        <v>13069</v>
      </c>
      <c r="F704" s="29" t="s">
        <v>314</v>
      </c>
      <c r="G704" s="29" t="n">
        <v>28</v>
      </c>
      <c r="H704" s="29" t="s">
        <v>11623</v>
      </c>
      <c r="I704" s="29" t="s">
        <v>11624</v>
      </c>
      <c r="J704" s="31" t="n">
        <v>7.55</v>
      </c>
      <c r="K704" s="29" t="n">
        <v>2</v>
      </c>
      <c r="L704" s="29" t="s">
        <v>11625</v>
      </c>
      <c r="M704" s="30" t="n">
        <v>45385</v>
      </c>
      <c r="N704" s="29"/>
      <c r="O704" s="29"/>
      <c r="P704" s="29" t="s">
        <v>11626</v>
      </c>
      <c r="Q704" s="29"/>
      <c r="R704" s="29"/>
    </row>
    <row r="705" customFormat="false" ht="15" hidden="false" customHeight="true" outlineLevel="0" collapsed="false">
      <c r="A705" s="26" t="s">
        <v>13070</v>
      </c>
      <c r="B705" s="27" t="n">
        <v>45353</v>
      </c>
      <c r="C705" s="26" t="s">
        <v>7720</v>
      </c>
      <c r="D705" s="26" t="n">
        <v>1769</v>
      </c>
      <c r="E705" s="26" t="s">
        <v>13071</v>
      </c>
      <c r="F705" s="26" t="s">
        <v>314</v>
      </c>
      <c r="G705" s="26" t="n">
        <v>80</v>
      </c>
      <c r="H705" s="26" t="s">
        <v>11623</v>
      </c>
      <c r="I705" s="26" t="s">
        <v>11624</v>
      </c>
      <c r="J705" s="28" t="n">
        <v>7.55</v>
      </c>
      <c r="K705" s="26" t="n">
        <v>2</v>
      </c>
      <c r="L705" s="26" t="s">
        <v>11625</v>
      </c>
      <c r="M705" s="27" t="n">
        <v>45367</v>
      </c>
      <c r="N705" s="26"/>
      <c r="O705" s="26"/>
      <c r="P705" s="26" t="s">
        <v>11672</v>
      </c>
      <c r="Q705" s="26"/>
      <c r="R705" s="26"/>
    </row>
    <row r="706" customFormat="false" ht="15" hidden="false" customHeight="true" outlineLevel="0" collapsed="false">
      <c r="A706" s="29" t="s">
        <v>13072</v>
      </c>
      <c r="B706" s="30" t="n">
        <v>45406</v>
      </c>
      <c r="C706" s="29" t="s">
        <v>6961</v>
      </c>
      <c r="D706" s="29" t="n">
        <v>1559</v>
      </c>
      <c r="E706" s="29" t="s">
        <v>12265</v>
      </c>
      <c r="F706" s="29" t="s">
        <v>249</v>
      </c>
      <c r="G706" s="29" t="n">
        <v>60</v>
      </c>
      <c r="H706" s="29" t="s">
        <v>11623</v>
      </c>
      <c r="I706" s="29" t="s">
        <v>11624</v>
      </c>
      <c r="J706" s="31" t="n">
        <v>7.55</v>
      </c>
      <c r="K706" s="29" t="n">
        <v>1</v>
      </c>
      <c r="L706" s="29" t="s">
        <v>11630</v>
      </c>
      <c r="M706" s="30" t="n">
        <v>45420</v>
      </c>
      <c r="N706" s="30" t="n">
        <v>45413</v>
      </c>
      <c r="O706" s="29" t="n">
        <v>7</v>
      </c>
      <c r="P706" s="29"/>
      <c r="Q706" s="29" t="s">
        <v>13073</v>
      </c>
      <c r="R706" s="29"/>
    </row>
    <row r="707" customFormat="false" ht="15" hidden="false" customHeight="true" outlineLevel="0" collapsed="false">
      <c r="A707" s="26" t="s">
        <v>13074</v>
      </c>
      <c r="B707" s="27" t="n">
        <v>45398</v>
      </c>
      <c r="C707" s="26" t="s">
        <v>3599</v>
      </c>
      <c r="D707" s="26" t="n">
        <v>685</v>
      </c>
      <c r="E707" s="26" t="s">
        <v>13075</v>
      </c>
      <c r="F707" s="26" t="s">
        <v>314</v>
      </c>
      <c r="G707" s="26" t="n">
        <v>24</v>
      </c>
      <c r="H707" s="26" t="s">
        <v>11623</v>
      </c>
      <c r="I707" s="26" t="s">
        <v>11624</v>
      </c>
      <c r="J707" s="28" t="n">
        <v>7.55</v>
      </c>
      <c r="K707" s="26" t="n">
        <v>1</v>
      </c>
      <c r="L707" s="26" t="s">
        <v>11630</v>
      </c>
      <c r="M707" s="27" t="n">
        <v>45412</v>
      </c>
      <c r="N707" s="27" t="n">
        <v>45400</v>
      </c>
      <c r="O707" s="26" t="n">
        <v>2</v>
      </c>
      <c r="P707" s="26"/>
      <c r="Q707" s="26" t="s">
        <v>13076</v>
      </c>
      <c r="R707" s="26"/>
    </row>
    <row r="708" customFormat="false" ht="15" hidden="false" customHeight="true" outlineLevel="0" collapsed="false">
      <c r="A708" s="29" t="s">
        <v>13077</v>
      </c>
      <c r="B708" s="30" t="n">
        <v>45384</v>
      </c>
      <c r="C708" s="29" t="s">
        <v>4682</v>
      </c>
      <c r="D708" s="29" t="n">
        <v>950</v>
      </c>
      <c r="E708" s="29" t="s">
        <v>13078</v>
      </c>
      <c r="F708" s="29" t="s">
        <v>314</v>
      </c>
      <c r="G708" s="29" t="n">
        <v>28</v>
      </c>
      <c r="H708" s="29" t="s">
        <v>11623</v>
      </c>
      <c r="I708" s="29" t="s">
        <v>11624</v>
      </c>
      <c r="J708" s="31" t="n">
        <v>7.55</v>
      </c>
      <c r="K708" s="29" t="n">
        <v>1</v>
      </c>
      <c r="L708" s="29" t="s">
        <v>11625</v>
      </c>
      <c r="M708" s="30" t="n">
        <v>45398</v>
      </c>
      <c r="N708" s="29"/>
      <c r="O708" s="29"/>
      <c r="P708" s="29" t="s">
        <v>11626</v>
      </c>
      <c r="Q708" s="29"/>
      <c r="R708" s="29"/>
    </row>
    <row r="709" customFormat="false" ht="15" hidden="false" customHeight="true" outlineLevel="0" collapsed="false">
      <c r="A709" s="26" t="s">
        <v>13079</v>
      </c>
      <c r="B709" s="27" t="n">
        <v>45404</v>
      </c>
      <c r="C709" s="26" t="s">
        <v>6833</v>
      </c>
      <c r="D709" s="26" t="n">
        <v>1523</v>
      </c>
      <c r="E709" s="26" t="s">
        <v>13080</v>
      </c>
      <c r="F709" s="26" t="s">
        <v>900</v>
      </c>
      <c r="G709" s="26" t="n">
        <v>80</v>
      </c>
      <c r="H709" s="26" t="s">
        <v>11623</v>
      </c>
      <c r="I709" s="26" t="s">
        <v>11624</v>
      </c>
      <c r="J709" s="28" t="n">
        <v>7.55</v>
      </c>
      <c r="K709" s="26" t="n">
        <v>1</v>
      </c>
      <c r="L709" s="26" t="s">
        <v>164</v>
      </c>
      <c r="M709" s="27" t="n">
        <v>45418</v>
      </c>
      <c r="N709" s="27" t="n">
        <v>45414</v>
      </c>
      <c r="O709" s="26" t="n">
        <v>10</v>
      </c>
      <c r="P709" s="26"/>
      <c r="Q709" s="26"/>
      <c r="R709" s="26"/>
    </row>
    <row r="710" customFormat="false" ht="15" hidden="false" customHeight="true" outlineLevel="0" collapsed="false">
      <c r="A710" s="29" t="s">
        <v>13081</v>
      </c>
      <c r="B710" s="30" t="n">
        <v>45395</v>
      </c>
      <c r="C710" s="29" t="s">
        <v>4384</v>
      </c>
      <c r="D710" s="29" t="n">
        <v>877</v>
      </c>
      <c r="E710" s="29" t="s">
        <v>13082</v>
      </c>
      <c r="F710" s="29" t="s">
        <v>167</v>
      </c>
      <c r="G710" s="29" t="n">
        <v>28</v>
      </c>
      <c r="H710" s="29" t="s">
        <v>11629</v>
      </c>
      <c r="I710" s="29" t="s">
        <v>11624</v>
      </c>
      <c r="J710" s="31" t="n">
        <v>10.4</v>
      </c>
      <c r="K710" s="29" t="n">
        <v>1</v>
      </c>
      <c r="L710" s="29" t="s">
        <v>11630</v>
      </c>
      <c r="M710" s="30" t="n">
        <v>45405</v>
      </c>
      <c r="N710" s="30" t="n">
        <v>45405</v>
      </c>
      <c r="O710" s="29" t="n">
        <v>10</v>
      </c>
      <c r="P710" s="29"/>
      <c r="Q710" s="29" t="s">
        <v>13083</v>
      </c>
      <c r="R710" s="29"/>
    </row>
    <row r="711" customFormat="false" ht="15" hidden="false" customHeight="true" outlineLevel="0" collapsed="false">
      <c r="A711" s="26" t="s">
        <v>13084</v>
      </c>
      <c r="B711" s="27" t="n">
        <v>45407</v>
      </c>
      <c r="C711" s="26" t="s">
        <v>8167</v>
      </c>
      <c r="D711" s="26" t="n">
        <v>1895</v>
      </c>
      <c r="E711" s="26" t="s">
        <v>12636</v>
      </c>
      <c r="F711" s="26" t="s">
        <v>314</v>
      </c>
      <c r="G711" s="26" t="n">
        <v>50</v>
      </c>
      <c r="H711" s="26" t="s">
        <v>11623</v>
      </c>
      <c r="I711" s="26" t="s">
        <v>11624</v>
      </c>
      <c r="J711" s="28" t="n">
        <v>7.55</v>
      </c>
      <c r="K711" s="26" t="n">
        <v>1</v>
      </c>
      <c r="L711" s="26" t="s">
        <v>11625</v>
      </c>
      <c r="M711" s="27" t="n">
        <v>45421</v>
      </c>
      <c r="N711" s="26"/>
      <c r="O711" s="26"/>
      <c r="P711" s="26" t="s">
        <v>11626</v>
      </c>
      <c r="Q711" s="26"/>
      <c r="R711" s="26"/>
    </row>
    <row r="712" customFormat="false" ht="15" hidden="false" customHeight="true" outlineLevel="0" collapsed="false">
      <c r="A712" s="29" t="s">
        <v>13085</v>
      </c>
      <c r="B712" s="30" t="n">
        <v>45396</v>
      </c>
      <c r="C712" s="29" t="s">
        <v>5318</v>
      </c>
      <c r="D712" s="29" t="n">
        <v>1111</v>
      </c>
      <c r="E712" s="29" t="s">
        <v>11674</v>
      </c>
      <c r="F712" s="29" t="s">
        <v>276</v>
      </c>
      <c r="G712" s="29" t="n">
        <v>32</v>
      </c>
      <c r="H712" s="29" t="s">
        <v>11629</v>
      </c>
      <c r="I712" s="29" t="s">
        <v>11624</v>
      </c>
      <c r="J712" s="31" t="n">
        <v>10.4</v>
      </c>
      <c r="K712" s="29" t="n">
        <v>2</v>
      </c>
      <c r="L712" s="29" t="s">
        <v>11630</v>
      </c>
      <c r="M712" s="30" t="n">
        <v>45406</v>
      </c>
      <c r="N712" s="30" t="n">
        <v>45408</v>
      </c>
      <c r="O712" s="29" t="n">
        <v>12</v>
      </c>
      <c r="P712" s="29"/>
      <c r="Q712" s="29" t="s">
        <v>13086</v>
      </c>
      <c r="R712" s="29"/>
    </row>
    <row r="713" customFormat="false" ht="15" hidden="false" customHeight="true" outlineLevel="0" collapsed="false">
      <c r="A713" s="26" t="s">
        <v>13087</v>
      </c>
      <c r="B713" s="27" t="n">
        <v>45409</v>
      </c>
      <c r="C713" s="26" t="s">
        <v>4222</v>
      </c>
      <c r="D713" s="26" t="n">
        <v>835</v>
      </c>
      <c r="E713" s="26" t="s">
        <v>12295</v>
      </c>
      <c r="F713" s="26" t="s">
        <v>276</v>
      </c>
      <c r="G713" s="26" t="n">
        <v>32</v>
      </c>
      <c r="H713" s="26" t="s">
        <v>11629</v>
      </c>
      <c r="I713" s="26" t="s">
        <v>11624</v>
      </c>
      <c r="J713" s="28" t="n">
        <v>10.4</v>
      </c>
      <c r="K713" s="26" t="n">
        <v>2</v>
      </c>
      <c r="L713" s="26" t="s">
        <v>11630</v>
      </c>
      <c r="M713" s="27" t="n">
        <v>45419</v>
      </c>
      <c r="N713" s="27" t="n">
        <v>45422</v>
      </c>
      <c r="O713" s="26" t="n">
        <v>13</v>
      </c>
      <c r="P713" s="26"/>
      <c r="Q713" s="26" t="s">
        <v>13088</v>
      </c>
      <c r="R713" s="26"/>
    </row>
    <row r="714" customFormat="false" ht="15" hidden="false" customHeight="true" outlineLevel="0" collapsed="false">
      <c r="A714" s="29" t="s">
        <v>13089</v>
      </c>
      <c r="B714" s="30" t="n">
        <v>45410</v>
      </c>
      <c r="C714" s="29" t="s">
        <v>7041</v>
      </c>
      <c r="D714" s="29" t="n">
        <v>1579</v>
      </c>
      <c r="E714" s="29" t="s">
        <v>13090</v>
      </c>
      <c r="F714" s="29" t="s">
        <v>167</v>
      </c>
      <c r="G714" s="29" t="n">
        <v>32</v>
      </c>
      <c r="H714" s="29" t="s">
        <v>11629</v>
      </c>
      <c r="I714" s="29" t="s">
        <v>11624</v>
      </c>
      <c r="J714" s="31" t="n">
        <v>10.4</v>
      </c>
      <c r="K714" s="29" t="n">
        <v>1</v>
      </c>
      <c r="L714" s="29" t="s">
        <v>164</v>
      </c>
      <c r="M714" s="30" t="n">
        <v>45420</v>
      </c>
      <c r="N714" s="30" t="n">
        <v>45418</v>
      </c>
      <c r="O714" s="29" t="n">
        <v>8</v>
      </c>
      <c r="P714" s="29"/>
      <c r="Q714" s="29"/>
      <c r="R714" s="29"/>
    </row>
    <row r="715" customFormat="false" ht="15" hidden="false" customHeight="true" outlineLevel="0" collapsed="false">
      <c r="A715" s="26" t="s">
        <v>13091</v>
      </c>
      <c r="B715" s="27" t="n">
        <v>45391</v>
      </c>
      <c r="C715" s="26" t="s">
        <v>8742</v>
      </c>
      <c r="D715" s="26" t="n">
        <v>2061</v>
      </c>
      <c r="E715" s="26" t="s">
        <v>13092</v>
      </c>
      <c r="F715" s="26" t="s">
        <v>314</v>
      </c>
      <c r="G715" s="26" t="n">
        <v>70</v>
      </c>
      <c r="H715" s="26" t="s">
        <v>11623</v>
      </c>
      <c r="I715" s="26" t="s">
        <v>11624</v>
      </c>
      <c r="J715" s="28" t="n">
        <v>7.55</v>
      </c>
      <c r="K715" s="26" t="n">
        <v>1</v>
      </c>
      <c r="L715" s="26" t="s">
        <v>11630</v>
      </c>
      <c r="M715" s="27" t="n">
        <v>45405</v>
      </c>
      <c r="N715" s="27" t="n">
        <v>45392</v>
      </c>
      <c r="O715" s="26" t="n">
        <v>1</v>
      </c>
      <c r="P715" s="26"/>
      <c r="Q715" s="26" t="s">
        <v>13093</v>
      </c>
      <c r="R715" s="26"/>
    </row>
    <row r="716" customFormat="false" ht="15" hidden="false" customHeight="true" outlineLevel="0" collapsed="false">
      <c r="A716" s="29" t="s">
        <v>13094</v>
      </c>
      <c r="B716" s="30" t="n">
        <v>45403</v>
      </c>
      <c r="C716" s="29" t="s">
        <v>542</v>
      </c>
      <c r="D716" s="29" t="n">
        <v>54</v>
      </c>
      <c r="E716" s="29" t="s">
        <v>11641</v>
      </c>
      <c r="F716" s="29" t="s">
        <v>249</v>
      </c>
      <c r="G716" s="29" t="n">
        <v>32</v>
      </c>
      <c r="H716" s="29" t="s">
        <v>11623</v>
      </c>
      <c r="I716" s="29" t="s">
        <v>11624</v>
      </c>
      <c r="J716" s="31" t="n">
        <v>7.55</v>
      </c>
      <c r="K716" s="29" t="n">
        <v>1</v>
      </c>
      <c r="L716" s="29" t="s">
        <v>11630</v>
      </c>
      <c r="M716" s="30" t="n">
        <v>45417</v>
      </c>
      <c r="N716" s="30" t="n">
        <v>45413</v>
      </c>
      <c r="O716" s="29" t="n">
        <v>10</v>
      </c>
      <c r="P716" s="29"/>
      <c r="Q716" s="29" t="s">
        <v>13095</v>
      </c>
      <c r="R716" s="29"/>
    </row>
    <row r="717" customFormat="false" ht="15" hidden="false" customHeight="true" outlineLevel="0" collapsed="false">
      <c r="A717" s="26" t="s">
        <v>13096</v>
      </c>
      <c r="B717" s="27" t="n">
        <v>45402</v>
      </c>
      <c r="C717" s="26" t="s">
        <v>1627</v>
      </c>
      <c r="D717" s="26" t="n">
        <v>252</v>
      </c>
      <c r="E717" s="26" t="s">
        <v>13097</v>
      </c>
      <c r="F717" s="26" t="s">
        <v>249</v>
      </c>
      <c r="G717" s="26" t="n">
        <v>36</v>
      </c>
      <c r="H717" s="26" t="s">
        <v>11623</v>
      </c>
      <c r="I717" s="26" t="s">
        <v>11624</v>
      </c>
      <c r="J717" s="28" t="n">
        <v>7.55</v>
      </c>
      <c r="K717" s="26" t="n">
        <v>1</v>
      </c>
      <c r="L717" s="26" t="s">
        <v>11630</v>
      </c>
      <c r="M717" s="27" t="n">
        <v>45416</v>
      </c>
      <c r="N717" s="27" t="n">
        <v>45414</v>
      </c>
      <c r="O717" s="26" t="n">
        <v>12</v>
      </c>
      <c r="P717" s="26"/>
      <c r="Q717" s="26" t="s">
        <v>13098</v>
      </c>
      <c r="R717" s="26"/>
    </row>
    <row r="718" customFormat="false" ht="15" hidden="false" customHeight="true" outlineLevel="0" collapsed="false">
      <c r="A718" s="29" t="s">
        <v>13099</v>
      </c>
      <c r="B718" s="30" t="n">
        <v>45399</v>
      </c>
      <c r="C718" s="29" t="s">
        <v>6936</v>
      </c>
      <c r="D718" s="29" t="n">
        <v>1552</v>
      </c>
      <c r="E718" s="29" t="s">
        <v>12982</v>
      </c>
      <c r="F718" s="29" t="s">
        <v>314</v>
      </c>
      <c r="G718" s="29" t="n">
        <v>36</v>
      </c>
      <c r="H718" s="29" t="s">
        <v>11623</v>
      </c>
      <c r="I718" s="29" t="s">
        <v>11624</v>
      </c>
      <c r="J718" s="31" t="n">
        <v>7.55</v>
      </c>
      <c r="K718" s="29" t="n">
        <v>1</v>
      </c>
      <c r="L718" s="29" t="s">
        <v>11630</v>
      </c>
      <c r="M718" s="30" t="n">
        <v>45413</v>
      </c>
      <c r="N718" s="30" t="n">
        <v>45403</v>
      </c>
      <c r="O718" s="29" t="n">
        <v>4</v>
      </c>
      <c r="P718" s="29"/>
      <c r="Q718" s="29" t="s">
        <v>13100</v>
      </c>
      <c r="R718" s="29"/>
    </row>
    <row r="719" customFormat="false" ht="15" hidden="false" customHeight="true" outlineLevel="0" collapsed="false">
      <c r="A719" s="26" t="s">
        <v>13101</v>
      </c>
      <c r="B719" s="27" t="n">
        <v>45384</v>
      </c>
      <c r="C719" s="26" t="s">
        <v>8673</v>
      </c>
      <c r="D719" s="26" t="n">
        <v>2041</v>
      </c>
      <c r="E719" s="26" t="s">
        <v>12784</v>
      </c>
      <c r="F719" s="26" t="s">
        <v>276</v>
      </c>
      <c r="G719" s="26" t="n">
        <v>24</v>
      </c>
      <c r="H719" s="26" t="s">
        <v>11629</v>
      </c>
      <c r="I719" s="26" t="s">
        <v>11624</v>
      </c>
      <c r="J719" s="28" t="n">
        <v>10.4</v>
      </c>
      <c r="K719" s="26" t="n">
        <v>2</v>
      </c>
      <c r="L719" s="26" t="s">
        <v>11630</v>
      </c>
      <c r="M719" s="27" t="n">
        <v>45394</v>
      </c>
      <c r="N719" s="27" t="n">
        <v>45390</v>
      </c>
      <c r="O719" s="26" t="n">
        <v>6</v>
      </c>
      <c r="P719" s="26"/>
      <c r="Q719" s="26" t="s">
        <v>13102</v>
      </c>
      <c r="R719" s="26"/>
    </row>
    <row r="720" customFormat="false" ht="15" hidden="false" customHeight="true" outlineLevel="0" collapsed="false">
      <c r="A720" s="29" t="s">
        <v>13103</v>
      </c>
      <c r="B720" s="30" t="n">
        <v>45392</v>
      </c>
      <c r="C720" s="29" t="s">
        <v>5460</v>
      </c>
      <c r="D720" s="29" t="n">
        <v>1149</v>
      </c>
      <c r="E720" s="29" t="s">
        <v>11650</v>
      </c>
      <c r="F720" s="29" t="s">
        <v>900</v>
      </c>
      <c r="G720" s="29" t="n">
        <v>32</v>
      </c>
      <c r="H720" s="29" t="s">
        <v>11623</v>
      </c>
      <c r="I720" s="29" t="s">
        <v>11624</v>
      </c>
      <c r="J720" s="31" t="n">
        <v>7.55</v>
      </c>
      <c r="K720" s="29" t="n">
        <v>1</v>
      </c>
      <c r="L720" s="29" t="s">
        <v>11630</v>
      </c>
      <c r="M720" s="30" t="n">
        <v>45406</v>
      </c>
      <c r="N720" s="30" t="n">
        <v>45395</v>
      </c>
      <c r="O720" s="29" t="n">
        <v>3</v>
      </c>
      <c r="P720" s="29"/>
      <c r="Q720" s="29" t="s">
        <v>13104</v>
      </c>
      <c r="R720" s="29"/>
    </row>
    <row r="721" customFormat="false" ht="15" hidden="false" customHeight="true" outlineLevel="0" collapsed="false">
      <c r="A721" s="26" t="s">
        <v>13105</v>
      </c>
      <c r="B721" s="27" t="n">
        <v>45393</v>
      </c>
      <c r="C721" s="26" t="s">
        <v>6259</v>
      </c>
      <c r="D721" s="26" t="n">
        <v>1365</v>
      </c>
      <c r="E721" s="26" t="s">
        <v>12061</v>
      </c>
      <c r="F721" s="26" t="s">
        <v>900</v>
      </c>
      <c r="G721" s="26" t="n">
        <v>45</v>
      </c>
      <c r="H721" s="26" t="s">
        <v>11623</v>
      </c>
      <c r="I721" s="26" t="s">
        <v>11624</v>
      </c>
      <c r="J721" s="28" t="n">
        <v>7.55</v>
      </c>
      <c r="K721" s="26" t="n">
        <v>1</v>
      </c>
      <c r="L721" s="26" t="s">
        <v>11630</v>
      </c>
      <c r="M721" s="27" t="n">
        <v>45407</v>
      </c>
      <c r="N721" s="27" t="n">
        <v>45398</v>
      </c>
      <c r="O721" s="26" t="n">
        <v>5</v>
      </c>
      <c r="P721" s="26"/>
      <c r="Q721" s="26" t="s">
        <v>13106</v>
      </c>
      <c r="R721" s="26"/>
    </row>
    <row r="722" customFormat="false" ht="15" hidden="false" customHeight="true" outlineLevel="0" collapsed="false">
      <c r="A722" s="29" t="s">
        <v>13107</v>
      </c>
      <c r="B722" s="30" t="n">
        <v>45408</v>
      </c>
      <c r="C722" s="29" t="s">
        <v>5414</v>
      </c>
      <c r="D722" s="29" t="n">
        <v>1136</v>
      </c>
      <c r="E722" s="29" t="s">
        <v>12088</v>
      </c>
      <c r="F722" s="29" t="s">
        <v>900</v>
      </c>
      <c r="G722" s="29" t="n">
        <v>40</v>
      </c>
      <c r="H722" s="29" t="s">
        <v>11623</v>
      </c>
      <c r="I722" s="29" t="s">
        <v>11624</v>
      </c>
      <c r="J722" s="31" t="n">
        <v>7.55</v>
      </c>
      <c r="K722" s="29" t="n">
        <v>1</v>
      </c>
      <c r="L722" s="29" t="s">
        <v>164</v>
      </c>
      <c r="M722" s="30" t="n">
        <v>45422</v>
      </c>
      <c r="N722" s="30" t="n">
        <v>45424</v>
      </c>
      <c r="O722" s="29" t="n">
        <v>16</v>
      </c>
      <c r="P722" s="29"/>
      <c r="Q722" s="29"/>
      <c r="R722" s="29"/>
    </row>
    <row r="723" customFormat="false" ht="15" hidden="false" customHeight="true" outlineLevel="0" collapsed="false">
      <c r="A723" s="26" t="s">
        <v>13108</v>
      </c>
      <c r="B723" s="27" t="n">
        <v>45391</v>
      </c>
      <c r="C723" s="26" t="s">
        <v>9353</v>
      </c>
      <c r="D723" s="26" t="n">
        <v>2237</v>
      </c>
      <c r="E723" s="26" t="s">
        <v>13109</v>
      </c>
      <c r="F723" s="26" t="s">
        <v>249</v>
      </c>
      <c r="G723" s="26" t="n">
        <v>24</v>
      </c>
      <c r="H723" s="26" t="s">
        <v>11623</v>
      </c>
      <c r="I723" s="26" t="s">
        <v>11624</v>
      </c>
      <c r="J723" s="28" t="n">
        <v>7.55</v>
      </c>
      <c r="K723" s="26" t="n">
        <v>1</v>
      </c>
      <c r="L723" s="26" t="s">
        <v>11669</v>
      </c>
      <c r="M723" s="27" t="n">
        <v>45405</v>
      </c>
      <c r="N723" s="27" t="n">
        <v>45399</v>
      </c>
      <c r="O723" s="26" t="n">
        <v>8</v>
      </c>
      <c r="P723" s="26"/>
      <c r="Q723" s="26"/>
      <c r="R723" s="26"/>
    </row>
    <row r="724" customFormat="false" ht="15" hidden="false" customHeight="true" outlineLevel="0" collapsed="false">
      <c r="A724" s="29" t="s">
        <v>13110</v>
      </c>
      <c r="B724" s="30" t="n">
        <v>45402</v>
      </c>
      <c r="C724" s="29" t="s">
        <v>4418</v>
      </c>
      <c r="D724" s="29" t="n">
        <v>885</v>
      </c>
      <c r="E724" s="29" t="s">
        <v>12389</v>
      </c>
      <c r="F724" s="29" t="s">
        <v>900</v>
      </c>
      <c r="G724" s="29" t="n">
        <v>24</v>
      </c>
      <c r="H724" s="29" t="s">
        <v>11623</v>
      </c>
      <c r="I724" s="29" t="s">
        <v>11624</v>
      </c>
      <c r="J724" s="31" t="n">
        <v>7.55</v>
      </c>
      <c r="K724" s="29" t="n">
        <v>2</v>
      </c>
      <c r="L724" s="29" t="s">
        <v>11669</v>
      </c>
      <c r="M724" s="30" t="n">
        <v>45416</v>
      </c>
      <c r="N724" s="30" t="n">
        <v>45419</v>
      </c>
      <c r="O724" s="29" t="n">
        <v>17</v>
      </c>
      <c r="P724" s="29"/>
      <c r="Q724" s="29"/>
      <c r="R724" s="29"/>
    </row>
    <row r="725" customFormat="false" ht="15" hidden="false" customHeight="true" outlineLevel="0" collapsed="false">
      <c r="A725" s="26" t="s">
        <v>13111</v>
      </c>
      <c r="B725" s="27" t="n">
        <v>45397</v>
      </c>
      <c r="C725" s="26" t="s">
        <v>9178</v>
      </c>
      <c r="D725" s="26" t="n">
        <v>2185</v>
      </c>
      <c r="E725" s="26" t="s">
        <v>13112</v>
      </c>
      <c r="F725" s="26" t="s">
        <v>314</v>
      </c>
      <c r="G725" s="26" t="n">
        <v>24</v>
      </c>
      <c r="H725" s="26" t="s">
        <v>11623</v>
      </c>
      <c r="I725" s="26" t="s">
        <v>11624</v>
      </c>
      <c r="J725" s="28" t="n">
        <v>7.55</v>
      </c>
      <c r="K725" s="26" t="n">
        <v>2</v>
      </c>
      <c r="L725" s="26" t="s">
        <v>11630</v>
      </c>
      <c r="M725" s="27" t="n">
        <v>45411</v>
      </c>
      <c r="N725" s="27" t="n">
        <v>45403</v>
      </c>
      <c r="O725" s="26" t="n">
        <v>6</v>
      </c>
      <c r="P725" s="26"/>
      <c r="Q725" s="26" t="s">
        <v>13113</v>
      </c>
      <c r="R725" s="26"/>
    </row>
    <row r="726" customFormat="false" ht="15" hidden="false" customHeight="true" outlineLevel="0" collapsed="false">
      <c r="A726" s="29" t="s">
        <v>13114</v>
      </c>
      <c r="B726" s="30" t="n">
        <v>45397</v>
      </c>
      <c r="C726" s="29" t="s">
        <v>3547</v>
      </c>
      <c r="D726" s="29" t="n">
        <v>673</v>
      </c>
      <c r="E726" s="29" t="s">
        <v>13115</v>
      </c>
      <c r="F726" s="29" t="s">
        <v>167</v>
      </c>
      <c r="G726" s="29" t="n">
        <v>28</v>
      </c>
      <c r="H726" s="29" t="s">
        <v>11629</v>
      </c>
      <c r="I726" s="29" t="s">
        <v>11624</v>
      </c>
      <c r="J726" s="31" t="n">
        <v>10.4</v>
      </c>
      <c r="K726" s="29" t="n">
        <v>1</v>
      </c>
      <c r="L726" s="29" t="s">
        <v>11630</v>
      </c>
      <c r="M726" s="30" t="n">
        <v>45407</v>
      </c>
      <c r="N726" s="30" t="n">
        <v>45408</v>
      </c>
      <c r="O726" s="29" t="n">
        <v>11</v>
      </c>
      <c r="P726" s="29"/>
      <c r="Q726" s="29" t="s">
        <v>13116</v>
      </c>
      <c r="R726" s="29"/>
    </row>
    <row r="727" customFormat="false" ht="15" hidden="false" customHeight="true" outlineLevel="0" collapsed="false">
      <c r="A727" s="26" t="s">
        <v>13117</v>
      </c>
      <c r="B727" s="27" t="n">
        <v>45406</v>
      </c>
      <c r="C727" s="26" t="s">
        <v>4239</v>
      </c>
      <c r="D727" s="26" t="n">
        <v>839</v>
      </c>
      <c r="E727" s="26" t="s">
        <v>12253</v>
      </c>
      <c r="F727" s="26" t="s">
        <v>314</v>
      </c>
      <c r="G727" s="26" t="n">
        <v>70</v>
      </c>
      <c r="H727" s="26" t="s">
        <v>11623</v>
      </c>
      <c r="I727" s="26" t="s">
        <v>11624</v>
      </c>
      <c r="J727" s="28" t="n">
        <v>7.55</v>
      </c>
      <c r="K727" s="26" t="n">
        <v>1</v>
      </c>
      <c r="L727" s="26" t="s">
        <v>11630</v>
      </c>
      <c r="M727" s="27" t="n">
        <v>45420</v>
      </c>
      <c r="N727" s="27" t="n">
        <v>45411</v>
      </c>
      <c r="O727" s="26" t="n">
        <v>5</v>
      </c>
      <c r="P727" s="26"/>
      <c r="Q727" s="26" t="s">
        <v>13118</v>
      </c>
      <c r="R727" s="26"/>
    </row>
    <row r="728" customFormat="false" ht="15" hidden="false" customHeight="true" outlineLevel="0" collapsed="false">
      <c r="A728" s="29" t="s">
        <v>13119</v>
      </c>
      <c r="B728" s="30" t="n">
        <v>45390</v>
      </c>
      <c r="C728" s="29" t="s">
        <v>8597</v>
      </c>
      <c r="D728" s="29" t="n">
        <v>2018</v>
      </c>
      <c r="E728" s="29" t="s">
        <v>12575</v>
      </c>
      <c r="F728" s="29" t="s">
        <v>167</v>
      </c>
      <c r="G728" s="29" t="n">
        <v>40</v>
      </c>
      <c r="H728" s="29" t="s">
        <v>11629</v>
      </c>
      <c r="I728" s="29" t="s">
        <v>11624</v>
      </c>
      <c r="J728" s="31" t="n">
        <v>10.4</v>
      </c>
      <c r="K728" s="29" t="n">
        <v>1</v>
      </c>
      <c r="L728" s="29" t="s">
        <v>11625</v>
      </c>
      <c r="M728" s="30" t="n">
        <v>45400</v>
      </c>
      <c r="N728" s="29"/>
      <c r="O728" s="29"/>
      <c r="P728" s="29" t="s">
        <v>11626</v>
      </c>
      <c r="Q728" s="29"/>
      <c r="R728" s="29"/>
    </row>
    <row r="729" customFormat="false" ht="15" hidden="false" customHeight="true" outlineLevel="0" collapsed="false">
      <c r="A729" s="26" t="s">
        <v>13120</v>
      </c>
      <c r="B729" s="27" t="n">
        <v>45403</v>
      </c>
      <c r="C729" s="26" t="s">
        <v>2995</v>
      </c>
      <c r="D729" s="26" t="n">
        <v>545</v>
      </c>
      <c r="E729" s="26" t="s">
        <v>12597</v>
      </c>
      <c r="F729" s="26" t="s">
        <v>167</v>
      </c>
      <c r="G729" s="26" t="n">
        <v>40</v>
      </c>
      <c r="H729" s="26" t="s">
        <v>11629</v>
      </c>
      <c r="I729" s="26" t="s">
        <v>11624</v>
      </c>
      <c r="J729" s="28" t="n">
        <v>10.4</v>
      </c>
      <c r="K729" s="26" t="n">
        <v>2</v>
      </c>
      <c r="L729" s="26" t="s">
        <v>11630</v>
      </c>
      <c r="M729" s="27" t="n">
        <v>45413</v>
      </c>
      <c r="N729" s="27" t="n">
        <v>45407</v>
      </c>
      <c r="O729" s="26" t="n">
        <v>4</v>
      </c>
      <c r="P729" s="26"/>
      <c r="Q729" s="26" t="s">
        <v>13121</v>
      </c>
      <c r="R729" s="26"/>
    </row>
    <row r="730" customFormat="false" ht="15" hidden="false" customHeight="true" outlineLevel="0" collapsed="false">
      <c r="A730" s="29" t="s">
        <v>13122</v>
      </c>
      <c r="B730" s="30" t="n">
        <v>45383</v>
      </c>
      <c r="C730" s="29" t="s">
        <v>4555</v>
      </c>
      <c r="D730" s="29" t="n">
        <v>919</v>
      </c>
      <c r="E730" s="29" t="s">
        <v>13123</v>
      </c>
      <c r="F730" s="29" t="s">
        <v>167</v>
      </c>
      <c r="G730" s="29" t="n">
        <v>24</v>
      </c>
      <c r="H730" s="29" t="s">
        <v>11629</v>
      </c>
      <c r="I730" s="29" t="s">
        <v>11624</v>
      </c>
      <c r="J730" s="31" t="n">
        <v>10.4</v>
      </c>
      <c r="K730" s="29" t="n">
        <v>1</v>
      </c>
      <c r="L730" s="29" t="s">
        <v>164</v>
      </c>
      <c r="M730" s="30" t="n">
        <v>45393</v>
      </c>
      <c r="N730" s="30" t="n">
        <v>45385</v>
      </c>
      <c r="O730" s="29" t="n">
        <v>2</v>
      </c>
      <c r="P730" s="29"/>
      <c r="Q730" s="29"/>
      <c r="R730" s="29"/>
    </row>
    <row r="731" customFormat="false" ht="15" hidden="false" customHeight="true" outlineLevel="0" collapsed="false">
      <c r="A731" s="26" t="s">
        <v>13124</v>
      </c>
      <c r="B731" s="27" t="n">
        <v>45408</v>
      </c>
      <c r="C731" s="26" t="s">
        <v>10439</v>
      </c>
      <c r="D731" s="26" t="n">
        <v>2558</v>
      </c>
      <c r="E731" s="26" t="s">
        <v>13125</v>
      </c>
      <c r="F731" s="26" t="s">
        <v>276</v>
      </c>
      <c r="G731" s="26" t="n">
        <v>24</v>
      </c>
      <c r="H731" s="26" t="s">
        <v>11629</v>
      </c>
      <c r="I731" s="26" t="s">
        <v>11624</v>
      </c>
      <c r="J731" s="28" t="n">
        <v>10.4</v>
      </c>
      <c r="K731" s="26" t="n">
        <v>1</v>
      </c>
      <c r="L731" s="26" t="s">
        <v>11634</v>
      </c>
      <c r="M731" s="27" t="n">
        <v>45418</v>
      </c>
      <c r="N731" s="27" t="n">
        <v>45411</v>
      </c>
      <c r="O731" s="26" t="n">
        <v>3</v>
      </c>
      <c r="P731" s="26"/>
      <c r="Q731" s="26"/>
      <c r="R731" s="26"/>
    </row>
    <row r="732" customFormat="false" ht="15" hidden="false" customHeight="true" outlineLevel="0" collapsed="false">
      <c r="A732" s="29" t="s">
        <v>13126</v>
      </c>
      <c r="B732" s="30" t="n">
        <v>45397</v>
      </c>
      <c r="C732" s="29" t="s">
        <v>616</v>
      </c>
      <c r="D732" s="29" t="n">
        <v>66</v>
      </c>
      <c r="E732" s="29" t="s">
        <v>13127</v>
      </c>
      <c r="F732" s="29" t="s">
        <v>314</v>
      </c>
      <c r="G732" s="29" t="n">
        <v>24</v>
      </c>
      <c r="H732" s="29" t="s">
        <v>11623</v>
      </c>
      <c r="I732" s="29" t="s">
        <v>11624</v>
      </c>
      <c r="J732" s="31" t="n">
        <v>7.55</v>
      </c>
      <c r="K732" s="29" t="n">
        <v>2</v>
      </c>
      <c r="L732" s="29" t="s">
        <v>11630</v>
      </c>
      <c r="M732" s="30" t="n">
        <v>45411</v>
      </c>
      <c r="N732" s="30" t="n">
        <v>45400</v>
      </c>
      <c r="O732" s="29" t="n">
        <v>3</v>
      </c>
      <c r="P732" s="29"/>
      <c r="Q732" s="29" t="s">
        <v>13128</v>
      </c>
      <c r="R732" s="29"/>
    </row>
    <row r="733" customFormat="false" ht="15" hidden="false" customHeight="true" outlineLevel="0" collapsed="false">
      <c r="A733" s="26" t="s">
        <v>13129</v>
      </c>
      <c r="B733" s="27" t="n">
        <v>45403</v>
      </c>
      <c r="C733" s="26" t="s">
        <v>8351</v>
      </c>
      <c r="D733" s="26" t="n">
        <v>1948</v>
      </c>
      <c r="E733" s="26" t="s">
        <v>12791</v>
      </c>
      <c r="F733" s="26" t="s">
        <v>900</v>
      </c>
      <c r="G733" s="26" t="n">
        <v>60</v>
      </c>
      <c r="H733" s="26" t="s">
        <v>11623</v>
      </c>
      <c r="I733" s="26" t="s">
        <v>11624</v>
      </c>
      <c r="J733" s="28" t="n">
        <v>7.55</v>
      </c>
      <c r="K733" s="26" t="n">
        <v>2</v>
      </c>
      <c r="L733" s="26" t="s">
        <v>11625</v>
      </c>
      <c r="M733" s="27" t="n">
        <v>45417</v>
      </c>
      <c r="N733" s="26"/>
      <c r="O733" s="26"/>
      <c r="P733" s="26" t="s">
        <v>11626</v>
      </c>
      <c r="Q733" s="26"/>
      <c r="R733" s="26"/>
    </row>
    <row r="734" customFormat="false" ht="15" hidden="false" customHeight="true" outlineLevel="0" collapsed="false">
      <c r="A734" s="29" t="s">
        <v>13130</v>
      </c>
      <c r="B734" s="30" t="n">
        <v>45399</v>
      </c>
      <c r="C734" s="29" t="s">
        <v>3594</v>
      </c>
      <c r="D734" s="29" t="n">
        <v>684</v>
      </c>
      <c r="E734" s="29" t="s">
        <v>13131</v>
      </c>
      <c r="F734" s="29" t="s">
        <v>900</v>
      </c>
      <c r="G734" s="29" t="n">
        <v>45</v>
      </c>
      <c r="H734" s="29" t="s">
        <v>11623</v>
      </c>
      <c r="I734" s="29" t="s">
        <v>11624</v>
      </c>
      <c r="J734" s="31" t="n">
        <v>7.55</v>
      </c>
      <c r="K734" s="29" t="n">
        <v>1</v>
      </c>
      <c r="L734" s="29" t="s">
        <v>11669</v>
      </c>
      <c r="M734" s="30" t="n">
        <v>45413</v>
      </c>
      <c r="N734" s="30" t="n">
        <v>45414</v>
      </c>
      <c r="O734" s="29" t="n">
        <v>15</v>
      </c>
      <c r="P734" s="29"/>
      <c r="Q734" s="29"/>
      <c r="R734" s="29"/>
    </row>
    <row r="735" customFormat="false" ht="15" hidden="false" customHeight="true" outlineLevel="0" collapsed="false">
      <c r="A735" s="26" t="s">
        <v>13132</v>
      </c>
      <c r="B735" s="27" t="n">
        <v>45384</v>
      </c>
      <c r="C735" s="26" t="s">
        <v>11257</v>
      </c>
      <c r="D735" s="26" t="n">
        <v>2807</v>
      </c>
      <c r="E735" s="26" t="s">
        <v>13133</v>
      </c>
      <c r="F735" s="26" t="s">
        <v>276</v>
      </c>
      <c r="G735" s="26" t="n">
        <v>40</v>
      </c>
      <c r="H735" s="26" t="s">
        <v>11629</v>
      </c>
      <c r="I735" s="26" t="s">
        <v>11624</v>
      </c>
      <c r="J735" s="28" t="n">
        <v>10.4</v>
      </c>
      <c r="K735" s="26" t="n">
        <v>2</v>
      </c>
      <c r="L735" s="26" t="s">
        <v>11630</v>
      </c>
      <c r="M735" s="27" t="n">
        <v>45394</v>
      </c>
      <c r="N735" s="27" t="n">
        <v>45389</v>
      </c>
      <c r="O735" s="26" t="n">
        <v>5</v>
      </c>
      <c r="P735" s="26"/>
      <c r="Q735" s="26" t="s">
        <v>13134</v>
      </c>
      <c r="R735" s="26"/>
    </row>
    <row r="736" customFormat="false" ht="15" hidden="false" customHeight="true" outlineLevel="0" collapsed="false">
      <c r="A736" s="29" t="s">
        <v>13135</v>
      </c>
      <c r="B736" s="30" t="n">
        <v>45401</v>
      </c>
      <c r="C736" s="29" t="s">
        <v>3315</v>
      </c>
      <c r="D736" s="29" t="n">
        <v>619</v>
      </c>
      <c r="E736" s="29" t="s">
        <v>13136</v>
      </c>
      <c r="F736" s="29" t="s">
        <v>900</v>
      </c>
      <c r="G736" s="29" t="n">
        <v>24</v>
      </c>
      <c r="H736" s="29" t="s">
        <v>11623</v>
      </c>
      <c r="I736" s="29" t="s">
        <v>11624</v>
      </c>
      <c r="J736" s="31" t="n">
        <v>7.55</v>
      </c>
      <c r="K736" s="29" t="n">
        <v>2</v>
      </c>
      <c r="L736" s="29" t="s">
        <v>11630</v>
      </c>
      <c r="M736" s="30" t="n">
        <v>45415</v>
      </c>
      <c r="N736" s="30" t="n">
        <v>45418</v>
      </c>
      <c r="O736" s="29" t="n">
        <v>17</v>
      </c>
      <c r="P736" s="29"/>
      <c r="Q736" s="29" t="s">
        <v>13137</v>
      </c>
      <c r="R736" s="29"/>
    </row>
    <row r="737" customFormat="false" ht="15" hidden="false" customHeight="true" outlineLevel="0" collapsed="false">
      <c r="A737" s="26" t="s">
        <v>13138</v>
      </c>
      <c r="B737" s="27" t="n">
        <v>45399</v>
      </c>
      <c r="C737" s="26" t="s">
        <v>5534</v>
      </c>
      <c r="D737" s="26" t="n">
        <v>1167</v>
      </c>
      <c r="E737" s="26" t="s">
        <v>12593</v>
      </c>
      <c r="F737" s="26" t="s">
        <v>314</v>
      </c>
      <c r="G737" s="26" t="n">
        <v>28</v>
      </c>
      <c r="H737" s="26" t="s">
        <v>11623</v>
      </c>
      <c r="I737" s="26" t="s">
        <v>11624</v>
      </c>
      <c r="J737" s="28" t="n">
        <v>7.55</v>
      </c>
      <c r="K737" s="26" t="n">
        <v>1</v>
      </c>
      <c r="L737" s="26" t="s">
        <v>11630</v>
      </c>
      <c r="M737" s="27" t="n">
        <v>45413</v>
      </c>
      <c r="N737" s="27" t="n">
        <v>45402</v>
      </c>
      <c r="O737" s="26" t="n">
        <v>3</v>
      </c>
      <c r="P737" s="26"/>
      <c r="Q737" s="26" t="s">
        <v>13139</v>
      </c>
      <c r="R737" s="26"/>
    </row>
    <row r="738" customFormat="false" ht="15" hidden="false" customHeight="true" outlineLevel="0" collapsed="false">
      <c r="A738" s="29" t="s">
        <v>13140</v>
      </c>
      <c r="B738" s="30" t="n">
        <v>45386</v>
      </c>
      <c r="C738" s="29" t="s">
        <v>10193</v>
      </c>
      <c r="D738" s="29" t="n">
        <v>2488</v>
      </c>
      <c r="E738" s="29" t="s">
        <v>13141</v>
      </c>
      <c r="F738" s="29" t="s">
        <v>276</v>
      </c>
      <c r="G738" s="29" t="n">
        <v>40</v>
      </c>
      <c r="H738" s="29" t="s">
        <v>11629</v>
      </c>
      <c r="I738" s="29" t="s">
        <v>11624</v>
      </c>
      <c r="J738" s="31" t="n">
        <v>10.4</v>
      </c>
      <c r="K738" s="29" t="n">
        <v>1</v>
      </c>
      <c r="L738" s="29" t="s">
        <v>11630</v>
      </c>
      <c r="M738" s="30" t="n">
        <v>45396</v>
      </c>
      <c r="N738" s="30" t="n">
        <v>45391</v>
      </c>
      <c r="O738" s="29" t="n">
        <v>5</v>
      </c>
      <c r="P738" s="29"/>
      <c r="Q738" s="29" t="s">
        <v>13142</v>
      </c>
      <c r="R738" s="29"/>
    </row>
    <row r="739" customFormat="false" ht="15" hidden="false" customHeight="true" outlineLevel="0" collapsed="false">
      <c r="A739" s="26" t="s">
        <v>13143</v>
      </c>
      <c r="B739" s="27" t="n">
        <v>45399</v>
      </c>
      <c r="C739" s="26" t="s">
        <v>8678</v>
      </c>
      <c r="D739" s="26" t="n">
        <v>2043</v>
      </c>
      <c r="E739" s="26" t="s">
        <v>11947</v>
      </c>
      <c r="F739" s="26" t="s">
        <v>900</v>
      </c>
      <c r="G739" s="26" t="n">
        <v>24</v>
      </c>
      <c r="H739" s="26" t="s">
        <v>11623</v>
      </c>
      <c r="I739" s="26" t="s">
        <v>11624</v>
      </c>
      <c r="J739" s="28" t="n">
        <v>7.55</v>
      </c>
      <c r="K739" s="26" t="n">
        <v>1</v>
      </c>
      <c r="L739" s="26" t="s">
        <v>11634</v>
      </c>
      <c r="M739" s="27" t="n">
        <v>45413</v>
      </c>
      <c r="N739" s="27" t="n">
        <v>45415</v>
      </c>
      <c r="O739" s="26" t="n">
        <v>16</v>
      </c>
      <c r="P739" s="26"/>
      <c r="Q739" s="26"/>
      <c r="R739" s="26"/>
    </row>
    <row r="740" customFormat="false" ht="15" hidden="false" customHeight="true" outlineLevel="0" collapsed="false">
      <c r="A740" s="29" t="s">
        <v>13144</v>
      </c>
      <c r="B740" s="30" t="n">
        <v>45423</v>
      </c>
      <c r="C740" s="29" t="s">
        <v>5268</v>
      </c>
      <c r="D740" s="29" t="n">
        <v>1098</v>
      </c>
      <c r="E740" s="29" t="s">
        <v>13145</v>
      </c>
      <c r="F740" s="29" t="s">
        <v>314</v>
      </c>
      <c r="G740" s="29" t="n">
        <v>24</v>
      </c>
      <c r="H740" s="29" t="s">
        <v>11623</v>
      </c>
      <c r="I740" s="29" t="s">
        <v>11624</v>
      </c>
      <c r="J740" s="31" t="n">
        <v>7.55</v>
      </c>
      <c r="K740" s="29" t="n">
        <v>1</v>
      </c>
      <c r="L740" s="29" t="s">
        <v>11630</v>
      </c>
      <c r="M740" s="30" t="n">
        <v>45437</v>
      </c>
      <c r="N740" s="30" t="n">
        <v>45429</v>
      </c>
      <c r="O740" s="29" t="n">
        <v>6</v>
      </c>
      <c r="P740" s="29"/>
      <c r="Q740" s="29" t="s">
        <v>13146</v>
      </c>
      <c r="R740" s="29"/>
    </row>
    <row r="741" customFormat="false" ht="15" hidden="false" customHeight="true" outlineLevel="0" collapsed="false">
      <c r="A741" s="26" t="s">
        <v>13147</v>
      </c>
      <c r="B741" s="27" t="n">
        <v>45420</v>
      </c>
      <c r="C741" s="26" t="s">
        <v>6042</v>
      </c>
      <c r="D741" s="26" t="n">
        <v>1305</v>
      </c>
      <c r="E741" s="26" t="s">
        <v>12319</v>
      </c>
      <c r="F741" s="26" t="s">
        <v>900</v>
      </c>
      <c r="G741" s="26" t="n">
        <v>60</v>
      </c>
      <c r="H741" s="26" t="s">
        <v>11623</v>
      </c>
      <c r="I741" s="26" t="s">
        <v>11624</v>
      </c>
      <c r="J741" s="28" t="n">
        <v>7.55</v>
      </c>
      <c r="K741" s="26" t="n">
        <v>2</v>
      </c>
      <c r="L741" s="26" t="s">
        <v>11625</v>
      </c>
      <c r="M741" s="27" t="n">
        <v>45434</v>
      </c>
      <c r="N741" s="26"/>
      <c r="O741" s="26"/>
      <c r="P741" s="26" t="s">
        <v>11672</v>
      </c>
      <c r="Q741" s="26"/>
      <c r="R741" s="26"/>
    </row>
    <row r="742" customFormat="false" ht="15" hidden="false" customHeight="true" outlineLevel="0" collapsed="false">
      <c r="A742" s="29" t="s">
        <v>13148</v>
      </c>
      <c r="B742" s="30" t="n">
        <v>45434</v>
      </c>
      <c r="C742" s="29" t="s">
        <v>4073</v>
      </c>
      <c r="D742" s="29" t="n">
        <v>798</v>
      </c>
      <c r="E742" s="29" t="s">
        <v>11964</v>
      </c>
      <c r="F742" s="29" t="s">
        <v>249</v>
      </c>
      <c r="G742" s="29" t="n">
        <v>32</v>
      </c>
      <c r="H742" s="29" t="s">
        <v>11623</v>
      </c>
      <c r="I742" s="29" t="s">
        <v>11624</v>
      </c>
      <c r="J742" s="31" t="n">
        <v>7.55</v>
      </c>
      <c r="K742" s="29" t="n">
        <v>1</v>
      </c>
      <c r="L742" s="29" t="s">
        <v>11630</v>
      </c>
      <c r="M742" s="30" t="n">
        <v>45448</v>
      </c>
      <c r="N742" s="30" t="n">
        <v>45437</v>
      </c>
      <c r="O742" s="29" t="n">
        <v>3</v>
      </c>
      <c r="P742" s="29"/>
      <c r="Q742" s="29" t="s">
        <v>13149</v>
      </c>
      <c r="R742" s="29"/>
    </row>
    <row r="743" customFormat="false" ht="15" hidden="false" customHeight="true" outlineLevel="0" collapsed="false">
      <c r="A743" s="26" t="s">
        <v>13150</v>
      </c>
      <c r="B743" s="27" t="n">
        <v>45417</v>
      </c>
      <c r="C743" s="26" t="s">
        <v>7897</v>
      </c>
      <c r="D743" s="26" t="n">
        <v>1819</v>
      </c>
      <c r="E743" s="26" t="s">
        <v>11889</v>
      </c>
      <c r="F743" s="26" t="s">
        <v>249</v>
      </c>
      <c r="G743" s="26" t="n">
        <v>32</v>
      </c>
      <c r="H743" s="26" t="s">
        <v>11623</v>
      </c>
      <c r="I743" s="26" t="s">
        <v>11624</v>
      </c>
      <c r="J743" s="28" t="n">
        <v>7.55</v>
      </c>
      <c r="K743" s="26" t="n">
        <v>1</v>
      </c>
      <c r="L743" s="26" t="s">
        <v>11669</v>
      </c>
      <c r="M743" s="27" t="n">
        <v>45431</v>
      </c>
      <c r="N743" s="27" t="n">
        <v>45428</v>
      </c>
      <c r="O743" s="26" t="n">
        <v>11</v>
      </c>
      <c r="P743" s="26"/>
      <c r="Q743" s="26"/>
      <c r="R743" s="26"/>
    </row>
    <row r="744" customFormat="false" ht="15" hidden="false" customHeight="true" outlineLevel="0" collapsed="false">
      <c r="A744" s="29" t="s">
        <v>13151</v>
      </c>
      <c r="B744" s="30" t="n">
        <v>45419</v>
      </c>
      <c r="C744" s="29" t="s">
        <v>574</v>
      </c>
      <c r="D744" s="29" t="n">
        <v>59</v>
      </c>
      <c r="E744" s="29" t="s">
        <v>12699</v>
      </c>
      <c r="F744" s="29" t="s">
        <v>276</v>
      </c>
      <c r="G744" s="29" t="n">
        <v>24</v>
      </c>
      <c r="H744" s="29" t="s">
        <v>11629</v>
      </c>
      <c r="I744" s="29" t="s">
        <v>11624</v>
      </c>
      <c r="J744" s="31" t="n">
        <v>10.4</v>
      </c>
      <c r="K744" s="29" t="n">
        <v>1</v>
      </c>
      <c r="L744" s="29" t="s">
        <v>11630</v>
      </c>
      <c r="M744" s="30" t="n">
        <v>45429</v>
      </c>
      <c r="N744" s="30" t="n">
        <v>45424</v>
      </c>
      <c r="O744" s="29" t="n">
        <v>5</v>
      </c>
      <c r="P744" s="29"/>
      <c r="Q744" s="29" t="s">
        <v>13152</v>
      </c>
      <c r="R744" s="29"/>
    </row>
    <row r="745" customFormat="false" ht="15" hidden="false" customHeight="true" outlineLevel="0" collapsed="false">
      <c r="A745" s="26" t="s">
        <v>13153</v>
      </c>
      <c r="B745" s="27" t="n">
        <v>45419</v>
      </c>
      <c r="C745" s="26" t="s">
        <v>1383</v>
      </c>
      <c r="D745" s="26" t="n">
        <v>203</v>
      </c>
      <c r="E745" s="26" t="s">
        <v>13154</v>
      </c>
      <c r="F745" s="26" t="s">
        <v>276</v>
      </c>
      <c r="G745" s="26" t="n">
        <v>28</v>
      </c>
      <c r="H745" s="26" t="s">
        <v>11629</v>
      </c>
      <c r="I745" s="26" t="s">
        <v>11624</v>
      </c>
      <c r="J745" s="28" t="n">
        <v>10.4</v>
      </c>
      <c r="K745" s="26" t="n">
        <v>1</v>
      </c>
      <c r="L745" s="26" t="s">
        <v>11630</v>
      </c>
      <c r="M745" s="27" t="n">
        <v>45429</v>
      </c>
      <c r="N745" s="27" t="n">
        <v>45428</v>
      </c>
      <c r="O745" s="26" t="n">
        <v>9</v>
      </c>
      <c r="P745" s="26"/>
      <c r="Q745" s="26" t="s">
        <v>13155</v>
      </c>
      <c r="R745" s="26"/>
    </row>
    <row r="746" customFormat="false" ht="15" hidden="false" customHeight="true" outlineLevel="0" collapsed="false">
      <c r="A746" s="29" t="s">
        <v>13156</v>
      </c>
      <c r="B746" s="30" t="n">
        <v>45425</v>
      </c>
      <c r="C746" s="29" t="s">
        <v>3202</v>
      </c>
      <c r="D746" s="29" t="n">
        <v>593</v>
      </c>
      <c r="E746" s="29" t="s">
        <v>12840</v>
      </c>
      <c r="F746" s="29" t="s">
        <v>167</v>
      </c>
      <c r="G746" s="29" t="n">
        <v>32</v>
      </c>
      <c r="H746" s="29" t="s">
        <v>11629</v>
      </c>
      <c r="I746" s="29" t="s">
        <v>11624</v>
      </c>
      <c r="J746" s="31" t="n">
        <v>10.4</v>
      </c>
      <c r="K746" s="29" t="n">
        <v>1</v>
      </c>
      <c r="L746" s="29" t="s">
        <v>11630</v>
      </c>
      <c r="M746" s="30" t="n">
        <v>45435</v>
      </c>
      <c r="N746" s="30" t="n">
        <v>45429</v>
      </c>
      <c r="O746" s="29" t="n">
        <v>4</v>
      </c>
      <c r="P746" s="29"/>
      <c r="Q746" s="29" t="s">
        <v>13157</v>
      </c>
      <c r="R746" s="29"/>
    </row>
    <row r="747" customFormat="false" ht="15" hidden="false" customHeight="true" outlineLevel="0" collapsed="false">
      <c r="A747" s="26" t="s">
        <v>13158</v>
      </c>
      <c r="B747" s="27" t="n">
        <v>45429</v>
      </c>
      <c r="C747" s="26" t="s">
        <v>9011</v>
      </c>
      <c r="D747" s="26" t="n">
        <v>2138</v>
      </c>
      <c r="E747" s="26" t="s">
        <v>13159</v>
      </c>
      <c r="F747" s="26" t="s">
        <v>276</v>
      </c>
      <c r="G747" s="26" t="n">
        <v>32</v>
      </c>
      <c r="H747" s="26" t="s">
        <v>11629</v>
      </c>
      <c r="I747" s="26" t="s">
        <v>11624</v>
      </c>
      <c r="J747" s="28" t="n">
        <v>10.4</v>
      </c>
      <c r="K747" s="26" t="n">
        <v>1</v>
      </c>
      <c r="L747" s="26" t="s">
        <v>11669</v>
      </c>
      <c r="M747" s="27" t="n">
        <v>45439</v>
      </c>
      <c r="N747" s="27" t="n">
        <v>45438</v>
      </c>
      <c r="O747" s="26" t="n">
        <v>9</v>
      </c>
      <c r="P747" s="26"/>
      <c r="Q747" s="26"/>
      <c r="R747" s="26"/>
    </row>
    <row r="748" customFormat="false" ht="15" hidden="false" customHeight="true" outlineLevel="0" collapsed="false">
      <c r="A748" s="29" t="s">
        <v>13160</v>
      </c>
      <c r="B748" s="30" t="n">
        <v>45431</v>
      </c>
      <c r="C748" s="29" t="s">
        <v>6263</v>
      </c>
      <c r="D748" s="29" t="n">
        <v>1366</v>
      </c>
      <c r="E748" s="29" t="s">
        <v>13161</v>
      </c>
      <c r="F748" s="29" t="s">
        <v>249</v>
      </c>
      <c r="G748" s="29" t="n">
        <v>40</v>
      </c>
      <c r="H748" s="29" t="s">
        <v>11623</v>
      </c>
      <c r="I748" s="29" t="s">
        <v>11624</v>
      </c>
      <c r="J748" s="31" t="n">
        <v>7.55</v>
      </c>
      <c r="K748" s="29" t="n">
        <v>1</v>
      </c>
      <c r="L748" s="29" t="s">
        <v>11630</v>
      </c>
      <c r="M748" s="30" t="n">
        <v>45445</v>
      </c>
      <c r="N748" s="30" t="n">
        <v>45432</v>
      </c>
      <c r="O748" s="29" t="n">
        <v>1</v>
      </c>
      <c r="P748" s="29"/>
      <c r="Q748" s="29" t="s">
        <v>13162</v>
      </c>
      <c r="R748" s="29"/>
    </row>
    <row r="749" customFormat="false" ht="15" hidden="false" customHeight="true" outlineLevel="0" collapsed="false">
      <c r="A749" s="26" t="s">
        <v>13163</v>
      </c>
      <c r="B749" s="27" t="n">
        <v>45422</v>
      </c>
      <c r="C749" s="26" t="s">
        <v>9114</v>
      </c>
      <c r="D749" s="26" t="n">
        <v>2168</v>
      </c>
      <c r="E749" s="26" t="s">
        <v>13164</v>
      </c>
      <c r="F749" s="26" t="s">
        <v>167</v>
      </c>
      <c r="G749" s="26" t="n">
        <v>28</v>
      </c>
      <c r="H749" s="26" t="s">
        <v>11629</v>
      </c>
      <c r="I749" s="26" t="s">
        <v>11624</v>
      </c>
      <c r="J749" s="28" t="n">
        <v>10.4</v>
      </c>
      <c r="K749" s="26" t="n">
        <v>1</v>
      </c>
      <c r="L749" s="26" t="s">
        <v>11630</v>
      </c>
      <c r="M749" s="27" t="n">
        <v>45432</v>
      </c>
      <c r="N749" s="27" t="n">
        <v>45431</v>
      </c>
      <c r="O749" s="26" t="n">
        <v>9</v>
      </c>
      <c r="P749" s="26"/>
      <c r="Q749" s="26" t="s">
        <v>13165</v>
      </c>
      <c r="R749" s="26"/>
    </row>
    <row r="750" customFormat="false" ht="15" hidden="false" customHeight="true" outlineLevel="0" collapsed="false">
      <c r="A750" s="29" t="s">
        <v>13166</v>
      </c>
      <c r="B750" s="30" t="n">
        <v>45425</v>
      </c>
      <c r="C750" s="29" t="s">
        <v>3555</v>
      </c>
      <c r="D750" s="29" t="n">
        <v>675</v>
      </c>
      <c r="E750" s="29" t="s">
        <v>11744</v>
      </c>
      <c r="F750" s="29" t="s">
        <v>167</v>
      </c>
      <c r="G750" s="29" t="n">
        <v>24</v>
      </c>
      <c r="H750" s="29" t="s">
        <v>11629</v>
      </c>
      <c r="I750" s="29" t="s">
        <v>11624</v>
      </c>
      <c r="J750" s="31" t="n">
        <v>10.4</v>
      </c>
      <c r="K750" s="29" t="n">
        <v>1</v>
      </c>
      <c r="L750" s="29" t="s">
        <v>11625</v>
      </c>
      <c r="M750" s="30" t="n">
        <v>45435</v>
      </c>
      <c r="N750" s="29"/>
      <c r="O750" s="29"/>
      <c r="P750" s="29" t="s">
        <v>11683</v>
      </c>
      <c r="Q750" s="29"/>
      <c r="R750" s="29"/>
    </row>
    <row r="751" customFormat="false" ht="15" hidden="false" customHeight="true" outlineLevel="0" collapsed="false">
      <c r="A751" s="26" t="s">
        <v>13167</v>
      </c>
      <c r="B751" s="27" t="n">
        <v>45435</v>
      </c>
      <c r="C751" s="26" t="s">
        <v>1581</v>
      </c>
      <c r="D751" s="26" t="n">
        <v>242</v>
      </c>
      <c r="E751" s="26" t="s">
        <v>12505</v>
      </c>
      <c r="F751" s="26" t="s">
        <v>900</v>
      </c>
      <c r="G751" s="26" t="n">
        <v>50</v>
      </c>
      <c r="H751" s="26" t="s">
        <v>11623</v>
      </c>
      <c r="I751" s="26" t="s">
        <v>11624</v>
      </c>
      <c r="J751" s="28" t="n">
        <v>7.55</v>
      </c>
      <c r="K751" s="26" t="n">
        <v>1</v>
      </c>
      <c r="L751" s="26" t="s">
        <v>11625</v>
      </c>
      <c r="M751" s="27" t="n">
        <v>45449</v>
      </c>
      <c r="N751" s="26"/>
      <c r="O751" s="26"/>
      <c r="P751" s="26" t="s">
        <v>11672</v>
      </c>
      <c r="Q751" s="26"/>
      <c r="R751" s="26"/>
    </row>
    <row r="752" customFormat="false" ht="15" hidden="false" customHeight="true" outlineLevel="0" collapsed="false">
      <c r="A752" s="29" t="s">
        <v>13168</v>
      </c>
      <c r="B752" s="30" t="n">
        <v>45438</v>
      </c>
      <c r="C752" s="29" t="s">
        <v>9263</v>
      </c>
      <c r="D752" s="29" t="n">
        <v>2210</v>
      </c>
      <c r="E752" s="29" t="s">
        <v>12056</v>
      </c>
      <c r="F752" s="29" t="s">
        <v>167</v>
      </c>
      <c r="G752" s="29" t="n">
        <v>28</v>
      </c>
      <c r="H752" s="29" t="s">
        <v>11629</v>
      </c>
      <c r="I752" s="29" t="s">
        <v>11624</v>
      </c>
      <c r="J752" s="31" t="n">
        <v>10.4</v>
      </c>
      <c r="K752" s="29" t="n">
        <v>2</v>
      </c>
      <c r="L752" s="29" t="s">
        <v>11669</v>
      </c>
      <c r="M752" s="30" t="n">
        <v>45448</v>
      </c>
      <c r="N752" s="30" t="n">
        <v>45441</v>
      </c>
      <c r="O752" s="29" t="n">
        <v>3</v>
      </c>
      <c r="P752" s="29"/>
      <c r="Q752" s="29"/>
      <c r="R752" s="29"/>
    </row>
    <row r="753" customFormat="false" ht="15" hidden="false" customHeight="true" outlineLevel="0" collapsed="false">
      <c r="A753" s="26" t="s">
        <v>13169</v>
      </c>
      <c r="B753" s="27" t="n">
        <v>45418</v>
      </c>
      <c r="C753" s="26" t="s">
        <v>6251</v>
      </c>
      <c r="D753" s="26" t="n">
        <v>1362</v>
      </c>
      <c r="E753" s="26" t="s">
        <v>12408</v>
      </c>
      <c r="F753" s="26" t="s">
        <v>249</v>
      </c>
      <c r="G753" s="26" t="n">
        <v>28</v>
      </c>
      <c r="H753" s="26" t="s">
        <v>11623</v>
      </c>
      <c r="I753" s="26" t="s">
        <v>11624</v>
      </c>
      <c r="J753" s="28" t="n">
        <v>7.55</v>
      </c>
      <c r="K753" s="26" t="n">
        <v>2</v>
      </c>
      <c r="L753" s="26" t="s">
        <v>11630</v>
      </c>
      <c r="M753" s="27" t="n">
        <v>45432</v>
      </c>
      <c r="N753" s="27" t="n">
        <v>45426</v>
      </c>
      <c r="O753" s="26" t="n">
        <v>8</v>
      </c>
      <c r="P753" s="26"/>
      <c r="Q753" s="26" t="s">
        <v>13170</v>
      </c>
      <c r="R753" s="26"/>
    </row>
    <row r="754" customFormat="false" ht="15" hidden="false" customHeight="true" outlineLevel="0" collapsed="false">
      <c r="A754" s="29" t="s">
        <v>13171</v>
      </c>
      <c r="B754" s="30" t="n">
        <v>45433</v>
      </c>
      <c r="C754" s="29" t="s">
        <v>10597</v>
      </c>
      <c r="D754" s="29" t="n">
        <v>2605</v>
      </c>
      <c r="E754" s="29" t="s">
        <v>13172</v>
      </c>
      <c r="F754" s="29" t="s">
        <v>167</v>
      </c>
      <c r="G754" s="29" t="n">
        <v>32</v>
      </c>
      <c r="H754" s="29" t="s">
        <v>11629</v>
      </c>
      <c r="I754" s="29" t="s">
        <v>11624</v>
      </c>
      <c r="J754" s="31" t="n">
        <v>10.4</v>
      </c>
      <c r="K754" s="29" t="n">
        <v>1</v>
      </c>
      <c r="L754" s="29" t="s">
        <v>11634</v>
      </c>
      <c r="M754" s="30" t="n">
        <v>45443</v>
      </c>
      <c r="N754" s="30" t="n">
        <v>45438</v>
      </c>
      <c r="O754" s="29" t="n">
        <v>5</v>
      </c>
      <c r="P754" s="29"/>
      <c r="Q754" s="29"/>
      <c r="R754" s="29"/>
    </row>
    <row r="755" customFormat="false" ht="15" hidden="false" customHeight="true" outlineLevel="0" collapsed="false">
      <c r="A755" s="26" t="s">
        <v>13173</v>
      </c>
      <c r="B755" s="27" t="n">
        <v>45422</v>
      </c>
      <c r="C755" s="26" t="s">
        <v>3504</v>
      </c>
      <c r="D755" s="26" t="n">
        <v>663</v>
      </c>
      <c r="E755" s="26" t="s">
        <v>13174</v>
      </c>
      <c r="F755" s="26" t="s">
        <v>167</v>
      </c>
      <c r="G755" s="26" t="n">
        <v>28</v>
      </c>
      <c r="H755" s="26" t="s">
        <v>11629</v>
      </c>
      <c r="I755" s="26" t="s">
        <v>11624</v>
      </c>
      <c r="J755" s="28" t="n">
        <v>10.4</v>
      </c>
      <c r="K755" s="26" t="n">
        <v>1</v>
      </c>
      <c r="L755" s="26" t="s">
        <v>11630</v>
      </c>
      <c r="M755" s="27" t="n">
        <v>45432</v>
      </c>
      <c r="N755" s="27" t="n">
        <v>45425</v>
      </c>
      <c r="O755" s="26" t="n">
        <v>3</v>
      </c>
      <c r="P755" s="26"/>
      <c r="Q755" s="26" t="s">
        <v>13146</v>
      </c>
      <c r="R755" s="26"/>
    </row>
    <row r="756" customFormat="false" ht="15" hidden="false" customHeight="true" outlineLevel="0" collapsed="false">
      <c r="A756" s="29" t="s">
        <v>13175</v>
      </c>
      <c r="B756" s="30" t="n">
        <v>45431</v>
      </c>
      <c r="C756" s="29" t="s">
        <v>2960</v>
      </c>
      <c r="D756" s="29" t="n">
        <v>536</v>
      </c>
      <c r="E756" s="29" t="s">
        <v>12239</v>
      </c>
      <c r="F756" s="29" t="s">
        <v>900</v>
      </c>
      <c r="G756" s="29" t="n">
        <v>28</v>
      </c>
      <c r="H756" s="29" t="s">
        <v>11623</v>
      </c>
      <c r="I756" s="29" t="s">
        <v>11624</v>
      </c>
      <c r="J756" s="31" t="n">
        <v>7.55</v>
      </c>
      <c r="K756" s="29" t="n">
        <v>2</v>
      </c>
      <c r="L756" s="29" t="s">
        <v>11625</v>
      </c>
      <c r="M756" s="30" t="n">
        <v>45445</v>
      </c>
      <c r="N756" s="29"/>
      <c r="O756" s="29"/>
      <c r="P756" s="29" t="s">
        <v>11651</v>
      </c>
      <c r="Q756" s="29"/>
      <c r="R756" s="29"/>
    </row>
    <row r="757" customFormat="false" ht="15" hidden="false" customHeight="true" outlineLevel="0" collapsed="false">
      <c r="A757" s="26" t="s">
        <v>13176</v>
      </c>
      <c r="B757" s="27" t="n">
        <v>45416</v>
      </c>
      <c r="C757" s="26" t="s">
        <v>10320</v>
      </c>
      <c r="D757" s="26" t="n">
        <v>2524</v>
      </c>
      <c r="E757" s="26" t="s">
        <v>11680</v>
      </c>
      <c r="F757" s="26" t="s">
        <v>314</v>
      </c>
      <c r="G757" s="26" t="n">
        <v>28</v>
      </c>
      <c r="H757" s="26" t="s">
        <v>11623</v>
      </c>
      <c r="I757" s="26" t="s">
        <v>11624</v>
      </c>
      <c r="J757" s="28" t="n">
        <v>7.55</v>
      </c>
      <c r="K757" s="26" t="n">
        <v>1</v>
      </c>
      <c r="L757" s="26" t="s">
        <v>11630</v>
      </c>
      <c r="M757" s="27" t="n">
        <v>45430</v>
      </c>
      <c r="N757" s="27" t="n">
        <v>45421</v>
      </c>
      <c r="O757" s="26" t="n">
        <v>5</v>
      </c>
      <c r="P757" s="26"/>
      <c r="Q757" s="26" t="s">
        <v>13177</v>
      </c>
      <c r="R757" s="26"/>
    </row>
    <row r="758" customFormat="false" ht="15" hidden="false" customHeight="true" outlineLevel="0" collapsed="false">
      <c r="A758" s="29" t="s">
        <v>13178</v>
      </c>
      <c r="B758" s="30" t="n">
        <v>45421</v>
      </c>
      <c r="C758" s="29" t="s">
        <v>2840</v>
      </c>
      <c r="D758" s="29" t="n">
        <v>507</v>
      </c>
      <c r="E758" s="29" t="s">
        <v>13179</v>
      </c>
      <c r="F758" s="29" t="s">
        <v>167</v>
      </c>
      <c r="G758" s="29" t="n">
        <v>24</v>
      </c>
      <c r="H758" s="29" t="s">
        <v>11629</v>
      </c>
      <c r="I758" s="29" t="s">
        <v>11624</v>
      </c>
      <c r="J758" s="31" t="n">
        <v>10.4</v>
      </c>
      <c r="K758" s="29" t="n">
        <v>1</v>
      </c>
      <c r="L758" s="29" t="s">
        <v>11630</v>
      </c>
      <c r="M758" s="30" t="n">
        <v>45431</v>
      </c>
      <c r="N758" s="30" t="n">
        <v>45425</v>
      </c>
      <c r="O758" s="29" t="n">
        <v>4</v>
      </c>
      <c r="P758" s="29"/>
      <c r="Q758" s="29" t="s">
        <v>13180</v>
      </c>
      <c r="R758" s="29"/>
    </row>
    <row r="759" customFormat="false" ht="15" hidden="false" customHeight="true" outlineLevel="0" collapsed="false">
      <c r="A759" s="26" t="s">
        <v>13181</v>
      </c>
      <c r="B759" s="27" t="n">
        <v>45434</v>
      </c>
      <c r="C759" s="26" t="s">
        <v>4935</v>
      </c>
      <c r="D759" s="26" t="n">
        <v>1013</v>
      </c>
      <c r="E759" s="26" t="s">
        <v>13182</v>
      </c>
      <c r="F759" s="26" t="s">
        <v>167</v>
      </c>
      <c r="G759" s="26" t="n">
        <v>24</v>
      </c>
      <c r="H759" s="26" t="s">
        <v>11629</v>
      </c>
      <c r="I759" s="26" t="s">
        <v>11624</v>
      </c>
      <c r="J759" s="28" t="n">
        <v>10.4</v>
      </c>
      <c r="K759" s="26" t="n">
        <v>1</v>
      </c>
      <c r="L759" s="26" t="s">
        <v>11625</v>
      </c>
      <c r="M759" s="27" t="n">
        <v>45444</v>
      </c>
      <c r="N759" s="26"/>
      <c r="O759" s="26"/>
      <c r="P759" s="26" t="s">
        <v>11651</v>
      </c>
      <c r="Q759" s="26"/>
      <c r="R759" s="26"/>
    </row>
    <row r="760" customFormat="false" ht="15" hidden="false" customHeight="true" outlineLevel="0" collapsed="false">
      <c r="A760" s="29" t="s">
        <v>13183</v>
      </c>
      <c r="B760" s="30" t="n">
        <v>45429</v>
      </c>
      <c r="C760" s="29" t="s">
        <v>4134</v>
      </c>
      <c r="D760" s="29" t="n">
        <v>813</v>
      </c>
      <c r="E760" s="29" t="s">
        <v>12006</v>
      </c>
      <c r="F760" s="29" t="s">
        <v>276</v>
      </c>
      <c r="G760" s="29" t="n">
        <v>40</v>
      </c>
      <c r="H760" s="29" t="s">
        <v>11629</v>
      </c>
      <c r="I760" s="29" t="s">
        <v>11624</v>
      </c>
      <c r="J760" s="31" t="n">
        <v>10.4</v>
      </c>
      <c r="K760" s="29" t="n">
        <v>1</v>
      </c>
      <c r="L760" s="29" t="s">
        <v>11630</v>
      </c>
      <c r="M760" s="30" t="n">
        <v>45439</v>
      </c>
      <c r="N760" s="30" t="n">
        <v>45434</v>
      </c>
      <c r="O760" s="29" t="n">
        <v>5</v>
      </c>
      <c r="P760" s="29"/>
      <c r="Q760" s="29" t="s">
        <v>13184</v>
      </c>
      <c r="R760" s="29"/>
    </row>
    <row r="761" customFormat="false" ht="15" hidden="false" customHeight="true" outlineLevel="0" collapsed="false">
      <c r="A761" s="26" t="s">
        <v>13185</v>
      </c>
      <c r="B761" s="27" t="n">
        <v>45421</v>
      </c>
      <c r="C761" s="26" t="s">
        <v>9306</v>
      </c>
      <c r="D761" s="26" t="n">
        <v>2223</v>
      </c>
      <c r="E761" s="26" t="s">
        <v>13186</v>
      </c>
      <c r="F761" s="26" t="s">
        <v>314</v>
      </c>
      <c r="G761" s="26" t="n">
        <v>40</v>
      </c>
      <c r="H761" s="26" t="s">
        <v>11623</v>
      </c>
      <c r="I761" s="26" t="s">
        <v>11624</v>
      </c>
      <c r="J761" s="28" t="n">
        <v>7.55</v>
      </c>
      <c r="K761" s="26" t="n">
        <v>2</v>
      </c>
      <c r="L761" s="26" t="s">
        <v>11630</v>
      </c>
      <c r="M761" s="27" t="n">
        <v>45435</v>
      </c>
      <c r="N761" s="27" t="n">
        <v>45430</v>
      </c>
      <c r="O761" s="26" t="n">
        <v>9</v>
      </c>
      <c r="P761" s="26"/>
      <c r="Q761" s="26" t="s">
        <v>13187</v>
      </c>
      <c r="R761" s="26"/>
    </row>
    <row r="762" customFormat="false" ht="15" hidden="false" customHeight="true" outlineLevel="0" collapsed="false">
      <c r="A762" s="29" t="s">
        <v>13188</v>
      </c>
      <c r="B762" s="30" t="n">
        <v>45431</v>
      </c>
      <c r="C762" s="29" t="s">
        <v>5189</v>
      </c>
      <c r="D762" s="29" t="n">
        <v>1078</v>
      </c>
      <c r="E762" s="29" t="s">
        <v>11658</v>
      </c>
      <c r="F762" s="29" t="s">
        <v>276</v>
      </c>
      <c r="G762" s="29" t="n">
        <v>32</v>
      </c>
      <c r="H762" s="29" t="s">
        <v>11629</v>
      </c>
      <c r="I762" s="29" t="s">
        <v>11624</v>
      </c>
      <c r="J762" s="31" t="n">
        <v>10.4</v>
      </c>
      <c r="K762" s="29" t="n">
        <v>1</v>
      </c>
      <c r="L762" s="29" t="s">
        <v>11630</v>
      </c>
      <c r="M762" s="30" t="n">
        <v>45441</v>
      </c>
      <c r="N762" s="30" t="n">
        <v>45437</v>
      </c>
      <c r="O762" s="29" t="n">
        <v>6</v>
      </c>
      <c r="P762" s="29"/>
      <c r="Q762" s="29" t="s">
        <v>13189</v>
      </c>
      <c r="R762" s="29"/>
    </row>
    <row r="763" customFormat="false" ht="15" hidden="false" customHeight="true" outlineLevel="0" collapsed="false">
      <c r="A763" s="26" t="s">
        <v>13190</v>
      </c>
      <c r="B763" s="27" t="n">
        <v>45427</v>
      </c>
      <c r="C763" s="26" t="s">
        <v>3884</v>
      </c>
      <c r="D763" s="26" t="n">
        <v>753</v>
      </c>
      <c r="E763" s="26" t="s">
        <v>13191</v>
      </c>
      <c r="F763" s="26" t="s">
        <v>276</v>
      </c>
      <c r="G763" s="26" t="n">
        <v>24</v>
      </c>
      <c r="H763" s="26" t="s">
        <v>11629</v>
      </c>
      <c r="I763" s="26" t="s">
        <v>11624</v>
      </c>
      <c r="J763" s="28" t="n">
        <v>10.4</v>
      </c>
      <c r="K763" s="26" t="n">
        <v>1</v>
      </c>
      <c r="L763" s="26" t="s">
        <v>11625</v>
      </c>
      <c r="M763" s="27" t="n">
        <v>45437</v>
      </c>
      <c r="N763" s="26"/>
      <c r="O763" s="26"/>
      <c r="P763" s="26" t="s">
        <v>11672</v>
      </c>
      <c r="Q763" s="26"/>
      <c r="R763" s="26"/>
    </row>
    <row r="764" customFormat="false" ht="15" hidden="false" customHeight="true" outlineLevel="0" collapsed="false">
      <c r="A764" s="29" t="s">
        <v>13192</v>
      </c>
      <c r="B764" s="30" t="n">
        <v>45437</v>
      </c>
      <c r="C764" s="29" t="s">
        <v>9578</v>
      </c>
      <c r="D764" s="29" t="n">
        <v>2305</v>
      </c>
      <c r="E764" s="29" t="s">
        <v>13193</v>
      </c>
      <c r="F764" s="29" t="s">
        <v>249</v>
      </c>
      <c r="G764" s="29" t="n">
        <v>45</v>
      </c>
      <c r="H764" s="29" t="s">
        <v>11623</v>
      </c>
      <c r="I764" s="29" t="s">
        <v>11624</v>
      </c>
      <c r="J764" s="31" t="n">
        <v>7.55</v>
      </c>
      <c r="K764" s="29" t="n">
        <v>1</v>
      </c>
      <c r="L764" s="29" t="s">
        <v>11630</v>
      </c>
      <c r="M764" s="30" t="n">
        <v>45451</v>
      </c>
      <c r="N764" s="30" t="n">
        <v>45444</v>
      </c>
      <c r="O764" s="29" t="n">
        <v>7</v>
      </c>
      <c r="P764" s="29"/>
      <c r="Q764" s="29" t="s">
        <v>13194</v>
      </c>
      <c r="R764" s="29"/>
    </row>
    <row r="765" customFormat="false" ht="15" hidden="false" customHeight="true" outlineLevel="0" collapsed="false">
      <c r="A765" s="26" t="s">
        <v>13195</v>
      </c>
      <c r="B765" s="27" t="n">
        <v>45416</v>
      </c>
      <c r="C765" s="26" t="s">
        <v>8481</v>
      </c>
      <c r="D765" s="26" t="n">
        <v>1984</v>
      </c>
      <c r="E765" s="26" t="s">
        <v>13196</v>
      </c>
      <c r="F765" s="26" t="s">
        <v>314</v>
      </c>
      <c r="G765" s="26" t="n">
        <v>70</v>
      </c>
      <c r="H765" s="26" t="s">
        <v>11623</v>
      </c>
      <c r="I765" s="26" t="s">
        <v>11624</v>
      </c>
      <c r="J765" s="28" t="n">
        <v>7.55</v>
      </c>
      <c r="K765" s="26" t="n">
        <v>1</v>
      </c>
      <c r="L765" s="26" t="s">
        <v>11630</v>
      </c>
      <c r="M765" s="27" t="n">
        <v>45430</v>
      </c>
      <c r="N765" s="27" t="n">
        <v>45418</v>
      </c>
      <c r="O765" s="26" t="n">
        <v>2</v>
      </c>
      <c r="P765" s="26"/>
      <c r="Q765" s="26" t="s">
        <v>13197</v>
      </c>
      <c r="R765" s="26"/>
    </row>
    <row r="766" customFormat="false" ht="15" hidden="false" customHeight="true" outlineLevel="0" collapsed="false">
      <c r="A766" s="29" t="s">
        <v>13198</v>
      </c>
      <c r="B766" s="30" t="n">
        <v>45413</v>
      </c>
      <c r="C766" s="29" t="s">
        <v>1969</v>
      </c>
      <c r="D766" s="29" t="n">
        <v>318</v>
      </c>
      <c r="E766" s="29" t="s">
        <v>12572</v>
      </c>
      <c r="F766" s="29" t="s">
        <v>249</v>
      </c>
      <c r="G766" s="29" t="n">
        <v>45</v>
      </c>
      <c r="H766" s="29" t="s">
        <v>11623</v>
      </c>
      <c r="I766" s="29" t="s">
        <v>11624</v>
      </c>
      <c r="J766" s="31" t="n">
        <v>7.55</v>
      </c>
      <c r="K766" s="29" t="n">
        <v>1</v>
      </c>
      <c r="L766" s="29" t="s">
        <v>11625</v>
      </c>
      <c r="M766" s="30" t="n">
        <v>45427</v>
      </c>
      <c r="N766" s="29"/>
      <c r="O766" s="29"/>
      <c r="P766" s="29" t="s">
        <v>11683</v>
      </c>
      <c r="Q766" s="29"/>
      <c r="R766" s="29"/>
    </row>
    <row r="767" customFormat="false" ht="15" hidden="false" customHeight="true" outlineLevel="0" collapsed="false">
      <c r="A767" s="26" t="s">
        <v>13199</v>
      </c>
      <c r="B767" s="27" t="n">
        <v>45419</v>
      </c>
      <c r="C767" s="26" t="s">
        <v>8794</v>
      </c>
      <c r="D767" s="26" t="n">
        <v>2076</v>
      </c>
      <c r="E767" s="26" t="s">
        <v>13200</v>
      </c>
      <c r="F767" s="26" t="s">
        <v>249</v>
      </c>
      <c r="G767" s="26" t="n">
        <v>28</v>
      </c>
      <c r="H767" s="26" t="s">
        <v>11623</v>
      </c>
      <c r="I767" s="26" t="s">
        <v>11624</v>
      </c>
      <c r="J767" s="28" t="n">
        <v>7.55</v>
      </c>
      <c r="K767" s="26" t="n">
        <v>1</v>
      </c>
      <c r="L767" s="26" t="s">
        <v>11630</v>
      </c>
      <c r="M767" s="27" t="n">
        <v>45433</v>
      </c>
      <c r="N767" s="27" t="n">
        <v>45427</v>
      </c>
      <c r="O767" s="26" t="n">
        <v>8</v>
      </c>
      <c r="P767" s="26"/>
      <c r="Q767" s="26" t="s">
        <v>13201</v>
      </c>
      <c r="R767" s="26"/>
    </row>
    <row r="768" customFormat="false" ht="15" hidden="false" customHeight="true" outlineLevel="0" collapsed="false">
      <c r="A768" s="29" t="s">
        <v>13202</v>
      </c>
      <c r="B768" s="30" t="n">
        <v>45434</v>
      </c>
      <c r="C768" s="29" t="s">
        <v>2134</v>
      </c>
      <c r="D768" s="29" t="n">
        <v>354</v>
      </c>
      <c r="E768" s="29" t="s">
        <v>11727</v>
      </c>
      <c r="F768" s="29" t="s">
        <v>276</v>
      </c>
      <c r="G768" s="29" t="n">
        <v>24</v>
      </c>
      <c r="H768" s="29" t="s">
        <v>11629</v>
      </c>
      <c r="I768" s="29" t="s">
        <v>11624</v>
      </c>
      <c r="J768" s="31" t="n">
        <v>10.4</v>
      </c>
      <c r="K768" s="29" t="n">
        <v>1</v>
      </c>
      <c r="L768" s="29" t="s">
        <v>11669</v>
      </c>
      <c r="M768" s="30" t="n">
        <v>45444</v>
      </c>
      <c r="N768" s="30" t="n">
        <v>45438</v>
      </c>
      <c r="O768" s="29" t="n">
        <v>4</v>
      </c>
      <c r="P768" s="29"/>
      <c r="Q768" s="29"/>
      <c r="R768" s="29"/>
    </row>
    <row r="769" customFormat="false" ht="15" hidden="false" customHeight="true" outlineLevel="0" collapsed="false">
      <c r="A769" s="26" t="s">
        <v>13203</v>
      </c>
      <c r="B769" s="27" t="n">
        <v>45427</v>
      </c>
      <c r="C769" s="26" t="s">
        <v>9484</v>
      </c>
      <c r="D769" s="26" t="n">
        <v>2277</v>
      </c>
      <c r="E769" s="26" t="s">
        <v>13204</v>
      </c>
      <c r="F769" s="26" t="s">
        <v>167</v>
      </c>
      <c r="G769" s="26" t="n">
        <v>32</v>
      </c>
      <c r="H769" s="26" t="s">
        <v>11629</v>
      </c>
      <c r="I769" s="26" t="s">
        <v>11624</v>
      </c>
      <c r="J769" s="28" t="n">
        <v>10.4</v>
      </c>
      <c r="K769" s="26" t="n">
        <v>2</v>
      </c>
      <c r="L769" s="26" t="s">
        <v>11630</v>
      </c>
      <c r="M769" s="27" t="n">
        <v>45437</v>
      </c>
      <c r="N769" s="27" t="n">
        <v>45437</v>
      </c>
      <c r="O769" s="26" t="n">
        <v>10</v>
      </c>
      <c r="P769" s="26"/>
      <c r="Q769" s="26" t="s">
        <v>13205</v>
      </c>
      <c r="R769" s="26"/>
    </row>
    <row r="770" customFormat="false" ht="15" hidden="false" customHeight="true" outlineLevel="0" collapsed="false">
      <c r="A770" s="29" t="s">
        <v>13206</v>
      </c>
      <c r="B770" s="30" t="n">
        <v>45433</v>
      </c>
      <c r="C770" s="29" t="s">
        <v>11531</v>
      </c>
      <c r="D770" s="29" t="n">
        <v>2891</v>
      </c>
      <c r="E770" s="29" t="s">
        <v>13207</v>
      </c>
      <c r="F770" s="29" t="s">
        <v>314</v>
      </c>
      <c r="G770" s="29" t="n">
        <v>24</v>
      </c>
      <c r="H770" s="29" t="s">
        <v>11623</v>
      </c>
      <c r="I770" s="29" t="s">
        <v>11624</v>
      </c>
      <c r="J770" s="31" t="n">
        <v>7.55</v>
      </c>
      <c r="K770" s="29" t="n">
        <v>2</v>
      </c>
      <c r="L770" s="29" t="s">
        <v>11625</v>
      </c>
      <c r="M770" s="30" t="n">
        <v>45447</v>
      </c>
      <c r="N770" s="29"/>
      <c r="O770" s="29"/>
      <c r="P770" s="29" t="s">
        <v>11626</v>
      </c>
      <c r="Q770" s="29"/>
      <c r="R770" s="29"/>
    </row>
    <row r="771" customFormat="false" ht="15" hidden="false" customHeight="true" outlineLevel="0" collapsed="false">
      <c r="A771" s="26" t="s">
        <v>13208</v>
      </c>
      <c r="B771" s="27" t="n">
        <v>45437</v>
      </c>
      <c r="C771" s="26" t="s">
        <v>8489</v>
      </c>
      <c r="D771" s="26" t="n">
        <v>1986</v>
      </c>
      <c r="E771" s="26" t="s">
        <v>13209</v>
      </c>
      <c r="F771" s="26" t="s">
        <v>900</v>
      </c>
      <c r="G771" s="26" t="n">
        <v>24</v>
      </c>
      <c r="H771" s="26" t="s">
        <v>11623</v>
      </c>
      <c r="I771" s="26" t="s">
        <v>11624</v>
      </c>
      <c r="J771" s="28" t="n">
        <v>7.55</v>
      </c>
      <c r="K771" s="26" t="n">
        <v>1</v>
      </c>
      <c r="L771" s="26" t="s">
        <v>11630</v>
      </c>
      <c r="M771" s="27" t="n">
        <v>45451</v>
      </c>
      <c r="N771" s="27" t="n">
        <v>45454</v>
      </c>
      <c r="O771" s="26" t="n">
        <v>17</v>
      </c>
      <c r="P771" s="26"/>
      <c r="Q771" s="26" t="s">
        <v>13210</v>
      </c>
      <c r="R771" s="26"/>
    </row>
    <row r="772" customFormat="false" ht="15" hidden="false" customHeight="true" outlineLevel="0" collapsed="false">
      <c r="A772" s="29" t="s">
        <v>13211</v>
      </c>
      <c r="B772" s="30" t="n">
        <v>45422</v>
      </c>
      <c r="C772" s="29" t="s">
        <v>8164</v>
      </c>
      <c r="D772" s="29" t="n">
        <v>1894</v>
      </c>
      <c r="E772" s="29" t="s">
        <v>13212</v>
      </c>
      <c r="F772" s="29" t="s">
        <v>167</v>
      </c>
      <c r="G772" s="29" t="n">
        <v>40</v>
      </c>
      <c r="H772" s="29" t="s">
        <v>11629</v>
      </c>
      <c r="I772" s="29" t="s">
        <v>11624</v>
      </c>
      <c r="J772" s="31" t="n">
        <v>10.4</v>
      </c>
      <c r="K772" s="29" t="n">
        <v>1</v>
      </c>
      <c r="L772" s="29" t="s">
        <v>11630</v>
      </c>
      <c r="M772" s="30" t="n">
        <v>45432</v>
      </c>
      <c r="N772" s="30" t="n">
        <v>45424</v>
      </c>
      <c r="O772" s="29" t="n">
        <v>2</v>
      </c>
      <c r="P772" s="29"/>
      <c r="Q772" s="29" t="s">
        <v>13213</v>
      </c>
      <c r="R772" s="29"/>
    </row>
    <row r="773" customFormat="false" ht="15" hidden="false" customHeight="true" outlineLevel="0" collapsed="false">
      <c r="A773" s="26" t="s">
        <v>13214</v>
      </c>
      <c r="B773" s="27" t="n">
        <v>45422</v>
      </c>
      <c r="C773" s="26" t="s">
        <v>3250</v>
      </c>
      <c r="D773" s="26" t="n">
        <v>605</v>
      </c>
      <c r="E773" s="26" t="s">
        <v>12195</v>
      </c>
      <c r="F773" s="26" t="s">
        <v>314</v>
      </c>
      <c r="G773" s="26" t="n">
        <v>36</v>
      </c>
      <c r="H773" s="26" t="s">
        <v>11623</v>
      </c>
      <c r="I773" s="26" t="s">
        <v>11624</v>
      </c>
      <c r="J773" s="28" t="n">
        <v>7.55</v>
      </c>
      <c r="K773" s="26" t="n">
        <v>1</v>
      </c>
      <c r="L773" s="26" t="s">
        <v>11630</v>
      </c>
      <c r="M773" s="27" t="n">
        <v>45436</v>
      </c>
      <c r="N773" s="27" t="n">
        <v>45424</v>
      </c>
      <c r="O773" s="26" t="n">
        <v>2</v>
      </c>
      <c r="P773" s="26"/>
      <c r="Q773" s="26" t="s">
        <v>13215</v>
      </c>
      <c r="R773" s="26"/>
    </row>
    <row r="774" customFormat="false" ht="15" hidden="false" customHeight="true" outlineLevel="0" collapsed="false">
      <c r="A774" s="29" t="s">
        <v>13216</v>
      </c>
      <c r="B774" s="30" t="n">
        <v>45435</v>
      </c>
      <c r="C774" s="29" t="s">
        <v>3967</v>
      </c>
      <c r="D774" s="29" t="n">
        <v>773</v>
      </c>
      <c r="E774" s="29" t="s">
        <v>13217</v>
      </c>
      <c r="F774" s="29" t="s">
        <v>314</v>
      </c>
      <c r="G774" s="29" t="n">
        <v>40</v>
      </c>
      <c r="H774" s="29" t="s">
        <v>11623</v>
      </c>
      <c r="I774" s="29" t="s">
        <v>11624</v>
      </c>
      <c r="J774" s="31" t="n">
        <v>7.55</v>
      </c>
      <c r="K774" s="29" t="n">
        <v>2</v>
      </c>
      <c r="L774" s="29" t="s">
        <v>11634</v>
      </c>
      <c r="M774" s="30" t="n">
        <v>45449</v>
      </c>
      <c r="N774" s="30" t="n">
        <v>45451</v>
      </c>
      <c r="O774" s="29" t="n">
        <v>16</v>
      </c>
      <c r="P774" s="29"/>
      <c r="Q774" s="29"/>
      <c r="R774" s="29"/>
    </row>
    <row r="775" customFormat="false" ht="15" hidden="false" customHeight="true" outlineLevel="0" collapsed="false">
      <c r="A775" s="26" t="s">
        <v>13218</v>
      </c>
      <c r="B775" s="27" t="n">
        <v>45464</v>
      </c>
      <c r="C775" s="26" t="s">
        <v>2930</v>
      </c>
      <c r="D775" s="26" t="n">
        <v>529</v>
      </c>
      <c r="E775" s="26" t="s">
        <v>11865</v>
      </c>
      <c r="F775" s="26" t="s">
        <v>249</v>
      </c>
      <c r="G775" s="26" t="n">
        <v>28</v>
      </c>
      <c r="H775" s="26" t="s">
        <v>11623</v>
      </c>
      <c r="I775" s="26" t="s">
        <v>11624</v>
      </c>
      <c r="J775" s="28" t="n">
        <v>7.55</v>
      </c>
      <c r="K775" s="26" t="n">
        <v>1</v>
      </c>
      <c r="L775" s="26" t="s">
        <v>11630</v>
      </c>
      <c r="M775" s="27" t="n">
        <v>45478</v>
      </c>
      <c r="N775" s="27" t="n">
        <v>45477</v>
      </c>
      <c r="O775" s="26" t="n">
        <v>13</v>
      </c>
      <c r="P775" s="26"/>
      <c r="Q775" s="26" t="s">
        <v>13219</v>
      </c>
      <c r="R775" s="26"/>
    </row>
    <row r="776" customFormat="false" ht="15" hidden="false" customHeight="true" outlineLevel="0" collapsed="false">
      <c r="A776" s="29" t="s">
        <v>13220</v>
      </c>
      <c r="B776" s="30" t="n">
        <v>45455</v>
      </c>
      <c r="C776" s="29" t="s">
        <v>8622</v>
      </c>
      <c r="D776" s="29" t="n">
        <v>2026</v>
      </c>
      <c r="E776" s="29" t="s">
        <v>13221</v>
      </c>
      <c r="F776" s="29" t="s">
        <v>276</v>
      </c>
      <c r="G776" s="29" t="n">
        <v>32</v>
      </c>
      <c r="H776" s="29" t="s">
        <v>11629</v>
      </c>
      <c r="I776" s="29" t="s">
        <v>11624</v>
      </c>
      <c r="J776" s="31" t="n">
        <v>10.4</v>
      </c>
      <c r="K776" s="29" t="n">
        <v>2</v>
      </c>
      <c r="L776" s="29" t="s">
        <v>11625</v>
      </c>
      <c r="M776" s="30" t="n">
        <v>45465</v>
      </c>
      <c r="N776" s="29"/>
      <c r="O776" s="29"/>
      <c r="P776" s="29" t="s">
        <v>11651</v>
      </c>
      <c r="Q776" s="29"/>
      <c r="R776" s="29"/>
    </row>
    <row r="777" customFormat="false" ht="15" hidden="false" customHeight="true" outlineLevel="0" collapsed="false">
      <c r="A777" s="26" t="s">
        <v>13222</v>
      </c>
      <c r="B777" s="27" t="n">
        <v>45456</v>
      </c>
      <c r="C777" s="26" t="s">
        <v>4917</v>
      </c>
      <c r="D777" s="26" t="n">
        <v>1008</v>
      </c>
      <c r="E777" s="26" t="s">
        <v>13223</v>
      </c>
      <c r="F777" s="26" t="s">
        <v>249</v>
      </c>
      <c r="G777" s="26" t="n">
        <v>50</v>
      </c>
      <c r="H777" s="26" t="s">
        <v>11623</v>
      </c>
      <c r="I777" s="26" t="s">
        <v>11624</v>
      </c>
      <c r="J777" s="28" t="n">
        <v>7.55</v>
      </c>
      <c r="K777" s="26" t="n">
        <v>2</v>
      </c>
      <c r="L777" s="26" t="s">
        <v>164</v>
      </c>
      <c r="M777" s="27" t="n">
        <v>45470</v>
      </c>
      <c r="N777" s="27" t="n">
        <v>45461</v>
      </c>
      <c r="O777" s="26" t="n">
        <v>5</v>
      </c>
      <c r="P777" s="26"/>
      <c r="Q777" s="26"/>
      <c r="R777" s="26"/>
    </row>
    <row r="778" customFormat="false" ht="15" hidden="false" customHeight="true" outlineLevel="0" collapsed="false">
      <c r="A778" s="29" t="s">
        <v>13224</v>
      </c>
      <c r="B778" s="30" t="n">
        <v>45458</v>
      </c>
      <c r="C778" s="29" t="s">
        <v>9380</v>
      </c>
      <c r="D778" s="29" t="n">
        <v>2245</v>
      </c>
      <c r="E778" s="29" t="s">
        <v>12242</v>
      </c>
      <c r="F778" s="29" t="s">
        <v>276</v>
      </c>
      <c r="G778" s="29" t="n">
        <v>40</v>
      </c>
      <c r="H778" s="29" t="s">
        <v>11629</v>
      </c>
      <c r="I778" s="29" t="s">
        <v>11624</v>
      </c>
      <c r="J778" s="31" t="n">
        <v>10.4</v>
      </c>
      <c r="K778" s="29" t="n">
        <v>1</v>
      </c>
      <c r="L778" s="29" t="s">
        <v>11625</v>
      </c>
      <c r="M778" s="30" t="n">
        <v>45468</v>
      </c>
      <c r="N778" s="29"/>
      <c r="O778" s="29"/>
      <c r="P778" s="29" t="s">
        <v>11626</v>
      </c>
      <c r="Q778" s="29"/>
      <c r="R778" s="29"/>
    </row>
    <row r="779" customFormat="false" ht="15" hidden="false" customHeight="true" outlineLevel="0" collapsed="false">
      <c r="A779" s="26" t="s">
        <v>13225</v>
      </c>
      <c r="B779" s="27" t="n">
        <v>45457</v>
      </c>
      <c r="C779" s="26" t="s">
        <v>4721</v>
      </c>
      <c r="D779" s="26" t="n">
        <v>959</v>
      </c>
      <c r="E779" s="26" t="s">
        <v>13226</v>
      </c>
      <c r="F779" s="26" t="s">
        <v>314</v>
      </c>
      <c r="G779" s="26" t="n">
        <v>28</v>
      </c>
      <c r="H779" s="26" t="s">
        <v>11623</v>
      </c>
      <c r="I779" s="26" t="s">
        <v>11624</v>
      </c>
      <c r="J779" s="28" t="n">
        <v>7.55</v>
      </c>
      <c r="K779" s="26" t="n">
        <v>2</v>
      </c>
      <c r="L779" s="26" t="s">
        <v>164</v>
      </c>
      <c r="M779" s="27" t="n">
        <v>45471</v>
      </c>
      <c r="N779" s="27" t="n">
        <v>45463</v>
      </c>
      <c r="O779" s="26" t="n">
        <v>6</v>
      </c>
      <c r="P779" s="26"/>
      <c r="Q779" s="26"/>
      <c r="R779" s="26"/>
    </row>
    <row r="780" customFormat="false" ht="15" hidden="false" customHeight="true" outlineLevel="0" collapsed="false">
      <c r="A780" s="29" t="s">
        <v>13227</v>
      </c>
      <c r="B780" s="30" t="n">
        <v>45471</v>
      </c>
      <c r="C780" s="29" t="s">
        <v>10283</v>
      </c>
      <c r="D780" s="29" t="n">
        <v>2514</v>
      </c>
      <c r="E780" s="29" t="s">
        <v>11663</v>
      </c>
      <c r="F780" s="29" t="s">
        <v>249</v>
      </c>
      <c r="G780" s="29" t="n">
        <v>32</v>
      </c>
      <c r="H780" s="29" t="s">
        <v>11623</v>
      </c>
      <c r="I780" s="29" t="s">
        <v>11624</v>
      </c>
      <c r="J780" s="31" t="n">
        <v>7.55</v>
      </c>
      <c r="K780" s="29" t="n">
        <v>2</v>
      </c>
      <c r="L780" s="29" t="s">
        <v>11630</v>
      </c>
      <c r="M780" s="30" t="n">
        <v>45485</v>
      </c>
      <c r="N780" s="30" t="n">
        <v>45474</v>
      </c>
      <c r="O780" s="29" t="n">
        <v>3</v>
      </c>
      <c r="P780" s="29"/>
      <c r="Q780" s="29" t="s">
        <v>13062</v>
      </c>
      <c r="R780" s="29"/>
    </row>
    <row r="781" customFormat="false" ht="15" hidden="false" customHeight="true" outlineLevel="0" collapsed="false">
      <c r="A781" s="26" t="s">
        <v>13228</v>
      </c>
      <c r="B781" s="27" t="n">
        <v>45448</v>
      </c>
      <c r="C781" s="26" t="s">
        <v>9935</v>
      </c>
      <c r="D781" s="26" t="n">
        <v>2411</v>
      </c>
      <c r="E781" s="26" t="s">
        <v>13229</v>
      </c>
      <c r="F781" s="26" t="s">
        <v>167</v>
      </c>
      <c r="G781" s="26" t="n">
        <v>32</v>
      </c>
      <c r="H781" s="26" t="s">
        <v>11629</v>
      </c>
      <c r="I781" s="26" t="s">
        <v>11624</v>
      </c>
      <c r="J781" s="28" t="n">
        <v>10.4</v>
      </c>
      <c r="K781" s="26" t="n">
        <v>2</v>
      </c>
      <c r="L781" s="26" t="s">
        <v>11634</v>
      </c>
      <c r="M781" s="27" t="n">
        <v>45458</v>
      </c>
      <c r="N781" s="27" t="n">
        <v>45450</v>
      </c>
      <c r="O781" s="26" t="n">
        <v>2</v>
      </c>
      <c r="P781" s="26"/>
      <c r="Q781" s="26"/>
      <c r="R781" s="26"/>
    </row>
    <row r="782" customFormat="false" ht="15" hidden="false" customHeight="true" outlineLevel="0" collapsed="false">
      <c r="A782" s="29" t="s">
        <v>13230</v>
      </c>
      <c r="B782" s="30" t="n">
        <v>45451</v>
      </c>
      <c r="C782" s="29" t="s">
        <v>3146</v>
      </c>
      <c r="D782" s="29" t="n">
        <v>581</v>
      </c>
      <c r="E782" s="29" t="s">
        <v>13231</v>
      </c>
      <c r="F782" s="29" t="s">
        <v>167</v>
      </c>
      <c r="G782" s="29" t="n">
        <v>24</v>
      </c>
      <c r="H782" s="29" t="s">
        <v>11629</v>
      </c>
      <c r="I782" s="29" t="s">
        <v>11624</v>
      </c>
      <c r="J782" s="31" t="n">
        <v>10.4</v>
      </c>
      <c r="K782" s="29" t="n">
        <v>1</v>
      </c>
      <c r="L782" s="29" t="s">
        <v>11669</v>
      </c>
      <c r="M782" s="30" t="n">
        <v>45461</v>
      </c>
      <c r="N782" s="30" t="n">
        <v>45459</v>
      </c>
      <c r="O782" s="29" t="n">
        <v>8</v>
      </c>
      <c r="P782" s="29"/>
      <c r="Q782" s="29"/>
      <c r="R782" s="29"/>
    </row>
    <row r="783" customFormat="false" ht="15" hidden="false" customHeight="true" outlineLevel="0" collapsed="false">
      <c r="A783" s="26" t="s">
        <v>13232</v>
      </c>
      <c r="B783" s="27" t="n">
        <v>45464</v>
      </c>
      <c r="C783" s="26" t="s">
        <v>5315</v>
      </c>
      <c r="D783" s="26" t="n">
        <v>1110</v>
      </c>
      <c r="E783" s="26" t="s">
        <v>13233</v>
      </c>
      <c r="F783" s="26" t="s">
        <v>167</v>
      </c>
      <c r="G783" s="26" t="n">
        <v>24</v>
      </c>
      <c r="H783" s="26" t="s">
        <v>11629</v>
      </c>
      <c r="I783" s="26" t="s">
        <v>11624</v>
      </c>
      <c r="J783" s="28" t="n">
        <v>10.4</v>
      </c>
      <c r="K783" s="26" t="n">
        <v>1</v>
      </c>
      <c r="L783" s="26" t="s">
        <v>11630</v>
      </c>
      <c r="M783" s="27" t="n">
        <v>45474</v>
      </c>
      <c r="N783" s="27" t="n">
        <v>45472</v>
      </c>
      <c r="O783" s="26" t="n">
        <v>8</v>
      </c>
      <c r="P783" s="26"/>
      <c r="Q783" s="26" t="s">
        <v>13049</v>
      </c>
      <c r="R783" s="26"/>
    </row>
    <row r="784" customFormat="false" ht="15" hidden="false" customHeight="true" outlineLevel="0" collapsed="false">
      <c r="A784" s="29" t="s">
        <v>13234</v>
      </c>
      <c r="B784" s="30" t="n">
        <v>45445</v>
      </c>
      <c r="C784" s="29" t="s">
        <v>7804</v>
      </c>
      <c r="D784" s="29" t="n">
        <v>1792</v>
      </c>
      <c r="E784" s="29" t="s">
        <v>12968</v>
      </c>
      <c r="F784" s="29" t="s">
        <v>167</v>
      </c>
      <c r="G784" s="29" t="n">
        <v>32</v>
      </c>
      <c r="H784" s="29" t="s">
        <v>11629</v>
      </c>
      <c r="I784" s="29" t="s">
        <v>11624</v>
      </c>
      <c r="J784" s="31" t="n">
        <v>10.4</v>
      </c>
      <c r="K784" s="29" t="n">
        <v>2</v>
      </c>
      <c r="L784" s="29" t="s">
        <v>11630</v>
      </c>
      <c r="M784" s="30" t="n">
        <v>45455</v>
      </c>
      <c r="N784" s="30" t="n">
        <v>45446</v>
      </c>
      <c r="O784" s="29" t="n">
        <v>1</v>
      </c>
      <c r="P784" s="29"/>
      <c r="Q784" s="29" t="s">
        <v>13235</v>
      </c>
      <c r="R784" s="29"/>
    </row>
    <row r="785" customFormat="false" ht="15" hidden="false" customHeight="true" outlineLevel="0" collapsed="false">
      <c r="A785" s="26" t="s">
        <v>13236</v>
      </c>
      <c r="B785" s="27" t="n">
        <v>45463</v>
      </c>
      <c r="C785" s="26" t="s">
        <v>2835</v>
      </c>
      <c r="D785" s="26" t="n">
        <v>506</v>
      </c>
      <c r="E785" s="26" t="s">
        <v>13231</v>
      </c>
      <c r="F785" s="26" t="s">
        <v>167</v>
      </c>
      <c r="G785" s="26" t="n">
        <v>24</v>
      </c>
      <c r="H785" s="26" t="s">
        <v>11629</v>
      </c>
      <c r="I785" s="26" t="s">
        <v>11624</v>
      </c>
      <c r="J785" s="28" t="n">
        <v>10.4</v>
      </c>
      <c r="K785" s="26" t="n">
        <v>2</v>
      </c>
      <c r="L785" s="26" t="s">
        <v>11630</v>
      </c>
      <c r="M785" s="27" t="n">
        <v>45473</v>
      </c>
      <c r="N785" s="27" t="n">
        <v>45473</v>
      </c>
      <c r="O785" s="26" t="n">
        <v>10</v>
      </c>
      <c r="P785" s="26"/>
      <c r="Q785" s="26" t="s">
        <v>13237</v>
      </c>
      <c r="R785" s="26"/>
    </row>
    <row r="786" customFormat="false" ht="15" hidden="false" customHeight="true" outlineLevel="0" collapsed="false">
      <c r="A786" s="29" t="s">
        <v>13238</v>
      </c>
      <c r="B786" s="30" t="n">
        <v>45463</v>
      </c>
      <c r="C786" s="29" t="s">
        <v>6643</v>
      </c>
      <c r="D786" s="29" t="n">
        <v>1472</v>
      </c>
      <c r="E786" s="29" t="s">
        <v>12732</v>
      </c>
      <c r="F786" s="29" t="s">
        <v>167</v>
      </c>
      <c r="G786" s="29" t="n">
        <v>28</v>
      </c>
      <c r="H786" s="29" t="s">
        <v>11629</v>
      </c>
      <c r="I786" s="29" t="s">
        <v>11624</v>
      </c>
      <c r="J786" s="31" t="n">
        <v>10.4</v>
      </c>
      <c r="K786" s="29" t="n">
        <v>1</v>
      </c>
      <c r="L786" s="29" t="s">
        <v>11630</v>
      </c>
      <c r="M786" s="30" t="n">
        <v>45473</v>
      </c>
      <c r="N786" s="30" t="n">
        <v>45464</v>
      </c>
      <c r="O786" s="29" t="n">
        <v>1</v>
      </c>
      <c r="P786" s="29"/>
      <c r="Q786" s="29" t="s">
        <v>13142</v>
      </c>
      <c r="R786" s="29"/>
    </row>
    <row r="787" customFormat="false" ht="15" hidden="false" customHeight="true" outlineLevel="0" collapsed="false">
      <c r="A787" s="26" t="s">
        <v>13239</v>
      </c>
      <c r="B787" s="27" t="n">
        <v>45464</v>
      </c>
      <c r="C787" s="26" t="s">
        <v>9353</v>
      </c>
      <c r="D787" s="26" t="n">
        <v>2237</v>
      </c>
      <c r="E787" s="26" t="s">
        <v>13240</v>
      </c>
      <c r="F787" s="26" t="s">
        <v>249</v>
      </c>
      <c r="G787" s="26" t="n">
        <v>28</v>
      </c>
      <c r="H787" s="26" t="s">
        <v>11623</v>
      </c>
      <c r="I787" s="26" t="s">
        <v>11624</v>
      </c>
      <c r="J787" s="28" t="n">
        <v>7.55</v>
      </c>
      <c r="K787" s="26" t="n">
        <v>1</v>
      </c>
      <c r="L787" s="26" t="s">
        <v>11630</v>
      </c>
      <c r="M787" s="27" t="n">
        <v>45478</v>
      </c>
      <c r="N787" s="27" t="n">
        <v>45473</v>
      </c>
      <c r="O787" s="26" t="n">
        <v>9</v>
      </c>
      <c r="P787" s="26"/>
      <c r="Q787" s="26" t="s">
        <v>13121</v>
      </c>
      <c r="R787" s="26"/>
    </row>
    <row r="788" customFormat="false" ht="15" hidden="false" customHeight="true" outlineLevel="0" collapsed="false">
      <c r="A788" s="29" t="s">
        <v>13241</v>
      </c>
      <c r="B788" s="30" t="n">
        <v>45457</v>
      </c>
      <c r="C788" s="29" t="s">
        <v>10331</v>
      </c>
      <c r="D788" s="29" t="n">
        <v>2527</v>
      </c>
      <c r="E788" s="29" t="s">
        <v>13242</v>
      </c>
      <c r="F788" s="29" t="s">
        <v>314</v>
      </c>
      <c r="G788" s="29" t="n">
        <v>24</v>
      </c>
      <c r="H788" s="29" t="s">
        <v>11623</v>
      </c>
      <c r="I788" s="29" t="s">
        <v>11624</v>
      </c>
      <c r="J788" s="31" t="n">
        <v>7.55</v>
      </c>
      <c r="K788" s="29" t="n">
        <v>1</v>
      </c>
      <c r="L788" s="29" t="s">
        <v>11625</v>
      </c>
      <c r="M788" s="30" t="n">
        <v>45471</v>
      </c>
      <c r="N788" s="29"/>
      <c r="O788" s="29"/>
      <c r="P788" s="29" t="s">
        <v>11651</v>
      </c>
      <c r="Q788" s="29"/>
      <c r="R788" s="29"/>
    </row>
    <row r="789" customFormat="false" ht="15" hidden="false" customHeight="true" outlineLevel="0" collapsed="false">
      <c r="A789" s="26" t="s">
        <v>13243</v>
      </c>
      <c r="B789" s="27" t="n">
        <v>45463</v>
      </c>
      <c r="C789" s="26" t="s">
        <v>4965</v>
      </c>
      <c r="D789" s="26" t="n">
        <v>1021</v>
      </c>
      <c r="E789" s="26" t="s">
        <v>11723</v>
      </c>
      <c r="F789" s="26" t="s">
        <v>249</v>
      </c>
      <c r="G789" s="26" t="n">
        <v>24</v>
      </c>
      <c r="H789" s="26" t="s">
        <v>11623</v>
      </c>
      <c r="I789" s="26" t="s">
        <v>11624</v>
      </c>
      <c r="J789" s="28" t="n">
        <v>7.55</v>
      </c>
      <c r="K789" s="26" t="n">
        <v>1</v>
      </c>
      <c r="L789" s="26" t="s">
        <v>11669</v>
      </c>
      <c r="M789" s="27" t="n">
        <v>45477</v>
      </c>
      <c r="N789" s="27" t="n">
        <v>45464</v>
      </c>
      <c r="O789" s="26" t="n">
        <v>1</v>
      </c>
      <c r="P789" s="26"/>
      <c r="Q789" s="26"/>
      <c r="R789" s="26"/>
    </row>
    <row r="790" customFormat="false" ht="15" hidden="false" customHeight="true" outlineLevel="0" collapsed="false">
      <c r="A790" s="29" t="s">
        <v>13244</v>
      </c>
      <c r="B790" s="30" t="n">
        <v>45458</v>
      </c>
      <c r="C790" s="29" t="s">
        <v>8540</v>
      </c>
      <c r="D790" s="29" t="n">
        <v>2000</v>
      </c>
      <c r="E790" s="29" t="s">
        <v>12659</v>
      </c>
      <c r="F790" s="29" t="s">
        <v>900</v>
      </c>
      <c r="G790" s="29" t="n">
        <v>45</v>
      </c>
      <c r="H790" s="29" t="s">
        <v>11623</v>
      </c>
      <c r="I790" s="29" t="s">
        <v>11624</v>
      </c>
      <c r="J790" s="31" t="n">
        <v>7.55</v>
      </c>
      <c r="K790" s="29" t="n">
        <v>1</v>
      </c>
      <c r="L790" s="29" t="s">
        <v>11642</v>
      </c>
      <c r="M790" s="30" t="n">
        <v>45472</v>
      </c>
      <c r="N790" s="29"/>
      <c r="O790" s="29"/>
      <c r="P790" s="29"/>
      <c r="Q790" s="29"/>
      <c r="R790" s="29"/>
    </row>
    <row r="791" customFormat="false" ht="15" hidden="false" customHeight="true" outlineLevel="0" collapsed="false">
      <c r="A791" s="26" t="s">
        <v>13245</v>
      </c>
      <c r="B791" s="27" t="n">
        <v>45466</v>
      </c>
      <c r="C791" s="26" t="s">
        <v>1827</v>
      </c>
      <c r="D791" s="26" t="n">
        <v>291</v>
      </c>
      <c r="E791" s="26" t="s">
        <v>13246</v>
      </c>
      <c r="F791" s="26" t="s">
        <v>900</v>
      </c>
      <c r="G791" s="26" t="n">
        <v>24</v>
      </c>
      <c r="H791" s="26" t="s">
        <v>11623</v>
      </c>
      <c r="I791" s="26" t="s">
        <v>11624</v>
      </c>
      <c r="J791" s="28" t="n">
        <v>7.55</v>
      </c>
      <c r="K791" s="26" t="n">
        <v>1</v>
      </c>
      <c r="L791" s="26" t="s">
        <v>11669</v>
      </c>
      <c r="M791" s="27" t="n">
        <v>45480</v>
      </c>
      <c r="N791" s="27" t="n">
        <v>45475</v>
      </c>
      <c r="O791" s="26" t="n">
        <v>9</v>
      </c>
      <c r="P791" s="26"/>
      <c r="Q791" s="26"/>
      <c r="R791" s="26"/>
    </row>
    <row r="792" customFormat="false" ht="15" hidden="false" customHeight="true" outlineLevel="0" collapsed="false">
      <c r="A792" s="29" t="s">
        <v>13247</v>
      </c>
      <c r="B792" s="30" t="n">
        <v>45468</v>
      </c>
      <c r="C792" s="29" t="s">
        <v>586</v>
      </c>
      <c r="D792" s="29" t="n">
        <v>61</v>
      </c>
      <c r="E792" s="29" t="s">
        <v>13248</v>
      </c>
      <c r="F792" s="29" t="s">
        <v>167</v>
      </c>
      <c r="G792" s="29" t="n">
        <v>24</v>
      </c>
      <c r="H792" s="29" t="s">
        <v>11629</v>
      </c>
      <c r="I792" s="29" t="s">
        <v>11624</v>
      </c>
      <c r="J792" s="31" t="n">
        <v>10.4</v>
      </c>
      <c r="K792" s="29" t="n">
        <v>1</v>
      </c>
      <c r="L792" s="29" t="s">
        <v>11630</v>
      </c>
      <c r="M792" s="30" t="n">
        <v>45478</v>
      </c>
      <c r="N792" s="30" t="n">
        <v>45474</v>
      </c>
      <c r="O792" s="29" t="n">
        <v>6</v>
      </c>
      <c r="P792" s="29"/>
      <c r="Q792" s="29" t="s">
        <v>13249</v>
      </c>
      <c r="R792" s="29"/>
    </row>
    <row r="793" customFormat="false" ht="15" hidden="false" customHeight="true" outlineLevel="0" collapsed="false">
      <c r="A793" s="26" t="s">
        <v>13250</v>
      </c>
      <c r="B793" s="27" t="n">
        <v>45448</v>
      </c>
      <c r="C793" s="26" t="s">
        <v>1064</v>
      </c>
      <c r="D793" s="26" t="n">
        <v>144</v>
      </c>
      <c r="E793" s="26" t="s">
        <v>11661</v>
      </c>
      <c r="F793" s="26" t="s">
        <v>276</v>
      </c>
      <c r="G793" s="26" t="n">
        <v>32</v>
      </c>
      <c r="H793" s="26" t="s">
        <v>11629</v>
      </c>
      <c r="I793" s="26" t="s">
        <v>11624</v>
      </c>
      <c r="J793" s="28" t="n">
        <v>10.4</v>
      </c>
      <c r="K793" s="26" t="n">
        <v>1</v>
      </c>
      <c r="L793" s="26" t="s">
        <v>11625</v>
      </c>
      <c r="M793" s="27" t="n">
        <v>45458</v>
      </c>
      <c r="N793" s="26"/>
      <c r="O793" s="26"/>
      <c r="P793" s="26" t="s">
        <v>11626</v>
      </c>
      <c r="Q793" s="26"/>
      <c r="R793" s="26"/>
    </row>
    <row r="794" customFormat="false" ht="15" hidden="false" customHeight="true" outlineLevel="0" collapsed="false">
      <c r="A794" s="29" t="s">
        <v>13251</v>
      </c>
      <c r="B794" s="30" t="n">
        <v>45445</v>
      </c>
      <c r="C794" s="29" t="s">
        <v>3441</v>
      </c>
      <c r="D794" s="29" t="n">
        <v>649</v>
      </c>
      <c r="E794" s="29" t="s">
        <v>13252</v>
      </c>
      <c r="F794" s="29" t="s">
        <v>900</v>
      </c>
      <c r="G794" s="29" t="n">
        <v>80</v>
      </c>
      <c r="H794" s="29" t="s">
        <v>11623</v>
      </c>
      <c r="I794" s="29" t="s">
        <v>11624</v>
      </c>
      <c r="J794" s="31" t="n">
        <v>7.55</v>
      </c>
      <c r="K794" s="29" t="n">
        <v>1</v>
      </c>
      <c r="L794" s="29" t="s">
        <v>11634</v>
      </c>
      <c r="M794" s="30" t="n">
        <v>45459</v>
      </c>
      <c r="N794" s="30" t="n">
        <v>45455</v>
      </c>
      <c r="O794" s="29" t="n">
        <v>10</v>
      </c>
      <c r="P794" s="29"/>
      <c r="Q794" s="29"/>
      <c r="R794" s="29"/>
    </row>
    <row r="795" customFormat="false" ht="15" hidden="false" customHeight="true" outlineLevel="0" collapsed="false">
      <c r="A795" s="26" t="s">
        <v>13253</v>
      </c>
      <c r="B795" s="27" t="n">
        <v>45451</v>
      </c>
      <c r="C795" s="26" t="s">
        <v>9862</v>
      </c>
      <c r="D795" s="26" t="n">
        <v>2390</v>
      </c>
      <c r="E795" s="26" t="s">
        <v>13254</v>
      </c>
      <c r="F795" s="26" t="s">
        <v>249</v>
      </c>
      <c r="G795" s="26" t="n">
        <v>28</v>
      </c>
      <c r="H795" s="26" t="s">
        <v>11623</v>
      </c>
      <c r="I795" s="26" t="s">
        <v>11624</v>
      </c>
      <c r="J795" s="28" t="n">
        <v>7.55</v>
      </c>
      <c r="K795" s="26" t="n">
        <v>2</v>
      </c>
      <c r="L795" s="26" t="s">
        <v>11625</v>
      </c>
      <c r="M795" s="27" t="n">
        <v>45465</v>
      </c>
      <c r="N795" s="26"/>
      <c r="O795" s="26"/>
      <c r="P795" s="26" t="s">
        <v>11672</v>
      </c>
      <c r="Q795" s="26"/>
      <c r="R795" s="26"/>
    </row>
    <row r="796" customFormat="false" ht="15" hidden="false" customHeight="true" outlineLevel="0" collapsed="false">
      <c r="A796" s="29" t="s">
        <v>13255</v>
      </c>
      <c r="B796" s="30" t="n">
        <v>45452</v>
      </c>
      <c r="C796" s="29" t="s">
        <v>2201</v>
      </c>
      <c r="D796" s="29" t="n">
        <v>368</v>
      </c>
      <c r="E796" s="29" t="s">
        <v>13256</v>
      </c>
      <c r="F796" s="29" t="s">
        <v>167</v>
      </c>
      <c r="G796" s="29" t="n">
        <v>32</v>
      </c>
      <c r="H796" s="29" t="s">
        <v>11629</v>
      </c>
      <c r="I796" s="29" t="s">
        <v>11624</v>
      </c>
      <c r="J796" s="31" t="n">
        <v>10.4</v>
      </c>
      <c r="K796" s="29" t="n">
        <v>1</v>
      </c>
      <c r="L796" s="29" t="s">
        <v>11625</v>
      </c>
      <c r="M796" s="30" t="n">
        <v>45462</v>
      </c>
      <c r="N796" s="29"/>
      <c r="O796" s="29"/>
      <c r="P796" s="29" t="s">
        <v>11683</v>
      </c>
      <c r="Q796" s="29"/>
      <c r="R796" s="29"/>
    </row>
    <row r="797" customFormat="false" ht="15" hidden="false" customHeight="true" outlineLevel="0" collapsed="false">
      <c r="A797" s="26" t="s">
        <v>13257</v>
      </c>
      <c r="B797" s="27" t="n">
        <v>45452</v>
      </c>
      <c r="C797" s="26" t="s">
        <v>1304</v>
      </c>
      <c r="D797" s="26" t="n">
        <v>187</v>
      </c>
      <c r="E797" s="26" t="s">
        <v>11716</v>
      </c>
      <c r="F797" s="26" t="s">
        <v>249</v>
      </c>
      <c r="G797" s="26" t="n">
        <v>32</v>
      </c>
      <c r="H797" s="26" t="s">
        <v>11623</v>
      </c>
      <c r="I797" s="26" t="s">
        <v>11624</v>
      </c>
      <c r="J797" s="28" t="n">
        <v>7.55</v>
      </c>
      <c r="K797" s="26" t="n">
        <v>1</v>
      </c>
      <c r="L797" s="26" t="s">
        <v>11669</v>
      </c>
      <c r="M797" s="27" t="n">
        <v>45466</v>
      </c>
      <c r="N797" s="27" t="n">
        <v>45455</v>
      </c>
      <c r="O797" s="26" t="n">
        <v>3</v>
      </c>
      <c r="P797" s="26"/>
      <c r="Q797" s="26"/>
      <c r="R797" s="26"/>
    </row>
    <row r="798" customFormat="false" ht="15" hidden="false" customHeight="true" outlineLevel="0" collapsed="false">
      <c r="A798" s="29" t="s">
        <v>13258</v>
      </c>
      <c r="B798" s="30" t="n">
        <v>45460</v>
      </c>
      <c r="C798" s="29" t="s">
        <v>5328</v>
      </c>
      <c r="D798" s="29" t="n">
        <v>1114</v>
      </c>
      <c r="E798" s="29" t="s">
        <v>12368</v>
      </c>
      <c r="F798" s="29" t="s">
        <v>314</v>
      </c>
      <c r="G798" s="29" t="n">
        <v>32</v>
      </c>
      <c r="H798" s="29" t="s">
        <v>11623</v>
      </c>
      <c r="I798" s="29" t="s">
        <v>11624</v>
      </c>
      <c r="J798" s="31" t="n">
        <v>7.55</v>
      </c>
      <c r="K798" s="29" t="n">
        <v>1</v>
      </c>
      <c r="L798" s="29" t="s">
        <v>11669</v>
      </c>
      <c r="M798" s="30" t="n">
        <v>45474</v>
      </c>
      <c r="N798" s="30" t="n">
        <v>45469</v>
      </c>
      <c r="O798" s="29" t="n">
        <v>9</v>
      </c>
      <c r="P798" s="29"/>
      <c r="Q798" s="29"/>
      <c r="R798" s="29"/>
    </row>
    <row r="799" customFormat="false" ht="15" hidden="false" customHeight="true" outlineLevel="0" collapsed="false">
      <c r="A799" s="26" t="s">
        <v>13259</v>
      </c>
      <c r="B799" s="27" t="n">
        <v>45467</v>
      </c>
      <c r="C799" s="26" t="s">
        <v>5478</v>
      </c>
      <c r="D799" s="26" t="n">
        <v>1153</v>
      </c>
      <c r="E799" s="26" t="s">
        <v>13260</v>
      </c>
      <c r="F799" s="26" t="s">
        <v>900</v>
      </c>
      <c r="G799" s="26" t="n">
        <v>24</v>
      </c>
      <c r="H799" s="26" t="s">
        <v>11623</v>
      </c>
      <c r="I799" s="26" t="s">
        <v>11624</v>
      </c>
      <c r="J799" s="28" t="n">
        <v>7.55</v>
      </c>
      <c r="K799" s="26" t="n">
        <v>1</v>
      </c>
      <c r="L799" s="26" t="s">
        <v>11630</v>
      </c>
      <c r="M799" s="27" t="n">
        <v>45481</v>
      </c>
      <c r="N799" s="27" t="n">
        <v>45480</v>
      </c>
      <c r="O799" s="26" t="n">
        <v>13</v>
      </c>
      <c r="P799" s="26"/>
      <c r="Q799" s="26" t="s">
        <v>13261</v>
      </c>
      <c r="R799" s="26"/>
    </row>
    <row r="800" customFormat="false" ht="15" hidden="false" customHeight="true" outlineLevel="0" collapsed="false">
      <c r="A800" s="29" t="s">
        <v>13262</v>
      </c>
      <c r="B800" s="30" t="n">
        <v>45469</v>
      </c>
      <c r="C800" s="29" t="s">
        <v>7616</v>
      </c>
      <c r="D800" s="29" t="n">
        <v>1740</v>
      </c>
      <c r="E800" s="29" t="s">
        <v>13263</v>
      </c>
      <c r="F800" s="29" t="s">
        <v>249</v>
      </c>
      <c r="G800" s="29" t="n">
        <v>28</v>
      </c>
      <c r="H800" s="29" t="s">
        <v>11623</v>
      </c>
      <c r="I800" s="29" t="s">
        <v>11624</v>
      </c>
      <c r="J800" s="31" t="n">
        <v>7.55</v>
      </c>
      <c r="K800" s="29" t="n">
        <v>1</v>
      </c>
      <c r="L800" s="29" t="s">
        <v>11630</v>
      </c>
      <c r="M800" s="30" t="n">
        <v>45483</v>
      </c>
      <c r="N800" s="30" t="n">
        <v>45476</v>
      </c>
      <c r="O800" s="29" t="n">
        <v>7</v>
      </c>
      <c r="P800" s="29"/>
      <c r="Q800" s="29" t="s">
        <v>13264</v>
      </c>
      <c r="R800" s="29"/>
    </row>
    <row r="801" customFormat="false" ht="15" hidden="false" customHeight="true" outlineLevel="0" collapsed="false">
      <c r="A801" s="26" t="s">
        <v>13265</v>
      </c>
      <c r="B801" s="27" t="n">
        <v>45456</v>
      </c>
      <c r="C801" s="26" t="s">
        <v>3690</v>
      </c>
      <c r="D801" s="26" t="n">
        <v>704</v>
      </c>
      <c r="E801" s="26" t="s">
        <v>13266</v>
      </c>
      <c r="F801" s="26" t="s">
        <v>276</v>
      </c>
      <c r="G801" s="26" t="n">
        <v>28</v>
      </c>
      <c r="H801" s="26" t="s">
        <v>11629</v>
      </c>
      <c r="I801" s="26" t="s">
        <v>11624</v>
      </c>
      <c r="J801" s="28" t="n">
        <v>10.4</v>
      </c>
      <c r="K801" s="26" t="n">
        <v>1</v>
      </c>
      <c r="L801" s="26" t="s">
        <v>11630</v>
      </c>
      <c r="M801" s="27" t="n">
        <v>45466</v>
      </c>
      <c r="N801" s="27" t="n">
        <v>45461</v>
      </c>
      <c r="O801" s="26" t="n">
        <v>5</v>
      </c>
      <c r="P801" s="26"/>
      <c r="Q801" s="26" t="s">
        <v>13073</v>
      </c>
      <c r="R801" s="26"/>
    </row>
    <row r="802" customFormat="false" ht="15" hidden="false" customHeight="true" outlineLevel="0" collapsed="false">
      <c r="A802" s="29" t="s">
        <v>13267</v>
      </c>
      <c r="B802" s="30" t="n">
        <v>45453</v>
      </c>
      <c r="C802" s="29" t="s">
        <v>6263</v>
      </c>
      <c r="D802" s="29" t="n">
        <v>1366</v>
      </c>
      <c r="E802" s="29" t="s">
        <v>13268</v>
      </c>
      <c r="F802" s="29" t="s">
        <v>167</v>
      </c>
      <c r="G802" s="29" t="n">
        <v>24</v>
      </c>
      <c r="H802" s="29" t="s">
        <v>11629</v>
      </c>
      <c r="I802" s="29" t="s">
        <v>11624</v>
      </c>
      <c r="J802" s="31" t="n">
        <v>10.4</v>
      </c>
      <c r="K802" s="29" t="n">
        <v>1</v>
      </c>
      <c r="L802" s="29" t="s">
        <v>11669</v>
      </c>
      <c r="M802" s="30" t="n">
        <v>45463</v>
      </c>
      <c r="N802" s="30" t="n">
        <v>45461</v>
      </c>
      <c r="O802" s="29" t="n">
        <v>8</v>
      </c>
      <c r="P802" s="29"/>
      <c r="Q802" s="29"/>
      <c r="R802" s="29"/>
    </row>
    <row r="803" customFormat="false" ht="15" hidden="false" customHeight="true" outlineLevel="0" collapsed="false">
      <c r="A803" s="26" t="s">
        <v>13269</v>
      </c>
      <c r="B803" s="27" t="n">
        <v>45444</v>
      </c>
      <c r="C803" s="26" t="s">
        <v>5595</v>
      </c>
      <c r="D803" s="26" t="n">
        <v>1184</v>
      </c>
      <c r="E803" s="26" t="s">
        <v>11817</v>
      </c>
      <c r="F803" s="26" t="s">
        <v>276</v>
      </c>
      <c r="G803" s="26" t="n">
        <v>24</v>
      </c>
      <c r="H803" s="26" t="s">
        <v>11629</v>
      </c>
      <c r="I803" s="26" t="s">
        <v>11624</v>
      </c>
      <c r="J803" s="28" t="n">
        <v>10.4</v>
      </c>
      <c r="K803" s="26" t="n">
        <v>1</v>
      </c>
      <c r="L803" s="26" t="s">
        <v>11630</v>
      </c>
      <c r="M803" s="27" t="n">
        <v>45454</v>
      </c>
      <c r="N803" s="27" t="n">
        <v>45457</v>
      </c>
      <c r="O803" s="26" t="n">
        <v>13</v>
      </c>
      <c r="P803" s="26"/>
      <c r="Q803" s="26" t="s">
        <v>13270</v>
      </c>
      <c r="R803" s="26"/>
    </row>
    <row r="804" customFormat="false" ht="15" hidden="false" customHeight="true" outlineLevel="0" collapsed="false">
      <c r="A804" s="29" t="s">
        <v>13271</v>
      </c>
      <c r="B804" s="30" t="n">
        <v>45461</v>
      </c>
      <c r="C804" s="29" t="s">
        <v>2516</v>
      </c>
      <c r="D804" s="29" t="n">
        <v>437</v>
      </c>
      <c r="E804" s="29" t="s">
        <v>12752</v>
      </c>
      <c r="F804" s="29" t="s">
        <v>167</v>
      </c>
      <c r="G804" s="29" t="n">
        <v>28</v>
      </c>
      <c r="H804" s="29" t="s">
        <v>11629</v>
      </c>
      <c r="I804" s="29" t="s">
        <v>11624</v>
      </c>
      <c r="J804" s="31" t="n">
        <v>10.4</v>
      </c>
      <c r="K804" s="29" t="n">
        <v>2</v>
      </c>
      <c r="L804" s="29" t="s">
        <v>11630</v>
      </c>
      <c r="M804" s="30" t="n">
        <v>45471</v>
      </c>
      <c r="N804" s="30" t="n">
        <v>45467</v>
      </c>
      <c r="O804" s="29" t="n">
        <v>6</v>
      </c>
      <c r="P804" s="29"/>
      <c r="Q804" s="29" t="s">
        <v>12996</v>
      </c>
      <c r="R804" s="29"/>
    </row>
    <row r="805" customFormat="false" ht="15" hidden="false" customHeight="true" outlineLevel="0" collapsed="false">
      <c r="A805" s="26" t="s">
        <v>13272</v>
      </c>
      <c r="B805" s="27" t="n">
        <v>45457</v>
      </c>
      <c r="C805" s="26" t="s">
        <v>4674</v>
      </c>
      <c r="D805" s="26" t="n">
        <v>948</v>
      </c>
      <c r="E805" s="26" t="s">
        <v>13273</v>
      </c>
      <c r="F805" s="26" t="s">
        <v>249</v>
      </c>
      <c r="G805" s="26" t="n">
        <v>40</v>
      </c>
      <c r="H805" s="26" t="s">
        <v>11623</v>
      </c>
      <c r="I805" s="26" t="s">
        <v>11624</v>
      </c>
      <c r="J805" s="28" t="n">
        <v>7.55</v>
      </c>
      <c r="K805" s="26" t="n">
        <v>1</v>
      </c>
      <c r="L805" s="26" t="s">
        <v>11669</v>
      </c>
      <c r="M805" s="27" t="n">
        <v>45471</v>
      </c>
      <c r="N805" s="27" t="n">
        <v>45474</v>
      </c>
      <c r="O805" s="26" t="n">
        <v>17</v>
      </c>
      <c r="P805" s="26"/>
      <c r="Q805" s="26"/>
      <c r="R805" s="26"/>
    </row>
    <row r="806" customFormat="false" ht="15" hidden="false" customHeight="true" outlineLevel="0" collapsed="false">
      <c r="A806" s="29" t="s">
        <v>13274</v>
      </c>
      <c r="B806" s="30" t="n">
        <v>45465</v>
      </c>
      <c r="C806" s="29" t="s">
        <v>6452</v>
      </c>
      <c r="D806" s="29" t="n">
        <v>1422</v>
      </c>
      <c r="E806" s="29" t="s">
        <v>11971</v>
      </c>
      <c r="F806" s="29" t="s">
        <v>900</v>
      </c>
      <c r="G806" s="29" t="n">
        <v>32</v>
      </c>
      <c r="H806" s="29" t="s">
        <v>11623</v>
      </c>
      <c r="I806" s="29" t="s">
        <v>11624</v>
      </c>
      <c r="J806" s="31" t="n">
        <v>7.55</v>
      </c>
      <c r="K806" s="29" t="n">
        <v>1</v>
      </c>
      <c r="L806" s="29" t="s">
        <v>11630</v>
      </c>
      <c r="M806" s="30" t="n">
        <v>45479</v>
      </c>
      <c r="N806" s="30" t="n">
        <v>45472</v>
      </c>
      <c r="O806" s="29" t="n">
        <v>7</v>
      </c>
      <c r="P806" s="29"/>
      <c r="Q806" s="29" t="s">
        <v>13062</v>
      </c>
      <c r="R806" s="29"/>
    </row>
    <row r="807" customFormat="false" ht="15" hidden="false" customHeight="true" outlineLevel="0" collapsed="false">
      <c r="A807" s="26" t="s">
        <v>13275</v>
      </c>
      <c r="B807" s="27" t="n">
        <v>45469</v>
      </c>
      <c r="C807" s="26" t="s">
        <v>10873</v>
      </c>
      <c r="D807" s="26" t="n">
        <v>2688</v>
      </c>
      <c r="E807" s="26" t="s">
        <v>12365</v>
      </c>
      <c r="F807" s="26" t="s">
        <v>249</v>
      </c>
      <c r="G807" s="26" t="n">
        <v>36</v>
      </c>
      <c r="H807" s="26" t="s">
        <v>11623</v>
      </c>
      <c r="I807" s="26" t="s">
        <v>11624</v>
      </c>
      <c r="J807" s="28" t="n">
        <v>7.55</v>
      </c>
      <c r="K807" s="26" t="n">
        <v>1</v>
      </c>
      <c r="L807" s="26" t="s">
        <v>164</v>
      </c>
      <c r="M807" s="27" t="n">
        <v>45483</v>
      </c>
      <c r="N807" s="27" t="n">
        <v>45474</v>
      </c>
      <c r="O807" s="26" t="n">
        <v>5</v>
      </c>
      <c r="P807" s="26"/>
      <c r="Q807" s="26"/>
      <c r="R807" s="26"/>
    </row>
    <row r="808" customFormat="false" ht="15" hidden="false" customHeight="true" outlineLevel="0" collapsed="false">
      <c r="A808" s="29" t="s">
        <v>13276</v>
      </c>
      <c r="B808" s="30" t="n">
        <v>45497</v>
      </c>
      <c r="C808" s="29" t="s">
        <v>7228</v>
      </c>
      <c r="D808" s="29" t="n">
        <v>1632</v>
      </c>
      <c r="E808" s="29" t="s">
        <v>11840</v>
      </c>
      <c r="F808" s="29" t="s">
        <v>167</v>
      </c>
      <c r="G808" s="29" t="n">
        <v>24</v>
      </c>
      <c r="H808" s="29" t="s">
        <v>11629</v>
      </c>
      <c r="I808" s="29" t="s">
        <v>11624</v>
      </c>
      <c r="J808" s="31" t="n">
        <v>10.4</v>
      </c>
      <c r="K808" s="29" t="n">
        <v>1</v>
      </c>
      <c r="L808" s="29" t="s">
        <v>11630</v>
      </c>
      <c r="M808" s="30" t="n">
        <v>45507</v>
      </c>
      <c r="N808" s="30" t="n">
        <v>45502</v>
      </c>
      <c r="O808" s="29" t="n">
        <v>5</v>
      </c>
      <c r="P808" s="29"/>
      <c r="Q808" s="29" t="s">
        <v>13139</v>
      </c>
      <c r="R808" s="29"/>
    </row>
    <row r="809" customFormat="false" ht="15" hidden="false" customHeight="true" outlineLevel="0" collapsed="false">
      <c r="A809" s="26" t="s">
        <v>13277</v>
      </c>
      <c r="B809" s="27" t="n">
        <v>45498</v>
      </c>
      <c r="C809" s="26" t="s">
        <v>1109</v>
      </c>
      <c r="D809" s="26" t="n">
        <v>152</v>
      </c>
      <c r="E809" s="26" t="s">
        <v>11964</v>
      </c>
      <c r="F809" s="26" t="s">
        <v>249</v>
      </c>
      <c r="G809" s="26" t="n">
        <v>32</v>
      </c>
      <c r="H809" s="26" t="s">
        <v>11623</v>
      </c>
      <c r="I809" s="26" t="s">
        <v>11624</v>
      </c>
      <c r="J809" s="28" t="n">
        <v>7.55</v>
      </c>
      <c r="K809" s="26" t="n">
        <v>1</v>
      </c>
      <c r="L809" s="26" t="s">
        <v>11669</v>
      </c>
      <c r="M809" s="27" t="n">
        <v>45512</v>
      </c>
      <c r="N809" s="27" t="n">
        <v>45511</v>
      </c>
      <c r="O809" s="26" t="n">
        <v>13</v>
      </c>
      <c r="P809" s="26"/>
      <c r="Q809" s="26"/>
      <c r="R809" s="26"/>
    </row>
    <row r="810" customFormat="false" ht="15" hidden="false" customHeight="true" outlineLevel="0" collapsed="false">
      <c r="A810" s="29" t="s">
        <v>13278</v>
      </c>
      <c r="B810" s="30" t="n">
        <v>45488</v>
      </c>
      <c r="C810" s="29" t="s">
        <v>6179</v>
      </c>
      <c r="D810" s="29" t="n">
        <v>1342</v>
      </c>
      <c r="E810" s="29" t="s">
        <v>13279</v>
      </c>
      <c r="F810" s="29" t="s">
        <v>276</v>
      </c>
      <c r="G810" s="29" t="n">
        <v>28</v>
      </c>
      <c r="H810" s="29" t="s">
        <v>11629</v>
      </c>
      <c r="I810" s="29" t="s">
        <v>11624</v>
      </c>
      <c r="J810" s="31" t="n">
        <v>10.4</v>
      </c>
      <c r="K810" s="29" t="n">
        <v>1</v>
      </c>
      <c r="L810" s="29" t="s">
        <v>11630</v>
      </c>
      <c r="M810" s="30" t="n">
        <v>45498</v>
      </c>
      <c r="N810" s="30" t="n">
        <v>45489</v>
      </c>
      <c r="O810" s="29" t="n">
        <v>1</v>
      </c>
      <c r="P810" s="29"/>
      <c r="Q810" s="29" t="s">
        <v>13280</v>
      </c>
      <c r="R810" s="29"/>
    </row>
    <row r="811" customFormat="false" ht="15" hidden="false" customHeight="true" outlineLevel="0" collapsed="false">
      <c r="A811" s="26" t="s">
        <v>13281</v>
      </c>
      <c r="B811" s="27" t="n">
        <v>45492</v>
      </c>
      <c r="C811" s="26" t="s">
        <v>10964</v>
      </c>
      <c r="D811" s="26" t="n">
        <v>2718</v>
      </c>
      <c r="E811" s="26" t="s">
        <v>12824</v>
      </c>
      <c r="F811" s="26" t="s">
        <v>314</v>
      </c>
      <c r="G811" s="26" t="n">
        <v>28</v>
      </c>
      <c r="H811" s="26" t="s">
        <v>11623</v>
      </c>
      <c r="I811" s="26" t="s">
        <v>11624</v>
      </c>
      <c r="J811" s="28" t="n">
        <v>7.55</v>
      </c>
      <c r="K811" s="26" t="n">
        <v>1</v>
      </c>
      <c r="L811" s="26" t="s">
        <v>11630</v>
      </c>
      <c r="M811" s="27" t="n">
        <v>45506</v>
      </c>
      <c r="N811" s="27" t="n">
        <v>45502</v>
      </c>
      <c r="O811" s="26" t="n">
        <v>10</v>
      </c>
      <c r="P811" s="26"/>
      <c r="Q811" s="26" t="s">
        <v>13282</v>
      </c>
      <c r="R811" s="26"/>
    </row>
    <row r="812" customFormat="false" ht="15" hidden="false" customHeight="true" outlineLevel="0" collapsed="false">
      <c r="A812" s="29" t="s">
        <v>13283</v>
      </c>
      <c r="B812" s="30" t="n">
        <v>45477</v>
      </c>
      <c r="C812" s="29" t="s">
        <v>6251</v>
      </c>
      <c r="D812" s="29" t="n">
        <v>1362</v>
      </c>
      <c r="E812" s="29" t="s">
        <v>13284</v>
      </c>
      <c r="F812" s="29" t="s">
        <v>167</v>
      </c>
      <c r="G812" s="29" t="n">
        <v>36</v>
      </c>
      <c r="H812" s="29" t="s">
        <v>11629</v>
      </c>
      <c r="I812" s="29" t="s">
        <v>11624</v>
      </c>
      <c r="J812" s="31" t="n">
        <v>10.4</v>
      </c>
      <c r="K812" s="29" t="n">
        <v>2</v>
      </c>
      <c r="L812" s="29" t="s">
        <v>11630</v>
      </c>
      <c r="M812" s="30" t="n">
        <v>45487</v>
      </c>
      <c r="N812" s="30" t="n">
        <v>45490</v>
      </c>
      <c r="O812" s="29" t="n">
        <v>13</v>
      </c>
      <c r="P812" s="29"/>
      <c r="Q812" s="29" t="s">
        <v>13285</v>
      </c>
      <c r="R812" s="29"/>
    </row>
    <row r="813" customFormat="false" ht="15" hidden="false" customHeight="true" outlineLevel="0" collapsed="false">
      <c r="A813" s="26" t="s">
        <v>13286</v>
      </c>
      <c r="B813" s="27" t="n">
        <v>45480</v>
      </c>
      <c r="C813" s="26" t="s">
        <v>4657</v>
      </c>
      <c r="D813" s="26" t="n">
        <v>943</v>
      </c>
      <c r="E813" s="26" t="s">
        <v>13287</v>
      </c>
      <c r="F813" s="26" t="s">
        <v>900</v>
      </c>
      <c r="G813" s="26" t="n">
        <v>45</v>
      </c>
      <c r="H813" s="26" t="s">
        <v>11623</v>
      </c>
      <c r="I813" s="26" t="s">
        <v>11624</v>
      </c>
      <c r="J813" s="28" t="n">
        <v>7.55</v>
      </c>
      <c r="K813" s="26" t="n">
        <v>1</v>
      </c>
      <c r="L813" s="26" t="s">
        <v>11669</v>
      </c>
      <c r="M813" s="27" t="n">
        <v>45494</v>
      </c>
      <c r="N813" s="27" t="n">
        <v>45483</v>
      </c>
      <c r="O813" s="26" t="n">
        <v>3</v>
      </c>
      <c r="P813" s="26"/>
      <c r="Q813" s="26"/>
      <c r="R813" s="26"/>
    </row>
    <row r="814" customFormat="false" ht="15" hidden="false" customHeight="true" outlineLevel="0" collapsed="false">
      <c r="A814" s="29" t="s">
        <v>13288</v>
      </c>
      <c r="B814" s="30" t="n">
        <v>45489</v>
      </c>
      <c r="C814" s="29" t="s">
        <v>7894</v>
      </c>
      <c r="D814" s="29" t="n">
        <v>1818</v>
      </c>
      <c r="E814" s="29" t="s">
        <v>12822</v>
      </c>
      <c r="F814" s="29" t="s">
        <v>276</v>
      </c>
      <c r="G814" s="29" t="n">
        <v>40</v>
      </c>
      <c r="H814" s="29" t="s">
        <v>11629</v>
      </c>
      <c r="I814" s="29" t="s">
        <v>11624</v>
      </c>
      <c r="J814" s="31" t="n">
        <v>10.4</v>
      </c>
      <c r="K814" s="29" t="n">
        <v>1</v>
      </c>
      <c r="L814" s="29" t="s">
        <v>11630</v>
      </c>
      <c r="M814" s="30" t="n">
        <v>45499</v>
      </c>
      <c r="N814" s="30" t="n">
        <v>45490</v>
      </c>
      <c r="O814" s="29" t="n">
        <v>1</v>
      </c>
      <c r="P814" s="29"/>
      <c r="Q814" s="29" t="s">
        <v>13289</v>
      </c>
      <c r="R814" s="29"/>
    </row>
    <row r="815" customFormat="false" ht="15" hidden="false" customHeight="true" outlineLevel="0" collapsed="false">
      <c r="A815" s="26" t="s">
        <v>13290</v>
      </c>
      <c r="B815" s="27" t="n">
        <v>45485</v>
      </c>
      <c r="C815" s="26" t="s">
        <v>3719</v>
      </c>
      <c r="D815" s="26" t="n">
        <v>711</v>
      </c>
      <c r="E815" s="26" t="s">
        <v>11951</v>
      </c>
      <c r="F815" s="26" t="s">
        <v>276</v>
      </c>
      <c r="G815" s="26" t="n">
        <v>32</v>
      </c>
      <c r="H815" s="26" t="s">
        <v>11629</v>
      </c>
      <c r="I815" s="26" t="s">
        <v>11624</v>
      </c>
      <c r="J815" s="28" t="n">
        <v>10.4</v>
      </c>
      <c r="K815" s="26" t="n">
        <v>1</v>
      </c>
      <c r="L815" s="26" t="s">
        <v>11669</v>
      </c>
      <c r="M815" s="27" t="n">
        <v>45495</v>
      </c>
      <c r="N815" s="27" t="n">
        <v>45498</v>
      </c>
      <c r="O815" s="26" t="n">
        <v>13</v>
      </c>
      <c r="P815" s="26"/>
      <c r="Q815" s="26"/>
      <c r="R815" s="26"/>
    </row>
    <row r="816" customFormat="false" ht="15" hidden="false" customHeight="true" outlineLevel="0" collapsed="false">
      <c r="A816" s="29" t="s">
        <v>13291</v>
      </c>
      <c r="B816" s="30" t="n">
        <v>45474</v>
      </c>
      <c r="C816" s="29" t="s">
        <v>1371</v>
      </c>
      <c r="D816" s="29" t="n">
        <v>200</v>
      </c>
      <c r="E816" s="29" t="s">
        <v>11656</v>
      </c>
      <c r="F816" s="29" t="s">
        <v>276</v>
      </c>
      <c r="G816" s="29" t="n">
        <v>32</v>
      </c>
      <c r="H816" s="29" t="s">
        <v>11629</v>
      </c>
      <c r="I816" s="29" t="s">
        <v>11624</v>
      </c>
      <c r="J816" s="31" t="n">
        <v>10.4</v>
      </c>
      <c r="K816" s="29" t="n">
        <v>2</v>
      </c>
      <c r="L816" s="29" t="s">
        <v>11669</v>
      </c>
      <c r="M816" s="30" t="n">
        <v>45484</v>
      </c>
      <c r="N816" s="30" t="n">
        <v>45484</v>
      </c>
      <c r="O816" s="29" t="n">
        <v>10</v>
      </c>
      <c r="P816" s="29"/>
      <c r="Q816" s="29"/>
      <c r="R816" s="29"/>
    </row>
    <row r="817" customFormat="false" ht="15" hidden="false" customHeight="true" outlineLevel="0" collapsed="false">
      <c r="A817" s="26" t="s">
        <v>13292</v>
      </c>
      <c r="B817" s="27" t="n">
        <v>45475</v>
      </c>
      <c r="C817" s="26" t="s">
        <v>5263</v>
      </c>
      <c r="D817" s="26" t="n">
        <v>1097</v>
      </c>
      <c r="E817" s="26" t="s">
        <v>13293</v>
      </c>
      <c r="F817" s="26" t="s">
        <v>276</v>
      </c>
      <c r="G817" s="26" t="n">
        <v>28</v>
      </c>
      <c r="H817" s="26" t="s">
        <v>11629</v>
      </c>
      <c r="I817" s="26" t="s">
        <v>11624</v>
      </c>
      <c r="J817" s="28" t="n">
        <v>10.4</v>
      </c>
      <c r="K817" s="26" t="n">
        <v>1</v>
      </c>
      <c r="L817" s="26" t="s">
        <v>164</v>
      </c>
      <c r="M817" s="27" t="n">
        <v>45485</v>
      </c>
      <c r="N817" s="27" t="n">
        <v>45486</v>
      </c>
      <c r="O817" s="26" t="n">
        <v>11</v>
      </c>
      <c r="P817" s="26"/>
      <c r="Q817" s="26"/>
      <c r="R817" s="26"/>
    </row>
    <row r="818" customFormat="false" ht="15" hidden="false" customHeight="true" outlineLevel="0" collapsed="false">
      <c r="A818" s="29" t="s">
        <v>13294</v>
      </c>
      <c r="B818" s="30" t="n">
        <v>45489</v>
      </c>
      <c r="C818" s="29" t="s">
        <v>2144</v>
      </c>
      <c r="D818" s="29" t="n">
        <v>356</v>
      </c>
      <c r="E818" s="29" t="s">
        <v>13295</v>
      </c>
      <c r="F818" s="29" t="s">
        <v>167</v>
      </c>
      <c r="G818" s="29" t="n">
        <v>32</v>
      </c>
      <c r="H818" s="29" t="s">
        <v>11629</v>
      </c>
      <c r="I818" s="29" t="s">
        <v>11624</v>
      </c>
      <c r="J818" s="31" t="n">
        <v>10.4</v>
      </c>
      <c r="K818" s="29" t="n">
        <v>1</v>
      </c>
      <c r="L818" s="29" t="s">
        <v>164</v>
      </c>
      <c r="M818" s="30" t="n">
        <v>45499</v>
      </c>
      <c r="N818" s="30" t="n">
        <v>45493</v>
      </c>
      <c r="O818" s="29" t="n">
        <v>4</v>
      </c>
      <c r="P818" s="29"/>
      <c r="Q818" s="29"/>
      <c r="R818" s="29"/>
    </row>
    <row r="819" customFormat="false" ht="15" hidden="false" customHeight="true" outlineLevel="0" collapsed="false">
      <c r="A819" s="26" t="s">
        <v>13296</v>
      </c>
      <c r="B819" s="27" t="n">
        <v>45481</v>
      </c>
      <c r="C819" s="26" t="s">
        <v>11091</v>
      </c>
      <c r="D819" s="26" t="n">
        <v>2757</v>
      </c>
      <c r="E819" s="26" t="s">
        <v>12568</v>
      </c>
      <c r="F819" s="26" t="s">
        <v>314</v>
      </c>
      <c r="G819" s="26" t="n">
        <v>24</v>
      </c>
      <c r="H819" s="26" t="s">
        <v>11623</v>
      </c>
      <c r="I819" s="26" t="s">
        <v>11624</v>
      </c>
      <c r="J819" s="28" t="n">
        <v>7.55</v>
      </c>
      <c r="K819" s="26" t="n">
        <v>1</v>
      </c>
      <c r="L819" s="26" t="s">
        <v>11669</v>
      </c>
      <c r="M819" s="27" t="n">
        <v>45495</v>
      </c>
      <c r="N819" s="27" t="n">
        <v>45486</v>
      </c>
      <c r="O819" s="26" t="n">
        <v>5</v>
      </c>
      <c r="P819" s="26"/>
      <c r="Q819" s="26"/>
      <c r="R819" s="26"/>
    </row>
    <row r="820" customFormat="false" ht="15" hidden="false" customHeight="true" outlineLevel="0" collapsed="false">
      <c r="A820" s="29" t="s">
        <v>13297</v>
      </c>
      <c r="B820" s="30" t="n">
        <v>45486</v>
      </c>
      <c r="C820" s="29" t="s">
        <v>2396</v>
      </c>
      <c r="D820" s="29" t="n">
        <v>411</v>
      </c>
      <c r="E820" s="29" t="s">
        <v>12713</v>
      </c>
      <c r="F820" s="29" t="s">
        <v>249</v>
      </c>
      <c r="G820" s="29" t="n">
        <v>45</v>
      </c>
      <c r="H820" s="29" t="s">
        <v>11623</v>
      </c>
      <c r="I820" s="29" t="s">
        <v>11624</v>
      </c>
      <c r="J820" s="31" t="n">
        <v>7.55</v>
      </c>
      <c r="K820" s="29" t="n">
        <v>1</v>
      </c>
      <c r="L820" s="29" t="s">
        <v>164</v>
      </c>
      <c r="M820" s="30" t="n">
        <v>45500</v>
      </c>
      <c r="N820" s="30" t="n">
        <v>45496</v>
      </c>
      <c r="O820" s="29" t="n">
        <v>10</v>
      </c>
      <c r="P820" s="29"/>
      <c r="Q820" s="29"/>
      <c r="R820" s="29"/>
    </row>
    <row r="821" customFormat="false" ht="15" hidden="false" customHeight="true" outlineLevel="0" collapsed="false">
      <c r="A821" s="26" t="s">
        <v>13298</v>
      </c>
      <c r="B821" s="27" t="n">
        <v>45496</v>
      </c>
      <c r="C821" s="26" t="s">
        <v>7702</v>
      </c>
      <c r="D821" s="26" t="n">
        <v>1764</v>
      </c>
      <c r="E821" s="26" t="s">
        <v>12979</v>
      </c>
      <c r="F821" s="26" t="s">
        <v>900</v>
      </c>
      <c r="G821" s="26" t="n">
        <v>28</v>
      </c>
      <c r="H821" s="26" t="s">
        <v>11623</v>
      </c>
      <c r="I821" s="26" t="s">
        <v>11624</v>
      </c>
      <c r="J821" s="28" t="n">
        <v>7.55</v>
      </c>
      <c r="K821" s="26" t="n">
        <v>1</v>
      </c>
      <c r="L821" s="26" t="s">
        <v>11642</v>
      </c>
      <c r="M821" s="27" t="n">
        <v>45510</v>
      </c>
      <c r="N821" s="26"/>
      <c r="O821" s="26"/>
      <c r="P821" s="26"/>
      <c r="Q821" s="26"/>
      <c r="R821" s="26"/>
    </row>
    <row r="822" customFormat="false" ht="15" hidden="false" customHeight="true" outlineLevel="0" collapsed="false">
      <c r="A822" s="29" t="s">
        <v>13299</v>
      </c>
      <c r="B822" s="30" t="n">
        <v>45501</v>
      </c>
      <c r="C822" s="29" t="s">
        <v>4435</v>
      </c>
      <c r="D822" s="29" t="n">
        <v>889</v>
      </c>
      <c r="E822" s="29" t="s">
        <v>12086</v>
      </c>
      <c r="F822" s="29" t="s">
        <v>900</v>
      </c>
      <c r="G822" s="29" t="n">
        <v>24</v>
      </c>
      <c r="H822" s="29" t="s">
        <v>11623</v>
      </c>
      <c r="I822" s="29" t="s">
        <v>11624</v>
      </c>
      <c r="J822" s="31" t="n">
        <v>7.55</v>
      </c>
      <c r="K822" s="29" t="n">
        <v>1</v>
      </c>
      <c r="L822" s="29" t="s">
        <v>11625</v>
      </c>
      <c r="M822" s="30" t="n">
        <v>45515</v>
      </c>
      <c r="N822" s="29"/>
      <c r="O822" s="29"/>
      <c r="P822" s="29" t="s">
        <v>11626</v>
      </c>
      <c r="Q822" s="29"/>
      <c r="R822" s="29"/>
    </row>
    <row r="823" customFormat="false" ht="15" hidden="false" customHeight="true" outlineLevel="0" collapsed="false">
      <c r="A823" s="26" t="s">
        <v>13300</v>
      </c>
      <c r="B823" s="27" t="n">
        <v>45494</v>
      </c>
      <c r="C823" s="26" t="s">
        <v>9001</v>
      </c>
      <c r="D823" s="26" t="n">
        <v>2135</v>
      </c>
      <c r="E823" s="26" t="s">
        <v>11680</v>
      </c>
      <c r="F823" s="26" t="s">
        <v>314</v>
      </c>
      <c r="G823" s="26" t="n">
        <v>28</v>
      </c>
      <c r="H823" s="26" t="s">
        <v>11623</v>
      </c>
      <c r="I823" s="26" t="s">
        <v>11624</v>
      </c>
      <c r="J823" s="28" t="n">
        <v>7.55</v>
      </c>
      <c r="K823" s="26" t="n">
        <v>2</v>
      </c>
      <c r="L823" s="26" t="s">
        <v>11669</v>
      </c>
      <c r="M823" s="27" t="n">
        <v>45508</v>
      </c>
      <c r="N823" s="27" t="n">
        <v>45505</v>
      </c>
      <c r="O823" s="26" t="n">
        <v>11</v>
      </c>
      <c r="P823" s="26"/>
      <c r="Q823" s="26"/>
      <c r="R823" s="26"/>
    </row>
    <row r="824" customFormat="false" ht="15" hidden="false" customHeight="true" outlineLevel="0" collapsed="false">
      <c r="A824" s="29" t="s">
        <v>13301</v>
      </c>
      <c r="B824" s="30" t="n">
        <v>45477</v>
      </c>
      <c r="C824" s="29" t="s">
        <v>3800</v>
      </c>
      <c r="D824" s="29" t="n">
        <v>730</v>
      </c>
      <c r="E824" s="29" t="s">
        <v>13302</v>
      </c>
      <c r="F824" s="29" t="s">
        <v>314</v>
      </c>
      <c r="G824" s="29" t="n">
        <v>70</v>
      </c>
      <c r="H824" s="29" t="s">
        <v>11623</v>
      </c>
      <c r="I824" s="29" t="s">
        <v>11624</v>
      </c>
      <c r="J824" s="31" t="n">
        <v>7.55</v>
      </c>
      <c r="K824" s="29" t="n">
        <v>2</v>
      </c>
      <c r="L824" s="29" t="s">
        <v>11630</v>
      </c>
      <c r="M824" s="30" t="n">
        <v>45491</v>
      </c>
      <c r="N824" s="30" t="n">
        <v>45490</v>
      </c>
      <c r="O824" s="29" t="n">
        <v>13</v>
      </c>
      <c r="P824" s="29"/>
      <c r="Q824" s="29" t="s">
        <v>13303</v>
      </c>
      <c r="R824" s="29"/>
    </row>
    <row r="825" customFormat="false" ht="15" hidden="false" customHeight="true" outlineLevel="0" collapsed="false">
      <c r="A825" s="26" t="s">
        <v>13304</v>
      </c>
      <c r="B825" s="27" t="n">
        <v>45499</v>
      </c>
      <c r="C825" s="26" t="s">
        <v>9436</v>
      </c>
      <c r="D825" s="26" t="n">
        <v>2263</v>
      </c>
      <c r="E825" s="26" t="s">
        <v>13305</v>
      </c>
      <c r="F825" s="26" t="s">
        <v>276</v>
      </c>
      <c r="G825" s="26" t="n">
        <v>40</v>
      </c>
      <c r="H825" s="26" t="s">
        <v>11629</v>
      </c>
      <c r="I825" s="26" t="s">
        <v>11624</v>
      </c>
      <c r="J825" s="28" t="n">
        <v>10.4</v>
      </c>
      <c r="K825" s="26" t="n">
        <v>1</v>
      </c>
      <c r="L825" s="26" t="s">
        <v>11630</v>
      </c>
      <c r="M825" s="27" t="n">
        <v>45509</v>
      </c>
      <c r="N825" s="27" t="n">
        <v>45508</v>
      </c>
      <c r="O825" s="26" t="n">
        <v>9</v>
      </c>
      <c r="P825" s="26"/>
      <c r="Q825" s="26" t="s">
        <v>13306</v>
      </c>
      <c r="R825" s="26"/>
    </row>
    <row r="826" customFormat="false" ht="15" hidden="false" customHeight="true" outlineLevel="0" collapsed="false">
      <c r="A826" s="29" t="s">
        <v>13307</v>
      </c>
      <c r="B826" s="30" t="n">
        <v>45488</v>
      </c>
      <c r="C826" s="29" t="s">
        <v>1958</v>
      </c>
      <c r="D826" s="29" t="n">
        <v>316</v>
      </c>
      <c r="E826" s="29" t="s">
        <v>13308</v>
      </c>
      <c r="F826" s="29" t="s">
        <v>276</v>
      </c>
      <c r="G826" s="29" t="n">
        <v>32</v>
      </c>
      <c r="H826" s="29" t="s">
        <v>11629</v>
      </c>
      <c r="I826" s="29" t="s">
        <v>11624</v>
      </c>
      <c r="J826" s="31" t="n">
        <v>10.4</v>
      </c>
      <c r="K826" s="29" t="n">
        <v>1</v>
      </c>
      <c r="L826" s="29" t="s">
        <v>11630</v>
      </c>
      <c r="M826" s="30" t="n">
        <v>45498</v>
      </c>
      <c r="N826" s="30" t="n">
        <v>45495</v>
      </c>
      <c r="O826" s="29" t="n">
        <v>7</v>
      </c>
      <c r="P826" s="29"/>
      <c r="Q826" s="29" t="s">
        <v>13309</v>
      </c>
      <c r="R826" s="29"/>
    </row>
    <row r="827" customFormat="false" ht="15" hidden="false" customHeight="true" outlineLevel="0" collapsed="false">
      <c r="A827" s="26" t="s">
        <v>13310</v>
      </c>
      <c r="B827" s="27" t="n">
        <v>45478</v>
      </c>
      <c r="C827" s="26" t="s">
        <v>3625</v>
      </c>
      <c r="D827" s="26" t="n">
        <v>691</v>
      </c>
      <c r="E827" s="26" t="s">
        <v>13311</v>
      </c>
      <c r="F827" s="26" t="s">
        <v>276</v>
      </c>
      <c r="G827" s="26" t="n">
        <v>32</v>
      </c>
      <c r="H827" s="26" t="s">
        <v>11629</v>
      </c>
      <c r="I827" s="26" t="s">
        <v>11624</v>
      </c>
      <c r="J827" s="28" t="n">
        <v>10.4</v>
      </c>
      <c r="K827" s="26" t="n">
        <v>1</v>
      </c>
      <c r="L827" s="26" t="s">
        <v>11625</v>
      </c>
      <c r="M827" s="27" t="n">
        <v>45488</v>
      </c>
      <c r="N827" s="26"/>
      <c r="O827" s="26"/>
      <c r="P827" s="26" t="s">
        <v>11683</v>
      </c>
      <c r="Q827" s="26"/>
      <c r="R827" s="26"/>
    </row>
    <row r="828" customFormat="false" ht="15" hidden="false" customHeight="true" outlineLevel="0" collapsed="false">
      <c r="A828" s="29" t="s">
        <v>13312</v>
      </c>
      <c r="B828" s="30" t="n">
        <v>45487</v>
      </c>
      <c r="C828" s="29" t="s">
        <v>8003</v>
      </c>
      <c r="D828" s="29" t="n">
        <v>1850</v>
      </c>
      <c r="E828" s="29" t="s">
        <v>13313</v>
      </c>
      <c r="F828" s="29" t="s">
        <v>249</v>
      </c>
      <c r="G828" s="29" t="n">
        <v>40</v>
      </c>
      <c r="H828" s="29" t="s">
        <v>11623</v>
      </c>
      <c r="I828" s="29" t="s">
        <v>11624</v>
      </c>
      <c r="J828" s="31" t="n">
        <v>7.55</v>
      </c>
      <c r="K828" s="29" t="n">
        <v>1</v>
      </c>
      <c r="L828" s="29" t="s">
        <v>11625</v>
      </c>
      <c r="M828" s="30" t="n">
        <v>45501</v>
      </c>
      <c r="N828" s="29"/>
      <c r="O828" s="29"/>
      <c r="P828" s="29" t="s">
        <v>11626</v>
      </c>
      <c r="Q828" s="29"/>
      <c r="R828" s="29"/>
    </row>
    <row r="829" customFormat="false" ht="15" hidden="false" customHeight="true" outlineLevel="0" collapsed="false">
      <c r="A829" s="26" t="s">
        <v>13314</v>
      </c>
      <c r="B829" s="27" t="n">
        <v>45479</v>
      </c>
      <c r="C829" s="26" t="s">
        <v>3381</v>
      </c>
      <c r="D829" s="26" t="n">
        <v>635</v>
      </c>
      <c r="E829" s="26" t="s">
        <v>11754</v>
      </c>
      <c r="F829" s="26" t="s">
        <v>276</v>
      </c>
      <c r="G829" s="26" t="n">
        <v>28</v>
      </c>
      <c r="H829" s="26" t="s">
        <v>11629</v>
      </c>
      <c r="I829" s="26" t="s">
        <v>11624</v>
      </c>
      <c r="J829" s="28" t="n">
        <v>10.4</v>
      </c>
      <c r="K829" s="26" t="n">
        <v>2</v>
      </c>
      <c r="L829" s="26" t="s">
        <v>11669</v>
      </c>
      <c r="M829" s="27" t="n">
        <v>45489</v>
      </c>
      <c r="N829" s="27" t="n">
        <v>45490</v>
      </c>
      <c r="O829" s="26" t="n">
        <v>11</v>
      </c>
      <c r="P829" s="26"/>
      <c r="Q829" s="26"/>
      <c r="R829" s="26"/>
    </row>
    <row r="830" customFormat="false" ht="15" hidden="false" customHeight="true" outlineLevel="0" collapsed="false">
      <c r="A830" s="29" t="s">
        <v>13315</v>
      </c>
      <c r="B830" s="30" t="n">
        <v>45500</v>
      </c>
      <c r="C830" s="29" t="s">
        <v>9277</v>
      </c>
      <c r="D830" s="29" t="n">
        <v>2214</v>
      </c>
      <c r="E830" s="29" t="s">
        <v>13316</v>
      </c>
      <c r="F830" s="29" t="s">
        <v>167</v>
      </c>
      <c r="G830" s="29" t="n">
        <v>36</v>
      </c>
      <c r="H830" s="29" t="s">
        <v>11629</v>
      </c>
      <c r="I830" s="29" t="s">
        <v>11624</v>
      </c>
      <c r="J830" s="31" t="n">
        <v>10.4</v>
      </c>
      <c r="K830" s="29" t="n">
        <v>1</v>
      </c>
      <c r="L830" s="29" t="s">
        <v>11630</v>
      </c>
      <c r="M830" s="30" t="n">
        <v>45510</v>
      </c>
      <c r="N830" s="30" t="n">
        <v>45503</v>
      </c>
      <c r="O830" s="29" t="n">
        <v>3</v>
      </c>
      <c r="P830" s="29"/>
      <c r="Q830" s="29" t="s">
        <v>13215</v>
      </c>
      <c r="R830" s="29"/>
    </row>
    <row r="831" customFormat="false" ht="15" hidden="false" customHeight="true" outlineLevel="0" collapsed="false">
      <c r="A831" s="26" t="s">
        <v>13317</v>
      </c>
      <c r="B831" s="27" t="n">
        <v>45495</v>
      </c>
      <c r="C831" s="26" t="s">
        <v>5347</v>
      </c>
      <c r="D831" s="26" t="n">
        <v>1119</v>
      </c>
      <c r="E831" s="26" t="s">
        <v>13318</v>
      </c>
      <c r="F831" s="26" t="s">
        <v>276</v>
      </c>
      <c r="G831" s="26" t="n">
        <v>36</v>
      </c>
      <c r="H831" s="26" t="s">
        <v>11629</v>
      </c>
      <c r="I831" s="26" t="s">
        <v>11624</v>
      </c>
      <c r="J831" s="28" t="n">
        <v>10.4</v>
      </c>
      <c r="K831" s="26" t="n">
        <v>1</v>
      </c>
      <c r="L831" s="26" t="s">
        <v>11630</v>
      </c>
      <c r="M831" s="27" t="n">
        <v>45505</v>
      </c>
      <c r="N831" s="27" t="n">
        <v>45505</v>
      </c>
      <c r="O831" s="26" t="n">
        <v>10</v>
      </c>
      <c r="P831" s="26"/>
      <c r="Q831" s="26" t="s">
        <v>13319</v>
      </c>
      <c r="R831" s="26"/>
    </row>
    <row r="832" customFormat="false" ht="15" hidden="false" customHeight="true" outlineLevel="0" collapsed="false">
      <c r="A832" s="29" t="s">
        <v>13320</v>
      </c>
      <c r="B832" s="30" t="n">
        <v>45522</v>
      </c>
      <c r="C832" s="29" t="s">
        <v>11108</v>
      </c>
      <c r="D832" s="29" t="n">
        <v>2762</v>
      </c>
      <c r="E832" s="29" t="s">
        <v>11817</v>
      </c>
      <c r="F832" s="29" t="s">
        <v>276</v>
      </c>
      <c r="G832" s="29" t="n">
        <v>24</v>
      </c>
      <c r="H832" s="29" t="s">
        <v>11629</v>
      </c>
      <c r="I832" s="29" t="s">
        <v>11624</v>
      </c>
      <c r="J832" s="31" t="n">
        <v>10.4</v>
      </c>
      <c r="K832" s="29" t="n">
        <v>1</v>
      </c>
      <c r="L832" s="29" t="s">
        <v>11625</v>
      </c>
      <c r="M832" s="30" t="n">
        <v>45532</v>
      </c>
      <c r="N832" s="29"/>
      <c r="O832" s="29"/>
      <c r="P832" s="29" t="s">
        <v>11626</v>
      </c>
      <c r="Q832" s="29"/>
      <c r="R832" s="29"/>
    </row>
    <row r="833" customFormat="false" ht="15" hidden="false" customHeight="true" outlineLevel="0" collapsed="false">
      <c r="A833" s="26" t="s">
        <v>13321</v>
      </c>
      <c r="B833" s="27" t="n">
        <v>45510</v>
      </c>
      <c r="C833" s="26" t="s">
        <v>10385</v>
      </c>
      <c r="D833" s="26" t="n">
        <v>2542</v>
      </c>
      <c r="E833" s="26" t="s">
        <v>11716</v>
      </c>
      <c r="F833" s="26" t="s">
        <v>249</v>
      </c>
      <c r="G833" s="26" t="n">
        <v>32</v>
      </c>
      <c r="H833" s="26" t="s">
        <v>11623</v>
      </c>
      <c r="I833" s="26" t="s">
        <v>11624</v>
      </c>
      <c r="J833" s="28" t="n">
        <v>7.55</v>
      </c>
      <c r="K833" s="26" t="n">
        <v>1</v>
      </c>
      <c r="L833" s="26" t="s">
        <v>11625</v>
      </c>
      <c r="M833" s="27" t="n">
        <v>45524</v>
      </c>
      <c r="N833" s="26"/>
      <c r="O833" s="26"/>
      <c r="P833" s="26" t="s">
        <v>11626</v>
      </c>
      <c r="Q833" s="26"/>
      <c r="R833" s="26"/>
    </row>
    <row r="834" customFormat="false" ht="15" hidden="false" customHeight="true" outlineLevel="0" collapsed="false">
      <c r="A834" s="29" t="s">
        <v>13322</v>
      </c>
      <c r="B834" s="30" t="n">
        <v>45520</v>
      </c>
      <c r="C834" s="29" t="s">
        <v>11098</v>
      </c>
      <c r="D834" s="29" t="n">
        <v>2759</v>
      </c>
      <c r="E834" s="29" t="s">
        <v>13323</v>
      </c>
      <c r="F834" s="29" t="s">
        <v>900</v>
      </c>
      <c r="G834" s="29" t="n">
        <v>80</v>
      </c>
      <c r="H834" s="29" t="s">
        <v>11623</v>
      </c>
      <c r="I834" s="29" t="s">
        <v>11624</v>
      </c>
      <c r="J834" s="31" t="n">
        <v>7.55</v>
      </c>
      <c r="K834" s="29" t="n">
        <v>1</v>
      </c>
      <c r="L834" s="29" t="s">
        <v>11625</v>
      </c>
      <c r="M834" s="30" t="n">
        <v>45534</v>
      </c>
      <c r="N834" s="29"/>
      <c r="O834" s="29"/>
      <c r="P834" s="29" t="s">
        <v>11651</v>
      </c>
      <c r="Q834" s="29"/>
      <c r="R834" s="29"/>
    </row>
    <row r="835" customFormat="false" ht="15" hidden="false" customHeight="true" outlineLevel="0" collapsed="false">
      <c r="A835" s="26" t="s">
        <v>13324</v>
      </c>
      <c r="B835" s="27" t="n">
        <v>45514</v>
      </c>
      <c r="C835" s="26" t="s">
        <v>159</v>
      </c>
      <c r="D835" s="26" t="n">
        <v>1</v>
      </c>
      <c r="E835" s="26" t="s">
        <v>13325</v>
      </c>
      <c r="F835" s="26" t="s">
        <v>167</v>
      </c>
      <c r="G835" s="26" t="n">
        <v>36</v>
      </c>
      <c r="H835" s="26" t="s">
        <v>11629</v>
      </c>
      <c r="I835" s="26" t="s">
        <v>11624</v>
      </c>
      <c r="J835" s="28" t="n">
        <v>10.4</v>
      </c>
      <c r="K835" s="26" t="n">
        <v>2</v>
      </c>
      <c r="L835" s="26" t="s">
        <v>11625</v>
      </c>
      <c r="M835" s="27" t="n">
        <v>45524</v>
      </c>
      <c r="N835" s="26"/>
      <c r="O835" s="26"/>
      <c r="P835" s="26" t="s">
        <v>11651</v>
      </c>
      <c r="Q835" s="26"/>
      <c r="R835" s="26"/>
    </row>
    <row r="836" customFormat="false" ht="15" hidden="false" customHeight="true" outlineLevel="0" collapsed="false">
      <c r="A836" s="29" t="s">
        <v>13326</v>
      </c>
      <c r="B836" s="30" t="n">
        <v>45516</v>
      </c>
      <c r="C836" s="29" t="s">
        <v>9923</v>
      </c>
      <c r="D836" s="29" t="n">
        <v>2407</v>
      </c>
      <c r="E836" s="29" t="s">
        <v>13327</v>
      </c>
      <c r="F836" s="29" t="s">
        <v>314</v>
      </c>
      <c r="G836" s="29" t="n">
        <v>70</v>
      </c>
      <c r="H836" s="29" t="s">
        <v>11623</v>
      </c>
      <c r="I836" s="29" t="s">
        <v>11624</v>
      </c>
      <c r="J836" s="31" t="n">
        <v>7.55</v>
      </c>
      <c r="K836" s="29" t="n">
        <v>1</v>
      </c>
      <c r="L836" s="29" t="s">
        <v>11630</v>
      </c>
      <c r="M836" s="30" t="n">
        <v>45530</v>
      </c>
      <c r="N836" s="30" t="n">
        <v>45530</v>
      </c>
      <c r="O836" s="29" t="n">
        <v>14</v>
      </c>
      <c r="P836" s="29"/>
      <c r="Q836" s="29" t="s">
        <v>13328</v>
      </c>
      <c r="R836" s="29"/>
    </row>
    <row r="837" customFormat="false" ht="15" hidden="false" customHeight="true" outlineLevel="0" collapsed="false">
      <c r="A837" s="26" t="s">
        <v>13329</v>
      </c>
      <c r="B837" s="27" t="n">
        <v>45530</v>
      </c>
      <c r="C837" s="26" t="s">
        <v>2050</v>
      </c>
      <c r="D837" s="26" t="n">
        <v>336</v>
      </c>
      <c r="E837" s="26" t="s">
        <v>13330</v>
      </c>
      <c r="F837" s="26" t="s">
        <v>900</v>
      </c>
      <c r="G837" s="26" t="n">
        <v>40</v>
      </c>
      <c r="H837" s="26" t="s">
        <v>11623</v>
      </c>
      <c r="I837" s="26" t="s">
        <v>11624</v>
      </c>
      <c r="J837" s="28" t="n">
        <v>7.55</v>
      </c>
      <c r="K837" s="26" t="n">
        <v>1</v>
      </c>
      <c r="L837" s="26" t="s">
        <v>11630</v>
      </c>
      <c r="M837" s="27" t="n">
        <v>45544</v>
      </c>
      <c r="N837" s="27" t="n">
        <v>45533</v>
      </c>
      <c r="O837" s="26" t="n">
        <v>3</v>
      </c>
      <c r="P837" s="26"/>
      <c r="Q837" s="26" t="s">
        <v>13331</v>
      </c>
      <c r="R837" s="26"/>
    </row>
    <row r="838" customFormat="false" ht="15" hidden="false" customHeight="true" outlineLevel="0" collapsed="false">
      <c r="A838" s="29" t="s">
        <v>13332</v>
      </c>
      <c r="B838" s="30" t="n">
        <v>45523</v>
      </c>
      <c r="C838" s="29" t="s">
        <v>7507</v>
      </c>
      <c r="D838" s="29" t="n">
        <v>1710</v>
      </c>
      <c r="E838" s="29" t="s">
        <v>11964</v>
      </c>
      <c r="F838" s="29" t="s">
        <v>249</v>
      </c>
      <c r="G838" s="29" t="n">
        <v>32</v>
      </c>
      <c r="H838" s="29" t="s">
        <v>11623</v>
      </c>
      <c r="I838" s="29" t="s">
        <v>11624</v>
      </c>
      <c r="J838" s="31" t="n">
        <v>7.55</v>
      </c>
      <c r="K838" s="29" t="n">
        <v>1</v>
      </c>
      <c r="L838" s="29" t="s">
        <v>11669</v>
      </c>
      <c r="M838" s="30" t="n">
        <v>45537</v>
      </c>
      <c r="N838" s="30" t="n">
        <v>45537</v>
      </c>
      <c r="O838" s="29" t="n">
        <v>14</v>
      </c>
      <c r="P838" s="29"/>
      <c r="Q838" s="29"/>
      <c r="R838" s="29"/>
    </row>
    <row r="839" customFormat="false" ht="15" hidden="false" customHeight="true" outlineLevel="0" collapsed="false">
      <c r="A839" s="26" t="s">
        <v>13333</v>
      </c>
      <c r="B839" s="27" t="n">
        <v>45521</v>
      </c>
      <c r="C839" s="26" t="s">
        <v>1687</v>
      </c>
      <c r="D839" s="26" t="n">
        <v>264</v>
      </c>
      <c r="E839" s="26" t="s">
        <v>13279</v>
      </c>
      <c r="F839" s="26" t="s">
        <v>276</v>
      </c>
      <c r="G839" s="26" t="n">
        <v>28</v>
      </c>
      <c r="H839" s="26" t="s">
        <v>11629</v>
      </c>
      <c r="I839" s="26" t="s">
        <v>11624</v>
      </c>
      <c r="J839" s="28" t="n">
        <v>10.4</v>
      </c>
      <c r="K839" s="26" t="n">
        <v>1</v>
      </c>
      <c r="L839" s="26" t="s">
        <v>11630</v>
      </c>
      <c r="M839" s="27" t="n">
        <v>45531</v>
      </c>
      <c r="N839" s="27" t="n">
        <v>45523</v>
      </c>
      <c r="O839" s="26" t="n">
        <v>2</v>
      </c>
      <c r="P839" s="26"/>
      <c r="Q839" s="26" t="s">
        <v>13280</v>
      </c>
      <c r="R839" s="26"/>
    </row>
    <row r="840" customFormat="false" ht="15" hidden="false" customHeight="true" outlineLevel="0" collapsed="false">
      <c r="A840" s="29" t="s">
        <v>13334</v>
      </c>
      <c r="B840" s="30" t="n">
        <v>45516</v>
      </c>
      <c r="C840" s="29" t="s">
        <v>2657</v>
      </c>
      <c r="D840" s="29" t="n">
        <v>468</v>
      </c>
      <c r="E840" s="29" t="s">
        <v>12490</v>
      </c>
      <c r="F840" s="29" t="s">
        <v>314</v>
      </c>
      <c r="G840" s="29" t="n">
        <v>32</v>
      </c>
      <c r="H840" s="29" t="s">
        <v>11623</v>
      </c>
      <c r="I840" s="29" t="s">
        <v>11624</v>
      </c>
      <c r="J840" s="31" t="n">
        <v>7.55</v>
      </c>
      <c r="K840" s="29" t="n">
        <v>1</v>
      </c>
      <c r="L840" s="29" t="s">
        <v>11630</v>
      </c>
      <c r="M840" s="30" t="n">
        <v>45530</v>
      </c>
      <c r="N840" s="30" t="n">
        <v>45518</v>
      </c>
      <c r="O840" s="29" t="n">
        <v>2</v>
      </c>
      <c r="P840" s="29"/>
      <c r="Q840" s="29" t="s">
        <v>13335</v>
      </c>
      <c r="R840" s="29"/>
    </row>
    <row r="841" customFormat="false" ht="15" hidden="false" customHeight="true" outlineLevel="0" collapsed="false">
      <c r="A841" s="26" t="s">
        <v>13336</v>
      </c>
      <c r="B841" s="27" t="n">
        <v>45516</v>
      </c>
      <c r="C841" s="26" t="s">
        <v>2002</v>
      </c>
      <c r="D841" s="26" t="n">
        <v>324</v>
      </c>
      <c r="E841" s="26" t="s">
        <v>12295</v>
      </c>
      <c r="F841" s="26" t="s">
        <v>276</v>
      </c>
      <c r="G841" s="26" t="n">
        <v>32</v>
      </c>
      <c r="H841" s="26" t="s">
        <v>11629</v>
      </c>
      <c r="I841" s="26" t="s">
        <v>11624</v>
      </c>
      <c r="J841" s="28" t="n">
        <v>10.4</v>
      </c>
      <c r="K841" s="26" t="n">
        <v>1</v>
      </c>
      <c r="L841" s="26" t="s">
        <v>11634</v>
      </c>
      <c r="M841" s="27" t="n">
        <v>45526</v>
      </c>
      <c r="N841" s="27" t="n">
        <v>45517</v>
      </c>
      <c r="O841" s="26" t="n">
        <v>1</v>
      </c>
      <c r="P841" s="26"/>
      <c r="Q841" s="26"/>
      <c r="R841" s="26"/>
    </row>
    <row r="842" customFormat="false" ht="15" hidden="false" customHeight="true" outlineLevel="0" collapsed="false">
      <c r="A842" s="29" t="s">
        <v>13337</v>
      </c>
      <c r="B842" s="30" t="n">
        <v>45529</v>
      </c>
      <c r="C842" s="29" t="s">
        <v>7800</v>
      </c>
      <c r="D842" s="29" t="n">
        <v>1791</v>
      </c>
      <c r="E842" s="29" t="s">
        <v>12617</v>
      </c>
      <c r="F842" s="29" t="s">
        <v>249</v>
      </c>
      <c r="G842" s="29" t="n">
        <v>45</v>
      </c>
      <c r="H842" s="29" t="s">
        <v>11623</v>
      </c>
      <c r="I842" s="29" t="s">
        <v>11624</v>
      </c>
      <c r="J842" s="31" t="n">
        <v>7.55</v>
      </c>
      <c r="K842" s="29" t="n">
        <v>1</v>
      </c>
      <c r="L842" s="29" t="s">
        <v>11625</v>
      </c>
      <c r="M842" s="30" t="n">
        <v>45543</v>
      </c>
      <c r="N842" s="29"/>
      <c r="O842" s="29"/>
      <c r="P842" s="29" t="s">
        <v>11626</v>
      </c>
      <c r="Q842" s="29"/>
      <c r="R842" s="29"/>
    </row>
    <row r="843" customFormat="false" ht="15" hidden="false" customHeight="true" outlineLevel="0" collapsed="false">
      <c r="A843" s="26" t="s">
        <v>13338</v>
      </c>
      <c r="B843" s="27" t="n">
        <v>45527</v>
      </c>
      <c r="C843" s="26" t="s">
        <v>10080</v>
      </c>
      <c r="D843" s="26" t="n">
        <v>2454</v>
      </c>
      <c r="E843" s="26" t="s">
        <v>13339</v>
      </c>
      <c r="F843" s="26" t="s">
        <v>276</v>
      </c>
      <c r="G843" s="26" t="n">
        <v>24</v>
      </c>
      <c r="H843" s="26" t="s">
        <v>11629</v>
      </c>
      <c r="I843" s="26" t="s">
        <v>11624</v>
      </c>
      <c r="J843" s="28" t="n">
        <v>10.4</v>
      </c>
      <c r="K843" s="26" t="n">
        <v>1</v>
      </c>
      <c r="L843" s="26" t="s">
        <v>11630</v>
      </c>
      <c r="M843" s="27" t="n">
        <v>45537</v>
      </c>
      <c r="N843" s="27" t="n">
        <v>45532</v>
      </c>
      <c r="O843" s="26" t="n">
        <v>5</v>
      </c>
      <c r="P843" s="26"/>
      <c r="Q843" s="26" t="s">
        <v>13340</v>
      </c>
      <c r="R843" s="26"/>
    </row>
    <row r="844" customFormat="false" ht="15" hidden="false" customHeight="true" outlineLevel="0" collapsed="false">
      <c r="A844" s="29" t="s">
        <v>13341</v>
      </c>
      <c r="B844" s="30" t="n">
        <v>45510</v>
      </c>
      <c r="C844" s="29" t="s">
        <v>6471</v>
      </c>
      <c r="D844" s="29" t="n">
        <v>1428</v>
      </c>
      <c r="E844" s="29" t="s">
        <v>13342</v>
      </c>
      <c r="F844" s="29" t="s">
        <v>314</v>
      </c>
      <c r="G844" s="29" t="n">
        <v>28</v>
      </c>
      <c r="H844" s="29" t="s">
        <v>11623</v>
      </c>
      <c r="I844" s="29" t="s">
        <v>11624</v>
      </c>
      <c r="J844" s="31" t="n">
        <v>7.55</v>
      </c>
      <c r="K844" s="29" t="n">
        <v>1</v>
      </c>
      <c r="L844" s="29" t="s">
        <v>11669</v>
      </c>
      <c r="M844" s="30" t="n">
        <v>45524</v>
      </c>
      <c r="N844" s="30" t="n">
        <v>45521</v>
      </c>
      <c r="O844" s="29" t="n">
        <v>11</v>
      </c>
      <c r="P844" s="29"/>
      <c r="Q844" s="29"/>
      <c r="R844" s="29"/>
    </row>
    <row r="845" customFormat="false" ht="15" hidden="false" customHeight="true" outlineLevel="0" collapsed="false">
      <c r="A845" s="26" t="s">
        <v>13343</v>
      </c>
      <c r="B845" s="27" t="n">
        <v>45506</v>
      </c>
      <c r="C845" s="26" t="s">
        <v>1893</v>
      </c>
      <c r="D845" s="26" t="n">
        <v>303</v>
      </c>
      <c r="E845" s="26" t="s">
        <v>11989</v>
      </c>
      <c r="F845" s="26" t="s">
        <v>167</v>
      </c>
      <c r="G845" s="26" t="n">
        <v>28</v>
      </c>
      <c r="H845" s="26" t="s">
        <v>11629</v>
      </c>
      <c r="I845" s="26" t="s">
        <v>11624</v>
      </c>
      <c r="J845" s="28" t="n">
        <v>10.4</v>
      </c>
      <c r="K845" s="26" t="n">
        <v>2</v>
      </c>
      <c r="L845" s="26" t="s">
        <v>11630</v>
      </c>
      <c r="M845" s="27" t="n">
        <v>45516</v>
      </c>
      <c r="N845" s="27" t="n">
        <v>45518</v>
      </c>
      <c r="O845" s="26" t="n">
        <v>12</v>
      </c>
      <c r="P845" s="26"/>
      <c r="Q845" s="26" t="s">
        <v>13344</v>
      </c>
      <c r="R845" s="26"/>
    </row>
    <row r="846" customFormat="false" ht="15" hidden="false" customHeight="true" outlineLevel="0" collapsed="false">
      <c r="A846" s="29" t="s">
        <v>13345</v>
      </c>
      <c r="B846" s="30" t="n">
        <v>45521</v>
      </c>
      <c r="C846" s="29" t="s">
        <v>9406</v>
      </c>
      <c r="D846" s="29" t="n">
        <v>2253</v>
      </c>
      <c r="E846" s="29" t="s">
        <v>13346</v>
      </c>
      <c r="F846" s="29" t="s">
        <v>167</v>
      </c>
      <c r="G846" s="29" t="n">
        <v>28</v>
      </c>
      <c r="H846" s="29" t="s">
        <v>11629</v>
      </c>
      <c r="I846" s="29" t="s">
        <v>11624</v>
      </c>
      <c r="J846" s="31" t="n">
        <v>10.4</v>
      </c>
      <c r="K846" s="29" t="n">
        <v>1</v>
      </c>
      <c r="L846" s="29" t="s">
        <v>11630</v>
      </c>
      <c r="M846" s="30" t="n">
        <v>45531</v>
      </c>
      <c r="N846" s="30" t="n">
        <v>45528</v>
      </c>
      <c r="O846" s="29" t="n">
        <v>7</v>
      </c>
      <c r="P846" s="29"/>
      <c r="Q846" s="29" t="s">
        <v>13118</v>
      </c>
      <c r="R846" s="29"/>
    </row>
    <row r="847" customFormat="false" ht="15" hidden="false" customHeight="true" outlineLevel="0" collapsed="false">
      <c r="A847" s="26" t="s">
        <v>13347</v>
      </c>
      <c r="B847" s="27" t="n">
        <v>45505</v>
      </c>
      <c r="C847" s="26" t="s">
        <v>8699</v>
      </c>
      <c r="D847" s="26" t="n">
        <v>2049</v>
      </c>
      <c r="E847" s="26" t="s">
        <v>13348</v>
      </c>
      <c r="F847" s="26" t="s">
        <v>900</v>
      </c>
      <c r="G847" s="26" t="n">
        <v>60</v>
      </c>
      <c r="H847" s="26" t="s">
        <v>11623</v>
      </c>
      <c r="I847" s="26" t="s">
        <v>11624</v>
      </c>
      <c r="J847" s="28" t="n">
        <v>7.55</v>
      </c>
      <c r="K847" s="26" t="n">
        <v>1</v>
      </c>
      <c r="L847" s="26" t="s">
        <v>164</v>
      </c>
      <c r="M847" s="27" t="n">
        <v>45519</v>
      </c>
      <c r="N847" s="27" t="n">
        <v>45511</v>
      </c>
      <c r="O847" s="26" t="n">
        <v>6</v>
      </c>
      <c r="P847" s="26"/>
      <c r="Q847" s="26"/>
      <c r="R847" s="26"/>
    </row>
    <row r="848" customFormat="false" ht="15" hidden="false" customHeight="true" outlineLevel="0" collapsed="false">
      <c r="A848" s="29" t="s">
        <v>13349</v>
      </c>
      <c r="B848" s="30" t="n">
        <v>45515</v>
      </c>
      <c r="C848" s="29" t="s">
        <v>6343</v>
      </c>
      <c r="D848" s="29" t="n">
        <v>1390</v>
      </c>
      <c r="E848" s="29" t="s">
        <v>12776</v>
      </c>
      <c r="F848" s="29" t="s">
        <v>900</v>
      </c>
      <c r="G848" s="29" t="n">
        <v>24</v>
      </c>
      <c r="H848" s="29" t="s">
        <v>11623</v>
      </c>
      <c r="I848" s="29" t="s">
        <v>11624</v>
      </c>
      <c r="J848" s="31" t="n">
        <v>7.55</v>
      </c>
      <c r="K848" s="29" t="n">
        <v>1</v>
      </c>
      <c r="L848" s="29" t="s">
        <v>11630</v>
      </c>
      <c r="M848" s="30" t="n">
        <v>45529</v>
      </c>
      <c r="N848" s="30" t="n">
        <v>45528</v>
      </c>
      <c r="O848" s="29" t="n">
        <v>13</v>
      </c>
      <c r="P848" s="29"/>
      <c r="Q848" s="29" t="s">
        <v>13350</v>
      </c>
      <c r="R848" s="29"/>
    </row>
    <row r="849" customFormat="false" ht="15" hidden="false" customHeight="true" outlineLevel="0" collapsed="false">
      <c r="A849" s="26" t="s">
        <v>13351</v>
      </c>
      <c r="B849" s="27" t="n">
        <v>45532</v>
      </c>
      <c r="C849" s="26" t="s">
        <v>4875</v>
      </c>
      <c r="D849" s="26" t="n">
        <v>998</v>
      </c>
      <c r="E849" s="26" t="s">
        <v>13352</v>
      </c>
      <c r="F849" s="26" t="s">
        <v>314</v>
      </c>
      <c r="G849" s="26" t="n">
        <v>45</v>
      </c>
      <c r="H849" s="26" t="s">
        <v>11623</v>
      </c>
      <c r="I849" s="26" t="s">
        <v>11624</v>
      </c>
      <c r="J849" s="28" t="n">
        <v>7.55</v>
      </c>
      <c r="K849" s="26" t="n">
        <v>2</v>
      </c>
      <c r="L849" s="26" t="s">
        <v>11625</v>
      </c>
      <c r="M849" s="27" t="n">
        <v>45546</v>
      </c>
      <c r="N849" s="26"/>
      <c r="O849" s="26"/>
      <c r="P849" s="26" t="s">
        <v>11626</v>
      </c>
      <c r="Q849" s="26"/>
      <c r="R849" s="26"/>
    </row>
    <row r="850" customFormat="false" ht="15" hidden="false" customHeight="true" outlineLevel="0" collapsed="false">
      <c r="A850" s="29" t="s">
        <v>13353</v>
      </c>
      <c r="B850" s="30" t="n">
        <v>45521</v>
      </c>
      <c r="C850" s="29" t="s">
        <v>2427</v>
      </c>
      <c r="D850" s="29" t="n">
        <v>417</v>
      </c>
      <c r="E850" s="29" t="s">
        <v>13354</v>
      </c>
      <c r="F850" s="29" t="s">
        <v>249</v>
      </c>
      <c r="G850" s="29" t="n">
        <v>80</v>
      </c>
      <c r="H850" s="29" t="s">
        <v>11623</v>
      </c>
      <c r="I850" s="29" t="s">
        <v>11624</v>
      </c>
      <c r="J850" s="31" t="n">
        <v>7.55</v>
      </c>
      <c r="K850" s="29" t="n">
        <v>1</v>
      </c>
      <c r="L850" s="29" t="s">
        <v>164</v>
      </c>
      <c r="M850" s="30" t="n">
        <v>45535</v>
      </c>
      <c r="N850" s="30" t="n">
        <v>45522</v>
      </c>
      <c r="O850" s="29" t="n">
        <v>1</v>
      </c>
      <c r="P850" s="29"/>
      <c r="Q850" s="29"/>
      <c r="R850" s="29"/>
    </row>
    <row r="851" customFormat="false" ht="15" hidden="false" customHeight="true" outlineLevel="0" collapsed="false">
      <c r="A851" s="26" t="s">
        <v>13355</v>
      </c>
      <c r="B851" s="27" t="n">
        <v>45514</v>
      </c>
      <c r="C851" s="26" t="s">
        <v>5219</v>
      </c>
      <c r="D851" s="26" t="n">
        <v>1085</v>
      </c>
      <c r="E851" s="26" t="s">
        <v>13356</v>
      </c>
      <c r="F851" s="26" t="s">
        <v>276</v>
      </c>
      <c r="G851" s="26" t="n">
        <v>40</v>
      </c>
      <c r="H851" s="26" t="s">
        <v>11629</v>
      </c>
      <c r="I851" s="26" t="s">
        <v>11624</v>
      </c>
      <c r="J851" s="28" t="n">
        <v>10.4</v>
      </c>
      <c r="K851" s="26" t="n">
        <v>1</v>
      </c>
      <c r="L851" s="26" t="s">
        <v>11642</v>
      </c>
      <c r="M851" s="27" t="n">
        <v>45524</v>
      </c>
      <c r="N851" s="26"/>
      <c r="O851" s="26"/>
      <c r="P851" s="26"/>
      <c r="Q851" s="26"/>
      <c r="R851" s="26"/>
    </row>
    <row r="852" customFormat="false" ht="15" hidden="false" customHeight="true" outlineLevel="0" collapsed="false">
      <c r="A852" s="29" t="s">
        <v>13357</v>
      </c>
      <c r="B852" s="30" t="n">
        <v>45525</v>
      </c>
      <c r="C852" s="29" t="s">
        <v>4210</v>
      </c>
      <c r="D852" s="29" t="n">
        <v>832</v>
      </c>
      <c r="E852" s="29" t="s">
        <v>13115</v>
      </c>
      <c r="F852" s="29" t="s">
        <v>167</v>
      </c>
      <c r="G852" s="29" t="n">
        <v>28</v>
      </c>
      <c r="H852" s="29" t="s">
        <v>11629</v>
      </c>
      <c r="I852" s="29" t="s">
        <v>11624</v>
      </c>
      <c r="J852" s="31" t="n">
        <v>10.4</v>
      </c>
      <c r="K852" s="29" t="n">
        <v>2</v>
      </c>
      <c r="L852" s="29" t="s">
        <v>11634</v>
      </c>
      <c r="M852" s="30" t="n">
        <v>45535</v>
      </c>
      <c r="N852" s="30" t="n">
        <v>45532</v>
      </c>
      <c r="O852" s="29" t="n">
        <v>7</v>
      </c>
      <c r="P852" s="29"/>
      <c r="Q852" s="29"/>
      <c r="R852" s="29"/>
    </row>
    <row r="853" customFormat="false" ht="15" hidden="false" customHeight="true" outlineLevel="0" collapsed="false">
      <c r="A853" s="26" t="s">
        <v>13358</v>
      </c>
      <c r="B853" s="27" t="n">
        <v>45526</v>
      </c>
      <c r="C853" s="26" t="s">
        <v>10685</v>
      </c>
      <c r="D853" s="26" t="n">
        <v>2632</v>
      </c>
      <c r="E853" s="26" t="s">
        <v>13359</v>
      </c>
      <c r="F853" s="26" t="s">
        <v>167</v>
      </c>
      <c r="G853" s="26" t="n">
        <v>36</v>
      </c>
      <c r="H853" s="26" t="s">
        <v>11629</v>
      </c>
      <c r="I853" s="26" t="s">
        <v>11624</v>
      </c>
      <c r="J853" s="28" t="n">
        <v>10.4</v>
      </c>
      <c r="K853" s="26" t="n">
        <v>2</v>
      </c>
      <c r="L853" s="26" t="s">
        <v>11630</v>
      </c>
      <c r="M853" s="27" t="n">
        <v>45536</v>
      </c>
      <c r="N853" s="27" t="n">
        <v>45531</v>
      </c>
      <c r="O853" s="26" t="n">
        <v>5</v>
      </c>
      <c r="P853" s="26"/>
      <c r="Q853" s="26" t="s">
        <v>13360</v>
      </c>
      <c r="R853" s="26"/>
    </row>
    <row r="854" customFormat="false" ht="15" hidden="false" customHeight="true" outlineLevel="0" collapsed="false">
      <c r="A854" s="29" t="s">
        <v>13361</v>
      </c>
      <c r="B854" s="30" t="n">
        <v>45512</v>
      </c>
      <c r="C854" s="29" t="s">
        <v>10511</v>
      </c>
      <c r="D854" s="29" t="n">
        <v>2579</v>
      </c>
      <c r="E854" s="29" t="s">
        <v>13362</v>
      </c>
      <c r="F854" s="29" t="s">
        <v>314</v>
      </c>
      <c r="G854" s="29" t="n">
        <v>45</v>
      </c>
      <c r="H854" s="29" t="s">
        <v>11623</v>
      </c>
      <c r="I854" s="29" t="s">
        <v>11624</v>
      </c>
      <c r="J854" s="31" t="n">
        <v>7.55</v>
      </c>
      <c r="K854" s="29" t="n">
        <v>1</v>
      </c>
      <c r="L854" s="29" t="s">
        <v>164</v>
      </c>
      <c r="M854" s="30" t="n">
        <v>45526</v>
      </c>
      <c r="N854" s="30" t="n">
        <v>45523</v>
      </c>
      <c r="O854" s="29" t="n">
        <v>11</v>
      </c>
      <c r="P854" s="29"/>
      <c r="Q854" s="29"/>
      <c r="R854" s="29"/>
    </row>
    <row r="855" customFormat="false" ht="15" hidden="false" customHeight="true" outlineLevel="0" collapsed="false">
      <c r="A855" s="26" t="s">
        <v>13363</v>
      </c>
      <c r="B855" s="27" t="n">
        <v>45521</v>
      </c>
      <c r="C855" s="26" t="s">
        <v>8398</v>
      </c>
      <c r="D855" s="26" t="n">
        <v>1961</v>
      </c>
      <c r="E855" s="26" t="s">
        <v>13364</v>
      </c>
      <c r="F855" s="26" t="s">
        <v>276</v>
      </c>
      <c r="G855" s="26" t="n">
        <v>36</v>
      </c>
      <c r="H855" s="26" t="s">
        <v>11629</v>
      </c>
      <c r="I855" s="26" t="s">
        <v>11624</v>
      </c>
      <c r="J855" s="28" t="n">
        <v>10.4</v>
      </c>
      <c r="K855" s="26" t="n">
        <v>2</v>
      </c>
      <c r="L855" s="26" t="s">
        <v>164</v>
      </c>
      <c r="M855" s="27" t="n">
        <v>45531</v>
      </c>
      <c r="N855" s="27" t="n">
        <v>45534</v>
      </c>
      <c r="O855" s="26" t="n">
        <v>13</v>
      </c>
      <c r="P855" s="26"/>
      <c r="Q855" s="26"/>
      <c r="R855" s="26"/>
    </row>
    <row r="856" customFormat="false" ht="15" hidden="false" customHeight="true" outlineLevel="0" collapsed="false">
      <c r="A856" s="29" t="s">
        <v>13365</v>
      </c>
      <c r="B856" s="30" t="n">
        <v>45530</v>
      </c>
      <c r="C856" s="29" t="s">
        <v>4721</v>
      </c>
      <c r="D856" s="29" t="n">
        <v>959</v>
      </c>
      <c r="E856" s="29" t="s">
        <v>11996</v>
      </c>
      <c r="F856" s="29" t="s">
        <v>249</v>
      </c>
      <c r="G856" s="29" t="n">
        <v>50</v>
      </c>
      <c r="H856" s="29" t="s">
        <v>11623</v>
      </c>
      <c r="I856" s="29" t="s">
        <v>11624</v>
      </c>
      <c r="J856" s="31" t="n">
        <v>7.55</v>
      </c>
      <c r="K856" s="29" t="n">
        <v>1</v>
      </c>
      <c r="L856" s="29" t="s">
        <v>11630</v>
      </c>
      <c r="M856" s="30" t="n">
        <v>45544</v>
      </c>
      <c r="N856" s="30" t="n">
        <v>45545</v>
      </c>
      <c r="O856" s="29" t="n">
        <v>15</v>
      </c>
      <c r="P856" s="29"/>
      <c r="Q856" s="29" t="s">
        <v>13088</v>
      </c>
      <c r="R856" s="29"/>
    </row>
    <row r="857" customFormat="false" ht="15" hidden="false" customHeight="true" outlineLevel="0" collapsed="false">
      <c r="A857" s="26" t="s">
        <v>13366</v>
      </c>
      <c r="B857" s="27" t="n">
        <v>45512</v>
      </c>
      <c r="C857" s="26" t="s">
        <v>11257</v>
      </c>
      <c r="D857" s="26" t="n">
        <v>2807</v>
      </c>
      <c r="E857" s="26" t="s">
        <v>12083</v>
      </c>
      <c r="F857" s="26" t="s">
        <v>900</v>
      </c>
      <c r="G857" s="26" t="n">
        <v>28</v>
      </c>
      <c r="H857" s="26" t="s">
        <v>11623</v>
      </c>
      <c r="I857" s="26" t="s">
        <v>11624</v>
      </c>
      <c r="J857" s="28" t="n">
        <v>7.55</v>
      </c>
      <c r="K857" s="26" t="n">
        <v>1</v>
      </c>
      <c r="L857" s="26" t="s">
        <v>11630</v>
      </c>
      <c r="M857" s="27" t="n">
        <v>45526</v>
      </c>
      <c r="N857" s="27" t="n">
        <v>45516</v>
      </c>
      <c r="O857" s="26" t="n">
        <v>4</v>
      </c>
      <c r="P857" s="26"/>
      <c r="Q857" s="26" t="s">
        <v>13367</v>
      </c>
      <c r="R857" s="26"/>
    </row>
    <row r="858" customFormat="false" ht="15" hidden="false" customHeight="true" outlineLevel="0" collapsed="false">
      <c r="A858" s="29" t="s">
        <v>13368</v>
      </c>
      <c r="B858" s="30" t="n">
        <v>45519</v>
      </c>
      <c r="C858" s="29" t="s">
        <v>8919</v>
      </c>
      <c r="D858" s="29" t="n">
        <v>2112</v>
      </c>
      <c r="E858" s="29" t="s">
        <v>13369</v>
      </c>
      <c r="F858" s="29" t="s">
        <v>249</v>
      </c>
      <c r="G858" s="29" t="n">
        <v>24</v>
      </c>
      <c r="H858" s="29" t="s">
        <v>11623</v>
      </c>
      <c r="I858" s="29" t="s">
        <v>11624</v>
      </c>
      <c r="J858" s="31" t="n">
        <v>7.55</v>
      </c>
      <c r="K858" s="29" t="n">
        <v>1</v>
      </c>
      <c r="L858" s="29" t="s">
        <v>11630</v>
      </c>
      <c r="M858" s="30" t="n">
        <v>45533</v>
      </c>
      <c r="N858" s="30" t="n">
        <v>45526</v>
      </c>
      <c r="O858" s="29" t="n">
        <v>7</v>
      </c>
      <c r="P858" s="29"/>
      <c r="Q858" s="29" t="s">
        <v>13370</v>
      </c>
      <c r="R858" s="29"/>
    </row>
    <row r="859" customFormat="false" ht="15" hidden="false" customHeight="true" outlineLevel="0" collapsed="false">
      <c r="A859" s="26" t="s">
        <v>13371</v>
      </c>
      <c r="B859" s="27" t="n">
        <v>45524</v>
      </c>
      <c r="C859" s="26" t="s">
        <v>11363</v>
      </c>
      <c r="D859" s="26" t="n">
        <v>2838</v>
      </c>
      <c r="E859" s="26" t="s">
        <v>12328</v>
      </c>
      <c r="F859" s="26" t="s">
        <v>276</v>
      </c>
      <c r="G859" s="26" t="n">
        <v>24</v>
      </c>
      <c r="H859" s="26" t="s">
        <v>11629</v>
      </c>
      <c r="I859" s="26" t="s">
        <v>11624</v>
      </c>
      <c r="J859" s="28" t="n">
        <v>10.4</v>
      </c>
      <c r="K859" s="26" t="n">
        <v>2</v>
      </c>
      <c r="L859" s="26" t="s">
        <v>11634</v>
      </c>
      <c r="M859" s="27" t="n">
        <v>45534</v>
      </c>
      <c r="N859" s="27" t="n">
        <v>45526</v>
      </c>
      <c r="O859" s="26" t="n">
        <v>2</v>
      </c>
      <c r="P859" s="26"/>
      <c r="Q859" s="26"/>
      <c r="R859" s="26"/>
    </row>
    <row r="860" customFormat="false" ht="15" hidden="false" customHeight="true" outlineLevel="0" collapsed="false">
      <c r="A860" s="29" t="s">
        <v>13372</v>
      </c>
      <c r="B860" s="30" t="n">
        <v>45531</v>
      </c>
      <c r="C860" s="29" t="s">
        <v>1590</v>
      </c>
      <c r="D860" s="29" t="n">
        <v>244</v>
      </c>
      <c r="E860" s="29" t="s">
        <v>11737</v>
      </c>
      <c r="F860" s="29" t="s">
        <v>314</v>
      </c>
      <c r="G860" s="29" t="n">
        <v>40</v>
      </c>
      <c r="H860" s="29" t="s">
        <v>11623</v>
      </c>
      <c r="I860" s="29" t="s">
        <v>11624</v>
      </c>
      <c r="J860" s="31" t="n">
        <v>7.55</v>
      </c>
      <c r="K860" s="29" t="n">
        <v>1</v>
      </c>
      <c r="L860" s="29" t="s">
        <v>11630</v>
      </c>
      <c r="M860" s="30" t="n">
        <v>45545</v>
      </c>
      <c r="N860" s="30" t="n">
        <v>45545</v>
      </c>
      <c r="O860" s="29" t="n">
        <v>14</v>
      </c>
      <c r="P860" s="29"/>
      <c r="Q860" s="29" t="s">
        <v>13373</v>
      </c>
      <c r="R860" s="29"/>
    </row>
    <row r="861" customFormat="false" ht="15" hidden="false" customHeight="true" outlineLevel="0" collapsed="false">
      <c r="A861" s="26" t="s">
        <v>13374</v>
      </c>
      <c r="B861" s="27" t="n">
        <v>45518</v>
      </c>
      <c r="C861" s="26" t="s">
        <v>3935</v>
      </c>
      <c r="D861" s="26" t="n">
        <v>765</v>
      </c>
      <c r="E861" s="26" t="s">
        <v>11702</v>
      </c>
      <c r="F861" s="26" t="s">
        <v>900</v>
      </c>
      <c r="G861" s="26" t="n">
        <v>80</v>
      </c>
      <c r="H861" s="26" t="s">
        <v>11623</v>
      </c>
      <c r="I861" s="26" t="s">
        <v>11624</v>
      </c>
      <c r="J861" s="28" t="n">
        <v>7.55</v>
      </c>
      <c r="K861" s="26" t="n">
        <v>2</v>
      </c>
      <c r="L861" s="26" t="s">
        <v>11669</v>
      </c>
      <c r="M861" s="27" t="n">
        <v>45532</v>
      </c>
      <c r="N861" s="27" t="n">
        <v>45532</v>
      </c>
      <c r="O861" s="26" t="n">
        <v>14</v>
      </c>
      <c r="P861" s="26"/>
      <c r="Q861" s="26"/>
      <c r="R861" s="26"/>
    </row>
    <row r="862" customFormat="false" ht="15" hidden="false" customHeight="true" outlineLevel="0" collapsed="false">
      <c r="A862" s="29" t="s">
        <v>13375</v>
      </c>
      <c r="B862" s="30" t="n">
        <v>45530</v>
      </c>
      <c r="C862" s="29" t="s">
        <v>5666</v>
      </c>
      <c r="D862" s="29" t="n">
        <v>1202</v>
      </c>
      <c r="E862" s="29" t="s">
        <v>13376</v>
      </c>
      <c r="F862" s="29" t="s">
        <v>167</v>
      </c>
      <c r="G862" s="29" t="n">
        <v>40</v>
      </c>
      <c r="H862" s="29" t="s">
        <v>11629</v>
      </c>
      <c r="I862" s="29" t="s">
        <v>11624</v>
      </c>
      <c r="J862" s="31" t="n">
        <v>10.4</v>
      </c>
      <c r="K862" s="29" t="n">
        <v>1</v>
      </c>
      <c r="L862" s="29" t="s">
        <v>11630</v>
      </c>
      <c r="M862" s="30" t="n">
        <v>45540</v>
      </c>
      <c r="N862" s="30" t="n">
        <v>45542</v>
      </c>
      <c r="O862" s="29" t="n">
        <v>12</v>
      </c>
      <c r="P862" s="29"/>
      <c r="Q862" s="29" t="s">
        <v>13377</v>
      </c>
      <c r="R862" s="29"/>
    </row>
    <row r="863" customFormat="false" ht="15" hidden="false" customHeight="true" outlineLevel="0" collapsed="false">
      <c r="A863" s="26" t="s">
        <v>13378</v>
      </c>
      <c r="B863" s="27" t="n">
        <v>45528</v>
      </c>
      <c r="C863" s="26" t="s">
        <v>3083</v>
      </c>
      <c r="D863" s="26" t="n">
        <v>566</v>
      </c>
      <c r="E863" s="26" t="s">
        <v>13379</v>
      </c>
      <c r="F863" s="26" t="s">
        <v>167</v>
      </c>
      <c r="G863" s="26" t="n">
        <v>24</v>
      </c>
      <c r="H863" s="26" t="s">
        <v>11629</v>
      </c>
      <c r="I863" s="26" t="s">
        <v>11624</v>
      </c>
      <c r="J863" s="28" t="n">
        <v>10.4</v>
      </c>
      <c r="K863" s="26" t="n">
        <v>2</v>
      </c>
      <c r="L863" s="26" t="s">
        <v>11630</v>
      </c>
      <c r="M863" s="27" t="n">
        <v>45538</v>
      </c>
      <c r="N863" s="27" t="n">
        <v>45529</v>
      </c>
      <c r="O863" s="26" t="n">
        <v>1</v>
      </c>
      <c r="P863" s="26"/>
      <c r="Q863" s="26" t="s">
        <v>13367</v>
      </c>
      <c r="R863" s="26"/>
    </row>
    <row r="864" customFormat="false" ht="15" hidden="false" customHeight="true" outlineLevel="0" collapsed="false">
      <c r="A864" s="29" t="s">
        <v>13380</v>
      </c>
      <c r="B864" s="30" t="n">
        <v>45529</v>
      </c>
      <c r="C864" s="29" t="s">
        <v>3009</v>
      </c>
      <c r="D864" s="29" t="n">
        <v>549</v>
      </c>
      <c r="E864" s="29" t="s">
        <v>13381</v>
      </c>
      <c r="F864" s="29" t="s">
        <v>314</v>
      </c>
      <c r="G864" s="29" t="n">
        <v>32</v>
      </c>
      <c r="H864" s="29" t="s">
        <v>11623</v>
      </c>
      <c r="I864" s="29" t="s">
        <v>11624</v>
      </c>
      <c r="J864" s="31" t="n">
        <v>7.55</v>
      </c>
      <c r="K864" s="29" t="n">
        <v>1</v>
      </c>
      <c r="L864" s="29" t="s">
        <v>11630</v>
      </c>
      <c r="M864" s="30" t="n">
        <v>45543</v>
      </c>
      <c r="N864" s="30" t="n">
        <v>45535</v>
      </c>
      <c r="O864" s="29" t="n">
        <v>6</v>
      </c>
      <c r="P864" s="29"/>
      <c r="Q864" s="29" t="s">
        <v>13382</v>
      </c>
      <c r="R864" s="29"/>
    </row>
    <row r="865" customFormat="false" ht="15" hidden="false" customHeight="true" outlineLevel="0" collapsed="false">
      <c r="A865" s="26" t="s">
        <v>13383</v>
      </c>
      <c r="B865" s="27" t="n">
        <v>45511</v>
      </c>
      <c r="C865" s="26" t="s">
        <v>10730</v>
      </c>
      <c r="D865" s="26" t="n">
        <v>2647</v>
      </c>
      <c r="E865" s="26" t="s">
        <v>13384</v>
      </c>
      <c r="F865" s="26" t="s">
        <v>276</v>
      </c>
      <c r="G865" s="26" t="n">
        <v>36</v>
      </c>
      <c r="H865" s="26" t="s">
        <v>11629</v>
      </c>
      <c r="I865" s="26" t="s">
        <v>11624</v>
      </c>
      <c r="J865" s="28" t="n">
        <v>10.4</v>
      </c>
      <c r="K865" s="26" t="n">
        <v>1</v>
      </c>
      <c r="L865" s="26" t="s">
        <v>11630</v>
      </c>
      <c r="M865" s="27" t="n">
        <v>45521</v>
      </c>
      <c r="N865" s="27" t="n">
        <v>45524</v>
      </c>
      <c r="O865" s="26" t="n">
        <v>13</v>
      </c>
      <c r="P865" s="26"/>
      <c r="Q865" s="26" t="s">
        <v>13385</v>
      </c>
      <c r="R865" s="26"/>
    </row>
    <row r="866" customFormat="false" ht="15" hidden="false" customHeight="true" outlineLevel="0" collapsed="false">
      <c r="A866" s="29" t="s">
        <v>13386</v>
      </c>
      <c r="B866" s="30" t="n">
        <v>45508</v>
      </c>
      <c r="C866" s="29" t="s">
        <v>8270</v>
      </c>
      <c r="D866" s="29" t="n">
        <v>1925</v>
      </c>
      <c r="E866" s="29" t="s">
        <v>12910</v>
      </c>
      <c r="F866" s="29" t="s">
        <v>314</v>
      </c>
      <c r="G866" s="29" t="n">
        <v>80</v>
      </c>
      <c r="H866" s="29" t="s">
        <v>11623</v>
      </c>
      <c r="I866" s="29" t="s">
        <v>11624</v>
      </c>
      <c r="J866" s="31" t="n">
        <v>7.55</v>
      </c>
      <c r="K866" s="29" t="n">
        <v>2</v>
      </c>
      <c r="L866" s="29" t="s">
        <v>11625</v>
      </c>
      <c r="M866" s="30" t="n">
        <v>45522</v>
      </c>
      <c r="N866" s="29"/>
      <c r="O866" s="29"/>
      <c r="P866" s="29" t="s">
        <v>11683</v>
      </c>
      <c r="Q866" s="29"/>
      <c r="R866" s="29"/>
    </row>
    <row r="867" customFormat="false" ht="15" hidden="false" customHeight="true" outlineLevel="0" collapsed="false">
      <c r="A867" s="26" t="s">
        <v>13387</v>
      </c>
      <c r="B867" s="27" t="n">
        <v>45525</v>
      </c>
      <c r="C867" s="26" t="s">
        <v>2963</v>
      </c>
      <c r="D867" s="26" t="n">
        <v>537</v>
      </c>
      <c r="E867" s="26" t="s">
        <v>12454</v>
      </c>
      <c r="F867" s="26" t="s">
        <v>900</v>
      </c>
      <c r="G867" s="26" t="n">
        <v>36</v>
      </c>
      <c r="H867" s="26" t="s">
        <v>11623</v>
      </c>
      <c r="I867" s="26" t="s">
        <v>11624</v>
      </c>
      <c r="J867" s="28" t="n">
        <v>7.55</v>
      </c>
      <c r="K867" s="26" t="n">
        <v>1</v>
      </c>
      <c r="L867" s="26" t="s">
        <v>11630</v>
      </c>
      <c r="M867" s="27" t="n">
        <v>45539</v>
      </c>
      <c r="N867" s="27" t="n">
        <v>45539</v>
      </c>
      <c r="O867" s="26" t="n">
        <v>14</v>
      </c>
      <c r="P867" s="26"/>
      <c r="Q867" s="26" t="s">
        <v>13388</v>
      </c>
      <c r="R867" s="26"/>
    </row>
    <row r="868" customFormat="false" ht="15" hidden="false" customHeight="true" outlineLevel="0" collapsed="false">
      <c r="A868" s="29" t="s">
        <v>13389</v>
      </c>
      <c r="B868" s="30" t="n">
        <v>45520</v>
      </c>
      <c r="C868" s="29" t="s">
        <v>3079</v>
      </c>
      <c r="D868" s="29" t="n">
        <v>565</v>
      </c>
      <c r="E868" s="29" t="s">
        <v>12949</v>
      </c>
      <c r="F868" s="29" t="s">
        <v>900</v>
      </c>
      <c r="G868" s="29" t="n">
        <v>32</v>
      </c>
      <c r="H868" s="29" t="s">
        <v>11623</v>
      </c>
      <c r="I868" s="29" t="s">
        <v>11624</v>
      </c>
      <c r="J868" s="31" t="n">
        <v>7.55</v>
      </c>
      <c r="K868" s="29" t="n">
        <v>1</v>
      </c>
      <c r="L868" s="29" t="s">
        <v>11669</v>
      </c>
      <c r="M868" s="30" t="n">
        <v>45534</v>
      </c>
      <c r="N868" s="30" t="n">
        <v>45533</v>
      </c>
      <c r="O868" s="29" t="n">
        <v>13</v>
      </c>
      <c r="P868" s="29"/>
      <c r="Q868" s="29"/>
      <c r="R868" s="29"/>
    </row>
    <row r="869" customFormat="false" ht="15" hidden="false" customHeight="true" outlineLevel="0" collapsed="false">
      <c r="A869" s="26" t="s">
        <v>13390</v>
      </c>
      <c r="B869" s="27" t="n">
        <v>45518</v>
      </c>
      <c r="C869" s="26" t="s">
        <v>7749</v>
      </c>
      <c r="D869" s="26" t="n">
        <v>1778</v>
      </c>
      <c r="E869" s="26" t="s">
        <v>12306</v>
      </c>
      <c r="F869" s="26" t="s">
        <v>167</v>
      </c>
      <c r="G869" s="26" t="n">
        <v>28</v>
      </c>
      <c r="H869" s="26" t="s">
        <v>11629</v>
      </c>
      <c r="I869" s="26" t="s">
        <v>11624</v>
      </c>
      <c r="J869" s="28" t="n">
        <v>10.4</v>
      </c>
      <c r="K869" s="26" t="n">
        <v>1</v>
      </c>
      <c r="L869" s="26" t="s">
        <v>11669</v>
      </c>
      <c r="M869" s="27" t="n">
        <v>45528</v>
      </c>
      <c r="N869" s="27" t="n">
        <v>45529</v>
      </c>
      <c r="O869" s="26" t="n">
        <v>11</v>
      </c>
      <c r="P869" s="26"/>
      <c r="Q869" s="26"/>
      <c r="R869" s="26"/>
    </row>
    <row r="870" customFormat="false" ht="15" hidden="false" customHeight="true" outlineLevel="0" collapsed="false">
      <c r="A870" s="29" t="s">
        <v>13391</v>
      </c>
      <c r="B870" s="30" t="n">
        <v>45511</v>
      </c>
      <c r="C870" s="29" t="s">
        <v>2695</v>
      </c>
      <c r="D870" s="29" t="n">
        <v>476</v>
      </c>
      <c r="E870" s="29" t="s">
        <v>13392</v>
      </c>
      <c r="F870" s="29" t="s">
        <v>276</v>
      </c>
      <c r="G870" s="29" t="n">
        <v>24</v>
      </c>
      <c r="H870" s="29" t="s">
        <v>11629</v>
      </c>
      <c r="I870" s="29" t="s">
        <v>11624</v>
      </c>
      <c r="J870" s="31" t="n">
        <v>10.4</v>
      </c>
      <c r="K870" s="29" t="n">
        <v>1</v>
      </c>
      <c r="L870" s="29" t="s">
        <v>11630</v>
      </c>
      <c r="M870" s="30" t="n">
        <v>45521</v>
      </c>
      <c r="N870" s="30" t="n">
        <v>45514</v>
      </c>
      <c r="O870" s="29" t="n">
        <v>3</v>
      </c>
      <c r="P870" s="29"/>
      <c r="Q870" s="29" t="s">
        <v>13393</v>
      </c>
      <c r="R870" s="29"/>
    </row>
    <row r="871" customFormat="false" ht="15" hidden="false" customHeight="true" outlineLevel="0" collapsed="false">
      <c r="A871" s="26" t="s">
        <v>13394</v>
      </c>
      <c r="B871" s="27" t="n">
        <v>45552</v>
      </c>
      <c r="C871" s="26" t="s">
        <v>9898</v>
      </c>
      <c r="D871" s="26" t="n">
        <v>2400</v>
      </c>
      <c r="E871" s="26" t="s">
        <v>12507</v>
      </c>
      <c r="F871" s="26" t="s">
        <v>900</v>
      </c>
      <c r="G871" s="26" t="n">
        <v>24</v>
      </c>
      <c r="H871" s="26" t="s">
        <v>11623</v>
      </c>
      <c r="I871" s="26" t="s">
        <v>11624</v>
      </c>
      <c r="J871" s="28" t="n">
        <v>7.55</v>
      </c>
      <c r="K871" s="26" t="n">
        <v>1</v>
      </c>
      <c r="L871" s="26" t="s">
        <v>11630</v>
      </c>
      <c r="M871" s="27" t="n">
        <v>45566</v>
      </c>
      <c r="N871" s="27" t="n">
        <v>45556</v>
      </c>
      <c r="O871" s="26" t="n">
        <v>4</v>
      </c>
      <c r="P871" s="26"/>
      <c r="Q871" s="26" t="s">
        <v>13205</v>
      </c>
      <c r="R871" s="26"/>
    </row>
    <row r="872" customFormat="false" ht="15" hidden="false" customHeight="true" outlineLevel="0" collapsed="false">
      <c r="A872" s="29" t="s">
        <v>13395</v>
      </c>
      <c r="B872" s="30" t="n">
        <v>45549</v>
      </c>
      <c r="C872" s="29" t="s">
        <v>7897</v>
      </c>
      <c r="D872" s="29" t="n">
        <v>1819</v>
      </c>
      <c r="E872" s="29" t="s">
        <v>12787</v>
      </c>
      <c r="F872" s="29" t="s">
        <v>900</v>
      </c>
      <c r="G872" s="29" t="n">
        <v>80</v>
      </c>
      <c r="H872" s="29" t="s">
        <v>11623</v>
      </c>
      <c r="I872" s="29" t="s">
        <v>11624</v>
      </c>
      <c r="J872" s="31" t="n">
        <v>7.55</v>
      </c>
      <c r="K872" s="29" t="n">
        <v>1</v>
      </c>
      <c r="L872" s="29" t="s">
        <v>11642</v>
      </c>
      <c r="M872" s="30" t="n">
        <v>45563</v>
      </c>
      <c r="N872" s="29"/>
      <c r="O872" s="29"/>
      <c r="P872" s="29"/>
      <c r="Q872" s="29"/>
      <c r="R872" s="29"/>
    </row>
    <row r="873" customFormat="false" ht="15" hidden="false" customHeight="true" outlineLevel="0" collapsed="false">
      <c r="A873" s="26" t="s">
        <v>13396</v>
      </c>
      <c r="B873" s="27" t="n">
        <v>45536</v>
      </c>
      <c r="C873" s="26" t="s">
        <v>10630</v>
      </c>
      <c r="D873" s="26" t="n">
        <v>2615</v>
      </c>
      <c r="E873" s="26" t="s">
        <v>12310</v>
      </c>
      <c r="F873" s="26" t="s">
        <v>167</v>
      </c>
      <c r="G873" s="26" t="n">
        <v>28</v>
      </c>
      <c r="H873" s="26" t="s">
        <v>11629</v>
      </c>
      <c r="I873" s="26" t="s">
        <v>11624</v>
      </c>
      <c r="J873" s="28" t="n">
        <v>10.4</v>
      </c>
      <c r="K873" s="26" t="n">
        <v>1</v>
      </c>
      <c r="L873" s="26" t="s">
        <v>11625</v>
      </c>
      <c r="M873" s="27" t="n">
        <v>45546</v>
      </c>
      <c r="N873" s="26"/>
      <c r="O873" s="26"/>
      <c r="P873" s="26" t="s">
        <v>11672</v>
      </c>
      <c r="Q873" s="26"/>
      <c r="R873" s="26"/>
    </row>
    <row r="874" customFormat="false" ht="15" hidden="false" customHeight="true" outlineLevel="0" collapsed="false">
      <c r="A874" s="29" t="s">
        <v>13397</v>
      </c>
      <c r="B874" s="30" t="n">
        <v>45546</v>
      </c>
      <c r="C874" s="29" t="s">
        <v>8745</v>
      </c>
      <c r="D874" s="29" t="n">
        <v>2062</v>
      </c>
      <c r="E874" s="29" t="s">
        <v>13398</v>
      </c>
      <c r="F874" s="29" t="s">
        <v>276</v>
      </c>
      <c r="G874" s="29" t="n">
        <v>32</v>
      </c>
      <c r="H874" s="29" t="s">
        <v>11629</v>
      </c>
      <c r="I874" s="29" t="s">
        <v>11624</v>
      </c>
      <c r="J874" s="31" t="n">
        <v>10.4</v>
      </c>
      <c r="K874" s="29" t="n">
        <v>1</v>
      </c>
      <c r="L874" s="29" t="s">
        <v>11625</v>
      </c>
      <c r="M874" s="30" t="n">
        <v>45556</v>
      </c>
      <c r="N874" s="29"/>
      <c r="O874" s="29"/>
      <c r="P874" s="29" t="s">
        <v>11672</v>
      </c>
      <c r="Q874" s="29"/>
      <c r="R874" s="29"/>
    </row>
    <row r="875" customFormat="false" ht="15" hidden="false" customHeight="true" outlineLevel="0" collapsed="false">
      <c r="A875" s="26" t="s">
        <v>13399</v>
      </c>
      <c r="B875" s="27" t="n">
        <v>45542</v>
      </c>
      <c r="C875" s="26" t="s">
        <v>3994</v>
      </c>
      <c r="D875" s="26" t="n">
        <v>779</v>
      </c>
      <c r="E875" s="26" t="s">
        <v>13400</v>
      </c>
      <c r="F875" s="26" t="s">
        <v>249</v>
      </c>
      <c r="G875" s="26" t="n">
        <v>24</v>
      </c>
      <c r="H875" s="26" t="s">
        <v>11623</v>
      </c>
      <c r="I875" s="26" t="s">
        <v>11624</v>
      </c>
      <c r="J875" s="28" t="n">
        <v>7.55</v>
      </c>
      <c r="K875" s="26" t="n">
        <v>1</v>
      </c>
      <c r="L875" s="26" t="s">
        <v>11625</v>
      </c>
      <c r="M875" s="27" t="n">
        <v>45556</v>
      </c>
      <c r="N875" s="26"/>
      <c r="O875" s="26"/>
      <c r="P875" s="26" t="s">
        <v>11683</v>
      </c>
      <c r="Q875" s="26"/>
      <c r="R875" s="26"/>
    </row>
    <row r="876" customFormat="false" ht="15" hidden="false" customHeight="true" outlineLevel="0" collapsed="false">
      <c r="A876" s="29" t="s">
        <v>13401</v>
      </c>
      <c r="B876" s="30" t="n">
        <v>45540</v>
      </c>
      <c r="C876" s="29" t="s">
        <v>4555</v>
      </c>
      <c r="D876" s="29" t="n">
        <v>919</v>
      </c>
      <c r="E876" s="29" t="s">
        <v>13402</v>
      </c>
      <c r="F876" s="29" t="s">
        <v>276</v>
      </c>
      <c r="G876" s="29" t="n">
        <v>24</v>
      </c>
      <c r="H876" s="29" t="s">
        <v>11629</v>
      </c>
      <c r="I876" s="29" t="s">
        <v>11624</v>
      </c>
      <c r="J876" s="31" t="n">
        <v>10.4</v>
      </c>
      <c r="K876" s="29" t="n">
        <v>2</v>
      </c>
      <c r="L876" s="29" t="s">
        <v>11669</v>
      </c>
      <c r="M876" s="30" t="n">
        <v>45550</v>
      </c>
      <c r="N876" s="30" t="n">
        <v>45549</v>
      </c>
      <c r="O876" s="29" t="n">
        <v>9</v>
      </c>
      <c r="P876" s="29"/>
      <c r="Q876" s="29"/>
      <c r="R876" s="29"/>
    </row>
    <row r="877" customFormat="false" ht="15" hidden="false" customHeight="true" outlineLevel="0" collapsed="false">
      <c r="A877" s="26" t="s">
        <v>13403</v>
      </c>
      <c r="B877" s="27" t="n">
        <v>45536</v>
      </c>
      <c r="C877" s="26" t="s">
        <v>10382</v>
      </c>
      <c r="D877" s="26" t="n">
        <v>2541</v>
      </c>
      <c r="E877" s="26" t="s">
        <v>13404</v>
      </c>
      <c r="F877" s="26" t="s">
        <v>314</v>
      </c>
      <c r="G877" s="26" t="n">
        <v>45</v>
      </c>
      <c r="H877" s="26" t="s">
        <v>11623</v>
      </c>
      <c r="I877" s="26" t="s">
        <v>11624</v>
      </c>
      <c r="J877" s="28" t="n">
        <v>7.55</v>
      </c>
      <c r="K877" s="26" t="n">
        <v>1</v>
      </c>
      <c r="L877" s="26" t="s">
        <v>11630</v>
      </c>
      <c r="M877" s="27" t="n">
        <v>45550</v>
      </c>
      <c r="N877" s="27" t="n">
        <v>45539</v>
      </c>
      <c r="O877" s="26" t="n">
        <v>3</v>
      </c>
      <c r="P877" s="26"/>
      <c r="Q877" s="26" t="s">
        <v>13405</v>
      </c>
      <c r="R877" s="26"/>
    </row>
    <row r="878" customFormat="false" ht="15" hidden="false" customHeight="true" outlineLevel="0" collapsed="false">
      <c r="A878" s="29" t="s">
        <v>13406</v>
      </c>
      <c r="B878" s="30" t="n">
        <v>45544</v>
      </c>
      <c r="C878" s="29" t="s">
        <v>2569</v>
      </c>
      <c r="D878" s="29" t="n">
        <v>449</v>
      </c>
      <c r="E878" s="29" t="s">
        <v>13097</v>
      </c>
      <c r="F878" s="29" t="s">
        <v>249</v>
      </c>
      <c r="G878" s="29" t="n">
        <v>36</v>
      </c>
      <c r="H878" s="29" t="s">
        <v>11623</v>
      </c>
      <c r="I878" s="29" t="s">
        <v>11624</v>
      </c>
      <c r="J878" s="31" t="n">
        <v>7.55</v>
      </c>
      <c r="K878" s="29" t="n">
        <v>1</v>
      </c>
      <c r="L878" s="29" t="s">
        <v>11630</v>
      </c>
      <c r="M878" s="30" t="n">
        <v>45558</v>
      </c>
      <c r="N878" s="30" t="n">
        <v>45553</v>
      </c>
      <c r="O878" s="29" t="n">
        <v>9</v>
      </c>
      <c r="P878" s="29"/>
      <c r="Q878" s="29" t="s">
        <v>13098</v>
      </c>
      <c r="R878" s="29"/>
    </row>
    <row r="879" customFormat="false" ht="15" hidden="false" customHeight="true" outlineLevel="0" collapsed="false">
      <c r="A879" s="26" t="s">
        <v>13407</v>
      </c>
      <c r="B879" s="27" t="n">
        <v>45539</v>
      </c>
      <c r="C879" s="26" t="s">
        <v>9244</v>
      </c>
      <c r="D879" s="26" t="n">
        <v>2205</v>
      </c>
      <c r="E879" s="26" t="s">
        <v>13408</v>
      </c>
      <c r="F879" s="26" t="s">
        <v>314</v>
      </c>
      <c r="G879" s="26" t="n">
        <v>40</v>
      </c>
      <c r="H879" s="26" t="s">
        <v>11623</v>
      </c>
      <c r="I879" s="26" t="s">
        <v>11624</v>
      </c>
      <c r="J879" s="28" t="n">
        <v>7.55</v>
      </c>
      <c r="K879" s="26" t="n">
        <v>1</v>
      </c>
      <c r="L879" s="26" t="s">
        <v>11634</v>
      </c>
      <c r="M879" s="27" t="n">
        <v>45553</v>
      </c>
      <c r="N879" s="27" t="n">
        <v>45554</v>
      </c>
      <c r="O879" s="26" t="n">
        <v>15</v>
      </c>
      <c r="P879" s="26"/>
      <c r="Q879" s="26"/>
      <c r="R879" s="26"/>
    </row>
    <row r="880" customFormat="false" ht="15" hidden="false" customHeight="true" outlineLevel="0" collapsed="false">
      <c r="A880" s="29" t="s">
        <v>13409</v>
      </c>
      <c r="B880" s="30" t="n">
        <v>45536</v>
      </c>
      <c r="C880" s="29" t="s">
        <v>9323</v>
      </c>
      <c r="D880" s="29" t="n">
        <v>2228</v>
      </c>
      <c r="E880" s="29" t="s">
        <v>13327</v>
      </c>
      <c r="F880" s="29" t="s">
        <v>314</v>
      </c>
      <c r="G880" s="29" t="n">
        <v>70</v>
      </c>
      <c r="H880" s="29" t="s">
        <v>11623</v>
      </c>
      <c r="I880" s="29" t="s">
        <v>11624</v>
      </c>
      <c r="J880" s="31" t="n">
        <v>7.55</v>
      </c>
      <c r="K880" s="29" t="n">
        <v>2</v>
      </c>
      <c r="L880" s="29" t="s">
        <v>11625</v>
      </c>
      <c r="M880" s="30" t="n">
        <v>45550</v>
      </c>
      <c r="N880" s="29"/>
      <c r="O880" s="29"/>
      <c r="P880" s="29" t="s">
        <v>11672</v>
      </c>
      <c r="Q880" s="29"/>
      <c r="R880" s="29"/>
    </row>
    <row r="881" customFormat="false" ht="15" hidden="false" customHeight="true" outlineLevel="0" collapsed="false">
      <c r="A881" s="26" t="s">
        <v>13410</v>
      </c>
      <c r="B881" s="27" t="n">
        <v>45545</v>
      </c>
      <c r="C881" s="26" t="s">
        <v>10163</v>
      </c>
      <c r="D881" s="26" t="n">
        <v>2479</v>
      </c>
      <c r="E881" s="26" t="s">
        <v>12037</v>
      </c>
      <c r="F881" s="26" t="s">
        <v>249</v>
      </c>
      <c r="G881" s="26" t="n">
        <v>40</v>
      </c>
      <c r="H881" s="26" t="s">
        <v>11623</v>
      </c>
      <c r="I881" s="26" t="s">
        <v>11624</v>
      </c>
      <c r="J881" s="28" t="n">
        <v>7.55</v>
      </c>
      <c r="K881" s="26" t="n">
        <v>1</v>
      </c>
      <c r="L881" s="26" t="s">
        <v>11625</v>
      </c>
      <c r="M881" s="27" t="n">
        <v>45559</v>
      </c>
      <c r="N881" s="26"/>
      <c r="O881" s="26"/>
      <c r="P881" s="26" t="s">
        <v>11626</v>
      </c>
      <c r="Q881" s="26"/>
      <c r="R881" s="26"/>
    </row>
    <row r="882" customFormat="false" ht="15" hidden="false" customHeight="true" outlineLevel="0" collapsed="false">
      <c r="A882" s="29" t="s">
        <v>13411</v>
      </c>
      <c r="B882" s="30" t="n">
        <v>45549</v>
      </c>
      <c r="C882" s="29" t="s">
        <v>7023</v>
      </c>
      <c r="D882" s="29" t="n">
        <v>1574</v>
      </c>
      <c r="E882" s="29" t="s">
        <v>13002</v>
      </c>
      <c r="F882" s="29" t="s">
        <v>249</v>
      </c>
      <c r="G882" s="29" t="n">
        <v>24</v>
      </c>
      <c r="H882" s="29" t="s">
        <v>11623</v>
      </c>
      <c r="I882" s="29" t="s">
        <v>11624</v>
      </c>
      <c r="J882" s="31" t="n">
        <v>7.55</v>
      </c>
      <c r="K882" s="29" t="n">
        <v>1</v>
      </c>
      <c r="L882" s="29" t="s">
        <v>11625</v>
      </c>
      <c r="M882" s="30" t="n">
        <v>45563</v>
      </c>
      <c r="N882" s="29"/>
      <c r="O882" s="29"/>
      <c r="P882" s="29" t="s">
        <v>11651</v>
      </c>
      <c r="Q882" s="29"/>
      <c r="R882" s="29"/>
    </row>
    <row r="883" customFormat="false" ht="15" hidden="false" customHeight="true" outlineLevel="0" collapsed="false">
      <c r="A883" s="26" t="s">
        <v>13412</v>
      </c>
      <c r="B883" s="27" t="n">
        <v>45561</v>
      </c>
      <c r="C883" s="26" t="s">
        <v>7080</v>
      </c>
      <c r="D883" s="26" t="n">
        <v>1591</v>
      </c>
      <c r="E883" s="26" t="s">
        <v>12998</v>
      </c>
      <c r="F883" s="26" t="s">
        <v>249</v>
      </c>
      <c r="G883" s="26" t="n">
        <v>32</v>
      </c>
      <c r="H883" s="26" t="s">
        <v>11623</v>
      </c>
      <c r="I883" s="26" t="s">
        <v>11624</v>
      </c>
      <c r="J883" s="28" t="n">
        <v>7.55</v>
      </c>
      <c r="K883" s="26" t="n">
        <v>1</v>
      </c>
      <c r="L883" s="26" t="s">
        <v>11630</v>
      </c>
      <c r="M883" s="27" t="n">
        <v>45575</v>
      </c>
      <c r="N883" s="27" t="n">
        <v>45573</v>
      </c>
      <c r="O883" s="26" t="n">
        <v>12</v>
      </c>
      <c r="P883" s="26"/>
      <c r="Q883" s="26" t="s">
        <v>13413</v>
      </c>
      <c r="R883" s="26"/>
    </row>
    <row r="884" customFormat="false" ht="15" hidden="false" customHeight="true" outlineLevel="0" collapsed="false">
      <c r="A884" s="29" t="s">
        <v>13414</v>
      </c>
      <c r="B884" s="30" t="n">
        <v>45546</v>
      </c>
      <c r="C884" s="29" t="s">
        <v>5534</v>
      </c>
      <c r="D884" s="29" t="n">
        <v>1167</v>
      </c>
      <c r="E884" s="29" t="s">
        <v>13415</v>
      </c>
      <c r="F884" s="29" t="s">
        <v>276</v>
      </c>
      <c r="G884" s="29" t="n">
        <v>40</v>
      </c>
      <c r="H884" s="29" t="s">
        <v>11629</v>
      </c>
      <c r="I884" s="29" t="s">
        <v>11624</v>
      </c>
      <c r="J884" s="31" t="n">
        <v>10.4</v>
      </c>
      <c r="K884" s="29" t="n">
        <v>1</v>
      </c>
      <c r="L884" s="29" t="s">
        <v>11630</v>
      </c>
      <c r="M884" s="30" t="n">
        <v>45556</v>
      </c>
      <c r="N884" s="30" t="n">
        <v>45559</v>
      </c>
      <c r="O884" s="29" t="n">
        <v>13</v>
      </c>
      <c r="P884" s="29"/>
      <c r="Q884" s="29" t="s">
        <v>13416</v>
      </c>
      <c r="R884" s="29"/>
    </row>
    <row r="885" customFormat="false" ht="15" hidden="false" customHeight="true" outlineLevel="0" collapsed="false">
      <c r="A885" s="26" t="s">
        <v>13417</v>
      </c>
      <c r="B885" s="27" t="n">
        <v>45547</v>
      </c>
      <c r="C885" s="26" t="s">
        <v>8014</v>
      </c>
      <c r="D885" s="26" t="n">
        <v>1853</v>
      </c>
      <c r="E885" s="26" t="s">
        <v>13418</v>
      </c>
      <c r="F885" s="26" t="s">
        <v>900</v>
      </c>
      <c r="G885" s="26" t="n">
        <v>70</v>
      </c>
      <c r="H885" s="26" t="s">
        <v>11623</v>
      </c>
      <c r="I885" s="26" t="s">
        <v>11624</v>
      </c>
      <c r="J885" s="28" t="n">
        <v>7.55</v>
      </c>
      <c r="K885" s="26" t="n">
        <v>2</v>
      </c>
      <c r="L885" s="26" t="s">
        <v>11630</v>
      </c>
      <c r="M885" s="27" t="n">
        <v>45561</v>
      </c>
      <c r="N885" s="27" t="n">
        <v>45553</v>
      </c>
      <c r="O885" s="26" t="n">
        <v>6</v>
      </c>
      <c r="P885" s="26"/>
      <c r="Q885" s="26" t="s">
        <v>13419</v>
      </c>
      <c r="R885" s="26"/>
    </row>
    <row r="886" customFormat="false" ht="15" hidden="false" customHeight="true" outlineLevel="0" collapsed="false">
      <c r="A886" s="29" t="s">
        <v>13420</v>
      </c>
      <c r="B886" s="30" t="n">
        <v>45558</v>
      </c>
      <c r="C886" s="29" t="s">
        <v>8337</v>
      </c>
      <c r="D886" s="29" t="n">
        <v>1944</v>
      </c>
      <c r="E886" s="29" t="s">
        <v>11892</v>
      </c>
      <c r="F886" s="29" t="s">
        <v>314</v>
      </c>
      <c r="G886" s="29" t="n">
        <v>70</v>
      </c>
      <c r="H886" s="29" t="s">
        <v>11623</v>
      </c>
      <c r="I886" s="29" t="s">
        <v>11624</v>
      </c>
      <c r="J886" s="31" t="n">
        <v>7.55</v>
      </c>
      <c r="K886" s="29" t="n">
        <v>2</v>
      </c>
      <c r="L886" s="29" t="s">
        <v>11630</v>
      </c>
      <c r="M886" s="30" t="n">
        <v>45572</v>
      </c>
      <c r="N886" s="30" t="n">
        <v>45563</v>
      </c>
      <c r="O886" s="29" t="n">
        <v>5</v>
      </c>
      <c r="P886" s="29"/>
      <c r="Q886" s="29" t="s">
        <v>13104</v>
      </c>
      <c r="R886" s="29"/>
    </row>
    <row r="887" customFormat="false" ht="15" hidden="false" customHeight="true" outlineLevel="0" collapsed="false">
      <c r="A887" s="26" t="s">
        <v>13421</v>
      </c>
      <c r="B887" s="27" t="n">
        <v>45545</v>
      </c>
      <c r="C887" s="26" t="s">
        <v>6158</v>
      </c>
      <c r="D887" s="26" t="n">
        <v>1336</v>
      </c>
      <c r="E887" s="26" t="s">
        <v>13422</v>
      </c>
      <c r="F887" s="26" t="s">
        <v>167</v>
      </c>
      <c r="G887" s="26" t="n">
        <v>28</v>
      </c>
      <c r="H887" s="26" t="s">
        <v>11629</v>
      </c>
      <c r="I887" s="26" t="s">
        <v>11624</v>
      </c>
      <c r="J887" s="28" t="n">
        <v>10.4</v>
      </c>
      <c r="K887" s="26" t="n">
        <v>1</v>
      </c>
      <c r="L887" s="26" t="s">
        <v>11625</v>
      </c>
      <c r="M887" s="27" t="n">
        <v>45555</v>
      </c>
      <c r="N887" s="26"/>
      <c r="O887" s="26"/>
      <c r="P887" s="26" t="s">
        <v>11651</v>
      </c>
      <c r="Q887" s="26"/>
      <c r="R887" s="26"/>
    </row>
    <row r="888" customFormat="false" ht="15" hidden="false" customHeight="true" outlineLevel="0" collapsed="false">
      <c r="A888" s="29" t="s">
        <v>13423</v>
      </c>
      <c r="B888" s="30" t="n">
        <v>45542</v>
      </c>
      <c r="C888" s="29" t="s">
        <v>2989</v>
      </c>
      <c r="D888" s="29" t="n">
        <v>544</v>
      </c>
      <c r="E888" s="29" t="s">
        <v>13424</v>
      </c>
      <c r="F888" s="29" t="s">
        <v>314</v>
      </c>
      <c r="G888" s="29" t="n">
        <v>45</v>
      </c>
      <c r="H888" s="29" t="s">
        <v>11623</v>
      </c>
      <c r="I888" s="29" t="s">
        <v>11624</v>
      </c>
      <c r="J888" s="31" t="n">
        <v>7.55</v>
      </c>
      <c r="K888" s="29" t="n">
        <v>1</v>
      </c>
      <c r="L888" s="29" t="s">
        <v>11634</v>
      </c>
      <c r="M888" s="30" t="n">
        <v>45556</v>
      </c>
      <c r="N888" s="30" t="n">
        <v>45547</v>
      </c>
      <c r="O888" s="29" t="n">
        <v>5</v>
      </c>
      <c r="P888" s="29"/>
      <c r="Q888" s="29"/>
      <c r="R888" s="29"/>
    </row>
    <row r="889" customFormat="false" ht="15" hidden="false" customHeight="true" outlineLevel="0" collapsed="false">
      <c r="A889" s="26" t="s">
        <v>13425</v>
      </c>
      <c r="B889" s="27" t="n">
        <v>45563</v>
      </c>
      <c r="C889" s="26" t="s">
        <v>1069</v>
      </c>
      <c r="D889" s="26" t="n">
        <v>145</v>
      </c>
      <c r="E889" s="26" t="s">
        <v>12061</v>
      </c>
      <c r="F889" s="26" t="s">
        <v>900</v>
      </c>
      <c r="G889" s="26" t="n">
        <v>45</v>
      </c>
      <c r="H889" s="26" t="s">
        <v>11623</v>
      </c>
      <c r="I889" s="26" t="s">
        <v>11624</v>
      </c>
      <c r="J889" s="28" t="n">
        <v>7.55</v>
      </c>
      <c r="K889" s="26" t="n">
        <v>1</v>
      </c>
      <c r="L889" s="26" t="s">
        <v>11630</v>
      </c>
      <c r="M889" s="27" t="n">
        <v>45577</v>
      </c>
      <c r="N889" s="27" t="n">
        <v>45566</v>
      </c>
      <c r="O889" s="26" t="n">
        <v>3</v>
      </c>
      <c r="P889" s="26"/>
      <c r="Q889" s="26" t="s">
        <v>13106</v>
      </c>
      <c r="R889" s="26"/>
    </row>
    <row r="890" customFormat="false" ht="15" hidden="false" customHeight="true" outlineLevel="0" collapsed="false">
      <c r="A890" s="29" t="s">
        <v>13426</v>
      </c>
      <c r="B890" s="30" t="n">
        <v>45542</v>
      </c>
      <c r="C890" s="29" t="s">
        <v>11057</v>
      </c>
      <c r="D890" s="29" t="n">
        <v>2746</v>
      </c>
      <c r="E890" s="29" t="s">
        <v>12297</v>
      </c>
      <c r="F890" s="29" t="s">
        <v>276</v>
      </c>
      <c r="G890" s="29" t="n">
        <v>24</v>
      </c>
      <c r="H890" s="29" t="s">
        <v>11629</v>
      </c>
      <c r="I890" s="29" t="s">
        <v>11624</v>
      </c>
      <c r="J890" s="31" t="n">
        <v>10.4</v>
      </c>
      <c r="K890" s="29" t="n">
        <v>1</v>
      </c>
      <c r="L890" s="29" t="s">
        <v>11630</v>
      </c>
      <c r="M890" s="30" t="n">
        <v>45552</v>
      </c>
      <c r="N890" s="30" t="n">
        <v>45554</v>
      </c>
      <c r="O890" s="29" t="n">
        <v>12</v>
      </c>
      <c r="P890" s="29"/>
      <c r="Q890" s="29" t="s">
        <v>13427</v>
      </c>
      <c r="R890" s="29"/>
    </row>
    <row r="891" customFormat="false" ht="15" hidden="false" customHeight="true" outlineLevel="0" collapsed="false">
      <c r="A891" s="26" t="s">
        <v>13428</v>
      </c>
      <c r="B891" s="27" t="n">
        <v>45537</v>
      </c>
      <c r="C891" s="26" t="s">
        <v>2825</v>
      </c>
      <c r="D891" s="26" t="n">
        <v>504</v>
      </c>
      <c r="E891" s="26" t="s">
        <v>13429</v>
      </c>
      <c r="F891" s="26" t="s">
        <v>167</v>
      </c>
      <c r="G891" s="26" t="n">
        <v>32</v>
      </c>
      <c r="H891" s="26" t="s">
        <v>11629</v>
      </c>
      <c r="I891" s="26" t="s">
        <v>11624</v>
      </c>
      <c r="J891" s="28" t="n">
        <v>10.4</v>
      </c>
      <c r="K891" s="26" t="n">
        <v>1</v>
      </c>
      <c r="L891" s="26" t="s">
        <v>11625</v>
      </c>
      <c r="M891" s="27" t="n">
        <v>45547</v>
      </c>
      <c r="N891" s="26"/>
      <c r="O891" s="26"/>
      <c r="P891" s="26" t="s">
        <v>11626</v>
      </c>
      <c r="Q891" s="26"/>
      <c r="R891" s="26"/>
    </row>
    <row r="892" customFormat="false" ht="15" hidden="false" customHeight="true" outlineLevel="0" collapsed="false">
      <c r="A892" s="29" t="s">
        <v>13430</v>
      </c>
      <c r="B892" s="30" t="n">
        <v>45540</v>
      </c>
      <c r="C892" s="29" t="s">
        <v>6114</v>
      </c>
      <c r="D892" s="29" t="n">
        <v>1325</v>
      </c>
      <c r="E892" s="29" t="s">
        <v>13352</v>
      </c>
      <c r="F892" s="29" t="s">
        <v>314</v>
      </c>
      <c r="G892" s="29" t="n">
        <v>45</v>
      </c>
      <c r="H892" s="29" t="s">
        <v>11623</v>
      </c>
      <c r="I892" s="29" t="s">
        <v>11624</v>
      </c>
      <c r="J892" s="31" t="n">
        <v>7.55</v>
      </c>
      <c r="K892" s="29" t="n">
        <v>1</v>
      </c>
      <c r="L892" s="29" t="s">
        <v>11843</v>
      </c>
      <c r="M892" s="30" t="n">
        <v>45554</v>
      </c>
      <c r="N892" s="30" t="n">
        <v>45552</v>
      </c>
      <c r="O892" s="29" t="n">
        <v>12</v>
      </c>
      <c r="P892" s="29"/>
      <c r="Q892" s="29"/>
      <c r="R892" s="29"/>
    </row>
    <row r="893" customFormat="false" ht="15" hidden="false" customHeight="true" outlineLevel="0" collapsed="false">
      <c r="A893" s="26" t="s">
        <v>13431</v>
      </c>
      <c r="B893" s="27" t="n">
        <v>45560</v>
      </c>
      <c r="C893" s="26" t="s">
        <v>3750</v>
      </c>
      <c r="D893" s="26" t="n">
        <v>718</v>
      </c>
      <c r="E893" s="26" t="s">
        <v>12365</v>
      </c>
      <c r="F893" s="26" t="s">
        <v>249</v>
      </c>
      <c r="G893" s="26" t="n">
        <v>36</v>
      </c>
      <c r="H893" s="26" t="s">
        <v>11623</v>
      </c>
      <c r="I893" s="26" t="s">
        <v>11624</v>
      </c>
      <c r="J893" s="28" t="n">
        <v>7.55</v>
      </c>
      <c r="K893" s="26" t="n">
        <v>1</v>
      </c>
      <c r="L893" s="26" t="s">
        <v>11625</v>
      </c>
      <c r="M893" s="27" t="n">
        <v>45574</v>
      </c>
      <c r="N893" s="26"/>
      <c r="O893" s="26"/>
      <c r="P893" s="26" t="s">
        <v>11672</v>
      </c>
      <c r="Q893" s="26"/>
      <c r="R893" s="26"/>
    </row>
    <row r="894" customFormat="false" ht="15" hidden="false" customHeight="true" outlineLevel="0" collapsed="false">
      <c r="A894" s="29" t="s">
        <v>13432</v>
      </c>
      <c r="B894" s="30" t="n">
        <v>45558</v>
      </c>
      <c r="C894" s="29" t="s">
        <v>1641</v>
      </c>
      <c r="D894" s="29" t="n">
        <v>255</v>
      </c>
      <c r="E894" s="29" t="s">
        <v>13433</v>
      </c>
      <c r="F894" s="29" t="s">
        <v>900</v>
      </c>
      <c r="G894" s="29" t="n">
        <v>45</v>
      </c>
      <c r="H894" s="29" t="s">
        <v>11623</v>
      </c>
      <c r="I894" s="29" t="s">
        <v>11624</v>
      </c>
      <c r="J894" s="31" t="n">
        <v>7.55</v>
      </c>
      <c r="K894" s="29" t="n">
        <v>1</v>
      </c>
      <c r="L894" s="29" t="s">
        <v>11630</v>
      </c>
      <c r="M894" s="30" t="n">
        <v>45572</v>
      </c>
      <c r="N894" s="30" t="n">
        <v>45571</v>
      </c>
      <c r="O894" s="29" t="n">
        <v>13</v>
      </c>
      <c r="P894" s="29"/>
      <c r="Q894" s="29" t="s">
        <v>13370</v>
      </c>
      <c r="R894" s="29"/>
    </row>
    <row r="895" customFormat="false" ht="15" hidden="false" customHeight="true" outlineLevel="0" collapsed="false">
      <c r="A895" s="26" t="s">
        <v>13434</v>
      </c>
      <c r="B895" s="27" t="n">
        <v>45561</v>
      </c>
      <c r="C895" s="26" t="s">
        <v>3425</v>
      </c>
      <c r="D895" s="26" t="n">
        <v>645</v>
      </c>
      <c r="E895" s="26" t="s">
        <v>11764</v>
      </c>
      <c r="F895" s="26" t="s">
        <v>276</v>
      </c>
      <c r="G895" s="26" t="n">
        <v>28</v>
      </c>
      <c r="H895" s="26" t="s">
        <v>11629</v>
      </c>
      <c r="I895" s="26" t="s">
        <v>11624</v>
      </c>
      <c r="J895" s="28" t="n">
        <v>10.4</v>
      </c>
      <c r="K895" s="26" t="n">
        <v>1</v>
      </c>
      <c r="L895" s="26" t="s">
        <v>164</v>
      </c>
      <c r="M895" s="27" t="n">
        <v>45571</v>
      </c>
      <c r="N895" s="27" t="n">
        <v>45571</v>
      </c>
      <c r="O895" s="26" t="n">
        <v>10</v>
      </c>
      <c r="P895" s="26"/>
      <c r="Q895" s="26"/>
      <c r="R895" s="26"/>
    </row>
    <row r="896" customFormat="false" ht="15" hidden="false" customHeight="true" outlineLevel="0" collapsed="false">
      <c r="A896" s="29" t="s">
        <v>13435</v>
      </c>
      <c r="B896" s="30" t="n">
        <v>45558</v>
      </c>
      <c r="C896" s="29" t="s">
        <v>10511</v>
      </c>
      <c r="D896" s="29" t="n">
        <v>2579</v>
      </c>
      <c r="E896" s="29" t="s">
        <v>12457</v>
      </c>
      <c r="F896" s="29" t="s">
        <v>314</v>
      </c>
      <c r="G896" s="29" t="n">
        <v>70</v>
      </c>
      <c r="H896" s="29" t="s">
        <v>11623</v>
      </c>
      <c r="I896" s="29" t="s">
        <v>11624</v>
      </c>
      <c r="J896" s="31" t="n">
        <v>7.55</v>
      </c>
      <c r="K896" s="29" t="n">
        <v>1</v>
      </c>
      <c r="L896" s="29" t="s">
        <v>11669</v>
      </c>
      <c r="M896" s="30" t="n">
        <v>45572</v>
      </c>
      <c r="N896" s="30" t="n">
        <v>45572</v>
      </c>
      <c r="O896" s="29" t="n">
        <v>14</v>
      </c>
      <c r="P896" s="29"/>
      <c r="Q896" s="29"/>
      <c r="R896" s="29"/>
    </row>
    <row r="897" customFormat="false" ht="15" hidden="false" customHeight="true" outlineLevel="0" collapsed="false">
      <c r="A897" s="26" t="s">
        <v>13436</v>
      </c>
      <c r="B897" s="27" t="n">
        <v>45591</v>
      </c>
      <c r="C897" s="26" t="s">
        <v>373</v>
      </c>
      <c r="D897" s="26" t="n">
        <v>26</v>
      </c>
      <c r="E897" s="26" t="s">
        <v>13437</v>
      </c>
      <c r="F897" s="26" t="s">
        <v>249</v>
      </c>
      <c r="G897" s="26" t="n">
        <v>28</v>
      </c>
      <c r="H897" s="26" t="s">
        <v>11623</v>
      </c>
      <c r="I897" s="26" t="s">
        <v>11624</v>
      </c>
      <c r="J897" s="28" t="n">
        <v>7.55</v>
      </c>
      <c r="K897" s="26" t="n">
        <v>1</v>
      </c>
      <c r="L897" s="26" t="s">
        <v>11625</v>
      </c>
      <c r="M897" s="27" t="n">
        <v>45605</v>
      </c>
      <c r="N897" s="26"/>
      <c r="O897" s="26"/>
      <c r="P897" s="26" t="s">
        <v>11672</v>
      </c>
      <c r="Q897" s="26"/>
      <c r="R897" s="26"/>
    </row>
    <row r="898" customFormat="false" ht="15" hidden="false" customHeight="true" outlineLevel="0" collapsed="false">
      <c r="A898" s="29" t="s">
        <v>13438</v>
      </c>
      <c r="B898" s="30" t="n">
        <v>45585</v>
      </c>
      <c r="C898" s="29" t="s">
        <v>6186</v>
      </c>
      <c r="D898" s="29" t="n">
        <v>1344</v>
      </c>
      <c r="E898" s="29" t="s">
        <v>12931</v>
      </c>
      <c r="F898" s="29" t="s">
        <v>167</v>
      </c>
      <c r="G898" s="29" t="n">
        <v>28</v>
      </c>
      <c r="H898" s="29" t="s">
        <v>11629</v>
      </c>
      <c r="I898" s="29" t="s">
        <v>11624</v>
      </c>
      <c r="J898" s="31" t="n">
        <v>10.4</v>
      </c>
      <c r="K898" s="29" t="n">
        <v>2</v>
      </c>
      <c r="L898" s="29" t="s">
        <v>11630</v>
      </c>
      <c r="M898" s="30" t="n">
        <v>45595</v>
      </c>
      <c r="N898" s="30" t="n">
        <v>45595</v>
      </c>
      <c r="O898" s="29" t="n">
        <v>10</v>
      </c>
      <c r="P898" s="29"/>
      <c r="Q898" s="29" t="s">
        <v>13439</v>
      </c>
      <c r="R898" s="29"/>
    </row>
    <row r="899" customFormat="false" ht="15" hidden="false" customHeight="true" outlineLevel="0" collapsed="false">
      <c r="A899" s="26" t="s">
        <v>13440</v>
      </c>
      <c r="B899" s="27" t="n">
        <v>45586</v>
      </c>
      <c r="C899" s="26" t="s">
        <v>11338</v>
      </c>
      <c r="D899" s="26" t="n">
        <v>2831</v>
      </c>
      <c r="E899" s="26" t="s">
        <v>12027</v>
      </c>
      <c r="F899" s="26" t="s">
        <v>314</v>
      </c>
      <c r="G899" s="26" t="n">
        <v>32</v>
      </c>
      <c r="H899" s="26" t="s">
        <v>11623</v>
      </c>
      <c r="I899" s="26" t="s">
        <v>11624</v>
      </c>
      <c r="J899" s="28" t="n">
        <v>7.55</v>
      </c>
      <c r="K899" s="26" t="n">
        <v>1</v>
      </c>
      <c r="L899" s="26" t="s">
        <v>11625</v>
      </c>
      <c r="M899" s="27" t="n">
        <v>45600</v>
      </c>
      <c r="N899" s="26"/>
      <c r="O899" s="26"/>
      <c r="P899" s="26" t="s">
        <v>11651</v>
      </c>
      <c r="Q899" s="26"/>
      <c r="R899" s="26"/>
    </row>
    <row r="900" customFormat="false" ht="15" hidden="false" customHeight="true" outlineLevel="0" collapsed="false">
      <c r="A900" s="29" t="s">
        <v>13441</v>
      </c>
      <c r="B900" s="30" t="n">
        <v>45592</v>
      </c>
      <c r="C900" s="29" t="s">
        <v>3889</v>
      </c>
      <c r="D900" s="29" t="n">
        <v>754</v>
      </c>
      <c r="E900" s="29" t="s">
        <v>13071</v>
      </c>
      <c r="F900" s="29" t="s">
        <v>314</v>
      </c>
      <c r="G900" s="29" t="n">
        <v>80</v>
      </c>
      <c r="H900" s="29" t="s">
        <v>11623</v>
      </c>
      <c r="I900" s="29" t="s">
        <v>11624</v>
      </c>
      <c r="J900" s="31" t="n">
        <v>7.55</v>
      </c>
      <c r="K900" s="29" t="n">
        <v>1</v>
      </c>
      <c r="L900" s="29" t="s">
        <v>11630</v>
      </c>
      <c r="M900" s="30" t="n">
        <v>45606</v>
      </c>
      <c r="N900" s="30" t="n">
        <v>45594</v>
      </c>
      <c r="O900" s="29" t="n">
        <v>2</v>
      </c>
      <c r="P900" s="29"/>
      <c r="Q900" s="29" t="s">
        <v>13442</v>
      </c>
      <c r="R900" s="29"/>
    </row>
    <row r="901" customFormat="false" ht="15" hidden="false" customHeight="true" outlineLevel="0" collapsed="false">
      <c r="A901" s="26" t="s">
        <v>13443</v>
      </c>
      <c r="B901" s="27" t="n">
        <v>45569</v>
      </c>
      <c r="C901" s="26" t="s">
        <v>3907</v>
      </c>
      <c r="D901" s="26" t="n">
        <v>758</v>
      </c>
      <c r="E901" s="26" t="s">
        <v>13444</v>
      </c>
      <c r="F901" s="26" t="s">
        <v>249</v>
      </c>
      <c r="G901" s="26" t="n">
        <v>24</v>
      </c>
      <c r="H901" s="26" t="s">
        <v>11623</v>
      </c>
      <c r="I901" s="26" t="s">
        <v>11624</v>
      </c>
      <c r="J901" s="28" t="n">
        <v>7.55</v>
      </c>
      <c r="K901" s="26" t="n">
        <v>2</v>
      </c>
      <c r="L901" s="26" t="s">
        <v>11630</v>
      </c>
      <c r="M901" s="27" t="n">
        <v>45583</v>
      </c>
      <c r="N901" s="27" t="n">
        <v>45584</v>
      </c>
      <c r="O901" s="26" t="n">
        <v>15</v>
      </c>
      <c r="P901" s="26"/>
      <c r="Q901" s="26" t="s">
        <v>13445</v>
      </c>
      <c r="R901" s="26"/>
    </row>
    <row r="902" customFormat="false" ht="15" hidden="false" customHeight="true" outlineLevel="0" collapsed="false">
      <c r="A902" s="29" t="s">
        <v>13446</v>
      </c>
      <c r="B902" s="30" t="n">
        <v>45584</v>
      </c>
      <c r="C902" s="29" t="s">
        <v>8935</v>
      </c>
      <c r="D902" s="29" t="n">
        <v>2117</v>
      </c>
      <c r="E902" s="29" t="s">
        <v>12280</v>
      </c>
      <c r="F902" s="29" t="s">
        <v>900</v>
      </c>
      <c r="G902" s="29" t="n">
        <v>60</v>
      </c>
      <c r="H902" s="29" t="s">
        <v>11623</v>
      </c>
      <c r="I902" s="29" t="s">
        <v>11624</v>
      </c>
      <c r="J902" s="31" t="n">
        <v>7.55</v>
      </c>
      <c r="K902" s="29" t="n">
        <v>1</v>
      </c>
      <c r="L902" s="29" t="s">
        <v>11630</v>
      </c>
      <c r="M902" s="30" t="n">
        <v>45598</v>
      </c>
      <c r="N902" s="30" t="n">
        <v>45599</v>
      </c>
      <c r="O902" s="29" t="n">
        <v>15</v>
      </c>
      <c r="P902" s="29"/>
      <c r="Q902" s="29" t="s">
        <v>13447</v>
      </c>
      <c r="R902" s="29"/>
    </row>
    <row r="903" customFormat="false" ht="15" hidden="false" customHeight="true" outlineLevel="0" collapsed="false">
      <c r="A903" s="26" t="s">
        <v>13448</v>
      </c>
      <c r="B903" s="27" t="n">
        <v>45588</v>
      </c>
      <c r="C903" s="26" t="s">
        <v>3638</v>
      </c>
      <c r="D903" s="26" t="n">
        <v>694</v>
      </c>
      <c r="E903" s="26" t="s">
        <v>13449</v>
      </c>
      <c r="F903" s="26" t="s">
        <v>249</v>
      </c>
      <c r="G903" s="26" t="n">
        <v>50</v>
      </c>
      <c r="H903" s="26" t="s">
        <v>11623</v>
      </c>
      <c r="I903" s="26" t="s">
        <v>11624</v>
      </c>
      <c r="J903" s="28" t="n">
        <v>7.55</v>
      </c>
      <c r="K903" s="26" t="n">
        <v>2</v>
      </c>
      <c r="L903" s="26" t="s">
        <v>11630</v>
      </c>
      <c r="M903" s="27" t="n">
        <v>45602</v>
      </c>
      <c r="N903" s="27" t="n">
        <v>45602</v>
      </c>
      <c r="O903" s="26" t="n">
        <v>14</v>
      </c>
      <c r="P903" s="26"/>
      <c r="Q903" s="26" t="s">
        <v>13128</v>
      </c>
      <c r="R903" s="26"/>
    </row>
    <row r="904" customFormat="false" ht="15" hidden="false" customHeight="true" outlineLevel="0" collapsed="false">
      <c r="A904" s="29" t="s">
        <v>13450</v>
      </c>
      <c r="B904" s="30" t="n">
        <v>45586</v>
      </c>
      <c r="C904" s="29" t="s">
        <v>4510</v>
      </c>
      <c r="D904" s="29" t="n">
        <v>908</v>
      </c>
      <c r="E904" s="29" t="s">
        <v>12688</v>
      </c>
      <c r="F904" s="29" t="s">
        <v>276</v>
      </c>
      <c r="G904" s="29" t="n">
        <v>24</v>
      </c>
      <c r="H904" s="29" t="s">
        <v>11629</v>
      </c>
      <c r="I904" s="29" t="s">
        <v>11624</v>
      </c>
      <c r="J904" s="31" t="n">
        <v>10.4</v>
      </c>
      <c r="K904" s="29" t="n">
        <v>1</v>
      </c>
      <c r="L904" s="29" t="s">
        <v>11630</v>
      </c>
      <c r="M904" s="30" t="n">
        <v>45596</v>
      </c>
      <c r="N904" s="30" t="n">
        <v>45595</v>
      </c>
      <c r="O904" s="29" t="n">
        <v>9</v>
      </c>
      <c r="P904" s="29"/>
      <c r="Q904" s="29" t="s">
        <v>13451</v>
      </c>
      <c r="R904" s="29"/>
    </row>
    <row r="905" customFormat="false" ht="15" hidden="false" customHeight="true" outlineLevel="0" collapsed="false">
      <c r="A905" s="26" t="s">
        <v>13452</v>
      </c>
      <c r="B905" s="27" t="n">
        <v>45586</v>
      </c>
      <c r="C905" s="26" t="s">
        <v>1687</v>
      </c>
      <c r="D905" s="26" t="n">
        <v>264</v>
      </c>
      <c r="E905" s="26" t="s">
        <v>13453</v>
      </c>
      <c r="F905" s="26" t="s">
        <v>167</v>
      </c>
      <c r="G905" s="26" t="n">
        <v>28</v>
      </c>
      <c r="H905" s="26" t="s">
        <v>11629</v>
      </c>
      <c r="I905" s="26" t="s">
        <v>11624</v>
      </c>
      <c r="J905" s="28" t="n">
        <v>10.4</v>
      </c>
      <c r="K905" s="26" t="n">
        <v>2</v>
      </c>
      <c r="L905" s="26" t="s">
        <v>11625</v>
      </c>
      <c r="M905" s="27" t="n">
        <v>45596</v>
      </c>
      <c r="N905" s="26"/>
      <c r="O905" s="26"/>
      <c r="P905" s="26" t="s">
        <v>11683</v>
      </c>
      <c r="Q905" s="26"/>
      <c r="R905" s="26"/>
    </row>
    <row r="906" customFormat="false" ht="15" hidden="false" customHeight="true" outlineLevel="0" collapsed="false">
      <c r="A906" s="29" t="s">
        <v>13454</v>
      </c>
      <c r="B906" s="30" t="n">
        <v>45587</v>
      </c>
      <c r="C906" s="29" t="s">
        <v>5518</v>
      </c>
      <c r="D906" s="29" t="n">
        <v>1163</v>
      </c>
      <c r="E906" s="29" t="s">
        <v>11859</v>
      </c>
      <c r="F906" s="29" t="s">
        <v>900</v>
      </c>
      <c r="G906" s="29" t="n">
        <v>45</v>
      </c>
      <c r="H906" s="29" t="s">
        <v>11623</v>
      </c>
      <c r="I906" s="29" t="s">
        <v>11624</v>
      </c>
      <c r="J906" s="31" t="n">
        <v>7.55</v>
      </c>
      <c r="K906" s="29" t="n">
        <v>1</v>
      </c>
      <c r="L906" s="29" t="s">
        <v>11630</v>
      </c>
      <c r="M906" s="30" t="n">
        <v>45601</v>
      </c>
      <c r="N906" s="30" t="n">
        <v>45593</v>
      </c>
      <c r="O906" s="29" t="n">
        <v>6</v>
      </c>
      <c r="P906" s="29"/>
      <c r="Q906" s="29" t="s">
        <v>13385</v>
      </c>
      <c r="R906" s="29"/>
    </row>
    <row r="907" customFormat="false" ht="15" hidden="false" customHeight="true" outlineLevel="0" collapsed="false">
      <c r="A907" s="26" t="s">
        <v>13455</v>
      </c>
      <c r="B907" s="27" t="n">
        <v>45590</v>
      </c>
      <c r="C907" s="26" t="s">
        <v>10936</v>
      </c>
      <c r="D907" s="26" t="n">
        <v>2708</v>
      </c>
      <c r="E907" s="26" t="s">
        <v>11694</v>
      </c>
      <c r="F907" s="26" t="s">
        <v>900</v>
      </c>
      <c r="G907" s="26" t="n">
        <v>28</v>
      </c>
      <c r="H907" s="26" t="s">
        <v>11623</v>
      </c>
      <c r="I907" s="26" t="s">
        <v>11624</v>
      </c>
      <c r="J907" s="28" t="n">
        <v>7.55</v>
      </c>
      <c r="K907" s="26" t="n">
        <v>1</v>
      </c>
      <c r="L907" s="26" t="s">
        <v>11625</v>
      </c>
      <c r="M907" s="27" t="n">
        <v>45604</v>
      </c>
      <c r="N907" s="26"/>
      <c r="O907" s="26"/>
      <c r="P907" s="26" t="s">
        <v>11651</v>
      </c>
      <c r="Q907" s="26"/>
      <c r="R907" s="26"/>
    </row>
    <row r="908" customFormat="false" ht="15" hidden="false" customHeight="true" outlineLevel="0" collapsed="false">
      <c r="A908" s="29" t="s">
        <v>13456</v>
      </c>
      <c r="B908" s="30" t="n">
        <v>45587</v>
      </c>
      <c r="C908" s="29" t="s">
        <v>4799</v>
      </c>
      <c r="D908" s="29" t="n">
        <v>978</v>
      </c>
      <c r="E908" s="29" t="s">
        <v>13457</v>
      </c>
      <c r="F908" s="29" t="s">
        <v>314</v>
      </c>
      <c r="G908" s="29" t="n">
        <v>40</v>
      </c>
      <c r="H908" s="29" t="s">
        <v>11623</v>
      </c>
      <c r="I908" s="29" t="s">
        <v>11624</v>
      </c>
      <c r="J908" s="31" t="n">
        <v>7.55</v>
      </c>
      <c r="K908" s="29" t="n">
        <v>2</v>
      </c>
      <c r="L908" s="29" t="s">
        <v>11669</v>
      </c>
      <c r="M908" s="30" t="n">
        <v>45601</v>
      </c>
      <c r="N908" s="30" t="n">
        <v>45591</v>
      </c>
      <c r="O908" s="29" t="n">
        <v>4</v>
      </c>
      <c r="P908" s="29"/>
      <c r="Q908" s="29"/>
      <c r="R908" s="29"/>
    </row>
    <row r="909" customFormat="false" ht="15" hidden="false" customHeight="true" outlineLevel="0" collapsed="false">
      <c r="A909" s="26" t="s">
        <v>13458</v>
      </c>
      <c r="B909" s="27" t="n">
        <v>45566</v>
      </c>
      <c r="C909" s="26" t="s">
        <v>1541</v>
      </c>
      <c r="D909" s="26" t="n">
        <v>235</v>
      </c>
      <c r="E909" s="26" t="s">
        <v>13048</v>
      </c>
      <c r="F909" s="26" t="s">
        <v>900</v>
      </c>
      <c r="G909" s="26" t="n">
        <v>45</v>
      </c>
      <c r="H909" s="26" t="s">
        <v>11623</v>
      </c>
      <c r="I909" s="26" t="s">
        <v>11624</v>
      </c>
      <c r="J909" s="28" t="n">
        <v>7.55</v>
      </c>
      <c r="K909" s="26" t="n">
        <v>2</v>
      </c>
      <c r="L909" s="26" t="s">
        <v>11630</v>
      </c>
      <c r="M909" s="27" t="n">
        <v>45580</v>
      </c>
      <c r="N909" s="27" t="n">
        <v>45582</v>
      </c>
      <c r="O909" s="26" t="n">
        <v>16</v>
      </c>
      <c r="P909" s="26"/>
      <c r="Q909" s="26" t="s">
        <v>13049</v>
      </c>
      <c r="R909" s="26"/>
    </row>
    <row r="910" customFormat="false" ht="15" hidden="false" customHeight="true" outlineLevel="0" collapsed="false">
      <c r="A910" s="29" t="s">
        <v>13459</v>
      </c>
      <c r="B910" s="30" t="n">
        <v>45569</v>
      </c>
      <c r="C910" s="29" t="s">
        <v>7130</v>
      </c>
      <c r="D910" s="29" t="n">
        <v>1606</v>
      </c>
      <c r="E910" s="29" t="s">
        <v>12331</v>
      </c>
      <c r="F910" s="29" t="s">
        <v>314</v>
      </c>
      <c r="G910" s="29" t="n">
        <v>32</v>
      </c>
      <c r="H910" s="29" t="s">
        <v>11623</v>
      </c>
      <c r="I910" s="29" t="s">
        <v>11624</v>
      </c>
      <c r="J910" s="31" t="n">
        <v>7.55</v>
      </c>
      <c r="K910" s="29" t="n">
        <v>1</v>
      </c>
      <c r="L910" s="29" t="s">
        <v>11630</v>
      </c>
      <c r="M910" s="30" t="n">
        <v>45583</v>
      </c>
      <c r="N910" s="30" t="n">
        <v>45577</v>
      </c>
      <c r="O910" s="29" t="n">
        <v>8</v>
      </c>
      <c r="P910" s="29"/>
      <c r="Q910" s="29" t="s">
        <v>13460</v>
      </c>
      <c r="R910" s="29"/>
    </row>
    <row r="911" customFormat="false" ht="15" hidden="false" customHeight="true" outlineLevel="0" collapsed="false">
      <c r="A911" s="26" t="s">
        <v>13461</v>
      </c>
      <c r="B911" s="27" t="n">
        <v>45588</v>
      </c>
      <c r="C911" s="26" t="s">
        <v>6795</v>
      </c>
      <c r="D911" s="26" t="n">
        <v>1513</v>
      </c>
      <c r="E911" s="26" t="s">
        <v>13462</v>
      </c>
      <c r="F911" s="26" t="s">
        <v>314</v>
      </c>
      <c r="G911" s="26" t="n">
        <v>45</v>
      </c>
      <c r="H911" s="26" t="s">
        <v>11623</v>
      </c>
      <c r="I911" s="26" t="s">
        <v>11624</v>
      </c>
      <c r="J911" s="28" t="n">
        <v>7.55</v>
      </c>
      <c r="K911" s="26" t="n">
        <v>2</v>
      </c>
      <c r="L911" s="26" t="s">
        <v>11630</v>
      </c>
      <c r="M911" s="27" t="n">
        <v>45602</v>
      </c>
      <c r="N911" s="27" t="n">
        <v>45602</v>
      </c>
      <c r="O911" s="26" t="n">
        <v>14</v>
      </c>
      <c r="P911" s="26"/>
      <c r="Q911" s="26" t="s">
        <v>13088</v>
      </c>
      <c r="R911" s="26"/>
    </row>
    <row r="912" customFormat="false" ht="15" hidden="false" customHeight="true" outlineLevel="0" collapsed="false">
      <c r="A912" s="29" t="s">
        <v>13463</v>
      </c>
      <c r="B912" s="30" t="n">
        <v>45572</v>
      </c>
      <c r="C912" s="29" t="s">
        <v>2293</v>
      </c>
      <c r="D912" s="29" t="n">
        <v>387</v>
      </c>
      <c r="E912" s="29" t="s">
        <v>13464</v>
      </c>
      <c r="F912" s="29" t="s">
        <v>249</v>
      </c>
      <c r="G912" s="29" t="n">
        <v>70</v>
      </c>
      <c r="H912" s="29" t="s">
        <v>11623</v>
      </c>
      <c r="I912" s="29" t="s">
        <v>11624</v>
      </c>
      <c r="J912" s="31" t="n">
        <v>7.55</v>
      </c>
      <c r="K912" s="29" t="n">
        <v>2</v>
      </c>
      <c r="L912" s="29" t="s">
        <v>11630</v>
      </c>
      <c r="M912" s="30" t="n">
        <v>45586</v>
      </c>
      <c r="N912" s="30" t="n">
        <v>45579</v>
      </c>
      <c r="O912" s="29" t="n">
        <v>7</v>
      </c>
      <c r="P912" s="29"/>
      <c r="Q912" s="29" t="s">
        <v>13393</v>
      </c>
      <c r="R912" s="29"/>
    </row>
    <row r="913" customFormat="false" ht="15" hidden="false" customHeight="true" outlineLevel="0" collapsed="false">
      <c r="A913" s="26" t="s">
        <v>13465</v>
      </c>
      <c r="B913" s="27" t="n">
        <v>45592</v>
      </c>
      <c r="C913" s="26" t="s">
        <v>11261</v>
      </c>
      <c r="D913" s="26" t="n">
        <v>2808</v>
      </c>
      <c r="E913" s="26" t="s">
        <v>13466</v>
      </c>
      <c r="F913" s="26" t="s">
        <v>167</v>
      </c>
      <c r="G913" s="26" t="n">
        <v>24</v>
      </c>
      <c r="H913" s="26" t="s">
        <v>11629</v>
      </c>
      <c r="I913" s="26" t="s">
        <v>11624</v>
      </c>
      <c r="J913" s="28" t="n">
        <v>10.4</v>
      </c>
      <c r="K913" s="26" t="n">
        <v>1</v>
      </c>
      <c r="L913" s="26" t="s">
        <v>11625</v>
      </c>
      <c r="M913" s="27" t="n">
        <v>45602</v>
      </c>
      <c r="N913" s="26"/>
      <c r="O913" s="26"/>
      <c r="P913" s="26" t="s">
        <v>11672</v>
      </c>
      <c r="Q913" s="26"/>
      <c r="R913" s="26"/>
    </row>
    <row r="914" customFormat="false" ht="15" hidden="false" customHeight="true" outlineLevel="0" collapsed="false">
      <c r="A914" s="29" t="s">
        <v>13467</v>
      </c>
      <c r="B914" s="30" t="n">
        <v>45588</v>
      </c>
      <c r="C914" s="29" t="s">
        <v>8175</v>
      </c>
      <c r="D914" s="29" t="n">
        <v>1897</v>
      </c>
      <c r="E914" s="29" t="s">
        <v>11754</v>
      </c>
      <c r="F914" s="29" t="s">
        <v>276</v>
      </c>
      <c r="G914" s="29" t="n">
        <v>28</v>
      </c>
      <c r="H914" s="29" t="s">
        <v>11629</v>
      </c>
      <c r="I914" s="29" t="s">
        <v>11624</v>
      </c>
      <c r="J914" s="31" t="n">
        <v>10.4</v>
      </c>
      <c r="K914" s="29" t="n">
        <v>1</v>
      </c>
      <c r="L914" s="29" t="s">
        <v>11630</v>
      </c>
      <c r="M914" s="30" t="n">
        <v>45598</v>
      </c>
      <c r="N914" s="30" t="n">
        <v>45591</v>
      </c>
      <c r="O914" s="29" t="n">
        <v>3</v>
      </c>
      <c r="P914" s="29"/>
      <c r="Q914" s="29" t="s">
        <v>13468</v>
      </c>
      <c r="R914" s="29"/>
    </row>
    <row r="915" customFormat="false" ht="15" hidden="false" customHeight="true" outlineLevel="0" collapsed="false">
      <c r="A915" s="26" t="s">
        <v>13469</v>
      </c>
      <c r="B915" s="27" t="n">
        <v>45582</v>
      </c>
      <c r="C915" s="26" t="s">
        <v>1064</v>
      </c>
      <c r="D915" s="26" t="n">
        <v>144</v>
      </c>
      <c r="E915" s="26" t="s">
        <v>13470</v>
      </c>
      <c r="F915" s="26" t="s">
        <v>167</v>
      </c>
      <c r="G915" s="26" t="n">
        <v>24</v>
      </c>
      <c r="H915" s="26" t="s">
        <v>11629</v>
      </c>
      <c r="I915" s="26" t="s">
        <v>11624</v>
      </c>
      <c r="J915" s="28" t="n">
        <v>10.4</v>
      </c>
      <c r="K915" s="26" t="n">
        <v>2</v>
      </c>
      <c r="L915" s="26" t="s">
        <v>11630</v>
      </c>
      <c r="M915" s="27" t="n">
        <v>45592</v>
      </c>
      <c r="N915" s="27" t="n">
        <v>45590</v>
      </c>
      <c r="O915" s="26" t="n">
        <v>8</v>
      </c>
      <c r="P915" s="26"/>
      <c r="Q915" s="26" t="s">
        <v>13460</v>
      </c>
      <c r="R915" s="26"/>
    </row>
    <row r="916" customFormat="false" ht="15" hidden="false" customHeight="true" outlineLevel="0" collapsed="false">
      <c r="A916" s="29" t="s">
        <v>13471</v>
      </c>
      <c r="B916" s="30" t="n">
        <v>45593</v>
      </c>
      <c r="C916" s="29" t="s">
        <v>4017</v>
      </c>
      <c r="D916" s="29" t="n">
        <v>785</v>
      </c>
      <c r="E916" s="29" t="s">
        <v>13472</v>
      </c>
      <c r="F916" s="29" t="s">
        <v>314</v>
      </c>
      <c r="G916" s="29" t="n">
        <v>40</v>
      </c>
      <c r="H916" s="29" t="s">
        <v>11623</v>
      </c>
      <c r="I916" s="29" t="s">
        <v>11624</v>
      </c>
      <c r="J916" s="31" t="n">
        <v>7.55</v>
      </c>
      <c r="K916" s="29" t="n">
        <v>1</v>
      </c>
      <c r="L916" s="29" t="s">
        <v>11630</v>
      </c>
      <c r="M916" s="30" t="n">
        <v>45607</v>
      </c>
      <c r="N916" s="30" t="n">
        <v>45595</v>
      </c>
      <c r="O916" s="29" t="n">
        <v>2</v>
      </c>
      <c r="P916" s="29"/>
      <c r="Q916" s="29" t="s">
        <v>13121</v>
      </c>
      <c r="R916" s="29"/>
    </row>
    <row r="917" customFormat="false" ht="15" hidden="false" customHeight="true" outlineLevel="0" collapsed="false">
      <c r="A917" s="26" t="s">
        <v>13473</v>
      </c>
      <c r="B917" s="27" t="n">
        <v>45579</v>
      </c>
      <c r="C917" s="26" t="s">
        <v>10506</v>
      </c>
      <c r="D917" s="26" t="n">
        <v>2577</v>
      </c>
      <c r="E917" s="26" t="s">
        <v>12106</v>
      </c>
      <c r="F917" s="26" t="s">
        <v>314</v>
      </c>
      <c r="G917" s="26" t="n">
        <v>36</v>
      </c>
      <c r="H917" s="26" t="s">
        <v>11623</v>
      </c>
      <c r="I917" s="26" t="s">
        <v>11624</v>
      </c>
      <c r="J917" s="28" t="n">
        <v>7.55</v>
      </c>
      <c r="K917" s="26" t="n">
        <v>1</v>
      </c>
      <c r="L917" s="26" t="s">
        <v>164</v>
      </c>
      <c r="M917" s="27" t="n">
        <v>45593</v>
      </c>
      <c r="N917" s="27" t="n">
        <v>45596</v>
      </c>
      <c r="O917" s="26" t="n">
        <v>17</v>
      </c>
      <c r="P917" s="26"/>
      <c r="Q917" s="26"/>
      <c r="R917" s="26"/>
    </row>
    <row r="918" customFormat="false" ht="15" hidden="false" customHeight="true" outlineLevel="0" collapsed="false">
      <c r="A918" s="29" t="s">
        <v>13474</v>
      </c>
      <c r="B918" s="30" t="n">
        <v>45580</v>
      </c>
      <c r="C918" s="29" t="s">
        <v>6246</v>
      </c>
      <c r="D918" s="29" t="n">
        <v>1360</v>
      </c>
      <c r="E918" s="29" t="s">
        <v>12218</v>
      </c>
      <c r="F918" s="29" t="s">
        <v>900</v>
      </c>
      <c r="G918" s="29" t="n">
        <v>32</v>
      </c>
      <c r="H918" s="29" t="s">
        <v>11623</v>
      </c>
      <c r="I918" s="29" t="s">
        <v>11624</v>
      </c>
      <c r="J918" s="31" t="n">
        <v>7.55</v>
      </c>
      <c r="K918" s="29" t="n">
        <v>1</v>
      </c>
      <c r="L918" s="29" t="s">
        <v>11630</v>
      </c>
      <c r="M918" s="30" t="n">
        <v>45594</v>
      </c>
      <c r="N918" s="30" t="n">
        <v>45591</v>
      </c>
      <c r="O918" s="29" t="n">
        <v>11</v>
      </c>
      <c r="P918" s="29"/>
      <c r="Q918" s="29" t="s">
        <v>13189</v>
      </c>
      <c r="R918" s="29"/>
    </row>
    <row r="919" customFormat="false" ht="15" hidden="false" customHeight="true" outlineLevel="0" collapsed="false">
      <c r="A919" s="26" t="s">
        <v>13475</v>
      </c>
      <c r="B919" s="27" t="n">
        <v>45577</v>
      </c>
      <c r="C919" s="26" t="s">
        <v>641</v>
      </c>
      <c r="D919" s="26" t="n">
        <v>70</v>
      </c>
      <c r="E919" s="26" t="s">
        <v>13023</v>
      </c>
      <c r="F919" s="26" t="s">
        <v>249</v>
      </c>
      <c r="G919" s="26" t="n">
        <v>32</v>
      </c>
      <c r="H919" s="26" t="s">
        <v>11623</v>
      </c>
      <c r="I919" s="26" t="s">
        <v>11624</v>
      </c>
      <c r="J919" s="28" t="n">
        <v>7.55</v>
      </c>
      <c r="K919" s="26" t="n">
        <v>1</v>
      </c>
      <c r="L919" s="26" t="s">
        <v>11669</v>
      </c>
      <c r="M919" s="27" t="n">
        <v>45591</v>
      </c>
      <c r="N919" s="27" t="n">
        <v>45579</v>
      </c>
      <c r="O919" s="26" t="n">
        <v>2</v>
      </c>
      <c r="P919" s="26"/>
      <c r="Q919" s="26"/>
      <c r="R919" s="26"/>
    </row>
    <row r="920" customFormat="false" ht="15" hidden="false" customHeight="true" outlineLevel="0" collapsed="false">
      <c r="A920" s="29" t="s">
        <v>13476</v>
      </c>
      <c r="B920" s="30" t="n">
        <v>45574</v>
      </c>
      <c r="C920" s="29" t="s">
        <v>3701</v>
      </c>
      <c r="D920" s="29" t="n">
        <v>707</v>
      </c>
      <c r="E920" s="29" t="s">
        <v>13477</v>
      </c>
      <c r="F920" s="29" t="s">
        <v>276</v>
      </c>
      <c r="G920" s="29" t="n">
        <v>36</v>
      </c>
      <c r="H920" s="29" t="s">
        <v>11629</v>
      </c>
      <c r="I920" s="29" t="s">
        <v>11624</v>
      </c>
      <c r="J920" s="31" t="n">
        <v>10.4</v>
      </c>
      <c r="K920" s="29" t="n">
        <v>1</v>
      </c>
      <c r="L920" s="29" t="s">
        <v>11630</v>
      </c>
      <c r="M920" s="30" t="n">
        <v>45584</v>
      </c>
      <c r="N920" s="30" t="n">
        <v>45578</v>
      </c>
      <c r="O920" s="29" t="n">
        <v>4</v>
      </c>
      <c r="P920" s="29"/>
      <c r="Q920" s="29" t="s">
        <v>13478</v>
      </c>
      <c r="R920" s="29"/>
    </row>
    <row r="921" customFormat="false" ht="15" hidden="false" customHeight="true" outlineLevel="0" collapsed="false">
      <c r="A921" s="26" t="s">
        <v>13479</v>
      </c>
      <c r="B921" s="27" t="n">
        <v>45593</v>
      </c>
      <c r="C921" s="26" t="s">
        <v>4534</v>
      </c>
      <c r="D921" s="26" t="n">
        <v>914</v>
      </c>
      <c r="E921" s="26" t="s">
        <v>13480</v>
      </c>
      <c r="F921" s="26" t="s">
        <v>249</v>
      </c>
      <c r="G921" s="26" t="n">
        <v>50</v>
      </c>
      <c r="H921" s="26" t="s">
        <v>11623</v>
      </c>
      <c r="I921" s="26" t="s">
        <v>11624</v>
      </c>
      <c r="J921" s="28" t="n">
        <v>7.55</v>
      </c>
      <c r="K921" s="26" t="n">
        <v>1</v>
      </c>
      <c r="L921" s="26" t="s">
        <v>11630</v>
      </c>
      <c r="M921" s="27" t="n">
        <v>45607</v>
      </c>
      <c r="N921" s="27" t="n">
        <v>45601</v>
      </c>
      <c r="O921" s="26" t="n">
        <v>8</v>
      </c>
      <c r="P921" s="26"/>
      <c r="Q921" s="26" t="s">
        <v>13134</v>
      </c>
      <c r="R921" s="26"/>
    </row>
    <row r="922" customFormat="false" ht="15" hidden="false" customHeight="true" outlineLevel="0" collapsed="false">
      <c r="A922" s="29" t="s">
        <v>13481</v>
      </c>
      <c r="B922" s="30" t="n">
        <v>45590</v>
      </c>
      <c r="C922" s="29" t="s">
        <v>4013</v>
      </c>
      <c r="D922" s="29" t="n">
        <v>784</v>
      </c>
      <c r="E922" s="29" t="s">
        <v>12840</v>
      </c>
      <c r="F922" s="29" t="s">
        <v>167</v>
      </c>
      <c r="G922" s="29" t="n">
        <v>32</v>
      </c>
      <c r="H922" s="29" t="s">
        <v>11629</v>
      </c>
      <c r="I922" s="29" t="s">
        <v>11624</v>
      </c>
      <c r="J922" s="31" t="n">
        <v>10.4</v>
      </c>
      <c r="K922" s="29" t="n">
        <v>1</v>
      </c>
      <c r="L922" s="29" t="s">
        <v>164</v>
      </c>
      <c r="M922" s="30" t="n">
        <v>45600</v>
      </c>
      <c r="N922" s="30" t="n">
        <v>45603</v>
      </c>
      <c r="O922" s="29" t="n">
        <v>13</v>
      </c>
      <c r="P922" s="29"/>
      <c r="Q922" s="29"/>
      <c r="R922" s="29"/>
    </row>
    <row r="923" customFormat="false" ht="15" hidden="false" customHeight="true" outlineLevel="0" collapsed="false">
      <c r="A923" s="26" t="s">
        <v>13482</v>
      </c>
      <c r="B923" s="27" t="n">
        <v>45578</v>
      </c>
      <c r="C923" s="26" t="s">
        <v>9587</v>
      </c>
      <c r="D923" s="26" t="n">
        <v>2308</v>
      </c>
      <c r="E923" s="26" t="s">
        <v>12837</v>
      </c>
      <c r="F923" s="26" t="s">
        <v>167</v>
      </c>
      <c r="G923" s="26" t="n">
        <v>28</v>
      </c>
      <c r="H923" s="26" t="s">
        <v>11629</v>
      </c>
      <c r="I923" s="26" t="s">
        <v>11624</v>
      </c>
      <c r="J923" s="28" t="n">
        <v>10.4</v>
      </c>
      <c r="K923" s="26" t="n">
        <v>1</v>
      </c>
      <c r="L923" s="26" t="s">
        <v>11669</v>
      </c>
      <c r="M923" s="27" t="n">
        <v>45588</v>
      </c>
      <c r="N923" s="27" t="n">
        <v>45587</v>
      </c>
      <c r="O923" s="26" t="n">
        <v>9</v>
      </c>
      <c r="P923" s="26"/>
      <c r="Q923" s="26"/>
      <c r="R923" s="26"/>
    </row>
    <row r="924" customFormat="false" ht="15" hidden="false" customHeight="true" outlineLevel="0" collapsed="false">
      <c r="A924" s="29" t="s">
        <v>13483</v>
      </c>
      <c r="B924" s="30" t="n">
        <v>45587</v>
      </c>
      <c r="C924" s="29" t="s">
        <v>5732</v>
      </c>
      <c r="D924" s="29" t="n">
        <v>1221</v>
      </c>
      <c r="E924" s="29" t="s">
        <v>13484</v>
      </c>
      <c r="F924" s="29" t="s">
        <v>167</v>
      </c>
      <c r="G924" s="29" t="n">
        <v>24</v>
      </c>
      <c r="H924" s="29" t="s">
        <v>11629</v>
      </c>
      <c r="I924" s="29" t="s">
        <v>11624</v>
      </c>
      <c r="J924" s="31" t="n">
        <v>10.4</v>
      </c>
      <c r="K924" s="29" t="n">
        <v>2</v>
      </c>
      <c r="L924" s="29" t="s">
        <v>11630</v>
      </c>
      <c r="M924" s="30" t="n">
        <v>45597</v>
      </c>
      <c r="N924" s="30" t="n">
        <v>45597</v>
      </c>
      <c r="O924" s="29" t="n">
        <v>10</v>
      </c>
      <c r="P924" s="29"/>
      <c r="Q924" s="29" t="s">
        <v>13485</v>
      </c>
      <c r="R924" s="29"/>
    </row>
    <row r="925" customFormat="false" ht="15" hidden="false" customHeight="true" outlineLevel="0" collapsed="false">
      <c r="A925" s="26" t="s">
        <v>13486</v>
      </c>
      <c r="B925" s="27" t="n">
        <v>45590</v>
      </c>
      <c r="C925" s="26" t="s">
        <v>11405</v>
      </c>
      <c r="D925" s="26" t="n">
        <v>2851</v>
      </c>
      <c r="E925" s="26" t="s">
        <v>13487</v>
      </c>
      <c r="F925" s="26" t="s">
        <v>167</v>
      </c>
      <c r="G925" s="26" t="n">
        <v>24</v>
      </c>
      <c r="H925" s="26" t="s">
        <v>11629</v>
      </c>
      <c r="I925" s="26" t="s">
        <v>11624</v>
      </c>
      <c r="J925" s="28" t="n">
        <v>10.4</v>
      </c>
      <c r="K925" s="26" t="n">
        <v>1</v>
      </c>
      <c r="L925" s="26" t="s">
        <v>11630</v>
      </c>
      <c r="M925" s="27" t="n">
        <v>45600</v>
      </c>
      <c r="N925" s="27" t="n">
        <v>45597</v>
      </c>
      <c r="O925" s="26" t="n">
        <v>7</v>
      </c>
      <c r="P925" s="26"/>
      <c r="Q925" s="26" t="s">
        <v>13488</v>
      </c>
      <c r="R925" s="26"/>
    </row>
    <row r="926" customFormat="false" ht="15" hidden="false" customHeight="true" outlineLevel="0" collapsed="false">
      <c r="A926" s="29" t="s">
        <v>13489</v>
      </c>
      <c r="B926" s="30" t="n">
        <v>45580</v>
      </c>
      <c r="C926" s="29" t="s">
        <v>1710</v>
      </c>
      <c r="D926" s="29" t="n">
        <v>269</v>
      </c>
      <c r="E926" s="29" t="s">
        <v>13164</v>
      </c>
      <c r="F926" s="29" t="s">
        <v>167</v>
      </c>
      <c r="G926" s="29" t="n">
        <v>28</v>
      </c>
      <c r="H926" s="29" t="s">
        <v>11629</v>
      </c>
      <c r="I926" s="29" t="s">
        <v>11624</v>
      </c>
      <c r="J926" s="31" t="n">
        <v>10.4</v>
      </c>
      <c r="K926" s="29" t="n">
        <v>1</v>
      </c>
      <c r="L926" s="29" t="s">
        <v>11625</v>
      </c>
      <c r="M926" s="30" t="n">
        <v>45590</v>
      </c>
      <c r="N926" s="29"/>
      <c r="O926" s="29"/>
      <c r="P926" s="29" t="s">
        <v>11626</v>
      </c>
      <c r="Q926" s="29"/>
      <c r="R926" s="29"/>
    </row>
    <row r="927" customFormat="false" ht="15" hidden="false" customHeight="true" outlineLevel="0" collapsed="false">
      <c r="A927" s="26" t="s">
        <v>13490</v>
      </c>
      <c r="B927" s="27" t="n">
        <v>45589</v>
      </c>
      <c r="C927" s="26" t="s">
        <v>7482</v>
      </c>
      <c r="D927" s="26" t="n">
        <v>1703</v>
      </c>
      <c r="E927" s="26" t="s">
        <v>13491</v>
      </c>
      <c r="F927" s="26" t="s">
        <v>314</v>
      </c>
      <c r="G927" s="26" t="n">
        <v>45</v>
      </c>
      <c r="H927" s="26" t="s">
        <v>11623</v>
      </c>
      <c r="I927" s="26" t="s">
        <v>11624</v>
      </c>
      <c r="J927" s="28" t="n">
        <v>7.55</v>
      </c>
      <c r="K927" s="26" t="n">
        <v>1</v>
      </c>
      <c r="L927" s="26" t="s">
        <v>11630</v>
      </c>
      <c r="M927" s="27" t="n">
        <v>45603</v>
      </c>
      <c r="N927" s="27" t="n">
        <v>45602</v>
      </c>
      <c r="O927" s="26" t="n">
        <v>13</v>
      </c>
      <c r="P927" s="26"/>
      <c r="Q927" s="26" t="s">
        <v>13492</v>
      </c>
      <c r="R927" s="26"/>
    </row>
    <row r="928" customFormat="false" ht="15" hidden="false" customHeight="true" outlineLevel="0" collapsed="false">
      <c r="A928" s="29" t="s">
        <v>13493</v>
      </c>
      <c r="B928" s="30" t="n">
        <v>45585</v>
      </c>
      <c r="C928" s="29" t="s">
        <v>11012</v>
      </c>
      <c r="D928" s="29" t="n">
        <v>2733</v>
      </c>
      <c r="E928" s="29" t="s">
        <v>13494</v>
      </c>
      <c r="F928" s="29" t="s">
        <v>900</v>
      </c>
      <c r="G928" s="29" t="n">
        <v>70</v>
      </c>
      <c r="H928" s="29" t="s">
        <v>11623</v>
      </c>
      <c r="I928" s="29" t="s">
        <v>11624</v>
      </c>
      <c r="J928" s="31" t="n">
        <v>7.55</v>
      </c>
      <c r="K928" s="29" t="n">
        <v>1</v>
      </c>
      <c r="L928" s="29" t="s">
        <v>11625</v>
      </c>
      <c r="M928" s="30" t="n">
        <v>45599</v>
      </c>
      <c r="N928" s="29"/>
      <c r="O928" s="29"/>
      <c r="P928" s="29" t="s">
        <v>11626</v>
      </c>
      <c r="Q928" s="29"/>
      <c r="R928" s="29"/>
    </row>
    <row r="929" customFormat="false" ht="15" hidden="false" customHeight="true" outlineLevel="0" collapsed="false">
      <c r="A929" s="26" t="s">
        <v>13495</v>
      </c>
      <c r="B929" s="27" t="n">
        <v>45619</v>
      </c>
      <c r="C929" s="26" t="s">
        <v>4272</v>
      </c>
      <c r="D929" s="26" t="n">
        <v>847</v>
      </c>
      <c r="E929" s="26" t="s">
        <v>12260</v>
      </c>
      <c r="F929" s="26" t="s">
        <v>900</v>
      </c>
      <c r="G929" s="26" t="n">
        <v>28</v>
      </c>
      <c r="H929" s="26" t="s">
        <v>11623</v>
      </c>
      <c r="I929" s="26" t="s">
        <v>11624</v>
      </c>
      <c r="J929" s="28" t="n">
        <v>7.55</v>
      </c>
      <c r="K929" s="26" t="n">
        <v>1</v>
      </c>
      <c r="L929" s="26" t="s">
        <v>11630</v>
      </c>
      <c r="M929" s="27" t="n">
        <v>45633</v>
      </c>
      <c r="N929" s="27" t="n">
        <v>45625</v>
      </c>
      <c r="O929" s="26" t="n">
        <v>6</v>
      </c>
      <c r="P929" s="26"/>
      <c r="Q929" s="26" t="s">
        <v>13496</v>
      </c>
      <c r="R929" s="26"/>
    </row>
    <row r="930" customFormat="false" ht="15" hidden="false" customHeight="true" outlineLevel="0" collapsed="false">
      <c r="A930" s="29" t="s">
        <v>13497</v>
      </c>
      <c r="B930" s="30" t="n">
        <v>45604</v>
      </c>
      <c r="C930" s="29" t="s">
        <v>10475</v>
      </c>
      <c r="D930" s="29" t="n">
        <v>2568</v>
      </c>
      <c r="E930" s="29" t="s">
        <v>13498</v>
      </c>
      <c r="F930" s="29" t="s">
        <v>276</v>
      </c>
      <c r="G930" s="29" t="n">
        <v>36</v>
      </c>
      <c r="H930" s="29" t="s">
        <v>11629</v>
      </c>
      <c r="I930" s="29" t="s">
        <v>11624</v>
      </c>
      <c r="J930" s="31" t="n">
        <v>10.4</v>
      </c>
      <c r="K930" s="29" t="n">
        <v>1</v>
      </c>
      <c r="L930" s="29" t="s">
        <v>11630</v>
      </c>
      <c r="M930" s="30" t="n">
        <v>45614</v>
      </c>
      <c r="N930" s="30" t="n">
        <v>45607</v>
      </c>
      <c r="O930" s="29" t="n">
        <v>3</v>
      </c>
      <c r="P930" s="29"/>
      <c r="Q930" s="29" t="s">
        <v>13499</v>
      </c>
      <c r="R930" s="29"/>
    </row>
    <row r="931" customFormat="false" ht="15" hidden="false" customHeight="true" outlineLevel="0" collapsed="false">
      <c r="A931" s="26" t="s">
        <v>13500</v>
      </c>
      <c r="B931" s="27" t="n">
        <v>45602</v>
      </c>
      <c r="C931" s="26" t="s">
        <v>10659</v>
      </c>
      <c r="D931" s="26" t="n">
        <v>2624</v>
      </c>
      <c r="E931" s="26" t="s">
        <v>11931</v>
      </c>
      <c r="F931" s="26" t="s">
        <v>249</v>
      </c>
      <c r="G931" s="26" t="n">
        <v>32</v>
      </c>
      <c r="H931" s="26" t="s">
        <v>11623</v>
      </c>
      <c r="I931" s="26" t="s">
        <v>11624</v>
      </c>
      <c r="J931" s="28" t="n">
        <v>7.55</v>
      </c>
      <c r="K931" s="26" t="n">
        <v>1</v>
      </c>
      <c r="L931" s="26" t="s">
        <v>11630</v>
      </c>
      <c r="M931" s="27" t="n">
        <v>45616</v>
      </c>
      <c r="N931" s="27" t="n">
        <v>45608</v>
      </c>
      <c r="O931" s="26" t="n">
        <v>6</v>
      </c>
      <c r="P931" s="26"/>
      <c r="Q931" s="26" t="s">
        <v>13076</v>
      </c>
      <c r="R931" s="26"/>
    </row>
    <row r="932" customFormat="false" ht="15" hidden="false" customHeight="true" outlineLevel="0" collapsed="false">
      <c r="A932" s="29" t="s">
        <v>13501</v>
      </c>
      <c r="B932" s="30" t="n">
        <v>45615</v>
      </c>
      <c r="C932" s="29" t="s">
        <v>1621</v>
      </c>
      <c r="D932" s="29" t="n">
        <v>251</v>
      </c>
      <c r="E932" s="29" t="s">
        <v>11797</v>
      </c>
      <c r="F932" s="29" t="s">
        <v>249</v>
      </c>
      <c r="G932" s="29" t="n">
        <v>80</v>
      </c>
      <c r="H932" s="29" t="s">
        <v>11623</v>
      </c>
      <c r="I932" s="29" t="s">
        <v>11624</v>
      </c>
      <c r="J932" s="31" t="n">
        <v>7.55</v>
      </c>
      <c r="K932" s="29" t="n">
        <v>2</v>
      </c>
      <c r="L932" s="29" t="s">
        <v>11630</v>
      </c>
      <c r="M932" s="30" t="n">
        <v>45629</v>
      </c>
      <c r="N932" s="30" t="n">
        <v>45624</v>
      </c>
      <c r="O932" s="29" t="n">
        <v>9</v>
      </c>
      <c r="P932" s="29"/>
      <c r="Q932" s="29" t="s">
        <v>13502</v>
      </c>
      <c r="R932" s="29"/>
    </row>
    <row r="933" customFormat="false" ht="15" hidden="false" customHeight="true" outlineLevel="0" collapsed="false">
      <c r="A933" s="26" t="s">
        <v>13503</v>
      </c>
      <c r="B933" s="27" t="n">
        <v>45618</v>
      </c>
      <c r="C933" s="26" t="s">
        <v>5428</v>
      </c>
      <c r="D933" s="26" t="n">
        <v>1139</v>
      </c>
      <c r="E933" s="26" t="s">
        <v>12016</v>
      </c>
      <c r="F933" s="26" t="s">
        <v>276</v>
      </c>
      <c r="G933" s="26" t="n">
        <v>28</v>
      </c>
      <c r="H933" s="26" t="s">
        <v>11629</v>
      </c>
      <c r="I933" s="26" t="s">
        <v>11624</v>
      </c>
      <c r="J933" s="28" t="n">
        <v>10.4</v>
      </c>
      <c r="K933" s="26" t="n">
        <v>1</v>
      </c>
      <c r="L933" s="26" t="s">
        <v>11625</v>
      </c>
      <c r="M933" s="27" t="n">
        <v>45628</v>
      </c>
      <c r="N933" s="26"/>
      <c r="O933" s="26"/>
      <c r="P933" s="26" t="s">
        <v>11626</v>
      </c>
      <c r="Q933" s="26"/>
      <c r="R933" s="26"/>
    </row>
    <row r="934" customFormat="false" ht="15" hidden="false" customHeight="true" outlineLevel="0" collapsed="false">
      <c r="A934" s="29" t="s">
        <v>13504</v>
      </c>
      <c r="B934" s="30" t="n">
        <v>45613</v>
      </c>
      <c r="C934" s="29" t="s">
        <v>7103</v>
      </c>
      <c r="D934" s="29" t="n">
        <v>1598</v>
      </c>
      <c r="E934" s="29" t="s">
        <v>13505</v>
      </c>
      <c r="F934" s="29" t="s">
        <v>900</v>
      </c>
      <c r="G934" s="29" t="n">
        <v>36</v>
      </c>
      <c r="H934" s="29" t="s">
        <v>11623</v>
      </c>
      <c r="I934" s="29" t="s">
        <v>11624</v>
      </c>
      <c r="J934" s="31" t="n">
        <v>7.55</v>
      </c>
      <c r="K934" s="29" t="n">
        <v>2</v>
      </c>
      <c r="L934" s="29" t="s">
        <v>11625</v>
      </c>
      <c r="M934" s="30" t="n">
        <v>45627</v>
      </c>
      <c r="N934" s="29"/>
      <c r="O934" s="29"/>
      <c r="P934" s="29" t="s">
        <v>11626</v>
      </c>
      <c r="Q934" s="29"/>
      <c r="R934" s="29"/>
    </row>
    <row r="935" customFormat="false" ht="15" hidden="false" customHeight="true" outlineLevel="0" collapsed="false">
      <c r="A935" s="26" t="s">
        <v>13506</v>
      </c>
      <c r="B935" s="27" t="n">
        <v>45613</v>
      </c>
      <c r="C935" s="26" t="s">
        <v>3069</v>
      </c>
      <c r="D935" s="26" t="n">
        <v>563</v>
      </c>
      <c r="E935" s="26" t="s">
        <v>13352</v>
      </c>
      <c r="F935" s="26" t="s">
        <v>314</v>
      </c>
      <c r="G935" s="26" t="n">
        <v>45</v>
      </c>
      <c r="H935" s="26" t="s">
        <v>11623</v>
      </c>
      <c r="I935" s="26" t="s">
        <v>11624</v>
      </c>
      <c r="J935" s="28" t="n">
        <v>7.55</v>
      </c>
      <c r="K935" s="26" t="n">
        <v>1</v>
      </c>
      <c r="L935" s="26" t="s">
        <v>11669</v>
      </c>
      <c r="M935" s="27" t="n">
        <v>45627</v>
      </c>
      <c r="N935" s="27" t="n">
        <v>45628</v>
      </c>
      <c r="O935" s="26" t="n">
        <v>15</v>
      </c>
      <c r="P935" s="26"/>
      <c r="Q935" s="26"/>
      <c r="R935" s="26"/>
    </row>
    <row r="936" customFormat="false" ht="15" hidden="false" customHeight="true" outlineLevel="0" collapsed="false">
      <c r="A936" s="29" t="s">
        <v>13507</v>
      </c>
      <c r="B936" s="30" t="n">
        <v>45619</v>
      </c>
      <c r="C936" s="29" t="s">
        <v>3086</v>
      </c>
      <c r="D936" s="29" t="n">
        <v>567</v>
      </c>
      <c r="E936" s="29" t="s">
        <v>13508</v>
      </c>
      <c r="F936" s="29" t="s">
        <v>314</v>
      </c>
      <c r="G936" s="29" t="n">
        <v>28</v>
      </c>
      <c r="H936" s="29" t="s">
        <v>11623</v>
      </c>
      <c r="I936" s="29" t="s">
        <v>11624</v>
      </c>
      <c r="J936" s="31" t="n">
        <v>7.55</v>
      </c>
      <c r="K936" s="29" t="n">
        <v>2</v>
      </c>
      <c r="L936" s="29" t="s">
        <v>11630</v>
      </c>
      <c r="M936" s="30" t="n">
        <v>45633</v>
      </c>
      <c r="N936" s="30" t="n">
        <v>45635</v>
      </c>
      <c r="O936" s="29" t="n">
        <v>16</v>
      </c>
      <c r="P936" s="29"/>
      <c r="Q936" s="29" t="s">
        <v>13509</v>
      </c>
      <c r="R936" s="29"/>
    </row>
    <row r="937" customFormat="false" ht="15" hidden="false" customHeight="true" outlineLevel="0" collapsed="false">
      <c r="A937" s="26" t="s">
        <v>13510</v>
      </c>
      <c r="B937" s="27" t="n">
        <v>45619</v>
      </c>
      <c r="C937" s="26" t="s">
        <v>10912</v>
      </c>
      <c r="D937" s="26" t="n">
        <v>2700</v>
      </c>
      <c r="E937" s="26" t="s">
        <v>13511</v>
      </c>
      <c r="F937" s="26" t="s">
        <v>276</v>
      </c>
      <c r="G937" s="26" t="n">
        <v>36</v>
      </c>
      <c r="H937" s="26" t="s">
        <v>11629</v>
      </c>
      <c r="I937" s="26" t="s">
        <v>11624</v>
      </c>
      <c r="J937" s="28" t="n">
        <v>10.4</v>
      </c>
      <c r="K937" s="26" t="n">
        <v>1</v>
      </c>
      <c r="L937" s="26" t="s">
        <v>11634</v>
      </c>
      <c r="M937" s="27" t="n">
        <v>45629</v>
      </c>
      <c r="N937" s="27" t="n">
        <v>45628</v>
      </c>
      <c r="O937" s="26" t="n">
        <v>9</v>
      </c>
      <c r="P937" s="26"/>
      <c r="Q937" s="26"/>
      <c r="R937" s="26"/>
    </row>
    <row r="938" customFormat="false" ht="15" hidden="false" customHeight="true" outlineLevel="0" collapsed="false">
      <c r="A938" s="29" t="s">
        <v>13512</v>
      </c>
      <c r="B938" s="30" t="n">
        <v>45607</v>
      </c>
      <c r="C938" s="29" t="s">
        <v>1772</v>
      </c>
      <c r="D938" s="29" t="n">
        <v>281</v>
      </c>
      <c r="E938" s="29" t="s">
        <v>13513</v>
      </c>
      <c r="F938" s="29" t="s">
        <v>276</v>
      </c>
      <c r="G938" s="29" t="n">
        <v>32</v>
      </c>
      <c r="H938" s="29" t="s">
        <v>11629</v>
      </c>
      <c r="I938" s="29" t="s">
        <v>11624</v>
      </c>
      <c r="J938" s="31" t="n">
        <v>10.4</v>
      </c>
      <c r="K938" s="29" t="n">
        <v>2</v>
      </c>
      <c r="L938" s="29" t="s">
        <v>11630</v>
      </c>
      <c r="M938" s="30" t="n">
        <v>45617</v>
      </c>
      <c r="N938" s="30" t="n">
        <v>45615</v>
      </c>
      <c r="O938" s="29" t="n">
        <v>8</v>
      </c>
      <c r="P938" s="29"/>
      <c r="Q938" s="29" t="s">
        <v>13514</v>
      </c>
      <c r="R938" s="29"/>
    </row>
    <row r="939" customFormat="false" ht="15" hidden="false" customHeight="true" outlineLevel="0" collapsed="false">
      <c r="A939" s="26" t="s">
        <v>13515</v>
      </c>
      <c r="B939" s="27" t="n">
        <v>45618</v>
      </c>
      <c r="C939" s="26" t="s">
        <v>591</v>
      </c>
      <c r="D939" s="26" t="n">
        <v>62</v>
      </c>
      <c r="E939" s="26" t="s">
        <v>13516</v>
      </c>
      <c r="F939" s="26" t="s">
        <v>276</v>
      </c>
      <c r="G939" s="26" t="n">
        <v>32</v>
      </c>
      <c r="H939" s="26" t="s">
        <v>11629</v>
      </c>
      <c r="I939" s="26" t="s">
        <v>11624</v>
      </c>
      <c r="J939" s="28" t="n">
        <v>10.4</v>
      </c>
      <c r="K939" s="26" t="n">
        <v>1</v>
      </c>
      <c r="L939" s="26" t="s">
        <v>11630</v>
      </c>
      <c r="M939" s="27" t="n">
        <v>45628</v>
      </c>
      <c r="N939" s="27" t="n">
        <v>45623</v>
      </c>
      <c r="O939" s="26" t="n">
        <v>5</v>
      </c>
      <c r="P939" s="26"/>
      <c r="Q939" s="26" t="s">
        <v>13439</v>
      </c>
      <c r="R939" s="26"/>
    </row>
    <row r="940" customFormat="false" ht="15" hidden="false" customHeight="true" outlineLevel="0" collapsed="false">
      <c r="A940" s="29" t="s">
        <v>13517</v>
      </c>
      <c r="B940" s="30" t="n">
        <v>45603</v>
      </c>
      <c r="C940" s="29" t="s">
        <v>11522</v>
      </c>
      <c r="D940" s="29" t="n">
        <v>2888</v>
      </c>
      <c r="E940" s="29" t="s">
        <v>12727</v>
      </c>
      <c r="F940" s="29" t="s">
        <v>249</v>
      </c>
      <c r="G940" s="29" t="n">
        <v>60</v>
      </c>
      <c r="H940" s="29" t="s">
        <v>11623</v>
      </c>
      <c r="I940" s="29" t="s">
        <v>11624</v>
      </c>
      <c r="J940" s="31" t="n">
        <v>7.55</v>
      </c>
      <c r="K940" s="29" t="n">
        <v>1</v>
      </c>
      <c r="L940" s="29" t="s">
        <v>11630</v>
      </c>
      <c r="M940" s="30" t="n">
        <v>45617</v>
      </c>
      <c r="N940" s="30" t="n">
        <v>45607</v>
      </c>
      <c r="O940" s="29" t="n">
        <v>4</v>
      </c>
      <c r="P940" s="29"/>
      <c r="Q940" s="29" t="s">
        <v>13518</v>
      </c>
      <c r="R940" s="29"/>
    </row>
    <row r="941" customFormat="false" ht="15" hidden="false" customHeight="true" outlineLevel="0" collapsed="false">
      <c r="A941" s="26" t="s">
        <v>13519</v>
      </c>
      <c r="B941" s="27" t="n">
        <v>45608</v>
      </c>
      <c r="C941" s="26" t="s">
        <v>11345</v>
      </c>
      <c r="D941" s="26" t="n">
        <v>2833</v>
      </c>
      <c r="E941" s="26" t="s">
        <v>13520</v>
      </c>
      <c r="F941" s="26" t="s">
        <v>167</v>
      </c>
      <c r="G941" s="26" t="n">
        <v>24</v>
      </c>
      <c r="H941" s="26" t="s">
        <v>11629</v>
      </c>
      <c r="I941" s="26" t="s">
        <v>11624</v>
      </c>
      <c r="J941" s="28" t="n">
        <v>10.4</v>
      </c>
      <c r="K941" s="26" t="n">
        <v>1</v>
      </c>
      <c r="L941" s="26" t="s">
        <v>164</v>
      </c>
      <c r="M941" s="27" t="n">
        <v>45618</v>
      </c>
      <c r="N941" s="27" t="n">
        <v>45612</v>
      </c>
      <c r="O941" s="26" t="n">
        <v>4</v>
      </c>
      <c r="P941" s="26"/>
      <c r="Q941" s="26"/>
      <c r="R941" s="26"/>
    </row>
    <row r="942" customFormat="false" ht="15" hidden="false" customHeight="true" outlineLevel="0" collapsed="false">
      <c r="A942" s="29" t="s">
        <v>13521</v>
      </c>
      <c r="B942" s="30" t="n">
        <v>45620</v>
      </c>
      <c r="C942" s="29" t="s">
        <v>8949</v>
      </c>
      <c r="D942" s="29" t="n">
        <v>2121</v>
      </c>
      <c r="E942" s="29" t="s">
        <v>12622</v>
      </c>
      <c r="F942" s="29" t="s">
        <v>276</v>
      </c>
      <c r="G942" s="29" t="n">
        <v>28</v>
      </c>
      <c r="H942" s="29" t="s">
        <v>11629</v>
      </c>
      <c r="I942" s="29" t="s">
        <v>11624</v>
      </c>
      <c r="J942" s="31" t="n">
        <v>10.4</v>
      </c>
      <c r="K942" s="29" t="n">
        <v>1</v>
      </c>
      <c r="L942" s="29" t="s">
        <v>11630</v>
      </c>
      <c r="M942" s="30" t="n">
        <v>45630</v>
      </c>
      <c r="N942" s="30" t="n">
        <v>45624</v>
      </c>
      <c r="O942" s="29" t="n">
        <v>4</v>
      </c>
      <c r="P942" s="29"/>
      <c r="Q942" s="29" t="s">
        <v>13118</v>
      </c>
      <c r="R942" s="29"/>
    </row>
    <row r="943" customFormat="false" ht="15" hidden="false" customHeight="true" outlineLevel="0" collapsed="false">
      <c r="A943" s="26" t="s">
        <v>13522</v>
      </c>
      <c r="B943" s="27" t="n">
        <v>45602</v>
      </c>
      <c r="C943" s="26" t="s">
        <v>10861</v>
      </c>
      <c r="D943" s="26" t="n">
        <v>2685</v>
      </c>
      <c r="E943" s="26" t="s">
        <v>13523</v>
      </c>
      <c r="F943" s="26" t="s">
        <v>167</v>
      </c>
      <c r="G943" s="26" t="n">
        <v>36</v>
      </c>
      <c r="H943" s="26" t="s">
        <v>11629</v>
      </c>
      <c r="I943" s="26" t="s">
        <v>11624</v>
      </c>
      <c r="J943" s="28" t="n">
        <v>10.4</v>
      </c>
      <c r="K943" s="26" t="n">
        <v>2</v>
      </c>
      <c r="L943" s="26" t="s">
        <v>11630</v>
      </c>
      <c r="M943" s="27" t="n">
        <v>45612</v>
      </c>
      <c r="N943" s="27" t="n">
        <v>45603</v>
      </c>
      <c r="O943" s="26" t="n">
        <v>1</v>
      </c>
      <c r="P943" s="26"/>
      <c r="Q943" s="26" t="s">
        <v>13319</v>
      </c>
      <c r="R943" s="26"/>
    </row>
    <row r="944" customFormat="false" ht="15" hidden="false" customHeight="true" outlineLevel="0" collapsed="false">
      <c r="A944" s="29" t="s">
        <v>13524</v>
      </c>
      <c r="B944" s="30" t="n">
        <v>45619</v>
      </c>
      <c r="C944" s="29" t="s">
        <v>4210</v>
      </c>
      <c r="D944" s="29" t="n">
        <v>832</v>
      </c>
      <c r="E944" s="29" t="s">
        <v>12056</v>
      </c>
      <c r="F944" s="29" t="s">
        <v>167</v>
      </c>
      <c r="G944" s="29" t="n">
        <v>28</v>
      </c>
      <c r="H944" s="29" t="s">
        <v>11629</v>
      </c>
      <c r="I944" s="29" t="s">
        <v>11624</v>
      </c>
      <c r="J944" s="31" t="n">
        <v>10.4</v>
      </c>
      <c r="K944" s="29" t="n">
        <v>1</v>
      </c>
      <c r="L944" s="29" t="s">
        <v>11625</v>
      </c>
      <c r="M944" s="30" t="n">
        <v>45629</v>
      </c>
      <c r="N944" s="29"/>
      <c r="O944" s="29"/>
      <c r="P944" s="29" t="s">
        <v>11651</v>
      </c>
      <c r="Q944" s="29"/>
      <c r="R944" s="29"/>
    </row>
    <row r="945" customFormat="false" ht="15" hidden="false" customHeight="true" outlineLevel="0" collapsed="false">
      <c r="A945" s="26" t="s">
        <v>13525</v>
      </c>
      <c r="B945" s="27" t="n">
        <v>45621</v>
      </c>
      <c r="C945" s="26" t="s">
        <v>2350</v>
      </c>
      <c r="D945" s="26" t="n">
        <v>401</v>
      </c>
      <c r="E945" s="26" t="s">
        <v>13526</v>
      </c>
      <c r="F945" s="26" t="s">
        <v>276</v>
      </c>
      <c r="G945" s="26" t="n">
        <v>28</v>
      </c>
      <c r="H945" s="26" t="s">
        <v>11629</v>
      </c>
      <c r="I945" s="26" t="s">
        <v>11624</v>
      </c>
      <c r="J945" s="28" t="n">
        <v>10.4</v>
      </c>
      <c r="K945" s="26" t="n">
        <v>1</v>
      </c>
      <c r="L945" s="26" t="s">
        <v>11630</v>
      </c>
      <c r="M945" s="27" t="n">
        <v>45631</v>
      </c>
      <c r="N945" s="27" t="n">
        <v>45623</v>
      </c>
      <c r="O945" s="26" t="n">
        <v>2</v>
      </c>
      <c r="P945" s="26"/>
      <c r="Q945" s="26" t="s">
        <v>13527</v>
      </c>
      <c r="R945" s="26"/>
    </row>
    <row r="946" customFormat="false" ht="15" hidden="false" customHeight="true" outlineLevel="0" collapsed="false">
      <c r="A946" s="29" t="s">
        <v>13528</v>
      </c>
      <c r="B946" s="30" t="n">
        <v>45599</v>
      </c>
      <c r="C946" s="29" t="s">
        <v>11425</v>
      </c>
      <c r="D946" s="29" t="n">
        <v>2857</v>
      </c>
      <c r="E946" s="29" t="s">
        <v>13529</v>
      </c>
      <c r="F946" s="29" t="s">
        <v>249</v>
      </c>
      <c r="G946" s="29" t="n">
        <v>24</v>
      </c>
      <c r="H946" s="29" t="s">
        <v>11623</v>
      </c>
      <c r="I946" s="29" t="s">
        <v>11624</v>
      </c>
      <c r="J946" s="31" t="n">
        <v>7.55</v>
      </c>
      <c r="K946" s="29" t="n">
        <v>2</v>
      </c>
      <c r="L946" s="29" t="s">
        <v>11625</v>
      </c>
      <c r="M946" s="30" t="n">
        <v>45613</v>
      </c>
      <c r="N946" s="29"/>
      <c r="O946" s="29"/>
      <c r="P946" s="29" t="s">
        <v>11626</v>
      </c>
      <c r="Q946" s="29"/>
      <c r="R946" s="29"/>
    </row>
    <row r="947" customFormat="false" ht="15" hidden="false" customHeight="true" outlineLevel="0" collapsed="false">
      <c r="A947" s="26" t="s">
        <v>13530</v>
      </c>
      <c r="B947" s="27" t="n">
        <v>45615</v>
      </c>
      <c r="C947" s="26" t="s">
        <v>5820</v>
      </c>
      <c r="D947" s="26" t="n">
        <v>1246</v>
      </c>
      <c r="E947" s="26" t="s">
        <v>13260</v>
      </c>
      <c r="F947" s="26" t="s">
        <v>900</v>
      </c>
      <c r="G947" s="26" t="n">
        <v>24</v>
      </c>
      <c r="H947" s="26" t="s">
        <v>11623</v>
      </c>
      <c r="I947" s="26" t="s">
        <v>11624</v>
      </c>
      <c r="J947" s="28" t="n">
        <v>7.55</v>
      </c>
      <c r="K947" s="26" t="n">
        <v>2</v>
      </c>
      <c r="L947" s="26" t="s">
        <v>11630</v>
      </c>
      <c r="M947" s="27" t="n">
        <v>45629</v>
      </c>
      <c r="N947" s="27" t="n">
        <v>45624</v>
      </c>
      <c r="O947" s="26" t="n">
        <v>9</v>
      </c>
      <c r="P947" s="26"/>
      <c r="Q947" s="26" t="s">
        <v>13261</v>
      </c>
      <c r="R947" s="26"/>
    </row>
    <row r="948" customFormat="false" ht="15" hidden="false" customHeight="true" outlineLevel="0" collapsed="false">
      <c r="A948" s="29" t="s">
        <v>13531</v>
      </c>
      <c r="B948" s="30" t="n">
        <v>45652</v>
      </c>
      <c r="C948" s="29" t="s">
        <v>11289</v>
      </c>
      <c r="D948" s="29" t="n">
        <v>2817</v>
      </c>
      <c r="E948" s="29" t="s">
        <v>13532</v>
      </c>
      <c r="F948" s="29" t="s">
        <v>276</v>
      </c>
      <c r="G948" s="29" t="n">
        <v>24</v>
      </c>
      <c r="H948" s="29" t="s">
        <v>11629</v>
      </c>
      <c r="I948" s="29" t="s">
        <v>11624</v>
      </c>
      <c r="J948" s="31" t="n">
        <v>10.4</v>
      </c>
      <c r="K948" s="29" t="n">
        <v>1</v>
      </c>
      <c r="L948" s="29" t="s">
        <v>11669</v>
      </c>
      <c r="M948" s="30" t="n">
        <v>45662</v>
      </c>
      <c r="N948" s="30" t="n">
        <v>45662</v>
      </c>
      <c r="O948" s="29" t="n">
        <v>10</v>
      </c>
      <c r="P948" s="29"/>
      <c r="Q948" s="29"/>
      <c r="R948" s="29"/>
    </row>
    <row r="949" customFormat="false" ht="15" hidden="false" customHeight="true" outlineLevel="0" collapsed="false">
      <c r="A949" s="26" t="s">
        <v>13533</v>
      </c>
      <c r="B949" s="27" t="n">
        <v>45640</v>
      </c>
      <c r="C949" s="26" t="s">
        <v>8379</v>
      </c>
      <c r="D949" s="26" t="n">
        <v>1956</v>
      </c>
      <c r="E949" s="26" t="s">
        <v>11984</v>
      </c>
      <c r="F949" s="26" t="s">
        <v>276</v>
      </c>
      <c r="G949" s="26" t="n">
        <v>36</v>
      </c>
      <c r="H949" s="26" t="s">
        <v>11629</v>
      </c>
      <c r="I949" s="26" t="s">
        <v>11624</v>
      </c>
      <c r="J949" s="28" t="n">
        <v>10.4</v>
      </c>
      <c r="K949" s="26" t="n">
        <v>1</v>
      </c>
      <c r="L949" s="26" t="s">
        <v>11669</v>
      </c>
      <c r="M949" s="27" t="n">
        <v>45650</v>
      </c>
      <c r="N949" s="27" t="n">
        <v>45648</v>
      </c>
      <c r="O949" s="26" t="n">
        <v>8</v>
      </c>
      <c r="P949" s="26"/>
      <c r="Q949" s="26"/>
      <c r="R949" s="26"/>
    </row>
    <row r="950" customFormat="false" ht="15" hidden="false" customHeight="true" outlineLevel="0" collapsed="false">
      <c r="A950" s="29" t="s">
        <v>13534</v>
      </c>
      <c r="B950" s="30" t="n">
        <v>45640</v>
      </c>
      <c r="C950" s="29" t="s">
        <v>1132</v>
      </c>
      <c r="D950" s="29" t="n">
        <v>156</v>
      </c>
      <c r="E950" s="29" t="s">
        <v>13002</v>
      </c>
      <c r="F950" s="29" t="s">
        <v>249</v>
      </c>
      <c r="G950" s="29" t="n">
        <v>24</v>
      </c>
      <c r="H950" s="29" t="s">
        <v>11623</v>
      </c>
      <c r="I950" s="29" t="s">
        <v>11624</v>
      </c>
      <c r="J950" s="31" t="n">
        <v>7.55</v>
      </c>
      <c r="K950" s="29" t="n">
        <v>1</v>
      </c>
      <c r="L950" s="29" t="s">
        <v>164</v>
      </c>
      <c r="M950" s="30" t="n">
        <v>45654</v>
      </c>
      <c r="N950" s="30" t="n">
        <v>45646</v>
      </c>
      <c r="O950" s="29" t="n">
        <v>6</v>
      </c>
      <c r="P950" s="29"/>
      <c r="Q950" s="29"/>
      <c r="R950" s="29"/>
    </row>
    <row r="951" customFormat="false" ht="15" hidden="false" customHeight="true" outlineLevel="0" collapsed="false">
      <c r="A951" s="26" t="s">
        <v>13535</v>
      </c>
      <c r="B951" s="27" t="n">
        <v>45649</v>
      </c>
      <c r="C951" s="26" t="s">
        <v>3714</v>
      </c>
      <c r="D951" s="26" t="n">
        <v>710</v>
      </c>
      <c r="E951" s="26" t="s">
        <v>12882</v>
      </c>
      <c r="F951" s="26" t="s">
        <v>249</v>
      </c>
      <c r="G951" s="26" t="n">
        <v>32</v>
      </c>
      <c r="H951" s="26" t="s">
        <v>11623</v>
      </c>
      <c r="I951" s="26" t="s">
        <v>11624</v>
      </c>
      <c r="J951" s="28" t="n">
        <v>7.55</v>
      </c>
      <c r="K951" s="26" t="n">
        <v>1</v>
      </c>
      <c r="L951" s="26" t="s">
        <v>11630</v>
      </c>
      <c r="M951" s="27" t="n">
        <v>45663</v>
      </c>
      <c r="N951" s="27" t="n">
        <v>45661</v>
      </c>
      <c r="O951" s="26" t="n">
        <v>12</v>
      </c>
      <c r="P951" s="26"/>
      <c r="Q951" s="26" t="s">
        <v>13536</v>
      </c>
      <c r="R951" s="26"/>
    </row>
    <row r="952" customFormat="false" ht="15" hidden="false" customHeight="true" outlineLevel="0" collapsed="false">
      <c r="A952" s="29" t="s">
        <v>13537</v>
      </c>
      <c r="B952" s="30" t="n">
        <v>45653</v>
      </c>
      <c r="C952" s="29" t="s">
        <v>675</v>
      </c>
      <c r="D952" s="29" t="n">
        <v>76</v>
      </c>
      <c r="E952" s="29" t="s">
        <v>13538</v>
      </c>
      <c r="F952" s="29" t="s">
        <v>249</v>
      </c>
      <c r="G952" s="29" t="n">
        <v>24</v>
      </c>
      <c r="H952" s="29" t="s">
        <v>11623</v>
      </c>
      <c r="I952" s="29" t="s">
        <v>11624</v>
      </c>
      <c r="J952" s="31" t="n">
        <v>7.55</v>
      </c>
      <c r="K952" s="29" t="n">
        <v>2</v>
      </c>
      <c r="L952" s="29" t="s">
        <v>11630</v>
      </c>
      <c r="M952" s="30" t="n">
        <v>45667</v>
      </c>
      <c r="N952" s="30" t="n">
        <v>45668</v>
      </c>
      <c r="O952" s="29" t="n">
        <v>15</v>
      </c>
      <c r="P952" s="29"/>
      <c r="Q952" s="29" t="s">
        <v>13539</v>
      </c>
      <c r="R952" s="29"/>
    </row>
    <row r="953" customFormat="false" ht="15" hidden="false" customHeight="true" outlineLevel="0" collapsed="false">
      <c r="A953" s="26" t="s">
        <v>13540</v>
      </c>
      <c r="B953" s="27" t="n">
        <v>45636</v>
      </c>
      <c r="C953" s="26" t="s">
        <v>3420</v>
      </c>
      <c r="D953" s="26" t="n">
        <v>644</v>
      </c>
      <c r="E953" s="26" t="s">
        <v>13541</v>
      </c>
      <c r="F953" s="26" t="s">
        <v>314</v>
      </c>
      <c r="G953" s="26" t="n">
        <v>60</v>
      </c>
      <c r="H953" s="26" t="s">
        <v>11623</v>
      </c>
      <c r="I953" s="26" t="s">
        <v>11624</v>
      </c>
      <c r="J953" s="28" t="n">
        <v>7.55</v>
      </c>
      <c r="K953" s="26" t="n">
        <v>1</v>
      </c>
      <c r="L953" s="26" t="s">
        <v>164</v>
      </c>
      <c r="M953" s="27" t="n">
        <v>45650</v>
      </c>
      <c r="N953" s="27" t="n">
        <v>45651</v>
      </c>
      <c r="O953" s="26" t="n">
        <v>15</v>
      </c>
      <c r="P953" s="26"/>
      <c r="Q953" s="26"/>
      <c r="R953" s="26"/>
    </row>
    <row r="954" customFormat="false" ht="15" hidden="false" customHeight="true" outlineLevel="0" collapsed="false">
      <c r="A954" s="29" t="s">
        <v>13542</v>
      </c>
      <c r="B954" s="30" t="n">
        <v>45636</v>
      </c>
      <c r="C954" s="29" t="s">
        <v>8687</v>
      </c>
      <c r="D954" s="29" t="n">
        <v>2045</v>
      </c>
      <c r="E954" s="29" t="s">
        <v>13543</v>
      </c>
      <c r="F954" s="29" t="s">
        <v>167</v>
      </c>
      <c r="G954" s="29" t="n">
        <v>28</v>
      </c>
      <c r="H954" s="29" t="s">
        <v>11629</v>
      </c>
      <c r="I954" s="29" t="s">
        <v>11624</v>
      </c>
      <c r="J954" s="31" t="n">
        <v>10.4</v>
      </c>
      <c r="K954" s="29" t="n">
        <v>2</v>
      </c>
      <c r="L954" s="29" t="s">
        <v>11630</v>
      </c>
      <c r="M954" s="30" t="n">
        <v>45646</v>
      </c>
      <c r="N954" s="30" t="n">
        <v>45641</v>
      </c>
      <c r="O954" s="29" t="n">
        <v>5</v>
      </c>
      <c r="P954" s="29"/>
      <c r="Q954" s="29" t="s">
        <v>13544</v>
      </c>
      <c r="R954" s="29"/>
    </row>
    <row r="955" customFormat="false" ht="15" hidden="false" customHeight="true" outlineLevel="0" collapsed="false">
      <c r="A955" s="26" t="s">
        <v>13545</v>
      </c>
      <c r="B955" s="27" t="n">
        <v>45639</v>
      </c>
      <c r="C955" s="26" t="s">
        <v>6417</v>
      </c>
      <c r="D955" s="26" t="n">
        <v>1412</v>
      </c>
      <c r="E955" s="26" t="s">
        <v>13546</v>
      </c>
      <c r="F955" s="26" t="s">
        <v>900</v>
      </c>
      <c r="G955" s="26" t="n">
        <v>32</v>
      </c>
      <c r="H955" s="26" t="s">
        <v>11623</v>
      </c>
      <c r="I955" s="26" t="s">
        <v>11624</v>
      </c>
      <c r="J955" s="28" t="n">
        <v>7.55</v>
      </c>
      <c r="K955" s="26" t="n">
        <v>1</v>
      </c>
      <c r="L955" s="26" t="s">
        <v>11625</v>
      </c>
      <c r="M955" s="27" t="n">
        <v>45653</v>
      </c>
      <c r="N955" s="26"/>
      <c r="O955" s="26"/>
      <c r="P955" s="26" t="s">
        <v>11683</v>
      </c>
      <c r="Q955" s="26"/>
      <c r="R955" s="26"/>
    </row>
    <row r="956" customFormat="false" ht="15" hidden="false" customHeight="true" outlineLevel="0" collapsed="false">
      <c r="A956" s="29" t="s">
        <v>13547</v>
      </c>
      <c r="B956" s="30" t="n">
        <v>45650</v>
      </c>
      <c r="C956" s="29" t="s">
        <v>8804</v>
      </c>
      <c r="D956" s="29" t="n">
        <v>2079</v>
      </c>
      <c r="E956" s="29" t="s">
        <v>11982</v>
      </c>
      <c r="F956" s="29" t="s">
        <v>249</v>
      </c>
      <c r="G956" s="29" t="n">
        <v>28</v>
      </c>
      <c r="H956" s="29" t="s">
        <v>11623</v>
      </c>
      <c r="I956" s="29" t="s">
        <v>11624</v>
      </c>
      <c r="J956" s="31" t="n">
        <v>7.55</v>
      </c>
      <c r="K956" s="29" t="n">
        <v>1</v>
      </c>
      <c r="L956" s="29" t="s">
        <v>11625</v>
      </c>
      <c r="M956" s="30" t="n">
        <v>45664</v>
      </c>
      <c r="N956" s="29"/>
      <c r="O956" s="29"/>
      <c r="P956" s="29" t="s">
        <v>11651</v>
      </c>
      <c r="Q956" s="29"/>
      <c r="R956" s="29"/>
    </row>
    <row r="957" customFormat="false" ht="15" hidden="false" customHeight="true" outlineLevel="0" collapsed="false">
      <c r="A957" s="26" t="s">
        <v>13548</v>
      </c>
      <c r="B957" s="27" t="n">
        <v>45645</v>
      </c>
      <c r="C957" s="26" t="s">
        <v>11155</v>
      </c>
      <c r="D957" s="26" t="n">
        <v>2776</v>
      </c>
      <c r="E957" s="26" t="s">
        <v>13549</v>
      </c>
      <c r="F957" s="26" t="s">
        <v>314</v>
      </c>
      <c r="G957" s="26" t="n">
        <v>32</v>
      </c>
      <c r="H957" s="26" t="s">
        <v>11623</v>
      </c>
      <c r="I957" s="26" t="s">
        <v>11624</v>
      </c>
      <c r="J957" s="28" t="n">
        <v>7.55</v>
      </c>
      <c r="K957" s="26" t="n">
        <v>1</v>
      </c>
      <c r="L957" s="26" t="s">
        <v>11630</v>
      </c>
      <c r="M957" s="27" t="n">
        <v>45659</v>
      </c>
      <c r="N957" s="27" t="n">
        <v>45657</v>
      </c>
      <c r="O957" s="26" t="n">
        <v>12</v>
      </c>
      <c r="P957" s="26"/>
      <c r="Q957" s="26" t="s">
        <v>13550</v>
      </c>
      <c r="R957" s="26"/>
    </row>
    <row r="958" customFormat="false" ht="15" hidden="false" customHeight="true" outlineLevel="0" collapsed="false">
      <c r="A958" s="29" t="s">
        <v>13551</v>
      </c>
      <c r="B958" s="30" t="n">
        <v>45637</v>
      </c>
      <c r="C958" s="29" t="s">
        <v>9539</v>
      </c>
      <c r="D958" s="29" t="n">
        <v>2294</v>
      </c>
      <c r="E958" s="29" t="s">
        <v>12850</v>
      </c>
      <c r="F958" s="29" t="s">
        <v>276</v>
      </c>
      <c r="G958" s="29" t="n">
        <v>40</v>
      </c>
      <c r="H958" s="29" t="s">
        <v>11629</v>
      </c>
      <c r="I958" s="29" t="s">
        <v>11624</v>
      </c>
      <c r="J958" s="31" t="n">
        <v>10.4</v>
      </c>
      <c r="K958" s="29" t="n">
        <v>1</v>
      </c>
      <c r="L958" s="29" t="s">
        <v>11625</v>
      </c>
      <c r="M958" s="30" t="n">
        <v>45647</v>
      </c>
      <c r="N958" s="29"/>
      <c r="O958" s="29"/>
      <c r="P958" s="29" t="s">
        <v>11626</v>
      </c>
      <c r="Q958" s="29"/>
      <c r="R958" s="29"/>
    </row>
    <row r="959" customFormat="false" ht="15" hidden="false" customHeight="true" outlineLevel="0" collapsed="false">
      <c r="A959" s="26" t="s">
        <v>13552</v>
      </c>
      <c r="B959" s="27" t="n">
        <v>45648</v>
      </c>
      <c r="C959" s="26" t="s">
        <v>4260</v>
      </c>
      <c r="D959" s="26" t="n">
        <v>844</v>
      </c>
      <c r="E959" s="26" t="s">
        <v>12817</v>
      </c>
      <c r="F959" s="26" t="s">
        <v>314</v>
      </c>
      <c r="G959" s="26" t="n">
        <v>32</v>
      </c>
      <c r="H959" s="26" t="s">
        <v>11623</v>
      </c>
      <c r="I959" s="26" t="s">
        <v>11624</v>
      </c>
      <c r="J959" s="28" t="n">
        <v>7.55</v>
      </c>
      <c r="K959" s="26" t="n">
        <v>1</v>
      </c>
      <c r="L959" s="26" t="s">
        <v>11625</v>
      </c>
      <c r="M959" s="27" t="n">
        <v>45662</v>
      </c>
      <c r="N959" s="26"/>
      <c r="O959" s="26"/>
      <c r="P959" s="26" t="s">
        <v>11626</v>
      </c>
      <c r="Q959" s="26"/>
      <c r="R959" s="26"/>
    </row>
    <row r="960" customFormat="false" ht="15" hidden="false" customHeight="true" outlineLevel="0" collapsed="false">
      <c r="A960" s="29" t="s">
        <v>13553</v>
      </c>
      <c r="B960" s="30" t="n">
        <v>45652</v>
      </c>
      <c r="C960" s="29" t="s">
        <v>2930</v>
      </c>
      <c r="D960" s="29" t="n">
        <v>529</v>
      </c>
      <c r="E960" s="29" t="s">
        <v>13554</v>
      </c>
      <c r="F960" s="29" t="s">
        <v>249</v>
      </c>
      <c r="G960" s="29" t="n">
        <v>45</v>
      </c>
      <c r="H960" s="29" t="s">
        <v>11623</v>
      </c>
      <c r="I960" s="29" t="s">
        <v>11624</v>
      </c>
      <c r="J960" s="31" t="n">
        <v>7.55</v>
      </c>
      <c r="K960" s="29" t="n">
        <v>1</v>
      </c>
      <c r="L960" s="29" t="s">
        <v>11630</v>
      </c>
      <c r="M960" s="30" t="n">
        <v>45666</v>
      </c>
      <c r="N960" s="30" t="n">
        <v>45661</v>
      </c>
      <c r="O960" s="29" t="n">
        <v>9</v>
      </c>
      <c r="P960" s="29"/>
      <c r="Q960" s="29" t="s">
        <v>13282</v>
      </c>
      <c r="R960" s="29"/>
    </row>
    <row r="961" customFormat="false" ht="15" hidden="false" customHeight="true" outlineLevel="0" collapsed="false">
      <c r="A961" s="26" t="s">
        <v>13555</v>
      </c>
      <c r="B961" s="27" t="n">
        <v>45654</v>
      </c>
      <c r="C961" s="26" t="s">
        <v>2801</v>
      </c>
      <c r="D961" s="26" t="n">
        <v>499</v>
      </c>
      <c r="E961" s="26" t="s">
        <v>13556</v>
      </c>
      <c r="F961" s="26" t="s">
        <v>167</v>
      </c>
      <c r="G961" s="26" t="n">
        <v>36</v>
      </c>
      <c r="H961" s="26" t="s">
        <v>11629</v>
      </c>
      <c r="I961" s="26" t="s">
        <v>11624</v>
      </c>
      <c r="J961" s="28" t="n">
        <v>10.4</v>
      </c>
      <c r="K961" s="26" t="n">
        <v>1</v>
      </c>
      <c r="L961" s="26" t="s">
        <v>11630</v>
      </c>
      <c r="M961" s="27" t="n">
        <v>45664</v>
      </c>
      <c r="N961" s="27" t="n">
        <v>45666</v>
      </c>
      <c r="O961" s="26" t="n">
        <v>12</v>
      </c>
      <c r="P961" s="26"/>
      <c r="Q961" s="26" t="s">
        <v>13557</v>
      </c>
      <c r="R961" s="26"/>
    </row>
    <row r="962" customFormat="false" ht="15" hidden="false" customHeight="true" outlineLevel="0" collapsed="false">
      <c r="A962" s="29" t="s">
        <v>13558</v>
      </c>
      <c r="B962" s="30" t="n">
        <v>45646</v>
      </c>
      <c r="C962" s="29" t="s">
        <v>2624</v>
      </c>
      <c r="D962" s="29" t="n">
        <v>461</v>
      </c>
      <c r="E962" s="29" t="s">
        <v>12052</v>
      </c>
      <c r="F962" s="29" t="s">
        <v>276</v>
      </c>
      <c r="G962" s="29" t="n">
        <v>32</v>
      </c>
      <c r="H962" s="29" t="s">
        <v>11629</v>
      </c>
      <c r="I962" s="29" t="s">
        <v>11624</v>
      </c>
      <c r="J962" s="31" t="n">
        <v>10.4</v>
      </c>
      <c r="K962" s="29" t="n">
        <v>1</v>
      </c>
      <c r="L962" s="29" t="s">
        <v>11630</v>
      </c>
      <c r="M962" s="30" t="n">
        <v>45656</v>
      </c>
      <c r="N962" s="30" t="n">
        <v>45657</v>
      </c>
      <c r="O962" s="29" t="n">
        <v>11</v>
      </c>
      <c r="P962" s="29"/>
      <c r="Q962" s="29" t="s">
        <v>13559</v>
      </c>
      <c r="R962" s="29"/>
    </row>
    <row r="963" customFormat="false" ht="15" hidden="false" customHeight="true" outlineLevel="0" collapsed="false">
      <c r="A963" s="26" t="s">
        <v>13560</v>
      </c>
      <c r="B963" s="27" t="n">
        <v>45649</v>
      </c>
      <c r="C963" s="26" t="s">
        <v>11444</v>
      </c>
      <c r="D963" s="26" t="n">
        <v>2864</v>
      </c>
      <c r="E963" s="26" t="s">
        <v>13561</v>
      </c>
      <c r="F963" s="26" t="s">
        <v>276</v>
      </c>
      <c r="G963" s="26" t="n">
        <v>24</v>
      </c>
      <c r="H963" s="26" t="s">
        <v>11629</v>
      </c>
      <c r="I963" s="26" t="s">
        <v>11624</v>
      </c>
      <c r="J963" s="28" t="n">
        <v>10.4</v>
      </c>
      <c r="K963" s="26" t="n">
        <v>1</v>
      </c>
      <c r="L963" s="26" t="s">
        <v>11630</v>
      </c>
      <c r="M963" s="27" t="n">
        <v>45659</v>
      </c>
      <c r="N963" s="27" t="n">
        <v>45650</v>
      </c>
      <c r="O963" s="26" t="n">
        <v>1</v>
      </c>
      <c r="P963" s="26"/>
      <c r="Q963" s="26" t="s">
        <v>13562</v>
      </c>
      <c r="R963" s="26"/>
    </row>
    <row r="964" customFormat="false" ht="15" hidden="false" customHeight="true" outlineLevel="0" collapsed="false">
      <c r="A964" s="29" t="s">
        <v>13563</v>
      </c>
      <c r="B964" s="30" t="n">
        <v>45644</v>
      </c>
      <c r="C964" s="29" t="s">
        <v>8264</v>
      </c>
      <c r="D964" s="29" t="n">
        <v>1923</v>
      </c>
      <c r="E964" s="29" t="s">
        <v>13564</v>
      </c>
      <c r="F964" s="29" t="s">
        <v>276</v>
      </c>
      <c r="G964" s="29" t="n">
        <v>36</v>
      </c>
      <c r="H964" s="29" t="s">
        <v>11629</v>
      </c>
      <c r="I964" s="29" t="s">
        <v>11624</v>
      </c>
      <c r="J964" s="31" t="n">
        <v>10.4</v>
      </c>
      <c r="K964" s="29" t="n">
        <v>2</v>
      </c>
      <c r="L964" s="29" t="s">
        <v>11625</v>
      </c>
      <c r="M964" s="30" t="n">
        <v>45654</v>
      </c>
      <c r="N964" s="29"/>
      <c r="O964" s="29"/>
      <c r="P964" s="29" t="s">
        <v>11683</v>
      </c>
      <c r="Q964" s="29"/>
      <c r="R964" s="29"/>
    </row>
    <row r="965" customFormat="false" ht="15" hidden="false" customHeight="true" outlineLevel="0" collapsed="false">
      <c r="A965" s="26" t="s">
        <v>13565</v>
      </c>
      <c r="B965" s="27" t="n">
        <v>45639</v>
      </c>
      <c r="C965" s="26" t="s">
        <v>3125</v>
      </c>
      <c r="D965" s="26" t="n">
        <v>576</v>
      </c>
      <c r="E965" s="26" t="s">
        <v>13566</v>
      </c>
      <c r="F965" s="26" t="s">
        <v>276</v>
      </c>
      <c r="G965" s="26" t="n">
        <v>32</v>
      </c>
      <c r="H965" s="26" t="s">
        <v>11629</v>
      </c>
      <c r="I965" s="26" t="s">
        <v>11624</v>
      </c>
      <c r="J965" s="28" t="n">
        <v>10.4</v>
      </c>
      <c r="K965" s="26" t="n">
        <v>2</v>
      </c>
      <c r="L965" s="26" t="s">
        <v>11630</v>
      </c>
      <c r="M965" s="27" t="n">
        <v>45649</v>
      </c>
      <c r="N965" s="27" t="n">
        <v>45642</v>
      </c>
      <c r="O965" s="26" t="n">
        <v>3</v>
      </c>
      <c r="P965" s="26"/>
      <c r="Q965" s="26" t="s">
        <v>13567</v>
      </c>
      <c r="R965" s="26"/>
    </row>
    <row r="966" customFormat="false" ht="15" hidden="false" customHeight="true" outlineLevel="0" collapsed="false">
      <c r="A966" s="29" t="s">
        <v>13568</v>
      </c>
      <c r="B966" s="30" t="n">
        <v>45652</v>
      </c>
      <c r="C966" s="29" t="s">
        <v>8264</v>
      </c>
      <c r="D966" s="29" t="n">
        <v>1923</v>
      </c>
      <c r="E966" s="29" t="s">
        <v>13400</v>
      </c>
      <c r="F966" s="29" t="s">
        <v>249</v>
      </c>
      <c r="G966" s="29" t="n">
        <v>24</v>
      </c>
      <c r="H966" s="29" t="s">
        <v>11623</v>
      </c>
      <c r="I966" s="29" t="s">
        <v>11624</v>
      </c>
      <c r="J966" s="31" t="n">
        <v>7.55</v>
      </c>
      <c r="K966" s="29" t="n">
        <v>1</v>
      </c>
      <c r="L966" s="29" t="s">
        <v>11843</v>
      </c>
      <c r="M966" s="30" t="n">
        <v>45666</v>
      </c>
      <c r="N966" s="30" t="n">
        <v>45658</v>
      </c>
      <c r="O966" s="29" t="n">
        <v>6</v>
      </c>
      <c r="P966" s="29"/>
      <c r="Q966" s="29"/>
      <c r="R966" s="29"/>
    </row>
    <row r="967" customFormat="false" ht="15" hidden="false" customHeight="true" outlineLevel="0" collapsed="false">
      <c r="A967" s="26" t="s">
        <v>13569</v>
      </c>
      <c r="B967" s="27" t="n">
        <v>45667</v>
      </c>
      <c r="C967" s="26" t="s">
        <v>9734</v>
      </c>
      <c r="D967" s="26" t="n">
        <v>2352</v>
      </c>
      <c r="E967" s="26" t="s">
        <v>12349</v>
      </c>
      <c r="F967" s="26" t="s">
        <v>900</v>
      </c>
      <c r="G967" s="26" t="n">
        <v>32</v>
      </c>
      <c r="H967" s="26" t="s">
        <v>11623</v>
      </c>
      <c r="I967" s="26" t="s">
        <v>11624</v>
      </c>
      <c r="J967" s="28" t="n">
        <v>7.55</v>
      </c>
      <c r="K967" s="26" t="n">
        <v>1</v>
      </c>
      <c r="L967" s="26" t="s">
        <v>11630</v>
      </c>
      <c r="M967" s="27" t="n">
        <v>45681</v>
      </c>
      <c r="N967" s="27" t="n">
        <v>45679</v>
      </c>
      <c r="O967" s="26" t="n">
        <v>12</v>
      </c>
      <c r="P967" s="26"/>
      <c r="Q967" s="26" t="s">
        <v>13570</v>
      </c>
      <c r="R967" s="26"/>
    </row>
    <row r="968" customFormat="false" ht="15" hidden="false" customHeight="true" outlineLevel="0" collapsed="false">
      <c r="A968" s="29" t="s">
        <v>13571</v>
      </c>
      <c r="B968" s="30" t="n">
        <v>45672</v>
      </c>
      <c r="C968" s="29" t="s">
        <v>10672</v>
      </c>
      <c r="D968" s="29" t="n">
        <v>2628</v>
      </c>
      <c r="E968" s="29" t="s">
        <v>11842</v>
      </c>
      <c r="F968" s="29" t="s">
        <v>276</v>
      </c>
      <c r="G968" s="29" t="n">
        <v>32</v>
      </c>
      <c r="H968" s="29" t="s">
        <v>11629</v>
      </c>
      <c r="I968" s="29" t="s">
        <v>11624</v>
      </c>
      <c r="J968" s="31" t="n">
        <v>10.4</v>
      </c>
      <c r="K968" s="29" t="n">
        <v>1</v>
      </c>
      <c r="L968" s="29" t="s">
        <v>11625</v>
      </c>
      <c r="M968" s="30" t="n">
        <v>45682</v>
      </c>
      <c r="N968" s="29"/>
      <c r="O968" s="29"/>
      <c r="P968" s="29" t="s">
        <v>11683</v>
      </c>
      <c r="Q968" s="29"/>
      <c r="R968" s="29"/>
    </row>
    <row r="969" customFormat="false" ht="15" hidden="false" customHeight="true" outlineLevel="0" collapsed="false">
      <c r="A969" s="26" t="s">
        <v>13572</v>
      </c>
      <c r="B969" s="27" t="n">
        <v>45673</v>
      </c>
      <c r="C969" s="26" t="s">
        <v>5851</v>
      </c>
      <c r="D969" s="26" t="n">
        <v>1254</v>
      </c>
      <c r="E969" s="26" t="s">
        <v>13573</v>
      </c>
      <c r="F969" s="26" t="s">
        <v>314</v>
      </c>
      <c r="G969" s="26" t="n">
        <v>28</v>
      </c>
      <c r="H969" s="26" t="s">
        <v>11623</v>
      </c>
      <c r="I969" s="26" t="s">
        <v>11624</v>
      </c>
      <c r="J969" s="28" t="n">
        <v>7.55</v>
      </c>
      <c r="K969" s="26" t="n">
        <v>2</v>
      </c>
      <c r="L969" s="26" t="s">
        <v>11630</v>
      </c>
      <c r="M969" s="27" t="n">
        <v>45687</v>
      </c>
      <c r="N969" s="27" t="n">
        <v>45676</v>
      </c>
      <c r="O969" s="26" t="n">
        <v>3</v>
      </c>
      <c r="P969" s="26"/>
      <c r="Q969" s="26" t="s">
        <v>13574</v>
      </c>
      <c r="R969" s="26"/>
    </row>
    <row r="970" customFormat="false" ht="15" hidden="false" customHeight="true" outlineLevel="0" collapsed="false">
      <c r="A970" s="29" t="s">
        <v>13575</v>
      </c>
      <c r="B970" s="30" t="n">
        <v>45672</v>
      </c>
      <c r="C970" s="29" t="s">
        <v>4276</v>
      </c>
      <c r="D970" s="29" t="n">
        <v>848</v>
      </c>
      <c r="E970" s="29" t="s">
        <v>11842</v>
      </c>
      <c r="F970" s="29" t="s">
        <v>276</v>
      </c>
      <c r="G970" s="29" t="n">
        <v>32</v>
      </c>
      <c r="H970" s="29" t="s">
        <v>11629</v>
      </c>
      <c r="I970" s="29" t="s">
        <v>11624</v>
      </c>
      <c r="J970" s="31" t="n">
        <v>10.4</v>
      </c>
      <c r="K970" s="29" t="n">
        <v>2</v>
      </c>
      <c r="L970" s="29" t="s">
        <v>11630</v>
      </c>
      <c r="M970" s="30" t="n">
        <v>45682</v>
      </c>
      <c r="N970" s="30" t="n">
        <v>45681</v>
      </c>
      <c r="O970" s="29" t="n">
        <v>9</v>
      </c>
      <c r="P970" s="29"/>
      <c r="Q970" s="29" t="s">
        <v>13576</v>
      </c>
      <c r="R970" s="29"/>
    </row>
    <row r="971" customFormat="false" ht="15" hidden="false" customHeight="true" outlineLevel="0" collapsed="false">
      <c r="A971" s="26" t="s">
        <v>13577</v>
      </c>
      <c r="B971" s="27" t="n">
        <v>45680</v>
      </c>
      <c r="C971" s="26" t="s">
        <v>6805</v>
      </c>
      <c r="D971" s="26" t="n">
        <v>1516</v>
      </c>
      <c r="E971" s="26" t="s">
        <v>13477</v>
      </c>
      <c r="F971" s="26" t="s">
        <v>276</v>
      </c>
      <c r="G971" s="26" t="n">
        <v>36</v>
      </c>
      <c r="H971" s="26" t="s">
        <v>11629</v>
      </c>
      <c r="I971" s="26" t="s">
        <v>11624</v>
      </c>
      <c r="J971" s="28" t="n">
        <v>10.4</v>
      </c>
      <c r="K971" s="26" t="n">
        <v>2</v>
      </c>
      <c r="L971" s="26" t="s">
        <v>11630</v>
      </c>
      <c r="M971" s="27" t="n">
        <v>45690</v>
      </c>
      <c r="N971" s="27" t="n">
        <v>45683</v>
      </c>
      <c r="O971" s="26" t="n">
        <v>3</v>
      </c>
      <c r="P971" s="26"/>
      <c r="Q971" s="26" t="s">
        <v>13578</v>
      </c>
      <c r="R971" s="26"/>
    </row>
    <row r="972" customFormat="false" ht="15" hidden="false" customHeight="true" outlineLevel="0" collapsed="false">
      <c r="A972" s="29" t="s">
        <v>13579</v>
      </c>
      <c r="B972" s="30" t="n">
        <v>45674</v>
      </c>
      <c r="C972" s="29" t="s">
        <v>4550</v>
      </c>
      <c r="D972" s="29" t="n">
        <v>918</v>
      </c>
      <c r="E972" s="29" t="s">
        <v>13580</v>
      </c>
      <c r="F972" s="29" t="s">
        <v>900</v>
      </c>
      <c r="G972" s="29" t="n">
        <v>24</v>
      </c>
      <c r="H972" s="29" t="s">
        <v>11623</v>
      </c>
      <c r="I972" s="29" t="s">
        <v>11624</v>
      </c>
      <c r="J972" s="31" t="n">
        <v>7.55</v>
      </c>
      <c r="K972" s="29" t="n">
        <v>1</v>
      </c>
      <c r="L972" s="29" t="s">
        <v>11625</v>
      </c>
      <c r="M972" s="30" t="n">
        <v>45688</v>
      </c>
      <c r="N972" s="29"/>
      <c r="O972" s="29"/>
      <c r="P972" s="29" t="s">
        <v>11651</v>
      </c>
      <c r="Q972" s="29"/>
      <c r="R972" s="29"/>
    </row>
    <row r="973" customFormat="false" ht="15" hidden="false" customHeight="true" outlineLevel="0" collapsed="false">
      <c r="A973" s="26" t="s">
        <v>13581</v>
      </c>
      <c r="B973" s="27" t="n">
        <v>45658</v>
      </c>
      <c r="C973" s="26" t="s">
        <v>2272</v>
      </c>
      <c r="D973" s="26" t="n">
        <v>382</v>
      </c>
      <c r="E973" s="26" t="s">
        <v>13582</v>
      </c>
      <c r="F973" s="26" t="s">
        <v>900</v>
      </c>
      <c r="G973" s="26" t="n">
        <v>24</v>
      </c>
      <c r="H973" s="26" t="s">
        <v>11623</v>
      </c>
      <c r="I973" s="26" t="s">
        <v>11624</v>
      </c>
      <c r="J973" s="28" t="n">
        <v>7.55</v>
      </c>
      <c r="K973" s="26" t="n">
        <v>1</v>
      </c>
      <c r="L973" s="26" t="s">
        <v>11625</v>
      </c>
      <c r="M973" s="27" t="n">
        <v>45672</v>
      </c>
      <c r="N973" s="26"/>
      <c r="O973" s="26"/>
      <c r="P973" s="26" t="s">
        <v>11626</v>
      </c>
      <c r="Q973" s="26"/>
      <c r="R973" s="26"/>
    </row>
    <row r="974" customFormat="false" ht="15" hidden="false" customHeight="true" outlineLevel="0" collapsed="false">
      <c r="A974" s="29" t="s">
        <v>13583</v>
      </c>
      <c r="B974" s="30" t="n">
        <v>45669</v>
      </c>
      <c r="C974" s="29" t="s">
        <v>11522</v>
      </c>
      <c r="D974" s="29" t="n">
        <v>2888</v>
      </c>
      <c r="E974" s="29" t="s">
        <v>13009</v>
      </c>
      <c r="F974" s="29" t="s">
        <v>249</v>
      </c>
      <c r="G974" s="29" t="n">
        <v>32</v>
      </c>
      <c r="H974" s="29" t="s">
        <v>11623</v>
      </c>
      <c r="I974" s="29" t="s">
        <v>11624</v>
      </c>
      <c r="J974" s="31" t="n">
        <v>7.55</v>
      </c>
      <c r="K974" s="29" t="n">
        <v>1</v>
      </c>
      <c r="L974" s="29" t="s">
        <v>11625</v>
      </c>
      <c r="M974" s="30" t="n">
        <v>45683</v>
      </c>
      <c r="N974" s="29"/>
      <c r="O974" s="29"/>
      <c r="P974" s="29" t="s">
        <v>11672</v>
      </c>
      <c r="Q974" s="29"/>
      <c r="R974" s="29"/>
    </row>
    <row r="975" customFormat="false" ht="15" hidden="false" customHeight="true" outlineLevel="0" collapsed="false">
      <c r="A975" s="26" t="s">
        <v>13584</v>
      </c>
      <c r="B975" s="27" t="n">
        <v>45662</v>
      </c>
      <c r="C975" s="26" t="s">
        <v>5255</v>
      </c>
      <c r="D975" s="26" t="n">
        <v>1094</v>
      </c>
      <c r="E975" s="26" t="s">
        <v>13585</v>
      </c>
      <c r="F975" s="26" t="s">
        <v>276</v>
      </c>
      <c r="G975" s="26" t="n">
        <v>32</v>
      </c>
      <c r="H975" s="26" t="s">
        <v>11629</v>
      </c>
      <c r="I975" s="26" t="s">
        <v>11624</v>
      </c>
      <c r="J975" s="28" t="n">
        <v>10.4</v>
      </c>
      <c r="K975" s="26" t="n">
        <v>1</v>
      </c>
      <c r="L975" s="26" t="s">
        <v>164</v>
      </c>
      <c r="M975" s="27" t="n">
        <v>45672</v>
      </c>
      <c r="N975" s="27" t="n">
        <v>45666</v>
      </c>
      <c r="O975" s="26" t="n">
        <v>4</v>
      </c>
      <c r="P975" s="26"/>
      <c r="Q975" s="26"/>
      <c r="R975" s="26"/>
    </row>
    <row r="976" customFormat="false" ht="15" hidden="false" customHeight="true" outlineLevel="0" collapsed="false">
      <c r="A976" s="29" t="s">
        <v>13586</v>
      </c>
      <c r="B976" s="30" t="n">
        <v>45682</v>
      </c>
      <c r="C976" s="29" t="s">
        <v>4264</v>
      </c>
      <c r="D976" s="29" t="n">
        <v>845</v>
      </c>
      <c r="E976" s="29" t="s">
        <v>13587</v>
      </c>
      <c r="F976" s="29" t="s">
        <v>900</v>
      </c>
      <c r="G976" s="29" t="n">
        <v>70</v>
      </c>
      <c r="H976" s="29" t="s">
        <v>11623</v>
      </c>
      <c r="I976" s="29" t="s">
        <v>11624</v>
      </c>
      <c r="J976" s="31" t="n">
        <v>7.55</v>
      </c>
      <c r="K976" s="29" t="n">
        <v>1</v>
      </c>
      <c r="L976" s="29" t="s">
        <v>11630</v>
      </c>
      <c r="M976" s="30" t="n">
        <v>45696</v>
      </c>
      <c r="N976" s="30" t="n">
        <v>45691</v>
      </c>
      <c r="O976" s="29" t="n">
        <v>9</v>
      </c>
      <c r="P976" s="29"/>
      <c r="Q976" s="29" t="s">
        <v>13588</v>
      </c>
      <c r="R976" s="29"/>
    </row>
    <row r="977" customFormat="false" ht="15" hidden="false" customHeight="true" outlineLevel="0" collapsed="false">
      <c r="A977" s="26" t="s">
        <v>13589</v>
      </c>
      <c r="B977" s="27" t="n">
        <v>45673</v>
      </c>
      <c r="C977" s="26" t="s">
        <v>9970</v>
      </c>
      <c r="D977" s="26" t="n">
        <v>2422</v>
      </c>
      <c r="E977" s="26" t="s">
        <v>13590</v>
      </c>
      <c r="F977" s="26" t="s">
        <v>249</v>
      </c>
      <c r="G977" s="26" t="n">
        <v>50</v>
      </c>
      <c r="H977" s="26" t="s">
        <v>11623</v>
      </c>
      <c r="I977" s="26" t="s">
        <v>11624</v>
      </c>
      <c r="J977" s="28" t="n">
        <v>7.55</v>
      </c>
      <c r="K977" s="26" t="n">
        <v>1</v>
      </c>
      <c r="L977" s="26" t="s">
        <v>11630</v>
      </c>
      <c r="M977" s="27" t="n">
        <v>45687</v>
      </c>
      <c r="N977" s="27" t="n">
        <v>45675</v>
      </c>
      <c r="O977" s="26" t="n">
        <v>2</v>
      </c>
      <c r="P977" s="26"/>
      <c r="Q977" s="26" t="s">
        <v>13591</v>
      </c>
      <c r="R977" s="26"/>
    </row>
    <row r="978" customFormat="false" ht="15" hidden="false" customHeight="true" outlineLevel="0" collapsed="false">
      <c r="A978" s="29" t="s">
        <v>13592</v>
      </c>
      <c r="B978" s="30" t="n">
        <v>45673</v>
      </c>
      <c r="C978" s="29" t="s">
        <v>7589</v>
      </c>
      <c r="D978" s="29" t="n">
        <v>1733</v>
      </c>
      <c r="E978" s="29" t="s">
        <v>13526</v>
      </c>
      <c r="F978" s="29" t="s">
        <v>276</v>
      </c>
      <c r="G978" s="29" t="n">
        <v>28</v>
      </c>
      <c r="H978" s="29" t="s">
        <v>11629</v>
      </c>
      <c r="I978" s="29" t="s">
        <v>11624</v>
      </c>
      <c r="J978" s="31" t="n">
        <v>10.4</v>
      </c>
      <c r="K978" s="29" t="n">
        <v>2</v>
      </c>
      <c r="L978" s="29" t="s">
        <v>11625</v>
      </c>
      <c r="M978" s="30" t="n">
        <v>45683</v>
      </c>
      <c r="N978" s="29"/>
      <c r="O978" s="29"/>
      <c r="P978" s="29" t="s">
        <v>11626</v>
      </c>
      <c r="Q978" s="29"/>
      <c r="R978" s="29"/>
    </row>
    <row r="979" customFormat="false" ht="15" hidden="false" customHeight="true" outlineLevel="0" collapsed="false">
      <c r="A979" s="26" t="s">
        <v>13593</v>
      </c>
      <c r="B979" s="27" t="n">
        <v>45670</v>
      </c>
      <c r="C979" s="26" t="s">
        <v>8765</v>
      </c>
      <c r="D979" s="26" t="n">
        <v>2067</v>
      </c>
      <c r="E979" s="26" t="s">
        <v>12690</v>
      </c>
      <c r="F979" s="26" t="s">
        <v>314</v>
      </c>
      <c r="G979" s="26" t="n">
        <v>28</v>
      </c>
      <c r="H979" s="26" t="s">
        <v>11623</v>
      </c>
      <c r="I979" s="26" t="s">
        <v>11624</v>
      </c>
      <c r="J979" s="28" t="n">
        <v>7.55</v>
      </c>
      <c r="K979" s="26" t="n">
        <v>1</v>
      </c>
      <c r="L979" s="26" t="s">
        <v>11642</v>
      </c>
      <c r="M979" s="27" t="n">
        <v>45684</v>
      </c>
      <c r="N979" s="26"/>
      <c r="O979" s="26"/>
      <c r="P979" s="26"/>
      <c r="Q979" s="26"/>
      <c r="R979" s="26"/>
    </row>
    <row r="980" customFormat="false" ht="15" hidden="false" customHeight="true" outlineLevel="0" collapsed="false">
      <c r="A980" s="29" t="s">
        <v>13594</v>
      </c>
      <c r="B980" s="30" t="n">
        <v>45676</v>
      </c>
      <c r="C980" s="29" t="s">
        <v>9909</v>
      </c>
      <c r="D980" s="29" t="n">
        <v>2403</v>
      </c>
      <c r="E980" s="29" t="s">
        <v>13595</v>
      </c>
      <c r="F980" s="29" t="s">
        <v>249</v>
      </c>
      <c r="G980" s="29" t="n">
        <v>24</v>
      </c>
      <c r="H980" s="29" t="s">
        <v>11623</v>
      </c>
      <c r="I980" s="29" t="s">
        <v>11624</v>
      </c>
      <c r="J980" s="31" t="n">
        <v>7.55</v>
      </c>
      <c r="K980" s="29" t="n">
        <v>1</v>
      </c>
      <c r="L980" s="29" t="s">
        <v>164</v>
      </c>
      <c r="M980" s="30" t="n">
        <v>45690</v>
      </c>
      <c r="N980" s="30" t="n">
        <v>45681</v>
      </c>
      <c r="O980" s="29" t="n">
        <v>5</v>
      </c>
      <c r="P980" s="29"/>
      <c r="Q980" s="29"/>
      <c r="R980" s="29"/>
    </row>
    <row r="981" customFormat="false" ht="15" hidden="false" customHeight="true" outlineLevel="0" collapsed="false">
      <c r="A981" s="26" t="s">
        <v>13596</v>
      </c>
      <c r="B981" s="27" t="n">
        <v>45667</v>
      </c>
      <c r="C981" s="26" t="s">
        <v>4198</v>
      </c>
      <c r="D981" s="26" t="n">
        <v>829</v>
      </c>
      <c r="E981" s="26" t="s">
        <v>12163</v>
      </c>
      <c r="F981" s="26" t="s">
        <v>314</v>
      </c>
      <c r="G981" s="26" t="n">
        <v>36</v>
      </c>
      <c r="H981" s="26" t="s">
        <v>11623</v>
      </c>
      <c r="I981" s="26" t="s">
        <v>11624</v>
      </c>
      <c r="J981" s="28" t="n">
        <v>7.55</v>
      </c>
      <c r="K981" s="26" t="n">
        <v>1</v>
      </c>
      <c r="L981" s="26" t="s">
        <v>164</v>
      </c>
      <c r="M981" s="27" t="n">
        <v>45681</v>
      </c>
      <c r="N981" s="27" t="n">
        <v>45677</v>
      </c>
      <c r="O981" s="26" t="n">
        <v>10</v>
      </c>
      <c r="P981" s="26"/>
      <c r="Q981" s="26"/>
      <c r="R981" s="26"/>
    </row>
    <row r="982" customFormat="false" ht="15" hidden="false" customHeight="true" outlineLevel="0" collapsed="false">
      <c r="A982" s="29" t="s">
        <v>13597</v>
      </c>
      <c r="B982" s="30" t="n">
        <v>45674</v>
      </c>
      <c r="C982" s="29" t="s">
        <v>7677</v>
      </c>
      <c r="D982" s="29" t="n">
        <v>1757</v>
      </c>
      <c r="E982" s="29" t="s">
        <v>13598</v>
      </c>
      <c r="F982" s="29" t="s">
        <v>276</v>
      </c>
      <c r="G982" s="29" t="n">
        <v>24</v>
      </c>
      <c r="H982" s="29" t="s">
        <v>11629</v>
      </c>
      <c r="I982" s="29" t="s">
        <v>11624</v>
      </c>
      <c r="J982" s="31" t="n">
        <v>10.4</v>
      </c>
      <c r="K982" s="29" t="n">
        <v>2</v>
      </c>
      <c r="L982" s="29" t="s">
        <v>11630</v>
      </c>
      <c r="M982" s="30" t="n">
        <v>45684</v>
      </c>
      <c r="N982" s="30" t="n">
        <v>45680</v>
      </c>
      <c r="O982" s="29" t="n">
        <v>6</v>
      </c>
      <c r="P982" s="29"/>
      <c r="Q982" s="29" t="s">
        <v>13599</v>
      </c>
      <c r="R982" s="29"/>
    </row>
    <row r="983" customFormat="false" ht="15" hidden="false" customHeight="true" outlineLevel="0" collapsed="false">
      <c r="A983" s="26" t="s">
        <v>13600</v>
      </c>
      <c r="B983" s="27" t="n">
        <v>45690</v>
      </c>
      <c r="C983" s="26" t="s">
        <v>2647</v>
      </c>
      <c r="D983" s="26" t="n">
        <v>466</v>
      </c>
      <c r="E983" s="26" t="s">
        <v>13601</v>
      </c>
      <c r="F983" s="26" t="s">
        <v>314</v>
      </c>
      <c r="G983" s="26" t="n">
        <v>40</v>
      </c>
      <c r="H983" s="26" t="s">
        <v>11623</v>
      </c>
      <c r="I983" s="26" t="s">
        <v>11624</v>
      </c>
      <c r="J983" s="28" t="n">
        <v>7.55</v>
      </c>
      <c r="K983" s="26" t="n">
        <v>1</v>
      </c>
      <c r="L983" s="26" t="s">
        <v>11630</v>
      </c>
      <c r="M983" s="27" t="n">
        <v>45704</v>
      </c>
      <c r="N983" s="27" t="n">
        <v>45701</v>
      </c>
      <c r="O983" s="26" t="n">
        <v>11</v>
      </c>
      <c r="P983" s="26"/>
      <c r="Q983" s="26" t="s">
        <v>13602</v>
      </c>
      <c r="R983" s="26"/>
    </row>
    <row r="984" customFormat="false" ht="15" hidden="false" customHeight="true" outlineLevel="0" collapsed="false">
      <c r="A984" s="29" t="s">
        <v>13603</v>
      </c>
      <c r="B984" s="30" t="n">
        <v>45700</v>
      </c>
      <c r="C984" s="29" t="s">
        <v>6646</v>
      </c>
      <c r="D984" s="29" t="n">
        <v>1473</v>
      </c>
      <c r="E984" s="29" t="s">
        <v>13604</v>
      </c>
      <c r="F984" s="29" t="s">
        <v>900</v>
      </c>
      <c r="G984" s="29" t="n">
        <v>32</v>
      </c>
      <c r="H984" s="29" t="s">
        <v>11623</v>
      </c>
      <c r="I984" s="29" t="s">
        <v>11624</v>
      </c>
      <c r="J984" s="31" t="n">
        <v>7.55</v>
      </c>
      <c r="K984" s="29" t="n">
        <v>1</v>
      </c>
      <c r="L984" s="29" t="s">
        <v>11630</v>
      </c>
      <c r="M984" s="30" t="n">
        <v>45714</v>
      </c>
      <c r="N984" s="30" t="n">
        <v>45705</v>
      </c>
      <c r="O984" s="29" t="n">
        <v>5</v>
      </c>
      <c r="P984" s="29"/>
      <c r="Q984" s="29" t="s">
        <v>13605</v>
      </c>
      <c r="R984" s="29"/>
    </row>
    <row r="985" customFormat="false" ht="15" hidden="false" customHeight="true" outlineLevel="0" collapsed="false">
      <c r="A985" s="26" t="s">
        <v>13606</v>
      </c>
      <c r="B985" s="27" t="n">
        <v>45691</v>
      </c>
      <c r="C985" s="26" t="s">
        <v>6506</v>
      </c>
      <c r="D985" s="26" t="n">
        <v>1437</v>
      </c>
      <c r="E985" s="26" t="s">
        <v>13607</v>
      </c>
      <c r="F985" s="26" t="s">
        <v>900</v>
      </c>
      <c r="G985" s="26" t="n">
        <v>50</v>
      </c>
      <c r="H985" s="26" t="s">
        <v>11623</v>
      </c>
      <c r="I985" s="26" t="s">
        <v>11624</v>
      </c>
      <c r="J985" s="28" t="n">
        <v>7.55</v>
      </c>
      <c r="K985" s="26" t="n">
        <v>2</v>
      </c>
      <c r="L985" s="26" t="s">
        <v>11630</v>
      </c>
      <c r="M985" s="27" t="n">
        <v>45705</v>
      </c>
      <c r="N985" s="27" t="n">
        <v>45699</v>
      </c>
      <c r="O985" s="26" t="n">
        <v>8</v>
      </c>
      <c r="P985" s="26"/>
      <c r="Q985" s="26" t="s">
        <v>13608</v>
      </c>
      <c r="R985" s="26"/>
    </row>
    <row r="986" customFormat="false" ht="15" hidden="false" customHeight="true" outlineLevel="0" collapsed="false">
      <c r="A986" s="29" t="s">
        <v>13609</v>
      </c>
      <c r="B986" s="30" t="n">
        <v>45710</v>
      </c>
      <c r="C986" s="29" t="s">
        <v>6769</v>
      </c>
      <c r="D986" s="29" t="n">
        <v>1506</v>
      </c>
      <c r="E986" s="29" t="s">
        <v>13610</v>
      </c>
      <c r="F986" s="29" t="s">
        <v>249</v>
      </c>
      <c r="G986" s="29" t="n">
        <v>24</v>
      </c>
      <c r="H986" s="29" t="s">
        <v>11623</v>
      </c>
      <c r="I986" s="29" t="s">
        <v>11624</v>
      </c>
      <c r="J986" s="31" t="n">
        <v>7.55</v>
      </c>
      <c r="K986" s="29" t="n">
        <v>2</v>
      </c>
      <c r="L986" s="29" t="s">
        <v>11630</v>
      </c>
      <c r="M986" s="30" t="n">
        <v>45724</v>
      </c>
      <c r="N986" s="30" t="n">
        <v>45712</v>
      </c>
      <c r="O986" s="29" t="n">
        <v>2</v>
      </c>
      <c r="P986" s="29"/>
      <c r="Q986" s="29" t="s">
        <v>13611</v>
      </c>
      <c r="R986" s="29"/>
    </row>
    <row r="987" customFormat="false" ht="15" hidden="false" customHeight="true" outlineLevel="0" collapsed="false">
      <c r="A987" s="26" t="s">
        <v>13612</v>
      </c>
      <c r="B987" s="27" t="n">
        <v>45705</v>
      </c>
      <c r="C987" s="26" t="s">
        <v>8000</v>
      </c>
      <c r="D987" s="26" t="n">
        <v>1849</v>
      </c>
      <c r="E987" s="26" t="s">
        <v>11874</v>
      </c>
      <c r="F987" s="26" t="s">
        <v>276</v>
      </c>
      <c r="G987" s="26" t="n">
        <v>24</v>
      </c>
      <c r="H987" s="26" t="s">
        <v>11629</v>
      </c>
      <c r="I987" s="26" t="s">
        <v>11624</v>
      </c>
      <c r="J987" s="28" t="n">
        <v>10.4</v>
      </c>
      <c r="K987" s="26" t="n">
        <v>2</v>
      </c>
      <c r="L987" s="26" t="s">
        <v>11630</v>
      </c>
      <c r="M987" s="27" t="n">
        <v>45715</v>
      </c>
      <c r="N987" s="27" t="n">
        <v>45718</v>
      </c>
      <c r="O987" s="26" t="n">
        <v>13</v>
      </c>
      <c r="P987" s="26"/>
      <c r="Q987" s="26" t="s">
        <v>13613</v>
      </c>
      <c r="R987" s="26"/>
    </row>
    <row r="988" customFormat="false" ht="15" hidden="false" customHeight="true" outlineLevel="0" collapsed="false">
      <c r="A988" s="29" t="s">
        <v>13614</v>
      </c>
      <c r="B988" s="30" t="n">
        <v>45701</v>
      </c>
      <c r="C988" s="29" t="s">
        <v>7250</v>
      </c>
      <c r="D988" s="29" t="n">
        <v>1637</v>
      </c>
      <c r="E988" s="29" t="s">
        <v>12736</v>
      </c>
      <c r="F988" s="29" t="s">
        <v>276</v>
      </c>
      <c r="G988" s="29" t="n">
        <v>24</v>
      </c>
      <c r="H988" s="29" t="s">
        <v>11629</v>
      </c>
      <c r="I988" s="29" t="s">
        <v>11624</v>
      </c>
      <c r="J988" s="31" t="n">
        <v>10.4</v>
      </c>
      <c r="K988" s="29" t="n">
        <v>2</v>
      </c>
      <c r="L988" s="29" t="s">
        <v>11630</v>
      </c>
      <c r="M988" s="30" t="n">
        <v>45711</v>
      </c>
      <c r="N988" s="30" t="n">
        <v>45702</v>
      </c>
      <c r="O988" s="29" t="n">
        <v>1</v>
      </c>
      <c r="P988" s="29"/>
      <c r="Q988" s="29" t="s">
        <v>13615</v>
      </c>
      <c r="R988" s="29"/>
    </row>
    <row r="989" customFormat="false" ht="15" hidden="false" customHeight="true" outlineLevel="0" collapsed="false">
      <c r="A989" s="26" t="s">
        <v>13616</v>
      </c>
      <c r="B989" s="27" t="n">
        <v>45708</v>
      </c>
      <c r="C989" s="26" t="s">
        <v>9376</v>
      </c>
      <c r="D989" s="26" t="n">
        <v>2244</v>
      </c>
      <c r="E989" s="26" t="s">
        <v>12343</v>
      </c>
      <c r="F989" s="26" t="s">
        <v>314</v>
      </c>
      <c r="G989" s="26" t="n">
        <v>24</v>
      </c>
      <c r="H989" s="26" t="s">
        <v>11623</v>
      </c>
      <c r="I989" s="26" t="s">
        <v>11624</v>
      </c>
      <c r="J989" s="28" t="n">
        <v>7.55</v>
      </c>
      <c r="K989" s="26" t="n">
        <v>1</v>
      </c>
      <c r="L989" s="26" t="s">
        <v>11625</v>
      </c>
      <c r="M989" s="27" t="n">
        <v>45722</v>
      </c>
      <c r="N989" s="26"/>
      <c r="O989" s="26"/>
      <c r="P989" s="26" t="s">
        <v>11651</v>
      </c>
      <c r="Q989" s="26"/>
      <c r="R989" s="26"/>
    </row>
    <row r="990" customFormat="false" ht="15" hidden="false" customHeight="true" outlineLevel="0" collapsed="false">
      <c r="A990" s="29" t="s">
        <v>13617</v>
      </c>
      <c r="B990" s="30" t="n">
        <v>45713</v>
      </c>
      <c r="C990" s="29" t="s">
        <v>5080</v>
      </c>
      <c r="D990" s="29" t="n">
        <v>1050</v>
      </c>
      <c r="E990" s="29" t="s">
        <v>13618</v>
      </c>
      <c r="F990" s="29" t="s">
        <v>314</v>
      </c>
      <c r="G990" s="29" t="n">
        <v>28</v>
      </c>
      <c r="H990" s="29" t="s">
        <v>11623</v>
      </c>
      <c r="I990" s="29" t="s">
        <v>11624</v>
      </c>
      <c r="J990" s="31" t="n">
        <v>7.55</v>
      </c>
      <c r="K990" s="29" t="n">
        <v>2</v>
      </c>
      <c r="L990" s="29" t="s">
        <v>164</v>
      </c>
      <c r="M990" s="30" t="n">
        <v>45727</v>
      </c>
      <c r="N990" s="30" t="n">
        <v>45720</v>
      </c>
      <c r="O990" s="29" t="n">
        <v>7</v>
      </c>
      <c r="P990" s="29"/>
      <c r="Q990" s="29"/>
      <c r="R990" s="29"/>
    </row>
    <row r="991" customFormat="false" ht="15" hidden="false" customHeight="true" outlineLevel="0" collapsed="false">
      <c r="A991" s="26" t="s">
        <v>13619</v>
      </c>
      <c r="B991" s="27" t="n">
        <v>45693</v>
      </c>
      <c r="C991" s="26" t="s">
        <v>7495</v>
      </c>
      <c r="D991" s="26" t="n">
        <v>1707</v>
      </c>
      <c r="E991" s="26" t="s">
        <v>11880</v>
      </c>
      <c r="F991" s="26" t="s">
        <v>249</v>
      </c>
      <c r="G991" s="26" t="n">
        <v>32</v>
      </c>
      <c r="H991" s="26" t="s">
        <v>11623</v>
      </c>
      <c r="I991" s="26" t="s">
        <v>11624</v>
      </c>
      <c r="J991" s="28" t="n">
        <v>7.55</v>
      </c>
      <c r="K991" s="26" t="n">
        <v>1</v>
      </c>
      <c r="L991" s="26" t="s">
        <v>11630</v>
      </c>
      <c r="M991" s="27" t="n">
        <v>45707</v>
      </c>
      <c r="N991" s="27" t="n">
        <v>45703</v>
      </c>
      <c r="O991" s="26" t="n">
        <v>10</v>
      </c>
      <c r="P991" s="26"/>
      <c r="Q991" s="26" t="s">
        <v>13620</v>
      </c>
      <c r="R991" s="26"/>
    </row>
    <row r="992" customFormat="false" ht="15" hidden="false" customHeight="true" outlineLevel="0" collapsed="false">
      <c r="A992" s="29" t="s">
        <v>13621</v>
      </c>
      <c r="B992" s="30" t="n">
        <v>45699</v>
      </c>
      <c r="C992" s="29" t="s">
        <v>5475</v>
      </c>
      <c r="D992" s="29" t="n">
        <v>1152</v>
      </c>
      <c r="E992" s="29" t="s">
        <v>12282</v>
      </c>
      <c r="F992" s="29" t="s">
        <v>276</v>
      </c>
      <c r="G992" s="29" t="n">
        <v>32</v>
      </c>
      <c r="H992" s="29" t="s">
        <v>11629</v>
      </c>
      <c r="I992" s="29" t="s">
        <v>11624</v>
      </c>
      <c r="J992" s="31" t="n">
        <v>10.4</v>
      </c>
      <c r="K992" s="29" t="n">
        <v>1</v>
      </c>
      <c r="L992" s="29" t="s">
        <v>11630</v>
      </c>
      <c r="M992" s="30" t="n">
        <v>45709</v>
      </c>
      <c r="N992" s="30" t="n">
        <v>45706</v>
      </c>
      <c r="O992" s="29" t="n">
        <v>7</v>
      </c>
      <c r="P992" s="29"/>
      <c r="Q992" s="29" t="s">
        <v>13622</v>
      </c>
      <c r="R992" s="29"/>
    </row>
    <row r="993" customFormat="false" ht="15" hidden="false" customHeight="true" outlineLevel="0" collapsed="false">
      <c r="A993" s="26" t="s">
        <v>13623</v>
      </c>
      <c r="B993" s="27" t="n">
        <v>45691</v>
      </c>
      <c r="C993" s="26" t="s">
        <v>6836</v>
      </c>
      <c r="D993" s="26" t="n">
        <v>1524</v>
      </c>
      <c r="E993" s="26" t="s">
        <v>13624</v>
      </c>
      <c r="F993" s="26" t="s">
        <v>276</v>
      </c>
      <c r="G993" s="26" t="n">
        <v>32</v>
      </c>
      <c r="H993" s="26" t="s">
        <v>11629</v>
      </c>
      <c r="I993" s="26" t="s">
        <v>11624</v>
      </c>
      <c r="J993" s="28" t="n">
        <v>10.4</v>
      </c>
      <c r="K993" s="26" t="n">
        <v>1</v>
      </c>
      <c r="L993" s="26" t="s">
        <v>11630</v>
      </c>
      <c r="M993" s="27" t="n">
        <v>45701</v>
      </c>
      <c r="N993" s="27" t="n">
        <v>45697</v>
      </c>
      <c r="O993" s="26" t="n">
        <v>6</v>
      </c>
      <c r="P993" s="26"/>
      <c r="Q993" s="26" t="s">
        <v>13625</v>
      </c>
      <c r="R993" s="26"/>
    </row>
    <row r="994" customFormat="false" ht="15" hidden="false" customHeight="true" outlineLevel="0" collapsed="false">
      <c r="A994" s="29" t="s">
        <v>13626</v>
      </c>
      <c r="B994" s="30" t="n">
        <v>45709</v>
      </c>
      <c r="C994" s="29" t="s">
        <v>11580</v>
      </c>
      <c r="D994" s="29" t="n">
        <v>2905</v>
      </c>
      <c r="E994" s="29" t="s">
        <v>12523</v>
      </c>
      <c r="F994" s="29" t="s">
        <v>249</v>
      </c>
      <c r="G994" s="29" t="n">
        <v>45</v>
      </c>
      <c r="H994" s="29" t="s">
        <v>11623</v>
      </c>
      <c r="I994" s="29" t="s">
        <v>11624</v>
      </c>
      <c r="J994" s="31" t="n">
        <v>7.55</v>
      </c>
      <c r="K994" s="29" t="n">
        <v>1</v>
      </c>
      <c r="L994" s="29" t="s">
        <v>11669</v>
      </c>
      <c r="M994" s="30" t="n">
        <v>45723</v>
      </c>
      <c r="N994" s="30" t="n">
        <v>45723</v>
      </c>
      <c r="O994" s="29" t="n">
        <v>14</v>
      </c>
      <c r="P994" s="29"/>
      <c r="Q994" s="29"/>
      <c r="R994" s="29"/>
    </row>
    <row r="995" customFormat="false" ht="15" hidden="false" customHeight="true" outlineLevel="0" collapsed="false">
      <c r="A995" s="26" t="s">
        <v>13627</v>
      </c>
      <c r="B995" s="27" t="n">
        <v>45698</v>
      </c>
      <c r="C995" s="26" t="s">
        <v>5067</v>
      </c>
      <c r="D995" s="26" t="n">
        <v>1047</v>
      </c>
      <c r="E995" s="26" t="s">
        <v>13628</v>
      </c>
      <c r="F995" s="26" t="s">
        <v>249</v>
      </c>
      <c r="G995" s="26" t="n">
        <v>32</v>
      </c>
      <c r="H995" s="26" t="s">
        <v>11623</v>
      </c>
      <c r="I995" s="26" t="s">
        <v>11624</v>
      </c>
      <c r="J995" s="28" t="n">
        <v>7.55</v>
      </c>
      <c r="K995" s="26" t="n">
        <v>1</v>
      </c>
      <c r="L995" s="26" t="s">
        <v>11843</v>
      </c>
      <c r="M995" s="27" t="n">
        <v>45712</v>
      </c>
      <c r="N995" s="27" t="n">
        <v>45708</v>
      </c>
      <c r="O995" s="26" t="n">
        <v>10</v>
      </c>
      <c r="P995" s="26"/>
      <c r="Q995" s="26"/>
      <c r="R995" s="26"/>
    </row>
    <row r="996" customFormat="false" ht="15" hidden="false" customHeight="true" outlineLevel="0" collapsed="false">
      <c r="A996" s="29" t="s">
        <v>13629</v>
      </c>
      <c r="B996" s="30" t="n">
        <v>45714</v>
      </c>
      <c r="C996" s="29" t="s">
        <v>1473</v>
      </c>
      <c r="D996" s="29" t="n">
        <v>222</v>
      </c>
      <c r="E996" s="29" t="s">
        <v>13630</v>
      </c>
      <c r="F996" s="29" t="s">
        <v>276</v>
      </c>
      <c r="G996" s="29" t="n">
        <v>32</v>
      </c>
      <c r="H996" s="29" t="s">
        <v>11629</v>
      </c>
      <c r="I996" s="29" t="s">
        <v>11624</v>
      </c>
      <c r="J996" s="31" t="n">
        <v>10.4</v>
      </c>
      <c r="K996" s="29" t="n">
        <v>2</v>
      </c>
      <c r="L996" s="29" t="s">
        <v>164</v>
      </c>
      <c r="M996" s="30" t="n">
        <v>45724</v>
      </c>
      <c r="N996" s="30" t="n">
        <v>45716</v>
      </c>
      <c r="O996" s="29" t="n">
        <v>2</v>
      </c>
      <c r="P996" s="29"/>
      <c r="Q996" s="29"/>
      <c r="R996" s="29"/>
    </row>
    <row r="997" customFormat="false" ht="15" hidden="false" customHeight="true" outlineLevel="0" collapsed="false">
      <c r="A997" s="26" t="s">
        <v>13631</v>
      </c>
      <c r="B997" s="27" t="n">
        <v>45703</v>
      </c>
      <c r="C997" s="26" t="s">
        <v>4925</v>
      </c>
      <c r="D997" s="26" t="n">
        <v>1010</v>
      </c>
      <c r="E997" s="26" t="s">
        <v>13632</v>
      </c>
      <c r="F997" s="26" t="s">
        <v>276</v>
      </c>
      <c r="G997" s="26" t="n">
        <v>32</v>
      </c>
      <c r="H997" s="26" t="s">
        <v>11629</v>
      </c>
      <c r="I997" s="26" t="s">
        <v>11624</v>
      </c>
      <c r="J997" s="28" t="n">
        <v>10.4</v>
      </c>
      <c r="K997" s="26" t="n">
        <v>2</v>
      </c>
      <c r="L997" s="26" t="s">
        <v>11630</v>
      </c>
      <c r="M997" s="27" t="n">
        <v>45713</v>
      </c>
      <c r="N997" s="27" t="n">
        <v>45712</v>
      </c>
      <c r="O997" s="26" t="n">
        <v>9</v>
      </c>
      <c r="P997" s="26"/>
      <c r="Q997" s="26" t="s">
        <v>13633</v>
      </c>
      <c r="R997" s="26"/>
    </row>
    <row r="998" customFormat="false" ht="15" hidden="false" customHeight="true" outlineLevel="0" collapsed="false">
      <c r="A998" s="29" t="s">
        <v>13634</v>
      </c>
      <c r="B998" s="30" t="n">
        <v>45743</v>
      </c>
      <c r="C998" s="29" t="s">
        <v>4032</v>
      </c>
      <c r="D998" s="29" t="n">
        <v>789</v>
      </c>
      <c r="E998" s="29" t="s">
        <v>12333</v>
      </c>
      <c r="F998" s="29" t="s">
        <v>249</v>
      </c>
      <c r="G998" s="29" t="n">
        <v>45</v>
      </c>
      <c r="H998" s="29" t="s">
        <v>11623</v>
      </c>
      <c r="I998" s="29" t="s">
        <v>11624</v>
      </c>
      <c r="J998" s="31" t="n">
        <v>7.55</v>
      </c>
      <c r="K998" s="29" t="n">
        <v>1</v>
      </c>
      <c r="L998" s="29" t="s">
        <v>164</v>
      </c>
      <c r="M998" s="30" t="n">
        <v>45757</v>
      </c>
      <c r="N998" s="30" t="n">
        <v>45758</v>
      </c>
      <c r="O998" s="29" t="n">
        <v>15</v>
      </c>
      <c r="P998" s="29"/>
      <c r="Q998" s="29"/>
      <c r="R998" s="29"/>
    </row>
    <row r="999" customFormat="false" ht="15" hidden="false" customHeight="true" outlineLevel="0" collapsed="false">
      <c r="A999" s="26" t="s">
        <v>13635</v>
      </c>
      <c r="B999" s="27" t="n">
        <v>45720</v>
      </c>
      <c r="C999" s="26" t="s">
        <v>987</v>
      </c>
      <c r="D999" s="26" t="n">
        <v>130</v>
      </c>
      <c r="E999" s="26" t="s">
        <v>12016</v>
      </c>
      <c r="F999" s="26" t="s">
        <v>276</v>
      </c>
      <c r="G999" s="26" t="n">
        <v>28</v>
      </c>
      <c r="H999" s="26" t="s">
        <v>11629</v>
      </c>
      <c r="I999" s="26" t="s">
        <v>11624</v>
      </c>
      <c r="J999" s="28" t="n">
        <v>10.4</v>
      </c>
      <c r="K999" s="26" t="n">
        <v>1</v>
      </c>
      <c r="L999" s="26" t="s">
        <v>11630</v>
      </c>
      <c r="M999" s="27" t="n">
        <v>45730</v>
      </c>
      <c r="N999" s="27" t="n">
        <v>45723</v>
      </c>
      <c r="O999" s="26" t="n">
        <v>3</v>
      </c>
      <c r="P999" s="26"/>
      <c r="Q999" s="26" t="s">
        <v>13636</v>
      </c>
      <c r="R999" s="26"/>
    </row>
    <row r="1000" customFormat="false" ht="15" hidden="false" customHeight="true" outlineLevel="0" collapsed="false">
      <c r="A1000" s="29" t="s">
        <v>13637</v>
      </c>
      <c r="B1000" s="30" t="n">
        <v>45736</v>
      </c>
      <c r="C1000" s="29" t="s">
        <v>10738</v>
      </c>
      <c r="D1000" s="29" t="n">
        <v>2649</v>
      </c>
      <c r="E1000" s="29" t="s">
        <v>12438</v>
      </c>
      <c r="F1000" s="29" t="s">
        <v>249</v>
      </c>
      <c r="G1000" s="29" t="n">
        <v>28</v>
      </c>
      <c r="H1000" s="29" t="s">
        <v>11623</v>
      </c>
      <c r="I1000" s="29" t="s">
        <v>11624</v>
      </c>
      <c r="J1000" s="31" t="n">
        <v>7.55</v>
      </c>
      <c r="K1000" s="29" t="n">
        <v>1</v>
      </c>
      <c r="L1000" s="29" t="s">
        <v>11630</v>
      </c>
      <c r="M1000" s="30" t="n">
        <v>45750</v>
      </c>
      <c r="N1000" s="30" t="n">
        <v>45752</v>
      </c>
      <c r="O1000" s="29" t="n">
        <v>16</v>
      </c>
      <c r="P1000" s="29"/>
      <c r="Q1000" s="29" t="s">
        <v>13638</v>
      </c>
      <c r="R1000" s="29"/>
    </row>
    <row r="1001" customFormat="false" ht="15" hidden="false" customHeight="true" outlineLevel="0" collapsed="false">
      <c r="A1001" s="26" t="s">
        <v>13639</v>
      </c>
      <c r="B1001" s="27" t="n">
        <v>45734</v>
      </c>
      <c r="C1001" s="26" t="s">
        <v>7602</v>
      </c>
      <c r="D1001" s="26" t="n">
        <v>1736</v>
      </c>
      <c r="E1001" s="26" t="s">
        <v>12630</v>
      </c>
      <c r="F1001" s="26" t="s">
        <v>900</v>
      </c>
      <c r="G1001" s="26" t="n">
        <v>70</v>
      </c>
      <c r="H1001" s="26" t="s">
        <v>11623</v>
      </c>
      <c r="I1001" s="26" t="s">
        <v>11624</v>
      </c>
      <c r="J1001" s="28" t="n">
        <v>7.55</v>
      </c>
      <c r="K1001" s="26" t="n">
        <v>2</v>
      </c>
      <c r="L1001" s="26" t="s">
        <v>11630</v>
      </c>
      <c r="M1001" s="27" t="n">
        <v>45748</v>
      </c>
      <c r="N1001" s="27" t="n">
        <v>45740</v>
      </c>
      <c r="O1001" s="26" t="n">
        <v>6</v>
      </c>
      <c r="P1001" s="26"/>
      <c r="Q1001" s="26" t="s">
        <v>13640</v>
      </c>
      <c r="R1001" s="26"/>
    </row>
    <row r="1002" customFormat="false" ht="15" hidden="false" customHeight="true" outlineLevel="0" collapsed="false">
      <c r="A1002" s="29" t="s">
        <v>13641</v>
      </c>
      <c r="B1002" s="30" t="n">
        <v>45737</v>
      </c>
      <c r="C1002" s="29" t="s">
        <v>821</v>
      </c>
      <c r="D1002" s="29" t="n">
        <v>101</v>
      </c>
      <c r="E1002" s="29" t="s">
        <v>12591</v>
      </c>
      <c r="F1002" s="29" t="s">
        <v>249</v>
      </c>
      <c r="G1002" s="29" t="n">
        <v>32</v>
      </c>
      <c r="H1002" s="29" t="s">
        <v>11623</v>
      </c>
      <c r="I1002" s="29" t="s">
        <v>11624</v>
      </c>
      <c r="J1002" s="31" t="n">
        <v>7.55</v>
      </c>
      <c r="K1002" s="29" t="n">
        <v>1</v>
      </c>
      <c r="L1002" s="29" t="s">
        <v>11630</v>
      </c>
      <c r="M1002" s="30" t="n">
        <v>45751</v>
      </c>
      <c r="N1002" s="30" t="n">
        <v>45742</v>
      </c>
      <c r="O1002" s="29" t="n">
        <v>5</v>
      </c>
      <c r="P1002" s="29"/>
      <c r="Q1002" s="29" t="s">
        <v>13642</v>
      </c>
      <c r="R1002" s="29"/>
    </row>
    <row r="1003" customFormat="false" ht="15" hidden="false" customHeight="true" outlineLevel="0" collapsed="false">
      <c r="A1003" s="26" t="s">
        <v>13643</v>
      </c>
      <c r="B1003" s="27" t="n">
        <v>45738</v>
      </c>
      <c r="C1003" s="26" t="s">
        <v>5147</v>
      </c>
      <c r="D1003" s="26" t="n">
        <v>1067</v>
      </c>
      <c r="E1003" s="26" t="s">
        <v>13644</v>
      </c>
      <c r="F1003" s="26" t="s">
        <v>276</v>
      </c>
      <c r="G1003" s="26" t="n">
        <v>28</v>
      </c>
      <c r="H1003" s="26" t="s">
        <v>11629</v>
      </c>
      <c r="I1003" s="26" t="s">
        <v>11624</v>
      </c>
      <c r="J1003" s="28" t="n">
        <v>10.4</v>
      </c>
      <c r="K1003" s="26" t="n">
        <v>1</v>
      </c>
      <c r="L1003" s="26" t="s">
        <v>11625</v>
      </c>
      <c r="M1003" s="27" t="n">
        <v>45748</v>
      </c>
      <c r="N1003" s="26"/>
      <c r="O1003" s="26"/>
      <c r="P1003" s="26" t="s">
        <v>11651</v>
      </c>
      <c r="Q1003" s="26"/>
      <c r="R1003" s="26"/>
    </row>
    <row r="1004" customFormat="false" ht="15" hidden="false" customHeight="true" outlineLevel="0" collapsed="false">
      <c r="A1004" s="29" t="s">
        <v>13645</v>
      </c>
      <c r="B1004" s="30" t="n">
        <v>45744</v>
      </c>
      <c r="C1004" s="29" t="s">
        <v>9947</v>
      </c>
      <c r="D1004" s="29" t="n">
        <v>2415</v>
      </c>
      <c r="E1004" s="29" t="s">
        <v>13646</v>
      </c>
      <c r="F1004" s="29" t="s">
        <v>314</v>
      </c>
      <c r="G1004" s="29" t="n">
        <v>24</v>
      </c>
      <c r="H1004" s="29" t="s">
        <v>11623</v>
      </c>
      <c r="I1004" s="29" t="s">
        <v>11624</v>
      </c>
      <c r="J1004" s="31" t="n">
        <v>7.55</v>
      </c>
      <c r="K1004" s="29" t="n">
        <v>1</v>
      </c>
      <c r="L1004" s="29" t="s">
        <v>11630</v>
      </c>
      <c r="M1004" s="30" t="n">
        <v>45758</v>
      </c>
      <c r="N1004" s="30" t="n">
        <v>45759</v>
      </c>
      <c r="O1004" s="29" t="n">
        <v>15</v>
      </c>
      <c r="P1004" s="29"/>
      <c r="Q1004" s="29" t="s">
        <v>13647</v>
      </c>
      <c r="R1004" s="29"/>
    </row>
    <row r="1005" customFormat="false" ht="15" hidden="false" customHeight="true" outlineLevel="0" collapsed="false">
      <c r="A1005" s="26" t="s">
        <v>13648</v>
      </c>
      <c r="B1005" s="27" t="n">
        <v>45743</v>
      </c>
      <c r="C1005" s="26" t="s">
        <v>2907</v>
      </c>
      <c r="D1005" s="26" t="n">
        <v>523</v>
      </c>
      <c r="E1005" s="26" t="s">
        <v>13649</v>
      </c>
      <c r="F1005" s="26" t="s">
        <v>276</v>
      </c>
      <c r="G1005" s="26" t="n">
        <v>36</v>
      </c>
      <c r="H1005" s="26" t="s">
        <v>11629</v>
      </c>
      <c r="I1005" s="26" t="s">
        <v>11624</v>
      </c>
      <c r="J1005" s="28" t="n">
        <v>10.4</v>
      </c>
      <c r="K1005" s="26" t="n">
        <v>1</v>
      </c>
      <c r="L1005" s="26" t="s">
        <v>11625</v>
      </c>
      <c r="M1005" s="27" t="n">
        <v>45753</v>
      </c>
      <c r="N1005" s="26"/>
      <c r="O1005" s="26"/>
      <c r="P1005" s="26" t="s">
        <v>11651</v>
      </c>
      <c r="Q1005" s="26"/>
      <c r="R1005" s="26"/>
    </row>
    <row r="1006" customFormat="false" ht="15" hidden="false" customHeight="true" outlineLevel="0" collapsed="false">
      <c r="A1006" s="29" t="s">
        <v>13650</v>
      </c>
      <c r="B1006" s="30" t="n">
        <v>45737</v>
      </c>
      <c r="C1006" s="29" t="s">
        <v>3625</v>
      </c>
      <c r="D1006" s="29" t="n">
        <v>691</v>
      </c>
      <c r="E1006" s="29" t="s">
        <v>13651</v>
      </c>
      <c r="F1006" s="29" t="s">
        <v>314</v>
      </c>
      <c r="G1006" s="29" t="n">
        <v>60</v>
      </c>
      <c r="H1006" s="29" t="s">
        <v>11623</v>
      </c>
      <c r="I1006" s="29" t="s">
        <v>11624</v>
      </c>
      <c r="J1006" s="31" t="n">
        <v>7.55</v>
      </c>
      <c r="K1006" s="29" t="n">
        <v>1</v>
      </c>
      <c r="L1006" s="29" t="s">
        <v>11630</v>
      </c>
      <c r="M1006" s="30" t="n">
        <v>45751</v>
      </c>
      <c r="N1006" s="30" t="n">
        <v>45748</v>
      </c>
      <c r="O1006" s="29" t="n">
        <v>11</v>
      </c>
      <c r="P1006" s="29"/>
      <c r="Q1006" s="29" t="s">
        <v>13652</v>
      </c>
      <c r="R1006" s="29"/>
    </row>
    <row r="1007" customFormat="false" ht="15" hidden="false" customHeight="true" outlineLevel="0" collapsed="false">
      <c r="A1007" s="26" t="s">
        <v>13653</v>
      </c>
      <c r="B1007" s="27" t="n">
        <v>45728</v>
      </c>
      <c r="C1007" s="26" t="s">
        <v>10039</v>
      </c>
      <c r="D1007" s="26" t="n">
        <v>2442</v>
      </c>
      <c r="E1007" s="26" t="s">
        <v>12908</v>
      </c>
      <c r="F1007" s="26" t="s">
        <v>249</v>
      </c>
      <c r="G1007" s="26" t="n">
        <v>36</v>
      </c>
      <c r="H1007" s="26" t="s">
        <v>11623</v>
      </c>
      <c r="I1007" s="26" t="s">
        <v>11624</v>
      </c>
      <c r="J1007" s="28" t="n">
        <v>7.55</v>
      </c>
      <c r="K1007" s="26" t="n">
        <v>1</v>
      </c>
      <c r="L1007" s="26" t="s">
        <v>11625</v>
      </c>
      <c r="M1007" s="27" t="n">
        <v>45742</v>
      </c>
      <c r="N1007" s="26"/>
      <c r="O1007" s="26"/>
      <c r="P1007" s="26" t="s">
        <v>11651</v>
      </c>
      <c r="Q1007" s="26"/>
      <c r="R1007" s="26"/>
    </row>
    <row r="1008" customFormat="false" ht="15" hidden="false" customHeight="true" outlineLevel="0" collapsed="false">
      <c r="A1008" s="29" t="s">
        <v>13654</v>
      </c>
      <c r="B1008" s="30" t="n">
        <v>45720</v>
      </c>
      <c r="C1008" s="29" t="s">
        <v>7927</v>
      </c>
      <c r="D1008" s="29" t="n">
        <v>1828</v>
      </c>
      <c r="E1008" s="29" t="s">
        <v>13655</v>
      </c>
      <c r="F1008" s="29" t="s">
        <v>276</v>
      </c>
      <c r="G1008" s="29" t="n">
        <v>24</v>
      </c>
      <c r="H1008" s="29" t="s">
        <v>11629</v>
      </c>
      <c r="I1008" s="29" t="s">
        <v>11624</v>
      </c>
      <c r="J1008" s="31" t="n">
        <v>10.4</v>
      </c>
      <c r="K1008" s="29" t="n">
        <v>1</v>
      </c>
      <c r="L1008" s="29" t="s">
        <v>11630</v>
      </c>
      <c r="M1008" s="30" t="n">
        <v>45730</v>
      </c>
      <c r="N1008" s="30" t="n">
        <v>45732</v>
      </c>
      <c r="O1008" s="29" t="n">
        <v>12</v>
      </c>
      <c r="P1008" s="29"/>
      <c r="Q1008" s="29" t="s">
        <v>13656</v>
      </c>
      <c r="R1008" s="29"/>
    </row>
    <row r="1009" customFormat="false" ht="15" hidden="false" customHeight="true" outlineLevel="0" collapsed="false">
      <c r="A1009" s="26" t="s">
        <v>13657</v>
      </c>
      <c r="B1009" s="27" t="n">
        <v>45725</v>
      </c>
      <c r="C1009" s="26" t="s">
        <v>10594</v>
      </c>
      <c r="D1009" s="26" t="n">
        <v>2604</v>
      </c>
      <c r="E1009" s="26" t="s">
        <v>13658</v>
      </c>
      <c r="F1009" s="26" t="s">
        <v>314</v>
      </c>
      <c r="G1009" s="26" t="n">
        <v>45</v>
      </c>
      <c r="H1009" s="26" t="s">
        <v>11623</v>
      </c>
      <c r="I1009" s="26" t="s">
        <v>11624</v>
      </c>
      <c r="J1009" s="28" t="n">
        <v>7.55</v>
      </c>
      <c r="K1009" s="26" t="n">
        <v>1</v>
      </c>
      <c r="L1009" s="26" t="s">
        <v>11625</v>
      </c>
      <c r="M1009" s="27" t="n">
        <v>45739</v>
      </c>
      <c r="N1009" s="26"/>
      <c r="O1009" s="26"/>
      <c r="P1009" s="26" t="s">
        <v>11651</v>
      </c>
      <c r="Q1009" s="26"/>
      <c r="R1009" s="26"/>
    </row>
    <row r="1010" customFormat="false" ht="15" hidden="false" customHeight="true" outlineLevel="0" collapsed="false">
      <c r="A1010" s="29" t="s">
        <v>13659</v>
      </c>
      <c r="B1010" s="30" t="n">
        <v>45720</v>
      </c>
      <c r="C1010" s="29" t="s">
        <v>11114</v>
      </c>
      <c r="D1010" s="29" t="n">
        <v>2764</v>
      </c>
      <c r="E1010" s="29" t="s">
        <v>12931</v>
      </c>
      <c r="F1010" s="29" t="s">
        <v>167</v>
      </c>
      <c r="G1010" s="29" t="n">
        <v>28</v>
      </c>
      <c r="H1010" s="29" t="s">
        <v>11629</v>
      </c>
      <c r="I1010" s="29" t="s">
        <v>11624</v>
      </c>
      <c r="J1010" s="31" t="n">
        <v>10.4</v>
      </c>
      <c r="K1010" s="29" t="n">
        <v>1</v>
      </c>
      <c r="L1010" s="29" t="s">
        <v>11630</v>
      </c>
      <c r="M1010" s="30" t="n">
        <v>45730</v>
      </c>
      <c r="N1010" s="30" t="n">
        <v>45730</v>
      </c>
      <c r="O1010" s="29" t="n">
        <v>10</v>
      </c>
      <c r="P1010" s="29"/>
      <c r="Q1010" s="29" t="s">
        <v>13660</v>
      </c>
      <c r="R1010" s="29"/>
    </row>
    <row r="1011" customFormat="false" ht="15" hidden="false" customHeight="true" outlineLevel="0" collapsed="false">
      <c r="A1011" s="26" t="s">
        <v>13661</v>
      </c>
      <c r="B1011" s="27" t="n">
        <v>45718</v>
      </c>
      <c r="C1011" s="26" t="s">
        <v>2458</v>
      </c>
      <c r="D1011" s="26" t="n">
        <v>424</v>
      </c>
      <c r="E1011" s="26" t="s">
        <v>13662</v>
      </c>
      <c r="F1011" s="26" t="s">
        <v>249</v>
      </c>
      <c r="G1011" s="26" t="n">
        <v>70</v>
      </c>
      <c r="H1011" s="26" t="s">
        <v>11623</v>
      </c>
      <c r="I1011" s="26" t="s">
        <v>11624</v>
      </c>
      <c r="J1011" s="28" t="n">
        <v>7.55</v>
      </c>
      <c r="K1011" s="26" t="n">
        <v>1</v>
      </c>
      <c r="L1011" s="26" t="s">
        <v>11630</v>
      </c>
      <c r="M1011" s="27" t="n">
        <v>45732</v>
      </c>
      <c r="N1011" s="27" t="n">
        <v>45734</v>
      </c>
      <c r="O1011" s="26" t="n">
        <v>16</v>
      </c>
      <c r="P1011" s="26"/>
      <c r="Q1011" s="26" t="s">
        <v>13663</v>
      </c>
      <c r="R1011" s="26"/>
    </row>
    <row r="1012" customFormat="false" ht="15" hidden="false" customHeight="true" outlineLevel="0" collapsed="false">
      <c r="A1012" s="29" t="s">
        <v>13664</v>
      </c>
      <c r="B1012" s="30" t="n">
        <v>45723</v>
      </c>
      <c r="C1012" s="29" t="s">
        <v>9880</v>
      </c>
      <c r="D1012" s="29" t="n">
        <v>2395</v>
      </c>
      <c r="E1012" s="29" t="s">
        <v>12223</v>
      </c>
      <c r="F1012" s="29" t="s">
        <v>167</v>
      </c>
      <c r="G1012" s="29" t="n">
        <v>36</v>
      </c>
      <c r="H1012" s="29" t="s">
        <v>11629</v>
      </c>
      <c r="I1012" s="29" t="s">
        <v>11624</v>
      </c>
      <c r="J1012" s="31" t="n">
        <v>10.4</v>
      </c>
      <c r="K1012" s="29" t="n">
        <v>2</v>
      </c>
      <c r="L1012" s="29" t="s">
        <v>11630</v>
      </c>
      <c r="M1012" s="30" t="n">
        <v>45733</v>
      </c>
      <c r="N1012" s="30" t="n">
        <v>45734</v>
      </c>
      <c r="O1012" s="29" t="n">
        <v>11</v>
      </c>
      <c r="P1012" s="29"/>
      <c r="Q1012" s="29" t="s">
        <v>13665</v>
      </c>
      <c r="R1012" s="29"/>
    </row>
    <row r="1013" customFormat="false" ht="15" hidden="false" customHeight="true" outlineLevel="0" collapsed="false">
      <c r="A1013" s="26" t="s">
        <v>13666</v>
      </c>
      <c r="B1013" s="27" t="n">
        <v>45720</v>
      </c>
      <c r="C1013" s="26" t="s">
        <v>7507</v>
      </c>
      <c r="D1013" s="26" t="n">
        <v>1710</v>
      </c>
      <c r="E1013" s="26" t="s">
        <v>12498</v>
      </c>
      <c r="F1013" s="26" t="s">
        <v>276</v>
      </c>
      <c r="G1013" s="26" t="n">
        <v>40</v>
      </c>
      <c r="H1013" s="26" t="s">
        <v>11629</v>
      </c>
      <c r="I1013" s="26" t="s">
        <v>11624</v>
      </c>
      <c r="J1013" s="28" t="n">
        <v>10.4</v>
      </c>
      <c r="K1013" s="26" t="n">
        <v>1</v>
      </c>
      <c r="L1013" s="26" t="s">
        <v>11669</v>
      </c>
      <c r="M1013" s="27" t="n">
        <v>45730</v>
      </c>
      <c r="N1013" s="27" t="n">
        <v>45733</v>
      </c>
      <c r="O1013" s="26" t="n">
        <v>13</v>
      </c>
      <c r="P1013" s="26"/>
      <c r="Q1013" s="26"/>
      <c r="R1013" s="26"/>
    </row>
    <row r="1014" customFormat="false" ht="15" hidden="false" customHeight="true" outlineLevel="0" collapsed="false">
      <c r="A1014" s="29" t="s">
        <v>13667</v>
      </c>
      <c r="B1014" s="30" t="n">
        <v>45717</v>
      </c>
      <c r="C1014" s="29" t="s">
        <v>11284</v>
      </c>
      <c r="D1014" s="29" t="n">
        <v>2815</v>
      </c>
      <c r="E1014" s="29" t="s">
        <v>13221</v>
      </c>
      <c r="F1014" s="29" t="s">
        <v>276</v>
      </c>
      <c r="G1014" s="29" t="n">
        <v>32</v>
      </c>
      <c r="H1014" s="29" t="s">
        <v>11629</v>
      </c>
      <c r="I1014" s="29" t="s">
        <v>11624</v>
      </c>
      <c r="J1014" s="31" t="n">
        <v>10.4</v>
      </c>
      <c r="K1014" s="29" t="n">
        <v>1</v>
      </c>
      <c r="L1014" s="29" t="s">
        <v>11625</v>
      </c>
      <c r="M1014" s="30" t="n">
        <v>45727</v>
      </c>
      <c r="N1014" s="29"/>
      <c r="O1014" s="29"/>
      <c r="P1014" s="29" t="s">
        <v>11683</v>
      </c>
      <c r="Q1014" s="29"/>
      <c r="R1014" s="29"/>
    </row>
    <row r="1015" customFormat="false" ht="15" hidden="false" customHeight="true" outlineLevel="0" collapsed="false">
      <c r="A1015" s="26" t="s">
        <v>13668</v>
      </c>
      <c r="B1015" s="27" t="n">
        <v>45757</v>
      </c>
      <c r="C1015" s="26" t="s">
        <v>3957</v>
      </c>
      <c r="D1015" s="26" t="n">
        <v>770</v>
      </c>
      <c r="E1015" s="26" t="s">
        <v>13669</v>
      </c>
      <c r="F1015" s="26" t="s">
        <v>276</v>
      </c>
      <c r="G1015" s="26" t="n">
        <v>32</v>
      </c>
      <c r="H1015" s="26" t="s">
        <v>11629</v>
      </c>
      <c r="I1015" s="26" t="s">
        <v>11624</v>
      </c>
      <c r="J1015" s="28" t="n">
        <v>10.4</v>
      </c>
      <c r="K1015" s="26" t="n">
        <v>1</v>
      </c>
      <c r="L1015" s="26" t="s">
        <v>11630</v>
      </c>
      <c r="M1015" s="27" t="n">
        <v>45767</v>
      </c>
      <c r="N1015" s="27" t="n">
        <v>45767</v>
      </c>
      <c r="O1015" s="26" t="n">
        <v>10</v>
      </c>
      <c r="P1015" s="26"/>
      <c r="Q1015" s="26" t="s">
        <v>13670</v>
      </c>
      <c r="R1015" s="26"/>
    </row>
    <row r="1016" customFormat="false" ht="15" hidden="false" customHeight="true" outlineLevel="0" collapsed="false">
      <c r="A1016" s="29" t="s">
        <v>13671</v>
      </c>
      <c r="B1016" s="30" t="n">
        <v>45763</v>
      </c>
      <c r="C1016" s="29" t="s">
        <v>3133</v>
      </c>
      <c r="D1016" s="29" t="n">
        <v>578</v>
      </c>
      <c r="E1016" s="29" t="s">
        <v>13672</v>
      </c>
      <c r="F1016" s="29" t="s">
        <v>276</v>
      </c>
      <c r="G1016" s="29" t="n">
        <v>32</v>
      </c>
      <c r="H1016" s="29" t="s">
        <v>11629</v>
      </c>
      <c r="I1016" s="29" t="s">
        <v>11624</v>
      </c>
      <c r="J1016" s="31" t="n">
        <v>10.4</v>
      </c>
      <c r="K1016" s="29" t="n">
        <v>1</v>
      </c>
      <c r="L1016" s="29" t="s">
        <v>11625</v>
      </c>
      <c r="M1016" s="30" t="n">
        <v>45773</v>
      </c>
      <c r="N1016" s="29"/>
      <c r="O1016" s="29"/>
      <c r="P1016" s="29" t="s">
        <v>11651</v>
      </c>
      <c r="Q1016" s="29"/>
      <c r="R1016" s="29"/>
    </row>
    <row r="1017" customFormat="false" ht="15" hidden="false" customHeight="true" outlineLevel="0" collapsed="false">
      <c r="A1017" s="26" t="s">
        <v>13673</v>
      </c>
      <c r="B1017" s="27" t="n">
        <v>45764</v>
      </c>
      <c r="C1017" s="26" t="s">
        <v>10984</v>
      </c>
      <c r="D1017" s="26" t="n">
        <v>2724</v>
      </c>
      <c r="E1017" s="26" t="s">
        <v>13674</v>
      </c>
      <c r="F1017" s="26" t="s">
        <v>900</v>
      </c>
      <c r="G1017" s="26" t="n">
        <v>40</v>
      </c>
      <c r="H1017" s="26" t="s">
        <v>11623</v>
      </c>
      <c r="I1017" s="26" t="s">
        <v>11624</v>
      </c>
      <c r="J1017" s="28" t="n">
        <v>7.55</v>
      </c>
      <c r="K1017" s="26" t="n">
        <v>1</v>
      </c>
      <c r="L1017" s="26" t="s">
        <v>11630</v>
      </c>
      <c r="M1017" s="27" t="n">
        <v>45778</v>
      </c>
      <c r="N1017" s="27" t="n">
        <v>45776</v>
      </c>
      <c r="O1017" s="26" t="n">
        <v>12</v>
      </c>
      <c r="P1017" s="26"/>
      <c r="Q1017" s="26" t="s">
        <v>13675</v>
      </c>
      <c r="R1017" s="26"/>
    </row>
    <row r="1018" customFormat="false" ht="15" hidden="false" customHeight="true" outlineLevel="0" collapsed="false">
      <c r="A1018" s="29" t="s">
        <v>13676</v>
      </c>
      <c r="B1018" s="30" t="n">
        <v>45760</v>
      </c>
      <c r="C1018" s="29" t="s">
        <v>7498</v>
      </c>
      <c r="D1018" s="29" t="n">
        <v>1708</v>
      </c>
      <c r="E1018" s="29" t="s">
        <v>13677</v>
      </c>
      <c r="F1018" s="29" t="s">
        <v>249</v>
      </c>
      <c r="G1018" s="29" t="n">
        <v>70</v>
      </c>
      <c r="H1018" s="29" t="s">
        <v>11623</v>
      </c>
      <c r="I1018" s="29" t="s">
        <v>11624</v>
      </c>
      <c r="J1018" s="31" t="n">
        <v>7.55</v>
      </c>
      <c r="K1018" s="29" t="n">
        <v>1</v>
      </c>
      <c r="L1018" s="29" t="s">
        <v>11669</v>
      </c>
      <c r="M1018" s="30" t="n">
        <v>45774</v>
      </c>
      <c r="N1018" s="30" t="n">
        <v>45762</v>
      </c>
      <c r="O1018" s="29" t="n">
        <v>2</v>
      </c>
      <c r="P1018" s="29"/>
      <c r="Q1018" s="29"/>
      <c r="R1018" s="29"/>
    </row>
    <row r="1019" customFormat="false" ht="15" hidden="false" customHeight="true" outlineLevel="0" collapsed="false">
      <c r="A1019" s="26" t="s">
        <v>13678</v>
      </c>
      <c r="B1019" s="27" t="n">
        <v>45767</v>
      </c>
      <c r="C1019" s="26" t="s">
        <v>834</v>
      </c>
      <c r="D1019" s="26" t="n">
        <v>103</v>
      </c>
      <c r="E1019" s="26" t="s">
        <v>13679</v>
      </c>
      <c r="F1019" s="26" t="s">
        <v>249</v>
      </c>
      <c r="G1019" s="26" t="n">
        <v>70</v>
      </c>
      <c r="H1019" s="26" t="s">
        <v>11623</v>
      </c>
      <c r="I1019" s="26" t="s">
        <v>11624</v>
      </c>
      <c r="J1019" s="28" t="n">
        <v>7.55</v>
      </c>
      <c r="K1019" s="26" t="n">
        <v>1</v>
      </c>
      <c r="L1019" s="26" t="s">
        <v>11669</v>
      </c>
      <c r="M1019" s="27" t="n">
        <v>45781</v>
      </c>
      <c r="N1019" s="27" t="n">
        <v>45782</v>
      </c>
      <c r="O1019" s="26" t="n">
        <v>15</v>
      </c>
      <c r="P1019" s="26"/>
      <c r="Q1019" s="26"/>
      <c r="R1019" s="26"/>
    </row>
    <row r="1020" customFormat="false" ht="15" hidden="false" customHeight="true" outlineLevel="0" collapsed="false">
      <c r="A1020" s="29" t="s">
        <v>13680</v>
      </c>
      <c r="B1020" s="30" t="n">
        <v>45756</v>
      </c>
      <c r="C1020" s="29" t="s">
        <v>2872</v>
      </c>
      <c r="D1020" s="29" t="n">
        <v>515</v>
      </c>
      <c r="E1020" s="29" t="s">
        <v>13681</v>
      </c>
      <c r="F1020" s="29" t="s">
        <v>900</v>
      </c>
      <c r="G1020" s="29" t="n">
        <v>45</v>
      </c>
      <c r="H1020" s="29" t="s">
        <v>11623</v>
      </c>
      <c r="I1020" s="29" t="s">
        <v>11624</v>
      </c>
      <c r="J1020" s="31" t="n">
        <v>7.55</v>
      </c>
      <c r="K1020" s="29" t="n">
        <v>1</v>
      </c>
      <c r="L1020" s="29" t="s">
        <v>11630</v>
      </c>
      <c r="M1020" s="30" t="n">
        <v>45770</v>
      </c>
      <c r="N1020" s="30" t="n">
        <v>45764</v>
      </c>
      <c r="O1020" s="29" t="n">
        <v>8</v>
      </c>
      <c r="P1020" s="29"/>
      <c r="Q1020" s="29" t="s">
        <v>13682</v>
      </c>
      <c r="R1020" s="29"/>
    </row>
    <row r="1021" customFormat="false" ht="15" hidden="false" customHeight="true" outlineLevel="0" collapsed="false">
      <c r="A1021" s="26" t="s">
        <v>13683</v>
      </c>
      <c r="B1021" s="27" t="n">
        <v>45755</v>
      </c>
      <c r="C1021" s="26" t="s">
        <v>8815</v>
      </c>
      <c r="D1021" s="26" t="n">
        <v>2082</v>
      </c>
      <c r="E1021" s="26" t="s">
        <v>13684</v>
      </c>
      <c r="F1021" s="26" t="s">
        <v>900</v>
      </c>
      <c r="G1021" s="26" t="n">
        <v>36</v>
      </c>
      <c r="H1021" s="26" t="s">
        <v>11623</v>
      </c>
      <c r="I1021" s="26" t="s">
        <v>11624</v>
      </c>
      <c r="J1021" s="28" t="n">
        <v>7.55</v>
      </c>
      <c r="K1021" s="26" t="n">
        <v>1</v>
      </c>
      <c r="L1021" s="26" t="s">
        <v>11630</v>
      </c>
      <c r="M1021" s="27" t="n">
        <v>45769</v>
      </c>
      <c r="N1021" s="27" t="n">
        <v>45756</v>
      </c>
      <c r="O1021" s="26" t="n">
        <v>1</v>
      </c>
      <c r="P1021" s="26"/>
      <c r="Q1021" s="26" t="s">
        <v>13685</v>
      </c>
      <c r="R1021" s="26"/>
    </row>
    <row r="1022" customFormat="false" ht="15" hidden="false" customHeight="true" outlineLevel="0" collapsed="false">
      <c r="A1022" s="29" t="s">
        <v>13686</v>
      </c>
      <c r="B1022" s="30" t="n">
        <v>45749</v>
      </c>
      <c r="C1022" s="29" t="s">
        <v>5575</v>
      </c>
      <c r="D1022" s="29" t="n">
        <v>1178</v>
      </c>
      <c r="E1022" s="29" t="s">
        <v>13546</v>
      </c>
      <c r="F1022" s="29" t="s">
        <v>900</v>
      </c>
      <c r="G1022" s="29" t="n">
        <v>32</v>
      </c>
      <c r="H1022" s="29" t="s">
        <v>11623</v>
      </c>
      <c r="I1022" s="29" t="s">
        <v>11624</v>
      </c>
      <c r="J1022" s="31" t="n">
        <v>7.55</v>
      </c>
      <c r="K1022" s="29" t="n">
        <v>1</v>
      </c>
      <c r="L1022" s="29" t="s">
        <v>11625</v>
      </c>
      <c r="M1022" s="30" t="n">
        <v>45763</v>
      </c>
      <c r="N1022" s="29"/>
      <c r="O1022" s="29"/>
      <c r="P1022" s="29" t="s">
        <v>11626</v>
      </c>
      <c r="Q1022" s="29"/>
      <c r="R1022" s="29"/>
    </row>
    <row r="1023" customFormat="false" ht="15" hidden="false" customHeight="true" outlineLevel="0" collapsed="false">
      <c r="A1023" s="26" t="s">
        <v>13687</v>
      </c>
      <c r="B1023" s="27" t="n">
        <v>45752</v>
      </c>
      <c r="C1023" s="26" t="s">
        <v>1037</v>
      </c>
      <c r="D1023" s="26" t="n">
        <v>139</v>
      </c>
      <c r="E1023" s="26" t="s">
        <v>12006</v>
      </c>
      <c r="F1023" s="26" t="s">
        <v>276</v>
      </c>
      <c r="G1023" s="26" t="n">
        <v>40</v>
      </c>
      <c r="H1023" s="26" t="s">
        <v>11629</v>
      </c>
      <c r="I1023" s="26" t="s">
        <v>11624</v>
      </c>
      <c r="J1023" s="28" t="n">
        <v>10.4</v>
      </c>
      <c r="K1023" s="26" t="n">
        <v>1</v>
      </c>
      <c r="L1023" s="26" t="s">
        <v>11630</v>
      </c>
      <c r="M1023" s="27" t="n">
        <v>45762</v>
      </c>
      <c r="N1023" s="27" t="n">
        <v>45762</v>
      </c>
      <c r="O1023" s="26" t="n">
        <v>10</v>
      </c>
      <c r="P1023" s="26"/>
      <c r="Q1023" s="26" t="s">
        <v>13688</v>
      </c>
      <c r="R1023" s="26"/>
    </row>
    <row r="1024" customFormat="false" ht="15" hidden="false" customHeight="true" outlineLevel="0" collapsed="false">
      <c r="A1024" s="29" t="s">
        <v>13689</v>
      </c>
      <c r="B1024" s="30" t="n">
        <v>45775</v>
      </c>
      <c r="C1024" s="29" t="s">
        <v>6251</v>
      </c>
      <c r="D1024" s="29" t="n">
        <v>1362</v>
      </c>
      <c r="E1024" s="29" t="s">
        <v>12417</v>
      </c>
      <c r="F1024" s="29" t="s">
        <v>249</v>
      </c>
      <c r="G1024" s="29" t="n">
        <v>45</v>
      </c>
      <c r="H1024" s="29" t="s">
        <v>11623</v>
      </c>
      <c r="I1024" s="29" t="s">
        <v>11624</v>
      </c>
      <c r="J1024" s="31" t="n">
        <v>7.55</v>
      </c>
      <c r="K1024" s="29" t="n">
        <v>1</v>
      </c>
      <c r="L1024" s="29" t="s">
        <v>164</v>
      </c>
      <c r="M1024" s="30" t="n">
        <v>45789</v>
      </c>
      <c r="N1024" s="30" t="n">
        <v>45776</v>
      </c>
      <c r="O1024" s="29" t="n">
        <v>1</v>
      </c>
      <c r="P1024" s="29"/>
      <c r="Q1024" s="29"/>
      <c r="R1024" s="29"/>
    </row>
    <row r="1025" customFormat="false" ht="15" hidden="false" customHeight="true" outlineLevel="0" collapsed="false">
      <c r="A1025" s="26" t="s">
        <v>13690</v>
      </c>
      <c r="B1025" s="27" t="n">
        <v>45755</v>
      </c>
      <c r="C1025" s="26" t="s">
        <v>7887</v>
      </c>
      <c r="D1025" s="26" t="n">
        <v>1816</v>
      </c>
      <c r="E1025" s="26" t="s">
        <v>11815</v>
      </c>
      <c r="F1025" s="26" t="s">
        <v>167</v>
      </c>
      <c r="G1025" s="26" t="n">
        <v>32</v>
      </c>
      <c r="H1025" s="26" t="s">
        <v>11629</v>
      </c>
      <c r="I1025" s="26" t="s">
        <v>11624</v>
      </c>
      <c r="J1025" s="28" t="n">
        <v>10.4</v>
      </c>
      <c r="K1025" s="26" t="n">
        <v>1</v>
      </c>
      <c r="L1025" s="26" t="s">
        <v>11630</v>
      </c>
      <c r="M1025" s="27" t="n">
        <v>45765</v>
      </c>
      <c r="N1025" s="27" t="n">
        <v>45765</v>
      </c>
      <c r="O1025" s="26" t="n">
        <v>10</v>
      </c>
      <c r="P1025" s="26"/>
      <c r="Q1025" s="26" t="s">
        <v>13691</v>
      </c>
      <c r="R1025" s="26"/>
    </row>
    <row r="1026" customFormat="false" ht="15" hidden="false" customHeight="true" outlineLevel="0" collapsed="false">
      <c r="A1026" s="29" t="s">
        <v>13692</v>
      </c>
      <c r="B1026" s="30" t="n">
        <v>45754</v>
      </c>
      <c r="C1026" s="29" t="s">
        <v>3586</v>
      </c>
      <c r="D1026" s="29" t="n">
        <v>682</v>
      </c>
      <c r="E1026" s="29" t="s">
        <v>13693</v>
      </c>
      <c r="F1026" s="29" t="s">
        <v>167</v>
      </c>
      <c r="G1026" s="29" t="n">
        <v>36</v>
      </c>
      <c r="H1026" s="29" t="s">
        <v>11629</v>
      </c>
      <c r="I1026" s="29" t="s">
        <v>11624</v>
      </c>
      <c r="J1026" s="31" t="n">
        <v>10.4</v>
      </c>
      <c r="K1026" s="29" t="n">
        <v>1</v>
      </c>
      <c r="L1026" s="29" t="s">
        <v>11642</v>
      </c>
      <c r="M1026" s="30" t="n">
        <v>45764</v>
      </c>
      <c r="N1026" s="29"/>
      <c r="O1026" s="29"/>
      <c r="P1026" s="29"/>
      <c r="Q1026" s="29"/>
      <c r="R1026" s="29"/>
    </row>
    <row r="1027" customFormat="false" ht="15" hidden="false" customHeight="true" outlineLevel="0" collapsed="false">
      <c r="A1027" s="26" t="s">
        <v>13694</v>
      </c>
      <c r="B1027" s="27" t="n">
        <v>45756</v>
      </c>
      <c r="C1027" s="26" t="s">
        <v>7307</v>
      </c>
      <c r="D1027" s="26" t="n">
        <v>1653</v>
      </c>
      <c r="E1027" s="26" t="s">
        <v>12389</v>
      </c>
      <c r="F1027" s="26" t="s">
        <v>900</v>
      </c>
      <c r="G1027" s="26" t="n">
        <v>24</v>
      </c>
      <c r="H1027" s="26" t="s">
        <v>11623</v>
      </c>
      <c r="I1027" s="26" t="s">
        <v>11624</v>
      </c>
      <c r="J1027" s="28" t="n">
        <v>7.55</v>
      </c>
      <c r="K1027" s="26" t="n">
        <v>1</v>
      </c>
      <c r="L1027" s="26" t="s">
        <v>11625</v>
      </c>
      <c r="M1027" s="27" t="n">
        <v>45770</v>
      </c>
      <c r="N1027" s="26"/>
      <c r="O1027" s="26"/>
      <c r="P1027" s="26" t="s">
        <v>11651</v>
      </c>
      <c r="Q1027" s="26"/>
      <c r="R1027" s="26"/>
    </row>
    <row r="1028" customFormat="false" ht="15" hidden="false" customHeight="true" outlineLevel="0" collapsed="false">
      <c r="A1028" s="29" t="s">
        <v>13695</v>
      </c>
      <c r="B1028" s="30" t="n">
        <v>45770</v>
      </c>
      <c r="C1028" s="29" t="s">
        <v>1250</v>
      </c>
      <c r="D1028" s="29" t="n">
        <v>178</v>
      </c>
      <c r="E1028" s="29" t="s">
        <v>12133</v>
      </c>
      <c r="F1028" s="29" t="s">
        <v>314</v>
      </c>
      <c r="G1028" s="29" t="n">
        <v>24</v>
      </c>
      <c r="H1028" s="29" t="s">
        <v>11623</v>
      </c>
      <c r="I1028" s="29" t="s">
        <v>11624</v>
      </c>
      <c r="J1028" s="31" t="n">
        <v>7.55</v>
      </c>
      <c r="K1028" s="29" t="n">
        <v>1</v>
      </c>
      <c r="L1028" s="29" t="s">
        <v>11669</v>
      </c>
      <c r="M1028" s="30" t="n">
        <v>45784</v>
      </c>
      <c r="N1028" s="30" t="n">
        <v>45775</v>
      </c>
      <c r="O1028" s="29" t="n">
        <v>5</v>
      </c>
      <c r="P1028" s="29"/>
      <c r="Q1028" s="29"/>
      <c r="R1028" s="29"/>
    </row>
    <row r="1029" customFormat="false" ht="15" hidden="false" customHeight="true" outlineLevel="0" collapsed="false">
      <c r="A1029" s="26" t="s">
        <v>13696</v>
      </c>
      <c r="B1029" s="27" t="n">
        <v>45758</v>
      </c>
      <c r="C1029" s="26" t="s">
        <v>10506</v>
      </c>
      <c r="D1029" s="26" t="n">
        <v>2577</v>
      </c>
      <c r="E1029" s="26" t="s">
        <v>12449</v>
      </c>
      <c r="F1029" s="26" t="s">
        <v>249</v>
      </c>
      <c r="G1029" s="26" t="n">
        <v>32</v>
      </c>
      <c r="H1029" s="26" t="s">
        <v>11623</v>
      </c>
      <c r="I1029" s="26" t="s">
        <v>11624</v>
      </c>
      <c r="J1029" s="28" t="n">
        <v>7.55</v>
      </c>
      <c r="K1029" s="26" t="n">
        <v>1</v>
      </c>
      <c r="L1029" s="26" t="s">
        <v>11642</v>
      </c>
      <c r="M1029" s="27" t="n">
        <v>45772</v>
      </c>
      <c r="N1029" s="26"/>
      <c r="O1029" s="26"/>
      <c r="P1029" s="26"/>
      <c r="Q1029" s="26"/>
      <c r="R1029" s="26"/>
    </row>
    <row r="1030" customFormat="false" ht="15" hidden="false" customHeight="true" outlineLevel="0" collapsed="false">
      <c r="A1030" s="29" t="s">
        <v>13697</v>
      </c>
      <c r="B1030" s="30" t="n">
        <v>45764</v>
      </c>
      <c r="C1030" s="29" t="s">
        <v>1922</v>
      </c>
      <c r="D1030" s="29" t="n">
        <v>309</v>
      </c>
      <c r="E1030" s="29" t="s">
        <v>13526</v>
      </c>
      <c r="F1030" s="29" t="s">
        <v>276</v>
      </c>
      <c r="G1030" s="29" t="n">
        <v>28</v>
      </c>
      <c r="H1030" s="29" t="s">
        <v>11629</v>
      </c>
      <c r="I1030" s="29" t="s">
        <v>11624</v>
      </c>
      <c r="J1030" s="31" t="n">
        <v>10.4</v>
      </c>
      <c r="K1030" s="29" t="n">
        <v>1</v>
      </c>
      <c r="L1030" s="29" t="s">
        <v>11630</v>
      </c>
      <c r="M1030" s="30" t="n">
        <v>45774</v>
      </c>
      <c r="N1030" s="30" t="n">
        <v>45775</v>
      </c>
      <c r="O1030" s="29" t="n">
        <v>11</v>
      </c>
      <c r="P1030" s="29"/>
      <c r="Q1030" s="29" t="s">
        <v>13698</v>
      </c>
      <c r="R1030" s="29"/>
    </row>
    <row r="1031" customFormat="false" ht="15" hidden="false" customHeight="true" outlineLevel="0" collapsed="false">
      <c r="A1031" s="26" t="s">
        <v>13699</v>
      </c>
      <c r="B1031" s="27" t="n">
        <v>45764</v>
      </c>
      <c r="C1031" s="26" t="s">
        <v>8597</v>
      </c>
      <c r="D1031" s="26" t="n">
        <v>2018</v>
      </c>
      <c r="E1031" s="26" t="s">
        <v>13700</v>
      </c>
      <c r="F1031" s="26" t="s">
        <v>314</v>
      </c>
      <c r="G1031" s="26" t="n">
        <v>40</v>
      </c>
      <c r="H1031" s="26" t="s">
        <v>11623</v>
      </c>
      <c r="I1031" s="26" t="s">
        <v>11624</v>
      </c>
      <c r="J1031" s="28" t="n">
        <v>7.55</v>
      </c>
      <c r="K1031" s="26" t="n">
        <v>1</v>
      </c>
      <c r="L1031" s="26" t="s">
        <v>11630</v>
      </c>
      <c r="M1031" s="27" t="n">
        <v>45778</v>
      </c>
      <c r="N1031" s="27" t="n">
        <v>45775</v>
      </c>
      <c r="O1031" s="26" t="n">
        <v>11</v>
      </c>
      <c r="P1031" s="26"/>
      <c r="Q1031" s="26" t="s">
        <v>13701</v>
      </c>
      <c r="R1031" s="26"/>
    </row>
    <row r="1032" customFormat="false" ht="15" hidden="false" customHeight="true" outlineLevel="0" collapsed="false">
      <c r="A1032" s="29" t="s">
        <v>13702</v>
      </c>
      <c r="B1032" s="30" t="n">
        <v>45754</v>
      </c>
      <c r="C1032" s="29" t="s">
        <v>4113</v>
      </c>
      <c r="D1032" s="29" t="n">
        <v>808</v>
      </c>
      <c r="E1032" s="29" t="s">
        <v>13703</v>
      </c>
      <c r="F1032" s="29" t="s">
        <v>276</v>
      </c>
      <c r="G1032" s="29" t="n">
        <v>40</v>
      </c>
      <c r="H1032" s="29" t="s">
        <v>11629</v>
      </c>
      <c r="I1032" s="29" t="s">
        <v>11624</v>
      </c>
      <c r="J1032" s="31" t="n">
        <v>10.4</v>
      </c>
      <c r="K1032" s="29" t="n">
        <v>1</v>
      </c>
      <c r="L1032" s="29" t="s">
        <v>11625</v>
      </c>
      <c r="M1032" s="30" t="n">
        <v>45764</v>
      </c>
      <c r="N1032" s="29"/>
      <c r="O1032" s="29"/>
      <c r="P1032" s="29" t="s">
        <v>11651</v>
      </c>
      <c r="Q1032" s="29"/>
      <c r="R1032" s="29"/>
    </row>
    <row r="1033" customFormat="false" ht="15" hidden="false" customHeight="true" outlineLevel="0" collapsed="false">
      <c r="A1033" s="26" t="s">
        <v>13704</v>
      </c>
      <c r="B1033" s="27" t="n">
        <v>45769</v>
      </c>
      <c r="C1033" s="26" t="s">
        <v>7445</v>
      </c>
      <c r="D1033" s="26" t="n">
        <v>1693</v>
      </c>
      <c r="E1033" s="26" t="s">
        <v>13705</v>
      </c>
      <c r="F1033" s="26" t="s">
        <v>167</v>
      </c>
      <c r="G1033" s="26" t="n">
        <v>36</v>
      </c>
      <c r="H1033" s="26" t="s">
        <v>11629</v>
      </c>
      <c r="I1033" s="26" t="s">
        <v>11624</v>
      </c>
      <c r="J1033" s="28" t="n">
        <v>10.4</v>
      </c>
      <c r="K1033" s="26" t="n">
        <v>2</v>
      </c>
      <c r="L1033" s="26" t="s">
        <v>11625</v>
      </c>
      <c r="M1033" s="27" t="n">
        <v>45779</v>
      </c>
      <c r="N1033" s="26"/>
      <c r="O1033" s="26"/>
      <c r="P1033" s="26" t="s">
        <v>11683</v>
      </c>
      <c r="Q1033" s="26"/>
      <c r="R1033" s="26"/>
    </row>
    <row r="1034" customFormat="false" ht="15" hidden="false" customHeight="true" outlineLevel="0" collapsed="false">
      <c r="A1034" s="29" t="s">
        <v>13706</v>
      </c>
      <c r="B1034" s="30" t="n">
        <v>45774</v>
      </c>
      <c r="C1034" s="29" t="s">
        <v>2018</v>
      </c>
      <c r="D1034" s="29" t="n">
        <v>328</v>
      </c>
      <c r="E1034" s="29" t="s">
        <v>11766</v>
      </c>
      <c r="F1034" s="29" t="s">
        <v>249</v>
      </c>
      <c r="G1034" s="29" t="n">
        <v>70</v>
      </c>
      <c r="H1034" s="29" t="s">
        <v>11623</v>
      </c>
      <c r="I1034" s="29" t="s">
        <v>11624</v>
      </c>
      <c r="J1034" s="31" t="n">
        <v>7.55</v>
      </c>
      <c r="K1034" s="29" t="n">
        <v>1</v>
      </c>
      <c r="L1034" s="29" t="s">
        <v>11625</v>
      </c>
      <c r="M1034" s="30" t="n">
        <v>45788</v>
      </c>
      <c r="N1034" s="29"/>
      <c r="O1034" s="29"/>
      <c r="P1034" s="29" t="s">
        <v>11626</v>
      </c>
      <c r="Q1034" s="29"/>
      <c r="R1034" s="29"/>
    </row>
    <row r="1035" customFormat="false" ht="15" hidden="false" customHeight="true" outlineLevel="0" collapsed="false">
      <c r="A1035" s="26" t="s">
        <v>13707</v>
      </c>
      <c r="B1035" s="27" t="n">
        <v>45775</v>
      </c>
      <c r="C1035" s="26" t="s">
        <v>1241</v>
      </c>
      <c r="D1035" s="26" t="n">
        <v>176</v>
      </c>
      <c r="E1035" s="26" t="s">
        <v>13708</v>
      </c>
      <c r="F1035" s="26" t="s">
        <v>314</v>
      </c>
      <c r="G1035" s="26" t="n">
        <v>28</v>
      </c>
      <c r="H1035" s="26" t="s">
        <v>11623</v>
      </c>
      <c r="I1035" s="26" t="s">
        <v>11624</v>
      </c>
      <c r="J1035" s="28" t="n">
        <v>7.55</v>
      </c>
      <c r="K1035" s="26" t="n">
        <v>2</v>
      </c>
      <c r="L1035" s="26" t="s">
        <v>11630</v>
      </c>
      <c r="M1035" s="27" t="n">
        <v>45789</v>
      </c>
      <c r="N1035" s="27" t="n">
        <v>45781</v>
      </c>
      <c r="O1035" s="26" t="n">
        <v>6</v>
      </c>
      <c r="P1035" s="26"/>
      <c r="Q1035" s="26" t="s">
        <v>13709</v>
      </c>
      <c r="R1035" s="26"/>
    </row>
    <row r="1036" customFormat="false" ht="15" hidden="false" customHeight="true" outlineLevel="0" collapsed="false">
      <c r="A1036" s="29" t="s">
        <v>13710</v>
      </c>
      <c r="B1036" s="30" t="n">
        <v>45756</v>
      </c>
      <c r="C1036" s="29" t="s">
        <v>5609</v>
      </c>
      <c r="D1036" s="29" t="n">
        <v>1188</v>
      </c>
      <c r="E1036" s="29" t="s">
        <v>13566</v>
      </c>
      <c r="F1036" s="29" t="s">
        <v>276</v>
      </c>
      <c r="G1036" s="29" t="n">
        <v>32</v>
      </c>
      <c r="H1036" s="29" t="s">
        <v>11629</v>
      </c>
      <c r="I1036" s="29" t="s">
        <v>11624</v>
      </c>
      <c r="J1036" s="31" t="n">
        <v>10.4</v>
      </c>
      <c r="K1036" s="29" t="n">
        <v>2</v>
      </c>
      <c r="L1036" s="29" t="s">
        <v>11625</v>
      </c>
      <c r="M1036" s="30" t="n">
        <v>45766</v>
      </c>
      <c r="N1036" s="29"/>
      <c r="O1036" s="29"/>
      <c r="P1036" s="29" t="s">
        <v>11626</v>
      </c>
      <c r="Q1036" s="29"/>
      <c r="R1036" s="29"/>
    </row>
    <row r="1037" customFormat="false" ht="15" hidden="false" customHeight="true" outlineLevel="0" collapsed="false">
      <c r="A1037" s="26" t="s">
        <v>13711</v>
      </c>
      <c r="B1037" s="27" t="n">
        <v>45755</v>
      </c>
      <c r="C1037" s="26" t="s">
        <v>6266</v>
      </c>
      <c r="D1037" s="26" t="n">
        <v>1367</v>
      </c>
      <c r="E1037" s="26" t="s">
        <v>13318</v>
      </c>
      <c r="F1037" s="26" t="s">
        <v>276</v>
      </c>
      <c r="G1037" s="26" t="n">
        <v>36</v>
      </c>
      <c r="H1037" s="26" t="s">
        <v>11629</v>
      </c>
      <c r="I1037" s="26" t="s">
        <v>11624</v>
      </c>
      <c r="J1037" s="28" t="n">
        <v>10.4</v>
      </c>
      <c r="K1037" s="26" t="n">
        <v>2</v>
      </c>
      <c r="L1037" s="26" t="s">
        <v>164</v>
      </c>
      <c r="M1037" s="27" t="n">
        <v>45765</v>
      </c>
      <c r="N1037" s="27" t="n">
        <v>45764</v>
      </c>
      <c r="O1037" s="26" t="n">
        <v>9</v>
      </c>
      <c r="P1037" s="26"/>
      <c r="Q1037" s="26"/>
      <c r="R1037" s="26"/>
    </row>
    <row r="1038" customFormat="false" ht="15" hidden="false" customHeight="true" outlineLevel="0" collapsed="false">
      <c r="A1038" s="29" t="s">
        <v>13712</v>
      </c>
      <c r="B1038" s="30" t="n">
        <v>45761</v>
      </c>
      <c r="C1038" s="29" t="s">
        <v>7953</v>
      </c>
      <c r="D1038" s="29" t="n">
        <v>1836</v>
      </c>
      <c r="E1038" s="29" t="s">
        <v>12253</v>
      </c>
      <c r="F1038" s="29" t="s">
        <v>314</v>
      </c>
      <c r="G1038" s="29" t="n">
        <v>70</v>
      </c>
      <c r="H1038" s="29" t="s">
        <v>11623</v>
      </c>
      <c r="I1038" s="29" t="s">
        <v>11624</v>
      </c>
      <c r="J1038" s="31" t="n">
        <v>7.55</v>
      </c>
      <c r="K1038" s="29" t="n">
        <v>1</v>
      </c>
      <c r="L1038" s="29" t="s">
        <v>11630</v>
      </c>
      <c r="M1038" s="30" t="n">
        <v>45775</v>
      </c>
      <c r="N1038" s="30" t="n">
        <v>45765</v>
      </c>
      <c r="O1038" s="29" t="n">
        <v>4</v>
      </c>
      <c r="P1038" s="29"/>
      <c r="Q1038" s="29" t="s">
        <v>13638</v>
      </c>
      <c r="R1038" s="29"/>
    </row>
    <row r="1039" customFormat="false" ht="15" hidden="false" customHeight="true" outlineLevel="0" collapsed="false">
      <c r="A1039" s="26" t="s">
        <v>13713</v>
      </c>
      <c r="B1039" s="27" t="n">
        <v>45756</v>
      </c>
      <c r="C1039" s="26" t="s">
        <v>10592</v>
      </c>
      <c r="D1039" s="26" t="n">
        <v>2603</v>
      </c>
      <c r="E1039" s="26" t="s">
        <v>13714</v>
      </c>
      <c r="F1039" s="26" t="s">
        <v>276</v>
      </c>
      <c r="G1039" s="26" t="n">
        <v>24</v>
      </c>
      <c r="H1039" s="26" t="s">
        <v>11629</v>
      </c>
      <c r="I1039" s="26" t="s">
        <v>11624</v>
      </c>
      <c r="J1039" s="28" t="n">
        <v>10.4</v>
      </c>
      <c r="K1039" s="26" t="n">
        <v>1</v>
      </c>
      <c r="L1039" s="26" t="s">
        <v>11630</v>
      </c>
      <c r="M1039" s="27" t="n">
        <v>45766</v>
      </c>
      <c r="N1039" s="27" t="n">
        <v>45767</v>
      </c>
      <c r="O1039" s="26" t="n">
        <v>11</v>
      </c>
      <c r="P1039" s="26"/>
      <c r="Q1039" s="26" t="s">
        <v>13715</v>
      </c>
      <c r="R1039" s="26"/>
    </row>
    <row r="1040" customFormat="false" ht="15" hidden="false" customHeight="true" outlineLevel="0" collapsed="false">
      <c r="A1040" s="29" t="s">
        <v>13716</v>
      </c>
      <c r="B1040" s="30" t="n">
        <v>45762</v>
      </c>
      <c r="C1040" s="29" t="s">
        <v>11575</v>
      </c>
      <c r="D1040" s="29" t="n">
        <v>2904</v>
      </c>
      <c r="E1040" s="29" t="s">
        <v>12246</v>
      </c>
      <c r="F1040" s="29" t="s">
        <v>900</v>
      </c>
      <c r="G1040" s="29" t="n">
        <v>32</v>
      </c>
      <c r="H1040" s="29" t="s">
        <v>11623</v>
      </c>
      <c r="I1040" s="29" t="s">
        <v>11624</v>
      </c>
      <c r="J1040" s="31" t="n">
        <v>7.55</v>
      </c>
      <c r="K1040" s="29" t="n">
        <v>2</v>
      </c>
      <c r="L1040" s="29" t="s">
        <v>164</v>
      </c>
      <c r="M1040" s="30" t="n">
        <v>45776</v>
      </c>
      <c r="N1040" s="30" t="n">
        <v>45773</v>
      </c>
      <c r="O1040" s="29" t="n">
        <v>11</v>
      </c>
      <c r="P1040" s="29"/>
      <c r="Q1040" s="29"/>
      <c r="R1040" s="29"/>
    </row>
    <row r="1041" customFormat="false" ht="15" hidden="false" customHeight="true" outlineLevel="0" collapsed="false">
      <c r="A1041" s="26" t="s">
        <v>13717</v>
      </c>
      <c r="B1041" s="27" t="n">
        <v>45752</v>
      </c>
      <c r="C1041" s="26" t="s">
        <v>6836</v>
      </c>
      <c r="D1041" s="26" t="n">
        <v>1524</v>
      </c>
      <c r="E1041" s="26" t="s">
        <v>11889</v>
      </c>
      <c r="F1041" s="26" t="s">
        <v>249</v>
      </c>
      <c r="G1041" s="26" t="n">
        <v>32</v>
      </c>
      <c r="H1041" s="26" t="s">
        <v>11623</v>
      </c>
      <c r="I1041" s="26" t="s">
        <v>11624</v>
      </c>
      <c r="J1041" s="28" t="n">
        <v>7.55</v>
      </c>
      <c r="K1041" s="26" t="n">
        <v>1</v>
      </c>
      <c r="L1041" s="26" t="s">
        <v>11625</v>
      </c>
      <c r="M1041" s="27" t="n">
        <v>45766</v>
      </c>
      <c r="N1041" s="26"/>
      <c r="O1041" s="26"/>
      <c r="P1041" s="26" t="s">
        <v>11626</v>
      </c>
      <c r="Q1041" s="26"/>
      <c r="R1041" s="26"/>
    </row>
    <row r="1042" customFormat="false" ht="15" hidden="false" customHeight="true" outlineLevel="0" collapsed="false">
      <c r="A1042" s="29" t="s">
        <v>13718</v>
      </c>
      <c r="B1042" s="30" t="n">
        <v>45770</v>
      </c>
      <c r="C1042" s="29" t="s">
        <v>2031</v>
      </c>
      <c r="D1042" s="29" t="n">
        <v>331</v>
      </c>
      <c r="E1042" s="29" t="s">
        <v>11823</v>
      </c>
      <c r="F1042" s="29" t="s">
        <v>900</v>
      </c>
      <c r="G1042" s="29" t="n">
        <v>60</v>
      </c>
      <c r="H1042" s="29" t="s">
        <v>11623</v>
      </c>
      <c r="I1042" s="29" t="s">
        <v>11624</v>
      </c>
      <c r="J1042" s="31" t="n">
        <v>7.55</v>
      </c>
      <c r="K1042" s="29" t="n">
        <v>1</v>
      </c>
      <c r="L1042" s="29" t="s">
        <v>11630</v>
      </c>
      <c r="M1042" s="30" t="n">
        <v>45784</v>
      </c>
      <c r="N1042" s="30" t="n">
        <v>45782</v>
      </c>
      <c r="O1042" s="29" t="n">
        <v>12</v>
      </c>
      <c r="P1042" s="29"/>
      <c r="Q1042" s="29" t="s">
        <v>13719</v>
      </c>
      <c r="R1042" s="29"/>
    </row>
    <row r="1043" customFormat="false" ht="15" hidden="false" customHeight="true" outlineLevel="0" collapsed="false">
      <c r="A1043" s="26" t="s">
        <v>13720</v>
      </c>
      <c r="B1043" s="27" t="n">
        <v>45761</v>
      </c>
      <c r="C1043" s="26" t="s">
        <v>7987</v>
      </c>
      <c r="D1043" s="26" t="n">
        <v>1845</v>
      </c>
      <c r="E1043" s="26" t="s">
        <v>12424</v>
      </c>
      <c r="F1043" s="26" t="s">
        <v>249</v>
      </c>
      <c r="G1043" s="26" t="n">
        <v>24</v>
      </c>
      <c r="H1043" s="26" t="s">
        <v>11623</v>
      </c>
      <c r="I1043" s="26" t="s">
        <v>11624</v>
      </c>
      <c r="J1043" s="28" t="n">
        <v>7.55</v>
      </c>
      <c r="K1043" s="26" t="n">
        <v>2</v>
      </c>
      <c r="L1043" s="26" t="s">
        <v>11625</v>
      </c>
      <c r="M1043" s="27" t="n">
        <v>45775</v>
      </c>
      <c r="N1043" s="26"/>
      <c r="O1043" s="26"/>
      <c r="P1043" s="26" t="s">
        <v>11672</v>
      </c>
      <c r="Q1043" s="26"/>
      <c r="R1043" s="26"/>
    </row>
    <row r="1044" customFormat="false" ht="15" hidden="false" customHeight="true" outlineLevel="0" collapsed="false">
      <c r="A1044" s="29" t="s">
        <v>13721</v>
      </c>
      <c r="B1044" s="30" t="n">
        <v>45762</v>
      </c>
      <c r="C1044" s="29" t="s">
        <v>4564</v>
      </c>
      <c r="D1044" s="29" t="n">
        <v>921</v>
      </c>
      <c r="E1044" s="29" t="s">
        <v>12961</v>
      </c>
      <c r="F1044" s="29" t="s">
        <v>167</v>
      </c>
      <c r="G1044" s="29" t="n">
        <v>40</v>
      </c>
      <c r="H1044" s="29" t="s">
        <v>11629</v>
      </c>
      <c r="I1044" s="29" t="s">
        <v>11624</v>
      </c>
      <c r="J1044" s="31" t="n">
        <v>10.4</v>
      </c>
      <c r="K1044" s="29" t="n">
        <v>1</v>
      </c>
      <c r="L1044" s="29" t="s">
        <v>11642</v>
      </c>
      <c r="M1044" s="30" t="n">
        <v>45772</v>
      </c>
      <c r="N1044" s="29"/>
      <c r="O1044" s="29"/>
      <c r="P1044" s="29"/>
      <c r="Q1044" s="29"/>
      <c r="R1044" s="29"/>
    </row>
    <row r="1045" customFormat="false" ht="15" hidden="false" customHeight="true" outlineLevel="0" collapsed="false">
      <c r="A1045" s="26" t="s">
        <v>13722</v>
      </c>
      <c r="B1045" s="27" t="n">
        <v>45769</v>
      </c>
      <c r="C1045" s="26" t="s">
        <v>1602</v>
      </c>
      <c r="D1045" s="26" t="n">
        <v>247</v>
      </c>
      <c r="E1045" s="26" t="s">
        <v>13723</v>
      </c>
      <c r="F1045" s="26" t="s">
        <v>167</v>
      </c>
      <c r="G1045" s="26" t="n">
        <v>40</v>
      </c>
      <c r="H1045" s="26" t="s">
        <v>11629</v>
      </c>
      <c r="I1045" s="26" t="s">
        <v>11624</v>
      </c>
      <c r="J1045" s="28" t="n">
        <v>10.4</v>
      </c>
      <c r="K1045" s="26" t="n">
        <v>1</v>
      </c>
      <c r="L1045" s="26" t="s">
        <v>11630</v>
      </c>
      <c r="M1045" s="27" t="n">
        <v>45779</v>
      </c>
      <c r="N1045" s="27" t="n">
        <v>45774</v>
      </c>
      <c r="O1045" s="26" t="n">
        <v>5</v>
      </c>
      <c r="P1045" s="26"/>
      <c r="Q1045" s="26" t="s">
        <v>13724</v>
      </c>
      <c r="R1045" s="26"/>
    </row>
    <row r="1046" customFormat="false" ht="15" hidden="false" customHeight="true" outlineLevel="0" collapsed="false">
      <c r="A1046" s="29" t="s">
        <v>13725</v>
      </c>
      <c r="B1046" s="30" t="n">
        <v>45784</v>
      </c>
      <c r="C1046" s="29" t="s">
        <v>11366</v>
      </c>
      <c r="D1046" s="29" t="n">
        <v>2839</v>
      </c>
      <c r="E1046" s="29" t="s">
        <v>12982</v>
      </c>
      <c r="F1046" s="29" t="s">
        <v>314</v>
      </c>
      <c r="G1046" s="29" t="n">
        <v>36</v>
      </c>
      <c r="H1046" s="29" t="s">
        <v>11623</v>
      </c>
      <c r="I1046" s="29" t="s">
        <v>11624</v>
      </c>
      <c r="J1046" s="31" t="n">
        <v>7.55</v>
      </c>
      <c r="K1046" s="29" t="n">
        <v>1</v>
      </c>
      <c r="L1046" s="29" t="s">
        <v>11625</v>
      </c>
      <c r="M1046" s="30" t="n">
        <v>45798</v>
      </c>
      <c r="N1046" s="29"/>
      <c r="O1046" s="29"/>
      <c r="P1046" s="29" t="s">
        <v>11626</v>
      </c>
      <c r="Q1046" s="29"/>
      <c r="R1046" s="29"/>
    </row>
    <row r="1047" customFormat="false" ht="15" hidden="false" customHeight="true" outlineLevel="0" collapsed="false">
      <c r="A1047" s="26" t="s">
        <v>13726</v>
      </c>
      <c r="B1047" s="27" t="n">
        <v>45803</v>
      </c>
      <c r="C1047" s="26" t="s">
        <v>9976</v>
      </c>
      <c r="D1047" s="26" t="n">
        <v>2424</v>
      </c>
      <c r="E1047" s="26" t="s">
        <v>13727</v>
      </c>
      <c r="F1047" s="26" t="s">
        <v>314</v>
      </c>
      <c r="G1047" s="26" t="n">
        <v>60</v>
      </c>
      <c r="H1047" s="26" t="s">
        <v>11623</v>
      </c>
      <c r="I1047" s="26" t="s">
        <v>11624</v>
      </c>
      <c r="J1047" s="28" t="n">
        <v>7.55</v>
      </c>
      <c r="K1047" s="26" t="n">
        <v>1</v>
      </c>
      <c r="L1047" s="26" t="s">
        <v>11630</v>
      </c>
      <c r="M1047" s="27" t="n">
        <v>45817</v>
      </c>
      <c r="N1047" s="27" t="n">
        <v>45820</v>
      </c>
      <c r="O1047" s="26" t="n">
        <v>17</v>
      </c>
      <c r="P1047" s="26"/>
      <c r="Q1047" s="26" t="s">
        <v>13728</v>
      </c>
      <c r="R1047" s="26"/>
    </row>
    <row r="1048" customFormat="false" ht="15" hidden="false" customHeight="true" outlineLevel="0" collapsed="false">
      <c r="A1048" s="29" t="s">
        <v>13729</v>
      </c>
      <c r="B1048" s="30" t="n">
        <v>45800</v>
      </c>
      <c r="C1048" s="29" t="s">
        <v>9436</v>
      </c>
      <c r="D1048" s="29" t="n">
        <v>2263</v>
      </c>
      <c r="E1048" s="29" t="s">
        <v>13730</v>
      </c>
      <c r="F1048" s="29" t="s">
        <v>314</v>
      </c>
      <c r="G1048" s="29" t="n">
        <v>24</v>
      </c>
      <c r="H1048" s="29" t="s">
        <v>11623</v>
      </c>
      <c r="I1048" s="29" t="s">
        <v>11624</v>
      </c>
      <c r="J1048" s="31" t="n">
        <v>7.55</v>
      </c>
      <c r="K1048" s="29" t="n">
        <v>1</v>
      </c>
      <c r="L1048" s="29" t="s">
        <v>11630</v>
      </c>
      <c r="M1048" s="30" t="n">
        <v>45814</v>
      </c>
      <c r="N1048" s="30" t="n">
        <v>45810</v>
      </c>
      <c r="O1048" s="29" t="n">
        <v>10</v>
      </c>
      <c r="P1048" s="29"/>
      <c r="Q1048" s="29" t="s">
        <v>13731</v>
      </c>
      <c r="R1048" s="29"/>
    </row>
    <row r="1049" customFormat="false" ht="15" hidden="false" customHeight="true" outlineLevel="0" collapsed="false">
      <c r="A1049" s="26" t="s">
        <v>13732</v>
      </c>
      <c r="B1049" s="27" t="n">
        <v>45804</v>
      </c>
      <c r="C1049" s="26" t="s">
        <v>4674</v>
      </c>
      <c r="D1049" s="26" t="n">
        <v>948</v>
      </c>
      <c r="E1049" s="26" t="s">
        <v>13174</v>
      </c>
      <c r="F1049" s="26" t="s">
        <v>167</v>
      </c>
      <c r="G1049" s="26" t="n">
        <v>28</v>
      </c>
      <c r="H1049" s="26" t="s">
        <v>11629</v>
      </c>
      <c r="I1049" s="26" t="s">
        <v>11624</v>
      </c>
      <c r="J1049" s="28" t="n">
        <v>10.4</v>
      </c>
      <c r="K1049" s="26" t="n">
        <v>1</v>
      </c>
      <c r="L1049" s="26" t="s">
        <v>11630</v>
      </c>
      <c r="M1049" s="27" t="n">
        <v>45814</v>
      </c>
      <c r="N1049" s="27" t="n">
        <v>45813</v>
      </c>
      <c r="O1049" s="26" t="n">
        <v>9</v>
      </c>
      <c r="P1049" s="26"/>
      <c r="Q1049" s="26" t="s">
        <v>13733</v>
      </c>
      <c r="R1049" s="26"/>
    </row>
    <row r="1050" customFormat="false" ht="15" hidden="false" customHeight="true" outlineLevel="0" collapsed="false">
      <c r="A1050" s="29" t="s">
        <v>13734</v>
      </c>
      <c r="B1050" s="30" t="n">
        <v>45784</v>
      </c>
      <c r="C1050" s="29" t="s">
        <v>6589</v>
      </c>
      <c r="D1050" s="29" t="n">
        <v>1457</v>
      </c>
      <c r="E1050" s="29" t="s">
        <v>13735</v>
      </c>
      <c r="F1050" s="29" t="s">
        <v>314</v>
      </c>
      <c r="G1050" s="29" t="n">
        <v>24</v>
      </c>
      <c r="H1050" s="29" t="s">
        <v>11623</v>
      </c>
      <c r="I1050" s="29" t="s">
        <v>11624</v>
      </c>
      <c r="J1050" s="31" t="n">
        <v>7.55</v>
      </c>
      <c r="K1050" s="29" t="n">
        <v>2</v>
      </c>
      <c r="L1050" s="29" t="s">
        <v>11642</v>
      </c>
      <c r="M1050" s="30" t="n">
        <v>45798</v>
      </c>
      <c r="N1050" s="29"/>
      <c r="O1050" s="29"/>
      <c r="P1050" s="29"/>
      <c r="Q1050" s="29"/>
      <c r="R1050" s="29"/>
    </row>
    <row r="1051" customFormat="false" ht="15" hidden="false" customHeight="true" outlineLevel="0" collapsed="false">
      <c r="A1051" s="26" t="s">
        <v>13736</v>
      </c>
      <c r="B1051" s="27" t="n">
        <v>45794</v>
      </c>
      <c r="C1051" s="26" t="s">
        <v>7827</v>
      </c>
      <c r="D1051" s="26" t="n">
        <v>1798</v>
      </c>
      <c r="E1051" s="26" t="s">
        <v>13737</v>
      </c>
      <c r="F1051" s="26" t="s">
        <v>167</v>
      </c>
      <c r="G1051" s="26" t="n">
        <v>40</v>
      </c>
      <c r="H1051" s="26" t="s">
        <v>11629</v>
      </c>
      <c r="I1051" s="26" t="s">
        <v>11624</v>
      </c>
      <c r="J1051" s="28" t="n">
        <v>10.4</v>
      </c>
      <c r="K1051" s="26" t="n">
        <v>2</v>
      </c>
      <c r="L1051" s="26" t="s">
        <v>11642</v>
      </c>
      <c r="M1051" s="27" t="n">
        <v>45804</v>
      </c>
      <c r="N1051" s="26"/>
      <c r="O1051" s="26"/>
      <c r="P1051" s="26"/>
      <c r="Q1051" s="26"/>
      <c r="R1051" s="26"/>
    </row>
    <row r="1052" customFormat="false" ht="15" hidden="false" customHeight="true" outlineLevel="0" collapsed="false">
      <c r="A1052" s="29" t="s">
        <v>13738</v>
      </c>
      <c r="B1052" s="30" t="n">
        <v>45796</v>
      </c>
      <c r="C1052" s="29" t="s">
        <v>9718</v>
      </c>
      <c r="D1052" s="29" t="n">
        <v>2347</v>
      </c>
      <c r="E1052" s="29" t="s">
        <v>13739</v>
      </c>
      <c r="F1052" s="29" t="s">
        <v>314</v>
      </c>
      <c r="G1052" s="29" t="n">
        <v>70</v>
      </c>
      <c r="H1052" s="29" t="s">
        <v>11623</v>
      </c>
      <c r="I1052" s="29" t="s">
        <v>11624</v>
      </c>
      <c r="J1052" s="31" t="n">
        <v>7.55</v>
      </c>
      <c r="K1052" s="29" t="n">
        <v>1</v>
      </c>
      <c r="L1052" s="29" t="s">
        <v>164</v>
      </c>
      <c r="M1052" s="30" t="n">
        <v>45810</v>
      </c>
      <c r="N1052" s="30" t="n">
        <v>45802</v>
      </c>
      <c r="O1052" s="29" t="n">
        <v>6</v>
      </c>
      <c r="P1052" s="29"/>
      <c r="Q1052" s="29"/>
      <c r="R1052" s="29"/>
    </row>
    <row r="1053" customFormat="false" ht="15" hidden="false" customHeight="true" outlineLevel="0" collapsed="false">
      <c r="A1053" s="26" t="s">
        <v>13740</v>
      </c>
      <c r="B1053" s="27" t="n">
        <v>45791</v>
      </c>
      <c r="C1053" s="26" t="s">
        <v>4332</v>
      </c>
      <c r="D1053" s="26" t="n">
        <v>863</v>
      </c>
      <c r="E1053" s="26" t="s">
        <v>13741</v>
      </c>
      <c r="F1053" s="26" t="s">
        <v>167</v>
      </c>
      <c r="G1053" s="26" t="n">
        <v>32</v>
      </c>
      <c r="H1053" s="26" t="s">
        <v>11629</v>
      </c>
      <c r="I1053" s="26" t="s">
        <v>11624</v>
      </c>
      <c r="J1053" s="28" t="n">
        <v>10.4</v>
      </c>
      <c r="K1053" s="26" t="n">
        <v>1</v>
      </c>
      <c r="L1053" s="26" t="s">
        <v>11630</v>
      </c>
      <c r="M1053" s="27" t="n">
        <v>45801</v>
      </c>
      <c r="N1053" s="27" t="n">
        <v>45802</v>
      </c>
      <c r="O1053" s="26" t="n">
        <v>11</v>
      </c>
      <c r="P1053" s="26"/>
      <c r="Q1053" s="26" t="s">
        <v>13742</v>
      </c>
      <c r="R1053" s="26"/>
    </row>
    <row r="1054" customFormat="false" ht="15" hidden="false" customHeight="true" outlineLevel="0" collapsed="false">
      <c r="A1054" s="29" t="s">
        <v>13743</v>
      </c>
      <c r="B1054" s="30" t="n">
        <v>45794</v>
      </c>
      <c r="C1054" s="29" t="s">
        <v>7033</v>
      </c>
      <c r="D1054" s="29" t="n">
        <v>1577</v>
      </c>
      <c r="E1054" s="29" t="s">
        <v>13744</v>
      </c>
      <c r="F1054" s="29" t="s">
        <v>167</v>
      </c>
      <c r="G1054" s="29" t="n">
        <v>28</v>
      </c>
      <c r="H1054" s="29" t="s">
        <v>11629</v>
      </c>
      <c r="I1054" s="29" t="s">
        <v>11624</v>
      </c>
      <c r="J1054" s="31" t="n">
        <v>10.4</v>
      </c>
      <c r="K1054" s="29" t="n">
        <v>2</v>
      </c>
      <c r="L1054" s="29" t="s">
        <v>11630</v>
      </c>
      <c r="M1054" s="30" t="n">
        <v>45804</v>
      </c>
      <c r="N1054" s="30" t="n">
        <v>45797</v>
      </c>
      <c r="O1054" s="29" t="n">
        <v>3</v>
      </c>
      <c r="P1054" s="29"/>
      <c r="Q1054" s="29" t="s">
        <v>13745</v>
      </c>
      <c r="R1054" s="29"/>
    </row>
    <row r="1055" customFormat="false" ht="15" hidden="false" customHeight="true" outlineLevel="0" collapsed="false">
      <c r="A1055" s="26" t="s">
        <v>13746</v>
      </c>
      <c r="B1055" s="27" t="n">
        <v>45787</v>
      </c>
      <c r="C1055" s="26" t="s">
        <v>2355</v>
      </c>
      <c r="D1055" s="26" t="n">
        <v>402</v>
      </c>
      <c r="E1055" s="26" t="s">
        <v>13747</v>
      </c>
      <c r="F1055" s="26" t="s">
        <v>167</v>
      </c>
      <c r="G1055" s="26" t="n">
        <v>40</v>
      </c>
      <c r="H1055" s="26" t="s">
        <v>11629</v>
      </c>
      <c r="I1055" s="26" t="s">
        <v>11624</v>
      </c>
      <c r="J1055" s="28" t="n">
        <v>10.4</v>
      </c>
      <c r="K1055" s="26" t="n">
        <v>1</v>
      </c>
      <c r="L1055" s="26" t="s">
        <v>164</v>
      </c>
      <c r="M1055" s="27" t="n">
        <v>45797</v>
      </c>
      <c r="N1055" s="27" t="n">
        <v>45791</v>
      </c>
      <c r="O1055" s="26" t="n">
        <v>4</v>
      </c>
      <c r="P1055" s="26"/>
      <c r="Q1055" s="26"/>
      <c r="R1055" s="26"/>
    </row>
    <row r="1056" customFormat="false" ht="15" hidden="false" customHeight="true" outlineLevel="0" collapsed="false">
      <c r="A1056" s="29" t="s">
        <v>13748</v>
      </c>
      <c r="B1056" s="30" t="n">
        <v>45791</v>
      </c>
      <c r="C1056" s="29" t="s">
        <v>1438</v>
      </c>
      <c r="D1056" s="29" t="n">
        <v>215</v>
      </c>
      <c r="E1056" s="29" t="s">
        <v>13523</v>
      </c>
      <c r="F1056" s="29" t="s">
        <v>167</v>
      </c>
      <c r="G1056" s="29" t="n">
        <v>36</v>
      </c>
      <c r="H1056" s="29" t="s">
        <v>11629</v>
      </c>
      <c r="I1056" s="29" t="s">
        <v>11624</v>
      </c>
      <c r="J1056" s="31" t="n">
        <v>10.4</v>
      </c>
      <c r="K1056" s="29" t="n">
        <v>1</v>
      </c>
      <c r="L1056" s="29" t="s">
        <v>11630</v>
      </c>
      <c r="M1056" s="30" t="n">
        <v>45801</v>
      </c>
      <c r="N1056" s="30" t="n">
        <v>45804</v>
      </c>
      <c r="O1056" s="29" t="n">
        <v>13</v>
      </c>
      <c r="P1056" s="29"/>
      <c r="Q1056" s="29" t="s">
        <v>13749</v>
      </c>
      <c r="R1056" s="29"/>
    </row>
    <row r="1057" customFormat="false" ht="15" hidden="false" customHeight="true" outlineLevel="0" collapsed="false">
      <c r="A1057" s="26" t="s">
        <v>13750</v>
      </c>
      <c r="B1057" s="27" t="n">
        <v>45794</v>
      </c>
      <c r="C1057" s="26" t="s">
        <v>8856</v>
      </c>
      <c r="D1057" s="26" t="n">
        <v>2094</v>
      </c>
      <c r="E1057" s="26" t="s">
        <v>13703</v>
      </c>
      <c r="F1057" s="26" t="s">
        <v>276</v>
      </c>
      <c r="G1057" s="26" t="n">
        <v>40</v>
      </c>
      <c r="H1057" s="26" t="s">
        <v>11629</v>
      </c>
      <c r="I1057" s="26" t="s">
        <v>11624</v>
      </c>
      <c r="J1057" s="28" t="n">
        <v>10.4</v>
      </c>
      <c r="K1057" s="26" t="n">
        <v>1</v>
      </c>
      <c r="L1057" s="26" t="s">
        <v>11625</v>
      </c>
      <c r="M1057" s="27" t="n">
        <v>45804</v>
      </c>
      <c r="N1057" s="26"/>
      <c r="O1057" s="26"/>
      <c r="P1057" s="26" t="s">
        <v>11626</v>
      </c>
      <c r="Q1057" s="26"/>
      <c r="R1057" s="26"/>
    </row>
    <row r="1058" customFormat="false" ht="15" hidden="false" customHeight="true" outlineLevel="0" collapsed="false">
      <c r="A1058" s="29" t="s">
        <v>13751</v>
      </c>
      <c r="B1058" s="30" t="n">
        <v>45782</v>
      </c>
      <c r="C1058" s="29" t="s">
        <v>10783</v>
      </c>
      <c r="D1058" s="29" t="n">
        <v>2662</v>
      </c>
      <c r="E1058" s="29" t="s">
        <v>13752</v>
      </c>
      <c r="F1058" s="29" t="s">
        <v>167</v>
      </c>
      <c r="G1058" s="29" t="n">
        <v>28</v>
      </c>
      <c r="H1058" s="29" t="s">
        <v>11629</v>
      </c>
      <c r="I1058" s="29" t="s">
        <v>11624</v>
      </c>
      <c r="J1058" s="31" t="n">
        <v>10.4</v>
      </c>
      <c r="K1058" s="29" t="n">
        <v>2</v>
      </c>
      <c r="L1058" s="29" t="s">
        <v>11625</v>
      </c>
      <c r="M1058" s="30" t="n">
        <v>45792</v>
      </c>
      <c r="N1058" s="29"/>
      <c r="O1058" s="29"/>
      <c r="P1058" s="29" t="s">
        <v>11651</v>
      </c>
      <c r="Q1058" s="29"/>
      <c r="R1058" s="29"/>
    </row>
    <row r="1059" customFormat="false" ht="15" hidden="false" customHeight="true" outlineLevel="0" collapsed="false">
      <c r="A1059" s="26" t="s">
        <v>13753</v>
      </c>
      <c r="B1059" s="27" t="n">
        <v>45793</v>
      </c>
      <c r="C1059" s="26" t="s">
        <v>6293</v>
      </c>
      <c r="D1059" s="26" t="n">
        <v>1375</v>
      </c>
      <c r="E1059" s="26" t="s">
        <v>12408</v>
      </c>
      <c r="F1059" s="26" t="s">
        <v>249</v>
      </c>
      <c r="G1059" s="26" t="n">
        <v>28</v>
      </c>
      <c r="H1059" s="26" t="s">
        <v>11623</v>
      </c>
      <c r="I1059" s="26" t="s">
        <v>11624</v>
      </c>
      <c r="J1059" s="28" t="n">
        <v>7.55</v>
      </c>
      <c r="K1059" s="26" t="n">
        <v>1</v>
      </c>
      <c r="L1059" s="26" t="s">
        <v>11630</v>
      </c>
      <c r="M1059" s="27" t="n">
        <v>45807</v>
      </c>
      <c r="N1059" s="27" t="n">
        <v>45809</v>
      </c>
      <c r="O1059" s="26" t="n">
        <v>16</v>
      </c>
      <c r="P1059" s="26"/>
      <c r="Q1059" s="26" t="s">
        <v>13754</v>
      </c>
      <c r="R1059" s="26"/>
    </row>
    <row r="1060" customFormat="false" ht="15" hidden="false" customHeight="true" outlineLevel="0" collapsed="false">
      <c r="A1060" s="29" t="s">
        <v>13755</v>
      </c>
      <c r="B1060" s="30" t="n">
        <v>45805</v>
      </c>
      <c r="C1060" s="29" t="s">
        <v>11475</v>
      </c>
      <c r="D1060" s="29" t="n">
        <v>2874</v>
      </c>
      <c r="E1060" s="29" t="s">
        <v>13756</v>
      </c>
      <c r="F1060" s="29" t="s">
        <v>276</v>
      </c>
      <c r="G1060" s="29" t="n">
        <v>32</v>
      </c>
      <c r="H1060" s="29" t="s">
        <v>11629</v>
      </c>
      <c r="I1060" s="29" t="s">
        <v>11624</v>
      </c>
      <c r="J1060" s="31" t="n">
        <v>10.4</v>
      </c>
      <c r="K1060" s="29" t="n">
        <v>1</v>
      </c>
      <c r="L1060" s="29" t="s">
        <v>11630</v>
      </c>
      <c r="M1060" s="30" t="n">
        <v>45815</v>
      </c>
      <c r="N1060" s="30" t="n">
        <v>45815</v>
      </c>
      <c r="O1060" s="29" t="n">
        <v>10</v>
      </c>
      <c r="P1060" s="29"/>
      <c r="Q1060" s="29" t="s">
        <v>13757</v>
      </c>
      <c r="R1060" s="29"/>
    </row>
    <row r="1061" customFormat="false" ht="15" hidden="false" customHeight="true" outlineLevel="0" collapsed="false">
      <c r="A1061" s="26" t="s">
        <v>13758</v>
      </c>
      <c r="B1061" s="27" t="n">
        <v>45805</v>
      </c>
      <c r="C1061" s="26" t="s">
        <v>2678</v>
      </c>
      <c r="D1061" s="26" t="n">
        <v>472</v>
      </c>
      <c r="E1061" s="26" t="s">
        <v>11658</v>
      </c>
      <c r="F1061" s="26" t="s">
        <v>276</v>
      </c>
      <c r="G1061" s="26" t="n">
        <v>32</v>
      </c>
      <c r="H1061" s="26" t="s">
        <v>11629</v>
      </c>
      <c r="I1061" s="26" t="s">
        <v>11624</v>
      </c>
      <c r="J1061" s="28" t="n">
        <v>10.4</v>
      </c>
      <c r="K1061" s="26" t="n">
        <v>1</v>
      </c>
      <c r="L1061" s="26" t="s">
        <v>11630</v>
      </c>
      <c r="M1061" s="27" t="n">
        <v>45815</v>
      </c>
      <c r="N1061" s="27" t="n">
        <v>45814</v>
      </c>
      <c r="O1061" s="26" t="n">
        <v>9</v>
      </c>
      <c r="P1061" s="26"/>
      <c r="Q1061" s="26" t="s">
        <v>13759</v>
      </c>
      <c r="R1061" s="26"/>
    </row>
    <row r="1062" customFormat="false" ht="15" hidden="false" customHeight="true" outlineLevel="0" collapsed="false">
      <c r="A1062" s="29" t="s">
        <v>13760</v>
      </c>
      <c r="B1062" s="30" t="n">
        <v>45802</v>
      </c>
      <c r="C1062" s="29" t="s">
        <v>10540</v>
      </c>
      <c r="D1062" s="29" t="n">
        <v>2587</v>
      </c>
      <c r="E1062" s="29" t="s">
        <v>13761</v>
      </c>
      <c r="F1062" s="29" t="s">
        <v>276</v>
      </c>
      <c r="G1062" s="29" t="n">
        <v>28</v>
      </c>
      <c r="H1062" s="29" t="s">
        <v>11629</v>
      </c>
      <c r="I1062" s="29" t="s">
        <v>11624</v>
      </c>
      <c r="J1062" s="31" t="n">
        <v>10.4</v>
      </c>
      <c r="K1062" s="29" t="n">
        <v>1</v>
      </c>
      <c r="L1062" s="29" t="s">
        <v>11634</v>
      </c>
      <c r="M1062" s="30" t="n">
        <v>45812</v>
      </c>
      <c r="N1062" s="30" t="n">
        <v>45808</v>
      </c>
      <c r="O1062" s="29" t="n">
        <v>6</v>
      </c>
      <c r="P1062" s="29"/>
      <c r="Q1062" s="29"/>
      <c r="R1062" s="29"/>
    </row>
    <row r="1063" customFormat="false" ht="15" hidden="false" customHeight="true" outlineLevel="0" collapsed="false">
      <c r="A1063" s="26" t="s">
        <v>13762</v>
      </c>
      <c r="B1063" s="27" t="n">
        <v>45784</v>
      </c>
      <c r="C1063" s="26" t="s">
        <v>2678</v>
      </c>
      <c r="D1063" s="26" t="n">
        <v>472</v>
      </c>
      <c r="E1063" s="26" t="s">
        <v>13240</v>
      </c>
      <c r="F1063" s="26" t="s">
        <v>249</v>
      </c>
      <c r="G1063" s="26" t="n">
        <v>28</v>
      </c>
      <c r="H1063" s="26" t="s">
        <v>11623</v>
      </c>
      <c r="I1063" s="26" t="s">
        <v>11624</v>
      </c>
      <c r="J1063" s="28" t="n">
        <v>7.55</v>
      </c>
      <c r="K1063" s="26" t="n">
        <v>1</v>
      </c>
      <c r="L1063" s="26" t="s">
        <v>11625</v>
      </c>
      <c r="M1063" s="27" t="n">
        <v>45798</v>
      </c>
      <c r="N1063" s="26"/>
      <c r="O1063" s="26"/>
      <c r="P1063" s="26" t="s">
        <v>11683</v>
      </c>
      <c r="Q1063" s="26"/>
      <c r="R1063" s="26"/>
    </row>
    <row r="1064" customFormat="false" ht="15" hidden="false" customHeight="true" outlineLevel="0" collapsed="false">
      <c r="A1064" s="29" t="s">
        <v>13763</v>
      </c>
      <c r="B1064" s="30" t="n">
        <v>45804</v>
      </c>
      <c r="C1064" s="29" t="s">
        <v>4753</v>
      </c>
      <c r="D1064" s="29" t="n">
        <v>967</v>
      </c>
      <c r="E1064" s="29" t="s">
        <v>13764</v>
      </c>
      <c r="F1064" s="29" t="s">
        <v>276</v>
      </c>
      <c r="G1064" s="29" t="n">
        <v>24</v>
      </c>
      <c r="H1064" s="29" t="s">
        <v>11629</v>
      </c>
      <c r="I1064" s="29" t="s">
        <v>11624</v>
      </c>
      <c r="J1064" s="31" t="n">
        <v>10.4</v>
      </c>
      <c r="K1064" s="29" t="n">
        <v>1</v>
      </c>
      <c r="L1064" s="29" t="s">
        <v>11642</v>
      </c>
      <c r="M1064" s="30" t="n">
        <v>45814</v>
      </c>
      <c r="N1064" s="29"/>
      <c r="O1064" s="29"/>
      <c r="P1064" s="29"/>
      <c r="Q1064" s="29"/>
      <c r="R1064" s="29"/>
    </row>
    <row r="1065" customFormat="false" ht="15" hidden="false" customHeight="true" outlineLevel="0" collapsed="false">
      <c r="A1065" s="26" t="s">
        <v>13765</v>
      </c>
      <c r="B1065" s="27" t="n">
        <v>45784</v>
      </c>
      <c r="C1065" s="26" t="s">
        <v>11151</v>
      </c>
      <c r="D1065" s="26" t="n">
        <v>2775</v>
      </c>
      <c r="E1065" s="26" t="s">
        <v>13766</v>
      </c>
      <c r="F1065" s="26" t="s">
        <v>900</v>
      </c>
      <c r="G1065" s="26" t="n">
        <v>32</v>
      </c>
      <c r="H1065" s="26" t="s">
        <v>11623</v>
      </c>
      <c r="I1065" s="26" t="s">
        <v>11624</v>
      </c>
      <c r="J1065" s="28" t="n">
        <v>7.55</v>
      </c>
      <c r="K1065" s="26" t="n">
        <v>2</v>
      </c>
      <c r="L1065" s="26" t="s">
        <v>11630</v>
      </c>
      <c r="M1065" s="27" t="n">
        <v>45798</v>
      </c>
      <c r="N1065" s="27" t="n">
        <v>45790</v>
      </c>
      <c r="O1065" s="26" t="n">
        <v>6</v>
      </c>
      <c r="P1065" s="26"/>
      <c r="Q1065" s="26" t="s">
        <v>13767</v>
      </c>
      <c r="R1065" s="26"/>
    </row>
    <row r="1066" customFormat="false" ht="15" hidden="false" customHeight="true" outlineLevel="0" collapsed="false">
      <c r="A1066" s="29" t="s">
        <v>13768</v>
      </c>
      <c r="B1066" s="30" t="n">
        <v>45786</v>
      </c>
      <c r="C1066" s="29" t="s">
        <v>8468</v>
      </c>
      <c r="D1066" s="29" t="n">
        <v>1980</v>
      </c>
      <c r="E1066" s="29" t="s">
        <v>13769</v>
      </c>
      <c r="F1066" s="29" t="s">
        <v>314</v>
      </c>
      <c r="G1066" s="29" t="n">
        <v>45</v>
      </c>
      <c r="H1066" s="29" t="s">
        <v>11623</v>
      </c>
      <c r="I1066" s="29" t="s">
        <v>11624</v>
      </c>
      <c r="J1066" s="31" t="n">
        <v>7.55</v>
      </c>
      <c r="K1066" s="29" t="n">
        <v>1</v>
      </c>
      <c r="L1066" s="29" t="s">
        <v>11630</v>
      </c>
      <c r="M1066" s="30" t="n">
        <v>45800</v>
      </c>
      <c r="N1066" s="30" t="n">
        <v>45792</v>
      </c>
      <c r="O1066" s="29" t="n">
        <v>6</v>
      </c>
      <c r="P1066" s="29"/>
      <c r="Q1066" s="29" t="s">
        <v>13770</v>
      </c>
      <c r="R1066" s="29"/>
    </row>
    <row r="1067" customFormat="false" ht="15" hidden="false" customHeight="true" outlineLevel="0" collapsed="false">
      <c r="A1067" s="26" t="s">
        <v>13771</v>
      </c>
      <c r="B1067" s="27" t="n">
        <v>45789</v>
      </c>
      <c r="C1067" s="26" t="s">
        <v>4701</v>
      </c>
      <c r="D1067" s="26" t="n">
        <v>954</v>
      </c>
      <c r="E1067" s="26" t="s">
        <v>13772</v>
      </c>
      <c r="F1067" s="26" t="s">
        <v>900</v>
      </c>
      <c r="G1067" s="26" t="n">
        <v>45</v>
      </c>
      <c r="H1067" s="26" t="s">
        <v>11623</v>
      </c>
      <c r="I1067" s="26" t="s">
        <v>11624</v>
      </c>
      <c r="J1067" s="28" t="n">
        <v>7.55</v>
      </c>
      <c r="K1067" s="26" t="n">
        <v>1</v>
      </c>
      <c r="L1067" s="26" t="s">
        <v>11642</v>
      </c>
      <c r="M1067" s="27" t="n">
        <v>45803</v>
      </c>
      <c r="N1067" s="26"/>
      <c r="O1067" s="26"/>
      <c r="P1067" s="26"/>
      <c r="Q1067" s="26"/>
      <c r="R1067" s="26"/>
    </row>
    <row r="1068" customFormat="false" ht="15" hidden="false" customHeight="true" outlineLevel="0" collapsed="false">
      <c r="A1068" s="29" t="s">
        <v>13773</v>
      </c>
      <c r="B1068" s="30" t="n">
        <v>45785</v>
      </c>
      <c r="C1068" s="29" t="s">
        <v>7233</v>
      </c>
      <c r="D1068" s="29" t="n">
        <v>1633</v>
      </c>
      <c r="E1068" s="29" t="s">
        <v>12490</v>
      </c>
      <c r="F1068" s="29" t="s">
        <v>314</v>
      </c>
      <c r="G1068" s="29" t="n">
        <v>32</v>
      </c>
      <c r="H1068" s="29" t="s">
        <v>11623</v>
      </c>
      <c r="I1068" s="29" t="s">
        <v>11624</v>
      </c>
      <c r="J1068" s="31" t="n">
        <v>7.55</v>
      </c>
      <c r="K1068" s="29" t="n">
        <v>2</v>
      </c>
      <c r="L1068" s="29" t="s">
        <v>164</v>
      </c>
      <c r="M1068" s="30" t="n">
        <v>45799</v>
      </c>
      <c r="N1068" s="30" t="n">
        <v>45800</v>
      </c>
      <c r="O1068" s="29" t="n">
        <v>15</v>
      </c>
      <c r="P1068" s="29"/>
      <c r="Q1068" s="29"/>
      <c r="R1068" s="29"/>
    </row>
    <row r="1069" customFormat="false" ht="15" hidden="false" customHeight="true" outlineLevel="0" collapsed="false">
      <c r="A1069" s="26" t="s">
        <v>13774</v>
      </c>
      <c r="B1069" s="27" t="n">
        <v>45796</v>
      </c>
      <c r="C1069" s="26" t="s">
        <v>7043</v>
      </c>
      <c r="D1069" s="26" t="n">
        <v>1580</v>
      </c>
      <c r="E1069" s="26" t="s">
        <v>12384</v>
      </c>
      <c r="F1069" s="26" t="s">
        <v>900</v>
      </c>
      <c r="G1069" s="26" t="n">
        <v>24</v>
      </c>
      <c r="H1069" s="26" t="s">
        <v>11623</v>
      </c>
      <c r="I1069" s="26" t="s">
        <v>11624</v>
      </c>
      <c r="J1069" s="28" t="n">
        <v>7.55</v>
      </c>
      <c r="K1069" s="26" t="n">
        <v>1</v>
      </c>
      <c r="L1069" s="26" t="s">
        <v>11843</v>
      </c>
      <c r="M1069" s="27" t="n">
        <v>45810</v>
      </c>
      <c r="N1069" s="27" t="n">
        <v>45809</v>
      </c>
      <c r="O1069" s="26" t="n">
        <v>13</v>
      </c>
      <c r="P1069" s="26"/>
      <c r="Q1069" s="26"/>
      <c r="R1069" s="26"/>
    </row>
    <row r="1070" customFormat="false" ht="15" hidden="false" customHeight="true" outlineLevel="0" collapsed="false">
      <c r="A1070" s="29" t="s">
        <v>13775</v>
      </c>
      <c r="B1070" s="30" t="n">
        <v>45786</v>
      </c>
      <c r="C1070" s="29" t="s">
        <v>1371</v>
      </c>
      <c r="D1070" s="29" t="n">
        <v>200</v>
      </c>
      <c r="E1070" s="29" t="s">
        <v>11976</v>
      </c>
      <c r="F1070" s="29" t="s">
        <v>314</v>
      </c>
      <c r="G1070" s="29" t="n">
        <v>80</v>
      </c>
      <c r="H1070" s="29" t="s">
        <v>11623</v>
      </c>
      <c r="I1070" s="29" t="s">
        <v>11624</v>
      </c>
      <c r="J1070" s="31" t="n">
        <v>7.55</v>
      </c>
      <c r="K1070" s="29" t="n">
        <v>2</v>
      </c>
      <c r="L1070" s="29" t="s">
        <v>11669</v>
      </c>
      <c r="M1070" s="30" t="n">
        <v>45800</v>
      </c>
      <c r="N1070" s="30" t="n">
        <v>45788</v>
      </c>
      <c r="O1070" s="29" t="n">
        <v>2</v>
      </c>
      <c r="P1070" s="29"/>
      <c r="Q1070" s="29"/>
      <c r="R1070" s="29"/>
    </row>
    <row r="1071" customFormat="false" ht="15" hidden="false" customHeight="true" outlineLevel="0" collapsed="false">
      <c r="A1071" s="26" t="s">
        <v>13776</v>
      </c>
      <c r="B1071" s="27" t="n">
        <v>45796</v>
      </c>
      <c r="C1071" s="26" t="s">
        <v>4567</v>
      </c>
      <c r="D1071" s="26" t="n">
        <v>922</v>
      </c>
      <c r="E1071" s="26" t="s">
        <v>13308</v>
      </c>
      <c r="F1071" s="26" t="s">
        <v>276</v>
      </c>
      <c r="G1071" s="26" t="n">
        <v>32</v>
      </c>
      <c r="H1071" s="26" t="s">
        <v>11629</v>
      </c>
      <c r="I1071" s="26" t="s">
        <v>11624</v>
      </c>
      <c r="J1071" s="28" t="n">
        <v>10.4</v>
      </c>
      <c r="K1071" s="26" t="n">
        <v>2</v>
      </c>
      <c r="L1071" s="26" t="s">
        <v>11669</v>
      </c>
      <c r="M1071" s="27" t="n">
        <v>45806</v>
      </c>
      <c r="N1071" s="27" t="n">
        <v>45802</v>
      </c>
      <c r="O1071" s="26" t="n">
        <v>6</v>
      </c>
      <c r="P1071" s="26"/>
      <c r="Q1071" s="26"/>
      <c r="R1071" s="26"/>
    </row>
    <row r="1072" customFormat="false" ht="15" hidden="false" customHeight="true" outlineLevel="0" collapsed="false">
      <c r="A1072" s="29" t="s">
        <v>13777</v>
      </c>
      <c r="B1072" s="30" t="n">
        <v>45787</v>
      </c>
      <c r="C1072" s="29" t="s">
        <v>9762</v>
      </c>
      <c r="D1072" s="29" t="n">
        <v>2360</v>
      </c>
      <c r="E1072" s="29" t="s">
        <v>13601</v>
      </c>
      <c r="F1072" s="29" t="s">
        <v>314</v>
      </c>
      <c r="G1072" s="29" t="n">
        <v>40</v>
      </c>
      <c r="H1072" s="29" t="s">
        <v>11623</v>
      </c>
      <c r="I1072" s="29" t="s">
        <v>11624</v>
      </c>
      <c r="J1072" s="31" t="n">
        <v>7.55</v>
      </c>
      <c r="K1072" s="29" t="n">
        <v>2</v>
      </c>
      <c r="L1072" s="29" t="s">
        <v>11625</v>
      </c>
      <c r="M1072" s="30" t="n">
        <v>45801</v>
      </c>
      <c r="N1072" s="29"/>
      <c r="O1072" s="29"/>
      <c r="P1072" s="29" t="s">
        <v>11651</v>
      </c>
      <c r="Q1072" s="29"/>
      <c r="R1072" s="29"/>
    </row>
    <row r="1073" customFormat="false" ht="15" hidden="false" customHeight="true" outlineLevel="0" collapsed="false">
      <c r="A1073" s="26" t="s">
        <v>13778</v>
      </c>
      <c r="B1073" s="27" t="n">
        <v>45781</v>
      </c>
      <c r="C1073" s="26" t="s">
        <v>1652</v>
      </c>
      <c r="D1073" s="26" t="n">
        <v>257</v>
      </c>
      <c r="E1073" s="26" t="s">
        <v>12727</v>
      </c>
      <c r="F1073" s="26" t="s">
        <v>249</v>
      </c>
      <c r="G1073" s="26" t="n">
        <v>60</v>
      </c>
      <c r="H1073" s="26" t="s">
        <v>11623</v>
      </c>
      <c r="I1073" s="26" t="s">
        <v>11624</v>
      </c>
      <c r="J1073" s="28" t="n">
        <v>7.55</v>
      </c>
      <c r="K1073" s="26" t="n">
        <v>2</v>
      </c>
      <c r="L1073" s="26" t="s">
        <v>11630</v>
      </c>
      <c r="M1073" s="27" t="n">
        <v>45795</v>
      </c>
      <c r="N1073" s="27" t="n">
        <v>45798</v>
      </c>
      <c r="O1073" s="26" t="n">
        <v>17</v>
      </c>
      <c r="P1073" s="26"/>
      <c r="Q1073" s="26" t="s">
        <v>13779</v>
      </c>
      <c r="R1073" s="26"/>
    </row>
    <row r="1074" customFormat="false" ht="15" hidden="false" customHeight="true" outlineLevel="0" collapsed="false">
      <c r="A1074" s="29" t="s">
        <v>13780</v>
      </c>
      <c r="B1074" s="30" t="n">
        <v>45783</v>
      </c>
      <c r="C1074" s="29" t="s">
        <v>7100</v>
      </c>
      <c r="D1074" s="29" t="n">
        <v>1597</v>
      </c>
      <c r="E1074" s="29" t="s">
        <v>12280</v>
      </c>
      <c r="F1074" s="29" t="s">
        <v>900</v>
      </c>
      <c r="G1074" s="29" t="n">
        <v>60</v>
      </c>
      <c r="H1074" s="29" t="s">
        <v>11623</v>
      </c>
      <c r="I1074" s="29" t="s">
        <v>11624</v>
      </c>
      <c r="J1074" s="31" t="n">
        <v>7.55</v>
      </c>
      <c r="K1074" s="29" t="n">
        <v>1</v>
      </c>
      <c r="L1074" s="29" t="s">
        <v>11669</v>
      </c>
      <c r="M1074" s="30" t="n">
        <v>45797</v>
      </c>
      <c r="N1074" s="30" t="n">
        <v>45798</v>
      </c>
      <c r="O1074" s="29" t="n">
        <v>15</v>
      </c>
      <c r="P1074" s="29"/>
      <c r="Q1074" s="29"/>
      <c r="R1074" s="29"/>
    </row>
    <row r="1075" customFormat="false" ht="15" hidden="false" customHeight="true" outlineLevel="0" collapsed="false">
      <c r="A1075" s="26" t="s">
        <v>13781</v>
      </c>
      <c r="B1075" s="27" t="n">
        <v>45812</v>
      </c>
      <c r="C1075" s="26" t="s">
        <v>6730</v>
      </c>
      <c r="D1075" s="26" t="n">
        <v>1495</v>
      </c>
      <c r="E1075" s="26" t="s">
        <v>12186</v>
      </c>
      <c r="F1075" s="26" t="s">
        <v>314</v>
      </c>
      <c r="G1075" s="26" t="n">
        <v>60</v>
      </c>
      <c r="H1075" s="26" t="s">
        <v>11623</v>
      </c>
      <c r="I1075" s="26" t="s">
        <v>11624</v>
      </c>
      <c r="J1075" s="28" t="n">
        <v>7.55</v>
      </c>
      <c r="K1075" s="26" t="n">
        <v>1</v>
      </c>
      <c r="L1075" s="26" t="s">
        <v>11630</v>
      </c>
      <c r="M1075" s="27" t="n">
        <v>45826</v>
      </c>
      <c r="N1075" s="27" t="n">
        <v>45818</v>
      </c>
      <c r="O1075" s="26" t="n">
        <v>6</v>
      </c>
      <c r="P1075" s="26"/>
      <c r="Q1075" s="26" t="s">
        <v>13782</v>
      </c>
      <c r="R1075" s="26"/>
    </row>
    <row r="1076" customFormat="false" ht="15" hidden="false" customHeight="true" outlineLevel="0" collapsed="false">
      <c r="A1076" s="29" t="s">
        <v>13783</v>
      </c>
      <c r="B1076" s="30" t="n">
        <v>45826</v>
      </c>
      <c r="C1076" s="29" t="s">
        <v>7641</v>
      </c>
      <c r="D1076" s="29" t="n">
        <v>1747</v>
      </c>
      <c r="E1076" s="29" t="s">
        <v>11909</v>
      </c>
      <c r="F1076" s="29" t="s">
        <v>900</v>
      </c>
      <c r="G1076" s="29" t="n">
        <v>45</v>
      </c>
      <c r="H1076" s="29" t="s">
        <v>11623</v>
      </c>
      <c r="I1076" s="29" t="s">
        <v>11624</v>
      </c>
      <c r="J1076" s="31" t="n">
        <v>7.55</v>
      </c>
      <c r="K1076" s="29" t="n">
        <v>1</v>
      </c>
      <c r="L1076" s="29" t="s">
        <v>11625</v>
      </c>
      <c r="M1076" s="30" t="n">
        <v>45840</v>
      </c>
      <c r="N1076" s="29"/>
      <c r="O1076" s="29"/>
      <c r="P1076" s="29" t="s">
        <v>11683</v>
      </c>
      <c r="Q1076" s="29"/>
      <c r="R1076" s="29"/>
    </row>
    <row r="1077" customFormat="false" ht="15" hidden="false" customHeight="true" outlineLevel="0" collapsed="false">
      <c r="A1077" s="26" t="s">
        <v>13784</v>
      </c>
      <c r="B1077" s="27" t="n">
        <v>45831</v>
      </c>
      <c r="C1077" s="26" t="s">
        <v>9958</v>
      </c>
      <c r="D1077" s="26" t="n">
        <v>2418</v>
      </c>
      <c r="E1077" s="26" t="s">
        <v>13009</v>
      </c>
      <c r="F1077" s="26" t="s">
        <v>249</v>
      </c>
      <c r="G1077" s="26" t="n">
        <v>32</v>
      </c>
      <c r="H1077" s="26" t="s">
        <v>11623</v>
      </c>
      <c r="I1077" s="26" t="s">
        <v>11624</v>
      </c>
      <c r="J1077" s="28" t="n">
        <v>7.55</v>
      </c>
      <c r="K1077" s="26" t="n">
        <v>1</v>
      </c>
      <c r="L1077" s="26" t="s">
        <v>11630</v>
      </c>
      <c r="M1077" s="27" t="n">
        <v>45845</v>
      </c>
      <c r="N1077" s="27" t="n">
        <v>45845</v>
      </c>
      <c r="O1077" s="26" t="n">
        <v>14</v>
      </c>
      <c r="P1077" s="26"/>
      <c r="Q1077" s="26" t="s">
        <v>13785</v>
      </c>
      <c r="R1077" s="26"/>
    </row>
    <row r="1078" customFormat="false" ht="15" hidden="false" customHeight="true" outlineLevel="0" collapsed="false">
      <c r="A1078" s="29" t="s">
        <v>13786</v>
      </c>
      <c r="B1078" s="30" t="n">
        <v>45819</v>
      </c>
      <c r="C1078" s="29" t="s">
        <v>8843</v>
      </c>
      <c r="D1078" s="29" t="n">
        <v>2090</v>
      </c>
      <c r="E1078" s="29" t="s">
        <v>12863</v>
      </c>
      <c r="F1078" s="29" t="s">
        <v>314</v>
      </c>
      <c r="G1078" s="29" t="n">
        <v>32</v>
      </c>
      <c r="H1078" s="29" t="s">
        <v>11623</v>
      </c>
      <c r="I1078" s="29" t="s">
        <v>11624</v>
      </c>
      <c r="J1078" s="31" t="n">
        <v>7.55</v>
      </c>
      <c r="K1078" s="29" t="n">
        <v>1</v>
      </c>
      <c r="L1078" s="29" t="s">
        <v>11669</v>
      </c>
      <c r="M1078" s="30" t="n">
        <v>45833</v>
      </c>
      <c r="N1078" s="30" t="n">
        <v>45830</v>
      </c>
      <c r="O1078" s="29" t="n">
        <v>11</v>
      </c>
      <c r="P1078" s="29"/>
      <c r="Q1078" s="29"/>
      <c r="R1078" s="29"/>
    </row>
    <row r="1079" customFormat="false" ht="15" hidden="false" customHeight="true" outlineLevel="0" collapsed="false">
      <c r="A1079" s="26" t="s">
        <v>13787</v>
      </c>
      <c r="B1079" s="27" t="n">
        <v>45826</v>
      </c>
      <c r="C1079" s="26" t="s">
        <v>2040</v>
      </c>
      <c r="D1079" s="26" t="n">
        <v>333</v>
      </c>
      <c r="E1079" s="26" t="s">
        <v>13788</v>
      </c>
      <c r="F1079" s="26" t="s">
        <v>276</v>
      </c>
      <c r="G1079" s="26" t="n">
        <v>32</v>
      </c>
      <c r="H1079" s="26" t="s">
        <v>11629</v>
      </c>
      <c r="I1079" s="26" t="s">
        <v>11624</v>
      </c>
      <c r="J1079" s="28" t="n">
        <v>10.4</v>
      </c>
      <c r="K1079" s="26" t="n">
        <v>1</v>
      </c>
      <c r="L1079" s="26" t="s">
        <v>11625</v>
      </c>
      <c r="M1079" s="27" t="n">
        <v>45836</v>
      </c>
      <c r="N1079" s="26"/>
      <c r="O1079" s="26"/>
      <c r="P1079" s="26" t="s">
        <v>11651</v>
      </c>
      <c r="Q1079" s="26"/>
      <c r="R1079" s="26"/>
    </row>
    <row r="1080" customFormat="false" ht="15" hidden="false" customHeight="true" outlineLevel="0" collapsed="false">
      <c r="A1080" s="29" t="s">
        <v>13789</v>
      </c>
      <c r="B1080" s="30" t="n">
        <v>45823</v>
      </c>
      <c r="C1080" s="29" t="s">
        <v>7461</v>
      </c>
      <c r="D1080" s="29" t="n">
        <v>1698</v>
      </c>
      <c r="E1080" s="29" t="s">
        <v>13229</v>
      </c>
      <c r="F1080" s="29" t="s">
        <v>167</v>
      </c>
      <c r="G1080" s="29" t="n">
        <v>32</v>
      </c>
      <c r="H1080" s="29" t="s">
        <v>11629</v>
      </c>
      <c r="I1080" s="29" t="s">
        <v>11624</v>
      </c>
      <c r="J1080" s="31" t="n">
        <v>10.4</v>
      </c>
      <c r="K1080" s="29" t="n">
        <v>1</v>
      </c>
      <c r="L1080" s="29" t="s">
        <v>11625</v>
      </c>
      <c r="M1080" s="30" t="n">
        <v>45833</v>
      </c>
      <c r="N1080" s="29"/>
      <c r="O1080" s="29"/>
      <c r="P1080" s="29" t="s">
        <v>11683</v>
      </c>
      <c r="Q1080" s="29"/>
      <c r="R1080" s="29"/>
    </row>
    <row r="1081" customFormat="false" ht="15" hidden="false" customHeight="true" outlineLevel="0" collapsed="false">
      <c r="A1081" s="26" t="s">
        <v>13790</v>
      </c>
      <c r="B1081" s="27" t="n">
        <v>45810</v>
      </c>
      <c r="C1081" s="26" t="s">
        <v>3523</v>
      </c>
      <c r="D1081" s="26" t="n">
        <v>667</v>
      </c>
      <c r="E1081" s="26" t="s">
        <v>12399</v>
      </c>
      <c r="F1081" s="26" t="s">
        <v>276</v>
      </c>
      <c r="G1081" s="26" t="n">
        <v>28</v>
      </c>
      <c r="H1081" s="26" t="s">
        <v>11629</v>
      </c>
      <c r="I1081" s="26" t="s">
        <v>11624</v>
      </c>
      <c r="J1081" s="28" t="n">
        <v>10.4</v>
      </c>
      <c r="K1081" s="26" t="n">
        <v>1</v>
      </c>
      <c r="L1081" s="26" t="s">
        <v>11630</v>
      </c>
      <c r="M1081" s="27" t="n">
        <v>45820</v>
      </c>
      <c r="N1081" s="27" t="n">
        <v>45817</v>
      </c>
      <c r="O1081" s="26" t="n">
        <v>7</v>
      </c>
      <c r="P1081" s="26"/>
      <c r="Q1081" s="26" t="s">
        <v>13791</v>
      </c>
      <c r="R1081" s="26"/>
    </row>
    <row r="1082" customFormat="false" ht="15" hidden="false" customHeight="true" outlineLevel="0" collapsed="false">
      <c r="A1082" s="29" t="s">
        <v>13792</v>
      </c>
      <c r="B1082" s="30" t="n">
        <v>45830</v>
      </c>
      <c r="C1082" s="29" t="s">
        <v>9249</v>
      </c>
      <c r="D1082" s="29" t="n">
        <v>2206</v>
      </c>
      <c r="E1082" s="29" t="s">
        <v>11792</v>
      </c>
      <c r="F1082" s="29" t="s">
        <v>276</v>
      </c>
      <c r="G1082" s="29" t="n">
        <v>24</v>
      </c>
      <c r="H1082" s="29" t="s">
        <v>11629</v>
      </c>
      <c r="I1082" s="29" t="s">
        <v>11624</v>
      </c>
      <c r="J1082" s="31" t="n">
        <v>10.4</v>
      </c>
      <c r="K1082" s="29" t="n">
        <v>1</v>
      </c>
      <c r="L1082" s="29" t="s">
        <v>11630</v>
      </c>
      <c r="M1082" s="30" t="n">
        <v>45840</v>
      </c>
      <c r="N1082" s="30" t="n">
        <v>45839</v>
      </c>
      <c r="O1082" s="29" t="n">
        <v>9</v>
      </c>
      <c r="P1082" s="29"/>
      <c r="Q1082" s="29" t="s">
        <v>13793</v>
      </c>
      <c r="R1082" s="29"/>
    </row>
    <row r="1083" customFormat="false" ht="15" hidden="false" customHeight="true" outlineLevel="0" collapsed="false">
      <c r="A1083" s="26" t="s">
        <v>13794</v>
      </c>
      <c r="B1083" s="27" t="n">
        <v>45810</v>
      </c>
      <c r="C1083" s="26" t="s">
        <v>8693</v>
      </c>
      <c r="D1083" s="26" t="n">
        <v>2047</v>
      </c>
      <c r="E1083" s="26" t="s">
        <v>13795</v>
      </c>
      <c r="F1083" s="26" t="s">
        <v>314</v>
      </c>
      <c r="G1083" s="26" t="n">
        <v>24</v>
      </c>
      <c r="H1083" s="26" t="s">
        <v>11623</v>
      </c>
      <c r="I1083" s="26" t="s">
        <v>11624</v>
      </c>
      <c r="J1083" s="28" t="n">
        <v>7.55</v>
      </c>
      <c r="K1083" s="26" t="n">
        <v>1</v>
      </c>
      <c r="L1083" s="26" t="s">
        <v>11625</v>
      </c>
      <c r="M1083" s="27" t="n">
        <v>45824</v>
      </c>
      <c r="N1083" s="26"/>
      <c r="O1083" s="26"/>
      <c r="P1083" s="26" t="s">
        <v>11683</v>
      </c>
      <c r="Q1083" s="26"/>
      <c r="R1083" s="26"/>
    </row>
    <row r="1084" customFormat="false" ht="15" hidden="false" customHeight="true" outlineLevel="0" collapsed="false">
      <c r="A1084" s="29" t="s">
        <v>13796</v>
      </c>
      <c r="B1084" s="30" t="n">
        <v>45820</v>
      </c>
      <c r="C1084" s="29" t="s">
        <v>9691</v>
      </c>
      <c r="D1084" s="29" t="n">
        <v>2339</v>
      </c>
      <c r="E1084" s="29" t="s">
        <v>13797</v>
      </c>
      <c r="F1084" s="29" t="s">
        <v>314</v>
      </c>
      <c r="G1084" s="29" t="n">
        <v>24</v>
      </c>
      <c r="H1084" s="29" t="s">
        <v>11623</v>
      </c>
      <c r="I1084" s="29" t="s">
        <v>11624</v>
      </c>
      <c r="J1084" s="31" t="n">
        <v>7.55</v>
      </c>
      <c r="K1084" s="29" t="n">
        <v>1</v>
      </c>
      <c r="L1084" s="29" t="s">
        <v>11630</v>
      </c>
      <c r="M1084" s="30" t="n">
        <v>45834</v>
      </c>
      <c r="N1084" s="30" t="n">
        <v>45829</v>
      </c>
      <c r="O1084" s="29" t="n">
        <v>9</v>
      </c>
      <c r="P1084" s="29"/>
      <c r="Q1084" s="29" t="s">
        <v>13798</v>
      </c>
      <c r="R1084" s="29"/>
    </row>
    <row r="1085" customFormat="false" ht="15" hidden="false" customHeight="true" outlineLevel="0" collapsed="false">
      <c r="A1085" s="26" t="s">
        <v>13799</v>
      </c>
      <c r="B1085" s="27" t="n">
        <v>45822</v>
      </c>
      <c r="C1085" s="26" t="s">
        <v>1103</v>
      </c>
      <c r="D1085" s="26" t="n">
        <v>151</v>
      </c>
      <c r="E1085" s="26" t="s">
        <v>11742</v>
      </c>
      <c r="F1085" s="26" t="s">
        <v>249</v>
      </c>
      <c r="G1085" s="26" t="n">
        <v>24</v>
      </c>
      <c r="H1085" s="26" t="s">
        <v>11623</v>
      </c>
      <c r="I1085" s="26" t="s">
        <v>11624</v>
      </c>
      <c r="J1085" s="28" t="n">
        <v>7.55</v>
      </c>
      <c r="K1085" s="26" t="n">
        <v>1</v>
      </c>
      <c r="L1085" s="26" t="s">
        <v>11625</v>
      </c>
      <c r="M1085" s="27" t="n">
        <v>45836</v>
      </c>
      <c r="N1085" s="26"/>
      <c r="O1085" s="26"/>
      <c r="P1085" s="26" t="s">
        <v>11651</v>
      </c>
      <c r="Q1085" s="26"/>
      <c r="R1085" s="26"/>
    </row>
    <row r="1086" customFormat="false" ht="15" hidden="false" customHeight="true" outlineLevel="0" collapsed="false">
      <c r="A1086" s="29" t="s">
        <v>13800</v>
      </c>
      <c r="B1086" s="30" t="n">
        <v>45831</v>
      </c>
      <c r="C1086" s="29" t="s">
        <v>5194</v>
      </c>
      <c r="D1086" s="29" t="n">
        <v>1079</v>
      </c>
      <c r="E1086" s="29" t="s">
        <v>13801</v>
      </c>
      <c r="F1086" s="29" t="s">
        <v>900</v>
      </c>
      <c r="G1086" s="29" t="n">
        <v>32</v>
      </c>
      <c r="H1086" s="29" t="s">
        <v>11623</v>
      </c>
      <c r="I1086" s="29" t="s">
        <v>11624</v>
      </c>
      <c r="J1086" s="31" t="n">
        <v>7.55</v>
      </c>
      <c r="K1086" s="29" t="n">
        <v>1</v>
      </c>
      <c r="L1086" s="29" t="s">
        <v>11630</v>
      </c>
      <c r="M1086" s="30" t="n">
        <v>45845</v>
      </c>
      <c r="N1086" s="30" t="n">
        <v>45839</v>
      </c>
      <c r="O1086" s="29" t="n">
        <v>8</v>
      </c>
      <c r="P1086" s="29"/>
      <c r="Q1086" s="29" t="s">
        <v>13802</v>
      </c>
      <c r="R1086" s="29"/>
    </row>
    <row r="1087" customFormat="false" ht="15" hidden="false" customHeight="true" outlineLevel="0" collapsed="false">
      <c r="A1087" s="26" t="s">
        <v>13803</v>
      </c>
      <c r="B1087" s="27" t="n">
        <v>45809</v>
      </c>
      <c r="C1087" s="26" t="s">
        <v>2512</v>
      </c>
      <c r="D1087" s="26" t="n">
        <v>436</v>
      </c>
      <c r="E1087" s="26" t="s">
        <v>11830</v>
      </c>
      <c r="F1087" s="26" t="s">
        <v>276</v>
      </c>
      <c r="G1087" s="26" t="n">
        <v>36</v>
      </c>
      <c r="H1087" s="26" t="s">
        <v>11629</v>
      </c>
      <c r="I1087" s="26" t="s">
        <v>11624</v>
      </c>
      <c r="J1087" s="28" t="n">
        <v>10.4</v>
      </c>
      <c r="K1087" s="26" t="n">
        <v>1</v>
      </c>
      <c r="L1087" s="26" t="s">
        <v>164</v>
      </c>
      <c r="M1087" s="27" t="n">
        <v>45819</v>
      </c>
      <c r="N1087" s="27" t="n">
        <v>45814</v>
      </c>
      <c r="O1087" s="26" t="n">
        <v>5</v>
      </c>
      <c r="P1087" s="26"/>
      <c r="Q1087" s="26"/>
      <c r="R1087" s="26"/>
    </row>
    <row r="1088" customFormat="false" ht="15" hidden="false" customHeight="true" outlineLevel="0" collapsed="false">
      <c r="A1088" s="29" t="s">
        <v>13804</v>
      </c>
      <c r="B1088" s="30" t="n">
        <v>45832</v>
      </c>
      <c r="C1088" s="29" t="s">
        <v>2885</v>
      </c>
      <c r="D1088" s="29" t="n">
        <v>518</v>
      </c>
      <c r="E1088" s="29" t="s">
        <v>13805</v>
      </c>
      <c r="F1088" s="29" t="s">
        <v>167</v>
      </c>
      <c r="G1088" s="29" t="n">
        <v>32</v>
      </c>
      <c r="H1088" s="29" t="s">
        <v>11629</v>
      </c>
      <c r="I1088" s="29" t="s">
        <v>11624</v>
      </c>
      <c r="J1088" s="31" t="n">
        <v>10.4</v>
      </c>
      <c r="K1088" s="29" t="n">
        <v>1</v>
      </c>
      <c r="L1088" s="29" t="s">
        <v>11669</v>
      </c>
      <c r="M1088" s="30" t="n">
        <v>45842</v>
      </c>
      <c r="N1088" s="30" t="n">
        <v>45845</v>
      </c>
      <c r="O1088" s="29" t="n">
        <v>13</v>
      </c>
      <c r="P1088" s="29"/>
      <c r="Q1088" s="29"/>
      <c r="R1088" s="29"/>
    </row>
    <row r="1089" customFormat="false" ht="15" hidden="false" customHeight="true" outlineLevel="0" collapsed="false">
      <c r="A1089" s="26" t="s">
        <v>13806</v>
      </c>
      <c r="B1089" s="27" t="n">
        <v>45820</v>
      </c>
      <c r="C1089" s="26" t="s">
        <v>5988</v>
      </c>
      <c r="D1089" s="26" t="n">
        <v>1290</v>
      </c>
      <c r="E1089" s="26" t="s">
        <v>12516</v>
      </c>
      <c r="F1089" s="26" t="s">
        <v>249</v>
      </c>
      <c r="G1089" s="26" t="n">
        <v>28</v>
      </c>
      <c r="H1089" s="26" t="s">
        <v>11623</v>
      </c>
      <c r="I1089" s="26" t="s">
        <v>11624</v>
      </c>
      <c r="J1089" s="28" t="n">
        <v>7.55</v>
      </c>
      <c r="K1089" s="26" t="n">
        <v>2</v>
      </c>
      <c r="L1089" s="26" t="s">
        <v>11630</v>
      </c>
      <c r="M1089" s="27" t="n">
        <v>45834</v>
      </c>
      <c r="N1089" s="27" t="n">
        <v>45831</v>
      </c>
      <c r="O1089" s="26" t="n">
        <v>11</v>
      </c>
      <c r="P1089" s="26"/>
      <c r="Q1089" s="26" t="s">
        <v>13576</v>
      </c>
      <c r="R1089" s="26"/>
    </row>
    <row r="1090" customFormat="false" ht="15" hidden="false" customHeight="true" outlineLevel="0" collapsed="false">
      <c r="A1090" s="29" t="s">
        <v>13807</v>
      </c>
      <c r="B1090" s="30" t="n">
        <v>45833</v>
      </c>
      <c r="C1090" s="29" t="s">
        <v>3829</v>
      </c>
      <c r="D1090" s="29" t="n">
        <v>738</v>
      </c>
      <c r="E1090" s="29" t="s">
        <v>13808</v>
      </c>
      <c r="F1090" s="29" t="s">
        <v>900</v>
      </c>
      <c r="G1090" s="29" t="n">
        <v>80</v>
      </c>
      <c r="H1090" s="29" t="s">
        <v>11623</v>
      </c>
      <c r="I1090" s="29" t="s">
        <v>11624</v>
      </c>
      <c r="J1090" s="31" t="n">
        <v>7.55</v>
      </c>
      <c r="K1090" s="29" t="n">
        <v>2</v>
      </c>
      <c r="L1090" s="29" t="s">
        <v>11630</v>
      </c>
      <c r="M1090" s="30" t="n">
        <v>45847</v>
      </c>
      <c r="N1090" s="30" t="n">
        <v>45838</v>
      </c>
      <c r="O1090" s="29" t="n">
        <v>5</v>
      </c>
      <c r="P1090" s="29"/>
      <c r="Q1090" s="29" t="s">
        <v>13809</v>
      </c>
      <c r="R1090" s="29"/>
    </row>
    <row r="1091" customFormat="false" ht="15" hidden="false" customHeight="true" outlineLevel="0" collapsed="false">
      <c r="A1091" s="26" t="s">
        <v>13810</v>
      </c>
      <c r="B1091" s="27" t="n">
        <v>45819</v>
      </c>
      <c r="C1091" s="26" t="s">
        <v>3911</v>
      </c>
      <c r="D1091" s="26" t="n">
        <v>759</v>
      </c>
      <c r="E1091" s="26" t="s">
        <v>12131</v>
      </c>
      <c r="F1091" s="26" t="s">
        <v>314</v>
      </c>
      <c r="G1091" s="26" t="n">
        <v>80</v>
      </c>
      <c r="H1091" s="26" t="s">
        <v>11623</v>
      </c>
      <c r="I1091" s="26" t="s">
        <v>11624</v>
      </c>
      <c r="J1091" s="28" t="n">
        <v>7.55</v>
      </c>
      <c r="K1091" s="26" t="n">
        <v>1</v>
      </c>
      <c r="L1091" s="26" t="s">
        <v>11630</v>
      </c>
      <c r="M1091" s="27" t="n">
        <v>45833</v>
      </c>
      <c r="N1091" s="27" t="n">
        <v>45835</v>
      </c>
      <c r="O1091" s="26" t="n">
        <v>16</v>
      </c>
      <c r="P1091" s="26"/>
      <c r="Q1091" s="26" t="s">
        <v>13605</v>
      </c>
      <c r="R1091" s="26"/>
    </row>
    <row r="1092" customFormat="false" ht="15" hidden="false" customHeight="true" outlineLevel="0" collapsed="false">
      <c r="A1092" s="29" t="s">
        <v>13811</v>
      </c>
      <c r="B1092" s="30" t="n">
        <v>45833</v>
      </c>
      <c r="C1092" s="29" t="s">
        <v>10508</v>
      </c>
      <c r="D1092" s="29" t="n">
        <v>2578</v>
      </c>
      <c r="E1092" s="29" t="s">
        <v>12583</v>
      </c>
      <c r="F1092" s="29" t="s">
        <v>167</v>
      </c>
      <c r="G1092" s="29" t="n">
        <v>36</v>
      </c>
      <c r="H1092" s="29" t="s">
        <v>11629</v>
      </c>
      <c r="I1092" s="29" t="s">
        <v>11624</v>
      </c>
      <c r="J1092" s="31" t="n">
        <v>10.4</v>
      </c>
      <c r="K1092" s="29" t="n">
        <v>1</v>
      </c>
      <c r="L1092" s="29" t="s">
        <v>11630</v>
      </c>
      <c r="M1092" s="30" t="n">
        <v>45843</v>
      </c>
      <c r="N1092" s="30" t="n">
        <v>45843</v>
      </c>
      <c r="O1092" s="29" t="n">
        <v>10</v>
      </c>
      <c r="P1092" s="29"/>
      <c r="Q1092" s="29" t="s">
        <v>13812</v>
      </c>
      <c r="R1092" s="29"/>
    </row>
    <row r="1093" customFormat="false" ht="15" hidden="false" customHeight="true" outlineLevel="0" collapsed="false">
      <c r="A1093" s="26" t="s">
        <v>13813</v>
      </c>
      <c r="B1093" s="27" t="n">
        <v>45826</v>
      </c>
      <c r="C1093" s="26" t="s">
        <v>11460</v>
      </c>
      <c r="D1093" s="26" t="n">
        <v>2869</v>
      </c>
      <c r="E1093" s="26" t="s">
        <v>13672</v>
      </c>
      <c r="F1093" s="26" t="s">
        <v>276</v>
      </c>
      <c r="G1093" s="26" t="n">
        <v>32</v>
      </c>
      <c r="H1093" s="26" t="s">
        <v>11629</v>
      </c>
      <c r="I1093" s="26" t="s">
        <v>11624</v>
      </c>
      <c r="J1093" s="28" t="n">
        <v>10.4</v>
      </c>
      <c r="K1093" s="26" t="n">
        <v>2</v>
      </c>
      <c r="L1093" s="26" t="s">
        <v>11630</v>
      </c>
      <c r="M1093" s="27" t="n">
        <v>45836</v>
      </c>
      <c r="N1093" s="27" t="n">
        <v>45837</v>
      </c>
      <c r="O1093" s="26" t="n">
        <v>11</v>
      </c>
      <c r="P1093" s="26"/>
      <c r="Q1093" s="26" t="s">
        <v>13814</v>
      </c>
      <c r="R1093" s="26"/>
    </row>
    <row r="1094" customFormat="false" ht="15" hidden="false" customHeight="true" outlineLevel="0" collapsed="false">
      <c r="A1094" s="29" t="s">
        <v>13815</v>
      </c>
      <c r="B1094" s="30" t="n">
        <v>45827</v>
      </c>
      <c r="C1094" s="29" t="s">
        <v>6075</v>
      </c>
      <c r="D1094" s="29" t="n">
        <v>1314</v>
      </c>
      <c r="E1094" s="29" t="s">
        <v>13816</v>
      </c>
      <c r="F1094" s="29" t="s">
        <v>276</v>
      </c>
      <c r="G1094" s="29" t="n">
        <v>28</v>
      </c>
      <c r="H1094" s="29" t="s">
        <v>11629</v>
      </c>
      <c r="I1094" s="29" t="s">
        <v>11624</v>
      </c>
      <c r="J1094" s="31" t="n">
        <v>10.4</v>
      </c>
      <c r="K1094" s="29" t="n">
        <v>1</v>
      </c>
      <c r="L1094" s="29" t="s">
        <v>11625</v>
      </c>
      <c r="M1094" s="30" t="n">
        <v>45837</v>
      </c>
      <c r="N1094" s="29"/>
      <c r="O1094" s="29"/>
      <c r="P1094" s="29" t="s">
        <v>11651</v>
      </c>
      <c r="Q1094" s="29"/>
      <c r="R1094" s="29"/>
    </row>
    <row r="1095" customFormat="false" ht="15" hidden="false" customHeight="true" outlineLevel="0" collapsed="false">
      <c r="A1095" s="26" t="s">
        <v>13817</v>
      </c>
      <c r="B1095" s="27" t="n">
        <v>45817</v>
      </c>
      <c r="C1095" s="26" t="s">
        <v>6233</v>
      </c>
      <c r="D1095" s="26" t="n">
        <v>1356</v>
      </c>
      <c r="E1095" s="26" t="s">
        <v>13818</v>
      </c>
      <c r="F1095" s="26" t="s">
        <v>249</v>
      </c>
      <c r="G1095" s="26" t="n">
        <v>24</v>
      </c>
      <c r="H1095" s="26" t="s">
        <v>11623</v>
      </c>
      <c r="I1095" s="26" t="s">
        <v>11624</v>
      </c>
      <c r="J1095" s="28" t="n">
        <v>7.55</v>
      </c>
      <c r="K1095" s="26" t="n">
        <v>1</v>
      </c>
      <c r="L1095" s="26" t="s">
        <v>11625</v>
      </c>
      <c r="M1095" s="27" t="n">
        <v>45831</v>
      </c>
      <c r="N1095" s="26"/>
      <c r="O1095" s="26"/>
      <c r="P1095" s="26" t="s">
        <v>11683</v>
      </c>
      <c r="Q1095" s="26"/>
      <c r="R1095" s="26"/>
    </row>
    <row r="1096" customFormat="false" ht="15" hidden="false" customHeight="true" outlineLevel="0" collapsed="false">
      <c r="A1096" s="29" t="s">
        <v>13819</v>
      </c>
      <c r="B1096" s="30" t="n">
        <v>45834</v>
      </c>
      <c r="C1096" s="29" t="s">
        <v>9809</v>
      </c>
      <c r="D1096" s="29" t="n">
        <v>2374</v>
      </c>
      <c r="E1096" s="29" t="s">
        <v>12031</v>
      </c>
      <c r="F1096" s="29" t="s">
        <v>167</v>
      </c>
      <c r="G1096" s="29" t="n">
        <v>24</v>
      </c>
      <c r="H1096" s="29" t="s">
        <v>11629</v>
      </c>
      <c r="I1096" s="29" t="s">
        <v>11624</v>
      </c>
      <c r="J1096" s="31" t="n">
        <v>10.4</v>
      </c>
      <c r="K1096" s="29" t="n">
        <v>1</v>
      </c>
      <c r="L1096" s="29" t="s">
        <v>11630</v>
      </c>
      <c r="M1096" s="30" t="n">
        <v>45844</v>
      </c>
      <c r="N1096" s="30" t="n">
        <v>45835</v>
      </c>
      <c r="O1096" s="29" t="n">
        <v>1</v>
      </c>
      <c r="P1096" s="29"/>
      <c r="Q1096" s="29" t="s">
        <v>13820</v>
      </c>
      <c r="R1096" s="29"/>
    </row>
    <row r="1097" customFormat="false" ht="15" hidden="false" customHeight="true" outlineLevel="0" collapsed="false">
      <c r="A1097" s="26" t="s">
        <v>13821</v>
      </c>
      <c r="B1097" s="27" t="n">
        <v>45819</v>
      </c>
      <c r="C1097" s="26" t="s">
        <v>7921</v>
      </c>
      <c r="D1097" s="26" t="n">
        <v>1826</v>
      </c>
      <c r="E1097" s="26" t="s">
        <v>13822</v>
      </c>
      <c r="F1097" s="26" t="s">
        <v>900</v>
      </c>
      <c r="G1097" s="26" t="n">
        <v>24</v>
      </c>
      <c r="H1097" s="26" t="s">
        <v>11623</v>
      </c>
      <c r="I1097" s="26" t="s">
        <v>11624</v>
      </c>
      <c r="J1097" s="28" t="n">
        <v>7.55</v>
      </c>
      <c r="K1097" s="26" t="n">
        <v>2</v>
      </c>
      <c r="L1097" s="26" t="s">
        <v>11642</v>
      </c>
      <c r="M1097" s="27" t="n">
        <v>45833</v>
      </c>
      <c r="N1097" s="26"/>
      <c r="O1097" s="26"/>
      <c r="P1097" s="26"/>
      <c r="Q1097" s="26"/>
      <c r="R1097" s="26"/>
    </row>
    <row r="1098" customFormat="false" ht="15" hidden="false" customHeight="true" outlineLevel="0" collapsed="false">
      <c r="A1098" s="29" t="s">
        <v>13823</v>
      </c>
      <c r="B1098" s="30" t="n">
        <v>45835</v>
      </c>
      <c r="C1098" s="29" t="s">
        <v>4477</v>
      </c>
      <c r="D1098" s="29" t="n">
        <v>899</v>
      </c>
      <c r="E1098" s="29" t="s">
        <v>13824</v>
      </c>
      <c r="F1098" s="29" t="s">
        <v>167</v>
      </c>
      <c r="G1098" s="29" t="n">
        <v>32</v>
      </c>
      <c r="H1098" s="29" t="s">
        <v>11629</v>
      </c>
      <c r="I1098" s="29" t="s">
        <v>11624</v>
      </c>
      <c r="J1098" s="31" t="n">
        <v>10.4</v>
      </c>
      <c r="K1098" s="29" t="n">
        <v>1</v>
      </c>
      <c r="L1098" s="29" t="s">
        <v>11630</v>
      </c>
      <c r="M1098" s="30" t="n">
        <v>45845</v>
      </c>
      <c r="N1098" s="30" t="n">
        <v>45839</v>
      </c>
      <c r="O1098" s="29" t="n">
        <v>4</v>
      </c>
      <c r="P1098" s="29"/>
      <c r="Q1098" s="29" t="s">
        <v>13825</v>
      </c>
      <c r="R1098" s="29"/>
    </row>
    <row r="1099" customFormat="false" ht="15" hidden="false" customHeight="true" outlineLevel="0" collapsed="false">
      <c r="A1099" s="26" t="s">
        <v>13826</v>
      </c>
      <c r="B1099" s="27" t="n">
        <v>45823</v>
      </c>
      <c r="C1099" s="26" t="s">
        <v>4206</v>
      </c>
      <c r="D1099" s="26" t="n">
        <v>831</v>
      </c>
      <c r="E1099" s="26" t="s">
        <v>13827</v>
      </c>
      <c r="F1099" s="26" t="s">
        <v>249</v>
      </c>
      <c r="G1099" s="26" t="n">
        <v>70</v>
      </c>
      <c r="H1099" s="26" t="s">
        <v>11623</v>
      </c>
      <c r="I1099" s="26" t="s">
        <v>11624</v>
      </c>
      <c r="J1099" s="28" t="n">
        <v>7.55</v>
      </c>
      <c r="K1099" s="26" t="n">
        <v>1</v>
      </c>
      <c r="L1099" s="26" t="s">
        <v>11669</v>
      </c>
      <c r="M1099" s="27" t="n">
        <v>45837</v>
      </c>
      <c r="N1099" s="27" t="n">
        <v>45836</v>
      </c>
      <c r="O1099" s="26" t="n">
        <v>13</v>
      </c>
      <c r="P1099" s="26"/>
      <c r="Q1099" s="26"/>
      <c r="R1099" s="26"/>
    </row>
    <row r="1100" customFormat="false" ht="15" hidden="false" customHeight="true" outlineLevel="0" collapsed="false">
      <c r="A1100" s="29" t="s">
        <v>13828</v>
      </c>
      <c r="B1100" s="30" t="n">
        <v>45830</v>
      </c>
      <c r="C1100" s="29" t="s">
        <v>2152</v>
      </c>
      <c r="D1100" s="29" t="n">
        <v>358</v>
      </c>
      <c r="E1100" s="29" t="s">
        <v>12381</v>
      </c>
      <c r="F1100" s="29" t="s">
        <v>276</v>
      </c>
      <c r="G1100" s="29" t="n">
        <v>24</v>
      </c>
      <c r="H1100" s="29" t="s">
        <v>11629</v>
      </c>
      <c r="I1100" s="29" t="s">
        <v>11624</v>
      </c>
      <c r="J1100" s="31" t="n">
        <v>10.4</v>
      </c>
      <c r="K1100" s="29" t="n">
        <v>2</v>
      </c>
      <c r="L1100" s="29" t="s">
        <v>11630</v>
      </c>
      <c r="M1100" s="30" t="n">
        <v>45840</v>
      </c>
      <c r="N1100" s="30" t="n">
        <v>45840</v>
      </c>
      <c r="O1100" s="29" t="n">
        <v>10</v>
      </c>
      <c r="P1100" s="29"/>
      <c r="Q1100" s="29" t="s">
        <v>13829</v>
      </c>
      <c r="R1100" s="29"/>
    </row>
    <row r="1101" customFormat="false" ht="15" hidden="false" customHeight="true" outlineLevel="0" collapsed="false">
      <c r="A1101" s="26" t="s">
        <v>13830</v>
      </c>
      <c r="B1101" s="27" t="n">
        <v>45834</v>
      </c>
      <c r="C1101" s="26" t="s">
        <v>6263</v>
      </c>
      <c r="D1101" s="26" t="n">
        <v>1366</v>
      </c>
      <c r="E1101" s="26" t="s">
        <v>13831</v>
      </c>
      <c r="F1101" s="26" t="s">
        <v>249</v>
      </c>
      <c r="G1101" s="26" t="n">
        <v>28</v>
      </c>
      <c r="H1101" s="26" t="s">
        <v>11623</v>
      </c>
      <c r="I1101" s="26" t="s">
        <v>11624</v>
      </c>
      <c r="J1101" s="28" t="n">
        <v>7.55</v>
      </c>
      <c r="K1101" s="26" t="n">
        <v>2</v>
      </c>
      <c r="L1101" s="26" t="s">
        <v>11630</v>
      </c>
      <c r="M1101" s="27" t="n">
        <v>45848</v>
      </c>
      <c r="N1101" s="27" t="n">
        <v>45845</v>
      </c>
      <c r="O1101" s="26" t="n">
        <v>11</v>
      </c>
      <c r="P1101" s="26"/>
      <c r="Q1101" s="26" t="s">
        <v>13832</v>
      </c>
      <c r="R1101" s="26"/>
    </row>
    <row r="1102" customFormat="false" ht="15" hidden="false" customHeight="true" outlineLevel="0" collapsed="false">
      <c r="A1102" s="29" t="s">
        <v>13833</v>
      </c>
      <c r="B1102" s="30" t="n">
        <v>45810</v>
      </c>
      <c r="C1102" s="29" t="s">
        <v>4935</v>
      </c>
      <c r="D1102" s="29" t="n">
        <v>1013</v>
      </c>
      <c r="E1102" s="29" t="s">
        <v>13834</v>
      </c>
      <c r="F1102" s="29" t="s">
        <v>276</v>
      </c>
      <c r="G1102" s="29" t="n">
        <v>40</v>
      </c>
      <c r="H1102" s="29" t="s">
        <v>11629</v>
      </c>
      <c r="I1102" s="29" t="s">
        <v>11624</v>
      </c>
      <c r="J1102" s="31" t="n">
        <v>10.4</v>
      </c>
      <c r="K1102" s="29" t="n">
        <v>2</v>
      </c>
      <c r="L1102" s="29" t="s">
        <v>11625</v>
      </c>
      <c r="M1102" s="30" t="n">
        <v>45820</v>
      </c>
      <c r="N1102" s="29"/>
      <c r="O1102" s="29"/>
      <c r="P1102" s="29" t="s">
        <v>11651</v>
      </c>
      <c r="Q1102" s="29"/>
      <c r="R1102" s="29"/>
    </row>
    <row r="1103" customFormat="false" ht="15" hidden="false" customHeight="true" outlineLevel="0" collapsed="false">
      <c r="A1103" s="26" t="s">
        <v>13835</v>
      </c>
      <c r="B1103" s="27" t="n">
        <v>45813</v>
      </c>
      <c r="C1103" s="26" t="s">
        <v>9938</v>
      </c>
      <c r="D1103" s="26" t="n">
        <v>2412</v>
      </c>
      <c r="E1103" s="26" t="s">
        <v>13065</v>
      </c>
      <c r="F1103" s="26" t="s">
        <v>167</v>
      </c>
      <c r="G1103" s="26" t="n">
        <v>28</v>
      </c>
      <c r="H1103" s="26" t="s">
        <v>11629</v>
      </c>
      <c r="I1103" s="26" t="s">
        <v>11624</v>
      </c>
      <c r="J1103" s="28" t="n">
        <v>10.4</v>
      </c>
      <c r="K1103" s="26" t="n">
        <v>2</v>
      </c>
      <c r="L1103" s="26" t="s">
        <v>11630</v>
      </c>
      <c r="M1103" s="27" t="n">
        <v>45823</v>
      </c>
      <c r="N1103" s="27" t="n">
        <v>45816</v>
      </c>
      <c r="O1103" s="26" t="n">
        <v>3</v>
      </c>
      <c r="P1103" s="26"/>
      <c r="Q1103" s="26" t="s">
        <v>13731</v>
      </c>
      <c r="R1103" s="26"/>
    </row>
    <row r="1104" customFormat="false" ht="15" hidden="false" customHeight="true" outlineLevel="0" collapsed="false">
      <c r="A1104" s="29" t="s">
        <v>13836</v>
      </c>
      <c r="B1104" s="30" t="n">
        <v>45824</v>
      </c>
      <c r="C1104" s="29" t="s">
        <v>8772</v>
      </c>
      <c r="D1104" s="29" t="n">
        <v>2069</v>
      </c>
      <c r="E1104" s="29" t="s">
        <v>12316</v>
      </c>
      <c r="F1104" s="29" t="s">
        <v>900</v>
      </c>
      <c r="G1104" s="29" t="n">
        <v>45</v>
      </c>
      <c r="H1104" s="29" t="s">
        <v>11623</v>
      </c>
      <c r="I1104" s="29" t="s">
        <v>11624</v>
      </c>
      <c r="J1104" s="31" t="n">
        <v>7.55</v>
      </c>
      <c r="K1104" s="29" t="n">
        <v>2</v>
      </c>
      <c r="L1104" s="29" t="s">
        <v>11669</v>
      </c>
      <c r="M1104" s="30" t="n">
        <v>45838</v>
      </c>
      <c r="N1104" s="30" t="n">
        <v>45825</v>
      </c>
      <c r="O1104" s="29" t="n">
        <v>1</v>
      </c>
      <c r="P1104" s="29"/>
      <c r="Q1104" s="29"/>
      <c r="R1104" s="29"/>
    </row>
    <row r="1105" customFormat="false" ht="15" hidden="false" customHeight="true" outlineLevel="0" collapsed="false">
      <c r="A1105" s="26" t="s">
        <v>13837</v>
      </c>
      <c r="B1105" s="27" t="n">
        <v>45848</v>
      </c>
      <c r="C1105" s="26" t="s">
        <v>4134</v>
      </c>
      <c r="D1105" s="26" t="n">
        <v>813</v>
      </c>
      <c r="E1105" s="26" t="s">
        <v>12312</v>
      </c>
      <c r="F1105" s="26" t="s">
        <v>900</v>
      </c>
      <c r="G1105" s="26" t="n">
        <v>50</v>
      </c>
      <c r="H1105" s="26" t="s">
        <v>11623</v>
      </c>
      <c r="I1105" s="26" t="s">
        <v>11624</v>
      </c>
      <c r="J1105" s="28" t="n">
        <v>7.55</v>
      </c>
      <c r="K1105" s="26" t="n">
        <v>1</v>
      </c>
      <c r="L1105" s="26" t="s">
        <v>11625</v>
      </c>
      <c r="M1105" s="27" t="n">
        <v>45862</v>
      </c>
      <c r="N1105" s="26"/>
      <c r="O1105" s="26"/>
      <c r="P1105" s="26" t="s">
        <v>11651</v>
      </c>
      <c r="Q1105" s="26"/>
      <c r="R1105" s="26"/>
    </row>
    <row r="1106" customFormat="false" ht="15" hidden="false" customHeight="true" outlineLevel="0" collapsed="false">
      <c r="A1106" s="29" t="s">
        <v>13838</v>
      </c>
      <c r="B1106" s="30" t="n">
        <v>45842</v>
      </c>
      <c r="C1106" s="29" t="s">
        <v>10032</v>
      </c>
      <c r="D1106" s="29" t="n">
        <v>2440</v>
      </c>
      <c r="E1106" s="29" t="s">
        <v>13839</v>
      </c>
      <c r="F1106" s="29" t="s">
        <v>900</v>
      </c>
      <c r="G1106" s="29" t="n">
        <v>45</v>
      </c>
      <c r="H1106" s="29" t="s">
        <v>11623</v>
      </c>
      <c r="I1106" s="29" t="s">
        <v>11624</v>
      </c>
      <c r="J1106" s="31" t="n">
        <v>7.55</v>
      </c>
      <c r="K1106" s="29" t="n">
        <v>1</v>
      </c>
      <c r="L1106" s="29" t="s">
        <v>11630</v>
      </c>
      <c r="M1106" s="30" t="n">
        <v>45856</v>
      </c>
      <c r="N1106" s="30" t="n">
        <v>45852</v>
      </c>
      <c r="O1106" s="29" t="n">
        <v>10</v>
      </c>
      <c r="P1106" s="29"/>
      <c r="Q1106" s="29" t="s">
        <v>13840</v>
      </c>
      <c r="R1106" s="29"/>
    </row>
    <row r="1107" customFormat="false" ht="15" hidden="false" customHeight="true" outlineLevel="0" collapsed="false">
      <c r="A1107" s="26" t="s">
        <v>13841</v>
      </c>
      <c r="B1107" s="27" t="n">
        <v>45843</v>
      </c>
      <c r="C1107" s="26" t="s">
        <v>11230</v>
      </c>
      <c r="D1107" s="26" t="n">
        <v>2800</v>
      </c>
      <c r="E1107" s="26" t="s">
        <v>13842</v>
      </c>
      <c r="F1107" s="26" t="s">
        <v>314</v>
      </c>
      <c r="G1107" s="26" t="n">
        <v>32</v>
      </c>
      <c r="H1107" s="26" t="s">
        <v>11623</v>
      </c>
      <c r="I1107" s="26" t="s">
        <v>11624</v>
      </c>
      <c r="J1107" s="28" t="n">
        <v>7.55</v>
      </c>
      <c r="K1107" s="26" t="n">
        <v>2</v>
      </c>
      <c r="L1107" s="26" t="s">
        <v>11630</v>
      </c>
      <c r="M1107" s="27" t="n">
        <v>45857</v>
      </c>
      <c r="N1107" s="27" t="n">
        <v>45857</v>
      </c>
      <c r="O1107" s="26" t="n">
        <v>14</v>
      </c>
      <c r="P1107" s="26"/>
      <c r="Q1107" s="26" t="s">
        <v>13809</v>
      </c>
      <c r="R1107" s="26"/>
    </row>
    <row r="1108" customFormat="false" ht="15" hidden="false" customHeight="true" outlineLevel="0" collapsed="false">
      <c r="A1108" s="29" t="s">
        <v>13843</v>
      </c>
      <c r="B1108" s="30" t="n">
        <v>45839</v>
      </c>
      <c r="C1108" s="29" t="s">
        <v>10600</v>
      </c>
      <c r="D1108" s="29" t="n">
        <v>2606</v>
      </c>
      <c r="E1108" s="29" t="s">
        <v>11752</v>
      </c>
      <c r="F1108" s="29" t="s">
        <v>900</v>
      </c>
      <c r="G1108" s="29" t="n">
        <v>24</v>
      </c>
      <c r="H1108" s="29" t="s">
        <v>11623</v>
      </c>
      <c r="I1108" s="29" t="s">
        <v>11624</v>
      </c>
      <c r="J1108" s="31" t="n">
        <v>7.55</v>
      </c>
      <c r="K1108" s="29" t="n">
        <v>1</v>
      </c>
      <c r="L1108" s="29" t="s">
        <v>11630</v>
      </c>
      <c r="M1108" s="30" t="n">
        <v>45853</v>
      </c>
      <c r="N1108" s="30" t="n">
        <v>45846</v>
      </c>
      <c r="O1108" s="29" t="n">
        <v>7</v>
      </c>
      <c r="P1108" s="29"/>
      <c r="Q1108" s="29" t="s">
        <v>13844</v>
      </c>
      <c r="R1108" s="29"/>
    </row>
    <row r="1109" customFormat="false" ht="15" hidden="false" customHeight="true" outlineLevel="0" collapsed="false">
      <c r="A1109" s="26" t="s">
        <v>13845</v>
      </c>
      <c r="B1109" s="27" t="n">
        <v>45844</v>
      </c>
      <c r="C1109" s="26" t="s">
        <v>9406</v>
      </c>
      <c r="D1109" s="26" t="n">
        <v>2253</v>
      </c>
      <c r="E1109" s="26" t="s">
        <v>13082</v>
      </c>
      <c r="F1109" s="26" t="s">
        <v>167</v>
      </c>
      <c r="G1109" s="26" t="n">
        <v>28</v>
      </c>
      <c r="H1109" s="26" t="s">
        <v>11629</v>
      </c>
      <c r="I1109" s="26" t="s">
        <v>11624</v>
      </c>
      <c r="J1109" s="28" t="n">
        <v>10.4</v>
      </c>
      <c r="K1109" s="26" t="n">
        <v>1</v>
      </c>
      <c r="L1109" s="26" t="s">
        <v>11669</v>
      </c>
      <c r="M1109" s="27" t="n">
        <v>45854</v>
      </c>
      <c r="N1109" s="27" t="n">
        <v>45848</v>
      </c>
      <c r="O1109" s="26" t="n">
        <v>4</v>
      </c>
      <c r="P1109" s="26"/>
      <c r="Q1109" s="26"/>
      <c r="R1109" s="26"/>
    </row>
    <row r="1110" customFormat="false" ht="15" hidden="false" customHeight="true" outlineLevel="0" collapsed="false">
      <c r="A1110" s="29" t="s">
        <v>13846</v>
      </c>
      <c r="B1110" s="30" t="n">
        <v>45848</v>
      </c>
      <c r="C1110" s="29" t="s">
        <v>3425</v>
      </c>
      <c r="D1110" s="29" t="n">
        <v>645</v>
      </c>
      <c r="E1110" s="29" t="s">
        <v>13847</v>
      </c>
      <c r="F1110" s="29" t="s">
        <v>314</v>
      </c>
      <c r="G1110" s="29" t="n">
        <v>32</v>
      </c>
      <c r="H1110" s="29" t="s">
        <v>11623</v>
      </c>
      <c r="I1110" s="29" t="s">
        <v>11624</v>
      </c>
      <c r="J1110" s="31" t="n">
        <v>7.55</v>
      </c>
      <c r="K1110" s="29" t="n">
        <v>1</v>
      </c>
      <c r="L1110" s="29" t="s">
        <v>11669</v>
      </c>
      <c r="M1110" s="30" t="n">
        <v>45862</v>
      </c>
      <c r="N1110" s="30" t="n">
        <v>45851</v>
      </c>
      <c r="O1110" s="29" t="n">
        <v>3</v>
      </c>
      <c r="P1110" s="29"/>
      <c r="Q1110" s="29"/>
      <c r="R1110" s="29"/>
    </row>
    <row r="1111" customFormat="false" ht="15" hidden="false" customHeight="true" outlineLevel="0" collapsed="false">
      <c r="A1111" s="26" t="s">
        <v>13848</v>
      </c>
      <c r="B1111" s="27" t="n">
        <v>45841</v>
      </c>
      <c r="C1111" s="26" t="s">
        <v>2053</v>
      </c>
      <c r="D1111" s="26" t="n">
        <v>337</v>
      </c>
      <c r="E1111" s="26" t="s">
        <v>13549</v>
      </c>
      <c r="F1111" s="26" t="s">
        <v>314</v>
      </c>
      <c r="G1111" s="26" t="n">
        <v>32</v>
      </c>
      <c r="H1111" s="26" t="s">
        <v>11623</v>
      </c>
      <c r="I1111" s="26" t="s">
        <v>11624</v>
      </c>
      <c r="J1111" s="28" t="n">
        <v>7.55</v>
      </c>
      <c r="K1111" s="26" t="n">
        <v>1</v>
      </c>
      <c r="L1111" s="26" t="s">
        <v>11669</v>
      </c>
      <c r="M1111" s="27" t="n">
        <v>45855</v>
      </c>
      <c r="N1111" s="27" t="n">
        <v>45844</v>
      </c>
      <c r="O1111" s="26" t="n">
        <v>3</v>
      </c>
      <c r="P1111" s="26"/>
      <c r="Q1111" s="26"/>
      <c r="R1111" s="26"/>
    </row>
    <row r="1112" customFormat="false" ht="15" hidden="false" customHeight="true" outlineLevel="0" collapsed="false">
      <c r="A1112" s="29" t="s">
        <v>13849</v>
      </c>
      <c r="B1112" s="30" t="n">
        <v>45839</v>
      </c>
      <c r="C1112" s="29" t="s">
        <v>529</v>
      </c>
      <c r="D1112" s="29" t="n">
        <v>52</v>
      </c>
      <c r="E1112" s="29" t="s">
        <v>12676</v>
      </c>
      <c r="F1112" s="29" t="s">
        <v>249</v>
      </c>
      <c r="G1112" s="29" t="n">
        <v>24</v>
      </c>
      <c r="H1112" s="29" t="s">
        <v>11623</v>
      </c>
      <c r="I1112" s="29" t="s">
        <v>11624</v>
      </c>
      <c r="J1112" s="31" t="n">
        <v>7.55</v>
      </c>
      <c r="K1112" s="29" t="n">
        <v>2</v>
      </c>
      <c r="L1112" s="29" t="s">
        <v>11630</v>
      </c>
      <c r="M1112" s="30" t="n">
        <v>45853</v>
      </c>
      <c r="N1112" s="30" t="n">
        <v>45848</v>
      </c>
      <c r="O1112" s="29" t="n">
        <v>9</v>
      </c>
      <c r="P1112" s="29"/>
      <c r="Q1112" s="29" t="s">
        <v>13793</v>
      </c>
      <c r="R1112" s="29"/>
    </row>
    <row r="1113" customFormat="false" ht="15" hidden="false" customHeight="true" outlineLevel="0" collapsed="false">
      <c r="A1113" s="26" t="s">
        <v>13850</v>
      </c>
      <c r="B1113" s="27" t="n">
        <v>45842</v>
      </c>
      <c r="C1113" s="26" t="s">
        <v>4917</v>
      </c>
      <c r="D1113" s="26" t="n">
        <v>1008</v>
      </c>
      <c r="E1113" s="26" t="s">
        <v>13851</v>
      </c>
      <c r="F1113" s="26" t="s">
        <v>249</v>
      </c>
      <c r="G1113" s="26" t="n">
        <v>32</v>
      </c>
      <c r="H1113" s="26" t="s">
        <v>11623</v>
      </c>
      <c r="I1113" s="26" t="s">
        <v>11624</v>
      </c>
      <c r="J1113" s="28" t="n">
        <v>7.55</v>
      </c>
      <c r="K1113" s="26" t="n">
        <v>1</v>
      </c>
      <c r="L1113" s="26" t="s">
        <v>11630</v>
      </c>
      <c r="M1113" s="27" t="n">
        <v>45856</v>
      </c>
      <c r="N1113" s="27" t="n">
        <v>45845</v>
      </c>
      <c r="O1113" s="26" t="n">
        <v>3</v>
      </c>
      <c r="P1113" s="26"/>
      <c r="Q1113" s="26" t="s">
        <v>13852</v>
      </c>
      <c r="R1113" s="26"/>
    </row>
    <row r="1114" customFormat="false" ht="15" hidden="false" customHeight="true" outlineLevel="0" collapsed="false">
      <c r="A1114" s="29" t="s">
        <v>13853</v>
      </c>
      <c r="B1114" s="30" t="n">
        <v>45851</v>
      </c>
      <c r="C1114" s="29" t="s">
        <v>10770</v>
      </c>
      <c r="D1114" s="29" t="n">
        <v>2658</v>
      </c>
      <c r="E1114" s="29" t="s">
        <v>13279</v>
      </c>
      <c r="F1114" s="29" t="s">
        <v>276</v>
      </c>
      <c r="G1114" s="29" t="n">
        <v>28</v>
      </c>
      <c r="H1114" s="29" t="s">
        <v>11629</v>
      </c>
      <c r="I1114" s="29" t="s">
        <v>11624</v>
      </c>
      <c r="J1114" s="31" t="n">
        <v>10.4</v>
      </c>
      <c r="K1114" s="29" t="n">
        <v>1</v>
      </c>
      <c r="L1114" s="29" t="s">
        <v>11669</v>
      </c>
      <c r="M1114" s="30" t="n">
        <v>45861</v>
      </c>
      <c r="N1114" s="30" t="n">
        <v>45858</v>
      </c>
      <c r="O1114" s="29" t="n">
        <v>7</v>
      </c>
      <c r="P1114" s="29"/>
      <c r="Q1114" s="29"/>
      <c r="R1114" s="29"/>
    </row>
    <row r="1115" customFormat="false" ht="15" hidden="false" customHeight="true" outlineLevel="0" collapsed="false">
      <c r="A1115" s="26" t="s">
        <v>13854</v>
      </c>
      <c r="B1115" s="27" t="n">
        <v>45839</v>
      </c>
      <c r="C1115" s="26" t="s">
        <v>8474</v>
      </c>
      <c r="D1115" s="26" t="n">
        <v>1982</v>
      </c>
      <c r="E1115" s="26" t="s">
        <v>12510</v>
      </c>
      <c r="F1115" s="26" t="s">
        <v>167</v>
      </c>
      <c r="G1115" s="26" t="n">
        <v>32</v>
      </c>
      <c r="H1115" s="26" t="s">
        <v>11629</v>
      </c>
      <c r="I1115" s="26" t="s">
        <v>11624</v>
      </c>
      <c r="J1115" s="28" t="n">
        <v>10.4</v>
      </c>
      <c r="K1115" s="26" t="n">
        <v>1</v>
      </c>
      <c r="L1115" s="26" t="s">
        <v>11630</v>
      </c>
      <c r="M1115" s="27" t="n">
        <v>45849</v>
      </c>
      <c r="N1115" s="27" t="n">
        <v>45847</v>
      </c>
      <c r="O1115" s="26" t="n">
        <v>8</v>
      </c>
      <c r="P1115" s="26"/>
      <c r="Q1115" s="26" t="s">
        <v>13570</v>
      </c>
      <c r="R1115" s="26"/>
    </row>
    <row r="1116" customFormat="false" ht="15" hidden="false" customHeight="true" outlineLevel="0" collapsed="false">
      <c r="A1116" s="29" t="s">
        <v>13855</v>
      </c>
      <c r="B1116" s="30" t="n">
        <v>45861</v>
      </c>
      <c r="C1116" s="29" t="s">
        <v>9578</v>
      </c>
      <c r="D1116" s="29" t="n">
        <v>2305</v>
      </c>
      <c r="E1116" s="29" t="s">
        <v>13856</v>
      </c>
      <c r="F1116" s="29" t="s">
        <v>314</v>
      </c>
      <c r="G1116" s="29" t="n">
        <v>50</v>
      </c>
      <c r="H1116" s="29" t="s">
        <v>11623</v>
      </c>
      <c r="I1116" s="29" t="s">
        <v>11624</v>
      </c>
      <c r="J1116" s="31" t="n">
        <v>7.55</v>
      </c>
      <c r="K1116" s="29" t="n">
        <v>1</v>
      </c>
      <c r="L1116" s="29" t="s">
        <v>11669</v>
      </c>
      <c r="M1116" s="30" t="n">
        <v>45875</v>
      </c>
      <c r="N1116" s="30" t="n">
        <v>45870</v>
      </c>
      <c r="O1116" s="29" t="n">
        <v>9</v>
      </c>
      <c r="P1116" s="29"/>
      <c r="Q1116" s="29"/>
      <c r="R1116" s="29"/>
    </row>
    <row r="1117" customFormat="false" ht="15" hidden="false" customHeight="true" outlineLevel="0" collapsed="false">
      <c r="A1117" s="26" t="s">
        <v>13857</v>
      </c>
      <c r="B1117" s="27" t="n">
        <v>45863</v>
      </c>
      <c r="C1117" s="26" t="s">
        <v>9320</v>
      </c>
      <c r="D1117" s="26" t="n">
        <v>2227</v>
      </c>
      <c r="E1117" s="26" t="s">
        <v>11636</v>
      </c>
      <c r="F1117" s="26" t="s">
        <v>276</v>
      </c>
      <c r="G1117" s="26" t="n">
        <v>40</v>
      </c>
      <c r="H1117" s="26" t="s">
        <v>11629</v>
      </c>
      <c r="I1117" s="26" t="s">
        <v>11624</v>
      </c>
      <c r="J1117" s="28" t="n">
        <v>10.4</v>
      </c>
      <c r="K1117" s="26" t="n">
        <v>1</v>
      </c>
      <c r="L1117" s="26" t="s">
        <v>11625</v>
      </c>
      <c r="M1117" s="27" t="n">
        <v>45873</v>
      </c>
      <c r="N1117" s="26"/>
      <c r="O1117" s="26"/>
      <c r="P1117" s="26" t="s">
        <v>11672</v>
      </c>
      <c r="Q1117" s="26"/>
      <c r="R1117" s="26"/>
    </row>
    <row r="1118" customFormat="false" ht="15" hidden="false" customHeight="true" outlineLevel="0" collapsed="false">
      <c r="A1118" s="29" t="s">
        <v>13858</v>
      </c>
      <c r="B1118" s="30" t="n">
        <v>45840</v>
      </c>
      <c r="C1118" s="29" t="s">
        <v>6088</v>
      </c>
      <c r="D1118" s="29" t="n">
        <v>1317</v>
      </c>
      <c r="E1118" s="29" t="s">
        <v>13859</v>
      </c>
      <c r="F1118" s="29" t="s">
        <v>314</v>
      </c>
      <c r="G1118" s="29" t="n">
        <v>70</v>
      </c>
      <c r="H1118" s="29" t="s">
        <v>11623</v>
      </c>
      <c r="I1118" s="29" t="s">
        <v>11624</v>
      </c>
      <c r="J1118" s="31" t="n">
        <v>7.55</v>
      </c>
      <c r="K1118" s="29" t="n">
        <v>1</v>
      </c>
      <c r="L1118" s="29" t="s">
        <v>11630</v>
      </c>
      <c r="M1118" s="30" t="n">
        <v>45854</v>
      </c>
      <c r="N1118" s="30" t="n">
        <v>45843</v>
      </c>
      <c r="O1118" s="29" t="n">
        <v>3</v>
      </c>
      <c r="P1118" s="29"/>
      <c r="Q1118" s="29" t="s">
        <v>13757</v>
      </c>
      <c r="R1118" s="29"/>
    </row>
    <row r="1119" customFormat="false" ht="15" hidden="false" customHeight="true" outlineLevel="0" collapsed="false">
      <c r="A1119" s="26" t="s">
        <v>13860</v>
      </c>
      <c r="B1119" s="27" t="n">
        <v>45866</v>
      </c>
      <c r="C1119" s="26" t="s">
        <v>5650</v>
      </c>
      <c r="D1119" s="26" t="n">
        <v>1198</v>
      </c>
      <c r="E1119" s="26" t="s">
        <v>11704</v>
      </c>
      <c r="F1119" s="26" t="s">
        <v>314</v>
      </c>
      <c r="G1119" s="26" t="n">
        <v>36</v>
      </c>
      <c r="H1119" s="26" t="s">
        <v>11623</v>
      </c>
      <c r="I1119" s="26" t="s">
        <v>11624</v>
      </c>
      <c r="J1119" s="28" t="n">
        <v>7.55</v>
      </c>
      <c r="K1119" s="26" t="n">
        <v>2</v>
      </c>
      <c r="L1119" s="26" t="s">
        <v>11630</v>
      </c>
      <c r="M1119" s="27" t="n">
        <v>45880</v>
      </c>
      <c r="N1119" s="27" t="n">
        <v>45881</v>
      </c>
      <c r="O1119" s="26" t="n">
        <v>15</v>
      </c>
      <c r="P1119" s="26"/>
      <c r="Q1119" s="26" t="s">
        <v>13754</v>
      </c>
      <c r="R1119" s="26"/>
    </row>
    <row r="1120" customFormat="false" ht="15" hidden="false" customHeight="true" outlineLevel="0" collapsed="false">
      <c r="A1120" s="29" t="s">
        <v>13861</v>
      </c>
      <c r="B1120" s="30" t="n">
        <v>45865</v>
      </c>
      <c r="C1120" s="29" t="s">
        <v>11410</v>
      </c>
      <c r="D1120" s="29" t="n">
        <v>2852</v>
      </c>
      <c r="E1120" s="29" t="s">
        <v>13080</v>
      </c>
      <c r="F1120" s="29" t="s">
        <v>900</v>
      </c>
      <c r="G1120" s="29" t="n">
        <v>80</v>
      </c>
      <c r="H1120" s="29" t="s">
        <v>11623</v>
      </c>
      <c r="I1120" s="29" t="s">
        <v>11624</v>
      </c>
      <c r="J1120" s="31" t="n">
        <v>7.55</v>
      </c>
      <c r="K1120" s="29" t="n">
        <v>2</v>
      </c>
      <c r="L1120" s="29" t="s">
        <v>164</v>
      </c>
      <c r="M1120" s="30" t="n">
        <v>45879</v>
      </c>
      <c r="N1120" s="30" t="n">
        <v>45872</v>
      </c>
      <c r="O1120" s="29" t="n">
        <v>7</v>
      </c>
      <c r="P1120" s="29"/>
      <c r="Q1120" s="29"/>
      <c r="R1120" s="29"/>
    </row>
    <row r="1121" customFormat="false" ht="15" hidden="false" customHeight="true" outlineLevel="0" collapsed="false">
      <c r="A1121" s="26" t="s">
        <v>13862</v>
      </c>
      <c r="B1121" s="27" t="n">
        <v>45844</v>
      </c>
      <c r="C1121" s="26" t="s">
        <v>6018</v>
      </c>
      <c r="D1121" s="26" t="n">
        <v>1298</v>
      </c>
      <c r="E1121" s="26" t="s">
        <v>13863</v>
      </c>
      <c r="F1121" s="26" t="s">
        <v>900</v>
      </c>
      <c r="G1121" s="26" t="n">
        <v>32</v>
      </c>
      <c r="H1121" s="26" t="s">
        <v>11623</v>
      </c>
      <c r="I1121" s="26" t="s">
        <v>11624</v>
      </c>
      <c r="J1121" s="28" t="n">
        <v>7.55</v>
      </c>
      <c r="K1121" s="26" t="n">
        <v>1</v>
      </c>
      <c r="L1121" s="26" t="s">
        <v>11625</v>
      </c>
      <c r="M1121" s="27" t="n">
        <v>45858</v>
      </c>
      <c r="N1121" s="26"/>
      <c r="O1121" s="26"/>
      <c r="P1121" s="26" t="s">
        <v>11626</v>
      </c>
      <c r="Q1121" s="26"/>
      <c r="R1121" s="26"/>
    </row>
    <row r="1122" customFormat="false" ht="15" hidden="false" customHeight="true" outlineLevel="0" collapsed="false">
      <c r="A1122" s="29" t="s">
        <v>13864</v>
      </c>
      <c r="B1122" s="30" t="n">
        <v>45845</v>
      </c>
      <c r="C1122" s="29" t="s">
        <v>234</v>
      </c>
      <c r="D1122" s="29" t="n">
        <v>8</v>
      </c>
      <c r="E1122" s="29" t="s">
        <v>12776</v>
      </c>
      <c r="F1122" s="29" t="s">
        <v>900</v>
      </c>
      <c r="G1122" s="29" t="n">
        <v>24</v>
      </c>
      <c r="H1122" s="29" t="s">
        <v>11623</v>
      </c>
      <c r="I1122" s="29" t="s">
        <v>11624</v>
      </c>
      <c r="J1122" s="31" t="n">
        <v>7.55</v>
      </c>
      <c r="K1122" s="29" t="n">
        <v>1</v>
      </c>
      <c r="L1122" s="29" t="s">
        <v>11630</v>
      </c>
      <c r="M1122" s="30" t="n">
        <v>45859</v>
      </c>
      <c r="N1122" s="30" t="n">
        <v>45849</v>
      </c>
      <c r="O1122" s="29" t="n">
        <v>4</v>
      </c>
      <c r="P1122" s="29"/>
      <c r="Q1122" s="29" t="s">
        <v>13865</v>
      </c>
      <c r="R1122" s="29"/>
    </row>
    <row r="1123" customFormat="false" ht="15" hidden="false" customHeight="true" outlineLevel="0" collapsed="false">
      <c r="A1123" s="26" t="s">
        <v>13866</v>
      </c>
      <c r="B1123" s="27" t="n">
        <v>45839</v>
      </c>
      <c r="C1123" s="26" t="s">
        <v>10523</v>
      </c>
      <c r="D1123" s="26" t="n">
        <v>2582</v>
      </c>
      <c r="E1123" s="26" t="s">
        <v>12837</v>
      </c>
      <c r="F1123" s="26" t="s">
        <v>167</v>
      </c>
      <c r="G1123" s="26" t="n">
        <v>28</v>
      </c>
      <c r="H1123" s="26" t="s">
        <v>11629</v>
      </c>
      <c r="I1123" s="26" t="s">
        <v>11624</v>
      </c>
      <c r="J1123" s="28" t="n">
        <v>10.4</v>
      </c>
      <c r="K1123" s="26" t="n">
        <v>2</v>
      </c>
      <c r="L1123" s="26" t="s">
        <v>11669</v>
      </c>
      <c r="M1123" s="27" t="n">
        <v>45849</v>
      </c>
      <c r="N1123" s="27" t="n">
        <v>45851</v>
      </c>
      <c r="O1123" s="26" t="n">
        <v>12</v>
      </c>
      <c r="P1123" s="26"/>
      <c r="Q1123" s="26"/>
      <c r="R1123" s="26"/>
    </row>
    <row r="1124" customFormat="false" ht="15" hidden="false" customHeight="true" outlineLevel="0" collapsed="false">
      <c r="A1124" s="29" t="s">
        <v>13867</v>
      </c>
      <c r="B1124" s="30" t="n">
        <v>45866</v>
      </c>
      <c r="C1124" s="29" t="s">
        <v>902</v>
      </c>
      <c r="D1124" s="29" t="n">
        <v>115</v>
      </c>
      <c r="E1124" s="29" t="s">
        <v>12769</v>
      </c>
      <c r="F1124" s="29" t="s">
        <v>276</v>
      </c>
      <c r="G1124" s="29" t="n">
        <v>32</v>
      </c>
      <c r="H1124" s="29" t="s">
        <v>11629</v>
      </c>
      <c r="I1124" s="29" t="s">
        <v>11624</v>
      </c>
      <c r="J1124" s="31" t="n">
        <v>10.4</v>
      </c>
      <c r="K1124" s="29" t="n">
        <v>1</v>
      </c>
      <c r="L1124" s="29" t="s">
        <v>11634</v>
      </c>
      <c r="M1124" s="30" t="n">
        <v>45876</v>
      </c>
      <c r="N1124" s="30" t="n">
        <v>45871</v>
      </c>
      <c r="O1124" s="29" t="n">
        <v>5</v>
      </c>
      <c r="P1124" s="29"/>
      <c r="Q1124" s="29"/>
      <c r="R1124" s="29"/>
    </row>
    <row r="1125" customFormat="false" ht="15" hidden="false" customHeight="true" outlineLevel="0" collapsed="false">
      <c r="A1125" s="26" t="s">
        <v>13868</v>
      </c>
      <c r="B1125" s="27" t="n">
        <v>45843</v>
      </c>
      <c r="C1125" s="26" t="s">
        <v>7702</v>
      </c>
      <c r="D1125" s="26" t="n">
        <v>1764</v>
      </c>
      <c r="E1125" s="26" t="s">
        <v>13444</v>
      </c>
      <c r="F1125" s="26" t="s">
        <v>249</v>
      </c>
      <c r="G1125" s="26" t="n">
        <v>24</v>
      </c>
      <c r="H1125" s="26" t="s">
        <v>11623</v>
      </c>
      <c r="I1125" s="26" t="s">
        <v>11624</v>
      </c>
      <c r="J1125" s="28" t="n">
        <v>7.55</v>
      </c>
      <c r="K1125" s="26" t="n">
        <v>2</v>
      </c>
      <c r="L1125" s="26" t="s">
        <v>11843</v>
      </c>
      <c r="M1125" s="27" t="n">
        <v>45857</v>
      </c>
      <c r="N1125" s="27" t="n">
        <v>45857</v>
      </c>
      <c r="O1125" s="26" t="n">
        <v>14</v>
      </c>
      <c r="P1125" s="26"/>
      <c r="Q1125" s="26"/>
      <c r="R1125" s="26"/>
    </row>
    <row r="1126" customFormat="false" ht="15" hidden="false" customHeight="true" outlineLevel="0" collapsed="false">
      <c r="A1126" s="29" t="s">
        <v>13869</v>
      </c>
      <c r="B1126" s="30" t="n">
        <v>45855</v>
      </c>
      <c r="C1126" s="29" t="s">
        <v>8152</v>
      </c>
      <c r="D1126" s="29" t="n">
        <v>1891</v>
      </c>
      <c r="E1126" s="29" t="s">
        <v>13252</v>
      </c>
      <c r="F1126" s="29" t="s">
        <v>900</v>
      </c>
      <c r="G1126" s="29" t="n">
        <v>80</v>
      </c>
      <c r="H1126" s="29" t="s">
        <v>11623</v>
      </c>
      <c r="I1126" s="29" t="s">
        <v>11624</v>
      </c>
      <c r="J1126" s="31" t="n">
        <v>7.55</v>
      </c>
      <c r="K1126" s="29" t="n">
        <v>1</v>
      </c>
      <c r="L1126" s="29" t="s">
        <v>11630</v>
      </c>
      <c r="M1126" s="30" t="n">
        <v>45869</v>
      </c>
      <c r="N1126" s="30" t="n">
        <v>45872</v>
      </c>
      <c r="O1126" s="29" t="n">
        <v>17</v>
      </c>
      <c r="P1126" s="29"/>
      <c r="Q1126" s="29" t="s">
        <v>13870</v>
      </c>
      <c r="R1126" s="29"/>
    </row>
    <row r="1127" customFormat="false" ht="15" hidden="false" customHeight="true" outlineLevel="0" collapsed="false">
      <c r="A1127" s="26" t="s">
        <v>13871</v>
      </c>
      <c r="B1127" s="27" t="n">
        <v>45850</v>
      </c>
      <c r="C1127" s="26" t="s">
        <v>10290</v>
      </c>
      <c r="D1127" s="26" t="n">
        <v>2516</v>
      </c>
      <c r="E1127" s="26" t="s">
        <v>13872</v>
      </c>
      <c r="F1127" s="26" t="s">
        <v>167</v>
      </c>
      <c r="G1127" s="26" t="n">
        <v>32</v>
      </c>
      <c r="H1127" s="26" t="s">
        <v>11629</v>
      </c>
      <c r="I1127" s="26" t="s">
        <v>11624</v>
      </c>
      <c r="J1127" s="28" t="n">
        <v>10.4</v>
      </c>
      <c r="K1127" s="26" t="n">
        <v>1</v>
      </c>
      <c r="L1127" s="26" t="s">
        <v>11625</v>
      </c>
      <c r="M1127" s="27" t="n">
        <v>45860</v>
      </c>
      <c r="N1127" s="26"/>
      <c r="O1127" s="26"/>
      <c r="P1127" s="26" t="s">
        <v>11683</v>
      </c>
      <c r="Q1127" s="26"/>
      <c r="R1127" s="26"/>
    </row>
    <row r="1128" customFormat="false" ht="15" hidden="false" customHeight="true" outlineLevel="0" collapsed="false">
      <c r="A1128" s="29" t="s">
        <v>13873</v>
      </c>
      <c r="B1128" s="30" t="n">
        <v>45849</v>
      </c>
      <c r="C1128" s="29" t="s">
        <v>10511</v>
      </c>
      <c r="D1128" s="29" t="n">
        <v>2579</v>
      </c>
      <c r="E1128" s="29" t="s">
        <v>13874</v>
      </c>
      <c r="F1128" s="29" t="s">
        <v>276</v>
      </c>
      <c r="G1128" s="29" t="n">
        <v>28</v>
      </c>
      <c r="H1128" s="29" t="s">
        <v>11629</v>
      </c>
      <c r="I1128" s="29" t="s">
        <v>11624</v>
      </c>
      <c r="J1128" s="31" t="n">
        <v>10.4</v>
      </c>
      <c r="K1128" s="29" t="n">
        <v>2</v>
      </c>
      <c r="L1128" s="29" t="s">
        <v>11625</v>
      </c>
      <c r="M1128" s="30" t="n">
        <v>45859</v>
      </c>
      <c r="N1128" s="29"/>
      <c r="O1128" s="29"/>
      <c r="P1128" s="29" t="s">
        <v>11672</v>
      </c>
      <c r="Q1128" s="29"/>
      <c r="R1128" s="29"/>
    </row>
    <row r="1129" customFormat="false" ht="15" hidden="false" customHeight="true" outlineLevel="0" collapsed="false">
      <c r="A1129" s="26" t="s">
        <v>13875</v>
      </c>
      <c r="B1129" s="27" t="n">
        <v>45855</v>
      </c>
      <c r="C1129" s="26" t="s">
        <v>9388</v>
      </c>
      <c r="D1129" s="26" t="n">
        <v>2248</v>
      </c>
      <c r="E1129" s="26" t="s">
        <v>13876</v>
      </c>
      <c r="F1129" s="26" t="s">
        <v>276</v>
      </c>
      <c r="G1129" s="26" t="n">
        <v>24</v>
      </c>
      <c r="H1129" s="26" t="s">
        <v>11629</v>
      </c>
      <c r="I1129" s="26" t="s">
        <v>11624</v>
      </c>
      <c r="J1129" s="28" t="n">
        <v>10.4</v>
      </c>
      <c r="K1129" s="26" t="n">
        <v>1</v>
      </c>
      <c r="L1129" s="26" t="s">
        <v>11625</v>
      </c>
      <c r="M1129" s="27" t="n">
        <v>45865</v>
      </c>
      <c r="N1129" s="26"/>
      <c r="O1129" s="26"/>
      <c r="P1129" s="26" t="s">
        <v>11683</v>
      </c>
      <c r="Q1129" s="26"/>
      <c r="R1129" s="26"/>
    </row>
    <row r="1130" customFormat="false" ht="15" hidden="false" customHeight="true" outlineLevel="0" collapsed="false">
      <c r="A1130" s="29" t="s">
        <v>13877</v>
      </c>
      <c r="B1130" s="30" t="n">
        <v>45860</v>
      </c>
      <c r="C1130" s="29" t="s">
        <v>10328</v>
      </c>
      <c r="D1130" s="29" t="n">
        <v>2526</v>
      </c>
      <c r="E1130" s="29" t="s">
        <v>11889</v>
      </c>
      <c r="F1130" s="29" t="s">
        <v>249</v>
      </c>
      <c r="G1130" s="29" t="n">
        <v>32</v>
      </c>
      <c r="H1130" s="29" t="s">
        <v>11623</v>
      </c>
      <c r="I1130" s="29" t="s">
        <v>11624</v>
      </c>
      <c r="J1130" s="31" t="n">
        <v>7.55</v>
      </c>
      <c r="K1130" s="29" t="n">
        <v>1</v>
      </c>
      <c r="L1130" s="29" t="s">
        <v>11625</v>
      </c>
      <c r="M1130" s="30" t="n">
        <v>45874</v>
      </c>
      <c r="N1130" s="29"/>
      <c r="O1130" s="29"/>
      <c r="P1130" s="29" t="s">
        <v>11683</v>
      </c>
      <c r="Q1130" s="29"/>
      <c r="R1130" s="29"/>
    </row>
    <row r="1131" customFormat="false" ht="15" hidden="false" customHeight="true" outlineLevel="0" collapsed="false">
      <c r="A1131" s="26" t="s">
        <v>13878</v>
      </c>
      <c r="B1131" s="27" t="n">
        <v>45851</v>
      </c>
      <c r="C1131" s="26" t="s">
        <v>9905</v>
      </c>
      <c r="D1131" s="26" t="n">
        <v>2402</v>
      </c>
      <c r="E1131" s="26" t="s">
        <v>13879</v>
      </c>
      <c r="F1131" s="26" t="s">
        <v>249</v>
      </c>
      <c r="G1131" s="26" t="n">
        <v>60</v>
      </c>
      <c r="H1131" s="26" t="s">
        <v>11623</v>
      </c>
      <c r="I1131" s="26" t="s">
        <v>11624</v>
      </c>
      <c r="J1131" s="28" t="n">
        <v>7.55</v>
      </c>
      <c r="K1131" s="26" t="n">
        <v>1</v>
      </c>
      <c r="L1131" s="26" t="s">
        <v>11669</v>
      </c>
      <c r="M1131" s="27" t="n">
        <v>45865</v>
      </c>
      <c r="N1131" s="27" t="n">
        <v>45867</v>
      </c>
      <c r="O1131" s="26" t="n">
        <v>16</v>
      </c>
      <c r="P1131" s="26"/>
      <c r="Q1131" s="26"/>
      <c r="R1131" s="26"/>
    </row>
    <row r="1132" customFormat="false" ht="15" hidden="false" customHeight="true" outlineLevel="0" collapsed="false">
      <c r="A1132" s="29" t="s">
        <v>13880</v>
      </c>
      <c r="B1132" s="30" t="n">
        <v>45840</v>
      </c>
      <c r="C1132" s="29" t="s">
        <v>2467</v>
      </c>
      <c r="D1132" s="29" t="n">
        <v>426</v>
      </c>
      <c r="E1132" s="29" t="s">
        <v>13881</v>
      </c>
      <c r="F1132" s="29" t="s">
        <v>276</v>
      </c>
      <c r="G1132" s="29" t="n">
        <v>24</v>
      </c>
      <c r="H1132" s="29" t="s">
        <v>11629</v>
      </c>
      <c r="I1132" s="29" t="s">
        <v>11624</v>
      </c>
      <c r="J1132" s="31" t="n">
        <v>10.4</v>
      </c>
      <c r="K1132" s="29" t="n">
        <v>1</v>
      </c>
      <c r="L1132" s="29" t="s">
        <v>11630</v>
      </c>
      <c r="M1132" s="30" t="n">
        <v>45850</v>
      </c>
      <c r="N1132" s="30" t="n">
        <v>45848</v>
      </c>
      <c r="O1132" s="29" t="n">
        <v>8</v>
      </c>
      <c r="P1132" s="29"/>
      <c r="Q1132" s="29" t="s">
        <v>13825</v>
      </c>
      <c r="R1132" s="29"/>
    </row>
    <row r="1133" customFormat="false" ht="15" hidden="false" customHeight="true" outlineLevel="0" collapsed="false">
      <c r="A1133" s="26" t="s">
        <v>13882</v>
      </c>
      <c r="B1133" s="27" t="n">
        <v>45866</v>
      </c>
      <c r="C1133" s="26" t="s">
        <v>8856</v>
      </c>
      <c r="D1133" s="26" t="n">
        <v>2094</v>
      </c>
      <c r="E1133" s="26" t="s">
        <v>12220</v>
      </c>
      <c r="F1133" s="26" t="s">
        <v>900</v>
      </c>
      <c r="G1133" s="26" t="n">
        <v>45</v>
      </c>
      <c r="H1133" s="26" t="s">
        <v>11623</v>
      </c>
      <c r="I1133" s="26" t="s">
        <v>11624</v>
      </c>
      <c r="J1133" s="28" t="n">
        <v>7.55</v>
      </c>
      <c r="K1133" s="26" t="n">
        <v>1</v>
      </c>
      <c r="L1133" s="26" t="s">
        <v>11625</v>
      </c>
      <c r="M1133" s="27" t="n">
        <v>45880</v>
      </c>
      <c r="N1133" s="26"/>
      <c r="O1133" s="26"/>
      <c r="P1133" s="26" t="s">
        <v>11651</v>
      </c>
      <c r="Q1133" s="26"/>
      <c r="R1133" s="26"/>
    </row>
    <row r="1134" customFormat="false" ht="15" hidden="false" customHeight="true" outlineLevel="0" collapsed="false">
      <c r="A1134" s="29" t="s">
        <v>13883</v>
      </c>
      <c r="B1134" s="30" t="n">
        <v>45881</v>
      </c>
      <c r="C1134" s="29" t="s">
        <v>6358</v>
      </c>
      <c r="D1134" s="29" t="n">
        <v>1395</v>
      </c>
      <c r="E1134" s="29" t="s">
        <v>13884</v>
      </c>
      <c r="F1134" s="29" t="s">
        <v>276</v>
      </c>
      <c r="G1134" s="29" t="n">
        <v>40</v>
      </c>
      <c r="H1134" s="29" t="s">
        <v>11629</v>
      </c>
      <c r="I1134" s="29" t="s">
        <v>11624</v>
      </c>
      <c r="J1134" s="31" t="n">
        <v>10.4</v>
      </c>
      <c r="K1134" s="29" t="n">
        <v>2</v>
      </c>
      <c r="L1134" s="29" t="s">
        <v>11669</v>
      </c>
      <c r="M1134" s="30" t="n">
        <v>45891</v>
      </c>
      <c r="N1134" s="30" t="n">
        <v>45888</v>
      </c>
      <c r="O1134" s="29" t="n">
        <v>7</v>
      </c>
      <c r="P1134" s="29"/>
      <c r="Q1134" s="29"/>
      <c r="R1134" s="29"/>
    </row>
    <row r="1135" customFormat="false" ht="15" hidden="false" customHeight="true" outlineLevel="0" collapsed="false">
      <c r="A1135" s="26" t="s">
        <v>13885</v>
      </c>
      <c r="B1135" s="27" t="n">
        <v>45877</v>
      </c>
      <c r="C1135" s="26" t="s">
        <v>5370</v>
      </c>
      <c r="D1135" s="26" t="n">
        <v>1124</v>
      </c>
      <c r="E1135" s="26" t="s">
        <v>12808</v>
      </c>
      <c r="F1135" s="26" t="s">
        <v>900</v>
      </c>
      <c r="G1135" s="26" t="n">
        <v>70</v>
      </c>
      <c r="H1135" s="26" t="s">
        <v>11623</v>
      </c>
      <c r="I1135" s="26" t="s">
        <v>11624</v>
      </c>
      <c r="J1135" s="28" t="n">
        <v>7.55</v>
      </c>
      <c r="K1135" s="26" t="n">
        <v>2</v>
      </c>
      <c r="L1135" s="26" t="s">
        <v>11630</v>
      </c>
      <c r="M1135" s="27" t="n">
        <v>45891</v>
      </c>
      <c r="N1135" s="27" t="n">
        <v>45886</v>
      </c>
      <c r="O1135" s="26" t="n">
        <v>9</v>
      </c>
      <c r="P1135" s="26"/>
      <c r="Q1135" s="26" t="s">
        <v>13886</v>
      </c>
      <c r="R1135" s="26"/>
    </row>
    <row r="1136" customFormat="false" ht="15" hidden="false" customHeight="true" outlineLevel="0" collapsed="false">
      <c r="A1136" s="29" t="s">
        <v>13887</v>
      </c>
      <c r="B1136" s="30" t="n">
        <v>45895</v>
      </c>
      <c r="C1136" s="29" t="s">
        <v>2333</v>
      </c>
      <c r="D1136" s="29" t="n">
        <v>397</v>
      </c>
      <c r="E1136" s="29" t="s">
        <v>13154</v>
      </c>
      <c r="F1136" s="29" t="s">
        <v>276</v>
      </c>
      <c r="G1136" s="29" t="n">
        <v>28</v>
      </c>
      <c r="H1136" s="29" t="s">
        <v>11629</v>
      </c>
      <c r="I1136" s="29" t="s">
        <v>11624</v>
      </c>
      <c r="J1136" s="31" t="n">
        <v>10.4</v>
      </c>
      <c r="K1136" s="29" t="n">
        <v>1</v>
      </c>
      <c r="L1136" s="29" t="s">
        <v>11630</v>
      </c>
      <c r="M1136" s="30" t="n">
        <v>45905</v>
      </c>
      <c r="N1136" s="30" t="n">
        <v>45903</v>
      </c>
      <c r="O1136" s="29" t="n">
        <v>8</v>
      </c>
      <c r="P1136" s="29"/>
      <c r="Q1136" s="29" t="s">
        <v>13888</v>
      </c>
      <c r="R1136" s="29"/>
    </row>
    <row r="1137" customFormat="false" ht="15" hidden="false" customHeight="true" outlineLevel="0" collapsed="false">
      <c r="A1137" s="26" t="s">
        <v>13889</v>
      </c>
      <c r="B1137" s="27" t="n">
        <v>45888</v>
      </c>
      <c r="C1137" s="26" t="s">
        <v>1893</v>
      </c>
      <c r="D1137" s="26" t="n">
        <v>303</v>
      </c>
      <c r="E1137" s="26" t="s">
        <v>13487</v>
      </c>
      <c r="F1137" s="26" t="s">
        <v>167</v>
      </c>
      <c r="G1137" s="26" t="n">
        <v>24</v>
      </c>
      <c r="H1137" s="26" t="s">
        <v>11629</v>
      </c>
      <c r="I1137" s="26" t="s">
        <v>11624</v>
      </c>
      <c r="J1137" s="28" t="n">
        <v>10.4</v>
      </c>
      <c r="K1137" s="26" t="n">
        <v>1</v>
      </c>
      <c r="L1137" s="26" t="s">
        <v>11630</v>
      </c>
      <c r="M1137" s="27" t="n">
        <v>45898</v>
      </c>
      <c r="N1137" s="27" t="n">
        <v>45899</v>
      </c>
      <c r="O1137" s="26" t="n">
        <v>11</v>
      </c>
      <c r="P1137" s="26"/>
      <c r="Q1137" s="26" t="s">
        <v>13591</v>
      </c>
      <c r="R1137" s="26"/>
    </row>
    <row r="1138" customFormat="false" ht="15" hidden="false" customHeight="true" outlineLevel="0" collapsed="false">
      <c r="A1138" s="29" t="s">
        <v>13890</v>
      </c>
      <c r="B1138" s="30" t="n">
        <v>45895</v>
      </c>
      <c r="C1138" s="29" t="s">
        <v>7738</v>
      </c>
      <c r="D1138" s="29" t="n">
        <v>1774</v>
      </c>
      <c r="E1138" s="29" t="s">
        <v>13788</v>
      </c>
      <c r="F1138" s="29" t="s">
        <v>276</v>
      </c>
      <c r="G1138" s="29" t="n">
        <v>32</v>
      </c>
      <c r="H1138" s="29" t="s">
        <v>11629</v>
      </c>
      <c r="I1138" s="29" t="s">
        <v>11624</v>
      </c>
      <c r="J1138" s="31" t="n">
        <v>10.4</v>
      </c>
      <c r="K1138" s="29" t="n">
        <v>1</v>
      </c>
      <c r="L1138" s="29" t="s">
        <v>11625</v>
      </c>
      <c r="M1138" s="30" t="n">
        <v>45905</v>
      </c>
      <c r="N1138" s="29"/>
      <c r="O1138" s="29"/>
      <c r="P1138" s="29" t="s">
        <v>11672</v>
      </c>
      <c r="Q1138" s="29"/>
      <c r="R1138" s="29"/>
    </row>
    <row r="1139" customFormat="false" ht="15" hidden="false" customHeight="true" outlineLevel="0" collapsed="false">
      <c r="A1139" s="26" t="s">
        <v>13891</v>
      </c>
      <c r="B1139" s="27" t="n">
        <v>45875</v>
      </c>
      <c r="C1139" s="26" t="s">
        <v>723</v>
      </c>
      <c r="D1139" s="26" t="n">
        <v>84</v>
      </c>
      <c r="E1139" s="26" t="s">
        <v>12496</v>
      </c>
      <c r="F1139" s="26" t="s">
        <v>167</v>
      </c>
      <c r="G1139" s="26" t="n">
        <v>24</v>
      </c>
      <c r="H1139" s="26" t="s">
        <v>11629</v>
      </c>
      <c r="I1139" s="26" t="s">
        <v>11624</v>
      </c>
      <c r="J1139" s="28" t="n">
        <v>10.4</v>
      </c>
      <c r="K1139" s="26" t="n">
        <v>1</v>
      </c>
      <c r="L1139" s="26" t="s">
        <v>11630</v>
      </c>
      <c r="M1139" s="27" t="n">
        <v>45885</v>
      </c>
      <c r="N1139" s="27" t="n">
        <v>45885</v>
      </c>
      <c r="O1139" s="26" t="n">
        <v>10</v>
      </c>
      <c r="P1139" s="26"/>
      <c r="Q1139" s="26" t="s">
        <v>13715</v>
      </c>
      <c r="R1139" s="26"/>
    </row>
    <row r="1140" customFormat="false" ht="15" hidden="false" customHeight="true" outlineLevel="0" collapsed="false">
      <c r="A1140" s="29" t="s">
        <v>13892</v>
      </c>
      <c r="B1140" s="30" t="n">
        <v>45895</v>
      </c>
      <c r="C1140" s="29" t="s">
        <v>9597</v>
      </c>
      <c r="D1140" s="29" t="n">
        <v>2311</v>
      </c>
      <c r="E1140" s="29" t="s">
        <v>12229</v>
      </c>
      <c r="F1140" s="29" t="s">
        <v>900</v>
      </c>
      <c r="G1140" s="29" t="n">
        <v>32</v>
      </c>
      <c r="H1140" s="29" t="s">
        <v>11623</v>
      </c>
      <c r="I1140" s="29" t="s">
        <v>11624</v>
      </c>
      <c r="J1140" s="31" t="n">
        <v>7.55</v>
      </c>
      <c r="K1140" s="29" t="n">
        <v>1</v>
      </c>
      <c r="L1140" s="29" t="s">
        <v>11625</v>
      </c>
      <c r="M1140" s="30" t="n">
        <v>45909</v>
      </c>
      <c r="N1140" s="29"/>
      <c r="O1140" s="29"/>
      <c r="P1140" s="29" t="s">
        <v>11683</v>
      </c>
      <c r="Q1140" s="29"/>
      <c r="R1140" s="29"/>
    </row>
    <row r="1141" customFormat="false" ht="15" hidden="false" customHeight="true" outlineLevel="0" collapsed="false">
      <c r="A1141" s="26" t="s">
        <v>13893</v>
      </c>
      <c r="B1141" s="27" t="n">
        <v>45895</v>
      </c>
      <c r="C1141" s="26" t="s">
        <v>9746</v>
      </c>
      <c r="D1141" s="26" t="n">
        <v>2355</v>
      </c>
      <c r="E1141" s="26" t="s">
        <v>13894</v>
      </c>
      <c r="F1141" s="26" t="s">
        <v>900</v>
      </c>
      <c r="G1141" s="26" t="n">
        <v>28</v>
      </c>
      <c r="H1141" s="26" t="s">
        <v>11623</v>
      </c>
      <c r="I1141" s="26" t="s">
        <v>11624</v>
      </c>
      <c r="J1141" s="28" t="n">
        <v>7.55</v>
      </c>
      <c r="K1141" s="26" t="n">
        <v>1</v>
      </c>
      <c r="L1141" s="26" t="s">
        <v>11630</v>
      </c>
      <c r="M1141" s="27" t="n">
        <v>45909</v>
      </c>
      <c r="N1141" s="27" t="n">
        <v>45906</v>
      </c>
      <c r="O1141" s="26" t="n">
        <v>11</v>
      </c>
      <c r="P1141" s="26"/>
      <c r="Q1141" s="26" t="s">
        <v>13895</v>
      </c>
      <c r="R1141" s="26"/>
    </row>
    <row r="1142" customFormat="false" ht="15" hidden="false" customHeight="true" outlineLevel="0" collapsed="false">
      <c r="A1142" s="29" t="s">
        <v>13896</v>
      </c>
      <c r="B1142" s="30" t="n">
        <v>45887</v>
      </c>
      <c r="C1142" s="29" t="s">
        <v>2963</v>
      </c>
      <c r="D1142" s="29" t="n">
        <v>537</v>
      </c>
      <c r="E1142" s="29" t="s">
        <v>11622</v>
      </c>
      <c r="F1142" s="29" t="s">
        <v>900</v>
      </c>
      <c r="G1142" s="29" t="n">
        <v>80</v>
      </c>
      <c r="H1142" s="29" t="s">
        <v>11623</v>
      </c>
      <c r="I1142" s="29" t="s">
        <v>11624</v>
      </c>
      <c r="J1142" s="31" t="n">
        <v>7.55</v>
      </c>
      <c r="K1142" s="29" t="n">
        <v>1</v>
      </c>
      <c r="L1142" s="29" t="s">
        <v>11625</v>
      </c>
      <c r="M1142" s="30" t="n">
        <v>45901</v>
      </c>
      <c r="N1142" s="29"/>
      <c r="O1142" s="29"/>
      <c r="P1142" s="29" t="s">
        <v>11626</v>
      </c>
      <c r="Q1142" s="29"/>
      <c r="R1142" s="29"/>
    </row>
    <row r="1143" customFormat="false" ht="15" hidden="false" customHeight="true" outlineLevel="0" collapsed="false">
      <c r="A1143" s="26" t="s">
        <v>13897</v>
      </c>
      <c r="B1143" s="27" t="n">
        <v>45895</v>
      </c>
      <c r="C1143" s="26" t="s">
        <v>4594</v>
      </c>
      <c r="D1143" s="26" t="n">
        <v>929</v>
      </c>
      <c r="E1143" s="26" t="s">
        <v>12727</v>
      </c>
      <c r="F1143" s="26" t="s">
        <v>249</v>
      </c>
      <c r="G1143" s="26" t="n">
        <v>60</v>
      </c>
      <c r="H1143" s="26" t="s">
        <v>11623</v>
      </c>
      <c r="I1143" s="26" t="s">
        <v>11624</v>
      </c>
      <c r="J1143" s="28" t="n">
        <v>7.55</v>
      </c>
      <c r="K1143" s="26" t="n">
        <v>1</v>
      </c>
      <c r="L1143" s="26" t="s">
        <v>11630</v>
      </c>
      <c r="M1143" s="27" t="n">
        <v>45909</v>
      </c>
      <c r="N1143" s="27" t="n">
        <v>45908</v>
      </c>
      <c r="O1143" s="26" t="n">
        <v>13</v>
      </c>
      <c r="P1143" s="26"/>
      <c r="Q1143" s="26" t="s">
        <v>13779</v>
      </c>
      <c r="R1143" s="26"/>
    </row>
    <row r="1144" customFormat="false" ht="15" hidden="false" customHeight="true" outlineLevel="0" collapsed="false">
      <c r="A1144" s="29" t="s">
        <v>13898</v>
      </c>
      <c r="B1144" s="30" t="n">
        <v>45885</v>
      </c>
      <c r="C1144" s="29" t="s">
        <v>5202</v>
      </c>
      <c r="D1144" s="29" t="n">
        <v>1081</v>
      </c>
      <c r="E1144" s="29" t="s">
        <v>12322</v>
      </c>
      <c r="F1144" s="29" t="s">
        <v>276</v>
      </c>
      <c r="G1144" s="29" t="n">
        <v>28</v>
      </c>
      <c r="H1144" s="29" t="s">
        <v>11629</v>
      </c>
      <c r="I1144" s="29" t="s">
        <v>11624</v>
      </c>
      <c r="J1144" s="31" t="n">
        <v>10.4</v>
      </c>
      <c r="K1144" s="29" t="n">
        <v>1</v>
      </c>
      <c r="L1144" s="29" t="s">
        <v>11630</v>
      </c>
      <c r="M1144" s="30" t="n">
        <v>45895</v>
      </c>
      <c r="N1144" s="30" t="n">
        <v>45893</v>
      </c>
      <c r="O1144" s="29" t="n">
        <v>8</v>
      </c>
      <c r="P1144" s="29"/>
      <c r="Q1144" s="29" t="s">
        <v>13899</v>
      </c>
      <c r="R1144" s="29"/>
    </row>
    <row r="1145" customFormat="false" ht="15" hidden="false" customHeight="true" outlineLevel="0" collapsed="false">
      <c r="A1145" s="26" t="s">
        <v>13900</v>
      </c>
      <c r="B1145" s="27" t="n">
        <v>45889</v>
      </c>
      <c r="C1145" s="26" t="s">
        <v>8524</v>
      </c>
      <c r="D1145" s="26" t="n">
        <v>1995</v>
      </c>
      <c r="E1145" s="26" t="s">
        <v>11838</v>
      </c>
      <c r="F1145" s="26" t="s">
        <v>314</v>
      </c>
      <c r="G1145" s="26" t="n">
        <v>40</v>
      </c>
      <c r="H1145" s="26" t="s">
        <v>11623</v>
      </c>
      <c r="I1145" s="26" t="s">
        <v>11624</v>
      </c>
      <c r="J1145" s="28" t="n">
        <v>7.55</v>
      </c>
      <c r="K1145" s="26" t="n">
        <v>1</v>
      </c>
      <c r="L1145" s="26" t="s">
        <v>11630</v>
      </c>
      <c r="M1145" s="27" t="n">
        <v>45903</v>
      </c>
      <c r="N1145" s="27" t="n">
        <v>45898</v>
      </c>
      <c r="O1145" s="26" t="n">
        <v>9</v>
      </c>
      <c r="P1145" s="26"/>
      <c r="Q1145" s="26" t="s">
        <v>13832</v>
      </c>
      <c r="R1145" s="26"/>
    </row>
    <row r="1146" customFormat="false" ht="15" hidden="false" customHeight="true" outlineLevel="0" collapsed="false">
      <c r="A1146" s="29" t="s">
        <v>13901</v>
      </c>
      <c r="B1146" s="30" t="n">
        <v>45878</v>
      </c>
      <c r="C1146" s="29" t="s">
        <v>398</v>
      </c>
      <c r="D1146" s="29" t="n">
        <v>30</v>
      </c>
      <c r="E1146" s="29" t="s">
        <v>11817</v>
      </c>
      <c r="F1146" s="29" t="s">
        <v>276</v>
      </c>
      <c r="G1146" s="29" t="n">
        <v>24</v>
      </c>
      <c r="H1146" s="29" t="s">
        <v>11629</v>
      </c>
      <c r="I1146" s="29" t="s">
        <v>11624</v>
      </c>
      <c r="J1146" s="31" t="n">
        <v>10.4</v>
      </c>
      <c r="K1146" s="29" t="n">
        <v>1</v>
      </c>
      <c r="L1146" s="29" t="s">
        <v>164</v>
      </c>
      <c r="M1146" s="30" t="n">
        <v>45888</v>
      </c>
      <c r="N1146" s="30" t="n">
        <v>45889</v>
      </c>
      <c r="O1146" s="29" t="n">
        <v>11</v>
      </c>
      <c r="P1146" s="29"/>
      <c r="Q1146" s="29"/>
      <c r="R1146" s="29"/>
    </row>
    <row r="1147" customFormat="false" ht="15" hidden="false" customHeight="true" outlineLevel="0" collapsed="false">
      <c r="A1147" s="26" t="s">
        <v>13902</v>
      </c>
      <c r="B1147" s="27" t="n">
        <v>45895</v>
      </c>
      <c r="C1147" s="26" t="s">
        <v>4028</v>
      </c>
      <c r="D1147" s="26" t="n">
        <v>788</v>
      </c>
      <c r="E1147" s="26" t="s">
        <v>13903</v>
      </c>
      <c r="F1147" s="26" t="s">
        <v>900</v>
      </c>
      <c r="G1147" s="26" t="n">
        <v>80</v>
      </c>
      <c r="H1147" s="26" t="s">
        <v>11623</v>
      </c>
      <c r="I1147" s="26" t="s">
        <v>11624</v>
      </c>
      <c r="J1147" s="28" t="n">
        <v>7.55</v>
      </c>
      <c r="K1147" s="26" t="n">
        <v>1</v>
      </c>
      <c r="L1147" s="26" t="s">
        <v>11625</v>
      </c>
      <c r="M1147" s="27" t="n">
        <v>45909</v>
      </c>
      <c r="N1147" s="26"/>
      <c r="O1147" s="26"/>
      <c r="P1147" s="26" t="s">
        <v>11626</v>
      </c>
      <c r="Q1147" s="26"/>
      <c r="R1147" s="26"/>
    </row>
    <row r="1148" customFormat="false" ht="15" hidden="false" customHeight="true" outlineLevel="0" collapsed="false">
      <c r="A1148" s="29" t="s">
        <v>13904</v>
      </c>
      <c r="B1148" s="30" t="n">
        <v>45880</v>
      </c>
      <c r="C1148" s="29" t="s">
        <v>11189</v>
      </c>
      <c r="D1148" s="29" t="n">
        <v>2787</v>
      </c>
      <c r="E1148" s="29" t="s">
        <v>13019</v>
      </c>
      <c r="F1148" s="29" t="s">
        <v>249</v>
      </c>
      <c r="G1148" s="29" t="n">
        <v>24</v>
      </c>
      <c r="H1148" s="29" t="s">
        <v>11623</v>
      </c>
      <c r="I1148" s="29" t="s">
        <v>11624</v>
      </c>
      <c r="J1148" s="31" t="n">
        <v>7.55</v>
      </c>
      <c r="K1148" s="29" t="n">
        <v>1</v>
      </c>
      <c r="L1148" s="29" t="s">
        <v>11630</v>
      </c>
      <c r="M1148" s="30" t="n">
        <v>45894</v>
      </c>
      <c r="N1148" s="30" t="n">
        <v>45888</v>
      </c>
      <c r="O1148" s="29" t="n">
        <v>8</v>
      </c>
      <c r="P1148" s="29"/>
      <c r="Q1148" s="29" t="s">
        <v>13905</v>
      </c>
      <c r="R1148" s="29"/>
    </row>
    <row r="1149" customFormat="false" ht="15" hidden="false" customHeight="true" outlineLevel="0" collapsed="false">
      <c r="A1149" s="26" t="s">
        <v>13906</v>
      </c>
      <c r="B1149" s="27" t="n">
        <v>45888</v>
      </c>
      <c r="C1149" s="26" t="s">
        <v>10879</v>
      </c>
      <c r="D1149" s="26" t="n">
        <v>2690</v>
      </c>
      <c r="E1149" s="26" t="s">
        <v>13422</v>
      </c>
      <c r="F1149" s="26" t="s">
        <v>167</v>
      </c>
      <c r="G1149" s="26" t="n">
        <v>28</v>
      </c>
      <c r="H1149" s="26" t="s">
        <v>11629</v>
      </c>
      <c r="I1149" s="26" t="s">
        <v>11624</v>
      </c>
      <c r="J1149" s="28" t="n">
        <v>10.4</v>
      </c>
      <c r="K1149" s="26" t="n">
        <v>1</v>
      </c>
      <c r="L1149" s="26" t="s">
        <v>11630</v>
      </c>
      <c r="M1149" s="27" t="n">
        <v>45898</v>
      </c>
      <c r="N1149" s="27" t="n">
        <v>45898</v>
      </c>
      <c r="O1149" s="26" t="n">
        <v>10</v>
      </c>
      <c r="P1149" s="26"/>
      <c r="Q1149" s="26" t="s">
        <v>13907</v>
      </c>
      <c r="R1149" s="26"/>
    </row>
    <row r="1150" customFormat="false" ht="15" hidden="false" customHeight="true" outlineLevel="0" collapsed="false">
      <c r="A1150" s="29" t="s">
        <v>13908</v>
      </c>
      <c r="B1150" s="30" t="n">
        <v>45894</v>
      </c>
      <c r="C1150" s="29" t="s">
        <v>7699</v>
      </c>
      <c r="D1150" s="29" t="n">
        <v>1763</v>
      </c>
      <c r="E1150" s="29" t="s">
        <v>13909</v>
      </c>
      <c r="F1150" s="29" t="s">
        <v>276</v>
      </c>
      <c r="G1150" s="29" t="n">
        <v>32</v>
      </c>
      <c r="H1150" s="29" t="s">
        <v>11629</v>
      </c>
      <c r="I1150" s="29" t="s">
        <v>11624</v>
      </c>
      <c r="J1150" s="31" t="n">
        <v>10.4</v>
      </c>
      <c r="K1150" s="29" t="n">
        <v>1</v>
      </c>
      <c r="L1150" s="29" t="s">
        <v>11669</v>
      </c>
      <c r="M1150" s="30" t="n">
        <v>45904</v>
      </c>
      <c r="N1150" s="30" t="n">
        <v>45899</v>
      </c>
      <c r="O1150" s="29" t="n">
        <v>5</v>
      </c>
      <c r="P1150" s="29"/>
      <c r="Q1150" s="29"/>
      <c r="R1150" s="29"/>
    </row>
    <row r="1151" customFormat="false" ht="15" hidden="false" customHeight="true" outlineLevel="0" collapsed="false">
      <c r="A1151" s="26" t="s">
        <v>13910</v>
      </c>
      <c r="B1151" s="27" t="n">
        <v>45891</v>
      </c>
      <c r="C1151" s="26" t="s">
        <v>3680</v>
      </c>
      <c r="D1151" s="26" t="n">
        <v>702</v>
      </c>
      <c r="E1151" s="26" t="s">
        <v>11993</v>
      </c>
      <c r="F1151" s="26" t="s">
        <v>167</v>
      </c>
      <c r="G1151" s="26" t="n">
        <v>36</v>
      </c>
      <c r="H1151" s="26" t="s">
        <v>11629</v>
      </c>
      <c r="I1151" s="26" t="s">
        <v>11624</v>
      </c>
      <c r="J1151" s="28" t="n">
        <v>10.4</v>
      </c>
      <c r="K1151" s="26" t="n">
        <v>1</v>
      </c>
      <c r="L1151" s="26" t="s">
        <v>11625</v>
      </c>
      <c r="M1151" s="27" t="n">
        <v>45901</v>
      </c>
      <c r="N1151" s="26"/>
      <c r="O1151" s="26"/>
      <c r="P1151" s="26" t="s">
        <v>11626</v>
      </c>
      <c r="Q1151" s="26"/>
      <c r="R1151" s="26"/>
    </row>
    <row r="1152" customFormat="false" ht="15" hidden="false" customHeight="true" outlineLevel="0" collapsed="false">
      <c r="A1152" s="29" t="s">
        <v>13911</v>
      </c>
      <c r="B1152" s="30" t="n">
        <v>45883</v>
      </c>
      <c r="C1152" s="29" t="s">
        <v>7620</v>
      </c>
      <c r="D1152" s="29" t="n">
        <v>1741</v>
      </c>
      <c r="E1152" s="29" t="s">
        <v>13912</v>
      </c>
      <c r="F1152" s="29" t="s">
        <v>314</v>
      </c>
      <c r="G1152" s="29" t="n">
        <v>70</v>
      </c>
      <c r="H1152" s="29" t="s">
        <v>11623</v>
      </c>
      <c r="I1152" s="29" t="s">
        <v>11624</v>
      </c>
      <c r="J1152" s="31" t="n">
        <v>7.55</v>
      </c>
      <c r="K1152" s="29" t="n">
        <v>1</v>
      </c>
      <c r="L1152" s="29" t="s">
        <v>11630</v>
      </c>
      <c r="M1152" s="30" t="n">
        <v>45897</v>
      </c>
      <c r="N1152" s="30" t="n">
        <v>45895</v>
      </c>
      <c r="O1152" s="29" t="n">
        <v>12</v>
      </c>
      <c r="P1152" s="29"/>
      <c r="Q1152" s="29" t="s">
        <v>13665</v>
      </c>
      <c r="R1152" s="29"/>
    </row>
    <row r="1153" customFormat="false" ht="15" hidden="false" customHeight="true" outlineLevel="0" collapsed="false">
      <c r="A1153" s="26" t="s">
        <v>13913</v>
      </c>
      <c r="B1153" s="27" t="n">
        <v>45890</v>
      </c>
      <c r="C1153" s="26" t="s">
        <v>4067</v>
      </c>
      <c r="D1153" s="26" t="n">
        <v>797</v>
      </c>
      <c r="E1153" s="26" t="s">
        <v>13914</v>
      </c>
      <c r="F1153" s="26" t="s">
        <v>900</v>
      </c>
      <c r="G1153" s="26" t="n">
        <v>32</v>
      </c>
      <c r="H1153" s="26" t="s">
        <v>11623</v>
      </c>
      <c r="I1153" s="26" t="s">
        <v>11624</v>
      </c>
      <c r="J1153" s="28" t="n">
        <v>7.55</v>
      </c>
      <c r="K1153" s="26" t="n">
        <v>2</v>
      </c>
      <c r="L1153" s="26" t="s">
        <v>11630</v>
      </c>
      <c r="M1153" s="27" t="n">
        <v>45904</v>
      </c>
      <c r="N1153" s="27" t="n">
        <v>45900</v>
      </c>
      <c r="O1153" s="26" t="n">
        <v>10</v>
      </c>
      <c r="P1153" s="26"/>
      <c r="Q1153" s="26" t="s">
        <v>13915</v>
      </c>
      <c r="R1153" s="26"/>
    </row>
    <row r="1154" customFormat="false" ht="15" hidden="false" customHeight="true" outlineLevel="0" collapsed="false">
      <c r="A1154" s="29" t="s">
        <v>13916</v>
      </c>
      <c r="B1154" s="30" t="n">
        <v>45897</v>
      </c>
      <c r="C1154" s="29" t="s">
        <v>2163</v>
      </c>
      <c r="D1154" s="29" t="n">
        <v>360</v>
      </c>
      <c r="E1154" s="29" t="s">
        <v>13917</v>
      </c>
      <c r="F1154" s="29" t="s">
        <v>249</v>
      </c>
      <c r="G1154" s="29" t="n">
        <v>32</v>
      </c>
      <c r="H1154" s="29" t="s">
        <v>11623</v>
      </c>
      <c r="I1154" s="29" t="s">
        <v>11624</v>
      </c>
      <c r="J1154" s="31" t="n">
        <v>7.55</v>
      </c>
      <c r="K1154" s="29" t="n">
        <v>1</v>
      </c>
      <c r="L1154" s="29" t="s">
        <v>11630</v>
      </c>
      <c r="M1154" s="30" t="n">
        <v>45911</v>
      </c>
      <c r="N1154" s="30" t="n">
        <v>45903</v>
      </c>
      <c r="O1154" s="29" t="n">
        <v>6</v>
      </c>
      <c r="P1154" s="29"/>
      <c r="Q1154" s="29" t="s">
        <v>13918</v>
      </c>
      <c r="R1154" s="29"/>
    </row>
    <row r="1155" customFormat="false" ht="15" hidden="false" customHeight="true" outlineLevel="0" collapsed="false">
      <c r="A1155" s="26" t="s">
        <v>13919</v>
      </c>
      <c r="B1155" s="27" t="n">
        <v>45870</v>
      </c>
      <c r="C1155" s="26" t="s">
        <v>11399</v>
      </c>
      <c r="D1155" s="26" t="n">
        <v>2849</v>
      </c>
      <c r="E1155" s="26" t="s">
        <v>13920</v>
      </c>
      <c r="F1155" s="26" t="s">
        <v>314</v>
      </c>
      <c r="G1155" s="26" t="n">
        <v>36</v>
      </c>
      <c r="H1155" s="26" t="s">
        <v>11623</v>
      </c>
      <c r="I1155" s="26" t="s">
        <v>11624</v>
      </c>
      <c r="J1155" s="28" t="n">
        <v>7.55</v>
      </c>
      <c r="K1155" s="26" t="n">
        <v>1</v>
      </c>
      <c r="L1155" s="26" t="s">
        <v>11630</v>
      </c>
      <c r="M1155" s="27" t="n">
        <v>45884</v>
      </c>
      <c r="N1155" s="27" t="n">
        <v>45871</v>
      </c>
      <c r="O1155" s="26" t="n">
        <v>1</v>
      </c>
      <c r="P1155" s="26"/>
      <c r="Q1155" s="26" t="s">
        <v>13921</v>
      </c>
      <c r="R1155" s="26"/>
    </row>
    <row r="1156" customFormat="false" ht="15" hidden="false" customHeight="true" outlineLevel="0" collapsed="false">
      <c r="A1156" s="29" t="s">
        <v>13922</v>
      </c>
      <c r="B1156" s="30" t="n">
        <v>45877</v>
      </c>
      <c r="C1156" s="29" t="s">
        <v>6674</v>
      </c>
      <c r="D1156" s="29" t="n">
        <v>1481</v>
      </c>
      <c r="E1156" s="29" t="s">
        <v>12411</v>
      </c>
      <c r="F1156" s="29" t="s">
        <v>276</v>
      </c>
      <c r="G1156" s="29" t="n">
        <v>32</v>
      </c>
      <c r="H1156" s="29" t="s">
        <v>11629</v>
      </c>
      <c r="I1156" s="29" t="s">
        <v>11624</v>
      </c>
      <c r="J1156" s="31" t="n">
        <v>10.4</v>
      </c>
      <c r="K1156" s="29" t="n">
        <v>1</v>
      </c>
      <c r="L1156" s="29" t="s">
        <v>11630</v>
      </c>
      <c r="M1156" s="30" t="n">
        <v>45887</v>
      </c>
      <c r="N1156" s="30" t="n">
        <v>45879</v>
      </c>
      <c r="O1156" s="29" t="n">
        <v>2</v>
      </c>
      <c r="P1156" s="29"/>
      <c r="Q1156" s="29" t="s">
        <v>13923</v>
      </c>
      <c r="R1156" s="29"/>
    </row>
    <row r="1157" customFormat="false" ht="15" hidden="false" customHeight="true" outlineLevel="0" collapsed="false">
      <c r="A1157" s="26" t="s">
        <v>13924</v>
      </c>
      <c r="B1157" s="27" t="n">
        <v>45879</v>
      </c>
      <c r="C1157" s="26" t="s">
        <v>7133</v>
      </c>
      <c r="D1157" s="26" t="n">
        <v>1607</v>
      </c>
      <c r="E1157" s="26" t="s">
        <v>13311</v>
      </c>
      <c r="F1157" s="26" t="s">
        <v>276</v>
      </c>
      <c r="G1157" s="26" t="n">
        <v>32</v>
      </c>
      <c r="H1157" s="26" t="s">
        <v>11629</v>
      </c>
      <c r="I1157" s="26" t="s">
        <v>11624</v>
      </c>
      <c r="J1157" s="28" t="n">
        <v>10.4</v>
      </c>
      <c r="K1157" s="26" t="n">
        <v>2</v>
      </c>
      <c r="L1157" s="26" t="s">
        <v>11625</v>
      </c>
      <c r="M1157" s="27" t="n">
        <v>45889</v>
      </c>
      <c r="N1157" s="26"/>
      <c r="O1157" s="26"/>
      <c r="P1157" s="26" t="s">
        <v>11626</v>
      </c>
      <c r="Q1157" s="26"/>
      <c r="R1157" s="26"/>
    </row>
    <row r="1158" customFormat="false" ht="15" hidden="false" customHeight="true" outlineLevel="0" collapsed="false">
      <c r="A1158" s="29" t="s">
        <v>13925</v>
      </c>
      <c r="B1158" s="30" t="n">
        <v>45875</v>
      </c>
      <c r="C1158" s="29" t="s">
        <v>185</v>
      </c>
      <c r="D1158" s="29" t="n">
        <v>3</v>
      </c>
      <c r="E1158" s="29" t="s">
        <v>13065</v>
      </c>
      <c r="F1158" s="29" t="s">
        <v>167</v>
      </c>
      <c r="G1158" s="29" t="n">
        <v>28</v>
      </c>
      <c r="H1158" s="29" t="s">
        <v>11629</v>
      </c>
      <c r="I1158" s="29" t="s">
        <v>11624</v>
      </c>
      <c r="J1158" s="31" t="n">
        <v>10.4</v>
      </c>
      <c r="K1158" s="29" t="n">
        <v>1</v>
      </c>
      <c r="L1158" s="29" t="s">
        <v>11630</v>
      </c>
      <c r="M1158" s="30" t="n">
        <v>45885</v>
      </c>
      <c r="N1158" s="30" t="n">
        <v>45878</v>
      </c>
      <c r="O1158" s="29" t="n">
        <v>3</v>
      </c>
      <c r="P1158" s="29"/>
      <c r="Q1158" s="29" t="s">
        <v>13731</v>
      </c>
      <c r="R1158" s="29"/>
    </row>
    <row r="1159" customFormat="false" ht="15" hidden="false" customHeight="true" outlineLevel="0" collapsed="false">
      <c r="A1159" s="26" t="s">
        <v>13926</v>
      </c>
      <c r="B1159" s="27" t="n">
        <v>45884</v>
      </c>
      <c r="C1159" s="26" t="s">
        <v>9606</v>
      </c>
      <c r="D1159" s="26" t="n">
        <v>2314</v>
      </c>
      <c r="E1159" s="26" t="s">
        <v>13927</v>
      </c>
      <c r="F1159" s="26" t="s">
        <v>276</v>
      </c>
      <c r="G1159" s="26" t="n">
        <v>32</v>
      </c>
      <c r="H1159" s="26" t="s">
        <v>11629</v>
      </c>
      <c r="I1159" s="26" t="s">
        <v>11624</v>
      </c>
      <c r="J1159" s="28" t="n">
        <v>10.4</v>
      </c>
      <c r="K1159" s="26" t="n">
        <v>1</v>
      </c>
      <c r="L1159" s="26" t="s">
        <v>11625</v>
      </c>
      <c r="M1159" s="27" t="n">
        <v>45894</v>
      </c>
      <c r="N1159" s="26"/>
      <c r="O1159" s="26"/>
      <c r="P1159" s="26" t="s">
        <v>11683</v>
      </c>
      <c r="Q1159" s="26"/>
      <c r="R1159" s="26"/>
    </row>
    <row r="1160" customFormat="false" ht="15" hidden="false" customHeight="true" outlineLevel="0" collapsed="false">
      <c r="A1160" s="29" t="s">
        <v>13928</v>
      </c>
      <c r="B1160" s="30" t="n">
        <v>45886</v>
      </c>
      <c r="C1160" s="29" t="s">
        <v>4443</v>
      </c>
      <c r="D1160" s="29" t="n">
        <v>891</v>
      </c>
      <c r="E1160" s="29" t="s">
        <v>13408</v>
      </c>
      <c r="F1160" s="29" t="s">
        <v>314</v>
      </c>
      <c r="G1160" s="29" t="n">
        <v>40</v>
      </c>
      <c r="H1160" s="29" t="s">
        <v>11623</v>
      </c>
      <c r="I1160" s="29" t="s">
        <v>11624</v>
      </c>
      <c r="J1160" s="31" t="n">
        <v>7.55</v>
      </c>
      <c r="K1160" s="29" t="n">
        <v>2</v>
      </c>
      <c r="L1160" s="29" t="s">
        <v>164</v>
      </c>
      <c r="M1160" s="30" t="n">
        <v>45900</v>
      </c>
      <c r="N1160" s="30" t="n">
        <v>45893</v>
      </c>
      <c r="O1160" s="29" t="n">
        <v>7</v>
      </c>
      <c r="P1160" s="29"/>
      <c r="Q1160" s="29"/>
      <c r="R1160" s="29"/>
    </row>
    <row r="1161" customFormat="false" ht="15" hidden="false" customHeight="true" outlineLevel="0" collapsed="false">
      <c r="A1161" s="26" t="s">
        <v>13929</v>
      </c>
      <c r="B1161" s="27" t="n">
        <v>45883</v>
      </c>
      <c r="C1161" s="26" t="s">
        <v>8997</v>
      </c>
      <c r="D1161" s="26" t="n">
        <v>2134</v>
      </c>
      <c r="E1161" s="26" t="s">
        <v>13930</v>
      </c>
      <c r="F1161" s="26" t="s">
        <v>249</v>
      </c>
      <c r="G1161" s="26" t="n">
        <v>24</v>
      </c>
      <c r="H1161" s="26" t="s">
        <v>11623</v>
      </c>
      <c r="I1161" s="26" t="s">
        <v>11624</v>
      </c>
      <c r="J1161" s="28" t="n">
        <v>7.55</v>
      </c>
      <c r="K1161" s="26" t="n">
        <v>1</v>
      </c>
      <c r="L1161" s="26" t="s">
        <v>11625</v>
      </c>
      <c r="M1161" s="27" t="n">
        <v>45897</v>
      </c>
      <c r="N1161" s="26"/>
      <c r="O1161" s="26"/>
      <c r="P1161" s="26" t="s">
        <v>11626</v>
      </c>
      <c r="Q1161" s="26"/>
      <c r="R1161" s="26"/>
    </row>
    <row r="1162" customFormat="false" ht="15" hidden="false" customHeight="true" outlineLevel="0" collapsed="false">
      <c r="A1162" s="29" t="s">
        <v>13931</v>
      </c>
      <c r="B1162" s="30" t="n">
        <v>45897</v>
      </c>
      <c r="C1162" s="29" t="s">
        <v>6122</v>
      </c>
      <c r="D1162" s="29" t="n">
        <v>1327</v>
      </c>
      <c r="E1162" s="29" t="s">
        <v>11702</v>
      </c>
      <c r="F1162" s="29" t="s">
        <v>900</v>
      </c>
      <c r="G1162" s="29" t="n">
        <v>80</v>
      </c>
      <c r="H1162" s="29" t="s">
        <v>11623</v>
      </c>
      <c r="I1162" s="29" t="s">
        <v>11624</v>
      </c>
      <c r="J1162" s="31" t="n">
        <v>7.55</v>
      </c>
      <c r="K1162" s="29" t="n">
        <v>1</v>
      </c>
      <c r="L1162" s="29" t="s">
        <v>164</v>
      </c>
      <c r="M1162" s="30" t="n">
        <v>45911</v>
      </c>
      <c r="N1162" s="30" t="n">
        <v>45900</v>
      </c>
      <c r="O1162" s="29" t="n">
        <v>3</v>
      </c>
      <c r="P1162" s="29"/>
      <c r="Q1162" s="29"/>
      <c r="R1162" s="29"/>
    </row>
    <row r="1163" customFormat="false" ht="15" hidden="false" customHeight="true" outlineLevel="0" collapsed="false">
      <c r="A1163" s="26" t="s">
        <v>13932</v>
      </c>
      <c r="B1163" s="27" t="n">
        <v>45877</v>
      </c>
      <c r="C1163" s="26" t="s">
        <v>6921</v>
      </c>
      <c r="D1163" s="26" t="n">
        <v>1548</v>
      </c>
      <c r="E1163" s="26" t="s">
        <v>13933</v>
      </c>
      <c r="F1163" s="26" t="s">
        <v>900</v>
      </c>
      <c r="G1163" s="26" t="n">
        <v>28</v>
      </c>
      <c r="H1163" s="26" t="s">
        <v>11623</v>
      </c>
      <c r="I1163" s="26" t="s">
        <v>11624</v>
      </c>
      <c r="J1163" s="28" t="n">
        <v>7.55</v>
      </c>
      <c r="K1163" s="26" t="n">
        <v>1</v>
      </c>
      <c r="L1163" s="26" t="s">
        <v>11630</v>
      </c>
      <c r="M1163" s="27" t="n">
        <v>45891</v>
      </c>
      <c r="N1163" s="27" t="n">
        <v>45880</v>
      </c>
      <c r="O1163" s="26" t="n">
        <v>3</v>
      </c>
      <c r="P1163" s="26"/>
      <c r="Q1163" s="26" t="s">
        <v>13782</v>
      </c>
      <c r="R1163" s="26"/>
    </row>
    <row r="1164" customFormat="false" ht="15" hidden="false" customHeight="true" outlineLevel="0" collapsed="false">
      <c r="A1164" s="29" t="s">
        <v>13934</v>
      </c>
      <c r="B1164" s="30" t="n">
        <v>45877</v>
      </c>
      <c r="C1164" s="29" t="s">
        <v>8228</v>
      </c>
      <c r="D1164" s="29" t="n">
        <v>1912</v>
      </c>
      <c r="E1164" s="29" t="s">
        <v>12046</v>
      </c>
      <c r="F1164" s="29" t="s">
        <v>249</v>
      </c>
      <c r="G1164" s="29" t="n">
        <v>32</v>
      </c>
      <c r="H1164" s="29" t="s">
        <v>11623</v>
      </c>
      <c r="I1164" s="29" t="s">
        <v>11624</v>
      </c>
      <c r="J1164" s="31" t="n">
        <v>7.55</v>
      </c>
      <c r="K1164" s="29" t="n">
        <v>1</v>
      </c>
      <c r="L1164" s="29" t="s">
        <v>11625</v>
      </c>
      <c r="M1164" s="30" t="n">
        <v>45891</v>
      </c>
      <c r="N1164" s="29"/>
      <c r="O1164" s="29"/>
      <c r="P1164" s="29" t="s">
        <v>11683</v>
      </c>
      <c r="Q1164" s="29"/>
      <c r="R1164" s="29"/>
    </row>
    <row r="1165" customFormat="false" ht="15" hidden="false" customHeight="true" outlineLevel="0" collapsed="false">
      <c r="A1165" s="26" t="s">
        <v>13935</v>
      </c>
      <c r="B1165" s="27" t="n">
        <v>45875</v>
      </c>
      <c r="C1165" s="26" t="s">
        <v>4827</v>
      </c>
      <c r="D1165" s="26" t="n">
        <v>986</v>
      </c>
      <c r="E1165" s="26" t="s">
        <v>13874</v>
      </c>
      <c r="F1165" s="26" t="s">
        <v>276</v>
      </c>
      <c r="G1165" s="26" t="n">
        <v>28</v>
      </c>
      <c r="H1165" s="26" t="s">
        <v>11629</v>
      </c>
      <c r="I1165" s="26" t="s">
        <v>11624</v>
      </c>
      <c r="J1165" s="28" t="n">
        <v>10.4</v>
      </c>
      <c r="K1165" s="26" t="n">
        <v>1</v>
      </c>
      <c r="L1165" s="26" t="s">
        <v>11630</v>
      </c>
      <c r="M1165" s="27" t="n">
        <v>45885</v>
      </c>
      <c r="N1165" s="27" t="n">
        <v>45880</v>
      </c>
      <c r="O1165" s="26" t="n">
        <v>5</v>
      </c>
      <c r="P1165" s="26"/>
      <c r="Q1165" s="26" t="s">
        <v>13936</v>
      </c>
      <c r="R1165" s="26"/>
    </row>
    <row r="1166" customFormat="false" ht="15" hidden="false" customHeight="true" outlineLevel="0" collapsed="false">
      <c r="A1166" s="29" t="s">
        <v>13937</v>
      </c>
      <c r="B1166" s="30" t="n">
        <v>45888</v>
      </c>
      <c r="C1166" s="29" t="s">
        <v>3483</v>
      </c>
      <c r="D1166" s="29" t="n">
        <v>658</v>
      </c>
      <c r="E1166" s="29" t="s">
        <v>13938</v>
      </c>
      <c r="F1166" s="29" t="s">
        <v>249</v>
      </c>
      <c r="G1166" s="29" t="n">
        <v>28</v>
      </c>
      <c r="H1166" s="29" t="s">
        <v>11623</v>
      </c>
      <c r="I1166" s="29" t="s">
        <v>11624</v>
      </c>
      <c r="J1166" s="31" t="n">
        <v>7.55</v>
      </c>
      <c r="K1166" s="29" t="n">
        <v>1</v>
      </c>
      <c r="L1166" s="29" t="s">
        <v>11630</v>
      </c>
      <c r="M1166" s="30" t="n">
        <v>45902</v>
      </c>
      <c r="N1166" s="30" t="n">
        <v>45900</v>
      </c>
      <c r="O1166" s="29" t="n">
        <v>12</v>
      </c>
      <c r="P1166" s="29"/>
      <c r="Q1166" s="29" t="s">
        <v>13939</v>
      </c>
      <c r="R1166" s="29"/>
    </row>
    <row r="1167" customFormat="false" ht="15" hidden="false" customHeight="true" outlineLevel="0" collapsed="false">
      <c r="A1167" s="26" t="s">
        <v>13940</v>
      </c>
      <c r="B1167" s="27" t="n">
        <v>45870</v>
      </c>
      <c r="C1167" s="26" t="s">
        <v>10770</v>
      </c>
      <c r="D1167" s="26" t="n">
        <v>2658</v>
      </c>
      <c r="E1167" s="26" t="s">
        <v>13941</v>
      </c>
      <c r="F1167" s="26" t="s">
        <v>314</v>
      </c>
      <c r="G1167" s="26" t="n">
        <v>70</v>
      </c>
      <c r="H1167" s="26" t="s">
        <v>11623</v>
      </c>
      <c r="I1167" s="26" t="s">
        <v>11624</v>
      </c>
      <c r="J1167" s="28" t="n">
        <v>7.55</v>
      </c>
      <c r="K1167" s="26" t="n">
        <v>1</v>
      </c>
      <c r="L1167" s="26" t="s">
        <v>11630</v>
      </c>
      <c r="M1167" s="27" t="n">
        <v>45884</v>
      </c>
      <c r="N1167" s="27" t="n">
        <v>45885</v>
      </c>
      <c r="O1167" s="26" t="n">
        <v>15</v>
      </c>
      <c r="P1167" s="26"/>
      <c r="Q1167" s="26" t="s">
        <v>13942</v>
      </c>
      <c r="R1167" s="26"/>
    </row>
    <row r="1168" customFormat="false" ht="15" hidden="false" customHeight="true" outlineLevel="0" collapsed="false">
      <c r="A1168" s="29" t="s">
        <v>13943</v>
      </c>
      <c r="B1168" s="30" t="n">
        <v>45874</v>
      </c>
      <c r="C1168" s="29" t="s">
        <v>6108</v>
      </c>
      <c r="D1168" s="29" t="n">
        <v>1323</v>
      </c>
      <c r="E1168" s="29" t="s">
        <v>13352</v>
      </c>
      <c r="F1168" s="29" t="s">
        <v>314</v>
      </c>
      <c r="G1168" s="29" t="n">
        <v>45</v>
      </c>
      <c r="H1168" s="29" t="s">
        <v>11623</v>
      </c>
      <c r="I1168" s="29" t="s">
        <v>11624</v>
      </c>
      <c r="J1168" s="31" t="n">
        <v>7.55</v>
      </c>
      <c r="K1168" s="29" t="n">
        <v>2</v>
      </c>
      <c r="L1168" s="29" t="s">
        <v>11625</v>
      </c>
      <c r="M1168" s="30" t="n">
        <v>45888</v>
      </c>
      <c r="N1168" s="29"/>
      <c r="O1168" s="29"/>
      <c r="P1168" s="29" t="s">
        <v>11651</v>
      </c>
      <c r="Q1168" s="29"/>
      <c r="R1168" s="29"/>
    </row>
    <row r="1169" customFormat="false" ht="15" hidden="false" customHeight="true" outlineLevel="0" collapsed="false">
      <c r="A1169" s="26" t="s">
        <v>13944</v>
      </c>
      <c r="B1169" s="27" t="n">
        <v>45872</v>
      </c>
      <c r="C1169" s="26" t="s">
        <v>10171</v>
      </c>
      <c r="D1169" s="26" t="n">
        <v>2481</v>
      </c>
      <c r="E1169" s="26" t="s">
        <v>13914</v>
      </c>
      <c r="F1169" s="26" t="s">
        <v>900</v>
      </c>
      <c r="G1169" s="26" t="n">
        <v>32</v>
      </c>
      <c r="H1169" s="26" t="s">
        <v>11623</v>
      </c>
      <c r="I1169" s="26" t="s">
        <v>11624</v>
      </c>
      <c r="J1169" s="28" t="n">
        <v>7.55</v>
      </c>
      <c r="K1169" s="26" t="n">
        <v>1</v>
      </c>
      <c r="L1169" s="26" t="s">
        <v>11625</v>
      </c>
      <c r="M1169" s="27" t="n">
        <v>45886</v>
      </c>
      <c r="N1169" s="26"/>
      <c r="O1169" s="26"/>
      <c r="P1169" s="26" t="s">
        <v>11626</v>
      </c>
      <c r="Q1169" s="26"/>
      <c r="R1169" s="26"/>
    </row>
    <row r="1170" customFormat="false" ht="15" hidden="false" customHeight="true" outlineLevel="0" collapsed="false">
      <c r="A1170" s="29" t="s">
        <v>13945</v>
      </c>
      <c r="B1170" s="30" t="n">
        <v>45874</v>
      </c>
      <c r="C1170" s="29" t="s">
        <v>8061</v>
      </c>
      <c r="D1170" s="29" t="n">
        <v>1866</v>
      </c>
      <c r="E1170" s="29" t="s">
        <v>12553</v>
      </c>
      <c r="F1170" s="29" t="s">
        <v>314</v>
      </c>
      <c r="G1170" s="29" t="n">
        <v>45</v>
      </c>
      <c r="H1170" s="29" t="s">
        <v>11623</v>
      </c>
      <c r="I1170" s="29" t="s">
        <v>11624</v>
      </c>
      <c r="J1170" s="31" t="n">
        <v>7.55</v>
      </c>
      <c r="K1170" s="29" t="n">
        <v>1</v>
      </c>
      <c r="L1170" s="29" t="s">
        <v>11630</v>
      </c>
      <c r="M1170" s="30" t="n">
        <v>45888</v>
      </c>
      <c r="N1170" s="30" t="n">
        <v>45888</v>
      </c>
      <c r="O1170" s="29" t="n">
        <v>14</v>
      </c>
      <c r="P1170" s="29"/>
      <c r="Q1170" s="29" t="s">
        <v>13946</v>
      </c>
      <c r="R1170" s="29"/>
    </row>
    <row r="1171" customFormat="false" ht="15" hidden="false" customHeight="true" outlineLevel="0" collapsed="false">
      <c r="A1171" s="26" t="s">
        <v>13947</v>
      </c>
      <c r="B1171" s="27" t="n">
        <v>45897</v>
      </c>
      <c r="C1171" s="26" t="s">
        <v>7962</v>
      </c>
      <c r="D1171" s="26" t="n">
        <v>1838</v>
      </c>
      <c r="E1171" s="26" t="s">
        <v>11749</v>
      </c>
      <c r="F1171" s="26" t="s">
        <v>276</v>
      </c>
      <c r="G1171" s="26" t="n">
        <v>28</v>
      </c>
      <c r="H1171" s="26" t="s">
        <v>11629</v>
      </c>
      <c r="I1171" s="26" t="s">
        <v>11624</v>
      </c>
      <c r="J1171" s="28" t="n">
        <v>10.4</v>
      </c>
      <c r="K1171" s="26" t="n">
        <v>1</v>
      </c>
      <c r="L1171" s="26" t="s">
        <v>11625</v>
      </c>
      <c r="M1171" s="27" t="n">
        <v>45907</v>
      </c>
      <c r="N1171" s="26"/>
      <c r="O1171" s="26"/>
      <c r="P1171" s="26" t="s">
        <v>11672</v>
      </c>
      <c r="Q1171" s="26"/>
      <c r="R1171" s="26"/>
    </row>
    <row r="1172" customFormat="false" ht="15" hidden="false" customHeight="true" outlineLevel="0" collapsed="false">
      <c r="A1172" s="29" t="s">
        <v>13948</v>
      </c>
      <c r="B1172" s="30" t="n">
        <v>45897</v>
      </c>
      <c r="C1172" s="29" t="s">
        <v>3306</v>
      </c>
      <c r="D1172" s="29" t="n">
        <v>617</v>
      </c>
      <c r="E1172" s="29" t="s">
        <v>13115</v>
      </c>
      <c r="F1172" s="29" t="s">
        <v>167</v>
      </c>
      <c r="G1172" s="29" t="n">
        <v>28</v>
      </c>
      <c r="H1172" s="29" t="s">
        <v>11629</v>
      </c>
      <c r="I1172" s="29" t="s">
        <v>11624</v>
      </c>
      <c r="J1172" s="31" t="n">
        <v>10.4</v>
      </c>
      <c r="K1172" s="29" t="n">
        <v>1</v>
      </c>
      <c r="L1172" s="29" t="s">
        <v>11625</v>
      </c>
      <c r="M1172" s="30" t="n">
        <v>45907</v>
      </c>
      <c r="N1172" s="29"/>
      <c r="O1172" s="29"/>
      <c r="P1172" s="29" t="s">
        <v>11626</v>
      </c>
      <c r="Q1172" s="29"/>
      <c r="R1172" s="29"/>
    </row>
    <row r="1173" customFormat="false" ht="15" hidden="false" customHeight="true" outlineLevel="0" collapsed="false">
      <c r="A1173" s="26" t="s">
        <v>13949</v>
      </c>
      <c r="B1173" s="27" t="n">
        <v>45887</v>
      </c>
      <c r="C1173" s="26" t="s">
        <v>3336</v>
      </c>
      <c r="D1173" s="26" t="n">
        <v>624</v>
      </c>
      <c r="E1173" s="26" t="s">
        <v>13950</v>
      </c>
      <c r="F1173" s="26" t="s">
        <v>167</v>
      </c>
      <c r="G1173" s="26" t="n">
        <v>24</v>
      </c>
      <c r="H1173" s="26" t="s">
        <v>11629</v>
      </c>
      <c r="I1173" s="26" t="s">
        <v>11624</v>
      </c>
      <c r="J1173" s="28" t="n">
        <v>10.4</v>
      </c>
      <c r="K1173" s="26" t="n">
        <v>2</v>
      </c>
      <c r="L1173" s="26" t="s">
        <v>11630</v>
      </c>
      <c r="M1173" s="27" t="n">
        <v>45897</v>
      </c>
      <c r="N1173" s="27" t="n">
        <v>45891</v>
      </c>
      <c r="O1173" s="26" t="n">
        <v>4</v>
      </c>
      <c r="P1173" s="26"/>
      <c r="Q1173" s="26" t="s">
        <v>13951</v>
      </c>
      <c r="R1173" s="26"/>
    </row>
    <row r="1174" customFormat="false" ht="15" hidden="false" customHeight="true" outlineLevel="0" collapsed="false">
      <c r="A1174" s="29" t="s">
        <v>13952</v>
      </c>
      <c r="B1174" s="30" t="n">
        <v>45887</v>
      </c>
      <c r="C1174" s="29" t="s">
        <v>4255</v>
      </c>
      <c r="D1174" s="29" t="n">
        <v>843</v>
      </c>
      <c r="E1174" s="29" t="s">
        <v>13953</v>
      </c>
      <c r="F1174" s="29" t="s">
        <v>276</v>
      </c>
      <c r="G1174" s="29" t="n">
        <v>40</v>
      </c>
      <c r="H1174" s="29" t="s">
        <v>11629</v>
      </c>
      <c r="I1174" s="29" t="s">
        <v>11624</v>
      </c>
      <c r="J1174" s="31" t="n">
        <v>10.4</v>
      </c>
      <c r="K1174" s="29" t="n">
        <v>2</v>
      </c>
      <c r="L1174" s="29" t="s">
        <v>11630</v>
      </c>
      <c r="M1174" s="30" t="n">
        <v>45897</v>
      </c>
      <c r="N1174" s="30" t="n">
        <v>45896</v>
      </c>
      <c r="O1174" s="29" t="n">
        <v>9</v>
      </c>
      <c r="P1174" s="29"/>
      <c r="Q1174" s="29" t="s">
        <v>13954</v>
      </c>
      <c r="R1174" s="29"/>
    </row>
    <row r="1175" customFormat="false" ht="15" hidden="false" customHeight="true" outlineLevel="0" collapsed="false">
      <c r="A1175" s="26" t="s">
        <v>13955</v>
      </c>
      <c r="B1175" s="27" t="n">
        <v>45888</v>
      </c>
      <c r="C1175" s="26" t="s">
        <v>4255</v>
      </c>
      <c r="D1175" s="26" t="n">
        <v>843</v>
      </c>
      <c r="E1175" s="26" t="s">
        <v>12449</v>
      </c>
      <c r="F1175" s="26" t="s">
        <v>249</v>
      </c>
      <c r="G1175" s="26" t="n">
        <v>32</v>
      </c>
      <c r="H1175" s="26" t="s">
        <v>11623</v>
      </c>
      <c r="I1175" s="26" t="s">
        <v>11624</v>
      </c>
      <c r="J1175" s="28" t="n">
        <v>7.55</v>
      </c>
      <c r="K1175" s="26" t="n">
        <v>2</v>
      </c>
      <c r="L1175" s="26" t="s">
        <v>11625</v>
      </c>
      <c r="M1175" s="27" t="n">
        <v>45902</v>
      </c>
      <c r="N1175" s="26"/>
      <c r="O1175" s="26"/>
      <c r="P1175" s="26" t="s">
        <v>11683</v>
      </c>
      <c r="Q1175" s="26"/>
      <c r="R1175" s="26"/>
    </row>
    <row r="1176" customFormat="false" ht="15" hidden="false" customHeight="true" outlineLevel="0" collapsed="false">
      <c r="A1176" s="29" t="s">
        <v>13956</v>
      </c>
      <c r="B1176" s="30" t="n">
        <v>45925</v>
      </c>
      <c r="C1176" s="29" t="s">
        <v>7873</v>
      </c>
      <c r="D1176" s="29" t="n">
        <v>1812</v>
      </c>
      <c r="E1176" s="29" t="s">
        <v>11628</v>
      </c>
      <c r="F1176" s="29" t="s">
        <v>167</v>
      </c>
      <c r="G1176" s="29" t="n">
        <v>28</v>
      </c>
      <c r="H1176" s="29" t="s">
        <v>11629</v>
      </c>
      <c r="I1176" s="29" t="s">
        <v>11624</v>
      </c>
      <c r="J1176" s="31" t="n">
        <v>10.4</v>
      </c>
      <c r="K1176" s="29" t="n">
        <v>1</v>
      </c>
      <c r="L1176" s="29" t="s">
        <v>11630</v>
      </c>
      <c r="M1176" s="30" t="n">
        <v>45935</v>
      </c>
      <c r="N1176" s="30" t="n">
        <v>45931</v>
      </c>
      <c r="O1176" s="29" t="n">
        <v>6</v>
      </c>
      <c r="P1176" s="29"/>
      <c r="Q1176" s="29" t="s">
        <v>13642</v>
      </c>
      <c r="R1176" s="29"/>
    </row>
    <row r="1177" customFormat="false" ht="15" hidden="false" customHeight="true" outlineLevel="0" collapsed="false">
      <c r="A1177" s="26" t="s">
        <v>13957</v>
      </c>
      <c r="B1177" s="27" t="n">
        <v>45910</v>
      </c>
      <c r="C1177" s="26" t="s">
        <v>9133</v>
      </c>
      <c r="D1177" s="26" t="n">
        <v>2173</v>
      </c>
      <c r="E1177" s="26" t="s">
        <v>11731</v>
      </c>
      <c r="F1177" s="26" t="s">
        <v>314</v>
      </c>
      <c r="G1177" s="26" t="n">
        <v>40</v>
      </c>
      <c r="H1177" s="26" t="s">
        <v>11623</v>
      </c>
      <c r="I1177" s="26" t="s">
        <v>11624</v>
      </c>
      <c r="J1177" s="28" t="n">
        <v>7.55</v>
      </c>
      <c r="K1177" s="26" t="n">
        <v>2</v>
      </c>
      <c r="L1177" s="26" t="s">
        <v>11669</v>
      </c>
      <c r="M1177" s="27" t="n">
        <v>45924</v>
      </c>
      <c r="N1177" s="27" t="n">
        <v>45924</v>
      </c>
      <c r="O1177" s="26" t="n">
        <v>14</v>
      </c>
      <c r="P1177" s="26"/>
      <c r="Q1177" s="26"/>
      <c r="R1177" s="26"/>
    </row>
    <row r="1178" customFormat="false" ht="15" hidden="false" customHeight="true" outlineLevel="0" collapsed="false">
      <c r="A1178" s="29" t="s">
        <v>13958</v>
      </c>
      <c r="B1178" s="30" t="n">
        <v>45903</v>
      </c>
      <c r="C1178" s="29" t="s">
        <v>9550</v>
      </c>
      <c r="D1178" s="29" t="n">
        <v>2297</v>
      </c>
      <c r="E1178" s="29" t="s">
        <v>13801</v>
      </c>
      <c r="F1178" s="29" t="s">
        <v>900</v>
      </c>
      <c r="G1178" s="29" t="n">
        <v>32</v>
      </c>
      <c r="H1178" s="29" t="s">
        <v>11623</v>
      </c>
      <c r="I1178" s="29" t="s">
        <v>11624</v>
      </c>
      <c r="J1178" s="31" t="n">
        <v>7.55</v>
      </c>
      <c r="K1178" s="29" t="n">
        <v>1</v>
      </c>
      <c r="L1178" s="29" t="s">
        <v>11630</v>
      </c>
      <c r="M1178" s="30" t="n">
        <v>45917</v>
      </c>
      <c r="N1178" s="30" t="n">
        <v>45918</v>
      </c>
      <c r="O1178" s="29" t="n">
        <v>15</v>
      </c>
      <c r="P1178" s="29"/>
      <c r="Q1178" s="29" t="s">
        <v>13802</v>
      </c>
      <c r="R1178" s="29"/>
    </row>
    <row r="1179" customFormat="false" ht="15" hidden="false" customHeight="true" outlineLevel="0" collapsed="false">
      <c r="A1179" s="26" t="s">
        <v>13959</v>
      </c>
      <c r="B1179" s="27" t="n">
        <v>45903</v>
      </c>
      <c r="C1179" s="26" t="s">
        <v>3685</v>
      </c>
      <c r="D1179" s="26" t="n">
        <v>703</v>
      </c>
      <c r="E1179" s="26" t="s">
        <v>13960</v>
      </c>
      <c r="F1179" s="26" t="s">
        <v>167</v>
      </c>
      <c r="G1179" s="26" t="n">
        <v>24</v>
      </c>
      <c r="H1179" s="26" t="s">
        <v>11629</v>
      </c>
      <c r="I1179" s="26" t="s">
        <v>11624</v>
      </c>
      <c r="J1179" s="28" t="n">
        <v>10.4</v>
      </c>
      <c r="K1179" s="26" t="n">
        <v>2</v>
      </c>
      <c r="L1179" s="26" t="s">
        <v>11630</v>
      </c>
      <c r="M1179" s="27" t="n">
        <v>45913</v>
      </c>
      <c r="N1179" s="27" t="n">
        <v>45915</v>
      </c>
      <c r="O1179" s="26" t="n">
        <v>12</v>
      </c>
      <c r="P1179" s="26"/>
      <c r="Q1179" s="26" t="s">
        <v>13905</v>
      </c>
      <c r="R1179" s="26"/>
    </row>
    <row r="1180" customFormat="false" ht="15" hidden="false" customHeight="true" outlineLevel="0" collapsed="false">
      <c r="A1180" s="29" t="s">
        <v>13961</v>
      </c>
      <c r="B1180" s="30" t="n">
        <v>45923</v>
      </c>
      <c r="C1180" s="29" t="s">
        <v>8345</v>
      </c>
      <c r="D1180" s="29" t="n">
        <v>1946</v>
      </c>
      <c r="E1180" s="29" t="s">
        <v>12156</v>
      </c>
      <c r="F1180" s="29" t="s">
        <v>900</v>
      </c>
      <c r="G1180" s="29" t="n">
        <v>80</v>
      </c>
      <c r="H1180" s="29" t="s">
        <v>11623</v>
      </c>
      <c r="I1180" s="29" t="s">
        <v>11624</v>
      </c>
      <c r="J1180" s="31" t="n">
        <v>7.55</v>
      </c>
      <c r="K1180" s="29" t="n">
        <v>1</v>
      </c>
      <c r="L1180" s="29" t="s">
        <v>11630</v>
      </c>
      <c r="M1180" s="30" t="n">
        <v>45937</v>
      </c>
      <c r="N1180" s="30" t="n">
        <v>45933</v>
      </c>
      <c r="O1180" s="29" t="n">
        <v>10</v>
      </c>
      <c r="P1180" s="29"/>
      <c r="Q1180" s="29" t="s">
        <v>13724</v>
      </c>
      <c r="R1180" s="29"/>
    </row>
    <row r="1181" customFormat="false" ht="15" hidden="false" customHeight="true" outlineLevel="0" collapsed="false">
      <c r="A1181" s="26" t="s">
        <v>13962</v>
      </c>
      <c r="B1181" s="27" t="n">
        <v>45906</v>
      </c>
      <c r="C1181" s="26" t="s">
        <v>7575</v>
      </c>
      <c r="D1181" s="26" t="n">
        <v>1729</v>
      </c>
      <c r="E1181" s="26" t="s">
        <v>11998</v>
      </c>
      <c r="F1181" s="26" t="s">
        <v>276</v>
      </c>
      <c r="G1181" s="26" t="n">
        <v>28</v>
      </c>
      <c r="H1181" s="26" t="s">
        <v>11629</v>
      </c>
      <c r="I1181" s="26" t="s">
        <v>11624</v>
      </c>
      <c r="J1181" s="28" t="n">
        <v>10.4</v>
      </c>
      <c r="K1181" s="26" t="n">
        <v>1</v>
      </c>
      <c r="L1181" s="26" t="s">
        <v>11630</v>
      </c>
      <c r="M1181" s="27" t="n">
        <v>45916</v>
      </c>
      <c r="N1181" s="27" t="n">
        <v>45919</v>
      </c>
      <c r="O1181" s="26" t="n">
        <v>13</v>
      </c>
      <c r="P1181" s="26"/>
      <c r="Q1181" s="26" t="s">
        <v>13963</v>
      </c>
      <c r="R1181" s="26"/>
    </row>
    <row r="1182" customFormat="false" ht="15" hidden="false" customHeight="true" outlineLevel="0" collapsed="false">
      <c r="A1182" s="29" t="s">
        <v>13964</v>
      </c>
      <c r="B1182" s="30" t="n">
        <v>45907</v>
      </c>
      <c r="C1182" s="29" t="s">
        <v>10661</v>
      </c>
      <c r="D1182" s="29" t="n">
        <v>2625</v>
      </c>
      <c r="E1182" s="29" t="s">
        <v>13965</v>
      </c>
      <c r="F1182" s="29" t="s">
        <v>900</v>
      </c>
      <c r="G1182" s="29" t="n">
        <v>45</v>
      </c>
      <c r="H1182" s="29" t="s">
        <v>11623</v>
      </c>
      <c r="I1182" s="29" t="s">
        <v>11624</v>
      </c>
      <c r="J1182" s="31" t="n">
        <v>7.55</v>
      </c>
      <c r="K1182" s="29" t="n">
        <v>1</v>
      </c>
      <c r="L1182" s="29" t="s">
        <v>11630</v>
      </c>
      <c r="M1182" s="30" t="n">
        <v>45921</v>
      </c>
      <c r="N1182" s="30" t="n">
        <v>45919</v>
      </c>
      <c r="O1182" s="29" t="n">
        <v>12</v>
      </c>
      <c r="P1182" s="29"/>
      <c r="Q1182" s="29" t="s">
        <v>13966</v>
      </c>
      <c r="R1182" s="29"/>
    </row>
    <row r="1183" customFormat="false" ht="15" hidden="false" customHeight="true" outlineLevel="0" collapsed="false">
      <c r="A1183" s="26" t="s">
        <v>13967</v>
      </c>
      <c r="B1183" s="27" t="n">
        <v>45911</v>
      </c>
      <c r="C1183" s="26" t="s">
        <v>11580</v>
      </c>
      <c r="D1183" s="26" t="n">
        <v>2905</v>
      </c>
      <c r="E1183" s="26" t="s">
        <v>13968</v>
      </c>
      <c r="F1183" s="26" t="s">
        <v>314</v>
      </c>
      <c r="G1183" s="26" t="n">
        <v>32</v>
      </c>
      <c r="H1183" s="26" t="s">
        <v>11623</v>
      </c>
      <c r="I1183" s="26" t="s">
        <v>11624</v>
      </c>
      <c r="J1183" s="28" t="n">
        <v>7.55</v>
      </c>
      <c r="K1183" s="26" t="n">
        <v>1</v>
      </c>
      <c r="L1183" s="26" t="s">
        <v>11669</v>
      </c>
      <c r="M1183" s="27" t="n">
        <v>45925</v>
      </c>
      <c r="N1183" s="27" t="n">
        <v>45928</v>
      </c>
      <c r="O1183" s="26" t="n">
        <v>17</v>
      </c>
      <c r="P1183" s="26"/>
      <c r="Q1183" s="26"/>
      <c r="R1183" s="26"/>
    </row>
    <row r="1184" customFormat="false" ht="15" hidden="false" customHeight="true" outlineLevel="0" collapsed="false">
      <c r="A1184" s="29" t="s">
        <v>13969</v>
      </c>
      <c r="B1184" s="30" t="n">
        <v>45911</v>
      </c>
      <c r="C1184" s="29" t="s">
        <v>10047</v>
      </c>
      <c r="D1184" s="29" t="n">
        <v>2444</v>
      </c>
      <c r="E1184" s="29" t="s">
        <v>13756</v>
      </c>
      <c r="F1184" s="29" t="s">
        <v>276</v>
      </c>
      <c r="G1184" s="29" t="n">
        <v>32</v>
      </c>
      <c r="H1184" s="29" t="s">
        <v>11629</v>
      </c>
      <c r="I1184" s="29" t="s">
        <v>11624</v>
      </c>
      <c r="J1184" s="31" t="n">
        <v>10.4</v>
      </c>
      <c r="K1184" s="29" t="n">
        <v>1</v>
      </c>
      <c r="L1184" s="29" t="s">
        <v>11630</v>
      </c>
      <c r="M1184" s="30" t="n">
        <v>45921</v>
      </c>
      <c r="N1184" s="30" t="n">
        <v>45922</v>
      </c>
      <c r="O1184" s="29" t="n">
        <v>11</v>
      </c>
      <c r="P1184" s="29"/>
      <c r="Q1184" s="29" t="s">
        <v>13757</v>
      </c>
      <c r="R1184" s="29"/>
    </row>
    <row r="1185" customFormat="false" ht="15" hidden="false" customHeight="true" outlineLevel="0" collapsed="false">
      <c r="A1185" s="26" t="s">
        <v>13970</v>
      </c>
      <c r="B1185" s="27" t="n">
        <v>45917</v>
      </c>
      <c r="C1185" s="26" t="s">
        <v>3736</v>
      </c>
      <c r="D1185" s="26" t="n">
        <v>715</v>
      </c>
      <c r="E1185" s="26" t="s">
        <v>11887</v>
      </c>
      <c r="F1185" s="26" t="s">
        <v>900</v>
      </c>
      <c r="G1185" s="26" t="n">
        <v>80</v>
      </c>
      <c r="H1185" s="26" t="s">
        <v>11623</v>
      </c>
      <c r="I1185" s="26" t="s">
        <v>11624</v>
      </c>
      <c r="J1185" s="28" t="n">
        <v>7.55</v>
      </c>
      <c r="K1185" s="26" t="n">
        <v>2</v>
      </c>
      <c r="L1185" s="26" t="s">
        <v>11625</v>
      </c>
      <c r="M1185" s="27" t="n">
        <v>45931</v>
      </c>
      <c r="N1185" s="26"/>
      <c r="O1185" s="26"/>
      <c r="P1185" s="26" t="s">
        <v>11626</v>
      </c>
      <c r="Q1185" s="26"/>
      <c r="R1185" s="26"/>
    </row>
    <row r="1186" customFormat="false" ht="15" hidden="false" customHeight="true" outlineLevel="0" collapsed="false">
      <c r="A1186" s="29" t="s">
        <v>13971</v>
      </c>
      <c r="B1186" s="30" t="n">
        <v>45903</v>
      </c>
      <c r="C1186" s="29" t="s">
        <v>2044</v>
      </c>
      <c r="D1186" s="29" t="n">
        <v>334</v>
      </c>
      <c r="E1186" s="29" t="s">
        <v>11764</v>
      </c>
      <c r="F1186" s="29" t="s">
        <v>276</v>
      </c>
      <c r="G1186" s="29" t="n">
        <v>28</v>
      </c>
      <c r="H1186" s="29" t="s">
        <v>11629</v>
      </c>
      <c r="I1186" s="29" t="s">
        <v>11624</v>
      </c>
      <c r="J1186" s="31" t="n">
        <v>10.4</v>
      </c>
      <c r="K1186" s="29" t="n">
        <v>1</v>
      </c>
      <c r="L1186" s="29" t="s">
        <v>11625</v>
      </c>
      <c r="M1186" s="30" t="n">
        <v>45913</v>
      </c>
      <c r="N1186" s="29"/>
      <c r="O1186" s="29"/>
      <c r="P1186" s="29" t="s">
        <v>11651</v>
      </c>
      <c r="Q1186" s="29"/>
      <c r="R1186" s="29"/>
    </row>
    <row r="1187" customFormat="false" ht="15" hidden="false" customHeight="true" outlineLevel="0" collapsed="false">
      <c r="A1187" s="26" t="s">
        <v>13972</v>
      </c>
      <c r="B1187" s="27" t="n">
        <v>45905</v>
      </c>
      <c r="C1187" s="26" t="s">
        <v>11552</v>
      </c>
      <c r="D1187" s="26" t="n">
        <v>2897</v>
      </c>
      <c r="E1187" s="26" t="s">
        <v>13973</v>
      </c>
      <c r="F1187" s="26" t="s">
        <v>249</v>
      </c>
      <c r="G1187" s="26" t="n">
        <v>28</v>
      </c>
      <c r="H1187" s="26" t="s">
        <v>11623</v>
      </c>
      <c r="I1187" s="26" t="s">
        <v>11624</v>
      </c>
      <c r="J1187" s="28" t="n">
        <v>7.55</v>
      </c>
      <c r="K1187" s="26" t="n">
        <v>1</v>
      </c>
      <c r="L1187" s="26" t="s">
        <v>11630</v>
      </c>
      <c r="M1187" s="27" t="n">
        <v>45919</v>
      </c>
      <c r="N1187" s="27" t="n">
        <v>45912</v>
      </c>
      <c r="O1187" s="26" t="n">
        <v>7</v>
      </c>
      <c r="P1187" s="26"/>
      <c r="Q1187" s="26" t="s">
        <v>13974</v>
      </c>
      <c r="R1187" s="26"/>
    </row>
    <row r="1188" customFormat="false" ht="15" hidden="false" customHeight="true" outlineLevel="0" collapsed="false">
      <c r="A1188" s="29" t="s">
        <v>13975</v>
      </c>
      <c r="B1188" s="30" t="n">
        <v>45911</v>
      </c>
      <c r="C1188" s="29" t="s">
        <v>7731</v>
      </c>
      <c r="D1188" s="29" t="n">
        <v>1772</v>
      </c>
      <c r="E1188" s="29" t="s">
        <v>13976</v>
      </c>
      <c r="F1188" s="29" t="s">
        <v>900</v>
      </c>
      <c r="G1188" s="29" t="n">
        <v>60</v>
      </c>
      <c r="H1188" s="29" t="s">
        <v>11623</v>
      </c>
      <c r="I1188" s="29" t="s">
        <v>11624</v>
      </c>
      <c r="J1188" s="31" t="n">
        <v>7.55</v>
      </c>
      <c r="K1188" s="29" t="n">
        <v>1</v>
      </c>
      <c r="L1188" s="29" t="s">
        <v>11642</v>
      </c>
      <c r="M1188" s="30" t="n">
        <v>45925</v>
      </c>
      <c r="N1188" s="29"/>
      <c r="O1188" s="29"/>
      <c r="P1188" s="29"/>
      <c r="Q1188" s="29"/>
      <c r="R1188" s="29"/>
    </row>
    <row r="1189" customFormat="false" ht="15" hidden="false" customHeight="true" outlineLevel="0" collapsed="false">
      <c r="A1189" s="26" t="s">
        <v>13977</v>
      </c>
      <c r="B1189" s="27" t="n">
        <v>45917</v>
      </c>
      <c r="C1189" s="26" t="s">
        <v>6471</v>
      </c>
      <c r="D1189" s="26" t="n">
        <v>1428</v>
      </c>
      <c r="E1189" s="26" t="s">
        <v>12449</v>
      </c>
      <c r="F1189" s="26" t="s">
        <v>249</v>
      </c>
      <c r="G1189" s="26" t="n">
        <v>32</v>
      </c>
      <c r="H1189" s="26" t="s">
        <v>11623</v>
      </c>
      <c r="I1189" s="26" t="s">
        <v>11624</v>
      </c>
      <c r="J1189" s="28" t="n">
        <v>7.55</v>
      </c>
      <c r="K1189" s="26" t="n">
        <v>2</v>
      </c>
      <c r="L1189" s="26" t="s">
        <v>11625</v>
      </c>
      <c r="M1189" s="27" t="n">
        <v>45931</v>
      </c>
      <c r="N1189" s="26"/>
      <c r="O1189" s="26"/>
      <c r="P1189" s="26" t="s">
        <v>11626</v>
      </c>
      <c r="Q1189" s="26"/>
      <c r="R1189" s="26"/>
    </row>
    <row r="1190" customFormat="false" ht="15" hidden="false" customHeight="true" outlineLevel="0" collapsed="false">
      <c r="A1190" s="29" t="s">
        <v>13978</v>
      </c>
      <c r="B1190" s="30" t="n">
        <v>45909</v>
      </c>
      <c r="C1190" s="29" t="s">
        <v>9258</v>
      </c>
      <c r="D1190" s="29" t="n">
        <v>2209</v>
      </c>
      <c r="E1190" s="29" t="s">
        <v>13979</v>
      </c>
      <c r="F1190" s="29" t="s">
        <v>249</v>
      </c>
      <c r="G1190" s="29" t="n">
        <v>80</v>
      </c>
      <c r="H1190" s="29" t="s">
        <v>11623</v>
      </c>
      <c r="I1190" s="29" t="s">
        <v>11624</v>
      </c>
      <c r="J1190" s="31" t="n">
        <v>7.55</v>
      </c>
      <c r="K1190" s="29" t="n">
        <v>2</v>
      </c>
      <c r="L1190" s="29" t="s">
        <v>11630</v>
      </c>
      <c r="M1190" s="30" t="n">
        <v>45923</v>
      </c>
      <c r="N1190" s="30" t="n">
        <v>45911</v>
      </c>
      <c r="O1190" s="29" t="n">
        <v>2</v>
      </c>
      <c r="P1190" s="29"/>
      <c r="Q1190" s="29" t="s">
        <v>13652</v>
      </c>
      <c r="R1190" s="29"/>
    </row>
    <row r="1191" customFormat="false" ht="15" hidden="false" customHeight="true" outlineLevel="0" collapsed="false">
      <c r="A1191" s="26" t="s">
        <v>13980</v>
      </c>
      <c r="B1191" s="27" t="n">
        <v>45904</v>
      </c>
      <c r="C1191" s="26" t="s">
        <v>5814</v>
      </c>
      <c r="D1191" s="26" t="n">
        <v>1244</v>
      </c>
      <c r="E1191" s="26" t="s">
        <v>12370</v>
      </c>
      <c r="F1191" s="26" t="s">
        <v>900</v>
      </c>
      <c r="G1191" s="26" t="n">
        <v>24</v>
      </c>
      <c r="H1191" s="26" t="s">
        <v>11623</v>
      </c>
      <c r="I1191" s="26" t="s">
        <v>11624</v>
      </c>
      <c r="J1191" s="28" t="n">
        <v>7.55</v>
      </c>
      <c r="K1191" s="26" t="n">
        <v>1</v>
      </c>
      <c r="L1191" s="26" t="s">
        <v>11642</v>
      </c>
      <c r="M1191" s="27" t="n">
        <v>45918</v>
      </c>
      <c r="N1191" s="26"/>
      <c r="O1191" s="26"/>
      <c r="P1191" s="26"/>
      <c r="Q1191" s="26"/>
      <c r="R1191" s="26"/>
    </row>
    <row r="1192" customFormat="false" ht="15" hidden="false" customHeight="true" outlineLevel="0" collapsed="false">
      <c r="A1192" s="29" t="s">
        <v>13981</v>
      </c>
      <c r="B1192" s="30" t="n">
        <v>45922</v>
      </c>
      <c r="C1192" s="29" t="s">
        <v>11436</v>
      </c>
      <c r="D1192" s="29" t="n">
        <v>2861</v>
      </c>
      <c r="E1192" s="29" t="s">
        <v>12148</v>
      </c>
      <c r="F1192" s="29" t="s">
        <v>167</v>
      </c>
      <c r="G1192" s="29" t="n">
        <v>36</v>
      </c>
      <c r="H1192" s="29" t="s">
        <v>11629</v>
      </c>
      <c r="I1192" s="29" t="s">
        <v>11624</v>
      </c>
      <c r="J1192" s="31" t="n">
        <v>10.4</v>
      </c>
      <c r="K1192" s="29" t="n">
        <v>1</v>
      </c>
      <c r="L1192" s="29" t="s">
        <v>11625</v>
      </c>
      <c r="M1192" s="30" t="n">
        <v>45932</v>
      </c>
      <c r="N1192" s="29"/>
      <c r="O1192" s="29"/>
      <c r="P1192" s="29" t="s">
        <v>11651</v>
      </c>
      <c r="Q1192" s="29"/>
      <c r="R1192" s="29"/>
    </row>
    <row r="1193" customFormat="false" ht="15" hidden="false" customHeight="true" outlineLevel="0" collapsed="false">
      <c r="A1193" s="26" t="s">
        <v>13982</v>
      </c>
      <c r="B1193" s="27" t="n">
        <v>45920</v>
      </c>
      <c r="C1193" s="26" t="s">
        <v>5478</v>
      </c>
      <c r="D1193" s="26" t="n">
        <v>1153</v>
      </c>
      <c r="E1193" s="26" t="s">
        <v>11747</v>
      </c>
      <c r="F1193" s="26" t="s">
        <v>276</v>
      </c>
      <c r="G1193" s="26" t="n">
        <v>36</v>
      </c>
      <c r="H1193" s="26" t="s">
        <v>11629</v>
      </c>
      <c r="I1193" s="26" t="s">
        <v>11624</v>
      </c>
      <c r="J1193" s="28" t="n">
        <v>10.4</v>
      </c>
      <c r="K1193" s="26" t="n">
        <v>1</v>
      </c>
      <c r="L1193" s="26" t="s">
        <v>11625</v>
      </c>
      <c r="M1193" s="27" t="n">
        <v>45930</v>
      </c>
      <c r="N1193" s="26"/>
      <c r="O1193" s="26"/>
      <c r="P1193" s="26" t="s">
        <v>11683</v>
      </c>
      <c r="Q1193" s="26"/>
      <c r="R1193" s="26"/>
    </row>
    <row r="1194" customFormat="false" ht="15" hidden="false" customHeight="true" outlineLevel="0" collapsed="false">
      <c r="A1194" s="29" t="s">
        <v>13983</v>
      </c>
      <c r="B1194" s="30" t="n">
        <v>45916</v>
      </c>
      <c r="C1194" s="29" t="s">
        <v>9699</v>
      </c>
      <c r="D1194" s="29" t="n">
        <v>2341</v>
      </c>
      <c r="E1194" s="29" t="s">
        <v>12212</v>
      </c>
      <c r="F1194" s="29" t="s">
        <v>249</v>
      </c>
      <c r="G1194" s="29" t="n">
        <v>32</v>
      </c>
      <c r="H1194" s="29" t="s">
        <v>11623</v>
      </c>
      <c r="I1194" s="29" t="s">
        <v>11624</v>
      </c>
      <c r="J1194" s="31" t="n">
        <v>7.55</v>
      </c>
      <c r="K1194" s="29" t="n">
        <v>2</v>
      </c>
      <c r="L1194" s="29" t="s">
        <v>11630</v>
      </c>
      <c r="M1194" s="30" t="n">
        <v>45930</v>
      </c>
      <c r="N1194" s="30" t="n">
        <v>45922</v>
      </c>
      <c r="O1194" s="29" t="n">
        <v>6</v>
      </c>
      <c r="P1194" s="29"/>
      <c r="Q1194" s="29" t="s">
        <v>13984</v>
      </c>
      <c r="R1194" s="29"/>
    </row>
    <row r="1195" customFormat="false" ht="15" hidden="false" customHeight="true" outlineLevel="0" collapsed="false">
      <c r="A1195" s="26" t="s">
        <v>13985</v>
      </c>
      <c r="B1195" s="27" t="n">
        <v>45915</v>
      </c>
      <c r="C1195" s="26" t="s">
        <v>7620</v>
      </c>
      <c r="D1195" s="26" t="n">
        <v>1741</v>
      </c>
      <c r="E1195" s="26" t="s">
        <v>12854</v>
      </c>
      <c r="F1195" s="26" t="s">
        <v>314</v>
      </c>
      <c r="G1195" s="26" t="n">
        <v>32</v>
      </c>
      <c r="H1195" s="26" t="s">
        <v>11623</v>
      </c>
      <c r="I1195" s="26" t="s">
        <v>11624</v>
      </c>
      <c r="J1195" s="28" t="n">
        <v>7.55</v>
      </c>
      <c r="K1195" s="26" t="n">
        <v>1</v>
      </c>
      <c r="L1195" s="26" t="s">
        <v>11630</v>
      </c>
      <c r="M1195" s="27" t="n">
        <v>45929</v>
      </c>
      <c r="N1195" s="27" t="n">
        <v>45928</v>
      </c>
      <c r="O1195" s="26" t="n">
        <v>13</v>
      </c>
      <c r="P1195" s="26"/>
      <c r="Q1195" s="26" t="s">
        <v>13986</v>
      </c>
      <c r="R1195" s="26"/>
    </row>
    <row r="1196" customFormat="false" ht="15" hidden="false" customHeight="true" outlineLevel="0" collapsed="false">
      <c r="A1196" s="29" t="s">
        <v>13987</v>
      </c>
      <c r="B1196" s="30" t="n">
        <v>45920</v>
      </c>
      <c r="C1196" s="29" t="s">
        <v>2647</v>
      </c>
      <c r="D1196" s="29" t="n">
        <v>466</v>
      </c>
      <c r="E1196" s="29" t="s">
        <v>11729</v>
      </c>
      <c r="F1196" s="29" t="s">
        <v>314</v>
      </c>
      <c r="G1196" s="29" t="n">
        <v>70</v>
      </c>
      <c r="H1196" s="29" t="s">
        <v>11623</v>
      </c>
      <c r="I1196" s="29" t="s">
        <v>11624</v>
      </c>
      <c r="J1196" s="31" t="n">
        <v>7.55</v>
      </c>
      <c r="K1196" s="29" t="n">
        <v>1</v>
      </c>
      <c r="L1196" s="29" t="s">
        <v>11630</v>
      </c>
      <c r="M1196" s="30" t="n">
        <v>45934</v>
      </c>
      <c r="N1196" s="30" t="n">
        <v>45932</v>
      </c>
      <c r="O1196" s="29" t="n">
        <v>12</v>
      </c>
      <c r="P1196" s="29"/>
      <c r="Q1196" s="29" t="s">
        <v>13988</v>
      </c>
      <c r="R1196" s="29"/>
    </row>
    <row r="1197" customFormat="false" ht="15" hidden="false" customHeight="true" outlineLevel="0" collapsed="false">
      <c r="A1197" s="26" t="s">
        <v>13989</v>
      </c>
      <c r="B1197" s="27" t="n">
        <v>45925</v>
      </c>
      <c r="C1197" s="26" t="s">
        <v>9425</v>
      </c>
      <c r="D1197" s="26" t="n">
        <v>2259</v>
      </c>
      <c r="E1197" s="26" t="s">
        <v>12120</v>
      </c>
      <c r="F1197" s="26" t="s">
        <v>249</v>
      </c>
      <c r="G1197" s="26" t="n">
        <v>50</v>
      </c>
      <c r="H1197" s="26" t="s">
        <v>11623</v>
      </c>
      <c r="I1197" s="26" t="s">
        <v>11624</v>
      </c>
      <c r="J1197" s="28" t="n">
        <v>7.55</v>
      </c>
      <c r="K1197" s="26" t="n">
        <v>2</v>
      </c>
      <c r="L1197" s="26" t="s">
        <v>11630</v>
      </c>
      <c r="M1197" s="27" t="n">
        <v>45939</v>
      </c>
      <c r="N1197" s="27" t="n">
        <v>45940</v>
      </c>
      <c r="O1197" s="26" t="n">
        <v>15</v>
      </c>
      <c r="P1197" s="26"/>
      <c r="Q1197" s="26" t="s">
        <v>13990</v>
      </c>
      <c r="R1197" s="26"/>
    </row>
    <row r="1198" customFormat="false" ht="15" hidden="false" customHeight="true" outlineLevel="0" collapsed="false">
      <c r="A1198" s="29" t="s">
        <v>13991</v>
      </c>
      <c r="B1198" s="30" t="n">
        <v>45912</v>
      </c>
      <c r="C1198" s="29" t="s">
        <v>7419</v>
      </c>
      <c r="D1198" s="29" t="n">
        <v>1686</v>
      </c>
      <c r="E1198" s="29" t="s">
        <v>12583</v>
      </c>
      <c r="F1198" s="29" t="s">
        <v>167</v>
      </c>
      <c r="G1198" s="29" t="n">
        <v>36</v>
      </c>
      <c r="H1198" s="29" t="s">
        <v>11629</v>
      </c>
      <c r="I1198" s="29" t="s">
        <v>11624</v>
      </c>
      <c r="J1198" s="31" t="n">
        <v>10.4</v>
      </c>
      <c r="K1198" s="29" t="n">
        <v>2</v>
      </c>
      <c r="L1198" s="29" t="s">
        <v>11642</v>
      </c>
      <c r="M1198" s="30" t="n">
        <v>45922</v>
      </c>
      <c r="N1198" s="29"/>
      <c r="O1198" s="29"/>
      <c r="P1198" s="29"/>
      <c r="Q1198" s="29"/>
      <c r="R1198" s="29"/>
    </row>
    <row r="1199" customFormat="false" ht="15" hidden="false" customHeight="true" outlineLevel="0" collapsed="false">
      <c r="A1199" s="26" t="s">
        <v>13992</v>
      </c>
      <c r="B1199" s="27" t="n">
        <v>45923</v>
      </c>
      <c r="C1199" s="26" t="s">
        <v>6536</v>
      </c>
      <c r="D1199" s="26" t="n">
        <v>1445</v>
      </c>
      <c r="E1199" s="26" t="s">
        <v>12212</v>
      </c>
      <c r="F1199" s="26" t="s">
        <v>249</v>
      </c>
      <c r="G1199" s="26" t="n">
        <v>32</v>
      </c>
      <c r="H1199" s="26" t="s">
        <v>11623</v>
      </c>
      <c r="I1199" s="26" t="s">
        <v>11624</v>
      </c>
      <c r="J1199" s="28" t="n">
        <v>7.55</v>
      </c>
      <c r="K1199" s="26" t="n">
        <v>1</v>
      </c>
      <c r="L1199" s="26" t="s">
        <v>11625</v>
      </c>
      <c r="M1199" s="27" t="n">
        <v>45937</v>
      </c>
      <c r="N1199" s="26"/>
      <c r="O1199" s="26"/>
      <c r="P1199" s="26" t="s">
        <v>11626</v>
      </c>
      <c r="Q1199" s="26"/>
      <c r="R1199" s="26"/>
    </row>
    <row r="1200" customFormat="false" ht="15" hidden="false" customHeight="true" outlineLevel="0" collapsed="false">
      <c r="A1200" s="29" t="s">
        <v>13993</v>
      </c>
      <c r="B1200" s="30" t="n">
        <v>45904</v>
      </c>
      <c r="C1200" s="29" t="s">
        <v>4827</v>
      </c>
      <c r="D1200" s="29" t="n">
        <v>986</v>
      </c>
      <c r="E1200" s="29" t="s">
        <v>13009</v>
      </c>
      <c r="F1200" s="29" t="s">
        <v>249</v>
      </c>
      <c r="G1200" s="29" t="n">
        <v>32</v>
      </c>
      <c r="H1200" s="29" t="s">
        <v>11623</v>
      </c>
      <c r="I1200" s="29" t="s">
        <v>11624</v>
      </c>
      <c r="J1200" s="31" t="n">
        <v>7.55</v>
      </c>
      <c r="K1200" s="29" t="n">
        <v>1</v>
      </c>
      <c r="L1200" s="29" t="s">
        <v>11630</v>
      </c>
      <c r="M1200" s="30" t="n">
        <v>45918</v>
      </c>
      <c r="N1200" s="30" t="n">
        <v>45919</v>
      </c>
      <c r="O1200" s="29" t="n">
        <v>15</v>
      </c>
      <c r="P1200" s="29"/>
      <c r="Q1200" s="29" t="s">
        <v>13785</v>
      </c>
      <c r="R1200" s="29"/>
    </row>
    <row r="1201" customFormat="false" ht="15" hidden="false" customHeight="true" outlineLevel="0" collapsed="false">
      <c r="A1201" s="26" t="s">
        <v>13994</v>
      </c>
      <c r="B1201" s="27" t="n">
        <v>45919</v>
      </c>
      <c r="C1201" s="26" t="s">
        <v>8149</v>
      </c>
      <c r="D1201" s="26" t="n">
        <v>1890</v>
      </c>
      <c r="E1201" s="26" t="s">
        <v>13995</v>
      </c>
      <c r="F1201" s="26" t="s">
        <v>314</v>
      </c>
      <c r="G1201" s="26" t="n">
        <v>28</v>
      </c>
      <c r="H1201" s="26" t="s">
        <v>11623</v>
      </c>
      <c r="I1201" s="26" t="s">
        <v>11624</v>
      </c>
      <c r="J1201" s="28" t="n">
        <v>7.55</v>
      </c>
      <c r="K1201" s="26" t="n">
        <v>1</v>
      </c>
      <c r="L1201" s="26" t="s">
        <v>11625</v>
      </c>
      <c r="M1201" s="27" t="n">
        <v>45933</v>
      </c>
      <c r="N1201" s="26"/>
      <c r="O1201" s="26"/>
      <c r="P1201" s="26" t="s">
        <v>11651</v>
      </c>
      <c r="Q1201" s="26"/>
      <c r="R1201" s="26"/>
    </row>
    <row r="1202" customFormat="false" ht="15" hidden="false" customHeight="true" outlineLevel="0" collapsed="false">
      <c r="A1202" s="29" t="s">
        <v>13996</v>
      </c>
      <c r="B1202" s="30" t="n">
        <v>45914</v>
      </c>
      <c r="C1202" s="29" t="s">
        <v>10304</v>
      </c>
      <c r="D1202" s="29" t="n">
        <v>2520</v>
      </c>
      <c r="E1202" s="29" t="s">
        <v>13997</v>
      </c>
      <c r="F1202" s="29" t="s">
        <v>276</v>
      </c>
      <c r="G1202" s="29" t="n">
        <v>24</v>
      </c>
      <c r="H1202" s="29" t="s">
        <v>11629</v>
      </c>
      <c r="I1202" s="29" t="s">
        <v>11624</v>
      </c>
      <c r="J1202" s="31" t="n">
        <v>10.4</v>
      </c>
      <c r="K1202" s="29" t="n">
        <v>1</v>
      </c>
      <c r="L1202" s="29" t="s">
        <v>11630</v>
      </c>
      <c r="M1202" s="30" t="n">
        <v>45924</v>
      </c>
      <c r="N1202" s="30" t="n">
        <v>45921</v>
      </c>
      <c r="O1202" s="29" t="n">
        <v>7</v>
      </c>
      <c r="P1202" s="29"/>
      <c r="Q1202" s="29" t="s">
        <v>13998</v>
      </c>
      <c r="R1202" s="29"/>
    </row>
    <row r="1203" customFormat="false" ht="15" hidden="false" customHeight="true" outlineLevel="0" collapsed="false">
      <c r="A1203" s="26" t="s">
        <v>13999</v>
      </c>
      <c r="B1203" s="27" t="n">
        <v>45920</v>
      </c>
      <c r="C1203" s="26" t="s">
        <v>4531</v>
      </c>
      <c r="D1203" s="26" t="n">
        <v>913</v>
      </c>
      <c r="E1203" s="26" t="s">
        <v>11721</v>
      </c>
      <c r="F1203" s="26" t="s">
        <v>314</v>
      </c>
      <c r="G1203" s="26" t="n">
        <v>24</v>
      </c>
      <c r="H1203" s="26" t="s">
        <v>11623</v>
      </c>
      <c r="I1203" s="26" t="s">
        <v>11624</v>
      </c>
      <c r="J1203" s="28" t="n">
        <v>7.55</v>
      </c>
      <c r="K1203" s="26" t="n">
        <v>2</v>
      </c>
      <c r="L1203" s="26" t="s">
        <v>11625</v>
      </c>
      <c r="M1203" s="27" t="n">
        <v>45934</v>
      </c>
      <c r="N1203" s="26"/>
      <c r="O1203" s="26"/>
      <c r="P1203" s="26" t="s">
        <v>11683</v>
      </c>
      <c r="Q1203" s="26"/>
      <c r="R1203" s="26"/>
    </row>
    <row r="1204" customFormat="false" ht="15" hidden="false" customHeight="true" outlineLevel="0" collapsed="false">
      <c r="A1204" s="29" t="s">
        <v>14000</v>
      </c>
      <c r="B1204" s="30" t="n">
        <v>45927</v>
      </c>
      <c r="C1204" s="29" t="s">
        <v>2907</v>
      </c>
      <c r="D1204" s="29" t="n">
        <v>523</v>
      </c>
      <c r="E1204" s="29" t="s">
        <v>12639</v>
      </c>
      <c r="F1204" s="29" t="s">
        <v>314</v>
      </c>
      <c r="G1204" s="29" t="n">
        <v>24</v>
      </c>
      <c r="H1204" s="29" t="s">
        <v>11623</v>
      </c>
      <c r="I1204" s="29" t="s">
        <v>11624</v>
      </c>
      <c r="J1204" s="31" t="n">
        <v>7.55</v>
      </c>
      <c r="K1204" s="29" t="n">
        <v>1</v>
      </c>
      <c r="L1204" s="29" t="s">
        <v>11630</v>
      </c>
      <c r="M1204" s="30" t="n">
        <v>45941</v>
      </c>
      <c r="N1204" s="30" t="n">
        <v>45941</v>
      </c>
      <c r="O1204" s="29" t="n">
        <v>14</v>
      </c>
      <c r="P1204" s="29"/>
      <c r="Q1204" s="29" t="s">
        <v>14001</v>
      </c>
      <c r="R1204" s="29"/>
    </row>
    <row r="1205" customFormat="false" ht="15" hidden="false" customHeight="true" outlineLevel="0" collapsed="false">
      <c r="A1205" s="26" t="s">
        <v>14002</v>
      </c>
      <c r="B1205" s="27" t="n">
        <v>45909</v>
      </c>
      <c r="C1205" s="26" t="s">
        <v>5534</v>
      </c>
      <c r="D1205" s="26" t="n">
        <v>1167</v>
      </c>
      <c r="E1205" s="26" t="s">
        <v>12202</v>
      </c>
      <c r="F1205" s="26" t="s">
        <v>167</v>
      </c>
      <c r="G1205" s="26" t="n">
        <v>32</v>
      </c>
      <c r="H1205" s="26" t="s">
        <v>11629</v>
      </c>
      <c r="I1205" s="26" t="s">
        <v>11624</v>
      </c>
      <c r="J1205" s="28" t="n">
        <v>10.4</v>
      </c>
      <c r="K1205" s="26" t="n">
        <v>1</v>
      </c>
      <c r="L1205" s="26" t="s">
        <v>11625</v>
      </c>
      <c r="M1205" s="27" t="n">
        <v>45919</v>
      </c>
      <c r="N1205" s="26"/>
      <c r="O1205" s="26"/>
      <c r="P1205" s="26" t="s">
        <v>11626</v>
      </c>
      <c r="Q1205" s="26"/>
      <c r="R1205" s="26"/>
    </row>
    <row r="1206" customFormat="false" ht="15" hidden="false" customHeight="true" outlineLevel="0" collapsed="false">
      <c r="A1206" s="29" t="s">
        <v>14003</v>
      </c>
      <c r="B1206" s="30" t="n">
        <v>45901</v>
      </c>
      <c r="C1206" s="29" t="s">
        <v>4173</v>
      </c>
      <c r="D1206" s="29" t="n">
        <v>822</v>
      </c>
      <c r="E1206" s="29" t="s">
        <v>13681</v>
      </c>
      <c r="F1206" s="29" t="s">
        <v>900</v>
      </c>
      <c r="G1206" s="29" t="n">
        <v>45</v>
      </c>
      <c r="H1206" s="29" t="s">
        <v>11623</v>
      </c>
      <c r="I1206" s="29" t="s">
        <v>11624</v>
      </c>
      <c r="J1206" s="31" t="n">
        <v>7.55</v>
      </c>
      <c r="K1206" s="29" t="n">
        <v>2</v>
      </c>
      <c r="L1206" s="29" t="s">
        <v>164</v>
      </c>
      <c r="M1206" s="30" t="n">
        <v>45915</v>
      </c>
      <c r="N1206" s="30" t="n">
        <v>45905</v>
      </c>
      <c r="O1206" s="29" t="n">
        <v>4</v>
      </c>
      <c r="P1206" s="29"/>
      <c r="Q1206" s="29"/>
      <c r="R1206" s="29"/>
    </row>
    <row r="1207" customFormat="false" ht="15" hidden="false" customHeight="true" outlineLevel="0" collapsed="false">
      <c r="A1207" s="26" t="s">
        <v>14004</v>
      </c>
      <c r="B1207" s="27" t="n">
        <v>45904</v>
      </c>
      <c r="C1207" s="26" t="s">
        <v>3336</v>
      </c>
      <c r="D1207" s="26" t="n">
        <v>624</v>
      </c>
      <c r="E1207" s="26" t="s">
        <v>14005</v>
      </c>
      <c r="F1207" s="26" t="s">
        <v>900</v>
      </c>
      <c r="G1207" s="26" t="n">
        <v>40</v>
      </c>
      <c r="H1207" s="26" t="s">
        <v>11623</v>
      </c>
      <c r="I1207" s="26" t="s">
        <v>11624</v>
      </c>
      <c r="J1207" s="28" t="n">
        <v>7.55</v>
      </c>
      <c r="K1207" s="26" t="n">
        <v>1</v>
      </c>
      <c r="L1207" s="26" t="s">
        <v>11630</v>
      </c>
      <c r="M1207" s="27" t="n">
        <v>45918</v>
      </c>
      <c r="N1207" s="27" t="n">
        <v>45906</v>
      </c>
      <c r="O1207" s="26" t="n">
        <v>2</v>
      </c>
      <c r="P1207" s="26"/>
      <c r="Q1207" s="26" t="s">
        <v>14006</v>
      </c>
      <c r="R1207" s="26"/>
    </row>
    <row r="1208" customFormat="false" ht="15" hidden="false" customHeight="true" outlineLevel="0" collapsed="false">
      <c r="A1208" s="29" t="s">
        <v>14007</v>
      </c>
      <c r="B1208" s="30" t="n">
        <v>45911</v>
      </c>
      <c r="C1208" s="29" t="s">
        <v>9367</v>
      </c>
      <c r="D1208" s="29" t="n">
        <v>2241</v>
      </c>
      <c r="E1208" s="29" t="s">
        <v>12854</v>
      </c>
      <c r="F1208" s="29" t="s">
        <v>314</v>
      </c>
      <c r="G1208" s="29" t="n">
        <v>32</v>
      </c>
      <c r="H1208" s="29" t="s">
        <v>11623</v>
      </c>
      <c r="I1208" s="29" t="s">
        <v>11624</v>
      </c>
      <c r="J1208" s="31" t="n">
        <v>7.55</v>
      </c>
      <c r="K1208" s="29" t="n">
        <v>1</v>
      </c>
      <c r="L1208" s="29" t="s">
        <v>11630</v>
      </c>
      <c r="M1208" s="30" t="n">
        <v>45925</v>
      </c>
      <c r="N1208" s="30" t="n">
        <v>45922</v>
      </c>
      <c r="O1208" s="29" t="n">
        <v>11</v>
      </c>
      <c r="P1208" s="29"/>
      <c r="Q1208" s="29" t="s">
        <v>13986</v>
      </c>
      <c r="R1208" s="29"/>
    </row>
    <row r="1209" customFormat="false" ht="15" hidden="false" customHeight="true" outlineLevel="0" collapsed="false">
      <c r="A1209" s="26" t="s">
        <v>14008</v>
      </c>
      <c r="B1209" s="27" t="n">
        <v>45906</v>
      </c>
      <c r="C1209" s="26" t="s">
        <v>972</v>
      </c>
      <c r="D1209" s="26" t="n">
        <v>127</v>
      </c>
      <c r="E1209" s="26" t="s">
        <v>12852</v>
      </c>
      <c r="F1209" s="26" t="s">
        <v>167</v>
      </c>
      <c r="G1209" s="26" t="n">
        <v>24</v>
      </c>
      <c r="H1209" s="26" t="s">
        <v>11629</v>
      </c>
      <c r="I1209" s="26" t="s">
        <v>11624</v>
      </c>
      <c r="J1209" s="28" t="n">
        <v>10.4</v>
      </c>
      <c r="K1209" s="26" t="n">
        <v>1</v>
      </c>
      <c r="L1209" s="26" t="s">
        <v>11669</v>
      </c>
      <c r="M1209" s="27" t="n">
        <v>45916</v>
      </c>
      <c r="N1209" s="27" t="n">
        <v>45910</v>
      </c>
      <c r="O1209" s="26" t="n">
        <v>4</v>
      </c>
      <c r="P1209" s="26"/>
      <c r="Q1209" s="26"/>
      <c r="R1209" s="26"/>
    </row>
    <row r="1210" customFormat="false" ht="15" hidden="false" customHeight="true" outlineLevel="0" collapsed="false">
      <c r="A1210" s="29" t="s">
        <v>14009</v>
      </c>
      <c r="B1210" s="30" t="n">
        <v>45917</v>
      </c>
      <c r="C1210" s="29" t="s">
        <v>10404</v>
      </c>
      <c r="D1210" s="29" t="n">
        <v>2548</v>
      </c>
      <c r="E1210" s="29" t="s">
        <v>14010</v>
      </c>
      <c r="F1210" s="29" t="s">
        <v>276</v>
      </c>
      <c r="G1210" s="29" t="n">
        <v>40</v>
      </c>
      <c r="H1210" s="29" t="s">
        <v>11629</v>
      </c>
      <c r="I1210" s="29" t="s">
        <v>11624</v>
      </c>
      <c r="J1210" s="31" t="n">
        <v>10.4</v>
      </c>
      <c r="K1210" s="29" t="n">
        <v>1</v>
      </c>
      <c r="L1210" s="29" t="s">
        <v>11669</v>
      </c>
      <c r="M1210" s="30" t="n">
        <v>45927</v>
      </c>
      <c r="N1210" s="30" t="n">
        <v>45928</v>
      </c>
      <c r="O1210" s="29" t="n">
        <v>11</v>
      </c>
      <c r="P1210" s="29"/>
      <c r="Q1210" s="29"/>
      <c r="R1210" s="29"/>
    </row>
    <row r="1211" customFormat="false" ht="15" hidden="false" customHeight="true" outlineLevel="0" collapsed="false">
      <c r="A1211" s="26" t="s">
        <v>14011</v>
      </c>
      <c r="B1211" s="27" t="n">
        <v>45911</v>
      </c>
      <c r="C1211" s="26" t="s">
        <v>11447</v>
      </c>
      <c r="D1211" s="26" t="n">
        <v>2865</v>
      </c>
      <c r="E1211" s="26" t="s">
        <v>11982</v>
      </c>
      <c r="F1211" s="26" t="s">
        <v>249</v>
      </c>
      <c r="G1211" s="26" t="n">
        <v>28</v>
      </c>
      <c r="H1211" s="26" t="s">
        <v>11623</v>
      </c>
      <c r="I1211" s="26" t="s">
        <v>11624</v>
      </c>
      <c r="J1211" s="28" t="n">
        <v>7.55</v>
      </c>
      <c r="K1211" s="26" t="n">
        <v>1</v>
      </c>
      <c r="L1211" s="26" t="s">
        <v>11625</v>
      </c>
      <c r="M1211" s="27" t="n">
        <v>45925</v>
      </c>
      <c r="N1211" s="26"/>
      <c r="O1211" s="26"/>
      <c r="P1211" s="26" t="s">
        <v>11672</v>
      </c>
      <c r="Q1211" s="26"/>
      <c r="R1211" s="26"/>
    </row>
    <row r="1212" customFormat="false" ht="15" hidden="false" customHeight="true" outlineLevel="0" collapsed="false">
      <c r="A1212" s="29" t="s">
        <v>14012</v>
      </c>
      <c r="B1212" s="30" t="n">
        <v>45905</v>
      </c>
      <c r="C1212" s="29" t="s">
        <v>4891</v>
      </c>
      <c r="D1212" s="29" t="n">
        <v>1002</v>
      </c>
      <c r="E1212" s="29" t="s">
        <v>13564</v>
      </c>
      <c r="F1212" s="29" t="s">
        <v>276</v>
      </c>
      <c r="G1212" s="29" t="n">
        <v>36</v>
      </c>
      <c r="H1212" s="29" t="s">
        <v>11629</v>
      </c>
      <c r="I1212" s="29" t="s">
        <v>11624</v>
      </c>
      <c r="J1212" s="31" t="n">
        <v>10.4</v>
      </c>
      <c r="K1212" s="29" t="n">
        <v>2</v>
      </c>
      <c r="L1212" s="29" t="s">
        <v>11625</v>
      </c>
      <c r="M1212" s="30" t="n">
        <v>45915</v>
      </c>
      <c r="N1212" s="29"/>
      <c r="O1212" s="29"/>
      <c r="P1212" s="29" t="s">
        <v>11651</v>
      </c>
      <c r="Q1212" s="29"/>
      <c r="R1212" s="29"/>
    </row>
    <row r="1213" customFormat="false" ht="15" hidden="false" customHeight="true" outlineLevel="0" collapsed="false">
      <c r="A1213" s="26" t="s">
        <v>14013</v>
      </c>
      <c r="B1213" s="27" t="n">
        <v>45905</v>
      </c>
      <c r="C1213" s="26" t="s">
        <v>11500</v>
      </c>
      <c r="D1213" s="26" t="n">
        <v>2881</v>
      </c>
      <c r="E1213" s="26" t="s">
        <v>11778</v>
      </c>
      <c r="F1213" s="26" t="s">
        <v>314</v>
      </c>
      <c r="G1213" s="26" t="n">
        <v>45</v>
      </c>
      <c r="H1213" s="26" t="s">
        <v>11623</v>
      </c>
      <c r="I1213" s="26" t="s">
        <v>11624</v>
      </c>
      <c r="J1213" s="28" t="n">
        <v>7.55</v>
      </c>
      <c r="K1213" s="26" t="n">
        <v>1</v>
      </c>
      <c r="L1213" s="26" t="s">
        <v>164</v>
      </c>
      <c r="M1213" s="27" t="n">
        <v>45919</v>
      </c>
      <c r="N1213" s="27" t="n">
        <v>45907</v>
      </c>
      <c r="O1213" s="26" t="n">
        <v>2</v>
      </c>
      <c r="P1213" s="26"/>
      <c r="Q1213" s="26"/>
      <c r="R1213" s="26"/>
    </row>
    <row r="1214" customFormat="false" ht="15" hidden="false" customHeight="true" outlineLevel="0" collapsed="false">
      <c r="A1214" s="29" t="s">
        <v>14014</v>
      </c>
      <c r="B1214" s="30" t="n">
        <v>45925</v>
      </c>
      <c r="C1214" s="29" t="s">
        <v>4036</v>
      </c>
      <c r="D1214" s="29" t="n">
        <v>790</v>
      </c>
      <c r="E1214" s="29" t="s">
        <v>13950</v>
      </c>
      <c r="F1214" s="29" t="s">
        <v>167</v>
      </c>
      <c r="G1214" s="29" t="n">
        <v>24</v>
      </c>
      <c r="H1214" s="29" t="s">
        <v>11629</v>
      </c>
      <c r="I1214" s="29" t="s">
        <v>11624</v>
      </c>
      <c r="J1214" s="31" t="n">
        <v>10.4</v>
      </c>
      <c r="K1214" s="29" t="n">
        <v>1</v>
      </c>
      <c r="L1214" s="29" t="s">
        <v>11630</v>
      </c>
      <c r="M1214" s="30" t="n">
        <v>45935</v>
      </c>
      <c r="N1214" s="30" t="n">
        <v>45934</v>
      </c>
      <c r="O1214" s="29" t="n">
        <v>9</v>
      </c>
      <c r="P1214" s="29"/>
      <c r="Q1214" s="29" t="s">
        <v>13951</v>
      </c>
      <c r="R1214" s="29"/>
    </row>
    <row r="1215" customFormat="false" ht="15" hidden="false" customHeight="true" outlineLevel="0" collapsed="false">
      <c r="A1215" s="26" t="s">
        <v>14015</v>
      </c>
      <c r="B1215" s="27" t="n">
        <v>45917</v>
      </c>
      <c r="C1215" s="26" t="s">
        <v>10597</v>
      </c>
      <c r="D1215" s="26" t="n">
        <v>2605</v>
      </c>
      <c r="E1215" s="26" t="s">
        <v>14016</v>
      </c>
      <c r="F1215" s="26" t="s">
        <v>167</v>
      </c>
      <c r="G1215" s="26" t="n">
        <v>40</v>
      </c>
      <c r="H1215" s="26" t="s">
        <v>11629</v>
      </c>
      <c r="I1215" s="26" t="s">
        <v>11624</v>
      </c>
      <c r="J1215" s="28" t="n">
        <v>10.4</v>
      </c>
      <c r="K1215" s="26" t="n">
        <v>1</v>
      </c>
      <c r="L1215" s="26" t="s">
        <v>11669</v>
      </c>
      <c r="M1215" s="27" t="n">
        <v>45927</v>
      </c>
      <c r="N1215" s="27" t="n">
        <v>45924</v>
      </c>
      <c r="O1215" s="26" t="n">
        <v>7</v>
      </c>
      <c r="P1215" s="26"/>
      <c r="Q1215" s="26"/>
      <c r="R1215" s="26"/>
    </row>
    <row r="1216" customFormat="false" ht="15" hidden="false" customHeight="true" outlineLevel="0" collapsed="false">
      <c r="A1216" s="29" t="s">
        <v>14017</v>
      </c>
      <c r="B1216" s="30" t="n">
        <v>45956</v>
      </c>
      <c r="C1216" s="29" t="s">
        <v>5964</v>
      </c>
      <c r="D1216" s="29" t="n">
        <v>1284</v>
      </c>
      <c r="E1216" s="29" t="s">
        <v>11937</v>
      </c>
      <c r="F1216" s="29" t="s">
        <v>249</v>
      </c>
      <c r="G1216" s="29" t="n">
        <v>32</v>
      </c>
      <c r="H1216" s="29" t="s">
        <v>11623</v>
      </c>
      <c r="I1216" s="29" t="s">
        <v>11624</v>
      </c>
      <c r="J1216" s="31" t="n">
        <v>7.55</v>
      </c>
      <c r="K1216" s="29" t="n">
        <v>1</v>
      </c>
      <c r="L1216" s="29" t="s">
        <v>11625</v>
      </c>
      <c r="M1216" s="30" t="n">
        <v>45970</v>
      </c>
      <c r="N1216" s="29"/>
      <c r="O1216" s="29"/>
      <c r="P1216" s="29" t="s">
        <v>11626</v>
      </c>
      <c r="Q1216" s="29"/>
      <c r="R1216" s="29"/>
    </row>
    <row r="1217" customFormat="false" ht="15" hidden="false" customHeight="true" outlineLevel="0" collapsed="false">
      <c r="A1217" s="26" t="s">
        <v>14018</v>
      </c>
      <c r="B1217" s="27" t="n">
        <v>45957</v>
      </c>
      <c r="C1217" s="26" t="s">
        <v>9947</v>
      </c>
      <c r="D1217" s="26" t="n">
        <v>2415</v>
      </c>
      <c r="E1217" s="26" t="s">
        <v>11971</v>
      </c>
      <c r="F1217" s="26" t="s">
        <v>900</v>
      </c>
      <c r="G1217" s="26" t="n">
        <v>32</v>
      </c>
      <c r="H1217" s="26" t="s">
        <v>11623</v>
      </c>
      <c r="I1217" s="26" t="s">
        <v>11624</v>
      </c>
      <c r="J1217" s="28" t="n">
        <v>7.55</v>
      </c>
      <c r="K1217" s="26" t="n">
        <v>1</v>
      </c>
      <c r="L1217" s="26" t="s">
        <v>11630</v>
      </c>
      <c r="M1217" s="27" t="n">
        <v>45971</v>
      </c>
      <c r="N1217" s="27" t="n">
        <v>45973</v>
      </c>
      <c r="O1217" s="26" t="n">
        <v>16</v>
      </c>
      <c r="P1217" s="26"/>
      <c r="Q1217" s="26" t="s">
        <v>13951</v>
      </c>
      <c r="R1217" s="26"/>
    </row>
    <row r="1218" customFormat="false" ht="15" hidden="false" customHeight="true" outlineLevel="0" collapsed="false">
      <c r="A1218" s="29" t="s">
        <v>14019</v>
      </c>
      <c r="B1218" s="30" t="n">
        <v>45935</v>
      </c>
      <c r="C1218" s="29" t="s">
        <v>6008</v>
      </c>
      <c r="D1218" s="29" t="n">
        <v>1295</v>
      </c>
      <c r="E1218" s="29" t="s">
        <v>14020</v>
      </c>
      <c r="F1218" s="29" t="s">
        <v>276</v>
      </c>
      <c r="G1218" s="29" t="n">
        <v>24</v>
      </c>
      <c r="H1218" s="29" t="s">
        <v>11629</v>
      </c>
      <c r="I1218" s="29" t="s">
        <v>11624</v>
      </c>
      <c r="J1218" s="31" t="n">
        <v>10.4</v>
      </c>
      <c r="K1218" s="29" t="n">
        <v>2</v>
      </c>
      <c r="L1218" s="29" t="s">
        <v>11642</v>
      </c>
      <c r="M1218" s="30" t="n">
        <v>45945</v>
      </c>
      <c r="N1218" s="29"/>
      <c r="O1218" s="29"/>
      <c r="P1218" s="29"/>
      <c r="Q1218" s="29"/>
      <c r="R1218" s="29"/>
    </row>
    <row r="1219" customFormat="false" ht="15" hidden="false" customHeight="true" outlineLevel="0" collapsed="false">
      <c r="A1219" s="26" t="s">
        <v>14021</v>
      </c>
      <c r="B1219" s="27" t="n">
        <v>45958</v>
      </c>
      <c r="C1219" s="26" t="s">
        <v>5606</v>
      </c>
      <c r="D1219" s="26" t="n">
        <v>1187</v>
      </c>
      <c r="E1219" s="26" t="s">
        <v>13263</v>
      </c>
      <c r="F1219" s="26" t="s">
        <v>249</v>
      </c>
      <c r="G1219" s="26" t="n">
        <v>28</v>
      </c>
      <c r="H1219" s="26" t="s">
        <v>11623</v>
      </c>
      <c r="I1219" s="26" t="s">
        <v>11624</v>
      </c>
      <c r="J1219" s="28" t="n">
        <v>7.55</v>
      </c>
      <c r="K1219" s="26" t="n">
        <v>1</v>
      </c>
      <c r="L1219" s="26" t="s">
        <v>11625</v>
      </c>
      <c r="M1219" s="27" t="n">
        <v>45972</v>
      </c>
      <c r="N1219" s="26"/>
      <c r="O1219" s="26"/>
      <c r="P1219" s="26" t="s">
        <v>11626</v>
      </c>
      <c r="Q1219" s="26"/>
      <c r="R1219" s="26"/>
    </row>
    <row r="1220" customFormat="false" ht="15" hidden="false" customHeight="true" outlineLevel="0" collapsed="false">
      <c r="A1220" s="29" t="s">
        <v>14022</v>
      </c>
      <c r="B1220" s="30" t="n">
        <v>45949</v>
      </c>
      <c r="C1220" s="29" t="s">
        <v>6242</v>
      </c>
      <c r="D1220" s="29" t="n">
        <v>1359</v>
      </c>
      <c r="E1220" s="29" t="s">
        <v>14023</v>
      </c>
      <c r="F1220" s="29" t="s">
        <v>167</v>
      </c>
      <c r="G1220" s="29" t="n">
        <v>32</v>
      </c>
      <c r="H1220" s="29" t="s">
        <v>11629</v>
      </c>
      <c r="I1220" s="29" t="s">
        <v>11624</v>
      </c>
      <c r="J1220" s="31" t="n">
        <v>10.4</v>
      </c>
      <c r="K1220" s="29" t="n">
        <v>1</v>
      </c>
      <c r="L1220" s="29" t="s">
        <v>11630</v>
      </c>
      <c r="M1220" s="30" t="n">
        <v>45959</v>
      </c>
      <c r="N1220" s="30" t="n">
        <v>45958</v>
      </c>
      <c r="O1220" s="29" t="n">
        <v>9</v>
      </c>
      <c r="P1220" s="29"/>
      <c r="Q1220" s="29" t="s">
        <v>13921</v>
      </c>
      <c r="R1220" s="29"/>
    </row>
    <row r="1221" customFormat="false" ht="15" hidden="false" customHeight="true" outlineLevel="0" collapsed="false">
      <c r="A1221" s="26" t="s">
        <v>14024</v>
      </c>
      <c r="B1221" s="27" t="n">
        <v>45946</v>
      </c>
      <c r="C1221" s="26" t="s">
        <v>8724</v>
      </c>
      <c r="D1221" s="26" t="n">
        <v>2056</v>
      </c>
      <c r="E1221" s="26" t="s">
        <v>14025</v>
      </c>
      <c r="F1221" s="26" t="s">
        <v>167</v>
      </c>
      <c r="G1221" s="26" t="n">
        <v>40</v>
      </c>
      <c r="H1221" s="26" t="s">
        <v>11629</v>
      </c>
      <c r="I1221" s="26" t="s">
        <v>11624</v>
      </c>
      <c r="J1221" s="28" t="n">
        <v>10.4</v>
      </c>
      <c r="K1221" s="26" t="n">
        <v>1</v>
      </c>
      <c r="L1221" s="26" t="s">
        <v>164</v>
      </c>
      <c r="M1221" s="27" t="n">
        <v>45956</v>
      </c>
      <c r="N1221" s="27" t="n">
        <v>45954</v>
      </c>
      <c r="O1221" s="26" t="n">
        <v>8</v>
      </c>
      <c r="P1221" s="26"/>
      <c r="Q1221" s="26"/>
      <c r="R1221" s="26"/>
    </row>
    <row r="1222" customFormat="false" ht="15" hidden="false" customHeight="true" outlineLevel="0" collapsed="false">
      <c r="A1222" s="29" t="s">
        <v>14026</v>
      </c>
      <c r="B1222" s="30" t="n">
        <v>45933</v>
      </c>
      <c r="C1222" s="29" t="s">
        <v>11070</v>
      </c>
      <c r="D1222" s="29" t="n">
        <v>2750</v>
      </c>
      <c r="E1222" s="29" t="s">
        <v>12236</v>
      </c>
      <c r="F1222" s="29" t="s">
        <v>900</v>
      </c>
      <c r="G1222" s="29" t="n">
        <v>60</v>
      </c>
      <c r="H1222" s="29" t="s">
        <v>11623</v>
      </c>
      <c r="I1222" s="29" t="s">
        <v>11624</v>
      </c>
      <c r="J1222" s="31" t="n">
        <v>7.55</v>
      </c>
      <c r="K1222" s="29" t="n">
        <v>1</v>
      </c>
      <c r="L1222" s="29" t="s">
        <v>11625</v>
      </c>
      <c r="M1222" s="30" t="n">
        <v>45947</v>
      </c>
      <c r="N1222" s="29"/>
      <c r="O1222" s="29"/>
      <c r="P1222" s="29" t="s">
        <v>11626</v>
      </c>
      <c r="Q1222" s="29"/>
      <c r="R1222" s="29"/>
    </row>
    <row r="1223" customFormat="false" ht="15" hidden="false" customHeight="true" outlineLevel="0" collapsed="false">
      <c r="A1223" s="26" t="s">
        <v>14027</v>
      </c>
      <c r="B1223" s="27" t="n">
        <v>45956</v>
      </c>
      <c r="C1223" s="26" t="s">
        <v>11425</v>
      </c>
      <c r="D1223" s="26" t="n">
        <v>2857</v>
      </c>
      <c r="E1223" s="26" t="s">
        <v>14028</v>
      </c>
      <c r="F1223" s="26" t="s">
        <v>276</v>
      </c>
      <c r="G1223" s="26" t="n">
        <v>24</v>
      </c>
      <c r="H1223" s="26" t="s">
        <v>11629</v>
      </c>
      <c r="I1223" s="26" t="s">
        <v>11624</v>
      </c>
      <c r="J1223" s="28" t="n">
        <v>10.4</v>
      </c>
      <c r="K1223" s="26" t="n">
        <v>1</v>
      </c>
      <c r="L1223" s="26" t="s">
        <v>11625</v>
      </c>
      <c r="M1223" s="27" t="n">
        <v>45966</v>
      </c>
      <c r="N1223" s="26"/>
      <c r="O1223" s="26"/>
      <c r="P1223" s="26" t="s">
        <v>11651</v>
      </c>
      <c r="Q1223" s="26"/>
      <c r="R1223" s="26"/>
    </row>
    <row r="1224" customFormat="false" ht="15" hidden="false" customHeight="true" outlineLevel="0" collapsed="false">
      <c r="A1224" s="29" t="s">
        <v>14029</v>
      </c>
      <c r="B1224" s="30" t="n">
        <v>45957</v>
      </c>
      <c r="C1224" s="29" t="s">
        <v>516</v>
      </c>
      <c r="D1224" s="29" t="n">
        <v>49</v>
      </c>
      <c r="E1224" s="29" t="s">
        <v>14030</v>
      </c>
      <c r="F1224" s="29" t="s">
        <v>314</v>
      </c>
      <c r="G1224" s="29" t="n">
        <v>40</v>
      </c>
      <c r="H1224" s="29" t="s">
        <v>11623</v>
      </c>
      <c r="I1224" s="29" t="s">
        <v>11624</v>
      </c>
      <c r="J1224" s="31" t="n">
        <v>7.55</v>
      </c>
      <c r="K1224" s="29" t="n">
        <v>1</v>
      </c>
      <c r="L1224" s="29" t="s">
        <v>11630</v>
      </c>
      <c r="M1224" s="30" t="n">
        <v>45971</v>
      </c>
      <c r="N1224" s="30" t="n">
        <v>45969</v>
      </c>
      <c r="O1224" s="29" t="n">
        <v>12</v>
      </c>
      <c r="P1224" s="29"/>
      <c r="Q1224" s="29" t="s">
        <v>14031</v>
      </c>
      <c r="R1224" s="29"/>
    </row>
    <row r="1225" customFormat="false" ht="15" hidden="false" customHeight="true" outlineLevel="0" collapsed="false">
      <c r="A1225" s="26" t="s">
        <v>14032</v>
      </c>
      <c r="B1225" s="27" t="n">
        <v>45942</v>
      </c>
      <c r="C1225" s="26" t="s">
        <v>11475</v>
      </c>
      <c r="D1225" s="26" t="n">
        <v>2874</v>
      </c>
      <c r="E1225" s="26" t="s">
        <v>13884</v>
      </c>
      <c r="F1225" s="26" t="s">
        <v>276</v>
      </c>
      <c r="G1225" s="26" t="n">
        <v>40</v>
      </c>
      <c r="H1225" s="26" t="s">
        <v>11629</v>
      </c>
      <c r="I1225" s="26" t="s">
        <v>11624</v>
      </c>
      <c r="J1225" s="28" t="n">
        <v>10.4</v>
      </c>
      <c r="K1225" s="26" t="n">
        <v>1</v>
      </c>
      <c r="L1225" s="26" t="s">
        <v>11630</v>
      </c>
      <c r="M1225" s="27" t="n">
        <v>45952</v>
      </c>
      <c r="N1225" s="27" t="n">
        <v>45950</v>
      </c>
      <c r="O1225" s="26" t="n">
        <v>8</v>
      </c>
      <c r="P1225" s="26"/>
      <c r="Q1225" s="26" t="s">
        <v>14033</v>
      </c>
      <c r="R1225" s="26"/>
    </row>
    <row r="1226" customFormat="false" ht="15" hidden="false" customHeight="true" outlineLevel="0" collapsed="false">
      <c r="A1226" s="29" t="s">
        <v>14034</v>
      </c>
      <c r="B1226" s="30" t="n">
        <v>45937</v>
      </c>
      <c r="C1226" s="29" t="s">
        <v>10626</v>
      </c>
      <c r="D1226" s="29" t="n">
        <v>2614</v>
      </c>
      <c r="E1226" s="29" t="s">
        <v>14035</v>
      </c>
      <c r="F1226" s="29" t="s">
        <v>900</v>
      </c>
      <c r="G1226" s="29" t="n">
        <v>32</v>
      </c>
      <c r="H1226" s="29" t="s">
        <v>11623</v>
      </c>
      <c r="I1226" s="29" t="s">
        <v>11624</v>
      </c>
      <c r="J1226" s="31" t="n">
        <v>7.55</v>
      </c>
      <c r="K1226" s="29" t="n">
        <v>1</v>
      </c>
      <c r="L1226" s="29" t="s">
        <v>164</v>
      </c>
      <c r="M1226" s="30" t="n">
        <v>45951</v>
      </c>
      <c r="N1226" s="30" t="n">
        <v>45945</v>
      </c>
      <c r="O1226" s="29" t="n">
        <v>8</v>
      </c>
      <c r="P1226" s="29"/>
      <c r="Q1226" s="29"/>
      <c r="R1226" s="29"/>
    </row>
    <row r="1227" customFormat="false" ht="15" hidden="false" customHeight="true" outlineLevel="0" collapsed="false">
      <c r="A1227" s="26" t="s">
        <v>14036</v>
      </c>
      <c r="B1227" s="27" t="n">
        <v>45955</v>
      </c>
      <c r="C1227" s="26" t="s">
        <v>1815</v>
      </c>
      <c r="D1227" s="26" t="n">
        <v>289</v>
      </c>
      <c r="E1227" s="26" t="s">
        <v>13325</v>
      </c>
      <c r="F1227" s="26" t="s">
        <v>167</v>
      </c>
      <c r="G1227" s="26" t="n">
        <v>36</v>
      </c>
      <c r="H1227" s="26" t="s">
        <v>11629</v>
      </c>
      <c r="I1227" s="26" t="s">
        <v>11624</v>
      </c>
      <c r="J1227" s="28" t="n">
        <v>10.4</v>
      </c>
      <c r="K1227" s="26" t="n">
        <v>1</v>
      </c>
      <c r="L1227" s="26" t="s">
        <v>11630</v>
      </c>
      <c r="M1227" s="27" t="n">
        <v>45965</v>
      </c>
      <c r="N1227" s="27" t="n">
        <v>45964</v>
      </c>
      <c r="O1227" s="26" t="n">
        <v>9</v>
      </c>
      <c r="P1227" s="26"/>
      <c r="Q1227" s="26" t="s">
        <v>14037</v>
      </c>
      <c r="R1227" s="26"/>
    </row>
    <row r="1228" customFormat="false" ht="15" hidden="false" customHeight="true" outlineLevel="0" collapsed="false">
      <c r="A1228" s="29" t="s">
        <v>14038</v>
      </c>
      <c r="B1228" s="30" t="n">
        <v>45957</v>
      </c>
      <c r="C1228" s="29" t="s">
        <v>976</v>
      </c>
      <c r="D1228" s="29" t="n">
        <v>128</v>
      </c>
      <c r="E1228" s="29" t="s">
        <v>14039</v>
      </c>
      <c r="F1228" s="29" t="s">
        <v>276</v>
      </c>
      <c r="G1228" s="29" t="n">
        <v>24</v>
      </c>
      <c r="H1228" s="29" t="s">
        <v>11629</v>
      </c>
      <c r="I1228" s="29" t="s">
        <v>11624</v>
      </c>
      <c r="J1228" s="31" t="n">
        <v>10.4</v>
      </c>
      <c r="K1228" s="29" t="n">
        <v>1</v>
      </c>
      <c r="L1228" s="29" t="s">
        <v>11642</v>
      </c>
      <c r="M1228" s="30" t="n">
        <v>45967</v>
      </c>
      <c r="N1228" s="29"/>
      <c r="O1228" s="29"/>
      <c r="P1228" s="29"/>
      <c r="Q1228" s="29"/>
      <c r="R1228" s="29"/>
    </row>
    <row r="1229" customFormat="false" ht="15" hidden="false" customHeight="true" outlineLevel="0" collapsed="false">
      <c r="A1229" s="26" t="s">
        <v>14040</v>
      </c>
      <c r="B1229" s="27" t="n">
        <v>45953</v>
      </c>
      <c r="C1229" s="26" t="s">
        <v>3425</v>
      </c>
      <c r="D1229" s="26" t="n">
        <v>645</v>
      </c>
      <c r="E1229" s="26" t="s">
        <v>12965</v>
      </c>
      <c r="F1229" s="26" t="s">
        <v>900</v>
      </c>
      <c r="G1229" s="26" t="n">
        <v>32</v>
      </c>
      <c r="H1229" s="26" t="s">
        <v>11623</v>
      </c>
      <c r="I1229" s="26" t="s">
        <v>11624</v>
      </c>
      <c r="J1229" s="28" t="n">
        <v>7.55</v>
      </c>
      <c r="K1229" s="26" t="n">
        <v>1</v>
      </c>
      <c r="L1229" s="26" t="s">
        <v>11625</v>
      </c>
      <c r="M1229" s="27" t="n">
        <v>45967</v>
      </c>
      <c r="N1229" s="26"/>
      <c r="O1229" s="26"/>
      <c r="P1229" s="26" t="s">
        <v>11672</v>
      </c>
      <c r="Q1229" s="26"/>
      <c r="R1229" s="26"/>
    </row>
    <row r="1230" customFormat="false" ht="15" hidden="false" customHeight="true" outlineLevel="0" collapsed="false">
      <c r="A1230" s="29" t="s">
        <v>14041</v>
      </c>
      <c r="B1230" s="30" t="n">
        <v>45949</v>
      </c>
      <c r="C1230" s="29" t="s">
        <v>7808</v>
      </c>
      <c r="D1230" s="29" t="n">
        <v>1793</v>
      </c>
      <c r="E1230" s="29" t="s">
        <v>12734</v>
      </c>
      <c r="F1230" s="29" t="s">
        <v>900</v>
      </c>
      <c r="G1230" s="29" t="n">
        <v>24</v>
      </c>
      <c r="H1230" s="29" t="s">
        <v>11623</v>
      </c>
      <c r="I1230" s="29" t="s">
        <v>11624</v>
      </c>
      <c r="J1230" s="31" t="n">
        <v>7.55</v>
      </c>
      <c r="K1230" s="29" t="n">
        <v>1</v>
      </c>
      <c r="L1230" s="29" t="s">
        <v>11630</v>
      </c>
      <c r="M1230" s="30" t="n">
        <v>45963</v>
      </c>
      <c r="N1230" s="30" t="n">
        <v>45962</v>
      </c>
      <c r="O1230" s="29" t="n">
        <v>13</v>
      </c>
      <c r="P1230" s="29"/>
      <c r="Q1230" s="29" t="s">
        <v>14042</v>
      </c>
      <c r="R1230" s="29"/>
    </row>
    <row r="1231" customFormat="false" ht="15" hidden="false" customHeight="true" outlineLevel="0" collapsed="false">
      <c r="A1231" s="26" t="s">
        <v>14043</v>
      </c>
      <c r="B1231" s="27" t="n">
        <v>45949</v>
      </c>
      <c r="C1231" s="26" t="s">
        <v>7077</v>
      </c>
      <c r="D1231" s="26" t="n">
        <v>1590</v>
      </c>
      <c r="E1231" s="26" t="s">
        <v>11919</v>
      </c>
      <c r="F1231" s="26" t="s">
        <v>314</v>
      </c>
      <c r="G1231" s="26" t="n">
        <v>36</v>
      </c>
      <c r="H1231" s="26" t="s">
        <v>11623</v>
      </c>
      <c r="I1231" s="26" t="s">
        <v>11624</v>
      </c>
      <c r="J1231" s="28" t="n">
        <v>7.55</v>
      </c>
      <c r="K1231" s="26" t="n">
        <v>1</v>
      </c>
      <c r="L1231" s="26" t="s">
        <v>11630</v>
      </c>
      <c r="M1231" s="27" t="n">
        <v>45963</v>
      </c>
      <c r="N1231" s="27" t="n">
        <v>45956</v>
      </c>
      <c r="O1231" s="26" t="n">
        <v>7</v>
      </c>
      <c r="P1231" s="26"/>
      <c r="Q1231" s="26" t="s">
        <v>13905</v>
      </c>
      <c r="R1231" s="26"/>
    </row>
    <row r="1232" customFormat="false" ht="15" hidden="false" customHeight="true" outlineLevel="0" collapsed="false">
      <c r="A1232" s="29" t="s">
        <v>14044</v>
      </c>
      <c r="B1232" s="30" t="n">
        <v>45952</v>
      </c>
      <c r="C1232" s="29" t="s">
        <v>3460</v>
      </c>
      <c r="D1232" s="29" t="n">
        <v>653</v>
      </c>
      <c r="E1232" s="29" t="s">
        <v>14045</v>
      </c>
      <c r="F1232" s="29" t="s">
        <v>276</v>
      </c>
      <c r="G1232" s="29" t="n">
        <v>28</v>
      </c>
      <c r="H1232" s="29" t="s">
        <v>11629</v>
      </c>
      <c r="I1232" s="29" t="s">
        <v>11624</v>
      </c>
      <c r="J1232" s="31" t="n">
        <v>10.4</v>
      </c>
      <c r="K1232" s="29" t="n">
        <v>2</v>
      </c>
      <c r="L1232" s="29" t="s">
        <v>11669</v>
      </c>
      <c r="M1232" s="30" t="n">
        <v>45962</v>
      </c>
      <c r="N1232" s="30" t="n">
        <v>45961</v>
      </c>
      <c r="O1232" s="29" t="n">
        <v>9</v>
      </c>
      <c r="P1232" s="29"/>
      <c r="Q1232" s="29"/>
      <c r="R1232" s="29"/>
    </row>
    <row r="1233" customFormat="false" ht="15" hidden="false" customHeight="true" outlineLevel="0" collapsed="false">
      <c r="A1233" s="26" t="s">
        <v>14046</v>
      </c>
      <c r="B1233" s="27" t="n">
        <v>45936</v>
      </c>
      <c r="C1233" s="26" t="s">
        <v>10999</v>
      </c>
      <c r="D1233" s="26" t="n">
        <v>2729</v>
      </c>
      <c r="E1233" s="26" t="s">
        <v>12008</v>
      </c>
      <c r="F1233" s="26" t="s">
        <v>249</v>
      </c>
      <c r="G1233" s="26" t="n">
        <v>28</v>
      </c>
      <c r="H1233" s="26" t="s">
        <v>11623</v>
      </c>
      <c r="I1233" s="26" t="s">
        <v>11624</v>
      </c>
      <c r="J1233" s="28" t="n">
        <v>7.55</v>
      </c>
      <c r="K1233" s="26" t="n">
        <v>1</v>
      </c>
      <c r="L1233" s="26" t="s">
        <v>11630</v>
      </c>
      <c r="M1233" s="27" t="n">
        <v>45950</v>
      </c>
      <c r="N1233" s="27" t="n">
        <v>45952</v>
      </c>
      <c r="O1233" s="26" t="n">
        <v>16</v>
      </c>
      <c r="P1233" s="26"/>
      <c r="Q1233" s="26" t="s">
        <v>14047</v>
      </c>
      <c r="R1233" s="26"/>
    </row>
    <row r="1234" customFormat="false" ht="15" hidden="false" customHeight="true" outlineLevel="0" collapsed="false">
      <c r="A1234" s="29" t="s">
        <v>14048</v>
      </c>
      <c r="B1234" s="30" t="n">
        <v>45941</v>
      </c>
      <c r="C1234" s="29" t="s">
        <v>754</v>
      </c>
      <c r="D1234" s="29" t="n">
        <v>89</v>
      </c>
      <c r="E1234" s="29" t="s">
        <v>14049</v>
      </c>
      <c r="F1234" s="29" t="s">
        <v>249</v>
      </c>
      <c r="G1234" s="29" t="n">
        <v>24</v>
      </c>
      <c r="H1234" s="29" t="s">
        <v>11623</v>
      </c>
      <c r="I1234" s="29" t="s">
        <v>11624</v>
      </c>
      <c r="J1234" s="31" t="n">
        <v>7.55</v>
      </c>
      <c r="K1234" s="29" t="n">
        <v>1</v>
      </c>
      <c r="L1234" s="29" t="s">
        <v>11625</v>
      </c>
      <c r="M1234" s="30" t="n">
        <v>45955</v>
      </c>
      <c r="N1234" s="29"/>
      <c r="O1234" s="29"/>
      <c r="P1234" s="29" t="s">
        <v>11626</v>
      </c>
      <c r="Q1234" s="29"/>
      <c r="R1234" s="29"/>
    </row>
    <row r="1235" customFormat="false" ht="15" hidden="false" customHeight="true" outlineLevel="0" collapsed="false">
      <c r="A1235" s="26" t="s">
        <v>14050</v>
      </c>
      <c r="B1235" s="27" t="n">
        <v>45941</v>
      </c>
      <c r="C1235" s="26" t="s">
        <v>8481</v>
      </c>
      <c r="D1235" s="26" t="n">
        <v>1984</v>
      </c>
      <c r="E1235" s="26" t="s">
        <v>13161</v>
      </c>
      <c r="F1235" s="26" t="s">
        <v>249</v>
      </c>
      <c r="G1235" s="26" t="n">
        <v>40</v>
      </c>
      <c r="H1235" s="26" t="s">
        <v>11623</v>
      </c>
      <c r="I1235" s="26" t="s">
        <v>11624</v>
      </c>
      <c r="J1235" s="28" t="n">
        <v>7.55</v>
      </c>
      <c r="K1235" s="26" t="n">
        <v>1</v>
      </c>
      <c r="L1235" s="26" t="s">
        <v>11630</v>
      </c>
      <c r="M1235" s="27" t="n">
        <v>45955</v>
      </c>
      <c r="N1235" s="27" t="n">
        <v>45953</v>
      </c>
      <c r="O1235" s="26" t="n">
        <v>12</v>
      </c>
      <c r="P1235" s="26"/>
      <c r="Q1235" s="26" t="s">
        <v>14051</v>
      </c>
      <c r="R1235" s="26"/>
    </row>
    <row r="1236" customFormat="false" ht="15" hidden="false" customHeight="true" outlineLevel="0" collapsed="false">
      <c r="A1236" s="29" t="s">
        <v>14052</v>
      </c>
      <c r="B1236" s="30" t="n">
        <v>45954</v>
      </c>
      <c r="C1236" s="29" t="s">
        <v>5957</v>
      </c>
      <c r="D1236" s="29" t="n">
        <v>1282</v>
      </c>
      <c r="E1236" s="29" t="s">
        <v>13604</v>
      </c>
      <c r="F1236" s="29" t="s">
        <v>900</v>
      </c>
      <c r="G1236" s="29" t="n">
        <v>32</v>
      </c>
      <c r="H1236" s="29" t="s">
        <v>11623</v>
      </c>
      <c r="I1236" s="29" t="s">
        <v>11624</v>
      </c>
      <c r="J1236" s="31" t="n">
        <v>7.55</v>
      </c>
      <c r="K1236" s="29" t="n">
        <v>2</v>
      </c>
      <c r="L1236" s="29" t="s">
        <v>11630</v>
      </c>
      <c r="M1236" s="30" t="n">
        <v>45968</v>
      </c>
      <c r="N1236" s="30" t="n">
        <v>45966</v>
      </c>
      <c r="O1236" s="29" t="n">
        <v>12</v>
      </c>
      <c r="P1236" s="29"/>
      <c r="Q1236" s="29" t="s">
        <v>13605</v>
      </c>
      <c r="R1236" s="29"/>
    </row>
    <row r="1237" customFormat="false" ht="15" hidden="false" customHeight="true" outlineLevel="0" collapsed="false">
      <c r="A1237" s="26" t="s">
        <v>14053</v>
      </c>
      <c r="B1237" s="27" t="n">
        <v>45943</v>
      </c>
      <c r="C1237" s="26" t="s">
        <v>976</v>
      </c>
      <c r="D1237" s="26" t="n">
        <v>128</v>
      </c>
      <c r="E1237" s="26" t="s">
        <v>14054</v>
      </c>
      <c r="F1237" s="26" t="s">
        <v>276</v>
      </c>
      <c r="G1237" s="26" t="n">
        <v>28</v>
      </c>
      <c r="H1237" s="26" t="s">
        <v>11629</v>
      </c>
      <c r="I1237" s="26" t="s">
        <v>11624</v>
      </c>
      <c r="J1237" s="28" t="n">
        <v>10.4</v>
      </c>
      <c r="K1237" s="26" t="n">
        <v>1</v>
      </c>
      <c r="L1237" s="26" t="s">
        <v>11625</v>
      </c>
      <c r="M1237" s="27" t="n">
        <v>45953</v>
      </c>
      <c r="N1237" s="26"/>
      <c r="O1237" s="26"/>
      <c r="P1237" s="26" t="s">
        <v>11672</v>
      </c>
      <c r="Q1237" s="26"/>
      <c r="R1237" s="26"/>
    </row>
    <row r="1238" customFormat="false" ht="15" hidden="false" customHeight="true" outlineLevel="0" collapsed="false">
      <c r="A1238" s="29" t="s">
        <v>14055</v>
      </c>
      <c r="B1238" s="30" t="n">
        <v>45943</v>
      </c>
      <c r="C1238" s="29" t="s">
        <v>7752</v>
      </c>
      <c r="D1238" s="29" t="n">
        <v>1779</v>
      </c>
      <c r="E1238" s="29" t="s">
        <v>11892</v>
      </c>
      <c r="F1238" s="29" t="s">
        <v>314</v>
      </c>
      <c r="G1238" s="29" t="n">
        <v>70</v>
      </c>
      <c r="H1238" s="29" t="s">
        <v>11623</v>
      </c>
      <c r="I1238" s="29" t="s">
        <v>11624</v>
      </c>
      <c r="J1238" s="31" t="n">
        <v>7.55</v>
      </c>
      <c r="K1238" s="29" t="n">
        <v>1</v>
      </c>
      <c r="L1238" s="29" t="s">
        <v>11630</v>
      </c>
      <c r="M1238" s="30" t="n">
        <v>45957</v>
      </c>
      <c r="N1238" s="30" t="n">
        <v>45957</v>
      </c>
      <c r="O1238" s="29" t="n">
        <v>14</v>
      </c>
      <c r="P1238" s="29"/>
      <c r="Q1238" s="29" t="s">
        <v>14056</v>
      </c>
      <c r="R1238" s="29"/>
    </row>
    <row r="1239" customFormat="false" ht="15" hidden="false" customHeight="true" outlineLevel="0" collapsed="false">
      <c r="A1239" s="26" t="s">
        <v>14057</v>
      </c>
      <c r="B1239" s="27" t="n">
        <v>45931</v>
      </c>
      <c r="C1239" s="26" t="s">
        <v>1250</v>
      </c>
      <c r="D1239" s="26" t="n">
        <v>178</v>
      </c>
      <c r="E1239" s="26" t="s">
        <v>14058</v>
      </c>
      <c r="F1239" s="26" t="s">
        <v>276</v>
      </c>
      <c r="G1239" s="26" t="n">
        <v>40</v>
      </c>
      <c r="H1239" s="26" t="s">
        <v>11629</v>
      </c>
      <c r="I1239" s="26" t="s">
        <v>11624</v>
      </c>
      <c r="J1239" s="28" t="n">
        <v>10.4</v>
      </c>
      <c r="K1239" s="26" t="n">
        <v>2</v>
      </c>
      <c r="L1239" s="26" t="s">
        <v>11669</v>
      </c>
      <c r="M1239" s="27" t="n">
        <v>45941</v>
      </c>
      <c r="N1239" s="27" t="n">
        <v>45938</v>
      </c>
      <c r="O1239" s="26" t="n">
        <v>7</v>
      </c>
      <c r="P1239" s="26"/>
      <c r="Q1239" s="26"/>
      <c r="R1239" s="26"/>
    </row>
    <row r="1240" customFormat="false" ht="15" hidden="false" customHeight="true" outlineLevel="0" collapsed="false">
      <c r="A1240" s="29" t="s">
        <v>14059</v>
      </c>
      <c r="B1240" s="30" t="n">
        <v>45949</v>
      </c>
      <c r="C1240" s="29" t="s">
        <v>11310</v>
      </c>
      <c r="D1240" s="29" t="n">
        <v>2823</v>
      </c>
      <c r="E1240" s="29" t="s">
        <v>12154</v>
      </c>
      <c r="F1240" s="29" t="s">
        <v>900</v>
      </c>
      <c r="G1240" s="29" t="n">
        <v>28</v>
      </c>
      <c r="H1240" s="29" t="s">
        <v>11623</v>
      </c>
      <c r="I1240" s="29" t="s">
        <v>11624</v>
      </c>
      <c r="J1240" s="31" t="n">
        <v>7.55</v>
      </c>
      <c r="K1240" s="29" t="n">
        <v>1</v>
      </c>
      <c r="L1240" s="29" t="s">
        <v>11642</v>
      </c>
      <c r="M1240" s="30" t="n">
        <v>45963</v>
      </c>
      <c r="N1240" s="29"/>
      <c r="O1240" s="29"/>
      <c r="P1240" s="29"/>
      <c r="Q1240" s="29"/>
      <c r="R1240" s="29"/>
    </row>
    <row r="1241" customFormat="false" ht="15" hidden="false" customHeight="true" outlineLevel="0" collapsed="false">
      <c r="A1241" s="26" t="s">
        <v>14060</v>
      </c>
      <c r="B1241" s="27" t="n">
        <v>45949</v>
      </c>
      <c r="C1241" s="26" t="s">
        <v>3526</v>
      </c>
      <c r="D1241" s="26" t="n">
        <v>668</v>
      </c>
      <c r="E1241" s="26" t="s">
        <v>14061</v>
      </c>
      <c r="F1241" s="26" t="s">
        <v>249</v>
      </c>
      <c r="G1241" s="26" t="n">
        <v>70</v>
      </c>
      <c r="H1241" s="26" t="s">
        <v>11623</v>
      </c>
      <c r="I1241" s="26" t="s">
        <v>11624</v>
      </c>
      <c r="J1241" s="28" t="n">
        <v>7.55</v>
      </c>
      <c r="K1241" s="26" t="n">
        <v>2</v>
      </c>
      <c r="L1241" s="26" t="s">
        <v>11642</v>
      </c>
      <c r="M1241" s="27" t="n">
        <v>45963</v>
      </c>
      <c r="N1241" s="26"/>
      <c r="O1241" s="26"/>
      <c r="P1241" s="26"/>
      <c r="Q1241" s="26"/>
      <c r="R1241" s="26"/>
    </row>
    <row r="1242" customFormat="false" ht="15" hidden="false" customHeight="true" outlineLevel="0" collapsed="false">
      <c r="A1242" s="29" t="s">
        <v>14062</v>
      </c>
      <c r="B1242" s="30" t="n">
        <v>45941</v>
      </c>
      <c r="C1242" s="29" t="s">
        <v>8906</v>
      </c>
      <c r="D1242" s="29" t="n">
        <v>2108</v>
      </c>
      <c r="E1242" s="29" t="s">
        <v>14063</v>
      </c>
      <c r="F1242" s="29" t="s">
        <v>276</v>
      </c>
      <c r="G1242" s="29" t="n">
        <v>24</v>
      </c>
      <c r="H1242" s="29" t="s">
        <v>11629</v>
      </c>
      <c r="I1242" s="29" t="s">
        <v>11624</v>
      </c>
      <c r="J1242" s="31" t="n">
        <v>10.4</v>
      </c>
      <c r="K1242" s="29" t="n">
        <v>1</v>
      </c>
      <c r="L1242" s="29" t="s">
        <v>11630</v>
      </c>
      <c r="M1242" s="30" t="n">
        <v>45951</v>
      </c>
      <c r="N1242" s="30" t="n">
        <v>45949</v>
      </c>
      <c r="O1242" s="29" t="n">
        <v>8</v>
      </c>
      <c r="P1242" s="29"/>
      <c r="Q1242" s="29" t="s">
        <v>14064</v>
      </c>
      <c r="R1242" s="29"/>
    </row>
    <row r="1243" customFormat="false" ht="15" hidden="false" customHeight="true" outlineLevel="0" collapsed="false">
      <c r="A1243" s="26" t="s">
        <v>14065</v>
      </c>
      <c r="B1243" s="27" t="n">
        <v>45954</v>
      </c>
      <c r="C1243" s="26" t="s">
        <v>8406</v>
      </c>
      <c r="D1243" s="26" t="n">
        <v>1963</v>
      </c>
      <c r="E1243" s="26" t="s">
        <v>13516</v>
      </c>
      <c r="F1243" s="26" t="s">
        <v>276</v>
      </c>
      <c r="G1243" s="26" t="n">
        <v>32</v>
      </c>
      <c r="H1243" s="26" t="s">
        <v>11629</v>
      </c>
      <c r="I1243" s="26" t="s">
        <v>11624</v>
      </c>
      <c r="J1243" s="28" t="n">
        <v>10.4</v>
      </c>
      <c r="K1243" s="26" t="n">
        <v>1</v>
      </c>
      <c r="L1243" s="26" t="s">
        <v>11642</v>
      </c>
      <c r="M1243" s="27" t="n">
        <v>45964</v>
      </c>
      <c r="N1243" s="26"/>
      <c r="O1243" s="26"/>
      <c r="P1243" s="26"/>
      <c r="Q1243" s="26"/>
      <c r="R1243" s="26"/>
    </row>
    <row r="1244" customFormat="false" ht="15" hidden="false" customHeight="true" outlineLevel="0" collapsed="false">
      <c r="A1244" s="29" t="s">
        <v>14066</v>
      </c>
      <c r="B1244" s="30" t="n">
        <v>45932</v>
      </c>
      <c r="C1244" s="29" t="s">
        <v>7384</v>
      </c>
      <c r="D1244" s="29" t="n">
        <v>1676</v>
      </c>
      <c r="E1244" s="29" t="s">
        <v>11776</v>
      </c>
      <c r="F1244" s="29" t="s">
        <v>314</v>
      </c>
      <c r="G1244" s="29" t="n">
        <v>32</v>
      </c>
      <c r="H1244" s="29" t="s">
        <v>11623</v>
      </c>
      <c r="I1244" s="29" t="s">
        <v>11624</v>
      </c>
      <c r="J1244" s="31" t="n">
        <v>7.55</v>
      </c>
      <c r="K1244" s="29" t="n">
        <v>2</v>
      </c>
      <c r="L1244" s="29" t="s">
        <v>11625</v>
      </c>
      <c r="M1244" s="30" t="n">
        <v>45946</v>
      </c>
      <c r="N1244" s="29"/>
      <c r="O1244" s="29"/>
      <c r="P1244" s="29" t="s">
        <v>11626</v>
      </c>
      <c r="Q1244" s="29"/>
      <c r="R1244" s="29"/>
    </row>
    <row r="1245" customFormat="false" ht="15" hidden="false" customHeight="true" outlineLevel="0" collapsed="false">
      <c r="A1245" s="26" t="s">
        <v>14067</v>
      </c>
      <c r="B1245" s="27" t="n">
        <v>45955</v>
      </c>
      <c r="C1245" s="26" t="s">
        <v>4677</v>
      </c>
      <c r="D1245" s="26" t="n">
        <v>949</v>
      </c>
      <c r="E1245" s="26" t="s">
        <v>14068</v>
      </c>
      <c r="F1245" s="26" t="s">
        <v>249</v>
      </c>
      <c r="G1245" s="26" t="n">
        <v>45</v>
      </c>
      <c r="H1245" s="26" t="s">
        <v>11623</v>
      </c>
      <c r="I1245" s="26" t="s">
        <v>11624</v>
      </c>
      <c r="J1245" s="28" t="n">
        <v>7.55</v>
      </c>
      <c r="K1245" s="26" t="n">
        <v>1</v>
      </c>
      <c r="L1245" s="26" t="s">
        <v>11630</v>
      </c>
      <c r="M1245" s="27" t="n">
        <v>45969</v>
      </c>
      <c r="N1245" s="27" t="n">
        <v>45965</v>
      </c>
      <c r="O1245" s="26" t="n">
        <v>10</v>
      </c>
      <c r="P1245" s="26"/>
      <c r="Q1245" s="26" t="s">
        <v>14069</v>
      </c>
      <c r="R1245" s="26"/>
    </row>
    <row r="1246" customFormat="false" ht="15" hidden="false" customHeight="true" outlineLevel="0" collapsed="false">
      <c r="A1246" s="29" t="s">
        <v>14070</v>
      </c>
      <c r="B1246" s="30" t="n">
        <v>45947</v>
      </c>
      <c r="C1246" s="29" t="s">
        <v>3638</v>
      </c>
      <c r="D1246" s="29" t="n">
        <v>694</v>
      </c>
      <c r="E1246" s="29" t="s">
        <v>12192</v>
      </c>
      <c r="F1246" s="29" t="s">
        <v>314</v>
      </c>
      <c r="G1246" s="29" t="n">
        <v>70</v>
      </c>
      <c r="H1246" s="29" t="s">
        <v>11623</v>
      </c>
      <c r="I1246" s="29" t="s">
        <v>11624</v>
      </c>
      <c r="J1246" s="31" t="n">
        <v>7.55</v>
      </c>
      <c r="K1246" s="29" t="n">
        <v>1</v>
      </c>
      <c r="L1246" s="29" t="s">
        <v>11630</v>
      </c>
      <c r="M1246" s="30" t="n">
        <v>45961</v>
      </c>
      <c r="N1246" s="30" t="n">
        <v>45961</v>
      </c>
      <c r="O1246" s="29" t="n">
        <v>14</v>
      </c>
      <c r="P1246" s="29"/>
      <c r="Q1246" s="29" t="s">
        <v>13951</v>
      </c>
      <c r="R1246" s="29"/>
    </row>
    <row r="1247" customFormat="false" ht="15" hidden="false" customHeight="true" outlineLevel="0" collapsed="false">
      <c r="A1247" s="26" t="s">
        <v>14071</v>
      </c>
      <c r="B1247" s="27" t="n">
        <v>45949</v>
      </c>
      <c r="C1247" s="26" t="s">
        <v>3567</v>
      </c>
      <c r="D1247" s="26" t="n">
        <v>678</v>
      </c>
      <c r="E1247" s="26" t="s">
        <v>14072</v>
      </c>
      <c r="F1247" s="26" t="s">
        <v>249</v>
      </c>
      <c r="G1247" s="26" t="n">
        <v>45</v>
      </c>
      <c r="H1247" s="26" t="s">
        <v>11623</v>
      </c>
      <c r="I1247" s="26" t="s">
        <v>11624</v>
      </c>
      <c r="J1247" s="28" t="n">
        <v>7.55</v>
      </c>
      <c r="K1247" s="26" t="n">
        <v>2</v>
      </c>
      <c r="L1247" s="26" t="s">
        <v>11630</v>
      </c>
      <c r="M1247" s="27" t="n">
        <v>45963</v>
      </c>
      <c r="N1247" s="27" t="n">
        <v>45954</v>
      </c>
      <c r="O1247" s="26" t="n">
        <v>5</v>
      </c>
      <c r="P1247" s="26"/>
      <c r="Q1247" s="26" t="s">
        <v>14073</v>
      </c>
      <c r="R1247" s="26"/>
    </row>
    <row r="1248" customFormat="false" ht="15" hidden="false" customHeight="true" outlineLevel="0" collapsed="false">
      <c r="A1248" s="29" t="s">
        <v>14074</v>
      </c>
      <c r="B1248" s="30" t="n">
        <v>45946</v>
      </c>
      <c r="C1248" s="29" t="s">
        <v>5500</v>
      </c>
      <c r="D1248" s="29" t="n">
        <v>1158</v>
      </c>
      <c r="E1248" s="29" t="s">
        <v>13240</v>
      </c>
      <c r="F1248" s="29" t="s">
        <v>249</v>
      </c>
      <c r="G1248" s="29" t="n">
        <v>28</v>
      </c>
      <c r="H1248" s="29" t="s">
        <v>11623</v>
      </c>
      <c r="I1248" s="29" t="s">
        <v>11624</v>
      </c>
      <c r="J1248" s="31" t="n">
        <v>7.55</v>
      </c>
      <c r="K1248" s="29" t="n">
        <v>2</v>
      </c>
      <c r="L1248" s="29" t="s">
        <v>11634</v>
      </c>
      <c r="M1248" s="30" t="n">
        <v>45960</v>
      </c>
      <c r="N1248" s="30" t="n">
        <v>45952</v>
      </c>
      <c r="O1248" s="29" t="n">
        <v>6</v>
      </c>
      <c r="P1248" s="29"/>
      <c r="Q1248" s="29"/>
      <c r="R1248" s="29"/>
    </row>
    <row r="1249" customFormat="false" ht="15" hidden="false" customHeight="true" outlineLevel="0" collapsed="false">
      <c r="A1249" s="26" t="s">
        <v>14075</v>
      </c>
      <c r="B1249" s="27" t="n">
        <v>45956</v>
      </c>
      <c r="C1249" s="26" t="s">
        <v>976</v>
      </c>
      <c r="D1249" s="26" t="n">
        <v>128</v>
      </c>
      <c r="E1249" s="26" t="s">
        <v>12454</v>
      </c>
      <c r="F1249" s="26" t="s">
        <v>900</v>
      </c>
      <c r="G1249" s="26" t="n">
        <v>36</v>
      </c>
      <c r="H1249" s="26" t="s">
        <v>11623</v>
      </c>
      <c r="I1249" s="26" t="s">
        <v>11624</v>
      </c>
      <c r="J1249" s="28" t="n">
        <v>7.55</v>
      </c>
      <c r="K1249" s="26" t="n">
        <v>2</v>
      </c>
      <c r="L1249" s="26" t="s">
        <v>11669</v>
      </c>
      <c r="M1249" s="27" t="n">
        <v>45970</v>
      </c>
      <c r="N1249" s="27" t="n">
        <v>45971</v>
      </c>
      <c r="O1249" s="26" t="n">
        <v>15</v>
      </c>
      <c r="P1249" s="26"/>
      <c r="Q1249" s="26"/>
      <c r="R1249" s="26"/>
    </row>
    <row r="1250" customFormat="false" ht="15" hidden="false" customHeight="true" outlineLevel="0" collapsed="false">
      <c r="A1250" s="29" t="s">
        <v>14076</v>
      </c>
      <c r="B1250" s="30" t="n">
        <v>45937</v>
      </c>
      <c r="C1250" s="29" t="s">
        <v>10083</v>
      </c>
      <c r="D1250" s="29" t="n">
        <v>2455</v>
      </c>
      <c r="E1250" s="29" t="s">
        <v>11959</v>
      </c>
      <c r="F1250" s="29" t="s">
        <v>249</v>
      </c>
      <c r="G1250" s="29" t="n">
        <v>32</v>
      </c>
      <c r="H1250" s="29" t="s">
        <v>11623</v>
      </c>
      <c r="I1250" s="29" t="s">
        <v>11624</v>
      </c>
      <c r="J1250" s="31" t="n">
        <v>7.55</v>
      </c>
      <c r="K1250" s="29" t="n">
        <v>1</v>
      </c>
      <c r="L1250" s="29" t="s">
        <v>11625</v>
      </c>
      <c r="M1250" s="30" t="n">
        <v>45951</v>
      </c>
      <c r="N1250" s="29"/>
      <c r="O1250" s="29"/>
      <c r="P1250" s="29" t="s">
        <v>11626</v>
      </c>
      <c r="Q1250" s="29"/>
      <c r="R1250" s="29"/>
    </row>
    <row r="1251" customFormat="false" ht="15" hidden="false" customHeight="true" outlineLevel="0" collapsed="false">
      <c r="A1251" s="26" t="s">
        <v>14077</v>
      </c>
      <c r="B1251" s="27" t="n">
        <v>45943</v>
      </c>
      <c r="C1251" s="26" t="s">
        <v>7511</v>
      </c>
      <c r="D1251" s="26" t="n">
        <v>1711</v>
      </c>
      <c r="E1251" s="26" t="s">
        <v>12016</v>
      </c>
      <c r="F1251" s="26" t="s">
        <v>276</v>
      </c>
      <c r="G1251" s="26" t="n">
        <v>28</v>
      </c>
      <c r="H1251" s="26" t="s">
        <v>11629</v>
      </c>
      <c r="I1251" s="26" t="s">
        <v>11624</v>
      </c>
      <c r="J1251" s="28" t="n">
        <v>10.4</v>
      </c>
      <c r="K1251" s="26" t="n">
        <v>1</v>
      </c>
      <c r="L1251" s="26" t="s">
        <v>11625</v>
      </c>
      <c r="M1251" s="27" t="n">
        <v>45953</v>
      </c>
      <c r="N1251" s="26"/>
      <c r="O1251" s="26"/>
      <c r="P1251" s="26" t="s">
        <v>11672</v>
      </c>
      <c r="Q1251" s="26"/>
      <c r="R1251" s="26"/>
    </row>
    <row r="1252" customFormat="false" ht="15" hidden="false" customHeight="true" outlineLevel="0" collapsed="false">
      <c r="A1252" s="29" t="s">
        <v>14078</v>
      </c>
      <c r="B1252" s="30" t="n">
        <v>45958</v>
      </c>
      <c r="C1252" s="29" t="s">
        <v>3228</v>
      </c>
      <c r="D1252" s="29" t="n">
        <v>599</v>
      </c>
      <c r="E1252" s="29" t="s">
        <v>12889</v>
      </c>
      <c r="F1252" s="29" t="s">
        <v>167</v>
      </c>
      <c r="G1252" s="29" t="n">
        <v>36</v>
      </c>
      <c r="H1252" s="29" t="s">
        <v>11629</v>
      </c>
      <c r="I1252" s="29" t="s">
        <v>11624</v>
      </c>
      <c r="J1252" s="31" t="n">
        <v>10.4</v>
      </c>
      <c r="K1252" s="29" t="n">
        <v>1</v>
      </c>
      <c r="L1252" s="29" t="s">
        <v>11630</v>
      </c>
      <c r="M1252" s="30" t="n">
        <v>45968</v>
      </c>
      <c r="N1252" s="30" t="n">
        <v>45964</v>
      </c>
      <c r="O1252" s="29" t="n">
        <v>6</v>
      </c>
      <c r="P1252" s="29"/>
      <c r="Q1252" s="29" t="s">
        <v>14079</v>
      </c>
      <c r="R1252" s="29"/>
    </row>
    <row r="1253" customFormat="false" ht="15" hidden="false" customHeight="true" outlineLevel="0" collapsed="false">
      <c r="A1253" s="26" t="s">
        <v>14080</v>
      </c>
      <c r="B1253" s="27" t="n">
        <v>45943</v>
      </c>
      <c r="C1253" s="26" t="s">
        <v>6550</v>
      </c>
      <c r="D1253" s="26" t="n">
        <v>1448</v>
      </c>
      <c r="E1253" s="26" t="s">
        <v>14081</v>
      </c>
      <c r="F1253" s="26" t="s">
        <v>276</v>
      </c>
      <c r="G1253" s="26" t="n">
        <v>28</v>
      </c>
      <c r="H1253" s="26" t="s">
        <v>11629</v>
      </c>
      <c r="I1253" s="26" t="s">
        <v>11624</v>
      </c>
      <c r="J1253" s="28" t="n">
        <v>10.4</v>
      </c>
      <c r="K1253" s="26" t="n">
        <v>2</v>
      </c>
      <c r="L1253" s="26" t="s">
        <v>11625</v>
      </c>
      <c r="M1253" s="27" t="n">
        <v>45953</v>
      </c>
      <c r="N1253" s="26"/>
      <c r="O1253" s="26"/>
      <c r="P1253" s="26" t="s">
        <v>11626</v>
      </c>
      <c r="Q1253" s="26"/>
      <c r="R1253" s="26"/>
    </row>
    <row r="1254" customFormat="false" ht="15" hidden="false" customHeight="true" outlineLevel="0" collapsed="false">
      <c r="A1254" s="29" t="s">
        <v>14082</v>
      </c>
      <c r="B1254" s="30" t="n">
        <v>45981</v>
      </c>
      <c r="C1254" s="29" t="s">
        <v>1032</v>
      </c>
      <c r="D1254" s="29" t="n">
        <v>138</v>
      </c>
      <c r="E1254" s="29" t="s">
        <v>14083</v>
      </c>
      <c r="F1254" s="29" t="s">
        <v>276</v>
      </c>
      <c r="G1254" s="29" t="n">
        <v>24</v>
      </c>
      <c r="H1254" s="29" t="s">
        <v>11629</v>
      </c>
      <c r="I1254" s="29" t="s">
        <v>11624</v>
      </c>
      <c r="J1254" s="31" t="n">
        <v>10.4</v>
      </c>
      <c r="K1254" s="29" t="n">
        <v>1</v>
      </c>
      <c r="L1254" s="29" t="s">
        <v>11630</v>
      </c>
      <c r="M1254" s="30" t="n">
        <v>45991</v>
      </c>
      <c r="N1254" s="30" t="n">
        <v>45993</v>
      </c>
      <c r="O1254" s="29" t="n">
        <v>12</v>
      </c>
      <c r="P1254" s="29"/>
      <c r="Q1254" s="29" t="s">
        <v>13719</v>
      </c>
      <c r="R1254" s="29"/>
    </row>
    <row r="1255" customFormat="false" ht="15" hidden="false" customHeight="true" outlineLevel="0" collapsed="false">
      <c r="A1255" s="26" t="s">
        <v>14084</v>
      </c>
      <c r="B1255" s="27" t="n">
        <v>45987</v>
      </c>
      <c r="C1255" s="26" t="s">
        <v>3858</v>
      </c>
      <c r="D1255" s="26" t="n">
        <v>746</v>
      </c>
      <c r="E1255" s="26" t="s">
        <v>12402</v>
      </c>
      <c r="F1255" s="26" t="s">
        <v>249</v>
      </c>
      <c r="G1255" s="26" t="n">
        <v>70</v>
      </c>
      <c r="H1255" s="26" t="s">
        <v>11623</v>
      </c>
      <c r="I1255" s="26" t="s">
        <v>11624</v>
      </c>
      <c r="J1255" s="28" t="n">
        <v>7.55</v>
      </c>
      <c r="K1255" s="26" t="n">
        <v>2</v>
      </c>
      <c r="L1255" s="26" t="s">
        <v>11634</v>
      </c>
      <c r="M1255" s="27" t="n">
        <v>46001</v>
      </c>
      <c r="N1255" s="27" t="n">
        <v>46002</v>
      </c>
      <c r="O1255" s="26" t="n">
        <v>15</v>
      </c>
      <c r="P1255" s="26"/>
      <c r="Q1255" s="26"/>
      <c r="R1255" s="26"/>
    </row>
    <row r="1256" customFormat="false" ht="15" hidden="false" customHeight="true" outlineLevel="0" collapsed="false">
      <c r="A1256" s="29" t="s">
        <v>14085</v>
      </c>
      <c r="B1256" s="30" t="n">
        <v>45970</v>
      </c>
      <c r="C1256" s="29" t="s">
        <v>11261</v>
      </c>
      <c r="D1256" s="29" t="n">
        <v>2808</v>
      </c>
      <c r="E1256" s="29" t="s">
        <v>13842</v>
      </c>
      <c r="F1256" s="29" t="s">
        <v>314</v>
      </c>
      <c r="G1256" s="29" t="n">
        <v>32</v>
      </c>
      <c r="H1256" s="29" t="s">
        <v>11623</v>
      </c>
      <c r="I1256" s="29" t="s">
        <v>11624</v>
      </c>
      <c r="J1256" s="31" t="n">
        <v>7.55</v>
      </c>
      <c r="K1256" s="29" t="n">
        <v>2</v>
      </c>
      <c r="L1256" s="29" t="s">
        <v>11630</v>
      </c>
      <c r="M1256" s="30" t="n">
        <v>45984</v>
      </c>
      <c r="N1256" s="30" t="n">
        <v>45972</v>
      </c>
      <c r="O1256" s="29" t="n">
        <v>2</v>
      </c>
      <c r="P1256" s="29"/>
      <c r="Q1256" s="29" t="s">
        <v>13809</v>
      </c>
      <c r="R1256" s="29"/>
    </row>
    <row r="1257" customFormat="false" ht="15" hidden="false" customHeight="true" outlineLevel="0" collapsed="false">
      <c r="A1257" s="26" t="s">
        <v>14086</v>
      </c>
      <c r="B1257" s="27" t="n">
        <v>45988</v>
      </c>
      <c r="C1257" s="26" t="s">
        <v>1687</v>
      </c>
      <c r="D1257" s="26" t="n">
        <v>264</v>
      </c>
      <c r="E1257" s="26" t="s">
        <v>12447</v>
      </c>
      <c r="F1257" s="26" t="s">
        <v>249</v>
      </c>
      <c r="G1257" s="26" t="n">
        <v>28</v>
      </c>
      <c r="H1257" s="26" t="s">
        <v>11623</v>
      </c>
      <c r="I1257" s="26" t="s">
        <v>11624</v>
      </c>
      <c r="J1257" s="28" t="n">
        <v>7.55</v>
      </c>
      <c r="K1257" s="26" t="n">
        <v>1</v>
      </c>
      <c r="L1257" s="26" t="s">
        <v>11625</v>
      </c>
      <c r="M1257" s="27" t="n">
        <v>46002</v>
      </c>
      <c r="N1257" s="26"/>
      <c r="O1257" s="26"/>
      <c r="P1257" s="26" t="s">
        <v>11626</v>
      </c>
      <c r="Q1257" s="26"/>
      <c r="R1257" s="26"/>
    </row>
    <row r="1258" customFormat="false" ht="15" hidden="false" customHeight="true" outlineLevel="0" collapsed="false">
      <c r="A1258" s="29" t="s">
        <v>14087</v>
      </c>
      <c r="B1258" s="30" t="n">
        <v>45987</v>
      </c>
      <c r="C1258" s="29" t="s">
        <v>4427</v>
      </c>
      <c r="D1258" s="29" t="n">
        <v>887</v>
      </c>
      <c r="E1258" s="29" t="s">
        <v>13200</v>
      </c>
      <c r="F1258" s="29" t="s">
        <v>249</v>
      </c>
      <c r="G1258" s="29" t="n">
        <v>28</v>
      </c>
      <c r="H1258" s="29" t="s">
        <v>11623</v>
      </c>
      <c r="I1258" s="29" t="s">
        <v>11624</v>
      </c>
      <c r="J1258" s="31" t="n">
        <v>7.55</v>
      </c>
      <c r="K1258" s="29" t="n">
        <v>1</v>
      </c>
      <c r="L1258" s="29" t="s">
        <v>11630</v>
      </c>
      <c r="M1258" s="30" t="n">
        <v>46001</v>
      </c>
      <c r="N1258" s="30" t="n">
        <v>46000</v>
      </c>
      <c r="O1258" s="29" t="n">
        <v>13</v>
      </c>
      <c r="P1258" s="29"/>
      <c r="Q1258" s="29" t="s">
        <v>13691</v>
      </c>
      <c r="R1258" s="29"/>
    </row>
    <row r="1259" customFormat="false" ht="15" hidden="false" customHeight="true" outlineLevel="0" collapsed="false">
      <c r="A1259" s="26" t="s">
        <v>14088</v>
      </c>
      <c r="B1259" s="27" t="n">
        <v>45981</v>
      </c>
      <c r="C1259" s="26" t="s">
        <v>4067</v>
      </c>
      <c r="D1259" s="26" t="n">
        <v>797</v>
      </c>
      <c r="E1259" s="26" t="s">
        <v>14089</v>
      </c>
      <c r="F1259" s="26" t="s">
        <v>276</v>
      </c>
      <c r="G1259" s="26" t="n">
        <v>28</v>
      </c>
      <c r="H1259" s="26" t="s">
        <v>11629</v>
      </c>
      <c r="I1259" s="26" t="s">
        <v>11624</v>
      </c>
      <c r="J1259" s="28" t="n">
        <v>10.4</v>
      </c>
      <c r="K1259" s="26" t="n">
        <v>1</v>
      </c>
      <c r="L1259" s="26" t="s">
        <v>164</v>
      </c>
      <c r="M1259" s="27" t="n">
        <v>45991</v>
      </c>
      <c r="N1259" s="27" t="n">
        <v>45991</v>
      </c>
      <c r="O1259" s="26" t="n">
        <v>10</v>
      </c>
      <c r="P1259" s="26"/>
      <c r="Q1259" s="26"/>
      <c r="R1259" s="26"/>
    </row>
    <row r="1260" customFormat="false" ht="15" hidden="false" customHeight="true" outlineLevel="0" collapsed="false">
      <c r="A1260" s="29" t="s">
        <v>14090</v>
      </c>
      <c r="B1260" s="30" t="n">
        <v>45964</v>
      </c>
      <c r="C1260" s="29" t="s">
        <v>6310</v>
      </c>
      <c r="D1260" s="29" t="n">
        <v>1380</v>
      </c>
      <c r="E1260" s="29" t="s">
        <v>14091</v>
      </c>
      <c r="F1260" s="29" t="s">
        <v>276</v>
      </c>
      <c r="G1260" s="29" t="n">
        <v>24</v>
      </c>
      <c r="H1260" s="29" t="s">
        <v>11629</v>
      </c>
      <c r="I1260" s="29" t="s">
        <v>11624</v>
      </c>
      <c r="J1260" s="31" t="n">
        <v>10.4</v>
      </c>
      <c r="K1260" s="29" t="n">
        <v>1</v>
      </c>
      <c r="L1260" s="29" t="s">
        <v>164</v>
      </c>
      <c r="M1260" s="30" t="n">
        <v>45974</v>
      </c>
      <c r="N1260" s="30" t="n">
        <v>45970</v>
      </c>
      <c r="O1260" s="29" t="n">
        <v>6</v>
      </c>
      <c r="P1260" s="29"/>
      <c r="Q1260" s="29"/>
      <c r="R1260" s="29"/>
    </row>
    <row r="1261" customFormat="false" ht="15" hidden="false" customHeight="true" outlineLevel="0" collapsed="false">
      <c r="A1261" s="26" t="s">
        <v>14092</v>
      </c>
      <c r="B1261" s="27" t="n">
        <v>45965</v>
      </c>
      <c r="C1261" s="26" t="s">
        <v>11584</v>
      </c>
      <c r="D1261" s="26" t="n">
        <v>2906</v>
      </c>
      <c r="E1261" s="26" t="s">
        <v>13513</v>
      </c>
      <c r="F1261" s="26" t="s">
        <v>276</v>
      </c>
      <c r="G1261" s="26" t="n">
        <v>32</v>
      </c>
      <c r="H1261" s="26" t="s">
        <v>11629</v>
      </c>
      <c r="I1261" s="26" t="s">
        <v>11624</v>
      </c>
      <c r="J1261" s="28" t="n">
        <v>10.4</v>
      </c>
      <c r="K1261" s="26" t="n">
        <v>1</v>
      </c>
      <c r="L1261" s="26" t="s">
        <v>11669</v>
      </c>
      <c r="M1261" s="27" t="n">
        <v>45975</v>
      </c>
      <c r="N1261" s="27" t="n">
        <v>45966</v>
      </c>
      <c r="O1261" s="26" t="n">
        <v>1</v>
      </c>
      <c r="P1261" s="26"/>
      <c r="Q1261" s="26"/>
      <c r="R1261" s="26"/>
    </row>
    <row r="1262" customFormat="false" ht="15" hidden="false" customHeight="true" outlineLevel="0" collapsed="false">
      <c r="A1262" s="29" t="s">
        <v>14093</v>
      </c>
      <c r="B1262" s="30" t="n">
        <v>45978</v>
      </c>
      <c r="C1262" s="29" t="s">
        <v>6389</v>
      </c>
      <c r="D1262" s="29" t="n">
        <v>1404</v>
      </c>
      <c r="E1262" s="29" t="s">
        <v>14023</v>
      </c>
      <c r="F1262" s="29" t="s">
        <v>167</v>
      </c>
      <c r="G1262" s="29" t="n">
        <v>32</v>
      </c>
      <c r="H1262" s="29" t="s">
        <v>11629</v>
      </c>
      <c r="I1262" s="29" t="s">
        <v>11624</v>
      </c>
      <c r="J1262" s="31" t="n">
        <v>10.4</v>
      </c>
      <c r="K1262" s="29" t="n">
        <v>1</v>
      </c>
      <c r="L1262" s="29" t="s">
        <v>11625</v>
      </c>
      <c r="M1262" s="30" t="n">
        <v>45988</v>
      </c>
      <c r="N1262" s="29"/>
      <c r="O1262" s="29"/>
      <c r="P1262" s="29" t="s">
        <v>11651</v>
      </c>
      <c r="Q1262" s="29"/>
      <c r="R1262" s="29"/>
    </row>
    <row r="1263" customFormat="false" ht="15" hidden="false" customHeight="true" outlineLevel="0" collapsed="false">
      <c r="A1263" s="26" t="s">
        <v>14094</v>
      </c>
      <c r="B1263" s="27" t="n">
        <v>45971</v>
      </c>
      <c r="C1263" s="26" t="s">
        <v>7856</v>
      </c>
      <c r="D1263" s="26" t="n">
        <v>1807</v>
      </c>
      <c r="E1263" s="26" t="s">
        <v>12246</v>
      </c>
      <c r="F1263" s="26" t="s">
        <v>900</v>
      </c>
      <c r="G1263" s="26" t="n">
        <v>32</v>
      </c>
      <c r="H1263" s="26" t="s">
        <v>11623</v>
      </c>
      <c r="I1263" s="26" t="s">
        <v>11624</v>
      </c>
      <c r="J1263" s="28" t="n">
        <v>7.55</v>
      </c>
      <c r="K1263" s="26" t="n">
        <v>1</v>
      </c>
      <c r="L1263" s="26" t="s">
        <v>11630</v>
      </c>
      <c r="M1263" s="27" t="n">
        <v>45985</v>
      </c>
      <c r="N1263" s="27" t="n">
        <v>45986</v>
      </c>
      <c r="O1263" s="26" t="n">
        <v>15</v>
      </c>
      <c r="P1263" s="26"/>
      <c r="Q1263" s="26" t="s">
        <v>14095</v>
      </c>
      <c r="R1263" s="26"/>
    </row>
    <row r="1264" customFormat="false" ht="15" hidden="false" customHeight="true" outlineLevel="0" collapsed="false">
      <c r="A1264" s="29" t="s">
        <v>14096</v>
      </c>
      <c r="B1264" s="30" t="n">
        <v>45963</v>
      </c>
      <c r="C1264" s="29" t="s">
        <v>7318</v>
      </c>
      <c r="D1264" s="29" t="n">
        <v>1656</v>
      </c>
      <c r="E1264" s="29" t="s">
        <v>14097</v>
      </c>
      <c r="F1264" s="29" t="s">
        <v>167</v>
      </c>
      <c r="G1264" s="29" t="n">
        <v>40</v>
      </c>
      <c r="H1264" s="29" t="s">
        <v>11629</v>
      </c>
      <c r="I1264" s="29" t="s">
        <v>11624</v>
      </c>
      <c r="J1264" s="31" t="n">
        <v>10.4</v>
      </c>
      <c r="K1264" s="29" t="n">
        <v>1</v>
      </c>
      <c r="L1264" s="29" t="s">
        <v>11630</v>
      </c>
      <c r="M1264" s="30" t="n">
        <v>45973</v>
      </c>
      <c r="N1264" s="30" t="n">
        <v>45970</v>
      </c>
      <c r="O1264" s="29" t="n">
        <v>7</v>
      </c>
      <c r="P1264" s="29"/>
      <c r="Q1264" s="29" t="s">
        <v>13670</v>
      </c>
      <c r="R1264" s="29"/>
    </row>
    <row r="1265" customFormat="false" ht="15" hidden="false" customHeight="true" outlineLevel="0" collapsed="false">
      <c r="A1265" s="26" t="s">
        <v>14098</v>
      </c>
      <c r="B1265" s="27" t="n">
        <v>45965</v>
      </c>
      <c r="C1265" s="26" t="s">
        <v>2540</v>
      </c>
      <c r="D1265" s="26" t="n">
        <v>443</v>
      </c>
      <c r="E1265" s="26" t="s">
        <v>14099</v>
      </c>
      <c r="F1265" s="26" t="s">
        <v>167</v>
      </c>
      <c r="G1265" s="26" t="n">
        <v>36</v>
      </c>
      <c r="H1265" s="26" t="s">
        <v>11629</v>
      </c>
      <c r="I1265" s="26" t="s">
        <v>11624</v>
      </c>
      <c r="J1265" s="28" t="n">
        <v>10.4</v>
      </c>
      <c r="K1265" s="26" t="n">
        <v>1</v>
      </c>
      <c r="L1265" s="26" t="s">
        <v>11630</v>
      </c>
      <c r="M1265" s="27" t="n">
        <v>45975</v>
      </c>
      <c r="N1265" s="27" t="n">
        <v>45969</v>
      </c>
      <c r="O1265" s="26" t="n">
        <v>4</v>
      </c>
      <c r="P1265" s="26"/>
      <c r="Q1265" s="26" t="s">
        <v>14100</v>
      </c>
      <c r="R1265" s="26"/>
    </row>
    <row r="1266" customFormat="false" ht="15" hidden="false" customHeight="true" outlineLevel="0" collapsed="false">
      <c r="A1266" s="29" t="s">
        <v>14101</v>
      </c>
      <c r="B1266" s="30" t="n">
        <v>45974</v>
      </c>
      <c r="C1266" s="29" t="s">
        <v>7927</v>
      </c>
      <c r="D1266" s="29" t="n">
        <v>1828</v>
      </c>
      <c r="E1266" s="29" t="s">
        <v>13141</v>
      </c>
      <c r="F1266" s="29" t="s">
        <v>276</v>
      </c>
      <c r="G1266" s="29" t="n">
        <v>40</v>
      </c>
      <c r="H1266" s="29" t="s">
        <v>11629</v>
      </c>
      <c r="I1266" s="29" t="s">
        <v>11624</v>
      </c>
      <c r="J1266" s="31" t="n">
        <v>10.4</v>
      </c>
      <c r="K1266" s="29" t="n">
        <v>2</v>
      </c>
      <c r="L1266" s="29" t="s">
        <v>11669</v>
      </c>
      <c r="M1266" s="30" t="n">
        <v>45984</v>
      </c>
      <c r="N1266" s="30" t="n">
        <v>45977</v>
      </c>
      <c r="O1266" s="29" t="n">
        <v>3</v>
      </c>
      <c r="P1266" s="29"/>
      <c r="Q1266" s="29"/>
      <c r="R1266" s="29"/>
    </row>
    <row r="1267" customFormat="false" ht="15" hidden="false" customHeight="true" outlineLevel="0" collapsed="false">
      <c r="A1267" s="26" t="s">
        <v>14102</v>
      </c>
      <c r="B1267" s="27" t="n">
        <v>46005</v>
      </c>
      <c r="C1267" s="26" t="s">
        <v>1953</v>
      </c>
      <c r="D1267" s="26" t="n">
        <v>315</v>
      </c>
      <c r="E1267" s="26" t="s">
        <v>14103</v>
      </c>
      <c r="F1267" s="26" t="s">
        <v>900</v>
      </c>
      <c r="G1267" s="26" t="n">
        <v>32</v>
      </c>
      <c r="H1267" s="26" t="s">
        <v>11623</v>
      </c>
      <c r="I1267" s="26" t="s">
        <v>11624</v>
      </c>
      <c r="J1267" s="28" t="n">
        <v>7.55</v>
      </c>
      <c r="K1267" s="26" t="n">
        <v>1</v>
      </c>
      <c r="L1267" s="26" t="s">
        <v>11843</v>
      </c>
      <c r="M1267" s="27" t="n">
        <v>46019</v>
      </c>
      <c r="N1267" s="27" t="n">
        <v>46015</v>
      </c>
      <c r="O1267" s="26" t="n">
        <v>10</v>
      </c>
      <c r="P1267" s="26"/>
      <c r="Q1267" s="26"/>
      <c r="R1267" s="26"/>
    </row>
    <row r="1268" customFormat="false" ht="15" hidden="false" customHeight="true" outlineLevel="0" collapsed="false">
      <c r="A1268" s="29" t="s">
        <v>14104</v>
      </c>
      <c r="B1268" s="30" t="n">
        <v>46008</v>
      </c>
      <c r="C1268" s="29" t="s">
        <v>6703</v>
      </c>
      <c r="D1268" s="29" t="n">
        <v>1489</v>
      </c>
      <c r="E1268" s="29" t="s">
        <v>13051</v>
      </c>
      <c r="F1268" s="29" t="s">
        <v>249</v>
      </c>
      <c r="G1268" s="29" t="n">
        <v>24</v>
      </c>
      <c r="H1268" s="29" t="s">
        <v>11623</v>
      </c>
      <c r="I1268" s="29" t="s">
        <v>11624</v>
      </c>
      <c r="J1268" s="31" t="n">
        <v>7.55</v>
      </c>
      <c r="K1268" s="29" t="n">
        <v>1</v>
      </c>
      <c r="L1268" s="29" t="s">
        <v>11630</v>
      </c>
      <c r="M1268" s="30" t="n">
        <v>46022</v>
      </c>
      <c r="N1268" s="30" t="n">
        <v>46015</v>
      </c>
      <c r="O1268" s="29" t="n">
        <v>7</v>
      </c>
      <c r="P1268" s="29"/>
      <c r="Q1268" s="29" t="s">
        <v>13954</v>
      </c>
      <c r="R1268" s="29"/>
    </row>
    <row r="1269" customFormat="false" ht="15" hidden="false" customHeight="true" outlineLevel="0" collapsed="false">
      <c r="A1269" s="26" t="s">
        <v>14105</v>
      </c>
      <c r="B1269" s="27" t="n">
        <v>46006</v>
      </c>
      <c r="C1269" s="26" t="s">
        <v>3982</v>
      </c>
      <c r="D1269" s="26" t="n">
        <v>776</v>
      </c>
      <c r="E1269" s="26" t="s">
        <v>11678</v>
      </c>
      <c r="F1269" s="26" t="s">
        <v>900</v>
      </c>
      <c r="G1269" s="26" t="n">
        <v>32</v>
      </c>
      <c r="H1269" s="26" t="s">
        <v>11623</v>
      </c>
      <c r="I1269" s="26" t="s">
        <v>11624</v>
      </c>
      <c r="J1269" s="28" t="n">
        <v>7.55</v>
      </c>
      <c r="K1269" s="26" t="n">
        <v>1</v>
      </c>
      <c r="L1269" s="26" t="s">
        <v>11625</v>
      </c>
      <c r="M1269" s="27" t="n">
        <v>46020</v>
      </c>
      <c r="N1269" s="26"/>
      <c r="O1269" s="26"/>
      <c r="P1269" s="26" t="s">
        <v>11651</v>
      </c>
      <c r="Q1269" s="26"/>
      <c r="R1269" s="26"/>
    </row>
    <row r="1270" customFormat="false" ht="15" hidden="false" customHeight="true" outlineLevel="0" collapsed="false">
      <c r="A1270" s="29" t="s">
        <v>14106</v>
      </c>
      <c r="B1270" s="30" t="n">
        <v>45996</v>
      </c>
      <c r="C1270" s="29" t="s">
        <v>8573</v>
      </c>
      <c r="D1270" s="29" t="n">
        <v>2010</v>
      </c>
      <c r="E1270" s="29" t="s">
        <v>14107</v>
      </c>
      <c r="F1270" s="29" t="s">
        <v>900</v>
      </c>
      <c r="G1270" s="29" t="n">
        <v>32</v>
      </c>
      <c r="H1270" s="29" t="s">
        <v>11623</v>
      </c>
      <c r="I1270" s="29" t="s">
        <v>11624</v>
      </c>
      <c r="J1270" s="31" t="n">
        <v>7.55</v>
      </c>
      <c r="K1270" s="29" t="n">
        <v>1</v>
      </c>
      <c r="L1270" s="29" t="s">
        <v>11634</v>
      </c>
      <c r="M1270" s="30" t="n">
        <v>46010</v>
      </c>
      <c r="N1270" s="30" t="n">
        <v>46001</v>
      </c>
      <c r="O1270" s="29" t="n">
        <v>5</v>
      </c>
      <c r="P1270" s="29"/>
      <c r="Q1270" s="29"/>
      <c r="R1270" s="29"/>
    </row>
    <row r="1271" customFormat="false" ht="15" hidden="false" customHeight="true" outlineLevel="0" collapsed="false">
      <c r="A1271" s="26" t="s">
        <v>14108</v>
      </c>
      <c r="B1271" s="27" t="n">
        <v>46014</v>
      </c>
      <c r="C1271" s="26" t="s">
        <v>5222</v>
      </c>
      <c r="D1271" s="26" t="n">
        <v>1086</v>
      </c>
      <c r="E1271" s="26" t="s">
        <v>13005</v>
      </c>
      <c r="F1271" s="26" t="s">
        <v>276</v>
      </c>
      <c r="G1271" s="26" t="n">
        <v>24</v>
      </c>
      <c r="H1271" s="26" t="s">
        <v>11629</v>
      </c>
      <c r="I1271" s="26" t="s">
        <v>11624</v>
      </c>
      <c r="J1271" s="28" t="n">
        <v>10.4</v>
      </c>
      <c r="K1271" s="26" t="n">
        <v>1</v>
      </c>
      <c r="L1271" s="26" t="s">
        <v>11634</v>
      </c>
      <c r="M1271" s="27" t="n">
        <v>46024</v>
      </c>
      <c r="N1271" s="27" t="n">
        <v>46019</v>
      </c>
      <c r="O1271" s="26" t="n">
        <v>5</v>
      </c>
      <c r="P1271" s="26"/>
      <c r="Q1271" s="26"/>
      <c r="R1271" s="26"/>
    </row>
    <row r="1272" customFormat="false" ht="15" hidden="false" customHeight="true" outlineLevel="0" collapsed="false">
      <c r="A1272" s="29" t="s">
        <v>14109</v>
      </c>
      <c r="B1272" s="30" t="n">
        <v>46013</v>
      </c>
      <c r="C1272" s="29" t="s">
        <v>7114</v>
      </c>
      <c r="D1272" s="29" t="n">
        <v>1601</v>
      </c>
      <c r="E1272" s="29" t="s">
        <v>14110</v>
      </c>
      <c r="F1272" s="29" t="s">
        <v>167</v>
      </c>
      <c r="G1272" s="29" t="n">
        <v>32</v>
      </c>
      <c r="H1272" s="29" t="s">
        <v>11629</v>
      </c>
      <c r="I1272" s="29" t="s">
        <v>11624</v>
      </c>
      <c r="J1272" s="31" t="n">
        <v>10.4</v>
      </c>
      <c r="K1272" s="29" t="n">
        <v>1</v>
      </c>
      <c r="L1272" s="29" t="s">
        <v>11630</v>
      </c>
      <c r="M1272" s="30" t="n">
        <v>46023</v>
      </c>
      <c r="N1272" s="30" t="n">
        <v>46015</v>
      </c>
      <c r="O1272" s="29" t="n">
        <v>2</v>
      </c>
      <c r="P1272" s="29"/>
      <c r="Q1272" s="29" t="s">
        <v>14031</v>
      </c>
      <c r="R1272" s="29"/>
    </row>
    <row r="1273" customFormat="false" ht="15" hidden="false" customHeight="true" outlineLevel="0" collapsed="false">
      <c r="A1273" s="26" t="s">
        <v>14111</v>
      </c>
      <c r="B1273" s="27" t="n">
        <v>46019</v>
      </c>
      <c r="C1273" s="26" t="s">
        <v>9039</v>
      </c>
      <c r="D1273" s="26" t="n">
        <v>2146</v>
      </c>
      <c r="E1273" s="26" t="s">
        <v>14112</v>
      </c>
      <c r="F1273" s="26" t="s">
        <v>314</v>
      </c>
      <c r="G1273" s="26" t="n">
        <v>50</v>
      </c>
      <c r="H1273" s="26" t="s">
        <v>11623</v>
      </c>
      <c r="I1273" s="26" t="s">
        <v>11624</v>
      </c>
      <c r="J1273" s="28" t="n">
        <v>7.55</v>
      </c>
      <c r="K1273" s="26" t="n">
        <v>1</v>
      </c>
      <c r="L1273" s="26" t="s">
        <v>164</v>
      </c>
      <c r="M1273" s="27" t="n">
        <v>46033</v>
      </c>
      <c r="N1273" s="27" t="n">
        <v>46036</v>
      </c>
      <c r="O1273" s="26" t="n">
        <v>17</v>
      </c>
      <c r="P1273" s="26"/>
      <c r="Q1273" s="26"/>
      <c r="R1273" s="26"/>
    </row>
    <row r="1274" customFormat="false" ht="15" hidden="false" customHeight="true" outlineLevel="0" collapsed="false">
      <c r="A1274" s="29" t="s">
        <v>14113</v>
      </c>
      <c r="B1274" s="30" t="n">
        <v>46007</v>
      </c>
      <c r="C1274" s="29" t="s">
        <v>10053</v>
      </c>
      <c r="D1274" s="29" t="n">
        <v>2446</v>
      </c>
      <c r="E1274" s="29" t="s">
        <v>14114</v>
      </c>
      <c r="F1274" s="29" t="s">
        <v>167</v>
      </c>
      <c r="G1274" s="29" t="n">
        <v>28</v>
      </c>
      <c r="H1274" s="29" t="s">
        <v>11629</v>
      </c>
      <c r="I1274" s="29" t="s">
        <v>11624</v>
      </c>
      <c r="J1274" s="31" t="n">
        <v>10.4</v>
      </c>
      <c r="K1274" s="29" t="n">
        <v>1</v>
      </c>
      <c r="L1274" s="29" t="s">
        <v>11630</v>
      </c>
      <c r="M1274" s="30" t="n">
        <v>46017</v>
      </c>
      <c r="N1274" s="30" t="n">
        <v>46020</v>
      </c>
      <c r="O1274" s="29" t="n">
        <v>13</v>
      </c>
      <c r="P1274" s="29"/>
      <c r="Q1274" s="29" t="s">
        <v>14115</v>
      </c>
      <c r="R1274" s="29"/>
    </row>
    <row r="1275" customFormat="false" ht="15" hidden="false" customHeight="true" outlineLevel="0" collapsed="false">
      <c r="A1275" s="26" t="s">
        <v>14116</v>
      </c>
      <c r="B1275" s="27" t="n">
        <v>45998</v>
      </c>
      <c r="C1275" s="26" t="s">
        <v>4875</v>
      </c>
      <c r="D1275" s="26" t="n">
        <v>998</v>
      </c>
      <c r="E1275" s="26" t="s">
        <v>14117</v>
      </c>
      <c r="F1275" s="26" t="s">
        <v>249</v>
      </c>
      <c r="G1275" s="26" t="n">
        <v>24</v>
      </c>
      <c r="H1275" s="26" t="s">
        <v>11623</v>
      </c>
      <c r="I1275" s="26" t="s">
        <v>11624</v>
      </c>
      <c r="J1275" s="28" t="n">
        <v>7.55</v>
      </c>
      <c r="K1275" s="26" t="n">
        <v>1</v>
      </c>
      <c r="L1275" s="26" t="s">
        <v>11630</v>
      </c>
      <c r="M1275" s="27" t="n">
        <v>46012</v>
      </c>
      <c r="N1275" s="27" t="n">
        <v>46009</v>
      </c>
      <c r="O1275" s="26" t="n">
        <v>11</v>
      </c>
      <c r="P1275" s="26"/>
      <c r="Q1275" s="26" t="s">
        <v>14118</v>
      </c>
      <c r="R1275" s="26"/>
    </row>
    <row r="1276" customFormat="false" ht="15" hidden="false" customHeight="true" outlineLevel="0" collapsed="false">
      <c r="A1276" s="29" t="s">
        <v>14119</v>
      </c>
      <c r="B1276" s="30" t="n">
        <v>46011</v>
      </c>
      <c r="C1276" s="29" t="s">
        <v>10618</v>
      </c>
      <c r="D1276" s="29" t="n">
        <v>2611</v>
      </c>
      <c r="E1276" s="29" t="s">
        <v>13221</v>
      </c>
      <c r="F1276" s="29" t="s">
        <v>276</v>
      </c>
      <c r="G1276" s="29" t="n">
        <v>32</v>
      </c>
      <c r="H1276" s="29" t="s">
        <v>11629</v>
      </c>
      <c r="I1276" s="29" t="s">
        <v>11624</v>
      </c>
      <c r="J1276" s="31" t="n">
        <v>10.4</v>
      </c>
      <c r="K1276" s="29" t="n">
        <v>1</v>
      </c>
      <c r="L1276" s="29" t="s">
        <v>11669</v>
      </c>
      <c r="M1276" s="30" t="n">
        <v>46021</v>
      </c>
      <c r="N1276" s="30" t="n">
        <v>46023</v>
      </c>
      <c r="O1276" s="29" t="n">
        <v>12</v>
      </c>
      <c r="P1276" s="29"/>
      <c r="Q1276" s="29"/>
      <c r="R1276" s="29"/>
    </row>
    <row r="1277" customFormat="false" ht="15" hidden="false" customHeight="true" outlineLevel="0" collapsed="false">
      <c r="A1277" s="26" t="s">
        <v>14120</v>
      </c>
      <c r="B1277" s="27" t="n">
        <v>46004</v>
      </c>
      <c r="C1277" s="26" t="s">
        <v>5365</v>
      </c>
      <c r="D1277" s="26" t="n">
        <v>1123</v>
      </c>
      <c r="E1277" s="26" t="s">
        <v>14058</v>
      </c>
      <c r="F1277" s="26" t="s">
        <v>276</v>
      </c>
      <c r="G1277" s="26" t="n">
        <v>40</v>
      </c>
      <c r="H1277" s="26" t="s">
        <v>11629</v>
      </c>
      <c r="I1277" s="26" t="s">
        <v>11624</v>
      </c>
      <c r="J1277" s="28" t="n">
        <v>10.4</v>
      </c>
      <c r="K1277" s="26" t="n">
        <v>1</v>
      </c>
      <c r="L1277" s="26" t="s">
        <v>11669</v>
      </c>
      <c r="M1277" s="27" t="n">
        <v>46014</v>
      </c>
      <c r="N1277" s="27" t="n">
        <v>46011</v>
      </c>
      <c r="O1277" s="26" t="n">
        <v>7</v>
      </c>
      <c r="P1277" s="26"/>
      <c r="Q1277" s="26"/>
      <c r="R1277" s="26"/>
    </row>
    <row r="1278" customFormat="false" ht="15" hidden="false" customHeight="true" outlineLevel="0" collapsed="false">
      <c r="A1278" s="29" t="s">
        <v>14121</v>
      </c>
      <c r="B1278" s="30" t="n">
        <v>46004</v>
      </c>
      <c r="C1278" s="29" t="s">
        <v>7646</v>
      </c>
      <c r="D1278" s="29" t="n">
        <v>1748</v>
      </c>
      <c r="E1278" s="29" t="s">
        <v>14122</v>
      </c>
      <c r="F1278" s="29" t="s">
        <v>249</v>
      </c>
      <c r="G1278" s="29" t="n">
        <v>50</v>
      </c>
      <c r="H1278" s="29" t="s">
        <v>11623</v>
      </c>
      <c r="I1278" s="29" t="s">
        <v>11624</v>
      </c>
      <c r="J1278" s="31" t="n">
        <v>7.55</v>
      </c>
      <c r="K1278" s="29" t="n">
        <v>1</v>
      </c>
      <c r="L1278" s="29" t="s">
        <v>11630</v>
      </c>
      <c r="M1278" s="30" t="n">
        <v>46018</v>
      </c>
      <c r="N1278" s="30" t="n">
        <v>46006</v>
      </c>
      <c r="O1278" s="29" t="n">
        <v>2</v>
      </c>
      <c r="P1278" s="29"/>
      <c r="Q1278" s="29" t="s">
        <v>14123</v>
      </c>
      <c r="R1278" s="29"/>
    </row>
    <row r="1279" customFormat="false" ht="15" hidden="false" customHeight="true" outlineLevel="0" collapsed="false">
      <c r="A1279" s="26" t="s">
        <v>14124</v>
      </c>
      <c r="B1279" s="27" t="n">
        <v>45993</v>
      </c>
      <c r="C1279" s="26" t="s">
        <v>11428</v>
      </c>
      <c r="D1279" s="26" t="n">
        <v>2858</v>
      </c>
      <c r="E1279" s="26" t="s">
        <v>13618</v>
      </c>
      <c r="F1279" s="26" t="s">
        <v>314</v>
      </c>
      <c r="G1279" s="26" t="n">
        <v>28</v>
      </c>
      <c r="H1279" s="26" t="s">
        <v>11623</v>
      </c>
      <c r="I1279" s="26" t="s">
        <v>11624</v>
      </c>
      <c r="J1279" s="28" t="n">
        <v>7.55</v>
      </c>
      <c r="K1279" s="26" t="n">
        <v>1</v>
      </c>
      <c r="L1279" s="26" t="s">
        <v>11669</v>
      </c>
      <c r="M1279" s="27" t="n">
        <v>46007</v>
      </c>
      <c r="N1279" s="27" t="n">
        <v>45999</v>
      </c>
      <c r="O1279" s="26" t="n">
        <v>6</v>
      </c>
      <c r="P1279" s="26"/>
      <c r="Q1279" s="26"/>
      <c r="R1279" s="26"/>
    </row>
    <row r="1280" customFormat="false" ht="15" hidden="false" customHeight="true" outlineLevel="0" collapsed="false">
      <c r="A1280" s="29" t="s">
        <v>14125</v>
      </c>
      <c r="B1280" s="30" t="n">
        <v>46017</v>
      </c>
      <c r="C1280" s="29" t="s">
        <v>8510</v>
      </c>
      <c r="D1280" s="29" t="n">
        <v>1991</v>
      </c>
      <c r="E1280" s="29" t="s">
        <v>12619</v>
      </c>
      <c r="F1280" s="29" t="s">
        <v>249</v>
      </c>
      <c r="G1280" s="29" t="n">
        <v>28</v>
      </c>
      <c r="H1280" s="29" t="s">
        <v>11623</v>
      </c>
      <c r="I1280" s="29" t="s">
        <v>11624</v>
      </c>
      <c r="J1280" s="31" t="n">
        <v>7.55</v>
      </c>
      <c r="K1280" s="29" t="n">
        <v>2</v>
      </c>
      <c r="L1280" s="29" t="s">
        <v>11625</v>
      </c>
      <c r="M1280" s="30" t="n">
        <v>46031</v>
      </c>
      <c r="N1280" s="29"/>
      <c r="O1280" s="29"/>
      <c r="P1280" s="29" t="s">
        <v>11626</v>
      </c>
      <c r="Q1280" s="29"/>
      <c r="R1280" s="29"/>
    </row>
    <row r="1281" customFormat="false" ht="15" hidden="false" customHeight="true" outlineLevel="0" collapsed="false">
      <c r="A1281" s="26" t="s">
        <v>14126</v>
      </c>
      <c r="B1281" s="27" t="n">
        <v>46042</v>
      </c>
      <c r="C1281" s="26" t="s">
        <v>11221</v>
      </c>
      <c r="D1281" s="26" t="n">
        <v>2797</v>
      </c>
      <c r="E1281" s="26" t="s">
        <v>14127</v>
      </c>
      <c r="F1281" s="26" t="s">
        <v>249</v>
      </c>
      <c r="G1281" s="26" t="n">
        <v>32</v>
      </c>
      <c r="H1281" s="26" t="s">
        <v>11623</v>
      </c>
      <c r="I1281" s="26" t="s">
        <v>11624</v>
      </c>
      <c r="J1281" s="28" t="n">
        <v>7.55</v>
      </c>
      <c r="K1281" s="26" t="n">
        <v>1</v>
      </c>
      <c r="L1281" s="26" t="s">
        <v>11642</v>
      </c>
      <c r="M1281" s="27" t="n">
        <v>46056</v>
      </c>
      <c r="N1281" s="26"/>
      <c r="O1281" s="26"/>
      <c r="P1281" s="26"/>
      <c r="Q1281" s="26"/>
      <c r="R1281" s="26"/>
    </row>
    <row r="1282" customFormat="false" ht="15" hidden="false" customHeight="true" outlineLevel="0" collapsed="false">
      <c r="A1282" s="29" t="s">
        <v>14128</v>
      </c>
      <c r="B1282" s="30" t="n">
        <v>46035</v>
      </c>
      <c r="C1282" s="29" t="s">
        <v>8576</v>
      </c>
      <c r="D1282" s="29" t="n">
        <v>2011</v>
      </c>
      <c r="E1282" s="29" t="s">
        <v>13200</v>
      </c>
      <c r="F1282" s="29" t="s">
        <v>249</v>
      </c>
      <c r="G1282" s="29" t="n">
        <v>28</v>
      </c>
      <c r="H1282" s="29" t="s">
        <v>11623</v>
      </c>
      <c r="I1282" s="29" t="s">
        <v>11624</v>
      </c>
      <c r="J1282" s="31" t="n">
        <v>7.55</v>
      </c>
      <c r="K1282" s="29" t="n">
        <v>2</v>
      </c>
      <c r="L1282" s="29" t="s">
        <v>11625</v>
      </c>
      <c r="M1282" s="30" t="n">
        <v>46049</v>
      </c>
      <c r="N1282" s="29"/>
      <c r="O1282" s="29"/>
      <c r="P1282" s="29" t="s">
        <v>11626</v>
      </c>
      <c r="Q1282" s="29"/>
      <c r="R1282" s="29"/>
    </row>
    <row r="1283" customFormat="false" ht="15" hidden="false" customHeight="true" outlineLevel="0" collapsed="false">
      <c r="A1283" s="26" t="s">
        <v>14129</v>
      </c>
      <c r="B1283" s="27" t="n">
        <v>46035</v>
      </c>
      <c r="C1283" s="26" t="s">
        <v>2201</v>
      </c>
      <c r="D1283" s="26" t="n">
        <v>368</v>
      </c>
      <c r="E1283" s="26" t="s">
        <v>12800</v>
      </c>
      <c r="F1283" s="26" t="s">
        <v>314</v>
      </c>
      <c r="G1283" s="26" t="n">
        <v>45</v>
      </c>
      <c r="H1283" s="26" t="s">
        <v>11623</v>
      </c>
      <c r="I1283" s="26" t="s">
        <v>11624</v>
      </c>
      <c r="J1283" s="28" t="n">
        <v>7.55</v>
      </c>
      <c r="K1283" s="26" t="n">
        <v>1</v>
      </c>
      <c r="L1283" s="26" t="s">
        <v>11625</v>
      </c>
      <c r="M1283" s="27" t="n">
        <v>46049</v>
      </c>
      <c r="N1283" s="26"/>
      <c r="O1283" s="26"/>
      <c r="P1283" s="26" t="s">
        <v>11683</v>
      </c>
      <c r="Q1283" s="26"/>
      <c r="R1283" s="26"/>
    </row>
    <row r="1284" customFormat="false" ht="15" hidden="false" customHeight="true" outlineLevel="0" collapsed="false">
      <c r="A1284" s="29" t="s">
        <v>14130</v>
      </c>
      <c r="B1284" s="30" t="n">
        <v>46043</v>
      </c>
      <c r="C1284" s="29" t="s">
        <v>2508</v>
      </c>
      <c r="D1284" s="29" t="n">
        <v>435</v>
      </c>
      <c r="E1284" s="29" t="s">
        <v>12345</v>
      </c>
      <c r="F1284" s="29" t="s">
        <v>900</v>
      </c>
      <c r="G1284" s="29" t="n">
        <v>70</v>
      </c>
      <c r="H1284" s="29" t="s">
        <v>11623</v>
      </c>
      <c r="I1284" s="29" t="s">
        <v>11624</v>
      </c>
      <c r="J1284" s="31" t="n">
        <v>7.55</v>
      </c>
      <c r="K1284" s="29" t="n">
        <v>1</v>
      </c>
      <c r="L1284" s="29" t="s">
        <v>11625</v>
      </c>
      <c r="M1284" s="30" t="n">
        <v>46057</v>
      </c>
      <c r="N1284" s="29"/>
      <c r="O1284" s="29"/>
      <c r="P1284" s="29" t="s">
        <v>11651</v>
      </c>
      <c r="Q1284" s="29"/>
      <c r="R1284" s="29"/>
    </row>
    <row r="1285" customFormat="false" ht="15" hidden="false" customHeight="true" outlineLevel="0" collapsed="false">
      <c r="A1285" s="26" t="s">
        <v>14131</v>
      </c>
      <c r="B1285" s="27" t="n">
        <v>46050</v>
      </c>
      <c r="C1285" s="26" t="s">
        <v>10592</v>
      </c>
      <c r="D1285" s="26" t="n">
        <v>2603</v>
      </c>
      <c r="E1285" s="26" t="s">
        <v>12904</v>
      </c>
      <c r="F1285" s="26" t="s">
        <v>167</v>
      </c>
      <c r="G1285" s="26" t="n">
        <v>24</v>
      </c>
      <c r="H1285" s="26" t="s">
        <v>11629</v>
      </c>
      <c r="I1285" s="26" t="s">
        <v>11624</v>
      </c>
      <c r="J1285" s="28" t="n">
        <v>10.4</v>
      </c>
      <c r="K1285" s="26" t="n">
        <v>1</v>
      </c>
      <c r="L1285" s="26" t="s">
        <v>11669</v>
      </c>
      <c r="M1285" s="27" t="n">
        <v>46060</v>
      </c>
      <c r="N1285" s="27" t="n">
        <v>46058</v>
      </c>
      <c r="O1285" s="26" t="n">
        <v>8</v>
      </c>
      <c r="P1285" s="26"/>
      <c r="Q1285" s="26"/>
      <c r="R1285" s="26"/>
    </row>
    <row r="1286" customFormat="false" ht="15" hidden="false" customHeight="true" outlineLevel="0" collapsed="false">
      <c r="A1286" s="29" t="s">
        <v>14132</v>
      </c>
      <c r="B1286" s="30" t="n">
        <v>46040</v>
      </c>
      <c r="C1286" s="29" t="s">
        <v>10012</v>
      </c>
      <c r="D1286" s="29" t="n">
        <v>2434</v>
      </c>
      <c r="E1286" s="29" t="s">
        <v>14028</v>
      </c>
      <c r="F1286" s="29" t="s">
        <v>276</v>
      </c>
      <c r="G1286" s="29" t="n">
        <v>24</v>
      </c>
      <c r="H1286" s="29" t="s">
        <v>11629</v>
      </c>
      <c r="I1286" s="29" t="s">
        <v>11624</v>
      </c>
      <c r="J1286" s="31" t="n">
        <v>10.4</v>
      </c>
      <c r="K1286" s="29" t="n">
        <v>1</v>
      </c>
      <c r="L1286" s="29" t="s">
        <v>11634</v>
      </c>
      <c r="M1286" s="30" t="n">
        <v>46050</v>
      </c>
      <c r="N1286" s="30" t="n">
        <v>46046</v>
      </c>
      <c r="O1286" s="29" t="n">
        <v>6</v>
      </c>
      <c r="P1286" s="29"/>
      <c r="Q1286" s="29"/>
      <c r="R1286" s="29"/>
    </row>
    <row r="1287" customFormat="false" ht="15" hidden="false" customHeight="true" outlineLevel="0" collapsed="false">
      <c r="A1287" s="26" t="s">
        <v>14133</v>
      </c>
      <c r="B1287" s="27" t="n">
        <v>46049</v>
      </c>
      <c r="C1287" s="26" t="s">
        <v>9218</v>
      </c>
      <c r="D1287" s="26" t="n">
        <v>2197</v>
      </c>
      <c r="E1287" s="26" t="s">
        <v>14134</v>
      </c>
      <c r="F1287" s="26" t="s">
        <v>276</v>
      </c>
      <c r="G1287" s="26" t="n">
        <v>24</v>
      </c>
      <c r="H1287" s="26" t="s">
        <v>11629</v>
      </c>
      <c r="I1287" s="26" t="s">
        <v>11624</v>
      </c>
      <c r="J1287" s="28" t="n">
        <v>10.4</v>
      </c>
      <c r="K1287" s="26" t="n">
        <v>1</v>
      </c>
      <c r="L1287" s="26" t="s">
        <v>11625</v>
      </c>
      <c r="M1287" s="27" t="n">
        <v>46059</v>
      </c>
      <c r="N1287" s="26"/>
      <c r="O1287" s="26"/>
      <c r="P1287" s="26" t="s">
        <v>11672</v>
      </c>
      <c r="Q1287" s="26"/>
      <c r="R1287" s="26"/>
    </row>
    <row r="1288" customFormat="false" ht="15" hidden="false" customHeight="true" outlineLevel="0" collapsed="false">
      <c r="A1288" s="29" t="s">
        <v>14135</v>
      </c>
      <c r="B1288" s="30" t="n">
        <v>46023</v>
      </c>
      <c r="C1288" s="29" t="s">
        <v>3046</v>
      </c>
      <c r="D1288" s="29" t="n">
        <v>558</v>
      </c>
      <c r="E1288" s="29" t="s">
        <v>11785</v>
      </c>
      <c r="F1288" s="29" t="s">
        <v>314</v>
      </c>
      <c r="G1288" s="29" t="n">
        <v>36</v>
      </c>
      <c r="H1288" s="29" t="s">
        <v>11623</v>
      </c>
      <c r="I1288" s="29" t="s">
        <v>11624</v>
      </c>
      <c r="J1288" s="31" t="n">
        <v>7.55</v>
      </c>
      <c r="K1288" s="29" t="n">
        <v>1</v>
      </c>
      <c r="L1288" s="29" t="s">
        <v>11625</v>
      </c>
      <c r="M1288" s="30" t="n">
        <v>46037</v>
      </c>
      <c r="N1288" s="29"/>
      <c r="O1288" s="29"/>
      <c r="P1288" s="29" t="s">
        <v>11626</v>
      </c>
      <c r="Q1288" s="29"/>
      <c r="R1288" s="29"/>
    </row>
    <row r="1289" customFormat="false" ht="15" hidden="false" customHeight="true" outlineLevel="0" collapsed="false">
      <c r="A1289" s="26" t="s">
        <v>14136</v>
      </c>
      <c r="B1289" s="27" t="n">
        <v>46023</v>
      </c>
      <c r="C1289" s="26" t="s">
        <v>8717</v>
      </c>
      <c r="D1289" s="26" t="n">
        <v>2054</v>
      </c>
      <c r="E1289" s="26" t="s">
        <v>12837</v>
      </c>
      <c r="F1289" s="26" t="s">
        <v>167</v>
      </c>
      <c r="G1289" s="26" t="n">
        <v>28</v>
      </c>
      <c r="H1289" s="26" t="s">
        <v>11629</v>
      </c>
      <c r="I1289" s="26" t="s">
        <v>11624</v>
      </c>
      <c r="J1289" s="28" t="n">
        <v>10.4</v>
      </c>
      <c r="K1289" s="26" t="n">
        <v>2</v>
      </c>
      <c r="L1289" s="26" t="s">
        <v>11625</v>
      </c>
      <c r="M1289" s="27" t="n">
        <v>46033</v>
      </c>
      <c r="N1289" s="26"/>
      <c r="O1289" s="26"/>
      <c r="P1289" s="26" t="s">
        <v>11626</v>
      </c>
      <c r="Q1289" s="26"/>
      <c r="R1289" s="26"/>
    </row>
    <row r="1290" customFormat="false" ht="15" hidden="false" customHeight="true" outlineLevel="0" collapsed="false">
      <c r="A1290" s="29" t="s">
        <v>14137</v>
      </c>
      <c r="B1290" s="30" t="n">
        <v>46038</v>
      </c>
      <c r="C1290" s="29" t="s">
        <v>7973</v>
      </c>
      <c r="D1290" s="29" t="n">
        <v>1841</v>
      </c>
      <c r="E1290" s="29" t="s">
        <v>13979</v>
      </c>
      <c r="F1290" s="29" t="s">
        <v>249</v>
      </c>
      <c r="G1290" s="29" t="n">
        <v>80</v>
      </c>
      <c r="H1290" s="29" t="s">
        <v>11623</v>
      </c>
      <c r="I1290" s="29" t="s">
        <v>11624</v>
      </c>
      <c r="J1290" s="31" t="n">
        <v>7.55</v>
      </c>
      <c r="K1290" s="29" t="n">
        <v>1</v>
      </c>
      <c r="L1290" s="29" t="s">
        <v>11630</v>
      </c>
      <c r="M1290" s="30" t="n">
        <v>46052</v>
      </c>
      <c r="N1290" s="30" t="n">
        <v>46050</v>
      </c>
      <c r="O1290" s="29" t="n">
        <v>12</v>
      </c>
      <c r="P1290" s="29"/>
      <c r="Q1290" s="29" t="s">
        <v>14138</v>
      </c>
      <c r="R1290" s="29"/>
    </row>
    <row r="1291" customFormat="false" ht="15" hidden="false" customHeight="true" outlineLevel="0" collapsed="false">
      <c r="A1291" s="26" t="s">
        <v>14139</v>
      </c>
      <c r="B1291" s="27" t="n">
        <v>46032</v>
      </c>
      <c r="C1291" s="26" t="s">
        <v>3698</v>
      </c>
      <c r="D1291" s="26" t="n">
        <v>706</v>
      </c>
      <c r="E1291" s="26" t="s">
        <v>14140</v>
      </c>
      <c r="F1291" s="26" t="s">
        <v>167</v>
      </c>
      <c r="G1291" s="26" t="n">
        <v>36</v>
      </c>
      <c r="H1291" s="26" t="s">
        <v>11629</v>
      </c>
      <c r="I1291" s="26" t="s">
        <v>11624</v>
      </c>
      <c r="J1291" s="28" t="n">
        <v>10.4</v>
      </c>
      <c r="K1291" s="26" t="n">
        <v>1</v>
      </c>
      <c r="L1291" s="26" t="s">
        <v>11843</v>
      </c>
      <c r="M1291" s="27" t="n">
        <v>46042</v>
      </c>
      <c r="N1291" s="27" t="n">
        <v>46045</v>
      </c>
      <c r="O1291" s="26" t="n">
        <v>13</v>
      </c>
      <c r="P1291" s="26"/>
      <c r="Q1291" s="26"/>
      <c r="R1291" s="26"/>
    </row>
    <row r="1292" customFormat="false" ht="15" hidden="false" customHeight="true" outlineLevel="0" collapsed="false">
      <c r="A1292" s="29" t="s">
        <v>14141</v>
      </c>
      <c r="B1292" s="30" t="n">
        <v>46032</v>
      </c>
      <c r="C1292" s="29" t="s">
        <v>8062</v>
      </c>
      <c r="D1292" s="29" t="n">
        <v>1867</v>
      </c>
      <c r="E1292" s="29" t="s">
        <v>13494</v>
      </c>
      <c r="F1292" s="29" t="s">
        <v>900</v>
      </c>
      <c r="G1292" s="29" t="n">
        <v>70</v>
      </c>
      <c r="H1292" s="29" t="s">
        <v>11623</v>
      </c>
      <c r="I1292" s="29" t="s">
        <v>11624</v>
      </c>
      <c r="J1292" s="31" t="n">
        <v>7.55</v>
      </c>
      <c r="K1292" s="29" t="n">
        <v>2</v>
      </c>
      <c r="L1292" s="29" t="s">
        <v>164</v>
      </c>
      <c r="M1292" s="30" t="n">
        <v>46046</v>
      </c>
      <c r="N1292" s="30" t="n">
        <v>46033</v>
      </c>
      <c r="O1292" s="29" t="n">
        <v>1</v>
      </c>
      <c r="P1292" s="29"/>
      <c r="Q1292" s="29"/>
      <c r="R1292" s="29"/>
    </row>
    <row r="1293" customFormat="false" ht="15" hidden="false" customHeight="true" outlineLevel="0" collapsed="false">
      <c r="A1293" s="26" t="s">
        <v>14142</v>
      </c>
      <c r="B1293" s="27" t="n">
        <v>46026</v>
      </c>
      <c r="C1293" s="26" t="s">
        <v>8867</v>
      </c>
      <c r="D1293" s="26" t="n">
        <v>2098</v>
      </c>
      <c r="E1293" s="26" t="s">
        <v>14143</v>
      </c>
      <c r="F1293" s="26" t="s">
        <v>276</v>
      </c>
      <c r="G1293" s="26" t="n">
        <v>28</v>
      </c>
      <c r="H1293" s="26" t="s">
        <v>11629</v>
      </c>
      <c r="I1293" s="26" t="s">
        <v>11624</v>
      </c>
      <c r="J1293" s="28" t="n">
        <v>10.4</v>
      </c>
      <c r="K1293" s="26" t="n">
        <v>2</v>
      </c>
      <c r="L1293" s="26" t="s">
        <v>11630</v>
      </c>
      <c r="M1293" s="27" t="n">
        <v>46036</v>
      </c>
      <c r="N1293" s="27" t="n">
        <v>46039</v>
      </c>
      <c r="O1293" s="26" t="n">
        <v>13</v>
      </c>
      <c r="P1293" s="26"/>
      <c r="Q1293" s="26" t="s">
        <v>14144</v>
      </c>
      <c r="R1293" s="26"/>
    </row>
    <row r="1294" customFormat="false" ht="15" hidden="false" customHeight="true" outlineLevel="0" collapsed="false">
      <c r="A1294" s="29" t="s">
        <v>14145</v>
      </c>
      <c r="B1294" s="30" t="n">
        <v>46040</v>
      </c>
      <c r="C1294" s="29" t="s">
        <v>5483</v>
      </c>
      <c r="D1294" s="29" t="n">
        <v>1154</v>
      </c>
      <c r="E1294" s="29" t="s">
        <v>14146</v>
      </c>
      <c r="F1294" s="29" t="s">
        <v>249</v>
      </c>
      <c r="G1294" s="29" t="n">
        <v>24</v>
      </c>
      <c r="H1294" s="29" t="s">
        <v>11623</v>
      </c>
      <c r="I1294" s="29" t="s">
        <v>11624</v>
      </c>
      <c r="J1294" s="31" t="n">
        <v>7.55</v>
      </c>
      <c r="K1294" s="29" t="n">
        <v>2</v>
      </c>
      <c r="L1294" s="29" t="s">
        <v>11669</v>
      </c>
      <c r="M1294" s="30" t="n">
        <v>46054</v>
      </c>
      <c r="N1294" s="30" t="n">
        <v>46055</v>
      </c>
      <c r="O1294" s="29" t="n">
        <v>15</v>
      </c>
      <c r="P1294" s="29"/>
      <c r="Q1294" s="29"/>
      <c r="R1294" s="29"/>
    </row>
    <row r="1295" customFormat="false" ht="15" hidden="false" customHeight="true" outlineLevel="0" collapsed="false">
      <c r="A1295" s="26" t="s">
        <v>14147</v>
      </c>
      <c r="B1295" s="27" t="n">
        <v>46075</v>
      </c>
      <c r="C1295" s="26" t="s">
        <v>11289</v>
      </c>
      <c r="D1295" s="26" t="n">
        <v>2817</v>
      </c>
      <c r="E1295" s="26" t="s">
        <v>12591</v>
      </c>
      <c r="F1295" s="26" t="s">
        <v>249</v>
      </c>
      <c r="G1295" s="26" t="n">
        <v>32</v>
      </c>
      <c r="H1295" s="26" t="s">
        <v>11623</v>
      </c>
      <c r="I1295" s="26" t="s">
        <v>11624</v>
      </c>
      <c r="J1295" s="28" t="n">
        <v>7.55</v>
      </c>
      <c r="K1295" s="26" t="n">
        <v>1</v>
      </c>
      <c r="L1295" s="26" t="s">
        <v>11625</v>
      </c>
      <c r="M1295" s="27" t="n">
        <v>46089</v>
      </c>
      <c r="N1295" s="26"/>
      <c r="O1295" s="26"/>
      <c r="P1295" s="26" t="s">
        <v>11626</v>
      </c>
      <c r="Q1295" s="26"/>
      <c r="R1295" s="26"/>
    </row>
    <row r="1296" customFormat="false" ht="15" hidden="false" customHeight="true" outlineLevel="0" collapsed="false">
      <c r="A1296" s="29" t="s">
        <v>14148</v>
      </c>
      <c r="B1296" s="30" t="n">
        <v>46063</v>
      </c>
      <c r="C1296" s="29" t="s">
        <v>5219</v>
      </c>
      <c r="D1296" s="29" t="n">
        <v>1085</v>
      </c>
      <c r="E1296" s="29" t="s">
        <v>13051</v>
      </c>
      <c r="F1296" s="29" t="s">
        <v>249</v>
      </c>
      <c r="G1296" s="29" t="n">
        <v>24</v>
      </c>
      <c r="H1296" s="29" t="s">
        <v>11623</v>
      </c>
      <c r="I1296" s="29" t="s">
        <v>11624</v>
      </c>
      <c r="J1296" s="31" t="n">
        <v>7.55</v>
      </c>
      <c r="K1296" s="29" t="n">
        <v>1</v>
      </c>
      <c r="L1296" s="29" t="s">
        <v>11630</v>
      </c>
      <c r="M1296" s="30" t="n">
        <v>46077</v>
      </c>
      <c r="N1296" s="30" t="n">
        <v>46077</v>
      </c>
      <c r="O1296" s="29" t="n">
        <v>14</v>
      </c>
      <c r="P1296" s="29"/>
      <c r="Q1296" s="29" t="s">
        <v>14149</v>
      </c>
      <c r="R1296" s="29"/>
    </row>
    <row r="1297" customFormat="false" ht="15" hidden="false" customHeight="true" outlineLevel="0" collapsed="false">
      <c r="A1297" s="26" t="s">
        <v>14150</v>
      </c>
      <c r="B1297" s="27" t="n">
        <v>46055</v>
      </c>
      <c r="C1297" s="26" t="s">
        <v>6249</v>
      </c>
      <c r="D1297" s="26" t="n">
        <v>1361</v>
      </c>
      <c r="E1297" s="26" t="s">
        <v>14151</v>
      </c>
      <c r="F1297" s="26" t="s">
        <v>276</v>
      </c>
      <c r="G1297" s="26" t="n">
        <v>36</v>
      </c>
      <c r="H1297" s="26" t="s">
        <v>11629</v>
      </c>
      <c r="I1297" s="26" t="s">
        <v>11624</v>
      </c>
      <c r="J1297" s="28" t="n">
        <v>10.4</v>
      </c>
      <c r="K1297" s="26" t="n">
        <v>1</v>
      </c>
      <c r="L1297" s="26" t="s">
        <v>11630</v>
      </c>
      <c r="M1297" s="27" t="n">
        <v>46065</v>
      </c>
      <c r="N1297" s="27" t="n">
        <v>46067</v>
      </c>
      <c r="O1297" s="26" t="n">
        <v>12</v>
      </c>
      <c r="P1297" s="26"/>
      <c r="Q1297" s="26" t="s">
        <v>14152</v>
      </c>
      <c r="R1297" s="26"/>
    </row>
    <row r="1298" customFormat="false" ht="15" hidden="false" customHeight="true" outlineLevel="0" collapsed="false">
      <c r="A1298" s="29" t="s">
        <v>14153</v>
      </c>
      <c r="B1298" s="30" t="n">
        <v>46073</v>
      </c>
      <c r="C1298" s="29" t="s">
        <v>6929</v>
      </c>
      <c r="D1298" s="29" t="n">
        <v>1550</v>
      </c>
      <c r="E1298" s="29" t="s">
        <v>11830</v>
      </c>
      <c r="F1298" s="29" t="s">
        <v>276</v>
      </c>
      <c r="G1298" s="29" t="n">
        <v>36</v>
      </c>
      <c r="H1298" s="29" t="s">
        <v>11629</v>
      </c>
      <c r="I1298" s="29" t="s">
        <v>11624</v>
      </c>
      <c r="J1298" s="31" t="n">
        <v>10.4</v>
      </c>
      <c r="K1298" s="29" t="n">
        <v>1</v>
      </c>
      <c r="L1298" s="29" t="s">
        <v>164</v>
      </c>
      <c r="M1298" s="30" t="n">
        <v>46083</v>
      </c>
      <c r="N1298" s="30" t="n">
        <v>46082</v>
      </c>
      <c r="O1298" s="29" t="n">
        <v>9</v>
      </c>
      <c r="P1298" s="29"/>
      <c r="Q1298" s="29"/>
      <c r="R1298" s="29"/>
    </row>
    <row r="1299" customFormat="false" ht="15" hidden="false" customHeight="true" outlineLevel="0" collapsed="false">
      <c r="A1299" s="26" t="s">
        <v>14154</v>
      </c>
      <c r="B1299" s="27" t="n">
        <v>46075</v>
      </c>
      <c r="C1299" s="26" t="s">
        <v>469</v>
      </c>
      <c r="D1299" s="26" t="n">
        <v>41</v>
      </c>
      <c r="E1299" s="26" t="s">
        <v>13392</v>
      </c>
      <c r="F1299" s="26" t="s">
        <v>276</v>
      </c>
      <c r="G1299" s="26" t="n">
        <v>24</v>
      </c>
      <c r="H1299" s="26" t="s">
        <v>11629</v>
      </c>
      <c r="I1299" s="26" t="s">
        <v>11624</v>
      </c>
      <c r="J1299" s="28" t="n">
        <v>10.4</v>
      </c>
      <c r="K1299" s="26" t="n">
        <v>1</v>
      </c>
      <c r="L1299" s="26" t="s">
        <v>11669</v>
      </c>
      <c r="M1299" s="27" t="n">
        <v>46085</v>
      </c>
      <c r="N1299" s="27" t="n">
        <v>46082</v>
      </c>
      <c r="O1299" s="26" t="n">
        <v>7</v>
      </c>
      <c r="P1299" s="26"/>
      <c r="Q1299" s="26"/>
      <c r="R1299" s="26"/>
    </row>
    <row r="1300" customFormat="false" ht="15" hidden="false" customHeight="true" outlineLevel="0" collapsed="false">
      <c r="A1300" s="29" t="s">
        <v>14155</v>
      </c>
      <c r="B1300" s="30" t="n">
        <v>46070</v>
      </c>
      <c r="C1300" s="29" t="s">
        <v>428</v>
      </c>
      <c r="D1300" s="29" t="n">
        <v>35</v>
      </c>
      <c r="E1300" s="29" t="s">
        <v>12513</v>
      </c>
      <c r="F1300" s="29" t="s">
        <v>167</v>
      </c>
      <c r="G1300" s="29" t="n">
        <v>32</v>
      </c>
      <c r="H1300" s="29" t="s">
        <v>11629</v>
      </c>
      <c r="I1300" s="29" t="s">
        <v>11624</v>
      </c>
      <c r="J1300" s="31" t="n">
        <v>10.4</v>
      </c>
      <c r="K1300" s="29" t="n">
        <v>1</v>
      </c>
      <c r="L1300" s="29" t="s">
        <v>11642</v>
      </c>
      <c r="M1300" s="30" t="n">
        <v>46080</v>
      </c>
      <c r="N1300" s="29"/>
      <c r="O1300" s="29"/>
      <c r="P1300" s="29"/>
      <c r="Q1300" s="29"/>
      <c r="R1300" s="29"/>
    </row>
    <row r="1301" customFormat="false" ht="15" hidden="false" customHeight="true" outlineLevel="0" collapsed="false">
      <c r="A1301" s="26" t="s">
        <v>14156</v>
      </c>
      <c r="B1301" s="27" t="n">
        <v>46080</v>
      </c>
      <c r="C1301" s="26" t="s">
        <v>10752</v>
      </c>
      <c r="D1301" s="26" t="n">
        <v>2653</v>
      </c>
      <c r="E1301" s="26" t="s">
        <v>14143</v>
      </c>
      <c r="F1301" s="26" t="s">
        <v>276</v>
      </c>
      <c r="G1301" s="26" t="n">
        <v>28</v>
      </c>
      <c r="H1301" s="26" t="s">
        <v>11629</v>
      </c>
      <c r="I1301" s="26" t="s">
        <v>11624</v>
      </c>
      <c r="J1301" s="28" t="n">
        <v>10.4</v>
      </c>
      <c r="K1301" s="26" t="n">
        <v>2</v>
      </c>
      <c r="L1301" s="26" t="s">
        <v>11625</v>
      </c>
      <c r="M1301" s="27" t="n">
        <v>46090</v>
      </c>
      <c r="N1301" s="26"/>
      <c r="O1301" s="26"/>
      <c r="P1301" s="26" t="s">
        <v>11626</v>
      </c>
      <c r="Q1301" s="26"/>
      <c r="R1301" s="26"/>
    </row>
    <row r="1302" customFormat="false" ht="15" hidden="false" customHeight="true" outlineLevel="0" collapsed="false">
      <c r="A1302" s="29" t="s">
        <v>14157</v>
      </c>
      <c r="B1302" s="30" t="n">
        <v>46067</v>
      </c>
      <c r="C1302" s="29" t="s">
        <v>3250</v>
      </c>
      <c r="D1302" s="29" t="n">
        <v>605</v>
      </c>
      <c r="E1302" s="29" t="s">
        <v>14158</v>
      </c>
      <c r="F1302" s="29" t="s">
        <v>167</v>
      </c>
      <c r="G1302" s="29" t="n">
        <v>40</v>
      </c>
      <c r="H1302" s="29" t="s">
        <v>11629</v>
      </c>
      <c r="I1302" s="29" t="s">
        <v>11624</v>
      </c>
      <c r="J1302" s="31" t="n">
        <v>10.4</v>
      </c>
      <c r="K1302" s="29" t="n">
        <v>1</v>
      </c>
      <c r="L1302" s="29" t="s">
        <v>11625</v>
      </c>
      <c r="M1302" s="30" t="n">
        <v>46077</v>
      </c>
      <c r="N1302" s="29"/>
      <c r="O1302" s="29"/>
      <c r="P1302" s="29" t="s">
        <v>11683</v>
      </c>
      <c r="Q1302" s="29"/>
      <c r="R1302" s="29"/>
    </row>
    <row r="1303" customFormat="false" ht="15" hidden="false" customHeight="true" outlineLevel="0" collapsed="false">
      <c r="A1303" s="26" t="s">
        <v>14159</v>
      </c>
      <c r="B1303" s="27" t="n">
        <v>46075</v>
      </c>
      <c r="C1303" s="26" t="s">
        <v>3012</v>
      </c>
      <c r="D1303" s="26" t="n">
        <v>550</v>
      </c>
      <c r="E1303" s="26" t="s">
        <v>12343</v>
      </c>
      <c r="F1303" s="26" t="s">
        <v>314</v>
      </c>
      <c r="G1303" s="26" t="n">
        <v>24</v>
      </c>
      <c r="H1303" s="26" t="s">
        <v>11623</v>
      </c>
      <c r="I1303" s="26" t="s">
        <v>11624</v>
      </c>
      <c r="J1303" s="28" t="n">
        <v>7.55</v>
      </c>
      <c r="K1303" s="26" t="n">
        <v>1</v>
      </c>
      <c r="L1303" s="26" t="s">
        <v>11625</v>
      </c>
      <c r="M1303" s="27" t="n">
        <v>46089</v>
      </c>
      <c r="N1303" s="26"/>
      <c r="O1303" s="26"/>
      <c r="P1303" s="26" t="s">
        <v>11626</v>
      </c>
      <c r="Q1303" s="26"/>
      <c r="R1303" s="26"/>
    </row>
    <row r="1304" customFormat="false" ht="15" hidden="false" customHeight="true" outlineLevel="0" collapsed="false">
      <c r="A1304" s="29" t="s">
        <v>14160</v>
      </c>
      <c r="B1304" s="30" t="n">
        <v>46055</v>
      </c>
      <c r="C1304" s="29" t="s">
        <v>1547</v>
      </c>
      <c r="D1304" s="29" t="n">
        <v>236</v>
      </c>
      <c r="E1304" s="29" t="s">
        <v>14161</v>
      </c>
      <c r="F1304" s="29" t="s">
        <v>314</v>
      </c>
      <c r="G1304" s="29" t="n">
        <v>24</v>
      </c>
      <c r="H1304" s="29" t="s">
        <v>11623</v>
      </c>
      <c r="I1304" s="29" t="s">
        <v>11624</v>
      </c>
      <c r="J1304" s="31" t="n">
        <v>7.55</v>
      </c>
      <c r="K1304" s="29" t="n">
        <v>1</v>
      </c>
      <c r="L1304" s="29" t="s">
        <v>164</v>
      </c>
      <c r="M1304" s="30" t="n">
        <v>46069</v>
      </c>
      <c r="N1304" s="30" t="n">
        <v>46057</v>
      </c>
      <c r="O1304" s="29" t="n">
        <v>2</v>
      </c>
      <c r="P1304" s="29"/>
      <c r="Q1304" s="29"/>
      <c r="R1304" s="29"/>
    </row>
    <row r="1305" customFormat="false" ht="15" hidden="false" customHeight="true" outlineLevel="0" collapsed="false">
      <c r="A1305" s="26" t="s">
        <v>14162</v>
      </c>
      <c r="B1305" s="27" t="n">
        <v>46066</v>
      </c>
      <c r="C1305" s="26" t="s">
        <v>8708</v>
      </c>
      <c r="D1305" s="26" t="n">
        <v>2051</v>
      </c>
      <c r="E1305" s="26" t="s">
        <v>14163</v>
      </c>
      <c r="F1305" s="26" t="s">
        <v>167</v>
      </c>
      <c r="G1305" s="26" t="n">
        <v>32</v>
      </c>
      <c r="H1305" s="26" t="s">
        <v>11629</v>
      </c>
      <c r="I1305" s="26" t="s">
        <v>11624</v>
      </c>
      <c r="J1305" s="28" t="n">
        <v>10.4</v>
      </c>
      <c r="K1305" s="26" t="n">
        <v>1</v>
      </c>
      <c r="L1305" s="26" t="s">
        <v>164</v>
      </c>
      <c r="M1305" s="27" t="n">
        <v>46076</v>
      </c>
      <c r="N1305" s="27" t="n">
        <v>46070</v>
      </c>
      <c r="O1305" s="26" t="n">
        <v>4</v>
      </c>
      <c r="P1305" s="26"/>
      <c r="Q1305" s="26"/>
      <c r="R1305" s="26"/>
    </row>
    <row r="1306" customFormat="false" ht="15" hidden="false" customHeight="true" outlineLevel="0" collapsed="false">
      <c r="A1306" s="29" t="s">
        <v>14164</v>
      </c>
      <c r="B1306" s="30" t="n">
        <v>46060</v>
      </c>
      <c r="C1306" s="29" t="s">
        <v>6780</v>
      </c>
      <c r="D1306" s="29" t="n">
        <v>1509</v>
      </c>
      <c r="E1306" s="29" t="s">
        <v>12120</v>
      </c>
      <c r="F1306" s="29" t="s">
        <v>249</v>
      </c>
      <c r="G1306" s="29" t="n">
        <v>50</v>
      </c>
      <c r="H1306" s="29" t="s">
        <v>11623</v>
      </c>
      <c r="I1306" s="29" t="s">
        <v>11624</v>
      </c>
      <c r="J1306" s="31" t="n">
        <v>7.55</v>
      </c>
      <c r="K1306" s="29" t="n">
        <v>1</v>
      </c>
      <c r="L1306" s="29" t="s">
        <v>11630</v>
      </c>
      <c r="M1306" s="30" t="n">
        <v>46074</v>
      </c>
      <c r="N1306" s="30" t="n">
        <v>46064</v>
      </c>
      <c r="O1306" s="29" t="n">
        <v>4</v>
      </c>
      <c r="P1306" s="29"/>
      <c r="Q1306" s="29" t="s">
        <v>14165</v>
      </c>
      <c r="R1306" s="29"/>
    </row>
    <row r="1307" customFormat="false" ht="15" hidden="false" customHeight="true" outlineLevel="0" collapsed="false">
      <c r="A1307" s="26" t="s">
        <v>14166</v>
      </c>
      <c r="B1307" s="27" t="n">
        <v>46075</v>
      </c>
      <c r="C1307" s="26" t="s">
        <v>7705</v>
      </c>
      <c r="D1307" s="26" t="n">
        <v>1765</v>
      </c>
      <c r="E1307" s="26" t="s">
        <v>14167</v>
      </c>
      <c r="F1307" s="26" t="s">
        <v>900</v>
      </c>
      <c r="G1307" s="26" t="n">
        <v>70</v>
      </c>
      <c r="H1307" s="26" t="s">
        <v>11623</v>
      </c>
      <c r="I1307" s="26" t="s">
        <v>11624</v>
      </c>
      <c r="J1307" s="28" t="n">
        <v>7.55</v>
      </c>
      <c r="K1307" s="26" t="n">
        <v>2</v>
      </c>
      <c r="L1307" s="26" t="s">
        <v>11630</v>
      </c>
      <c r="M1307" s="27" t="n">
        <v>46089</v>
      </c>
      <c r="N1307" s="27" t="n">
        <v>46089</v>
      </c>
      <c r="O1307" s="26" t="n">
        <v>14</v>
      </c>
      <c r="P1307" s="26"/>
      <c r="Q1307" s="26" t="s">
        <v>14168</v>
      </c>
      <c r="R1307" s="26"/>
    </row>
    <row r="1308" customFormat="false" ht="15" hidden="false" customHeight="true" outlineLevel="0" collapsed="false">
      <c r="A1308" s="29" t="s">
        <v>14169</v>
      </c>
      <c r="B1308" s="30" t="n">
        <v>46067</v>
      </c>
      <c r="C1308" s="29" t="s">
        <v>7419</v>
      </c>
      <c r="D1308" s="29" t="n">
        <v>1686</v>
      </c>
      <c r="E1308" s="29" t="s">
        <v>14170</v>
      </c>
      <c r="F1308" s="29" t="s">
        <v>167</v>
      </c>
      <c r="G1308" s="29" t="n">
        <v>40</v>
      </c>
      <c r="H1308" s="29" t="s">
        <v>11629</v>
      </c>
      <c r="I1308" s="29" t="s">
        <v>11624</v>
      </c>
      <c r="J1308" s="31" t="n">
        <v>10.4</v>
      </c>
      <c r="K1308" s="29" t="n">
        <v>2</v>
      </c>
      <c r="L1308" s="29" t="s">
        <v>11630</v>
      </c>
      <c r="M1308" s="30" t="n">
        <v>46077</v>
      </c>
      <c r="N1308" s="30" t="n">
        <v>46071</v>
      </c>
      <c r="O1308" s="29" t="n">
        <v>4</v>
      </c>
      <c r="P1308" s="29"/>
      <c r="Q1308" s="29" t="s">
        <v>14171</v>
      </c>
      <c r="R1308" s="29"/>
    </row>
    <row r="1309" customFormat="false" ht="15" hidden="false" customHeight="true" outlineLevel="0" collapsed="false">
      <c r="A1309" s="26" t="s">
        <v>14172</v>
      </c>
      <c r="B1309" s="27" t="n">
        <v>46075</v>
      </c>
      <c r="C1309" s="26" t="s">
        <v>8290</v>
      </c>
      <c r="D1309" s="26" t="n">
        <v>1930</v>
      </c>
      <c r="E1309" s="26" t="s">
        <v>14173</v>
      </c>
      <c r="F1309" s="26" t="s">
        <v>276</v>
      </c>
      <c r="G1309" s="26" t="n">
        <v>32</v>
      </c>
      <c r="H1309" s="26" t="s">
        <v>11629</v>
      </c>
      <c r="I1309" s="26" t="s">
        <v>11624</v>
      </c>
      <c r="J1309" s="28" t="n">
        <v>10.4</v>
      </c>
      <c r="K1309" s="26" t="n">
        <v>1</v>
      </c>
      <c r="L1309" s="26" t="s">
        <v>11625</v>
      </c>
      <c r="M1309" s="27" t="n">
        <v>46085</v>
      </c>
      <c r="N1309" s="26"/>
      <c r="O1309" s="26"/>
      <c r="P1309" s="26" t="s">
        <v>11672</v>
      </c>
      <c r="Q1309" s="26"/>
      <c r="R1309" s="26"/>
    </row>
    <row r="1310" customFormat="false" ht="15" hidden="false" customHeight="true" outlineLevel="0" collapsed="false">
      <c r="A1310" s="29" t="s">
        <v>14174</v>
      </c>
      <c r="B1310" s="30" t="n">
        <v>46060</v>
      </c>
      <c r="C1310" s="29" t="s">
        <v>11287</v>
      </c>
      <c r="D1310" s="29" t="n">
        <v>2816</v>
      </c>
      <c r="E1310" s="29" t="s">
        <v>12291</v>
      </c>
      <c r="F1310" s="29" t="s">
        <v>314</v>
      </c>
      <c r="G1310" s="29" t="n">
        <v>32</v>
      </c>
      <c r="H1310" s="29" t="s">
        <v>11623</v>
      </c>
      <c r="I1310" s="29" t="s">
        <v>11624</v>
      </c>
      <c r="J1310" s="31" t="n">
        <v>7.55</v>
      </c>
      <c r="K1310" s="29" t="n">
        <v>1</v>
      </c>
      <c r="L1310" s="29" t="s">
        <v>11625</v>
      </c>
      <c r="M1310" s="30" t="n">
        <v>46074</v>
      </c>
      <c r="N1310" s="29"/>
      <c r="O1310" s="29"/>
      <c r="P1310" s="29" t="s">
        <v>11626</v>
      </c>
      <c r="Q1310" s="29"/>
      <c r="R1310" s="29"/>
    </row>
    <row r="1311" customFormat="false" ht="15" hidden="false" customHeight="true" outlineLevel="0" collapsed="false">
      <c r="A1311" s="26" t="s">
        <v>14175</v>
      </c>
      <c r="B1311" s="27" t="n">
        <v>46065</v>
      </c>
      <c r="C1311" s="26" t="s">
        <v>5564</v>
      </c>
      <c r="D1311" s="26" t="n">
        <v>1175</v>
      </c>
      <c r="E1311" s="26" t="s">
        <v>12636</v>
      </c>
      <c r="F1311" s="26" t="s">
        <v>314</v>
      </c>
      <c r="G1311" s="26" t="n">
        <v>50</v>
      </c>
      <c r="H1311" s="26" t="s">
        <v>11623</v>
      </c>
      <c r="I1311" s="26" t="s">
        <v>11624</v>
      </c>
      <c r="J1311" s="28" t="n">
        <v>7.55</v>
      </c>
      <c r="K1311" s="26" t="n">
        <v>1</v>
      </c>
      <c r="L1311" s="26" t="s">
        <v>11843</v>
      </c>
      <c r="M1311" s="27" t="n">
        <v>46079</v>
      </c>
      <c r="N1311" s="27" t="n">
        <v>46081</v>
      </c>
      <c r="O1311" s="26" t="n">
        <v>16</v>
      </c>
      <c r="P1311" s="26"/>
      <c r="Q1311" s="26"/>
      <c r="R1311" s="26"/>
    </row>
    <row r="1312" customFormat="false" ht="15" hidden="false" customHeight="true" outlineLevel="0" collapsed="false">
      <c r="A1312" s="29" t="s">
        <v>14176</v>
      </c>
      <c r="B1312" s="30" t="n">
        <v>46070</v>
      </c>
      <c r="C1312" s="29" t="s">
        <v>5507</v>
      </c>
      <c r="D1312" s="29" t="n">
        <v>1160</v>
      </c>
      <c r="E1312" s="29" t="s">
        <v>13031</v>
      </c>
      <c r="F1312" s="29" t="s">
        <v>314</v>
      </c>
      <c r="G1312" s="29" t="n">
        <v>60</v>
      </c>
      <c r="H1312" s="29" t="s">
        <v>11623</v>
      </c>
      <c r="I1312" s="29" t="s">
        <v>11624</v>
      </c>
      <c r="J1312" s="31" t="n">
        <v>7.55</v>
      </c>
      <c r="K1312" s="29" t="n">
        <v>1</v>
      </c>
      <c r="L1312" s="29" t="s">
        <v>11630</v>
      </c>
      <c r="M1312" s="30" t="n">
        <v>46084</v>
      </c>
      <c r="N1312" s="30" t="n">
        <v>46083</v>
      </c>
      <c r="O1312" s="29" t="n">
        <v>13</v>
      </c>
      <c r="P1312" s="29"/>
      <c r="Q1312" s="29" t="s">
        <v>14177</v>
      </c>
      <c r="R1312" s="29"/>
    </row>
    <row r="1313" customFormat="false" ht="15" hidden="false" customHeight="true" outlineLevel="0" collapsed="false">
      <c r="A1313" s="26" t="s">
        <v>14178</v>
      </c>
      <c r="B1313" s="27" t="n">
        <v>46080</v>
      </c>
      <c r="C1313" s="26" t="s">
        <v>10215</v>
      </c>
      <c r="D1313" s="26" t="n">
        <v>2494</v>
      </c>
      <c r="E1313" s="26" t="s">
        <v>14179</v>
      </c>
      <c r="F1313" s="26" t="s">
        <v>167</v>
      </c>
      <c r="G1313" s="26" t="n">
        <v>32</v>
      </c>
      <c r="H1313" s="26" t="s">
        <v>11629</v>
      </c>
      <c r="I1313" s="26" t="s">
        <v>11624</v>
      </c>
      <c r="J1313" s="28" t="n">
        <v>10.4</v>
      </c>
      <c r="K1313" s="26" t="n">
        <v>1</v>
      </c>
      <c r="L1313" s="26" t="s">
        <v>11669</v>
      </c>
      <c r="M1313" s="27" t="n">
        <v>46090</v>
      </c>
      <c r="N1313" s="27" t="n">
        <v>46083</v>
      </c>
      <c r="O1313" s="26" t="n">
        <v>3</v>
      </c>
      <c r="P1313" s="26"/>
      <c r="Q1313" s="26"/>
      <c r="R1313" s="26"/>
    </row>
    <row r="1314" customFormat="false" ht="15" hidden="false" customHeight="true" outlineLevel="0" collapsed="false">
      <c r="A1314" s="29" t="s">
        <v>14180</v>
      </c>
      <c r="B1314" s="30" t="n">
        <v>46093</v>
      </c>
      <c r="C1314" s="29" t="s">
        <v>447</v>
      </c>
      <c r="D1314" s="29" t="n">
        <v>38</v>
      </c>
      <c r="E1314" s="29" t="s">
        <v>14181</v>
      </c>
      <c r="F1314" s="29" t="s">
        <v>900</v>
      </c>
      <c r="G1314" s="29" t="n">
        <v>60</v>
      </c>
      <c r="H1314" s="29" t="s">
        <v>11623</v>
      </c>
      <c r="I1314" s="29" t="s">
        <v>11624</v>
      </c>
      <c r="J1314" s="31" t="n">
        <v>7.55</v>
      </c>
      <c r="K1314" s="29" t="n">
        <v>2</v>
      </c>
      <c r="L1314" s="29" t="s">
        <v>11625</v>
      </c>
      <c r="M1314" s="30" t="n">
        <v>46107</v>
      </c>
      <c r="N1314" s="29"/>
      <c r="O1314" s="29"/>
      <c r="P1314" s="29" t="s">
        <v>11651</v>
      </c>
      <c r="Q1314" s="29"/>
      <c r="R1314" s="29"/>
    </row>
    <row r="1315" customFormat="false" ht="15" hidden="false" customHeight="true" outlineLevel="0" collapsed="false">
      <c r="A1315" s="26" t="s">
        <v>14182</v>
      </c>
      <c r="B1315" s="27" t="n">
        <v>46098</v>
      </c>
      <c r="C1315" s="26" t="s">
        <v>7482</v>
      </c>
      <c r="D1315" s="26" t="n">
        <v>1703</v>
      </c>
      <c r="E1315" s="26" t="s">
        <v>13747</v>
      </c>
      <c r="F1315" s="26" t="s">
        <v>167</v>
      </c>
      <c r="G1315" s="26" t="n">
        <v>40</v>
      </c>
      <c r="H1315" s="26" t="s">
        <v>11629</v>
      </c>
      <c r="I1315" s="26" t="s">
        <v>11624</v>
      </c>
      <c r="J1315" s="28" t="n">
        <v>10.4</v>
      </c>
      <c r="K1315" s="26" t="n">
        <v>1</v>
      </c>
      <c r="L1315" s="26" t="s">
        <v>11630</v>
      </c>
      <c r="M1315" s="27" t="n">
        <v>46108</v>
      </c>
      <c r="N1315" s="27" t="n">
        <v>46100</v>
      </c>
      <c r="O1315" s="26" t="n">
        <v>2</v>
      </c>
      <c r="P1315" s="26"/>
      <c r="Q1315" s="26" t="s">
        <v>14183</v>
      </c>
      <c r="R1315" s="26"/>
    </row>
    <row r="1316" customFormat="false" ht="15" hidden="false" customHeight="true" outlineLevel="0" collapsed="false">
      <c r="A1316" s="29" t="s">
        <v>14184</v>
      </c>
      <c r="B1316" s="30" t="n">
        <v>46092</v>
      </c>
      <c r="C1316" s="29" t="s">
        <v>11388</v>
      </c>
      <c r="D1316" s="29" t="n">
        <v>2846</v>
      </c>
      <c r="E1316" s="29" t="s">
        <v>12257</v>
      </c>
      <c r="F1316" s="29" t="s">
        <v>249</v>
      </c>
      <c r="G1316" s="29" t="n">
        <v>70</v>
      </c>
      <c r="H1316" s="29" t="s">
        <v>11623</v>
      </c>
      <c r="I1316" s="29" t="s">
        <v>11624</v>
      </c>
      <c r="J1316" s="31" t="n">
        <v>7.55</v>
      </c>
      <c r="K1316" s="29" t="n">
        <v>1</v>
      </c>
      <c r="L1316" s="29" t="s">
        <v>11630</v>
      </c>
      <c r="M1316" s="30" t="n">
        <v>46106</v>
      </c>
      <c r="N1316" s="30" t="n">
        <v>46101</v>
      </c>
      <c r="O1316" s="29" t="n">
        <v>9</v>
      </c>
      <c r="P1316" s="29"/>
      <c r="Q1316" s="29" t="s">
        <v>14185</v>
      </c>
      <c r="R1316" s="29"/>
    </row>
    <row r="1317" customFormat="false" ht="15" hidden="false" customHeight="true" outlineLevel="0" collapsed="false">
      <c r="A1317" s="26" t="s">
        <v>14186</v>
      </c>
      <c r="B1317" s="27" t="n">
        <v>46084</v>
      </c>
      <c r="C1317" s="26" t="s">
        <v>7529</v>
      </c>
      <c r="D1317" s="26" t="n">
        <v>1716</v>
      </c>
      <c r="E1317" s="26" t="s">
        <v>13541</v>
      </c>
      <c r="F1317" s="26" t="s">
        <v>314</v>
      </c>
      <c r="G1317" s="26" t="n">
        <v>60</v>
      </c>
      <c r="H1317" s="26" t="s">
        <v>11623</v>
      </c>
      <c r="I1317" s="26" t="s">
        <v>11624</v>
      </c>
      <c r="J1317" s="28" t="n">
        <v>7.55</v>
      </c>
      <c r="K1317" s="26" t="n">
        <v>2</v>
      </c>
      <c r="L1317" s="26" t="s">
        <v>11630</v>
      </c>
      <c r="M1317" s="27" t="n">
        <v>46098</v>
      </c>
      <c r="N1317" s="27" t="n">
        <v>46096</v>
      </c>
      <c r="O1317" s="26" t="n">
        <v>12</v>
      </c>
      <c r="P1317" s="26"/>
      <c r="Q1317" s="26" t="s">
        <v>14187</v>
      </c>
      <c r="R1317" s="26"/>
    </row>
    <row r="1318" customFormat="false" ht="15" hidden="false" customHeight="true" outlineLevel="0" collapsed="false">
      <c r="A1318" s="29" t="s">
        <v>14188</v>
      </c>
      <c r="B1318" s="30" t="n">
        <v>46109</v>
      </c>
      <c r="C1318" s="29" t="s">
        <v>1768</v>
      </c>
      <c r="D1318" s="29" t="n">
        <v>280</v>
      </c>
      <c r="E1318" s="29" t="s">
        <v>12850</v>
      </c>
      <c r="F1318" s="29" t="s">
        <v>276</v>
      </c>
      <c r="G1318" s="29" t="n">
        <v>40</v>
      </c>
      <c r="H1318" s="29" t="s">
        <v>11629</v>
      </c>
      <c r="I1318" s="29" t="s">
        <v>11624</v>
      </c>
      <c r="J1318" s="31" t="n">
        <v>10.4</v>
      </c>
      <c r="K1318" s="29" t="n">
        <v>1</v>
      </c>
      <c r="L1318" s="29" t="s">
        <v>11669</v>
      </c>
      <c r="M1318" s="30" t="n">
        <v>46119</v>
      </c>
      <c r="N1318" s="30" t="n">
        <v>46114</v>
      </c>
      <c r="O1318" s="29" t="n">
        <v>5</v>
      </c>
      <c r="P1318" s="29"/>
      <c r="Q1318" s="29"/>
      <c r="R1318" s="29"/>
    </row>
    <row r="1319" customFormat="false" ht="15" hidden="false" customHeight="true" outlineLevel="0" collapsed="false">
      <c r="A1319" s="26" t="s">
        <v>14189</v>
      </c>
      <c r="B1319" s="27" t="n">
        <v>46100</v>
      </c>
      <c r="C1319" s="26" t="s">
        <v>2220</v>
      </c>
      <c r="D1319" s="26" t="n">
        <v>372</v>
      </c>
      <c r="E1319" s="26" t="s">
        <v>11685</v>
      </c>
      <c r="F1319" s="26" t="s">
        <v>314</v>
      </c>
      <c r="G1319" s="26" t="n">
        <v>60</v>
      </c>
      <c r="H1319" s="26" t="s">
        <v>11623</v>
      </c>
      <c r="I1319" s="26" t="s">
        <v>11624</v>
      </c>
      <c r="J1319" s="28" t="n">
        <v>7.55</v>
      </c>
      <c r="K1319" s="26" t="n">
        <v>1</v>
      </c>
      <c r="L1319" s="26" t="s">
        <v>11642</v>
      </c>
      <c r="M1319" s="27" t="n">
        <v>46114</v>
      </c>
      <c r="N1319" s="26"/>
      <c r="O1319" s="26"/>
      <c r="P1319" s="26"/>
      <c r="Q1319" s="26"/>
      <c r="R1319" s="26"/>
    </row>
    <row r="1320" customFormat="false" ht="15" hidden="false" customHeight="true" outlineLevel="0" collapsed="false">
      <c r="A1320" s="29" t="s">
        <v>14190</v>
      </c>
      <c r="B1320" s="30" t="n">
        <v>46082</v>
      </c>
      <c r="C1320" s="29" t="s">
        <v>11035</v>
      </c>
      <c r="D1320" s="29" t="n">
        <v>2740</v>
      </c>
      <c r="E1320" s="29" t="s">
        <v>14191</v>
      </c>
      <c r="F1320" s="29" t="s">
        <v>314</v>
      </c>
      <c r="G1320" s="29" t="n">
        <v>28</v>
      </c>
      <c r="H1320" s="29" t="s">
        <v>11623</v>
      </c>
      <c r="I1320" s="29" t="s">
        <v>11624</v>
      </c>
      <c r="J1320" s="31" t="n">
        <v>7.55</v>
      </c>
      <c r="K1320" s="29" t="n">
        <v>1</v>
      </c>
      <c r="L1320" s="29" t="s">
        <v>11669</v>
      </c>
      <c r="M1320" s="30" t="n">
        <v>46096</v>
      </c>
      <c r="N1320" s="30" t="n">
        <v>46093</v>
      </c>
      <c r="O1320" s="29" t="n">
        <v>11</v>
      </c>
      <c r="P1320" s="29"/>
      <c r="Q1320" s="29"/>
      <c r="R1320" s="29"/>
    </row>
    <row r="1321" customFormat="false" ht="15" hidden="false" customHeight="true" outlineLevel="0" collapsed="false">
      <c r="A1321" s="26" t="s">
        <v>14192</v>
      </c>
      <c r="B1321" s="27" t="n">
        <v>46093</v>
      </c>
      <c r="C1321" s="26" t="s">
        <v>10111</v>
      </c>
      <c r="D1321" s="26" t="n">
        <v>2464</v>
      </c>
      <c r="E1321" s="26" t="s">
        <v>13164</v>
      </c>
      <c r="F1321" s="26" t="s">
        <v>167</v>
      </c>
      <c r="G1321" s="26" t="n">
        <v>28</v>
      </c>
      <c r="H1321" s="26" t="s">
        <v>11629</v>
      </c>
      <c r="I1321" s="26" t="s">
        <v>11624</v>
      </c>
      <c r="J1321" s="28" t="n">
        <v>10.4</v>
      </c>
      <c r="K1321" s="26" t="n">
        <v>1</v>
      </c>
      <c r="L1321" s="26" t="s">
        <v>11630</v>
      </c>
      <c r="M1321" s="27" t="n">
        <v>46103</v>
      </c>
      <c r="N1321" s="27" t="n">
        <v>46097</v>
      </c>
      <c r="O1321" s="26" t="n">
        <v>4</v>
      </c>
      <c r="P1321" s="26"/>
      <c r="Q1321" s="26" t="s">
        <v>14185</v>
      </c>
      <c r="R1321" s="26"/>
    </row>
    <row r="1322" customFormat="false" ht="15" hidden="false" customHeight="true" outlineLevel="0" collapsed="false">
      <c r="A1322" s="29" t="s">
        <v>14193</v>
      </c>
      <c r="B1322" s="30" t="n">
        <v>46086</v>
      </c>
      <c r="C1322" s="29" t="s">
        <v>9987</v>
      </c>
      <c r="D1322" s="29" t="n">
        <v>2427</v>
      </c>
      <c r="E1322" s="29" t="s">
        <v>12824</v>
      </c>
      <c r="F1322" s="29" t="s">
        <v>314</v>
      </c>
      <c r="G1322" s="29" t="n">
        <v>28</v>
      </c>
      <c r="H1322" s="29" t="s">
        <v>11623</v>
      </c>
      <c r="I1322" s="29" t="s">
        <v>11624</v>
      </c>
      <c r="J1322" s="31" t="n">
        <v>7.55</v>
      </c>
      <c r="K1322" s="29" t="n">
        <v>1</v>
      </c>
      <c r="L1322" s="29" t="s">
        <v>11630</v>
      </c>
      <c r="M1322" s="30" t="n">
        <v>46100</v>
      </c>
      <c r="N1322" s="30" t="n">
        <v>46099</v>
      </c>
      <c r="O1322" s="29" t="n">
        <v>13</v>
      </c>
      <c r="P1322" s="29"/>
      <c r="Q1322" s="29" t="s">
        <v>14194</v>
      </c>
      <c r="R1322" s="29"/>
    </row>
    <row r="1323" customFormat="false" ht="15" hidden="false" customHeight="true" outlineLevel="0" collapsed="false">
      <c r="A1323" s="26" t="s">
        <v>14195</v>
      </c>
      <c r="B1323" s="27" t="n">
        <v>46106</v>
      </c>
      <c r="C1323" s="26" t="s">
        <v>5097</v>
      </c>
      <c r="D1323" s="26" t="n">
        <v>1054</v>
      </c>
      <c r="E1323" s="26" t="s">
        <v>12156</v>
      </c>
      <c r="F1323" s="26" t="s">
        <v>900</v>
      </c>
      <c r="G1323" s="26" t="n">
        <v>80</v>
      </c>
      <c r="H1323" s="26" t="s">
        <v>11623</v>
      </c>
      <c r="I1323" s="26" t="s">
        <v>11624</v>
      </c>
      <c r="J1323" s="28" t="n">
        <v>7.55</v>
      </c>
      <c r="K1323" s="26" t="n">
        <v>1</v>
      </c>
      <c r="L1323" s="26" t="s">
        <v>11669</v>
      </c>
      <c r="M1323" s="27" t="n">
        <v>46120</v>
      </c>
      <c r="N1323" s="27" t="n">
        <v>46112</v>
      </c>
      <c r="O1323" s="26" t="n">
        <v>6</v>
      </c>
      <c r="P1323" s="26"/>
      <c r="Q1323" s="26"/>
      <c r="R1323" s="26"/>
    </row>
    <row r="1324" customFormat="false" ht="15" hidden="false" customHeight="true" outlineLevel="0" collapsed="false">
      <c r="A1324" s="29" t="s">
        <v>14196</v>
      </c>
      <c r="B1324" s="30" t="n">
        <v>46103</v>
      </c>
      <c r="C1324" s="29" t="s">
        <v>11144</v>
      </c>
      <c r="D1324" s="29" t="n">
        <v>2773</v>
      </c>
      <c r="E1324" s="29" t="s">
        <v>14197</v>
      </c>
      <c r="F1324" s="29" t="s">
        <v>167</v>
      </c>
      <c r="G1324" s="29" t="n">
        <v>24</v>
      </c>
      <c r="H1324" s="29" t="s">
        <v>11629</v>
      </c>
      <c r="I1324" s="29" t="s">
        <v>11624</v>
      </c>
      <c r="J1324" s="31" t="n">
        <v>10.4</v>
      </c>
      <c r="K1324" s="29" t="n">
        <v>2</v>
      </c>
      <c r="L1324" s="29" t="s">
        <v>164</v>
      </c>
      <c r="M1324" s="30" t="n">
        <v>46113</v>
      </c>
      <c r="N1324" s="30" t="n">
        <v>46115</v>
      </c>
      <c r="O1324" s="29" t="n">
        <v>12</v>
      </c>
      <c r="P1324" s="29"/>
      <c r="Q1324" s="29"/>
      <c r="R1324" s="29"/>
    </row>
    <row r="1325" customFormat="false" ht="15" hidden="false" customHeight="true" outlineLevel="0" collapsed="false">
      <c r="A1325" s="26" t="s">
        <v>14198</v>
      </c>
      <c r="B1325" s="27" t="n">
        <v>46096</v>
      </c>
      <c r="C1325" s="26" t="s">
        <v>6045</v>
      </c>
      <c r="D1325" s="26" t="n">
        <v>1306</v>
      </c>
      <c r="E1325" s="26" t="s">
        <v>14199</v>
      </c>
      <c r="F1325" s="26" t="s">
        <v>249</v>
      </c>
      <c r="G1325" s="26" t="n">
        <v>28</v>
      </c>
      <c r="H1325" s="26" t="s">
        <v>11623</v>
      </c>
      <c r="I1325" s="26" t="s">
        <v>11624</v>
      </c>
      <c r="J1325" s="28" t="n">
        <v>7.55</v>
      </c>
      <c r="K1325" s="26" t="n">
        <v>1</v>
      </c>
      <c r="L1325" s="26" t="s">
        <v>11625</v>
      </c>
      <c r="M1325" s="27" t="n">
        <v>46110</v>
      </c>
      <c r="N1325" s="26"/>
      <c r="O1325" s="26"/>
      <c r="P1325" s="26" t="s">
        <v>11651</v>
      </c>
      <c r="Q1325" s="26"/>
      <c r="R1325" s="26"/>
    </row>
    <row r="1326" customFormat="false" ht="15" hidden="false" customHeight="true" outlineLevel="0" collapsed="false">
      <c r="A1326" s="29" t="s">
        <v>14200</v>
      </c>
      <c r="B1326" s="30" t="n">
        <v>46107</v>
      </c>
      <c r="C1326" s="29" t="s">
        <v>1037</v>
      </c>
      <c r="D1326" s="29" t="n">
        <v>139</v>
      </c>
      <c r="E1326" s="29" t="s">
        <v>12833</v>
      </c>
      <c r="F1326" s="29" t="s">
        <v>900</v>
      </c>
      <c r="G1326" s="29" t="n">
        <v>32</v>
      </c>
      <c r="H1326" s="29" t="s">
        <v>11623</v>
      </c>
      <c r="I1326" s="29" t="s">
        <v>11624</v>
      </c>
      <c r="J1326" s="31" t="n">
        <v>7.55</v>
      </c>
      <c r="K1326" s="29" t="n">
        <v>1</v>
      </c>
      <c r="L1326" s="29" t="s">
        <v>11625</v>
      </c>
      <c r="M1326" s="30" t="n">
        <v>46121</v>
      </c>
      <c r="N1326" s="29"/>
      <c r="O1326" s="29"/>
      <c r="P1326" s="29" t="s">
        <v>11626</v>
      </c>
      <c r="Q1326" s="29"/>
      <c r="R1326" s="29"/>
    </row>
    <row r="1327" customFormat="false" ht="15" hidden="false" customHeight="true" outlineLevel="0" collapsed="false">
      <c r="A1327" s="26" t="s">
        <v>14201</v>
      </c>
      <c r="B1327" s="27" t="n">
        <v>46094</v>
      </c>
      <c r="C1327" s="26" t="s">
        <v>9490</v>
      </c>
      <c r="D1327" s="26" t="n">
        <v>2279</v>
      </c>
      <c r="E1327" s="26" t="s">
        <v>12080</v>
      </c>
      <c r="F1327" s="26" t="s">
        <v>314</v>
      </c>
      <c r="G1327" s="26" t="n">
        <v>24</v>
      </c>
      <c r="H1327" s="26" t="s">
        <v>11623</v>
      </c>
      <c r="I1327" s="26" t="s">
        <v>11624</v>
      </c>
      <c r="J1327" s="28" t="n">
        <v>7.55</v>
      </c>
      <c r="K1327" s="26" t="n">
        <v>1</v>
      </c>
      <c r="L1327" s="26" t="s">
        <v>11625</v>
      </c>
      <c r="M1327" s="27" t="n">
        <v>46108</v>
      </c>
      <c r="N1327" s="26"/>
      <c r="O1327" s="26"/>
      <c r="P1327" s="26" t="s">
        <v>11626</v>
      </c>
      <c r="Q1327" s="26"/>
      <c r="R1327" s="26"/>
    </row>
    <row r="1328" customFormat="false" ht="15" hidden="false" customHeight="true" outlineLevel="0" collapsed="false">
      <c r="A1328" s="29" t="s">
        <v>14202</v>
      </c>
      <c r="B1328" s="30" t="n">
        <v>46104</v>
      </c>
      <c r="C1328" s="29" t="s">
        <v>11596</v>
      </c>
      <c r="D1328" s="29" t="n">
        <v>2909</v>
      </c>
      <c r="E1328" s="29" t="s">
        <v>14203</v>
      </c>
      <c r="F1328" s="29" t="s">
        <v>900</v>
      </c>
      <c r="G1328" s="29" t="n">
        <v>32</v>
      </c>
      <c r="H1328" s="29" t="s">
        <v>11623</v>
      </c>
      <c r="I1328" s="29" t="s">
        <v>11624</v>
      </c>
      <c r="J1328" s="31" t="n">
        <v>7.55</v>
      </c>
      <c r="K1328" s="29" t="n">
        <v>1</v>
      </c>
      <c r="L1328" s="29" t="s">
        <v>11630</v>
      </c>
      <c r="M1328" s="30" t="n">
        <v>46118</v>
      </c>
      <c r="N1328" s="30" t="n">
        <v>46109</v>
      </c>
      <c r="O1328" s="29" t="n">
        <v>5</v>
      </c>
      <c r="P1328" s="29"/>
      <c r="Q1328" s="29" t="s">
        <v>14204</v>
      </c>
      <c r="R1328" s="29"/>
    </row>
    <row r="1329" customFormat="false" ht="15" hidden="false" customHeight="true" outlineLevel="0" collapsed="false">
      <c r="A1329" s="26" t="s">
        <v>14205</v>
      </c>
      <c r="B1329" s="27" t="n">
        <v>46088</v>
      </c>
      <c r="C1329" s="26" t="s">
        <v>8560</v>
      </c>
      <c r="D1329" s="26" t="n">
        <v>2006</v>
      </c>
      <c r="E1329" s="26" t="s">
        <v>13025</v>
      </c>
      <c r="F1329" s="26" t="s">
        <v>276</v>
      </c>
      <c r="G1329" s="26" t="n">
        <v>24</v>
      </c>
      <c r="H1329" s="26" t="s">
        <v>11629</v>
      </c>
      <c r="I1329" s="26" t="s">
        <v>11624</v>
      </c>
      <c r="J1329" s="28" t="n">
        <v>10.4</v>
      </c>
      <c r="K1329" s="26" t="n">
        <v>1</v>
      </c>
      <c r="L1329" s="26" t="s">
        <v>11630</v>
      </c>
      <c r="M1329" s="27" t="n">
        <v>46098</v>
      </c>
      <c r="N1329" s="27" t="n">
        <v>46093</v>
      </c>
      <c r="O1329" s="26" t="n">
        <v>5</v>
      </c>
      <c r="P1329" s="26"/>
      <c r="Q1329" s="26" t="s">
        <v>14206</v>
      </c>
      <c r="R1329" s="26"/>
    </row>
    <row r="1330" customFormat="false" ht="15" hidden="false" customHeight="true" outlineLevel="0" collapsed="false">
      <c r="A1330" s="29" t="s">
        <v>14207</v>
      </c>
      <c r="B1330" s="30" t="n">
        <v>46097</v>
      </c>
      <c r="C1330" s="29" t="s">
        <v>5478</v>
      </c>
      <c r="D1330" s="29" t="n">
        <v>1153</v>
      </c>
      <c r="E1330" s="29" t="s">
        <v>14208</v>
      </c>
      <c r="F1330" s="29" t="s">
        <v>167</v>
      </c>
      <c r="G1330" s="29" t="n">
        <v>36</v>
      </c>
      <c r="H1330" s="29" t="s">
        <v>11629</v>
      </c>
      <c r="I1330" s="29" t="s">
        <v>11624</v>
      </c>
      <c r="J1330" s="31" t="n">
        <v>10.4</v>
      </c>
      <c r="K1330" s="29" t="n">
        <v>1</v>
      </c>
      <c r="L1330" s="29" t="s">
        <v>11634</v>
      </c>
      <c r="M1330" s="30" t="n">
        <v>46107</v>
      </c>
      <c r="N1330" s="30" t="n">
        <v>46104</v>
      </c>
      <c r="O1330" s="29" t="n">
        <v>7</v>
      </c>
      <c r="P1330" s="29"/>
      <c r="Q1330" s="29"/>
      <c r="R1330" s="29"/>
    </row>
    <row r="1331" customFormat="false" ht="15" hidden="false" customHeight="true" outlineLevel="0" collapsed="false">
      <c r="A1331" s="26" t="s">
        <v>14209</v>
      </c>
      <c r="B1331" s="27" t="n">
        <v>46107</v>
      </c>
      <c r="C1331" s="26" t="s">
        <v>9578</v>
      </c>
      <c r="D1331" s="26" t="n">
        <v>2305</v>
      </c>
      <c r="E1331" s="26" t="s">
        <v>12659</v>
      </c>
      <c r="F1331" s="26" t="s">
        <v>900</v>
      </c>
      <c r="G1331" s="26" t="n">
        <v>45</v>
      </c>
      <c r="H1331" s="26" t="s">
        <v>11623</v>
      </c>
      <c r="I1331" s="26" t="s">
        <v>11624</v>
      </c>
      <c r="J1331" s="28" t="n">
        <v>7.55</v>
      </c>
      <c r="K1331" s="26" t="n">
        <v>1</v>
      </c>
      <c r="L1331" s="26" t="s">
        <v>11625</v>
      </c>
      <c r="M1331" s="27" t="n">
        <v>46121</v>
      </c>
      <c r="N1331" s="26"/>
      <c r="O1331" s="26"/>
      <c r="P1331" s="26" t="s">
        <v>11672</v>
      </c>
      <c r="Q1331" s="26"/>
      <c r="R1331" s="26"/>
    </row>
    <row r="1332" customFormat="false" ht="15" hidden="false" customHeight="true" outlineLevel="0" collapsed="false">
      <c r="A1332" s="29" t="s">
        <v>14210</v>
      </c>
      <c r="B1332" s="30" t="n">
        <v>46099</v>
      </c>
      <c r="C1332" s="29" t="s">
        <v>6435</v>
      </c>
      <c r="D1332" s="29" t="n">
        <v>1417</v>
      </c>
      <c r="E1332" s="29" t="s">
        <v>14211</v>
      </c>
      <c r="F1332" s="29" t="s">
        <v>900</v>
      </c>
      <c r="G1332" s="29" t="n">
        <v>80</v>
      </c>
      <c r="H1332" s="29" t="s">
        <v>11623</v>
      </c>
      <c r="I1332" s="29" t="s">
        <v>11624</v>
      </c>
      <c r="J1332" s="31" t="n">
        <v>7.55</v>
      </c>
      <c r="K1332" s="29" t="n">
        <v>1</v>
      </c>
      <c r="L1332" s="29" t="s">
        <v>11625</v>
      </c>
      <c r="M1332" s="30" t="n">
        <v>46113</v>
      </c>
      <c r="N1332" s="29"/>
      <c r="O1332" s="29"/>
      <c r="P1332" s="29" t="s">
        <v>11672</v>
      </c>
      <c r="Q1332" s="29"/>
      <c r="R1332" s="29"/>
    </row>
    <row r="1333" customFormat="false" ht="15" hidden="false" customHeight="true" outlineLevel="0" collapsed="false">
      <c r="A1333" s="26" t="s">
        <v>14212</v>
      </c>
      <c r="B1333" s="27" t="n">
        <v>46128</v>
      </c>
      <c r="C1333" s="26" t="s">
        <v>5767</v>
      </c>
      <c r="D1333" s="26" t="n">
        <v>1232</v>
      </c>
      <c r="E1333" s="26" t="s">
        <v>14213</v>
      </c>
      <c r="F1333" s="26" t="s">
        <v>249</v>
      </c>
      <c r="G1333" s="26" t="n">
        <v>70</v>
      </c>
      <c r="H1333" s="26" t="s">
        <v>11623</v>
      </c>
      <c r="I1333" s="26" t="s">
        <v>11624</v>
      </c>
      <c r="J1333" s="28" t="n">
        <v>7.55</v>
      </c>
      <c r="K1333" s="26" t="n">
        <v>1</v>
      </c>
      <c r="L1333" s="26" t="s">
        <v>11630</v>
      </c>
      <c r="M1333" s="27" t="n">
        <v>46142</v>
      </c>
      <c r="N1333" s="27" t="n">
        <v>46133</v>
      </c>
      <c r="O1333" s="26" t="n">
        <v>5</v>
      </c>
      <c r="P1333" s="26"/>
      <c r="Q1333" s="26" t="s">
        <v>14214</v>
      </c>
      <c r="R1333" s="26"/>
    </row>
    <row r="1334" customFormat="false" ht="15" hidden="false" customHeight="true" outlineLevel="0" collapsed="false">
      <c r="A1334" s="29" t="s">
        <v>14215</v>
      </c>
      <c r="B1334" s="30" t="n">
        <v>46113</v>
      </c>
      <c r="C1334" s="29" t="s">
        <v>723</v>
      </c>
      <c r="D1334" s="29" t="n">
        <v>84</v>
      </c>
      <c r="E1334" s="29" t="s">
        <v>14216</v>
      </c>
      <c r="F1334" s="29" t="s">
        <v>249</v>
      </c>
      <c r="G1334" s="29" t="n">
        <v>32</v>
      </c>
      <c r="H1334" s="29" t="s">
        <v>11623</v>
      </c>
      <c r="I1334" s="29" t="s">
        <v>11624</v>
      </c>
      <c r="J1334" s="31" t="n">
        <v>7.55</v>
      </c>
      <c r="K1334" s="29" t="n">
        <v>1</v>
      </c>
      <c r="L1334" s="29" t="s">
        <v>11625</v>
      </c>
      <c r="M1334" s="30" t="n">
        <v>46127</v>
      </c>
      <c r="N1334" s="29"/>
      <c r="O1334" s="29"/>
      <c r="P1334" s="29" t="s">
        <v>11672</v>
      </c>
      <c r="Q1334" s="29"/>
      <c r="R1334" s="29"/>
    </row>
    <row r="1335" customFormat="false" ht="15" hidden="false" customHeight="true" outlineLevel="0" collapsed="false">
      <c r="A1335" s="26" t="s">
        <v>14217</v>
      </c>
      <c r="B1335" s="27" t="n">
        <v>46120</v>
      </c>
      <c r="C1335" s="26" t="s">
        <v>5156</v>
      </c>
      <c r="D1335" s="26" t="n">
        <v>1069</v>
      </c>
      <c r="E1335" s="26" t="s">
        <v>13209</v>
      </c>
      <c r="F1335" s="26" t="s">
        <v>900</v>
      </c>
      <c r="G1335" s="26" t="n">
        <v>24</v>
      </c>
      <c r="H1335" s="26" t="s">
        <v>11623</v>
      </c>
      <c r="I1335" s="26" t="s">
        <v>11624</v>
      </c>
      <c r="J1335" s="28" t="n">
        <v>7.55</v>
      </c>
      <c r="K1335" s="26" t="n">
        <v>2</v>
      </c>
      <c r="L1335" s="26" t="s">
        <v>11630</v>
      </c>
      <c r="M1335" s="27" t="n">
        <v>46134</v>
      </c>
      <c r="N1335" s="27" t="n">
        <v>46137</v>
      </c>
      <c r="O1335" s="26" t="n">
        <v>17</v>
      </c>
      <c r="P1335" s="26"/>
      <c r="Q1335" s="26" t="s">
        <v>14218</v>
      </c>
      <c r="R1335" s="26"/>
    </row>
    <row r="1336" customFormat="false" ht="15" hidden="false" customHeight="true" outlineLevel="0" collapsed="false">
      <c r="A1336" s="29" t="s">
        <v>14219</v>
      </c>
      <c r="B1336" s="30" t="n">
        <v>46117</v>
      </c>
      <c r="C1336" s="29" t="s">
        <v>9581</v>
      </c>
      <c r="D1336" s="29" t="n">
        <v>2306</v>
      </c>
      <c r="E1336" s="29" t="s">
        <v>11663</v>
      </c>
      <c r="F1336" s="29" t="s">
        <v>249</v>
      </c>
      <c r="G1336" s="29" t="n">
        <v>32</v>
      </c>
      <c r="H1336" s="29" t="s">
        <v>11623</v>
      </c>
      <c r="I1336" s="29" t="s">
        <v>11624</v>
      </c>
      <c r="J1336" s="31" t="n">
        <v>7.55</v>
      </c>
      <c r="K1336" s="29" t="n">
        <v>2</v>
      </c>
      <c r="L1336" s="29" t="s">
        <v>11625</v>
      </c>
      <c r="M1336" s="30" t="n">
        <v>46131</v>
      </c>
      <c r="N1336" s="29"/>
      <c r="O1336" s="29"/>
      <c r="P1336" s="29" t="s">
        <v>11672</v>
      </c>
      <c r="Q1336" s="29"/>
      <c r="R1336" s="29"/>
    </row>
    <row r="1337" customFormat="false" ht="15" hidden="false" customHeight="true" outlineLevel="0" collapsed="false">
      <c r="A1337" s="26" t="s">
        <v>14220</v>
      </c>
      <c r="B1337" s="27" t="n">
        <v>46116</v>
      </c>
      <c r="C1337" s="26" t="s">
        <v>1784</v>
      </c>
      <c r="D1337" s="26" t="n">
        <v>283</v>
      </c>
      <c r="E1337" s="26" t="s">
        <v>12716</v>
      </c>
      <c r="F1337" s="26" t="s">
        <v>249</v>
      </c>
      <c r="G1337" s="26" t="n">
        <v>28</v>
      </c>
      <c r="H1337" s="26" t="s">
        <v>11623</v>
      </c>
      <c r="I1337" s="26" t="s">
        <v>11624</v>
      </c>
      <c r="J1337" s="28" t="n">
        <v>7.55</v>
      </c>
      <c r="K1337" s="26" t="n">
        <v>1</v>
      </c>
      <c r="L1337" s="26" t="s">
        <v>11625</v>
      </c>
      <c r="M1337" s="27" t="n">
        <v>46130</v>
      </c>
      <c r="N1337" s="26"/>
      <c r="O1337" s="26"/>
      <c r="P1337" s="26" t="s">
        <v>11626</v>
      </c>
      <c r="Q1337" s="26"/>
      <c r="R1337" s="26"/>
    </row>
    <row r="1338" customFormat="false" ht="15" hidden="false" customHeight="true" outlineLevel="0" collapsed="false">
      <c r="A1338" s="29" t="s">
        <v>14221</v>
      </c>
      <c r="B1338" s="30" t="n">
        <v>46127</v>
      </c>
      <c r="C1338" s="29" t="s">
        <v>8728</v>
      </c>
      <c r="D1338" s="29" t="n">
        <v>2057</v>
      </c>
      <c r="E1338" s="29" t="s">
        <v>14222</v>
      </c>
      <c r="F1338" s="29" t="s">
        <v>167</v>
      </c>
      <c r="G1338" s="29" t="n">
        <v>32</v>
      </c>
      <c r="H1338" s="29" t="s">
        <v>11629</v>
      </c>
      <c r="I1338" s="29" t="s">
        <v>11624</v>
      </c>
      <c r="J1338" s="31" t="n">
        <v>10.4</v>
      </c>
      <c r="K1338" s="29" t="n">
        <v>1</v>
      </c>
      <c r="L1338" s="29" t="s">
        <v>11630</v>
      </c>
      <c r="M1338" s="30" t="n">
        <v>46137</v>
      </c>
      <c r="N1338" s="30" t="n">
        <v>46136</v>
      </c>
      <c r="O1338" s="29" t="n">
        <v>9</v>
      </c>
      <c r="P1338" s="29"/>
      <c r="Q1338" s="29" t="s">
        <v>14223</v>
      </c>
      <c r="R1338" s="29"/>
    </row>
    <row r="1339" customFormat="false" ht="15" hidden="false" customHeight="true" outlineLevel="0" collapsed="false">
      <c r="A1339" s="26" t="s">
        <v>14224</v>
      </c>
      <c r="B1339" s="27" t="n">
        <v>46113</v>
      </c>
      <c r="C1339" s="26" t="s">
        <v>7708</v>
      </c>
      <c r="D1339" s="26" t="n">
        <v>1766</v>
      </c>
      <c r="E1339" s="26" t="s">
        <v>14225</v>
      </c>
      <c r="F1339" s="26" t="s">
        <v>249</v>
      </c>
      <c r="G1339" s="26" t="n">
        <v>36</v>
      </c>
      <c r="H1339" s="26" t="s">
        <v>11623</v>
      </c>
      <c r="I1339" s="26" t="s">
        <v>11624</v>
      </c>
      <c r="J1339" s="28" t="n">
        <v>7.55</v>
      </c>
      <c r="K1339" s="26" t="n">
        <v>2</v>
      </c>
      <c r="L1339" s="26" t="s">
        <v>11625</v>
      </c>
      <c r="M1339" s="27" t="n">
        <v>46127</v>
      </c>
      <c r="N1339" s="26"/>
      <c r="O1339" s="26"/>
      <c r="P1339" s="26" t="s">
        <v>11651</v>
      </c>
      <c r="Q1339" s="26"/>
      <c r="R1339" s="26"/>
    </row>
    <row r="1340" customFormat="false" ht="15" hidden="false" customHeight="true" outlineLevel="0" collapsed="false">
      <c r="A1340" s="29" t="s">
        <v>14226</v>
      </c>
      <c r="B1340" s="30" t="n">
        <v>46119</v>
      </c>
      <c r="C1340" s="29" t="s">
        <v>9712</v>
      </c>
      <c r="D1340" s="29" t="n">
        <v>2345</v>
      </c>
      <c r="E1340" s="29" t="s">
        <v>13684</v>
      </c>
      <c r="F1340" s="29" t="s">
        <v>900</v>
      </c>
      <c r="G1340" s="29" t="n">
        <v>36</v>
      </c>
      <c r="H1340" s="29" t="s">
        <v>11623</v>
      </c>
      <c r="I1340" s="29" t="s">
        <v>11624</v>
      </c>
      <c r="J1340" s="31" t="n">
        <v>7.55</v>
      </c>
      <c r="K1340" s="29" t="n">
        <v>1</v>
      </c>
      <c r="L1340" s="29" t="s">
        <v>11630</v>
      </c>
      <c r="M1340" s="30" t="n">
        <v>46133</v>
      </c>
      <c r="N1340" s="30" t="n">
        <v>46128</v>
      </c>
      <c r="O1340" s="29" t="n">
        <v>9</v>
      </c>
      <c r="P1340" s="29"/>
      <c r="Q1340" s="29" t="s">
        <v>14227</v>
      </c>
      <c r="R1340" s="29"/>
    </row>
    <row r="1341" customFormat="false" ht="15" hidden="false" customHeight="true" outlineLevel="0" collapsed="false">
      <c r="A1341" s="26" t="s">
        <v>14228</v>
      </c>
      <c r="B1341" s="27" t="n">
        <v>46117</v>
      </c>
      <c r="C1341" s="26" t="s">
        <v>8835</v>
      </c>
      <c r="D1341" s="26" t="n">
        <v>2088</v>
      </c>
      <c r="E1341" s="26" t="s">
        <v>11904</v>
      </c>
      <c r="F1341" s="26" t="s">
        <v>249</v>
      </c>
      <c r="G1341" s="26" t="n">
        <v>40</v>
      </c>
      <c r="H1341" s="26" t="s">
        <v>11623</v>
      </c>
      <c r="I1341" s="26" t="s">
        <v>11624</v>
      </c>
      <c r="J1341" s="28" t="n">
        <v>7.55</v>
      </c>
      <c r="K1341" s="26" t="n">
        <v>2</v>
      </c>
      <c r="L1341" s="26" t="s">
        <v>11625</v>
      </c>
      <c r="M1341" s="27" t="n">
        <v>46131</v>
      </c>
      <c r="N1341" s="26"/>
      <c r="O1341" s="26"/>
      <c r="P1341" s="26" t="s">
        <v>11672</v>
      </c>
      <c r="Q1341" s="26"/>
      <c r="R1341" s="26"/>
    </row>
    <row r="1342" customFormat="false" ht="15" hidden="false" customHeight="true" outlineLevel="0" collapsed="false">
      <c r="A1342" s="29" t="s">
        <v>14229</v>
      </c>
      <c r="B1342" s="30" t="n">
        <v>46134</v>
      </c>
      <c r="C1342" s="29" t="s">
        <v>3877</v>
      </c>
      <c r="D1342" s="29" t="n">
        <v>751</v>
      </c>
      <c r="E1342" s="29" t="s">
        <v>13376</v>
      </c>
      <c r="F1342" s="29" t="s">
        <v>167</v>
      </c>
      <c r="G1342" s="29" t="n">
        <v>40</v>
      </c>
      <c r="H1342" s="29" t="s">
        <v>11629</v>
      </c>
      <c r="I1342" s="29" t="s">
        <v>11624</v>
      </c>
      <c r="J1342" s="31" t="n">
        <v>10.4</v>
      </c>
      <c r="K1342" s="29" t="n">
        <v>1</v>
      </c>
      <c r="L1342" s="29" t="s">
        <v>11642</v>
      </c>
      <c r="M1342" s="30" t="n">
        <v>46144</v>
      </c>
      <c r="N1342" s="29"/>
      <c r="O1342" s="29"/>
      <c r="P1342" s="29"/>
      <c r="Q1342" s="29"/>
      <c r="R1342" s="29"/>
    </row>
    <row r="1343" customFormat="false" ht="15" hidden="false" customHeight="true" outlineLevel="0" collapsed="false">
      <c r="A1343" s="26" t="s">
        <v>14230</v>
      </c>
      <c r="B1343" s="27" t="n">
        <v>46124</v>
      </c>
      <c r="C1343" s="26" t="s">
        <v>9015</v>
      </c>
      <c r="D1343" s="26" t="n">
        <v>2139</v>
      </c>
      <c r="E1343" s="26" t="s">
        <v>14231</v>
      </c>
      <c r="F1343" s="26" t="s">
        <v>900</v>
      </c>
      <c r="G1343" s="26" t="n">
        <v>32</v>
      </c>
      <c r="H1343" s="26" t="s">
        <v>11623</v>
      </c>
      <c r="I1343" s="26" t="s">
        <v>11624</v>
      </c>
      <c r="J1343" s="28" t="n">
        <v>7.55</v>
      </c>
      <c r="K1343" s="26" t="n">
        <v>1</v>
      </c>
      <c r="L1343" s="26" t="s">
        <v>11625</v>
      </c>
      <c r="M1343" s="27" t="n">
        <v>46138</v>
      </c>
      <c r="N1343" s="26"/>
      <c r="O1343" s="26"/>
      <c r="P1343" s="26" t="s">
        <v>11672</v>
      </c>
      <c r="Q1343" s="26"/>
      <c r="R1343" s="26"/>
    </row>
    <row r="1344" customFormat="false" ht="15" hidden="false" customHeight="true" outlineLevel="0" collapsed="false">
      <c r="A1344" s="29" t="s">
        <v>14232</v>
      </c>
      <c r="B1344" s="30" t="n">
        <v>46133</v>
      </c>
      <c r="C1344" s="29" t="s">
        <v>9049</v>
      </c>
      <c r="D1344" s="29" t="n">
        <v>2149</v>
      </c>
      <c r="E1344" s="29" t="s">
        <v>13824</v>
      </c>
      <c r="F1344" s="29" t="s">
        <v>167</v>
      </c>
      <c r="G1344" s="29" t="n">
        <v>32</v>
      </c>
      <c r="H1344" s="29" t="s">
        <v>11629</v>
      </c>
      <c r="I1344" s="29" t="s">
        <v>11624</v>
      </c>
      <c r="J1344" s="31" t="n">
        <v>10.4</v>
      </c>
      <c r="K1344" s="29" t="n">
        <v>2</v>
      </c>
      <c r="L1344" s="29" t="s">
        <v>11843</v>
      </c>
      <c r="M1344" s="30" t="n">
        <v>46143</v>
      </c>
      <c r="N1344" s="30" t="n">
        <v>46140</v>
      </c>
      <c r="O1344" s="29" t="n">
        <v>7</v>
      </c>
      <c r="P1344" s="29"/>
      <c r="Q1344" s="29"/>
      <c r="R1344" s="29"/>
    </row>
    <row r="1345" customFormat="false" ht="15" hidden="false" customHeight="true" outlineLevel="0" collapsed="false">
      <c r="A1345" s="26" t="s">
        <v>14233</v>
      </c>
      <c r="B1345" s="27" t="n">
        <v>46130</v>
      </c>
      <c r="C1345" s="26" t="s">
        <v>8815</v>
      </c>
      <c r="D1345" s="26" t="n">
        <v>2082</v>
      </c>
      <c r="E1345" s="26" t="s">
        <v>11939</v>
      </c>
      <c r="F1345" s="26" t="s">
        <v>249</v>
      </c>
      <c r="G1345" s="26" t="n">
        <v>28</v>
      </c>
      <c r="H1345" s="26" t="s">
        <v>11623</v>
      </c>
      <c r="I1345" s="26" t="s">
        <v>11624</v>
      </c>
      <c r="J1345" s="28" t="n">
        <v>7.55</v>
      </c>
      <c r="K1345" s="26" t="n">
        <v>1</v>
      </c>
      <c r="L1345" s="26" t="s">
        <v>11630</v>
      </c>
      <c r="M1345" s="27" t="n">
        <v>46144</v>
      </c>
      <c r="N1345" s="27" t="n">
        <v>46132</v>
      </c>
      <c r="O1345" s="26" t="n">
        <v>2</v>
      </c>
      <c r="P1345" s="26"/>
      <c r="Q1345" s="26" t="s">
        <v>14234</v>
      </c>
      <c r="R1345" s="26"/>
    </row>
    <row r="1346" customFormat="false" ht="15" hidden="false" customHeight="true" outlineLevel="0" collapsed="false">
      <c r="A1346" s="29" t="s">
        <v>14235</v>
      </c>
      <c r="B1346" s="30" t="n">
        <v>46121</v>
      </c>
      <c r="C1346" s="29" t="s">
        <v>6614</v>
      </c>
      <c r="D1346" s="29" t="n">
        <v>1464</v>
      </c>
      <c r="E1346" s="29" t="s">
        <v>13392</v>
      </c>
      <c r="F1346" s="29" t="s">
        <v>276</v>
      </c>
      <c r="G1346" s="29" t="n">
        <v>24</v>
      </c>
      <c r="H1346" s="29" t="s">
        <v>11629</v>
      </c>
      <c r="I1346" s="29" t="s">
        <v>11624</v>
      </c>
      <c r="J1346" s="31" t="n">
        <v>10.4</v>
      </c>
      <c r="K1346" s="29" t="n">
        <v>1</v>
      </c>
      <c r="L1346" s="29" t="s">
        <v>11630</v>
      </c>
      <c r="M1346" s="30" t="n">
        <v>46131</v>
      </c>
      <c r="N1346" s="30" t="n">
        <v>46134</v>
      </c>
      <c r="O1346" s="29" t="n">
        <v>13</v>
      </c>
      <c r="P1346" s="29"/>
      <c r="Q1346" s="29" t="s">
        <v>14236</v>
      </c>
      <c r="R1346" s="29"/>
    </row>
    <row r="1347" customFormat="false" ht="15" hidden="false" customHeight="true" outlineLevel="0" collapsed="false">
      <c r="A1347" s="26" t="s">
        <v>14237</v>
      </c>
      <c r="B1347" s="27" t="n">
        <v>46136</v>
      </c>
      <c r="C1347" s="26" t="s">
        <v>1845</v>
      </c>
      <c r="D1347" s="26" t="n">
        <v>294</v>
      </c>
      <c r="E1347" s="26" t="s">
        <v>14238</v>
      </c>
      <c r="F1347" s="26" t="s">
        <v>167</v>
      </c>
      <c r="G1347" s="26" t="n">
        <v>28</v>
      </c>
      <c r="H1347" s="26" t="s">
        <v>11629</v>
      </c>
      <c r="I1347" s="26" t="s">
        <v>11624</v>
      </c>
      <c r="J1347" s="28" t="n">
        <v>10.4</v>
      </c>
      <c r="K1347" s="26" t="n">
        <v>1</v>
      </c>
      <c r="L1347" s="26" t="s">
        <v>11630</v>
      </c>
      <c r="M1347" s="27" t="n">
        <v>46146</v>
      </c>
      <c r="N1347" s="27" t="n">
        <v>46139</v>
      </c>
      <c r="O1347" s="26" t="n">
        <v>3</v>
      </c>
      <c r="P1347" s="26"/>
      <c r="Q1347" s="26" t="s">
        <v>14239</v>
      </c>
      <c r="R1347" s="26"/>
    </row>
    <row r="1348" customFormat="false" ht="15" hidden="false" customHeight="true" outlineLevel="0" collapsed="false">
      <c r="A1348" s="29" t="s">
        <v>14240</v>
      </c>
      <c r="B1348" s="30" t="n">
        <v>46125</v>
      </c>
      <c r="C1348" s="29" t="s">
        <v>5352</v>
      </c>
      <c r="D1348" s="29" t="n">
        <v>1120</v>
      </c>
      <c r="E1348" s="29" t="s">
        <v>14241</v>
      </c>
      <c r="F1348" s="29" t="s">
        <v>276</v>
      </c>
      <c r="G1348" s="29" t="n">
        <v>24</v>
      </c>
      <c r="H1348" s="29" t="s">
        <v>11629</v>
      </c>
      <c r="I1348" s="29" t="s">
        <v>11624</v>
      </c>
      <c r="J1348" s="31" t="n">
        <v>10.4</v>
      </c>
      <c r="K1348" s="29" t="n">
        <v>1</v>
      </c>
      <c r="L1348" s="29" t="s">
        <v>11625</v>
      </c>
      <c r="M1348" s="30" t="n">
        <v>46135</v>
      </c>
      <c r="N1348" s="29"/>
      <c r="O1348" s="29"/>
      <c r="P1348" s="29" t="s">
        <v>11626</v>
      </c>
      <c r="Q1348" s="29"/>
      <c r="R1348" s="29"/>
    </row>
    <row r="1349" customFormat="false" ht="15" hidden="false" customHeight="true" outlineLevel="0" collapsed="false">
      <c r="A1349" s="26" t="s">
        <v>14242</v>
      </c>
      <c r="B1349" s="27" t="n">
        <v>46118</v>
      </c>
      <c r="C1349" s="26" t="s">
        <v>6222</v>
      </c>
      <c r="D1349" s="26" t="n">
        <v>1353</v>
      </c>
      <c r="E1349" s="26" t="s">
        <v>12381</v>
      </c>
      <c r="F1349" s="26" t="s">
        <v>276</v>
      </c>
      <c r="G1349" s="26" t="n">
        <v>24</v>
      </c>
      <c r="H1349" s="26" t="s">
        <v>11629</v>
      </c>
      <c r="I1349" s="26" t="s">
        <v>11624</v>
      </c>
      <c r="J1349" s="28" t="n">
        <v>10.4</v>
      </c>
      <c r="K1349" s="26" t="n">
        <v>1</v>
      </c>
      <c r="L1349" s="26" t="s">
        <v>11625</v>
      </c>
      <c r="M1349" s="27" t="n">
        <v>46128</v>
      </c>
      <c r="N1349" s="26"/>
      <c r="O1349" s="26"/>
      <c r="P1349" s="26" t="s">
        <v>11683</v>
      </c>
      <c r="Q1349" s="26"/>
      <c r="R1349" s="26"/>
    </row>
    <row r="1350" customFormat="false" ht="15" hidden="false" customHeight="true" outlineLevel="0" collapsed="false">
      <c r="A1350" s="29" t="s">
        <v>14243</v>
      </c>
      <c r="B1350" s="30" t="n">
        <v>46131</v>
      </c>
      <c r="C1350" s="29" t="s">
        <v>6761</v>
      </c>
      <c r="D1350" s="29" t="n">
        <v>1504</v>
      </c>
      <c r="E1350" s="29" t="s">
        <v>14122</v>
      </c>
      <c r="F1350" s="29" t="s">
        <v>249</v>
      </c>
      <c r="G1350" s="29" t="n">
        <v>50</v>
      </c>
      <c r="H1350" s="29" t="s">
        <v>11623</v>
      </c>
      <c r="I1350" s="29" t="s">
        <v>11624</v>
      </c>
      <c r="J1350" s="31" t="n">
        <v>7.55</v>
      </c>
      <c r="K1350" s="29" t="n">
        <v>1</v>
      </c>
      <c r="L1350" s="29" t="s">
        <v>11625</v>
      </c>
      <c r="M1350" s="30" t="n">
        <v>46145</v>
      </c>
      <c r="N1350" s="29"/>
      <c r="O1350" s="29"/>
      <c r="P1350" s="29" t="s">
        <v>11651</v>
      </c>
      <c r="Q1350" s="29"/>
      <c r="R1350" s="29"/>
    </row>
    <row r="1351" customFormat="false" ht="15" hidden="false" customHeight="true" outlineLevel="0" collapsed="false">
      <c r="A1351" s="26" t="s">
        <v>14244</v>
      </c>
      <c r="B1351" s="27" t="n">
        <v>46129</v>
      </c>
      <c r="C1351" s="26" t="s">
        <v>7492</v>
      </c>
      <c r="D1351" s="26" t="n">
        <v>1706</v>
      </c>
      <c r="E1351" s="26" t="s">
        <v>12078</v>
      </c>
      <c r="F1351" s="26" t="s">
        <v>900</v>
      </c>
      <c r="G1351" s="26" t="n">
        <v>32</v>
      </c>
      <c r="H1351" s="26" t="s">
        <v>11623</v>
      </c>
      <c r="I1351" s="26" t="s">
        <v>11624</v>
      </c>
      <c r="J1351" s="28" t="n">
        <v>7.55</v>
      </c>
      <c r="K1351" s="26" t="n">
        <v>1</v>
      </c>
      <c r="L1351" s="26" t="s">
        <v>11625</v>
      </c>
      <c r="M1351" s="27" t="n">
        <v>46143</v>
      </c>
      <c r="N1351" s="26"/>
      <c r="O1351" s="26"/>
      <c r="P1351" s="26" t="s">
        <v>11651</v>
      </c>
      <c r="Q1351" s="26"/>
      <c r="R1351" s="26"/>
    </row>
    <row r="1352" customFormat="false" ht="15" hidden="false" customHeight="true" outlineLevel="0" collapsed="false">
      <c r="A1352" s="29" t="s">
        <v>14245</v>
      </c>
      <c r="B1352" s="30" t="n">
        <v>46114</v>
      </c>
      <c r="C1352" s="29" t="s">
        <v>1810</v>
      </c>
      <c r="D1352" s="29" t="n">
        <v>288</v>
      </c>
      <c r="E1352" s="29" t="s">
        <v>14246</v>
      </c>
      <c r="F1352" s="29" t="s">
        <v>167</v>
      </c>
      <c r="G1352" s="29" t="n">
        <v>24</v>
      </c>
      <c r="H1352" s="29" t="s">
        <v>11629</v>
      </c>
      <c r="I1352" s="29" t="s">
        <v>11624</v>
      </c>
      <c r="J1352" s="31" t="n">
        <v>10.4</v>
      </c>
      <c r="K1352" s="29" t="n">
        <v>2</v>
      </c>
      <c r="L1352" s="29" t="s">
        <v>11625</v>
      </c>
      <c r="M1352" s="30" t="n">
        <v>46124</v>
      </c>
      <c r="N1352" s="29"/>
      <c r="O1352" s="29"/>
      <c r="P1352" s="29" t="s">
        <v>11672</v>
      </c>
      <c r="Q1352" s="29"/>
      <c r="R1352" s="29"/>
    </row>
    <row r="1353" customFormat="false" ht="15" hidden="false" customHeight="true" outlineLevel="0" collapsed="false">
      <c r="A1353" s="26" t="s">
        <v>14247</v>
      </c>
      <c r="B1353" s="27" t="n">
        <v>46123</v>
      </c>
      <c r="C1353" s="26" t="s">
        <v>3862</v>
      </c>
      <c r="D1353" s="26" t="n">
        <v>747</v>
      </c>
      <c r="E1353" s="26" t="s">
        <v>12965</v>
      </c>
      <c r="F1353" s="26" t="s">
        <v>900</v>
      </c>
      <c r="G1353" s="26" t="n">
        <v>32</v>
      </c>
      <c r="H1353" s="26" t="s">
        <v>11623</v>
      </c>
      <c r="I1353" s="26" t="s">
        <v>11624</v>
      </c>
      <c r="J1353" s="28" t="n">
        <v>7.55</v>
      </c>
      <c r="K1353" s="26" t="n">
        <v>1</v>
      </c>
      <c r="L1353" s="26" t="s">
        <v>164</v>
      </c>
      <c r="M1353" s="27" t="n">
        <v>46137</v>
      </c>
      <c r="N1353" s="27" t="n">
        <v>46127</v>
      </c>
      <c r="O1353" s="26" t="n">
        <v>4</v>
      </c>
      <c r="P1353" s="26"/>
      <c r="Q1353" s="26"/>
      <c r="R1353" s="26"/>
    </row>
    <row r="1354" customFormat="false" ht="15" hidden="false" customHeight="true" outlineLevel="0" collapsed="false">
      <c r="A1354" s="29" t="s">
        <v>14248</v>
      </c>
      <c r="B1354" s="30" t="n">
        <v>46119</v>
      </c>
      <c r="C1354" s="29" t="s">
        <v>7257</v>
      </c>
      <c r="D1354" s="29" t="n">
        <v>1639</v>
      </c>
      <c r="E1354" s="29" t="s">
        <v>14249</v>
      </c>
      <c r="F1354" s="29" t="s">
        <v>276</v>
      </c>
      <c r="G1354" s="29" t="n">
        <v>28</v>
      </c>
      <c r="H1354" s="29" t="s">
        <v>11629</v>
      </c>
      <c r="I1354" s="29" t="s">
        <v>11624</v>
      </c>
      <c r="J1354" s="31" t="n">
        <v>10.4</v>
      </c>
      <c r="K1354" s="29" t="n">
        <v>1</v>
      </c>
      <c r="L1354" s="29" t="s">
        <v>11625</v>
      </c>
      <c r="M1354" s="30" t="n">
        <v>46129</v>
      </c>
      <c r="N1354" s="29"/>
      <c r="O1354" s="29"/>
      <c r="P1354" s="29" t="s">
        <v>11626</v>
      </c>
      <c r="Q1354" s="29"/>
      <c r="R1354" s="29"/>
    </row>
    <row r="1355" customFormat="false" ht="15" hidden="false" customHeight="true" outlineLevel="0" collapsed="false">
      <c r="A1355" s="26" t="s">
        <v>14250</v>
      </c>
      <c r="B1355" s="27" t="n">
        <v>46125</v>
      </c>
      <c r="C1355" s="26" t="s">
        <v>6343</v>
      </c>
      <c r="D1355" s="26" t="n">
        <v>1390</v>
      </c>
      <c r="E1355" s="26" t="s">
        <v>14251</v>
      </c>
      <c r="F1355" s="26" t="s">
        <v>249</v>
      </c>
      <c r="G1355" s="26" t="n">
        <v>45</v>
      </c>
      <c r="H1355" s="26" t="s">
        <v>11623</v>
      </c>
      <c r="I1355" s="26" t="s">
        <v>11624</v>
      </c>
      <c r="J1355" s="28" t="n">
        <v>7.55</v>
      </c>
      <c r="K1355" s="26" t="n">
        <v>1</v>
      </c>
      <c r="L1355" s="26" t="s">
        <v>11630</v>
      </c>
      <c r="M1355" s="27" t="n">
        <v>46139</v>
      </c>
      <c r="N1355" s="27" t="n">
        <v>46131</v>
      </c>
      <c r="O1355" s="26" t="n">
        <v>6</v>
      </c>
      <c r="P1355" s="26"/>
      <c r="Q1355" s="26" t="s">
        <v>14252</v>
      </c>
      <c r="R1355" s="26"/>
    </row>
    <row r="1356" customFormat="false" ht="15" hidden="false" customHeight="true" outlineLevel="0" collapsed="false">
      <c r="A1356" s="29" t="s">
        <v>14253</v>
      </c>
      <c r="B1356" s="30" t="n">
        <v>46134</v>
      </c>
      <c r="C1356" s="29" t="s">
        <v>10212</v>
      </c>
      <c r="D1356" s="29" t="n">
        <v>2493</v>
      </c>
      <c r="E1356" s="29" t="s">
        <v>11852</v>
      </c>
      <c r="F1356" s="29" t="s">
        <v>900</v>
      </c>
      <c r="G1356" s="29" t="n">
        <v>28</v>
      </c>
      <c r="H1356" s="29" t="s">
        <v>11623</v>
      </c>
      <c r="I1356" s="29" t="s">
        <v>11624</v>
      </c>
      <c r="J1356" s="31" t="n">
        <v>7.55</v>
      </c>
      <c r="K1356" s="29" t="n">
        <v>1</v>
      </c>
      <c r="L1356" s="29" t="s">
        <v>11630</v>
      </c>
      <c r="M1356" s="30" t="n">
        <v>46148</v>
      </c>
      <c r="N1356" s="30" t="n">
        <v>46148</v>
      </c>
      <c r="O1356" s="29" t="n">
        <v>14</v>
      </c>
      <c r="P1356" s="29"/>
      <c r="Q1356" s="29" t="s">
        <v>14254</v>
      </c>
      <c r="R1356" s="29"/>
    </row>
    <row r="1357" customFormat="false" ht="15" hidden="false" customHeight="true" outlineLevel="0" collapsed="false">
      <c r="A1357" s="26" t="s">
        <v>14255</v>
      </c>
      <c r="B1357" s="27" t="n">
        <v>46125</v>
      </c>
      <c r="C1357" s="26" t="s">
        <v>2369</v>
      </c>
      <c r="D1357" s="26" t="n">
        <v>405</v>
      </c>
      <c r="E1357" s="26" t="s">
        <v>13752</v>
      </c>
      <c r="F1357" s="26" t="s">
        <v>167</v>
      </c>
      <c r="G1357" s="26" t="n">
        <v>28</v>
      </c>
      <c r="H1357" s="26" t="s">
        <v>11629</v>
      </c>
      <c r="I1357" s="26" t="s">
        <v>11624</v>
      </c>
      <c r="J1357" s="28" t="n">
        <v>10.4</v>
      </c>
      <c r="K1357" s="26" t="n">
        <v>1</v>
      </c>
      <c r="L1357" s="26" t="s">
        <v>11843</v>
      </c>
      <c r="M1357" s="27" t="n">
        <v>46135</v>
      </c>
      <c r="N1357" s="27" t="n">
        <v>46134</v>
      </c>
      <c r="O1357" s="26" t="n">
        <v>9</v>
      </c>
      <c r="P1357" s="26"/>
      <c r="Q1357" s="26"/>
      <c r="R1357" s="26"/>
    </row>
    <row r="1358" customFormat="false" ht="15" hidden="false" customHeight="true" outlineLevel="0" collapsed="false">
      <c r="A1358" s="29" t="s">
        <v>14256</v>
      </c>
      <c r="B1358" s="30" t="n">
        <v>46125</v>
      </c>
      <c r="C1358" s="29" t="s">
        <v>2399</v>
      </c>
      <c r="D1358" s="29" t="n">
        <v>412</v>
      </c>
      <c r="E1358" s="29" t="s">
        <v>13658</v>
      </c>
      <c r="F1358" s="29" t="s">
        <v>314</v>
      </c>
      <c r="G1358" s="29" t="n">
        <v>45</v>
      </c>
      <c r="H1358" s="29" t="s">
        <v>11623</v>
      </c>
      <c r="I1358" s="29" t="s">
        <v>11624</v>
      </c>
      <c r="J1358" s="31" t="n">
        <v>7.55</v>
      </c>
      <c r="K1358" s="29" t="n">
        <v>1</v>
      </c>
      <c r="L1358" s="29" t="s">
        <v>11634</v>
      </c>
      <c r="M1358" s="30" t="n">
        <v>46139</v>
      </c>
      <c r="N1358" s="30" t="n">
        <v>46142</v>
      </c>
      <c r="O1358" s="29" t="n">
        <v>17</v>
      </c>
      <c r="P1358" s="29"/>
      <c r="Q1358" s="29"/>
      <c r="R1358" s="29"/>
    </row>
    <row r="1359" customFormat="false" ht="15" hidden="false" customHeight="true" outlineLevel="0" collapsed="false">
      <c r="A1359" s="26" t="s">
        <v>14257</v>
      </c>
      <c r="B1359" s="27" t="n">
        <v>46134</v>
      </c>
      <c r="C1359" s="26" t="s">
        <v>9754</v>
      </c>
      <c r="D1359" s="26" t="n">
        <v>2358</v>
      </c>
      <c r="E1359" s="26" t="s">
        <v>14258</v>
      </c>
      <c r="F1359" s="26" t="s">
        <v>276</v>
      </c>
      <c r="G1359" s="26" t="n">
        <v>28</v>
      </c>
      <c r="H1359" s="26" t="s">
        <v>11629</v>
      </c>
      <c r="I1359" s="26" t="s">
        <v>11624</v>
      </c>
      <c r="J1359" s="28" t="n">
        <v>10.4</v>
      </c>
      <c r="K1359" s="26" t="n">
        <v>1</v>
      </c>
      <c r="L1359" s="26" t="s">
        <v>11669</v>
      </c>
      <c r="M1359" s="27" t="n">
        <v>46144</v>
      </c>
      <c r="N1359" s="27" t="n">
        <v>46138</v>
      </c>
      <c r="O1359" s="26" t="n">
        <v>4</v>
      </c>
      <c r="P1359" s="26"/>
      <c r="Q1359" s="26"/>
      <c r="R1359" s="26"/>
    </row>
    <row r="1360" customFormat="false" ht="15" hidden="false" customHeight="true" outlineLevel="0" collapsed="false">
      <c r="A1360" s="29" t="s">
        <v>14259</v>
      </c>
      <c r="B1360" s="30" t="n">
        <v>46128</v>
      </c>
      <c r="C1360" s="29" t="s">
        <v>10464</v>
      </c>
      <c r="D1360" s="29" t="n">
        <v>2565</v>
      </c>
      <c r="E1360" s="29" t="s">
        <v>12117</v>
      </c>
      <c r="F1360" s="29" t="s">
        <v>900</v>
      </c>
      <c r="G1360" s="29" t="n">
        <v>28</v>
      </c>
      <c r="H1360" s="29" t="s">
        <v>11623</v>
      </c>
      <c r="I1360" s="29" t="s">
        <v>11624</v>
      </c>
      <c r="J1360" s="31" t="n">
        <v>7.55</v>
      </c>
      <c r="K1360" s="29" t="n">
        <v>2</v>
      </c>
      <c r="L1360" s="29" t="s">
        <v>11669</v>
      </c>
      <c r="M1360" s="30" t="n">
        <v>46142</v>
      </c>
      <c r="N1360" s="30" t="n">
        <v>46130</v>
      </c>
      <c r="O1360" s="29" t="n">
        <v>2</v>
      </c>
      <c r="P1360" s="29"/>
      <c r="Q1360" s="29"/>
      <c r="R1360" s="29"/>
    </row>
    <row r="1361" customFormat="false" ht="15" hidden="false" customHeight="true" outlineLevel="0" collapsed="false">
      <c r="A1361" s="26" t="s">
        <v>14260</v>
      </c>
      <c r="B1361" s="27" t="n">
        <v>46170</v>
      </c>
      <c r="C1361" s="26" t="s">
        <v>4176</v>
      </c>
      <c r="D1361" s="26" t="n">
        <v>823</v>
      </c>
      <c r="E1361" s="26" t="s">
        <v>13610</v>
      </c>
      <c r="F1361" s="26" t="s">
        <v>249</v>
      </c>
      <c r="G1361" s="26" t="n">
        <v>24</v>
      </c>
      <c r="H1361" s="26" t="s">
        <v>11623</v>
      </c>
      <c r="I1361" s="26" t="s">
        <v>11624</v>
      </c>
      <c r="J1361" s="28" t="n">
        <v>7.55</v>
      </c>
      <c r="K1361" s="26" t="n">
        <v>1</v>
      </c>
      <c r="L1361" s="26" t="s">
        <v>11630</v>
      </c>
      <c r="M1361" s="27" t="n">
        <v>46184</v>
      </c>
      <c r="N1361" s="27" t="n">
        <v>46175</v>
      </c>
      <c r="O1361" s="26" t="n">
        <v>5</v>
      </c>
      <c r="P1361" s="26"/>
      <c r="Q1361" s="26" t="s">
        <v>14261</v>
      </c>
      <c r="R1361" s="26"/>
    </row>
    <row r="1362" customFormat="false" ht="15" hidden="false" customHeight="true" outlineLevel="0" collapsed="false">
      <c r="A1362" s="29" t="s">
        <v>14262</v>
      </c>
      <c r="B1362" s="30" t="n">
        <v>46151</v>
      </c>
      <c r="C1362" s="29" t="s">
        <v>11082</v>
      </c>
      <c r="D1362" s="29" t="n">
        <v>2754</v>
      </c>
      <c r="E1362" s="29" t="s">
        <v>12471</v>
      </c>
      <c r="F1362" s="29" t="s">
        <v>276</v>
      </c>
      <c r="G1362" s="29" t="n">
        <v>24</v>
      </c>
      <c r="H1362" s="29" t="s">
        <v>11629</v>
      </c>
      <c r="I1362" s="29" t="s">
        <v>11624</v>
      </c>
      <c r="J1362" s="31" t="n">
        <v>10.4</v>
      </c>
      <c r="K1362" s="29" t="n">
        <v>1</v>
      </c>
      <c r="L1362" s="29" t="s">
        <v>11625</v>
      </c>
      <c r="M1362" s="30" t="n">
        <v>46161</v>
      </c>
      <c r="N1362" s="29"/>
      <c r="O1362" s="29"/>
      <c r="P1362" s="29" t="s">
        <v>11651</v>
      </c>
      <c r="Q1362" s="29"/>
      <c r="R1362" s="29"/>
    </row>
    <row r="1363" customFormat="false" ht="15" hidden="false" customHeight="true" outlineLevel="0" collapsed="false">
      <c r="A1363" s="26" t="s">
        <v>14263</v>
      </c>
      <c r="B1363" s="27" t="n">
        <v>46158</v>
      </c>
      <c r="C1363" s="26" t="s">
        <v>5953</v>
      </c>
      <c r="D1363" s="26" t="n">
        <v>1281</v>
      </c>
      <c r="E1363" s="26" t="s">
        <v>14264</v>
      </c>
      <c r="F1363" s="26" t="s">
        <v>249</v>
      </c>
      <c r="G1363" s="26" t="n">
        <v>24</v>
      </c>
      <c r="H1363" s="26" t="s">
        <v>11623</v>
      </c>
      <c r="I1363" s="26" t="s">
        <v>11624</v>
      </c>
      <c r="J1363" s="28" t="n">
        <v>7.55</v>
      </c>
      <c r="K1363" s="26" t="n">
        <v>1</v>
      </c>
      <c r="L1363" s="26" t="s">
        <v>11630</v>
      </c>
      <c r="M1363" s="27" t="n">
        <v>46172</v>
      </c>
      <c r="N1363" s="27" t="n">
        <v>46160</v>
      </c>
      <c r="O1363" s="26" t="n">
        <v>2</v>
      </c>
      <c r="P1363" s="26"/>
      <c r="Q1363" s="26" t="s">
        <v>14265</v>
      </c>
      <c r="R1363" s="26"/>
    </row>
    <row r="1364" customFormat="false" ht="15" hidden="false" customHeight="true" outlineLevel="0" collapsed="false">
      <c r="A1364" s="29" t="s">
        <v>14266</v>
      </c>
      <c r="B1364" s="30" t="n">
        <v>46148</v>
      </c>
      <c r="C1364" s="29" t="s">
        <v>1392</v>
      </c>
      <c r="D1364" s="29" t="n">
        <v>205</v>
      </c>
      <c r="E1364" s="29" t="s">
        <v>14267</v>
      </c>
      <c r="F1364" s="29" t="s">
        <v>900</v>
      </c>
      <c r="G1364" s="29" t="n">
        <v>70</v>
      </c>
      <c r="H1364" s="29" t="s">
        <v>11623</v>
      </c>
      <c r="I1364" s="29" t="s">
        <v>11624</v>
      </c>
      <c r="J1364" s="31" t="n">
        <v>7.55</v>
      </c>
      <c r="K1364" s="29" t="n">
        <v>2</v>
      </c>
      <c r="L1364" s="29" t="s">
        <v>11625</v>
      </c>
      <c r="M1364" s="30" t="n">
        <v>46162</v>
      </c>
      <c r="N1364" s="29"/>
      <c r="O1364" s="29"/>
      <c r="P1364" s="29" t="s">
        <v>11683</v>
      </c>
      <c r="Q1364" s="29"/>
      <c r="R1364" s="29"/>
    </row>
    <row r="1365" customFormat="false" ht="15" hidden="false" customHeight="true" outlineLevel="0" collapsed="false">
      <c r="A1365" s="26" t="s">
        <v>14268</v>
      </c>
      <c r="B1365" s="27" t="n">
        <v>46160</v>
      </c>
      <c r="C1365" s="26" t="s">
        <v>10604</v>
      </c>
      <c r="D1365" s="26" t="n">
        <v>2607</v>
      </c>
      <c r="E1365" s="26" t="s">
        <v>14269</v>
      </c>
      <c r="F1365" s="26" t="s">
        <v>276</v>
      </c>
      <c r="G1365" s="26" t="n">
        <v>36</v>
      </c>
      <c r="H1365" s="26" t="s">
        <v>11629</v>
      </c>
      <c r="I1365" s="26" t="s">
        <v>11624</v>
      </c>
      <c r="J1365" s="28" t="n">
        <v>10.4</v>
      </c>
      <c r="K1365" s="26" t="n">
        <v>2</v>
      </c>
      <c r="L1365" s="26" t="s">
        <v>11625</v>
      </c>
      <c r="M1365" s="27" t="n">
        <v>46170</v>
      </c>
      <c r="N1365" s="26"/>
      <c r="O1365" s="26"/>
      <c r="P1365" s="26" t="s">
        <v>11651</v>
      </c>
      <c r="Q1365" s="26"/>
      <c r="R1365" s="26"/>
    </row>
    <row r="1366" customFormat="false" ht="15" hidden="false" customHeight="true" outlineLevel="0" collapsed="false">
      <c r="A1366" s="29" t="s">
        <v>14270</v>
      </c>
      <c r="B1366" s="30" t="n">
        <v>46156</v>
      </c>
      <c r="C1366" s="29" t="s">
        <v>6961</v>
      </c>
      <c r="D1366" s="29" t="n">
        <v>1559</v>
      </c>
      <c r="E1366" s="29" t="s">
        <v>12373</v>
      </c>
      <c r="F1366" s="29" t="s">
        <v>314</v>
      </c>
      <c r="G1366" s="29" t="n">
        <v>28</v>
      </c>
      <c r="H1366" s="29" t="s">
        <v>11623</v>
      </c>
      <c r="I1366" s="29" t="s">
        <v>11624</v>
      </c>
      <c r="J1366" s="31" t="n">
        <v>7.55</v>
      </c>
      <c r="K1366" s="29" t="n">
        <v>1</v>
      </c>
      <c r="L1366" s="29" t="s">
        <v>11630</v>
      </c>
      <c r="M1366" s="30" t="n">
        <v>46170</v>
      </c>
      <c r="N1366" s="30" t="n">
        <v>46171</v>
      </c>
      <c r="O1366" s="29" t="n">
        <v>15</v>
      </c>
      <c r="P1366" s="29"/>
      <c r="Q1366" s="29" t="s">
        <v>14271</v>
      </c>
      <c r="R1366" s="29"/>
    </row>
    <row r="1367" customFormat="false" ht="15" hidden="false" customHeight="true" outlineLevel="0" collapsed="false">
      <c r="A1367" s="26" t="s">
        <v>14272</v>
      </c>
      <c r="B1367" s="27" t="n">
        <v>46150</v>
      </c>
      <c r="C1367" s="26" t="s">
        <v>11549</v>
      </c>
      <c r="D1367" s="26" t="n">
        <v>2896</v>
      </c>
      <c r="E1367" s="26" t="s">
        <v>12599</v>
      </c>
      <c r="F1367" s="26" t="s">
        <v>276</v>
      </c>
      <c r="G1367" s="26" t="n">
        <v>28</v>
      </c>
      <c r="H1367" s="26" t="s">
        <v>11629</v>
      </c>
      <c r="I1367" s="26" t="s">
        <v>11624</v>
      </c>
      <c r="J1367" s="28" t="n">
        <v>10.4</v>
      </c>
      <c r="K1367" s="26" t="n">
        <v>1</v>
      </c>
      <c r="L1367" s="26" t="s">
        <v>11625</v>
      </c>
      <c r="M1367" s="27" t="n">
        <v>46160</v>
      </c>
      <c r="N1367" s="26"/>
      <c r="O1367" s="26"/>
      <c r="P1367" s="26" t="s">
        <v>11626</v>
      </c>
      <c r="Q1367" s="26"/>
      <c r="R1367" s="26"/>
    </row>
    <row r="1368" customFormat="false" ht="15" hidden="false" customHeight="true" outlineLevel="0" collapsed="false">
      <c r="A1368" s="29" t="s">
        <v>14273</v>
      </c>
      <c r="B1368" s="30" t="n">
        <v>46160</v>
      </c>
      <c r="C1368" s="29" t="s">
        <v>7983</v>
      </c>
      <c r="D1368" s="29" t="n">
        <v>1844</v>
      </c>
      <c r="E1368" s="29" t="s">
        <v>12998</v>
      </c>
      <c r="F1368" s="29" t="s">
        <v>249</v>
      </c>
      <c r="G1368" s="29" t="n">
        <v>32</v>
      </c>
      <c r="H1368" s="29" t="s">
        <v>11623</v>
      </c>
      <c r="I1368" s="29" t="s">
        <v>11624</v>
      </c>
      <c r="J1368" s="31" t="n">
        <v>7.55</v>
      </c>
      <c r="K1368" s="29" t="n">
        <v>2</v>
      </c>
      <c r="L1368" s="29" t="s">
        <v>11630</v>
      </c>
      <c r="M1368" s="30" t="n">
        <v>46174</v>
      </c>
      <c r="N1368" s="30" t="n">
        <v>46162</v>
      </c>
      <c r="O1368" s="29" t="n">
        <v>2</v>
      </c>
      <c r="P1368" s="29"/>
      <c r="Q1368" s="29" t="s">
        <v>14274</v>
      </c>
      <c r="R1368" s="29"/>
    </row>
    <row r="1369" customFormat="false" ht="15" hidden="false" customHeight="true" outlineLevel="0" collapsed="false">
      <c r="A1369" s="26" t="s">
        <v>14275</v>
      </c>
      <c r="B1369" s="27" t="n">
        <v>46164</v>
      </c>
      <c r="C1369" s="26" t="s">
        <v>285</v>
      </c>
      <c r="D1369" s="26" t="n">
        <v>14</v>
      </c>
      <c r="E1369" s="26" t="s">
        <v>12627</v>
      </c>
      <c r="F1369" s="26" t="s">
        <v>276</v>
      </c>
      <c r="G1369" s="26" t="n">
        <v>32</v>
      </c>
      <c r="H1369" s="26" t="s">
        <v>11629</v>
      </c>
      <c r="I1369" s="26" t="s">
        <v>11624</v>
      </c>
      <c r="J1369" s="28" t="n">
        <v>10.4</v>
      </c>
      <c r="K1369" s="26" t="n">
        <v>1</v>
      </c>
      <c r="L1369" s="26" t="s">
        <v>11630</v>
      </c>
      <c r="M1369" s="27" t="n">
        <v>46174</v>
      </c>
      <c r="N1369" s="27" t="n">
        <v>46177</v>
      </c>
      <c r="O1369" s="26" t="n">
        <v>13</v>
      </c>
      <c r="P1369" s="26"/>
      <c r="Q1369" s="26" t="s">
        <v>14276</v>
      </c>
      <c r="R1369" s="26"/>
    </row>
    <row r="1370" customFormat="false" ht="15" hidden="false" customHeight="true" outlineLevel="0" collapsed="false">
      <c r="A1370" s="29" t="s">
        <v>14277</v>
      </c>
      <c r="B1370" s="30" t="n">
        <v>46166</v>
      </c>
      <c r="C1370" s="29" t="s">
        <v>9385</v>
      </c>
      <c r="D1370" s="29" t="n">
        <v>2247</v>
      </c>
      <c r="E1370" s="29" t="s">
        <v>14246</v>
      </c>
      <c r="F1370" s="29" t="s">
        <v>167</v>
      </c>
      <c r="G1370" s="29" t="n">
        <v>24</v>
      </c>
      <c r="H1370" s="29" t="s">
        <v>11629</v>
      </c>
      <c r="I1370" s="29" t="s">
        <v>11624</v>
      </c>
      <c r="J1370" s="31" t="n">
        <v>10.4</v>
      </c>
      <c r="K1370" s="29" t="n">
        <v>2</v>
      </c>
      <c r="L1370" s="29" t="s">
        <v>11625</v>
      </c>
      <c r="M1370" s="30" t="n">
        <v>46176</v>
      </c>
      <c r="N1370" s="29"/>
      <c r="O1370" s="29"/>
      <c r="P1370" s="29" t="s">
        <v>11626</v>
      </c>
      <c r="Q1370" s="29"/>
      <c r="R1370" s="29"/>
    </row>
    <row r="1371" customFormat="false" ht="15" hidden="false" customHeight="true" outlineLevel="0" collapsed="false">
      <c r="A1371" s="26" t="s">
        <v>14278</v>
      </c>
      <c r="B1371" s="27" t="n">
        <v>46169</v>
      </c>
      <c r="C1371" s="26" t="s">
        <v>6290</v>
      </c>
      <c r="D1371" s="26" t="n">
        <v>1374</v>
      </c>
      <c r="E1371" s="26" t="s">
        <v>13359</v>
      </c>
      <c r="F1371" s="26" t="s">
        <v>167</v>
      </c>
      <c r="G1371" s="26" t="n">
        <v>36</v>
      </c>
      <c r="H1371" s="26" t="s">
        <v>11629</v>
      </c>
      <c r="I1371" s="26" t="s">
        <v>11624</v>
      </c>
      <c r="J1371" s="28" t="n">
        <v>10.4</v>
      </c>
      <c r="K1371" s="26" t="n">
        <v>2</v>
      </c>
      <c r="L1371" s="26" t="s">
        <v>11630</v>
      </c>
      <c r="M1371" s="27" t="n">
        <v>46179</v>
      </c>
      <c r="N1371" s="27" t="n">
        <v>46173</v>
      </c>
      <c r="O1371" s="26" t="n">
        <v>4</v>
      </c>
      <c r="P1371" s="26"/>
      <c r="Q1371" s="26" t="s">
        <v>14279</v>
      </c>
      <c r="R1371" s="26"/>
    </row>
    <row r="1372" customFormat="false" ht="15" hidden="false" customHeight="true" outlineLevel="0" collapsed="false">
      <c r="A1372" s="29" t="s">
        <v>14280</v>
      </c>
      <c r="B1372" s="30" t="n">
        <v>46163</v>
      </c>
      <c r="C1372" s="29" t="s">
        <v>10176</v>
      </c>
      <c r="D1372" s="29" t="n">
        <v>2483</v>
      </c>
      <c r="E1372" s="29" t="s">
        <v>14063</v>
      </c>
      <c r="F1372" s="29" t="s">
        <v>276</v>
      </c>
      <c r="G1372" s="29" t="n">
        <v>24</v>
      </c>
      <c r="H1372" s="29" t="s">
        <v>11629</v>
      </c>
      <c r="I1372" s="29" t="s">
        <v>11624</v>
      </c>
      <c r="J1372" s="31" t="n">
        <v>10.4</v>
      </c>
      <c r="K1372" s="29" t="n">
        <v>1</v>
      </c>
      <c r="L1372" s="29" t="s">
        <v>11630</v>
      </c>
      <c r="M1372" s="30" t="n">
        <v>46173</v>
      </c>
      <c r="N1372" s="30" t="n">
        <v>46174</v>
      </c>
      <c r="O1372" s="29" t="n">
        <v>11</v>
      </c>
      <c r="P1372" s="29"/>
      <c r="Q1372" s="29" t="s">
        <v>14281</v>
      </c>
      <c r="R1372" s="29"/>
    </row>
    <row r="1373" customFormat="false" ht="15" hidden="false" customHeight="true" outlineLevel="0" collapsed="false">
      <c r="A1373" s="26" t="s">
        <v>14282</v>
      </c>
      <c r="B1373" s="27" t="n">
        <v>46149</v>
      </c>
      <c r="C1373" s="26" t="s">
        <v>8254</v>
      </c>
      <c r="D1373" s="26" t="n">
        <v>1920</v>
      </c>
      <c r="E1373" s="26" t="s">
        <v>14283</v>
      </c>
      <c r="F1373" s="26" t="s">
        <v>900</v>
      </c>
      <c r="G1373" s="26" t="n">
        <v>50</v>
      </c>
      <c r="H1373" s="26" t="s">
        <v>11623</v>
      </c>
      <c r="I1373" s="26" t="s">
        <v>11624</v>
      </c>
      <c r="J1373" s="28" t="n">
        <v>7.55</v>
      </c>
      <c r="K1373" s="26" t="n">
        <v>1</v>
      </c>
      <c r="L1373" s="26" t="s">
        <v>11630</v>
      </c>
      <c r="M1373" s="27" t="n">
        <v>46163</v>
      </c>
      <c r="N1373" s="27" t="n">
        <v>46164</v>
      </c>
      <c r="O1373" s="26" t="n">
        <v>15</v>
      </c>
      <c r="P1373" s="26"/>
      <c r="Q1373" s="26" t="s">
        <v>14284</v>
      </c>
      <c r="R1373" s="26"/>
    </row>
    <row r="1374" customFormat="false" ht="15" hidden="false" customHeight="true" outlineLevel="0" collapsed="false">
      <c r="A1374" s="29" t="s">
        <v>14285</v>
      </c>
      <c r="B1374" s="30" t="n">
        <v>46165</v>
      </c>
      <c r="C1374" s="29" t="s">
        <v>8290</v>
      </c>
      <c r="D1374" s="29" t="n">
        <v>1930</v>
      </c>
      <c r="E1374" s="29" t="s">
        <v>13404</v>
      </c>
      <c r="F1374" s="29" t="s">
        <v>314</v>
      </c>
      <c r="G1374" s="29" t="n">
        <v>45</v>
      </c>
      <c r="H1374" s="29" t="s">
        <v>11623</v>
      </c>
      <c r="I1374" s="29" t="s">
        <v>11624</v>
      </c>
      <c r="J1374" s="31" t="n">
        <v>7.55</v>
      </c>
      <c r="K1374" s="29" t="n">
        <v>1</v>
      </c>
      <c r="L1374" s="29" t="s">
        <v>11630</v>
      </c>
      <c r="M1374" s="30" t="n">
        <v>46179</v>
      </c>
      <c r="N1374" s="30" t="n">
        <v>46175</v>
      </c>
      <c r="O1374" s="29" t="n">
        <v>10</v>
      </c>
      <c r="P1374" s="29"/>
      <c r="Q1374" s="29" t="s">
        <v>14286</v>
      </c>
      <c r="R1374" s="29"/>
    </row>
    <row r="1375" customFormat="false" ht="15" hidden="false" customHeight="true" outlineLevel="0" collapsed="false">
      <c r="A1375" s="26" t="s">
        <v>14287</v>
      </c>
      <c r="B1375" s="27" t="n">
        <v>46165</v>
      </c>
      <c r="C1375" s="26" t="s">
        <v>1047</v>
      </c>
      <c r="D1375" s="26" t="n">
        <v>141</v>
      </c>
      <c r="E1375" s="26" t="s">
        <v>11744</v>
      </c>
      <c r="F1375" s="26" t="s">
        <v>167</v>
      </c>
      <c r="G1375" s="26" t="n">
        <v>24</v>
      </c>
      <c r="H1375" s="26" t="s">
        <v>11629</v>
      </c>
      <c r="I1375" s="26" t="s">
        <v>11624</v>
      </c>
      <c r="J1375" s="28" t="n">
        <v>10.4</v>
      </c>
      <c r="K1375" s="26" t="n">
        <v>2</v>
      </c>
      <c r="L1375" s="26" t="s">
        <v>11630</v>
      </c>
      <c r="M1375" s="27" t="n">
        <v>46175</v>
      </c>
      <c r="N1375" s="27" t="n">
        <v>46174</v>
      </c>
      <c r="O1375" s="26" t="n">
        <v>9</v>
      </c>
      <c r="P1375" s="26"/>
      <c r="Q1375" s="26" t="s">
        <v>14288</v>
      </c>
      <c r="R1375" s="26"/>
    </row>
    <row r="1376" customFormat="false" ht="15" hidden="false" customHeight="true" outlineLevel="0" collapsed="false">
      <c r="A1376" s="29" t="s">
        <v>14289</v>
      </c>
      <c r="B1376" s="30" t="n">
        <v>46144</v>
      </c>
      <c r="C1376" s="29" t="s">
        <v>7369</v>
      </c>
      <c r="D1376" s="29" t="n">
        <v>1671</v>
      </c>
      <c r="E1376" s="29" t="s">
        <v>11674</v>
      </c>
      <c r="F1376" s="29" t="s">
        <v>276</v>
      </c>
      <c r="G1376" s="29" t="n">
        <v>32</v>
      </c>
      <c r="H1376" s="29" t="s">
        <v>11629</v>
      </c>
      <c r="I1376" s="29" t="s">
        <v>11624</v>
      </c>
      <c r="J1376" s="31" t="n">
        <v>10.4</v>
      </c>
      <c r="K1376" s="29" t="n">
        <v>1</v>
      </c>
      <c r="L1376" s="29" t="s">
        <v>11625</v>
      </c>
      <c r="M1376" s="30" t="n">
        <v>46154</v>
      </c>
      <c r="N1376" s="29"/>
      <c r="O1376" s="29"/>
      <c r="P1376" s="29" t="s">
        <v>11626</v>
      </c>
      <c r="Q1376" s="29"/>
      <c r="R1376" s="29"/>
    </row>
    <row r="1377" customFormat="false" ht="15" hidden="false" customHeight="true" outlineLevel="0" collapsed="false">
      <c r="A1377" s="26" t="s">
        <v>14290</v>
      </c>
      <c r="B1377" s="27" t="n">
        <v>46147</v>
      </c>
      <c r="C1377" s="26" t="s">
        <v>5929</v>
      </c>
      <c r="D1377" s="26" t="n">
        <v>1274</v>
      </c>
      <c r="E1377" s="26" t="s">
        <v>14291</v>
      </c>
      <c r="F1377" s="26" t="s">
        <v>314</v>
      </c>
      <c r="G1377" s="26" t="n">
        <v>32</v>
      </c>
      <c r="H1377" s="26" t="s">
        <v>11623</v>
      </c>
      <c r="I1377" s="26" t="s">
        <v>11624</v>
      </c>
      <c r="J1377" s="28" t="n">
        <v>7.55</v>
      </c>
      <c r="K1377" s="26" t="n">
        <v>2</v>
      </c>
      <c r="L1377" s="26" t="s">
        <v>11630</v>
      </c>
      <c r="M1377" s="27" t="n">
        <v>46161</v>
      </c>
      <c r="N1377" s="27" t="n">
        <v>46164</v>
      </c>
      <c r="O1377" s="26" t="n">
        <v>17</v>
      </c>
      <c r="P1377" s="26"/>
      <c r="Q1377" s="26" t="s">
        <v>14292</v>
      </c>
      <c r="R1377" s="26"/>
    </row>
    <row r="1378" customFormat="false" ht="15" hidden="false" customHeight="true" outlineLevel="0" collapsed="false">
      <c r="A1378" s="29" t="s">
        <v>14293</v>
      </c>
      <c r="B1378" s="30" t="n">
        <v>46151</v>
      </c>
      <c r="C1378" s="29" t="s">
        <v>8358</v>
      </c>
      <c r="D1378" s="29" t="n">
        <v>1950</v>
      </c>
      <c r="E1378" s="29" t="s">
        <v>12688</v>
      </c>
      <c r="F1378" s="29" t="s">
        <v>276</v>
      </c>
      <c r="G1378" s="29" t="n">
        <v>24</v>
      </c>
      <c r="H1378" s="29" t="s">
        <v>11629</v>
      </c>
      <c r="I1378" s="29" t="s">
        <v>11624</v>
      </c>
      <c r="J1378" s="31" t="n">
        <v>10.4</v>
      </c>
      <c r="K1378" s="29" t="n">
        <v>1</v>
      </c>
      <c r="L1378" s="29" t="s">
        <v>11630</v>
      </c>
      <c r="M1378" s="30" t="n">
        <v>46161</v>
      </c>
      <c r="N1378" s="30" t="n">
        <v>46160</v>
      </c>
      <c r="O1378" s="29" t="n">
        <v>9</v>
      </c>
      <c r="P1378" s="29"/>
      <c r="Q1378" s="29" t="s">
        <v>14294</v>
      </c>
      <c r="R1378" s="29"/>
    </row>
    <row r="1379" customFormat="false" ht="15" hidden="false" customHeight="true" outlineLevel="0" collapsed="false">
      <c r="A1379" s="26" t="s">
        <v>14295</v>
      </c>
      <c r="B1379" s="27" t="n">
        <v>46153</v>
      </c>
      <c r="C1379" s="26" t="s">
        <v>2365</v>
      </c>
      <c r="D1379" s="26" t="n">
        <v>404</v>
      </c>
      <c r="E1379" s="26" t="s">
        <v>13179</v>
      </c>
      <c r="F1379" s="26" t="s">
        <v>167</v>
      </c>
      <c r="G1379" s="26" t="n">
        <v>24</v>
      </c>
      <c r="H1379" s="26" t="s">
        <v>11629</v>
      </c>
      <c r="I1379" s="26" t="s">
        <v>11624</v>
      </c>
      <c r="J1379" s="28" t="n">
        <v>10.4</v>
      </c>
      <c r="K1379" s="26" t="n">
        <v>1</v>
      </c>
      <c r="L1379" s="26" t="s">
        <v>11625</v>
      </c>
      <c r="M1379" s="27" t="n">
        <v>46163</v>
      </c>
      <c r="N1379" s="26"/>
      <c r="O1379" s="26"/>
      <c r="P1379" s="26" t="s">
        <v>11651</v>
      </c>
      <c r="Q1379" s="26"/>
      <c r="R1379" s="26"/>
    </row>
    <row r="1380" customFormat="false" ht="15" hidden="false" customHeight="true" outlineLevel="0" collapsed="false">
      <c r="A1380" s="29" t="s">
        <v>14296</v>
      </c>
      <c r="B1380" s="30" t="n">
        <v>46159</v>
      </c>
      <c r="C1380" s="29" t="s">
        <v>11338</v>
      </c>
      <c r="D1380" s="29" t="n">
        <v>2831</v>
      </c>
      <c r="E1380" s="29" t="s">
        <v>13164</v>
      </c>
      <c r="F1380" s="29" t="s">
        <v>167</v>
      </c>
      <c r="G1380" s="29" t="n">
        <v>28</v>
      </c>
      <c r="H1380" s="29" t="s">
        <v>11629</v>
      </c>
      <c r="I1380" s="29" t="s">
        <v>11624</v>
      </c>
      <c r="J1380" s="31" t="n">
        <v>10.4</v>
      </c>
      <c r="K1380" s="29" t="n">
        <v>1</v>
      </c>
      <c r="L1380" s="29" t="s">
        <v>11630</v>
      </c>
      <c r="M1380" s="30" t="n">
        <v>46169</v>
      </c>
      <c r="N1380" s="30" t="n">
        <v>46172</v>
      </c>
      <c r="O1380" s="29" t="n">
        <v>13</v>
      </c>
      <c r="P1380" s="29"/>
      <c r="Q1380" s="29" t="s">
        <v>14185</v>
      </c>
      <c r="R1380" s="29"/>
    </row>
    <row r="1381" customFormat="false" ht="15" hidden="false" customHeight="true" outlineLevel="0" collapsed="false">
      <c r="A1381" s="26" t="s">
        <v>14297</v>
      </c>
      <c r="B1381" s="27" t="n">
        <v>46157</v>
      </c>
      <c r="C1381" s="26" t="s">
        <v>4176</v>
      </c>
      <c r="D1381" s="26" t="n">
        <v>823</v>
      </c>
      <c r="E1381" s="26" t="s">
        <v>14298</v>
      </c>
      <c r="F1381" s="26" t="s">
        <v>276</v>
      </c>
      <c r="G1381" s="26" t="n">
        <v>28</v>
      </c>
      <c r="H1381" s="26" t="s">
        <v>11629</v>
      </c>
      <c r="I1381" s="26" t="s">
        <v>11624</v>
      </c>
      <c r="J1381" s="28" t="n">
        <v>10.4</v>
      </c>
      <c r="K1381" s="26" t="n">
        <v>1</v>
      </c>
      <c r="L1381" s="26" t="s">
        <v>11630</v>
      </c>
      <c r="M1381" s="27" t="n">
        <v>46167</v>
      </c>
      <c r="N1381" s="27" t="n">
        <v>46164</v>
      </c>
      <c r="O1381" s="26" t="n">
        <v>7</v>
      </c>
      <c r="P1381" s="26"/>
      <c r="Q1381" s="26" t="s">
        <v>14299</v>
      </c>
      <c r="R1381" s="26"/>
    </row>
    <row r="1382" customFormat="false" ht="15" hidden="false" customHeight="true" outlineLevel="0" collapsed="false">
      <c r="A1382" s="29" t="s">
        <v>14300</v>
      </c>
      <c r="B1382" s="30" t="n">
        <v>46160</v>
      </c>
      <c r="C1382" s="29" t="s">
        <v>1871</v>
      </c>
      <c r="D1382" s="29" t="n">
        <v>299</v>
      </c>
      <c r="E1382" s="29" t="s">
        <v>13494</v>
      </c>
      <c r="F1382" s="29" t="s">
        <v>900</v>
      </c>
      <c r="G1382" s="29" t="n">
        <v>70</v>
      </c>
      <c r="H1382" s="29" t="s">
        <v>11623</v>
      </c>
      <c r="I1382" s="29" t="s">
        <v>11624</v>
      </c>
      <c r="J1382" s="31" t="n">
        <v>7.55</v>
      </c>
      <c r="K1382" s="29" t="n">
        <v>2</v>
      </c>
      <c r="L1382" s="29" t="s">
        <v>11625</v>
      </c>
      <c r="M1382" s="30" t="n">
        <v>46174</v>
      </c>
      <c r="N1382" s="29"/>
      <c r="O1382" s="29"/>
      <c r="P1382" s="29" t="s">
        <v>11651</v>
      </c>
      <c r="Q1382" s="29"/>
      <c r="R1382" s="29"/>
    </row>
    <row r="1383" customFormat="false" ht="15" hidden="false" customHeight="true" outlineLevel="0" collapsed="false">
      <c r="A1383" s="26" t="s">
        <v>14301</v>
      </c>
      <c r="B1383" s="27" t="n">
        <v>46160</v>
      </c>
      <c r="C1383" s="26" t="s">
        <v>5252</v>
      </c>
      <c r="D1383" s="26" t="n">
        <v>1093</v>
      </c>
      <c r="E1383" s="26" t="s">
        <v>13097</v>
      </c>
      <c r="F1383" s="26" t="s">
        <v>249</v>
      </c>
      <c r="G1383" s="26" t="n">
        <v>36</v>
      </c>
      <c r="H1383" s="26" t="s">
        <v>11623</v>
      </c>
      <c r="I1383" s="26" t="s">
        <v>11624</v>
      </c>
      <c r="J1383" s="28" t="n">
        <v>7.55</v>
      </c>
      <c r="K1383" s="26" t="n">
        <v>1</v>
      </c>
      <c r="L1383" s="26" t="s">
        <v>11630</v>
      </c>
      <c r="M1383" s="27" t="n">
        <v>46174</v>
      </c>
      <c r="N1383" s="27" t="n">
        <v>46163</v>
      </c>
      <c r="O1383" s="26" t="n">
        <v>3</v>
      </c>
      <c r="P1383" s="26"/>
      <c r="Q1383" s="26" t="s">
        <v>14302</v>
      </c>
      <c r="R1383" s="26"/>
    </row>
    <row r="1384" customFormat="false" ht="15" hidden="false" customHeight="true" outlineLevel="0" collapsed="false">
      <c r="A1384" s="29" t="s">
        <v>14303</v>
      </c>
      <c r="B1384" s="30" t="n">
        <v>46144</v>
      </c>
      <c r="C1384" s="29" t="s">
        <v>9060</v>
      </c>
      <c r="D1384" s="29" t="n">
        <v>2152</v>
      </c>
      <c r="E1384" s="29" t="s">
        <v>12688</v>
      </c>
      <c r="F1384" s="29" t="s">
        <v>276</v>
      </c>
      <c r="G1384" s="29" t="n">
        <v>24</v>
      </c>
      <c r="H1384" s="29" t="s">
        <v>11629</v>
      </c>
      <c r="I1384" s="29" t="s">
        <v>11624</v>
      </c>
      <c r="J1384" s="31" t="n">
        <v>10.4</v>
      </c>
      <c r="K1384" s="29" t="n">
        <v>1</v>
      </c>
      <c r="L1384" s="29" t="s">
        <v>11625</v>
      </c>
      <c r="M1384" s="30" t="n">
        <v>46154</v>
      </c>
      <c r="N1384" s="29"/>
      <c r="O1384" s="29"/>
      <c r="P1384" s="29" t="s">
        <v>11683</v>
      </c>
      <c r="Q1384" s="29"/>
      <c r="R1384" s="29"/>
    </row>
    <row r="1385" customFormat="false" ht="15" hidden="false" customHeight="true" outlineLevel="0" collapsed="false">
      <c r="A1385" s="26" t="s">
        <v>14304</v>
      </c>
      <c r="B1385" s="27" t="n">
        <v>46156</v>
      </c>
      <c r="C1385" s="26" t="s">
        <v>1641</v>
      </c>
      <c r="D1385" s="26" t="n">
        <v>255</v>
      </c>
      <c r="E1385" s="26" t="s">
        <v>12605</v>
      </c>
      <c r="F1385" s="26" t="s">
        <v>314</v>
      </c>
      <c r="G1385" s="26" t="n">
        <v>36</v>
      </c>
      <c r="H1385" s="26" t="s">
        <v>11623</v>
      </c>
      <c r="I1385" s="26" t="s">
        <v>11624</v>
      </c>
      <c r="J1385" s="28" t="n">
        <v>7.55</v>
      </c>
      <c r="K1385" s="26" t="n">
        <v>2</v>
      </c>
      <c r="L1385" s="26" t="s">
        <v>11625</v>
      </c>
      <c r="M1385" s="27" t="n">
        <v>46170</v>
      </c>
      <c r="N1385" s="26"/>
      <c r="O1385" s="26"/>
      <c r="P1385" s="26" t="s">
        <v>11651</v>
      </c>
      <c r="Q1385" s="26"/>
      <c r="R1385" s="26"/>
    </row>
    <row r="1386" customFormat="false" ht="15" hidden="false" customHeight="true" outlineLevel="0" collapsed="false">
      <c r="A1386" s="29" t="s">
        <v>14305</v>
      </c>
      <c r="B1386" s="30" t="n">
        <v>46151</v>
      </c>
      <c r="C1386" s="29" t="s">
        <v>9587</v>
      </c>
      <c r="D1386" s="29" t="n">
        <v>2308</v>
      </c>
      <c r="E1386" s="29" t="s">
        <v>14306</v>
      </c>
      <c r="F1386" s="29" t="s">
        <v>167</v>
      </c>
      <c r="G1386" s="29" t="n">
        <v>28</v>
      </c>
      <c r="H1386" s="29" t="s">
        <v>11629</v>
      </c>
      <c r="I1386" s="29" t="s">
        <v>11624</v>
      </c>
      <c r="J1386" s="31" t="n">
        <v>10.4</v>
      </c>
      <c r="K1386" s="29" t="n">
        <v>1</v>
      </c>
      <c r="L1386" s="29" t="s">
        <v>11630</v>
      </c>
      <c r="M1386" s="30" t="n">
        <v>46161</v>
      </c>
      <c r="N1386" s="30" t="n">
        <v>46157</v>
      </c>
      <c r="O1386" s="29" t="n">
        <v>6</v>
      </c>
      <c r="P1386" s="29"/>
      <c r="Q1386" s="29" t="s">
        <v>14307</v>
      </c>
      <c r="R1386" s="29"/>
    </row>
    <row r="1387" customFormat="false" ht="15" hidden="false" customHeight="true" outlineLevel="0" collapsed="false">
      <c r="A1387" s="26" t="s">
        <v>14308</v>
      </c>
      <c r="B1387" s="27" t="n">
        <v>46146</v>
      </c>
      <c r="C1387" s="26" t="s">
        <v>5603</v>
      </c>
      <c r="D1387" s="26" t="n">
        <v>1186</v>
      </c>
      <c r="E1387" s="26" t="s">
        <v>12433</v>
      </c>
      <c r="F1387" s="26" t="s">
        <v>276</v>
      </c>
      <c r="G1387" s="26" t="n">
        <v>28</v>
      </c>
      <c r="H1387" s="26" t="s">
        <v>11629</v>
      </c>
      <c r="I1387" s="26" t="s">
        <v>11624</v>
      </c>
      <c r="J1387" s="28" t="n">
        <v>10.4</v>
      </c>
      <c r="K1387" s="26" t="n">
        <v>1</v>
      </c>
      <c r="L1387" s="26" t="s">
        <v>11669</v>
      </c>
      <c r="M1387" s="27" t="n">
        <v>46156</v>
      </c>
      <c r="N1387" s="27" t="n">
        <v>46155</v>
      </c>
      <c r="O1387" s="26" t="n">
        <v>9</v>
      </c>
      <c r="P1387" s="26"/>
      <c r="Q1387" s="26"/>
      <c r="R1387" s="26"/>
    </row>
    <row r="1388" customFormat="false" ht="15" hidden="false" customHeight="true" outlineLevel="0" collapsed="false">
      <c r="A1388" s="29" t="s">
        <v>14309</v>
      </c>
      <c r="B1388" s="30" t="n">
        <v>46152</v>
      </c>
      <c r="C1388" s="29" t="s">
        <v>867</v>
      </c>
      <c r="D1388" s="29" t="n">
        <v>109</v>
      </c>
      <c r="E1388" s="29" t="s">
        <v>11885</v>
      </c>
      <c r="F1388" s="29" t="s">
        <v>276</v>
      </c>
      <c r="G1388" s="29" t="n">
        <v>32</v>
      </c>
      <c r="H1388" s="29" t="s">
        <v>11629</v>
      </c>
      <c r="I1388" s="29" t="s">
        <v>11624</v>
      </c>
      <c r="J1388" s="31" t="n">
        <v>10.4</v>
      </c>
      <c r="K1388" s="29" t="n">
        <v>1</v>
      </c>
      <c r="L1388" s="29" t="s">
        <v>11625</v>
      </c>
      <c r="M1388" s="30" t="n">
        <v>46162</v>
      </c>
      <c r="N1388" s="29"/>
      <c r="O1388" s="29"/>
      <c r="P1388" s="29" t="s">
        <v>11683</v>
      </c>
      <c r="Q1388" s="29"/>
      <c r="R1388" s="29"/>
    </row>
    <row r="1389" customFormat="false" ht="15" hidden="false" customHeight="true" outlineLevel="0" collapsed="false">
      <c r="A1389" s="26" t="s">
        <v>14310</v>
      </c>
      <c r="B1389" s="27" t="n">
        <v>46148</v>
      </c>
      <c r="C1389" s="26" t="s">
        <v>1676</v>
      </c>
      <c r="D1389" s="26" t="n">
        <v>262</v>
      </c>
      <c r="E1389" s="26" t="s">
        <v>13252</v>
      </c>
      <c r="F1389" s="26" t="s">
        <v>900</v>
      </c>
      <c r="G1389" s="26" t="n">
        <v>80</v>
      </c>
      <c r="H1389" s="26" t="s">
        <v>11623</v>
      </c>
      <c r="I1389" s="26" t="s">
        <v>11624</v>
      </c>
      <c r="J1389" s="28" t="n">
        <v>7.55</v>
      </c>
      <c r="K1389" s="26" t="n">
        <v>1</v>
      </c>
      <c r="L1389" s="26" t="s">
        <v>11630</v>
      </c>
      <c r="M1389" s="27" t="n">
        <v>46162</v>
      </c>
      <c r="N1389" s="27" t="n">
        <v>46156</v>
      </c>
      <c r="O1389" s="26" t="n">
        <v>8</v>
      </c>
      <c r="P1389" s="26"/>
      <c r="Q1389" s="26" t="s">
        <v>14187</v>
      </c>
      <c r="R1389" s="26"/>
    </row>
    <row r="1390" customFormat="false" ht="15" hidden="false" customHeight="true" outlineLevel="0" collapsed="false">
      <c r="A1390" s="29" t="s">
        <v>14311</v>
      </c>
      <c r="B1390" s="30" t="n">
        <v>46166</v>
      </c>
      <c r="C1390" s="29" t="s">
        <v>2375</v>
      </c>
      <c r="D1390" s="29" t="n">
        <v>406</v>
      </c>
      <c r="E1390" s="29" t="s">
        <v>13242</v>
      </c>
      <c r="F1390" s="29" t="s">
        <v>314</v>
      </c>
      <c r="G1390" s="29" t="n">
        <v>24</v>
      </c>
      <c r="H1390" s="29" t="s">
        <v>11623</v>
      </c>
      <c r="I1390" s="29" t="s">
        <v>11624</v>
      </c>
      <c r="J1390" s="31" t="n">
        <v>7.55</v>
      </c>
      <c r="K1390" s="29" t="n">
        <v>1</v>
      </c>
      <c r="L1390" s="29" t="s">
        <v>11669</v>
      </c>
      <c r="M1390" s="30" t="n">
        <v>46180</v>
      </c>
      <c r="N1390" s="30" t="n">
        <v>46168</v>
      </c>
      <c r="O1390" s="29" t="n">
        <v>2</v>
      </c>
      <c r="P1390" s="29"/>
      <c r="Q1390" s="29"/>
      <c r="R1390" s="29"/>
    </row>
    <row r="1391" customFormat="false" ht="15" hidden="false" customHeight="true" outlineLevel="0" collapsed="false">
      <c r="A1391" s="26" t="s">
        <v>14312</v>
      </c>
      <c r="B1391" s="27" t="n">
        <v>46175</v>
      </c>
      <c r="C1391" s="26" t="s">
        <v>6080</v>
      </c>
      <c r="D1391" s="26" t="n">
        <v>1315</v>
      </c>
      <c r="E1391" s="26" t="s">
        <v>13254</v>
      </c>
      <c r="F1391" s="26" t="s">
        <v>249</v>
      </c>
      <c r="G1391" s="26" t="n">
        <v>28</v>
      </c>
      <c r="H1391" s="26" t="s">
        <v>11623</v>
      </c>
      <c r="I1391" s="26" t="s">
        <v>11624</v>
      </c>
      <c r="J1391" s="28" t="n">
        <v>7.55</v>
      </c>
      <c r="K1391" s="26" t="n">
        <v>2</v>
      </c>
      <c r="L1391" s="26" t="s">
        <v>11625</v>
      </c>
      <c r="M1391" s="27" t="n">
        <v>46189</v>
      </c>
      <c r="N1391" s="26"/>
      <c r="O1391" s="26"/>
      <c r="P1391" s="26" t="s">
        <v>11651</v>
      </c>
      <c r="Q1391" s="26"/>
      <c r="R1391" s="26"/>
    </row>
    <row r="1392" customFormat="false" ht="15" hidden="false" customHeight="true" outlineLevel="0" collapsed="false">
      <c r="A1392" s="29" t="s">
        <v>14313</v>
      </c>
      <c r="B1392" s="30" t="n">
        <v>46194</v>
      </c>
      <c r="C1392" s="29" t="s">
        <v>2678</v>
      </c>
      <c r="D1392" s="29" t="n">
        <v>472</v>
      </c>
      <c r="E1392" s="29" t="s">
        <v>13254</v>
      </c>
      <c r="F1392" s="29" t="s">
        <v>249</v>
      </c>
      <c r="G1392" s="29" t="n">
        <v>28</v>
      </c>
      <c r="H1392" s="29" t="s">
        <v>11623</v>
      </c>
      <c r="I1392" s="29" t="s">
        <v>11624</v>
      </c>
      <c r="J1392" s="31" t="n">
        <v>7.55</v>
      </c>
      <c r="K1392" s="29" t="n">
        <v>2</v>
      </c>
      <c r="L1392" s="29" t="s">
        <v>11630</v>
      </c>
      <c r="M1392" s="30" t="n">
        <v>46208</v>
      </c>
      <c r="N1392" s="30" t="n">
        <v>46201</v>
      </c>
      <c r="O1392" s="29" t="n">
        <v>7</v>
      </c>
      <c r="P1392" s="29"/>
      <c r="Q1392" s="29" t="s">
        <v>14314</v>
      </c>
      <c r="R1392" s="29"/>
    </row>
    <row r="1393" customFormat="false" ht="15" hidden="false" customHeight="true" outlineLevel="0" collapsed="false">
      <c r="A1393" s="26" t="s">
        <v>14315</v>
      </c>
      <c r="B1393" s="27" t="n">
        <v>46185</v>
      </c>
      <c r="C1393" s="26" t="s">
        <v>6399</v>
      </c>
      <c r="D1393" s="26" t="n">
        <v>1407</v>
      </c>
      <c r="E1393" s="26" t="s">
        <v>14316</v>
      </c>
      <c r="F1393" s="26" t="s">
        <v>900</v>
      </c>
      <c r="G1393" s="26" t="n">
        <v>36</v>
      </c>
      <c r="H1393" s="26" t="s">
        <v>11623</v>
      </c>
      <c r="I1393" s="26" t="s">
        <v>11624</v>
      </c>
      <c r="J1393" s="28" t="n">
        <v>7.55</v>
      </c>
      <c r="K1393" s="26" t="n">
        <v>2</v>
      </c>
      <c r="L1393" s="26" t="s">
        <v>11630</v>
      </c>
      <c r="M1393" s="27" t="n">
        <v>46199</v>
      </c>
      <c r="N1393" s="27" t="n">
        <v>46199</v>
      </c>
      <c r="O1393" s="26" t="n">
        <v>14</v>
      </c>
      <c r="P1393" s="26"/>
      <c r="Q1393" s="26" t="s">
        <v>14317</v>
      </c>
      <c r="R1393" s="26"/>
    </row>
    <row r="1394" customFormat="false" ht="15" hidden="false" customHeight="true" outlineLevel="0" collapsed="false">
      <c r="A1394" s="29" t="s">
        <v>14318</v>
      </c>
      <c r="B1394" s="30" t="n">
        <v>46180</v>
      </c>
      <c r="C1394" s="29" t="s">
        <v>2784</v>
      </c>
      <c r="D1394" s="29" t="n">
        <v>495</v>
      </c>
      <c r="E1394" s="29" t="s">
        <v>14319</v>
      </c>
      <c r="F1394" s="29" t="s">
        <v>314</v>
      </c>
      <c r="G1394" s="29" t="n">
        <v>50</v>
      </c>
      <c r="H1394" s="29" t="s">
        <v>11623</v>
      </c>
      <c r="I1394" s="29" t="s">
        <v>11624</v>
      </c>
      <c r="J1394" s="31" t="n">
        <v>7.55</v>
      </c>
      <c r="K1394" s="29" t="n">
        <v>1</v>
      </c>
      <c r="L1394" s="29" t="s">
        <v>11630</v>
      </c>
      <c r="M1394" s="30" t="n">
        <v>46194</v>
      </c>
      <c r="N1394" s="30" t="n">
        <v>46193</v>
      </c>
      <c r="O1394" s="29" t="n">
        <v>13</v>
      </c>
      <c r="P1394" s="29"/>
      <c r="Q1394" s="29" t="s">
        <v>14320</v>
      </c>
      <c r="R1394" s="29"/>
    </row>
    <row r="1395" customFormat="false" ht="15" hidden="false" customHeight="true" outlineLevel="0" collapsed="false">
      <c r="A1395" s="26" t="s">
        <v>14321</v>
      </c>
      <c r="B1395" s="27" t="n">
        <v>46194</v>
      </c>
      <c r="C1395" s="26" t="s">
        <v>8801</v>
      </c>
      <c r="D1395" s="26" t="n">
        <v>2078</v>
      </c>
      <c r="E1395" s="26" t="s">
        <v>14322</v>
      </c>
      <c r="F1395" s="26" t="s">
        <v>167</v>
      </c>
      <c r="G1395" s="26" t="n">
        <v>24</v>
      </c>
      <c r="H1395" s="26" t="s">
        <v>11629</v>
      </c>
      <c r="I1395" s="26" t="s">
        <v>11624</v>
      </c>
      <c r="J1395" s="28" t="n">
        <v>10.4</v>
      </c>
      <c r="K1395" s="26" t="n">
        <v>1</v>
      </c>
      <c r="L1395" s="26" t="s">
        <v>11625</v>
      </c>
      <c r="M1395" s="27" t="n">
        <v>46204</v>
      </c>
      <c r="N1395" s="26"/>
      <c r="O1395" s="26"/>
      <c r="P1395" s="26" t="s">
        <v>11672</v>
      </c>
      <c r="Q1395" s="26"/>
      <c r="R1395" s="26"/>
    </row>
    <row r="1396" customFormat="false" ht="15" hidden="false" customHeight="true" outlineLevel="0" collapsed="false">
      <c r="A1396" s="29" t="s">
        <v>14323</v>
      </c>
      <c r="B1396" s="30" t="n">
        <v>46185</v>
      </c>
      <c r="C1396" s="29" t="s">
        <v>1636</v>
      </c>
      <c r="D1396" s="29" t="n">
        <v>254</v>
      </c>
      <c r="E1396" s="29" t="s">
        <v>14324</v>
      </c>
      <c r="F1396" s="29" t="s">
        <v>900</v>
      </c>
      <c r="G1396" s="29" t="n">
        <v>24</v>
      </c>
      <c r="H1396" s="29" t="s">
        <v>11623</v>
      </c>
      <c r="I1396" s="29" t="s">
        <v>11624</v>
      </c>
      <c r="J1396" s="31" t="n">
        <v>7.55</v>
      </c>
      <c r="K1396" s="29" t="n">
        <v>1</v>
      </c>
      <c r="L1396" s="29" t="s">
        <v>11630</v>
      </c>
      <c r="M1396" s="30" t="n">
        <v>46199</v>
      </c>
      <c r="N1396" s="30" t="n">
        <v>46199</v>
      </c>
      <c r="O1396" s="29" t="n">
        <v>14</v>
      </c>
      <c r="P1396" s="29"/>
      <c r="Q1396" s="29" t="s">
        <v>14325</v>
      </c>
      <c r="R1396" s="29"/>
    </row>
    <row r="1397" customFormat="false" ht="15" hidden="false" customHeight="true" outlineLevel="0" collapsed="false">
      <c r="A1397" s="26" t="s">
        <v>14326</v>
      </c>
      <c r="B1397" s="27" t="n">
        <v>46178</v>
      </c>
      <c r="C1397" s="26" t="s">
        <v>7100</v>
      </c>
      <c r="D1397" s="26" t="n">
        <v>1597</v>
      </c>
      <c r="E1397" s="26" t="s">
        <v>14258</v>
      </c>
      <c r="F1397" s="26" t="s">
        <v>276</v>
      </c>
      <c r="G1397" s="26" t="n">
        <v>28</v>
      </c>
      <c r="H1397" s="26" t="s">
        <v>11629</v>
      </c>
      <c r="I1397" s="26" t="s">
        <v>11624</v>
      </c>
      <c r="J1397" s="28" t="n">
        <v>10.4</v>
      </c>
      <c r="K1397" s="26" t="n">
        <v>1</v>
      </c>
      <c r="L1397" s="26" t="s">
        <v>11669</v>
      </c>
      <c r="M1397" s="27" t="n">
        <v>46188</v>
      </c>
      <c r="N1397" s="27" t="n">
        <v>46186</v>
      </c>
      <c r="O1397" s="26" t="n">
        <v>8</v>
      </c>
      <c r="P1397" s="26"/>
      <c r="Q1397" s="26"/>
      <c r="R1397" s="26"/>
    </row>
    <row r="1398" customFormat="false" ht="15" hidden="false" customHeight="true" outlineLevel="0" collapsed="false">
      <c r="A1398" s="29" t="s">
        <v>14327</v>
      </c>
      <c r="B1398" s="30" t="n">
        <v>46198</v>
      </c>
      <c r="C1398" s="29" t="s">
        <v>6130</v>
      </c>
      <c r="D1398" s="29" t="n">
        <v>1329</v>
      </c>
      <c r="E1398" s="29" t="s">
        <v>11776</v>
      </c>
      <c r="F1398" s="29" t="s">
        <v>314</v>
      </c>
      <c r="G1398" s="29" t="n">
        <v>32</v>
      </c>
      <c r="H1398" s="29" t="s">
        <v>11623</v>
      </c>
      <c r="I1398" s="29" t="s">
        <v>11624</v>
      </c>
      <c r="J1398" s="31" t="n">
        <v>7.55</v>
      </c>
      <c r="K1398" s="29" t="n">
        <v>1</v>
      </c>
      <c r="L1398" s="29" t="s">
        <v>11630</v>
      </c>
      <c r="M1398" s="30" t="n">
        <v>46212</v>
      </c>
      <c r="N1398" s="30" t="n">
        <v>46206</v>
      </c>
      <c r="O1398" s="29" t="n">
        <v>8</v>
      </c>
      <c r="P1398" s="29"/>
      <c r="Q1398" s="29" t="s">
        <v>14223</v>
      </c>
      <c r="R1398" s="29"/>
    </row>
    <row r="1399" customFormat="false" ht="15" hidden="false" customHeight="true" outlineLevel="0" collapsed="false">
      <c r="A1399" s="26" t="s">
        <v>14328</v>
      </c>
      <c r="B1399" s="27" t="n">
        <v>46192</v>
      </c>
      <c r="C1399" s="26" t="s">
        <v>2919</v>
      </c>
      <c r="D1399" s="26" t="n">
        <v>526</v>
      </c>
      <c r="E1399" s="26" t="s">
        <v>14329</v>
      </c>
      <c r="F1399" s="26" t="s">
        <v>900</v>
      </c>
      <c r="G1399" s="26" t="n">
        <v>28</v>
      </c>
      <c r="H1399" s="26" t="s">
        <v>11623</v>
      </c>
      <c r="I1399" s="26" t="s">
        <v>11624</v>
      </c>
      <c r="J1399" s="28" t="n">
        <v>7.55</v>
      </c>
      <c r="K1399" s="26" t="n">
        <v>2</v>
      </c>
      <c r="L1399" s="26" t="s">
        <v>11630</v>
      </c>
      <c r="M1399" s="27" t="n">
        <v>46206</v>
      </c>
      <c r="N1399" s="27" t="n">
        <v>46197</v>
      </c>
      <c r="O1399" s="26" t="n">
        <v>5</v>
      </c>
      <c r="P1399" s="26"/>
      <c r="Q1399" s="26" t="s">
        <v>14330</v>
      </c>
      <c r="R1399" s="26"/>
    </row>
    <row r="1400" customFormat="false" ht="15" hidden="false" customHeight="true" outlineLevel="0" collapsed="false">
      <c r="A1400" s="29" t="s">
        <v>14331</v>
      </c>
      <c r="B1400" s="30" t="n">
        <v>46198</v>
      </c>
      <c r="C1400" s="29" t="s">
        <v>5365</v>
      </c>
      <c r="D1400" s="29" t="n">
        <v>1123</v>
      </c>
      <c r="E1400" s="29" t="s">
        <v>11770</v>
      </c>
      <c r="F1400" s="29" t="s">
        <v>314</v>
      </c>
      <c r="G1400" s="29" t="n">
        <v>60</v>
      </c>
      <c r="H1400" s="29" t="s">
        <v>11623</v>
      </c>
      <c r="I1400" s="29" t="s">
        <v>11624</v>
      </c>
      <c r="J1400" s="31" t="n">
        <v>7.55</v>
      </c>
      <c r="K1400" s="29" t="n">
        <v>2</v>
      </c>
      <c r="L1400" s="29" t="s">
        <v>11642</v>
      </c>
      <c r="M1400" s="30" t="n">
        <v>46212</v>
      </c>
      <c r="N1400" s="29"/>
      <c r="O1400" s="29"/>
      <c r="P1400" s="29"/>
      <c r="Q1400" s="29"/>
      <c r="R1400" s="29"/>
    </row>
    <row r="1401" customFormat="false" ht="15" hidden="false" customHeight="true" outlineLevel="0" collapsed="false">
      <c r="A1401" s="26" t="s">
        <v>14332</v>
      </c>
      <c r="B1401" s="27" t="n">
        <v>46174</v>
      </c>
      <c r="C1401" s="26" t="s">
        <v>8919</v>
      </c>
      <c r="D1401" s="26" t="n">
        <v>2112</v>
      </c>
      <c r="E1401" s="26" t="s">
        <v>14181</v>
      </c>
      <c r="F1401" s="26" t="s">
        <v>900</v>
      </c>
      <c r="G1401" s="26" t="n">
        <v>60</v>
      </c>
      <c r="H1401" s="26" t="s">
        <v>11623</v>
      </c>
      <c r="I1401" s="26" t="s">
        <v>11624</v>
      </c>
      <c r="J1401" s="28" t="n">
        <v>7.55</v>
      </c>
      <c r="K1401" s="26" t="n">
        <v>1</v>
      </c>
      <c r="L1401" s="26" t="s">
        <v>11642</v>
      </c>
      <c r="M1401" s="27" t="n">
        <v>46188</v>
      </c>
      <c r="N1401" s="26"/>
      <c r="O1401" s="26"/>
      <c r="P1401" s="26"/>
      <c r="Q1401" s="26"/>
      <c r="R1401" s="26"/>
    </row>
    <row r="1402" customFormat="false" ht="15" hidden="false" customHeight="true" outlineLevel="0" collapsed="false">
      <c r="A1402" s="29" t="s">
        <v>14333</v>
      </c>
      <c r="B1402" s="30" t="n">
        <v>46182</v>
      </c>
      <c r="C1402" s="29" t="s">
        <v>4701</v>
      </c>
      <c r="D1402" s="29" t="n">
        <v>954</v>
      </c>
      <c r="E1402" s="29" t="s">
        <v>13973</v>
      </c>
      <c r="F1402" s="29" t="s">
        <v>249</v>
      </c>
      <c r="G1402" s="29" t="n">
        <v>28</v>
      </c>
      <c r="H1402" s="29" t="s">
        <v>11623</v>
      </c>
      <c r="I1402" s="29" t="s">
        <v>11624</v>
      </c>
      <c r="J1402" s="31" t="n">
        <v>7.55</v>
      </c>
      <c r="K1402" s="29" t="n">
        <v>2</v>
      </c>
      <c r="L1402" s="29" t="s">
        <v>11625</v>
      </c>
      <c r="M1402" s="30" t="n">
        <v>46196</v>
      </c>
      <c r="N1402" s="29"/>
      <c r="O1402" s="29"/>
      <c r="P1402" s="29" t="s">
        <v>11683</v>
      </c>
      <c r="Q1402" s="29"/>
      <c r="R1402" s="29"/>
    </row>
    <row r="1403" customFormat="false" ht="15" hidden="false" customHeight="true" outlineLevel="0" collapsed="false">
      <c r="A1403" s="26" t="s">
        <v>14334</v>
      </c>
      <c r="B1403" s="27" t="n">
        <v>46201</v>
      </c>
      <c r="C1403" s="26" t="s">
        <v>5268</v>
      </c>
      <c r="D1403" s="26" t="n">
        <v>1098</v>
      </c>
      <c r="E1403" s="26" t="s">
        <v>13543</v>
      </c>
      <c r="F1403" s="26" t="s">
        <v>167</v>
      </c>
      <c r="G1403" s="26" t="n">
        <v>28</v>
      </c>
      <c r="H1403" s="26" t="s">
        <v>11629</v>
      </c>
      <c r="I1403" s="26" t="s">
        <v>11624</v>
      </c>
      <c r="J1403" s="28" t="n">
        <v>10.4</v>
      </c>
      <c r="K1403" s="26" t="n">
        <v>1</v>
      </c>
      <c r="L1403" s="26" t="s">
        <v>11625</v>
      </c>
      <c r="M1403" s="27" t="n">
        <v>46211</v>
      </c>
      <c r="N1403" s="26"/>
      <c r="O1403" s="26"/>
      <c r="P1403" s="26" t="s">
        <v>11626</v>
      </c>
      <c r="Q1403" s="26"/>
      <c r="R1403" s="26"/>
    </row>
    <row r="1404" customFormat="false" ht="15" hidden="false" customHeight="true" outlineLevel="0" collapsed="false">
      <c r="A1404" s="29" t="s">
        <v>14335</v>
      </c>
      <c r="B1404" s="30" t="n">
        <v>46193</v>
      </c>
      <c r="C1404" s="29" t="s">
        <v>1646</v>
      </c>
      <c r="D1404" s="29" t="n">
        <v>256</v>
      </c>
      <c r="E1404" s="29" t="s">
        <v>14336</v>
      </c>
      <c r="F1404" s="29" t="s">
        <v>276</v>
      </c>
      <c r="G1404" s="29" t="n">
        <v>32</v>
      </c>
      <c r="H1404" s="29" t="s">
        <v>11629</v>
      </c>
      <c r="I1404" s="29" t="s">
        <v>11624</v>
      </c>
      <c r="J1404" s="31" t="n">
        <v>10.4</v>
      </c>
      <c r="K1404" s="29" t="n">
        <v>1</v>
      </c>
      <c r="L1404" s="29" t="s">
        <v>11625</v>
      </c>
      <c r="M1404" s="30" t="n">
        <v>46203</v>
      </c>
      <c r="N1404" s="29"/>
      <c r="O1404" s="29"/>
      <c r="P1404" s="29" t="s">
        <v>11651</v>
      </c>
      <c r="Q1404" s="29"/>
      <c r="R1404" s="29"/>
    </row>
    <row r="1405" customFormat="false" ht="15" hidden="false" customHeight="true" outlineLevel="0" collapsed="false">
      <c r="A1405" s="26" t="s">
        <v>14337</v>
      </c>
      <c r="B1405" s="27" t="n">
        <v>46182</v>
      </c>
      <c r="C1405" s="26" t="s">
        <v>1346</v>
      </c>
      <c r="D1405" s="26" t="n">
        <v>195</v>
      </c>
      <c r="E1405" s="26" t="s">
        <v>12901</v>
      </c>
      <c r="F1405" s="26" t="s">
        <v>900</v>
      </c>
      <c r="G1405" s="26" t="n">
        <v>28</v>
      </c>
      <c r="H1405" s="26" t="s">
        <v>11623</v>
      </c>
      <c r="I1405" s="26" t="s">
        <v>11624</v>
      </c>
      <c r="J1405" s="28" t="n">
        <v>7.55</v>
      </c>
      <c r="K1405" s="26" t="n">
        <v>1</v>
      </c>
      <c r="L1405" s="26" t="s">
        <v>11630</v>
      </c>
      <c r="M1405" s="27" t="n">
        <v>46196</v>
      </c>
      <c r="N1405" s="27" t="n">
        <v>46187</v>
      </c>
      <c r="O1405" s="26" t="n">
        <v>5</v>
      </c>
      <c r="P1405" s="26"/>
      <c r="Q1405" s="26" t="s">
        <v>14338</v>
      </c>
      <c r="R1405" s="26"/>
    </row>
    <row r="1406" customFormat="false" ht="15" hidden="false" customHeight="true" outlineLevel="0" collapsed="false">
      <c r="A1406" s="29" t="s">
        <v>14339</v>
      </c>
      <c r="B1406" s="30" t="n">
        <v>46195</v>
      </c>
      <c r="C1406" s="29" t="s">
        <v>4625</v>
      </c>
      <c r="D1406" s="29" t="n">
        <v>936</v>
      </c>
      <c r="E1406" s="29" t="s">
        <v>14097</v>
      </c>
      <c r="F1406" s="29" t="s">
        <v>167</v>
      </c>
      <c r="G1406" s="29" t="n">
        <v>40</v>
      </c>
      <c r="H1406" s="29" t="s">
        <v>11629</v>
      </c>
      <c r="I1406" s="29" t="s">
        <v>11624</v>
      </c>
      <c r="J1406" s="31" t="n">
        <v>10.4</v>
      </c>
      <c r="K1406" s="29" t="n">
        <v>1</v>
      </c>
      <c r="L1406" s="29" t="s">
        <v>11625</v>
      </c>
      <c r="M1406" s="30" t="n">
        <v>46205</v>
      </c>
      <c r="N1406" s="29"/>
      <c r="O1406" s="29"/>
      <c r="P1406" s="29" t="s">
        <v>11651</v>
      </c>
      <c r="Q1406" s="29"/>
      <c r="R1406" s="29"/>
    </row>
    <row r="1407" customFormat="false" ht="15" hidden="false" customHeight="true" outlineLevel="0" collapsed="false">
      <c r="A1407" s="26" t="s">
        <v>14340</v>
      </c>
      <c r="B1407" s="27" t="n">
        <v>46198</v>
      </c>
      <c r="C1407" s="26" t="s">
        <v>10879</v>
      </c>
      <c r="D1407" s="26" t="n">
        <v>2690</v>
      </c>
      <c r="E1407" s="26" t="s">
        <v>14341</v>
      </c>
      <c r="F1407" s="26" t="s">
        <v>167</v>
      </c>
      <c r="G1407" s="26" t="n">
        <v>24</v>
      </c>
      <c r="H1407" s="26" t="s">
        <v>11629</v>
      </c>
      <c r="I1407" s="26" t="s">
        <v>11624</v>
      </c>
      <c r="J1407" s="28" t="n">
        <v>10.4</v>
      </c>
      <c r="K1407" s="26" t="n">
        <v>1</v>
      </c>
      <c r="L1407" s="26" t="s">
        <v>11625</v>
      </c>
      <c r="M1407" s="27" t="n">
        <v>46208</v>
      </c>
      <c r="N1407" s="26"/>
      <c r="O1407" s="26"/>
      <c r="P1407" s="26" t="s">
        <v>11626</v>
      </c>
      <c r="Q1407" s="26"/>
      <c r="R1407" s="26"/>
    </row>
    <row r="1408" customFormat="false" ht="15" hidden="false" customHeight="true" outlineLevel="0" collapsed="false">
      <c r="A1408" s="29" t="s">
        <v>14342</v>
      </c>
      <c r="B1408" s="30" t="n">
        <v>46198</v>
      </c>
      <c r="C1408" s="29" t="s">
        <v>10969</v>
      </c>
      <c r="D1408" s="29" t="n">
        <v>2719</v>
      </c>
      <c r="E1408" s="29" t="s">
        <v>14211</v>
      </c>
      <c r="F1408" s="29" t="s">
        <v>900</v>
      </c>
      <c r="G1408" s="29" t="n">
        <v>80</v>
      </c>
      <c r="H1408" s="29" t="s">
        <v>11623</v>
      </c>
      <c r="I1408" s="29" t="s">
        <v>11624</v>
      </c>
      <c r="J1408" s="31" t="n">
        <v>7.55</v>
      </c>
      <c r="K1408" s="29" t="n">
        <v>1</v>
      </c>
      <c r="L1408" s="29" t="s">
        <v>11630</v>
      </c>
      <c r="M1408" s="30" t="n">
        <v>46212</v>
      </c>
      <c r="N1408" s="30" t="n">
        <v>46200</v>
      </c>
      <c r="O1408" s="29" t="n">
        <v>2</v>
      </c>
      <c r="P1408" s="29"/>
      <c r="Q1408" s="29" t="s">
        <v>14214</v>
      </c>
      <c r="R1408" s="29"/>
    </row>
    <row r="1409" customFormat="false" ht="15" hidden="false" customHeight="true" outlineLevel="0" collapsed="false">
      <c r="A1409" s="26" t="s">
        <v>14343</v>
      </c>
      <c r="B1409" s="27" t="n">
        <v>46199</v>
      </c>
      <c r="C1409" s="26" t="s">
        <v>6452</v>
      </c>
      <c r="D1409" s="26" t="n">
        <v>1422</v>
      </c>
      <c r="E1409" s="26" t="s">
        <v>12882</v>
      </c>
      <c r="F1409" s="26" t="s">
        <v>249</v>
      </c>
      <c r="G1409" s="26" t="n">
        <v>32</v>
      </c>
      <c r="H1409" s="26" t="s">
        <v>11623</v>
      </c>
      <c r="I1409" s="26" t="s">
        <v>11624</v>
      </c>
      <c r="J1409" s="28" t="n">
        <v>7.55</v>
      </c>
      <c r="K1409" s="26" t="n">
        <v>1</v>
      </c>
      <c r="L1409" s="26" t="s">
        <v>11669</v>
      </c>
      <c r="M1409" s="27" t="n">
        <v>46213</v>
      </c>
      <c r="N1409" s="27" t="n">
        <v>46201</v>
      </c>
      <c r="O1409" s="26" t="n">
        <v>2</v>
      </c>
      <c r="P1409" s="26"/>
      <c r="Q1409" s="26"/>
      <c r="R1409" s="26"/>
    </row>
    <row r="1410" customFormat="false" ht="15" hidden="false" customHeight="true" outlineLevel="0" collapsed="false">
      <c r="A1410" s="29" t="s">
        <v>14344</v>
      </c>
      <c r="B1410" s="30" t="n">
        <v>46181</v>
      </c>
      <c r="C1410" s="29" t="s">
        <v>4807</v>
      </c>
      <c r="D1410" s="29" t="n">
        <v>980</v>
      </c>
      <c r="E1410" s="29" t="s">
        <v>12949</v>
      </c>
      <c r="F1410" s="29" t="s">
        <v>900</v>
      </c>
      <c r="G1410" s="29" t="n">
        <v>32</v>
      </c>
      <c r="H1410" s="29" t="s">
        <v>11623</v>
      </c>
      <c r="I1410" s="29" t="s">
        <v>11624</v>
      </c>
      <c r="J1410" s="31" t="n">
        <v>7.55</v>
      </c>
      <c r="K1410" s="29" t="n">
        <v>1</v>
      </c>
      <c r="L1410" s="29" t="s">
        <v>11669</v>
      </c>
      <c r="M1410" s="30" t="n">
        <v>46195</v>
      </c>
      <c r="N1410" s="30" t="n">
        <v>46187</v>
      </c>
      <c r="O1410" s="29" t="n">
        <v>6</v>
      </c>
      <c r="P1410" s="29"/>
      <c r="Q1410" s="29"/>
      <c r="R1410" s="29"/>
    </row>
    <row r="1411" customFormat="false" ht="15" hidden="false" customHeight="true" outlineLevel="0" collapsed="false">
      <c r="A1411" s="26" t="s">
        <v>14345</v>
      </c>
      <c r="B1411" s="27" t="n">
        <v>46183</v>
      </c>
      <c r="C1411" s="26" t="s">
        <v>9021</v>
      </c>
      <c r="D1411" s="26" t="n">
        <v>2141</v>
      </c>
      <c r="E1411" s="26" t="s">
        <v>14346</v>
      </c>
      <c r="F1411" s="26" t="s">
        <v>314</v>
      </c>
      <c r="G1411" s="26" t="n">
        <v>32</v>
      </c>
      <c r="H1411" s="26" t="s">
        <v>11623</v>
      </c>
      <c r="I1411" s="26" t="s">
        <v>11624</v>
      </c>
      <c r="J1411" s="28" t="n">
        <v>7.55</v>
      </c>
      <c r="K1411" s="26" t="n">
        <v>1</v>
      </c>
      <c r="L1411" s="26" t="s">
        <v>11630</v>
      </c>
      <c r="M1411" s="27" t="n">
        <v>46197</v>
      </c>
      <c r="N1411" s="27" t="n">
        <v>46196</v>
      </c>
      <c r="O1411" s="26" t="n">
        <v>13</v>
      </c>
      <c r="P1411" s="26"/>
      <c r="Q1411" s="26" t="s">
        <v>14347</v>
      </c>
      <c r="R1411" s="26"/>
    </row>
    <row r="1412" customFormat="false" ht="15" hidden="false" customHeight="true" outlineLevel="0" collapsed="false">
      <c r="A1412" s="29" t="s">
        <v>14348</v>
      </c>
      <c r="B1412" s="30" t="n">
        <v>46192</v>
      </c>
      <c r="C1412" s="29" t="s">
        <v>5796</v>
      </c>
      <c r="D1412" s="29" t="n">
        <v>1240</v>
      </c>
      <c r="E1412" s="29" t="s">
        <v>14349</v>
      </c>
      <c r="F1412" s="29" t="s">
        <v>276</v>
      </c>
      <c r="G1412" s="29" t="n">
        <v>24</v>
      </c>
      <c r="H1412" s="29" t="s">
        <v>11629</v>
      </c>
      <c r="I1412" s="29" t="s">
        <v>11624</v>
      </c>
      <c r="J1412" s="31" t="n">
        <v>10.4</v>
      </c>
      <c r="K1412" s="29" t="n">
        <v>1</v>
      </c>
      <c r="L1412" s="29" t="s">
        <v>11843</v>
      </c>
      <c r="M1412" s="30" t="n">
        <v>46202</v>
      </c>
      <c r="N1412" s="30" t="n">
        <v>46199</v>
      </c>
      <c r="O1412" s="29" t="n">
        <v>7</v>
      </c>
      <c r="P1412" s="29"/>
      <c r="Q1412" s="29"/>
      <c r="R1412" s="29"/>
    </row>
    <row r="1413" customFormat="false" ht="15" hidden="false" customHeight="true" outlineLevel="0" collapsed="false">
      <c r="A1413" s="26" t="s">
        <v>14350</v>
      </c>
      <c r="B1413" s="27" t="n">
        <v>46197</v>
      </c>
      <c r="C1413" s="26" t="s">
        <v>3331</v>
      </c>
      <c r="D1413" s="26" t="n">
        <v>623</v>
      </c>
      <c r="E1413" s="26" t="s">
        <v>14351</v>
      </c>
      <c r="F1413" s="26" t="s">
        <v>900</v>
      </c>
      <c r="G1413" s="26" t="n">
        <v>50</v>
      </c>
      <c r="H1413" s="26" t="s">
        <v>11623</v>
      </c>
      <c r="I1413" s="26" t="s">
        <v>11624</v>
      </c>
      <c r="J1413" s="28" t="n">
        <v>7.55</v>
      </c>
      <c r="K1413" s="26" t="n">
        <v>1</v>
      </c>
      <c r="L1413" s="26" t="s">
        <v>11843</v>
      </c>
      <c r="M1413" s="27" t="n">
        <v>46211</v>
      </c>
      <c r="N1413" s="27" t="n">
        <v>46202</v>
      </c>
      <c r="O1413" s="26" t="n">
        <v>5</v>
      </c>
      <c r="P1413" s="26"/>
      <c r="Q1413" s="26"/>
      <c r="R1413" s="26"/>
    </row>
    <row r="1414" customFormat="false" ht="15" hidden="false" customHeight="true" outlineLevel="0" collapsed="false">
      <c r="A1414" s="29" t="s">
        <v>14352</v>
      </c>
      <c r="B1414" s="30" t="n">
        <v>46176</v>
      </c>
      <c r="C1414" s="29" t="s">
        <v>11189</v>
      </c>
      <c r="D1414" s="29" t="n">
        <v>2787</v>
      </c>
      <c r="E1414" s="29" t="s">
        <v>12014</v>
      </c>
      <c r="F1414" s="29" t="s">
        <v>900</v>
      </c>
      <c r="G1414" s="29" t="n">
        <v>24</v>
      </c>
      <c r="H1414" s="29" t="s">
        <v>11623</v>
      </c>
      <c r="I1414" s="29" t="s">
        <v>11624</v>
      </c>
      <c r="J1414" s="31" t="n">
        <v>7.55</v>
      </c>
      <c r="K1414" s="29" t="n">
        <v>1</v>
      </c>
      <c r="L1414" s="29" t="s">
        <v>11625</v>
      </c>
      <c r="M1414" s="30" t="n">
        <v>46190</v>
      </c>
      <c r="N1414" s="29"/>
      <c r="O1414" s="29"/>
      <c r="P1414" s="29" t="s">
        <v>11672</v>
      </c>
      <c r="Q1414" s="29"/>
      <c r="R1414" s="29"/>
    </row>
    <row r="1415" customFormat="false" ht="15" hidden="false" customHeight="true" outlineLevel="0" collapsed="false">
      <c r="A1415" s="26" t="s">
        <v>14353</v>
      </c>
      <c r="B1415" s="27" t="n">
        <v>46198</v>
      </c>
      <c r="C1415" s="26" t="s">
        <v>4255</v>
      </c>
      <c r="D1415" s="26" t="n">
        <v>843</v>
      </c>
      <c r="E1415" s="26" t="s">
        <v>14354</v>
      </c>
      <c r="F1415" s="26" t="s">
        <v>167</v>
      </c>
      <c r="G1415" s="26" t="n">
        <v>36</v>
      </c>
      <c r="H1415" s="26" t="s">
        <v>11629</v>
      </c>
      <c r="I1415" s="26" t="s">
        <v>11624</v>
      </c>
      <c r="J1415" s="28" t="n">
        <v>10.4</v>
      </c>
      <c r="K1415" s="26" t="n">
        <v>1</v>
      </c>
      <c r="L1415" s="26" t="s">
        <v>11625</v>
      </c>
      <c r="M1415" s="27" t="n">
        <v>46208</v>
      </c>
      <c r="N1415" s="26"/>
      <c r="O1415" s="26"/>
      <c r="P1415" s="26" t="s">
        <v>11651</v>
      </c>
      <c r="Q1415" s="26"/>
      <c r="R1415" s="26"/>
    </row>
    <row r="1416" customFormat="false" ht="15" hidden="false" customHeight="true" outlineLevel="0" collapsed="false">
      <c r="A1416" s="29" t="s">
        <v>14355</v>
      </c>
      <c r="B1416" s="30" t="n">
        <v>46177</v>
      </c>
      <c r="C1416" s="29" t="s">
        <v>4813</v>
      </c>
      <c r="D1416" s="29" t="n">
        <v>982</v>
      </c>
      <c r="E1416" s="29" t="s">
        <v>13903</v>
      </c>
      <c r="F1416" s="29" t="s">
        <v>900</v>
      </c>
      <c r="G1416" s="29" t="n">
        <v>80</v>
      </c>
      <c r="H1416" s="29" t="s">
        <v>11623</v>
      </c>
      <c r="I1416" s="29" t="s">
        <v>11624</v>
      </c>
      <c r="J1416" s="31" t="n">
        <v>7.55</v>
      </c>
      <c r="K1416" s="29" t="n">
        <v>1</v>
      </c>
      <c r="L1416" s="29" t="s">
        <v>11625</v>
      </c>
      <c r="M1416" s="30" t="n">
        <v>46191</v>
      </c>
      <c r="N1416" s="29"/>
      <c r="O1416" s="29"/>
      <c r="P1416" s="29" t="s">
        <v>11626</v>
      </c>
      <c r="Q1416" s="29"/>
      <c r="R1416" s="29"/>
    </row>
    <row r="1417" customFormat="false" ht="15" hidden="false" customHeight="true" outlineLevel="0" collapsed="false">
      <c r="A1417" s="26" t="s">
        <v>14356</v>
      </c>
      <c r="B1417" s="27" t="n">
        <v>46198</v>
      </c>
      <c r="C1417" s="26" t="s">
        <v>7921</v>
      </c>
      <c r="D1417" s="26" t="n">
        <v>1826</v>
      </c>
      <c r="E1417" s="26" t="s">
        <v>14357</v>
      </c>
      <c r="F1417" s="26" t="s">
        <v>900</v>
      </c>
      <c r="G1417" s="26" t="n">
        <v>40</v>
      </c>
      <c r="H1417" s="26" t="s">
        <v>11623</v>
      </c>
      <c r="I1417" s="26" t="s">
        <v>11624</v>
      </c>
      <c r="J1417" s="28" t="n">
        <v>7.55</v>
      </c>
      <c r="K1417" s="26" t="n">
        <v>1</v>
      </c>
      <c r="L1417" s="26" t="s">
        <v>11669</v>
      </c>
      <c r="M1417" s="27" t="n">
        <v>46212</v>
      </c>
      <c r="N1417" s="27" t="n">
        <v>46207</v>
      </c>
      <c r="O1417" s="26" t="n">
        <v>9</v>
      </c>
      <c r="P1417" s="26"/>
      <c r="Q1417" s="26"/>
      <c r="R1417" s="26"/>
    </row>
    <row r="1418" customFormat="false" ht="15" hidden="false" customHeight="true" outlineLevel="0" collapsed="false">
      <c r="A1418" s="29" t="s">
        <v>14358</v>
      </c>
      <c r="B1418" s="30" t="n">
        <v>46174</v>
      </c>
      <c r="C1418" s="29" t="s">
        <v>7219</v>
      </c>
      <c r="D1418" s="29" t="n">
        <v>1630</v>
      </c>
      <c r="E1418" s="29" t="s">
        <v>14359</v>
      </c>
      <c r="F1418" s="29" t="s">
        <v>900</v>
      </c>
      <c r="G1418" s="29" t="n">
        <v>70</v>
      </c>
      <c r="H1418" s="29" t="s">
        <v>11623</v>
      </c>
      <c r="I1418" s="29" t="s">
        <v>11624</v>
      </c>
      <c r="J1418" s="31" t="n">
        <v>7.55</v>
      </c>
      <c r="K1418" s="29" t="n">
        <v>1</v>
      </c>
      <c r="L1418" s="29" t="s">
        <v>11630</v>
      </c>
      <c r="M1418" s="30" t="n">
        <v>46188</v>
      </c>
      <c r="N1418" s="30" t="n">
        <v>46176</v>
      </c>
      <c r="O1418" s="29" t="n">
        <v>2</v>
      </c>
      <c r="P1418" s="29"/>
      <c r="Q1418" s="29" t="s">
        <v>14360</v>
      </c>
      <c r="R1418" s="29"/>
    </row>
    <row r="1419" customFormat="false" ht="15" hidden="false" customHeight="true" outlineLevel="0" collapsed="false">
      <c r="A1419" s="26" t="s">
        <v>14361</v>
      </c>
      <c r="B1419" s="27" t="n">
        <v>46224</v>
      </c>
      <c r="C1419" s="26" t="s">
        <v>8912</v>
      </c>
      <c r="D1419" s="26" t="n">
        <v>2110</v>
      </c>
      <c r="E1419" s="26" t="s">
        <v>14362</v>
      </c>
      <c r="F1419" s="26" t="s">
        <v>314</v>
      </c>
      <c r="G1419" s="26" t="n">
        <v>50</v>
      </c>
      <c r="H1419" s="26" t="s">
        <v>11623</v>
      </c>
      <c r="I1419" s="26" t="s">
        <v>11624</v>
      </c>
      <c r="J1419" s="28" t="n">
        <v>7.55</v>
      </c>
      <c r="K1419" s="26" t="n">
        <v>1</v>
      </c>
      <c r="L1419" s="26" t="s">
        <v>11630</v>
      </c>
      <c r="M1419" s="27" t="n">
        <v>46238</v>
      </c>
      <c r="N1419" s="27" t="n">
        <v>46229</v>
      </c>
      <c r="O1419" s="26" t="n">
        <v>5</v>
      </c>
      <c r="P1419" s="26"/>
      <c r="Q1419" s="26" t="s">
        <v>14363</v>
      </c>
      <c r="R1419" s="26"/>
    </row>
    <row r="1420" customFormat="false" ht="15" hidden="false" customHeight="true" outlineLevel="0" collapsed="false">
      <c r="A1420" s="29" t="s">
        <v>14364</v>
      </c>
      <c r="B1420" s="30" t="n">
        <v>46211</v>
      </c>
      <c r="C1420" s="29" t="s">
        <v>11356</v>
      </c>
      <c r="D1420" s="29" t="n">
        <v>2836</v>
      </c>
      <c r="E1420" s="29" t="s">
        <v>14365</v>
      </c>
      <c r="F1420" s="29" t="s">
        <v>314</v>
      </c>
      <c r="G1420" s="29" t="n">
        <v>32</v>
      </c>
      <c r="H1420" s="29" t="s">
        <v>11623</v>
      </c>
      <c r="I1420" s="29" t="s">
        <v>11624</v>
      </c>
      <c r="J1420" s="31" t="n">
        <v>7.55</v>
      </c>
      <c r="K1420" s="29" t="n">
        <v>2</v>
      </c>
      <c r="L1420" s="29" t="s">
        <v>11630</v>
      </c>
      <c r="M1420" s="30" t="n">
        <v>46225</v>
      </c>
      <c r="N1420" s="30" t="n">
        <v>46221</v>
      </c>
      <c r="O1420" s="29" t="n">
        <v>10</v>
      </c>
      <c r="P1420" s="29"/>
      <c r="Q1420" s="29" t="s">
        <v>14366</v>
      </c>
      <c r="R1420" s="29"/>
    </row>
    <row r="1421" customFormat="false" ht="15" hidden="false" customHeight="true" outlineLevel="0" collapsed="false">
      <c r="A1421" s="26" t="s">
        <v>14367</v>
      </c>
      <c r="B1421" s="27" t="n">
        <v>46220</v>
      </c>
      <c r="C1421" s="26" t="s">
        <v>10738</v>
      </c>
      <c r="D1421" s="26" t="n">
        <v>2649</v>
      </c>
      <c r="E1421" s="26" t="s">
        <v>13651</v>
      </c>
      <c r="F1421" s="26" t="s">
        <v>314</v>
      </c>
      <c r="G1421" s="26" t="n">
        <v>60</v>
      </c>
      <c r="H1421" s="26" t="s">
        <v>11623</v>
      </c>
      <c r="I1421" s="26" t="s">
        <v>11624</v>
      </c>
      <c r="J1421" s="28" t="n">
        <v>7.55</v>
      </c>
      <c r="K1421" s="26" t="n">
        <v>1</v>
      </c>
      <c r="L1421" s="26" t="s">
        <v>11630</v>
      </c>
      <c r="M1421" s="27" t="n">
        <v>46234</v>
      </c>
      <c r="N1421" s="27" t="n">
        <v>46230</v>
      </c>
      <c r="O1421" s="26" t="n">
        <v>10</v>
      </c>
      <c r="P1421" s="26"/>
      <c r="Q1421" s="26" t="s">
        <v>14138</v>
      </c>
      <c r="R1421" s="26"/>
    </row>
    <row r="1422" customFormat="false" ht="15" hidden="false" customHeight="true" outlineLevel="0" collapsed="false">
      <c r="A1422" s="29" t="s">
        <v>14368</v>
      </c>
      <c r="B1422" s="30" t="n">
        <v>46225</v>
      </c>
      <c r="C1422" s="29" t="s">
        <v>1865</v>
      </c>
      <c r="D1422" s="29" t="n">
        <v>298</v>
      </c>
      <c r="E1422" s="29" t="s">
        <v>11942</v>
      </c>
      <c r="F1422" s="29" t="s">
        <v>900</v>
      </c>
      <c r="G1422" s="29" t="n">
        <v>28</v>
      </c>
      <c r="H1422" s="29" t="s">
        <v>11623</v>
      </c>
      <c r="I1422" s="29" t="s">
        <v>11624</v>
      </c>
      <c r="J1422" s="31" t="n">
        <v>7.55</v>
      </c>
      <c r="K1422" s="29" t="n">
        <v>1</v>
      </c>
      <c r="L1422" s="29" t="s">
        <v>11642</v>
      </c>
      <c r="M1422" s="30" t="n">
        <v>46239</v>
      </c>
      <c r="N1422" s="29"/>
      <c r="O1422" s="29"/>
      <c r="P1422" s="29"/>
      <c r="Q1422" s="29"/>
      <c r="R1422" s="29"/>
    </row>
    <row r="1423" customFormat="false" ht="15" hidden="false" customHeight="true" outlineLevel="0" collapsed="false">
      <c r="A1423" s="26" t="s">
        <v>14369</v>
      </c>
      <c r="B1423" s="27" t="n">
        <v>46220</v>
      </c>
      <c r="C1423" s="26" t="s">
        <v>4935</v>
      </c>
      <c r="D1423" s="26" t="n">
        <v>1013</v>
      </c>
      <c r="E1423" s="26" t="s">
        <v>14370</v>
      </c>
      <c r="F1423" s="26" t="s">
        <v>249</v>
      </c>
      <c r="G1423" s="26" t="n">
        <v>24</v>
      </c>
      <c r="H1423" s="26" t="s">
        <v>11623</v>
      </c>
      <c r="I1423" s="26" t="s">
        <v>11624</v>
      </c>
      <c r="J1423" s="28" t="n">
        <v>7.55</v>
      </c>
      <c r="K1423" s="26" t="n">
        <v>1</v>
      </c>
      <c r="L1423" s="26" t="s">
        <v>11625</v>
      </c>
      <c r="M1423" s="27" t="n">
        <v>46234</v>
      </c>
      <c r="N1423" s="26"/>
      <c r="O1423" s="26"/>
      <c r="P1423" s="26" t="s">
        <v>11651</v>
      </c>
      <c r="Q1423" s="26"/>
      <c r="R1423" s="26"/>
    </row>
    <row r="1424" customFormat="false" ht="15" hidden="false" customHeight="true" outlineLevel="0" collapsed="false">
      <c r="A1424" s="29" t="s">
        <v>14371</v>
      </c>
      <c r="B1424" s="30" t="n">
        <v>46217</v>
      </c>
      <c r="C1424" s="29" t="s">
        <v>3090</v>
      </c>
      <c r="D1424" s="29" t="n">
        <v>568</v>
      </c>
      <c r="E1424" s="29" t="s">
        <v>14372</v>
      </c>
      <c r="F1424" s="29" t="s">
        <v>167</v>
      </c>
      <c r="G1424" s="29" t="n">
        <v>24</v>
      </c>
      <c r="H1424" s="29" t="s">
        <v>11629</v>
      </c>
      <c r="I1424" s="29" t="s">
        <v>11624</v>
      </c>
      <c r="J1424" s="31" t="n">
        <v>10.4</v>
      </c>
      <c r="K1424" s="29" t="n">
        <v>2</v>
      </c>
      <c r="L1424" s="29" t="s">
        <v>11630</v>
      </c>
      <c r="M1424" s="30" t="n">
        <v>46227</v>
      </c>
      <c r="N1424" s="30" t="n">
        <v>46228</v>
      </c>
      <c r="O1424" s="29" t="n">
        <v>11</v>
      </c>
      <c r="P1424" s="29"/>
      <c r="Q1424" s="29" t="s">
        <v>14373</v>
      </c>
      <c r="R1424" s="29"/>
    </row>
    <row r="1425" customFormat="false" ht="15" hidden="false" customHeight="true" outlineLevel="0" collapsed="false">
      <c r="A1425" s="26" t="s">
        <v>14374</v>
      </c>
      <c r="B1425" s="27" t="n">
        <v>46205</v>
      </c>
      <c r="C1425" s="26" t="s">
        <v>6304</v>
      </c>
      <c r="D1425" s="26" t="n">
        <v>1378</v>
      </c>
      <c r="E1425" s="26" t="s">
        <v>12840</v>
      </c>
      <c r="F1425" s="26" t="s">
        <v>167</v>
      </c>
      <c r="G1425" s="26" t="n">
        <v>32</v>
      </c>
      <c r="H1425" s="26" t="s">
        <v>11629</v>
      </c>
      <c r="I1425" s="26" t="s">
        <v>11624</v>
      </c>
      <c r="J1425" s="28" t="n">
        <v>10.4</v>
      </c>
      <c r="K1425" s="26" t="n">
        <v>1</v>
      </c>
      <c r="L1425" s="26" t="s">
        <v>11630</v>
      </c>
      <c r="M1425" s="27" t="n">
        <v>46215</v>
      </c>
      <c r="N1425" s="27" t="n">
        <v>46213</v>
      </c>
      <c r="O1425" s="26" t="n">
        <v>8</v>
      </c>
      <c r="P1425" s="26"/>
      <c r="Q1425" s="26" t="s">
        <v>14375</v>
      </c>
      <c r="R1425" s="26"/>
    </row>
    <row r="1426" customFormat="false" ht="15" hidden="false" customHeight="true" outlineLevel="0" collapsed="false">
      <c r="A1426" s="29" t="s">
        <v>14376</v>
      </c>
      <c r="B1426" s="30" t="n">
        <v>46228</v>
      </c>
      <c r="C1426" s="29" t="s">
        <v>8779</v>
      </c>
      <c r="D1426" s="29" t="n">
        <v>2071</v>
      </c>
      <c r="E1426" s="29" t="s">
        <v>13818</v>
      </c>
      <c r="F1426" s="29" t="s">
        <v>249</v>
      </c>
      <c r="G1426" s="29" t="n">
        <v>24</v>
      </c>
      <c r="H1426" s="29" t="s">
        <v>11623</v>
      </c>
      <c r="I1426" s="29" t="s">
        <v>11624</v>
      </c>
      <c r="J1426" s="31" t="n">
        <v>7.55</v>
      </c>
      <c r="K1426" s="29" t="n">
        <v>1</v>
      </c>
      <c r="L1426" s="29" t="s">
        <v>11625</v>
      </c>
      <c r="M1426" s="30" t="n">
        <v>46242</v>
      </c>
      <c r="N1426" s="29"/>
      <c r="O1426" s="29"/>
      <c r="P1426" s="29" t="s">
        <v>11626</v>
      </c>
      <c r="Q1426" s="29"/>
      <c r="R1426" s="29"/>
    </row>
    <row r="1427" customFormat="false" ht="15" hidden="false" customHeight="true" outlineLevel="0" collapsed="false">
      <c r="A1427" s="26" t="s">
        <v>14377</v>
      </c>
      <c r="B1427" s="27" t="n">
        <v>46225</v>
      </c>
      <c r="C1427" s="26" t="s">
        <v>8843</v>
      </c>
      <c r="D1427" s="26" t="n">
        <v>2090</v>
      </c>
      <c r="E1427" s="26" t="s">
        <v>13818</v>
      </c>
      <c r="F1427" s="26" t="s">
        <v>249</v>
      </c>
      <c r="G1427" s="26" t="n">
        <v>24</v>
      </c>
      <c r="H1427" s="26" t="s">
        <v>11623</v>
      </c>
      <c r="I1427" s="26" t="s">
        <v>11624</v>
      </c>
      <c r="J1427" s="28" t="n">
        <v>7.55</v>
      </c>
      <c r="K1427" s="26" t="n">
        <v>1</v>
      </c>
      <c r="L1427" s="26" t="s">
        <v>11630</v>
      </c>
      <c r="M1427" s="27" t="n">
        <v>46239</v>
      </c>
      <c r="N1427" s="27" t="n">
        <v>46242</v>
      </c>
      <c r="O1427" s="26" t="n">
        <v>17</v>
      </c>
      <c r="P1427" s="26"/>
      <c r="Q1427" s="26" t="s">
        <v>14378</v>
      </c>
      <c r="R1427" s="26"/>
    </row>
    <row r="1428" customFormat="false" ht="15" hidden="false" customHeight="true" outlineLevel="0" collapsed="false">
      <c r="A1428" s="29" t="s">
        <v>14379</v>
      </c>
      <c r="B1428" s="30" t="n">
        <v>46204</v>
      </c>
      <c r="C1428" s="29" t="s">
        <v>6618</v>
      </c>
      <c r="D1428" s="29" t="n">
        <v>1465</v>
      </c>
      <c r="E1428" s="29" t="s">
        <v>14380</v>
      </c>
      <c r="F1428" s="29" t="s">
        <v>314</v>
      </c>
      <c r="G1428" s="29" t="n">
        <v>28</v>
      </c>
      <c r="H1428" s="29" t="s">
        <v>11623</v>
      </c>
      <c r="I1428" s="29" t="s">
        <v>11624</v>
      </c>
      <c r="J1428" s="31" t="n">
        <v>7.55</v>
      </c>
      <c r="K1428" s="29" t="n">
        <v>1</v>
      </c>
      <c r="L1428" s="29" t="s">
        <v>11630</v>
      </c>
      <c r="M1428" s="30" t="n">
        <v>46218</v>
      </c>
      <c r="N1428" s="30" t="n">
        <v>46215</v>
      </c>
      <c r="O1428" s="29" t="n">
        <v>11</v>
      </c>
      <c r="P1428" s="29"/>
      <c r="Q1428" s="29" t="s">
        <v>14218</v>
      </c>
      <c r="R1428" s="29"/>
    </row>
    <row r="1429" customFormat="false" ht="15" hidden="false" customHeight="true" outlineLevel="0" collapsed="false">
      <c r="A1429" s="26" t="s">
        <v>14381</v>
      </c>
      <c r="B1429" s="27" t="n">
        <v>46228</v>
      </c>
      <c r="C1429" s="26" t="s">
        <v>3629</v>
      </c>
      <c r="D1429" s="26" t="n">
        <v>692</v>
      </c>
      <c r="E1429" s="26" t="s">
        <v>11729</v>
      </c>
      <c r="F1429" s="26" t="s">
        <v>314</v>
      </c>
      <c r="G1429" s="26" t="n">
        <v>70</v>
      </c>
      <c r="H1429" s="26" t="s">
        <v>11623</v>
      </c>
      <c r="I1429" s="26" t="s">
        <v>11624</v>
      </c>
      <c r="J1429" s="28" t="n">
        <v>7.55</v>
      </c>
      <c r="K1429" s="26" t="n">
        <v>1</v>
      </c>
      <c r="L1429" s="26" t="s">
        <v>164</v>
      </c>
      <c r="M1429" s="27" t="n">
        <v>46242</v>
      </c>
      <c r="N1429" s="27" t="n">
        <v>46245</v>
      </c>
      <c r="O1429" s="26" t="n">
        <v>17</v>
      </c>
      <c r="P1429" s="26"/>
      <c r="Q1429" s="26"/>
      <c r="R1429" s="26"/>
    </row>
    <row r="1430" customFormat="false" ht="15" hidden="false" customHeight="true" outlineLevel="0" collapsed="false">
      <c r="A1430" s="29" t="s">
        <v>14382</v>
      </c>
      <c r="B1430" s="30" t="n">
        <v>46214</v>
      </c>
      <c r="C1430" s="29" t="s">
        <v>6310</v>
      </c>
      <c r="D1430" s="29" t="n">
        <v>1380</v>
      </c>
      <c r="E1430" s="29" t="s">
        <v>14383</v>
      </c>
      <c r="F1430" s="29" t="s">
        <v>314</v>
      </c>
      <c r="G1430" s="29" t="n">
        <v>28</v>
      </c>
      <c r="H1430" s="29" t="s">
        <v>11623</v>
      </c>
      <c r="I1430" s="29" t="s">
        <v>11624</v>
      </c>
      <c r="J1430" s="31" t="n">
        <v>7.55</v>
      </c>
      <c r="K1430" s="29" t="n">
        <v>2</v>
      </c>
      <c r="L1430" s="29" t="s">
        <v>11630</v>
      </c>
      <c r="M1430" s="30" t="n">
        <v>46228</v>
      </c>
      <c r="N1430" s="30" t="n">
        <v>46227</v>
      </c>
      <c r="O1430" s="29" t="n">
        <v>13</v>
      </c>
      <c r="P1430" s="29"/>
      <c r="Q1430" s="29" t="s">
        <v>14384</v>
      </c>
      <c r="R1430" s="29"/>
    </row>
    <row r="1431" customFormat="false" ht="15" hidden="false" customHeight="true" outlineLevel="0" collapsed="false">
      <c r="A1431" s="26" t="s">
        <v>14385</v>
      </c>
      <c r="B1431" s="27" t="n">
        <v>46211</v>
      </c>
      <c r="C1431" s="26" t="s">
        <v>11376</v>
      </c>
      <c r="D1431" s="26" t="n">
        <v>2842</v>
      </c>
      <c r="E1431" s="26" t="s">
        <v>13112</v>
      </c>
      <c r="F1431" s="26" t="s">
        <v>314</v>
      </c>
      <c r="G1431" s="26" t="n">
        <v>24</v>
      </c>
      <c r="H1431" s="26" t="s">
        <v>11623</v>
      </c>
      <c r="I1431" s="26" t="s">
        <v>11624</v>
      </c>
      <c r="J1431" s="28" t="n">
        <v>7.55</v>
      </c>
      <c r="K1431" s="26" t="n">
        <v>2</v>
      </c>
      <c r="L1431" s="26" t="s">
        <v>11630</v>
      </c>
      <c r="M1431" s="27" t="n">
        <v>46225</v>
      </c>
      <c r="N1431" s="27" t="n">
        <v>46228</v>
      </c>
      <c r="O1431" s="26" t="n">
        <v>17</v>
      </c>
      <c r="P1431" s="26"/>
      <c r="Q1431" s="26" t="s">
        <v>14386</v>
      </c>
      <c r="R1431" s="26"/>
    </row>
    <row r="1432" customFormat="false" ht="15" hidden="false" customHeight="true" outlineLevel="0" collapsed="false">
      <c r="A1432" s="29" t="s">
        <v>14387</v>
      </c>
      <c r="B1432" s="30" t="n">
        <v>46206</v>
      </c>
      <c r="C1432" s="29" t="s">
        <v>9431</v>
      </c>
      <c r="D1432" s="29" t="n">
        <v>2261</v>
      </c>
      <c r="E1432" s="29" t="s">
        <v>12255</v>
      </c>
      <c r="F1432" s="29" t="s">
        <v>276</v>
      </c>
      <c r="G1432" s="29" t="n">
        <v>28</v>
      </c>
      <c r="H1432" s="29" t="s">
        <v>11629</v>
      </c>
      <c r="I1432" s="29" t="s">
        <v>11624</v>
      </c>
      <c r="J1432" s="31" t="n">
        <v>10.4</v>
      </c>
      <c r="K1432" s="29" t="n">
        <v>2</v>
      </c>
      <c r="L1432" s="29" t="s">
        <v>11630</v>
      </c>
      <c r="M1432" s="30" t="n">
        <v>46216</v>
      </c>
      <c r="N1432" s="30" t="n">
        <v>46213</v>
      </c>
      <c r="O1432" s="29" t="n">
        <v>7</v>
      </c>
      <c r="P1432" s="29"/>
      <c r="Q1432" s="29" t="s">
        <v>14388</v>
      </c>
      <c r="R1432" s="29"/>
    </row>
    <row r="1433" customFormat="false" ht="15" hidden="false" customHeight="true" outlineLevel="0" collapsed="false">
      <c r="A1433" s="26" t="s">
        <v>14389</v>
      </c>
      <c r="B1433" s="27" t="n">
        <v>46224</v>
      </c>
      <c r="C1433" s="26" t="s">
        <v>8898</v>
      </c>
      <c r="D1433" s="26" t="n">
        <v>2106</v>
      </c>
      <c r="E1433" s="26" t="s">
        <v>13764</v>
      </c>
      <c r="F1433" s="26" t="s">
        <v>276</v>
      </c>
      <c r="G1433" s="26" t="n">
        <v>24</v>
      </c>
      <c r="H1433" s="26" t="s">
        <v>11629</v>
      </c>
      <c r="I1433" s="26" t="s">
        <v>11624</v>
      </c>
      <c r="J1433" s="28" t="n">
        <v>10.4</v>
      </c>
      <c r="K1433" s="26" t="n">
        <v>1</v>
      </c>
      <c r="L1433" s="26" t="s">
        <v>11625</v>
      </c>
      <c r="M1433" s="27" t="n">
        <v>46234</v>
      </c>
      <c r="N1433" s="26"/>
      <c r="O1433" s="26"/>
      <c r="P1433" s="26" t="s">
        <v>11651</v>
      </c>
      <c r="Q1433" s="26"/>
      <c r="R1433" s="26"/>
    </row>
    <row r="1434" customFormat="false" ht="15" hidden="false" customHeight="true" outlineLevel="0" collapsed="false">
      <c r="A1434" s="29" t="s">
        <v>14390</v>
      </c>
      <c r="B1434" s="30" t="n">
        <v>46228</v>
      </c>
      <c r="C1434" s="29" t="s">
        <v>10130</v>
      </c>
      <c r="D1434" s="29" t="n">
        <v>2470</v>
      </c>
      <c r="E1434" s="29" t="s">
        <v>11901</v>
      </c>
      <c r="F1434" s="29" t="s">
        <v>276</v>
      </c>
      <c r="G1434" s="29" t="n">
        <v>32</v>
      </c>
      <c r="H1434" s="29" t="s">
        <v>11629</v>
      </c>
      <c r="I1434" s="29" t="s">
        <v>11624</v>
      </c>
      <c r="J1434" s="31" t="n">
        <v>10.4</v>
      </c>
      <c r="K1434" s="29" t="n">
        <v>1</v>
      </c>
      <c r="L1434" s="29" t="s">
        <v>11630</v>
      </c>
      <c r="M1434" s="30" t="n">
        <v>46238</v>
      </c>
      <c r="N1434" s="30" t="n">
        <v>46233</v>
      </c>
      <c r="O1434" s="29" t="n">
        <v>5</v>
      </c>
      <c r="P1434" s="29"/>
      <c r="Q1434" s="29" t="s">
        <v>14391</v>
      </c>
      <c r="R1434" s="29"/>
    </row>
    <row r="1435" customFormat="false" ht="15" hidden="false" customHeight="true" outlineLevel="0" collapsed="false">
      <c r="A1435" s="26" t="s">
        <v>14392</v>
      </c>
      <c r="B1435" s="27" t="n">
        <v>46226</v>
      </c>
      <c r="C1435" s="26" t="s">
        <v>5496</v>
      </c>
      <c r="D1435" s="26" t="n">
        <v>1157</v>
      </c>
      <c r="E1435" s="26" t="s">
        <v>13313</v>
      </c>
      <c r="F1435" s="26" t="s">
        <v>249</v>
      </c>
      <c r="G1435" s="26" t="n">
        <v>40</v>
      </c>
      <c r="H1435" s="26" t="s">
        <v>11623</v>
      </c>
      <c r="I1435" s="26" t="s">
        <v>11624</v>
      </c>
      <c r="J1435" s="28" t="n">
        <v>7.55</v>
      </c>
      <c r="K1435" s="26" t="n">
        <v>1</v>
      </c>
      <c r="L1435" s="26" t="s">
        <v>11642</v>
      </c>
      <c r="M1435" s="27" t="n">
        <v>46240</v>
      </c>
      <c r="N1435" s="26"/>
      <c r="O1435" s="26"/>
      <c r="P1435" s="26"/>
      <c r="Q1435" s="26"/>
      <c r="R1435" s="26"/>
    </row>
    <row r="1436" customFormat="false" ht="15" hidden="false" customHeight="true" outlineLevel="0" collapsed="false">
      <c r="A1436" s="29" t="s">
        <v>14393</v>
      </c>
      <c r="B1436" s="30" t="n">
        <v>46205</v>
      </c>
      <c r="C1436" s="29" t="s">
        <v>9428</v>
      </c>
      <c r="D1436" s="29" t="n">
        <v>2260</v>
      </c>
      <c r="E1436" s="29" t="s">
        <v>14394</v>
      </c>
      <c r="F1436" s="29" t="s">
        <v>314</v>
      </c>
      <c r="G1436" s="29" t="n">
        <v>40</v>
      </c>
      <c r="H1436" s="29" t="s">
        <v>11623</v>
      </c>
      <c r="I1436" s="29" t="s">
        <v>11624</v>
      </c>
      <c r="J1436" s="31" t="n">
        <v>7.55</v>
      </c>
      <c r="K1436" s="29" t="n">
        <v>1</v>
      </c>
      <c r="L1436" s="29" t="s">
        <v>11625</v>
      </c>
      <c r="M1436" s="30" t="n">
        <v>46219</v>
      </c>
      <c r="N1436" s="29"/>
      <c r="O1436" s="29"/>
      <c r="P1436" s="29" t="s">
        <v>11683</v>
      </c>
      <c r="Q1436" s="29"/>
      <c r="R1436" s="29"/>
    </row>
    <row r="1437" customFormat="false" ht="15" hidden="false" customHeight="true" outlineLevel="0" collapsed="false">
      <c r="A1437" s="26" t="s">
        <v>14395</v>
      </c>
      <c r="B1437" s="27" t="n">
        <v>46222</v>
      </c>
      <c r="C1437" s="26" t="s">
        <v>6947</v>
      </c>
      <c r="D1437" s="26" t="n">
        <v>1555</v>
      </c>
      <c r="E1437" s="26" t="s">
        <v>13805</v>
      </c>
      <c r="F1437" s="26" t="s">
        <v>167</v>
      </c>
      <c r="G1437" s="26" t="n">
        <v>32</v>
      </c>
      <c r="H1437" s="26" t="s">
        <v>11629</v>
      </c>
      <c r="I1437" s="26" t="s">
        <v>11624</v>
      </c>
      <c r="J1437" s="28" t="n">
        <v>10.4</v>
      </c>
      <c r="K1437" s="26" t="n">
        <v>1</v>
      </c>
      <c r="L1437" s="26" t="s">
        <v>11634</v>
      </c>
      <c r="M1437" s="27" t="n">
        <v>46232</v>
      </c>
      <c r="N1437" s="27" t="n">
        <v>46229</v>
      </c>
      <c r="O1437" s="26" t="n">
        <v>7</v>
      </c>
      <c r="P1437" s="26"/>
      <c r="Q1437" s="26"/>
      <c r="R1437" s="26"/>
    </row>
    <row r="1438" customFormat="false" ht="15" hidden="false" customHeight="true" outlineLevel="0" collapsed="false">
      <c r="A1438" s="29" t="s">
        <v>14396</v>
      </c>
      <c r="B1438" s="30" t="n">
        <v>46224</v>
      </c>
      <c r="C1438" s="29" t="s">
        <v>9923</v>
      </c>
      <c r="D1438" s="29" t="n">
        <v>2407</v>
      </c>
      <c r="E1438" s="29" t="s">
        <v>13348</v>
      </c>
      <c r="F1438" s="29" t="s">
        <v>900</v>
      </c>
      <c r="G1438" s="29" t="n">
        <v>60</v>
      </c>
      <c r="H1438" s="29" t="s">
        <v>11623</v>
      </c>
      <c r="I1438" s="29" t="s">
        <v>11624</v>
      </c>
      <c r="J1438" s="31" t="n">
        <v>7.55</v>
      </c>
      <c r="K1438" s="29" t="n">
        <v>1</v>
      </c>
      <c r="L1438" s="29" t="s">
        <v>11843</v>
      </c>
      <c r="M1438" s="30" t="n">
        <v>46238</v>
      </c>
      <c r="N1438" s="30" t="n">
        <v>46239</v>
      </c>
      <c r="O1438" s="29" t="n">
        <v>15</v>
      </c>
      <c r="P1438" s="29"/>
      <c r="Q1438" s="29"/>
      <c r="R1438" s="29"/>
    </row>
    <row r="1439" customFormat="false" ht="15" hidden="false" customHeight="true" outlineLevel="0" collapsed="false">
      <c r="A1439" s="26" t="s">
        <v>14397</v>
      </c>
      <c r="B1439" s="27" t="n">
        <v>46212</v>
      </c>
      <c r="C1439" s="26" t="s">
        <v>3881</v>
      </c>
      <c r="D1439" s="26" t="n">
        <v>752</v>
      </c>
      <c r="E1439" s="26" t="s">
        <v>11735</v>
      </c>
      <c r="F1439" s="26" t="s">
        <v>167</v>
      </c>
      <c r="G1439" s="26" t="n">
        <v>24</v>
      </c>
      <c r="H1439" s="26" t="s">
        <v>11629</v>
      </c>
      <c r="I1439" s="26" t="s">
        <v>11624</v>
      </c>
      <c r="J1439" s="28" t="n">
        <v>10.4</v>
      </c>
      <c r="K1439" s="26" t="n">
        <v>1</v>
      </c>
      <c r="L1439" s="26" t="s">
        <v>11669</v>
      </c>
      <c r="M1439" s="27" t="n">
        <v>46222</v>
      </c>
      <c r="N1439" s="27" t="n">
        <v>46213</v>
      </c>
      <c r="O1439" s="26" t="n">
        <v>1</v>
      </c>
      <c r="P1439" s="26"/>
      <c r="Q1439" s="26"/>
      <c r="R1439" s="26"/>
    </row>
    <row r="1440" customFormat="false" ht="15" hidden="false" customHeight="true" outlineLevel="0" collapsed="false">
      <c r="A1440" s="29" t="s">
        <v>14398</v>
      </c>
      <c r="B1440" s="30" t="n">
        <v>46217</v>
      </c>
      <c r="C1440" s="29" t="s">
        <v>6239</v>
      </c>
      <c r="D1440" s="29" t="n">
        <v>1358</v>
      </c>
      <c r="E1440" s="29" t="s">
        <v>12642</v>
      </c>
      <c r="F1440" s="29" t="s">
        <v>276</v>
      </c>
      <c r="G1440" s="29" t="n">
        <v>32</v>
      </c>
      <c r="H1440" s="29" t="s">
        <v>11629</v>
      </c>
      <c r="I1440" s="29" t="s">
        <v>11624</v>
      </c>
      <c r="J1440" s="31" t="n">
        <v>10.4</v>
      </c>
      <c r="K1440" s="29" t="n">
        <v>1</v>
      </c>
      <c r="L1440" s="29" t="s">
        <v>11625</v>
      </c>
      <c r="M1440" s="30" t="n">
        <v>46227</v>
      </c>
      <c r="N1440" s="29"/>
      <c r="O1440" s="29"/>
      <c r="P1440" s="29" t="s">
        <v>11672</v>
      </c>
      <c r="Q1440" s="29"/>
      <c r="R1440" s="29"/>
    </row>
    <row r="1441" customFormat="false" ht="15" hidden="false" customHeight="true" outlineLevel="0" collapsed="false">
      <c r="A1441" s="26" t="s">
        <v>14399</v>
      </c>
      <c r="B1441" s="27" t="n">
        <v>46223</v>
      </c>
      <c r="C1441" s="26" t="s">
        <v>4004</v>
      </c>
      <c r="D1441" s="26" t="n">
        <v>781</v>
      </c>
      <c r="E1441" s="26" t="s">
        <v>12471</v>
      </c>
      <c r="F1441" s="26" t="s">
        <v>276</v>
      </c>
      <c r="G1441" s="26" t="n">
        <v>24</v>
      </c>
      <c r="H1441" s="26" t="s">
        <v>11629</v>
      </c>
      <c r="I1441" s="26" t="s">
        <v>11624</v>
      </c>
      <c r="J1441" s="28" t="n">
        <v>10.4</v>
      </c>
      <c r="K1441" s="26" t="n">
        <v>1</v>
      </c>
      <c r="L1441" s="26" t="s">
        <v>11630</v>
      </c>
      <c r="M1441" s="27" t="n">
        <v>46233</v>
      </c>
      <c r="N1441" s="27" t="n">
        <v>46231</v>
      </c>
      <c r="O1441" s="26" t="n">
        <v>8</v>
      </c>
      <c r="P1441" s="26"/>
      <c r="Q1441" s="26" t="s">
        <v>14400</v>
      </c>
      <c r="R1441" s="26"/>
    </row>
    <row r="1442" customFormat="false" ht="15" hidden="false" customHeight="true" outlineLevel="0" collapsed="false">
      <c r="A1442" s="29" t="s">
        <v>14401</v>
      </c>
      <c r="B1442" s="30" t="n">
        <v>46214</v>
      </c>
      <c r="C1442" s="29" t="s">
        <v>6033</v>
      </c>
      <c r="D1442" s="29" t="n">
        <v>1302</v>
      </c>
      <c r="E1442" s="29" t="s">
        <v>14402</v>
      </c>
      <c r="F1442" s="29" t="s">
        <v>900</v>
      </c>
      <c r="G1442" s="29" t="n">
        <v>24</v>
      </c>
      <c r="H1442" s="29" t="s">
        <v>11623</v>
      </c>
      <c r="I1442" s="29" t="s">
        <v>11624</v>
      </c>
      <c r="J1442" s="31" t="n">
        <v>7.55</v>
      </c>
      <c r="K1442" s="29" t="n">
        <v>1</v>
      </c>
      <c r="L1442" s="29" t="s">
        <v>11630</v>
      </c>
      <c r="M1442" s="30" t="n">
        <v>46228</v>
      </c>
      <c r="N1442" s="30" t="n">
        <v>46219</v>
      </c>
      <c r="O1442" s="29" t="n">
        <v>5</v>
      </c>
      <c r="P1442" s="29"/>
      <c r="Q1442" s="29" t="s">
        <v>14403</v>
      </c>
      <c r="R1442" s="29"/>
    </row>
    <row r="1443" customFormat="false" ht="15" hidden="false" customHeight="true" outlineLevel="0" collapsed="false">
      <c r="A1443" s="26" t="s">
        <v>14404</v>
      </c>
      <c r="B1443" s="27" t="n">
        <v>46218</v>
      </c>
      <c r="C1443" s="26" t="s">
        <v>10142</v>
      </c>
      <c r="D1443" s="26" t="n">
        <v>2473</v>
      </c>
      <c r="E1443" s="26" t="s">
        <v>12168</v>
      </c>
      <c r="F1443" s="26" t="s">
        <v>167</v>
      </c>
      <c r="G1443" s="26" t="n">
        <v>28</v>
      </c>
      <c r="H1443" s="26" t="s">
        <v>11629</v>
      </c>
      <c r="I1443" s="26" t="s">
        <v>11624</v>
      </c>
      <c r="J1443" s="28" t="n">
        <v>10.4</v>
      </c>
      <c r="K1443" s="26" t="n">
        <v>2</v>
      </c>
      <c r="L1443" s="26" t="s">
        <v>11630</v>
      </c>
      <c r="M1443" s="27" t="n">
        <v>46228</v>
      </c>
      <c r="N1443" s="27" t="n">
        <v>46220</v>
      </c>
      <c r="O1443" s="26" t="n">
        <v>2</v>
      </c>
      <c r="P1443" s="26"/>
      <c r="Q1443" s="26" t="s">
        <v>14405</v>
      </c>
      <c r="R1443" s="26"/>
    </row>
    <row r="1444" customFormat="false" ht="15" hidden="false" customHeight="true" outlineLevel="0" collapsed="false">
      <c r="A1444" s="29" t="s">
        <v>14406</v>
      </c>
      <c r="B1444" s="30" t="n">
        <v>46230</v>
      </c>
      <c r="C1444" s="29" t="s">
        <v>2796</v>
      </c>
      <c r="D1444" s="29" t="n">
        <v>498</v>
      </c>
      <c r="E1444" s="29" t="s">
        <v>14349</v>
      </c>
      <c r="F1444" s="29" t="s">
        <v>276</v>
      </c>
      <c r="G1444" s="29" t="n">
        <v>24</v>
      </c>
      <c r="H1444" s="29" t="s">
        <v>11629</v>
      </c>
      <c r="I1444" s="29" t="s">
        <v>11624</v>
      </c>
      <c r="J1444" s="31" t="n">
        <v>10.4</v>
      </c>
      <c r="K1444" s="29" t="n">
        <v>1</v>
      </c>
      <c r="L1444" s="29" t="s">
        <v>11630</v>
      </c>
      <c r="M1444" s="30" t="n">
        <v>46240</v>
      </c>
      <c r="N1444" s="30" t="n">
        <v>46242</v>
      </c>
      <c r="O1444" s="29" t="n">
        <v>12</v>
      </c>
      <c r="P1444" s="29"/>
      <c r="Q1444" s="29" t="s">
        <v>14407</v>
      </c>
      <c r="R1444" s="29"/>
    </row>
    <row r="1445" customFormat="false" ht="15" hidden="false" customHeight="true" outlineLevel="0" collapsed="false">
      <c r="A1445" s="26" t="s">
        <v>14408</v>
      </c>
      <c r="B1445" s="27" t="n">
        <v>46206</v>
      </c>
      <c r="C1445" s="26" t="s">
        <v>9886</v>
      </c>
      <c r="D1445" s="26" t="n">
        <v>2397</v>
      </c>
      <c r="E1445" s="26" t="s">
        <v>12688</v>
      </c>
      <c r="F1445" s="26" t="s">
        <v>276</v>
      </c>
      <c r="G1445" s="26" t="n">
        <v>24</v>
      </c>
      <c r="H1445" s="26" t="s">
        <v>11629</v>
      </c>
      <c r="I1445" s="26" t="s">
        <v>11624</v>
      </c>
      <c r="J1445" s="28" t="n">
        <v>10.4</v>
      </c>
      <c r="K1445" s="26" t="n">
        <v>1</v>
      </c>
      <c r="L1445" s="26" t="s">
        <v>11625</v>
      </c>
      <c r="M1445" s="27" t="n">
        <v>46216</v>
      </c>
      <c r="N1445" s="26"/>
      <c r="O1445" s="26"/>
      <c r="P1445" s="26" t="s">
        <v>11672</v>
      </c>
      <c r="Q1445" s="26"/>
      <c r="R1445" s="26"/>
    </row>
    <row r="1446" customFormat="false" ht="15" hidden="false" customHeight="true" outlineLevel="0" collapsed="false">
      <c r="A1446" s="29" t="s">
        <v>14409</v>
      </c>
      <c r="B1446" s="30" t="n">
        <v>46210</v>
      </c>
      <c r="C1446" s="29" t="s">
        <v>8186</v>
      </c>
      <c r="D1446" s="29" t="n">
        <v>1900</v>
      </c>
      <c r="E1446" s="29" t="s">
        <v>12170</v>
      </c>
      <c r="F1446" s="29" t="s">
        <v>900</v>
      </c>
      <c r="G1446" s="29" t="n">
        <v>24</v>
      </c>
      <c r="H1446" s="29" t="s">
        <v>11623</v>
      </c>
      <c r="I1446" s="29" t="s">
        <v>11624</v>
      </c>
      <c r="J1446" s="31" t="n">
        <v>7.55</v>
      </c>
      <c r="K1446" s="29" t="n">
        <v>1</v>
      </c>
      <c r="L1446" s="29" t="s">
        <v>11625</v>
      </c>
      <c r="M1446" s="30" t="n">
        <v>46224</v>
      </c>
      <c r="N1446" s="29"/>
      <c r="O1446" s="29"/>
      <c r="P1446" s="29" t="s">
        <v>11683</v>
      </c>
      <c r="Q1446" s="29"/>
      <c r="R1446" s="29"/>
    </row>
    <row r="1447" customFormat="false" ht="15" hidden="false" customHeight="true" outlineLevel="0" collapsed="false">
      <c r="A1447" s="26" t="s">
        <v>14410</v>
      </c>
      <c r="B1447" s="27" t="n">
        <v>46218</v>
      </c>
      <c r="C1447" s="26" t="s">
        <v>6502</v>
      </c>
      <c r="D1447" s="26" t="n">
        <v>1436</v>
      </c>
      <c r="E1447" s="26" t="s">
        <v>14411</v>
      </c>
      <c r="F1447" s="26" t="s">
        <v>249</v>
      </c>
      <c r="G1447" s="26" t="n">
        <v>32</v>
      </c>
      <c r="H1447" s="26" t="s">
        <v>11623</v>
      </c>
      <c r="I1447" s="26" t="s">
        <v>11624</v>
      </c>
      <c r="J1447" s="28" t="n">
        <v>7.55</v>
      </c>
      <c r="K1447" s="26" t="n">
        <v>2</v>
      </c>
      <c r="L1447" s="26" t="s">
        <v>11625</v>
      </c>
      <c r="M1447" s="27" t="n">
        <v>46232</v>
      </c>
      <c r="N1447" s="26"/>
      <c r="O1447" s="26"/>
      <c r="P1447" s="26" t="s">
        <v>11683</v>
      </c>
      <c r="Q1447" s="26"/>
      <c r="R1447" s="26"/>
    </row>
    <row r="1448" customFormat="false" ht="15" hidden="false" customHeight="true" outlineLevel="0" collapsed="false">
      <c r="A1448" s="29" t="s">
        <v>14412</v>
      </c>
      <c r="B1448" s="30" t="n">
        <v>46213</v>
      </c>
      <c r="C1448" s="29" t="s">
        <v>7668</v>
      </c>
      <c r="D1448" s="29" t="n">
        <v>1754</v>
      </c>
      <c r="E1448" s="29" t="s">
        <v>14413</v>
      </c>
      <c r="F1448" s="29" t="s">
        <v>900</v>
      </c>
      <c r="G1448" s="29" t="n">
        <v>40</v>
      </c>
      <c r="H1448" s="29" t="s">
        <v>11623</v>
      </c>
      <c r="I1448" s="29" t="s">
        <v>11624</v>
      </c>
      <c r="J1448" s="31" t="n">
        <v>7.55</v>
      </c>
      <c r="K1448" s="29" t="n">
        <v>2</v>
      </c>
      <c r="L1448" s="29" t="s">
        <v>11630</v>
      </c>
      <c r="M1448" s="30" t="n">
        <v>46227</v>
      </c>
      <c r="N1448" s="30" t="n">
        <v>46222</v>
      </c>
      <c r="O1448" s="29" t="n">
        <v>9</v>
      </c>
      <c r="P1448" s="29"/>
      <c r="Q1448" s="29" t="s">
        <v>14294</v>
      </c>
      <c r="R1448" s="29"/>
    </row>
    <row r="1449" customFormat="false" ht="15" hidden="false" customHeight="true" outlineLevel="0" collapsed="false">
      <c r="A1449" s="26" t="s">
        <v>14414</v>
      </c>
      <c r="B1449" s="27" t="n">
        <v>46217</v>
      </c>
      <c r="C1449" s="26" t="s">
        <v>7284</v>
      </c>
      <c r="D1449" s="26" t="n">
        <v>1647</v>
      </c>
      <c r="E1449" s="26" t="s">
        <v>11849</v>
      </c>
      <c r="F1449" s="26" t="s">
        <v>314</v>
      </c>
      <c r="G1449" s="26" t="n">
        <v>24</v>
      </c>
      <c r="H1449" s="26" t="s">
        <v>11623</v>
      </c>
      <c r="I1449" s="26" t="s">
        <v>11624</v>
      </c>
      <c r="J1449" s="28" t="n">
        <v>7.55</v>
      </c>
      <c r="K1449" s="26" t="n">
        <v>2</v>
      </c>
      <c r="L1449" s="26" t="s">
        <v>11630</v>
      </c>
      <c r="M1449" s="27" t="n">
        <v>46231</v>
      </c>
      <c r="N1449" s="27" t="n">
        <v>46231</v>
      </c>
      <c r="O1449" s="26" t="n">
        <v>14</v>
      </c>
      <c r="P1449" s="26"/>
      <c r="Q1449" s="26" t="s">
        <v>14415</v>
      </c>
      <c r="R1449" s="26"/>
    </row>
    <row r="1450" customFormat="false" ht="15" hidden="false" customHeight="true" outlineLevel="0" collapsed="false">
      <c r="A1450" s="29" t="s">
        <v>14416</v>
      </c>
      <c r="B1450" s="30" t="n">
        <v>46214</v>
      </c>
      <c r="C1450" s="29" t="s">
        <v>9152</v>
      </c>
      <c r="D1450" s="29" t="n">
        <v>2178</v>
      </c>
      <c r="E1450" s="29" t="s">
        <v>12347</v>
      </c>
      <c r="F1450" s="29" t="s">
        <v>249</v>
      </c>
      <c r="G1450" s="29" t="n">
        <v>45</v>
      </c>
      <c r="H1450" s="29" t="s">
        <v>11623</v>
      </c>
      <c r="I1450" s="29" t="s">
        <v>11624</v>
      </c>
      <c r="J1450" s="31" t="n">
        <v>7.55</v>
      </c>
      <c r="K1450" s="29" t="n">
        <v>1</v>
      </c>
      <c r="L1450" s="29" t="s">
        <v>11634</v>
      </c>
      <c r="M1450" s="30" t="n">
        <v>46228</v>
      </c>
      <c r="N1450" s="30" t="n">
        <v>46228</v>
      </c>
      <c r="O1450" s="29" t="n">
        <v>14</v>
      </c>
      <c r="P1450" s="29"/>
      <c r="Q1450" s="29"/>
      <c r="R1450" s="29"/>
    </row>
    <row r="1451" customFormat="false" ht="15" hidden="false" customHeight="true" outlineLevel="0" collapsed="false">
      <c r="A1451" s="26" t="s">
        <v>14417</v>
      </c>
      <c r="B1451" s="27" t="n">
        <v>46224</v>
      </c>
      <c r="C1451" s="26" t="s">
        <v>3767</v>
      </c>
      <c r="D1451" s="26" t="n">
        <v>722</v>
      </c>
      <c r="E1451" s="26" t="s">
        <v>14418</v>
      </c>
      <c r="F1451" s="26" t="s">
        <v>167</v>
      </c>
      <c r="G1451" s="26" t="n">
        <v>28</v>
      </c>
      <c r="H1451" s="26" t="s">
        <v>11629</v>
      </c>
      <c r="I1451" s="26" t="s">
        <v>11624</v>
      </c>
      <c r="J1451" s="28" t="n">
        <v>10.4</v>
      </c>
      <c r="K1451" s="26" t="n">
        <v>2</v>
      </c>
      <c r="L1451" s="26" t="s">
        <v>11625</v>
      </c>
      <c r="M1451" s="27" t="n">
        <v>46234</v>
      </c>
      <c r="N1451" s="26"/>
      <c r="O1451" s="26"/>
      <c r="P1451" s="26" t="s">
        <v>11651</v>
      </c>
      <c r="Q1451" s="26"/>
      <c r="R1451" s="26"/>
    </row>
    <row r="1452" customFormat="false" ht="15" hidden="false" customHeight="true" outlineLevel="0" collapsed="false">
      <c r="A1452" s="29" t="s">
        <v>14419</v>
      </c>
      <c r="B1452" s="30" t="n">
        <v>46228</v>
      </c>
      <c r="C1452" s="29" t="s">
        <v>5394</v>
      </c>
      <c r="D1452" s="29" t="n">
        <v>1130</v>
      </c>
      <c r="E1452" s="29" t="s">
        <v>14420</v>
      </c>
      <c r="F1452" s="29" t="s">
        <v>167</v>
      </c>
      <c r="G1452" s="29" t="n">
        <v>32</v>
      </c>
      <c r="H1452" s="29" t="s">
        <v>11629</v>
      </c>
      <c r="I1452" s="29" t="s">
        <v>11624</v>
      </c>
      <c r="J1452" s="31" t="n">
        <v>10.4</v>
      </c>
      <c r="K1452" s="29" t="n">
        <v>2</v>
      </c>
      <c r="L1452" s="29" t="s">
        <v>11630</v>
      </c>
      <c r="M1452" s="30" t="n">
        <v>46238</v>
      </c>
      <c r="N1452" s="30" t="n">
        <v>46230</v>
      </c>
      <c r="O1452" s="29" t="n">
        <v>2</v>
      </c>
      <c r="P1452" s="29"/>
      <c r="Q1452" s="29" t="s">
        <v>14421</v>
      </c>
      <c r="R1452" s="29"/>
    </row>
    <row r="1453" customFormat="false" ht="15" hidden="false" customHeight="true" outlineLevel="0" collapsed="false">
      <c r="A1453" s="26" t="s">
        <v>14422</v>
      </c>
      <c r="B1453" s="27" t="n">
        <v>46210</v>
      </c>
      <c r="C1453" s="26" t="s">
        <v>8095</v>
      </c>
      <c r="D1453" s="26" t="n">
        <v>1876</v>
      </c>
      <c r="E1453" s="26" t="s">
        <v>14423</v>
      </c>
      <c r="F1453" s="26" t="s">
        <v>167</v>
      </c>
      <c r="G1453" s="26" t="n">
        <v>28</v>
      </c>
      <c r="H1453" s="26" t="s">
        <v>11629</v>
      </c>
      <c r="I1453" s="26" t="s">
        <v>11624</v>
      </c>
      <c r="J1453" s="28" t="n">
        <v>10.4</v>
      </c>
      <c r="K1453" s="26" t="n">
        <v>2</v>
      </c>
      <c r="L1453" s="26" t="s">
        <v>11642</v>
      </c>
      <c r="M1453" s="27" t="n">
        <v>46220</v>
      </c>
      <c r="N1453" s="26"/>
      <c r="O1453" s="26"/>
      <c r="P1453" s="26"/>
      <c r="Q1453" s="26"/>
      <c r="R1453" s="26"/>
    </row>
    <row r="1454" customFormat="false" ht="15" hidden="false" customHeight="true" outlineLevel="0" collapsed="false">
      <c r="A1454" s="29" t="s">
        <v>14424</v>
      </c>
      <c r="B1454" s="30" t="n">
        <v>46205</v>
      </c>
      <c r="C1454" s="29" t="s">
        <v>4745</v>
      </c>
      <c r="D1454" s="29" t="n">
        <v>965</v>
      </c>
      <c r="E1454" s="29" t="s">
        <v>12856</v>
      </c>
      <c r="F1454" s="29" t="s">
        <v>900</v>
      </c>
      <c r="G1454" s="29" t="n">
        <v>45</v>
      </c>
      <c r="H1454" s="29" t="s">
        <v>11623</v>
      </c>
      <c r="I1454" s="29" t="s">
        <v>11624</v>
      </c>
      <c r="J1454" s="31" t="n">
        <v>7.55</v>
      </c>
      <c r="K1454" s="29" t="n">
        <v>1</v>
      </c>
      <c r="L1454" s="29" t="s">
        <v>11630</v>
      </c>
      <c r="M1454" s="30" t="n">
        <v>46219</v>
      </c>
      <c r="N1454" s="30" t="n">
        <v>46218</v>
      </c>
      <c r="O1454" s="29" t="n">
        <v>13</v>
      </c>
      <c r="P1454" s="29"/>
      <c r="Q1454" s="29" t="s">
        <v>14425</v>
      </c>
      <c r="R1454" s="29"/>
    </row>
    <row r="1455" customFormat="false" ht="15" hidden="false" customHeight="true" outlineLevel="0" collapsed="false">
      <c r="A1455" s="26" t="s">
        <v>14426</v>
      </c>
      <c r="B1455" s="27" t="n">
        <v>46225</v>
      </c>
      <c r="C1455" s="26" t="s">
        <v>11061</v>
      </c>
      <c r="D1455" s="26" t="n">
        <v>2747</v>
      </c>
      <c r="E1455" s="26" t="s">
        <v>14122</v>
      </c>
      <c r="F1455" s="26" t="s">
        <v>249</v>
      </c>
      <c r="G1455" s="26" t="n">
        <v>50</v>
      </c>
      <c r="H1455" s="26" t="s">
        <v>11623</v>
      </c>
      <c r="I1455" s="26" t="s">
        <v>11624</v>
      </c>
      <c r="J1455" s="28" t="n">
        <v>7.55</v>
      </c>
      <c r="K1455" s="26" t="n">
        <v>1</v>
      </c>
      <c r="L1455" s="26" t="s">
        <v>164</v>
      </c>
      <c r="M1455" s="27" t="n">
        <v>46239</v>
      </c>
      <c r="N1455" s="27" t="n">
        <v>46235</v>
      </c>
      <c r="O1455" s="26" t="n">
        <v>10</v>
      </c>
      <c r="P1455" s="26"/>
      <c r="Q1455" s="26"/>
      <c r="R1455" s="26"/>
    </row>
    <row r="1456" customFormat="false" ht="15" hidden="false" customHeight="true" outlineLevel="0" collapsed="false">
      <c r="A1456" s="29" t="s">
        <v>14427</v>
      </c>
      <c r="B1456" s="30" t="n">
        <v>46208</v>
      </c>
      <c r="C1456" s="29" t="s">
        <v>8736</v>
      </c>
      <c r="D1456" s="29" t="n">
        <v>2059</v>
      </c>
      <c r="E1456" s="29" t="s">
        <v>12963</v>
      </c>
      <c r="F1456" s="29" t="s">
        <v>900</v>
      </c>
      <c r="G1456" s="29" t="n">
        <v>28</v>
      </c>
      <c r="H1456" s="29" t="s">
        <v>11623</v>
      </c>
      <c r="I1456" s="29" t="s">
        <v>11624</v>
      </c>
      <c r="J1456" s="31" t="n">
        <v>7.55</v>
      </c>
      <c r="K1456" s="29" t="n">
        <v>2</v>
      </c>
      <c r="L1456" s="29" t="s">
        <v>11625</v>
      </c>
      <c r="M1456" s="30" t="n">
        <v>46222</v>
      </c>
      <c r="N1456" s="29"/>
      <c r="O1456" s="29"/>
      <c r="P1456" s="29" t="s">
        <v>11651</v>
      </c>
      <c r="Q1456" s="29"/>
      <c r="R1456" s="29"/>
    </row>
    <row r="1457" customFormat="false" ht="15" hidden="false" customHeight="true" outlineLevel="0" collapsed="false">
      <c r="A1457" s="26" t="s">
        <v>14428</v>
      </c>
      <c r="B1457" s="27" t="n">
        <v>46210</v>
      </c>
      <c r="C1457" s="26" t="s">
        <v>469</v>
      </c>
      <c r="D1457" s="26" t="n">
        <v>41</v>
      </c>
      <c r="E1457" s="26" t="s">
        <v>13513</v>
      </c>
      <c r="F1457" s="26" t="s">
        <v>276</v>
      </c>
      <c r="G1457" s="26" t="n">
        <v>32</v>
      </c>
      <c r="H1457" s="26" t="s">
        <v>11629</v>
      </c>
      <c r="I1457" s="26" t="s">
        <v>11624</v>
      </c>
      <c r="J1457" s="28" t="n">
        <v>10.4</v>
      </c>
      <c r="K1457" s="26" t="n">
        <v>2</v>
      </c>
      <c r="L1457" s="26" t="s">
        <v>11669</v>
      </c>
      <c r="M1457" s="27" t="n">
        <v>46220</v>
      </c>
      <c r="N1457" s="27" t="n">
        <v>46213</v>
      </c>
      <c r="O1457" s="26" t="n">
        <v>3</v>
      </c>
      <c r="P1457" s="26"/>
      <c r="Q1457" s="26"/>
      <c r="R1457" s="26"/>
    </row>
    <row r="1458" customFormat="false" ht="15" hidden="false" customHeight="true" outlineLevel="0" collapsed="false">
      <c r="A1458" s="29" t="s">
        <v>14429</v>
      </c>
      <c r="B1458" s="30" t="n">
        <v>46238</v>
      </c>
      <c r="C1458" s="29" t="s">
        <v>10962</v>
      </c>
      <c r="D1458" s="29" t="n">
        <v>2717</v>
      </c>
      <c r="E1458" s="29" t="s">
        <v>14430</v>
      </c>
      <c r="F1458" s="29" t="s">
        <v>314</v>
      </c>
      <c r="G1458" s="29" t="n">
        <v>60</v>
      </c>
      <c r="H1458" s="29" t="s">
        <v>11623</v>
      </c>
      <c r="I1458" s="29" t="s">
        <v>11624</v>
      </c>
      <c r="J1458" s="31" t="n">
        <v>7.55</v>
      </c>
      <c r="K1458" s="29" t="n">
        <v>1</v>
      </c>
      <c r="L1458" s="29" t="s">
        <v>11843</v>
      </c>
      <c r="M1458" s="30" t="n">
        <v>46252</v>
      </c>
      <c r="N1458" s="30" t="n">
        <v>46246</v>
      </c>
      <c r="O1458" s="29" t="n">
        <v>8</v>
      </c>
      <c r="P1458" s="29"/>
      <c r="Q1458" s="29"/>
      <c r="R1458" s="29"/>
    </row>
    <row r="1459" customFormat="false" ht="15" hidden="false" customHeight="true" outlineLevel="0" collapsed="false">
      <c r="A1459" s="26" t="s">
        <v>14431</v>
      </c>
      <c r="B1459" s="27" t="n">
        <v>46239</v>
      </c>
      <c r="C1459" s="26" t="s">
        <v>9987</v>
      </c>
      <c r="D1459" s="26" t="n">
        <v>2427</v>
      </c>
      <c r="E1459" s="26" t="s">
        <v>14432</v>
      </c>
      <c r="F1459" s="26" t="s">
        <v>314</v>
      </c>
      <c r="G1459" s="26" t="n">
        <v>24</v>
      </c>
      <c r="H1459" s="26" t="s">
        <v>11623</v>
      </c>
      <c r="I1459" s="26" t="s">
        <v>11624</v>
      </c>
      <c r="J1459" s="28" t="n">
        <v>7.55</v>
      </c>
      <c r="K1459" s="26" t="n">
        <v>1</v>
      </c>
      <c r="L1459" s="26" t="s">
        <v>11630</v>
      </c>
      <c r="M1459" s="27" t="n">
        <v>46253</v>
      </c>
      <c r="N1459" s="27" t="n">
        <v>46251</v>
      </c>
      <c r="O1459" s="26" t="n">
        <v>12</v>
      </c>
      <c r="P1459" s="26"/>
      <c r="Q1459" s="26" t="s">
        <v>14433</v>
      </c>
      <c r="R1459" s="26"/>
    </row>
    <row r="1460" customFormat="false" ht="15" hidden="false" customHeight="true" outlineLevel="0" collapsed="false">
      <c r="A1460" s="29" t="s">
        <v>14434</v>
      </c>
      <c r="B1460" s="30" t="n">
        <v>46237</v>
      </c>
      <c r="C1460" s="29" t="s">
        <v>603</v>
      </c>
      <c r="D1460" s="29" t="n">
        <v>64</v>
      </c>
      <c r="E1460" s="29" t="s">
        <v>12516</v>
      </c>
      <c r="F1460" s="29" t="s">
        <v>249</v>
      </c>
      <c r="G1460" s="29" t="n">
        <v>28</v>
      </c>
      <c r="H1460" s="29" t="s">
        <v>11623</v>
      </c>
      <c r="I1460" s="29" t="s">
        <v>11624</v>
      </c>
      <c r="J1460" s="31" t="n">
        <v>7.55</v>
      </c>
      <c r="K1460" s="29" t="n">
        <v>2</v>
      </c>
      <c r="L1460" s="29" t="s">
        <v>11625</v>
      </c>
      <c r="M1460" s="30" t="n">
        <v>46251</v>
      </c>
      <c r="N1460" s="29"/>
      <c r="O1460" s="29"/>
      <c r="P1460" s="29" t="s">
        <v>11651</v>
      </c>
      <c r="Q1460" s="29"/>
      <c r="R1460" s="29"/>
    </row>
    <row r="1461" customFormat="false" ht="15" hidden="false" customHeight="true" outlineLevel="0" collapsed="false">
      <c r="A1461" s="26" t="s">
        <v>14435</v>
      </c>
      <c r="B1461" s="27" t="n">
        <v>46236</v>
      </c>
      <c r="C1461" s="26" t="s">
        <v>5307</v>
      </c>
      <c r="D1461" s="26" t="n">
        <v>1108</v>
      </c>
      <c r="E1461" s="26" t="s">
        <v>14436</v>
      </c>
      <c r="F1461" s="26" t="s">
        <v>167</v>
      </c>
      <c r="G1461" s="26" t="n">
        <v>28</v>
      </c>
      <c r="H1461" s="26" t="s">
        <v>11629</v>
      </c>
      <c r="I1461" s="26" t="s">
        <v>11624</v>
      </c>
      <c r="J1461" s="28" t="n">
        <v>10.4</v>
      </c>
      <c r="K1461" s="26" t="n">
        <v>1</v>
      </c>
      <c r="L1461" s="26" t="s">
        <v>11634</v>
      </c>
      <c r="M1461" s="27" t="n">
        <v>46246</v>
      </c>
      <c r="N1461" s="27" t="n">
        <v>46246</v>
      </c>
      <c r="O1461" s="26" t="n">
        <v>10</v>
      </c>
      <c r="P1461" s="26"/>
      <c r="Q1461" s="26"/>
      <c r="R1461" s="26"/>
    </row>
    <row r="1462" customFormat="false" ht="15" hidden="false" customHeight="true" outlineLevel="0" collapsed="false">
      <c r="A1462" s="29" t="s">
        <v>14437</v>
      </c>
      <c r="B1462" s="30" t="n">
        <v>46237</v>
      </c>
      <c r="C1462" s="29" t="s">
        <v>1498</v>
      </c>
      <c r="D1462" s="29" t="n">
        <v>226</v>
      </c>
      <c r="E1462" s="29" t="s">
        <v>14438</v>
      </c>
      <c r="F1462" s="29" t="s">
        <v>276</v>
      </c>
      <c r="G1462" s="29" t="n">
        <v>24</v>
      </c>
      <c r="H1462" s="29" t="s">
        <v>11629</v>
      </c>
      <c r="I1462" s="29" t="s">
        <v>11624</v>
      </c>
      <c r="J1462" s="31" t="n">
        <v>10.4</v>
      </c>
      <c r="K1462" s="29" t="n">
        <v>1</v>
      </c>
      <c r="L1462" s="29" t="s">
        <v>11630</v>
      </c>
      <c r="M1462" s="30" t="n">
        <v>46247</v>
      </c>
      <c r="N1462" s="30" t="n">
        <v>46241</v>
      </c>
      <c r="O1462" s="29" t="n">
        <v>4</v>
      </c>
      <c r="P1462" s="29"/>
      <c r="Q1462" s="29" t="s">
        <v>14439</v>
      </c>
      <c r="R1462" s="29"/>
    </row>
    <row r="1463" customFormat="false" ht="15" hidden="false" customHeight="true" outlineLevel="0" collapsed="false">
      <c r="A1463" s="26" t="s">
        <v>14440</v>
      </c>
      <c r="B1463" s="27" t="n">
        <v>46237</v>
      </c>
      <c r="C1463" s="26" t="s">
        <v>10949</v>
      </c>
      <c r="D1463" s="26" t="n">
        <v>2713</v>
      </c>
      <c r="E1463" s="26" t="s">
        <v>14441</v>
      </c>
      <c r="F1463" s="26" t="s">
        <v>249</v>
      </c>
      <c r="G1463" s="26" t="n">
        <v>24</v>
      </c>
      <c r="H1463" s="26" t="s">
        <v>11623</v>
      </c>
      <c r="I1463" s="26" t="s">
        <v>11624</v>
      </c>
      <c r="J1463" s="28" t="n">
        <v>7.55</v>
      </c>
      <c r="K1463" s="26" t="n">
        <v>2</v>
      </c>
      <c r="L1463" s="26" t="s">
        <v>11625</v>
      </c>
      <c r="M1463" s="27" t="n">
        <v>46251</v>
      </c>
      <c r="N1463" s="26"/>
      <c r="O1463" s="26"/>
      <c r="P1463" s="26" t="s">
        <v>11626</v>
      </c>
      <c r="Q1463" s="26"/>
      <c r="R1463" s="26"/>
    </row>
    <row r="1464" customFormat="false" ht="15" hidden="false" customHeight="true" outlineLevel="0" collapsed="false">
      <c r="A1464" s="29" t="s">
        <v>14442</v>
      </c>
      <c r="B1464" s="30" t="n">
        <v>46236</v>
      </c>
      <c r="C1464" s="29" t="s">
        <v>7208</v>
      </c>
      <c r="D1464" s="29" t="n">
        <v>1627</v>
      </c>
      <c r="E1464" s="29" t="s">
        <v>11856</v>
      </c>
      <c r="F1464" s="29" t="s">
        <v>276</v>
      </c>
      <c r="G1464" s="29" t="n">
        <v>24</v>
      </c>
      <c r="H1464" s="29" t="s">
        <v>11629</v>
      </c>
      <c r="I1464" s="29" t="s">
        <v>11624</v>
      </c>
      <c r="J1464" s="31" t="n">
        <v>10.4</v>
      </c>
      <c r="K1464" s="29" t="n">
        <v>1</v>
      </c>
      <c r="L1464" s="29" t="s">
        <v>11669</v>
      </c>
      <c r="M1464" s="30" t="n">
        <v>46246</v>
      </c>
      <c r="N1464" s="30" t="n">
        <v>46240</v>
      </c>
      <c r="O1464" s="29" t="n">
        <v>4</v>
      </c>
      <c r="P1464" s="29"/>
      <c r="Q1464" s="29"/>
      <c r="R1464" s="29"/>
    </row>
    <row r="1465" customFormat="false" ht="15" hidden="false" customHeight="true" outlineLevel="0" collapsed="false">
      <c r="A1465" s="26" t="s">
        <v>14443</v>
      </c>
      <c r="B1465" s="27" t="n">
        <v>46235</v>
      </c>
      <c r="C1465" s="26" t="s">
        <v>6179</v>
      </c>
      <c r="D1465" s="26" t="n">
        <v>1342</v>
      </c>
      <c r="E1465" s="26" t="s">
        <v>14444</v>
      </c>
      <c r="F1465" s="26" t="s">
        <v>314</v>
      </c>
      <c r="G1465" s="26" t="n">
        <v>40</v>
      </c>
      <c r="H1465" s="26" t="s">
        <v>11623</v>
      </c>
      <c r="I1465" s="26" t="s">
        <v>11624</v>
      </c>
      <c r="J1465" s="28" t="n">
        <v>7.55</v>
      </c>
      <c r="K1465" s="26" t="n">
        <v>1</v>
      </c>
      <c r="L1465" s="26" t="s">
        <v>11630</v>
      </c>
      <c r="M1465" s="27" t="n">
        <v>46249</v>
      </c>
      <c r="N1465" s="27" t="n">
        <v>46245</v>
      </c>
      <c r="O1465" s="26" t="n">
        <v>10</v>
      </c>
      <c r="P1465" s="26"/>
      <c r="Q1465" s="26" t="s">
        <v>14445</v>
      </c>
      <c r="R1465" s="26"/>
    </row>
    <row r="1466" customFormat="false" ht="15" hidden="false" customHeight="true" outlineLevel="0" collapsed="false">
      <c r="A1466" s="29" t="s">
        <v>14446</v>
      </c>
      <c r="B1466" s="30" t="n">
        <v>46236</v>
      </c>
      <c r="C1466" s="29" t="s">
        <v>10829</v>
      </c>
      <c r="D1466" s="29" t="n">
        <v>2676</v>
      </c>
      <c r="E1466" s="29" t="s">
        <v>11710</v>
      </c>
      <c r="F1466" s="29" t="s">
        <v>167</v>
      </c>
      <c r="G1466" s="29" t="n">
        <v>28</v>
      </c>
      <c r="H1466" s="29" t="s">
        <v>11629</v>
      </c>
      <c r="I1466" s="29" t="s">
        <v>11624</v>
      </c>
      <c r="J1466" s="31" t="n">
        <v>10.4</v>
      </c>
      <c r="K1466" s="29" t="n">
        <v>1</v>
      </c>
      <c r="L1466" s="29" t="s">
        <v>11630</v>
      </c>
      <c r="M1466" s="30" t="n">
        <v>46246</v>
      </c>
      <c r="N1466" s="30" t="n">
        <v>46237</v>
      </c>
      <c r="O1466" s="29" t="n">
        <v>1</v>
      </c>
      <c r="P1466" s="29"/>
      <c r="Q1466" s="29" t="s">
        <v>14447</v>
      </c>
      <c r="R1466" s="29"/>
    </row>
    <row r="1467" customFormat="false" ht="15" hidden="false" customHeight="true" outlineLevel="0" collapsed="false">
      <c r="A1467" s="26" t="s">
        <v>14448</v>
      </c>
      <c r="B1467" s="27" t="n">
        <v>46237</v>
      </c>
      <c r="C1467" s="26" t="s">
        <v>8563</v>
      </c>
      <c r="D1467" s="26" t="n">
        <v>2007</v>
      </c>
      <c r="E1467" s="26" t="s">
        <v>12882</v>
      </c>
      <c r="F1467" s="26" t="s">
        <v>249</v>
      </c>
      <c r="G1467" s="26" t="n">
        <v>32</v>
      </c>
      <c r="H1467" s="26" t="s">
        <v>11623</v>
      </c>
      <c r="I1467" s="26" t="s">
        <v>11624</v>
      </c>
      <c r="J1467" s="28" t="n">
        <v>7.55</v>
      </c>
      <c r="K1467" s="26" t="n">
        <v>1</v>
      </c>
      <c r="L1467" s="26" t="s">
        <v>11669</v>
      </c>
      <c r="M1467" s="27" t="n">
        <v>46251</v>
      </c>
      <c r="N1467" s="27" t="n">
        <v>46251</v>
      </c>
      <c r="O1467" s="26" t="n">
        <v>14</v>
      </c>
      <c r="P1467" s="26"/>
      <c r="Q1467" s="26"/>
      <c r="R1467" s="26"/>
    </row>
    <row r="1468" customFormat="false" ht="15" hidden="false" customHeight="true" outlineLevel="0" collapsed="false">
      <c r="A1468" s="29" t="s">
        <v>14449</v>
      </c>
      <c r="B1468" s="30" t="n">
        <v>46235</v>
      </c>
      <c r="C1468" s="29" t="s">
        <v>11218</v>
      </c>
      <c r="D1468" s="29" t="n">
        <v>2796</v>
      </c>
      <c r="E1468" s="29" t="s">
        <v>14450</v>
      </c>
      <c r="F1468" s="29" t="s">
        <v>900</v>
      </c>
      <c r="G1468" s="29" t="n">
        <v>45</v>
      </c>
      <c r="H1468" s="29" t="s">
        <v>11623</v>
      </c>
      <c r="I1468" s="29" t="s">
        <v>11624</v>
      </c>
      <c r="J1468" s="31" t="n">
        <v>7.55</v>
      </c>
      <c r="K1468" s="29" t="n">
        <v>1</v>
      </c>
      <c r="L1468" s="29" t="s">
        <v>11625</v>
      </c>
      <c r="M1468" s="30" t="n">
        <v>46249</v>
      </c>
      <c r="N1468" s="29"/>
      <c r="O1468" s="29"/>
      <c r="P1468" s="29" t="s">
        <v>11626</v>
      </c>
      <c r="Q1468" s="29"/>
      <c r="R1468" s="29"/>
    </row>
    <row r="1469" customFormat="false" ht="15" hidden="false" customHeight="true" outlineLevel="0" collapsed="false">
      <c r="A1469" s="26" t="s">
        <v>14451</v>
      </c>
      <c r="B1469" s="27" t="n">
        <v>46239</v>
      </c>
      <c r="C1469" s="26" t="s">
        <v>9929</v>
      </c>
      <c r="D1469" s="26" t="n">
        <v>2409</v>
      </c>
      <c r="E1469" s="26" t="s">
        <v>12586</v>
      </c>
      <c r="F1469" s="26" t="s">
        <v>276</v>
      </c>
      <c r="G1469" s="26" t="n">
        <v>24</v>
      </c>
      <c r="H1469" s="26" t="s">
        <v>11629</v>
      </c>
      <c r="I1469" s="26" t="s">
        <v>11624</v>
      </c>
      <c r="J1469" s="28" t="n">
        <v>10.4</v>
      </c>
      <c r="K1469" s="26" t="n">
        <v>2</v>
      </c>
      <c r="L1469" s="26" t="s">
        <v>11625</v>
      </c>
      <c r="M1469" s="27" t="n">
        <v>46249</v>
      </c>
      <c r="N1469" s="26"/>
      <c r="O1469" s="26"/>
      <c r="P1469" s="26" t="s">
        <v>11626</v>
      </c>
      <c r="Q1469" s="26"/>
      <c r="R1469" s="26"/>
    </row>
    <row r="1470" customFormat="false" ht="15" hidden="false" customHeight="true" outlineLevel="0" collapsed="false">
      <c r="A1470" s="29" t="s">
        <v>14452</v>
      </c>
      <c r="B1470" s="30" t="n">
        <v>46236</v>
      </c>
      <c r="C1470" s="29" t="s">
        <v>11522</v>
      </c>
      <c r="D1470" s="29" t="n">
        <v>2888</v>
      </c>
      <c r="E1470" s="29" t="s">
        <v>14453</v>
      </c>
      <c r="F1470" s="29" t="s">
        <v>167</v>
      </c>
      <c r="G1470" s="29" t="n">
        <v>24</v>
      </c>
      <c r="H1470" s="29" t="s">
        <v>11629</v>
      </c>
      <c r="I1470" s="29" t="s">
        <v>11624</v>
      </c>
      <c r="J1470" s="31" t="n">
        <v>10.4</v>
      </c>
      <c r="K1470" s="29" t="n">
        <v>1</v>
      </c>
      <c r="L1470" s="29" t="s">
        <v>11642</v>
      </c>
      <c r="M1470" s="30" t="n">
        <v>46246</v>
      </c>
      <c r="N1470" s="29"/>
      <c r="O1470" s="29"/>
      <c r="P1470" s="29"/>
      <c r="Q1470" s="29"/>
      <c r="R1470" s="29"/>
    </row>
    <row r="1471" customFormat="false" ht="15" hidden="false" customHeight="true" outlineLevel="0" collapsed="false">
      <c r="A1471" s="26" t="s">
        <v>14454</v>
      </c>
      <c r="B1471" s="27" t="n">
        <v>46236</v>
      </c>
      <c r="C1471" s="26" t="s">
        <v>9249</v>
      </c>
      <c r="D1471" s="26" t="n">
        <v>2206</v>
      </c>
      <c r="E1471" s="26" t="s">
        <v>14455</v>
      </c>
      <c r="F1471" s="26" t="s">
        <v>314</v>
      </c>
      <c r="G1471" s="26" t="n">
        <v>70</v>
      </c>
      <c r="H1471" s="26" t="s">
        <v>11623</v>
      </c>
      <c r="I1471" s="26" t="s">
        <v>11624</v>
      </c>
      <c r="J1471" s="28" t="n">
        <v>7.55</v>
      </c>
      <c r="K1471" s="26" t="n">
        <v>2</v>
      </c>
      <c r="L1471" s="26" t="s">
        <v>11625</v>
      </c>
      <c r="M1471" s="27" t="n">
        <v>46250</v>
      </c>
      <c r="N1471" s="26"/>
      <c r="O1471" s="26"/>
      <c r="P1471" s="26" t="s">
        <v>11672</v>
      </c>
      <c r="Q1471" s="26"/>
      <c r="R1471" s="26"/>
    </row>
    <row r="1472" customFormat="false" ht="15" hidden="false" customHeight="true" outlineLevel="0" collapsed="false">
      <c r="A1472" s="29" t="s">
        <v>14456</v>
      </c>
      <c r="B1472" s="30" t="n">
        <v>46239</v>
      </c>
      <c r="C1472" s="29" t="s">
        <v>10989</v>
      </c>
      <c r="D1472" s="29" t="n">
        <v>2726</v>
      </c>
      <c r="E1472" s="29" t="s">
        <v>14457</v>
      </c>
      <c r="F1472" s="29" t="s">
        <v>167</v>
      </c>
      <c r="G1472" s="29" t="n">
        <v>28</v>
      </c>
      <c r="H1472" s="29" t="s">
        <v>11629</v>
      </c>
      <c r="I1472" s="29" t="s">
        <v>11624</v>
      </c>
      <c r="J1472" s="31" t="n">
        <v>10.4</v>
      </c>
      <c r="K1472" s="29" t="n">
        <v>1</v>
      </c>
      <c r="L1472" s="29" t="s">
        <v>11630</v>
      </c>
      <c r="M1472" s="30" t="n">
        <v>46249</v>
      </c>
      <c r="N1472" s="30" t="n">
        <v>46245</v>
      </c>
      <c r="O1472" s="29" t="n">
        <v>6</v>
      </c>
      <c r="P1472" s="29"/>
      <c r="Q1472" s="29" t="s">
        <v>14317</v>
      </c>
      <c r="R1472" s="29"/>
    </row>
    <row r="1473" customFormat="false" ht="15" hidden="false" customHeight="true" outlineLevel="0" collapsed="false">
      <c r="A1473" s="26" t="s">
        <v>14458</v>
      </c>
      <c r="B1473" s="27" t="n">
        <v>46238</v>
      </c>
      <c r="C1473" s="26" t="s">
        <v>2701</v>
      </c>
      <c r="D1473" s="26" t="n">
        <v>477</v>
      </c>
      <c r="E1473" s="26" t="s">
        <v>12901</v>
      </c>
      <c r="F1473" s="26" t="s">
        <v>900</v>
      </c>
      <c r="G1473" s="26" t="n">
        <v>28</v>
      </c>
      <c r="H1473" s="26" t="s">
        <v>11623</v>
      </c>
      <c r="I1473" s="26" t="s">
        <v>11624</v>
      </c>
      <c r="J1473" s="28" t="n">
        <v>7.55</v>
      </c>
      <c r="K1473" s="26" t="n">
        <v>2</v>
      </c>
      <c r="L1473" s="26" t="s">
        <v>11630</v>
      </c>
      <c r="M1473" s="27" t="n">
        <v>46252</v>
      </c>
      <c r="N1473" s="27" t="n">
        <v>46252</v>
      </c>
      <c r="O1473" s="26" t="n">
        <v>14</v>
      </c>
      <c r="P1473" s="26"/>
      <c r="Q1473" s="26" t="s">
        <v>14338</v>
      </c>
      <c r="R1473" s="26"/>
    </row>
    <row r="1474" customFormat="false" ht="15" hidden="false" customHeight="true" outlineLevel="0" collapsed="false">
      <c r="A1474" s="29" t="s">
        <v>14459</v>
      </c>
      <c r="B1474" s="30" t="n">
        <v>46235</v>
      </c>
      <c r="C1474" s="29" t="s">
        <v>1392</v>
      </c>
      <c r="D1474" s="29" t="n">
        <v>205</v>
      </c>
      <c r="E1474" s="29" t="s">
        <v>11876</v>
      </c>
      <c r="F1474" s="29" t="s">
        <v>249</v>
      </c>
      <c r="G1474" s="29" t="n">
        <v>45</v>
      </c>
      <c r="H1474" s="29" t="s">
        <v>11623</v>
      </c>
      <c r="I1474" s="29" t="s">
        <v>11624</v>
      </c>
      <c r="J1474" s="31" t="n">
        <v>7.55</v>
      </c>
      <c r="K1474" s="29" t="n">
        <v>1</v>
      </c>
      <c r="L1474" s="29" t="s">
        <v>11625</v>
      </c>
      <c r="M1474" s="30" t="n">
        <v>46249</v>
      </c>
      <c r="N1474" s="29"/>
      <c r="O1474" s="29"/>
      <c r="P1474" s="29" t="s">
        <v>11672</v>
      </c>
      <c r="Q1474" s="29"/>
      <c r="R1474" s="29"/>
    </row>
    <row r="1475" customFormat="false" ht="15" hidden="false" customHeight="true" outlineLevel="0" collapsed="false">
      <c r="A1475" s="26" t="s">
        <v>14460</v>
      </c>
      <c r="B1475" s="27" t="n">
        <v>46238</v>
      </c>
      <c r="C1475" s="26" t="s">
        <v>9353</v>
      </c>
      <c r="D1475" s="26" t="n">
        <v>2237</v>
      </c>
      <c r="E1475" s="26" t="s">
        <v>13950</v>
      </c>
      <c r="F1475" s="26" t="s">
        <v>167</v>
      </c>
      <c r="G1475" s="26" t="n">
        <v>24</v>
      </c>
      <c r="H1475" s="26" t="s">
        <v>11629</v>
      </c>
      <c r="I1475" s="26" t="s">
        <v>11624</v>
      </c>
      <c r="J1475" s="28" t="n">
        <v>10.4</v>
      </c>
      <c r="K1475" s="26" t="n">
        <v>1</v>
      </c>
      <c r="L1475" s="26" t="s">
        <v>11669</v>
      </c>
      <c r="M1475" s="27" t="n">
        <v>46248</v>
      </c>
      <c r="N1475" s="27" t="n">
        <v>46239</v>
      </c>
      <c r="O1475" s="26" t="n">
        <v>1</v>
      </c>
      <c r="P1475" s="26"/>
      <c r="Q1475" s="26"/>
      <c r="R1475" s="26"/>
    </row>
    <row r="1476" customFormat="false" ht="15" hidden="false" customHeight="true" outlineLevel="0" collapsed="false">
      <c r="A1476" s="29" t="s">
        <v>14461</v>
      </c>
      <c r="B1476" s="30" t="n">
        <v>46236</v>
      </c>
      <c r="C1476" s="29" t="s">
        <v>5586</v>
      </c>
      <c r="D1476" s="29" t="n">
        <v>1181</v>
      </c>
      <c r="E1476" s="29" t="s">
        <v>12863</v>
      </c>
      <c r="F1476" s="29" t="s">
        <v>314</v>
      </c>
      <c r="G1476" s="29" t="n">
        <v>32</v>
      </c>
      <c r="H1476" s="29" t="s">
        <v>11623</v>
      </c>
      <c r="I1476" s="29" t="s">
        <v>11624</v>
      </c>
      <c r="J1476" s="31" t="n">
        <v>7.55</v>
      </c>
      <c r="K1476" s="29" t="n">
        <v>1</v>
      </c>
      <c r="L1476" s="29" t="s">
        <v>11630</v>
      </c>
      <c r="M1476" s="30" t="n">
        <v>46250</v>
      </c>
      <c r="N1476" s="30" t="n">
        <v>46248</v>
      </c>
      <c r="O1476" s="29" t="n">
        <v>12</v>
      </c>
      <c r="P1476" s="29"/>
      <c r="Q1476" s="29" t="s">
        <v>14462</v>
      </c>
      <c r="R1476" s="29"/>
    </row>
    <row r="1477" customFormat="false" ht="15" hidden="false" customHeight="true" outlineLevel="0" collapsed="false">
      <c r="A1477" s="26" t="s">
        <v>14463</v>
      </c>
      <c r="B1477" s="27" t="n">
        <v>46235</v>
      </c>
      <c r="C1477" s="26" t="s">
        <v>254</v>
      </c>
      <c r="D1477" s="26" t="n">
        <v>10</v>
      </c>
      <c r="E1477" s="26" t="s">
        <v>12003</v>
      </c>
      <c r="F1477" s="26" t="s">
        <v>276</v>
      </c>
      <c r="G1477" s="26" t="n">
        <v>32</v>
      </c>
      <c r="H1477" s="26" t="s">
        <v>11629</v>
      </c>
      <c r="I1477" s="26" t="s">
        <v>11624</v>
      </c>
      <c r="J1477" s="28" t="n">
        <v>10.4</v>
      </c>
      <c r="K1477" s="26" t="n">
        <v>1</v>
      </c>
      <c r="L1477" s="26" t="s">
        <v>164</v>
      </c>
      <c r="M1477" s="27" t="n">
        <v>46245</v>
      </c>
      <c r="N1477" s="27" t="n">
        <v>46243</v>
      </c>
      <c r="O1477" s="26" t="n">
        <v>8</v>
      </c>
      <c r="P1477" s="26"/>
      <c r="Q1477" s="26"/>
      <c r="R1477" s="26"/>
    </row>
    <row r="1478" customFormat="false" ht="15" hidden="false" customHeight="true" outlineLevel="0" collapsed="false">
      <c r="A1478" s="29" t="s">
        <v>14464</v>
      </c>
      <c r="B1478" s="30" t="n">
        <v>46235</v>
      </c>
      <c r="C1478" s="29" t="s">
        <v>4049</v>
      </c>
      <c r="D1478" s="29" t="n">
        <v>792</v>
      </c>
      <c r="E1478" s="29" t="s">
        <v>13556</v>
      </c>
      <c r="F1478" s="29" t="s">
        <v>167</v>
      </c>
      <c r="G1478" s="29" t="n">
        <v>36</v>
      </c>
      <c r="H1478" s="29" t="s">
        <v>11629</v>
      </c>
      <c r="I1478" s="29" t="s">
        <v>11624</v>
      </c>
      <c r="J1478" s="31" t="n">
        <v>10.4</v>
      </c>
      <c r="K1478" s="29" t="n">
        <v>1</v>
      </c>
      <c r="L1478" s="29" t="s">
        <v>11843</v>
      </c>
      <c r="M1478" s="30" t="n">
        <v>46245</v>
      </c>
      <c r="N1478" s="30" t="n">
        <v>46237</v>
      </c>
      <c r="O1478" s="29" t="n">
        <v>2</v>
      </c>
      <c r="P1478" s="29"/>
      <c r="Q1478" s="29"/>
      <c r="R1478" s="29"/>
    </row>
    <row r="1479" customFormat="false" ht="15" hidden="false" customHeight="true" outlineLevel="0" collapsed="false">
      <c r="A1479" s="26" t="s">
        <v>14465</v>
      </c>
      <c r="B1479" s="27" t="n">
        <v>46238</v>
      </c>
      <c r="C1479" s="26" t="s">
        <v>10486</v>
      </c>
      <c r="D1479" s="26" t="n">
        <v>2571</v>
      </c>
      <c r="E1479" s="26" t="s">
        <v>12840</v>
      </c>
      <c r="F1479" s="26" t="s">
        <v>167</v>
      </c>
      <c r="G1479" s="26" t="n">
        <v>32</v>
      </c>
      <c r="H1479" s="26" t="s">
        <v>11629</v>
      </c>
      <c r="I1479" s="26" t="s">
        <v>11624</v>
      </c>
      <c r="J1479" s="28" t="n">
        <v>10.4</v>
      </c>
      <c r="K1479" s="26" t="n">
        <v>1</v>
      </c>
      <c r="L1479" s="26" t="s">
        <v>11669</v>
      </c>
      <c r="M1479" s="27" t="n">
        <v>46248</v>
      </c>
      <c r="N1479" s="27" t="n">
        <v>46247</v>
      </c>
      <c r="O1479" s="26" t="n">
        <v>9</v>
      </c>
      <c r="P1479" s="26"/>
      <c r="Q1479" s="26"/>
      <c r="R1479" s="26"/>
    </row>
    <row r="1480" customFormat="false" ht="15" hidden="false" customHeight="true" outlineLevel="0" collapsed="false">
      <c r="A1480" s="29" t="s">
        <v>14466</v>
      </c>
      <c r="B1480" s="30" t="n">
        <v>46235</v>
      </c>
      <c r="C1480" s="29" t="s">
        <v>1375</v>
      </c>
      <c r="D1480" s="29" t="n">
        <v>201</v>
      </c>
      <c r="E1480" s="29" t="s">
        <v>14246</v>
      </c>
      <c r="F1480" s="29" t="s">
        <v>167</v>
      </c>
      <c r="G1480" s="29" t="n">
        <v>24</v>
      </c>
      <c r="H1480" s="29" t="s">
        <v>11629</v>
      </c>
      <c r="I1480" s="29" t="s">
        <v>11624</v>
      </c>
      <c r="J1480" s="31" t="n">
        <v>10.4</v>
      </c>
      <c r="K1480" s="29" t="n">
        <v>1</v>
      </c>
      <c r="L1480" s="29" t="s">
        <v>11642</v>
      </c>
      <c r="M1480" s="30" t="n">
        <v>46245</v>
      </c>
      <c r="N1480" s="29"/>
      <c r="O1480" s="29"/>
      <c r="P1480" s="29"/>
      <c r="Q1480" s="29"/>
      <c r="R1480" s="29"/>
    </row>
    <row r="1481" customFormat="false" ht="15" hidden="false" customHeight="true" outlineLevel="0" collapsed="false">
      <c r="A1481" s="26" t="s">
        <v>14467</v>
      </c>
      <c r="B1481" s="27" t="n">
        <v>46235</v>
      </c>
      <c r="C1481" s="26" t="s">
        <v>2257</v>
      </c>
      <c r="D1481" s="26" t="n">
        <v>379</v>
      </c>
      <c r="E1481" s="26" t="s">
        <v>14468</v>
      </c>
      <c r="F1481" s="26" t="s">
        <v>314</v>
      </c>
      <c r="G1481" s="26" t="n">
        <v>24</v>
      </c>
      <c r="H1481" s="26" t="s">
        <v>11623</v>
      </c>
      <c r="I1481" s="26" t="s">
        <v>11624</v>
      </c>
      <c r="J1481" s="28" t="n">
        <v>7.55</v>
      </c>
      <c r="K1481" s="26" t="n">
        <v>1</v>
      </c>
      <c r="L1481" s="26" t="s">
        <v>11625</v>
      </c>
      <c r="M1481" s="27" t="n">
        <v>46249</v>
      </c>
      <c r="N1481" s="26"/>
      <c r="O1481" s="26"/>
      <c r="P1481" s="26" t="s">
        <v>11626</v>
      </c>
      <c r="Q1481" s="26"/>
      <c r="R1481" s="26"/>
    </row>
    <row r="1482" customFormat="false" ht="15" hidden="false" customHeight="true" outlineLevel="0" collapsed="false">
      <c r="A1482" s="29" t="s">
        <v>14469</v>
      </c>
      <c r="B1482" s="30" t="n">
        <v>46237</v>
      </c>
      <c r="C1482" s="29" t="s">
        <v>6653</v>
      </c>
      <c r="D1482" s="29" t="n">
        <v>1475</v>
      </c>
      <c r="E1482" s="29" t="s">
        <v>14470</v>
      </c>
      <c r="F1482" s="29" t="s">
        <v>900</v>
      </c>
      <c r="G1482" s="29" t="n">
        <v>70</v>
      </c>
      <c r="H1482" s="29" t="s">
        <v>11623</v>
      </c>
      <c r="I1482" s="29" t="s">
        <v>11624</v>
      </c>
      <c r="J1482" s="31" t="n">
        <v>7.55</v>
      </c>
      <c r="K1482" s="29" t="n">
        <v>1</v>
      </c>
      <c r="L1482" s="29" t="s">
        <v>11669</v>
      </c>
      <c r="M1482" s="30" t="n">
        <v>46251</v>
      </c>
      <c r="N1482" s="30" t="n">
        <v>46242</v>
      </c>
      <c r="O1482" s="29" t="n">
        <v>5</v>
      </c>
      <c r="P1482" s="29"/>
      <c r="Q1482" s="29"/>
      <c r="R1482" s="29"/>
    </row>
    <row r="1483" customFormat="false" ht="15" hidden="false" customHeight="true" outlineLevel="0" collapsed="false">
      <c r="A1483" s="26" t="s">
        <v>14471</v>
      </c>
      <c r="B1483" s="27" t="n">
        <v>46238</v>
      </c>
      <c r="C1483" s="26" t="s">
        <v>2880</v>
      </c>
      <c r="D1483" s="26" t="n">
        <v>517</v>
      </c>
      <c r="E1483" s="26" t="s">
        <v>12447</v>
      </c>
      <c r="F1483" s="26" t="s">
        <v>249</v>
      </c>
      <c r="G1483" s="26" t="n">
        <v>28</v>
      </c>
      <c r="H1483" s="26" t="s">
        <v>11623</v>
      </c>
      <c r="I1483" s="26" t="s">
        <v>11624</v>
      </c>
      <c r="J1483" s="28" t="n">
        <v>7.55</v>
      </c>
      <c r="K1483" s="26" t="n">
        <v>1</v>
      </c>
      <c r="L1483" s="26" t="s">
        <v>11625</v>
      </c>
      <c r="M1483" s="27" t="n">
        <v>46252</v>
      </c>
      <c r="N1483" s="26"/>
      <c r="O1483" s="26"/>
      <c r="P1483" s="26" t="s">
        <v>11626</v>
      </c>
      <c r="Q1483" s="26"/>
      <c r="R1483" s="26"/>
    </row>
    <row r="1484" customFormat="false" ht="15" hidden="false" customHeight="true" outlineLevel="0" collapsed="false">
      <c r="A1484" s="29" t="s">
        <v>14472</v>
      </c>
      <c r="B1484" s="30" t="n">
        <v>46235</v>
      </c>
      <c r="C1484" s="29" t="s">
        <v>2691</v>
      </c>
      <c r="D1484" s="29" t="n">
        <v>475</v>
      </c>
      <c r="E1484" s="29" t="s">
        <v>14473</v>
      </c>
      <c r="F1484" s="29" t="s">
        <v>314</v>
      </c>
      <c r="G1484" s="29" t="n">
        <v>50</v>
      </c>
      <c r="H1484" s="29" t="s">
        <v>11623</v>
      </c>
      <c r="I1484" s="29" t="s">
        <v>11624</v>
      </c>
      <c r="J1484" s="31" t="n">
        <v>7.55</v>
      </c>
      <c r="K1484" s="29" t="n">
        <v>1</v>
      </c>
      <c r="L1484" s="29" t="s">
        <v>11630</v>
      </c>
      <c r="M1484" s="30" t="n">
        <v>46249</v>
      </c>
      <c r="N1484" s="30" t="n">
        <v>46252</v>
      </c>
      <c r="O1484" s="29" t="n">
        <v>17</v>
      </c>
      <c r="P1484" s="29"/>
      <c r="Q1484" s="29" t="s">
        <v>14474</v>
      </c>
      <c r="R1484" s="29"/>
    </row>
    <row r="1485" customFormat="false" ht="15" hidden="false" customHeight="true" outlineLevel="0" collapsed="false">
      <c r="A1485" s="26" t="s">
        <v>14475</v>
      </c>
      <c r="B1485" s="27" t="n">
        <v>46236</v>
      </c>
      <c r="C1485" s="26" t="s">
        <v>4731</v>
      </c>
      <c r="D1485" s="26" t="n">
        <v>962</v>
      </c>
      <c r="E1485" s="26" t="s">
        <v>13863</v>
      </c>
      <c r="F1485" s="26" t="s">
        <v>900</v>
      </c>
      <c r="G1485" s="26" t="n">
        <v>32</v>
      </c>
      <c r="H1485" s="26" t="s">
        <v>11623</v>
      </c>
      <c r="I1485" s="26" t="s">
        <v>11624</v>
      </c>
      <c r="J1485" s="28" t="n">
        <v>7.55</v>
      </c>
      <c r="K1485" s="26" t="n">
        <v>2</v>
      </c>
      <c r="L1485" s="26" t="s">
        <v>11630</v>
      </c>
      <c r="M1485" s="27" t="n">
        <v>46250</v>
      </c>
      <c r="N1485" s="27" t="n">
        <v>46251</v>
      </c>
      <c r="O1485" s="26" t="n">
        <v>15</v>
      </c>
      <c r="P1485" s="26"/>
      <c r="Q1485" s="26" t="s">
        <v>14476</v>
      </c>
      <c r="R1485" s="26"/>
    </row>
    <row r="1486" customFormat="false" ht="15" hidden="false" customHeight="true" outlineLevel="0" collapsed="false">
      <c r="A1486" s="29" t="s">
        <v>14477</v>
      </c>
      <c r="B1486" s="30" t="n">
        <v>46236</v>
      </c>
      <c r="C1486" s="29" t="s">
        <v>8082</v>
      </c>
      <c r="D1486" s="29" t="n">
        <v>1873</v>
      </c>
      <c r="E1486" s="29" t="s">
        <v>12113</v>
      </c>
      <c r="F1486" s="29" t="s">
        <v>249</v>
      </c>
      <c r="G1486" s="29" t="n">
        <v>36</v>
      </c>
      <c r="H1486" s="29" t="s">
        <v>11623</v>
      </c>
      <c r="I1486" s="29" t="s">
        <v>11624</v>
      </c>
      <c r="J1486" s="31" t="n">
        <v>7.55</v>
      </c>
      <c r="K1486" s="29" t="n">
        <v>1</v>
      </c>
      <c r="L1486" s="29" t="s">
        <v>11630</v>
      </c>
      <c r="M1486" s="30" t="n">
        <v>46250</v>
      </c>
      <c r="N1486" s="30" t="n">
        <v>46241</v>
      </c>
      <c r="O1486" s="29" t="n">
        <v>5</v>
      </c>
      <c r="P1486" s="29"/>
      <c r="Q1486" s="29" t="s">
        <v>14478</v>
      </c>
      <c r="R1486" s="29"/>
    </row>
    <row r="1487" customFormat="false" ht="15" hidden="false" customHeight="true" outlineLevel="0" collapsed="false">
      <c r="A1487" s="26" t="s">
        <v>14479</v>
      </c>
      <c r="B1487" s="27" t="n">
        <v>46235</v>
      </c>
      <c r="C1487" s="26" t="s">
        <v>7337</v>
      </c>
      <c r="D1487" s="26" t="n">
        <v>1661</v>
      </c>
      <c r="E1487" s="26" t="s">
        <v>12140</v>
      </c>
      <c r="F1487" s="26" t="s">
        <v>167</v>
      </c>
      <c r="G1487" s="26" t="n">
        <v>24</v>
      </c>
      <c r="H1487" s="26" t="s">
        <v>11629</v>
      </c>
      <c r="I1487" s="26" t="s">
        <v>11624</v>
      </c>
      <c r="J1487" s="28" t="n">
        <v>10.4</v>
      </c>
      <c r="K1487" s="26" t="n">
        <v>1</v>
      </c>
      <c r="L1487" s="26" t="s">
        <v>11630</v>
      </c>
      <c r="M1487" s="27" t="n">
        <v>46245</v>
      </c>
      <c r="N1487" s="27" t="n">
        <v>46244</v>
      </c>
      <c r="O1487" s="26" t="n">
        <v>9</v>
      </c>
      <c r="P1487" s="26"/>
      <c r="Q1487" s="26" t="s">
        <v>14480</v>
      </c>
      <c r="R1487" s="26"/>
    </row>
    <row r="1488" customFormat="false" ht="15" hidden="false" customHeight="true" outlineLevel="0" collapsed="false">
      <c r="A1488" s="29" t="s">
        <v>14481</v>
      </c>
      <c r="B1488" s="30" t="n">
        <v>46236</v>
      </c>
      <c r="C1488" s="29" t="s">
        <v>8915</v>
      </c>
      <c r="D1488" s="29" t="n">
        <v>2111</v>
      </c>
      <c r="E1488" s="29" t="s">
        <v>14112</v>
      </c>
      <c r="F1488" s="29" t="s">
        <v>314</v>
      </c>
      <c r="G1488" s="29" t="n">
        <v>50</v>
      </c>
      <c r="H1488" s="29" t="s">
        <v>11623</v>
      </c>
      <c r="I1488" s="29" t="s">
        <v>11624</v>
      </c>
      <c r="J1488" s="31" t="n">
        <v>7.55</v>
      </c>
      <c r="K1488" s="29" t="n">
        <v>1</v>
      </c>
      <c r="L1488" s="29" t="s">
        <v>11669</v>
      </c>
      <c r="M1488" s="30" t="n">
        <v>46250</v>
      </c>
      <c r="N1488" s="30" t="n">
        <v>46237</v>
      </c>
      <c r="O1488" s="29" t="n">
        <v>1</v>
      </c>
      <c r="P1488" s="29"/>
      <c r="Q1488" s="29"/>
      <c r="R1488" s="29"/>
    </row>
    <row r="1489" customFormat="false" ht="15" hidden="false" customHeight="true" outlineLevel="0" collapsed="false">
      <c r="A1489" s="26" t="s">
        <v>14482</v>
      </c>
      <c r="B1489" s="27" t="n">
        <v>46237</v>
      </c>
      <c r="C1489" s="26" t="s">
        <v>1087</v>
      </c>
      <c r="D1489" s="26" t="n">
        <v>148</v>
      </c>
      <c r="E1489" s="26" t="s">
        <v>12591</v>
      </c>
      <c r="F1489" s="26" t="s">
        <v>249</v>
      </c>
      <c r="G1489" s="26" t="n">
        <v>32</v>
      </c>
      <c r="H1489" s="26" t="s">
        <v>11623</v>
      </c>
      <c r="I1489" s="26" t="s">
        <v>11624</v>
      </c>
      <c r="J1489" s="28" t="n">
        <v>7.55</v>
      </c>
      <c r="K1489" s="26" t="n">
        <v>1</v>
      </c>
      <c r="L1489" s="26" t="s">
        <v>11630</v>
      </c>
      <c r="M1489" s="27" t="n">
        <v>46251</v>
      </c>
      <c r="N1489" s="27" t="n">
        <v>46253</v>
      </c>
      <c r="O1489" s="26" t="n">
        <v>16</v>
      </c>
      <c r="P1489" s="26"/>
      <c r="Q1489" s="26" t="s">
        <v>14483</v>
      </c>
      <c r="R1489" s="26"/>
    </row>
    <row r="1490" customFormat="false" ht="15" hidden="false" customHeight="true" outlineLevel="0" collapsed="false">
      <c r="A1490" s="29" t="s">
        <v>14484</v>
      </c>
      <c r="B1490" s="30" t="n">
        <v>46238</v>
      </c>
      <c r="C1490" s="29" t="s">
        <v>747</v>
      </c>
      <c r="D1490" s="29" t="n">
        <v>88</v>
      </c>
      <c r="E1490" s="29" t="s">
        <v>11799</v>
      </c>
      <c r="F1490" s="29" t="s">
        <v>276</v>
      </c>
      <c r="G1490" s="29" t="n">
        <v>24</v>
      </c>
      <c r="H1490" s="29" t="s">
        <v>11629</v>
      </c>
      <c r="I1490" s="29" t="s">
        <v>11624</v>
      </c>
      <c r="J1490" s="31" t="n">
        <v>10.4</v>
      </c>
      <c r="K1490" s="29" t="n">
        <v>1</v>
      </c>
      <c r="L1490" s="29" t="s">
        <v>11630</v>
      </c>
      <c r="M1490" s="30" t="n">
        <v>46248</v>
      </c>
      <c r="N1490" s="30" t="n">
        <v>46247</v>
      </c>
      <c r="O1490" s="29" t="n">
        <v>9</v>
      </c>
      <c r="P1490" s="29"/>
      <c r="Q1490" s="29" t="s">
        <v>14485</v>
      </c>
      <c r="R1490" s="29"/>
    </row>
  </sheetData>
  <autoFilter ref="A4:R1490"/>
  <mergeCells count="2">
    <mergeCell ref="A1:R1"/>
    <mergeCell ref="A2:R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1" min="10" style="1" width="24"/>
    <col collapsed="false" customWidth="true" hidden="false" outlineLevel="0" max="12" min="12" style="1" width="20"/>
    <col collapsed="false" customWidth="true" hidden="false" outlineLevel="0" max="15" min="13" style="1" width="13"/>
    <col collapsed="false" customWidth="true" hidden="false" outlineLevel="0" max="16" min="16" style="1" width="10"/>
  </cols>
  <sheetData>
    <row r="1" customFormat="false" ht="31.5" hidden="false" customHeight="true" outlineLevel="0" collapsed="false">
      <c r="A1" s="2" t="s">
        <v>14486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0.75" hidden="false" customHeight="true" outlineLevel="0" collapsed="false">
      <c r="A4" s="18" t="s">
        <v>14487</v>
      </c>
      <c r="B4" s="18" t="s">
        <v>11605</v>
      </c>
      <c r="C4" s="18" t="s">
        <v>14488</v>
      </c>
      <c r="D4" s="18" t="s">
        <v>137</v>
      </c>
      <c r="E4" s="18" t="s">
        <v>11607</v>
      </c>
      <c r="F4" s="18" t="s">
        <v>11608</v>
      </c>
      <c r="G4" s="18" t="s">
        <v>11609</v>
      </c>
      <c r="H4" s="18" t="s">
        <v>11610</v>
      </c>
      <c r="I4" s="18" t="s">
        <v>14489</v>
      </c>
      <c r="J4" s="18" t="s">
        <v>14490</v>
      </c>
      <c r="K4" s="18" t="s">
        <v>14491</v>
      </c>
      <c r="L4" s="18" t="s">
        <v>14492</v>
      </c>
      <c r="M4" s="18" t="s">
        <v>14493</v>
      </c>
      <c r="N4" s="18" t="s">
        <v>14494</v>
      </c>
      <c r="O4" s="18" t="s">
        <v>14495</v>
      </c>
      <c r="P4" s="18" t="s">
        <v>158</v>
      </c>
    </row>
    <row r="5" customFormat="false" ht="15" hidden="false" customHeight="true" outlineLevel="0" collapsed="false">
      <c r="A5" s="26" t="s">
        <v>14496</v>
      </c>
      <c r="B5" s="26" t="s">
        <v>11621</v>
      </c>
      <c r="C5" s="27" t="n">
        <v>44582</v>
      </c>
      <c r="D5" s="26" t="s">
        <v>5414</v>
      </c>
      <c r="E5" s="26" t="n">
        <v>1136</v>
      </c>
      <c r="F5" s="26" t="s">
        <v>11622</v>
      </c>
      <c r="G5" s="26" t="s">
        <v>900</v>
      </c>
      <c r="H5" s="26" t="n">
        <v>80</v>
      </c>
      <c r="I5" s="26" t="s">
        <v>11626</v>
      </c>
      <c r="J5" s="26" t="s">
        <v>14497</v>
      </c>
      <c r="K5" s="26" t="s">
        <v>14498</v>
      </c>
      <c r="L5" s="26" t="s">
        <v>14499</v>
      </c>
      <c r="M5" s="26" t="s">
        <v>14500</v>
      </c>
      <c r="N5" s="27" t="n">
        <v>44584</v>
      </c>
      <c r="O5" s="26" t="s">
        <v>14501</v>
      </c>
      <c r="P5" s="26"/>
    </row>
    <row r="6" customFormat="false" ht="15" hidden="false" customHeight="true" outlineLevel="0" collapsed="false">
      <c r="A6" s="29" t="s">
        <v>14502</v>
      </c>
      <c r="B6" s="29" t="s">
        <v>11649</v>
      </c>
      <c r="C6" s="30" t="n">
        <v>44582</v>
      </c>
      <c r="D6" s="29" t="s">
        <v>192</v>
      </c>
      <c r="E6" s="29" t="n">
        <v>4</v>
      </c>
      <c r="F6" s="29" t="s">
        <v>11650</v>
      </c>
      <c r="G6" s="29" t="s">
        <v>900</v>
      </c>
      <c r="H6" s="29" t="n">
        <v>32</v>
      </c>
      <c r="I6" s="29" t="s">
        <v>11651</v>
      </c>
      <c r="J6" s="29" t="s">
        <v>14503</v>
      </c>
      <c r="K6" s="29" t="s">
        <v>14498</v>
      </c>
      <c r="L6" s="29" t="s">
        <v>14504</v>
      </c>
      <c r="M6" s="29" t="s">
        <v>14505</v>
      </c>
      <c r="N6" s="30" t="n">
        <v>44587</v>
      </c>
      <c r="O6" s="29" t="s">
        <v>14501</v>
      </c>
      <c r="P6" s="29"/>
    </row>
    <row r="7" customFormat="false" ht="15" hidden="false" customHeight="true" outlineLevel="0" collapsed="false">
      <c r="A7" s="26" t="s">
        <v>14506</v>
      </c>
      <c r="B7" s="26" t="s">
        <v>11670</v>
      </c>
      <c r="C7" s="27" t="n">
        <v>44575</v>
      </c>
      <c r="D7" s="26" t="s">
        <v>2180</v>
      </c>
      <c r="E7" s="26" t="n">
        <v>364</v>
      </c>
      <c r="F7" s="26" t="s">
        <v>11671</v>
      </c>
      <c r="G7" s="26" t="s">
        <v>900</v>
      </c>
      <c r="H7" s="26" t="n">
        <v>45</v>
      </c>
      <c r="I7" s="26" t="s">
        <v>11672</v>
      </c>
      <c r="J7" s="26" t="s">
        <v>14507</v>
      </c>
      <c r="K7" s="26" t="s">
        <v>14498</v>
      </c>
      <c r="L7" s="26" t="s">
        <v>14499</v>
      </c>
      <c r="M7" s="26" t="s">
        <v>14500</v>
      </c>
      <c r="N7" s="27" t="n">
        <v>44580</v>
      </c>
      <c r="O7" s="26" t="s">
        <v>14501</v>
      </c>
      <c r="P7" s="26"/>
    </row>
    <row r="8" customFormat="false" ht="15" hidden="false" customHeight="true" outlineLevel="0" collapsed="false">
      <c r="A8" s="29" t="s">
        <v>14508</v>
      </c>
      <c r="B8" s="29" t="s">
        <v>11673</v>
      </c>
      <c r="C8" s="30" t="n">
        <v>44578</v>
      </c>
      <c r="D8" s="29" t="s">
        <v>3668</v>
      </c>
      <c r="E8" s="29" t="n">
        <v>700</v>
      </c>
      <c r="F8" s="29" t="s">
        <v>11674</v>
      </c>
      <c r="G8" s="29" t="s">
        <v>276</v>
      </c>
      <c r="H8" s="29" t="n">
        <v>32</v>
      </c>
      <c r="I8" s="29" t="s">
        <v>11626</v>
      </c>
      <c r="J8" s="29" t="s">
        <v>14497</v>
      </c>
      <c r="K8" s="29" t="s">
        <v>14498</v>
      </c>
      <c r="L8" s="29" t="s">
        <v>14509</v>
      </c>
      <c r="M8" s="29" t="s">
        <v>14510</v>
      </c>
      <c r="N8" s="30" t="n">
        <v>44578</v>
      </c>
      <c r="O8" s="29" t="s">
        <v>14501</v>
      </c>
      <c r="P8" s="29"/>
    </row>
    <row r="9" customFormat="false" ht="15" hidden="false" customHeight="true" outlineLevel="0" collapsed="false">
      <c r="A9" s="26" t="s">
        <v>14511</v>
      </c>
      <c r="B9" s="26" t="s">
        <v>11681</v>
      </c>
      <c r="C9" s="27" t="n">
        <v>44585</v>
      </c>
      <c r="D9" s="26" t="s">
        <v>2341</v>
      </c>
      <c r="E9" s="26" t="n">
        <v>399</v>
      </c>
      <c r="F9" s="26" t="s">
        <v>11682</v>
      </c>
      <c r="G9" s="26" t="s">
        <v>276</v>
      </c>
      <c r="H9" s="26" t="n">
        <v>24</v>
      </c>
      <c r="I9" s="26" t="s">
        <v>11683</v>
      </c>
      <c r="J9" s="26" t="s">
        <v>14512</v>
      </c>
      <c r="K9" s="26" t="s">
        <v>14498</v>
      </c>
      <c r="L9" s="26" t="s">
        <v>14509</v>
      </c>
      <c r="M9" s="26" t="s">
        <v>14513</v>
      </c>
      <c r="N9" s="27" t="n">
        <v>44587</v>
      </c>
      <c r="O9" s="26" t="s">
        <v>14501</v>
      </c>
      <c r="P9" s="26"/>
    </row>
    <row r="10" customFormat="false" ht="15" hidden="false" customHeight="true" outlineLevel="0" collapsed="false">
      <c r="A10" s="29" t="s">
        <v>14514</v>
      </c>
      <c r="B10" s="29" t="s">
        <v>11687</v>
      </c>
      <c r="C10" s="30" t="n">
        <v>44614</v>
      </c>
      <c r="D10" s="29" t="s">
        <v>11410</v>
      </c>
      <c r="E10" s="29" t="n">
        <v>2852</v>
      </c>
      <c r="F10" s="29" t="s">
        <v>11688</v>
      </c>
      <c r="G10" s="29" t="s">
        <v>314</v>
      </c>
      <c r="H10" s="29" t="n">
        <v>50</v>
      </c>
      <c r="I10" s="29" t="s">
        <v>11672</v>
      </c>
      <c r="J10" s="29" t="s">
        <v>14507</v>
      </c>
      <c r="K10" s="29" t="s">
        <v>14498</v>
      </c>
      <c r="L10" s="29" t="s">
        <v>14504</v>
      </c>
      <c r="M10" s="29" t="s">
        <v>14515</v>
      </c>
      <c r="N10" s="30" t="n">
        <v>44615</v>
      </c>
      <c r="O10" s="29" t="s">
        <v>14501</v>
      </c>
      <c r="P10" s="29"/>
    </row>
    <row r="11" customFormat="false" ht="15" hidden="false" customHeight="true" outlineLevel="0" collapsed="false">
      <c r="A11" s="26" t="s">
        <v>14516</v>
      </c>
      <c r="B11" s="26" t="s">
        <v>11689</v>
      </c>
      <c r="C11" s="27" t="n">
        <v>44605</v>
      </c>
      <c r="D11" s="26" t="s">
        <v>9715</v>
      </c>
      <c r="E11" s="26" t="n">
        <v>2346</v>
      </c>
      <c r="F11" s="26" t="s">
        <v>11690</v>
      </c>
      <c r="G11" s="26" t="s">
        <v>900</v>
      </c>
      <c r="H11" s="26" t="n">
        <v>28</v>
      </c>
      <c r="I11" s="26" t="s">
        <v>11626</v>
      </c>
      <c r="J11" s="26" t="s">
        <v>14497</v>
      </c>
      <c r="K11" s="26" t="s">
        <v>14498</v>
      </c>
      <c r="L11" s="26" t="s">
        <v>14517</v>
      </c>
      <c r="M11" s="26" t="s">
        <v>14515</v>
      </c>
      <c r="N11" s="27" t="n">
        <v>44607</v>
      </c>
      <c r="O11" s="26" t="s">
        <v>14501</v>
      </c>
      <c r="P11" s="26"/>
    </row>
    <row r="12" customFormat="false" ht="15" hidden="false" customHeight="true" outlineLevel="0" collapsed="false">
      <c r="A12" s="29" t="s">
        <v>14518</v>
      </c>
      <c r="B12" s="29" t="s">
        <v>11701</v>
      </c>
      <c r="C12" s="30" t="n">
        <v>44596</v>
      </c>
      <c r="D12" s="29" t="s">
        <v>10511</v>
      </c>
      <c r="E12" s="29" t="n">
        <v>2579</v>
      </c>
      <c r="F12" s="29" t="s">
        <v>11702</v>
      </c>
      <c r="G12" s="29" t="s">
        <v>900</v>
      </c>
      <c r="H12" s="29" t="n">
        <v>80</v>
      </c>
      <c r="I12" s="29" t="s">
        <v>11626</v>
      </c>
      <c r="J12" s="29" t="s">
        <v>14497</v>
      </c>
      <c r="K12" s="29" t="s">
        <v>14498</v>
      </c>
      <c r="L12" s="29" t="s">
        <v>14509</v>
      </c>
      <c r="M12" s="29" t="s">
        <v>14515</v>
      </c>
      <c r="N12" s="30" t="n">
        <v>44600</v>
      </c>
      <c r="O12" s="29" t="s">
        <v>14501</v>
      </c>
      <c r="P12" s="29"/>
    </row>
    <row r="13" customFormat="false" ht="15" hidden="false" customHeight="true" outlineLevel="0" collapsed="false">
      <c r="A13" s="26" t="s">
        <v>14519</v>
      </c>
      <c r="B13" s="26" t="s">
        <v>11705</v>
      </c>
      <c r="C13" s="27" t="n">
        <v>44609</v>
      </c>
      <c r="D13" s="26" t="s">
        <v>5742</v>
      </c>
      <c r="E13" s="26" t="n">
        <v>1224</v>
      </c>
      <c r="F13" s="26" t="s">
        <v>11706</v>
      </c>
      <c r="G13" s="26" t="s">
        <v>276</v>
      </c>
      <c r="H13" s="26" t="n">
        <v>32</v>
      </c>
      <c r="I13" s="26" t="s">
        <v>11683</v>
      </c>
      <c r="J13" s="26" t="s">
        <v>14512</v>
      </c>
      <c r="K13" s="26" t="s">
        <v>14498</v>
      </c>
      <c r="L13" s="26" t="s">
        <v>14517</v>
      </c>
      <c r="M13" s="26" t="s">
        <v>14520</v>
      </c>
      <c r="N13" s="27" t="n">
        <v>44610</v>
      </c>
      <c r="O13" s="26" t="s">
        <v>14501</v>
      </c>
      <c r="P13" s="26"/>
    </row>
    <row r="14" customFormat="false" ht="15" hidden="false" customHeight="true" outlineLevel="0" collapsed="false">
      <c r="A14" s="29" t="s">
        <v>14521</v>
      </c>
      <c r="B14" s="29" t="s">
        <v>11709</v>
      </c>
      <c r="C14" s="30" t="n">
        <v>44620</v>
      </c>
      <c r="D14" s="29" t="s">
        <v>5134</v>
      </c>
      <c r="E14" s="29" t="n">
        <v>1063</v>
      </c>
      <c r="F14" s="29" t="s">
        <v>11710</v>
      </c>
      <c r="G14" s="29" t="s">
        <v>167</v>
      </c>
      <c r="H14" s="29" t="n">
        <v>28</v>
      </c>
      <c r="I14" s="29" t="s">
        <v>11672</v>
      </c>
      <c r="J14" s="29" t="s">
        <v>14507</v>
      </c>
      <c r="K14" s="29" t="s">
        <v>14498</v>
      </c>
      <c r="L14" s="29" t="s">
        <v>14499</v>
      </c>
      <c r="M14" s="29" t="s">
        <v>14522</v>
      </c>
      <c r="N14" s="30" t="n">
        <v>44621</v>
      </c>
      <c r="O14" s="29" t="s">
        <v>14501</v>
      </c>
      <c r="P14" s="29"/>
    </row>
    <row r="15" customFormat="false" ht="15" hidden="false" customHeight="true" outlineLevel="0" collapsed="false">
      <c r="A15" s="26" t="s">
        <v>14523</v>
      </c>
      <c r="B15" s="26" t="s">
        <v>11713</v>
      </c>
      <c r="C15" s="27" t="n">
        <v>44640</v>
      </c>
      <c r="D15" s="26" t="s">
        <v>1042</v>
      </c>
      <c r="E15" s="26" t="n">
        <v>140</v>
      </c>
      <c r="F15" s="26" t="s">
        <v>11714</v>
      </c>
      <c r="G15" s="26" t="s">
        <v>249</v>
      </c>
      <c r="H15" s="26" t="n">
        <v>32</v>
      </c>
      <c r="I15" s="26" t="s">
        <v>11683</v>
      </c>
      <c r="J15" s="26" t="s">
        <v>14512</v>
      </c>
      <c r="K15" s="26" t="s">
        <v>14498</v>
      </c>
      <c r="L15" s="26" t="s">
        <v>14509</v>
      </c>
      <c r="M15" s="26" t="s">
        <v>14515</v>
      </c>
      <c r="N15" s="27" t="n">
        <v>44643</v>
      </c>
      <c r="O15" s="26" t="s">
        <v>14501</v>
      </c>
      <c r="P15" s="26"/>
    </row>
    <row r="16" customFormat="false" ht="15" hidden="false" customHeight="true" outlineLevel="0" collapsed="false">
      <c r="A16" s="29" t="s">
        <v>14524</v>
      </c>
      <c r="B16" s="29" t="s">
        <v>11718</v>
      </c>
      <c r="C16" s="30" t="n">
        <v>44634</v>
      </c>
      <c r="D16" s="29" t="s">
        <v>4594</v>
      </c>
      <c r="E16" s="29" t="n">
        <v>929</v>
      </c>
      <c r="F16" s="29" t="s">
        <v>11719</v>
      </c>
      <c r="G16" s="29" t="s">
        <v>314</v>
      </c>
      <c r="H16" s="29" t="n">
        <v>32</v>
      </c>
      <c r="I16" s="29" t="s">
        <v>11651</v>
      </c>
      <c r="J16" s="29" t="s">
        <v>14503</v>
      </c>
      <c r="K16" s="29" t="s">
        <v>14498</v>
      </c>
      <c r="L16" s="29" t="s">
        <v>14517</v>
      </c>
      <c r="M16" s="29" t="s">
        <v>14525</v>
      </c>
      <c r="N16" s="30" t="n">
        <v>44637</v>
      </c>
      <c r="O16" s="29" t="s">
        <v>14501</v>
      </c>
      <c r="P16" s="29"/>
    </row>
    <row r="17" customFormat="false" ht="15" hidden="false" customHeight="true" outlineLevel="0" collapsed="false">
      <c r="A17" s="26" t="s">
        <v>14526</v>
      </c>
      <c r="B17" s="26" t="s">
        <v>11720</v>
      </c>
      <c r="C17" s="27" t="n">
        <v>44637</v>
      </c>
      <c r="D17" s="26" t="s">
        <v>4239</v>
      </c>
      <c r="E17" s="26" t="n">
        <v>839</v>
      </c>
      <c r="F17" s="26" t="s">
        <v>11721</v>
      </c>
      <c r="G17" s="26" t="s">
        <v>314</v>
      </c>
      <c r="H17" s="26" t="n">
        <v>24</v>
      </c>
      <c r="I17" s="26" t="s">
        <v>11683</v>
      </c>
      <c r="J17" s="26" t="s">
        <v>14512</v>
      </c>
      <c r="K17" s="26" t="s">
        <v>14527</v>
      </c>
      <c r="L17" s="26" t="s">
        <v>14517</v>
      </c>
      <c r="M17" s="26" t="s">
        <v>14522</v>
      </c>
      <c r="N17" s="27" t="n">
        <v>44641</v>
      </c>
      <c r="O17" s="26" t="s">
        <v>14501</v>
      </c>
      <c r="P17" s="26"/>
    </row>
    <row r="18" customFormat="false" ht="15" hidden="false" customHeight="true" outlineLevel="0" collapsed="false">
      <c r="A18" s="29" t="s">
        <v>14528</v>
      </c>
      <c r="B18" s="29" t="s">
        <v>11724</v>
      </c>
      <c r="C18" s="30" t="n">
        <v>44628</v>
      </c>
      <c r="D18" s="29" t="s">
        <v>7351</v>
      </c>
      <c r="E18" s="29" t="n">
        <v>1665</v>
      </c>
      <c r="F18" s="29" t="s">
        <v>11725</v>
      </c>
      <c r="G18" s="29" t="s">
        <v>276</v>
      </c>
      <c r="H18" s="29" t="n">
        <v>36</v>
      </c>
      <c r="I18" s="29" t="s">
        <v>11651</v>
      </c>
      <c r="J18" s="29" t="s">
        <v>14503</v>
      </c>
      <c r="K18" s="29" t="s">
        <v>14527</v>
      </c>
      <c r="L18" s="29" t="s">
        <v>14509</v>
      </c>
      <c r="M18" s="29" t="s">
        <v>14520</v>
      </c>
      <c r="N18" s="30" t="n">
        <v>44629</v>
      </c>
      <c r="O18" s="29" t="s">
        <v>14501</v>
      </c>
      <c r="P18" s="29"/>
    </row>
    <row r="19" customFormat="false" ht="15" hidden="false" customHeight="true" outlineLevel="0" collapsed="false">
      <c r="A19" s="26" t="s">
        <v>14529</v>
      </c>
      <c r="B19" s="26" t="s">
        <v>11726</v>
      </c>
      <c r="C19" s="27" t="n">
        <v>44643</v>
      </c>
      <c r="D19" s="26" t="s">
        <v>7720</v>
      </c>
      <c r="E19" s="26" t="n">
        <v>1769</v>
      </c>
      <c r="F19" s="26" t="s">
        <v>11727</v>
      </c>
      <c r="G19" s="26" t="s">
        <v>276</v>
      </c>
      <c r="H19" s="26" t="n">
        <v>24</v>
      </c>
      <c r="I19" s="26" t="s">
        <v>11683</v>
      </c>
      <c r="J19" s="26" t="s">
        <v>14512</v>
      </c>
      <c r="K19" s="26" t="s">
        <v>14498</v>
      </c>
      <c r="L19" s="26" t="s">
        <v>14509</v>
      </c>
      <c r="M19" s="26" t="s">
        <v>14500</v>
      </c>
      <c r="N19" s="27" t="n">
        <v>44643</v>
      </c>
      <c r="O19" s="26" t="s">
        <v>14501</v>
      </c>
      <c r="P19" s="26"/>
    </row>
    <row r="20" customFormat="false" ht="15" hidden="false" customHeight="true" outlineLevel="0" collapsed="false">
      <c r="A20" s="29" t="s">
        <v>14530</v>
      </c>
      <c r="B20" s="29" t="s">
        <v>11736</v>
      </c>
      <c r="C20" s="30" t="n">
        <v>44645</v>
      </c>
      <c r="D20" s="29" t="s">
        <v>3410</v>
      </c>
      <c r="E20" s="29" t="n">
        <v>642</v>
      </c>
      <c r="F20" s="29" t="s">
        <v>11737</v>
      </c>
      <c r="G20" s="29" t="s">
        <v>314</v>
      </c>
      <c r="H20" s="29" t="n">
        <v>40</v>
      </c>
      <c r="I20" s="29" t="s">
        <v>11672</v>
      </c>
      <c r="J20" s="29" t="s">
        <v>14507</v>
      </c>
      <c r="K20" s="29" t="s">
        <v>14498</v>
      </c>
      <c r="L20" s="29" t="s">
        <v>14499</v>
      </c>
      <c r="M20" s="29" t="s">
        <v>14500</v>
      </c>
      <c r="N20" s="30" t="n">
        <v>44650</v>
      </c>
      <c r="O20" s="29" t="s">
        <v>14501</v>
      </c>
      <c r="P20" s="29"/>
    </row>
    <row r="21" customFormat="false" ht="15" hidden="false" customHeight="true" outlineLevel="0" collapsed="false">
      <c r="A21" s="26" t="s">
        <v>14531</v>
      </c>
      <c r="B21" s="26" t="s">
        <v>11741</v>
      </c>
      <c r="C21" s="27" t="n">
        <v>44634</v>
      </c>
      <c r="D21" s="26" t="s">
        <v>7199</v>
      </c>
      <c r="E21" s="26" t="n">
        <v>1625</v>
      </c>
      <c r="F21" s="26" t="s">
        <v>11742</v>
      </c>
      <c r="G21" s="26" t="s">
        <v>249</v>
      </c>
      <c r="H21" s="26" t="n">
        <v>24</v>
      </c>
      <c r="I21" s="26" t="s">
        <v>11683</v>
      </c>
      <c r="J21" s="26" t="s">
        <v>14512</v>
      </c>
      <c r="K21" s="26" t="s">
        <v>14498</v>
      </c>
      <c r="L21" s="26" t="s">
        <v>14517</v>
      </c>
      <c r="M21" s="26" t="s">
        <v>14510</v>
      </c>
      <c r="N21" s="27" t="n">
        <v>44634</v>
      </c>
      <c r="O21" s="26" t="s">
        <v>14501</v>
      </c>
      <c r="P21" s="26"/>
    </row>
    <row r="22" customFormat="false" ht="15" hidden="false" customHeight="true" outlineLevel="0" collapsed="false">
      <c r="A22" s="29" t="s">
        <v>14532</v>
      </c>
      <c r="B22" s="29" t="s">
        <v>11746</v>
      </c>
      <c r="C22" s="30" t="n">
        <v>44646</v>
      </c>
      <c r="D22" s="29" t="s">
        <v>11405</v>
      </c>
      <c r="E22" s="29" t="n">
        <v>2851</v>
      </c>
      <c r="F22" s="29" t="s">
        <v>11747</v>
      </c>
      <c r="G22" s="29" t="s">
        <v>276</v>
      </c>
      <c r="H22" s="29" t="n">
        <v>36</v>
      </c>
      <c r="I22" s="29" t="s">
        <v>11651</v>
      </c>
      <c r="J22" s="29" t="s">
        <v>14503</v>
      </c>
      <c r="K22" s="29" t="s">
        <v>14498</v>
      </c>
      <c r="L22" s="29" t="s">
        <v>14504</v>
      </c>
      <c r="M22" s="29" t="s">
        <v>14515</v>
      </c>
      <c r="N22" s="30" t="n">
        <v>44646</v>
      </c>
      <c r="O22" s="29" t="s">
        <v>14501</v>
      </c>
      <c r="P22" s="29"/>
    </row>
    <row r="23" customFormat="false" ht="15" hidden="false" customHeight="true" outlineLevel="0" collapsed="false">
      <c r="A23" s="26" t="s">
        <v>14533</v>
      </c>
      <c r="B23" s="26" t="s">
        <v>11763</v>
      </c>
      <c r="C23" s="27" t="n">
        <v>44676</v>
      </c>
      <c r="D23" s="26" t="s">
        <v>1504</v>
      </c>
      <c r="E23" s="26" t="n">
        <v>227</v>
      </c>
      <c r="F23" s="26" t="s">
        <v>11764</v>
      </c>
      <c r="G23" s="26" t="s">
        <v>276</v>
      </c>
      <c r="H23" s="26" t="n">
        <v>28</v>
      </c>
      <c r="I23" s="26" t="s">
        <v>11651</v>
      </c>
      <c r="J23" s="26" t="s">
        <v>14503</v>
      </c>
      <c r="K23" s="26" t="s">
        <v>14498</v>
      </c>
      <c r="L23" s="26" t="s">
        <v>14517</v>
      </c>
      <c r="M23" s="26" t="s">
        <v>14513</v>
      </c>
      <c r="N23" s="27" t="n">
        <v>44680</v>
      </c>
      <c r="O23" s="26" t="s">
        <v>14501</v>
      </c>
      <c r="P23" s="26"/>
    </row>
    <row r="24" customFormat="false" ht="15" hidden="false" customHeight="true" outlineLevel="0" collapsed="false">
      <c r="A24" s="29" t="s">
        <v>14534</v>
      </c>
      <c r="B24" s="29" t="s">
        <v>11765</v>
      </c>
      <c r="C24" s="30" t="n">
        <v>44679</v>
      </c>
      <c r="D24" s="29" t="s">
        <v>2995</v>
      </c>
      <c r="E24" s="29" t="n">
        <v>545</v>
      </c>
      <c r="F24" s="29" t="s">
        <v>11766</v>
      </c>
      <c r="G24" s="29" t="s">
        <v>249</v>
      </c>
      <c r="H24" s="29" t="n">
        <v>70</v>
      </c>
      <c r="I24" s="29" t="s">
        <v>11626</v>
      </c>
      <c r="J24" s="29" t="s">
        <v>14497</v>
      </c>
      <c r="K24" s="29" t="s">
        <v>14498</v>
      </c>
      <c r="L24" s="29" t="s">
        <v>14499</v>
      </c>
      <c r="M24" s="29" t="s">
        <v>14510</v>
      </c>
      <c r="N24" s="30" t="n">
        <v>44683</v>
      </c>
      <c r="O24" s="29" t="s">
        <v>14501</v>
      </c>
      <c r="P24" s="29"/>
    </row>
    <row r="25" customFormat="false" ht="15" hidden="false" customHeight="true" outlineLevel="0" collapsed="false">
      <c r="A25" s="26" t="s">
        <v>14535</v>
      </c>
      <c r="B25" s="26" t="s">
        <v>11769</v>
      </c>
      <c r="C25" s="27" t="n">
        <v>44661</v>
      </c>
      <c r="D25" s="26" t="s">
        <v>7624</v>
      </c>
      <c r="E25" s="26" t="n">
        <v>1742</v>
      </c>
      <c r="F25" s="26" t="s">
        <v>11770</v>
      </c>
      <c r="G25" s="26" t="s">
        <v>314</v>
      </c>
      <c r="H25" s="26" t="n">
        <v>60</v>
      </c>
      <c r="I25" s="26" t="s">
        <v>11651</v>
      </c>
      <c r="J25" s="26" t="s">
        <v>14503</v>
      </c>
      <c r="K25" s="26" t="s">
        <v>14498</v>
      </c>
      <c r="L25" s="26" t="s">
        <v>14504</v>
      </c>
      <c r="M25" s="26" t="s">
        <v>14515</v>
      </c>
      <c r="N25" s="27" t="n">
        <v>44666</v>
      </c>
      <c r="O25" s="26" t="s">
        <v>14501</v>
      </c>
      <c r="P25" s="26"/>
    </row>
    <row r="26" customFormat="false" ht="15" hidden="false" customHeight="true" outlineLevel="0" collapsed="false">
      <c r="A26" s="29" t="s">
        <v>14536</v>
      </c>
      <c r="B26" s="29" t="s">
        <v>11771</v>
      </c>
      <c r="C26" s="30" t="n">
        <v>44652</v>
      </c>
      <c r="D26" s="29" t="s">
        <v>9469</v>
      </c>
      <c r="E26" s="29" t="n">
        <v>2272</v>
      </c>
      <c r="F26" s="29" t="s">
        <v>11772</v>
      </c>
      <c r="G26" s="29" t="s">
        <v>167</v>
      </c>
      <c r="H26" s="29" t="n">
        <v>28</v>
      </c>
      <c r="I26" s="29" t="s">
        <v>11651</v>
      </c>
      <c r="J26" s="29" t="s">
        <v>14503</v>
      </c>
      <c r="K26" s="29" t="s">
        <v>14498</v>
      </c>
      <c r="L26" s="29" t="s">
        <v>14499</v>
      </c>
      <c r="M26" s="29" t="s">
        <v>14522</v>
      </c>
      <c r="N26" s="30" t="n">
        <v>44653</v>
      </c>
      <c r="O26" s="29" t="s">
        <v>14501</v>
      </c>
      <c r="P26" s="29"/>
    </row>
    <row r="27" customFormat="false" ht="15" hidden="false" customHeight="true" outlineLevel="0" collapsed="false">
      <c r="A27" s="26" t="s">
        <v>14537</v>
      </c>
      <c r="B27" s="26" t="s">
        <v>11773</v>
      </c>
      <c r="C27" s="27" t="n">
        <v>44669</v>
      </c>
      <c r="D27" s="26" t="s">
        <v>7953</v>
      </c>
      <c r="E27" s="26" t="n">
        <v>1836</v>
      </c>
      <c r="F27" s="26" t="s">
        <v>11774</v>
      </c>
      <c r="G27" s="26" t="s">
        <v>167</v>
      </c>
      <c r="H27" s="26" t="n">
        <v>24</v>
      </c>
      <c r="I27" s="26" t="s">
        <v>11683</v>
      </c>
      <c r="J27" s="26" t="s">
        <v>14512</v>
      </c>
      <c r="K27" s="26" t="s">
        <v>14498</v>
      </c>
      <c r="L27" s="26" t="s">
        <v>14499</v>
      </c>
      <c r="M27" s="26" t="s">
        <v>14515</v>
      </c>
      <c r="N27" s="27" t="n">
        <v>44671</v>
      </c>
      <c r="O27" s="26" t="s">
        <v>14501</v>
      </c>
      <c r="P27" s="26"/>
    </row>
    <row r="28" customFormat="false" ht="15" hidden="false" customHeight="true" outlineLevel="0" collapsed="false">
      <c r="A28" s="29" t="s">
        <v>14538</v>
      </c>
      <c r="B28" s="29" t="s">
        <v>11784</v>
      </c>
      <c r="C28" s="30" t="n">
        <v>44673</v>
      </c>
      <c r="D28" s="29" t="s">
        <v>1676</v>
      </c>
      <c r="E28" s="29" t="n">
        <v>262</v>
      </c>
      <c r="F28" s="29" t="s">
        <v>11785</v>
      </c>
      <c r="G28" s="29" t="s">
        <v>314</v>
      </c>
      <c r="H28" s="29" t="n">
        <v>36</v>
      </c>
      <c r="I28" s="29" t="s">
        <v>11651</v>
      </c>
      <c r="J28" s="29" t="s">
        <v>14503</v>
      </c>
      <c r="K28" s="29" t="s">
        <v>14498</v>
      </c>
      <c r="L28" s="29" t="s">
        <v>14509</v>
      </c>
      <c r="M28" s="29" t="s">
        <v>14520</v>
      </c>
      <c r="N28" s="30" t="n">
        <v>44673</v>
      </c>
      <c r="O28" s="29" t="s">
        <v>14501</v>
      </c>
      <c r="P28" s="29"/>
    </row>
    <row r="29" customFormat="false" ht="15" hidden="false" customHeight="true" outlineLevel="0" collapsed="false">
      <c r="A29" s="26" t="s">
        <v>14539</v>
      </c>
      <c r="B29" s="26" t="s">
        <v>11786</v>
      </c>
      <c r="C29" s="27" t="n">
        <v>44678</v>
      </c>
      <c r="D29" s="26" t="s">
        <v>723</v>
      </c>
      <c r="E29" s="26" t="n">
        <v>84</v>
      </c>
      <c r="F29" s="26" t="s">
        <v>11787</v>
      </c>
      <c r="G29" s="26" t="s">
        <v>900</v>
      </c>
      <c r="H29" s="26" t="n">
        <v>24</v>
      </c>
      <c r="I29" s="26" t="s">
        <v>11626</v>
      </c>
      <c r="J29" s="26" t="s">
        <v>14497</v>
      </c>
      <c r="K29" s="26" t="s">
        <v>14498</v>
      </c>
      <c r="L29" s="26" t="s">
        <v>14509</v>
      </c>
      <c r="M29" s="26" t="s">
        <v>14500</v>
      </c>
      <c r="N29" s="27" t="n">
        <v>44679</v>
      </c>
      <c r="O29" s="26" t="s">
        <v>14501</v>
      </c>
      <c r="P29" s="26"/>
    </row>
    <row r="30" customFormat="false" ht="15" hidden="false" customHeight="true" outlineLevel="0" collapsed="false">
      <c r="A30" s="29" t="s">
        <v>14540</v>
      </c>
      <c r="B30" s="29" t="s">
        <v>11801</v>
      </c>
      <c r="C30" s="30" t="n">
        <v>44676</v>
      </c>
      <c r="D30" s="29" t="s">
        <v>7522</v>
      </c>
      <c r="E30" s="29" t="n">
        <v>1714</v>
      </c>
      <c r="F30" s="29" t="s">
        <v>11802</v>
      </c>
      <c r="G30" s="29" t="s">
        <v>249</v>
      </c>
      <c r="H30" s="29" t="n">
        <v>40</v>
      </c>
      <c r="I30" s="29" t="s">
        <v>11672</v>
      </c>
      <c r="J30" s="29" t="s">
        <v>14507</v>
      </c>
      <c r="K30" s="29" t="s">
        <v>14498</v>
      </c>
      <c r="L30" s="29" t="s">
        <v>14499</v>
      </c>
      <c r="M30" s="29" t="s">
        <v>14515</v>
      </c>
      <c r="N30" s="30" t="n">
        <v>44679</v>
      </c>
      <c r="O30" s="29" t="s">
        <v>14501</v>
      </c>
      <c r="P30" s="29"/>
    </row>
    <row r="31" customFormat="false" ht="15" hidden="false" customHeight="true" outlineLevel="0" collapsed="false">
      <c r="A31" s="26" t="s">
        <v>14541</v>
      </c>
      <c r="B31" s="26" t="s">
        <v>11810</v>
      </c>
      <c r="C31" s="27" t="n">
        <v>44658</v>
      </c>
      <c r="D31" s="26" t="s">
        <v>1479</v>
      </c>
      <c r="E31" s="26" t="n">
        <v>223</v>
      </c>
      <c r="F31" s="26" t="s">
        <v>11811</v>
      </c>
      <c r="G31" s="26" t="s">
        <v>314</v>
      </c>
      <c r="H31" s="26" t="n">
        <v>24</v>
      </c>
      <c r="I31" s="26" t="s">
        <v>11683</v>
      </c>
      <c r="J31" s="26" t="s">
        <v>14512</v>
      </c>
      <c r="K31" s="26" t="s">
        <v>14498</v>
      </c>
      <c r="L31" s="26" t="s">
        <v>14499</v>
      </c>
      <c r="M31" s="26" t="s">
        <v>14505</v>
      </c>
      <c r="N31" s="27" t="n">
        <v>44658</v>
      </c>
      <c r="O31" s="26" t="s">
        <v>14501</v>
      </c>
      <c r="P31" s="26"/>
    </row>
    <row r="32" customFormat="false" ht="15" hidden="false" customHeight="true" outlineLevel="0" collapsed="false">
      <c r="A32" s="29" t="s">
        <v>14542</v>
      </c>
      <c r="B32" s="29" t="s">
        <v>11822</v>
      </c>
      <c r="C32" s="30" t="n">
        <v>44678</v>
      </c>
      <c r="D32" s="29" t="s">
        <v>8586</v>
      </c>
      <c r="E32" s="29" t="n">
        <v>2014</v>
      </c>
      <c r="F32" s="29" t="s">
        <v>11823</v>
      </c>
      <c r="G32" s="29" t="s">
        <v>900</v>
      </c>
      <c r="H32" s="29" t="n">
        <v>60</v>
      </c>
      <c r="I32" s="29" t="s">
        <v>11672</v>
      </c>
      <c r="J32" s="29" t="s">
        <v>14507</v>
      </c>
      <c r="K32" s="29" t="s">
        <v>14498</v>
      </c>
      <c r="L32" s="29" t="s">
        <v>14517</v>
      </c>
      <c r="M32" s="29" t="s">
        <v>14513</v>
      </c>
      <c r="N32" s="30" t="n">
        <v>44680</v>
      </c>
      <c r="O32" s="29" t="s">
        <v>14501</v>
      </c>
      <c r="P32" s="29"/>
    </row>
    <row r="33" customFormat="false" ht="15" hidden="false" customHeight="true" outlineLevel="0" collapsed="false">
      <c r="A33" s="26" t="s">
        <v>14543</v>
      </c>
      <c r="B33" s="26" t="s">
        <v>11827</v>
      </c>
      <c r="C33" s="27" t="n">
        <v>44652</v>
      </c>
      <c r="D33" s="26" t="s">
        <v>9078</v>
      </c>
      <c r="E33" s="26" t="n">
        <v>2157</v>
      </c>
      <c r="F33" s="26" t="s">
        <v>11828</v>
      </c>
      <c r="G33" s="26" t="s">
        <v>276</v>
      </c>
      <c r="H33" s="26" t="n">
        <v>24</v>
      </c>
      <c r="I33" s="26" t="s">
        <v>11626</v>
      </c>
      <c r="J33" s="26" t="s">
        <v>14497</v>
      </c>
      <c r="K33" s="26" t="s">
        <v>14498</v>
      </c>
      <c r="L33" s="26" t="s">
        <v>14509</v>
      </c>
      <c r="M33" s="26" t="s">
        <v>14500</v>
      </c>
      <c r="N33" s="27" t="n">
        <v>44656</v>
      </c>
      <c r="O33" s="26" t="s">
        <v>14501</v>
      </c>
      <c r="P33" s="26"/>
    </row>
    <row r="34" customFormat="false" ht="15" hidden="false" customHeight="true" outlineLevel="0" collapsed="false">
      <c r="A34" s="29" t="s">
        <v>14544</v>
      </c>
      <c r="B34" s="29" t="s">
        <v>11835</v>
      </c>
      <c r="C34" s="30" t="n">
        <v>44656</v>
      </c>
      <c r="D34" s="29" t="s">
        <v>1710</v>
      </c>
      <c r="E34" s="29" t="n">
        <v>269</v>
      </c>
      <c r="F34" s="29" t="s">
        <v>11836</v>
      </c>
      <c r="G34" s="29" t="s">
        <v>900</v>
      </c>
      <c r="H34" s="29" t="n">
        <v>32</v>
      </c>
      <c r="I34" s="29" t="s">
        <v>11683</v>
      </c>
      <c r="J34" s="29" t="s">
        <v>14512</v>
      </c>
      <c r="K34" s="29" t="s">
        <v>14498</v>
      </c>
      <c r="L34" s="29" t="s">
        <v>14499</v>
      </c>
      <c r="M34" s="29" t="s">
        <v>14515</v>
      </c>
      <c r="N34" s="30" t="n">
        <v>44656</v>
      </c>
      <c r="O34" s="29" t="s">
        <v>14501</v>
      </c>
      <c r="P34" s="29"/>
    </row>
    <row r="35" customFormat="false" ht="15" hidden="false" customHeight="true" outlineLevel="0" collapsed="false">
      <c r="A35" s="26" t="s">
        <v>14545</v>
      </c>
      <c r="B35" s="26" t="s">
        <v>11846</v>
      </c>
      <c r="C35" s="27" t="n">
        <v>44705</v>
      </c>
      <c r="D35" s="26" t="s">
        <v>5866</v>
      </c>
      <c r="E35" s="26" t="n">
        <v>1258</v>
      </c>
      <c r="F35" s="26" t="s">
        <v>11847</v>
      </c>
      <c r="G35" s="26" t="s">
        <v>314</v>
      </c>
      <c r="H35" s="26" t="n">
        <v>60</v>
      </c>
      <c r="I35" s="26" t="s">
        <v>11626</v>
      </c>
      <c r="J35" s="26" t="s">
        <v>14497</v>
      </c>
      <c r="K35" s="26" t="s">
        <v>14498</v>
      </c>
      <c r="L35" s="26" t="s">
        <v>14504</v>
      </c>
      <c r="M35" s="26" t="s">
        <v>14522</v>
      </c>
      <c r="N35" s="27" t="n">
        <v>44708</v>
      </c>
      <c r="O35" s="26" t="s">
        <v>14501</v>
      </c>
      <c r="P35" s="26"/>
    </row>
    <row r="36" customFormat="false" ht="15" hidden="false" customHeight="true" outlineLevel="0" collapsed="false">
      <c r="A36" s="29" t="s">
        <v>14546</v>
      </c>
      <c r="B36" s="29" t="s">
        <v>11851</v>
      </c>
      <c r="C36" s="30" t="n">
        <v>44706</v>
      </c>
      <c r="D36" s="29" t="s">
        <v>1730</v>
      </c>
      <c r="E36" s="29" t="n">
        <v>273</v>
      </c>
      <c r="F36" s="29" t="s">
        <v>11852</v>
      </c>
      <c r="G36" s="29" t="s">
        <v>900</v>
      </c>
      <c r="H36" s="29" t="n">
        <v>28</v>
      </c>
      <c r="I36" s="29" t="s">
        <v>11626</v>
      </c>
      <c r="J36" s="29" t="s">
        <v>14497</v>
      </c>
      <c r="K36" s="29" t="s">
        <v>14498</v>
      </c>
      <c r="L36" s="29" t="s">
        <v>14499</v>
      </c>
      <c r="M36" s="29" t="s">
        <v>14520</v>
      </c>
      <c r="N36" s="30" t="n">
        <v>44708</v>
      </c>
      <c r="O36" s="29" t="s">
        <v>14501</v>
      </c>
      <c r="P36" s="29"/>
    </row>
    <row r="37" customFormat="false" ht="15" hidden="false" customHeight="true" outlineLevel="0" collapsed="false">
      <c r="A37" s="26" t="s">
        <v>14547</v>
      </c>
      <c r="B37" s="26" t="s">
        <v>11853</v>
      </c>
      <c r="C37" s="27" t="n">
        <v>44688</v>
      </c>
      <c r="D37" s="26" t="s">
        <v>740</v>
      </c>
      <c r="E37" s="26" t="n">
        <v>87</v>
      </c>
      <c r="F37" s="26" t="s">
        <v>11854</v>
      </c>
      <c r="G37" s="26" t="s">
        <v>276</v>
      </c>
      <c r="H37" s="26" t="n">
        <v>32</v>
      </c>
      <c r="I37" s="26" t="s">
        <v>11672</v>
      </c>
      <c r="J37" s="26" t="s">
        <v>14507</v>
      </c>
      <c r="K37" s="26" t="s">
        <v>14498</v>
      </c>
      <c r="L37" s="26" t="s">
        <v>14517</v>
      </c>
      <c r="M37" s="26" t="s">
        <v>14522</v>
      </c>
      <c r="N37" s="27" t="n">
        <v>44689</v>
      </c>
      <c r="O37" s="26" t="s">
        <v>14501</v>
      </c>
      <c r="P37" s="26"/>
    </row>
    <row r="38" customFormat="false" ht="15" hidden="false" customHeight="true" outlineLevel="0" collapsed="false">
      <c r="A38" s="29" t="s">
        <v>14548</v>
      </c>
      <c r="B38" s="29" t="s">
        <v>11860</v>
      </c>
      <c r="C38" s="30" t="n">
        <v>44701</v>
      </c>
      <c r="D38" s="29" t="s">
        <v>10936</v>
      </c>
      <c r="E38" s="29" t="n">
        <v>2708</v>
      </c>
      <c r="F38" s="29" t="s">
        <v>11861</v>
      </c>
      <c r="G38" s="29" t="s">
        <v>167</v>
      </c>
      <c r="H38" s="29" t="n">
        <v>32</v>
      </c>
      <c r="I38" s="29" t="s">
        <v>11651</v>
      </c>
      <c r="J38" s="29" t="s">
        <v>14503</v>
      </c>
      <c r="K38" s="29" t="s">
        <v>14498</v>
      </c>
      <c r="L38" s="29" t="s">
        <v>14504</v>
      </c>
      <c r="M38" s="29" t="s">
        <v>14520</v>
      </c>
      <c r="N38" s="30" t="n">
        <v>44704</v>
      </c>
      <c r="O38" s="29" t="s">
        <v>14501</v>
      </c>
      <c r="P38" s="29"/>
    </row>
    <row r="39" customFormat="false" ht="15" hidden="false" customHeight="true" outlineLevel="0" collapsed="false">
      <c r="A39" s="26" t="s">
        <v>14549</v>
      </c>
      <c r="B39" s="26" t="s">
        <v>11862</v>
      </c>
      <c r="C39" s="27" t="n">
        <v>44686</v>
      </c>
      <c r="D39" s="26" t="s">
        <v>7917</v>
      </c>
      <c r="E39" s="26" t="n">
        <v>1825</v>
      </c>
      <c r="F39" s="26" t="s">
        <v>11863</v>
      </c>
      <c r="G39" s="26" t="s">
        <v>167</v>
      </c>
      <c r="H39" s="26" t="n">
        <v>40</v>
      </c>
      <c r="I39" s="26" t="s">
        <v>11672</v>
      </c>
      <c r="J39" s="26" t="s">
        <v>14507</v>
      </c>
      <c r="K39" s="26" t="s">
        <v>14498</v>
      </c>
      <c r="L39" s="26" t="s">
        <v>14499</v>
      </c>
      <c r="M39" s="26" t="s">
        <v>14500</v>
      </c>
      <c r="N39" s="27" t="n">
        <v>44686</v>
      </c>
      <c r="O39" s="26" t="s">
        <v>14501</v>
      </c>
      <c r="P39" s="26"/>
    </row>
    <row r="40" customFormat="false" ht="15" hidden="false" customHeight="true" outlineLevel="0" collapsed="false">
      <c r="A40" s="29" t="s">
        <v>14550</v>
      </c>
      <c r="B40" s="29" t="s">
        <v>11869</v>
      </c>
      <c r="C40" s="30" t="n">
        <v>44700</v>
      </c>
      <c r="D40" s="29" t="s">
        <v>8033</v>
      </c>
      <c r="E40" s="29" t="n">
        <v>1858</v>
      </c>
      <c r="F40" s="29" t="s">
        <v>11870</v>
      </c>
      <c r="G40" s="29" t="s">
        <v>167</v>
      </c>
      <c r="H40" s="29" t="n">
        <v>32</v>
      </c>
      <c r="I40" s="29" t="s">
        <v>11672</v>
      </c>
      <c r="J40" s="29" t="s">
        <v>14507</v>
      </c>
      <c r="K40" s="29" t="s">
        <v>14498</v>
      </c>
      <c r="L40" s="29" t="s">
        <v>14499</v>
      </c>
      <c r="M40" s="29" t="s">
        <v>14522</v>
      </c>
      <c r="N40" s="30" t="n">
        <v>44702</v>
      </c>
      <c r="O40" s="29" t="s">
        <v>14501</v>
      </c>
      <c r="P40" s="29"/>
    </row>
    <row r="41" customFormat="false" ht="15" hidden="false" customHeight="true" outlineLevel="0" collapsed="false">
      <c r="A41" s="26" t="s">
        <v>14551</v>
      </c>
      <c r="B41" s="26" t="s">
        <v>11873</v>
      </c>
      <c r="C41" s="27" t="n">
        <v>44700</v>
      </c>
      <c r="D41" s="26" t="s">
        <v>5764</v>
      </c>
      <c r="E41" s="26" t="n">
        <v>1231</v>
      </c>
      <c r="F41" s="26" t="s">
        <v>11874</v>
      </c>
      <c r="G41" s="26" t="s">
        <v>276</v>
      </c>
      <c r="H41" s="26" t="n">
        <v>24</v>
      </c>
      <c r="I41" s="26" t="s">
        <v>11651</v>
      </c>
      <c r="J41" s="26" t="s">
        <v>14503</v>
      </c>
      <c r="K41" s="26" t="s">
        <v>14498</v>
      </c>
      <c r="L41" s="26" t="s">
        <v>14509</v>
      </c>
      <c r="M41" s="26" t="s">
        <v>14522</v>
      </c>
      <c r="N41" s="27" t="n">
        <v>44704</v>
      </c>
      <c r="O41" s="26" t="s">
        <v>14501</v>
      </c>
      <c r="P41" s="26"/>
    </row>
    <row r="42" customFormat="false" ht="15" hidden="false" customHeight="true" outlineLevel="0" collapsed="false">
      <c r="A42" s="29" t="s">
        <v>14552</v>
      </c>
      <c r="B42" s="29" t="s">
        <v>11879</v>
      </c>
      <c r="C42" s="30" t="n">
        <v>44696</v>
      </c>
      <c r="D42" s="29" t="s">
        <v>5255</v>
      </c>
      <c r="E42" s="29" t="n">
        <v>1094</v>
      </c>
      <c r="F42" s="29" t="s">
        <v>11880</v>
      </c>
      <c r="G42" s="29" t="s">
        <v>249</v>
      </c>
      <c r="H42" s="29" t="n">
        <v>32</v>
      </c>
      <c r="I42" s="29" t="s">
        <v>11683</v>
      </c>
      <c r="J42" s="29" t="s">
        <v>14512</v>
      </c>
      <c r="K42" s="29" t="s">
        <v>14498</v>
      </c>
      <c r="L42" s="29" t="s">
        <v>14509</v>
      </c>
      <c r="M42" s="29" t="s">
        <v>14522</v>
      </c>
      <c r="N42" s="30" t="n">
        <v>44696</v>
      </c>
      <c r="O42" s="29" t="s">
        <v>14501</v>
      </c>
      <c r="P42" s="29"/>
    </row>
    <row r="43" customFormat="false" ht="15" hidden="false" customHeight="true" outlineLevel="0" collapsed="false">
      <c r="A43" s="26" t="s">
        <v>14553</v>
      </c>
      <c r="B43" s="26" t="s">
        <v>11891</v>
      </c>
      <c r="C43" s="27" t="n">
        <v>44698</v>
      </c>
      <c r="D43" s="26" t="s">
        <v>5582</v>
      </c>
      <c r="E43" s="26" t="n">
        <v>1180</v>
      </c>
      <c r="F43" s="26" t="s">
        <v>11892</v>
      </c>
      <c r="G43" s="26" t="s">
        <v>314</v>
      </c>
      <c r="H43" s="26" t="n">
        <v>70</v>
      </c>
      <c r="I43" s="26" t="s">
        <v>11626</v>
      </c>
      <c r="J43" s="26" t="s">
        <v>14497</v>
      </c>
      <c r="K43" s="26" t="s">
        <v>14498</v>
      </c>
      <c r="L43" s="26" t="s">
        <v>14499</v>
      </c>
      <c r="M43" s="26" t="s">
        <v>14510</v>
      </c>
      <c r="N43" s="27" t="n">
        <v>44698</v>
      </c>
      <c r="O43" s="26" t="s">
        <v>14501</v>
      </c>
      <c r="P43" s="26"/>
    </row>
    <row r="44" customFormat="false" ht="15" hidden="false" customHeight="true" outlineLevel="0" collapsed="false">
      <c r="A44" s="29" t="s">
        <v>14554</v>
      </c>
      <c r="B44" s="29" t="s">
        <v>11895</v>
      </c>
      <c r="C44" s="30" t="n">
        <v>44697</v>
      </c>
      <c r="D44" s="29" t="s">
        <v>5742</v>
      </c>
      <c r="E44" s="29" t="n">
        <v>1224</v>
      </c>
      <c r="F44" s="29" t="s">
        <v>11896</v>
      </c>
      <c r="G44" s="29" t="s">
        <v>900</v>
      </c>
      <c r="H44" s="29" t="n">
        <v>45</v>
      </c>
      <c r="I44" s="29" t="s">
        <v>11626</v>
      </c>
      <c r="J44" s="29" t="s">
        <v>14497</v>
      </c>
      <c r="K44" s="29" t="s">
        <v>14498</v>
      </c>
      <c r="L44" s="29" t="s">
        <v>14517</v>
      </c>
      <c r="M44" s="29" t="s">
        <v>14522</v>
      </c>
      <c r="N44" s="30" t="n">
        <v>44700</v>
      </c>
      <c r="O44" s="29" t="s">
        <v>14501</v>
      </c>
      <c r="P44" s="29"/>
    </row>
    <row r="45" customFormat="false" ht="15" hidden="false" customHeight="true" outlineLevel="0" collapsed="false">
      <c r="A45" s="26" t="s">
        <v>14555</v>
      </c>
      <c r="B45" s="26" t="s">
        <v>11916</v>
      </c>
      <c r="C45" s="27" t="n">
        <v>44713</v>
      </c>
      <c r="D45" s="26" t="s">
        <v>7761</v>
      </c>
      <c r="E45" s="26" t="n">
        <v>1782</v>
      </c>
      <c r="F45" s="26" t="s">
        <v>11917</v>
      </c>
      <c r="G45" s="26" t="s">
        <v>276</v>
      </c>
      <c r="H45" s="26" t="n">
        <v>28</v>
      </c>
      <c r="I45" s="26" t="s">
        <v>11626</v>
      </c>
      <c r="J45" s="26" t="s">
        <v>14497</v>
      </c>
      <c r="K45" s="26" t="s">
        <v>14498</v>
      </c>
      <c r="L45" s="26" t="s">
        <v>14517</v>
      </c>
      <c r="M45" s="26" t="s">
        <v>14515</v>
      </c>
      <c r="N45" s="27" t="n">
        <v>44716</v>
      </c>
      <c r="O45" s="26" t="s">
        <v>14501</v>
      </c>
      <c r="P45" s="26"/>
    </row>
    <row r="46" customFormat="false" ht="15" hidden="false" customHeight="true" outlineLevel="0" collapsed="false">
      <c r="A46" s="29" t="s">
        <v>14556</v>
      </c>
      <c r="B46" s="29" t="s">
        <v>11928</v>
      </c>
      <c r="C46" s="30" t="n">
        <v>44737</v>
      </c>
      <c r="D46" s="29" t="s">
        <v>9909</v>
      </c>
      <c r="E46" s="29" t="n">
        <v>2403</v>
      </c>
      <c r="F46" s="29" t="s">
        <v>11929</v>
      </c>
      <c r="G46" s="29" t="s">
        <v>900</v>
      </c>
      <c r="H46" s="29" t="n">
        <v>40</v>
      </c>
      <c r="I46" s="29" t="s">
        <v>11651</v>
      </c>
      <c r="J46" s="29" t="s">
        <v>14503</v>
      </c>
      <c r="K46" s="29" t="s">
        <v>14498</v>
      </c>
      <c r="L46" s="29" t="s">
        <v>14509</v>
      </c>
      <c r="M46" s="29" t="s">
        <v>14522</v>
      </c>
      <c r="N46" s="30" t="n">
        <v>44737</v>
      </c>
      <c r="O46" s="29" t="s">
        <v>14501</v>
      </c>
      <c r="P46" s="29"/>
    </row>
    <row r="47" customFormat="false" ht="15" hidden="false" customHeight="true" outlineLevel="0" collapsed="false">
      <c r="A47" s="26" t="s">
        <v>14557</v>
      </c>
      <c r="B47" s="26" t="s">
        <v>11946</v>
      </c>
      <c r="C47" s="27" t="n">
        <v>44724</v>
      </c>
      <c r="D47" s="26" t="s">
        <v>9944</v>
      </c>
      <c r="E47" s="26" t="n">
        <v>2414</v>
      </c>
      <c r="F47" s="26" t="s">
        <v>11947</v>
      </c>
      <c r="G47" s="26" t="s">
        <v>900</v>
      </c>
      <c r="H47" s="26" t="n">
        <v>24</v>
      </c>
      <c r="I47" s="26" t="s">
        <v>11683</v>
      </c>
      <c r="J47" s="26" t="s">
        <v>14512</v>
      </c>
      <c r="K47" s="26" t="s">
        <v>14498</v>
      </c>
      <c r="L47" s="26" t="s">
        <v>14509</v>
      </c>
      <c r="M47" s="26" t="s">
        <v>14525</v>
      </c>
      <c r="N47" s="27" t="n">
        <v>44726</v>
      </c>
      <c r="O47" s="26" t="s">
        <v>14501</v>
      </c>
      <c r="P47" s="26"/>
    </row>
    <row r="48" customFormat="false" ht="15" hidden="false" customHeight="true" outlineLevel="0" collapsed="false">
      <c r="A48" s="29" t="s">
        <v>14558</v>
      </c>
      <c r="B48" s="29" t="s">
        <v>11948</v>
      </c>
      <c r="C48" s="30" t="n">
        <v>44738</v>
      </c>
      <c r="D48" s="29" t="s">
        <v>3236</v>
      </c>
      <c r="E48" s="29" t="n">
        <v>601</v>
      </c>
      <c r="F48" s="29" t="s">
        <v>11949</v>
      </c>
      <c r="G48" s="29" t="s">
        <v>900</v>
      </c>
      <c r="H48" s="29" t="n">
        <v>45</v>
      </c>
      <c r="I48" s="29" t="s">
        <v>11672</v>
      </c>
      <c r="J48" s="29" t="s">
        <v>14507</v>
      </c>
      <c r="K48" s="29" t="s">
        <v>14498</v>
      </c>
      <c r="L48" s="29" t="s">
        <v>14499</v>
      </c>
      <c r="M48" s="29" t="s">
        <v>14520</v>
      </c>
      <c r="N48" s="30" t="n">
        <v>44738</v>
      </c>
      <c r="O48" s="29" t="s">
        <v>14501</v>
      </c>
      <c r="P48" s="29"/>
    </row>
    <row r="49" customFormat="false" ht="15" hidden="false" customHeight="true" outlineLevel="0" collapsed="false">
      <c r="A49" s="26" t="s">
        <v>14559</v>
      </c>
      <c r="B49" s="26" t="s">
        <v>11961</v>
      </c>
      <c r="C49" s="27" t="n">
        <v>44733</v>
      </c>
      <c r="D49" s="26" t="s">
        <v>8364</v>
      </c>
      <c r="E49" s="26" t="n">
        <v>1952</v>
      </c>
      <c r="F49" s="26" t="s">
        <v>11962</v>
      </c>
      <c r="G49" s="26" t="s">
        <v>167</v>
      </c>
      <c r="H49" s="26" t="n">
        <v>36</v>
      </c>
      <c r="I49" s="26" t="s">
        <v>11651</v>
      </c>
      <c r="J49" s="26" t="s">
        <v>14503</v>
      </c>
      <c r="K49" s="26" t="s">
        <v>14498</v>
      </c>
      <c r="L49" s="26" t="s">
        <v>14517</v>
      </c>
      <c r="M49" s="26" t="s">
        <v>14500</v>
      </c>
      <c r="N49" s="27" t="n">
        <v>44738</v>
      </c>
      <c r="O49" s="26" t="s">
        <v>14501</v>
      </c>
      <c r="P49" s="26"/>
    </row>
    <row r="50" customFormat="false" ht="15" hidden="false" customHeight="true" outlineLevel="0" collapsed="false">
      <c r="A50" s="29" t="s">
        <v>14560</v>
      </c>
      <c r="B50" s="29" t="s">
        <v>11966</v>
      </c>
      <c r="C50" s="30" t="n">
        <v>44727</v>
      </c>
      <c r="D50" s="29" t="s">
        <v>10095</v>
      </c>
      <c r="E50" s="29" t="n">
        <v>2459</v>
      </c>
      <c r="F50" s="29" t="s">
        <v>11967</v>
      </c>
      <c r="G50" s="29" t="s">
        <v>167</v>
      </c>
      <c r="H50" s="29" t="n">
        <v>24</v>
      </c>
      <c r="I50" s="29" t="s">
        <v>11672</v>
      </c>
      <c r="J50" s="29" t="s">
        <v>14507</v>
      </c>
      <c r="K50" s="29" t="s">
        <v>14498</v>
      </c>
      <c r="L50" s="29" t="s">
        <v>14499</v>
      </c>
      <c r="M50" s="29" t="s">
        <v>14513</v>
      </c>
      <c r="N50" s="30" t="n">
        <v>44729</v>
      </c>
      <c r="O50" s="29" t="s">
        <v>14501</v>
      </c>
      <c r="P50" s="29"/>
    </row>
    <row r="51" customFormat="false" ht="15" hidden="false" customHeight="true" outlineLevel="0" collapsed="false">
      <c r="A51" s="26" t="s">
        <v>14561</v>
      </c>
      <c r="B51" s="26" t="s">
        <v>11986</v>
      </c>
      <c r="C51" s="27" t="n">
        <v>44720</v>
      </c>
      <c r="D51" s="26" t="s">
        <v>9258</v>
      </c>
      <c r="E51" s="26" t="n">
        <v>2209</v>
      </c>
      <c r="F51" s="26" t="s">
        <v>11987</v>
      </c>
      <c r="G51" s="26" t="s">
        <v>167</v>
      </c>
      <c r="H51" s="26" t="n">
        <v>36</v>
      </c>
      <c r="I51" s="26" t="s">
        <v>11683</v>
      </c>
      <c r="J51" s="26" t="s">
        <v>14512</v>
      </c>
      <c r="K51" s="26" t="s">
        <v>14498</v>
      </c>
      <c r="L51" s="26" t="s">
        <v>14499</v>
      </c>
      <c r="M51" s="26" t="s">
        <v>14520</v>
      </c>
      <c r="N51" s="27" t="n">
        <v>44720</v>
      </c>
      <c r="O51" s="26" t="s">
        <v>14501</v>
      </c>
      <c r="P51" s="26"/>
    </row>
    <row r="52" customFormat="false" ht="15" hidden="false" customHeight="true" outlineLevel="0" collapsed="false">
      <c r="A52" s="29" t="s">
        <v>14562</v>
      </c>
      <c r="B52" s="29" t="s">
        <v>11990</v>
      </c>
      <c r="C52" s="30" t="n">
        <v>44728</v>
      </c>
      <c r="D52" s="29" t="s">
        <v>501</v>
      </c>
      <c r="E52" s="29" t="n">
        <v>46</v>
      </c>
      <c r="F52" s="29" t="s">
        <v>11991</v>
      </c>
      <c r="G52" s="29" t="s">
        <v>314</v>
      </c>
      <c r="H52" s="29" t="n">
        <v>28</v>
      </c>
      <c r="I52" s="29" t="s">
        <v>11626</v>
      </c>
      <c r="J52" s="29" t="s">
        <v>14497</v>
      </c>
      <c r="K52" s="29" t="s">
        <v>14498</v>
      </c>
      <c r="L52" s="29" t="s">
        <v>14504</v>
      </c>
      <c r="M52" s="29" t="s">
        <v>14525</v>
      </c>
      <c r="N52" s="30" t="n">
        <v>44733</v>
      </c>
      <c r="O52" s="29" t="s">
        <v>14501</v>
      </c>
      <c r="P52" s="29"/>
    </row>
    <row r="53" customFormat="false" ht="15" hidden="false" customHeight="true" outlineLevel="0" collapsed="false">
      <c r="A53" s="26" t="s">
        <v>14563</v>
      </c>
      <c r="B53" s="26" t="s">
        <v>11995</v>
      </c>
      <c r="C53" s="27" t="n">
        <v>44716</v>
      </c>
      <c r="D53" s="26" t="s">
        <v>9130</v>
      </c>
      <c r="E53" s="26" t="n">
        <v>2172</v>
      </c>
      <c r="F53" s="26" t="s">
        <v>11996</v>
      </c>
      <c r="G53" s="26" t="s">
        <v>249</v>
      </c>
      <c r="H53" s="26" t="n">
        <v>50</v>
      </c>
      <c r="I53" s="26" t="s">
        <v>11672</v>
      </c>
      <c r="J53" s="26" t="s">
        <v>14507</v>
      </c>
      <c r="K53" s="26" t="s">
        <v>14498</v>
      </c>
      <c r="L53" s="26" t="s">
        <v>14499</v>
      </c>
      <c r="M53" s="26" t="s">
        <v>14564</v>
      </c>
      <c r="N53" s="27" t="n">
        <v>44719</v>
      </c>
      <c r="O53" s="26" t="s">
        <v>14501</v>
      </c>
      <c r="P53" s="26"/>
    </row>
    <row r="54" customFormat="false" ht="15" hidden="false" customHeight="true" outlineLevel="0" collapsed="false">
      <c r="A54" s="29" t="s">
        <v>14565</v>
      </c>
      <c r="B54" s="29" t="s">
        <v>11997</v>
      </c>
      <c r="C54" s="30" t="n">
        <v>44722</v>
      </c>
      <c r="D54" s="29" t="s">
        <v>9418</v>
      </c>
      <c r="E54" s="29" t="n">
        <v>2257</v>
      </c>
      <c r="F54" s="29" t="s">
        <v>11998</v>
      </c>
      <c r="G54" s="29" t="s">
        <v>276</v>
      </c>
      <c r="H54" s="29" t="n">
        <v>28</v>
      </c>
      <c r="I54" s="29" t="s">
        <v>11626</v>
      </c>
      <c r="J54" s="29" t="s">
        <v>14497</v>
      </c>
      <c r="K54" s="29" t="s">
        <v>14498</v>
      </c>
      <c r="L54" s="29" t="s">
        <v>14509</v>
      </c>
      <c r="M54" s="29" t="s">
        <v>14510</v>
      </c>
      <c r="N54" s="30" t="n">
        <v>44727</v>
      </c>
      <c r="O54" s="29" t="s">
        <v>14501</v>
      </c>
      <c r="P54" s="29"/>
    </row>
    <row r="55" customFormat="false" ht="15" hidden="false" customHeight="true" outlineLevel="0" collapsed="false">
      <c r="A55" s="26" t="s">
        <v>14566</v>
      </c>
      <c r="B55" s="26" t="s">
        <v>12020</v>
      </c>
      <c r="C55" s="27" t="n">
        <v>44749</v>
      </c>
      <c r="D55" s="26" t="s">
        <v>8471</v>
      </c>
      <c r="E55" s="26" t="n">
        <v>1981</v>
      </c>
      <c r="F55" s="26" t="s">
        <v>12021</v>
      </c>
      <c r="G55" s="26" t="s">
        <v>900</v>
      </c>
      <c r="H55" s="26" t="n">
        <v>60</v>
      </c>
      <c r="I55" s="26" t="s">
        <v>11651</v>
      </c>
      <c r="J55" s="26" t="s">
        <v>14503</v>
      </c>
      <c r="K55" s="26" t="s">
        <v>14498</v>
      </c>
      <c r="L55" s="26" t="s">
        <v>14504</v>
      </c>
      <c r="M55" s="26" t="s">
        <v>14564</v>
      </c>
      <c r="N55" s="27" t="n">
        <v>44753</v>
      </c>
      <c r="O55" s="26" t="s">
        <v>14501</v>
      </c>
      <c r="P55" s="26"/>
    </row>
    <row r="56" customFormat="false" ht="15" hidden="false" customHeight="true" outlineLevel="0" collapsed="false">
      <c r="A56" s="29" t="s">
        <v>14567</v>
      </c>
      <c r="B56" s="29" t="s">
        <v>12026</v>
      </c>
      <c r="C56" s="30" t="n">
        <v>44761</v>
      </c>
      <c r="D56" s="29" t="s">
        <v>10338</v>
      </c>
      <c r="E56" s="29" t="n">
        <v>2529</v>
      </c>
      <c r="F56" s="29" t="s">
        <v>12027</v>
      </c>
      <c r="G56" s="29" t="s">
        <v>314</v>
      </c>
      <c r="H56" s="29" t="n">
        <v>32</v>
      </c>
      <c r="I56" s="29" t="s">
        <v>11626</v>
      </c>
      <c r="J56" s="29" t="s">
        <v>14497</v>
      </c>
      <c r="K56" s="29" t="s">
        <v>14498</v>
      </c>
      <c r="L56" s="29" t="s">
        <v>14499</v>
      </c>
      <c r="M56" s="29" t="s">
        <v>14520</v>
      </c>
      <c r="N56" s="30" t="n">
        <v>44761</v>
      </c>
      <c r="O56" s="29" t="s">
        <v>14501</v>
      </c>
      <c r="P56" s="29"/>
    </row>
    <row r="57" customFormat="false" ht="15" hidden="false" customHeight="true" outlineLevel="0" collapsed="false">
      <c r="A57" s="26" t="s">
        <v>14568</v>
      </c>
      <c r="B57" s="26" t="s">
        <v>12030</v>
      </c>
      <c r="C57" s="27" t="n">
        <v>44744</v>
      </c>
      <c r="D57" s="26" t="s">
        <v>6269</v>
      </c>
      <c r="E57" s="26" t="n">
        <v>1368</v>
      </c>
      <c r="F57" s="26" t="s">
        <v>12031</v>
      </c>
      <c r="G57" s="26" t="s">
        <v>167</v>
      </c>
      <c r="H57" s="26" t="n">
        <v>24</v>
      </c>
      <c r="I57" s="26" t="s">
        <v>11626</v>
      </c>
      <c r="J57" s="26" t="s">
        <v>14497</v>
      </c>
      <c r="K57" s="26" t="s">
        <v>14498</v>
      </c>
      <c r="L57" s="26" t="s">
        <v>14517</v>
      </c>
      <c r="M57" s="26" t="s">
        <v>14564</v>
      </c>
      <c r="N57" s="27" t="n">
        <v>44748</v>
      </c>
      <c r="O57" s="26" t="s">
        <v>14501</v>
      </c>
      <c r="P57" s="26"/>
    </row>
    <row r="58" customFormat="false" ht="15" hidden="false" customHeight="true" outlineLevel="0" collapsed="false">
      <c r="A58" s="29" t="s">
        <v>14569</v>
      </c>
      <c r="B58" s="29" t="s">
        <v>12036</v>
      </c>
      <c r="C58" s="30" t="n">
        <v>44760</v>
      </c>
      <c r="D58" s="29" t="s">
        <v>5271</v>
      </c>
      <c r="E58" s="29" t="n">
        <v>1099</v>
      </c>
      <c r="F58" s="29" t="s">
        <v>12037</v>
      </c>
      <c r="G58" s="29" t="s">
        <v>249</v>
      </c>
      <c r="H58" s="29" t="n">
        <v>40</v>
      </c>
      <c r="I58" s="29" t="s">
        <v>11626</v>
      </c>
      <c r="J58" s="29" t="s">
        <v>14497</v>
      </c>
      <c r="K58" s="29" t="s">
        <v>14498</v>
      </c>
      <c r="L58" s="29" t="s">
        <v>14509</v>
      </c>
      <c r="M58" s="29" t="s">
        <v>14513</v>
      </c>
      <c r="N58" s="30" t="n">
        <v>44760</v>
      </c>
      <c r="O58" s="29" t="s">
        <v>14501</v>
      </c>
      <c r="P58" s="29"/>
    </row>
    <row r="59" customFormat="false" ht="15" hidden="false" customHeight="true" outlineLevel="0" collapsed="false">
      <c r="A59" s="26" t="s">
        <v>14570</v>
      </c>
      <c r="B59" s="26" t="s">
        <v>12038</v>
      </c>
      <c r="C59" s="27" t="n">
        <v>44765</v>
      </c>
      <c r="D59" s="26" t="s">
        <v>3433</v>
      </c>
      <c r="E59" s="26" t="n">
        <v>647</v>
      </c>
      <c r="F59" s="26" t="s">
        <v>12039</v>
      </c>
      <c r="G59" s="26" t="s">
        <v>276</v>
      </c>
      <c r="H59" s="26" t="n">
        <v>36</v>
      </c>
      <c r="I59" s="26" t="s">
        <v>11626</v>
      </c>
      <c r="J59" s="26" t="s">
        <v>14497</v>
      </c>
      <c r="K59" s="26" t="s">
        <v>14498</v>
      </c>
      <c r="L59" s="26" t="s">
        <v>14517</v>
      </c>
      <c r="M59" s="26" t="s">
        <v>14520</v>
      </c>
      <c r="N59" s="27" t="n">
        <v>44769</v>
      </c>
      <c r="O59" s="26" t="s">
        <v>14501</v>
      </c>
      <c r="P59" s="26"/>
    </row>
    <row r="60" customFormat="false" ht="15" hidden="false" customHeight="true" outlineLevel="0" collapsed="false">
      <c r="A60" s="29" t="s">
        <v>14571</v>
      </c>
      <c r="B60" s="29" t="s">
        <v>12047</v>
      </c>
      <c r="C60" s="30" t="n">
        <v>44764</v>
      </c>
      <c r="D60" s="29" t="s">
        <v>3586</v>
      </c>
      <c r="E60" s="29" t="n">
        <v>682</v>
      </c>
      <c r="F60" s="29" t="s">
        <v>12048</v>
      </c>
      <c r="G60" s="29" t="s">
        <v>900</v>
      </c>
      <c r="H60" s="29" t="n">
        <v>80</v>
      </c>
      <c r="I60" s="29" t="s">
        <v>11626</v>
      </c>
      <c r="J60" s="29" t="s">
        <v>14497</v>
      </c>
      <c r="K60" s="29" t="s">
        <v>14498</v>
      </c>
      <c r="L60" s="29" t="s">
        <v>14509</v>
      </c>
      <c r="M60" s="29" t="s">
        <v>14513</v>
      </c>
      <c r="N60" s="30" t="n">
        <v>44769</v>
      </c>
      <c r="O60" s="29" t="s">
        <v>14501</v>
      </c>
      <c r="P60" s="29"/>
    </row>
    <row r="61" customFormat="false" ht="15" hidden="false" customHeight="true" outlineLevel="0" collapsed="false">
      <c r="A61" s="26" t="s">
        <v>14572</v>
      </c>
      <c r="B61" s="26" t="s">
        <v>12060</v>
      </c>
      <c r="C61" s="27" t="n">
        <v>44793</v>
      </c>
      <c r="D61" s="26" t="s">
        <v>5977</v>
      </c>
      <c r="E61" s="26" t="n">
        <v>1287</v>
      </c>
      <c r="F61" s="26" t="s">
        <v>12061</v>
      </c>
      <c r="G61" s="26" t="s">
        <v>900</v>
      </c>
      <c r="H61" s="26" t="n">
        <v>45</v>
      </c>
      <c r="I61" s="26" t="s">
        <v>11626</v>
      </c>
      <c r="J61" s="26" t="s">
        <v>14497</v>
      </c>
      <c r="K61" s="26" t="s">
        <v>14498</v>
      </c>
      <c r="L61" s="26" t="s">
        <v>14504</v>
      </c>
      <c r="M61" s="26" t="s">
        <v>14564</v>
      </c>
      <c r="N61" s="27" t="n">
        <v>44795</v>
      </c>
      <c r="O61" s="26" t="s">
        <v>14501</v>
      </c>
      <c r="P61" s="26"/>
    </row>
    <row r="62" customFormat="false" ht="15" hidden="false" customHeight="true" outlineLevel="0" collapsed="false">
      <c r="A62" s="29" t="s">
        <v>14573</v>
      </c>
      <c r="B62" s="29" t="s">
        <v>12077</v>
      </c>
      <c r="C62" s="30" t="n">
        <v>44775</v>
      </c>
      <c r="D62" s="29" t="s">
        <v>519</v>
      </c>
      <c r="E62" s="29" t="n">
        <v>50</v>
      </c>
      <c r="F62" s="29" t="s">
        <v>12078</v>
      </c>
      <c r="G62" s="29" t="s">
        <v>900</v>
      </c>
      <c r="H62" s="29" t="n">
        <v>32</v>
      </c>
      <c r="I62" s="29" t="s">
        <v>11672</v>
      </c>
      <c r="J62" s="29" t="s">
        <v>14507</v>
      </c>
      <c r="K62" s="29" t="s">
        <v>14498</v>
      </c>
      <c r="L62" s="29" t="s">
        <v>14517</v>
      </c>
      <c r="M62" s="29" t="s">
        <v>14522</v>
      </c>
      <c r="N62" s="30" t="n">
        <v>44777</v>
      </c>
      <c r="O62" s="29" t="s">
        <v>14501</v>
      </c>
      <c r="P62" s="29"/>
    </row>
    <row r="63" customFormat="false" ht="15" hidden="false" customHeight="true" outlineLevel="0" collapsed="false">
      <c r="A63" s="26" t="s">
        <v>14574</v>
      </c>
      <c r="B63" s="26" t="s">
        <v>12090</v>
      </c>
      <c r="C63" s="27" t="n">
        <v>44788</v>
      </c>
      <c r="D63" s="26" t="s">
        <v>9657</v>
      </c>
      <c r="E63" s="26" t="n">
        <v>2330</v>
      </c>
      <c r="F63" s="26" t="s">
        <v>12091</v>
      </c>
      <c r="G63" s="26" t="s">
        <v>314</v>
      </c>
      <c r="H63" s="26" t="n">
        <v>32</v>
      </c>
      <c r="I63" s="26" t="s">
        <v>11626</v>
      </c>
      <c r="J63" s="26" t="s">
        <v>14497</v>
      </c>
      <c r="K63" s="26" t="s">
        <v>14498</v>
      </c>
      <c r="L63" s="26" t="s">
        <v>14504</v>
      </c>
      <c r="M63" s="26" t="s">
        <v>14505</v>
      </c>
      <c r="N63" s="27" t="n">
        <v>44789</v>
      </c>
      <c r="O63" s="26" t="s">
        <v>14501</v>
      </c>
      <c r="P63" s="26"/>
    </row>
    <row r="64" customFormat="false" ht="15" hidden="false" customHeight="true" outlineLevel="0" collapsed="false">
      <c r="A64" s="29" t="s">
        <v>14575</v>
      </c>
      <c r="B64" s="29" t="s">
        <v>12103</v>
      </c>
      <c r="C64" s="30" t="n">
        <v>44798</v>
      </c>
      <c r="D64" s="29" t="s">
        <v>6940</v>
      </c>
      <c r="E64" s="29" t="n">
        <v>1553</v>
      </c>
      <c r="F64" s="29" t="s">
        <v>12104</v>
      </c>
      <c r="G64" s="29" t="s">
        <v>276</v>
      </c>
      <c r="H64" s="29" t="n">
        <v>32</v>
      </c>
      <c r="I64" s="29" t="s">
        <v>11672</v>
      </c>
      <c r="J64" s="29" t="s">
        <v>14507</v>
      </c>
      <c r="K64" s="29" t="s">
        <v>14498</v>
      </c>
      <c r="L64" s="29" t="s">
        <v>14509</v>
      </c>
      <c r="M64" s="29" t="s">
        <v>14525</v>
      </c>
      <c r="N64" s="30" t="n">
        <v>44803</v>
      </c>
      <c r="O64" s="29" t="s">
        <v>14501</v>
      </c>
      <c r="P64" s="29"/>
    </row>
    <row r="65" customFormat="false" ht="15" hidden="false" customHeight="true" outlineLevel="0" collapsed="false">
      <c r="A65" s="26" t="s">
        <v>14576</v>
      </c>
      <c r="B65" s="26" t="s">
        <v>12110</v>
      </c>
      <c r="C65" s="27" t="n">
        <v>44783</v>
      </c>
      <c r="D65" s="26" t="s">
        <v>9980</v>
      </c>
      <c r="E65" s="26" t="n">
        <v>2425</v>
      </c>
      <c r="F65" s="26" t="s">
        <v>12111</v>
      </c>
      <c r="G65" s="26" t="s">
        <v>314</v>
      </c>
      <c r="H65" s="26" t="n">
        <v>50</v>
      </c>
      <c r="I65" s="26" t="s">
        <v>11651</v>
      </c>
      <c r="J65" s="26" t="s">
        <v>14503</v>
      </c>
      <c r="K65" s="26" t="s">
        <v>14498</v>
      </c>
      <c r="L65" s="26" t="s">
        <v>14504</v>
      </c>
      <c r="M65" s="26" t="s">
        <v>14515</v>
      </c>
      <c r="N65" s="27" t="n">
        <v>44787</v>
      </c>
      <c r="O65" s="26" t="s">
        <v>14501</v>
      </c>
      <c r="P65" s="26"/>
    </row>
    <row r="66" customFormat="false" ht="15" hidden="false" customHeight="true" outlineLevel="0" collapsed="false">
      <c r="A66" s="29" t="s">
        <v>14577</v>
      </c>
      <c r="B66" s="29" t="s">
        <v>12116</v>
      </c>
      <c r="C66" s="30" t="n">
        <v>44799</v>
      </c>
      <c r="D66" s="29" t="s">
        <v>6114</v>
      </c>
      <c r="E66" s="29" t="n">
        <v>1325</v>
      </c>
      <c r="F66" s="29" t="s">
        <v>12117</v>
      </c>
      <c r="G66" s="29" t="s">
        <v>900</v>
      </c>
      <c r="H66" s="29" t="n">
        <v>28</v>
      </c>
      <c r="I66" s="29" t="s">
        <v>11651</v>
      </c>
      <c r="J66" s="29" t="s">
        <v>14503</v>
      </c>
      <c r="K66" s="29" t="s">
        <v>14498</v>
      </c>
      <c r="L66" s="29" t="s">
        <v>14499</v>
      </c>
      <c r="M66" s="29" t="s">
        <v>14510</v>
      </c>
      <c r="N66" s="30" t="n">
        <v>44799</v>
      </c>
      <c r="O66" s="29" t="s">
        <v>14501</v>
      </c>
      <c r="P66" s="29"/>
    </row>
    <row r="67" customFormat="false" ht="15" hidden="false" customHeight="true" outlineLevel="0" collapsed="false">
      <c r="A67" s="26" t="s">
        <v>14578</v>
      </c>
      <c r="B67" s="26" t="s">
        <v>12130</v>
      </c>
      <c r="C67" s="27" t="n">
        <v>44787</v>
      </c>
      <c r="D67" s="26" t="s">
        <v>6730</v>
      </c>
      <c r="E67" s="26" t="n">
        <v>1495</v>
      </c>
      <c r="F67" s="26" t="s">
        <v>12131</v>
      </c>
      <c r="G67" s="26" t="s">
        <v>314</v>
      </c>
      <c r="H67" s="26" t="n">
        <v>80</v>
      </c>
      <c r="I67" s="26" t="s">
        <v>11683</v>
      </c>
      <c r="J67" s="26" t="s">
        <v>14512</v>
      </c>
      <c r="K67" s="26" t="s">
        <v>14498</v>
      </c>
      <c r="L67" s="26" t="s">
        <v>14499</v>
      </c>
      <c r="M67" s="26" t="s">
        <v>14513</v>
      </c>
      <c r="N67" s="27" t="n">
        <v>44790</v>
      </c>
      <c r="O67" s="26" t="s">
        <v>14501</v>
      </c>
      <c r="P67" s="26"/>
    </row>
    <row r="68" customFormat="false" ht="15" hidden="false" customHeight="true" outlineLevel="0" collapsed="false">
      <c r="A68" s="29" t="s">
        <v>14579</v>
      </c>
      <c r="B68" s="29" t="s">
        <v>12135</v>
      </c>
      <c r="C68" s="30" t="n">
        <v>44793</v>
      </c>
      <c r="D68" s="29" t="s">
        <v>11487</v>
      </c>
      <c r="E68" s="29" t="n">
        <v>2877</v>
      </c>
      <c r="F68" s="29" t="s">
        <v>11735</v>
      </c>
      <c r="G68" s="29" t="s">
        <v>167</v>
      </c>
      <c r="H68" s="29" t="n">
        <v>24</v>
      </c>
      <c r="I68" s="29" t="s">
        <v>11626</v>
      </c>
      <c r="J68" s="29" t="s">
        <v>14497</v>
      </c>
      <c r="K68" s="29" t="s">
        <v>14498</v>
      </c>
      <c r="L68" s="29" t="s">
        <v>14509</v>
      </c>
      <c r="M68" s="29" t="s">
        <v>14520</v>
      </c>
      <c r="N68" s="30" t="n">
        <v>44796</v>
      </c>
      <c r="O68" s="29" t="s">
        <v>14501</v>
      </c>
      <c r="P68" s="29"/>
    </row>
    <row r="69" customFormat="false" ht="15" hidden="false" customHeight="true" outlineLevel="0" collapsed="false">
      <c r="A69" s="26" t="s">
        <v>14580</v>
      </c>
      <c r="B69" s="26" t="s">
        <v>12136</v>
      </c>
      <c r="C69" s="27" t="n">
        <v>44787</v>
      </c>
      <c r="D69" s="26" t="s">
        <v>4405</v>
      </c>
      <c r="E69" s="26" t="n">
        <v>882</v>
      </c>
      <c r="F69" s="26" t="s">
        <v>12137</v>
      </c>
      <c r="G69" s="26" t="s">
        <v>900</v>
      </c>
      <c r="H69" s="26" t="n">
        <v>70</v>
      </c>
      <c r="I69" s="26" t="s">
        <v>11672</v>
      </c>
      <c r="J69" s="26" t="s">
        <v>14507</v>
      </c>
      <c r="K69" s="26" t="s">
        <v>14498</v>
      </c>
      <c r="L69" s="26" t="s">
        <v>14504</v>
      </c>
      <c r="M69" s="26" t="s">
        <v>14513</v>
      </c>
      <c r="N69" s="27" t="n">
        <v>44792</v>
      </c>
      <c r="O69" s="26" t="s">
        <v>14501</v>
      </c>
      <c r="P69" s="26"/>
    </row>
    <row r="70" customFormat="false" ht="15" hidden="false" customHeight="true" outlineLevel="0" collapsed="false">
      <c r="A70" s="29" t="s">
        <v>14581</v>
      </c>
      <c r="B70" s="29" t="s">
        <v>12153</v>
      </c>
      <c r="C70" s="30" t="n">
        <v>44831</v>
      </c>
      <c r="D70" s="29" t="s">
        <v>7366</v>
      </c>
      <c r="E70" s="29" t="n">
        <v>1670</v>
      </c>
      <c r="F70" s="29" t="s">
        <v>12154</v>
      </c>
      <c r="G70" s="29" t="s">
        <v>900</v>
      </c>
      <c r="H70" s="29" t="n">
        <v>28</v>
      </c>
      <c r="I70" s="29" t="s">
        <v>11626</v>
      </c>
      <c r="J70" s="29" t="s">
        <v>14497</v>
      </c>
      <c r="K70" s="29" t="s">
        <v>14498</v>
      </c>
      <c r="L70" s="29" t="s">
        <v>14509</v>
      </c>
      <c r="M70" s="29" t="s">
        <v>14520</v>
      </c>
      <c r="N70" s="30" t="n">
        <v>44836</v>
      </c>
      <c r="O70" s="29" t="s">
        <v>14501</v>
      </c>
      <c r="P70" s="29"/>
    </row>
    <row r="71" customFormat="false" ht="15" hidden="false" customHeight="true" outlineLevel="0" collapsed="false">
      <c r="A71" s="26" t="s">
        <v>14582</v>
      </c>
      <c r="B71" s="26" t="s">
        <v>12169</v>
      </c>
      <c r="C71" s="27" t="n">
        <v>44808</v>
      </c>
      <c r="D71" s="26" t="s">
        <v>8460</v>
      </c>
      <c r="E71" s="26" t="n">
        <v>1978</v>
      </c>
      <c r="F71" s="26" t="s">
        <v>12170</v>
      </c>
      <c r="G71" s="26" t="s">
        <v>900</v>
      </c>
      <c r="H71" s="26" t="n">
        <v>24</v>
      </c>
      <c r="I71" s="26" t="s">
        <v>11626</v>
      </c>
      <c r="J71" s="26" t="s">
        <v>14497</v>
      </c>
      <c r="K71" s="26" t="s">
        <v>14498</v>
      </c>
      <c r="L71" s="26" t="s">
        <v>14504</v>
      </c>
      <c r="M71" s="26" t="s">
        <v>14564</v>
      </c>
      <c r="N71" s="27" t="n">
        <v>44809</v>
      </c>
      <c r="O71" s="26" t="s">
        <v>14501</v>
      </c>
      <c r="P71" s="26"/>
    </row>
    <row r="72" customFormat="false" ht="15" hidden="false" customHeight="true" outlineLevel="0" collapsed="false">
      <c r="A72" s="29" t="s">
        <v>14583</v>
      </c>
      <c r="B72" s="29" t="s">
        <v>12173</v>
      </c>
      <c r="C72" s="30" t="n">
        <v>44829</v>
      </c>
      <c r="D72" s="29" t="s">
        <v>5998</v>
      </c>
      <c r="E72" s="29" t="n">
        <v>1292</v>
      </c>
      <c r="F72" s="29" t="s">
        <v>12174</v>
      </c>
      <c r="G72" s="29" t="s">
        <v>249</v>
      </c>
      <c r="H72" s="29" t="n">
        <v>32</v>
      </c>
      <c r="I72" s="29" t="s">
        <v>11651</v>
      </c>
      <c r="J72" s="29" t="s">
        <v>14503</v>
      </c>
      <c r="K72" s="29" t="s">
        <v>14498</v>
      </c>
      <c r="L72" s="29" t="s">
        <v>14517</v>
      </c>
      <c r="M72" s="29" t="s">
        <v>14505</v>
      </c>
      <c r="N72" s="30" t="n">
        <v>44830</v>
      </c>
      <c r="O72" s="29" t="s">
        <v>14501</v>
      </c>
      <c r="P72" s="29"/>
    </row>
    <row r="73" customFormat="false" ht="15" hidden="false" customHeight="true" outlineLevel="0" collapsed="false">
      <c r="A73" s="26" t="s">
        <v>14584</v>
      </c>
      <c r="B73" s="26" t="s">
        <v>12175</v>
      </c>
      <c r="C73" s="27" t="n">
        <v>44817</v>
      </c>
      <c r="D73" s="26" t="s">
        <v>2769</v>
      </c>
      <c r="E73" s="26" t="n">
        <v>492</v>
      </c>
      <c r="F73" s="26" t="s">
        <v>12176</v>
      </c>
      <c r="G73" s="26" t="s">
        <v>900</v>
      </c>
      <c r="H73" s="26" t="n">
        <v>32</v>
      </c>
      <c r="I73" s="26" t="s">
        <v>11626</v>
      </c>
      <c r="J73" s="26" t="s">
        <v>14497</v>
      </c>
      <c r="K73" s="26" t="s">
        <v>14498</v>
      </c>
      <c r="L73" s="26" t="s">
        <v>14509</v>
      </c>
      <c r="M73" s="26" t="s">
        <v>14515</v>
      </c>
      <c r="N73" s="27" t="n">
        <v>44821</v>
      </c>
      <c r="O73" s="26" t="s">
        <v>14501</v>
      </c>
      <c r="P73" s="26"/>
    </row>
    <row r="74" customFormat="false" ht="15" hidden="false" customHeight="true" outlineLevel="0" collapsed="false">
      <c r="A74" s="29" t="s">
        <v>14585</v>
      </c>
      <c r="B74" s="29" t="s">
        <v>12177</v>
      </c>
      <c r="C74" s="30" t="n">
        <v>44817</v>
      </c>
      <c r="D74" s="29" t="s">
        <v>2009</v>
      </c>
      <c r="E74" s="29" t="n">
        <v>326</v>
      </c>
      <c r="F74" s="29" t="s">
        <v>12029</v>
      </c>
      <c r="G74" s="29" t="s">
        <v>167</v>
      </c>
      <c r="H74" s="29" t="n">
        <v>40</v>
      </c>
      <c r="I74" s="29" t="s">
        <v>11683</v>
      </c>
      <c r="J74" s="29" t="s">
        <v>14512</v>
      </c>
      <c r="K74" s="29" t="s">
        <v>14498</v>
      </c>
      <c r="L74" s="29" t="s">
        <v>14517</v>
      </c>
      <c r="M74" s="29" t="s">
        <v>14510</v>
      </c>
      <c r="N74" s="30" t="n">
        <v>44822</v>
      </c>
      <c r="O74" s="29" t="s">
        <v>14501</v>
      </c>
      <c r="P74" s="29"/>
    </row>
    <row r="75" customFormat="false" ht="15" hidden="false" customHeight="true" outlineLevel="0" collapsed="false">
      <c r="A75" s="26" t="s">
        <v>14586</v>
      </c>
      <c r="B75" s="26" t="s">
        <v>12185</v>
      </c>
      <c r="C75" s="27" t="n">
        <v>44820</v>
      </c>
      <c r="D75" s="26" t="s">
        <v>3796</v>
      </c>
      <c r="E75" s="26" t="n">
        <v>729</v>
      </c>
      <c r="F75" s="26" t="s">
        <v>12186</v>
      </c>
      <c r="G75" s="26" t="s">
        <v>314</v>
      </c>
      <c r="H75" s="26" t="n">
        <v>60</v>
      </c>
      <c r="I75" s="26" t="s">
        <v>11683</v>
      </c>
      <c r="J75" s="26" t="s">
        <v>14512</v>
      </c>
      <c r="K75" s="26" t="s">
        <v>14498</v>
      </c>
      <c r="L75" s="26" t="s">
        <v>14504</v>
      </c>
      <c r="M75" s="26" t="s">
        <v>14513</v>
      </c>
      <c r="N75" s="27" t="n">
        <v>44823</v>
      </c>
      <c r="O75" s="26" t="s">
        <v>14501</v>
      </c>
      <c r="P75" s="26"/>
    </row>
    <row r="76" customFormat="false" ht="15" hidden="false" customHeight="true" outlineLevel="0" collapsed="false">
      <c r="A76" s="29" t="s">
        <v>14587</v>
      </c>
      <c r="B76" s="29" t="s">
        <v>12190</v>
      </c>
      <c r="C76" s="30" t="n">
        <v>44818</v>
      </c>
      <c r="D76" s="29" t="s">
        <v>4538</v>
      </c>
      <c r="E76" s="29" t="n">
        <v>915</v>
      </c>
      <c r="F76" s="29" t="s">
        <v>11685</v>
      </c>
      <c r="G76" s="29" t="s">
        <v>314</v>
      </c>
      <c r="H76" s="29" t="n">
        <v>60</v>
      </c>
      <c r="I76" s="29" t="s">
        <v>11626</v>
      </c>
      <c r="J76" s="29" t="s">
        <v>14497</v>
      </c>
      <c r="K76" s="29" t="s">
        <v>14498</v>
      </c>
      <c r="L76" s="29" t="s">
        <v>14509</v>
      </c>
      <c r="M76" s="29" t="s">
        <v>14515</v>
      </c>
      <c r="N76" s="30" t="n">
        <v>44823</v>
      </c>
      <c r="O76" s="29" t="s">
        <v>14501</v>
      </c>
      <c r="P76" s="29"/>
    </row>
    <row r="77" customFormat="false" ht="15" hidden="false" customHeight="true" outlineLevel="0" collapsed="false">
      <c r="A77" s="26" t="s">
        <v>14588</v>
      </c>
      <c r="B77" s="26" t="s">
        <v>12193</v>
      </c>
      <c r="C77" s="27" t="n">
        <v>44818</v>
      </c>
      <c r="D77" s="26" t="s">
        <v>2528</v>
      </c>
      <c r="E77" s="26" t="n">
        <v>440</v>
      </c>
      <c r="F77" s="26" t="s">
        <v>11980</v>
      </c>
      <c r="G77" s="26" t="s">
        <v>314</v>
      </c>
      <c r="H77" s="26" t="n">
        <v>36</v>
      </c>
      <c r="I77" s="26" t="s">
        <v>11626</v>
      </c>
      <c r="J77" s="26" t="s">
        <v>14497</v>
      </c>
      <c r="K77" s="26" t="s">
        <v>14498</v>
      </c>
      <c r="L77" s="26" t="s">
        <v>14517</v>
      </c>
      <c r="M77" s="26" t="s">
        <v>14505</v>
      </c>
      <c r="N77" s="27" t="n">
        <v>44822</v>
      </c>
      <c r="O77" s="26" t="s">
        <v>14501</v>
      </c>
      <c r="P77" s="26"/>
    </row>
    <row r="78" customFormat="false" ht="15" hidden="false" customHeight="true" outlineLevel="0" collapsed="false">
      <c r="A78" s="29" t="s">
        <v>14589</v>
      </c>
      <c r="B78" s="29" t="s">
        <v>12197</v>
      </c>
      <c r="C78" s="30" t="n">
        <v>44810</v>
      </c>
      <c r="D78" s="29" t="s">
        <v>1179</v>
      </c>
      <c r="E78" s="29" t="n">
        <v>165</v>
      </c>
      <c r="F78" s="29" t="s">
        <v>11772</v>
      </c>
      <c r="G78" s="29" t="s">
        <v>167</v>
      </c>
      <c r="H78" s="29" t="n">
        <v>28</v>
      </c>
      <c r="I78" s="29" t="s">
        <v>11626</v>
      </c>
      <c r="J78" s="29" t="s">
        <v>14497</v>
      </c>
      <c r="K78" s="29" t="s">
        <v>14498</v>
      </c>
      <c r="L78" s="29" t="s">
        <v>14509</v>
      </c>
      <c r="M78" s="29" t="s">
        <v>14522</v>
      </c>
      <c r="N78" s="30" t="n">
        <v>44812</v>
      </c>
      <c r="O78" s="29" t="s">
        <v>14501</v>
      </c>
      <c r="P78" s="29"/>
    </row>
    <row r="79" customFormat="false" ht="15" hidden="false" customHeight="true" outlineLevel="0" collapsed="false">
      <c r="A79" s="26" t="s">
        <v>14590</v>
      </c>
      <c r="B79" s="26" t="s">
        <v>12209</v>
      </c>
      <c r="C79" s="27" t="n">
        <v>44809</v>
      </c>
      <c r="D79" s="26" t="s">
        <v>1292</v>
      </c>
      <c r="E79" s="26" t="n">
        <v>185</v>
      </c>
      <c r="F79" s="26" t="s">
        <v>12210</v>
      </c>
      <c r="G79" s="26" t="s">
        <v>314</v>
      </c>
      <c r="H79" s="26" t="n">
        <v>40</v>
      </c>
      <c r="I79" s="26" t="s">
        <v>11626</v>
      </c>
      <c r="J79" s="26" t="s">
        <v>14497</v>
      </c>
      <c r="K79" s="26" t="s">
        <v>14498</v>
      </c>
      <c r="L79" s="26" t="s">
        <v>14499</v>
      </c>
      <c r="M79" s="26" t="s">
        <v>14500</v>
      </c>
      <c r="N79" s="27" t="n">
        <v>44809</v>
      </c>
      <c r="O79" s="26" t="s">
        <v>14501</v>
      </c>
      <c r="P79" s="26"/>
    </row>
    <row r="80" customFormat="false" ht="15" hidden="false" customHeight="true" outlineLevel="0" collapsed="false">
      <c r="A80" s="29" t="s">
        <v>14591</v>
      </c>
      <c r="B80" s="29" t="s">
        <v>12217</v>
      </c>
      <c r="C80" s="30" t="n">
        <v>44850</v>
      </c>
      <c r="D80" s="29" t="s">
        <v>10748</v>
      </c>
      <c r="E80" s="29" t="n">
        <v>2652</v>
      </c>
      <c r="F80" s="29" t="s">
        <v>12218</v>
      </c>
      <c r="G80" s="29" t="s">
        <v>900</v>
      </c>
      <c r="H80" s="29" t="n">
        <v>32</v>
      </c>
      <c r="I80" s="29" t="s">
        <v>11672</v>
      </c>
      <c r="J80" s="29" t="s">
        <v>14507</v>
      </c>
      <c r="K80" s="29" t="s">
        <v>14498</v>
      </c>
      <c r="L80" s="29" t="s">
        <v>14504</v>
      </c>
      <c r="M80" s="29" t="s">
        <v>14522</v>
      </c>
      <c r="N80" s="30" t="n">
        <v>44850</v>
      </c>
      <c r="O80" s="29" t="s">
        <v>14501</v>
      </c>
      <c r="P80" s="29"/>
    </row>
    <row r="81" customFormat="false" ht="15" hidden="false" customHeight="true" outlineLevel="0" collapsed="false">
      <c r="A81" s="26" t="s">
        <v>14592</v>
      </c>
      <c r="B81" s="26" t="s">
        <v>12227</v>
      </c>
      <c r="C81" s="27" t="n">
        <v>44854</v>
      </c>
      <c r="D81" s="26" t="s">
        <v>10699</v>
      </c>
      <c r="E81" s="26" t="n">
        <v>2637</v>
      </c>
      <c r="F81" s="26" t="s">
        <v>12123</v>
      </c>
      <c r="G81" s="26" t="s">
        <v>167</v>
      </c>
      <c r="H81" s="26" t="n">
        <v>32</v>
      </c>
      <c r="I81" s="26" t="s">
        <v>11672</v>
      </c>
      <c r="J81" s="26" t="s">
        <v>14507</v>
      </c>
      <c r="K81" s="26" t="s">
        <v>14527</v>
      </c>
      <c r="L81" s="26" t="s">
        <v>14509</v>
      </c>
      <c r="M81" s="26" t="s">
        <v>14525</v>
      </c>
      <c r="N81" s="27" t="n">
        <v>44857</v>
      </c>
      <c r="O81" s="26" t="s">
        <v>14501</v>
      </c>
      <c r="P81" s="26"/>
    </row>
    <row r="82" customFormat="false" ht="15" hidden="false" customHeight="true" outlineLevel="0" collapsed="false">
      <c r="A82" s="29" t="s">
        <v>14593</v>
      </c>
      <c r="B82" s="29" t="s">
        <v>12238</v>
      </c>
      <c r="C82" s="30" t="n">
        <v>44840</v>
      </c>
      <c r="D82" s="29" t="s">
        <v>11080</v>
      </c>
      <c r="E82" s="29" t="n">
        <v>2753</v>
      </c>
      <c r="F82" s="29" t="s">
        <v>12239</v>
      </c>
      <c r="G82" s="29" t="s">
        <v>900</v>
      </c>
      <c r="H82" s="29" t="n">
        <v>28</v>
      </c>
      <c r="I82" s="29" t="s">
        <v>11626</v>
      </c>
      <c r="J82" s="29" t="s">
        <v>14497</v>
      </c>
      <c r="K82" s="29" t="s">
        <v>14498</v>
      </c>
      <c r="L82" s="29" t="s">
        <v>14509</v>
      </c>
      <c r="M82" s="29" t="s">
        <v>14564</v>
      </c>
      <c r="N82" s="30" t="n">
        <v>44842</v>
      </c>
      <c r="O82" s="29" t="s">
        <v>14501</v>
      </c>
      <c r="P82" s="29"/>
    </row>
    <row r="83" customFormat="false" ht="15" hidden="false" customHeight="true" outlineLevel="0" collapsed="false">
      <c r="A83" s="26" t="s">
        <v>14594</v>
      </c>
      <c r="B83" s="26" t="s">
        <v>12240</v>
      </c>
      <c r="C83" s="27" t="n">
        <v>44851</v>
      </c>
      <c r="D83" s="26" t="s">
        <v>8322</v>
      </c>
      <c r="E83" s="26" t="n">
        <v>1940</v>
      </c>
      <c r="F83" s="26" t="s">
        <v>11937</v>
      </c>
      <c r="G83" s="26" t="s">
        <v>249</v>
      </c>
      <c r="H83" s="26" t="n">
        <v>32</v>
      </c>
      <c r="I83" s="26" t="s">
        <v>11626</v>
      </c>
      <c r="J83" s="26" t="s">
        <v>14497</v>
      </c>
      <c r="K83" s="26" t="s">
        <v>14498</v>
      </c>
      <c r="L83" s="26" t="s">
        <v>14499</v>
      </c>
      <c r="M83" s="26" t="s">
        <v>14564</v>
      </c>
      <c r="N83" s="27" t="n">
        <v>44851</v>
      </c>
      <c r="O83" s="26" t="s">
        <v>14501</v>
      </c>
      <c r="P83" s="26"/>
    </row>
    <row r="84" customFormat="false" ht="15" hidden="false" customHeight="true" outlineLevel="0" collapsed="false">
      <c r="A84" s="29" t="s">
        <v>14595</v>
      </c>
      <c r="B84" s="29" t="s">
        <v>12241</v>
      </c>
      <c r="C84" s="30" t="n">
        <v>44852</v>
      </c>
      <c r="D84" s="29" t="s">
        <v>4232</v>
      </c>
      <c r="E84" s="29" t="n">
        <v>837</v>
      </c>
      <c r="F84" s="29" t="s">
        <v>12242</v>
      </c>
      <c r="G84" s="29" t="s">
        <v>276</v>
      </c>
      <c r="H84" s="29" t="n">
        <v>40</v>
      </c>
      <c r="I84" s="29" t="s">
        <v>11626</v>
      </c>
      <c r="J84" s="29" t="s">
        <v>14497</v>
      </c>
      <c r="K84" s="29" t="s">
        <v>14527</v>
      </c>
      <c r="L84" s="29" t="s">
        <v>14517</v>
      </c>
      <c r="M84" s="29" t="s">
        <v>14520</v>
      </c>
      <c r="N84" s="30" t="n">
        <v>44856</v>
      </c>
      <c r="O84" s="29" t="s">
        <v>14501</v>
      </c>
      <c r="P84" s="29"/>
    </row>
    <row r="85" customFormat="false" ht="15" hidden="false" customHeight="true" outlineLevel="0" collapsed="false">
      <c r="A85" s="26" t="s">
        <v>14596</v>
      </c>
      <c r="B85" s="26" t="s">
        <v>12245</v>
      </c>
      <c r="C85" s="27" t="n">
        <v>44840</v>
      </c>
      <c r="D85" s="26" t="s">
        <v>9380</v>
      </c>
      <c r="E85" s="26" t="n">
        <v>2245</v>
      </c>
      <c r="F85" s="26" t="s">
        <v>12246</v>
      </c>
      <c r="G85" s="26" t="s">
        <v>900</v>
      </c>
      <c r="H85" s="26" t="n">
        <v>32</v>
      </c>
      <c r="I85" s="26" t="s">
        <v>11626</v>
      </c>
      <c r="J85" s="26" t="s">
        <v>14497</v>
      </c>
      <c r="K85" s="26" t="s">
        <v>14498</v>
      </c>
      <c r="L85" s="26" t="s">
        <v>14504</v>
      </c>
      <c r="M85" s="26" t="s">
        <v>14513</v>
      </c>
      <c r="N85" s="27" t="n">
        <v>44840</v>
      </c>
      <c r="O85" s="26" t="s">
        <v>14501</v>
      </c>
      <c r="P85" s="26"/>
    </row>
    <row r="86" customFormat="false" ht="15" hidden="false" customHeight="true" outlineLevel="0" collapsed="false">
      <c r="A86" s="29" t="s">
        <v>14597</v>
      </c>
      <c r="B86" s="29" t="s">
        <v>12249</v>
      </c>
      <c r="C86" s="30" t="n">
        <v>44838</v>
      </c>
      <c r="D86" s="29" t="s">
        <v>1599</v>
      </c>
      <c r="E86" s="29" t="n">
        <v>246</v>
      </c>
      <c r="F86" s="29" t="s">
        <v>12195</v>
      </c>
      <c r="G86" s="29" t="s">
        <v>314</v>
      </c>
      <c r="H86" s="29" t="n">
        <v>36</v>
      </c>
      <c r="I86" s="29" t="s">
        <v>11651</v>
      </c>
      <c r="J86" s="29" t="s">
        <v>14503</v>
      </c>
      <c r="K86" s="29" t="s">
        <v>14498</v>
      </c>
      <c r="L86" s="29" t="s">
        <v>14509</v>
      </c>
      <c r="M86" s="29" t="s">
        <v>14564</v>
      </c>
      <c r="N86" s="30" t="n">
        <v>44840</v>
      </c>
      <c r="O86" s="29" t="s">
        <v>14501</v>
      </c>
      <c r="P86" s="29"/>
    </row>
    <row r="87" customFormat="false" ht="15" hidden="false" customHeight="true" outlineLevel="0" collapsed="false">
      <c r="A87" s="26" t="s">
        <v>14598</v>
      </c>
      <c r="B87" s="26" t="s">
        <v>12252</v>
      </c>
      <c r="C87" s="27" t="n">
        <v>44842</v>
      </c>
      <c r="D87" s="26" t="s">
        <v>5165</v>
      </c>
      <c r="E87" s="26" t="n">
        <v>1072</v>
      </c>
      <c r="F87" s="26" t="s">
        <v>12253</v>
      </c>
      <c r="G87" s="26" t="s">
        <v>314</v>
      </c>
      <c r="H87" s="26" t="n">
        <v>70</v>
      </c>
      <c r="I87" s="26" t="s">
        <v>11672</v>
      </c>
      <c r="J87" s="26" t="s">
        <v>14507</v>
      </c>
      <c r="K87" s="26" t="s">
        <v>14498</v>
      </c>
      <c r="L87" s="26" t="s">
        <v>14509</v>
      </c>
      <c r="M87" s="26" t="s">
        <v>14564</v>
      </c>
      <c r="N87" s="27" t="n">
        <v>44842</v>
      </c>
      <c r="O87" s="26" t="s">
        <v>14501</v>
      </c>
      <c r="P87" s="26"/>
    </row>
    <row r="88" customFormat="false" ht="15" hidden="false" customHeight="true" outlineLevel="0" collapsed="false">
      <c r="A88" s="29" t="s">
        <v>14599</v>
      </c>
      <c r="B88" s="29" t="s">
        <v>12254</v>
      </c>
      <c r="C88" s="30" t="n">
        <v>44861</v>
      </c>
      <c r="D88" s="29" t="s">
        <v>7979</v>
      </c>
      <c r="E88" s="29" t="n">
        <v>1843</v>
      </c>
      <c r="F88" s="29" t="s">
        <v>12255</v>
      </c>
      <c r="G88" s="29" t="s">
        <v>276</v>
      </c>
      <c r="H88" s="29" t="n">
        <v>28</v>
      </c>
      <c r="I88" s="29" t="s">
        <v>11626</v>
      </c>
      <c r="J88" s="29" t="s">
        <v>14497</v>
      </c>
      <c r="K88" s="29" t="s">
        <v>14498</v>
      </c>
      <c r="L88" s="29" t="s">
        <v>14509</v>
      </c>
      <c r="M88" s="29" t="s">
        <v>14520</v>
      </c>
      <c r="N88" s="30" t="n">
        <v>44866</v>
      </c>
      <c r="O88" s="29" t="s">
        <v>14501</v>
      </c>
      <c r="P88" s="29"/>
    </row>
    <row r="89" customFormat="false" ht="15" hidden="false" customHeight="true" outlineLevel="0" collapsed="false">
      <c r="A89" s="26" t="s">
        <v>14600</v>
      </c>
      <c r="B89" s="26" t="s">
        <v>12261</v>
      </c>
      <c r="C89" s="27" t="n">
        <v>44849</v>
      </c>
      <c r="D89" s="26" t="s">
        <v>9241</v>
      </c>
      <c r="E89" s="26" t="n">
        <v>2204</v>
      </c>
      <c r="F89" s="26" t="s">
        <v>12262</v>
      </c>
      <c r="G89" s="26" t="s">
        <v>276</v>
      </c>
      <c r="H89" s="26" t="n">
        <v>24</v>
      </c>
      <c r="I89" s="26" t="s">
        <v>11651</v>
      </c>
      <c r="J89" s="26" t="s">
        <v>14503</v>
      </c>
      <c r="K89" s="26" t="s">
        <v>14498</v>
      </c>
      <c r="L89" s="26" t="s">
        <v>14509</v>
      </c>
      <c r="M89" s="26" t="s">
        <v>14522</v>
      </c>
      <c r="N89" s="27" t="n">
        <v>44853</v>
      </c>
      <c r="O89" s="26" t="s">
        <v>14501</v>
      </c>
      <c r="P89" s="26"/>
    </row>
    <row r="90" customFormat="false" ht="15" hidden="false" customHeight="true" outlineLevel="0" collapsed="false">
      <c r="A90" s="29" t="s">
        <v>14601</v>
      </c>
      <c r="B90" s="29" t="s">
        <v>12275</v>
      </c>
      <c r="C90" s="30" t="n">
        <v>44868</v>
      </c>
      <c r="D90" s="29" t="s">
        <v>5500</v>
      </c>
      <c r="E90" s="29" t="n">
        <v>1158</v>
      </c>
      <c r="F90" s="29" t="s">
        <v>12276</v>
      </c>
      <c r="G90" s="29" t="s">
        <v>249</v>
      </c>
      <c r="H90" s="29" t="n">
        <v>80</v>
      </c>
      <c r="I90" s="29" t="s">
        <v>11651</v>
      </c>
      <c r="J90" s="29" t="s">
        <v>14503</v>
      </c>
      <c r="K90" s="29" t="s">
        <v>14498</v>
      </c>
      <c r="L90" s="29" t="s">
        <v>14517</v>
      </c>
      <c r="M90" s="29" t="s">
        <v>14505</v>
      </c>
      <c r="N90" s="30" t="n">
        <v>44873</v>
      </c>
      <c r="O90" s="29" t="s">
        <v>14501</v>
      </c>
      <c r="P90" s="29"/>
    </row>
    <row r="91" customFormat="false" ht="15" hidden="false" customHeight="true" outlineLevel="0" collapsed="false">
      <c r="A91" s="26" t="s">
        <v>14602</v>
      </c>
      <c r="B91" s="26" t="s">
        <v>12281</v>
      </c>
      <c r="C91" s="27" t="n">
        <v>44890</v>
      </c>
      <c r="D91" s="26" t="s">
        <v>5704</v>
      </c>
      <c r="E91" s="26" t="n">
        <v>1212</v>
      </c>
      <c r="F91" s="26" t="s">
        <v>12282</v>
      </c>
      <c r="G91" s="26" t="s">
        <v>276</v>
      </c>
      <c r="H91" s="26" t="n">
        <v>32</v>
      </c>
      <c r="I91" s="26" t="s">
        <v>11651</v>
      </c>
      <c r="J91" s="26" t="s">
        <v>14503</v>
      </c>
      <c r="K91" s="26" t="s">
        <v>14498</v>
      </c>
      <c r="L91" s="26" t="s">
        <v>14499</v>
      </c>
      <c r="M91" s="26" t="s">
        <v>14513</v>
      </c>
      <c r="N91" s="27" t="n">
        <v>44892</v>
      </c>
      <c r="O91" s="26" t="s">
        <v>14501</v>
      </c>
      <c r="P91" s="26"/>
    </row>
    <row r="92" customFormat="false" ht="15" hidden="false" customHeight="true" outlineLevel="0" collapsed="false">
      <c r="A92" s="29" t="s">
        <v>14603</v>
      </c>
      <c r="B92" s="29" t="s">
        <v>12284</v>
      </c>
      <c r="C92" s="30" t="n">
        <v>44874</v>
      </c>
      <c r="D92" s="29" t="s">
        <v>8179</v>
      </c>
      <c r="E92" s="29" t="n">
        <v>1898</v>
      </c>
      <c r="F92" s="29" t="s">
        <v>12285</v>
      </c>
      <c r="G92" s="29" t="s">
        <v>900</v>
      </c>
      <c r="H92" s="29" t="n">
        <v>24</v>
      </c>
      <c r="I92" s="29" t="s">
        <v>11626</v>
      </c>
      <c r="J92" s="29" t="s">
        <v>14497</v>
      </c>
      <c r="K92" s="29" t="s">
        <v>14498</v>
      </c>
      <c r="L92" s="29" t="s">
        <v>14504</v>
      </c>
      <c r="M92" s="29" t="s">
        <v>14510</v>
      </c>
      <c r="N92" s="30" t="n">
        <v>44875</v>
      </c>
      <c r="O92" s="29" t="s">
        <v>14501</v>
      </c>
      <c r="P92" s="29"/>
    </row>
    <row r="93" customFormat="false" ht="15" hidden="false" customHeight="true" outlineLevel="0" collapsed="false">
      <c r="A93" s="26" t="s">
        <v>14604</v>
      </c>
      <c r="B93" s="26" t="s">
        <v>12286</v>
      </c>
      <c r="C93" s="27" t="n">
        <v>44868</v>
      </c>
      <c r="D93" s="26" t="s">
        <v>9436</v>
      </c>
      <c r="E93" s="26" t="n">
        <v>2263</v>
      </c>
      <c r="F93" s="26" t="s">
        <v>12287</v>
      </c>
      <c r="G93" s="26" t="s">
        <v>249</v>
      </c>
      <c r="H93" s="26" t="n">
        <v>28</v>
      </c>
      <c r="I93" s="26" t="s">
        <v>11626</v>
      </c>
      <c r="J93" s="26" t="s">
        <v>14497</v>
      </c>
      <c r="K93" s="26" t="s">
        <v>14498</v>
      </c>
      <c r="L93" s="26" t="s">
        <v>14509</v>
      </c>
      <c r="M93" s="26" t="s">
        <v>14522</v>
      </c>
      <c r="N93" s="27" t="n">
        <v>44873</v>
      </c>
      <c r="O93" s="26" t="s">
        <v>14501</v>
      </c>
      <c r="P93" s="26"/>
    </row>
    <row r="94" customFormat="false" ht="15" hidden="false" customHeight="true" outlineLevel="0" collapsed="false">
      <c r="A94" s="29" t="s">
        <v>14605</v>
      </c>
      <c r="B94" s="29" t="s">
        <v>12294</v>
      </c>
      <c r="C94" s="30" t="n">
        <v>44886</v>
      </c>
      <c r="D94" s="29" t="s">
        <v>2163</v>
      </c>
      <c r="E94" s="29" t="n">
        <v>360</v>
      </c>
      <c r="F94" s="29" t="s">
        <v>12295</v>
      </c>
      <c r="G94" s="29" t="s">
        <v>276</v>
      </c>
      <c r="H94" s="29" t="n">
        <v>32</v>
      </c>
      <c r="I94" s="29" t="s">
        <v>11626</v>
      </c>
      <c r="J94" s="29" t="s">
        <v>14497</v>
      </c>
      <c r="K94" s="29" t="s">
        <v>14498</v>
      </c>
      <c r="L94" s="29" t="s">
        <v>14509</v>
      </c>
      <c r="M94" s="29" t="s">
        <v>14513</v>
      </c>
      <c r="N94" s="30" t="n">
        <v>44887</v>
      </c>
      <c r="O94" s="29" t="s">
        <v>14501</v>
      </c>
      <c r="P94" s="29"/>
    </row>
    <row r="95" customFormat="false" ht="15" hidden="false" customHeight="true" outlineLevel="0" collapsed="false">
      <c r="A95" s="26" t="s">
        <v>14606</v>
      </c>
      <c r="B95" s="26" t="s">
        <v>12307</v>
      </c>
      <c r="C95" s="27" t="n">
        <v>44879</v>
      </c>
      <c r="D95" s="26" t="s">
        <v>8040</v>
      </c>
      <c r="E95" s="26" t="n">
        <v>1860</v>
      </c>
      <c r="F95" s="26" t="s">
        <v>12308</v>
      </c>
      <c r="G95" s="26" t="s">
        <v>900</v>
      </c>
      <c r="H95" s="26" t="n">
        <v>32</v>
      </c>
      <c r="I95" s="26" t="s">
        <v>11683</v>
      </c>
      <c r="J95" s="26" t="s">
        <v>14512</v>
      </c>
      <c r="K95" s="26" t="s">
        <v>14498</v>
      </c>
      <c r="L95" s="26" t="s">
        <v>14517</v>
      </c>
      <c r="M95" s="26" t="s">
        <v>14520</v>
      </c>
      <c r="N95" s="27" t="n">
        <v>44880</v>
      </c>
      <c r="O95" s="26" t="s">
        <v>14501</v>
      </c>
      <c r="P95" s="26"/>
    </row>
    <row r="96" customFormat="false" ht="15" hidden="false" customHeight="true" outlineLevel="0" collapsed="false">
      <c r="A96" s="29" t="s">
        <v>14607</v>
      </c>
      <c r="B96" s="29" t="s">
        <v>12309</v>
      </c>
      <c r="C96" s="30" t="n">
        <v>44881</v>
      </c>
      <c r="D96" s="29" t="s">
        <v>1164</v>
      </c>
      <c r="E96" s="29" t="n">
        <v>162</v>
      </c>
      <c r="F96" s="29" t="s">
        <v>12310</v>
      </c>
      <c r="G96" s="29" t="s">
        <v>167</v>
      </c>
      <c r="H96" s="29" t="n">
        <v>28</v>
      </c>
      <c r="I96" s="29" t="s">
        <v>11651</v>
      </c>
      <c r="J96" s="29" t="s">
        <v>14503</v>
      </c>
      <c r="K96" s="29" t="s">
        <v>14498</v>
      </c>
      <c r="L96" s="29" t="s">
        <v>14504</v>
      </c>
      <c r="M96" s="29" t="s">
        <v>14525</v>
      </c>
      <c r="N96" s="30" t="n">
        <v>44882</v>
      </c>
      <c r="O96" s="29" t="s">
        <v>14501</v>
      </c>
      <c r="P96" s="29"/>
    </row>
    <row r="97" customFormat="false" ht="15" hidden="false" customHeight="true" outlineLevel="0" collapsed="false">
      <c r="A97" s="26" t="s">
        <v>14608</v>
      </c>
      <c r="B97" s="26" t="s">
        <v>12313</v>
      </c>
      <c r="C97" s="27" t="n">
        <v>44915</v>
      </c>
      <c r="D97" s="26" t="s">
        <v>10130</v>
      </c>
      <c r="E97" s="26" t="n">
        <v>2470</v>
      </c>
      <c r="F97" s="26" t="s">
        <v>12314</v>
      </c>
      <c r="G97" s="26" t="s">
        <v>249</v>
      </c>
      <c r="H97" s="26" t="n">
        <v>24</v>
      </c>
      <c r="I97" s="26" t="s">
        <v>11683</v>
      </c>
      <c r="J97" s="26" t="s">
        <v>14512</v>
      </c>
      <c r="K97" s="26" t="s">
        <v>14498</v>
      </c>
      <c r="L97" s="26" t="s">
        <v>14517</v>
      </c>
      <c r="M97" s="26" t="s">
        <v>14525</v>
      </c>
      <c r="N97" s="27" t="n">
        <v>44917</v>
      </c>
      <c r="O97" s="26" t="s">
        <v>14501</v>
      </c>
      <c r="P97" s="26"/>
    </row>
    <row r="98" customFormat="false" ht="15" hidden="false" customHeight="true" outlineLevel="0" collapsed="false">
      <c r="A98" s="29" t="s">
        <v>14609</v>
      </c>
      <c r="B98" s="29" t="s">
        <v>12324</v>
      </c>
      <c r="C98" s="30" t="n">
        <v>44907</v>
      </c>
      <c r="D98" s="29" t="s">
        <v>4180</v>
      </c>
      <c r="E98" s="29" t="n">
        <v>824</v>
      </c>
      <c r="F98" s="29" t="s">
        <v>12039</v>
      </c>
      <c r="G98" s="29" t="s">
        <v>276</v>
      </c>
      <c r="H98" s="29" t="n">
        <v>36</v>
      </c>
      <c r="I98" s="29" t="s">
        <v>11651</v>
      </c>
      <c r="J98" s="29" t="s">
        <v>14503</v>
      </c>
      <c r="K98" s="29" t="s">
        <v>14498</v>
      </c>
      <c r="L98" s="29" t="s">
        <v>14509</v>
      </c>
      <c r="M98" s="29" t="s">
        <v>14520</v>
      </c>
      <c r="N98" s="30" t="n">
        <v>44912</v>
      </c>
      <c r="O98" s="29" t="s">
        <v>14501</v>
      </c>
      <c r="P98" s="29"/>
    </row>
    <row r="99" customFormat="false" ht="15" hidden="false" customHeight="true" outlineLevel="0" collapsed="false">
      <c r="A99" s="26" t="s">
        <v>14610</v>
      </c>
      <c r="B99" s="26" t="s">
        <v>12338</v>
      </c>
      <c r="C99" s="27" t="n">
        <v>44934</v>
      </c>
      <c r="D99" s="26" t="s">
        <v>8870</v>
      </c>
      <c r="E99" s="26" t="n">
        <v>2099</v>
      </c>
      <c r="F99" s="26" t="s">
        <v>12339</v>
      </c>
      <c r="G99" s="26" t="s">
        <v>276</v>
      </c>
      <c r="H99" s="26" t="n">
        <v>40</v>
      </c>
      <c r="I99" s="26" t="s">
        <v>11626</v>
      </c>
      <c r="J99" s="26" t="s">
        <v>14497</v>
      </c>
      <c r="K99" s="26" t="s">
        <v>14498</v>
      </c>
      <c r="L99" s="26" t="s">
        <v>14517</v>
      </c>
      <c r="M99" s="26" t="s">
        <v>14505</v>
      </c>
      <c r="N99" s="27" t="n">
        <v>44936</v>
      </c>
      <c r="O99" s="26" t="s">
        <v>14501</v>
      </c>
      <c r="P99" s="26"/>
    </row>
    <row r="100" customFormat="false" ht="15" hidden="false" customHeight="true" outlineLevel="0" collapsed="false">
      <c r="A100" s="29" t="s">
        <v>14611</v>
      </c>
      <c r="B100" s="29" t="s">
        <v>12340</v>
      </c>
      <c r="C100" s="30" t="n">
        <v>44934</v>
      </c>
      <c r="D100" s="29" t="s">
        <v>7416</v>
      </c>
      <c r="E100" s="29" t="n">
        <v>1685</v>
      </c>
      <c r="F100" s="29" t="s">
        <v>12341</v>
      </c>
      <c r="G100" s="29" t="s">
        <v>276</v>
      </c>
      <c r="H100" s="29" t="n">
        <v>28</v>
      </c>
      <c r="I100" s="29" t="s">
        <v>11626</v>
      </c>
      <c r="J100" s="29" t="s">
        <v>14497</v>
      </c>
      <c r="K100" s="29" t="s">
        <v>14498</v>
      </c>
      <c r="L100" s="29" t="s">
        <v>14499</v>
      </c>
      <c r="M100" s="29" t="s">
        <v>14500</v>
      </c>
      <c r="N100" s="30" t="n">
        <v>44937</v>
      </c>
      <c r="O100" s="29" t="s">
        <v>14501</v>
      </c>
      <c r="P100" s="29"/>
    </row>
    <row r="101" customFormat="false" ht="15" hidden="false" customHeight="true" outlineLevel="0" collapsed="false">
      <c r="A101" s="26" t="s">
        <v>14612</v>
      </c>
      <c r="B101" s="26" t="s">
        <v>12344</v>
      </c>
      <c r="C101" s="27" t="n">
        <v>44952</v>
      </c>
      <c r="D101" s="26" t="s">
        <v>1865</v>
      </c>
      <c r="E101" s="26" t="n">
        <v>298</v>
      </c>
      <c r="F101" s="26" t="s">
        <v>12345</v>
      </c>
      <c r="G101" s="26" t="s">
        <v>900</v>
      </c>
      <c r="H101" s="26" t="n">
        <v>70</v>
      </c>
      <c r="I101" s="26" t="s">
        <v>11626</v>
      </c>
      <c r="J101" s="26" t="s">
        <v>14497</v>
      </c>
      <c r="K101" s="26" t="s">
        <v>14498</v>
      </c>
      <c r="L101" s="26" t="s">
        <v>14517</v>
      </c>
      <c r="M101" s="26" t="s">
        <v>14505</v>
      </c>
      <c r="N101" s="27" t="n">
        <v>44955</v>
      </c>
      <c r="O101" s="26" t="s">
        <v>14501</v>
      </c>
      <c r="P101" s="26"/>
    </row>
    <row r="102" customFormat="false" ht="15" hidden="false" customHeight="true" outlineLevel="0" collapsed="false">
      <c r="A102" s="29" t="s">
        <v>14613</v>
      </c>
      <c r="B102" s="29" t="s">
        <v>12362</v>
      </c>
      <c r="C102" s="30" t="n">
        <v>44934</v>
      </c>
      <c r="D102" s="29" t="s">
        <v>4721</v>
      </c>
      <c r="E102" s="29" t="n">
        <v>959</v>
      </c>
      <c r="F102" s="29" t="s">
        <v>12363</v>
      </c>
      <c r="G102" s="29" t="s">
        <v>167</v>
      </c>
      <c r="H102" s="29" t="n">
        <v>28</v>
      </c>
      <c r="I102" s="29" t="s">
        <v>11651</v>
      </c>
      <c r="J102" s="29" t="s">
        <v>14503</v>
      </c>
      <c r="K102" s="29" t="s">
        <v>14498</v>
      </c>
      <c r="L102" s="29" t="s">
        <v>14504</v>
      </c>
      <c r="M102" s="29" t="s">
        <v>14522</v>
      </c>
      <c r="N102" s="30" t="n">
        <v>44937</v>
      </c>
      <c r="O102" s="29" t="s">
        <v>14501</v>
      </c>
      <c r="P102" s="29"/>
    </row>
    <row r="103" customFormat="false" ht="15" hidden="false" customHeight="true" outlineLevel="0" collapsed="false">
      <c r="A103" s="26" t="s">
        <v>14614</v>
      </c>
      <c r="B103" s="26" t="s">
        <v>12372</v>
      </c>
      <c r="C103" s="27" t="n">
        <v>44936</v>
      </c>
      <c r="D103" s="26" t="s">
        <v>3645</v>
      </c>
      <c r="E103" s="26" t="n">
        <v>695</v>
      </c>
      <c r="F103" s="26" t="s">
        <v>12373</v>
      </c>
      <c r="G103" s="26" t="s">
        <v>314</v>
      </c>
      <c r="H103" s="26" t="n">
        <v>28</v>
      </c>
      <c r="I103" s="26" t="s">
        <v>11626</v>
      </c>
      <c r="J103" s="26" t="s">
        <v>14497</v>
      </c>
      <c r="K103" s="26" t="s">
        <v>14527</v>
      </c>
      <c r="L103" s="26" t="s">
        <v>14499</v>
      </c>
      <c r="M103" s="26" t="s">
        <v>14564</v>
      </c>
      <c r="N103" s="27" t="n">
        <v>44939</v>
      </c>
      <c r="O103" s="26" t="s">
        <v>14501</v>
      </c>
      <c r="P103" s="26"/>
    </row>
    <row r="104" customFormat="false" ht="15" hidden="false" customHeight="true" outlineLevel="0" collapsed="false">
      <c r="A104" s="29" t="s">
        <v>14615</v>
      </c>
      <c r="B104" s="29" t="s">
        <v>12382</v>
      </c>
      <c r="C104" s="30" t="n">
        <v>44975</v>
      </c>
      <c r="D104" s="29" t="s">
        <v>6986</v>
      </c>
      <c r="E104" s="29" t="n">
        <v>1565</v>
      </c>
      <c r="F104" s="29" t="s">
        <v>12229</v>
      </c>
      <c r="G104" s="29" t="s">
        <v>900</v>
      </c>
      <c r="H104" s="29" t="n">
        <v>32</v>
      </c>
      <c r="I104" s="29" t="s">
        <v>11626</v>
      </c>
      <c r="J104" s="29" t="s">
        <v>14497</v>
      </c>
      <c r="K104" s="29" t="s">
        <v>14498</v>
      </c>
      <c r="L104" s="29" t="s">
        <v>14509</v>
      </c>
      <c r="M104" s="29" t="s">
        <v>14515</v>
      </c>
      <c r="N104" s="30" t="n">
        <v>44980</v>
      </c>
      <c r="O104" s="29" t="s">
        <v>14501</v>
      </c>
      <c r="P104" s="29"/>
    </row>
    <row r="105" customFormat="false" ht="15" hidden="false" customHeight="true" outlineLevel="0" collapsed="false">
      <c r="A105" s="26" t="s">
        <v>14616</v>
      </c>
      <c r="B105" s="26" t="s">
        <v>12386</v>
      </c>
      <c r="C105" s="27" t="n">
        <v>44976</v>
      </c>
      <c r="D105" s="26" t="s">
        <v>7348</v>
      </c>
      <c r="E105" s="26" t="n">
        <v>1664</v>
      </c>
      <c r="F105" s="26" t="s">
        <v>12387</v>
      </c>
      <c r="G105" s="26" t="s">
        <v>900</v>
      </c>
      <c r="H105" s="26" t="n">
        <v>60</v>
      </c>
      <c r="I105" s="26" t="s">
        <v>11683</v>
      </c>
      <c r="J105" s="26" t="s">
        <v>14512</v>
      </c>
      <c r="K105" s="26" t="s">
        <v>14498</v>
      </c>
      <c r="L105" s="26" t="s">
        <v>14504</v>
      </c>
      <c r="M105" s="26" t="s">
        <v>14520</v>
      </c>
      <c r="N105" s="27" t="n">
        <v>44976</v>
      </c>
      <c r="O105" s="26" t="s">
        <v>14501</v>
      </c>
      <c r="P105" s="26"/>
    </row>
    <row r="106" customFormat="false" ht="15" hidden="false" customHeight="true" outlineLevel="0" collapsed="false">
      <c r="A106" s="29" t="s">
        <v>14617</v>
      </c>
      <c r="B106" s="29" t="s">
        <v>12388</v>
      </c>
      <c r="C106" s="30" t="n">
        <v>44967</v>
      </c>
      <c r="D106" s="29" t="s">
        <v>10523</v>
      </c>
      <c r="E106" s="29" t="n">
        <v>2582</v>
      </c>
      <c r="F106" s="29" t="s">
        <v>12389</v>
      </c>
      <c r="G106" s="29" t="s">
        <v>900</v>
      </c>
      <c r="H106" s="29" t="n">
        <v>24</v>
      </c>
      <c r="I106" s="29" t="s">
        <v>11651</v>
      </c>
      <c r="J106" s="29" t="s">
        <v>14503</v>
      </c>
      <c r="K106" s="29" t="s">
        <v>14498</v>
      </c>
      <c r="L106" s="29" t="s">
        <v>14499</v>
      </c>
      <c r="M106" s="29" t="s">
        <v>14520</v>
      </c>
      <c r="N106" s="30" t="n">
        <v>44971</v>
      </c>
      <c r="O106" s="29" t="s">
        <v>14501</v>
      </c>
      <c r="P106" s="29"/>
    </row>
    <row r="107" customFormat="false" ht="15" hidden="false" customHeight="true" outlineLevel="0" collapsed="false">
      <c r="A107" s="26" t="s">
        <v>14618</v>
      </c>
      <c r="B107" s="26" t="s">
        <v>12398</v>
      </c>
      <c r="C107" s="27" t="n">
        <v>44974</v>
      </c>
      <c r="D107" s="26" t="s">
        <v>8246</v>
      </c>
      <c r="E107" s="26" t="n">
        <v>1918</v>
      </c>
      <c r="F107" s="26" t="s">
        <v>12399</v>
      </c>
      <c r="G107" s="26" t="s">
        <v>276</v>
      </c>
      <c r="H107" s="26" t="n">
        <v>28</v>
      </c>
      <c r="I107" s="26" t="s">
        <v>11672</v>
      </c>
      <c r="J107" s="26" t="s">
        <v>14507</v>
      </c>
      <c r="K107" s="26" t="s">
        <v>14498</v>
      </c>
      <c r="L107" s="26" t="s">
        <v>14517</v>
      </c>
      <c r="M107" s="26" t="s">
        <v>14513</v>
      </c>
      <c r="N107" s="27" t="n">
        <v>44978</v>
      </c>
      <c r="O107" s="26" t="s">
        <v>14501</v>
      </c>
      <c r="P107" s="26"/>
    </row>
    <row r="108" customFormat="false" ht="15" hidden="false" customHeight="true" outlineLevel="0" collapsed="false">
      <c r="A108" s="29" t="s">
        <v>14619</v>
      </c>
      <c r="B108" s="29" t="s">
        <v>12421</v>
      </c>
      <c r="C108" s="30" t="n">
        <v>45000</v>
      </c>
      <c r="D108" s="29" t="s">
        <v>10316</v>
      </c>
      <c r="E108" s="29" t="n">
        <v>2523</v>
      </c>
      <c r="F108" s="29" t="s">
        <v>12354</v>
      </c>
      <c r="G108" s="29" t="s">
        <v>249</v>
      </c>
      <c r="H108" s="29" t="n">
        <v>24</v>
      </c>
      <c r="I108" s="29" t="s">
        <v>11626</v>
      </c>
      <c r="J108" s="29" t="s">
        <v>14497</v>
      </c>
      <c r="K108" s="29" t="s">
        <v>14527</v>
      </c>
      <c r="L108" s="29" t="s">
        <v>14504</v>
      </c>
      <c r="M108" s="29" t="s">
        <v>14510</v>
      </c>
      <c r="N108" s="30" t="n">
        <v>45003</v>
      </c>
      <c r="O108" s="29" t="s">
        <v>14501</v>
      </c>
      <c r="P108" s="29"/>
    </row>
    <row r="109" customFormat="false" ht="15" hidden="false" customHeight="true" outlineLevel="0" collapsed="false">
      <c r="A109" s="26" t="s">
        <v>14620</v>
      </c>
      <c r="B109" s="26" t="s">
        <v>12422</v>
      </c>
      <c r="C109" s="27" t="n">
        <v>44991</v>
      </c>
      <c r="D109" s="26" t="s">
        <v>6263</v>
      </c>
      <c r="E109" s="26" t="n">
        <v>1366</v>
      </c>
      <c r="F109" s="26" t="s">
        <v>12399</v>
      </c>
      <c r="G109" s="26" t="s">
        <v>276</v>
      </c>
      <c r="H109" s="26" t="n">
        <v>28</v>
      </c>
      <c r="I109" s="26" t="s">
        <v>11626</v>
      </c>
      <c r="J109" s="26" t="s">
        <v>14497</v>
      </c>
      <c r="K109" s="26" t="s">
        <v>14498</v>
      </c>
      <c r="L109" s="26" t="s">
        <v>14504</v>
      </c>
      <c r="M109" s="26" t="s">
        <v>14525</v>
      </c>
      <c r="N109" s="27" t="n">
        <v>44995</v>
      </c>
      <c r="O109" s="26" t="s">
        <v>14501</v>
      </c>
      <c r="P109" s="26"/>
    </row>
    <row r="110" customFormat="false" ht="15" hidden="false" customHeight="true" outlineLevel="0" collapsed="false">
      <c r="A110" s="29" t="s">
        <v>14621</v>
      </c>
      <c r="B110" s="29" t="s">
        <v>12429</v>
      </c>
      <c r="C110" s="30" t="n">
        <v>45012</v>
      </c>
      <c r="D110" s="29" t="s">
        <v>2297</v>
      </c>
      <c r="E110" s="29" t="n">
        <v>388</v>
      </c>
      <c r="F110" s="29" t="s">
        <v>12113</v>
      </c>
      <c r="G110" s="29" t="s">
        <v>249</v>
      </c>
      <c r="H110" s="29" t="n">
        <v>36</v>
      </c>
      <c r="I110" s="29" t="s">
        <v>11626</v>
      </c>
      <c r="J110" s="29" t="s">
        <v>14497</v>
      </c>
      <c r="K110" s="29" t="s">
        <v>14498</v>
      </c>
      <c r="L110" s="29" t="s">
        <v>14509</v>
      </c>
      <c r="M110" s="29" t="s">
        <v>14564</v>
      </c>
      <c r="N110" s="30" t="n">
        <v>45015</v>
      </c>
      <c r="O110" s="29" t="s">
        <v>14501</v>
      </c>
      <c r="P110" s="29"/>
    </row>
    <row r="111" customFormat="false" ht="15" hidden="false" customHeight="true" outlineLevel="0" collapsed="false">
      <c r="A111" s="26" t="s">
        <v>14622</v>
      </c>
      <c r="B111" s="26" t="s">
        <v>12436</v>
      </c>
      <c r="C111" s="27" t="n">
        <v>44995</v>
      </c>
      <c r="D111" s="26" t="s">
        <v>4819</v>
      </c>
      <c r="E111" s="26" t="n">
        <v>984</v>
      </c>
      <c r="F111" s="26" t="s">
        <v>11823</v>
      </c>
      <c r="G111" s="26" t="s">
        <v>900</v>
      </c>
      <c r="H111" s="26" t="n">
        <v>60</v>
      </c>
      <c r="I111" s="26" t="s">
        <v>11672</v>
      </c>
      <c r="J111" s="26" t="s">
        <v>14507</v>
      </c>
      <c r="K111" s="26" t="s">
        <v>14498</v>
      </c>
      <c r="L111" s="26" t="s">
        <v>14504</v>
      </c>
      <c r="M111" s="26" t="s">
        <v>14564</v>
      </c>
      <c r="N111" s="27" t="n">
        <v>44999</v>
      </c>
      <c r="O111" s="26" t="s">
        <v>14501</v>
      </c>
      <c r="P111" s="26"/>
    </row>
    <row r="112" customFormat="false" ht="15" hidden="false" customHeight="true" outlineLevel="0" collapsed="false">
      <c r="A112" s="29" t="s">
        <v>14623</v>
      </c>
      <c r="B112" s="29" t="s">
        <v>12439</v>
      </c>
      <c r="C112" s="30" t="n">
        <v>45006</v>
      </c>
      <c r="D112" s="29" t="s">
        <v>3441</v>
      </c>
      <c r="E112" s="29" t="n">
        <v>649</v>
      </c>
      <c r="F112" s="29" t="s">
        <v>12123</v>
      </c>
      <c r="G112" s="29" t="s">
        <v>167</v>
      </c>
      <c r="H112" s="29" t="n">
        <v>32</v>
      </c>
      <c r="I112" s="29" t="s">
        <v>11626</v>
      </c>
      <c r="J112" s="29" t="s">
        <v>14497</v>
      </c>
      <c r="K112" s="29" t="s">
        <v>14498</v>
      </c>
      <c r="L112" s="29" t="s">
        <v>14509</v>
      </c>
      <c r="M112" s="29" t="s">
        <v>14515</v>
      </c>
      <c r="N112" s="30" t="n">
        <v>45008</v>
      </c>
      <c r="O112" s="29" t="s">
        <v>14501</v>
      </c>
      <c r="P112" s="29"/>
    </row>
    <row r="113" customFormat="false" ht="15" hidden="false" customHeight="true" outlineLevel="0" collapsed="false">
      <c r="A113" s="26" t="s">
        <v>14624</v>
      </c>
      <c r="B113" s="26" t="s">
        <v>12440</v>
      </c>
      <c r="C113" s="27" t="n">
        <v>45010</v>
      </c>
      <c r="D113" s="26" t="s">
        <v>10363</v>
      </c>
      <c r="E113" s="26" t="n">
        <v>2535</v>
      </c>
      <c r="F113" s="26" t="s">
        <v>12441</v>
      </c>
      <c r="G113" s="26" t="s">
        <v>900</v>
      </c>
      <c r="H113" s="26" t="n">
        <v>24</v>
      </c>
      <c r="I113" s="26" t="s">
        <v>11626</v>
      </c>
      <c r="J113" s="26" t="s">
        <v>14497</v>
      </c>
      <c r="K113" s="26" t="s">
        <v>14498</v>
      </c>
      <c r="L113" s="26" t="s">
        <v>14517</v>
      </c>
      <c r="M113" s="26" t="s">
        <v>14500</v>
      </c>
      <c r="N113" s="27" t="n">
        <v>45011</v>
      </c>
      <c r="O113" s="26" t="s">
        <v>14501</v>
      </c>
      <c r="P113" s="26"/>
    </row>
    <row r="114" customFormat="false" ht="15" hidden="false" customHeight="true" outlineLevel="0" collapsed="false">
      <c r="A114" s="29" t="s">
        <v>14625</v>
      </c>
      <c r="B114" s="29" t="s">
        <v>12446</v>
      </c>
      <c r="C114" s="30" t="n">
        <v>45036</v>
      </c>
      <c r="D114" s="29" t="s">
        <v>2681</v>
      </c>
      <c r="E114" s="29" t="n">
        <v>473</v>
      </c>
      <c r="F114" s="29" t="s">
        <v>12447</v>
      </c>
      <c r="G114" s="29" t="s">
        <v>249</v>
      </c>
      <c r="H114" s="29" t="n">
        <v>28</v>
      </c>
      <c r="I114" s="29" t="s">
        <v>11626</v>
      </c>
      <c r="J114" s="29" t="s">
        <v>14497</v>
      </c>
      <c r="K114" s="29" t="s">
        <v>14498</v>
      </c>
      <c r="L114" s="29" t="s">
        <v>14499</v>
      </c>
      <c r="M114" s="29" t="s">
        <v>14564</v>
      </c>
      <c r="N114" s="30" t="n">
        <v>45041</v>
      </c>
      <c r="O114" s="29" t="s">
        <v>14501</v>
      </c>
      <c r="P114" s="29"/>
    </row>
    <row r="115" customFormat="false" ht="15" hidden="false" customHeight="true" outlineLevel="0" collapsed="false">
      <c r="A115" s="26" t="s">
        <v>14626</v>
      </c>
      <c r="B115" s="26" t="s">
        <v>12448</v>
      </c>
      <c r="C115" s="27" t="n">
        <v>45036</v>
      </c>
      <c r="D115" s="26" t="s">
        <v>8327</v>
      </c>
      <c r="E115" s="26" t="n">
        <v>1941</v>
      </c>
      <c r="F115" s="26" t="s">
        <v>12449</v>
      </c>
      <c r="G115" s="26" t="s">
        <v>249</v>
      </c>
      <c r="H115" s="26" t="n">
        <v>32</v>
      </c>
      <c r="I115" s="26" t="s">
        <v>11626</v>
      </c>
      <c r="J115" s="26" t="s">
        <v>14497</v>
      </c>
      <c r="K115" s="26" t="s">
        <v>14498</v>
      </c>
      <c r="L115" s="26" t="s">
        <v>14517</v>
      </c>
      <c r="M115" s="26" t="s">
        <v>14513</v>
      </c>
      <c r="N115" s="27" t="n">
        <v>45037</v>
      </c>
      <c r="O115" s="26" t="s">
        <v>14501</v>
      </c>
      <c r="P115" s="26"/>
    </row>
    <row r="116" customFormat="false" ht="15" hidden="false" customHeight="true" outlineLevel="0" collapsed="false">
      <c r="A116" s="29" t="s">
        <v>14627</v>
      </c>
      <c r="B116" s="29" t="s">
        <v>12474</v>
      </c>
      <c r="C116" s="30" t="n">
        <v>45019</v>
      </c>
      <c r="D116" s="29" t="s">
        <v>8586</v>
      </c>
      <c r="E116" s="29" t="n">
        <v>2014</v>
      </c>
      <c r="F116" s="29" t="s">
        <v>12322</v>
      </c>
      <c r="G116" s="29" t="s">
        <v>276</v>
      </c>
      <c r="H116" s="29" t="n">
        <v>28</v>
      </c>
      <c r="I116" s="29" t="s">
        <v>11626</v>
      </c>
      <c r="J116" s="29" t="s">
        <v>14497</v>
      </c>
      <c r="K116" s="29" t="s">
        <v>14498</v>
      </c>
      <c r="L116" s="29" t="s">
        <v>14504</v>
      </c>
      <c r="M116" s="29" t="s">
        <v>14564</v>
      </c>
      <c r="N116" s="30" t="n">
        <v>45020</v>
      </c>
      <c r="O116" s="29" t="s">
        <v>14501</v>
      </c>
      <c r="P116" s="29"/>
    </row>
    <row r="117" customFormat="false" ht="15" hidden="false" customHeight="true" outlineLevel="0" collapsed="false">
      <c r="A117" s="26" t="s">
        <v>14628</v>
      </c>
      <c r="B117" s="26" t="s">
        <v>12483</v>
      </c>
      <c r="C117" s="27" t="n">
        <v>45025</v>
      </c>
      <c r="D117" s="26" t="s">
        <v>4423</v>
      </c>
      <c r="E117" s="26" t="n">
        <v>886</v>
      </c>
      <c r="F117" s="26" t="s">
        <v>12229</v>
      </c>
      <c r="G117" s="26" t="s">
        <v>900</v>
      </c>
      <c r="H117" s="26" t="n">
        <v>32</v>
      </c>
      <c r="I117" s="26" t="s">
        <v>11651</v>
      </c>
      <c r="J117" s="26" t="s">
        <v>14503</v>
      </c>
      <c r="K117" s="26" t="s">
        <v>14498</v>
      </c>
      <c r="L117" s="26" t="s">
        <v>14504</v>
      </c>
      <c r="M117" s="26" t="s">
        <v>14500</v>
      </c>
      <c r="N117" s="27" t="n">
        <v>45028</v>
      </c>
      <c r="O117" s="26" t="s">
        <v>14501</v>
      </c>
      <c r="P117" s="26"/>
    </row>
    <row r="118" customFormat="false" ht="15" hidden="false" customHeight="true" outlineLevel="0" collapsed="false">
      <c r="A118" s="29" t="s">
        <v>14629</v>
      </c>
      <c r="B118" s="29" t="s">
        <v>12489</v>
      </c>
      <c r="C118" s="30" t="n">
        <v>45027</v>
      </c>
      <c r="D118" s="29" t="s">
        <v>5173</v>
      </c>
      <c r="E118" s="29" t="n">
        <v>1074</v>
      </c>
      <c r="F118" s="29" t="s">
        <v>12490</v>
      </c>
      <c r="G118" s="29" t="s">
        <v>314</v>
      </c>
      <c r="H118" s="29" t="n">
        <v>32</v>
      </c>
      <c r="I118" s="29" t="s">
        <v>11626</v>
      </c>
      <c r="J118" s="29" t="s">
        <v>14497</v>
      </c>
      <c r="K118" s="29" t="s">
        <v>14498</v>
      </c>
      <c r="L118" s="29" t="s">
        <v>14509</v>
      </c>
      <c r="M118" s="29" t="s">
        <v>14564</v>
      </c>
      <c r="N118" s="30" t="n">
        <v>45031</v>
      </c>
      <c r="O118" s="29" t="s">
        <v>14501</v>
      </c>
      <c r="P118" s="29"/>
    </row>
    <row r="119" customFormat="false" ht="15" hidden="false" customHeight="true" outlineLevel="0" collapsed="false">
      <c r="A119" s="26" t="s">
        <v>14630</v>
      </c>
      <c r="B119" s="26" t="s">
        <v>12499</v>
      </c>
      <c r="C119" s="27" t="n">
        <v>45024</v>
      </c>
      <c r="D119" s="26" t="s">
        <v>1069</v>
      </c>
      <c r="E119" s="26" t="n">
        <v>145</v>
      </c>
      <c r="F119" s="26" t="s">
        <v>12500</v>
      </c>
      <c r="G119" s="26" t="s">
        <v>314</v>
      </c>
      <c r="H119" s="26" t="n">
        <v>36</v>
      </c>
      <c r="I119" s="26" t="s">
        <v>11651</v>
      </c>
      <c r="J119" s="26" t="s">
        <v>14503</v>
      </c>
      <c r="K119" s="26" t="s">
        <v>14498</v>
      </c>
      <c r="L119" s="26" t="s">
        <v>14499</v>
      </c>
      <c r="M119" s="26" t="s">
        <v>14525</v>
      </c>
      <c r="N119" s="27" t="n">
        <v>45026</v>
      </c>
      <c r="O119" s="26" t="s">
        <v>14501</v>
      </c>
      <c r="P119" s="26"/>
    </row>
    <row r="120" customFormat="false" ht="15" hidden="false" customHeight="true" outlineLevel="0" collapsed="false">
      <c r="A120" s="29" t="s">
        <v>14631</v>
      </c>
      <c r="B120" s="29" t="s">
        <v>12504</v>
      </c>
      <c r="C120" s="30" t="n">
        <v>45044</v>
      </c>
      <c r="D120" s="29" t="s">
        <v>1736</v>
      </c>
      <c r="E120" s="29" t="n">
        <v>274</v>
      </c>
      <c r="F120" s="29" t="s">
        <v>12505</v>
      </c>
      <c r="G120" s="29" t="s">
        <v>900</v>
      </c>
      <c r="H120" s="29" t="n">
        <v>50</v>
      </c>
      <c r="I120" s="29" t="s">
        <v>11626</v>
      </c>
      <c r="J120" s="29" t="s">
        <v>14497</v>
      </c>
      <c r="K120" s="29" t="s">
        <v>14498</v>
      </c>
      <c r="L120" s="29" t="s">
        <v>14504</v>
      </c>
      <c r="M120" s="29" t="s">
        <v>14515</v>
      </c>
      <c r="N120" s="30" t="n">
        <v>45045</v>
      </c>
      <c r="O120" s="29" t="s">
        <v>14501</v>
      </c>
      <c r="P120" s="29"/>
    </row>
    <row r="121" customFormat="false" ht="15" hidden="false" customHeight="true" outlineLevel="0" collapsed="false">
      <c r="A121" s="26" t="s">
        <v>14632</v>
      </c>
      <c r="B121" s="26" t="s">
        <v>12520</v>
      </c>
      <c r="C121" s="27" t="n">
        <v>45018</v>
      </c>
      <c r="D121" s="26" t="s">
        <v>754</v>
      </c>
      <c r="E121" s="26" t="n">
        <v>89</v>
      </c>
      <c r="F121" s="26" t="s">
        <v>12521</v>
      </c>
      <c r="G121" s="26" t="s">
        <v>900</v>
      </c>
      <c r="H121" s="26" t="n">
        <v>32</v>
      </c>
      <c r="I121" s="26" t="s">
        <v>11672</v>
      </c>
      <c r="J121" s="26" t="s">
        <v>14507</v>
      </c>
      <c r="K121" s="26" t="s">
        <v>14498</v>
      </c>
      <c r="L121" s="26" t="s">
        <v>14509</v>
      </c>
      <c r="M121" s="26" t="s">
        <v>14510</v>
      </c>
      <c r="N121" s="27" t="n">
        <v>45019</v>
      </c>
      <c r="O121" s="26" t="s">
        <v>14501</v>
      </c>
      <c r="P121" s="26"/>
    </row>
    <row r="122" customFormat="false" ht="15" hidden="false" customHeight="true" outlineLevel="0" collapsed="false">
      <c r="A122" s="29" t="s">
        <v>14633</v>
      </c>
      <c r="B122" s="29" t="s">
        <v>12525</v>
      </c>
      <c r="C122" s="30" t="n">
        <v>45059</v>
      </c>
      <c r="D122" s="29" t="s">
        <v>6687</v>
      </c>
      <c r="E122" s="29" t="n">
        <v>1485</v>
      </c>
      <c r="F122" s="29" t="s">
        <v>12526</v>
      </c>
      <c r="G122" s="29" t="s">
        <v>167</v>
      </c>
      <c r="H122" s="29" t="n">
        <v>32</v>
      </c>
      <c r="I122" s="29" t="s">
        <v>11651</v>
      </c>
      <c r="J122" s="29" t="s">
        <v>14503</v>
      </c>
      <c r="K122" s="29" t="s">
        <v>14498</v>
      </c>
      <c r="L122" s="29" t="s">
        <v>14499</v>
      </c>
      <c r="M122" s="29" t="s">
        <v>14505</v>
      </c>
      <c r="N122" s="30" t="n">
        <v>45062</v>
      </c>
      <c r="O122" s="29" t="s">
        <v>14501</v>
      </c>
      <c r="P122" s="29"/>
    </row>
    <row r="123" customFormat="false" ht="15" hidden="false" customHeight="true" outlineLevel="0" collapsed="false">
      <c r="A123" s="26" t="s">
        <v>14634</v>
      </c>
      <c r="B123" s="26" t="s">
        <v>12527</v>
      </c>
      <c r="C123" s="27" t="n">
        <v>45051</v>
      </c>
      <c r="D123" s="26" t="s">
        <v>9056</v>
      </c>
      <c r="E123" s="26" t="n">
        <v>2151</v>
      </c>
      <c r="F123" s="26" t="s">
        <v>11710</v>
      </c>
      <c r="G123" s="26" t="s">
        <v>167</v>
      </c>
      <c r="H123" s="26" t="n">
        <v>28</v>
      </c>
      <c r="I123" s="26" t="s">
        <v>11672</v>
      </c>
      <c r="J123" s="26" t="s">
        <v>14507</v>
      </c>
      <c r="K123" s="26" t="s">
        <v>14498</v>
      </c>
      <c r="L123" s="26" t="s">
        <v>14509</v>
      </c>
      <c r="M123" s="26" t="s">
        <v>14505</v>
      </c>
      <c r="N123" s="27" t="n">
        <v>45054</v>
      </c>
      <c r="O123" s="26" t="s">
        <v>14501</v>
      </c>
      <c r="P123" s="26"/>
    </row>
    <row r="124" customFormat="false" ht="15" hidden="false" customHeight="true" outlineLevel="0" collapsed="false">
      <c r="A124" s="29" t="s">
        <v>14635</v>
      </c>
      <c r="B124" s="29" t="s">
        <v>12538</v>
      </c>
      <c r="C124" s="30" t="n">
        <v>45048</v>
      </c>
      <c r="D124" s="29" t="s">
        <v>2662</v>
      </c>
      <c r="E124" s="29" t="n">
        <v>469</v>
      </c>
      <c r="F124" s="29" t="s">
        <v>12539</v>
      </c>
      <c r="G124" s="29" t="s">
        <v>276</v>
      </c>
      <c r="H124" s="29" t="n">
        <v>32</v>
      </c>
      <c r="I124" s="29" t="s">
        <v>11626</v>
      </c>
      <c r="J124" s="29" t="s">
        <v>14497</v>
      </c>
      <c r="K124" s="29" t="s">
        <v>14498</v>
      </c>
      <c r="L124" s="29" t="s">
        <v>14517</v>
      </c>
      <c r="M124" s="29" t="s">
        <v>14515</v>
      </c>
      <c r="N124" s="30" t="n">
        <v>45051</v>
      </c>
      <c r="O124" s="29" t="s">
        <v>14501</v>
      </c>
      <c r="P124" s="29"/>
    </row>
    <row r="125" customFormat="false" ht="15" hidden="false" customHeight="true" outlineLevel="0" collapsed="false">
      <c r="A125" s="26" t="s">
        <v>14636</v>
      </c>
      <c r="B125" s="26" t="s">
        <v>12540</v>
      </c>
      <c r="C125" s="27" t="n">
        <v>45058</v>
      </c>
      <c r="D125" s="26" t="s">
        <v>9163</v>
      </c>
      <c r="E125" s="26" t="n">
        <v>2181</v>
      </c>
      <c r="F125" s="26" t="s">
        <v>12541</v>
      </c>
      <c r="G125" s="26" t="s">
        <v>249</v>
      </c>
      <c r="H125" s="26" t="n">
        <v>80</v>
      </c>
      <c r="I125" s="26" t="s">
        <v>11626</v>
      </c>
      <c r="J125" s="26" t="s">
        <v>14497</v>
      </c>
      <c r="K125" s="26" t="s">
        <v>14498</v>
      </c>
      <c r="L125" s="26" t="s">
        <v>14517</v>
      </c>
      <c r="M125" s="26" t="s">
        <v>14505</v>
      </c>
      <c r="N125" s="27" t="n">
        <v>45063</v>
      </c>
      <c r="O125" s="26" t="s">
        <v>14501</v>
      </c>
      <c r="P125" s="26"/>
    </row>
    <row r="126" customFormat="false" ht="15" hidden="false" customHeight="true" outlineLevel="0" collapsed="false">
      <c r="A126" s="29" t="s">
        <v>14637</v>
      </c>
      <c r="B126" s="29" t="s">
        <v>12542</v>
      </c>
      <c r="C126" s="30" t="n">
        <v>45066</v>
      </c>
      <c r="D126" s="29" t="s">
        <v>11287</v>
      </c>
      <c r="E126" s="29" t="n">
        <v>2816</v>
      </c>
      <c r="F126" s="29" t="s">
        <v>12543</v>
      </c>
      <c r="G126" s="29" t="s">
        <v>167</v>
      </c>
      <c r="H126" s="29" t="n">
        <v>28</v>
      </c>
      <c r="I126" s="29" t="s">
        <v>11683</v>
      </c>
      <c r="J126" s="29" t="s">
        <v>14512</v>
      </c>
      <c r="K126" s="29" t="s">
        <v>14498</v>
      </c>
      <c r="L126" s="29" t="s">
        <v>14517</v>
      </c>
      <c r="M126" s="29" t="s">
        <v>14522</v>
      </c>
      <c r="N126" s="30" t="n">
        <v>45070</v>
      </c>
      <c r="O126" s="29" t="s">
        <v>14501</v>
      </c>
      <c r="P126" s="29"/>
    </row>
    <row r="127" customFormat="false" ht="15" hidden="false" customHeight="true" outlineLevel="0" collapsed="false">
      <c r="A127" s="26" t="s">
        <v>14638</v>
      </c>
      <c r="B127" s="26" t="s">
        <v>12546</v>
      </c>
      <c r="C127" s="27" t="n">
        <v>45067</v>
      </c>
      <c r="D127" s="26" t="s">
        <v>10946</v>
      </c>
      <c r="E127" s="26" t="n">
        <v>2712</v>
      </c>
      <c r="F127" s="26" t="s">
        <v>11747</v>
      </c>
      <c r="G127" s="26" t="s">
        <v>276</v>
      </c>
      <c r="H127" s="26" t="n">
        <v>36</v>
      </c>
      <c r="I127" s="26" t="s">
        <v>11672</v>
      </c>
      <c r="J127" s="26" t="s">
        <v>14507</v>
      </c>
      <c r="K127" s="26" t="s">
        <v>14498</v>
      </c>
      <c r="L127" s="26" t="s">
        <v>14499</v>
      </c>
      <c r="M127" s="26" t="s">
        <v>14500</v>
      </c>
      <c r="N127" s="27" t="n">
        <v>45070</v>
      </c>
      <c r="O127" s="26" t="s">
        <v>14501</v>
      </c>
      <c r="P127" s="26"/>
    </row>
    <row r="128" customFormat="false" ht="15" hidden="false" customHeight="true" outlineLevel="0" collapsed="false">
      <c r="A128" s="29" t="s">
        <v>14639</v>
      </c>
      <c r="B128" s="29" t="s">
        <v>12547</v>
      </c>
      <c r="C128" s="30" t="n">
        <v>45065</v>
      </c>
      <c r="D128" s="29" t="s">
        <v>5275</v>
      </c>
      <c r="E128" s="29" t="n">
        <v>1100</v>
      </c>
      <c r="F128" s="29" t="s">
        <v>12548</v>
      </c>
      <c r="G128" s="29" t="s">
        <v>167</v>
      </c>
      <c r="H128" s="29" t="n">
        <v>36</v>
      </c>
      <c r="I128" s="29" t="s">
        <v>11683</v>
      </c>
      <c r="J128" s="29" t="s">
        <v>14512</v>
      </c>
      <c r="K128" s="29" t="s">
        <v>14498</v>
      </c>
      <c r="L128" s="29" t="s">
        <v>14499</v>
      </c>
      <c r="M128" s="29" t="s">
        <v>14564</v>
      </c>
      <c r="N128" s="30" t="n">
        <v>45069</v>
      </c>
      <c r="O128" s="29" t="s">
        <v>14501</v>
      </c>
      <c r="P128" s="29"/>
    </row>
    <row r="129" customFormat="false" ht="15" hidden="false" customHeight="true" outlineLevel="0" collapsed="false">
      <c r="A129" s="26" t="s">
        <v>14640</v>
      </c>
      <c r="B129" s="26" t="s">
        <v>12558</v>
      </c>
      <c r="C129" s="27" t="n">
        <v>45067</v>
      </c>
      <c r="D129" s="26" t="s">
        <v>7747</v>
      </c>
      <c r="E129" s="26" t="n">
        <v>1777</v>
      </c>
      <c r="F129" s="26" t="s">
        <v>12559</v>
      </c>
      <c r="G129" s="26" t="s">
        <v>276</v>
      </c>
      <c r="H129" s="26" t="n">
        <v>28</v>
      </c>
      <c r="I129" s="26" t="s">
        <v>11626</v>
      </c>
      <c r="J129" s="26" t="s">
        <v>14497</v>
      </c>
      <c r="K129" s="26" t="s">
        <v>14498</v>
      </c>
      <c r="L129" s="26" t="s">
        <v>14517</v>
      </c>
      <c r="M129" s="26" t="s">
        <v>14520</v>
      </c>
      <c r="N129" s="27" t="n">
        <v>45068</v>
      </c>
      <c r="O129" s="26" t="s">
        <v>14501</v>
      </c>
      <c r="P129" s="26"/>
    </row>
    <row r="130" customFormat="false" ht="15" hidden="false" customHeight="true" outlineLevel="0" collapsed="false">
      <c r="A130" s="29" t="s">
        <v>14641</v>
      </c>
      <c r="B130" s="29" t="s">
        <v>12565</v>
      </c>
      <c r="C130" s="30" t="n">
        <v>45056</v>
      </c>
      <c r="D130" s="29" t="s">
        <v>5408</v>
      </c>
      <c r="E130" s="29" t="n">
        <v>1134</v>
      </c>
      <c r="F130" s="29" t="s">
        <v>12566</v>
      </c>
      <c r="G130" s="29" t="s">
        <v>314</v>
      </c>
      <c r="H130" s="29" t="n">
        <v>60</v>
      </c>
      <c r="I130" s="29" t="s">
        <v>11651</v>
      </c>
      <c r="J130" s="29" t="s">
        <v>14503</v>
      </c>
      <c r="K130" s="29" t="s">
        <v>14498</v>
      </c>
      <c r="L130" s="29" t="s">
        <v>14499</v>
      </c>
      <c r="M130" s="29" t="s">
        <v>14522</v>
      </c>
      <c r="N130" s="30" t="n">
        <v>45058</v>
      </c>
      <c r="O130" s="29" t="s">
        <v>14501</v>
      </c>
      <c r="P130" s="29"/>
    </row>
    <row r="131" customFormat="false" ht="15" hidden="false" customHeight="true" outlineLevel="0" collapsed="false">
      <c r="A131" s="26" t="s">
        <v>14642</v>
      </c>
      <c r="B131" s="26" t="s">
        <v>12571</v>
      </c>
      <c r="C131" s="27" t="n">
        <v>45067</v>
      </c>
      <c r="D131" s="26" t="s">
        <v>2441</v>
      </c>
      <c r="E131" s="26" t="n">
        <v>420</v>
      </c>
      <c r="F131" s="26" t="s">
        <v>12572</v>
      </c>
      <c r="G131" s="26" t="s">
        <v>249</v>
      </c>
      <c r="H131" s="26" t="n">
        <v>45</v>
      </c>
      <c r="I131" s="26" t="s">
        <v>11626</v>
      </c>
      <c r="J131" s="26" t="s">
        <v>14497</v>
      </c>
      <c r="K131" s="26" t="s">
        <v>14498</v>
      </c>
      <c r="L131" s="26" t="s">
        <v>14509</v>
      </c>
      <c r="M131" s="26" t="s">
        <v>14564</v>
      </c>
      <c r="N131" s="27" t="n">
        <v>45069</v>
      </c>
      <c r="O131" s="26" t="s">
        <v>14501</v>
      </c>
      <c r="P131" s="26"/>
    </row>
    <row r="132" customFormat="false" ht="15" hidden="false" customHeight="true" outlineLevel="0" collapsed="false">
      <c r="A132" s="29" t="s">
        <v>14643</v>
      </c>
      <c r="B132" s="29" t="s">
        <v>12573</v>
      </c>
      <c r="C132" s="30" t="n">
        <v>45050</v>
      </c>
      <c r="D132" s="29" t="s">
        <v>10370</v>
      </c>
      <c r="E132" s="29" t="n">
        <v>2537</v>
      </c>
      <c r="F132" s="29" t="s">
        <v>12176</v>
      </c>
      <c r="G132" s="29" t="s">
        <v>900</v>
      </c>
      <c r="H132" s="29" t="n">
        <v>32</v>
      </c>
      <c r="I132" s="29" t="s">
        <v>11651</v>
      </c>
      <c r="J132" s="29" t="s">
        <v>14503</v>
      </c>
      <c r="K132" s="29" t="s">
        <v>14498</v>
      </c>
      <c r="L132" s="29" t="s">
        <v>14517</v>
      </c>
      <c r="M132" s="29" t="s">
        <v>14525</v>
      </c>
      <c r="N132" s="30" t="n">
        <v>45052</v>
      </c>
      <c r="O132" s="29" t="s">
        <v>14501</v>
      </c>
      <c r="P132" s="29"/>
    </row>
    <row r="133" customFormat="false" ht="15" hidden="false" customHeight="true" outlineLevel="0" collapsed="false">
      <c r="A133" s="26" t="s">
        <v>14644</v>
      </c>
      <c r="B133" s="26" t="s">
        <v>12580</v>
      </c>
      <c r="C133" s="27" t="n">
        <v>45048</v>
      </c>
      <c r="D133" s="26" t="s">
        <v>9152</v>
      </c>
      <c r="E133" s="26" t="n">
        <v>2178</v>
      </c>
      <c r="F133" s="26" t="s">
        <v>12581</v>
      </c>
      <c r="G133" s="26" t="s">
        <v>167</v>
      </c>
      <c r="H133" s="26" t="n">
        <v>32</v>
      </c>
      <c r="I133" s="26" t="s">
        <v>11626</v>
      </c>
      <c r="J133" s="26" t="s">
        <v>14497</v>
      </c>
      <c r="K133" s="26" t="s">
        <v>14498</v>
      </c>
      <c r="L133" s="26" t="s">
        <v>14509</v>
      </c>
      <c r="M133" s="26" t="s">
        <v>14525</v>
      </c>
      <c r="N133" s="27" t="n">
        <v>45048</v>
      </c>
      <c r="O133" s="26" t="s">
        <v>14501</v>
      </c>
      <c r="P133" s="26"/>
    </row>
    <row r="134" customFormat="false" ht="15" hidden="false" customHeight="true" outlineLevel="0" collapsed="false">
      <c r="A134" s="29" t="s">
        <v>14645</v>
      </c>
      <c r="B134" s="29" t="s">
        <v>12596</v>
      </c>
      <c r="C134" s="30" t="n">
        <v>45089</v>
      </c>
      <c r="D134" s="29" t="s">
        <v>8267</v>
      </c>
      <c r="E134" s="29" t="n">
        <v>1924</v>
      </c>
      <c r="F134" s="29" t="s">
        <v>12597</v>
      </c>
      <c r="G134" s="29" t="s">
        <v>167</v>
      </c>
      <c r="H134" s="29" t="n">
        <v>40</v>
      </c>
      <c r="I134" s="29" t="s">
        <v>11651</v>
      </c>
      <c r="J134" s="29" t="s">
        <v>14503</v>
      </c>
      <c r="K134" s="29" t="s">
        <v>14498</v>
      </c>
      <c r="L134" s="29" t="s">
        <v>14499</v>
      </c>
      <c r="M134" s="29" t="s">
        <v>14505</v>
      </c>
      <c r="N134" s="30" t="n">
        <v>45093</v>
      </c>
      <c r="O134" s="29" t="s">
        <v>14501</v>
      </c>
      <c r="P134" s="29"/>
    </row>
    <row r="135" customFormat="false" ht="15" hidden="false" customHeight="true" outlineLevel="0" collapsed="false">
      <c r="A135" s="26" t="s">
        <v>14646</v>
      </c>
      <c r="B135" s="26" t="s">
        <v>12598</v>
      </c>
      <c r="C135" s="27" t="n">
        <v>45092</v>
      </c>
      <c r="D135" s="26" t="s">
        <v>4004</v>
      </c>
      <c r="E135" s="26" t="n">
        <v>781</v>
      </c>
      <c r="F135" s="26" t="s">
        <v>12599</v>
      </c>
      <c r="G135" s="26" t="s">
        <v>276</v>
      </c>
      <c r="H135" s="26" t="n">
        <v>28</v>
      </c>
      <c r="I135" s="26" t="s">
        <v>11683</v>
      </c>
      <c r="J135" s="26" t="s">
        <v>14512</v>
      </c>
      <c r="K135" s="26" t="s">
        <v>14527</v>
      </c>
      <c r="L135" s="26" t="s">
        <v>14517</v>
      </c>
      <c r="M135" s="26" t="s">
        <v>14525</v>
      </c>
      <c r="N135" s="27" t="n">
        <v>45096</v>
      </c>
      <c r="O135" s="26" t="s">
        <v>14501</v>
      </c>
      <c r="P135" s="26"/>
    </row>
    <row r="136" customFormat="false" ht="15" hidden="false" customHeight="true" outlineLevel="0" collapsed="false">
      <c r="A136" s="29" t="s">
        <v>14647</v>
      </c>
      <c r="B136" s="29" t="s">
        <v>12600</v>
      </c>
      <c r="C136" s="30" t="n">
        <v>45085</v>
      </c>
      <c r="D136" s="29" t="s">
        <v>1333</v>
      </c>
      <c r="E136" s="29" t="n">
        <v>193</v>
      </c>
      <c r="F136" s="29" t="s">
        <v>12601</v>
      </c>
      <c r="G136" s="29" t="s">
        <v>167</v>
      </c>
      <c r="H136" s="29" t="n">
        <v>28</v>
      </c>
      <c r="I136" s="29" t="s">
        <v>11672</v>
      </c>
      <c r="J136" s="29" t="s">
        <v>14507</v>
      </c>
      <c r="K136" s="29" t="s">
        <v>14498</v>
      </c>
      <c r="L136" s="29" t="s">
        <v>14509</v>
      </c>
      <c r="M136" s="29" t="s">
        <v>14513</v>
      </c>
      <c r="N136" s="30" t="n">
        <v>45085</v>
      </c>
      <c r="O136" s="29" t="s">
        <v>14501</v>
      </c>
      <c r="P136" s="29"/>
    </row>
    <row r="137" customFormat="false" ht="15" hidden="false" customHeight="true" outlineLevel="0" collapsed="false">
      <c r="A137" s="26" t="s">
        <v>14648</v>
      </c>
      <c r="B137" s="26" t="s">
        <v>12614</v>
      </c>
      <c r="C137" s="27" t="n">
        <v>45087</v>
      </c>
      <c r="D137" s="26" t="s">
        <v>1973</v>
      </c>
      <c r="E137" s="26" t="n">
        <v>319</v>
      </c>
      <c r="F137" s="26" t="s">
        <v>12615</v>
      </c>
      <c r="G137" s="26" t="s">
        <v>900</v>
      </c>
      <c r="H137" s="26" t="n">
        <v>60</v>
      </c>
      <c r="I137" s="26" t="s">
        <v>11651</v>
      </c>
      <c r="J137" s="26" t="s">
        <v>14503</v>
      </c>
      <c r="K137" s="26" t="s">
        <v>14498</v>
      </c>
      <c r="L137" s="26" t="s">
        <v>14499</v>
      </c>
      <c r="M137" s="26" t="s">
        <v>14525</v>
      </c>
      <c r="N137" s="27" t="n">
        <v>45088</v>
      </c>
      <c r="O137" s="26" t="s">
        <v>14501</v>
      </c>
      <c r="P137" s="26"/>
    </row>
    <row r="138" customFormat="false" ht="15" hidden="false" customHeight="true" outlineLevel="0" collapsed="false">
      <c r="A138" s="29" t="s">
        <v>14649</v>
      </c>
      <c r="B138" s="29" t="s">
        <v>12616</v>
      </c>
      <c r="C138" s="30" t="n">
        <v>45101</v>
      </c>
      <c r="D138" s="29" t="s">
        <v>5558</v>
      </c>
      <c r="E138" s="29" t="n">
        <v>1173</v>
      </c>
      <c r="F138" s="29" t="s">
        <v>12617</v>
      </c>
      <c r="G138" s="29" t="s">
        <v>249</v>
      </c>
      <c r="H138" s="29" t="n">
        <v>45</v>
      </c>
      <c r="I138" s="29" t="s">
        <v>11626</v>
      </c>
      <c r="J138" s="29" t="s">
        <v>14497</v>
      </c>
      <c r="K138" s="29" t="s">
        <v>14498</v>
      </c>
      <c r="L138" s="29" t="s">
        <v>14504</v>
      </c>
      <c r="M138" s="29" t="s">
        <v>14525</v>
      </c>
      <c r="N138" s="30" t="n">
        <v>45101</v>
      </c>
      <c r="O138" s="29" t="s">
        <v>14501</v>
      </c>
      <c r="P138" s="29"/>
    </row>
    <row r="139" customFormat="false" ht="15" hidden="false" customHeight="true" outlineLevel="0" collapsed="false">
      <c r="A139" s="26" t="s">
        <v>14650</v>
      </c>
      <c r="B139" s="26" t="s">
        <v>12621</v>
      </c>
      <c r="C139" s="27" t="n">
        <v>45102</v>
      </c>
      <c r="D139" s="26" t="s">
        <v>3090</v>
      </c>
      <c r="E139" s="26" t="n">
        <v>568</v>
      </c>
      <c r="F139" s="26" t="s">
        <v>12622</v>
      </c>
      <c r="G139" s="26" t="s">
        <v>276</v>
      </c>
      <c r="H139" s="26" t="n">
        <v>28</v>
      </c>
      <c r="I139" s="26" t="s">
        <v>11672</v>
      </c>
      <c r="J139" s="26" t="s">
        <v>14507</v>
      </c>
      <c r="K139" s="26" t="s">
        <v>14498</v>
      </c>
      <c r="L139" s="26" t="s">
        <v>14499</v>
      </c>
      <c r="M139" s="26" t="s">
        <v>14505</v>
      </c>
      <c r="N139" s="27" t="n">
        <v>45106</v>
      </c>
      <c r="O139" s="26" t="s">
        <v>14501</v>
      </c>
      <c r="P139" s="26"/>
    </row>
    <row r="140" customFormat="false" ht="15" hidden="false" customHeight="true" outlineLevel="0" collapsed="false">
      <c r="A140" s="29" t="s">
        <v>14651</v>
      </c>
      <c r="B140" s="29" t="s">
        <v>12623</v>
      </c>
      <c r="C140" s="30" t="n">
        <v>45085</v>
      </c>
      <c r="D140" s="29" t="s">
        <v>11094</v>
      </c>
      <c r="E140" s="29" t="n">
        <v>2758</v>
      </c>
      <c r="F140" s="29" t="s">
        <v>11706</v>
      </c>
      <c r="G140" s="29" t="s">
        <v>276</v>
      </c>
      <c r="H140" s="29" t="n">
        <v>32</v>
      </c>
      <c r="I140" s="29" t="s">
        <v>11683</v>
      </c>
      <c r="J140" s="29" t="s">
        <v>14512</v>
      </c>
      <c r="K140" s="29" t="s">
        <v>14498</v>
      </c>
      <c r="L140" s="29" t="s">
        <v>14517</v>
      </c>
      <c r="M140" s="29" t="s">
        <v>14525</v>
      </c>
      <c r="N140" s="30" t="n">
        <v>45087</v>
      </c>
      <c r="O140" s="29" t="s">
        <v>14501</v>
      </c>
      <c r="P140" s="29"/>
    </row>
    <row r="141" customFormat="false" ht="15" hidden="false" customHeight="true" outlineLevel="0" collapsed="false">
      <c r="A141" s="26" t="s">
        <v>14652</v>
      </c>
      <c r="B141" s="26" t="s">
        <v>12624</v>
      </c>
      <c r="C141" s="27" t="n">
        <v>45084</v>
      </c>
      <c r="D141" s="26" t="s">
        <v>6878</v>
      </c>
      <c r="E141" s="26" t="n">
        <v>1535</v>
      </c>
      <c r="F141" s="26" t="s">
        <v>12625</v>
      </c>
      <c r="G141" s="26" t="s">
        <v>167</v>
      </c>
      <c r="H141" s="26" t="n">
        <v>32</v>
      </c>
      <c r="I141" s="26" t="s">
        <v>11672</v>
      </c>
      <c r="J141" s="26" t="s">
        <v>14507</v>
      </c>
      <c r="K141" s="26" t="s">
        <v>14498</v>
      </c>
      <c r="L141" s="26" t="s">
        <v>14499</v>
      </c>
      <c r="M141" s="26" t="s">
        <v>14525</v>
      </c>
      <c r="N141" s="27" t="n">
        <v>45085</v>
      </c>
      <c r="O141" s="26" t="s">
        <v>14501</v>
      </c>
      <c r="P141" s="26"/>
    </row>
    <row r="142" customFormat="false" ht="15" hidden="false" customHeight="true" outlineLevel="0" collapsed="false">
      <c r="A142" s="29" t="s">
        <v>14653</v>
      </c>
      <c r="B142" s="29" t="s">
        <v>12629</v>
      </c>
      <c r="C142" s="30" t="n">
        <v>45090</v>
      </c>
      <c r="D142" s="29" t="s">
        <v>7344</v>
      </c>
      <c r="E142" s="29" t="n">
        <v>1663</v>
      </c>
      <c r="F142" s="29" t="s">
        <v>12630</v>
      </c>
      <c r="G142" s="29" t="s">
        <v>900</v>
      </c>
      <c r="H142" s="29" t="n">
        <v>70</v>
      </c>
      <c r="I142" s="29" t="s">
        <v>11626</v>
      </c>
      <c r="J142" s="29" t="s">
        <v>14497</v>
      </c>
      <c r="K142" s="29" t="s">
        <v>14498</v>
      </c>
      <c r="L142" s="29" t="s">
        <v>14499</v>
      </c>
      <c r="M142" s="29" t="s">
        <v>14522</v>
      </c>
      <c r="N142" s="30" t="n">
        <v>45093</v>
      </c>
      <c r="O142" s="29" t="s">
        <v>14501</v>
      </c>
      <c r="P142" s="29"/>
    </row>
    <row r="143" customFormat="false" ht="15" hidden="false" customHeight="true" outlineLevel="0" collapsed="false">
      <c r="A143" s="26" t="s">
        <v>14654</v>
      </c>
      <c r="B143" s="26" t="s">
        <v>12640</v>
      </c>
      <c r="C143" s="27" t="n">
        <v>45086</v>
      </c>
      <c r="D143" s="26" t="s">
        <v>981</v>
      </c>
      <c r="E143" s="26" t="n">
        <v>129</v>
      </c>
      <c r="F143" s="26" t="s">
        <v>12461</v>
      </c>
      <c r="G143" s="26" t="s">
        <v>900</v>
      </c>
      <c r="H143" s="26" t="n">
        <v>45</v>
      </c>
      <c r="I143" s="26" t="s">
        <v>11683</v>
      </c>
      <c r="J143" s="26" t="s">
        <v>14512</v>
      </c>
      <c r="K143" s="26" t="s">
        <v>14498</v>
      </c>
      <c r="L143" s="26" t="s">
        <v>14504</v>
      </c>
      <c r="M143" s="26" t="s">
        <v>14513</v>
      </c>
      <c r="N143" s="27" t="n">
        <v>45091</v>
      </c>
      <c r="O143" s="26" t="s">
        <v>14501</v>
      </c>
      <c r="P143" s="26"/>
    </row>
    <row r="144" customFormat="false" ht="15" hidden="false" customHeight="true" outlineLevel="0" collapsed="false">
      <c r="A144" s="29" t="s">
        <v>14655</v>
      </c>
      <c r="B144" s="29" t="s">
        <v>12649</v>
      </c>
      <c r="C144" s="30" t="n">
        <v>45089</v>
      </c>
      <c r="D144" s="29" t="s">
        <v>8873</v>
      </c>
      <c r="E144" s="29" t="n">
        <v>2100</v>
      </c>
      <c r="F144" s="29" t="s">
        <v>12650</v>
      </c>
      <c r="G144" s="29" t="s">
        <v>314</v>
      </c>
      <c r="H144" s="29" t="n">
        <v>70</v>
      </c>
      <c r="I144" s="29" t="s">
        <v>11626</v>
      </c>
      <c r="J144" s="29" t="s">
        <v>14497</v>
      </c>
      <c r="K144" s="29" t="s">
        <v>14498</v>
      </c>
      <c r="L144" s="29" t="s">
        <v>14509</v>
      </c>
      <c r="M144" s="29" t="s">
        <v>14520</v>
      </c>
      <c r="N144" s="30" t="n">
        <v>45089</v>
      </c>
      <c r="O144" s="29" t="s">
        <v>14501</v>
      </c>
      <c r="P144" s="29"/>
    </row>
    <row r="145" customFormat="false" ht="15" hidden="false" customHeight="true" outlineLevel="0" collapsed="false">
      <c r="A145" s="26" t="s">
        <v>14656</v>
      </c>
      <c r="B145" s="26" t="s">
        <v>12661</v>
      </c>
      <c r="C145" s="27" t="n">
        <v>45111</v>
      </c>
      <c r="D145" s="26" t="s">
        <v>11425</v>
      </c>
      <c r="E145" s="26" t="n">
        <v>2857</v>
      </c>
      <c r="F145" s="26" t="s">
        <v>12662</v>
      </c>
      <c r="G145" s="26" t="s">
        <v>249</v>
      </c>
      <c r="H145" s="26" t="n">
        <v>40</v>
      </c>
      <c r="I145" s="26" t="s">
        <v>11651</v>
      </c>
      <c r="J145" s="26" t="s">
        <v>14503</v>
      </c>
      <c r="K145" s="26" t="s">
        <v>14498</v>
      </c>
      <c r="L145" s="26" t="s">
        <v>14517</v>
      </c>
      <c r="M145" s="26" t="s">
        <v>14564</v>
      </c>
      <c r="N145" s="27" t="n">
        <v>45116</v>
      </c>
      <c r="O145" s="26" t="s">
        <v>14501</v>
      </c>
      <c r="P145" s="26"/>
    </row>
    <row r="146" customFormat="false" ht="15" hidden="false" customHeight="true" outlineLevel="0" collapsed="false">
      <c r="A146" s="29" t="s">
        <v>14657</v>
      </c>
      <c r="B146" s="29" t="s">
        <v>12663</v>
      </c>
      <c r="C146" s="30" t="n">
        <v>45122</v>
      </c>
      <c r="D146" s="29" t="s">
        <v>542</v>
      </c>
      <c r="E146" s="29" t="n">
        <v>54</v>
      </c>
      <c r="F146" s="29" t="s">
        <v>12050</v>
      </c>
      <c r="G146" s="29" t="s">
        <v>167</v>
      </c>
      <c r="H146" s="29" t="n">
        <v>40</v>
      </c>
      <c r="I146" s="29" t="s">
        <v>11626</v>
      </c>
      <c r="J146" s="29" t="s">
        <v>14497</v>
      </c>
      <c r="K146" s="29" t="s">
        <v>14498</v>
      </c>
      <c r="L146" s="29" t="s">
        <v>14499</v>
      </c>
      <c r="M146" s="29" t="s">
        <v>14520</v>
      </c>
      <c r="N146" s="30" t="n">
        <v>45127</v>
      </c>
      <c r="O146" s="29" t="s">
        <v>14501</v>
      </c>
      <c r="P146" s="29"/>
    </row>
    <row r="147" customFormat="false" ht="15" hidden="false" customHeight="true" outlineLevel="0" collapsed="false">
      <c r="A147" s="26" t="s">
        <v>14658</v>
      </c>
      <c r="B147" s="26" t="s">
        <v>12667</v>
      </c>
      <c r="C147" s="27" t="n">
        <v>45110</v>
      </c>
      <c r="D147" s="26" t="s">
        <v>3725</v>
      </c>
      <c r="E147" s="26" t="n">
        <v>712</v>
      </c>
      <c r="F147" s="26" t="s">
        <v>12021</v>
      </c>
      <c r="G147" s="26" t="s">
        <v>900</v>
      </c>
      <c r="H147" s="26" t="n">
        <v>60</v>
      </c>
      <c r="I147" s="26" t="s">
        <v>11626</v>
      </c>
      <c r="J147" s="26" t="s">
        <v>14497</v>
      </c>
      <c r="K147" s="26" t="s">
        <v>14498</v>
      </c>
      <c r="L147" s="26" t="s">
        <v>14499</v>
      </c>
      <c r="M147" s="26" t="s">
        <v>14515</v>
      </c>
      <c r="N147" s="27" t="n">
        <v>45111</v>
      </c>
      <c r="O147" s="26" t="s">
        <v>14501</v>
      </c>
      <c r="P147" s="26"/>
    </row>
    <row r="148" customFormat="false" ht="15" hidden="false" customHeight="true" outlineLevel="0" collapsed="false">
      <c r="A148" s="29" t="s">
        <v>14659</v>
      </c>
      <c r="B148" s="29" t="s">
        <v>12669</v>
      </c>
      <c r="C148" s="30" t="n">
        <v>45114</v>
      </c>
      <c r="D148" s="29" t="s">
        <v>5507</v>
      </c>
      <c r="E148" s="29" t="n">
        <v>1160</v>
      </c>
      <c r="F148" s="29" t="s">
        <v>12670</v>
      </c>
      <c r="G148" s="29" t="s">
        <v>276</v>
      </c>
      <c r="H148" s="29" t="n">
        <v>32</v>
      </c>
      <c r="I148" s="29" t="s">
        <v>11651</v>
      </c>
      <c r="J148" s="29" t="s">
        <v>14503</v>
      </c>
      <c r="K148" s="29" t="s">
        <v>14498</v>
      </c>
      <c r="L148" s="29" t="s">
        <v>14509</v>
      </c>
      <c r="M148" s="29" t="s">
        <v>14564</v>
      </c>
      <c r="N148" s="30" t="n">
        <v>45116</v>
      </c>
      <c r="O148" s="29" t="s">
        <v>14501</v>
      </c>
      <c r="P148" s="29"/>
    </row>
    <row r="149" customFormat="false" ht="15" hidden="false" customHeight="true" outlineLevel="0" collapsed="false">
      <c r="A149" s="26" t="s">
        <v>14660</v>
      </c>
      <c r="B149" s="26" t="s">
        <v>12672</v>
      </c>
      <c r="C149" s="27" t="n">
        <v>45116</v>
      </c>
      <c r="D149" s="26" t="s">
        <v>1581</v>
      </c>
      <c r="E149" s="26" t="n">
        <v>242</v>
      </c>
      <c r="F149" s="26" t="s">
        <v>12673</v>
      </c>
      <c r="G149" s="26" t="s">
        <v>249</v>
      </c>
      <c r="H149" s="26" t="n">
        <v>70</v>
      </c>
      <c r="I149" s="26" t="s">
        <v>11626</v>
      </c>
      <c r="J149" s="26" t="s">
        <v>14497</v>
      </c>
      <c r="K149" s="26" t="s">
        <v>14498</v>
      </c>
      <c r="L149" s="26" t="s">
        <v>14499</v>
      </c>
      <c r="M149" s="26" t="s">
        <v>14522</v>
      </c>
      <c r="N149" s="27" t="n">
        <v>45116</v>
      </c>
      <c r="O149" s="26" t="s">
        <v>14501</v>
      </c>
      <c r="P149" s="26"/>
    </row>
    <row r="150" customFormat="false" ht="15" hidden="false" customHeight="true" outlineLevel="0" collapsed="false">
      <c r="A150" s="29" t="s">
        <v>14661</v>
      </c>
      <c r="B150" s="29" t="s">
        <v>12674</v>
      </c>
      <c r="C150" s="30" t="n">
        <v>45131</v>
      </c>
      <c r="D150" s="29" t="s">
        <v>5653</v>
      </c>
      <c r="E150" s="29" t="n">
        <v>1199</v>
      </c>
      <c r="F150" s="29" t="s">
        <v>12507</v>
      </c>
      <c r="G150" s="29" t="s">
        <v>900</v>
      </c>
      <c r="H150" s="29" t="n">
        <v>24</v>
      </c>
      <c r="I150" s="29" t="s">
        <v>11651</v>
      </c>
      <c r="J150" s="29" t="s">
        <v>14503</v>
      </c>
      <c r="K150" s="29" t="s">
        <v>14498</v>
      </c>
      <c r="L150" s="29" t="s">
        <v>14499</v>
      </c>
      <c r="M150" s="29" t="s">
        <v>14515</v>
      </c>
      <c r="N150" s="30" t="n">
        <v>45136</v>
      </c>
      <c r="O150" s="29" t="s">
        <v>14501</v>
      </c>
      <c r="P150" s="29"/>
    </row>
    <row r="151" customFormat="false" ht="15" hidden="false" customHeight="true" outlineLevel="0" collapsed="false">
      <c r="A151" s="26" t="s">
        <v>14662</v>
      </c>
      <c r="B151" s="26" t="s">
        <v>12678</v>
      </c>
      <c r="C151" s="27" t="n">
        <v>45133</v>
      </c>
      <c r="D151" s="26" t="s">
        <v>1606</v>
      </c>
      <c r="E151" s="26" t="n">
        <v>248</v>
      </c>
      <c r="F151" s="26" t="s">
        <v>12679</v>
      </c>
      <c r="G151" s="26" t="s">
        <v>249</v>
      </c>
      <c r="H151" s="26" t="n">
        <v>32</v>
      </c>
      <c r="I151" s="26" t="s">
        <v>11683</v>
      </c>
      <c r="J151" s="26" t="s">
        <v>14512</v>
      </c>
      <c r="K151" s="26" t="s">
        <v>14498</v>
      </c>
      <c r="L151" s="26" t="s">
        <v>14499</v>
      </c>
      <c r="M151" s="26" t="s">
        <v>14515</v>
      </c>
      <c r="N151" s="27" t="n">
        <v>45138</v>
      </c>
      <c r="O151" s="26" t="s">
        <v>14501</v>
      </c>
      <c r="P151" s="26"/>
    </row>
    <row r="152" customFormat="false" ht="15" hidden="false" customHeight="true" outlineLevel="0" collapsed="false">
      <c r="A152" s="29" t="s">
        <v>14663</v>
      </c>
      <c r="B152" s="29" t="s">
        <v>12680</v>
      </c>
      <c r="C152" s="30" t="n">
        <v>45118</v>
      </c>
      <c r="D152" s="29" t="s">
        <v>5681</v>
      </c>
      <c r="E152" s="29" t="n">
        <v>1206</v>
      </c>
      <c r="F152" s="29" t="s">
        <v>12681</v>
      </c>
      <c r="G152" s="29" t="s">
        <v>900</v>
      </c>
      <c r="H152" s="29" t="n">
        <v>50</v>
      </c>
      <c r="I152" s="29" t="s">
        <v>11626</v>
      </c>
      <c r="J152" s="29" t="s">
        <v>14497</v>
      </c>
      <c r="K152" s="29" t="s">
        <v>14498</v>
      </c>
      <c r="L152" s="29" t="s">
        <v>14499</v>
      </c>
      <c r="M152" s="29" t="s">
        <v>14522</v>
      </c>
      <c r="N152" s="30" t="n">
        <v>45120</v>
      </c>
      <c r="O152" s="29" t="s">
        <v>14501</v>
      </c>
      <c r="P152" s="29"/>
    </row>
    <row r="153" customFormat="false" ht="15" hidden="false" customHeight="true" outlineLevel="0" collapsed="false">
      <c r="A153" s="26" t="s">
        <v>14664</v>
      </c>
      <c r="B153" s="26" t="s">
        <v>12687</v>
      </c>
      <c r="C153" s="27" t="n">
        <v>45133</v>
      </c>
      <c r="D153" s="26" t="s">
        <v>7492</v>
      </c>
      <c r="E153" s="26" t="n">
        <v>1706</v>
      </c>
      <c r="F153" s="26" t="s">
        <v>12688</v>
      </c>
      <c r="G153" s="26" t="s">
        <v>276</v>
      </c>
      <c r="H153" s="26" t="n">
        <v>24</v>
      </c>
      <c r="I153" s="26" t="s">
        <v>11672</v>
      </c>
      <c r="J153" s="26" t="s">
        <v>14507</v>
      </c>
      <c r="K153" s="26" t="s">
        <v>14498</v>
      </c>
      <c r="L153" s="26" t="s">
        <v>14517</v>
      </c>
      <c r="M153" s="26" t="s">
        <v>14564</v>
      </c>
      <c r="N153" s="27" t="n">
        <v>45138</v>
      </c>
      <c r="O153" s="26" t="s">
        <v>14501</v>
      </c>
      <c r="P153" s="26"/>
    </row>
    <row r="154" customFormat="false" ht="15" hidden="false" customHeight="true" outlineLevel="0" collapsed="false">
      <c r="A154" s="29" t="s">
        <v>14665</v>
      </c>
      <c r="B154" s="29" t="s">
        <v>12701</v>
      </c>
      <c r="C154" s="30" t="n">
        <v>45110</v>
      </c>
      <c r="D154" s="29" t="s">
        <v>4576</v>
      </c>
      <c r="E154" s="29" t="n">
        <v>924</v>
      </c>
      <c r="F154" s="29" t="s">
        <v>12702</v>
      </c>
      <c r="G154" s="29" t="s">
        <v>314</v>
      </c>
      <c r="H154" s="29" t="n">
        <v>28</v>
      </c>
      <c r="I154" s="29" t="s">
        <v>11626</v>
      </c>
      <c r="J154" s="29" t="s">
        <v>14497</v>
      </c>
      <c r="K154" s="29" t="s">
        <v>14498</v>
      </c>
      <c r="L154" s="29" t="s">
        <v>14504</v>
      </c>
      <c r="M154" s="29" t="s">
        <v>14500</v>
      </c>
      <c r="N154" s="30" t="n">
        <v>45112</v>
      </c>
      <c r="O154" s="29" t="s">
        <v>14501</v>
      </c>
      <c r="P154" s="29"/>
    </row>
    <row r="155" customFormat="false" ht="15" hidden="false" customHeight="true" outlineLevel="0" collapsed="false">
      <c r="A155" s="26" t="s">
        <v>14666</v>
      </c>
      <c r="B155" s="26" t="s">
        <v>12707</v>
      </c>
      <c r="C155" s="27" t="n">
        <v>45134</v>
      </c>
      <c r="D155" s="26" t="s">
        <v>10748</v>
      </c>
      <c r="E155" s="26" t="n">
        <v>2652</v>
      </c>
      <c r="F155" s="26" t="s">
        <v>12708</v>
      </c>
      <c r="G155" s="26" t="s">
        <v>900</v>
      </c>
      <c r="H155" s="26" t="n">
        <v>24</v>
      </c>
      <c r="I155" s="26" t="s">
        <v>11626</v>
      </c>
      <c r="J155" s="26" t="s">
        <v>14497</v>
      </c>
      <c r="K155" s="26" t="s">
        <v>14498</v>
      </c>
      <c r="L155" s="26" t="s">
        <v>14509</v>
      </c>
      <c r="M155" s="26" t="s">
        <v>14522</v>
      </c>
      <c r="N155" s="27" t="n">
        <v>45135</v>
      </c>
      <c r="O155" s="26" t="s">
        <v>14501</v>
      </c>
      <c r="P155" s="26"/>
    </row>
    <row r="156" customFormat="false" ht="15" hidden="false" customHeight="true" outlineLevel="0" collapsed="false">
      <c r="A156" s="29" t="s">
        <v>14667</v>
      </c>
      <c r="B156" s="29" t="s">
        <v>12709</v>
      </c>
      <c r="C156" s="30" t="n">
        <v>45127</v>
      </c>
      <c r="D156" s="29" t="s">
        <v>9935</v>
      </c>
      <c r="E156" s="29" t="n">
        <v>2411</v>
      </c>
      <c r="F156" s="29" t="s">
        <v>11815</v>
      </c>
      <c r="G156" s="29" t="s">
        <v>167</v>
      </c>
      <c r="H156" s="29" t="n">
        <v>32</v>
      </c>
      <c r="I156" s="29" t="s">
        <v>11683</v>
      </c>
      <c r="J156" s="29" t="s">
        <v>14512</v>
      </c>
      <c r="K156" s="29" t="s">
        <v>14498</v>
      </c>
      <c r="L156" s="29" t="s">
        <v>14504</v>
      </c>
      <c r="M156" s="29" t="s">
        <v>14520</v>
      </c>
      <c r="N156" s="30" t="n">
        <v>45127</v>
      </c>
      <c r="O156" s="29" t="s">
        <v>14501</v>
      </c>
      <c r="P156" s="29"/>
    </row>
    <row r="157" customFormat="false" ht="15" hidden="false" customHeight="true" outlineLevel="0" collapsed="false">
      <c r="A157" s="26" t="s">
        <v>14668</v>
      </c>
      <c r="B157" s="26" t="s">
        <v>12714</v>
      </c>
      <c r="C157" s="27" t="n">
        <v>45144</v>
      </c>
      <c r="D157" s="26" t="s">
        <v>392</v>
      </c>
      <c r="E157" s="26" t="n">
        <v>29</v>
      </c>
      <c r="F157" s="26" t="s">
        <v>11719</v>
      </c>
      <c r="G157" s="26" t="s">
        <v>314</v>
      </c>
      <c r="H157" s="26" t="n">
        <v>32</v>
      </c>
      <c r="I157" s="26" t="s">
        <v>11683</v>
      </c>
      <c r="J157" s="26" t="s">
        <v>14512</v>
      </c>
      <c r="K157" s="26" t="s">
        <v>14498</v>
      </c>
      <c r="L157" s="26" t="s">
        <v>14499</v>
      </c>
      <c r="M157" s="26" t="s">
        <v>14520</v>
      </c>
      <c r="N157" s="27" t="n">
        <v>45149</v>
      </c>
      <c r="O157" s="26" t="s">
        <v>14501</v>
      </c>
      <c r="P157" s="26"/>
    </row>
    <row r="158" customFormat="false" ht="15" hidden="false" customHeight="true" outlineLevel="0" collapsed="false">
      <c r="A158" s="29" t="s">
        <v>14669</v>
      </c>
      <c r="B158" s="29" t="s">
        <v>12729</v>
      </c>
      <c r="C158" s="30" t="n">
        <v>45154</v>
      </c>
      <c r="D158" s="29" t="s">
        <v>4272</v>
      </c>
      <c r="E158" s="29" t="n">
        <v>847</v>
      </c>
      <c r="F158" s="29" t="s">
        <v>12690</v>
      </c>
      <c r="G158" s="29" t="s">
        <v>314</v>
      </c>
      <c r="H158" s="29" t="n">
        <v>28</v>
      </c>
      <c r="I158" s="29" t="s">
        <v>11651</v>
      </c>
      <c r="J158" s="29" t="s">
        <v>14503</v>
      </c>
      <c r="K158" s="29" t="s">
        <v>14498</v>
      </c>
      <c r="L158" s="29" t="s">
        <v>14517</v>
      </c>
      <c r="M158" s="29" t="s">
        <v>14510</v>
      </c>
      <c r="N158" s="30" t="n">
        <v>45158</v>
      </c>
      <c r="O158" s="29" t="s">
        <v>14501</v>
      </c>
      <c r="P158" s="29"/>
    </row>
    <row r="159" customFormat="false" ht="15" hidden="false" customHeight="true" outlineLevel="0" collapsed="false">
      <c r="A159" s="26" t="s">
        <v>14670</v>
      </c>
      <c r="B159" s="26" t="s">
        <v>12731</v>
      </c>
      <c r="C159" s="27" t="n">
        <v>45147</v>
      </c>
      <c r="D159" s="26" t="s">
        <v>1861</v>
      </c>
      <c r="E159" s="26" t="n">
        <v>297</v>
      </c>
      <c r="F159" s="26" t="s">
        <v>12732</v>
      </c>
      <c r="G159" s="26" t="s">
        <v>167</v>
      </c>
      <c r="H159" s="26" t="n">
        <v>28</v>
      </c>
      <c r="I159" s="26" t="s">
        <v>11651</v>
      </c>
      <c r="J159" s="26" t="s">
        <v>14503</v>
      </c>
      <c r="K159" s="26" t="s">
        <v>14498</v>
      </c>
      <c r="L159" s="26" t="s">
        <v>14499</v>
      </c>
      <c r="M159" s="26" t="s">
        <v>14515</v>
      </c>
      <c r="N159" s="27" t="n">
        <v>45152</v>
      </c>
      <c r="O159" s="26" t="s">
        <v>14501</v>
      </c>
      <c r="P159" s="26"/>
    </row>
    <row r="160" customFormat="false" ht="15" hidden="false" customHeight="true" outlineLevel="0" collapsed="false">
      <c r="A160" s="29" t="s">
        <v>14671</v>
      </c>
      <c r="B160" s="29" t="s">
        <v>12733</v>
      </c>
      <c r="C160" s="30" t="n">
        <v>45140</v>
      </c>
      <c r="D160" s="29" t="s">
        <v>7121</v>
      </c>
      <c r="E160" s="29" t="n">
        <v>1603</v>
      </c>
      <c r="F160" s="29" t="s">
        <v>12734</v>
      </c>
      <c r="G160" s="29" t="s">
        <v>900</v>
      </c>
      <c r="H160" s="29" t="n">
        <v>24</v>
      </c>
      <c r="I160" s="29" t="s">
        <v>11672</v>
      </c>
      <c r="J160" s="29" t="s">
        <v>14507</v>
      </c>
      <c r="K160" s="29" t="s">
        <v>14498</v>
      </c>
      <c r="L160" s="29" t="s">
        <v>14504</v>
      </c>
      <c r="M160" s="29" t="s">
        <v>14515</v>
      </c>
      <c r="N160" s="30" t="n">
        <v>45140</v>
      </c>
      <c r="O160" s="29" t="s">
        <v>14501</v>
      </c>
      <c r="P160" s="29"/>
    </row>
    <row r="161" customFormat="false" ht="15" hidden="false" customHeight="true" outlineLevel="0" collapsed="false">
      <c r="A161" s="26" t="s">
        <v>14672</v>
      </c>
      <c r="B161" s="26" t="s">
        <v>12745</v>
      </c>
      <c r="C161" s="27" t="n">
        <v>45160</v>
      </c>
      <c r="D161" s="26" t="s">
        <v>9064</v>
      </c>
      <c r="E161" s="26" t="n">
        <v>2153</v>
      </c>
      <c r="F161" s="26" t="s">
        <v>12746</v>
      </c>
      <c r="G161" s="26" t="s">
        <v>314</v>
      </c>
      <c r="H161" s="26" t="n">
        <v>28</v>
      </c>
      <c r="I161" s="26" t="s">
        <v>11683</v>
      </c>
      <c r="J161" s="26" t="s">
        <v>14512</v>
      </c>
      <c r="K161" s="26" t="s">
        <v>14498</v>
      </c>
      <c r="L161" s="26" t="s">
        <v>14509</v>
      </c>
      <c r="M161" s="26" t="s">
        <v>14505</v>
      </c>
      <c r="N161" s="27" t="n">
        <v>45161</v>
      </c>
      <c r="O161" s="26" t="s">
        <v>14501</v>
      </c>
      <c r="P161" s="26"/>
    </row>
    <row r="162" customFormat="false" ht="15" hidden="false" customHeight="true" outlineLevel="0" collapsed="false">
      <c r="A162" s="29" t="s">
        <v>14673</v>
      </c>
      <c r="B162" s="29" t="s">
        <v>12749</v>
      </c>
      <c r="C162" s="30" t="n">
        <v>45160</v>
      </c>
      <c r="D162" s="29" t="s">
        <v>7294</v>
      </c>
      <c r="E162" s="29" t="n">
        <v>1650</v>
      </c>
      <c r="F162" s="29" t="s">
        <v>12750</v>
      </c>
      <c r="G162" s="29" t="s">
        <v>314</v>
      </c>
      <c r="H162" s="29" t="n">
        <v>24</v>
      </c>
      <c r="I162" s="29" t="s">
        <v>11672</v>
      </c>
      <c r="J162" s="29" t="s">
        <v>14507</v>
      </c>
      <c r="K162" s="29" t="s">
        <v>14498</v>
      </c>
      <c r="L162" s="29" t="s">
        <v>14517</v>
      </c>
      <c r="M162" s="29" t="s">
        <v>14500</v>
      </c>
      <c r="N162" s="30" t="n">
        <v>45165</v>
      </c>
      <c r="O162" s="29" t="s">
        <v>14501</v>
      </c>
      <c r="P162" s="29"/>
    </row>
    <row r="163" customFormat="false" ht="15" hidden="false" customHeight="true" outlineLevel="0" collapsed="false">
      <c r="A163" s="26" t="s">
        <v>14674</v>
      </c>
      <c r="B163" s="26" t="s">
        <v>12754</v>
      </c>
      <c r="C163" s="27" t="n">
        <v>45148</v>
      </c>
      <c r="D163" s="26" t="s">
        <v>2163</v>
      </c>
      <c r="E163" s="26" t="n">
        <v>360</v>
      </c>
      <c r="F163" s="26" t="s">
        <v>12043</v>
      </c>
      <c r="G163" s="26" t="s">
        <v>276</v>
      </c>
      <c r="H163" s="26" t="n">
        <v>40</v>
      </c>
      <c r="I163" s="26" t="s">
        <v>11626</v>
      </c>
      <c r="J163" s="26" t="s">
        <v>14497</v>
      </c>
      <c r="K163" s="26" t="s">
        <v>14498</v>
      </c>
      <c r="L163" s="26" t="s">
        <v>14517</v>
      </c>
      <c r="M163" s="26" t="s">
        <v>14525</v>
      </c>
      <c r="N163" s="27" t="n">
        <v>45149</v>
      </c>
      <c r="O163" s="26" t="s">
        <v>14501</v>
      </c>
      <c r="P163" s="26"/>
    </row>
    <row r="164" customFormat="false" ht="15" hidden="false" customHeight="true" outlineLevel="0" collapsed="false">
      <c r="A164" s="29" t="s">
        <v>14675</v>
      </c>
      <c r="B164" s="29" t="s">
        <v>12757</v>
      </c>
      <c r="C164" s="30" t="n">
        <v>45143</v>
      </c>
      <c r="D164" s="29" t="s">
        <v>2195</v>
      </c>
      <c r="E164" s="29" t="n">
        <v>367</v>
      </c>
      <c r="F164" s="29" t="s">
        <v>12644</v>
      </c>
      <c r="G164" s="29" t="s">
        <v>900</v>
      </c>
      <c r="H164" s="29" t="n">
        <v>32</v>
      </c>
      <c r="I164" s="29" t="s">
        <v>11626</v>
      </c>
      <c r="J164" s="29" t="s">
        <v>14497</v>
      </c>
      <c r="K164" s="29" t="s">
        <v>14498</v>
      </c>
      <c r="L164" s="29" t="s">
        <v>14504</v>
      </c>
      <c r="M164" s="29" t="s">
        <v>14515</v>
      </c>
      <c r="N164" s="30" t="n">
        <v>45145</v>
      </c>
      <c r="O164" s="29" t="s">
        <v>14501</v>
      </c>
      <c r="P164" s="29"/>
    </row>
    <row r="165" customFormat="false" ht="15" hidden="false" customHeight="true" outlineLevel="0" collapsed="false">
      <c r="A165" s="26" t="s">
        <v>14676</v>
      </c>
      <c r="B165" s="26" t="s">
        <v>12763</v>
      </c>
      <c r="C165" s="27" t="n">
        <v>45156</v>
      </c>
      <c r="D165" s="26" t="s">
        <v>7808</v>
      </c>
      <c r="E165" s="26" t="n">
        <v>1793</v>
      </c>
      <c r="F165" s="26" t="s">
        <v>11838</v>
      </c>
      <c r="G165" s="26" t="s">
        <v>314</v>
      </c>
      <c r="H165" s="26" t="n">
        <v>40</v>
      </c>
      <c r="I165" s="26" t="s">
        <v>11626</v>
      </c>
      <c r="J165" s="26" t="s">
        <v>14497</v>
      </c>
      <c r="K165" s="26" t="s">
        <v>14498</v>
      </c>
      <c r="L165" s="26" t="s">
        <v>14504</v>
      </c>
      <c r="M165" s="26" t="s">
        <v>14505</v>
      </c>
      <c r="N165" s="27" t="n">
        <v>45159</v>
      </c>
      <c r="O165" s="26" t="s">
        <v>14501</v>
      </c>
      <c r="P165" s="26"/>
    </row>
    <row r="166" customFormat="false" ht="15" hidden="false" customHeight="true" outlineLevel="0" collapsed="false">
      <c r="A166" s="29" t="s">
        <v>14677</v>
      </c>
      <c r="B166" s="29" t="s">
        <v>12777</v>
      </c>
      <c r="C166" s="30" t="n">
        <v>45187</v>
      </c>
      <c r="D166" s="29" t="s">
        <v>9392</v>
      </c>
      <c r="E166" s="29" t="n">
        <v>2249</v>
      </c>
      <c r="F166" s="29" t="s">
        <v>12778</v>
      </c>
      <c r="G166" s="29" t="s">
        <v>314</v>
      </c>
      <c r="H166" s="29" t="n">
        <v>50</v>
      </c>
      <c r="I166" s="29" t="s">
        <v>11651</v>
      </c>
      <c r="J166" s="29" t="s">
        <v>14503</v>
      </c>
      <c r="K166" s="29" t="s">
        <v>14498</v>
      </c>
      <c r="L166" s="29" t="s">
        <v>14517</v>
      </c>
      <c r="M166" s="29" t="s">
        <v>14522</v>
      </c>
      <c r="N166" s="30" t="n">
        <v>45188</v>
      </c>
      <c r="O166" s="29" t="s">
        <v>14501</v>
      </c>
      <c r="P166" s="29"/>
    </row>
    <row r="167" customFormat="false" ht="15" hidden="false" customHeight="true" outlineLevel="0" collapsed="false">
      <c r="A167" s="26" t="s">
        <v>14678</v>
      </c>
      <c r="B167" s="26" t="s">
        <v>12785</v>
      </c>
      <c r="C167" s="27" t="n">
        <v>45180</v>
      </c>
      <c r="D167" s="26" t="s">
        <v>10675</v>
      </c>
      <c r="E167" s="26" t="n">
        <v>2629</v>
      </c>
      <c r="F167" s="26" t="s">
        <v>12399</v>
      </c>
      <c r="G167" s="26" t="s">
        <v>276</v>
      </c>
      <c r="H167" s="26" t="n">
        <v>28</v>
      </c>
      <c r="I167" s="26" t="s">
        <v>11626</v>
      </c>
      <c r="J167" s="26" t="s">
        <v>14497</v>
      </c>
      <c r="K167" s="26" t="s">
        <v>14498</v>
      </c>
      <c r="L167" s="26" t="s">
        <v>14517</v>
      </c>
      <c r="M167" s="26" t="s">
        <v>14500</v>
      </c>
      <c r="N167" s="27" t="n">
        <v>45180</v>
      </c>
      <c r="O167" s="26" t="s">
        <v>14501</v>
      </c>
      <c r="P167" s="26"/>
    </row>
    <row r="168" customFormat="false" ht="15" hidden="false" customHeight="true" outlineLevel="0" collapsed="false">
      <c r="A168" s="29" t="s">
        <v>14679</v>
      </c>
      <c r="B168" s="29" t="s">
        <v>12786</v>
      </c>
      <c r="C168" s="30" t="n">
        <v>45174</v>
      </c>
      <c r="D168" s="29" t="s">
        <v>10817</v>
      </c>
      <c r="E168" s="29" t="n">
        <v>2673</v>
      </c>
      <c r="F168" s="29" t="s">
        <v>12787</v>
      </c>
      <c r="G168" s="29" t="s">
        <v>900</v>
      </c>
      <c r="H168" s="29" t="n">
        <v>80</v>
      </c>
      <c r="I168" s="29" t="s">
        <v>11683</v>
      </c>
      <c r="J168" s="29" t="s">
        <v>14512</v>
      </c>
      <c r="K168" s="29" t="s">
        <v>14498</v>
      </c>
      <c r="L168" s="29" t="s">
        <v>14509</v>
      </c>
      <c r="M168" s="29" t="s">
        <v>14522</v>
      </c>
      <c r="N168" s="30" t="n">
        <v>45177</v>
      </c>
      <c r="O168" s="29" t="s">
        <v>14501</v>
      </c>
      <c r="P168" s="29"/>
    </row>
    <row r="169" customFormat="false" ht="15" hidden="false" customHeight="true" outlineLevel="0" collapsed="false">
      <c r="A169" s="26" t="s">
        <v>14680</v>
      </c>
      <c r="B169" s="26" t="s">
        <v>12792</v>
      </c>
      <c r="C169" s="27" t="n">
        <v>45174</v>
      </c>
      <c r="D169" s="26" t="s">
        <v>3858</v>
      </c>
      <c r="E169" s="26" t="n">
        <v>746</v>
      </c>
      <c r="F169" s="26" t="s">
        <v>11646</v>
      </c>
      <c r="G169" s="26" t="s">
        <v>249</v>
      </c>
      <c r="H169" s="26" t="n">
        <v>24</v>
      </c>
      <c r="I169" s="26" t="s">
        <v>11651</v>
      </c>
      <c r="J169" s="26" t="s">
        <v>14503</v>
      </c>
      <c r="K169" s="26" t="s">
        <v>14498</v>
      </c>
      <c r="L169" s="26" t="s">
        <v>14499</v>
      </c>
      <c r="M169" s="26" t="s">
        <v>14513</v>
      </c>
      <c r="N169" s="27" t="n">
        <v>45178</v>
      </c>
      <c r="O169" s="26" t="s">
        <v>14501</v>
      </c>
      <c r="P169" s="26"/>
    </row>
    <row r="170" customFormat="false" ht="15" hidden="false" customHeight="true" outlineLevel="0" collapsed="false">
      <c r="A170" s="29" t="s">
        <v>14681</v>
      </c>
      <c r="B170" s="29" t="s">
        <v>12793</v>
      </c>
      <c r="C170" s="30" t="n">
        <v>45185</v>
      </c>
      <c r="D170" s="29" t="s">
        <v>11383</v>
      </c>
      <c r="E170" s="29" t="n">
        <v>2844</v>
      </c>
      <c r="F170" s="29" t="s">
        <v>11770</v>
      </c>
      <c r="G170" s="29" t="s">
        <v>314</v>
      </c>
      <c r="H170" s="29" t="n">
        <v>60</v>
      </c>
      <c r="I170" s="29" t="s">
        <v>11626</v>
      </c>
      <c r="J170" s="29" t="s">
        <v>14497</v>
      </c>
      <c r="K170" s="29" t="s">
        <v>14527</v>
      </c>
      <c r="L170" s="29" t="s">
        <v>14517</v>
      </c>
      <c r="M170" s="29" t="s">
        <v>14513</v>
      </c>
      <c r="N170" s="30" t="n">
        <v>45190</v>
      </c>
      <c r="O170" s="29" t="s">
        <v>14501</v>
      </c>
      <c r="P170" s="29"/>
    </row>
    <row r="171" customFormat="false" ht="15" hidden="false" customHeight="true" outlineLevel="0" collapsed="false">
      <c r="A171" s="26" t="s">
        <v>14682</v>
      </c>
      <c r="B171" s="26" t="s">
        <v>12797</v>
      </c>
      <c r="C171" s="27" t="n">
        <v>45194</v>
      </c>
      <c r="D171" s="26" t="s">
        <v>3083</v>
      </c>
      <c r="E171" s="26" t="n">
        <v>566</v>
      </c>
      <c r="F171" s="26" t="s">
        <v>12798</v>
      </c>
      <c r="G171" s="26" t="s">
        <v>276</v>
      </c>
      <c r="H171" s="26" t="n">
        <v>28</v>
      </c>
      <c r="I171" s="26" t="s">
        <v>11626</v>
      </c>
      <c r="J171" s="26" t="s">
        <v>14497</v>
      </c>
      <c r="K171" s="26" t="s">
        <v>14498</v>
      </c>
      <c r="L171" s="26" t="s">
        <v>14499</v>
      </c>
      <c r="M171" s="26" t="s">
        <v>14564</v>
      </c>
      <c r="N171" s="27" t="n">
        <v>45198</v>
      </c>
      <c r="O171" s="26" t="s">
        <v>14501</v>
      </c>
      <c r="P171" s="26"/>
    </row>
    <row r="172" customFormat="false" ht="15" hidden="false" customHeight="true" outlineLevel="0" collapsed="false">
      <c r="A172" s="29" t="s">
        <v>14683</v>
      </c>
      <c r="B172" s="29" t="s">
        <v>12805</v>
      </c>
      <c r="C172" s="30" t="n">
        <v>45182</v>
      </c>
      <c r="D172" s="29" t="s">
        <v>8228</v>
      </c>
      <c r="E172" s="29" t="n">
        <v>1912</v>
      </c>
      <c r="F172" s="29" t="s">
        <v>12806</v>
      </c>
      <c r="G172" s="29" t="s">
        <v>249</v>
      </c>
      <c r="H172" s="29" t="n">
        <v>60</v>
      </c>
      <c r="I172" s="29" t="s">
        <v>11626</v>
      </c>
      <c r="J172" s="29" t="s">
        <v>14497</v>
      </c>
      <c r="K172" s="29" t="s">
        <v>14498</v>
      </c>
      <c r="L172" s="29" t="s">
        <v>14499</v>
      </c>
      <c r="M172" s="29" t="s">
        <v>14513</v>
      </c>
      <c r="N172" s="30" t="n">
        <v>45184</v>
      </c>
      <c r="O172" s="29" t="s">
        <v>14501</v>
      </c>
      <c r="P172" s="29"/>
    </row>
    <row r="173" customFormat="false" ht="15" hidden="false" customHeight="true" outlineLevel="0" collapsed="false">
      <c r="A173" s="26" t="s">
        <v>14684</v>
      </c>
      <c r="B173" s="26" t="s">
        <v>12821</v>
      </c>
      <c r="C173" s="27" t="n">
        <v>45190</v>
      </c>
      <c r="D173" s="26" t="s">
        <v>1196</v>
      </c>
      <c r="E173" s="26" t="n">
        <v>168</v>
      </c>
      <c r="F173" s="26" t="s">
        <v>12822</v>
      </c>
      <c r="G173" s="26" t="s">
        <v>276</v>
      </c>
      <c r="H173" s="26" t="n">
        <v>40</v>
      </c>
      <c r="I173" s="26" t="s">
        <v>11672</v>
      </c>
      <c r="J173" s="26" t="s">
        <v>14507</v>
      </c>
      <c r="K173" s="26" t="s">
        <v>14498</v>
      </c>
      <c r="L173" s="26" t="s">
        <v>14517</v>
      </c>
      <c r="M173" s="26" t="s">
        <v>14564</v>
      </c>
      <c r="N173" s="27" t="n">
        <v>45191</v>
      </c>
      <c r="O173" s="26" t="s">
        <v>14501</v>
      </c>
      <c r="P173" s="26"/>
    </row>
    <row r="174" customFormat="false" ht="15" hidden="false" customHeight="true" outlineLevel="0" collapsed="false">
      <c r="A174" s="29" t="s">
        <v>14685</v>
      </c>
      <c r="B174" s="29" t="s">
        <v>12830</v>
      </c>
      <c r="C174" s="30" t="n">
        <v>45173</v>
      </c>
      <c r="D174" s="29" t="s">
        <v>10912</v>
      </c>
      <c r="E174" s="29" t="n">
        <v>2700</v>
      </c>
      <c r="F174" s="29" t="s">
        <v>12831</v>
      </c>
      <c r="G174" s="29" t="s">
        <v>276</v>
      </c>
      <c r="H174" s="29" t="n">
        <v>32</v>
      </c>
      <c r="I174" s="29" t="s">
        <v>11651</v>
      </c>
      <c r="J174" s="29" t="s">
        <v>14503</v>
      </c>
      <c r="K174" s="29" t="s">
        <v>14498</v>
      </c>
      <c r="L174" s="29" t="s">
        <v>14517</v>
      </c>
      <c r="M174" s="29" t="s">
        <v>14564</v>
      </c>
      <c r="N174" s="30" t="n">
        <v>45175</v>
      </c>
      <c r="O174" s="29" t="s">
        <v>14501</v>
      </c>
      <c r="P174" s="29"/>
    </row>
    <row r="175" customFormat="false" ht="15" hidden="false" customHeight="true" outlineLevel="0" collapsed="false">
      <c r="A175" s="26" t="s">
        <v>14686</v>
      </c>
      <c r="B175" s="26" t="s">
        <v>12834</v>
      </c>
      <c r="C175" s="27" t="n">
        <v>45185</v>
      </c>
      <c r="D175" s="26" t="s">
        <v>4881</v>
      </c>
      <c r="E175" s="26" t="n">
        <v>1000</v>
      </c>
      <c r="F175" s="26" t="s">
        <v>11653</v>
      </c>
      <c r="G175" s="26" t="s">
        <v>167</v>
      </c>
      <c r="H175" s="26" t="n">
        <v>36</v>
      </c>
      <c r="I175" s="26" t="s">
        <v>11683</v>
      </c>
      <c r="J175" s="26" t="s">
        <v>14512</v>
      </c>
      <c r="K175" s="26" t="s">
        <v>14498</v>
      </c>
      <c r="L175" s="26" t="s">
        <v>14509</v>
      </c>
      <c r="M175" s="26" t="s">
        <v>14564</v>
      </c>
      <c r="N175" s="27" t="n">
        <v>45185</v>
      </c>
      <c r="O175" s="26" t="s">
        <v>14501</v>
      </c>
      <c r="P175" s="26"/>
    </row>
    <row r="176" customFormat="false" ht="15" hidden="false" customHeight="true" outlineLevel="0" collapsed="false">
      <c r="A176" s="29" t="s">
        <v>14687</v>
      </c>
      <c r="B176" s="29" t="s">
        <v>12835</v>
      </c>
      <c r="C176" s="30" t="n">
        <v>45186</v>
      </c>
      <c r="D176" s="29" t="s">
        <v>700</v>
      </c>
      <c r="E176" s="29" t="n">
        <v>80</v>
      </c>
      <c r="F176" s="29" t="s">
        <v>11924</v>
      </c>
      <c r="G176" s="29" t="s">
        <v>314</v>
      </c>
      <c r="H176" s="29" t="n">
        <v>28</v>
      </c>
      <c r="I176" s="29" t="s">
        <v>11672</v>
      </c>
      <c r="J176" s="29" t="s">
        <v>14507</v>
      </c>
      <c r="K176" s="29" t="s">
        <v>14498</v>
      </c>
      <c r="L176" s="29" t="s">
        <v>14517</v>
      </c>
      <c r="M176" s="29" t="s">
        <v>14522</v>
      </c>
      <c r="N176" s="30" t="n">
        <v>45191</v>
      </c>
      <c r="O176" s="29" t="s">
        <v>14501</v>
      </c>
      <c r="P176" s="29"/>
    </row>
    <row r="177" customFormat="false" ht="15" hidden="false" customHeight="true" outlineLevel="0" collapsed="false">
      <c r="A177" s="26" t="s">
        <v>14688</v>
      </c>
      <c r="B177" s="26" t="s">
        <v>12841</v>
      </c>
      <c r="C177" s="27" t="n">
        <v>45172</v>
      </c>
      <c r="D177" s="26" t="s">
        <v>10955</v>
      </c>
      <c r="E177" s="26" t="n">
        <v>2715</v>
      </c>
      <c r="F177" s="26" t="s">
        <v>12842</v>
      </c>
      <c r="G177" s="26" t="s">
        <v>167</v>
      </c>
      <c r="H177" s="26" t="n">
        <v>28</v>
      </c>
      <c r="I177" s="26" t="s">
        <v>11626</v>
      </c>
      <c r="J177" s="26" t="s">
        <v>14497</v>
      </c>
      <c r="K177" s="26" t="s">
        <v>14498</v>
      </c>
      <c r="L177" s="26" t="s">
        <v>14504</v>
      </c>
      <c r="M177" s="26" t="s">
        <v>14515</v>
      </c>
      <c r="N177" s="27" t="n">
        <v>45174</v>
      </c>
      <c r="O177" s="26" t="s">
        <v>14501</v>
      </c>
      <c r="P177" s="26"/>
    </row>
    <row r="178" customFormat="false" ht="15" hidden="false" customHeight="true" outlineLevel="0" collapsed="false">
      <c r="A178" s="29" t="s">
        <v>14689</v>
      </c>
      <c r="B178" s="29" t="s">
        <v>12843</v>
      </c>
      <c r="C178" s="30" t="n">
        <v>45180</v>
      </c>
      <c r="D178" s="29" t="s">
        <v>5969</v>
      </c>
      <c r="E178" s="29" t="n">
        <v>1285</v>
      </c>
      <c r="F178" s="29" t="s">
        <v>12844</v>
      </c>
      <c r="G178" s="29" t="s">
        <v>314</v>
      </c>
      <c r="H178" s="29" t="n">
        <v>28</v>
      </c>
      <c r="I178" s="29" t="s">
        <v>11672</v>
      </c>
      <c r="J178" s="29" t="s">
        <v>14507</v>
      </c>
      <c r="K178" s="29" t="s">
        <v>14527</v>
      </c>
      <c r="L178" s="29" t="s">
        <v>14504</v>
      </c>
      <c r="M178" s="29" t="s">
        <v>14525</v>
      </c>
      <c r="N178" s="30" t="n">
        <v>45181</v>
      </c>
      <c r="O178" s="29" t="s">
        <v>14501</v>
      </c>
      <c r="P178" s="29"/>
    </row>
    <row r="179" customFormat="false" ht="15" hidden="false" customHeight="true" outlineLevel="0" collapsed="false">
      <c r="A179" s="26" t="s">
        <v>14690</v>
      </c>
      <c r="B179" s="26" t="s">
        <v>12857</v>
      </c>
      <c r="C179" s="27" t="n">
        <v>45205</v>
      </c>
      <c r="D179" s="26" t="s">
        <v>185</v>
      </c>
      <c r="E179" s="26" t="n">
        <v>3</v>
      </c>
      <c r="F179" s="26" t="s">
        <v>12727</v>
      </c>
      <c r="G179" s="26" t="s">
        <v>249</v>
      </c>
      <c r="H179" s="26" t="n">
        <v>60</v>
      </c>
      <c r="I179" s="26" t="s">
        <v>11651</v>
      </c>
      <c r="J179" s="26" t="s">
        <v>14503</v>
      </c>
      <c r="K179" s="26" t="s">
        <v>14498</v>
      </c>
      <c r="L179" s="26" t="s">
        <v>14499</v>
      </c>
      <c r="M179" s="26" t="s">
        <v>14505</v>
      </c>
      <c r="N179" s="27" t="n">
        <v>45207</v>
      </c>
      <c r="O179" s="26" t="s">
        <v>14501</v>
      </c>
      <c r="P179" s="26"/>
    </row>
    <row r="180" customFormat="false" ht="15" hidden="false" customHeight="true" outlineLevel="0" collapsed="false">
      <c r="A180" s="29" t="s">
        <v>14691</v>
      </c>
      <c r="B180" s="29" t="s">
        <v>12891</v>
      </c>
      <c r="C180" s="30" t="n">
        <v>45204</v>
      </c>
      <c r="D180" s="29" t="s">
        <v>3206</v>
      </c>
      <c r="E180" s="29" t="n">
        <v>594</v>
      </c>
      <c r="F180" s="29" t="s">
        <v>12892</v>
      </c>
      <c r="G180" s="29" t="s">
        <v>900</v>
      </c>
      <c r="H180" s="29" t="n">
        <v>24</v>
      </c>
      <c r="I180" s="29" t="s">
        <v>11626</v>
      </c>
      <c r="J180" s="29" t="s">
        <v>14497</v>
      </c>
      <c r="K180" s="29" t="s">
        <v>14498</v>
      </c>
      <c r="L180" s="29" t="s">
        <v>14509</v>
      </c>
      <c r="M180" s="29" t="s">
        <v>14505</v>
      </c>
      <c r="N180" s="30" t="n">
        <v>45205</v>
      </c>
      <c r="O180" s="29" t="s">
        <v>14501</v>
      </c>
      <c r="P180" s="29"/>
    </row>
    <row r="181" customFormat="false" ht="15" hidden="false" customHeight="true" outlineLevel="0" collapsed="false">
      <c r="A181" s="26" t="s">
        <v>14692</v>
      </c>
      <c r="B181" s="26" t="s">
        <v>12903</v>
      </c>
      <c r="C181" s="27" t="n">
        <v>45220</v>
      </c>
      <c r="D181" s="26" t="s">
        <v>4550</v>
      </c>
      <c r="E181" s="26" t="n">
        <v>918</v>
      </c>
      <c r="F181" s="26" t="s">
        <v>12904</v>
      </c>
      <c r="G181" s="26" t="s">
        <v>167</v>
      </c>
      <c r="H181" s="26" t="n">
        <v>24</v>
      </c>
      <c r="I181" s="26" t="s">
        <v>11683</v>
      </c>
      <c r="J181" s="26" t="s">
        <v>14512</v>
      </c>
      <c r="K181" s="26" t="s">
        <v>14498</v>
      </c>
      <c r="L181" s="26" t="s">
        <v>14509</v>
      </c>
      <c r="M181" s="26" t="s">
        <v>14515</v>
      </c>
      <c r="N181" s="27" t="n">
        <v>45222</v>
      </c>
      <c r="O181" s="26" t="s">
        <v>14501</v>
      </c>
      <c r="P181" s="26"/>
    </row>
    <row r="182" customFormat="false" ht="15" hidden="false" customHeight="true" outlineLevel="0" collapsed="false">
      <c r="A182" s="29" t="s">
        <v>14693</v>
      </c>
      <c r="B182" s="29" t="s">
        <v>12912</v>
      </c>
      <c r="C182" s="30" t="n">
        <v>45223</v>
      </c>
      <c r="D182" s="29" t="s">
        <v>11399</v>
      </c>
      <c r="E182" s="29" t="n">
        <v>2849</v>
      </c>
      <c r="F182" s="29" t="s">
        <v>11802</v>
      </c>
      <c r="G182" s="29" t="s">
        <v>249</v>
      </c>
      <c r="H182" s="29" t="n">
        <v>40</v>
      </c>
      <c r="I182" s="29" t="s">
        <v>11651</v>
      </c>
      <c r="J182" s="29" t="s">
        <v>14503</v>
      </c>
      <c r="K182" s="29" t="s">
        <v>14498</v>
      </c>
      <c r="L182" s="29" t="s">
        <v>14517</v>
      </c>
      <c r="M182" s="29" t="s">
        <v>14500</v>
      </c>
      <c r="N182" s="30" t="n">
        <v>45226</v>
      </c>
      <c r="O182" s="29" t="s">
        <v>14501</v>
      </c>
      <c r="P182" s="29"/>
    </row>
    <row r="183" customFormat="false" ht="15" hidden="false" customHeight="true" outlineLevel="0" collapsed="false">
      <c r="A183" s="26" t="s">
        <v>14694</v>
      </c>
      <c r="B183" s="26" t="s">
        <v>12919</v>
      </c>
      <c r="C183" s="27" t="n">
        <v>45208</v>
      </c>
      <c r="D183" s="26" t="s">
        <v>3690</v>
      </c>
      <c r="E183" s="26" t="n">
        <v>704</v>
      </c>
      <c r="F183" s="26" t="s">
        <v>12291</v>
      </c>
      <c r="G183" s="26" t="s">
        <v>314</v>
      </c>
      <c r="H183" s="26" t="n">
        <v>32</v>
      </c>
      <c r="I183" s="26" t="s">
        <v>11683</v>
      </c>
      <c r="J183" s="26" t="s">
        <v>14512</v>
      </c>
      <c r="K183" s="26" t="s">
        <v>14498</v>
      </c>
      <c r="L183" s="26" t="s">
        <v>14504</v>
      </c>
      <c r="M183" s="26" t="s">
        <v>14525</v>
      </c>
      <c r="N183" s="27" t="n">
        <v>45211</v>
      </c>
      <c r="O183" s="26" t="s">
        <v>14501</v>
      </c>
      <c r="P183" s="26"/>
    </row>
    <row r="184" customFormat="false" ht="15" hidden="false" customHeight="true" outlineLevel="0" collapsed="false">
      <c r="A184" s="29" t="s">
        <v>14695</v>
      </c>
      <c r="B184" s="29" t="s">
        <v>12928</v>
      </c>
      <c r="C184" s="30" t="n">
        <v>45252</v>
      </c>
      <c r="D184" s="29" t="s">
        <v>10899</v>
      </c>
      <c r="E184" s="29" t="n">
        <v>2696</v>
      </c>
      <c r="F184" s="29" t="s">
        <v>12929</v>
      </c>
      <c r="G184" s="29" t="s">
        <v>276</v>
      </c>
      <c r="H184" s="29" t="n">
        <v>24</v>
      </c>
      <c r="I184" s="29" t="s">
        <v>11626</v>
      </c>
      <c r="J184" s="29" t="s">
        <v>14497</v>
      </c>
      <c r="K184" s="29" t="s">
        <v>14498</v>
      </c>
      <c r="L184" s="29" t="s">
        <v>14517</v>
      </c>
      <c r="M184" s="29" t="s">
        <v>14505</v>
      </c>
      <c r="N184" s="30" t="n">
        <v>45256</v>
      </c>
      <c r="O184" s="29" t="s">
        <v>14501</v>
      </c>
      <c r="P184" s="29"/>
    </row>
    <row r="185" customFormat="false" ht="15" hidden="false" customHeight="true" outlineLevel="0" collapsed="false">
      <c r="A185" s="26" t="s">
        <v>14696</v>
      </c>
      <c r="B185" s="26" t="s">
        <v>12950</v>
      </c>
      <c r="C185" s="27" t="n">
        <v>45277</v>
      </c>
      <c r="D185" s="26" t="s">
        <v>301</v>
      </c>
      <c r="E185" s="26" t="n">
        <v>16</v>
      </c>
      <c r="F185" s="26" t="s">
        <v>12951</v>
      </c>
      <c r="G185" s="26" t="s">
        <v>276</v>
      </c>
      <c r="H185" s="26" t="n">
        <v>24</v>
      </c>
      <c r="I185" s="26" t="s">
        <v>11626</v>
      </c>
      <c r="J185" s="26" t="s">
        <v>14497</v>
      </c>
      <c r="K185" s="26" t="s">
        <v>14498</v>
      </c>
      <c r="L185" s="26" t="s">
        <v>14499</v>
      </c>
      <c r="M185" s="26" t="s">
        <v>14513</v>
      </c>
      <c r="N185" s="27" t="n">
        <v>45280</v>
      </c>
      <c r="O185" s="26" t="s">
        <v>14501</v>
      </c>
      <c r="P185" s="26"/>
    </row>
    <row r="186" customFormat="false" ht="15" hidden="false" customHeight="true" outlineLevel="0" collapsed="false">
      <c r="A186" s="29" t="s">
        <v>14697</v>
      </c>
      <c r="B186" s="29" t="s">
        <v>12954</v>
      </c>
      <c r="C186" s="30" t="n">
        <v>45281</v>
      </c>
      <c r="D186" s="29" t="s">
        <v>1299</v>
      </c>
      <c r="E186" s="29" t="n">
        <v>186</v>
      </c>
      <c r="F186" s="29" t="s">
        <v>12955</v>
      </c>
      <c r="G186" s="29" t="s">
        <v>249</v>
      </c>
      <c r="H186" s="29" t="n">
        <v>60</v>
      </c>
      <c r="I186" s="29" t="s">
        <v>11651</v>
      </c>
      <c r="J186" s="29" t="s">
        <v>14503</v>
      </c>
      <c r="K186" s="29" t="s">
        <v>14498</v>
      </c>
      <c r="L186" s="29" t="s">
        <v>14504</v>
      </c>
      <c r="M186" s="29" t="s">
        <v>14515</v>
      </c>
      <c r="N186" s="30" t="n">
        <v>45281</v>
      </c>
      <c r="O186" s="29" t="s">
        <v>14501</v>
      </c>
      <c r="P186" s="29"/>
    </row>
    <row r="187" customFormat="false" ht="15" hidden="false" customHeight="true" outlineLevel="0" collapsed="false">
      <c r="A187" s="26" t="s">
        <v>14698</v>
      </c>
      <c r="B187" s="26" t="s">
        <v>12959</v>
      </c>
      <c r="C187" s="27" t="n">
        <v>45286</v>
      </c>
      <c r="D187" s="26" t="s">
        <v>2912</v>
      </c>
      <c r="E187" s="26" t="n">
        <v>524</v>
      </c>
      <c r="F187" s="26" t="s">
        <v>11967</v>
      </c>
      <c r="G187" s="26" t="s">
        <v>167</v>
      </c>
      <c r="H187" s="26" t="n">
        <v>24</v>
      </c>
      <c r="I187" s="26" t="s">
        <v>11651</v>
      </c>
      <c r="J187" s="26" t="s">
        <v>14503</v>
      </c>
      <c r="K187" s="26" t="s">
        <v>14498</v>
      </c>
      <c r="L187" s="26" t="s">
        <v>14509</v>
      </c>
      <c r="M187" s="26" t="s">
        <v>14505</v>
      </c>
      <c r="N187" s="27" t="n">
        <v>45291</v>
      </c>
      <c r="O187" s="26" t="s">
        <v>14501</v>
      </c>
      <c r="P187" s="26"/>
    </row>
    <row r="188" customFormat="false" ht="15" hidden="false" customHeight="true" outlineLevel="0" collapsed="false">
      <c r="A188" s="29" t="s">
        <v>14699</v>
      </c>
      <c r="B188" s="29" t="s">
        <v>12967</v>
      </c>
      <c r="C188" s="30" t="n">
        <v>45286</v>
      </c>
      <c r="D188" s="29" t="s">
        <v>8915</v>
      </c>
      <c r="E188" s="29" t="n">
        <v>2111</v>
      </c>
      <c r="F188" s="29" t="s">
        <v>12968</v>
      </c>
      <c r="G188" s="29" t="s">
        <v>167</v>
      </c>
      <c r="H188" s="29" t="n">
        <v>32</v>
      </c>
      <c r="I188" s="29" t="s">
        <v>11651</v>
      </c>
      <c r="J188" s="29" t="s">
        <v>14503</v>
      </c>
      <c r="K188" s="29" t="s">
        <v>14498</v>
      </c>
      <c r="L188" s="29" t="s">
        <v>14509</v>
      </c>
      <c r="M188" s="29" t="s">
        <v>14522</v>
      </c>
      <c r="N188" s="30" t="n">
        <v>45289</v>
      </c>
      <c r="O188" s="29" t="s">
        <v>14501</v>
      </c>
      <c r="P188" s="29"/>
    </row>
    <row r="189" customFormat="false" ht="15" hidden="false" customHeight="true" outlineLevel="0" collapsed="false">
      <c r="A189" s="26" t="s">
        <v>14700</v>
      </c>
      <c r="B189" s="26" t="s">
        <v>12970</v>
      </c>
      <c r="C189" s="27" t="n">
        <v>45284</v>
      </c>
      <c r="D189" s="26" t="s">
        <v>7561</v>
      </c>
      <c r="E189" s="26" t="n">
        <v>1726</v>
      </c>
      <c r="F189" s="26" t="s">
        <v>12080</v>
      </c>
      <c r="G189" s="26" t="s">
        <v>314</v>
      </c>
      <c r="H189" s="26" t="n">
        <v>24</v>
      </c>
      <c r="I189" s="26" t="s">
        <v>11626</v>
      </c>
      <c r="J189" s="26" t="s">
        <v>14497</v>
      </c>
      <c r="K189" s="26" t="s">
        <v>14498</v>
      </c>
      <c r="L189" s="26" t="s">
        <v>14509</v>
      </c>
      <c r="M189" s="26" t="s">
        <v>14505</v>
      </c>
      <c r="N189" s="27" t="n">
        <v>45289</v>
      </c>
      <c r="O189" s="26" t="s">
        <v>14501</v>
      </c>
      <c r="P189" s="26"/>
    </row>
    <row r="190" customFormat="false" ht="15" hidden="false" customHeight="true" outlineLevel="0" collapsed="false">
      <c r="A190" s="29" t="s">
        <v>14701</v>
      </c>
      <c r="B190" s="29" t="s">
        <v>12975</v>
      </c>
      <c r="C190" s="30" t="n">
        <v>45263</v>
      </c>
      <c r="D190" s="29" t="s">
        <v>4576</v>
      </c>
      <c r="E190" s="29" t="n">
        <v>924</v>
      </c>
      <c r="F190" s="29" t="s">
        <v>12937</v>
      </c>
      <c r="G190" s="29" t="s">
        <v>314</v>
      </c>
      <c r="H190" s="29" t="n">
        <v>28</v>
      </c>
      <c r="I190" s="29" t="s">
        <v>11672</v>
      </c>
      <c r="J190" s="29" t="s">
        <v>14507</v>
      </c>
      <c r="K190" s="29" t="s">
        <v>14498</v>
      </c>
      <c r="L190" s="29" t="s">
        <v>14504</v>
      </c>
      <c r="M190" s="29" t="s">
        <v>14522</v>
      </c>
      <c r="N190" s="30" t="n">
        <v>45268</v>
      </c>
      <c r="O190" s="29" t="s">
        <v>14501</v>
      </c>
      <c r="P190" s="29"/>
    </row>
    <row r="191" customFormat="false" ht="15" hidden="false" customHeight="true" outlineLevel="0" collapsed="false">
      <c r="A191" s="26" t="s">
        <v>14702</v>
      </c>
      <c r="B191" s="26" t="s">
        <v>12985</v>
      </c>
      <c r="C191" s="27" t="n">
        <v>45305</v>
      </c>
      <c r="D191" s="26" t="s">
        <v>7684</v>
      </c>
      <c r="E191" s="26" t="n">
        <v>1759</v>
      </c>
      <c r="F191" s="26" t="s">
        <v>12066</v>
      </c>
      <c r="G191" s="26" t="s">
        <v>314</v>
      </c>
      <c r="H191" s="26" t="n">
        <v>50</v>
      </c>
      <c r="I191" s="26" t="s">
        <v>11626</v>
      </c>
      <c r="J191" s="26" t="s">
        <v>14497</v>
      </c>
      <c r="K191" s="26" t="s">
        <v>14498</v>
      </c>
      <c r="L191" s="26" t="s">
        <v>14499</v>
      </c>
      <c r="M191" s="26" t="s">
        <v>14520</v>
      </c>
      <c r="N191" s="27" t="n">
        <v>45310</v>
      </c>
      <c r="O191" s="26" t="s">
        <v>14501</v>
      </c>
      <c r="P191" s="26"/>
    </row>
    <row r="192" customFormat="false" ht="15" hidden="false" customHeight="true" outlineLevel="0" collapsed="false">
      <c r="A192" s="29" t="s">
        <v>14703</v>
      </c>
      <c r="B192" s="29" t="s">
        <v>12986</v>
      </c>
      <c r="C192" s="30" t="n">
        <v>45295</v>
      </c>
      <c r="D192" s="29" t="s">
        <v>3370</v>
      </c>
      <c r="E192" s="29" t="n">
        <v>632</v>
      </c>
      <c r="F192" s="29" t="s">
        <v>12257</v>
      </c>
      <c r="G192" s="29" t="s">
        <v>249</v>
      </c>
      <c r="H192" s="29" t="n">
        <v>70</v>
      </c>
      <c r="I192" s="29" t="s">
        <v>11683</v>
      </c>
      <c r="J192" s="29" t="s">
        <v>14512</v>
      </c>
      <c r="K192" s="29" t="s">
        <v>14498</v>
      </c>
      <c r="L192" s="29" t="s">
        <v>14499</v>
      </c>
      <c r="M192" s="29" t="s">
        <v>14525</v>
      </c>
      <c r="N192" s="30" t="n">
        <v>45296</v>
      </c>
      <c r="O192" s="29" t="s">
        <v>14501</v>
      </c>
      <c r="P192" s="29"/>
    </row>
    <row r="193" customFormat="false" ht="15" hidden="false" customHeight="true" outlineLevel="0" collapsed="false">
      <c r="A193" s="26" t="s">
        <v>14704</v>
      </c>
      <c r="B193" s="26" t="s">
        <v>12999</v>
      </c>
      <c r="C193" s="27" t="n">
        <v>45342</v>
      </c>
      <c r="D193" s="26" t="s">
        <v>9021</v>
      </c>
      <c r="E193" s="26" t="n">
        <v>2141</v>
      </c>
      <c r="F193" s="26" t="s">
        <v>12647</v>
      </c>
      <c r="G193" s="26" t="s">
        <v>276</v>
      </c>
      <c r="H193" s="26" t="n">
        <v>28</v>
      </c>
      <c r="I193" s="26" t="s">
        <v>11626</v>
      </c>
      <c r="J193" s="26" t="s">
        <v>14497</v>
      </c>
      <c r="K193" s="26" t="s">
        <v>14498</v>
      </c>
      <c r="L193" s="26" t="s">
        <v>14504</v>
      </c>
      <c r="M193" s="26" t="s">
        <v>14525</v>
      </c>
      <c r="N193" s="27" t="n">
        <v>45343</v>
      </c>
      <c r="O193" s="26" t="s">
        <v>14501</v>
      </c>
      <c r="P193" s="26"/>
    </row>
    <row r="194" customFormat="false" ht="15" hidden="false" customHeight="true" outlineLevel="0" collapsed="false">
      <c r="A194" s="29" t="s">
        <v>14705</v>
      </c>
      <c r="B194" s="29" t="s">
        <v>13001</v>
      </c>
      <c r="C194" s="30" t="n">
        <v>45346</v>
      </c>
      <c r="D194" s="29" t="s">
        <v>6206</v>
      </c>
      <c r="E194" s="29" t="n">
        <v>1349</v>
      </c>
      <c r="F194" s="29" t="s">
        <v>13002</v>
      </c>
      <c r="G194" s="29" t="s">
        <v>249</v>
      </c>
      <c r="H194" s="29" t="n">
        <v>24</v>
      </c>
      <c r="I194" s="29" t="s">
        <v>11683</v>
      </c>
      <c r="J194" s="29" t="s">
        <v>14512</v>
      </c>
      <c r="K194" s="29" t="s">
        <v>14498</v>
      </c>
      <c r="L194" s="29" t="s">
        <v>14509</v>
      </c>
      <c r="M194" s="29" t="s">
        <v>14500</v>
      </c>
      <c r="N194" s="30" t="n">
        <v>45347</v>
      </c>
      <c r="O194" s="29" t="s">
        <v>14501</v>
      </c>
      <c r="P194" s="29"/>
    </row>
    <row r="195" customFormat="false" ht="15" hidden="false" customHeight="true" outlineLevel="0" collapsed="false">
      <c r="A195" s="26" t="s">
        <v>14706</v>
      </c>
      <c r="B195" s="26" t="s">
        <v>13007</v>
      </c>
      <c r="C195" s="27" t="n">
        <v>45325</v>
      </c>
      <c r="D195" s="26" t="s">
        <v>1632</v>
      </c>
      <c r="E195" s="26" t="n">
        <v>253</v>
      </c>
      <c r="F195" s="26" t="s">
        <v>11984</v>
      </c>
      <c r="G195" s="26" t="s">
        <v>276</v>
      </c>
      <c r="H195" s="26" t="n">
        <v>36</v>
      </c>
      <c r="I195" s="26" t="s">
        <v>11672</v>
      </c>
      <c r="J195" s="26" t="s">
        <v>14507</v>
      </c>
      <c r="K195" s="26" t="s">
        <v>14498</v>
      </c>
      <c r="L195" s="26" t="s">
        <v>14499</v>
      </c>
      <c r="M195" s="26" t="s">
        <v>14520</v>
      </c>
      <c r="N195" s="27" t="n">
        <v>45327</v>
      </c>
      <c r="O195" s="26" t="s">
        <v>14501</v>
      </c>
      <c r="P195" s="26"/>
    </row>
    <row r="196" customFormat="false" ht="15" hidden="false" customHeight="true" outlineLevel="0" collapsed="false">
      <c r="A196" s="29" t="s">
        <v>14707</v>
      </c>
      <c r="B196" s="29" t="s">
        <v>13016</v>
      </c>
      <c r="C196" s="30" t="n">
        <v>45337</v>
      </c>
      <c r="D196" s="29" t="s">
        <v>8970</v>
      </c>
      <c r="E196" s="29" t="n">
        <v>2127</v>
      </c>
      <c r="F196" s="29" t="s">
        <v>13017</v>
      </c>
      <c r="G196" s="29" t="s">
        <v>276</v>
      </c>
      <c r="H196" s="29" t="n">
        <v>40</v>
      </c>
      <c r="I196" s="29" t="s">
        <v>11683</v>
      </c>
      <c r="J196" s="29" t="s">
        <v>14512</v>
      </c>
      <c r="K196" s="29" t="s">
        <v>14498</v>
      </c>
      <c r="L196" s="29" t="s">
        <v>14504</v>
      </c>
      <c r="M196" s="29" t="s">
        <v>14564</v>
      </c>
      <c r="N196" s="30" t="n">
        <v>45340</v>
      </c>
      <c r="O196" s="29" t="s">
        <v>14501</v>
      </c>
      <c r="P196" s="29"/>
    </row>
    <row r="197" customFormat="false" ht="15" hidden="false" customHeight="true" outlineLevel="0" collapsed="false">
      <c r="A197" s="26" t="s">
        <v>14708</v>
      </c>
      <c r="B197" s="26" t="s">
        <v>13018</v>
      </c>
      <c r="C197" s="27" t="n">
        <v>45330</v>
      </c>
      <c r="D197" s="26" t="s">
        <v>7307</v>
      </c>
      <c r="E197" s="26" t="n">
        <v>1653</v>
      </c>
      <c r="F197" s="26" t="s">
        <v>13019</v>
      </c>
      <c r="G197" s="26" t="s">
        <v>249</v>
      </c>
      <c r="H197" s="26" t="n">
        <v>24</v>
      </c>
      <c r="I197" s="26" t="s">
        <v>11626</v>
      </c>
      <c r="J197" s="26" t="s">
        <v>14497</v>
      </c>
      <c r="K197" s="26" t="s">
        <v>14498</v>
      </c>
      <c r="L197" s="26" t="s">
        <v>14517</v>
      </c>
      <c r="M197" s="26" t="s">
        <v>14505</v>
      </c>
      <c r="N197" s="27" t="n">
        <v>45331</v>
      </c>
      <c r="O197" s="26" t="s">
        <v>14501</v>
      </c>
      <c r="P197" s="26"/>
    </row>
    <row r="198" customFormat="false" ht="15" hidden="false" customHeight="true" outlineLevel="0" collapsed="false">
      <c r="A198" s="29" t="s">
        <v>14709</v>
      </c>
      <c r="B198" s="29" t="s">
        <v>13020</v>
      </c>
      <c r="C198" s="30" t="n">
        <v>45329</v>
      </c>
      <c r="D198" s="29" t="s">
        <v>2100</v>
      </c>
      <c r="E198" s="29" t="n">
        <v>347</v>
      </c>
      <c r="F198" s="29" t="s">
        <v>11847</v>
      </c>
      <c r="G198" s="29" t="s">
        <v>314</v>
      </c>
      <c r="H198" s="29" t="n">
        <v>60</v>
      </c>
      <c r="I198" s="29" t="s">
        <v>11683</v>
      </c>
      <c r="J198" s="29" t="s">
        <v>14512</v>
      </c>
      <c r="K198" s="29" t="s">
        <v>14498</v>
      </c>
      <c r="L198" s="29" t="s">
        <v>14504</v>
      </c>
      <c r="M198" s="29" t="s">
        <v>14515</v>
      </c>
      <c r="N198" s="30" t="n">
        <v>45332</v>
      </c>
      <c r="O198" s="29" t="s">
        <v>14501</v>
      </c>
      <c r="P198" s="29"/>
    </row>
    <row r="199" customFormat="false" ht="15" hidden="false" customHeight="true" outlineLevel="0" collapsed="false">
      <c r="A199" s="26" t="s">
        <v>14710</v>
      </c>
      <c r="B199" s="26" t="s">
        <v>13021</v>
      </c>
      <c r="C199" s="27" t="n">
        <v>45331</v>
      </c>
      <c r="D199" s="26" t="s">
        <v>3064</v>
      </c>
      <c r="E199" s="26" t="n">
        <v>562</v>
      </c>
      <c r="F199" s="26" t="s">
        <v>11820</v>
      </c>
      <c r="G199" s="26" t="s">
        <v>900</v>
      </c>
      <c r="H199" s="26" t="n">
        <v>80</v>
      </c>
      <c r="I199" s="26" t="s">
        <v>11683</v>
      </c>
      <c r="J199" s="26" t="s">
        <v>14512</v>
      </c>
      <c r="K199" s="26" t="s">
        <v>14498</v>
      </c>
      <c r="L199" s="26" t="s">
        <v>14509</v>
      </c>
      <c r="M199" s="26" t="s">
        <v>14525</v>
      </c>
      <c r="N199" s="27" t="n">
        <v>45334</v>
      </c>
      <c r="O199" s="26" t="s">
        <v>14501</v>
      </c>
      <c r="P199" s="26"/>
    </row>
    <row r="200" customFormat="false" ht="15" hidden="false" customHeight="true" outlineLevel="0" collapsed="false">
      <c r="A200" s="29" t="s">
        <v>14711</v>
      </c>
      <c r="B200" s="29" t="s">
        <v>13026</v>
      </c>
      <c r="C200" s="30" t="n">
        <v>45374</v>
      </c>
      <c r="D200" s="29" t="s">
        <v>7215</v>
      </c>
      <c r="E200" s="29" t="n">
        <v>1629</v>
      </c>
      <c r="F200" s="29" t="s">
        <v>12518</v>
      </c>
      <c r="G200" s="29" t="s">
        <v>167</v>
      </c>
      <c r="H200" s="29" t="n">
        <v>40</v>
      </c>
      <c r="I200" s="29" t="s">
        <v>11626</v>
      </c>
      <c r="J200" s="29" t="s">
        <v>14497</v>
      </c>
      <c r="K200" s="29" t="s">
        <v>14498</v>
      </c>
      <c r="L200" s="29" t="s">
        <v>14509</v>
      </c>
      <c r="M200" s="29" t="s">
        <v>14510</v>
      </c>
      <c r="N200" s="30" t="n">
        <v>45377</v>
      </c>
      <c r="O200" s="29" t="s">
        <v>14501</v>
      </c>
      <c r="P200" s="29"/>
    </row>
    <row r="201" customFormat="false" ht="15" hidden="false" customHeight="true" outlineLevel="0" collapsed="false">
      <c r="A201" s="26" t="s">
        <v>14712</v>
      </c>
      <c r="B201" s="26" t="s">
        <v>13033</v>
      </c>
      <c r="C201" s="27" t="n">
        <v>45379</v>
      </c>
      <c r="D201" s="26" t="s">
        <v>10649</v>
      </c>
      <c r="E201" s="26" t="n">
        <v>2621</v>
      </c>
      <c r="F201" s="26" t="s">
        <v>12314</v>
      </c>
      <c r="G201" s="26" t="s">
        <v>249</v>
      </c>
      <c r="H201" s="26" t="n">
        <v>24</v>
      </c>
      <c r="I201" s="26" t="s">
        <v>11672</v>
      </c>
      <c r="J201" s="26" t="s">
        <v>14507</v>
      </c>
      <c r="K201" s="26" t="s">
        <v>14498</v>
      </c>
      <c r="L201" s="26" t="s">
        <v>14517</v>
      </c>
      <c r="M201" s="26" t="s">
        <v>14520</v>
      </c>
      <c r="N201" s="27" t="n">
        <v>45381</v>
      </c>
      <c r="O201" s="26" t="s">
        <v>14501</v>
      </c>
      <c r="P201" s="26"/>
    </row>
    <row r="202" customFormat="false" ht="15" hidden="false" customHeight="true" outlineLevel="0" collapsed="false">
      <c r="A202" s="29" t="s">
        <v>14713</v>
      </c>
      <c r="B202" s="29" t="s">
        <v>13040</v>
      </c>
      <c r="C202" s="30" t="n">
        <v>45373</v>
      </c>
      <c r="D202" s="29" t="s">
        <v>4989</v>
      </c>
      <c r="E202" s="29" t="n">
        <v>1027</v>
      </c>
      <c r="F202" s="29" t="s">
        <v>12787</v>
      </c>
      <c r="G202" s="29" t="s">
        <v>900</v>
      </c>
      <c r="H202" s="29" t="n">
        <v>80</v>
      </c>
      <c r="I202" s="29" t="s">
        <v>11651</v>
      </c>
      <c r="J202" s="29" t="s">
        <v>14503</v>
      </c>
      <c r="K202" s="29" t="s">
        <v>14498</v>
      </c>
      <c r="L202" s="29" t="s">
        <v>14504</v>
      </c>
      <c r="M202" s="29" t="s">
        <v>14520</v>
      </c>
      <c r="N202" s="30" t="n">
        <v>45374</v>
      </c>
      <c r="O202" s="29" t="s">
        <v>14501</v>
      </c>
      <c r="P202" s="29"/>
    </row>
    <row r="203" customFormat="false" ht="15" hidden="false" customHeight="true" outlineLevel="0" collapsed="false">
      <c r="A203" s="26" t="s">
        <v>14714</v>
      </c>
      <c r="B203" s="26" t="s">
        <v>13050</v>
      </c>
      <c r="C203" s="27" t="n">
        <v>45378</v>
      </c>
      <c r="D203" s="26" t="s">
        <v>9178</v>
      </c>
      <c r="E203" s="26" t="n">
        <v>2185</v>
      </c>
      <c r="F203" s="26" t="s">
        <v>13051</v>
      </c>
      <c r="G203" s="26" t="s">
        <v>249</v>
      </c>
      <c r="H203" s="26" t="n">
        <v>24</v>
      </c>
      <c r="I203" s="26" t="s">
        <v>11626</v>
      </c>
      <c r="J203" s="26" t="s">
        <v>14497</v>
      </c>
      <c r="K203" s="26" t="s">
        <v>14498</v>
      </c>
      <c r="L203" s="26" t="s">
        <v>14517</v>
      </c>
      <c r="M203" s="26" t="s">
        <v>14510</v>
      </c>
      <c r="N203" s="27" t="n">
        <v>45378</v>
      </c>
      <c r="O203" s="26" t="s">
        <v>14501</v>
      </c>
      <c r="P203" s="26"/>
    </row>
    <row r="204" customFormat="false" ht="15" hidden="false" customHeight="true" outlineLevel="0" collapsed="false">
      <c r="A204" s="29" t="s">
        <v>14715</v>
      </c>
      <c r="B204" s="29" t="s">
        <v>13057</v>
      </c>
      <c r="C204" s="30" t="n">
        <v>45353</v>
      </c>
      <c r="D204" s="29" t="s">
        <v>8160</v>
      </c>
      <c r="E204" s="29" t="n">
        <v>1893</v>
      </c>
      <c r="F204" s="29" t="s">
        <v>12181</v>
      </c>
      <c r="G204" s="29" t="s">
        <v>314</v>
      </c>
      <c r="H204" s="29" t="n">
        <v>70</v>
      </c>
      <c r="I204" s="29" t="s">
        <v>11672</v>
      </c>
      <c r="J204" s="29" t="s">
        <v>14507</v>
      </c>
      <c r="K204" s="29" t="s">
        <v>14498</v>
      </c>
      <c r="L204" s="29" t="s">
        <v>14499</v>
      </c>
      <c r="M204" s="29" t="s">
        <v>14525</v>
      </c>
      <c r="N204" s="30" t="n">
        <v>45357</v>
      </c>
      <c r="O204" s="29" t="s">
        <v>14501</v>
      </c>
      <c r="P204" s="29"/>
    </row>
    <row r="205" customFormat="false" ht="15" hidden="false" customHeight="true" outlineLevel="0" collapsed="false">
      <c r="A205" s="26" t="s">
        <v>14716</v>
      </c>
      <c r="B205" s="26" t="s">
        <v>13064</v>
      </c>
      <c r="C205" s="27" t="n">
        <v>45376</v>
      </c>
      <c r="D205" s="26" t="s">
        <v>5929</v>
      </c>
      <c r="E205" s="26" t="n">
        <v>1274</v>
      </c>
      <c r="F205" s="26" t="s">
        <v>13065</v>
      </c>
      <c r="G205" s="26" t="s">
        <v>167</v>
      </c>
      <c r="H205" s="26" t="n">
        <v>28</v>
      </c>
      <c r="I205" s="26" t="s">
        <v>11626</v>
      </c>
      <c r="J205" s="26" t="s">
        <v>14497</v>
      </c>
      <c r="K205" s="26" t="s">
        <v>14498</v>
      </c>
      <c r="L205" s="26" t="s">
        <v>14504</v>
      </c>
      <c r="M205" s="26" t="s">
        <v>14515</v>
      </c>
      <c r="N205" s="27" t="n">
        <v>45377</v>
      </c>
      <c r="O205" s="26" t="s">
        <v>14501</v>
      </c>
      <c r="P205" s="26"/>
    </row>
    <row r="206" customFormat="false" ht="15" hidden="false" customHeight="true" outlineLevel="0" collapsed="false">
      <c r="A206" s="29" t="s">
        <v>14717</v>
      </c>
      <c r="B206" s="29" t="s">
        <v>13068</v>
      </c>
      <c r="C206" s="30" t="n">
        <v>45371</v>
      </c>
      <c r="D206" s="29" t="s">
        <v>10780</v>
      </c>
      <c r="E206" s="29" t="n">
        <v>2661</v>
      </c>
      <c r="F206" s="29" t="s">
        <v>13069</v>
      </c>
      <c r="G206" s="29" t="s">
        <v>314</v>
      </c>
      <c r="H206" s="29" t="n">
        <v>28</v>
      </c>
      <c r="I206" s="29" t="s">
        <v>11626</v>
      </c>
      <c r="J206" s="29" t="s">
        <v>14497</v>
      </c>
      <c r="K206" s="29" t="s">
        <v>14498</v>
      </c>
      <c r="L206" s="29" t="s">
        <v>14499</v>
      </c>
      <c r="M206" s="29" t="s">
        <v>14515</v>
      </c>
      <c r="N206" s="30" t="n">
        <v>45375</v>
      </c>
      <c r="O206" s="29" t="s">
        <v>14501</v>
      </c>
      <c r="P206" s="29"/>
    </row>
    <row r="207" customFormat="false" ht="15" hidden="false" customHeight="true" outlineLevel="0" collapsed="false">
      <c r="A207" s="26" t="s">
        <v>14718</v>
      </c>
      <c r="B207" s="26" t="s">
        <v>13070</v>
      </c>
      <c r="C207" s="27" t="n">
        <v>45353</v>
      </c>
      <c r="D207" s="26" t="s">
        <v>7720</v>
      </c>
      <c r="E207" s="26" t="n">
        <v>1769</v>
      </c>
      <c r="F207" s="26" t="s">
        <v>13071</v>
      </c>
      <c r="G207" s="26" t="s">
        <v>314</v>
      </c>
      <c r="H207" s="26" t="n">
        <v>80</v>
      </c>
      <c r="I207" s="26" t="s">
        <v>11672</v>
      </c>
      <c r="J207" s="26" t="s">
        <v>14507</v>
      </c>
      <c r="K207" s="26" t="s">
        <v>14498</v>
      </c>
      <c r="L207" s="26" t="s">
        <v>14517</v>
      </c>
      <c r="M207" s="26" t="s">
        <v>14510</v>
      </c>
      <c r="N207" s="27" t="n">
        <v>45354</v>
      </c>
      <c r="O207" s="26" t="s">
        <v>14501</v>
      </c>
      <c r="P207" s="26"/>
    </row>
    <row r="208" customFormat="false" ht="15" hidden="false" customHeight="true" outlineLevel="0" collapsed="false">
      <c r="A208" s="29" t="s">
        <v>14719</v>
      </c>
      <c r="B208" s="29" t="s">
        <v>13077</v>
      </c>
      <c r="C208" s="30" t="n">
        <v>45384</v>
      </c>
      <c r="D208" s="29" t="s">
        <v>4682</v>
      </c>
      <c r="E208" s="29" t="n">
        <v>950</v>
      </c>
      <c r="F208" s="29" t="s">
        <v>13078</v>
      </c>
      <c r="G208" s="29" t="s">
        <v>314</v>
      </c>
      <c r="H208" s="29" t="n">
        <v>28</v>
      </c>
      <c r="I208" s="29" t="s">
        <v>11626</v>
      </c>
      <c r="J208" s="29" t="s">
        <v>14497</v>
      </c>
      <c r="K208" s="29" t="s">
        <v>14527</v>
      </c>
      <c r="L208" s="29" t="s">
        <v>14517</v>
      </c>
      <c r="M208" s="29" t="s">
        <v>14513</v>
      </c>
      <c r="N208" s="30" t="n">
        <v>45384</v>
      </c>
      <c r="O208" s="29" t="s">
        <v>14501</v>
      </c>
      <c r="P208" s="29"/>
    </row>
    <row r="209" customFormat="false" ht="15" hidden="false" customHeight="true" outlineLevel="0" collapsed="false">
      <c r="A209" s="26" t="s">
        <v>14720</v>
      </c>
      <c r="B209" s="26" t="s">
        <v>13084</v>
      </c>
      <c r="C209" s="27" t="n">
        <v>45407</v>
      </c>
      <c r="D209" s="26" t="s">
        <v>8167</v>
      </c>
      <c r="E209" s="26" t="n">
        <v>1895</v>
      </c>
      <c r="F209" s="26" t="s">
        <v>12636</v>
      </c>
      <c r="G209" s="26" t="s">
        <v>314</v>
      </c>
      <c r="H209" s="26" t="n">
        <v>50</v>
      </c>
      <c r="I209" s="26" t="s">
        <v>11626</v>
      </c>
      <c r="J209" s="26" t="s">
        <v>14497</v>
      </c>
      <c r="K209" s="26" t="s">
        <v>14498</v>
      </c>
      <c r="L209" s="26" t="s">
        <v>14499</v>
      </c>
      <c r="M209" s="26" t="s">
        <v>14513</v>
      </c>
      <c r="N209" s="27" t="n">
        <v>45411</v>
      </c>
      <c r="O209" s="26" t="s">
        <v>14501</v>
      </c>
      <c r="P209" s="26"/>
    </row>
    <row r="210" customFormat="false" ht="15" hidden="false" customHeight="true" outlineLevel="0" collapsed="false">
      <c r="A210" s="29" t="s">
        <v>14721</v>
      </c>
      <c r="B210" s="29" t="s">
        <v>13119</v>
      </c>
      <c r="C210" s="30" t="n">
        <v>45390</v>
      </c>
      <c r="D210" s="29" t="s">
        <v>8597</v>
      </c>
      <c r="E210" s="29" t="n">
        <v>2018</v>
      </c>
      <c r="F210" s="29" t="s">
        <v>12575</v>
      </c>
      <c r="G210" s="29" t="s">
        <v>167</v>
      </c>
      <c r="H210" s="29" t="n">
        <v>40</v>
      </c>
      <c r="I210" s="29" t="s">
        <v>11626</v>
      </c>
      <c r="J210" s="29" t="s">
        <v>14497</v>
      </c>
      <c r="K210" s="29" t="s">
        <v>14498</v>
      </c>
      <c r="L210" s="29" t="s">
        <v>14509</v>
      </c>
      <c r="M210" s="29" t="s">
        <v>14510</v>
      </c>
      <c r="N210" s="30" t="n">
        <v>45391</v>
      </c>
      <c r="O210" s="29" t="s">
        <v>14501</v>
      </c>
      <c r="P210" s="29"/>
    </row>
    <row r="211" customFormat="false" ht="15" hidden="false" customHeight="true" outlineLevel="0" collapsed="false">
      <c r="A211" s="26" t="s">
        <v>14722</v>
      </c>
      <c r="B211" s="26" t="s">
        <v>13129</v>
      </c>
      <c r="C211" s="27" t="n">
        <v>45403</v>
      </c>
      <c r="D211" s="26" t="s">
        <v>8351</v>
      </c>
      <c r="E211" s="26" t="n">
        <v>1948</v>
      </c>
      <c r="F211" s="26" t="s">
        <v>12791</v>
      </c>
      <c r="G211" s="26" t="s">
        <v>900</v>
      </c>
      <c r="H211" s="26" t="n">
        <v>60</v>
      </c>
      <c r="I211" s="26" t="s">
        <v>11626</v>
      </c>
      <c r="J211" s="26" t="s">
        <v>14497</v>
      </c>
      <c r="K211" s="26" t="s">
        <v>14527</v>
      </c>
      <c r="L211" s="26" t="s">
        <v>14499</v>
      </c>
      <c r="M211" s="26" t="s">
        <v>14525</v>
      </c>
      <c r="N211" s="27" t="n">
        <v>45406</v>
      </c>
      <c r="O211" s="26" t="s">
        <v>14501</v>
      </c>
      <c r="P211" s="26"/>
    </row>
    <row r="212" customFormat="false" ht="15" hidden="false" customHeight="true" outlineLevel="0" collapsed="false">
      <c r="A212" s="29" t="s">
        <v>14723</v>
      </c>
      <c r="B212" s="29" t="s">
        <v>13147</v>
      </c>
      <c r="C212" s="30" t="n">
        <v>45420</v>
      </c>
      <c r="D212" s="29" t="s">
        <v>6042</v>
      </c>
      <c r="E212" s="29" t="n">
        <v>1305</v>
      </c>
      <c r="F212" s="29" t="s">
        <v>12319</v>
      </c>
      <c r="G212" s="29" t="s">
        <v>900</v>
      </c>
      <c r="H212" s="29" t="n">
        <v>60</v>
      </c>
      <c r="I212" s="29" t="s">
        <v>11672</v>
      </c>
      <c r="J212" s="29" t="s">
        <v>14507</v>
      </c>
      <c r="K212" s="29" t="s">
        <v>14498</v>
      </c>
      <c r="L212" s="29" t="s">
        <v>14509</v>
      </c>
      <c r="M212" s="29" t="s">
        <v>14505</v>
      </c>
      <c r="N212" s="30" t="n">
        <v>45420</v>
      </c>
      <c r="O212" s="29" t="s">
        <v>14501</v>
      </c>
      <c r="P212" s="29"/>
    </row>
    <row r="213" customFormat="false" ht="15" hidden="false" customHeight="true" outlineLevel="0" collapsed="false">
      <c r="A213" s="26" t="s">
        <v>14724</v>
      </c>
      <c r="B213" s="26" t="s">
        <v>13166</v>
      </c>
      <c r="C213" s="27" t="n">
        <v>45425</v>
      </c>
      <c r="D213" s="26" t="s">
        <v>3555</v>
      </c>
      <c r="E213" s="26" t="n">
        <v>675</v>
      </c>
      <c r="F213" s="26" t="s">
        <v>11744</v>
      </c>
      <c r="G213" s="26" t="s">
        <v>167</v>
      </c>
      <c r="H213" s="26" t="n">
        <v>24</v>
      </c>
      <c r="I213" s="26" t="s">
        <v>11683</v>
      </c>
      <c r="J213" s="26" t="s">
        <v>14512</v>
      </c>
      <c r="K213" s="26" t="s">
        <v>14498</v>
      </c>
      <c r="L213" s="26" t="s">
        <v>14499</v>
      </c>
      <c r="M213" s="26" t="s">
        <v>14564</v>
      </c>
      <c r="N213" s="27" t="n">
        <v>45427</v>
      </c>
      <c r="O213" s="26" t="s">
        <v>14501</v>
      </c>
      <c r="P213" s="26"/>
    </row>
    <row r="214" customFormat="false" ht="15" hidden="false" customHeight="true" outlineLevel="0" collapsed="false">
      <c r="A214" s="29" t="s">
        <v>14725</v>
      </c>
      <c r="B214" s="29" t="s">
        <v>13167</v>
      </c>
      <c r="C214" s="30" t="n">
        <v>45435</v>
      </c>
      <c r="D214" s="29" t="s">
        <v>1581</v>
      </c>
      <c r="E214" s="29" t="n">
        <v>242</v>
      </c>
      <c r="F214" s="29" t="s">
        <v>12505</v>
      </c>
      <c r="G214" s="29" t="s">
        <v>900</v>
      </c>
      <c r="H214" s="29" t="n">
        <v>50</v>
      </c>
      <c r="I214" s="29" t="s">
        <v>11672</v>
      </c>
      <c r="J214" s="29" t="s">
        <v>14507</v>
      </c>
      <c r="K214" s="29" t="s">
        <v>14498</v>
      </c>
      <c r="L214" s="29" t="s">
        <v>14509</v>
      </c>
      <c r="M214" s="29" t="s">
        <v>14510</v>
      </c>
      <c r="N214" s="30" t="n">
        <v>45436</v>
      </c>
      <c r="O214" s="29" t="s">
        <v>14501</v>
      </c>
      <c r="P214" s="29"/>
    </row>
    <row r="215" customFormat="false" ht="15" hidden="false" customHeight="true" outlineLevel="0" collapsed="false">
      <c r="A215" s="26" t="s">
        <v>14726</v>
      </c>
      <c r="B215" s="26" t="s">
        <v>13175</v>
      </c>
      <c r="C215" s="27" t="n">
        <v>45431</v>
      </c>
      <c r="D215" s="26" t="s">
        <v>2960</v>
      </c>
      <c r="E215" s="26" t="n">
        <v>536</v>
      </c>
      <c r="F215" s="26" t="s">
        <v>12239</v>
      </c>
      <c r="G215" s="26" t="s">
        <v>900</v>
      </c>
      <c r="H215" s="26" t="n">
        <v>28</v>
      </c>
      <c r="I215" s="26" t="s">
        <v>11651</v>
      </c>
      <c r="J215" s="26" t="s">
        <v>14503</v>
      </c>
      <c r="K215" s="26" t="s">
        <v>14498</v>
      </c>
      <c r="L215" s="26" t="s">
        <v>14499</v>
      </c>
      <c r="M215" s="26" t="s">
        <v>14513</v>
      </c>
      <c r="N215" s="27" t="n">
        <v>45432</v>
      </c>
      <c r="O215" s="26" t="s">
        <v>14501</v>
      </c>
      <c r="P215" s="26"/>
    </row>
    <row r="216" customFormat="false" ht="15" hidden="false" customHeight="true" outlineLevel="0" collapsed="false">
      <c r="A216" s="29" t="s">
        <v>14727</v>
      </c>
      <c r="B216" s="29" t="s">
        <v>13181</v>
      </c>
      <c r="C216" s="30" t="n">
        <v>45434</v>
      </c>
      <c r="D216" s="29" t="s">
        <v>4935</v>
      </c>
      <c r="E216" s="29" t="n">
        <v>1013</v>
      </c>
      <c r="F216" s="29" t="s">
        <v>13182</v>
      </c>
      <c r="G216" s="29" t="s">
        <v>167</v>
      </c>
      <c r="H216" s="29" t="n">
        <v>24</v>
      </c>
      <c r="I216" s="29" t="s">
        <v>11651</v>
      </c>
      <c r="J216" s="29" t="s">
        <v>14503</v>
      </c>
      <c r="K216" s="29" t="s">
        <v>14498</v>
      </c>
      <c r="L216" s="29" t="s">
        <v>14509</v>
      </c>
      <c r="M216" s="29" t="s">
        <v>14525</v>
      </c>
      <c r="N216" s="30" t="n">
        <v>45435</v>
      </c>
      <c r="O216" s="29" t="s">
        <v>14501</v>
      </c>
      <c r="P216" s="29"/>
    </row>
    <row r="217" customFormat="false" ht="15" hidden="false" customHeight="true" outlineLevel="0" collapsed="false">
      <c r="A217" s="26" t="s">
        <v>14728</v>
      </c>
      <c r="B217" s="26" t="s">
        <v>13190</v>
      </c>
      <c r="C217" s="27" t="n">
        <v>45427</v>
      </c>
      <c r="D217" s="26" t="s">
        <v>3884</v>
      </c>
      <c r="E217" s="26" t="n">
        <v>753</v>
      </c>
      <c r="F217" s="26" t="s">
        <v>13191</v>
      </c>
      <c r="G217" s="26" t="s">
        <v>276</v>
      </c>
      <c r="H217" s="26" t="n">
        <v>24</v>
      </c>
      <c r="I217" s="26" t="s">
        <v>11672</v>
      </c>
      <c r="J217" s="26" t="s">
        <v>14507</v>
      </c>
      <c r="K217" s="26" t="s">
        <v>14498</v>
      </c>
      <c r="L217" s="26" t="s">
        <v>14499</v>
      </c>
      <c r="M217" s="26" t="s">
        <v>14522</v>
      </c>
      <c r="N217" s="27" t="n">
        <v>45431</v>
      </c>
      <c r="O217" s="26" t="s">
        <v>14501</v>
      </c>
      <c r="P217" s="26"/>
    </row>
    <row r="218" customFormat="false" ht="15" hidden="false" customHeight="true" outlineLevel="0" collapsed="false">
      <c r="A218" s="29" t="s">
        <v>14729</v>
      </c>
      <c r="B218" s="29" t="s">
        <v>13198</v>
      </c>
      <c r="C218" s="30" t="n">
        <v>45413</v>
      </c>
      <c r="D218" s="29" t="s">
        <v>1969</v>
      </c>
      <c r="E218" s="29" t="n">
        <v>318</v>
      </c>
      <c r="F218" s="29" t="s">
        <v>12572</v>
      </c>
      <c r="G218" s="29" t="s">
        <v>249</v>
      </c>
      <c r="H218" s="29" t="n">
        <v>45</v>
      </c>
      <c r="I218" s="29" t="s">
        <v>11683</v>
      </c>
      <c r="J218" s="29" t="s">
        <v>14512</v>
      </c>
      <c r="K218" s="29" t="s">
        <v>14498</v>
      </c>
      <c r="L218" s="29" t="s">
        <v>14509</v>
      </c>
      <c r="M218" s="29" t="s">
        <v>14510</v>
      </c>
      <c r="N218" s="30" t="n">
        <v>45416</v>
      </c>
      <c r="O218" s="29" t="s">
        <v>14501</v>
      </c>
      <c r="P218" s="29"/>
    </row>
    <row r="219" customFormat="false" ht="15" hidden="false" customHeight="true" outlineLevel="0" collapsed="false">
      <c r="A219" s="26" t="s">
        <v>14730</v>
      </c>
      <c r="B219" s="26" t="s">
        <v>13206</v>
      </c>
      <c r="C219" s="27" t="n">
        <v>45433</v>
      </c>
      <c r="D219" s="26" t="s">
        <v>11531</v>
      </c>
      <c r="E219" s="26" t="n">
        <v>2891</v>
      </c>
      <c r="F219" s="26" t="s">
        <v>13207</v>
      </c>
      <c r="G219" s="26" t="s">
        <v>314</v>
      </c>
      <c r="H219" s="26" t="n">
        <v>24</v>
      </c>
      <c r="I219" s="26" t="s">
        <v>11626</v>
      </c>
      <c r="J219" s="26" t="s">
        <v>14497</v>
      </c>
      <c r="K219" s="26" t="s">
        <v>14498</v>
      </c>
      <c r="L219" s="26" t="s">
        <v>14509</v>
      </c>
      <c r="M219" s="26" t="s">
        <v>14510</v>
      </c>
      <c r="N219" s="27" t="n">
        <v>45433</v>
      </c>
      <c r="O219" s="26" t="s">
        <v>14501</v>
      </c>
      <c r="P219" s="26"/>
    </row>
    <row r="220" customFormat="false" ht="15" hidden="false" customHeight="true" outlineLevel="0" collapsed="false">
      <c r="A220" s="29" t="s">
        <v>14731</v>
      </c>
      <c r="B220" s="29" t="s">
        <v>13220</v>
      </c>
      <c r="C220" s="30" t="n">
        <v>45455</v>
      </c>
      <c r="D220" s="29" t="s">
        <v>8622</v>
      </c>
      <c r="E220" s="29" t="n">
        <v>2026</v>
      </c>
      <c r="F220" s="29" t="s">
        <v>13221</v>
      </c>
      <c r="G220" s="29" t="s">
        <v>276</v>
      </c>
      <c r="H220" s="29" t="n">
        <v>32</v>
      </c>
      <c r="I220" s="29" t="s">
        <v>11651</v>
      </c>
      <c r="J220" s="29" t="s">
        <v>14503</v>
      </c>
      <c r="K220" s="29" t="s">
        <v>14498</v>
      </c>
      <c r="L220" s="29" t="s">
        <v>14517</v>
      </c>
      <c r="M220" s="29" t="s">
        <v>14522</v>
      </c>
      <c r="N220" s="30" t="n">
        <v>45456</v>
      </c>
      <c r="O220" s="29" t="s">
        <v>14501</v>
      </c>
      <c r="P220" s="29"/>
    </row>
    <row r="221" customFormat="false" ht="15" hidden="false" customHeight="true" outlineLevel="0" collapsed="false">
      <c r="A221" s="26" t="s">
        <v>14732</v>
      </c>
      <c r="B221" s="26" t="s">
        <v>13224</v>
      </c>
      <c r="C221" s="27" t="n">
        <v>45458</v>
      </c>
      <c r="D221" s="26" t="s">
        <v>9380</v>
      </c>
      <c r="E221" s="26" t="n">
        <v>2245</v>
      </c>
      <c r="F221" s="26" t="s">
        <v>12242</v>
      </c>
      <c r="G221" s="26" t="s">
        <v>276</v>
      </c>
      <c r="H221" s="26" t="n">
        <v>40</v>
      </c>
      <c r="I221" s="26" t="s">
        <v>11626</v>
      </c>
      <c r="J221" s="26" t="s">
        <v>14497</v>
      </c>
      <c r="K221" s="26" t="s">
        <v>14498</v>
      </c>
      <c r="L221" s="26" t="s">
        <v>14517</v>
      </c>
      <c r="M221" s="26" t="s">
        <v>14515</v>
      </c>
      <c r="N221" s="27" t="n">
        <v>45463</v>
      </c>
      <c r="O221" s="26" t="s">
        <v>14501</v>
      </c>
      <c r="P221" s="26"/>
    </row>
    <row r="222" customFormat="false" ht="15" hidden="false" customHeight="true" outlineLevel="0" collapsed="false">
      <c r="A222" s="29" t="s">
        <v>14733</v>
      </c>
      <c r="B222" s="29" t="s">
        <v>13241</v>
      </c>
      <c r="C222" s="30" t="n">
        <v>45457</v>
      </c>
      <c r="D222" s="29" t="s">
        <v>10331</v>
      </c>
      <c r="E222" s="29" t="n">
        <v>2527</v>
      </c>
      <c r="F222" s="29" t="s">
        <v>13242</v>
      </c>
      <c r="G222" s="29" t="s">
        <v>314</v>
      </c>
      <c r="H222" s="29" t="n">
        <v>24</v>
      </c>
      <c r="I222" s="29" t="s">
        <v>11651</v>
      </c>
      <c r="J222" s="29" t="s">
        <v>14503</v>
      </c>
      <c r="K222" s="29" t="s">
        <v>14498</v>
      </c>
      <c r="L222" s="29" t="s">
        <v>14499</v>
      </c>
      <c r="M222" s="29" t="s">
        <v>14515</v>
      </c>
      <c r="N222" s="30" t="n">
        <v>45462</v>
      </c>
      <c r="O222" s="29" t="s">
        <v>14501</v>
      </c>
      <c r="P222" s="29"/>
    </row>
    <row r="223" customFormat="false" ht="15" hidden="false" customHeight="true" outlineLevel="0" collapsed="false">
      <c r="A223" s="26" t="s">
        <v>14734</v>
      </c>
      <c r="B223" s="26" t="s">
        <v>13250</v>
      </c>
      <c r="C223" s="27" t="n">
        <v>45448</v>
      </c>
      <c r="D223" s="26" t="s">
        <v>1064</v>
      </c>
      <c r="E223" s="26" t="n">
        <v>144</v>
      </c>
      <c r="F223" s="26" t="s">
        <v>11661</v>
      </c>
      <c r="G223" s="26" t="s">
        <v>276</v>
      </c>
      <c r="H223" s="26" t="n">
        <v>32</v>
      </c>
      <c r="I223" s="26" t="s">
        <v>11626</v>
      </c>
      <c r="J223" s="26" t="s">
        <v>14497</v>
      </c>
      <c r="K223" s="26" t="s">
        <v>14527</v>
      </c>
      <c r="L223" s="26" t="s">
        <v>14504</v>
      </c>
      <c r="M223" s="26" t="s">
        <v>14500</v>
      </c>
      <c r="N223" s="27" t="n">
        <v>45451</v>
      </c>
      <c r="O223" s="26" t="s">
        <v>14501</v>
      </c>
      <c r="P223" s="26"/>
    </row>
    <row r="224" customFormat="false" ht="15" hidden="false" customHeight="true" outlineLevel="0" collapsed="false">
      <c r="A224" s="29" t="s">
        <v>14735</v>
      </c>
      <c r="B224" s="29" t="s">
        <v>13253</v>
      </c>
      <c r="C224" s="30" t="n">
        <v>45451</v>
      </c>
      <c r="D224" s="29" t="s">
        <v>9862</v>
      </c>
      <c r="E224" s="29" t="n">
        <v>2390</v>
      </c>
      <c r="F224" s="29" t="s">
        <v>13254</v>
      </c>
      <c r="G224" s="29" t="s">
        <v>249</v>
      </c>
      <c r="H224" s="29" t="n">
        <v>28</v>
      </c>
      <c r="I224" s="29" t="s">
        <v>11672</v>
      </c>
      <c r="J224" s="29" t="s">
        <v>14507</v>
      </c>
      <c r="K224" s="29" t="s">
        <v>14498</v>
      </c>
      <c r="L224" s="29" t="s">
        <v>14499</v>
      </c>
      <c r="M224" s="29" t="s">
        <v>14525</v>
      </c>
      <c r="N224" s="30" t="n">
        <v>45452</v>
      </c>
      <c r="O224" s="29" t="s">
        <v>14501</v>
      </c>
      <c r="P224" s="29"/>
    </row>
    <row r="225" customFormat="false" ht="15" hidden="false" customHeight="true" outlineLevel="0" collapsed="false">
      <c r="A225" s="26" t="s">
        <v>14736</v>
      </c>
      <c r="B225" s="26" t="s">
        <v>13255</v>
      </c>
      <c r="C225" s="27" t="n">
        <v>45452</v>
      </c>
      <c r="D225" s="26" t="s">
        <v>2201</v>
      </c>
      <c r="E225" s="26" t="n">
        <v>368</v>
      </c>
      <c r="F225" s="26" t="s">
        <v>13256</v>
      </c>
      <c r="G225" s="26" t="s">
        <v>167</v>
      </c>
      <c r="H225" s="26" t="n">
        <v>32</v>
      </c>
      <c r="I225" s="26" t="s">
        <v>11683</v>
      </c>
      <c r="J225" s="26" t="s">
        <v>14512</v>
      </c>
      <c r="K225" s="26" t="s">
        <v>14498</v>
      </c>
      <c r="L225" s="26" t="s">
        <v>14517</v>
      </c>
      <c r="M225" s="26" t="s">
        <v>14520</v>
      </c>
      <c r="N225" s="27" t="n">
        <v>45454</v>
      </c>
      <c r="O225" s="26" t="s">
        <v>14501</v>
      </c>
      <c r="P225" s="26"/>
    </row>
    <row r="226" customFormat="false" ht="15" hidden="false" customHeight="true" outlineLevel="0" collapsed="false">
      <c r="A226" s="29" t="s">
        <v>14737</v>
      </c>
      <c r="B226" s="29" t="s">
        <v>13299</v>
      </c>
      <c r="C226" s="30" t="n">
        <v>45501</v>
      </c>
      <c r="D226" s="29" t="s">
        <v>4435</v>
      </c>
      <c r="E226" s="29" t="n">
        <v>889</v>
      </c>
      <c r="F226" s="29" t="s">
        <v>12086</v>
      </c>
      <c r="G226" s="29" t="s">
        <v>900</v>
      </c>
      <c r="H226" s="29" t="n">
        <v>24</v>
      </c>
      <c r="I226" s="29" t="s">
        <v>11626</v>
      </c>
      <c r="J226" s="29" t="s">
        <v>14497</v>
      </c>
      <c r="K226" s="29" t="s">
        <v>14498</v>
      </c>
      <c r="L226" s="29" t="s">
        <v>14509</v>
      </c>
      <c r="M226" s="29" t="s">
        <v>14513</v>
      </c>
      <c r="N226" s="30" t="n">
        <v>45506</v>
      </c>
      <c r="O226" s="29" t="s">
        <v>14501</v>
      </c>
      <c r="P226" s="29"/>
    </row>
    <row r="227" customFormat="false" ht="15" hidden="false" customHeight="true" outlineLevel="0" collapsed="false">
      <c r="A227" s="26" t="s">
        <v>14738</v>
      </c>
      <c r="B227" s="26" t="s">
        <v>13310</v>
      </c>
      <c r="C227" s="27" t="n">
        <v>45478</v>
      </c>
      <c r="D227" s="26" t="s">
        <v>3625</v>
      </c>
      <c r="E227" s="26" t="n">
        <v>691</v>
      </c>
      <c r="F227" s="26" t="s">
        <v>13311</v>
      </c>
      <c r="G227" s="26" t="s">
        <v>276</v>
      </c>
      <c r="H227" s="26" t="n">
        <v>32</v>
      </c>
      <c r="I227" s="26" t="s">
        <v>11683</v>
      </c>
      <c r="J227" s="26" t="s">
        <v>14512</v>
      </c>
      <c r="K227" s="26" t="s">
        <v>14498</v>
      </c>
      <c r="L227" s="26" t="s">
        <v>14499</v>
      </c>
      <c r="M227" s="26" t="s">
        <v>14522</v>
      </c>
      <c r="N227" s="27" t="n">
        <v>45481</v>
      </c>
      <c r="O227" s="26" t="s">
        <v>14501</v>
      </c>
      <c r="P227" s="26"/>
    </row>
    <row r="228" customFormat="false" ht="15" hidden="false" customHeight="true" outlineLevel="0" collapsed="false">
      <c r="A228" s="29" t="s">
        <v>14739</v>
      </c>
      <c r="B228" s="29" t="s">
        <v>13312</v>
      </c>
      <c r="C228" s="30" t="n">
        <v>45487</v>
      </c>
      <c r="D228" s="29" t="s">
        <v>8003</v>
      </c>
      <c r="E228" s="29" t="n">
        <v>1850</v>
      </c>
      <c r="F228" s="29" t="s">
        <v>13313</v>
      </c>
      <c r="G228" s="29" t="s">
        <v>249</v>
      </c>
      <c r="H228" s="29" t="n">
        <v>40</v>
      </c>
      <c r="I228" s="29" t="s">
        <v>11626</v>
      </c>
      <c r="J228" s="29" t="s">
        <v>14497</v>
      </c>
      <c r="K228" s="29" t="s">
        <v>14498</v>
      </c>
      <c r="L228" s="29" t="s">
        <v>14517</v>
      </c>
      <c r="M228" s="29" t="s">
        <v>14525</v>
      </c>
      <c r="N228" s="30" t="n">
        <v>45492</v>
      </c>
      <c r="O228" s="29" t="s">
        <v>14501</v>
      </c>
      <c r="P228" s="29"/>
    </row>
    <row r="229" customFormat="false" ht="15" hidden="false" customHeight="true" outlineLevel="0" collapsed="false">
      <c r="A229" s="26" t="s">
        <v>14740</v>
      </c>
      <c r="B229" s="26" t="s">
        <v>13320</v>
      </c>
      <c r="C229" s="27" t="n">
        <v>45522</v>
      </c>
      <c r="D229" s="26" t="s">
        <v>11108</v>
      </c>
      <c r="E229" s="26" t="n">
        <v>2762</v>
      </c>
      <c r="F229" s="26" t="s">
        <v>11817</v>
      </c>
      <c r="G229" s="26" t="s">
        <v>276</v>
      </c>
      <c r="H229" s="26" t="n">
        <v>24</v>
      </c>
      <c r="I229" s="26" t="s">
        <v>11626</v>
      </c>
      <c r="J229" s="26" t="s">
        <v>14497</v>
      </c>
      <c r="K229" s="26" t="s">
        <v>14498</v>
      </c>
      <c r="L229" s="26" t="s">
        <v>14499</v>
      </c>
      <c r="M229" s="26" t="s">
        <v>14515</v>
      </c>
      <c r="N229" s="27" t="n">
        <v>45524</v>
      </c>
      <c r="O229" s="26" t="s">
        <v>14501</v>
      </c>
      <c r="P229" s="26"/>
    </row>
    <row r="230" customFormat="false" ht="15" hidden="false" customHeight="true" outlineLevel="0" collapsed="false">
      <c r="A230" s="29" t="s">
        <v>14741</v>
      </c>
      <c r="B230" s="29" t="s">
        <v>13321</v>
      </c>
      <c r="C230" s="30" t="n">
        <v>45510</v>
      </c>
      <c r="D230" s="29" t="s">
        <v>10385</v>
      </c>
      <c r="E230" s="29" t="n">
        <v>2542</v>
      </c>
      <c r="F230" s="29" t="s">
        <v>11716</v>
      </c>
      <c r="G230" s="29" t="s">
        <v>249</v>
      </c>
      <c r="H230" s="29" t="n">
        <v>32</v>
      </c>
      <c r="I230" s="29" t="s">
        <v>11626</v>
      </c>
      <c r="J230" s="29" t="s">
        <v>14497</v>
      </c>
      <c r="K230" s="29" t="s">
        <v>14498</v>
      </c>
      <c r="L230" s="29" t="s">
        <v>14509</v>
      </c>
      <c r="M230" s="29" t="s">
        <v>14513</v>
      </c>
      <c r="N230" s="30" t="n">
        <v>45515</v>
      </c>
      <c r="O230" s="29" t="s">
        <v>14501</v>
      </c>
      <c r="P230" s="29"/>
    </row>
    <row r="231" customFormat="false" ht="15" hidden="false" customHeight="true" outlineLevel="0" collapsed="false">
      <c r="A231" s="26" t="s">
        <v>14742</v>
      </c>
      <c r="B231" s="26" t="s">
        <v>13322</v>
      </c>
      <c r="C231" s="27" t="n">
        <v>45520</v>
      </c>
      <c r="D231" s="26" t="s">
        <v>11098</v>
      </c>
      <c r="E231" s="26" t="n">
        <v>2759</v>
      </c>
      <c r="F231" s="26" t="s">
        <v>13323</v>
      </c>
      <c r="G231" s="26" t="s">
        <v>900</v>
      </c>
      <c r="H231" s="26" t="n">
        <v>80</v>
      </c>
      <c r="I231" s="26" t="s">
        <v>11651</v>
      </c>
      <c r="J231" s="26" t="s">
        <v>14503</v>
      </c>
      <c r="K231" s="26" t="s">
        <v>14498</v>
      </c>
      <c r="L231" s="26" t="s">
        <v>14499</v>
      </c>
      <c r="M231" s="26" t="s">
        <v>14505</v>
      </c>
      <c r="N231" s="27" t="n">
        <v>45520</v>
      </c>
      <c r="O231" s="26" t="s">
        <v>14501</v>
      </c>
      <c r="P231" s="26"/>
    </row>
    <row r="232" customFormat="false" ht="15" hidden="false" customHeight="true" outlineLevel="0" collapsed="false">
      <c r="A232" s="29" t="s">
        <v>14743</v>
      </c>
      <c r="B232" s="29" t="s">
        <v>13324</v>
      </c>
      <c r="C232" s="30" t="n">
        <v>45514</v>
      </c>
      <c r="D232" s="29" t="s">
        <v>159</v>
      </c>
      <c r="E232" s="29" t="n">
        <v>1</v>
      </c>
      <c r="F232" s="29" t="s">
        <v>13325</v>
      </c>
      <c r="G232" s="29" t="s">
        <v>167</v>
      </c>
      <c r="H232" s="29" t="n">
        <v>36</v>
      </c>
      <c r="I232" s="29" t="s">
        <v>11651</v>
      </c>
      <c r="J232" s="29" t="s">
        <v>14503</v>
      </c>
      <c r="K232" s="29" t="s">
        <v>14498</v>
      </c>
      <c r="L232" s="29" t="s">
        <v>14509</v>
      </c>
      <c r="M232" s="29" t="s">
        <v>14515</v>
      </c>
      <c r="N232" s="30" t="n">
        <v>45518</v>
      </c>
      <c r="O232" s="29" t="s">
        <v>14501</v>
      </c>
      <c r="P232" s="29"/>
    </row>
    <row r="233" customFormat="false" ht="15" hidden="false" customHeight="true" outlineLevel="0" collapsed="false">
      <c r="A233" s="26" t="s">
        <v>14744</v>
      </c>
      <c r="B233" s="26" t="s">
        <v>13337</v>
      </c>
      <c r="C233" s="27" t="n">
        <v>45529</v>
      </c>
      <c r="D233" s="26" t="s">
        <v>7800</v>
      </c>
      <c r="E233" s="26" t="n">
        <v>1791</v>
      </c>
      <c r="F233" s="26" t="s">
        <v>12617</v>
      </c>
      <c r="G233" s="26" t="s">
        <v>249</v>
      </c>
      <c r="H233" s="26" t="n">
        <v>45</v>
      </c>
      <c r="I233" s="26" t="s">
        <v>11626</v>
      </c>
      <c r="J233" s="26" t="s">
        <v>14497</v>
      </c>
      <c r="K233" s="26" t="s">
        <v>14498</v>
      </c>
      <c r="L233" s="26" t="s">
        <v>14499</v>
      </c>
      <c r="M233" s="26" t="s">
        <v>14505</v>
      </c>
      <c r="N233" s="27" t="n">
        <v>45534</v>
      </c>
      <c r="O233" s="26" t="s">
        <v>14501</v>
      </c>
      <c r="P233" s="26"/>
    </row>
    <row r="234" customFormat="false" ht="15" hidden="false" customHeight="true" outlineLevel="0" collapsed="false">
      <c r="A234" s="29" t="s">
        <v>14745</v>
      </c>
      <c r="B234" s="29" t="s">
        <v>13351</v>
      </c>
      <c r="C234" s="30" t="n">
        <v>45532</v>
      </c>
      <c r="D234" s="29" t="s">
        <v>4875</v>
      </c>
      <c r="E234" s="29" t="n">
        <v>998</v>
      </c>
      <c r="F234" s="29" t="s">
        <v>13352</v>
      </c>
      <c r="G234" s="29" t="s">
        <v>314</v>
      </c>
      <c r="H234" s="29" t="n">
        <v>45</v>
      </c>
      <c r="I234" s="29" t="s">
        <v>11626</v>
      </c>
      <c r="J234" s="29" t="s">
        <v>14497</v>
      </c>
      <c r="K234" s="29" t="s">
        <v>14498</v>
      </c>
      <c r="L234" s="29" t="s">
        <v>14499</v>
      </c>
      <c r="M234" s="29" t="s">
        <v>14522</v>
      </c>
      <c r="N234" s="30" t="n">
        <v>45532</v>
      </c>
      <c r="O234" s="29" t="s">
        <v>14501</v>
      </c>
      <c r="P234" s="29"/>
    </row>
    <row r="235" customFormat="false" ht="15" hidden="false" customHeight="true" outlineLevel="0" collapsed="false">
      <c r="A235" s="26" t="s">
        <v>14746</v>
      </c>
      <c r="B235" s="26" t="s">
        <v>13386</v>
      </c>
      <c r="C235" s="27" t="n">
        <v>45508</v>
      </c>
      <c r="D235" s="26" t="s">
        <v>8270</v>
      </c>
      <c r="E235" s="26" t="n">
        <v>1925</v>
      </c>
      <c r="F235" s="26" t="s">
        <v>12910</v>
      </c>
      <c r="G235" s="26" t="s">
        <v>314</v>
      </c>
      <c r="H235" s="26" t="n">
        <v>80</v>
      </c>
      <c r="I235" s="26" t="s">
        <v>11683</v>
      </c>
      <c r="J235" s="26" t="s">
        <v>14512</v>
      </c>
      <c r="K235" s="26" t="s">
        <v>14498</v>
      </c>
      <c r="L235" s="26" t="s">
        <v>14504</v>
      </c>
      <c r="M235" s="26" t="s">
        <v>14525</v>
      </c>
      <c r="N235" s="27" t="n">
        <v>45508</v>
      </c>
      <c r="O235" s="26" t="s">
        <v>14501</v>
      </c>
      <c r="P235" s="26"/>
    </row>
    <row r="236" customFormat="false" ht="15" hidden="false" customHeight="true" outlineLevel="0" collapsed="false">
      <c r="A236" s="29" t="s">
        <v>14747</v>
      </c>
      <c r="B236" s="29" t="s">
        <v>13396</v>
      </c>
      <c r="C236" s="30" t="n">
        <v>45536</v>
      </c>
      <c r="D236" s="29" t="s">
        <v>10630</v>
      </c>
      <c r="E236" s="29" t="n">
        <v>2615</v>
      </c>
      <c r="F236" s="29" t="s">
        <v>12310</v>
      </c>
      <c r="G236" s="29" t="s">
        <v>167</v>
      </c>
      <c r="H236" s="29" t="n">
        <v>28</v>
      </c>
      <c r="I236" s="29" t="s">
        <v>11672</v>
      </c>
      <c r="J236" s="29" t="s">
        <v>14507</v>
      </c>
      <c r="K236" s="29" t="s">
        <v>14498</v>
      </c>
      <c r="L236" s="29" t="s">
        <v>14499</v>
      </c>
      <c r="M236" s="29" t="s">
        <v>14564</v>
      </c>
      <c r="N236" s="30" t="n">
        <v>45538</v>
      </c>
      <c r="O236" s="29" t="s">
        <v>14501</v>
      </c>
      <c r="P236" s="29"/>
    </row>
    <row r="237" customFormat="false" ht="15" hidden="false" customHeight="true" outlineLevel="0" collapsed="false">
      <c r="A237" s="26" t="s">
        <v>14748</v>
      </c>
      <c r="B237" s="26" t="s">
        <v>13397</v>
      </c>
      <c r="C237" s="27" t="n">
        <v>45546</v>
      </c>
      <c r="D237" s="26" t="s">
        <v>8745</v>
      </c>
      <c r="E237" s="26" t="n">
        <v>2062</v>
      </c>
      <c r="F237" s="26" t="s">
        <v>13398</v>
      </c>
      <c r="G237" s="26" t="s">
        <v>276</v>
      </c>
      <c r="H237" s="26" t="n">
        <v>32</v>
      </c>
      <c r="I237" s="26" t="s">
        <v>11672</v>
      </c>
      <c r="J237" s="26" t="s">
        <v>14507</v>
      </c>
      <c r="K237" s="26" t="s">
        <v>14498</v>
      </c>
      <c r="L237" s="26" t="s">
        <v>14504</v>
      </c>
      <c r="M237" s="26" t="s">
        <v>14522</v>
      </c>
      <c r="N237" s="27" t="n">
        <v>45548</v>
      </c>
      <c r="O237" s="26" t="s">
        <v>14501</v>
      </c>
      <c r="P237" s="26"/>
    </row>
    <row r="238" customFormat="false" ht="15" hidden="false" customHeight="true" outlineLevel="0" collapsed="false">
      <c r="A238" s="29" t="s">
        <v>14749</v>
      </c>
      <c r="B238" s="29" t="s">
        <v>13399</v>
      </c>
      <c r="C238" s="30" t="n">
        <v>45542</v>
      </c>
      <c r="D238" s="29" t="s">
        <v>3994</v>
      </c>
      <c r="E238" s="29" t="n">
        <v>779</v>
      </c>
      <c r="F238" s="29" t="s">
        <v>13400</v>
      </c>
      <c r="G238" s="29" t="s">
        <v>249</v>
      </c>
      <c r="H238" s="29" t="n">
        <v>24</v>
      </c>
      <c r="I238" s="29" t="s">
        <v>11683</v>
      </c>
      <c r="J238" s="29" t="s">
        <v>14512</v>
      </c>
      <c r="K238" s="29" t="s">
        <v>14498</v>
      </c>
      <c r="L238" s="29" t="s">
        <v>14517</v>
      </c>
      <c r="M238" s="29" t="s">
        <v>14564</v>
      </c>
      <c r="N238" s="30" t="n">
        <v>45543</v>
      </c>
      <c r="O238" s="29" t="s">
        <v>14501</v>
      </c>
      <c r="P238" s="29"/>
    </row>
    <row r="239" customFormat="false" ht="15" hidden="false" customHeight="true" outlineLevel="0" collapsed="false">
      <c r="A239" s="26" t="s">
        <v>14750</v>
      </c>
      <c r="B239" s="26" t="s">
        <v>13409</v>
      </c>
      <c r="C239" s="27" t="n">
        <v>45536</v>
      </c>
      <c r="D239" s="26" t="s">
        <v>9323</v>
      </c>
      <c r="E239" s="26" t="n">
        <v>2228</v>
      </c>
      <c r="F239" s="26" t="s">
        <v>13327</v>
      </c>
      <c r="G239" s="26" t="s">
        <v>314</v>
      </c>
      <c r="H239" s="26" t="n">
        <v>70</v>
      </c>
      <c r="I239" s="26" t="s">
        <v>11672</v>
      </c>
      <c r="J239" s="26" t="s">
        <v>14507</v>
      </c>
      <c r="K239" s="26" t="s">
        <v>14498</v>
      </c>
      <c r="L239" s="26" t="s">
        <v>14504</v>
      </c>
      <c r="M239" s="26" t="s">
        <v>14520</v>
      </c>
      <c r="N239" s="27" t="n">
        <v>45539</v>
      </c>
      <c r="O239" s="26" t="s">
        <v>14501</v>
      </c>
      <c r="P239" s="26"/>
    </row>
    <row r="240" customFormat="false" ht="15" hidden="false" customHeight="true" outlineLevel="0" collapsed="false">
      <c r="A240" s="29" t="s">
        <v>14751</v>
      </c>
      <c r="B240" s="29" t="s">
        <v>13410</v>
      </c>
      <c r="C240" s="30" t="n">
        <v>45545</v>
      </c>
      <c r="D240" s="29" t="s">
        <v>10163</v>
      </c>
      <c r="E240" s="29" t="n">
        <v>2479</v>
      </c>
      <c r="F240" s="29" t="s">
        <v>12037</v>
      </c>
      <c r="G240" s="29" t="s">
        <v>249</v>
      </c>
      <c r="H240" s="29" t="n">
        <v>40</v>
      </c>
      <c r="I240" s="29" t="s">
        <v>11626</v>
      </c>
      <c r="J240" s="29" t="s">
        <v>14497</v>
      </c>
      <c r="K240" s="29" t="s">
        <v>14498</v>
      </c>
      <c r="L240" s="29" t="s">
        <v>14504</v>
      </c>
      <c r="M240" s="29" t="s">
        <v>14500</v>
      </c>
      <c r="N240" s="30" t="n">
        <v>45550</v>
      </c>
      <c r="O240" s="29" t="s">
        <v>14501</v>
      </c>
      <c r="P240" s="29"/>
    </row>
    <row r="241" customFormat="false" ht="15" hidden="false" customHeight="true" outlineLevel="0" collapsed="false">
      <c r="A241" s="26" t="s">
        <v>14752</v>
      </c>
      <c r="B241" s="26" t="s">
        <v>13411</v>
      </c>
      <c r="C241" s="27" t="n">
        <v>45549</v>
      </c>
      <c r="D241" s="26" t="s">
        <v>7023</v>
      </c>
      <c r="E241" s="26" t="n">
        <v>1574</v>
      </c>
      <c r="F241" s="26" t="s">
        <v>13002</v>
      </c>
      <c r="G241" s="26" t="s">
        <v>249</v>
      </c>
      <c r="H241" s="26" t="n">
        <v>24</v>
      </c>
      <c r="I241" s="26" t="s">
        <v>11651</v>
      </c>
      <c r="J241" s="26" t="s">
        <v>14503</v>
      </c>
      <c r="K241" s="26" t="s">
        <v>14498</v>
      </c>
      <c r="L241" s="26" t="s">
        <v>14499</v>
      </c>
      <c r="M241" s="26" t="s">
        <v>14505</v>
      </c>
      <c r="N241" s="27" t="n">
        <v>45549</v>
      </c>
      <c r="O241" s="26" t="s">
        <v>14501</v>
      </c>
      <c r="P241" s="26"/>
    </row>
    <row r="242" customFormat="false" ht="15" hidden="false" customHeight="true" outlineLevel="0" collapsed="false">
      <c r="A242" s="29" t="s">
        <v>14753</v>
      </c>
      <c r="B242" s="29" t="s">
        <v>13421</v>
      </c>
      <c r="C242" s="30" t="n">
        <v>45545</v>
      </c>
      <c r="D242" s="29" t="s">
        <v>6158</v>
      </c>
      <c r="E242" s="29" t="n">
        <v>1336</v>
      </c>
      <c r="F242" s="29" t="s">
        <v>13422</v>
      </c>
      <c r="G242" s="29" t="s">
        <v>167</v>
      </c>
      <c r="H242" s="29" t="n">
        <v>28</v>
      </c>
      <c r="I242" s="29" t="s">
        <v>11651</v>
      </c>
      <c r="J242" s="29" t="s">
        <v>14503</v>
      </c>
      <c r="K242" s="29" t="s">
        <v>14498</v>
      </c>
      <c r="L242" s="29" t="s">
        <v>14504</v>
      </c>
      <c r="M242" s="29" t="s">
        <v>14515</v>
      </c>
      <c r="N242" s="30" t="n">
        <v>45545</v>
      </c>
      <c r="O242" s="29" t="s">
        <v>14501</v>
      </c>
      <c r="P242" s="29"/>
    </row>
    <row r="243" customFormat="false" ht="15" hidden="false" customHeight="true" outlineLevel="0" collapsed="false">
      <c r="A243" s="26" t="s">
        <v>14754</v>
      </c>
      <c r="B243" s="26" t="s">
        <v>13428</v>
      </c>
      <c r="C243" s="27" t="n">
        <v>45537</v>
      </c>
      <c r="D243" s="26" t="s">
        <v>2825</v>
      </c>
      <c r="E243" s="26" t="n">
        <v>504</v>
      </c>
      <c r="F243" s="26" t="s">
        <v>13429</v>
      </c>
      <c r="G243" s="26" t="s">
        <v>167</v>
      </c>
      <c r="H243" s="26" t="n">
        <v>32</v>
      </c>
      <c r="I243" s="26" t="s">
        <v>11626</v>
      </c>
      <c r="J243" s="26" t="s">
        <v>14497</v>
      </c>
      <c r="K243" s="26" t="s">
        <v>14498</v>
      </c>
      <c r="L243" s="26" t="s">
        <v>14509</v>
      </c>
      <c r="M243" s="26" t="s">
        <v>14564</v>
      </c>
      <c r="N243" s="27" t="n">
        <v>45537</v>
      </c>
      <c r="O243" s="26" t="s">
        <v>14501</v>
      </c>
      <c r="P243" s="26"/>
    </row>
    <row r="244" customFormat="false" ht="15" hidden="false" customHeight="true" outlineLevel="0" collapsed="false">
      <c r="A244" s="29" t="s">
        <v>14755</v>
      </c>
      <c r="B244" s="29" t="s">
        <v>13431</v>
      </c>
      <c r="C244" s="30" t="n">
        <v>45560</v>
      </c>
      <c r="D244" s="29" t="s">
        <v>3750</v>
      </c>
      <c r="E244" s="29" t="n">
        <v>718</v>
      </c>
      <c r="F244" s="29" t="s">
        <v>12365</v>
      </c>
      <c r="G244" s="29" t="s">
        <v>249</v>
      </c>
      <c r="H244" s="29" t="n">
        <v>36</v>
      </c>
      <c r="I244" s="29" t="s">
        <v>11672</v>
      </c>
      <c r="J244" s="29" t="s">
        <v>14507</v>
      </c>
      <c r="K244" s="29" t="s">
        <v>14498</v>
      </c>
      <c r="L244" s="29" t="s">
        <v>14509</v>
      </c>
      <c r="M244" s="29" t="s">
        <v>14520</v>
      </c>
      <c r="N244" s="30" t="n">
        <v>45562</v>
      </c>
      <c r="O244" s="29" t="s">
        <v>14501</v>
      </c>
      <c r="P244" s="29"/>
    </row>
    <row r="245" customFormat="false" ht="15" hidden="false" customHeight="true" outlineLevel="0" collapsed="false">
      <c r="A245" s="26" t="s">
        <v>14756</v>
      </c>
      <c r="B245" s="26" t="s">
        <v>13436</v>
      </c>
      <c r="C245" s="27" t="n">
        <v>45591</v>
      </c>
      <c r="D245" s="26" t="s">
        <v>373</v>
      </c>
      <c r="E245" s="26" t="n">
        <v>26</v>
      </c>
      <c r="F245" s="26" t="s">
        <v>13437</v>
      </c>
      <c r="G245" s="26" t="s">
        <v>249</v>
      </c>
      <c r="H245" s="26" t="n">
        <v>28</v>
      </c>
      <c r="I245" s="26" t="s">
        <v>11672</v>
      </c>
      <c r="J245" s="26" t="s">
        <v>14507</v>
      </c>
      <c r="K245" s="26" t="s">
        <v>14498</v>
      </c>
      <c r="L245" s="26" t="s">
        <v>14499</v>
      </c>
      <c r="M245" s="26" t="s">
        <v>14520</v>
      </c>
      <c r="N245" s="27" t="n">
        <v>45595</v>
      </c>
      <c r="O245" s="26" t="s">
        <v>14501</v>
      </c>
      <c r="P245" s="26"/>
    </row>
    <row r="246" customFormat="false" ht="15" hidden="false" customHeight="true" outlineLevel="0" collapsed="false">
      <c r="A246" s="29" t="s">
        <v>14757</v>
      </c>
      <c r="B246" s="29" t="s">
        <v>13440</v>
      </c>
      <c r="C246" s="30" t="n">
        <v>45586</v>
      </c>
      <c r="D246" s="29" t="s">
        <v>11338</v>
      </c>
      <c r="E246" s="29" t="n">
        <v>2831</v>
      </c>
      <c r="F246" s="29" t="s">
        <v>12027</v>
      </c>
      <c r="G246" s="29" t="s">
        <v>314</v>
      </c>
      <c r="H246" s="29" t="n">
        <v>32</v>
      </c>
      <c r="I246" s="29" t="s">
        <v>11651</v>
      </c>
      <c r="J246" s="29" t="s">
        <v>14503</v>
      </c>
      <c r="K246" s="29" t="s">
        <v>14498</v>
      </c>
      <c r="L246" s="29" t="s">
        <v>14517</v>
      </c>
      <c r="M246" s="29" t="s">
        <v>14500</v>
      </c>
      <c r="N246" s="30" t="n">
        <v>45586</v>
      </c>
      <c r="O246" s="29" t="s">
        <v>14501</v>
      </c>
      <c r="P246" s="29"/>
    </row>
    <row r="247" customFormat="false" ht="15" hidden="false" customHeight="true" outlineLevel="0" collapsed="false">
      <c r="A247" s="26" t="s">
        <v>14758</v>
      </c>
      <c r="B247" s="26" t="s">
        <v>13452</v>
      </c>
      <c r="C247" s="27" t="n">
        <v>45586</v>
      </c>
      <c r="D247" s="26" t="s">
        <v>1687</v>
      </c>
      <c r="E247" s="26" t="n">
        <v>264</v>
      </c>
      <c r="F247" s="26" t="s">
        <v>13453</v>
      </c>
      <c r="G247" s="26" t="s">
        <v>167</v>
      </c>
      <c r="H247" s="26" t="n">
        <v>28</v>
      </c>
      <c r="I247" s="26" t="s">
        <v>11683</v>
      </c>
      <c r="J247" s="26" t="s">
        <v>14512</v>
      </c>
      <c r="K247" s="26" t="s">
        <v>14498</v>
      </c>
      <c r="L247" s="26" t="s">
        <v>14499</v>
      </c>
      <c r="M247" s="26" t="s">
        <v>14505</v>
      </c>
      <c r="N247" s="27" t="n">
        <v>45588</v>
      </c>
      <c r="O247" s="26" t="s">
        <v>14501</v>
      </c>
      <c r="P247" s="26"/>
    </row>
    <row r="248" customFormat="false" ht="15" hidden="false" customHeight="true" outlineLevel="0" collapsed="false">
      <c r="A248" s="29" t="s">
        <v>14759</v>
      </c>
      <c r="B248" s="29" t="s">
        <v>13455</v>
      </c>
      <c r="C248" s="30" t="n">
        <v>45590</v>
      </c>
      <c r="D248" s="29" t="s">
        <v>10936</v>
      </c>
      <c r="E248" s="29" t="n">
        <v>2708</v>
      </c>
      <c r="F248" s="29" t="s">
        <v>11694</v>
      </c>
      <c r="G248" s="29" t="s">
        <v>900</v>
      </c>
      <c r="H248" s="29" t="n">
        <v>28</v>
      </c>
      <c r="I248" s="29" t="s">
        <v>11651</v>
      </c>
      <c r="J248" s="29" t="s">
        <v>14503</v>
      </c>
      <c r="K248" s="29" t="s">
        <v>14498</v>
      </c>
      <c r="L248" s="29" t="s">
        <v>14499</v>
      </c>
      <c r="M248" s="29" t="s">
        <v>14564</v>
      </c>
      <c r="N248" s="30" t="n">
        <v>45595</v>
      </c>
      <c r="O248" s="29" t="s">
        <v>14501</v>
      </c>
      <c r="P248" s="29"/>
    </row>
    <row r="249" customFormat="false" ht="15" hidden="false" customHeight="true" outlineLevel="0" collapsed="false">
      <c r="A249" s="26" t="s">
        <v>14760</v>
      </c>
      <c r="B249" s="26" t="s">
        <v>13465</v>
      </c>
      <c r="C249" s="27" t="n">
        <v>45592</v>
      </c>
      <c r="D249" s="26" t="s">
        <v>11261</v>
      </c>
      <c r="E249" s="26" t="n">
        <v>2808</v>
      </c>
      <c r="F249" s="26" t="s">
        <v>13466</v>
      </c>
      <c r="G249" s="26" t="s">
        <v>167</v>
      </c>
      <c r="H249" s="26" t="n">
        <v>24</v>
      </c>
      <c r="I249" s="26" t="s">
        <v>11672</v>
      </c>
      <c r="J249" s="26" t="s">
        <v>14507</v>
      </c>
      <c r="K249" s="26" t="s">
        <v>14498</v>
      </c>
      <c r="L249" s="26" t="s">
        <v>14504</v>
      </c>
      <c r="M249" s="26" t="s">
        <v>14510</v>
      </c>
      <c r="N249" s="27" t="n">
        <v>45597</v>
      </c>
      <c r="O249" s="26" t="s">
        <v>14501</v>
      </c>
      <c r="P249" s="26"/>
    </row>
    <row r="250" customFormat="false" ht="15" hidden="false" customHeight="true" outlineLevel="0" collapsed="false">
      <c r="A250" s="29" t="s">
        <v>14761</v>
      </c>
      <c r="B250" s="29" t="s">
        <v>13489</v>
      </c>
      <c r="C250" s="30" t="n">
        <v>45580</v>
      </c>
      <c r="D250" s="29" t="s">
        <v>1710</v>
      </c>
      <c r="E250" s="29" t="n">
        <v>269</v>
      </c>
      <c r="F250" s="29" t="s">
        <v>13164</v>
      </c>
      <c r="G250" s="29" t="s">
        <v>167</v>
      </c>
      <c r="H250" s="29" t="n">
        <v>28</v>
      </c>
      <c r="I250" s="29" t="s">
        <v>11626</v>
      </c>
      <c r="J250" s="29" t="s">
        <v>14497</v>
      </c>
      <c r="K250" s="29" t="s">
        <v>14498</v>
      </c>
      <c r="L250" s="29" t="s">
        <v>14504</v>
      </c>
      <c r="M250" s="29" t="s">
        <v>14513</v>
      </c>
      <c r="N250" s="30" t="n">
        <v>45581</v>
      </c>
      <c r="O250" s="29" t="s">
        <v>14501</v>
      </c>
      <c r="P250" s="29"/>
    </row>
    <row r="251" customFormat="false" ht="15" hidden="false" customHeight="true" outlineLevel="0" collapsed="false">
      <c r="A251" s="26" t="s">
        <v>14762</v>
      </c>
      <c r="B251" s="26" t="s">
        <v>13493</v>
      </c>
      <c r="C251" s="27" t="n">
        <v>45585</v>
      </c>
      <c r="D251" s="26" t="s">
        <v>11012</v>
      </c>
      <c r="E251" s="26" t="n">
        <v>2733</v>
      </c>
      <c r="F251" s="26" t="s">
        <v>13494</v>
      </c>
      <c r="G251" s="26" t="s">
        <v>900</v>
      </c>
      <c r="H251" s="26" t="n">
        <v>70</v>
      </c>
      <c r="I251" s="26" t="s">
        <v>11626</v>
      </c>
      <c r="J251" s="26" t="s">
        <v>14497</v>
      </c>
      <c r="K251" s="26" t="s">
        <v>14498</v>
      </c>
      <c r="L251" s="26" t="s">
        <v>14504</v>
      </c>
      <c r="M251" s="26" t="s">
        <v>14510</v>
      </c>
      <c r="N251" s="27" t="n">
        <v>45586</v>
      </c>
      <c r="O251" s="26" t="s">
        <v>14501</v>
      </c>
      <c r="P251" s="26"/>
    </row>
    <row r="252" customFormat="false" ht="15" hidden="false" customHeight="true" outlineLevel="0" collapsed="false">
      <c r="A252" s="29" t="s">
        <v>14763</v>
      </c>
      <c r="B252" s="29" t="s">
        <v>13503</v>
      </c>
      <c r="C252" s="30" t="n">
        <v>45618</v>
      </c>
      <c r="D252" s="29" t="s">
        <v>5428</v>
      </c>
      <c r="E252" s="29" t="n">
        <v>1139</v>
      </c>
      <c r="F252" s="29" t="s">
        <v>12016</v>
      </c>
      <c r="G252" s="29" t="s">
        <v>276</v>
      </c>
      <c r="H252" s="29" t="n">
        <v>28</v>
      </c>
      <c r="I252" s="29" t="s">
        <v>11626</v>
      </c>
      <c r="J252" s="29" t="s">
        <v>14497</v>
      </c>
      <c r="K252" s="29" t="s">
        <v>14498</v>
      </c>
      <c r="L252" s="29" t="s">
        <v>14499</v>
      </c>
      <c r="M252" s="29" t="s">
        <v>14500</v>
      </c>
      <c r="N252" s="30" t="n">
        <v>45619</v>
      </c>
      <c r="O252" s="29" t="s">
        <v>14501</v>
      </c>
      <c r="P252" s="29"/>
    </row>
    <row r="253" customFormat="false" ht="15" hidden="false" customHeight="true" outlineLevel="0" collapsed="false">
      <c r="A253" s="26" t="s">
        <v>14764</v>
      </c>
      <c r="B253" s="26" t="s">
        <v>13504</v>
      </c>
      <c r="C253" s="27" t="n">
        <v>45613</v>
      </c>
      <c r="D253" s="26" t="s">
        <v>7103</v>
      </c>
      <c r="E253" s="26" t="n">
        <v>1598</v>
      </c>
      <c r="F253" s="26" t="s">
        <v>13505</v>
      </c>
      <c r="G253" s="26" t="s">
        <v>900</v>
      </c>
      <c r="H253" s="26" t="n">
        <v>36</v>
      </c>
      <c r="I253" s="26" t="s">
        <v>11626</v>
      </c>
      <c r="J253" s="26" t="s">
        <v>14497</v>
      </c>
      <c r="K253" s="26" t="s">
        <v>14527</v>
      </c>
      <c r="L253" s="26" t="s">
        <v>14499</v>
      </c>
      <c r="M253" s="26" t="s">
        <v>14505</v>
      </c>
      <c r="N253" s="27" t="n">
        <v>45613</v>
      </c>
      <c r="O253" s="26" t="s">
        <v>14501</v>
      </c>
      <c r="P253" s="26"/>
    </row>
    <row r="254" customFormat="false" ht="15" hidden="false" customHeight="true" outlineLevel="0" collapsed="false">
      <c r="A254" s="29" t="s">
        <v>14765</v>
      </c>
      <c r="B254" s="29" t="s">
        <v>13524</v>
      </c>
      <c r="C254" s="30" t="n">
        <v>45619</v>
      </c>
      <c r="D254" s="29" t="s">
        <v>4210</v>
      </c>
      <c r="E254" s="29" t="n">
        <v>832</v>
      </c>
      <c r="F254" s="29" t="s">
        <v>12056</v>
      </c>
      <c r="G254" s="29" t="s">
        <v>167</v>
      </c>
      <c r="H254" s="29" t="n">
        <v>28</v>
      </c>
      <c r="I254" s="29" t="s">
        <v>11651</v>
      </c>
      <c r="J254" s="29" t="s">
        <v>14503</v>
      </c>
      <c r="K254" s="29" t="s">
        <v>14498</v>
      </c>
      <c r="L254" s="29" t="s">
        <v>14499</v>
      </c>
      <c r="M254" s="29" t="s">
        <v>14505</v>
      </c>
      <c r="N254" s="30" t="n">
        <v>45624</v>
      </c>
      <c r="O254" s="29" t="s">
        <v>14501</v>
      </c>
      <c r="P254" s="29"/>
    </row>
    <row r="255" customFormat="false" ht="15" hidden="false" customHeight="true" outlineLevel="0" collapsed="false">
      <c r="A255" s="26" t="s">
        <v>14766</v>
      </c>
      <c r="B255" s="26" t="s">
        <v>13528</v>
      </c>
      <c r="C255" s="27" t="n">
        <v>45599</v>
      </c>
      <c r="D255" s="26" t="s">
        <v>11425</v>
      </c>
      <c r="E255" s="26" t="n">
        <v>2857</v>
      </c>
      <c r="F255" s="26" t="s">
        <v>13529</v>
      </c>
      <c r="G255" s="26" t="s">
        <v>249</v>
      </c>
      <c r="H255" s="26" t="n">
        <v>24</v>
      </c>
      <c r="I255" s="26" t="s">
        <v>11626</v>
      </c>
      <c r="J255" s="26" t="s">
        <v>14497</v>
      </c>
      <c r="K255" s="26" t="s">
        <v>14498</v>
      </c>
      <c r="L255" s="26" t="s">
        <v>14517</v>
      </c>
      <c r="M255" s="26" t="s">
        <v>14515</v>
      </c>
      <c r="N255" s="27" t="n">
        <v>45602</v>
      </c>
      <c r="O255" s="26" t="s">
        <v>14501</v>
      </c>
      <c r="P255" s="26"/>
    </row>
    <row r="256" customFormat="false" ht="15" hidden="false" customHeight="true" outlineLevel="0" collapsed="false">
      <c r="A256" s="29" t="s">
        <v>14767</v>
      </c>
      <c r="B256" s="29" t="s">
        <v>13545</v>
      </c>
      <c r="C256" s="30" t="n">
        <v>45639</v>
      </c>
      <c r="D256" s="29" t="s">
        <v>6417</v>
      </c>
      <c r="E256" s="29" t="n">
        <v>1412</v>
      </c>
      <c r="F256" s="29" t="s">
        <v>13546</v>
      </c>
      <c r="G256" s="29" t="s">
        <v>900</v>
      </c>
      <c r="H256" s="29" t="n">
        <v>32</v>
      </c>
      <c r="I256" s="29" t="s">
        <v>11683</v>
      </c>
      <c r="J256" s="29" t="s">
        <v>14512</v>
      </c>
      <c r="K256" s="29" t="s">
        <v>14498</v>
      </c>
      <c r="L256" s="29" t="s">
        <v>14517</v>
      </c>
      <c r="M256" s="29" t="s">
        <v>14520</v>
      </c>
      <c r="N256" s="30" t="n">
        <v>45642</v>
      </c>
      <c r="O256" s="29" t="s">
        <v>14501</v>
      </c>
      <c r="P256" s="29"/>
    </row>
    <row r="257" customFormat="false" ht="15" hidden="false" customHeight="true" outlineLevel="0" collapsed="false">
      <c r="A257" s="26" t="s">
        <v>14768</v>
      </c>
      <c r="B257" s="26" t="s">
        <v>13547</v>
      </c>
      <c r="C257" s="27" t="n">
        <v>45650</v>
      </c>
      <c r="D257" s="26" t="s">
        <v>8804</v>
      </c>
      <c r="E257" s="26" t="n">
        <v>2079</v>
      </c>
      <c r="F257" s="26" t="s">
        <v>11982</v>
      </c>
      <c r="G257" s="26" t="s">
        <v>249</v>
      </c>
      <c r="H257" s="26" t="n">
        <v>28</v>
      </c>
      <c r="I257" s="26" t="s">
        <v>11651</v>
      </c>
      <c r="J257" s="26" t="s">
        <v>14503</v>
      </c>
      <c r="K257" s="26" t="s">
        <v>14498</v>
      </c>
      <c r="L257" s="26" t="s">
        <v>14517</v>
      </c>
      <c r="M257" s="26" t="s">
        <v>14520</v>
      </c>
      <c r="N257" s="27" t="n">
        <v>45655</v>
      </c>
      <c r="O257" s="26" t="s">
        <v>14501</v>
      </c>
      <c r="P257" s="26"/>
    </row>
    <row r="258" customFormat="false" ht="15" hidden="false" customHeight="true" outlineLevel="0" collapsed="false">
      <c r="A258" s="29" t="s">
        <v>14769</v>
      </c>
      <c r="B258" s="29" t="s">
        <v>13551</v>
      </c>
      <c r="C258" s="30" t="n">
        <v>45637</v>
      </c>
      <c r="D258" s="29" t="s">
        <v>9539</v>
      </c>
      <c r="E258" s="29" t="n">
        <v>2294</v>
      </c>
      <c r="F258" s="29" t="s">
        <v>12850</v>
      </c>
      <c r="G258" s="29" t="s">
        <v>276</v>
      </c>
      <c r="H258" s="29" t="n">
        <v>40</v>
      </c>
      <c r="I258" s="29" t="s">
        <v>11626</v>
      </c>
      <c r="J258" s="29" t="s">
        <v>14497</v>
      </c>
      <c r="K258" s="29" t="s">
        <v>14498</v>
      </c>
      <c r="L258" s="29" t="s">
        <v>14499</v>
      </c>
      <c r="M258" s="29" t="s">
        <v>14520</v>
      </c>
      <c r="N258" s="30" t="n">
        <v>45637</v>
      </c>
      <c r="O258" s="29" t="s">
        <v>14501</v>
      </c>
      <c r="P258" s="29"/>
    </row>
    <row r="259" customFormat="false" ht="15" hidden="false" customHeight="true" outlineLevel="0" collapsed="false">
      <c r="A259" s="26" t="s">
        <v>14770</v>
      </c>
      <c r="B259" s="26" t="s">
        <v>13552</v>
      </c>
      <c r="C259" s="27" t="n">
        <v>45648</v>
      </c>
      <c r="D259" s="26" t="s">
        <v>4260</v>
      </c>
      <c r="E259" s="26" t="n">
        <v>844</v>
      </c>
      <c r="F259" s="26" t="s">
        <v>12817</v>
      </c>
      <c r="G259" s="26" t="s">
        <v>314</v>
      </c>
      <c r="H259" s="26" t="n">
        <v>32</v>
      </c>
      <c r="I259" s="26" t="s">
        <v>11626</v>
      </c>
      <c r="J259" s="26" t="s">
        <v>14497</v>
      </c>
      <c r="K259" s="26" t="s">
        <v>14498</v>
      </c>
      <c r="L259" s="26" t="s">
        <v>14499</v>
      </c>
      <c r="M259" s="26" t="s">
        <v>14525</v>
      </c>
      <c r="N259" s="27" t="n">
        <v>45650</v>
      </c>
      <c r="O259" s="26" t="s">
        <v>14501</v>
      </c>
      <c r="P259" s="26"/>
    </row>
    <row r="260" customFormat="false" ht="15" hidden="false" customHeight="true" outlineLevel="0" collapsed="false">
      <c r="A260" s="29" t="s">
        <v>14771</v>
      </c>
      <c r="B260" s="29" t="s">
        <v>13563</v>
      </c>
      <c r="C260" s="30" t="n">
        <v>45644</v>
      </c>
      <c r="D260" s="29" t="s">
        <v>8264</v>
      </c>
      <c r="E260" s="29" t="n">
        <v>1923</v>
      </c>
      <c r="F260" s="29" t="s">
        <v>13564</v>
      </c>
      <c r="G260" s="29" t="s">
        <v>276</v>
      </c>
      <c r="H260" s="29" t="n">
        <v>36</v>
      </c>
      <c r="I260" s="29" t="s">
        <v>11683</v>
      </c>
      <c r="J260" s="29" t="s">
        <v>14512</v>
      </c>
      <c r="K260" s="29" t="s">
        <v>14498</v>
      </c>
      <c r="L260" s="29" t="s">
        <v>14499</v>
      </c>
      <c r="M260" s="29" t="s">
        <v>14525</v>
      </c>
      <c r="N260" s="30" t="n">
        <v>45644</v>
      </c>
      <c r="O260" s="29" t="s">
        <v>14501</v>
      </c>
      <c r="P260" s="29"/>
    </row>
    <row r="261" customFormat="false" ht="15" hidden="false" customHeight="true" outlineLevel="0" collapsed="false">
      <c r="A261" s="26" t="s">
        <v>14772</v>
      </c>
      <c r="B261" s="26" t="s">
        <v>13571</v>
      </c>
      <c r="C261" s="27" t="n">
        <v>45672</v>
      </c>
      <c r="D261" s="26" t="s">
        <v>10672</v>
      </c>
      <c r="E261" s="26" t="n">
        <v>2628</v>
      </c>
      <c r="F261" s="26" t="s">
        <v>11842</v>
      </c>
      <c r="G261" s="26" t="s">
        <v>276</v>
      </c>
      <c r="H261" s="26" t="n">
        <v>32</v>
      </c>
      <c r="I261" s="26" t="s">
        <v>11683</v>
      </c>
      <c r="J261" s="26" t="s">
        <v>14512</v>
      </c>
      <c r="K261" s="26" t="s">
        <v>14498</v>
      </c>
      <c r="L261" s="26" t="s">
        <v>14517</v>
      </c>
      <c r="M261" s="26" t="s">
        <v>14510</v>
      </c>
      <c r="N261" s="27" t="n">
        <v>45672</v>
      </c>
      <c r="O261" s="26" t="s">
        <v>14501</v>
      </c>
      <c r="P261" s="26"/>
    </row>
    <row r="262" customFormat="false" ht="15" hidden="false" customHeight="true" outlineLevel="0" collapsed="false">
      <c r="A262" s="29" t="s">
        <v>14773</v>
      </c>
      <c r="B262" s="29" t="s">
        <v>13579</v>
      </c>
      <c r="C262" s="30" t="n">
        <v>45674</v>
      </c>
      <c r="D262" s="29" t="s">
        <v>4550</v>
      </c>
      <c r="E262" s="29" t="n">
        <v>918</v>
      </c>
      <c r="F262" s="29" t="s">
        <v>13580</v>
      </c>
      <c r="G262" s="29" t="s">
        <v>900</v>
      </c>
      <c r="H262" s="29" t="n">
        <v>24</v>
      </c>
      <c r="I262" s="29" t="s">
        <v>11651</v>
      </c>
      <c r="J262" s="29" t="s">
        <v>14503</v>
      </c>
      <c r="K262" s="29" t="s">
        <v>14498</v>
      </c>
      <c r="L262" s="29" t="s">
        <v>14509</v>
      </c>
      <c r="M262" s="29" t="s">
        <v>14564</v>
      </c>
      <c r="N262" s="30" t="n">
        <v>45677</v>
      </c>
      <c r="O262" s="29" t="s">
        <v>14501</v>
      </c>
      <c r="P262" s="29"/>
    </row>
    <row r="263" customFormat="false" ht="15" hidden="false" customHeight="true" outlineLevel="0" collapsed="false">
      <c r="A263" s="26" t="s">
        <v>14774</v>
      </c>
      <c r="B263" s="26" t="s">
        <v>13581</v>
      </c>
      <c r="C263" s="27" t="n">
        <v>45658</v>
      </c>
      <c r="D263" s="26" t="s">
        <v>2272</v>
      </c>
      <c r="E263" s="26" t="n">
        <v>382</v>
      </c>
      <c r="F263" s="26" t="s">
        <v>13582</v>
      </c>
      <c r="G263" s="26" t="s">
        <v>900</v>
      </c>
      <c r="H263" s="26" t="n">
        <v>24</v>
      </c>
      <c r="I263" s="26" t="s">
        <v>11626</v>
      </c>
      <c r="J263" s="26" t="s">
        <v>14497</v>
      </c>
      <c r="K263" s="26" t="s">
        <v>14498</v>
      </c>
      <c r="L263" s="26" t="s">
        <v>14517</v>
      </c>
      <c r="M263" s="26" t="s">
        <v>14513</v>
      </c>
      <c r="N263" s="27" t="n">
        <v>45661</v>
      </c>
      <c r="O263" s="26" t="s">
        <v>14501</v>
      </c>
      <c r="P263" s="26"/>
    </row>
    <row r="264" customFormat="false" ht="15" hidden="false" customHeight="true" outlineLevel="0" collapsed="false">
      <c r="A264" s="29" t="s">
        <v>14775</v>
      </c>
      <c r="B264" s="29" t="s">
        <v>13583</v>
      </c>
      <c r="C264" s="30" t="n">
        <v>45669</v>
      </c>
      <c r="D264" s="29" t="s">
        <v>11522</v>
      </c>
      <c r="E264" s="29" t="n">
        <v>2888</v>
      </c>
      <c r="F264" s="29" t="s">
        <v>13009</v>
      </c>
      <c r="G264" s="29" t="s">
        <v>249</v>
      </c>
      <c r="H264" s="29" t="n">
        <v>32</v>
      </c>
      <c r="I264" s="29" t="s">
        <v>11672</v>
      </c>
      <c r="J264" s="29" t="s">
        <v>14507</v>
      </c>
      <c r="K264" s="29" t="s">
        <v>14498</v>
      </c>
      <c r="L264" s="29" t="s">
        <v>14504</v>
      </c>
      <c r="M264" s="29" t="s">
        <v>14525</v>
      </c>
      <c r="N264" s="30" t="n">
        <v>45671</v>
      </c>
      <c r="O264" s="29" t="s">
        <v>14501</v>
      </c>
      <c r="P264" s="29"/>
    </row>
    <row r="265" customFormat="false" ht="15" hidden="false" customHeight="true" outlineLevel="0" collapsed="false">
      <c r="A265" s="26" t="s">
        <v>14776</v>
      </c>
      <c r="B265" s="26" t="s">
        <v>13592</v>
      </c>
      <c r="C265" s="27" t="n">
        <v>45673</v>
      </c>
      <c r="D265" s="26" t="s">
        <v>7589</v>
      </c>
      <c r="E265" s="26" t="n">
        <v>1733</v>
      </c>
      <c r="F265" s="26" t="s">
        <v>13526</v>
      </c>
      <c r="G265" s="26" t="s">
        <v>276</v>
      </c>
      <c r="H265" s="26" t="n">
        <v>28</v>
      </c>
      <c r="I265" s="26" t="s">
        <v>11626</v>
      </c>
      <c r="J265" s="26" t="s">
        <v>14497</v>
      </c>
      <c r="K265" s="26" t="s">
        <v>14498</v>
      </c>
      <c r="L265" s="26" t="s">
        <v>14504</v>
      </c>
      <c r="M265" s="26" t="s">
        <v>14515</v>
      </c>
      <c r="N265" s="27" t="n">
        <v>45677</v>
      </c>
      <c r="O265" s="26" t="s">
        <v>14501</v>
      </c>
      <c r="P265" s="26"/>
    </row>
    <row r="266" customFormat="false" ht="15" hidden="false" customHeight="true" outlineLevel="0" collapsed="false">
      <c r="A266" s="29" t="s">
        <v>14777</v>
      </c>
      <c r="B266" s="29" t="s">
        <v>13616</v>
      </c>
      <c r="C266" s="30" t="n">
        <v>45708</v>
      </c>
      <c r="D266" s="29" t="s">
        <v>9376</v>
      </c>
      <c r="E266" s="29" t="n">
        <v>2244</v>
      </c>
      <c r="F266" s="29" t="s">
        <v>12343</v>
      </c>
      <c r="G266" s="29" t="s">
        <v>314</v>
      </c>
      <c r="H266" s="29" t="n">
        <v>24</v>
      </c>
      <c r="I266" s="29" t="s">
        <v>11651</v>
      </c>
      <c r="J266" s="29" t="s">
        <v>14503</v>
      </c>
      <c r="K266" s="29" t="s">
        <v>14498</v>
      </c>
      <c r="L266" s="29" t="s">
        <v>14504</v>
      </c>
      <c r="M266" s="29" t="s">
        <v>14522</v>
      </c>
      <c r="N266" s="30" t="n">
        <v>45711</v>
      </c>
      <c r="O266" s="29" t="s">
        <v>14501</v>
      </c>
      <c r="P266" s="29"/>
    </row>
    <row r="267" customFormat="false" ht="15" hidden="false" customHeight="true" outlineLevel="0" collapsed="false">
      <c r="A267" s="26" t="s">
        <v>14778</v>
      </c>
      <c r="B267" s="26" t="s">
        <v>13643</v>
      </c>
      <c r="C267" s="27" t="n">
        <v>45738</v>
      </c>
      <c r="D267" s="26" t="s">
        <v>5147</v>
      </c>
      <c r="E267" s="26" t="n">
        <v>1067</v>
      </c>
      <c r="F267" s="26" t="s">
        <v>13644</v>
      </c>
      <c r="G267" s="26" t="s">
        <v>276</v>
      </c>
      <c r="H267" s="26" t="n">
        <v>28</v>
      </c>
      <c r="I267" s="26" t="s">
        <v>11651</v>
      </c>
      <c r="J267" s="26" t="s">
        <v>14503</v>
      </c>
      <c r="K267" s="26" t="s">
        <v>14498</v>
      </c>
      <c r="L267" s="26" t="s">
        <v>14509</v>
      </c>
      <c r="M267" s="26" t="s">
        <v>14510</v>
      </c>
      <c r="N267" s="27" t="n">
        <v>45738</v>
      </c>
      <c r="O267" s="26" t="s">
        <v>14501</v>
      </c>
      <c r="P267" s="26"/>
    </row>
    <row r="268" customFormat="false" ht="15" hidden="false" customHeight="true" outlineLevel="0" collapsed="false">
      <c r="A268" s="29" t="s">
        <v>14779</v>
      </c>
      <c r="B268" s="29" t="s">
        <v>13648</v>
      </c>
      <c r="C268" s="30" t="n">
        <v>45743</v>
      </c>
      <c r="D268" s="29" t="s">
        <v>2907</v>
      </c>
      <c r="E268" s="29" t="n">
        <v>523</v>
      </c>
      <c r="F268" s="29" t="s">
        <v>13649</v>
      </c>
      <c r="G268" s="29" t="s">
        <v>276</v>
      </c>
      <c r="H268" s="29" t="n">
        <v>36</v>
      </c>
      <c r="I268" s="29" t="s">
        <v>11651</v>
      </c>
      <c r="J268" s="29" t="s">
        <v>14503</v>
      </c>
      <c r="K268" s="29" t="s">
        <v>14498</v>
      </c>
      <c r="L268" s="29" t="s">
        <v>14504</v>
      </c>
      <c r="M268" s="29" t="s">
        <v>14564</v>
      </c>
      <c r="N268" s="30" t="n">
        <v>45746</v>
      </c>
      <c r="O268" s="29" t="s">
        <v>14501</v>
      </c>
      <c r="P268" s="29"/>
    </row>
    <row r="269" customFormat="false" ht="15" hidden="false" customHeight="true" outlineLevel="0" collapsed="false">
      <c r="A269" s="26" t="s">
        <v>14780</v>
      </c>
      <c r="B269" s="26" t="s">
        <v>13653</v>
      </c>
      <c r="C269" s="27" t="n">
        <v>45728</v>
      </c>
      <c r="D269" s="26" t="s">
        <v>10039</v>
      </c>
      <c r="E269" s="26" t="n">
        <v>2442</v>
      </c>
      <c r="F269" s="26" t="s">
        <v>12908</v>
      </c>
      <c r="G269" s="26" t="s">
        <v>249</v>
      </c>
      <c r="H269" s="26" t="n">
        <v>36</v>
      </c>
      <c r="I269" s="26" t="s">
        <v>11651</v>
      </c>
      <c r="J269" s="26" t="s">
        <v>14503</v>
      </c>
      <c r="K269" s="26" t="s">
        <v>14498</v>
      </c>
      <c r="L269" s="26" t="s">
        <v>14517</v>
      </c>
      <c r="M269" s="26" t="s">
        <v>14522</v>
      </c>
      <c r="N269" s="27" t="n">
        <v>45733</v>
      </c>
      <c r="O269" s="26" t="s">
        <v>14501</v>
      </c>
      <c r="P269" s="26"/>
    </row>
    <row r="270" customFormat="false" ht="15" hidden="false" customHeight="true" outlineLevel="0" collapsed="false">
      <c r="A270" s="29" t="s">
        <v>14781</v>
      </c>
      <c r="B270" s="29" t="s">
        <v>13657</v>
      </c>
      <c r="C270" s="30" t="n">
        <v>45725</v>
      </c>
      <c r="D270" s="29" t="s">
        <v>10594</v>
      </c>
      <c r="E270" s="29" t="n">
        <v>2604</v>
      </c>
      <c r="F270" s="29" t="s">
        <v>13658</v>
      </c>
      <c r="G270" s="29" t="s">
        <v>314</v>
      </c>
      <c r="H270" s="29" t="n">
        <v>45</v>
      </c>
      <c r="I270" s="29" t="s">
        <v>11651</v>
      </c>
      <c r="J270" s="29" t="s">
        <v>14503</v>
      </c>
      <c r="K270" s="29" t="s">
        <v>14498</v>
      </c>
      <c r="L270" s="29" t="s">
        <v>14509</v>
      </c>
      <c r="M270" s="29" t="s">
        <v>14564</v>
      </c>
      <c r="N270" s="30" t="n">
        <v>45728</v>
      </c>
      <c r="O270" s="29" t="s">
        <v>14501</v>
      </c>
      <c r="P270" s="29"/>
    </row>
    <row r="271" customFormat="false" ht="15" hidden="false" customHeight="true" outlineLevel="0" collapsed="false">
      <c r="A271" s="26" t="s">
        <v>14782</v>
      </c>
      <c r="B271" s="26" t="s">
        <v>13667</v>
      </c>
      <c r="C271" s="27" t="n">
        <v>45717</v>
      </c>
      <c r="D271" s="26" t="s">
        <v>11284</v>
      </c>
      <c r="E271" s="26" t="n">
        <v>2815</v>
      </c>
      <c r="F271" s="26" t="s">
        <v>13221</v>
      </c>
      <c r="G271" s="26" t="s">
        <v>276</v>
      </c>
      <c r="H271" s="26" t="n">
        <v>32</v>
      </c>
      <c r="I271" s="26" t="s">
        <v>11683</v>
      </c>
      <c r="J271" s="26" t="s">
        <v>14512</v>
      </c>
      <c r="K271" s="26" t="s">
        <v>14498</v>
      </c>
      <c r="L271" s="26" t="s">
        <v>14499</v>
      </c>
      <c r="M271" s="26" t="s">
        <v>14513</v>
      </c>
      <c r="N271" s="27" t="n">
        <v>45722</v>
      </c>
      <c r="O271" s="26" t="s">
        <v>14501</v>
      </c>
      <c r="P271" s="26"/>
    </row>
    <row r="272" customFormat="false" ht="15" hidden="false" customHeight="true" outlineLevel="0" collapsed="false">
      <c r="A272" s="29" t="s">
        <v>14783</v>
      </c>
      <c r="B272" s="29" t="s">
        <v>13671</v>
      </c>
      <c r="C272" s="30" t="n">
        <v>45763</v>
      </c>
      <c r="D272" s="29" t="s">
        <v>3133</v>
      </c>
      <c r="E272" s="29" t="n">
        <v>578</v>
      </c>
      <c r="F272" s="29" t="s">
        <v>13672</v>
      </c>
      <c r="G272" s="29" t="s">
        <v>276</v>
      </c>
      <c r="H272" s="29" t="n">
        <v>32</v>
      </c>
      <c r="I272" s="29" t="s">
        <v>11651</v>
      </c>
      <c r="J272" s="29" t="s">
        <v>14503</v>
      </c>
      <c r="K272" s="29" t="s">
        <v>14498</v>
      </c>
      <c r="L272" s="29" t="s">
        <v>14517</v>
      </c>
      <c r="M272" s="29" t="s">
        <v>14525</v>
      </c>
      <c r="N272" s="30" t="n">
        <v>45768</v>
      </c>
      <c r="O272" s="29" t="s">
        <v>14501</v>
      </c>
      <c r="P272" s="29"/>
    </row>
    <row r="273" customFormat="false" ht="15" hidden="false" customHeight="true" outlineLevel="0" collapsed="false">
      <c r="A273" s="26" t="s">
        <v>14784</v>
      </c>
      <c r="B273" s="26" t="s">
        <v>13686</v>
      </c>
      <c r="C273" s="27" t="n">
        <v>45749</v>
      </c>
      <c r="D273" s="26" t="s">
        <v>5575</v>
      </c>
      <c r="E273" s="26" t="n">
        <v>1178</v>
      </c>
      <c r="F273" s="26" t="s">
        <v>13546</v>
      </c>
      <c r="G273" s="26" t="s">
        <v>900</v>
      </c>
      <c r="H273" s="26" t="n">
        <v>32</v>
      </c>
      <c r="I273" s="26" t="s">
        <v>11626</v>
      </c>
      <c r="J273" s="26" t="s">
        <v>14497</v>
      </c>
      <c r="K273" s="26" t="s">
        <v>14498</v>
      </c>
      <c r="L273" s="26" t="s">
        <v>14499</v>
      </c>
      <c r="M273" s="26" t="s">
        <v>14520</v>
      </c>
      <c r="N273" s="27" t="n">
        <v>45751</v>
      </c>
      <c r="O273" s="26" t="s">
        <v>14501</v>
      </c>
      <c r="P273" s="26"/>
    </row>
    <row r="274" customFormat="false" ht="15" hidden="false" customHeight="true" outlineLevel="0" collapsed="false">
      <c r="A274" s="29" t="s">
        <v>14785</v>
      </c>
      <c r="B274" s="29" t="s">
        <v>13694</v>
      </c>
      <c r="C274" s="30" t="n">
        <v>45756</v>
      </c>
      <c r="D274" s="29" t="s">
        <v>7307</v>
      </c>
      <c r="E274" s="29" t="n">
        <v>1653</v>
      </c>
      <c r="F274" s="29" t="s">
        <v>12389</v>
      </c>
      <c r="G274" s="29" t="s">
        <v>900</v>
      </c>
      <c r="H274" s="29" t="n">
        <v>24</v>
      </c>
      <c r="I274" s="29" t="s">
        <v>11651</v>
      </c>
      <c r="J274" s="29" t="s">
        <v>14503</v>
      </c>
      <c r="K274" s="29" t="s">
        <v>14498</v>
      </c>
      <c r="L274" s="29" t="s">
        <v>14509</v>
      </c>
      <c r="M274" s="29" t="s">
        <v>14500</v>
      </c>
      <c r="N274" s="30" t="n">
        <v>45757</v>
      </c>
      <c r="O274" s="29" t="s">
        <v>14501</v>
      </c>
      <c r="P274" s="29"/>
    </row>
    <row r="275" customFormat="false" ht="15" hidden="false" customHeight="true" outlineLevel="0" collapsed="false">
      <c r="A275" s="26" t="s">
        <v>14786</v>
      </c>
      <c r="B275" s="26" t="s">
        <v>13702</v>
      </c>
      <c r="C275" s="27" t="n">
        <v>45754</v>
      </c>
      <c r="D275" s="26" t="s">
        <v>4113</v>
      </c>
      <c r="E275" s="26" t="n">
        <v>808</v>
      </c>
      <c r="F275" s="26" t="s">
        <v>13703</v>
      </c>
      <c r="G275" s="26" t="s">
        <v>276</v>
      </c>
      <c r="H275" s="26" t="n">
        <v>40</v>
      </c>
      <c r="I275" s="26" t="s">
        <v>11651</v>
      </c>
      <c r="J275" s="26" t="s">
        <v>14503</v>
      </c>
      <c r="K275" s="26" t="s">
        <v>14498</v>
      </c>
      <c r="L275" s="26" t="s">
        <v>14517</v>
      </c>
      <c r="M275" s="26" t="s">
        <v>14522</v>
      </c>
      <c r="N275" s="27" t="n">
        <v>45758</v>
      </c>
      <c r="O275" s="26" t="s">
        <v>14501</v>
      </c>
      <c r="P275" s="26"/>
    </row>
    <row r="276" customFormat="false" ht="15" hidden="false" customHeight="true" outlineLevel="0" collapsed="false">
      <c r="A276" s="29" t="s">
        <v>14787</v>
      </c>
      <c r="B276" s="29" t="s">
        <v>13704</v>
      </c>
      <c r="C276" s="30" t="n">
        <v>45769</v>
      </c>
      <c r="D276" s="29" t="s">
        <v>7445</v>
      </c>
      <c r="E276" s="29" t="n">
        <v>1693</v>
      </c>
      <c r="F276" s="29" t="s">
        <v>13705</v>
      </c>
      <c r="G276" s="29" t="s">
        <v>167</v>
      </c>
      <c r="H276" s="29" t="n">
        <v>36</v>
      </c>
      <c r="I276" s="29" t="s">
        <v>11683</v>
      </c>
      <c r="J276" s="29" t="s">
        <v>14512</v>
      </c>
      <c r="K276" s="29" t="s">
        <v>14498</v>
      </c>
      <c r="L276" s="29" t="s">
        <v>14504</v>
      </c>
      <c r="M276" s="29" t="s">
        <v>14564</v>
      </c>
      <c r="N276" s="30" t="n">
        <v>45771</v>
      </c>
      <c r="O276" s="29" t="s">
        <v>14501</v>
      </c>
      <c r="P276" s="29"/>
    </row>
    <row r="277" customFormat="false" ht="15" hidden="false" customHeight="true" outlineLevel="0" collapsed="false">
      <c r="A277" s="26" t="s">
        <v>14788</v>
      </c>
      <c r="B277" s="26" t="s">
        <v>13706</v>
      </c>
      <c r="C277" s="27" t="n">
        <v>45774</v>
      </c>
      <c r="D277" s="26" t="s">
        <v>2018</v>
      </c>
      <c r="E277" s="26" t="n">
        <v>328</v>
      </c>
      <c r="F277" s="26" t="s">
        <v>11766</v>
      </c>
      <c r="G277" s="26" t="s">
        <v>249</v>
      </c>
      <c r="H277" s="26" t="n">
        <v>70</v>
      </c>
      <c r="I277" s="26" t="s">
        <v>11626</v>
      </c>
      <c r="J277" s="26" t="s">
        <v>14497</v>
      </c>
      <c r="K277" s="26" t="s">
        <v>14498</v>
      </c>
      <c r="L277" s="26" t="s">
        <v>14517</v>
      </c>
      <c r="M277" s="26" t="s">
        <v>14510</v>
      </c>
      <c r="N277" s="27" t="n">
        <v>45779</v>
      </c>
      <c r="O277" s="26" t="s">
        <v>14501</v>
      </c>
      <c r="P277" s="26"/>
    </row>
    <row r="278" customFormat="false" ht="15" hidden="false" customHeight="true" outlineLevel="0" collapsed="false">
      <c r="A278" s="29" t="s">
        <v>14789</v>
      </c>
      <c r="B278" s="29" t="s">
        <v>13710</v>
      </c>
      <c r="C278" s="30" t="n">
        <v>45756</v>
      </c>
      <c r="D278" s="29" t="s">
        <v>5609</v>
      </c>
      <c r="E278" s="29" t="n">
        <v>1188</v>
      </c>
      <c r="F278" s="29" t="s">
        <v>13566</v>
      </c>
      <c r="G278" s="29" t="s">
        <v>276</v>
      </c>
      <c r="H278" s="29" t="n">
        <v>32</v>
      </c>
      <c r="I278" s="29" t="s">
        <v>11626</v>
      </c>
      <c r="J278" s="29" t="s">
        <v>14497</v>
      </c>
      <c r="K278" s="29" t="s">
        <v>14498</v>
      </c>
      <c r="L278" s="29" t="s">
        <v>14509</v>
      </c>
      <c r="M278" s="29" t="s">
        <v>14520</v>
      </c>
      <c r="N278" s="30" t="n">
        <v>45757</v>
      </c>
      <c r="O278" s="29" t="s">
        <v>14501</v>
      </c>
      <c r="P278" s="29"/>
    </row>
    <row r="279" customFormat="false" ht="15" hidden="false" customHeight="true" outlineLevel="0" collapsed="false">
      <c r="A279" s="26" t="s">
        <v>14790</v>
      </c>
      <c r="B279" s="26" t="s">
        <v>13717</v>
      </c>
      <c r="C279" s="27" t="n">
        <v>45752</v>
      </c>
      <c r="D279" s="26" t="s">
        <v>6836</v>
      </c>
      <c r="E279" s="26" t="n">
        <v>1524</v>
      </c>
      <c r="F279" s="26" t="s">
        <v>11889</v>
      </c>
      <c r="G279" s="26" t="s">
        <v>249</v>
      </c>
      <c r="H279" s="26" t="n">
        <v>32</v>
      </c>
      <c r="I279" s="26" t="s">
        <v>11626</v>
      </c>
      <c r="J279" s="26" t="s">
        <v>14497</v>
      </c>
      <c r="K279" s="26" t="s">
        <v>14498</v>
      </c>
      <c r="L279" s="26" t="s">
        <v>14517</v>
      </c>
      <c r="M279" s="26" t="s">
        <v>14500</v>
      </c>
      <c r="N279" s="27" t="n">
        <v>45754</v>
      </c>
      <c r="O279" s="26" t="s">
        <v>14501</v>
      </c>
      <c r="P279" s="26"/>
    </row>
    <row r="280" customFormat="false" ht="15" hidden="false" customHeight="true" outlineLevel="0" collapsed="false">
      <c r="A280" s="29" t="s">
        <v>14791</v>
      </c>
      <c r="B280" s="29" t="s">
        <v>13720</v>
      </c>
      <c r="C280" s="30" t="n">
        <v>45761</v>
      </c>
      <c r="D280" s="29" t="s">
        <v>7987</v>
      </c>
      <c r="E280" s="29" t="n">
        <v>1845</v>
      </c>
      <c r="F280" s="29" t="s">
        <v>12424</v>
      </c>
      <c r="G280" s="29" t="s">
        <v>249</v>
      </c>
      <c r="H280" s="29" t="n">
        <v>24</v>
      </c>
      <c r="I280" s="29" t="s">
        <v>11672</v>
      </c>
      <c r="J280" s="29" t="s">
        <v>14507</v>
      </c>
      <c r="K280" s="29" t="s">
        <v>14498</v>
      </c>
      <c r="L280" s="29" t="s">
        <v>14509</v>
      </c>
      <c r="M280" s="29" t="s">
        <v>14522</v>
      </c>
      <c r="N280" s="30" t="n">
        <v>45764</v>
      </c>
      <c r="O280" s="29" t="s">
        <v>14501</v>
      </c>
      <c r="P280" s="29"/>
    </row>
    <row r="281" customFormat="false" ht="15" hidden="false" customHeight="true" outlineLevel="0" collapsed="false">
      <c r="A281" s="26" t="s">
        <v>14792</v>
      </c>
      <c r="B281" s="26" t="s">
        <v>13725</v>
      </c>
      <c r="C281" s="27" t="n">
        <v>45784</v>
      </c>
      <c r="D281" s="26" t="s">
        <v>11366</v>
      </c>
      <c r="E281" s="26" t="n">
        <v>2839</v>
      </c>
      <c r="F281" s="26" t="s">
        <v>12982</v>
      </c>
      <c r="G281" s="26" t="s">
        <v>314</v>
      </c>
      <c r="H281" s="26" t="n">
        <v>36</v>
      </c>
      <c r="I281" s="26" t="s">
        <v>11626</v>
      </c>
      <c r="J281" s="26" t="s">
        <v>14497</v>
      </c>
      <c r="K281" s="26" t="s">
        <v>14498</v>
      </c>
      <c r="L281" s="26" t="s">
        <v>14517</v>
      </c>
      <c r="M281" s="26" t="s">
        <v>14564</v>
      </c>
      <c r="N281" s="27" t="n">
        <v>45789</v>
      </c>
      <c r="O281" s="26" t="s">
        <v>14501</v>
      </c>
      <c r="P281" s="26"/>
    </row>
    <row r="282" customFormat="false" ht="15" hidden="false" customHeight="true" outlineLevel="0" collapsed="false">
      <c r="A282" s="29" t="s">
        <v>14793</v>
      </c>
      <c r="B282" s="29" t="s">
        <v>13750</v>
      </c>
      <c r="C282" s="30" t="n">
        <v>45794</v>
      </c>
      <c r="D282" s="29" t="s">
        <v>8856</v>
      </c>
      <c r="E282" s="29" t="n">
        <v>2094</v>
      </c>
      <c r="F282" s="29" t="s">
        <v>13703</v>
      </c>
      <c r="G282" s="29" t="s">
        <v>276</v>
      </c>
      <c r="H282" s="29" t="n">
        <v>40</v>
      </c>
      <c r="I282" s="29" t="s">
        <v>11626</v>
      </c>
      <c r="J282" s="29" t="s">
        <v>14497</v>
      </c>
      <c r="K282" s="29" t="s">
        <v>14498</v>
      </c>
      <c r="L282" s="29" t="s">
        <v>14517</v>
      </c>
      <c r="M282" s="29" t="s">
        <v>14513</v>
      </c>
      <c r="N282" s="30" t="n">
        <v>45799</v>
      </c>
      <c r="O282" s="29" t="s">
        <v>14501</v>
      </c>
      <c r="P282" s="29"/>
    </row>
    <row r="283" customFormat="false" ht="15" hidden="false" customHeight="true" outlineLevel="0" collapsed="false">
      <c r="A283" s="26" t="s">
        <v>14794</v>
      </c>
      <c r="B283" s="26" t="s">
        <v>13751</v>
      </c>
      <c r="C283" s="27" t="n">
        <v>45782</v>
      </c>
      <c r="D283" s="26" t="s">
        <v>10783</v>
      </c>
      <c r="E283" s="26" t="n">
        <v>2662</v>
      </c>
      <c r="F283" s="26" t="s">
        <v>13752</v>
      </c>
      <c r="G283" s="26" t="s">
        <v>167</v>
      </c>
      <c r="H283" s="26" t="n">
        <v>28</v>
      </c>
      <c r="I283" s="26" t="s">
        <v>11651</v>
      </c>
      <c r="J283" s="26" t="s">
        <v>14503</v>
      </c>
      <c r="K283" s="26" t="s">
        <v>14498</v>
      </c>
      <c r="L283" s="26" t="s">
        <v>14517</v>
      </c>
      <c r="M283" s="26" t="s">
        <v>14515</v>
      </c>
      <c r="N283" s="27" t="n">
        <v>45784</v>
      </c>
      <c r="O283" s="26" t="s">
        <v>14501</v>
      </c>
      <c r="P283" s="26"/>
    </row>
    <row r="284" customFormat="false" ht="15" hidden="false" customHeight="true" outlineLevel="0" collapsed="false">
      <c r="A284" s="29" t="s">
        <v>14795</v>
      </c>
      <c r="B284" s="29" t="s">
        <v>13762</v>
      </c>
      <c r="C284" s="30" t="n">
        <v>45784</v>
      </c>
      <c r="D284" s="29" t="s">
        <v>2678</v>
      </c>
      <c r="E284" s="29" t="n">
        <v>472</v>
      </c>
      <c r="F284" s="29" t="s">
        <v>13240</v>
      </c>
      <c r="G284" s="29" t="s">
        <v>249</v>
      </c>
      <c r="H284" s="29" t="n">
        <v>28</v>
      </c>
      <c r="I284" s="29" t="s">
        <v>11683</v>
      </c>
      <c r="J284" s="29" t="s">
        <v>14512</v>
      </c>
      <c r="K284" s="29" t="s">
        <v>14498</v>
      </c>
      <c r="L284" s="29" t="s">
        <v>14517</v>
      </c>
      <c r="M284" s="29" t="s">
        <v>14520</v>
      </c>
      <c r="N284" s="30" t="n">
        <v>45784</v>
      </c>
      <c r="O284" s="29" t="s">
        <v>14501</v>
      </c>
      <c r="P284" s="29"/>
    </row>
    <row r="285" customFormat="false" ht="15" hidden="false" customHeight="true" outlineLevel="0" collapsed="false">
      <c r="A285" s="26" t="s">
        <v>14796</v>
      </c>
      <c r="B285" s="26" t="s">
        <v>13777</v>
      </c>
      <c r="C285" s="27" t="n">
        <v>45787</v>
      </c>
      <c r="D285" s="26" t="s">
        <v>9762</v>
      </c>
      <c r="E285" s="26" t="n">
        <v>2360</v>
      </c>
      <c r="F285" s="26" t="s">
        <v>13601</v>
      </c>
      <c r="G285" s="26" t="s">
        <v>314</v>
      </c>
      <c r="H285" s="26" t="n">
        <v>40</v>
      </c>
      <c r="I285" s="26" t="s">
        <v>11651</v>
      </c>
      <c r="J285" s="26" t="s">
        <v>14503</v>
      </c>
      <c r="K285" s="26" t="s">
        <v>14498</v>
      </c>
      <c r="L285" s="26" t="s">
        <v>14509</v>
      </c>
      <c r="M285" s="26" t="s">
        <v>14522</v>
      </c>
      <c r="N285" s="27" t="n">
        <v>45792</v>
      </c>
      <c r="O285" s="26" t="s">
        <v>14501</v>
      </c>
      <c r="P285" s="26"/>
    </row>
    <row r="286" customFormat="false" ht="15" hidden="false" customHeight="true" outlineLevel="0" collapsed="false">
      <c r="A286" s="29" t="s">
        <v>14797</v>
      </c>
      <c r="B286" s="29" t="s">
        <v>13783</v>
      </c>
      <c r="C286" s="30" t="n">
        <v>45826</v>
      </c>
      <c r="D286" s="29" t="s">
        <v>7641</v>
      </c>
      <c r="E286" s="29" t="n">
        <v>1747</v>
      </c>
      <c r="F286" s="29" t="s">
        <v>11909</v>
      </c>
      <c r="G286" s="29" t="s">
        <v>900</v>
      </c>
      <c r="H286" s="29" t="n">
        <v>45</v>
      </c>
      <c r="I286" s="29" t="s">
        <v>11683</v>
      </c>
      <c r="J286" s="29" t="s">
        <v>14512</v>
      </c>
      <c r="K286" s="29" t="s">
        <v>14498</v>
      </c>
      <c r="L286" s="29" t="s">
        <v>14509</v>
      </c>
      <c r="M286" s="29" t="s">
        <v>14564</v>
      </c>
      <c r="N286" s="30" t="n">
        <v>45827</v>
      </c>
      <c r="O286" s="29" t="s">
        <v>14501</v>
      </c>
      <c r="P286" s="29"/>
    </row>
    <row r="287" customFormat="false" ht="15" hidden="false" customHeight="true" outlineLevel="0" collapsed="false">
      <c r="A287" s="26" t="s">
        <v>14798</v>
      </c>
      <c r="B287" s="26" t="s">
        <v>13787</v>
      </c>
      <c r="C287" s="27" t="n">
        <v>45826</v>
      </c>
      <c r="D287" s="26" t="s">
        <v>2040</v>
      </c>
      <c r="E287" s="26" t="n">
        <v>333</v>
      </c>
      <c r="F287" s="26" t="s">
        <v>13788</v>
      </c>
      <c r="G287" s="26" t="s">
        <v>276</v>
      </c>
      <c r="H287" s="26" t="n">
        <v>32</v>
      </c>
      <c r="I287" s="26" t="s">
        <v>11651</v>
      </c>
      <c r="J287" s="26" t="s">
        <v>14503</v>
      </c>
      <c r="K287" s="26" t="s">
        <v>14498</v>
      </c>
      <c r="L287" s="26" t="s">
        <v>14504</v>
      </c>
      <c r="M287" s="26" t="s">
        <v>14564</v>
      </c>
      <c r="N287" s="27" t="n">
        <v>45828</v>
      </c>
      <c r="O287" s="26" t="s">
        <v>14501</v>
      </c>
      <c r="P287" s="26"/>
    </row>
    <row r="288" customFormat="false" ht="15" hidden="false" customHeight="true" outlineLevel="0" collapsed="false">
      <c r="A288" s="29" t="s">
        <v>14799</v>
      </c>
      <c r="B288" s="29" t="s">
        <v>13789</v>
      </c>
      <c r="C288" s="30" t="n">
        <v>45823</v>
      </c>
      <c r="D288" s="29" t="s">
        <v>7461</v>
      </c>
      <c r="E288" s="29" t="n">
        <v>1698</v>
      </c>
      <c r="F288" s="29" t="s">
        <v>13229</v>
      </c>
      <c r="G288" s="29" t="s">
        <v>167</v>
      </c>
      <c r="H288" s="29" t="n">
        <v>32</v>
      </c>
      <c r="I288" s="29" t="s">
        <v>11683</v>
      </c>
      <c r="J288" s="29" t="s">
        <v>14512</v>
      </c>
      <c r="K288" s="29" t="s">
        <v>14498</v>
      </c>
      <c r="L288" s="29" t="s">
        <v>14499</v>
      </c>
      <c r="M288" s="29" t="s">
        <v>14525</v>
      </c>
      <c r="N288" s="30" t="n">
        <v>45825</v>
      </c>
      <c r="O288" s="29" t="s">
        <v>14501</v>
      </c>
      <c r="P288" s="29"/>
    </row>
    <row r="289" customFormat="false" ht="15" hidden="false" customHeight="true" outlineLevel="0" collapsed="false">
      <c r="A289" s="26" t="s">
        <v>14800</v>
      </c>
      <c r="B289" s="26" t="s">
        <v>13794</v>
      </c>
      <c r="C289" s="27" t="n">
        <v>45810</v>
      </c>
      <c r="D289" s="26" t="s">
        <v>8693</v>
      </c>
      <c r="E289" s="26" t="n">
        <v>2047</v>
      </c>
      <c r="F289" s="26" t="s">
        <v>13795</v>
      </c>
      <c r="G289" s="26" t="s">
        <v>314</v>
      </c>
      <c r="H289" s="26" t="n">
        <v>24</v>
      </c>
      <c r="I289" s="26" t="s">
        <v>11683</v>
      </c>
      <c r="J289" s="26" t="s">
        <v>14512</v>
      </c>
      <c r="K289" s="26" t="s">
        <v>14498</v>
      </c>
      <c r="L289" s="26" t="s">
        <v>14509</v>
      </c>
      <c r="M289" s="26" t="s">
        <v>14525</v>
      </c>
      <c r="N289" s="27" t="n">
        <v>45811</v>
      </c>
      <c r="O289" s="26" t="s">
        <v>14501</v>
      </c>
      <c r="P289" s="26"/>
    </row>
    <row r="290" customFormat="false" ht="15" hidden="false" customHeight="true" outlineLevel="0" collapsed="false">
      <c r="A290" s="29" t="s">
        <v>14801</v>
      </c>
      <c r="B290" s="29" t="s">
        <v>13799</v>
      </c>
      <c r="C290" s="30" t="n">
        <v>45822</v>
      </c>
      <c r="D290" s="29" t="s">
        <v>1103</v>
      </c>
      <c r="E290" s="29" t="n">
        <v>151</v>
      </c>
      <c r="F290" s="29" t="s">
        <v>11742</v>
      </c>
      <c r="G290" s="29" t="s">
        <v>249</v>
      </c>
      <c r="H290" s="29" t="n">
        <v>24</v>
      </c>
      <c r="I290" s="29" t="s">
        <v>11651</v>
      </c>
      <c r="J290" s="29" t="s">
        <v>14503</v>
      </c>
      <c r="K290" s="29" t="s">
        <v>14498</v>
      </c>
      <c r="L290" s="29" t="s">
        <v>14517</v>
      </c>
      <c r="M290" s="29" t="s">
        <v>14522</v>
      </c>
      <c r="N290" s="30" t="n">
        <v>45822</v>
      </c>
      <c r="O290" s="29" t="s">
        <v>14501</v>
      </c>
      <c r="P290" s="29"/>
    </row>
    <row r="291" customFormat="false" ht="15" hidden="false" customHeight="true" outlineLevel="0" collapsed="false">
      <c r="A291" s="26" t="s">
        <v>14802</v>
      </c>
      <c r="B291" s="26" t="s">
        <v>13815</v>
      </c>
      <c r="C291" s="27" t="n">
        <v>45827</v>
      </c>
      <c r="D291" s="26" t="s">
        <v>6075</v>
      </c>
      <c r="E291" s="26" t="n">
        <v>1314</v>
      </c>
      <c r="F291" s="26" t="s">
        <v>13816</v>
      </c>
      <c r="G291" s="26" t="s">
        <v>276</v>
      </c>
      <c r="H291" s="26" t="n">
        <v>28</v>
      </c>
      <c r="I291" s="26" t="s">
        <v>11651</v>
      </c>
      <c r="J291" s="26" t="s">
        <v>14503</v>
      </c>
      <c r="K291" s="26" t="s">
        <v>14498</v>
      </c>
      <c r="L291" s="26" t="s">
        <v>14504</v>
      </c>
      <c r="M291" s="26" t="s">
        <v>14564</v>
      </c>
      <c r="N291" s="27" t="n">
        <v>45828</v>
      </c>
      <c r="O291" s="26" t="s">
        <v>14501</v>
      </c>
      <c r="P291" s="26"/>
    </row>
    <row r="292" customFormat="false" ht="15" hidden="false" customHeight="true" outlineLevel="0" collapsed="false">
      <c r="A292" s="29" t="s">
        <v>14803</v>
      </c>
      <c r="B292" s="29" t="s">
        <v>13817</v>
      </c>
      <c r="C292" s="30" t="n">
        <v>45817</v>
      </c>
      <c r="D292" s="29" t="s">
        <v>6233</v>
      </c>
      <c r="E292" s="29" t="n">
        <v>1356</v>
      </c>
      <c r="F292" s="29" t="s">
        <v>13818</v>
      </c>
      <c r="G292" s="29" t="s">
        <v>249</v>
      </c>
      <c r="H292" s="29" t="n">
        <v>24</v>
      </c>
      <c r="I292" s="29" t="s">
        <v>11683</v>
      </c>
      <c r="J292" s="29" t="s">
        <v>14512</v>
      </c>
      <c r="K292" s="29" t="s">
        <v>14498</v>
      </c>
      <c r="L292" s="29" t="s">
        <v>14499</v>
      </c>
      <c r="M292" s="29" t="s">
        <v>14500</v>
      </c>
      <c r="N292" s="30" t="n">
        <v>45818</v>
      </c>
      <c r="O292" s="29" t="s">
        <v>14501</v>
      </c>
      <c r="P292" s="29"/>
    </row>
    <row r="293" customFormat="false" ht="15" hidden="false" customHeight="true" outlineLevel="0" collapsed="false">
      <c r="A293" s="26" t="s">
        <v>14804</v>
      </c>
      <c r="B293" s="26" t="s">
        <v>13833</v>
      </c>
      <c r="C293" s="27" t="n">
        <v>45810</v>
      </c>
      <c r="D293" s="26" t="s">
        <v>4935</v>
      </c>
      <c r="E293" s="26" t="n">
        <v>1013</v>
      </c>
      <c r="F293" s="26" t="s">
        <v>13834</v>
      </c>
      <c r="G293" s="26" t="s">
        <v>276</v>
      </c>
      <c r="H293" s="26" t="n">
        <v>40</v>
      </c>
      <c r="I293" s="26" t="s">
        <v>11651</v>
      </c>
      <c r="J293" s="26" t="s">
        <v>14503</v>
      </c>
      <c r="K293" s="26" t="s">
        <v>14498</v>
      </c>
      <c r="L293" s="26" t="s">
        <v>14517</v>
      </c>
      <c r="M293" s="26" t="s">
        <v>14505</v>
      </c>
      <c r="N293" s="27" t="n">
        <v>45815</v>
      </c>
      <c r="O293" s="26" t="s">
        <v>14501</v>
      </c>
      <c r="P293" s="26"/>
    </row>
    <row r="294" customFormat="false" ht="15" hidden="false" customHeight="true" outlineLevel="0" collapsed="false">
      <c r="A294" s="29" t="s">
        <v>14805</v>
      </c>
      <c r="B294" s="29" t="s">
        <v>13837</v>
      </c>
      <c r="C294" s="30" t="n">
        <v>45848</v>
      </c>
      <c r="D294" s="29" t="s">
        <v>4134</v>
      </c>
      <c r="E294" s="29" t="n">
        <v>813</v>
      </c>
      <c r="F294" s="29" t="s">
        <v>12312</v>
      </c>
      <c r="G294" s="29" t="s">
        <v>900</v>
      </c>
      <c r="H294" s="29" t="n">
        <v>50</v>
      </c>
      <c r="I294" s="29" t="s">
        <v>11651</v>
      </c>
      <c r="J294" s="29" t="s">
        <v>14503</v>
      </c>
      <c r="K294" s="29" t="s">
        <v>14498</v>
      </c>
      <c r="L294" s="29" t="s">
        <v>14509</v>
      </c>
      <c r="M294" s="29" t="s">
        <v>14513</v>
      </c>
      <c r="N294" s="30" t="n">
        <v>45850</v>
      </c>
      <c r="O294" s="29" t="s">
        <v>14501</v>
      </c>
      <c r="P294" s="29"/>
    </row>
    <row r="295" customFormat="false" ht="15" hidden="false" customHeight="true" outlineLevel="0" collapsed="false">
      <c r="A295" s="26" t="s">
        <v>14806</v>
      </c>
      <c r="B295" s="26" t="s">
        <v>13857</v>
      </c>
      <c r="C295" s="27" t="n">
        <v>45863</v>
      </c>
      <c r="D295" s="26" t="s">
        <v>9320</v>
      </c>
      <c r="E295" s="26" t="n">
        <v>2227</v>
      </c>
      <c r="F295" s="26" t="s">
        <v>11636</v>
      </c>
      <c r="G295" s="26" t="s">
        <v>276</v>
      </c>
      <c r="H295" s="26" t="n">
        <v>40</v>
      </c>
      <c r="I295" s="26" t="s">
        <v>11672</v>
      </c>
      <c r="J295" s="26" t="s">
        <v>14507</v>
      </c>
      <c r="K295" s="26" t="s">
        <v>14498</v>
      </c>
      <c r="L295" s="26" t="s">
        <v>14504</v>
      </c>
      <c r="M295" s="26" t="s">
        <v>14515</v>
      </c>
      <c r="N295" s="27" t="n">
        <v>45868</v>
      </c>
      <c r="O295" s="26" t="s">
        <v>14501</v>
      </c>
      <c r="P295" s="26"/>
    </row>
    <row r="296" customFormat="false" ht="15" hidden="false" customHeight="true" outlineLevel="0" collapsed="false">
      <c r="A296" s="29" t="s">
        <v>14807</v>
      </c>
      <c r="B296" s="29" t="s">
        <v>13862</v>
      </c>
      <c r="C296" s="30" t="n">
        <v>45844</v>
      </c>
      <c r="D296" s="29" t="s">
        <v>6018</v>
      </c>
      <c r="E296" s="29" t="n">
        <v>1298</v>
      </c>
      <c r="F296" s="29" t="s">
        <v>13863</v>
      </c>
      <c r="G296" s="29" t="s">
        <v>900</v>
      </c>
      <c r="H296" s="29" t="n">
        <v>32</v>
      </c>
      <c r="I296" s="29" t="s">
        <v>11626</v>
      </c>
      <c r="J296" s="29" t="s">
        <v>14497</v>
      </c>
      <c r="K296" s="29" t="s">
        <v>14527</v>
      </c>
      <c r="L296" s="29" t="s">
        <v>14509</v>
      </c>
      <c r="M296" s="29" t="s">
        <v>14500</v>
      </c>
      <c r="N296" s="30" t="n">
        <v>45849</v>
      </c>
      <c r="O296" s="29" t="s">
        <v>14501</v>
      </c>
      <c r="P296" s="29"/>
    </row>
    <row r="297" customFormat="false" ht="15" hidden="false" customHeight="true" outlineLevel="0" collapsed="false">
      <c r="A297" s="26" t="s">
        <v>14808</v>
      </c>
      <c r="B297" s="26" t="s">
        <v>13871</v>
      </c>
      <c r="C297" s="27" t="n">
        <v>45850</v>
      </c>
      <c r="D297" s="26" t="s">
        <v>10290</v>
      </c>
      <c r="E297" s="26" t="n">
        <v>2516</v>
      </c>
      <c r="F297" s="26" t="s">
        <v>13872</v>
      </c>
      <c r="G297" s="26" t="s">
        <v>167</v>
      </c>
      <c r="H297" s="26" t="n">
        <v>32</v>
      </c>
      <c r="I297" s="26" t="s">
        <v>11683</v>
      </c>
      <c r="J297" s="26" t="s">
        <v>14512</v>
      </c>
      <c r="K297" s="26" t="s">
        <v>14498</v>
      </c>
      <c r="L297" s="26" t="s">
        <v>14517</v>
      </c>
      <c r="M297" s="26" t="s">
        <v>14510</v>
      </c>
      <c r="N297" s="27" t="n">
        <v>45852</v>
      </c>
      <c r="O297" s="26" t="s">
        <v>14501</v>
      </c>
      <c r="P297" s="26"/>
    </row>
    <row r="298" customFormat="false" ht="15" hidden="false" customHeight="true" outlineLevel="0" collapsed="false">
      <c r="A298" s="29" t="s">
        <v>14809</v>
      </c>
      <c r="B298" s="29" t="s">
        <v>13873</v>
      </c>
      <c r="C298" s="30" t="n">
        <v>45849</v>
      </c>
      <c r="D298" s="29" t="s">
        <v>10511</v>
      </c>
      <c r="E298" s="29" t="n">
        <v>2579</v>
      </c>
      <c r="F298" s="29" t="s">
        <v>13874</v>
      </c>
      <c r="G298" s="29" t="s">
        <v>276</v>
      </c>
      <c r="H298" s="29" t="n">
        <v>28</v>
      </c>
      <c r="I298" s="29" t="s">
        <v>11672</v>
      </c>
      <c r="J298" s="29" t="s">
        <v>14507</v>
      </c>
      <c r="K298" s="29" t="s">
        <v>14498</v>
      </c>
      <c r="L298" s="29" t="s">
        <v>14509</v>
      </c>
      <c r="M298" s="29" t="s">
        <v>14522</v>
      </c>
      <c r="N298" s="30" t="n">
        <v>45851</v>
      </c>
      <c r="O298" s="29" t="s">
        <v>14501</v>
      </c>
      <c r="P298" s="29"/>
    </row>
    <row r="299" customFormat="false" ht="15" hidden="false" customHeight="true" outlineLevel="0" collapsed="false">
      <c r="A299" s="26" t="s">
        <v>14810</v>
      </c>
      <c r="B299" s="26" t="s">
        <v>13875</v>
      </c>
      <c r="C299" s="27" t="n">
        <v>45855</v>
      </c>
      <c r="D299" s="26" t="s">
        <v>9388</v>
      </c>
      <c r="E299" s="26" t="n">
        <v>2248</v>
      </c>
      <c r="F299" s="26" t="s">
        <v>13876</v>
      </c>
      <c r="G299" s="26" t="s">
        <v>276</v>
      </c>
      <c r="H299" s="26" t="n">
        <v>24</v>
      </c>
      <c r="I299" s="26" t="s">
        <v>11683</v>
      </c>
      <c r="J299" s="26" t="s">
        <v>14512</v>
      </c>
      <c r="K299" s="26" t="s">
        <v>14498</v>
      </c>
      <c r="L299" s="26" t="s">
        <v>14504</v>
      </c>
      <c r="M299" s="26" t="s">
        <v>14513</v>
      </c>
      <c r="N299" s="27" t="n">
        <v>45855</v>
      </c>
      <c r="O299" s="26" t="s">
        <v>14501</v>
      </c>
      <c r="P299" s="26"/>
    </row>
    <row r="300" customFormat="false" ht="15" hidden="false" customHeight="true" outlineLevel="0" collapsed="false">
      <c r="A300" s="29" t="s">
        <v>14811</v>
      </c>
      <c r="B300" s="29" t="s">
        <v>13877</v>
      </c>
      <c r="C300" s="30" t="n">
        <v>45860</v>
      </c>
      <c r="D300" s="29" t="s">
        <v>10328</v>
      </c>
      <c r="E300" s="29" t="n">
        <v>2526</v>
      </c>
      <c r="F300" s="29" t="s">
        <v>11889</v>
      </c>
      <c r="G300" s="29" t="s">
        <v>249</v>
      </c>
      <c r="H300" s="29" t="n">
        <v>32</v>
      </c>
      <c r="I300" s="29" t="s">
        <v>11683</v>
      </c>
      <c r="J300" s="29" t="s">
        <v>14512</v>
      </c>
      <c r="K300" s="29" t="s">
        <v>14498</v>
      </c>
      <c r="L300" s="29" t="s">
        <v>14517</v>
      </c>
      <c r="M300" s="29" t="s">
        <v>14522</v>
      </c>
      <c r="N300" s="30" t="n">
        <v>45860</v>
      </c>
      <c r="O300" s="29" t="s">
        <v>14501</v>
      </c>
      <c r="P300" s="29"/>
    </row>
    <row r="301" customFormat="false" ht="15" hidden="false" customHeight="true" outlineLevel="0" collapsed="false">
      <c r="A301" s="26" t="s">
        <v>14812</v>
      </c>
      <c r="B301" s="26" t="s">
        <v>13882</v>
      </c>
      <c r="C301" s="27" t="n">
        <v>45866</v>
      </c>
      <c r="D301" s="26" t="s">
        <v>8856</v>
      </c>
      <c r="E301" s="26" t="n">
        <v>2094</v>
      </c>
      <c r="F301" s="26" t="s">
        <v>12220</v>
      </c>
      <c r="G301" s="26" t="s">
        <v>900</v>
      </c>
      <c r="H301" s="26" t="n">
        <v>45</v>
      </c>
      <c r="I301" s="26" t="s">
        <v>11651</v>
      </c>
      <c r="J301" s="26" t="s">
        <v>14503</v>
      </c>
      <c r="K301" s="26" t="s">
        <v>14527</v>
      </c>
      <c r="L301" s="26" t="s">
        <v>14509</v>
      </c>
      <c r="M301" s="26" t="s">
        <v>14515</v>
      </c>
      <c r="N301" s="27" t="n">
        <v>45866</v>
      </c>
      <c r="O301" s="26" t="s">
        <v>14501</v>
      </c>
      <c r="P301" s="26"/>
    </row>
    <row r="302" customFormat="false" ht="15" hidden="false" customHeight="true" outlineLevel="0" collapsed="false">
      <c r="A302" s="29" t="s">
        <v>14813</v>
      </c>
      <c r="B302" s="29" t="s">
        <v>13890</v>
      </c>
      <c r="C302" s="30" t="n">
        <v>45895</v>
      </c>
      <c r="D302" s="29" t="s">
        <v>7738</v>
      </c>
      <c r="E302" s="29" t="n">
        <v>1774</v>
      </c>
      <c r="F302" s="29" t="s">
        <v>13788</v>
      </c>
      <c r="G302" s="29" t="s">
        <v>276</v>
      </c>
      <c r="H302" s="29" t="n">
        <v>32</v>
      </c>
      <c r="I302" s="29" t="s">
        <v>11672</v>
      </c>
      <c r="J302" s="29" t="s">
        <v>14507</v>
      </c>
      <c r="K302" s="29" t="s">
        <v>14498</v>
      </c>
      <c r="L302" s="29" t="s">
        <v>14499</v>
      </c>
      <c r="M302" s="29" t="s">
        <v>14505</v>
      </c>
      <c r="N302" s="30" t="n">
        <v>45898</v>
      </c>
      <c r="O302" s="29" t="s">
        <v>14501</v>
      </c>
      <c r="P302" s="29"/>
    </row>
    <row r="303" customFormat="false" ht="15" hidden="false" customHeight="true" outlineLevel="0" collapsed="false">
      <c r="A303" s="26" t="s">
        <v>14814</v>
      </c>
      <c r="B303" s="26" t="s">
        <v>13892</v>
      </c>
      <c r="C303" s="27" t="n">
        <v>45895</v>
      </c>
      <c r="D303" s="26" t="s">
        <v>9597</v>
      </c>
      <c r="E303" s="26" t="n">
        <v>2311</v>
      </c>
      <c r="F303" s="26" t="s">
        <v>12229</v>
      </c>
      <c r="G303" s="26" t="s">
        <v>900</v>
      </c>
      <c r="H303" s="26" t="n">
        <v>32</v>
      </c>
      <c r="I303" s="26" t="s">
        <v>11683</v>
      </c>
      <c r="J303" s="26" t="s">
        <v>14512</v>
      </c>
      <c r="K303" s="26" t="s">
        <v>14498</v>
      </c>
      <c r="L303" s="26" t="s">
        <v>14509</v>
      </c>
      <c r="M303" s="26" t="s">
        <v>14515</v>
      </c>
      <c r="N303" s="27" t="n">
        <v>45899</v>
      </c>
      <c r="O303" s="26" t="s">
        <v>14501</v>
      </c>
      <c r="P303" s="26"/>
    </row>
    <row r="304" customFormat="false" ht="15" hidden="false" customHeight="true" outlineLevel="0" collapsed="false">
      <c r="A304" s="29" t="s">
        <v>14815</v>
      </c>
      <c r="B304" s="29" t="s">
        <v>13896</v>
      </c>
      <c r="C304" s="30" t="n">
        <v>45887</v>
      </c>
      <c r="D304" s="29" t="s">
        <v>2963</v>
      </c>
      <c r="E304" s="29" t="n">
        <v>537</v>
      </c>
      <c r="F304" s="29" t="s">
        <v>11622</v>
      </c>
      <c r="G304" s="29" t="s">
        <v>900</v>
      </c>
      <c r="H304" s="29" t="n">
        <v>80</v>
      </c>
      <c r="I304" s="29" t="s">
        <v>11626</v>
      </c>
      <c r="J304" s="29" t="s">
        <v>14497</v>
      </c>
      <c r="K304" s="29" t="s">
        <v>14498</v>
      </c>
      <c r="L304" s="29" t="s">
        <v>14517</v>
      </c>
      <c r="M304" s="29" t="s">
        <v>14513</v>
      </c>
      <c r="N304" s="30" t="n">
        <v>45891</v>
      </c>
      <c r="O304" s="29" t="s">
        <v>14501</v>
      </c>
      <c r="P304" s="29"/>
    </row>
    <row r="305" customFormat="false" ht="15" hidden="false" customHeight="true" outlineLevel="0" collapsed="false">
      <c r="A305" s="26" t="s">
        <v>14816</v>
      </c>
      <c r="B305" s="26" t="s">
        <v>13902</v>
      </c>
      <c r="C305" s="27" t="n">
        <v>45895</v>
      </c>
      <c r="D305" s="26" t="s">
        <v>4028</v>
      </c>
      <c r="E305" s="26" t="n">
        <v>788</v>
      </c>
      <c r="F305" s="26" t="s">
        <v>13903</v>
      </c>
      <c r="G305" s="26" t="s">
        <v>900</v>
      </c>
      <c r="H305" s="26" t="n">
        <v>80</v>
      </c>
      <c r="I305" s="26" t="s">
        <v>11626</v>
      </c>
      <c r="J305" s="26" t="s">
        <v>14497</v>
      </c>
      <c r="K305" s="26" t="s">
        <v>14498</v>
      </c>
      <c r="L305" s="26" t="s">
        <v>14499</v>
      </c>
      <c r="M305" s="26" t="s">
        <v>14505</v>
      </c>
      <c r="N305" s="27" t="n">
        <v>45897</v>
      </c>
      <c r="O305" s="26" t="s">
        <v>14501</v>
      </c>
      <c r="P305" s="26"/>
    </row>
    <row r="306" customFormat="false" ht="15" hidden="false" customHeight="true" outlineLevel="0" collapsed="false">
      <c r="A306" s="29" t="s">
        <v>14817</v>
      </c>
      <c r="B306" s="29" t="s">
        <v>13910</v>
      </c>
      <c r="C306" s="30" t="n">
        <v>45891</v>
      </c>
      <c r="D306" s="29" t="s">
        <v>3680</v>
      </c>
      <c r="E306" s="29" t="n">
        <v>702</v>
      </c>
      <c r="F306" s="29" t="s">
        <v>11993</v>
      </c>
      <c r="G306" s="29" t="s">
        <v>167</v>
      </c>
      <c r="H306" s="29" t="n">
        <v>36</v>
      </c>
      <c r="I306" s="29" t="s">
        <v>11626</v>
      </c>
      <c r="J306" s="29" t="s">
        <v>14497</v>
      </c>
      <c r="K306" s="29" t="s">
        <v>14498</v>
      </c>
      <c r="L306" s="29" t="s">
        <v>14509</v>
      </c>
      <c r="M306" s="29" t="s">
        <v>14513</v>
      </c>
      <c r="N306" s="30" t="n">
        <v>45896</v>
      </c>
      <c r="O306" s="29" t="s">
        <v>14501</v>
      </c>
      <c r="P306" s="29"/>
    </row>
    <row r="307" customFormat="false" ht="15" hidden="false" customHeight="true" outlineLevel="0" collapsed="false">
      <c r="A307" s="26" t="s">
        <v>14818</v>
      </c>
      <c r="B307" s="26" t="s">
        <v>13924</v>
      </c>
      <c r="C307" s="27" t="n">
        <v>45879</v>
      </c>
      <c r="D307" s="26" t="s">
        <v>7133</v>
      </c>
      <c r="E307" s="26" t="n">
        <v>1607</v>
      </c>
      <c r="F307" s="26" t="s">
        <v>13311</v>
      </c>
      <c r="G307" s="26" t="s">
        <v>276</v>
      </c>
      <c r="H307" s="26" t="n">
        <v>32</v>
      </c>
      <c r="I307" s="26" t="s">
        <v>11626</v>
      </c>
      <c r="J307" s="26" t="s">
        <v>14497</v>
      </c>
      <c r="K307" s="26" t="s">
        <v>14498</v>
      </c>
      <c r="L307" s="26" t="s">
        <v>14499</v>
      </c>
      <c r="M307" s="26" t="s">
        <v>14525</v>
      </c>
      <c r="N307" s="27" t="n">
        <v>45882</v>
      </c>
      <c r="O307" s="26" t="s">
        <v>14501</v>
      </c>
      <c r="P307" s="26"/>
    </row>
    <row r="308" customFormat="false" ht="15" hidden="false" customHeight="true" outlineLevel="0" collapsed="false">
      <c r="A308" s="29" t="s">
        <v>14819</v>
      </c>
      <c r="B308" s="29" t="s">
        <v>13926</v>
      </c>
      <c r="C308" s="30" t="n">
        <v>45884</v>
      </c>
      <c r="D308" s="29" t="s">
        <v>9606</v>
      </c>
      <c r="E308" s="29" t="n">
        <v>2314</v>
      </c>
      <c r="F308" s="29" t="s">
        <v>13927</v>
      </c>
      <c r="G308" s="29" t="s">
        <v>276</v>
      </c>
      <c r="H308" s="29" t="n">
        <v>32</v>
      </c>
      <c r="I308" s="29" t="s">
        <v>11683</v>
      </c>
      <c r="J308" s="29" t="s">
        <v>14512</v>
      </c>
      <c r="K308" s="29" t="s">
        <v>14498</v>
      </c>
      <c r="L308" s="29" t="s">
        <v>14509</v>
      </c>
      <c r="M308" s="29" t="s">
        <v>14513</v>
      </c>
      <c r="N308" s="30" t="n">
        <v>45884</v>
      </c>
      <c r="O308" s="29" t="s">
        <v>14501</v>
      </c>
      <c r="P308" s="29"/>
    </row>
    <row r="309" customFormat="false" ht="15" hidden="false" customHeight="true" outlineLevel="0" collapsed="false">
      <c r="A309" s="26" t="s">
        <v>14820</v>
      </c>
      <c r="B309" s="26" t="s">
        <v>13929</v>
      </c>
      <c r="C309" s="27" t="n">
        <v>45883</v>
      </c>
      <c r="D309" s="26" t="s">
        <v>8997</v>
      </c>
      <c r="E309" s="26" t="n">
        <v>2134</v>
      </c>
      <c r="F309" s="26" t="s">
        <v>13930</v>
      </c>
      <c r="G309" s="26" t="s">
        <v>249</v>
      </c>
      <c r="H309" s="26" t="n">
        <v>24</v>
      </c>
      <c r="I309" s="26" t="s">
        <v>11626</v>
      </c>
      <c r="J309" s="26" t="s">
        <v>14497</v>
      </c>
      <c r="K309" s="26" t="s">
        <v>14498</v>
      </c>
      <c r="L309" s="26" t="s">
        <v>14504</v>
      </c>
      <c r="M309" s="26" t="s">
        <v>14513</v>
      </c>
      <c r="N309" s="27" t="n">
        <v>45883</v>
      </c>
      <c r="O309" s="26" t="s">
        <v>14501</v>
      </c>
      <c r="P309" s="26"/>
    </row>
    <row r="310" customFormat="false" ht="15" hidden="false" customHeight="true" outlineLevel="0" collapsed="false">
      <c r="A310" s="29" t="s">
        <v>14821</v>
      </c>
      <c r="B310" s="29" t="s">
        <v>13934</v>
      </c>
      <c r="C310" s="30" t="n">
        <v>45877</v>
      </c>
      <c r="D310" s="29" t="s">
        <v>8228</v>
      </c>
      <c r="E310" s="29" t="n">
        <v>1912</v>
      </c>
      <c r="F310" s="29" t="s">
        <v>12046</v>
      </c>
      <c r="G310" s="29" t="s">
        <v>249</v>
      </c>
      <c r="H310" s="29" t="n">
        <v>32</v>
      </c>
      <c r="I310" s="29" t="s">
        <v>11683</v>
      </c>
      <c r="J310" s="29" t="s">
        <v>14512</v>
      </c>
      <c r="K310" s="29" t="s">
        <v>14498</v>
      </c>
      <c r="L310" s="29" t="s">
        <v>14517</v>
      </c>
      <c r="M310" s="29" t="s">
        <v>14564</v>
      </c>
      <c r="N310" s="30" t="n">
        <v>45881</v>
      </c>
      <c r="O310" s="29" t="s">
        <v>14501</v>
      </c>
      <c r="P310" s="29"/>
    </row>
    <row r="311" customFormat="false" ht="15" hidden="false" customHeight="true" outlineLevel="0" collapsed="false">
      <c r="A311" s="26" t="s">
        <v>14822</v>
      </c>
      <c r="B311" s="26" t="s">
        <v>13943</v>
      </c>
      <c r="C311" s="27" t="n">
        <v>45874</v>
      </c>
      <c r="D311" s="26" t="s">
        <v>6108</v>
      </c>
      <c r="E311" s="26" t="n">
        <v>1323</v>
      </c>
      <c r="F311" s="26" t="s">
        <v>13352</v>
      </c>
      <c r="G311" s="26" t="s">
        <v>314</v>
      </c>
      <c r="H311" s="26" t="n">
        <v>45</v>
      </c>
      <c r="I311" s="26" t="s">
        <v>11651</v>
      </c>
      <c r="J311" s="26" t="s">
        <v>14503</v>
      </c>
      <c r="K311" s="26" t="s">
        <v>14498</v>
      </c>
      <c r="L311" s="26" t="s">
        <v>14499</v>
      </c>
      <c r="M311" s="26" t="s">
        <v>14513</v>
      </c>
      <c r="N311" s="27" t="n">
        <v>45879</v>
      </c>
      <c r="O311" s="26" t="s">
        <v>14501</v>
      </c>
      <c r="P311" s="26"/>
    </row>
    <row r="312" customFormat="false" ht="15" hidden="false" customHeight="true" outlineLevel="0" collapsed="false">
      <c r="A312" s="29" t="s">
        <v>14823</v>
      </c>
      <c r="B312" s="29" t="s">
        <v>13944</v>
      </c>
      <c r="C312" s="30" t="n">
        <v>45872</v>
      </c>
      <c r="D312" s="29" t="s">
        <v>10171</v>
      </c>
      <c r="E312" s="29" t="n">
        <v>2481</v>
      </c>
      <c r="F312" s="29" t="s">
        <v>13914</v>
      </c>
      <c r="G312" s="29" t="s">
        <v>900</v>
      </c>
      <c r="H312" s="29" t="n">
        <v>32</v>
      </c>
      <c r="I312" s="29" t="s">
        <v>11626</v>
      </c>
      <c r="J312" s="29" t="s">
        <v>14497</v>
      </c>
      <c r="K312" s="29" t="s">
        <v>14498</v>
      </c>
      <c r="L312" s="29" t="s">
        <v>14517</v>
      </c>
      <c r="M312" s="29" t="s">
        <v>14513</v>
      </c>
      <c r="N312" s="30" t="n">
        <v>45875</v>
      </c>
      <c r="O312" s="29" t="s">
        <v>14501</v>
      </c>
      <c r="P312" s="29"/>
    </row>
    <row r="313" customFormat="false" ht="15" hidden="false" customHeight="true" outlineLevel="0" collapsed="false">
      <c r="A313" s="26" t="s">
        <v>14824</v>
      </c>
      <c r="B313" s="26" t="s">
        <v>13947</v>
      </c>
      <c r="C313" s="27" t="n">
        <v>45897</v>
      </c>
      <c r="D313" s="26" t="s">
        <v>7962</v>
      </c>
      <c r="E313" s="26" t="n">
        <v>1838</v>
      </c>
      <c r="F313" s="26" t="s">
        <v>11749</v>
      </c>
      <c r="G313" s="26" t="s">
        <v>276</v>
      </c>
      <c r="H313" s="26" t="n">
        <v>28</v>
      </c>
      <c r="I313" s="26" t="s">
        <v>11672</v>
      </c>
      <c r="J313" s="26" t="s">
        <v>14507</v>
      </c>
      <c r="K313" s="26" t="s">
        <v>14527</v>
      </c>
      <c r="L313" s="26" t="s">
        <v>14504</v>
      </c>
      <c r="M313" s="26" t="s">
        <v>14513</v>
      </c>
      <c r="N313" s="27" t="n">
        <v>45898</v>
      </c>
      <c r="O313" s="26" t="s">
        <v>14501</v>
      </c>
      <c r="P313" s="26"/>
    </row>
    <row r="314" customFormat="false" ht="15" hidden="false" customHeight="true" outlineLevel="0" collapsed="false">
      <c r="A314" s="29" t="s">
        <v>14825</v>
      </c>
      <c r="B314" s="29" t="s">
        <v>13948</v>
      </c>
      <c r="C314" s="30" t="n">
        <v>45897</v>
      </c>
      <c r="D314" s="29" t="s">
        <v>3306</v>
      </c>
      <c r="E314" s="29" t="n">
        <v>617</v>
      </c>
      <c r="F314" s="29" t="s">
        <v>13115</v>
      </c>
      <c r="G314" s="29" t="s">
        <v>167</v>
      </c>
      <c r="H314" s="29" t="n">
        <v>28</v>
      </c>
      <c r="I314" s="29" t="s">
        <v>11626</v>
      </c>
      <c r="J314" s="29" t="s">
        <v>14497</v>
      </c>
      <c r="K314" s="29" t="s">
        <v>14498</v>
      </c>
      <c r="L314" s="29" t="s">
        <v>14509</v>
      </c>
      <c r="M314" s="29" t="s">
        <v>14505</v>
      </c>
      <c r="N314" s="30" t="n">
        <v>45902</v>
      </c>
      <c r="O314" s="29" t="s">
        <v>14501</v>
      </c>
      <c r="P314" s="29"/>
    </row>
    <row r="315" customFormat="false" ht="15" hidden="false" customHeight="true" outlineLevel="0" collapsed="false">
      <c r="A315" s="26" t="s">
        <v>14826</v>
      </c>
      <c r="B315" s="26" t="s">
        <v>13955</v>
      </c>
      <c r="C315" s="27" t="n">
        <v>45888</v>
      </c>
      <c r="D315" s="26" t="s">
        <v>4255</v>
      </c>
      <c r="E315" s="26" t="n">
        <v>843</v>
      </c>
      <c r="F315" s="26" t="s">
        <v>12449</v>
      </c>
      <c r="G315" s="26" t="s">
        <v>249</v>
      </c>
      <c r="H315" s="26" t="n">
        <v>32</v>
      </c>
      <c r="I315" s="26" t="s">
        <v>11683</v>
      </c>
      <c r="J315" s="26" t="s">
        <v>14512</v>
      </c>
      <c r="K315" s="26" t="s">
        <v>14498</v>
      </c>
      <c r="L315" s="26" t="s">
        <v>14499</v>
      </c>
      <c r="M315" s="26" t="s">
        <v>14564</v>
      </c>
      <c r="N315" s="27" t="n">
        <v>45892</v>
      </c>
      <c r="O315" s="26" t="s">
        <v>14501</v>
      </c>
      <c r="P315" s="26"/>
    </row>
    <row r="316" customFormat="false" ht="15" hidden="false" customHeight="true" outlineLevel="0" collapsed="false">
      <c r="A316" s="29" t="s">
        <v>14827</v>
      </c>
      <c r="B316" s="29" t="s">
        <v>13970</v>
      </c>
      <c r="C316" s="30" t="n">
        <v>45917</v>
      </c>
      <c r="D316" s="29" t="s">
        <v>3736</v>
      </c>
      <c r="E316" s="29" t="n">
        <v>715</v>
      </c>
      <c r="F316" s="29" t="s">
        <v>11887</v>
      </c>
      <c r="G316" s="29" t="s">
        <v>900</v>
      </c>
      <c r="H316" s="29" t="n">
        <v>80</v>
      </c>
      <c r="I316" s="29" t="s">
        <v>11626</v>
      </c>
      <c r="J316" s="29" t="s">
        <v>14497</v>
      </c>
      <c r="K316" s="29" t="s">
        <v>14498</v>
      </c>
      <c r="L316" s="29" t="s">
        <v>14509</v>
      </c>
      <c r="M316" s="29" t="s">
        <v>14500</v>
      </c>
      <c r="N316" s="30" t="n">
        <v>45922</v>
      </c>
      <c r="O316" s="29" t="s">
        <v>14501</v>
      </c>
      <c r="P316" s="29"/>
    </row>
    <row r="317" customFormat="false" ht="15" hidden="false" customHeight="true" outlineLevel="0" collapsed="false">
      <c r="A317" s="26" t="s">
        <v>14828</v>
      </c>
      <c r="B317" s="26" t="s">
        <v>13971</v>
      </c>
      <c r="C317" s="27" t="n">
        <v>45903</v>
      </c>
      <c r="D317" s="26" t="s">
        <v>2044</v>
      </c>
      <c r="E317" s="26" t="n">
        <v>334</v>
      </c>
      <c r="F317" s="26" t="s">
        <v>11764</v>
      </c>
      <c r="G317" s="26" t="s">
        <v>276</v>
      </c>
      <c r="H317" s="26" t="n">
        <v>28</v>
      </c>
      <c r="I317" s="26" t="s">
        <v>11651</v>
      </c>
      <c r="J317" s="26" t="s">
        <v>14503</v>
      </c>
      <c r="K317" s="26" t="s">
        <v>14498</v>
      </c>
      <c r="L317" s="26" t="s">
        <v>14499</v>
      </c>
      <c r="M317" s="26" t="s">
        <v>14522</v>
      </c>
      <c r="N317" s="27" t="n">
        <v>45908</v>
      </c>
      <c r="O317" s="26" t="s">
        <v>14501</v>
      </c>
      <c r="P317" s="26"/>
    </row>
    <row r="318" customFormat="false" ht="15" hidden="false" customHeight="true" outlineLevel="0" collapsed="false">
      <c r="A318" s="29" t="s">
        <v>14829</v>
      </c>
      <c r="B318" s="29" t="s">
        <v>13977</v>
      </c>
      <c r="C318" s="30" t="n">
        <v>45917</v>
      </c>
      <c r="D318" s="29" t="s">
        <v>6471</v>
      </c>
      <c r="E318" s="29" t="n">
        <v>1428</v>
      </c>
      <c r="F318" s="29" t="s">
        <v>12449</v>
      </c>
      <c r="G318" s="29" t="s">
        <v>249</v>
      </c>
      <c r="H318" s="29" t="n">
        <v>32</v>
      </c>
      <c r="I318" s="29" t="s">
        <v>11626</v>
      </c>
      <c r="J318" s="29" t="s">
        <v>14497</v>
      </c>
      <c r="K318" s="29" t="s">
        <v>14498</v>
      </c>
      <c r="L318" s="29" t="s">
        <v>14509</v>
      </c>
      <c r="M318" s="29" t="s">
        <v>14520</v>
      </c>
      <c r="N318" s="30" t="n">
        <v>45919</v>
      </c>
      <c r="O318" s="29" t="s">
        <v>14501</v>
      </c>
      <c r="P318" s="29"/>
    </row>
    <row r="319" customFormat="false" ht="15" hidden="false" customHeight="true" outlineLevel="0" collapsed="false">
      <c r="A319" s="26" t="s">
        <v>14830</v>
      </c>
      <c r="B319" s="26" t="s">
        <v>13981</v>
      </c>
      <c r="C319" s="27" t="n">
        <v>45922</v>
      </c>
      <c r="D319" s="26" t="s">
        <v>11436</v>
      </c>
      <c r="E319" s="26" t="n">
        <v>2861</v>
      </c>
      <c r="F319" s="26" t="s">
        <v>12148</v>
      </c>
      <c r="G319" s="26" t="s">
        <v>167</v>
      </c>
      <c r="H319" s="26" t="n">
        <v>36</v>
      </c>
      <c r="I319" s="26" t="s">
        <v>11651</v>
      </c>
      <c r="J319" s="26" t="s">
        <v>14503</v>
      </c>
      <c r="K319" s="26" t="s">
        <v>14498</v>
      </c>
      <c r="L319" s="26" t="s">
        <v>14509</v>
      </c>
      <c r="M319" s="26" t="s">
        <v>14500</v>
      </c>
      <c r="N319" s="27" t="n">
        <v>45922</v>
      </c>
      <c r="O319" s="26" t="s">
        <v>14501</v>
      </c>
      <c r="P319" s="26"/>
    </row>
    <row r="320" customFormat="false" ht="15" hidden="false" customHeight="true" outlineLevel="0" collapsed="false">
      <c r="A320" s="29" t="s">
        <v>14831</v>
      </c>
      <c r="B320" s="29" t="s">
        <v>13982</v>
      </c>
      <c r="C320" s="30" t="n">
        <v>45920</v>
      </c>
      <c r="D320" s="29" t="s">
        <v>5478</v>
      </c>
      <c r="E320" s="29" t="n">
        <v>1153</v>
      </c>
      <c r="F320" s="29" t="s">
        <v>11747</v>
      </c>
      <c r="G320" s="29" t="s">
        <v>276</v>
      </c>
      <c r="H320" s="29" t="n">
        <v>36</v>
      </c>
      <c r="I320" s="29" t="s">
        <v>11683</v>
      </c>
      <c r="J320" s="29" t="s">
        <v>14512</v>
      </c>
      <c r="K320" s="29" t="s">
        <v>14498</v>
      </c>
      <c r="L320" s="29" t="s">
        <v>14499</v>
      </c>
      <c r="M320" s="29" t="s">
        <v>14525</v>
      </c>
      <c r="N320" s="30" t="n">
        <v>45920</v>
      </c>
      <c r="O320" s="29" t="s">
        <v>14501</v>
      </c>
      <c r="P320" s="29"/>
    </row>
    <row r="321" customFormat="false" ht="15" hidden="false" customHeight="true" outlineLevel="0" collapsed="false">
      <c r="A321" s="26" t="s">
        <v>14832</v>
      </c>
      <c r="B321" s="26" t="s">
        <v>13992</v>
      </c>
      <c r="C321" s="27" t="n">
        <v>45923</v>
      </c>
      <c r="D321" s="26" t="s">
        <v>6536</v>
      </c>
      <c r="E321" s="26" t="n">
        <v>1445</v>
      </c>
      <c r="F321" s="26" t="s">
        <v>12212</v>
      </c>
      <c r="G321" s="26" t="s">
        <v>249</v>
      </c>
      <c r="H321" s="26" t="n">
        <v>32</v>
      </c>
      <c r="I321" s="26" t="s">
        <v>11626</v>
      </c>
      <c r="J321" s="26" t="s">
        <v>14497</v>
      </c>
      <c r="K321" s="26" t="s">
        <v>14498</v>
      </c>
      <c r="L321" s="26" t="s">
        <v>14504</v>
      </c>
      <c r="M321" s="26" t="s">
        <v>14510</v>
      </c>
      <c r="N321" s="27" t="n">
        <v>45924</v>
      </c>
      <c r="O321" s="26" t="s">
        <v>14501</v>
      </c>
      <c r="P321" s="26"/>
    </row>
    <row r="322" customFormat="false" ht="15" hidden="false" customHeight="true" outlineLevel="0" collapsed="false">
      <c r="A322" s="29" t="s">
        <v>14833</v>
      </c>
      <c r="B322" s="29" t="s">
        <v>13994</v>
      </c>
      <c r="C322" s="30" t="n">
        <v>45919</v>
      </c>
      <c r="D322" s="29" t="s">
        <v>8149</v>
      </c>
      <c r="E322" s="29" t="n">
        <v>1890</v>
      </c>
      <c r="F322" s="29" t="s">
        <v>13995</v>
      </c>
      <c r="G322" s="29" t="s">
        <v>314</v>
      </c>
      <c r="H322" s="29" t="n">
        <v>28</v>
      </c>
      <c r="I322" s="29" t="s">
        <v>11651</v>
      </c>
      <c r="J322" s="29" t="s">
        <v>14503</v>
      </c>
      <c r="K322" s="29" t="s">
        <v>14498</v>
      </c>
      <c r="L322" s="29" t="s">
        <v>14499</v>
      </c>
      <c r="M322" s="29" t="s">
        <v>14500</v>
      </c>
      <c r="N322" s="30" t="n">
        <v>45922</v>
      </c>
      <c r="O322" s="29" t="s">
        <v>14501</v>
      </c>
      <c r="P322" s="29"/>
    </row>
    <row r="323" customFormat="false" ht="15" hidden="false" customHeight="true" outlineLevel="0" collapsed="false">
      <c r="A323" s="26" t="s">
        <v>14834</v>
      </c>
      <c r="B323" s="26" t="s">
        <v>13999</v>
      </c>
      <c r="C323" s="27" t="n">
        <v>45920</v>
      </c>
      <c r="D323" s="26" t="s">
        <v>4531</v>
      </c>
      <c r="E323" s="26" t="n">
        <v>913</v>
      </c>
      <c r="F323" s="26" t="s">
        <v>11721</v>
      </c>
      <c r="G323" s="26" t="s">
        <v>314</v>
      </c>
      <c r="H323" s="26" t="n">
        <v>24</v>
      </c>
      <c r="I323" s="26" t="s">
        <v>11683</v>
      </c>
      <c r="J323" s="26" t="s">
        <v>14512</v>
      </c>
      <c r="K323" s="26" t="s">
        <v>14498</v>
      </c>
      <c r="L323" s="26" t="s">
        <v>14517</v>
      </c>
      <c r="M323" s="26" t="s">
        <v>14564</v>
      </c>
      <c r="N323" s="27" t="n">
        <v>45920</v>
      </c>
      <c r="O323" s="26" t="s">
        <v>14501</v>
      </c>
      <c r="P323" s="26"/>
    </row>
    <row r="324" customFormat="false" ht="15" hidden="false" customHeight="true" outlineLevel="0" collapsed="false">
      <c r="A324" s="29" t="s">
        <v>14835</v>
      </c>
      <c r="B324" s="29" t="s">
        <v>14002</v>
      </c>
      <c r="C324" s="30" t="n">
        <v>45909</v>
      </c>
      <c r="D324" s="29" t="s">
        <v>5534</v>
      </c>
      <c r="E324" s="29" t="n">
        <v>1167</v>
      </c>
      <c r="F324" s="29" t="s">
        <v>12202</v>
      </c>
      <c r="G324" s="29" t="s">
        <v>167</v>
      </c>
      <c r="H324" s="29" t="n">
        <v>32</v>
      </c>
      <c r="I324" s="29" t="s">
        <v>11626</v>
      </c>
      <c r="J324" s="29" t="s">
        <v>14497</v>
      </c>
      <c r="K324" s="29" t="s">
        <v>14498</v>
      </c>
      <c r="L324" s="29" t="s">
        <v>14517</v>
      </c>
      <c r="M324" s="29" t="s">
        <v>14510</v>
      </c>
      <c r="N324" s="30" t="n">
        <v>45911</v>
      </c>
      <c r="O324" s="29" t="s">
        <v>14501</v>
      </c>
      <c r="P324" s="29"/>
    </row>
    <row r="325" customFormat="false" ht="15" hidden="false" customHeight="true" outlineLevel="0" collapsed="false">
      <c r="A325" s="26" t="s">
        <v>14836</v>
      </c>
      <c r="B325" s="26" t="s">
        <v>14011</v>
      </c>
      <c r="C325" s="27" t="n">
        <v>45911</v>
      </c>
      <c r="D325" s="26" t="s">
        <v>11447</v>
      </c>
      <c r="E325" s="26" t="n">
        <v>2865</v>
      </c>
      <c r="F325" s="26" t="s">
        <v>11982</v>
      </c>
      <c r="G325" s="26" t="s">
        <v>249</v>
      </c>
      <c r="H325" s="26" t="n">
        <v>28</v>
      </c>
      <c r="I325" s="26" t="s">
        <v>11672</v>
      </c>
      <c r="J325" s="26" t="s">
        <v>14507</v>
      </c>
      <c r="K325" s="26" t="s">
        <v>14498</v>
      </c>
      <c r="L325" s="26" t="s">
        <v>14499</v>
      </c>
      <c r="M325" s="26" t="s">
        <v>14510</v>
      </c>
      <c r="N325" s="27" t="n">
        <v>45915</v>
      </c>
      <c r="O325" s="26" t="s">
        <v>14501</v>
      </c>
      <c r="P325" s="26"/>
    </row>
    <row r="326" customFormat="false" ht="15" hidden="false" customHeight="true" outlineLevel="0" collapsed="false">
      <c r="A326" s="29" t="s">
        <v>14837</v>
      </c>
      <c r="B326" s="29" t="s">
        <v>14012</v>
      </c>
      <c r="C326" s="30" t="n">
        <v>45905</v>
      </c>
      <c r="D326" s="29" t="s">
        <v>4891</v>
      </c>
      <c r="E326" s="29" t="n">
        <v>1002</v>
      </c>
      <c r="F326" s="29" t="s">
        <v>13564</v>
      </c>
      <c r="G326" s="29" t="s">
        <v>276</v>
      </c>
      <c r="H326" s="29" t="n">
        <v>36</v>
      </c>
      <c r="I326" s="29" t="s">
        <v>11651</v>
      </c>
      <c r="J326" s="29" t="s">
        <v>14503</v>
      </c>
      <c r="K326" s="29" t="s">
        <v>14498</v>
      </c>
      <c r="L326" s="29" t="s">
        <v>14509</v>
      </c>
      <c r="M326" s="29" t="s">
        <v>14510</v>
      </c>
      <c r="N326" s="30" t="n">
        <v>45909</v>
      </c>
      <c r="O326" s="29" t="s">
        <v>14501</v>
      </c>
      <c r="P326" s="29"/>
    </row>
    <row r="327" customFormat="false" ht="15" hidden="false" customHeight="true" outlineLevel="0" collapsed="false">
      <c r="A327" s="26" t="s">
        <v>14838</v>
      </c>
      <c r="B327" s="26" t="s">
        <v>14017</v>
      </c>
      <c r="C327" s="27" t="n">
        <v>45956</v>
      </c>
      <c r="D327" s="26" t="s">
        <v>5964</v>
      </c>
      <c r="E327" s="26" t="n">
        <v>1284</v>
      </c>
      <c r="F327" s="26" t="s">
        <v>11937</v>
      </c>
      <c r="G327" s="26" t="s">
        <v>249</v>
      </c>
      <c r="H327" s="26" t="n">
        <v>32</v>
      </c>
      <c r="I327" s="26" t="s">
        <v>11626</v>
      </c>
      <c r="J327" s="26" t="s">
        <v>14497</v>
      </c>
      <c r="K327" s="26" t="s">
        <v>14498</v>
      </c>
      <c r="L327" s="26" t="s">
        <v>14517</v>
      </c>
      <c r="M327" s="26" t="s">
        <v>14525</v>
      </c>
      <c r="N327" s="27" t="n">
        <v>45959</v>
      </c>
      <c r="O327" s="26" t="s">
        <v>14501</v>
      </c>
      <c r="P327" s="26"/>
    </row>
    <row r="328" customFormat="false" ht="15" hidden="false" customHeight="true" outlineLevel="0" collapsed="false">
      <c r="A328" s="29" t="s">
        <v>14839</v>
      </c>
      <c r="B328" s="29" t="s">
        <v>14021</v>
      </c>
      <c r="C328" s="30" t="n">
        <v>45958</v>
      </c>
      <c r="D328" s="29" t="s">
        <v>5606</v>
      </c>
      <c r="E328" s="29" t="n">
        <v>1187</v>
      </c>
      <c r="F328" s="29" t="s">
        <v>13263</v>
      </c>
      <c r="G328" s="29" t="s">
        <v>249</v>
      </c>
      <c r="H328" s="29" t="n">
        <v>28</v>
      </c>
      <c r="I328" s="29" t="s">
        <v>11626</v>
      </c>
      <c r="J328" s="29" t="s">
        <v>14497</v>
      </c>
      <c r="K328" s="29" t="s">
        <v>14498</v>
      </c>
      <c r="L328" s="29" t="s">
        <v>14499</v>
      </c>
      <c r="M328" s="29" t="s">
        <v>14513</v>
      </c>
      <c r="N328" s="30" t="n">
        <v>45961</v>
      </c>
      <c r="O328" s="29" t="s">
        <v>14501</v>
      </c>
      <c r="P328" s="29"/>
    </row>
    <row r="329" customFormat="false" ht="15" hidden="false" customHeight="true" outlineLevel="0" collapsed="false">
      <c r="A329" s="26" t="s">
        <v>14840</v>
      </c>
      <c r="B329" s="26" t="s">
        <v>14026</v>
      </c>
      <c r="C329" s="27" t="n">
        <v>45933</v>
      </c>
      <c r="D329" s="26" t="s">
        <v>11070</v>
      </c>
      <c r="E329" s="26" t="n">
        <v>2750</v>
      </c>
      <c r="F329" s="26" t="s">
        <v>12236</v>
      </c>
      <c r="G329" s="26" t="s">
        <v>900</v>
      </c>
      <c r="H329" s="26" t="n">
        <v>60</v>
      </c>
      <c r="I329" s="26" t="s">
        <v>11626</v>
      </c>
      <c r="J329" s="26" t="s">
        <v>14497</v>
      </c>
      <c r="K329" s="26" t="s">
        <v>14498</v>
      </c>
      <c r="L329" s="26" t="s">
        <v>14504</v>
      </c>
      <c r="M329" s="26" t="s">
        <v>14520</v>
      </c>
      <c r="N329" s="27" t="n">
        <v>45935</v>
      </c>
      <c r="O329" s="26" t="s">
        <v>14501</v>
      </c>
      <c r="P329" s="26"/>
    </row>
    <row r="330" customFormat="false" ht="15" hidden="false" customHeight="true" outlineLevel="0" collapsed="false">
      <c r="A330" s="29" t="s">
        <v>14841</v>
      </c>
      <c r="B330" s="29" t="s">
        <v>14027</v>
      </c>
      <c r="C330" s="30" t="n">
        <v>45956</v>
      </c>
      <c r="D330" s="29" t="s">
        <v>11425</v>
      </c>
      <c r="E330" s="29" t="n">
        <v>2857</v>
      </c>
      <c r="F330" s="29" t="s">
        <v>14028</v>
      </c>
      <c r="G330" s="29" t="s">
        <v>276</v>
      </c>
      <c r="H330" s="29" t="n">
        <v>24</v>
      </c>
      <c r="I330" s="29" t="s">
        <v>11651</v>
      </c>
      <c r="J330" s="29" t="s">
        <v>14503</v>
      </c>
      <c r="K330" s="29" t="s">
        <v>14498</v>
      </c>
      <c r="L330" s="29" t="s">
        <v>14504</v>
      </c>
      <c r="M330" s="29" t="s">
        <v>14500</v>
      </c>
      <c r="N330" s="30" t="n">
        <v>45956</v>
      </c>
      <c r="O330" s="29" t="s">
        <v>14501</v>
      </c>
      <c r="P330" s="29"/>
    </row>
    <row r="331" customFormat="false" ht="15" hidden="false" customHeight="true" outlineLevel="0" collapsed="false">
      <c r="A331" s="26" t="s">
        <v>14842</v>
      </c>
      <c r="B331" s="26" t="s">
        <v>14040</v>
      </c>
      <c r="C331" s="27" t="n">
        <v>45953</v>
      </c>
      <c r="D331" s="26" t="s">
        <v>3425</v>
      </c>
      <c r="E331" s="26" t="n">
        <v>645</v>
      </c>
      <c r="F331" s="26" t="s">
        <v>12965</v>
      </c>
      <c r="G331" s="26" t="s">
        <v>900</v>
      </c>
      <c r="H331" s="26" t="n">
        <v>32</v>
      </c>
      <c r="I331" s="26" t="s">
        <v>11672</v>
      </c>
      <c r="J331" s="26" t="s">
        <v>14507</v>
      </c>
      <c r="K331" s="26" t="s">
        <v>14498</v>
      </c>
      <c r="L331" s="26" t="s">
        <v>14517</v>
      </c>
      <c r="M331" s="26" t="s">
        <v>14513</v>
      </c>
      <c r="N331" s="27" t="n">
        <v>45957</v>
      </c>
      <c r="O331" s="26" t="s">
        <v>14501</v>
      </c>
      <c r="P331" s="26"/>
    </row>
    <row r="332" customFormat="false" ht="15" hidden="false" customHeight="true" outlineLevel="0" collapsed="false">
      <c r="A332" s="29" t="s">
        <v>14843</v>
      </c>
      <c r="B332" s="29" t="s">
        <v>14048</v>
      </c>
      <c r="C332" s="30" t="n">
        <v>45941</v>
      </c>
      <c r="D332" s="29" t="s">
        <v>754</v>
      </c>
      <c r="E332" s="29" t="n">
        <v>89</v>
      </c>
      <c r="F332" s="29" t="s">
        <v>14049</v>
      </c>
      <c r="G332" s="29" t="s">
        <v>249</v>
      </c>
      <c r="H332" s="29" t="n">
        <v>24</v>
      </c>
      <c r="I332" s="29" t="s">
        <v>11626</v>
      </c>
      <c r="J332" s="29" t="s">
        <v>14497</v>
      </c>
      <c r="K332" s="29" t="s">
        <v>14527</v>
      </c>
      <c r="L332" s="29" t="s">
        <v>14509</v>
      </c>
      <c r="M332" s="29" t="s">
        <v>14515</v>
      </c>
      <c r="N332" s="30" t="n">
        <v>45943</v>
      </c>
      <c r="O332" s="29" t="s">
        <v>14501</v>
      </c>
      <c r="P332" s="29"/>
    </row>
    <row r="333" customFormat="false" ht="15" hidden="false" customHeight="true" outlineLevel="0" collapsed="false">
      <c r="A333" s="26" t="s">
        <v>14844</v>
      </c>
      <c r="B333" s="26" t="s">
        <v>14053</v>
      </c>
      <c r="C333" s="27" t="n">
        <v>45943</v>
      </c>
      <c r="D333" s="26" t="s">
        <v>976</v>
      </c>
      <c r="E333" s="26" t="n">
        <v>128</v>
      </c>
      <c r="F333" s="26" t="s">
        <v>14054</v>
      </c>
      <c r="G333" s="26" t="s">
        <v>276</v>
      </c>
      <c r="H333" s="26" t="n">
        <v>28</v>
      </c>
      <c r="I333" s="26" t="s">
        <v>11672</v>
      </c>
      <c r="J333" s="26" t="s">
        <v>14507</v>
      </c>
      <c r="K333" s="26" t="s">
        <v>14498</v>
      </c>
      <c r="L333" s="26" t="s">
        <v>14517</v>
      </c>
      <c r="M333" s="26" t="s">
        <v>14510</v>
      </c>
      <c r="N333" s="27" t="n">
        <v>45945</v>
      </c>
      <c r="O333" s="26" t="s">
        <v>14501</v>
      </c>
      <c r="P333" s="26"/>
    </row>
    <row r="334" customFormat="false" ht="15" hidden="false" customHeight="true" outlineLevel="0" collapsed="false">
      <c r="A334" s="29" t="s">
        <v>14845</v>
      </c>
      <c r="B334" s="29" t="s">
        <v>14066</v>
      </c>
      <c r="C334" s="30" t="n">
        <v>45932</v>
      </c>
      <c r="D334" s="29" t="s">
        <v>7384</v>
      </c>
      <c r="E334" s="29" t="n">
        <v>1676</v>
      </c>
      <c r="F334" s="29" t="s">
        <v>11776</v>
      </c>
      <c r="G334" s="29" t="s">
        <v>314</v>
      </c>
      <c r="H334" s="29" t="n">
        <v>32</v>
      </c>
      <c r="I334" s="29" t="s">
        <v>11626</v>
      </c>
      <c r="J334" s="29" t="s">
        <v>14497</v>
      </c>
      <c r="K334" s="29" t="s">
        <v>14498</v>
      </c>
      <c r="L334" s="29" t="s">
        <v>14504</v>
      </c>
      <c r="M334" s="29" t="s">
        <v>14505</v>
      </c>
      <c r="N334" s="30" t="n">
        <v>45934</v>
      </c>
      <c r="O334" s="29" t="s">
        <v>14501</v>
      </c>
      <c r="P334" s="29"/>
    </row>
    <row r="335" customFormat="false" ht="15" hidden="false" customHeight="true" outlineLevel="0" collapsed="false">
      <c r="A335" s="26" t="s">
        <v>14846</v>
      </c>
      <c r="B335" s="26" t="s">
        <v>14076</v>
      </c>
      <c r="C335" s="27" t="n">
        <v>45937</v>
      </c>
      <c r="D335" s="26" t="s">
        <v>10083</v>
      </c>
      <c r="E335" s="26" t="n">
        <v>2455</v>
      </c>
      <c r="F335" s="26" t="s">
        <v>11959</v>
      </c>
      <c r="G335" s="26" t="s">
        <v>249</v>
      </c>
      <c r="H335" s="26" t="n">
        <v>32</v>
      </c>
      <c r="I335" s="26" t="s">
        <v>11626</v>
      </c>
      <c r="J335" s="26" t="s">
        <v>14497</v>
      </c>
      <c r="K335" s="26" t="s">
        <v>14498</v>
      </c>
      <c r="L335" s="26" t="s">
        <v>14517</v>
      </c>
      <c r="M335" s="26" t="s">
        <v>14505</v>
      </c>
      <c r="N335" s="27" t="n">
        <v>45941</v>
      </c>
      <c r="O335" s="26" t="s">
        <v>14501</v>
      </c>
      <c r="P335" s="26"/>
    </row>
    <row r="336" customFormat="false" ht="15" hidden="false" customHeight="true" outlineLevel="0" collapsed="false">
      <c r="A336" s="29" t="s">
        <v>14847</v>
      </c>
      <c r="B336" s="29" t="s">
        <v>14077</v>
      </c>
      <c r="C336" s="30" t="n">
        <v>45943</v>
      </c>
      <c r="D336" s="29" t="s">
        <v>7511</v>
      </c>
      <c r="E336" s="29" t="n">
        <v>1711</v>
      </c>
      <c r="F336" s="29" t="s">
        <v>12016</v>
      </c>
      <c r="G336" s="29" t="s">
        <v>276</v>
      </c>
      <c r="H336" s="29" t="n">
        <v>28</v>
      </c>
      <c r="I336" s="29" t="s">
        <v>11672</v>
      </c>
      <c r="J336" s="29" t="s">
        <v>14507</v>
      </c>
      <c r="K336" s="29" t="s">
        <v>14498</v>
      </c>
      <c r="L336" s="29" t="s">
        <v>14517</v>
      </c>
      <c r="M336" s="29" t="s">
        <v>14500</v>
      </c>
      <c r="N336" s="30" t="n">
        <v>45948</v>
      </c>
      <c r="O336" s="29" t="s">
        <v>14501</v>
      </c>
      <c r="P336" s="29"/>
    </row>
    <row r="337" customFormat="false" ht="15" hidden="false" customHeight="true" outlineLevel="0" collapsed="false">
      <c r="A337" s="26" t="s">
        <v>14848</v>
      </c>
      <c r="B337" s="26" t="s">
        <v>14080</v>
      </c>
      <c r="C337" s="27" t="n">
        <v>45943</v>
      </c>
      <c r="D337" s="26" t="s">
        <v>6550</v>
      </c>
      <c r="E337" s="26" t="n">
        <v>1448</v>
      </c>
      <c r="F337" s="26" t="s">
        <v>14081</v>
      </c>
      <c r="G337" s="26" t="s">
        <v>276</v>
      </c>
      <c r="H337" s="26" t="n">
        <v>28</v>
      </c>
      <c r="I337" s="26" t="s">
        <v>11626</v>
      </c>
      <c r="J337" s="26" t="s">
        <v>14497</v>
      </c>
      <c r="K337" s="26" t="s">
        <v>14498</v>
      </c>
      <c r="L337" s="26" t="s">
        <v>14504</v>
      </c>
      <c r="M337" s="26" t="s">
        <v>14564</v>
      </c>
      <c r="N337" s="27" t="n">
        <v>45945</v>
      </c>
      <c r="O337" s="26" t="s">
        <v>14501</v>
      </c>
      <c r="P337" s="26"/>
    </row>
    <row r="338" customFormat="false" ht="15" hidden="false" customHeight="true" outlineLevel="0" collapsed="false">
      <c r="A338" s="29" t="s">
        <v>14849</v>
      </c>
      <c r="B338" s="29" t="s">
        <v>14086</v>
      </c>
      <c r="C338" s="30" t="n">
        <v>45988</v>
      </c>
      <c r="D338" s="29" t="s">
        <v>1687</v>
      </c>
      <c r="E338" s="29" t="n">
        <v>264</v>
      </c>
      <c r="F338" s="29" t="s">
        <v>12447</v>
      </c>
      <c r="G338" s="29" t="s">
        <v>249</v>
      </c>
      <c r="H338" s="29" t="n">
        <v>28</v>
      </c>
      <c r="I338" s="29" t="s">
        <v>11626</v>
      </c>
      <c r="J338" s="29" t="s">
        <v>14497</v>
      </c>
      <c r="K338" s="29" t="s">
        <v>14498</v>
      </c>
      <c r="L338" s="29" t="s">
        <v>14509</v>
      </c>
      <c r="M338" s="29" t="s">
        <v>14564</v>
      </c>
      <c r="N338" s="30" t="n">
        <v>45993</v>
      </c>
      <c r="O338" s="29" t="s">
        <v>14501</v>
      </c>
      <c r="P338" s="29"/>
    </row>
    <row r="339" customFormat="false" ht="15" hidden="false" customHeight="true" outlineLevel="0" collapsed="false">
      <c r="A339" s="26" t="s">
        <v>14850</v>
      </c>
      <c r="B339" s="26" t="s">
        <v>14093</v>
      </c>
      <c r="C339" s="27" t="n">
        <v>45978</v>
      </c>
      <c r="D339" s="26" t="s">
        <v>6389</v>
      </c>
      <c r="E339" s="26" t="n">
        <v>1404</v>
      </c>
      <c r="F339" s="26" t="s">
        <v>14023</v>
      </c>
      <c r="G339" s="26" t="s">
        <v>167</v>
      </c>
      <c r="H339" s="26" t="n">
        <v>32</v>
      </c>
      <c r="I339" s="26" t="s">
        <v>11651</v>
      </c>
      <c r="J339" s="26" t="s">
        <v>14503</v>
      </c>
      <c r="K339" s="26" t="s">
        <v>14498</v>
      </c>
      <c r="L339" s="26" t="s">
        <v>14504</v>
      </c>
      <c r="M339" s="26" t="s">
        <v>14522</v>
      </c>
      <c r="N339" s="27" t="n">
        <v>45980</v>
      </c>
      <c r="O339" s="26" t="s">
        <v>14501</v>
      </c>
      <c r="P339" s="26"/>
    </row>
    <row r="340" customFormat="false" ht="15" hidden="false" customHeight="true" outlineLevel="0" collapsed="false">
      <c r="A340" s="29" t="s">
        <v>14851</v>
      </c>
      <c r="B340" s="29" t="s">
        <v>14105</v>
      </c>
      <c r="C340" s="30" t="n">
        <v>46006</v>
      </c>
      <c r="D340" s="29" t="s">
        <v>3982</v>
      </c>
      <c r="E340" s="29" t="n">
        <v>776</v>
      </c>
      <c r="F340" s="29" t="s">
        <v>11678</v>
      </c>
      <c r="G340" s="29" t="s">
        <v>900</v>
      </c>
      <c r="H340" s="29" t="n">
        <v>32</v>
      </c>
      <c r="I340" s="29" t="s">
        <v>11651</v>
      </c>
      <c r="J340" s="29" t="s">
        <v>14503</v>
      </c>
      <c r="K340" s="29" t="s">
        <v>14498</v>
      </c>
      <c r="L340" s="29" t="s">
        <v>14517</v>
      </c>
      <c r="M340" s="29" t="s">
        <v>14505</v>
      </c>
      <c r="N340" s="30" t="n">
        <v>46008</v>
      </c>
      <c r="O340" s="29" t="s">
        <v>14501</v>
      </c>
      <c r="P340" s="29"/>
    </row>
    <row r="341" customFormat="false" ht="15" hidden="false" customHeight="true" outlineLevel="0" collapsed="false">
      <c r="A341" s="26" t="s">
        <v>14852</v>
      </c>
      <c r="B341" s="26" t="s">
        <v>14125</v>
      </c>
      <c r="C341" s="27" t="n">
        <v>46017</v>
      </c>
      <c r="D341" s="26" t="s">
        <v>8510</v>
      </c>
      <c r="E341" s="26" t="n">
        <v>1991</v>
      </c>
      <c r="F341" s="26" t="s">
        <v>12619</v>
      </c>
      <c r="G341" s="26" t="s">
        <v>249</v>
      </c>
      <c r="H341" s="26" t="n">
        <v>28</v>
      </c>
      <c r="I341" s="26" t="s">
        <v>11626</v>
      </c>
      <c r="J341" s="26" t="s">
        <v>14497</v>
      </c>
      <c r="K341" s="26" t="s">
        <v>14498</v>
      </c>
      <c r="L341" s="26" t="s">
        <v>14504</v>
      </c>
      <c r="M341" s="26" t="s">
        <v>14515</v>
      </c>
      <c r="N341" s="27" t="n">
        <v>46021</v>
      </c>
      <c r="O341" s="26" t="s">
        <v>14501</v>
      </c>
      <c r="P341" s="26"/>
    </row>
    <row r="342" customFormat="false" ht="15" hidden="false" customHeight="true" outlineLevel="0" collapsed="false">
      <c r="A342" s="29" t="s">
        <v>14853</v>
      </c>
      <c r="B342" s="29" t="s">
        <v>14128</v>
      </c>
      <c r="C342" s="30" t="n">
        <v>46035</v>
      </c>
      <c r="D342" s="29" t="s">
        <v>8576</v>
      </c>
      <c r="E342" s="29" t="n">
        <v>2011</v>
      </c>
      <c r="F342" s="29" t="s">
        <v>13200</v>
      </c>
      <c r="G342" s="29" t="s">
        <v>249</v>
      </c>
      <c r="H342" s="29" t="n">
        <v>28</v>
      </c>
      <c r="I342" s="29" t="s">
        <v>11626</v>
      </c>
      <c r="J342" s="29" t="s">
        <v>14497</v>
      </c>
      <c r="K342" s="29" t="s">
        <v>14498</v>
      </c>
      <c r="L342" s="29" t="s">
        <v>14517</v>
      </c>
      <c r="M342" s="29" t="s">
        <v>14510</v>
      </c>
      <c r="N342" s="30" t="n">
        <v>46040</v>
      </c>
      <c r="O342" s="29" t="s">
        <v>14501</v>
      </c>
      <c r="P342" s="29"/>
    </row>
    <row r="343" customFormat="false" ht="15" hidden="false" customHeight="true" outlineLevel="0" collapsed="false">
      <c r="A343" s="26" t="s">
        <v>14854</v>
      </c>
      <c r="B343" s="26" t="s">
        <v>14129</v>
      </c>
      <c r="C343" s="27" t="n">
        <v>46035</v>
      </c>
      <c r="D343" s="26" t="s">
        <v>2201</v>
      </c>
      <c r="E343" s="26" t="n">
        <v>368</v>
      </c>
      <c r="F343" s="26" t="s">
        <v>12800</v>
      </c>
      <c r="G343" s="26" t="s">
        <v>314</v>
      </c>
      <c r="H343" s="26" t="n">
        <v>45</v>
      </c>
      <c r="I343" s="26" t="s">
        <v>11683</v>
      </c>
      <c r="J343" s="26" t="s">
        <v>14512</v>
      </c>
      <c r="K343" s="26" t="s">
        <v>14498</v>
      </c>
      <c r="L343" s="26" t="s">
        <v>14509</v>
      </c>
      <c r="M343" s="26" t="s">
        <v>14520</v>
      </c>
      <c r="N343" s="27" t="n">
        <v>46037</v>
      </c>
      <c r="O343" s="26" t="s">
        <v>14501</v>
      </c>
      <c r="P343" s="26"/>
    </row>
    <row r="344" customFormat="false" ht="15" hidden="false" customHeight="true" outlineLevel="0" collapsed="false">
      <c r="A344" s="29" t="s">
        <v>14855</v>
      </c>
      <c r="B344" s="29" t="s">
        <v>14130</v>
      </c>
      <c r="C344" s="30" t="n">
        <v>46043</v>
      </c>
      <c r="D344" s="29" t="s">
        <v>2508</v>
      </c>
      <c r="E344" s="29" t="n">
        <v>435</v>
      </c>
      <c r="F344" s="29" t="s">
        <v>12345</v>
      </c>
      <c r="G344" s="29" t="s">
        <v>900</v>
      </c>
      <c r="H344" s="29" t="n">
        <v>70</v>
      </c>
      <c r="I344" s="29" t="s">
        <v>11651</v>
      </c>
      <c r="J344" s="29" t="s">
        <v>14503</v>
      </c>
      <c r="K344" s="29" t="s">
        <v>14498</v>
      </c>
      <c r="L344" s="29" t="s">
        <v>14499</v>
      </c>
      <c r="M344" s="29" t="s">
        <v>14564</v>
      </c>
      <c r="N344" s="30" t="n">
        <v>46044</v>
      </c>
      <c r="O344" s="29" t="s">
        <v>14501</v>
      </c>
      <c r="P344" s="29"/>
    </row>
    <row r="345" customFormat="false" ht="15" hidden="false" customHeight="true" outlineLevel="0" collapsed="false">
      <c r="A345" s="26" t="s">
        <v>14856</v>
      </c>
      <c r="B345" s="26" t="s">
        <v>14133</v>
      </c>
      <c r="C345" s="27" t="n">
        <v>46049</v>
      </c>
      <c r="D345" s="26" t="s">
        <v>9218</v>
      </c>
      <c r="E345" s="26" t="n">
        <v>2197</v>
      </c>
      <c r="F345" s="26" t="s">
        <v>14134</v>
      </c>
      <c r="G345" s="26" t="s">
        <v>276</v>
      </c>
      <c r="H345" s="26" t="n">
        <v>24</v>
      </c>
      <c r="I345" s="26" t="s">
        <v>11672</v>
      </c>
      <c r="J345" s="26" t="s">
        <v>14507</v>
      </c>
      <c r="K345" s="26" t="s">
        <v>14498</v>
      </c>
      <c r="L345" s="26" t="s">
        <v>14509</v>
      </c>
      <c r="M345" s="26" t="s">
        <v>14500</v>
      </c>
      <c r="N345" s="27" t="n">
        <v>46054</v>
      </c>
      <c r="O345" s="26" t="s">
        <v>14501</v>
      </c>
      <c r="P345" s="26"/>
    </row>
    <row r="346" customFormat="false" ht="15" hidden="false" customHeight="true" outlineLevel="0" collapsed="false">
      <c r="A346" s="29" t="s">
        <v>14857</v>
      </c>
      <c r="B346" s="29" t="s">
        <v>14135</v>
      </c>
      <c r="C346" s="30" t="n">
        <v>46023</v>
      </c>
      <c r="D346" s="29" t="s">
        <v>3046</v>
      </c>
      <c r="E346" s="29" t="n">
        <v>558</v>
      </c>
      <c r="F346" s="29" t="s">
        <v>11785</v>
      </c>
      <c r="G346" s="29" t="s">
        <v>314</v>
      </c>
      <c r="H346" s="29" t="n">
        <v>36</v>
      </c>
      <c r="I346" s="29" t="s">
        <v>11626</v>
      </c>
      <c r="J346" s="29" t="s">
        <v>14497</v>
      </c>
      <c r="K346" s="29" t="s">
        <v>14498</v>
      </c>
      <c r="L346" s="29" t="s">
        <v>14504</v>
      </c>
      <c r="M346" s="29" t="s">
        <v>14510</v>
      </c>
      <c r="N346" s="30" t="n">
        <v>46025</v>
      </c>
      <c r="O346" s="29" t="s">
        <v>14501</v>
      </c>
      <c r="P346" s="29"/>
    </row>
    <row r="347" customFormat="false" ht="15" hidden="false" customHeight="true" outlineLevel="0" collapsed="false">
      <c r="A347" s="26" t="s">
        <v>14858</v>
      </c>
      <c r="B347" s="26" t="s">
        <v>14136</v>
      </c>
      <c r="C347" s="27" t="n">
        <v>46023</v>
      </c>
      <c r="D347" s="26" t="s">
        <v>8717</v>
      </c>
      <c r="E347" s="26" t="n">
        <v>2054</v>
      </c>
      <c r="F347" s="26" t="s">
        <v>12837</v>
      </c>
      <c r="G347" s="26" t="s">
        <v>167</v>
      </c>
      <c r="H347" s="26" t="n">
        <v>28</v>
      </c>
      <c r="I347" s="26" t="s">
        <v>11626</v>
      </c>
      <c r="J347" s="26" t="s">
        <v>14497</v>
      </c>
      <c r="K347" s="26" t="s">
        <v>14527</v>
      </c>
      <c r="L347" s="26" t="s">
        <v>14517</v>
      </c>
      <c r="M347" s="26" t="s">
        <v>14510</v>
      </c>
      <c r="N347" s="27" t="n">
        <v>46026</v>
      </c>
      <c r="O347" s="26" t="s">
        <v>14501</v>
      </c>
      <c r="P347" s="26"/>
    </row>
    <row r="348" customFormat="false" ht="15" hidden="false" customHeight="true" outlineLevel="0" collapsed="false">
      <c r="A348" s="29" t="s">
        <v>14859</v>
      </c>
      <c r="B348" s="29" t="s">
        <v>14147</v>
      </c>
      <c r="C348" s="30" t="n">
        <v>46075</v>
      </c>
      <c r="D348" s="29" t="s">
        <v>11289</v>
      </c>
      <c r="E348" s="29" t="n">
        <v>2817</v>
      </c>
      <c r="F348" s="29" t="s">
        <v>12591</v>
      </c>
      <c r="G348" s="29" t="s">
        <v>249</v>
      </c>
      <c r="H348" s="29" t="n">
        <v>32</v>
      </c>
      <c r="I348" s="29" t="s">
        <v>11626</v>
      </c>
      <c r="J348" s="29" t="s">
        <v>14497</v>
      </c>
      <c r="K348" s="29" t="s">
        <v>14498</v>
      </c>
      <c r="L348" s="29" t="s">
        <v>14499</v>
      </c>
      <c r="M348" s="29" t="s">
        <v>14522</v>
      </c>
      <c r="N348" s="30" t="n">
        <v>46076</v>
      </c>
      <c r="O348" s="29" t="s">
        <v>14501</v>
      </c>
      <c r="P348" s="29"/>
    </row>
    <row r="349" customFormat="false" ht="15" hidden="false" customHeight="true" outlineLevel="0" collapsed="false">
      <c r="A349" s="26" t="s">
        <v>14860</v>
      </c>
      <c r="B349" s="26" t="s">
        <v>14156</v>
      </c>
      <c r="C349" s="27" t="n">
        <v>46080</v>
      </c>
      <c r="D349" s="26" t="s">
        <v>10752</v>
      </c>
      <c r="E349" s="26" t="n">
        <v>2653</v>
      </c>
      <c r="F349" s="26" t="s">
        <v>14143</v>
      </c>
      <c r="G349" s="26" t="s">
        <v>276</v>
      </c>
      <c r="H349" s="26" t="n">
        <v>28</v>
      </c>
      <c r="I349" s="26" t="s">
        <v>11626</v>
      </c>
      <c r="J349" s="26" t="s">
        <v>14497</v>
      </c>
      <c r="K349" s="26" t="s">
        <v>14498</v>
      </c>
      <c r="L349" s="26" t="s">
        <v>14517</v>
      </c>
      <c r="M349" s="26" t="s">
        <v>14522</v>
      </c>
      <c r="N349" s="27" t="n">
        <v>46082</v>
      </c>
      <c r="O349" s="26" t="s">
        <v>14501</v>
      </c>
      <c r="P349" s="26"/>
    </row>
    <row r="350" customFormat="false" ht="15" hidden="false" customHeight="true" outlineLevel="0" collapsed="false">
      <c r="A350" s="29" t="s">
        <v>14861</v>
      </c>
      <c r="B350" s="29" t="s">
        <v>14157</v>
      </c>
      <c r="C350" s="30" t="n">
        <v>46067</v>
      </c>
      <c r="D350" s="29" t="s">
        <v>3250</v>
      </c>
      <c r="E350" s="29" t="n">
        <v>605</v>
      </c>
      <c r="F350" s="29" t="s">
        <v>14158</v>
      </c>
      <c r="G350" s="29" t="s">
        <v>167</v>
      </c>
      <c r="H350" s="29" t="n">
        <v>40</v>
      </c>
      <c r="I350" s="29" t="s">
        <v>11683</v>
      </c>
      <c r="J350" s="29" t="s">
        <v>14512</v>
      </c>
      <c r="K350" s="29" t="s">
        <v>14498</v>
      </c>
      <c r="L350" s="29" t="s">
        <v>14509</v>
      </c>
      <c r="M350" s="29" t="s">
        <v>14520</v>
      </c>
      <c r="N350" s="30" t="n">
        <v>46068</v>
      </c>
      <c r="O350" s="29" t="s">
        <v>14501</v>
      </c>
      <c r="P350" s="29"/>
    </row>
    <row r="351" customFormat="false" ht="15" hidden="false" customHeight="true" outlineLevel="0" collapsed="false">
      <c r="A351" s="26" t="s">
        <v>14862</v>
      </c>
      <c r="B351" s="26" t="s">
        <v>14159</v>
      </c>
      <c r="C351" s="27" t="n">
        <v>46075</v>
      </c>
      <c r="D351" s="26" t="s">
        <v>3012</v>
      </c>
      <c r="E351" s="26" t="n">
        <v>550</v>
      </c>
      <c r="F351" s="26" t="s">
        <v>12343</v>
      </c>
      <c r="G351" s="26" t="s">
        <v>314</v>
      </c>
      <c r="H351" s="26" t="n">
        <v>24</v>
      </c>
      <c r="I351" s="26" t="s">
        <v>11626</v>
      </c>
      <c r="J351" s="26" t="s">
        <v>14497</v>
      </c>
      <c r="K351" s="26" t="s">
        <v>14498</v>
      </c>
      <c r="L351" s="26" t="s">
        <v>14517</v>
      </c>
      <c r="M351" s="26" t="s">
        <v>14520</v>
      </c>
      <c r="N351" s="27" t="n">
        <v>46078</v>
      </c>
      <c r="O351" s="26" t="s">
        <v>14501</v>
      </c>
      <c r="P351" s="26"/>
    </row>
    <row r="352" customFormat="false" ht="15" hidden="false" customHeight="true" outlineLevel="0" collapsed="false">
      <c r="A352" s="29" t="s">
        <v>14863</v>
      </c>
      <c r="B352" s="29" t="s">
        <v>14172</v>
      </c>
      <c r="C352" s="30" t="n">
        <v>46075</v>
      </c>
      <c r="D352" s="29" t="s">
        <v>8290</v>
      </c>
      <c r="E352" s="29" t="n">
        <v>1930</v>
      </c>
      <c r="F352" s="29" t="s">
        <v>14173</v>
      </c>
      <c r="G352" s="29" t="s">
        <v>276</v>
      </c>
      <c r="H352" s="29" t="n">
        <v>32</v>
      </c>
      <c r="I352" s="29" t="s">
        <v>11672</v>
      </c>
      <c r="J352" s="29" t="s">
        <v>14507</v>
      </c>
      <c r="K352" s="29" t="s">
        <v>14498</v>
      </c>
      <c r="L352" s="29" t="s">
        <v>14517</v>
      </c>
      <c r="M352" s="29" t="s">
        <v>14520</v>
      </c>
      <c r="N352" s="30" t="n">
        <v>46075</v>
      </c>
      <c r="O352" s="29" t="s">
        <v>14501</v>
      </c>
      <c r="P352" s="29"/>
    </row>
    <row r="353" customFormat="false" ht="15" hidden="false" customHeight="true" outlineLevel="0" collapsed="false">
      <c r="A353" s="26" t="s">
        <v>14864</v>
      </c>
      <c r="B353" s="26" t="s">
        <v>14174</v>
      </c>
      <c r="C353" s="27" t="n">
        <v>46060</v>
      </c>
      <c r="D353" s="26" t="s">
        <v>11287</v>
      </c>
      <c r="E353" s="26" t="n">
        <v>2816</v>
      </c>
      <c r="F353" s="26" t="s">
        <v>12291</v>
      </c>
      <c r="G353" s="26" t="s">
        <v>314</v>
      </c>
      <c r="H353" s="26" t="n">
        <v>32</v>
      </c>
      <c r="I353" s="26" t="s">
        <v>11626</v>
      </c>
      <c r="J353" s="26" t="s">
        <v>14497</v>
      </c>
      <c r="K353" s="26" t="s">
        <v>14498</v>
      </c>
      <c r="L353" s="26" t="s">
        <v>14504</v>
      </c>
      <c r="M353" s="26" t="s">
        <v>14522</v>
      </c>
      <c r="N353" s="27" t="n">
        <v>46065</v>
      </c>
      <c r="O353" s="26" t="s">
        <v>14501</v>
      </c>
      <c r="P353" s="26"/>
    </row>
    <row r="354" customFormat="false" ht="15" hidden="false" customHeight="true" outlineLevel="0" collapsed="false">
      <c r="A354" s="29" t="s">
        <v>14865</v>
      </c>
      <c r="B354" s="29" t="s">
        <v>14180</v>
      </c>
      <c r="C354" s="30" t="n">
        <v>46093</v>
      </c>
      <c r="D354" s="29" t="s">
        <v>447</v>
      </c>
      <c r="E354" s="29" t="n">
        <v>38</v>
      </c>
      <c r="F354" s="29" t="s">
        <v>14181</v>
      </c>
      <c r="G354" s="29" t="s">
        <v>900</v>
      </c>
      <c r="H354" s="29" t="n">
        <v>60</v>
      </c>
      <c r="I354" s="29" t="s">
        <v>11651</v>
      </c>
      <c r="J354" s="29" t="s">
        <v>14503</v>
      </c>
      <c r="K354" s="29" t="s">
        <v>14498</v>
      </c>
      <c r="L354" s="29" t="s">
        <v>14517</v>
      </c>
      <c r="M354" s="29" t="s">
        <v>14510</v>
      </c>
      <c r="N354" s="30" t="n">
        <v>46098</v>
      </c>
      <c r="O354" s="29" t="s">
        <v>14501</v>
      </c>
      <c r="P354" s="29"/>
    </row>
    <row r="355" customFormat="false" ht="15" hidden="false" customHeight="true" outlineLevel="0" collapsed="false">
      <c r="A355" s="26" t="s">
        <v>14866</v>
      </c>
      <c r="B355" s="26" t="s">
        <v>14198</v>
      </c>
      <c r="C355" s="27" t="n">
        <v>46096</v>
      </c>
      <c r="D355" s="26" t="s">
        <v>6045</v>
      </c>
      <c r="E355" s="26" t="n">
        <v>1306</v>
      </c>
      <c r="F355" s="26" t="s">
        <v>14199</v>
      </c>
      <c r="G355" s="26" t="s">
        <v>249</v>
      </c>
      <c r="H355" s="26" t="n">
        <v>28</v>
      </c>
      <c r="I355" s="26" t="s">
        <v>11651</v>
      </c>
      <c r="J355" s="26" t="s">
        <v>14503</v>
      </c>
      <c r="K355" s="26" t="s">
        <v>14498</v>
      </c>
      <c r="L355" s="26" t="s">
        <v>14499</v>
      </c>
      <c r="M355" s="26" t="s">
        <v>14515</v>
      </c>
      <c r="N355" s="27" t="n">
        <v>46099</v>
      </c>
      <c r="O355" s="26" t="s">
        <v>14501</v>
      </c>
      <c r="P355" s="26"/>
    </row>
    <row r="356" customFormat="false" ht="15" hidden="false" customHeight="true" outlineLevel="0" collapsed="false">
      <c r="A356" s="29" t="s">
        <v>14867</v>
      </c>
      <c r="B356" s="29" t="s">
        <v>14200</v>
      </c>
      <c r="C356" s="30" t="n">
        <v>46107</v>
      </c>
      <c r="D356" s="29" t="s">
        <v>1037</v>
      </c>
      <c r="E356" s="29" t="n">
        <v>139</v>
      </c>
      <c r="F356" s="29" t="s">
        <v>12833</v>
      </c>
      <c r="G356" s="29" t="s">
        <v>900</v>
      </c>
      <c r="H356" s="29" t="n">
        <v>32</v>
      </c>
      <c r="I356" s="29" t="s">
        <v>11626</v>
      </c>
      <c r="J356" s="29" t="s">
        <v>14497</v>
      </c>
      <c r="K356" s="29" t="s">
        <v>14498</v>
      </c>
      <c r="L356" s="29" t="s">
        <v>14504</v>
      </c>
      <c r="M356" s="29" t="s">
        <v>14522</v>
      </c>
      <c r="N356" s="30" t="n">
        <v>46109</v>
      </c>
      <c r="O356" s="29" t="s">
        <v>14501</v>
      </c>
      <c r="P356" s="29"/>
    </row>
    <row r="357" customFormat="false" ht="15" hidden="false" customHeight="true" outlineLevel="0" collapsed="false">
      <c r="A357" s="26" t="s">
        <v>14868</v>
      </c>
      <c r="B357" s="26" t="s">
        <v>14201</v>
      </c>
      <c r="C357" s="27" t="n">
        <v>46094</v>
      </c>
      <c r="D357" s="26" t="s">
        <v>9490</v>
      </c>
      <c r="E357" s="26" t="n">
        <v>2279</v>
      </c>
      <c r="F357" s="26" t="s">
        <v>12080</v>
      </c>
      <c r="G357" s="26" t="s">
        <v>314</v>
      </c>
      <c r="H357" s="26" t="n">
        <v>24</v>
      </c>
      <c r="I357" s="26" t="s">
        <v>11626</v>
      </c>
      <c r="J357" s="26" t="s">
        <v>14497</v>
      </c>
      <c r="K357" s="26" t="s">
        <v>14498</v>
      </c>
      <c r="L357" s="26" t="s">
        <v>14499</v>
      </c>
      <c r="M357" s="26" t="s">
        <v>14564</v>
      </c>
      <c r="N357" s="27" t="n">
        <v>46099</v>
      </c>
      <c r="O357" s="26" t="s">
        <v>14501</v>
      </c>
      <c r="P357" s="26"/>
    </row>
    <row r="358" customFormat="false" ht="15" hidden="false" customHeight="true" outlineLevel="0" collapsed="false">
      <c r="A358" s="29" t="s">
        <v>14869</v>
      </c>
      <c r="B358" s="29" t="s">
        <v>14209</v>
      </c>
      <c r="C358" s="30" t="n">
        <v>46107</v>
      </c>
      <c r="D358" s="29" t="s">
        <v>9578</v>
      </c>
      <c r="E358" s="29" t="n">
        <v>2305</v>
      </c>
      <c r="F358" s="29" t="s">
        <v>12659</v>
      </c>
      <c r="G358" s="29" t="s">
        <v>900</v>
      </c>
      <c r="H358" s="29" t="n">
        <v>45</v>
      </c>
      <c r="I358" s="29" t="s">
        <v>11672</v>
      </c>
      <c r="J358" s="29" t="s">
        <v>14507</v>
      </c>
      <c r="K358" s="29" t="s">
        <v>14498</v>
      </c>
      <c r="L358" s="29" t="s">
        <v>14504</v>
      </c>
      <c r="M358" s="29" t="s">
        <v>14510</v>
      </c>
      <c r="N358" s="30" t="n">
        <v>46112</v>
      </c>
      <c r="O358" s="29" t="s">
        <v>14501</v>
      </c>
      <c r="P358" s="29"/>
    </row>
    <row r="359" customFormat="false" ht="15" hidden="false" customHeight="true" outlineLevel="0" collapsed="false">
      <c r="A359" s="26" t="s">
        <v>14870</v>
      </c>
      <c r="B359" s="26" t="s">
        <v>14210</v>
      </c>
      <c r="C359" s="27" t="n">
        <v>46099</v>
      </c>
      <c r="D359" s="26" t="s">
        <v>6435</v>
      </c>
      <c r="E359" s="26" t="n">
        <v>1417</v>
      </c>
      <c r="F359" s="26" t="s">
        <v>14211</v>
      </c>
      <c r="G359" s="26" t="s">
        <v>900</v>
      </c>
      <c r="H359" s="26" t="n">
        <v>80</v>
      </c>
      <c r="I359" s="26" t="s">
        <v>11672</v>
      </c>
      <c r="J359" s="26" t="s">
        <v>14507</v>
      </c>
      <c r="K359" s="26" t="s">
        <v>14498</v>
      </c>
      <c r="L359" s="26" t="s">
        <v>14517</v>
      </c>
      <c r="M359" s="26" t="s">
        <v>14505</v>
      </c>
      <c r="N359" s="27" t="n">
        <v>46101</v>
      </c>
      <c r="O359" s="26" t="s">
        <v>14501</v>
      </c>
      <c r="P359" s="26"/>
    </row>
    <row r="360" customFormat="false" ht="15" hidden="false" customHeight="true" outlineLevel="0" collapsed="false">
      <c r="A360" s="29" t="s">
        <v>14871</v>
      </c>
      <c r="B360" s="29" t="s">
        <v>14215</v>
      </c>
      <c r="C360" s="30" t="n">
        <v>46113</v>
      </c>
      <c r="D360" s="29" t="s">
        <v>723</v>
      </c>
      <c r="E360" s="29" t="n">
        <v>84</v>
      </c>
      <c r="F360" s="29" t="s">
        <v>14216</v>
      </c>
      <c r="G360" s="29" t="s">
        <v>249</v>
      </c>
      <c r="H360" s="29" t="n">
        <v>32</v>
      </c>
      <c r="I360" s="29" t="s">
        <v>11672</v>
      </c>
      <c r="J360" s="29" t="s">
        <v>14507</v>
      </c>
      <c r="K360" s="29" t="s">
        <v>14498</v>
      </c>
      <c r="L360" s="29" t="s">
        <v>14509</v>
      </c>
      <c r="M360" s="29" t="s">
        <v>14505</v>
      </c>
      <c r="N360" s="30" t="n">
        <v>46114</v>
      </c>
      <c r="O360" s="29" t="s">
        <v>14501</v>
      </c>
      <c r="P360" s="29"/>
    </row>
    <row r="361" customFormat="false" ht="15" hidden="false" customHeight="true" outlineLevel="0" collapsed="false">
      <c r="A361" s="26" t="s">
        <v>14872</v>
      </c>
      <c r="B361" s="26" t="s">
        <v>14219</v>
      </c>
      <c r="C361" s="27" t="n">
        <v>46117</v>
      </c>
      <c r="D361" s="26" t="s">
        <v>9581</v>
      </c>
      <c r="E361" s="26" t="n">
        <v>2306</v>
      </c>
      <c r="F361" s="26" t="s">
        <v>11663</v>
      </c>
      <c r="G361" s="26" t="s">
        <v>249</v>
      </c>
      <c r="H361" s="26" t="n">
        <v>32</v>
      </c>
      <c r="I361" s="26" t="s">
        <v>11672</v>
      </c>
      <c r="J361" s="26" t="s">
        <v>14507</v>
      </c>
      <c r="K361" s="26" t="s">
        <v>14498</v>
      </c>
      <c r="L361" s="26" t="s">
        <v>14509</v>
      </c>
      <c r="M361" s="26" t="s">
        <v>14513</v>
      </c>
      <c r="N361" s="27" t="n">
        <v>46122</v>
      </c>
      <c r="O361" s="26" t="s">
        <v>14501</v>
      </c>
      <c r="P361" s="26"/>
    </row>
    <row r="362" customFormat="false" ht="15" hidden="false" customHeight="true" outlineLevel="0" collapsed="false">
      <c r="A362" s="29" t="s">
        <v>14873</v>
      </c>
      <c r="B362" s="29" t="s">
        <v>14220</v>
      </c>
      <c r="C362" s="30" t="n">
        <v>46116</v>
      </c>
      <c r="D362" s="29" t="s">
        <v>1784</v>
      </c>
      <c r="E362" s="29" t="n">
        <v>283</v>
      </c>
      <c r="F362" s="29" t="s">
        <v>12716</v>
      </c>
      <c r="G362" s="29" t="s">
        <v>249</v>
      </c>
      <c r="H362" s="29" t="n">
        <v>28</v>
      </c>
      <c r="I362" s="29" t="s">
        <v>11626</v>
      </c>
      <c r="J362" s="29" t="s">
        <v>14497</v>
      </c>
      <c r="K362" s="29" t="s">
        <v>14498</v>
      </c>
      <c r="L362" s="29" t="s">
        <v>14499</v>
      </c>
      <c r="M362" s="29" t="s">
        <v>14564</v>
      </c>
      <c r="N362" s="30" t="n">
        <v>46117</v>
      </c>
      <c r="O362" s="29" t="s">
        <v>14501</v>
      </c>
      <c r="P362" s="29"/>
    </row>
    <row r="363" customFormat="false" ht="15" hidden="false" customHeight="true" outlineLevel="0" collapsed="false">
      <c r="A363" s="26" t="s">
        <v>14874</v>
      </c>
      <c r="B363" s="26" t="s">
        <v>14224</v>
      </c>
      <c r="C363" s="27" t="n">
        <v>46113</v>
      </c>
      <c r="D363" s="26" t="s">
        <v>7708</v>
      </c>
      <c r="E363" s="26" t="n">
        <v>1766</v>
      </c>
      <c r="F363" s="26" t="s">
        <v>14225</v>
      </c>
      <c r="G363" s="26" t="s">
        <v>249</v>
      </c>
      <c r="H363" s="26" t="n">
        <v>36</v>
      </c>
      <c r="I363" s="26" t="s">
        <v>11651</v>
      </c>
      <c r="J363" s="26" t="s">
        <v>14503</v>
      </c>
      <c r="K363" s="26" t="s">
        <v>14498</v>
      </c>
      <c r="L363" s="26" t="s">
        <v>14499</v>
      </c>
      <c r="M363" s="26" t="s">
        <v>14525</v>
      </c>
      <c r="N363" s="27" t="n">
        <v>46117</v>
      </c>
      <c r="O363" s="26" t="s">
        <v>14501</v>
      </c>
      <c r="P363" s="26"/>
    </row>
    <row r="364" customFormat="false" ht="15" hidden="false" customHeight="true" outlineLevel="0" collapsed="false">
      <c r="A364" s="29" t="s">
        <v>14875</v>
      </c>
      <c r="B364" s="29" t="s">
        <v>14228</v>
      </c>
      <c r="C364" s="30" t="n">
        <v>46117</v>
      </c>
      <c r="D364" s="29" t="s">
        <v>8835</v>
      </c>
      <c r="E364" s="29" t="n">
        <v>2088</v>
      </c>
      <c r="F364" s="29" t="s">
        <v>11904</v>
      </c>
      <c r="G364" s="29" t="s">
        <v>249</v>
      </c>
      <c r="H364" s="29" t="n">
        <v>40</v>
      </c>
      <c r="I364" s="29" t="s">
        <v>11672</v>
      </c>
      <c r="J364" s="29" t="s">
        <v>14507</v>
      </c>
      <c r="K364" s="29" t="s">
        <v>14498</v>
      </c>
      <c r="L364" s="29" t="s">
        <v>14517</v>
      </c>
      <c r="M364" s="29" t="s">
        <v>14564</v>
      </c>
      <c r="N364" s="30" t="n">
        <v>46122</v>
      </c>
      <c r="O364" s="29" t="s">
        <v>14501</v>
      </c>
      <c r="P364" s="29"/>
    </row>
    <row r="365" customFormat="false" ht="15" hidden="false" customHeight="true" outlineLevel="0" collapsed="false">
      <c r="A365" s="26" t="s">
        <v>14876</v>
      </c>
      <c r="B365" s="26" t="s">
        <v>14230</v>
      </c>
      <c r="C365" s="27" t="n">
        <v>46124</v>
      </c>
      <c r="D365" s="26" t="s">
        <v>9015</v>
      </c>
      <c r="E365" s="26" t="n">
        <v>2139</v>
      </c>
      <c r="F365" s="26" t="s">
        <v>14231</v>
      </c>
      <c r="G365" s="26" t="s">
        <v>900</v>
      </c>
      <c r="H365" s="26" t="n">
        <v>32</v>
      </c>
      <c r="I365" s="26" t="s">
        <v>11672</v>
      </c>
      <c r="J365" s="26" t="s">
        <v>14507</v>
      </c>
      <c r="K365" s="26" t="s">
        <v>14498</v>
      </c>
      <c r="L365" s="26" t="s">
        <v>14509</v>
      </c>
      <c r="M365" s="26" t="s">
        <v>14520</v>
      </c>
      <c r="N365" s="27" t="n">
        <v>46124</v>
      </c>
      <c r="O365" s="26" t="s">
        <v>14501</v>
      </c>
      <c r="P365" s="26"/>
    </row>
    <row r="366" customFormat="false" ht="15" hidden="false" customHeight="true" outlineLevel="0" collapsed="false">
      <c r="A366" s="29" t="s">
        <v>14877</v>
      </c>
      <c r="B366" s="29" t="s">
        <v>14240</v>
      </c>
      <c r="C366" s="30" t="n">
        <v>46125</v>
      </c>
      <c r="D366" s="29" t="s">
        <v>5352</v>
      </c>
      <c r="E366" s="29" t="n">
        <v>1120</v>
      </c>
      <c r="F366" s="29" t="s">
        <v>14241</v>
      </c>
      <c r="G366" s="29" t="s">
        <v>276</v>
      </c>
      <c r="H366" s="29" t="n">
        <v>24</v>
      </c>
      <c r="I366" s="29" t="s">
        <v>11626</v>
      </c>
      <c r="J366" s="29" t="s">
        <v>14497</v>
      </c>
      <c r="K366" s="29" t="s">
        <v>14498</v>
      </c>
      <c r="L366" s="29" t="s">
        <v>14499</v>
      </c>
      <c r="M366" s="29" t="s">
        <v>14522</v>
      </c>
      <c r="N366" s="30" t="n">
        <v>46127</v>
      </c>
      <c r="O366" s="29" t="s">
        <v>14501</v>
      </c>
      <c r="P366" s="29"/>
    </row>
    <row r="367" customFormat="false" ht="15" hidden="false" customHeight="true" outlineLevel="0" collapsed="false">
      <c r="A367" s="26" t="s">
        <v>14878</v>
      </c>
      <c r="B367" s="26" t="s">
        <v>14242</v>
      </c>
      <c r="C367" s="27" t="n">
        <v>46118</v>
      </c>
      <c r="D367" s="26" t="s">
        <v>6222</v>
      </c>
      <c r="E367" s="26" t="n">
        <v>1353</v>
      </c>
      <c r="F367" s="26" t="s">
        <v>12381</v>
      </c>
      <c r="G367" s="26" t="s">
        <v>276</v>
      </c>
      <c r="H367" s="26" t="n">
        <v>24</v>
      </c>
      <c r="I367" s="26" t="s">
        <v>11683</v>
      </c>
      <c r="J367" s="26" t="s">
        <v>14512</v>
      </c>
      <c r="K367" s="26" t="s">
        <v>14498</v>
      </c>
      <c r="L367" s="26" t="s">
        <v>14499</v>
      </c>
      <c r="M367" s="26" t="s">
        <v>14505</v>
      </c>
      <c r="N367" s="27" t="n">
        <v>46120</v>
      </c>
      <c r="O367" s="26" t="s">
        <v>14501</v>
      </c>
      <c r="P367" s="26"/>
    </row>
    <row r="368" customFormat="false" ht="15" hidden="false" customHeight="true" outlineLevel="0" collapsed="false">
      <c r="A368" s="29" t="s">
        <v>14879</v>
      </c>
      <c r="B368" s="29" t="s">
        <v>14243</v>
      </c>
      <c r="C368" s="30" t="n">
        <v>46131</v>
      </c>
      <c r="D368" s="29" t="s">
        <v>6761</v>
      </c>
      <c r="E368" s="29" t="n">
        <v>1504</v>
      </c>
      <c r="F368" s="29" t="s">
        <v>14122</v>
      </c>
      <c r="G368" s="29" t="s">
        <v>249</v>
      </c>
      <c r="H368" s="29" t="n">
        <v>50</v>
      </c>
      <c r="I368" s="29" t="s">
        <v>11651</v>
      </c>
      <c r="J368" s="29" t="s">
        <v>14503</v>
      </c>
      <c r="K368" s="29" t="s">
        <v>14498</v>
      </c>
      <c r="L368" s="29" t="s">
        <v>14499</v>
      </c>
      <c r="M368" s="29" t="s">
        <v>14513</v>
      </c>
      <c r="N368" s="30" t="n">
        <v>46132</v>
      </c>
      <c r="O368" s="29" t="s">
        <v>14501</v>
      </c>
      <c r="P368" s="29"/>
    </row>
    <row r="369" customFormat="false" ht="15" hidden="false" customHeight="true" outlineLevel="0" collapsed="false">
      <c r="A369" s="26" t="s">
        <v>14880</v>
      </c>
      <c r="B369" s="26" t="s">
        <v>14244</v>
      </c>
      <c r="C369" s="27" t="n">
        <v>46129</v>
      </c>
      <c r="D369" s="26" t="s">
        <v>7492</v>
      </c>
      <c r="E369" s="26" t="n">
        <v>1706</v>
      </c>
      <c r="F369" s="26" t="s">
        <v>12078</v>
      </c>
      <c r="G369" s="26" t="s">
        <v>900</v>
      </c>
      <c r="H369" s="26" t="n">
        <v>32</v>
      </c>
      <c r="I369" s="26" t="s">
        <v>11651</v>
      </c>
      <c r="J369" s="26" t="s">
        <v>14503</v>
      </c>
      <c r="K369" s="26" t="s">
        <v>14498</v>
      </c>
      <c r="L369" s="26" t="s">
        <v>14509</v>
      </c>
      <c r="M369" s="26" t="s">
        <v>14513</v>
      </c>
      <c r="N369" s="27" t="n">
        <v>46134</v>
      </c>
      <c r="O369" s="26" t="s">
        <v>14501</v>
      </c>
      <c r="P369" s="26"/>
    </row>
    <row r="370" customFormat="false" ht="15" hidden="false" customHeight="true" outlineLevel="0" collapsed="false">
      <c r="A370" s="29" t="s">
        <v>14881</v>
      </c>
      <c r="B370" s="29" t="s">
        <v>14245</v>
      </c>
      <c r="C370" s="30" t="n">
        <v>46114</v>
      </c>
      <c r="D370" s="29" t="s">
        <v>1810</v>
      </c>
      <c r="E370" s="29" t="n">
        <v>288</v>
      </c>
      <c r="F370" s="29" t="s">
        <v>14246</v>
      </c>
      <c r="G370" s="29" t="s">
        <v>167</v>
      </c>
      <c r="H370" s="29" t="n">
        <v>24</v>
      </c>
      <c r="I370" s="29" t="s">
        <v>11672</v>
      </c>
      <c r="J370" s="29" t="s">
        <v>14507</v>
      </c>
      <c r="K370" s="29" t="s">
        <v>14498</v>
      </c>
      <c r="L370" s="29" t="s">
        <v>14499</v>
      </c>
      <c r="M370" s="29" t="s">
        <v>14522</v>
      </c>
      <c r="N370" s="30" t="n">
        <v>46116</v>
      </c>
      <c r="O370" s="29" t="s">
        <v>14501</v>
      </c>
      <c r="P370" s="29"/>
    </row>
    <row r="371" customFormat="false" ht="15" hidden="false" customHeight="true" outlineLevel="0" collapsed="false">
      <c r="A371" s="26" t="s">
        <v>14882</v>
      </c>
      <c r="B371" s="26" t="s">
        <v>14248</v>
      </c>
      <c r="C371" s="27" t="n">
        <v>46119</v>
      </c>
      <c r="D371" s="26" t="s">
        <v>7257</v>
      </c>
      <c r="E371" s="26" t="n">
        <v>1639</v>
      </c>
      <c r="F371" s="26" t="s">
        <v>14249</v>
      </c>
      <c r="G371" s="26" t="s">
        <v>276</v>
      </c>
      <c r="H371" s="26" t="n">
        <v>28</v>
      </c>
      <c r="I371" s="26" t="s">
        <v>11626</v>
      </c>
      <c r="J371" s="26" t="s">
        <v>14497</v>
      </c>
      <c r="K371" s="26" t="s">
        <v>14498</v>
      </c>
      <c r="L371" s="26" t="s">
        <v>14509</v>
      </c>
      <c r="M371" s="26" t="s">
        <v>14564</v>
      </c>
      <c r="N371" s="27" t="n">
        <v>46122</v>
      </c>
      <c r="O371" s="26" t="s">
        <v>14501</v>
      </c>
      <c r="P371" s="26"/>
    </row>
    <row r="372" customFormat="false" ht="15" hidden="false" customHeight="true" outlineLevel="0" collapsed="false">
      <c r="A372" s="29" t="s">
        <v>14883</v>
      </c>
      <c r="B372" s="29" t="s">
        <v>14262</v>
      </c>
      <c r="C372" s="30" t="n">
        <v>46151</v>
      </c>
      <c r="D372" s="29" t="s">
        <v>11082</v>
      </c>
      <c r="E372" s="29" t="n">
        <v>2754</v>
      </c>
      <c r="F372" s="29" t="s">
        <v>12471</v>
      </c>
      <c r="G372" s="29" t="s">
        <v>276</v>
      </c>
      <c r="H372" s="29" t="n">
        <v>24</v>
      </c>
      <c r="I372" s="29" t="s">
        <v>11651</v>
      </c>
      <c r="J372" s="29" t="s">
        <v>14503</v>
      </c>
      <c r="K372" s="29" t="s">
        <v>14498</v>
      </c>
      <c r="L372" s="29" t="s">
        <v>14499</v>
      </c>
      <c r="M372" s="29" t="s">
        <v>14513</v>
      </c>
      <c r="N372" s="30" t="n">
        <v>46151</v>
      </c>
      <c r="O372" s="29" t="s">
        <v>14501</v>
      </c>
      <c r="P372" s="29"/>
    </row>
    <row r="373" customFormat="false" ht="15" hidden="false" customHeight="true" outlineLevel="0" collapsed="false">
      <c r="A373" s="26" t="s">
        <v>14884</v>
      </c>
      <c r="B373" s="26" t="s">
        <v>14266</v>
      </c>
      <c r="C373" s="27" t="n">
        <v>46148</v>
      </c>
      <c r="D373" s="26" t="s">
        <v>1392</v>
      </c>
      <c r="E373" s="26" t="n">
        <v>205</v>
      </c>
      <c r="F373" s="26" t="s">
        <v>14267</v>
      </c>
      <c r="G373" s="26" t="s">
        <v>900</v>
      </c>
      <c r="H373" s="26" t="n">
        <v>70</v>
      </c>
      <c r="I373" s="26" t="s">
        <v>11683</v>
      </c>
      <c r="J373" s="26" t="s">
        <v>14512</v>
      </c>
      <c r="K373" s="26" t="s">
        <v>14498</v>
      </c>
      <c r="L373" s="26" t="s">
        <v>14504</v>
      </c>
      <c r="M373" s="26" t="s">
        <v>14522</v>
      </c>
      <c r="N373" s="27" t="n">
        <v>46151</v>
      </c>
      <c r="O373" s="26" t="s">
        <v>14501</v>
      </c>
      <c r="P373" s="26"/>
    </row>
    <row r="374" customFormat="false" ht="15" hidden="false" customHeight="true" outlineLevel="0" collapsed="false">
      <c r="A374" s="29" t="s">
        <v>14885</v>
      </c>
      <c r="B374" s="29" t="s">
        <v>14268</v>
      </c>
      <c r="C374" s="30" t="n">
        <v>46160</v>
      </c>
      <c r="D374" s="29" t="s">
        <v>10604</v>
      </c>
      <c r="E374" s="29" t="n">
        <v>2607</v>
      </c>
      <c r="F374" s="29" t="s">
        <v>14269</v>
      </c>
      <c r="G374" s="29" t="s">
        <v>276</v>
      </c>
      <c r="H374" s="29" t="n">
        <v>36</v>
      </c>
      <c r="I374" s="29" t="s">
        <v>11651</v>
      </c>
      <c r="J374" s="29" t="s">
        <v>14503</v>
      </c>
      <c r="K374" s="29" t="s">
        <v>14498</v>
      </c>
      <c r="L374" s="29" t="s">
        <v>14517</v>
      </c>
      <c r="M374" s="29" t="s">
        <v>14515</v>
      </c>
      <c r="N374" s="30" t="n">
        <v>46163</v>
      </c>
      <c r="O374" s="29" t="s">
        <v>14501</v>
      </c>
      <c r="P374" s="29"/>
    </row>
    <row r="375" customFormat="false" ht="15" hidden="false" customHeight="true" outlineLevel="0" collapsed="false">
      <c r="A375" s="26" t="s">
        <v>14886</v>
      </c>
      <c r="B375" s="26" t="s">
        <v>14272</v>
      </c>
      <c r="C375" s="27" t="n">
        <v>46150</v>
      </c>
      <c r="D375" s="26" t="s">
        <v>11549</v>
      </c>
      <c r="E375" s="26" t="n">
        <v>2896</v>
      </c>
      <c r="F375" s="26" t="s">
        <v>12599</v>
      </c>
      <c r="G375" s="26" t="s">
        <v>276</v>
      </c>
      <c r="H375" s="26" t="n">
        <v>28</v>
      </c>
      <c r="I375" s="26" t="s">
        <v>11626</v>
      </c>
      <c r="J375" s="26" t="s">
        <v>14497</v>
      </c>
      <c r="K375" s="26" t="s">
        <v>14527</v>
      </c>
      <c r="L375" s="26" t="s">
        <v>14504</v>
      </c>
      <c r="M375" s="26" t="s">
        <v>14513</v>
      </c>
      <c r="N375" s="27" t="n">
        <v>46150</v>
      </c>
      <c r="O375" s="26" t="s">
        <v>14501</v>
      </c>
      <c r="P375" s="26"/>
    </row>
    <row r="376" customFormat="false" ht="15" hidden="false" customHeight="true" outlineLevel="0" collapsed="false">
      <c r="A376" s="29" t="s">
        <v>14887</v>
      </c>
      <c r="B376" s="29" t="s">
        <v>14277</v>
      </c>
      <c r="C376" s="30" t="n">
        <v>46166</v>
      </c>
      <c r="D376" s="29" t="s">
        <v>9385</v>
      </c>
      <c r="E376" s="29" t="n">
        <v>2247</v>
      </c>
      <c r="F376" s="29" t="s">
        <v>14246</v>
      </c>
      <c r="G376" s="29" t="s">
        <v>167</v>
      </c>
      <c r="H376" s="29" t="n">
        <v>24</v>
      </c>
      <c r="I376" s="29" t="s">
        <v>11626</v>
      </c>
      <c r="J376" s="29" t="s">
        <v>14497</v>
      </c>
      <c r="K376" s="29" t="s">
        <v>14498</v>
      </c>
      <c r="L376" s="29" t="s">
        <v>14517</v>
      </c>
      <c r="M376" s="29" t="s">
        <v>14505</v>
      </c>
      <c r="N376" s="30" t="n">
        <v>46171</v>
      </c>
      <c r="O376" s="29" t="s">
        <v>14501</v>
      </c>
      <c r="P376" s="29"/>
    </row>
    <row r="377" customFormat="false" ht="15" hidden="false" customHeight="true" outlineLevel="0" collapsed="false">
      <c r="A377" s="26" t="s">
        <v>14888</v>
      </c>
      <c r="B377" s="26" t="s">
        <v>14289</v>
      </c>
      <c r="C377" s="27" t="n">
        <v>46144</v>
      </c>
      <c r="D377" s="26" t="s">
        <v>7369</v>
      </c>
      <c r="E377" s="26" t="n">
        <v>1671</v>
      </c>
      <c r="F377" s="26" t="s">
        <v>11674</v>
      </c>
      <c r="G377" s="26" t="s">
        <v>276</v>
      </c>
      <c r="H377" s="26" t="n">
        <v>32</v>
      </c>
      <c r="I377" s="26" t="s">
        <v>11626</v>
      </c>
      <c r="J377" s="26" t="s">
        <v>14497</v>
      </c>
      <c r="K377" s="26" t="s">
        <v>14498</v>
      </c>
      <c r="L377" s="26" t="s">
        <v>14509</v>
      </c>
      <c r="M377" s="26" t="s">
        <v>14564</v>
      </c>
      <c r="N377" s="27" t="n">
        <v>46145</v>
      </c>
      <c r="O377" s="26" t="s">
        <v>14501</v>
      </c>
      <c r="P377" s="26"/>
    </row>
    <row r="378" customFormat="false" ht="15" hidden="false" customHeight="true" outlineLevel="0" collapsed="false">
      <c r="A378" s="29" t="s">
        <v>14889</v>
      </c>
      <c r="B378" s="29" t="s">
        <v>14295</v>
      </c>
      <c r="C378" s="30" t="n">
        <v>46153</v>
      </c>
      <c r="D378" s="29" t="s">
        <v>2365</v>
      </c>
      <c r="E378" s="29" t="n">
        <v>404</v>
      </c>
      <c r="F378" s="29" t="s">
        <v>13179</v>
      </c>
      <c r="G378" s="29" t="s">
        <v>167</v>
      </c>
      <c r="H378" s="29" t="n">
        <v>24</v>
      </c>
      <c r="I378" s="29" t="s">
        <v>11651</v>
      </c>
      <c r="J378" s="29" t="s">
        <v>14503</v>
      </c>
      <c r="K378" s="29" t="s">
        <v>14498</v>
      </c>
      <c r="L378" s="29" t="s">
        <v>14499</v>
      </c>
      <c r="M378" s="29" t="s">
        <v>14500</v>
      </c>
      <c r="N378" s="30" t="n">
        <v>46157</v>
      </c>
      <c r="O378" s="29" t="s">
        <v>14501</v>
      </c>
      <c r="P378" s="29"/>
    </row>
    <row r="379" customFormat="false" ht="15" hidden="false" customHeight="true" outlineLevel="0" collapsed="false">
      <c r="A379" s="26" t="s">
        <v>14890</v>
      </c>
      <c r="B379" s="26" t="s">
        <v>14300</v>
      </c>
      <c r="C379" s="27" t="n">
        <v>46160</v>
      </c>
      <c r="D379" s="26" t="s">
        <v>1871</v>
      </c>
      <c r="E379" s="26" t="n">
        <v>299</v>
      </c>
      <c r="F379" s="26" t="s">
        <v>13494</v>
      </c>
      <c r="G379" s="26" t="s">
        <v>900</v>
      </c>
      <c r="H379" s="26" t="n">
        <v>70</v>
      </c>
      <c r="I379" s="26" t="s">
        <v>11651</v>
      </c>
      <c r="J379" s="26" t="s">
        <v>14503</v>
      </c>
      <c r="K379" s="26" t="s">
        <v>14498</v>
      </c>
      <c r="L379" s="26" t="s">
        <v>14517</v>
      </c>
      <c r="M379" s="26" t="s">
        <v>14525</v>
      </c>
      <c r="N379" s="27" t="n">
        <v>46161</v>
      </c>
      <c r="O379" s="26" t="s">
        <v>14501</v>
      </c>
      <c r="P379" s="26"/>
    </row>
    <row r="380" customFormat="false" ht="15" hidden="false" customHeight="true" outlineLevel="0" collapsed="false">
      <c r="A380" s="29" t="s">
        <v>14891</v>
      </c>
      <c r="B380" s="29" t="s">
        <v>14303</v>
      </c>
      <c r="C380" s="30" t="n">
        <v>46144</v>
      </c>
      <c r="D380" s="29" t="s">
        <v>9060</v>
      </c>
      <c r="E380" s="29" t="n">
        <v>2152</v>
      </c>
      <c r="F380" s="29" t="s">
        <v>12688</v>
      </c>
      <c r="G380" s="29" t="s">
        <v>276</v>
      </c>
      <c r="H380" s="29" t="n">
        <v>24</v>
      </c>
      <c r="I380" s="29" t="s">
        <v>11683</v>
      </c>
      <c r="J380" s="29" t="s">
        <v>14512</v>
      </c>
      <c r="K380" s="29" t="s">
        <v>14498</v>
      </c>
      <c r="L380" s="29" t="s">
        <v>14517</v>
      </c>
      <c r="M380" s="29" t="s">
        <v>14510</v>
      </c>
      <c r="N380" s="30" t="n">
        <v>46145</v>
      </c>
      <c r="O380" s="29" t="s">
        <v>14501</v>
      </c>
      <c r="P380" s="29"/>
    </row>
    <row r="381" customFormat="false" ht="15" hidden="false" customHeight="true" outlineLevel="0" collapsed="false">
      <c r="A381" s="26" t="s">
        <v>14892</v>
      </c>
      <c r="B381" s="26" t="s">
        <v>14304</v>
      </c>
      <c r="C381" s="27" t="n">
        <v>46156</v>
      </c>
      <c r="D381" s="26" t="s">
        <v>1641</v>
      </c>
      <c r="E381" s="26" t="n">
        <v>255</v>
      </c>
      <c r="F381" s="26" t="s">
        <v>12605</v>
      </c>
      <c r="G381" s="26" t="s">
        <v>314</v>
      </c>
      <c r="H381" s="26" t="n">
        <v>36</v>
      </c>
      <c r="I381" s="26" t="s">
        <v>11651</v>
      </c>
      <c r="J381" s="26" t="s">
        <v>14503</v>
      </c>
      <c r="K381" s="26" t="s">
        <v>14498</v>
      </c>
      <c r="L381" s="26" t="s">
        <v>14504</v>
      </c>
      <c r="M381" s="26" t="s">
        <v>14515</v>
      </c>
      <c r="N381" s="27" t="n">
        <v>46160</v>
      </c>
      <c r="O381" s="26" t="s">
        <v>14501</v>
      </c>
      <c r="P381" s="26"/>
    </row>
    <row r="382" customFormat="false" ht="15" hidden="false" customHeight="true" outlineLevel="0" collapsed="false">
      <c r="A382" s="29" t="s">
        <v>14893</v>
      </c>
      <c r="B382" s="29" t="s">
        <v>14309</v>
      </c>
      <c r="C382" s="30" t="n">
        <v>46152</v>
      </c>
      <c r="D382" s="29" t="s">
        <v>867</v>
      </c>
      <c r="E382" s="29" t="n">
        <v>109</v>
      </c>
      <c r="F382" s="29" t="s">
        <v>11885</v>
      </c>
      <c r="G382" s="29" t="s">
        <v>276</v>
      </c>
      <c r="H382" s="29" t="n">
        <v>32</v>
      </c>
      <c r="I382" s="29" t="s">
        <v>11683</v>
      </c>
      <c r="J382" s="29" t="s">
        <v>14512</v>
      </c>
      <c r="K382" s="29" t="s">
        <v>14498</v>
      </c>
      <c r="L382" s="29" t="s">
        <v>14509</v>
      </c>
      <c r="M382" s="29" t="s">
        <v>14500</v>
      </c>
      <c r="N382" s="30" t="n">
        <v>46153</v>
      </c>
      <c r="O382" s="29" t="s">
        <v>14501</v>
      </c>
      <c r="P382" s="29"/>
    </row>
    <row r="383" customFormat="false" ht="15" hidden="false" customHeight="true" outlineLevel="0" collapsed="false">
      <c r="A383" s="26" t="s">
        <v>14894</v>
      </c>
      <c r="B383" s="26" t="s">
        <v>14312</v>
      </c>
      <c r="C383" s="27" t="n">
        <v>46175</v>
      </c>
      <c r="D383" s="26" t="s">
        <v>6080</v>
      </c>
      <c r="E383" s="26" t="n">
        <v>1315</v>
      </c>
      <c r="F383" s="26" t="s">
        <v>13254</v>
      </c>
      <c r="G383" s="26" t="s">
        <v>249</v>
      </c>
      <c r="H383" s="26" t="n">
        <v>28</v>
      </c>
      <c r="I383" s="26" t="s">
        <v>11651</v>
      </c>
      <c r="J383" s="26" t="s">
        <v>14503</v>
      </c>
      <c r="K383" s="26" t="s">
        <v>14498</v>
      </c>
      <c r="L383" s="26" t="s">
        <v>14499</v>
      </c>
      <c r="M383" s="26" t="s">
        <v>14520</v>
      </c>
      <c r="N383" s="27" t="n">
        <v>46175</v>
      </c>
      <c r="O383" s="26" t="s">
        <v>14501</v>
      </c>
      <c r="P383" s="26"/>
    </row>
    <row r="384" customFormat="false" ht="15" hidden="false" customHeight="true" outlineLevel="0" collapsed="false">
      <c r="A384" s="29" t="s">
        <v>14895</v>
      </c>
      <c r="B384" s="29" t="s">
        <v>14321</v>
      </c>
      <c r="C384" s="30" t="n">
        <v>46194</v>
      </c>
      <c r="D384" s="29" t="s">
        <v>8801</v>
      </c>
      <c r="E384" s="29" t="n">
        <v>2078</v>
      </c>
      <c r="F384" s="29" t="s">
        <v>14322</v>
      </c>
      <c r="G384" s="29" t="s">
        <v>167</v>
      </c>
      <c r="H384" s="29" t="n">
        <v>24</v>
      </c>
      <c r="I384" s="29" t="s">
        <v>11672</v>
      </c>
      <c r="J384" s="29" t="s">
        <v>14507</v>
      </c>
      <c r="K384" s="29" t="s">
        <v>14498</v>
      </c>
      <c r="L384" s="29" t="s">
        <v>14509</v>
      </c>
      <c r="M384" s="29" t="s">
        <v>14522</v>
      </c>
      <c r="N384" s="30" t="n">
        <v>46197</v>
      </c>
      <c r="O384" s="29" t="s">
        <v>14501</v>
      </c>
      <c r="P384" s="29"/>
    </row>
    <row r="385" customFormat="false" ht="15" hidden="false" customHeight="true" outlineLevel="0" collapsed="false">
      <c r="A385" s="26" t="s">
        <v>14896</v>
      </c>
      <c r="B385" s="26" t="s">
        <v>14333</v>
      </c>
      <c r="C385" s="27" t="n">
        <v>46182</v>
      </c>
      <c r="D385" s="26" t="s">
        <v>4701</v>
      </c>
      <c r="E385" s="26" t="n">
        <v>954</v>
      </c>
      <c r="F385" s="26" t="s">
        <v>13973</v>
      </c>
      <c r="G385" s="26" t="s">
        <v>249</v>
      </c>
      <c r="H385" s="26" t="n">
        <v>28</v>
      </c>
      <c r="I385" s="26" t="s">
        <v>11683</v>
      </c>
      <c r="J385" s="26" t="s">
        <v>14512</v>
      </c>
      <c r="K385" s="26" t="s">
        <v>14498</v>
      </c>
      <c r="L385" s="26" t="s">
        <v>14517</v>
      </c>
      <c r="M385" s="26" t="s">
        <v>14522</v>
      </c>
      <c r="N385" s="27" t="n">
        <v>46183</v>
      </c>
      <c r="O385" s="26" t="s">
        <v>14501</v>
      </c>
      <c r="P385" s="26"/>
    </row>
    <row r="386" customFormat="false" ht="15" hidden="false" customHeight="true" outlineLevel="0" collapsed="false">
      <c r="A386" s="29" t="s">
        <v>14897</v>
      </c>
      <c r="B386" s="29" t="s">
        <v>14334</v>
      </c>
      <c r="C386" s="30" t="n">
        <v>46201</v>
      </c>
      <c r="D386" s="29" t="s">
        <v>5268</v>
      </c>
      <c r="E386" s="29" t="n">
        <v>1098</v>
      </c>
      <c r="F386" s="29" t="s">
        <v>13543</v>
      </c>
      <c r="G386" s="29" t="s">
        <v>167</v>
      </c>
      <c r="H386" s="29" t="n">
        <v>28</v>
      </c>
      <c r="I386" s="29" t="s">
        <v>11626</v>
      </c>
      <c r="J386" s="29" t="s">
        <v>14497</v>
      </c>
      <c r="K386" s="29" t="s">
        <v>14498</v>
      </c>
      <c r="L386" s="29" t="s">
        <v>14504</v>
      </c>
      <c r="M386" s="29" t="s">
        <v>14500</v>
      </c>
      <c r="N386" s="30" t="n">
        <v>46201</v>
      </c>
      <c r="O386" s="29" t="s">
        <v>14501</v>
      </c>
      <c r="P386" s="29"/>
    </row>
    <row r="387" customFormat="false" ht="15" hidden="false" customHeight="true" outlineLevel="0" collapsed="false">
      <c r="A387" s="26" t="s">
        <v>14898</v>
      </c>
      <c r="B387" s="26" t="s">
        <v>14335</v>
      </c>
      <c r="C387" s="27" t="n">
        <v>46193</v>
      </c>
      <c r="D387" s="26" t="s">
        <v>1646</v>
      </c>
      <c r="E387" s="26" t="n">
        <v>256</v>
      </c>
      <c r="F387" s="26" t="s">
        <v>14336</v>
      </c>
      <c r="G387" s="26" t="s">
        <v>276</v>
      </c>
      <c r="H387" s="26" t="n">
        <v>32</v>
      </c>
      <c r="I387" s="26" t="s">
        <v>11651</v>
      </c>
      <c r="J387" s="26" t="s">
        <v>14503</v>
      </c>
      <c r="K387" s="26" t="s">
        <v>14498</v>
      </c>
      <c r="L387" s="26" t="s">
        <v>14509</v>
      </c>
      <c r="M387" s="26" t="s">
        <v>14510</v>
      </c>
      <c r="N387" s="27" t="n">
        <v>46197</v>
      </c>
      <c r="O387" s="26" t="s">
        <v>14501</v>
      </c>
      <c r="P387" s="26"/>
    </row>
    <row r="388" customFormat="false" ht="15" hidden="false" customHeight="true" outlineLevel="0" collapsed="false">
      <c r="A388" s="29" t="s">
        <v>14899</v>
      </c>
      <c r="B388" s="29" t="s">
        <v>14339</v>
      </c>
      <c r="C388" s="30" t="n">
        <v>46195</v>
      </c>
      <c r="D388" s="29" t="s">
        <v>4625</v>
      </c>
      <c r="E388" s="29" t="n">
        <v>936</v>
      </c>
      <c r="F388" s="29" t="s">
        <v>14097</v>
      </c>
      <c r="G388" s="29" t="s">
        <v>167</v>
      </c>
      <c r="H388" s="29" t="n">
        <v>40</v>
      </c>
      <c r="I388" s="29" t="s">
        <v>11651</v>
      </c>
      <c r="J388" s="29" t="s">
        <v>14503</v>
      </c>
      <c r="K388" s="29" t="s">
        <v>14527</v>
      </c>
      <c r="L388" s="29" t="s">
        <v>14504</v>
      </c>
      <c r="M388" s="29" t="s">
        <v>14520</v>
      </c>
      <c r="N388" s="30" t="n">
        <v>46200</v>
      </c>
      <c r="O388" s="29" t="s">
        <v>14501</v>
      </c>
      <c r="P388" s="29"/>
    </row>
    <row r="389" customFormat="false" ht="15" hidden="false" customHeight="true" outlineLevel="0" collapsed="false">
      <c r="A389" s="26" t="s">
        <v>14900</v>
      </c>
      <c r="B389" s="26" t="s">
        <v>14340</v>
      </c>
      <c r="C389" s="27" t="n">
        <v>46198</v>
      </c>
      <c r="D389" s="26" t="s">
        <v>10879</v>
      </c>
      <c r="E389" s="26" t="n">
        <v>2690</v>
      </c>
      <c r="F389" s="26" t="s">
        <v>14341</v>
      </c>
      <c r="G389" s="26" t="s">
        <v>167</v>
      </c>
      <c r="H389" s="26" t="n">
        <v>24</v>
      </c>
      <c r="I389" s="26" t="s">
        <v>11626</v>
      </c>
      <c r="J389" s="26" t="s">
        <v>14497</v>
      </c>
      <c r="K389" s="26" t="s">
        <v>14498</v>
      </c>
      <c r="L389" s="26" t="s">
        <v>14504</v>
      </c>
      <c r="M389" s="26" t="s">
        <v>14515</v>
      </c>
      <c r="N389" s="27" t="n">
        <v>46200</v>
      </c>
      <c r="O389" s="26" t="s">
        <v>14501</v>
      </c>
      <c r="P389" s="26"/>
    </row>
    <row r="390" customFormat="false" ht="15" hidden="false" customHeight="true" outlineLevel="0" collapsed="false">
      <c r="A390" s="29" t="s">
        <v>14901</v>
      </c>
      <c r="B390" s="29" t="s">
        <v>14352</v>
      </c>
      <c r="C390" s="30" t="n">
        <v>46176</v>
      </c>
      <c r="D390" s="29" t="s">
        <v>11189</v>
      </c>
      <c r="E390" s="29" t="n">
        <v>2787</v>
      </c>
      <c r="F390" s="29" t="s">
        <v>12014</v>
      </c>
      <c r="G390" s="29" t="s">
        <v>900</v>
      </c>
      <c r="H390" s="29" t="n">
        <v>24</v>
      </c>
      <c r="I390" s="29" t="s">
        <v>11672</v>
      </c>
      <c r="J390" s="29" t="s">
        <v>14507</v>
      </c>
      <c r="K390" s="29" t="s">
        <v>14498</v>
      </c>
      <c r="L390" s="29" t="s">
        <v>14509</v>
      </c>
      <c r="M390" s="29" t="s">
        <v>14525</v>
      </c>
      <c r="N390" s="30" t="n">
        <v>46181</v>
      </c>
      <c r="O390" s="29" t="s">
        <v>14501</v>
      </c>
      <c r="P390" s="29"/>
    </row>
    <row r="391" customFormat="false" ht="15" hidden="false" customHeight="true" outlineLevel="0" collapsed="false">
      <c r="A391" s="26" t="s">
        <v>14902</v>
      </c>
      <c r="B391" s="26" t="s">
        <v>14353</v>
      </c>
      <c r="C391" s="27" t="n">
        <v>46198</v>
      </c>
      <c r="D391" s="26" t="s">
        <v>4255</v>
      </c>
      <c r="E391" s="26" t="n">
        <v>843</v>
      </c>
      <c r="F391" s="26" t="s">
        <v>14354</v>
      </c>
      <c r="G391" s="26" t="s">
        <v>167</v>
      </c>
      <c r="H391" s="26" t="n">
        <v>36</v>
      </c>
      <c r="I391" s="26" t="s">
        <v>11651</v>
      </c>
      <c r="J391" s="26" t="s">
        <v>14503</v>
      </c>
      <c r="K391" s="26" t="s">
        <v>14498</v>
      </c>
      <c r="L391" s="26" t="s">
        <v>14509</v>
      </c>
      <c r="M391" s="26" t="s">
        <v>14522</v>
      </c>
      <c r="N391" s="27" t="n">
        <v>46199</v>
      </c>
      <c r="O391" s="26" t="s">
        <v>14501</v>
      </c>
      <c r="P391" s="26"/>
    </row>
    <row r="392" customFormat="false" ht="15" hidden="false" customHeight="true" outlineLevel="0" collapsed="false">
      <c r="A392" s="29" t="s">
        <v>14903</v>
      </c>
      <c r="B392" s="29" t="s">
        <v>14355</v>
      </c>
      <c r="C392" s="30" t="n">
        <v>46177</v>
      </c>
      <c r="D392" s="29" t="s">
        <v>4813</v>
      </c>
      <c r="E392" s="29" t="n">
        <v>982</v>
      </c>
      <c r="F392" s="29" t="s">
        <v>13903</v>
      </c>
      <c r="G392" s="29" t="s">
        <v>900</v>
      </c>
      <c r="H392" s="29" t="n">
        <v>80</v>
      </c>
      <c r="I392" s="29" t="s">
        <v>11626</v>
      </c>
      <c r="J392" s="29" t="s">
        <v>14497</v>
      </c>
      <c r="K392" s="29" t="s">
        <v>14498</v>
      </c>
      <c r="L392" s="29" t="s">
        <v>14517</v>
      </c>
      <c r="M392" s="29" t="s">
        <v>14520</v>
      </c>
      <c r="N392" s="30" t="n">
        <v>46181</v>
      </c>
      <c r="O392" s="29" t="s">
        <v>14501</v>
      </c>
      <c r="P392" s="29"/>
    </row>
    <row r="393" customFormat="false" ht="15" hidden="false" customHeight="true" outlineLevel="0" collapsed="false">
      <c r="A393" s="26" t="s">
        <v>14904</v>
      </c>
      <c r="B393" s="26" t="s">
        <v>14369</v>
      </c>
      <c r="C393" s="27" t="n">
        <v>46220</v>
      </c>
      <c r="D393" s="26" t="s">
        <v>4935</v>
      </c>
      <c r="E393" s="26" t="n">
        <v>1013</v>
      </c>
      <c r="F393" s="26" t="s">
        <v>14370</v>
      </c>
      <c r="G393" s="26" t="s">
        <v>249</v>
      </c>
      <c r="H393" s="26" t="n">
        <v>24</v>
      </c>
      <c r="I393" s="26" t="s">
        <v>11651</v>
      </c>
      <c r="J393" s="26" t="s">
        <v>14503</v>
      </c>
      <c r="K393" s="26" t="s">
        <v>14498</v>
      </c>
      <c r="L393" s="26" t="s">
        <v>14504</v>
      </c>
      <c r="M393" s="26" t="s">
        <v>14564</v>
      </c>
      <c r="N393" s="27" t="n">
        <v>46220</v>
      </c>
      <c r="O393" s="26" t="s">
        <v>14501</v>
      </c>
      <c r="P393" s="26"/>
    </row>
    <row r="394" customFormat="false" ht="15" hidden="false" customHeight="true" outlineLevel="0" collapsed="false">
      <c r="A394" s="29" t="s">
        <v>14905</v>
      </c>
      <c r="B394" s="29" t="s">
        <v>14376</v>
      </c>
      <c r="C394" s="30" t="n">
        <v>46228</v>
      </c>
      <c r="D394" s="29" t="s">
        <v>8779</v>
      </c>
      <c r="E394" s="29" t="n">
        <v>2071</v>
      </c>
      <c r="F394" s="29" t="s">
        <v>13818</v>
      </c>
      <c r="G394" s="29" t="s">
        <v>249</v>
      </c>
      <c r="H394" s="29" t="n">
        <v>24</v>
      </c>
      <c r="I394" s="29" t="s">
        <v>11626</v>
      </c>
      <c r="J394" s="29" t="s">
        <v>14497</v>
      </c>
      <c r="K394" s="29" t="s">
        <v>14498</v>
      </c>
      <c r="L394" s="29" t="s">
        <v>14504</v>
      </c>
      <c r="M394" s="29" t="s">
        <v>14515</v>
      </c>
      <c r="N394" s="30" t="n">
        <v>46229</v>
      </c>
      <c r="O394" s="29" t="s">
        <v>14501</v>
      </c>
      <c r="P394" s="29"/>
    </row>
    <row r="395" customFormat="false" ht="15" hidden="false" customHeight="true" outlineLevel="0" collapsed="false">
      <c r="A395" s="26" t="s">
        <v>14906</v>
      </c>
      <c r="B395" s="26" t="s">
        <v>14389</v>
      </c>
      <c r="C395" s="27" t="n">
        <v>46224</v>
      </c>
      <c r="D395" s="26" t="s">
        <v>8898</v>
      </c>
      <c r="E395" s="26" t="n">
        <v>2106</v>
      </c>
      <c r="F395" s="26" t="s">
        <v>13764</v>
      </c>
      <c r="G395" s="26" t="s">
        <v>276</v>
      </c>
      <c r="H395" s="26" t="n">
        <v>24</v>
      </c>
      <c r="I395" s="26" t="s">
        <v>11651</v>
      </c>
      <c r="J395" s="26" t="s">
        <v>14503</v>
      </c>
      <c r="K395" s="26" t="s">
        <v>14498</v>
      </c>
      <c r="L395" s="26" t="s">
        <v>14509</v>
      </c>
      <c r="M395" s="26" t="s">
        <v>14564</v>
      </c>
      <c r="N395" s="27" t="n">
        <v>46227</v>
      </c>
      <c r="O395" s="26" t="s">
        <v>14501</v>
      </c>
      <c r="P395" s="26"/>
    </row>
    <row r="396" customFormat="false" ht="15" hidden="false" customHeight="true" outlineLevel="0" collapsed="false">
      <c r="A396" s="29" t="s">
        <v>14907</v>
      </c>
      <c r="B396" s="29" t="s">
        <v>14393</v>
      </c>
      <c r="C396" s="30" t="n">
        <v>46205</v>
      </c>
      <c r="D396" s="29" t="s">
        <v>9428</v>
      </c>
      <c r="E396" s="29" t="n">
        <v>2260</v>
      </c>
      <c r="F396" s="29" t="s">
        <v>14394</v>
      </c>
      <c r="G396" s="29" t="s">
        <v>314</v>
      </c>
      <c r="H396" s="29" t="n">
        <v>40</v>
      </c>
      <c r="I396" s="29" t="s">
        <v>11683</v>
      </c>
      <c r="J396" s="29" t="s">
        <v>14512</v>
      </c>
      <c r="K396" s="29" t="s">
        <v>14498</v>
      </c>
      <c r="L396" s="29" t="s">
        <v>14517</v>
      </c>
      <c r="M396" s="29" t="s">
        <v>14500</v>
      </c>
      <c r="N396" s="30" t="n">
        <v>46206</v>
      </c>
      <c r="O396" s="29" t="s">
        <v>14501</v>
      </c>
      <c r="P396" s="29"/>
    </row>
    <row r="397" customFormat="false" ht="15" hidden="false" customHeight="true" outlineLevel="0" collapsed="false">
      <c r="A397" s="26" t="s">
        <v>14908</v>
      </c>
      <c r="B397" s="26" t="s">
        <v>14398</v>
      </c>
      <c r="C397" s="27" t="n">
        <v>46217</v>
      </c>
      <c r="D397" s="26" t="s">
        <v>6239</v>
      </c>
      <c r="E397" s="26" t="n">
        <v>1358</v>
      </c>
      <c r="F397" s="26" t="s">
        <v>12642</v>
      </c>
      <c r="G397" s="26" t="s">
        <v>276</v>
      </c>
      <c r="H397" s="26" t="n">
        <v>32</v>
      </c>
      <c r="I397" s="26" t="s">
        <v>11672</v>
      </c>
      <c r="J397" s="26" t="s">
        <v>14507</v>
      </c>
      <c r="K397" s="26" t="s">
        <v>14498</v>
      </c>
      <c r="L397" s="26" t="s">
        <v>14509</v>
      </c>
      <c r="M397" s="26" t="s">
        <v>14564</v>
      </c>
      <c r="N397" s="27" t="n">
        <v>46220</v>
      </c>
      <c r="O397" s="26" t="s">
        <v>14501</v>
      </c>
      <c r="P397" s="26"/>
    </row>
    <row r="398" customFormat="false" ht="15" hidden="false" customHeight="true" outlineLevel="0" collapsed="false">
      <c r="A398" s="29" t="s">
        <v>14909</v>
      </c>
      <c r="B398" s="29" t="s">
        <v>14408</v>
      </c>
      <c r="C398" s="30" t="n">
        <v>46206</v>
      </c>
      <c r="D398" s="29" t="s">
        <v>9886</v>
      </c>
      <c r="E398" s="29" t="n">
        <v>2397</v>
      </c>
      <c r="F398" s="29" t="s">
        <v>12688</v>
      </c>
      <c r="G398" s="29" t="s">
        <v>276</v>
      </c>
      <c r="H398" s="29" t="n">
        <v>24</v>
      </c>
      <c r="I398" s="29" t="s">
        <v>11672</v>
      </c>
      <c r="J398" s="29" t="s">
        <v>14507</v>
      </c>
      <c r="K398" s="29" t="s">
        <v>14498</v>
      </c>
      <c r="L398" s="29" t="s">
        <v>14509</v>
      </c>
      <c r="M398" s="29" t="s">
        <v>14525</v>
      </c>
      <c r="N398" s="30" t="n">
        <v>46210</v>
      </c>
      <c r="O398" s="29" t="s">
        <v>14501</v>
      </c>
      <c r="P398" s="29"/>
    </row>
    <row r="399" customFormat="false" ht="15" hidden="false" customHeight="true" outlineLevel="0" collapsed="false">
      <c r="A399" s="26" t="s">
        <v>14910</v>
      </c>
      <c r="B399" s="26" t="s">
        <v>14409</v>
      </c>
      <c r="C399" s="27" t="n">
        <v>46210</v>
      </c>
      <c r="D399" s="26" t="s">
        <v>8186</v>
      </c>
      <c r="E399" s="26" t="n">
        <v>1900</v>
      </c>
      <c r="F399" s="26" t="s">
        <v>12170</v>
      </c>
      <c r="G399" s="26" t="s">
        <v>900</v>
      </c>
      <c r="H399" s="26" t="n">
        <v>24</v>
      </c>
      <c r="I399" s="26" t="s">
        <v>11683</v>
      </c>
      <c r="J399" s="26" t="s">
        <v>14512</v>
      </c>
      <c r="K399" s="26" t="s">
        <v>14498</v>
      </c>
      <c r="L399" s="26" t="s">
        <v>14499</v>
      </c>
      <c r="M399" s="26" t="s">
        <v>14510</v>
      </c>
      <c r="N399" s="27" t="n">
        <v>46214</v>
      </c>
      <c r="O399" s="26" t="s">
        <v>14501</v>
      </c>
      <c r="P399" s="26"/>
    </row>
    <row r="400" customFormat="false" ht="15" hidden="false" customHeight="true" outlineLevel="0" collapsed="false">
      <c r="A400" s="29" t="s">
        <v>14911</v>
      </c>
      <c r="B400" s="29" t="s">
        <v>14410</v>
      </c>
      <c r="C400" s="30" t="n">
        <v>46218</v>
      </c>
      <c r="D400" s="29" t="s">
        <v>6502</v>
      </c>
      <c r="E400" s="29" t="n">
        <v>1436</v>
      </c>
      <c r="F400" s="29" t="s">
        <v>14411</v>
      </c>
      <c r="G400" s="29" t="s">
        <v>249</v>
      </c>
      <c r="H400" s="29" t="n">
        <v>32</v>
      </c>
      <c r="I400" s="29" t="s">
        <v>11683</v>
      </c>
      <c r="J400" s="29" t="s">
        <v>14512</v>
      </c>
      <c r="K400" s="29" t="s">
        <v>14498</v>
      </c>
      <c r="L400" s="29" t="s">
        <v>14509</v>
      </c>
      <c r="M400" s="29" t="s">
        <v>14510</v>
      </c>
      <c r="N400" s="30" t="n">
        <v>46220</v>
      </c>
      <c r="O400" s="29" t="s">
        <v>14501</v>
      </c>
      <c r="P400" s="29"/>
    </row>
    <row r="401" customFormat="false" ht="15" hidden="false" customHeight="true" outlineLevel="0" collapsed="false">
      <c r="A401" s="26" t="s">
        <v>14912</v>
      </c>
      <c r="B401" s="26" t="s">
        <v>14417</v>
      </c>
      <c r="C401" s="27" t="n">
        <v>46224</v>
      </c>
      <c r="D401" s="26" t="s">
        <v>3767</v>
      </c>
      <c r="E401" s="26" t="n">
        <v>722</v>
      </c>
      <c r="F401" s="26" t="s">
        <v>14418</v>
      </c>
      <c r="G401" s="26" t="s">
        <v>167</v>
      </c>
      <c r="H401" s="26" t="n">
        <v>28</v>
      </c>
      <c r="I401" s="26" t="s">
        <v>11651</v>
      </c>
      <c r="J401" s="26" t="s">
        <v>14503</v>
      </c>
      <c r="K401" s="26" t="s">
        <v>14498</v>
      </c>
      <c r="L401" s="26" t="s">
        <v>14517</v>
      </c>
      <c r="M401" s="26" t="s">
        <v>14525</v>
      </c>
      <c r="N401" s="27" t="n">
        <v>46227</v>
      </c>
      <c r="O401" s="26" t="s">
        <v>14501</v>
      </c>
      <c r="P401" s="26"/>
    </row>
    <row r="402" customFormat="false" ht="15" hidden="false" customHeight="true" outlineLevel="0" collapsed="false">
      <c r="A402" s="29" t="s">
        <v>14913</v>
      </c>
      <c r="B402" s="29" t="s">
        <v>14427</v>
      </c>
      <c r="C402" s="30" t="n">
        <v>46208</v>
      </c>
      <c r="D402" s="29" t="s">
        <v>8736</v>
      </c>
      <c r="E402" s="29" t="n">
        <v>2059</v>
      </c>
      <c r="F402" s="29" t="s">
        <v>12963</v>
      </c>
      <c r="G402" s="29" t="s">
        <v>900</v>
      </c>
      <c r="H402" s="29" t="n">
        <v>28</v>
      </c>
      <c r="I402" s="29" t="s">
        <v>11651</v>
      </c>
      <c r="J402" s="29" t="s">
        <v>14503</v>
      </c>
      <c r="K402" s="29" t="s">
        <v>14498</v>
      </c>
      <c r="L402" s="29" t="s">
        <v>14504</v>
      </c>
      <c r="M402" s="29" t="s">
        <v>14525</v>
      </c>
      <c r="N402" s="30" t="n">
        <v>46210</v>
      </c>
      <c r="O402" s="29" t="s">
        <v>14501</v>
      </c>
      <c r="P402" s="29"/>
    </row>
    <row r="403" customFormat="false" ht="15" hidden="false" customHeight="true" outlineLevel="0" collapsed="false">
      <c r="A403" s="26" t="s">
        <v>14914</v>
      </c>
      <c r="B403" s="26" t="s">
        <v>14434</v>
      </c>
      <c r="C403" s="27" t="n">
        <v>46237</v>
      </c>
      <c r="D403" s="26" t="s">
        <v>603</v>
      </c>
      <c r="E403" s="26" t="n">
        <v>64</v>
      </c>
      <c r="F403" s="26" t="s">
        <v>12516</v>
      </c>
      <c r="G403" s="26" t="s">
        <v>249</v>
      </c>
      <c r="H403" s="26" t="n">
        <v>28</v>
      </c>
      <c r="I403" s="26" t="s">
        <v>11651</v>
      </c>
      <c r="J403" s="26" t="s">
        <v>14503</v>
      </c>
      <c r="K403" s="26" t="s">
        <v>14498</v>
      </c>
      <c r="L403" s="26" t="s">
        <v>14499</v>
      </c>
      <c r="M403" s="26" t="s">
        <v>14525</v>
      </c>
      <c r="N403" s="27" t="n">
        <v>46239</v>
      </c>
      <c r="O403" s="26" t="s">
        <v>14501</v>
      </c>
      <c r="P403" s="26"/>
    </row>
    <row r="404" customFormat="false" ht="15" hidden="false" customHeight="true" outlineLevel="0" collapsed="false">
      <c r="A404" s="29" t="s">
        <v>14915</v>
      </c>
      <c r="B404" s="29" t="s">
        <v>14440</v>
      </c>
      <c r="C404" s="30" t="n">
        <v>46237</v>
      </c>
      <c r="D404" s="29" t="s">
        <v>10949</v>
      </c>
      <c r="E404" s="29" t="n">
        <v>2713</v>
      </c>
      <c r="F404" s="29" t="s">
        <v>14441</v>
      </c>
      <c r="G404" s="29" t="s">
        <v>249</v>
      </c>
      <c r="H404" s="29" t="n">
        <v>24</v>
      </c>
      <c r="I404" s="29" t="s">
        <v>11626</v>
      </c>
      <c r="J404" s="29" t="s">
        <v>14497</v>
      </c>
      <c r="K404" s="29" t="s">
        <v>14498</v>
      </c>
      <c r="L404" s="29" t="s">
        <v>14517</v>
      </c>
      <c r="M404" s="29" t="s">
        <v>14515</v>
      </c>
      <c r="N404" s="30" t="n">
        <v>46241</v>
      </c>
      <c r="O404" s="29" t="s">
        <v>14501</v>
      </c>
      <c r="P404" s="29"/>
    </row>
    <row r="405" customFormat="false" ht="15" hidden="false" customHeight="true" outlineLevel="0" collapsed="false">
      <c r="A405" s="26" t="s">
        <v>14916</v>
      </c>
      <c r="B405" s="26" t="s">
        <v>14449</v>
      </c>
      <c r="C405" s="27" t="n">
        <v>46235</v>
      </c>
      <c r="D405" s="26" t="s">
        <v>11218</v>
      </c>
      <c r="E405" s="26" t="n">
        <v>2796</v>
      </c>
      <c r="F405" s="26" t="s">
        <v>14450</v>
      </c>
      <c r="G405" s="26" t="s">
        <v>900</v>
      </c>
      <c r="H405" s="26" t="n">
        <v>45</v>
      </c>
      <c r="I405" s="26" t="s">
        <v>11626</v>
      </c>
      <c r="J405" s="26" t="s">
        <v>14497</v>
      </c>
      <c r="K405" s="26" t="s">
        <v>14498</v>
      </c>
      <c r="L405" s="26" t="s">
        <v>14509</v>
      </c>
      <c r="M405" s="26" t="s">
        <v>14522</v>
      </c>
      <c r="N405" s="27" t="n">
        <v>46235</v>
      </c>
      <c r="O405" s="26" t="s">
        <v>14501</v>
      </c>
      <c r="P405" s="26"/>
    </row>
    <row r="406" customFormat="false" ht="15" hidden="false" customHeight="true" outlineLevel="0" collapsed="false">
      <c r="A406" s="29" t="s">
        <v>14917</v>
      </c>
      <c r="B406" s="29" t="s">
        <v>14451</v>
      </c>
      <c r="C406" s="30" t="n">
        <v>46239</v>
      </c>
      <c r="D406" s="29" t="s">
        <v>9929</v>
      </c>
      <c r="E406" s="29" t="n">
        <v>2409</v>
      </c>
      <c r="F406" s="29" t="s">
        <v>12586</v>
      </c>
      <c r="G406" s="29" t="s">
        <v>276</v>
      </c>
      <c r="H406" s="29" t="n">
        <v>24</v>
      </c>
      <c r="I406" s="29" t="s">
        <v>11626</v>
      </c>
      <c r="J406" s="29" t="s">
        <v>14497</v>
      </c>
      <c r="K406" s="29" t="s">
        <v>14498</v>
      </c>
      <c r="L406" s="29" t="s">
        <v>14504</v>
      </c>
      <c r="M406" s="29" t="s">
        <v>14513</v>
      </c>
      <c r="N406" s="30" t="n">
        <v>46244</v>
      </c>
      <c r="O406" s="29" t="s">
        <v>14501</v>
      </c>
      <c r="P406" s="29"/>
    </row>
    <row r="407" customFormat="false" ht="15" hidden="false" customHeight="true" outlineLevel="0" collapsed="false">
      <c r="A407" s="26" t="s">
        <v>14918</v>
      </c>
      <c r="B407" s="26" t="s">
        <v>14454</v>
      </c>
      <c r="C407" s="27" t="n">
        <v>46236</v>
      </c>
      <c r="D407" s="26" t="s">
        <v>9249</v>
      </c>
      <c r="E407" s="26" t="n">
        <v>2206</v>
      </c>
      <c r="F407" s="26" t="s">
        <v>14455</v>
      </c>
      <c r="G407" s="26" t="s">
        <v>314</v>
      </c>
      <c r="H407" s="26" t="n">
        <v>70</v>
      </c>
      <c r="I407" s="26" t="s">
        <v>11672</v>
      </c>
      <c r="J407" s="26" t="s">
        <v>14507</v>
      </c>
      <c r="K407" s="26" t="s">
        <v>14527</v>
      </c>
      <c r="L407" s="26" t="s">
        <v>14499</v>
      </c>
      <c r="M407" s="26" t="s">
        <v>14500</v>
      </c>
      <c r="N407" s="27" t="n">
        <v>46238</v>
      </c>
      <c r="O407" s="26" t="s">
        <v>14501</v>
      </c>
      <c r="P407" s="26"/>
    </row>
    <row r="408" customFormat="false" ht="15" hidden="false" customHeight="true" outlineLevel="0" collapsed="false">
      <c r="A408" s="29" t="s">
        <v>14919</v>
      </c>
      <c r="B408" s="29" t="s">
        <v>14459</v>
      </c>
      <c r="C408" s="30" t="n">
        <v>46235</v>
      </c>
      <c r="D408" s="29" t="s">
        <v>1392</v>
      </c>
      <c r="E408" s="29" t="n">
        <v>205</v>
      </c>
      <c r="F408" s="29" t="s">
        <v>11876</v>
      </c>
      <c r="G408" s="29" t="s">
        <v>249</v>
      </c>
      <c r="H408" s="29" t="n">
        <v>45</v>
      </c>
      <c r="I408" s="29" t="s">
        <v>11672</v>
      </c>
      <c r="J408" s="29" t="s">
        <v>14507</v>
      </c>
      <c r="K408" s="29" t="s">
        <v>14498</v>
      </c>
      <c r="L408" s="29" t="s">
        <v>14517</v>
      </c>
      <c r="M408" s="29" t="s">
        <v>14515</v>
      </c>
      <c r="N408" s="30" t="n">
        <v>46239</v>
      </c>
      <c r="O408" s="29" t="s">
        <v>14501</v>
      </c>
      <c r="P408" s="29"/>
    </row>
    <row r="409" customFormat="false" ht="15" hidden="false" customHeight="true" outlineLevel="0" collapsed="false">
      <c r="A409" s="26" t="s">
        <v>14920</v>
      </c>
      <c r="B409" s="26" t="s">
        <v>14467</v>
      </c>
      <c r="C409" s="27" t="n">
        <v>46235</v>
      </c>
      <c r="D409" s="26" t="s">
        <v>2257</v>
      </c>
      <c r="E409" s="26" t="n">
        <v>379</v>
      </c>
      <c r="F409" s="26" t="s">
        <v>14468</v>
      </c>
      <c r="G409" s="26" t="s">
        <v>314</v>
      </c>
      <c r="H409" s="26" t="n">
        <v>24</v>
      </c>
      <c r="I409" s="26" t="s">
        <v>11626</v>
      </c>
      <c r="J409" s="26" t="s">
        <v>14497</v>
      </c>
      <c r="K409" s="26" t="s">
        <v>14498</v>
      </c>
      <c r="L409" s="26" t="s">
        <v>14499</v>
      </c>
      <c r="M409" s="26" t="s">
        <v>14515</v>
      </c>
      <c r="N409" s="27" t="n">
        <v>46237</v>
      </c>
      <c r="O409" s="26" t="s">
        <v>14501</v>
      </c>
      <c r="P409" s="26"/>
    </row>
    <row r="410" customFormat="false" ht="15" hidden="false" customHeight="true" outlineLevel="0" collapsed="false">
      <c r="A410" s="29" t="s">
        <v>14921</v>
      </c>
      <c r="B410" s="29" t="s">
        <v>14471</v>
      </c>
      <c r="C410" s="30" t="n">
        <v>46238</v>
      </c>
      <c r="D410" s="29" t="s">
        <v>2880</v>
      </c>
      <c r="E410" s="29" t="n">
        <v>517</v>
      </c>
      <c r="F410" s="29" t="s">
        <v>12447</v>
      </c>
      <c r="G410" s="29" t="s">
        <v>249</v>
      </c>
      <c r="H410" s="29" t="n">
        <v>28</v>
      </c>
      <c r="I410" s="29" t="s">
        <v>11626</v>
      </c>
      <c r="J410" s="29" t="s">
        <v>14497</v>
      </c>
      <c r="K410" s="29" t="s">
        <v>14498</v>
      </c>
      <c r="L410" s="29" t="s">
        <v>14499</v>
      </c>
      <c r="M410" s="29" t="s">
        <v>14520</v>
      </c>
      <c r="N410" s="30" t="n">
        <v>46243</v>
      </c>
      <c r="O410" s="29" t="s">
        <v>14501</v>
      </c>
      <c r="P410" s="29"/>
    </row>
    <row r="411" customFormat="false" ht="15" hidden="false" customHeight="true" outlineLevel="0" collapsed="false">
      <c r="A411" s="26" t="s">
        <v>14922</v>
      </c>
      <c r="B411" s="26" t="s">
        <v>14923</v>
      </c>
      <c r="C411" s="27" t="n">
        <v>44818</v>
      </c>
      <c r="D411" s="26" t="s">
        <v>5699</v>
      </c>
      <c r="E411" s="26" t="n">
        <v>1211</v>
      </c>
      <c r="F411" s="26" t="s">
        <v>12188</v>
      </c>
      <c r="G411" s="26" t="s">
        <v>900</v>
      </c>
      <c r="H411" s="26" t="n">
        <v>32</v>
      </c>
      <c r="I411" s="26" t="s">
        <v>11651</v>
      </c>
      <c r="J411" s="26" t="s">
        <v>14503</v>
      </c>
      <c r="K411" s="26" t="s">
        <v>14527</v>
      </c>
      <c r="L411" s="26"/>
      <c r="M411" s="26" t="s">
        <v>14522</v>
      </c>
      <c r="N411" s="27" t="n">
        <v>44820</v>
      </c>
      <c r="O411" s="26" t="s">
        <v>14501</v>
      </c>
      <c r="P411" s="26" t="s">
        <v>14924</v>
      </c>
    </row>
    <row r="412" customFormat="false" ht="15" hidden="false" customHeight="true" outlineLevel="0" collapsed="false">
      <c r="A412" s="29" t="s">
        <v>14925</v>
      </c>
      <c r="B412" s="29" t="s">
        <v>14926</v>
      </c>
      <c r="C412" s="30" t="n">
        <v>45048</v>
      </c>
      <c r="D412" s="29" t="s">
        <v>7169</v>
      </c>
      <c r="E412" s="29" t="n">
        <v>1618</v>
      </c>
      <c r="F412" s="29" t="s">
        <v>12349</v>
      </c>
      <c r="G412" s="29" t="s">
        <v>900</v>
      </c>
      <c r="H412" s="29" t="n">
        <v>32</v>
      </c>
      <c r="I412" s="29" t="s">
        <v>11626</v>
      </c>
      <c r="J412" s="29" t="s">
        <v>14497</v>
      </c>
      <c r="K412" s="29" t="s">
        <v>14527</v>
      </c>
      <c r="L412" s="29"/>
      <c r="M412" s="29" t="s">
        <v>14522</v>
      </c>
      <c r="N412" s="30" t="n">
        <v>45050</v>
      </c>
      <c r="O412" s="29" t="s">
        <v>14501</v>
      </c>
      <c r="P412" s="29" t="s">
        <v>14924</v>
      </c>
    </row>
    <row r="413" customFormat="false" ht="15" hidden="false" customHeight="true" outlineLevel="0" collapsed="false">
      <c r="A413" s="26" t="s">
        <v>14927</v>
      </c>
      <c r="B413" s="26" t="s">
        <v>14928</v>
      </c>
      <c r="C413" s="27" t="n">
        <v>45342</v>
      </c>
      <c r="D413" s="26" t="s">
        <v>8681</v>
      </c>
      <c r="E413" s="26" t="n">
        <v>2044</v>
      </c>
      <c r="F413" s="26" t="s">
        <v>14929</v>
      </c>
      <c r="G413" s="26" t="s">
        <v>167</v>
      </c>
      <c r="H413" s="26" t="n">
        <v>28</v>
      </c>
      <c r="I413" s="26" t="s">
        <v>11683</v>
      </c>
      <c r="J413" s="26" t="s">
        <v>14512</v>
      </c>
      <c r="K413" s="26" t="s">
        <v>14527</v>
      </c>
      <c r="L413" s="26"/>
      <c r="M413" s="26" t="s">
        <v>14515</v>
      </c>
      <c r="N413" s="27" t="n">
        <v>45344</v>
      </c>
      <c r="O413" s="26" t="s">
        <v>14501</v>
      </c>
      <c r="P413" s="26" t="s">
        <v>14924</v>
      </c>
    </row>
    <row r="414" customFormat="false" ht="15" hidden="false" customHeight="true" outlineLevel="0" collapsed="false">
      <c r="A414" s="29" t="s">
        <v>14930</v>
      </c>
      <c r="B414" s="29" t="s">
        <v>14928</v>
      </c>
      <c r="C414" s="30" t="n">
        <v>45601</v>
      </c>
      <c r="D414" s="29" t="s">
        <v>9862</v>
      </c>
      <c r="E414" s="29" t="n">
        <v>2390</v>
      </c>
      <c r="F414" s="29" t="s">
        <v>12270</v>
      </c>
      <c r="G414" s="29" t="s">
        <v>249</v>
      </c>
      <c r="H414" s="29" t="n">
        <v>40</v>
      </c>
      <c r="I414" s="29" t="s">
        <v>11672</v>
      </c>
      <c r="J414" s="29" t="s">
        <v>14507</v>
      </c>
      <c r="K414" s="29" t="s">
        <v>14527</v>
      </c>
      <c r="L414" s="29"/>
      <c r="M414" s="29" t="s">
        <v>14564</v>
      </c>
      <c r="N414" s="30" t="n">
        <v>45603</v>
      </c>
      <c r="O414" s="29" t="s">
        <v>14501</v>
      </c>
      <c r="P414" s="29" t="s">
        <v>14924</v>
      </c>
    </row>
    <row r="415" customFormat="false" ht="15" hidden="false" customHeight="true" outlineLevel="0" collapsed="false">
      <c r="A415" s="26" t="s">
        <v>14931</v>
      </c>
      <c r="B415" s="26" t="s">
        <v>14928</v>
      </c>
      <c r="C415" s="27" t="n">
        <v>45370</v>
      </c>
      <c r="D415" s="26" t="s">
        <v>8098</v>
      </c>
      <c r="E415" s="26" t="n">
        <v>1877</v>
      </c>
      <c r="F415" s="26" t="s">
        <v>11702</v>
      </c>
      <c r="G415" s="26" t="s">
        <v>900</v>
      </c>
      <c r="H415" s="26" t="n">
        <v>80</v>
      </c>
      <c r="I415" s="26" t="s">
        <v>11626</v>
      </c>
      <c r="J415" s="26" t="s">
        <v>14497</v>
      </c>
      <c r="K415" s="26" t="s">
        <v>14498</v>
      </c>
      <c r="L415" s="26" t="s">
        <v>14509</v>
      </c>
      <c r="M415" s="26" t="s">
        <v>14522</v>
      </c>
      <c r="N415" s="27" t="n">
        <v>45372</v>
      </c>
      <c r="O415" s="26" t="s">
        <v>14501</v>
      </c>
      <c r="P415" s="26"/>
    </row>
    <row r="416" customFormat="false" ht="15" hidden="false" customHeight="true" outlineLevel="0" collapsed="false">
      <c r="A416" s="29" t="s">
        <v>14932</v>
      </c>
      <c r="B416" s="29" t="s">
        <v>14933</v>
      </c>
      <c r="C416" s="30" t="n">
        <v>45909</v>
      </c>
      <c r="D416" s="29" t="s">
        <v>8882</v>
      </c>
      <c r="E416" s="29" t="n">
        <v>2102</v>
      </c>
      <c r="F416" s="29" t="s">
        <v>11725</v>
      </c>
      <c r="G416" s="29" t="s">
        <v>276</v>
      </c>
      <c r="H416" s="29" t="n">
        <v>36</v>
      </c>
      <c r="I416" s="29" t="s">
        <v>11683</v>
      </c>
      <c r="J416" s="29" t="s">
        <v>14512</v>
      </c>
      <c r="K416" s="29" t="s">
        <v>14498</v>
      </c>
      <c r="L416" s="29" t="s">
        <v>14517</v>
      </c>
      <c r="M416" s="29" t="s">
        <v>14525</v>
      </c>
      <c r="N416" s="30" t="n">
        <v>45911</v>
      </c>
      <c r="O416" s="29" t="s">
        <v>14501</v>
      </c>
      <c r="P416" s="29"/>
    </row>
  </sheetData>
  <autoFilter ref="A4:P416"/>
  <mergeCells count="2">
    <mergeCell ref="A1:P1"/>
    <mergeCell ref="A2:P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7"/>
    <col collapsed="false" customWidth="true" hidden="false" outlineLevel="0" max="7" min="5" style="1" width="28"/>
    <col collapsed="false" customWidth="true" hidden="false" outlineLevel="0" max="8" min="8" style="1" width="16"/>
    <col collapsed="false" customWidth="true" hidden="false" outlineLevel="0" max="9" min="9" style="1" width="28"/>
    <col collapsed="false" customWidth="true" hidden="false" outlineLevel="0" max="10" min="10" style="1" width="15"/>
    <col collapsed="false" customWidth="true" hidden="false" outlineLevel="0" max="11" min="11" style="1" width="20"/>
    <col collapsed="false" customWidth="true" hidden="false" outlineLevel="0" max="12" min="12" style="1" width="10"/>
  </cols>
  <sheetData>
    <row r="1" customFormat="false" ht="31.5" hidden="false" customHeight="true" outlineLevel="0" collapsed="false">
      <c r="A1" s="2" t="s">
        <v>14934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0.75" hidden="false" customHeight="true" outlineLevel="0" collapsed="false">
      <c r="A4" s="18" t="s">
        <v>14935</v>
      </c>
      <c r="B4" s="18" t="s">
        <v>14936</v>
      </c>
      <c r="C4" s="18" t="s">
        <v>137</v>
      </c>
      <c r="D4" s="18" t="s">
        <v>14937</v>
      </c>
      <c r="E4" s="18" t="s">
        <v>14938</v>
      </c>
      <c r="F4" s="18" t="s">
        <v>14939</v>
      </c>
      <c r="G4" s="18" t="s">
        <v>14940</v>
      </c>
      <c r="H4" s="18" t="s">
        <v>14941</v>
      </c>
      <c r="I4" s="18" t="s">
        <v>14942</v>
      </c>
      <c r="J4" s="18" t="s">
        <v>14943</v>
      </c>
      <c r="K4" s="18" t="s">
        <v>14944</v>
      </c>
      <c r="L4" s="18" t="s">
        <v>158</v>
      </c>
    </row>
    <row r="5" customFormat="false" ht="15" hidden="false" customHeight="true" outlineLevel="0" collapsed="false">
      <c r="A5" s="26" t="s">
        <v>14945</v>
      </c>
      <c r="B5" s="27" t="n">
        <v>44565</v>
      </c>
      <c r="C5" s="26" t="s">
        <v>4527</v>
      </c>
      <c r="D5" s="26" t="s">
        <v>14946</v>
      </c>
      <c r="E5" s="26" t="s">
        <v>14947</v>
      </c>
      <c r="F5" s="26" t="s">
        <v>5372</v>
      </c>
      <c r="G5" s="26" t="s">
        <v>382</v>
      </c>
      <c r="H5" s="26" t="s">
        <v>14948</v>
      </c>
      <c r="I5" s="26"/>
      <c r="J5" s="26" t="s">
        <v>14527</v>
      </c>
      <c r="K5" s="26" t="s">
        <v>14949</v>
      </c>
      <c r="L5" s="26"/>
    </row>
    <row r="6" customFormat="false" ht="15" hidden="false" customHeight="true" outlineLevel="0" collapsed="false">
      <c r="A6" s="29" t="s">
        <v>14950</v>
      </c>
      <c r="B6" s="30" t="n">
        <v>44565</v>
      </c>
      <c r="C6" s="29" t="s">
        <v>6563</v>
      </c>
      <c r="D6" s="29" t="s">
        <v>14951</v>
      </c>
      <c r="E6" s="29" t="s">
        <v>14952</v>
      </c>
      <c r="F6" s="29" t="s">
        <v>14953</v>
      </c>
      <c r="G6" s="29" t="s">
        <v>14954</v>
      </c>
      <c r="H6" s="29" t="s">
        <v>14948</v>
      </c>
      <c r="I6" s="29"/>
      <c r="J6" s="29" t="s">
        <v>14498</v>
      </c>
      <c r="K6" s="29" t="s">
        <v>14949</v>
      </c>
      <c r="L6" s="29"/>
    </row>
    <row r="7" customFormat="false" ht="15" hidden="false" customHeight="true" outlineLevel="0" collapsed="false">
      <c r="A7" s="26" t="s">
        <v>14955</v>
      </c>
      <c r="B7" s="27" t="n">
        <v>44565</v>
      </c>
      <c r="C7" s="26" t="s">
        <v>6862</v>
      </c>
      <c r="D7" s="26" t="s">
        <v>14956</v>
      </c>
      <c r="E7" s="26" t="s">
        <v>14957</v>
      </c>
      <c r="F7" s="26" t="s">
        <v>14958</v>
      </c>
      <c r="G7" s="26" t="s">
        <v>14959</v>
      </c>
      <c r="H7" s="26" t="s">
        <v>14948</v>
      </c>
      <c r="I7" s="26" t="s">
        <v>14960</v>
      </c>
      <c r="J7" s="26" t="s">
        <v>14527</v>
      </c>
      <c r="K7" s="26" t="s">
        <v>14949</v>
      </c>
      <c r="L7" s="26"/>
    </row>
    <row r="8" customFormat="false" ht="15" hidden="false" customHeight="true" outlineLevel="0" collapsed="false">
      <c r="A8" s="29" t="s">
        <v>14961</v>
      </c>
      <c r="B8" s="30" t="n">
        <v>44565</v>
      </c>
      <c r="C8" s="29" t="s">
        <v>10969</v>
      </c>
      <c r="D8" s="29" t="s">
        <v>14951</v>
      </c>
      <c r="E8" s="29" t="s">
        <v>14952</v>
      </c>
      <c r="F8" s="29" t="s">
        <v>14962</v>
      </c>
      <c r="G8" s="29" t="s">
        <v>14963</v>
      </c>
      <c r="H8" s="29" t="s">
        <v>14948</v>
      </c>
      <c r="I8" s="29"/>
      <c r="J8" s="29" t="s">
        <v>14498</v>
      </c>
      <c r="K8" s="29" t="s">
        <v>14949</v>
      </c>
      <c r="L8" s="29"/>
    </row>
    <row r="9" customFormat="false" ht="15" hidden="false" customHeight="true" outlineLevel="0" collapsed="false">
      <c r="A9" s="26" t="s">
        <v>14964</v>
      </c>
      <c r="B9" s="27" t="n">
        <v>44566</v>
      </c>
      <c r="C9" s="26" t="s">
        <v>398</v>
      </c>
      <c r="D9" s="26" t="s">
        <v>14965</v>
      </c>
      <c r="E9" s="26" t="s">
        <v>14966</v>
      </c>
      <c r="F9" s="26" t="s">
        <v>14967</v>
      </c>
      <c r="G9" s="26" t="s">
        <v>14968</v>
      </c>
      <c r="H9" s="26" t="s">
        <v>14948</v>
      </c>
      <c r="I9" s="26" t="s">
        <v>14969</v>
      </c>
      <c r="J9" s="26" t="s">
        <v>14498</v>
      </c>
      <c r="K9" s="26" t="s">
        <v>14970</v>
      </c>
      <c r="L9" s="26"/>
    </row>
    <row r="10" customFormat="false" ht="15" hidden="false" customHeight="true" outlineLevel="0" collapsed="false">
      <c r="A10" s="29" t="s">
        <v>14971</v>
      </c>
      <c r="B10" s="30" t="n">
        <v>44566</v>
      </c>
      <c r="C10" s="29" t="s">
        <v>1764</v>
      </c>
      <c r="D10" s="29" t="s">
        <v>14972</v>
      </c>
      <c r="E10" s="29" t="s">
        <v>14973</v>
      </c>
      <c r="F10" s="29" t="s">
        <v>14974</v>
      </c>
      <c r="G10" s="29" t="s">
        <v>14975</v>
      </c>
      <c r="H10" s="29" t="s">
        <v>14948</v>
      </c>
      <c r="I10" s="29"/>
      <c r="J10" s="29" t="s">
        <v>14527</v>
      </c>
      <c r="K10" s="29" t="s">
        <v>14970</v>
      </c>
      <c r="L10" s="29"/>
    </row>
    <row r="11" customFormat="false" ht="15" hidden="false" customHeight="true" outlineLevel="0" collapsed="false">
      <c r="A11" s="26" t="s">
        <v>14976</v>
      </c>
      <c r="B11" s="27" t="n">
        <v>44566</v>
      </c>
      <c r="C11" s="26" t="s">
        <v>2014</v>
      </c>
      <c r="D11" s="26" t="s">
        <v>14977</v>
      </c>
      <c r="E11" s="26" t="s">
        <v>14978</v>
      </c>
      <c r="F11" s="26" t="s">
        <v>14979</v>
      </c>
      <c r="G11" s="26" t="s">
        <v>14979</v>
      </c>
      <c r="H11" s="26" t="s">
        <v>14948</v>
      </c>
      <c r="I11" s="26" t="s">
        <v>14980</v>
      </c>
      <c r="J11" s="26" t="s">
        <v>14527</v>
      </c>
      <c r="K11" s="26" t="s">
        <v>14970</v>
      </c>
      <c r="L11" s="26"/>
    </row>
    <row r="12" customFormat="false" ht="15" hidden="false" customHeight="true" outlineLevel="0" collapsed="false">
      <c r="A12" s="29" t="s">
        <v>14981</v>
      </c>
      <c r="B12" s="30" t="n">
        <v>44567</v>
      </c>
      <c r="C12" s="29" t="s">
        <v>7708</v>
      </c>
      <c r="D12" s="29" t="s">
        <v>14946</v>
      </c>
      <c r="E12" s="29" t="s">
        <v>14947</v>
      </c>
      <c r="F12" s="29" t="s">
        <v>2909</v>
      </c>
      <c r="G12" s="29" t="s">
        <v>1618</v>
      </c>
      <c r="H12" s="29" t="s">
        <v>14948</v>
      </c>
      <c r="I12" s="29"/>
      <c r="J12" s="29" t="s">
        <v>14527</v>
      </c>
      <c r="K12" s="29" t="s">
        <v>14982</v>
      </c>
      <c r="L12" s="29"/>
    </row>
    <row r="13" customFormat="false" ht="15" hidden="false" customHeight="true" outlineLevel="0" collapsed="false">
      <c r="A13" s="26" t="s">
        <v>14983</v>
      </c>
      <c r="B13" s="27" t="n">
        <v>44567</v>
      </c>
      <c r="C13" s="26" t="s">
        <v>8772</v>
      </c>
      <c r="D13" s="26" t="s">
        <v>14984</v>
      </c>
      <c r="E13" s="26" t="s">
        <v>14985</v>
      </c>
      <c r="F13" s="26" t="s">
        <v>322</v>
      </c>
      <c r="G13" s="26" t="s">
        <v>14986</v>
      </c>
      <c r="H13" s="26" t="s">
        <v>14948</v>
      </c>
      <c r="I13" s="26" t="s">
        <v>14987</v>
      </c>
      <c r="J13" s="26" t="s">
        <v>14527</v>
      </c>
      <c r="K13" s="26" t="s">
        <v>14982</v>
      </c>
      <c r="L13" s="26"/>
    </row>
    <row r="14" customFormat="false" ht="15" hidden="false" customHeight="true" outlineLevel="0" collapsed="false">
      <c r="A14" s="29" t="s">
        <v>14988</v>
      </c>
      <c r="B14" s="30" t="n">
        <v>44569</v>
      </c>
      <c r="C14" s="29" t="s">
        <v>5738</v>
      </c>
      <c r="D14" s="29" t="s">
        <v>14946</v>
      </c>
      <c r="E14" s="29" t="s">
        <v>14947</v>
      </c>
      <c r="F14" s="29" t="s">
        <v>4150</v>
      </c>
      <c r="G14" s="29" t="s">
        <v>1966</v>
      </c>
      <c r="H14" s="29" t="s">
        <v>14948</v>
      </c>
      <c r="I14" s="29" t="s">
        <v>14987</v>
      </c>
      <c r="J14" s="29" t="s">
        <v>14527</v>
      </c>
      <c r="K14" s="29" t="s">
        <v>14989</v>
      </c>
      <c r="L14" s="29"/>
    </row>
    <row r="15" customFormat="false" ht="15" hidden="false" customHeight="true" outlineLevel="0" collapsed="false">
      <c r="A15" s="26" t="s">
        <v>14990</v>
      </c>
      <c r="B15" s="27" t="n">
        <v>44570</v>
      </c>
      <c r="C15" s="26" t="s">
        <v>7325</v>
      </c>
      <c r="D15" s="26" t="s">
        <v>14956</v>
      </c>
      <c r="E15" s="26" t="s">
        <v>14957</v>
      </c>
      <c r="F15" s="26" t="s">
        <v>14991</v>
      </c>
      <c r="G15" s="26" t="s">
        <v>14992</v>
      </c>
      <c r="H15" s="26" t="s">
        <v>14948</v>
      </c>
      <c r="I15" s="26" t="s">
        <v>14980</v>
      </c>
      <c r="J15" s="26" t="s">
        <v>14527</v>
      </c>
      <c r="K15" s="26" t="s">
        <v>14993</v>
      </c>
      <c r="L15" s="26"/>
    </row>
    <row r="16" customFormat="false" ht="15" hidden="false" customHeight="true" outlineLevel="0" collapsed="false">
      <c r="A16" s="29" t="s">
        <v>14994</v>
      </c>
      <c r="B16" s="30" t="n">
        <v>44570</v>
      </c>
      <c r="C16" s="29" t="s">
        <v>6802</v>
      </c>
      <c r="D16" s="29" t="s">
        <v>14977</v>
      </c>
      <c r="E16" s="29" t="s">
        <v>14978</v>
      </c>
      <c r="F16" s="29" t="s">
        <v>14995</v>
      </c>
      <c r="G16" s="29" t="s">
        <v>14995</v>
      </c>
      <c r="H16" s="29" t="s">
        <v>14948</v>
      </c>
      <c r="I16" s="29"/>
      <c r="J16" s="29" t="s">
        <v>14527</v>
      </c>
      <c r="K16" s="29" t="s">
        <v>14993</v>
      </c>
      <c r="L16" s="29"/>
    </row>
    <row r="17" customFormat="false" ht="15" hidden="false" customHeight="true" outlineLevel="0" collapsed="false">
      <c r="A17" s="26" t="s">
        <v>14996</v>
      </c>
      <c r="B17" s="27" t="n">
        <v>44572</v>
      </c>
      <c r="C17" s="26" t="s">
        <v>5504</v>
      </c>
      <c r="D17" s="26" t="s">
        <v>14951</v>
      </c>
      <c r="E17" s="26" t="s">
        <v>14952</v>
      </c>
      <c r="F17" s="26" t="s">
        <v>14997</v>
      </c>
      <c r="G17" s="26" t="s">
        <v>14998</v>
      </c>
      <c r="H17" s="26" t="s">
        <v>14948</v>
      </c>
      <c r="I17" s="26"/>
      <c r="J17" s="26" t="s">
        <v>14498</v>
      </c>
      <c r="K17" s="26" t="s">
        <v>14999</v>
      </c>
      <c r="L17" s="26"/>
    </row>
    <row r="18" customFormat="false" ht="15" hidden="false" customHeight="true" outlineLevel="0" collapsed="false">
      <c r="A18" s="29" t="s">
        <v>15000</v>
      </c>
      <c r="B18" s="30" t="n">
        <v>44572</v>
      </c>
      <c r="C18" s="29" t="s">
        <v>10647</v>
      </c>
      <c r="D18" s="29" t="s">
        <v>15001</v>
      </c>
      <c r="E18" s="29" t="s">
        <v>15002</v>
      </c>
      <c r="F18" s="29" t="s">
        <v>15003</v>
      </c>
      <c r="G18" s="29" t="s">
        <v>15004</v>
      </c>
      <c r="H18" s="29" t="s">
        <v>14948</v>
      </c>
      <c r="I18" s="29" t="s">
        <v>15005</v>
      </c>
      <c r="J18" s="29" t="s">
        <v>14527</v>
      </c>
      <c r="K18" s="29" t="s">
        <v>14999</v>
      </c>
      <c r="L18" s="29"/>
    </row>
    <row r="19" customFormat="false" ht="15" hidden="false" customHeight="true" outlineLevel="0" collapsed="false">
      <c r="A19" s="26" t="s">
        <v>15006</v>
      </c>
      <c r="B19" s="27" t="n">
        <v>44573</v>
      </c>
      <c r="C19" s="26" t="s">
        <v>9341</v>
      </c>
      <c r="D19" s="26" t="s">
        <v>14956</v>
      </c>
      <c r="E19" s="26" t="s">
        <v>14957</v>
      </c>
      <c r="F19" s="26" t="s">
        <v>15007</v>
      </c>
      <c r="G19" s="26" t="s">
        <v>15008</v>
      </c>
      <c r="H19" s="26" t="s">
        <v>14948</v>
      </c>
      <c r="I19" s="26" t="s">
        <v>14987</v>
      </c>
      <c r="J19" s="26" t="s">
        <v>14527</v>
      </c>
      <c r="K19" s="26" t="s">
        <v>15009</v>
      </c>
      <c r="L19" s="26"/>
    </row>
    <row r="20" customFormat="false" ht="15" hidden="false" customHeight="true" outlineLevel="0" collapsed="false">
      <c r="A20" s="29" t="s">
        <v>15010</v>
      </c>
      <c r="B20" s="30" t="n">
        <v>44574</v>
      </c>
      <c r="C20" s="29" t="s">
        <v>8406</v>
      </c>
      <c r="D20" s="29" t="s">
        <v>15011</v>
      </c>
      <c r="E20" s="29" t="s">
        <v>15012</v>
      </c>
      <c r="F20" s="29" t="s">
        <v>270</v>
      </c>
      <c r="G20" s="29" t="s">
        <v>166</v>
      </c>
      <c r="H20" s="29" t="s">
        <v>14948</v>
      </c>
      <c r="I20" s="29" t="s">
        <v>14987</v>
      </c>
      <c r="J20" s="29" t="s">
        <v>14527</v>
      </c>
      <c r="K20" s="29" t="s">
        <v>15013</v>
      </c>
      <c r="L20" s="29"/>
    </row>
    <row r="21" customFormat="false" ht="15" hidden="false" customHeight="true" outlineLevel="0" collapsed="false">
      <c r="A21" s="26" t="s">
        <v>15014</v>
      </c>
      <c r="B21" s="27" t="n">
        <v>44575</v>
      </c>
      <c r="C21" s="26" t="s">
        <v>10439</v>
      </c>
      <c r="D21" s="26" t="s">
        <v>15015</v>
      </c>
      <c r="E21" s="26" t="s">
        <v>15016</v>
      </c>
      <c r="F21" s="26" t="s">
        <v>15017</v>
      </c>
      <c r="G21" s="26" t="s">
        <v>15018</v>
      </c>
      <c r="H21" s="26" t="s">
        <v>14948</v>
      </c>
      <c r="I21" s="26" t="s">
        <v>15005</v>
      </c>
      <c r="J21" s="26" t="s">
        <v>14527</v>
      </c>
      <c r="K21" s="26" t="s">
        <v>15019</v>
      </c>
      <c r="L21" s="26"/>
    </row>
    <row r="22" customFormat="false" ht="15" hidden="false" customHeight="true" outlineLevel="0" collapsed="false">
      <c r="A22" s="29" t="s">
        <v>15020</v>
      </c>
      <c r="B22" s="30" t="n">
        <v>44577</v>
      </c>
      <c r="C22" s="29" t="s">
        <v>10995</v>
      </c>
      <c r="D22" s="29" t="s">
        <v>15021</v>
      </c>
      <c r="E22" s="29" t="s">
        <v>15022</v>
      </c>
      <c r="F22" s="29" t="s">
        <v>15023</v>
      </c>
      <c r="G22" s="29" t="s">
        <v>270</v>
      </c>
      <c r="H22" s="29" t="s">
        <v>14948</v>
      </c>
      <c r="I22" s="29" t="s">
        <v>15024</v>
      </c>
      <c r="J22" s="29" t="s">
        <v>14527</v>
      </c>
      <c r="K22" s="29" t="s">
        <v>15025</v>
      </c>
      <c r="L22" s="29"/>
    </row>
    <row r="23" customFormat="false" ht="15" hidden="false" customHeight="true" outlineLevel="0" collapsed="false">
      <c r="A23" s="26" t="s">
        <v>15026</v>
      </c>
      <c r="B23" s="27" t="n">
        <v>44578</v>
      </c>
      <c r="C23" s="26" t="s">
        <v>10160</v>
      </c>
      <c r="D23" s="26" t="s">
        <v>15001</v>
      </c>
      <c r="E23" s="26" t="s">
        <v>15002</v>
      </c>
      <c r="F23" s="26" t="s">
        <v>15027</v>
      </c>
      <c r="G23" s="26" t="s">
        <v>15028</v>
      </c>
      <c r="H23" s="26" t="s">
        <v>14948</v>
      </c>
      <c r="I23" s="26" t="s">
        <v>14960</v>
      </c>
      <c r="J23" s="26" t="s">
        <v>14527</v>
      </c>
      <c r="K23" s="26" t="s">
        <v>15029</v>
      </c>
      <c r="L23" s="26"/>
    </row>
    <row r="24" customFormat="false" ht="15" hidden="false" customHeight="true" outlineLevel="0" collapsed="false">
      <c r="A24" s="29" t="s">
        <v>15030</v>
      </c>
      <c r="B24" s="30" t="n">
        <v>44580</v>
      </c>
      <c r="C24" s="29" t="s">
        <v>7869</v>
      </c>
      <c r="D24" s="29" t="s">
        <v>14951</v>
      </c>
      <c r="E24" s="29" t="s">
        <v>14952</v>
      </c>
      <c r="F24" s="29" t="s">
        <v>15031</v>
      </c>
      <c r="G24" s="29" t="s">
        <v>15032</v>
      </c>
      <c r="H24" s="29" t="s">
        <v>14948</v>
      </c>
      <c r="I24" s="29"/>
      <c r="J24" s="29" t="s">
        <v>14498</v>
      </c>
      <c r="K24" s="29" t="s">
        <v>15033</v>
      </c>
      <c r="L24" s="29"/>
    </row>
    <row r="25" customFormat="false" ht="15" hidden="false" customHeight="true" outlineLevel="0" collapsed="false">
      <c r="A25" s="26" t="s">
        <v>15034</v>
      </c>
      <c r="B25" s="27" t="n">
        <v>44580</v>
      </c>
      <c r="C25" s="26" t="s">
        <v>5839</v>
      </c>
      <c r="D25" s="26" t="s">
        <v>15035</v>
      </c>
      <c r="E25" s="26" t="s">
        <v>15036</v>
      </c>
      <c r="F25" s="26" t="s">
        <v>15037</v>
      </c>
      <c r="G25" s="26" t="s">
        <v>15038</v>
      </c>
      <c r="H25" s="26" t="s">
        <v>14948</v>
      </c>
      <c r="I25" s="26"/>
      <c r="J25" s="26" t="s">
        <v>14498</v>
      </c>
      <c r="K25" s="26" t="s">
        <v>15033</v>
      </c>
      <c r="L25" s="26"/>
    </row>
    <row r="26" customFormat="false" ht="15" hidden="false" customHeight="true" outlineLevel="0" collapsed="false">
      <c r="A26" s="29" t="s">
        <v>15039</v>
      </c>
      <c r="B26" s="30" t="n">
        <v>44581</v>
      </c>
      <c r="C26" s="29" t="s">
        <v>1764</v>
      </c>
      <c r="D26" s="29" t="s">
        <v>15011</v>
      </c>
      <c r="E26" s="29" t="s">
        <v>15012</v>
      </c>
      <c r="F26" s="29" t="s">
        <v>270</v>
      </c>
      <c r="G26" s="29" t="s">
        <v>15023</v>
      </c>
      <c r="H26" s="29" t="s">
        <v>14948</v>
      </c>
      <c r="I26" s="29"/>
      <c r="J26" s="29" t="s">
        <v>14527</v>
      </c>
      <c r="K26" s="29" t="s">
        <v>15040</v>
      </c>
      <c r="L26" s="29"/>
    </row>
    <row r="27" customFormat="false" ht="15" hidden="false" customHeight="true" outlineLevel="0" collapsed="false">
      <c r="A27" s="26" t="s">
        <v>15041</v>
      </c>
      <c r="B27" s="27" t="n">
        <v>44581</v>
      </c>
      <c r="C27" s="26" t="s">
        <v>3957</v>
      </c>
      <c r="D27" s="26" t="s">
        <v>15001</v>
      </c>
      <c r="E27" s="26" t="s">
        <v>15002</v>
      </c>
      <c r="F27" s="26" t="s">
        <v>15042</v>
      </c>
      <c r="G27" s="26" t="s">
        <v>15042</v>
      </c>
      <c r="H27" s="26" t="s">
        <v>14948</v>
      </c>
      <c r="I27" s="26"/>
      <c r="J27" s="26" t="s">
        <v>14527</v>
      </c>
      <c r="K27" s="26" t="s">
        <v>15040</v>
      </c>
      <c r="L27" s="26"/>
    </row>
    <row r="28" customFormat="false" ht="15" hidden="false" customHeight="true" outlineLevel="0" collapsed="false">
      <c r="A28" s="29" t="s">
        <v>15043</v>
      </c>
      <c r="B28" s="30" t="n">
        <v>44581</v>
      </c>
      <c r="C28" s="29" t="s">
        <v>5699</v>
      </c>
      <c r="D28" s="29" t="s">
        <v>14984</v>
      </c>
      <c r="E28" s="29" t="s">
        <v>14985</v>
      </c>
      <c r="F28" s="29" t="s">
        <v>322</v>
      </c>
      <c r="G28" s="29" t="s">
        <v>166</v>
      </c>
      <c r="H28" s="29" t="s">
        <v>14948</v>
      </c>
      <c r="I28" s="29" t="s">
        <v>15005</v>
      </c>
      <c r="J28" s="29" t="s">
        <v>14527</v>
      </c>
      <c r="K28" s="29" t="s">
        <v>15040</v>
      </c>
      <c r="L28" s="29"/>
    </row>
    <row r="29" customFormat="false" ht="15" hidden="false" customHeight="true" outlineLevel="0" collapsed="false">
      <c r="A29" s="26" t="s">
        <v>15044</v>
      </c>
      <c r="B29" s="27" t="n">
        <v>44582</v>
      </c>
      <c r="C29" s="26" t="s">
        <v>6981</v>
      </c>
      <c r="D29" s="26" t="s">
        <v>15045</v>
      </c>
      <c r="E29" s="26" t="s">
        <v>15046</v>
      </c>
      <c r="F29" s="26" t="s">
        <v>15047</v>
      </c>
      <c r="G29" s="26" t="s">
        <v>15048</v>
      </c>
      <c r="H29" s="26" t="s">
        <v>14948</v>
      </c>
      <c r="I29" s="26" t="s">
        <v>14987</v>
      </c>
      <c r="J29" s="26" t="s">
        <v>14527</v>
      </c>
      <c r="K29" s="26" t="s">
        <v>15049</v>
      </c>
      <c r="L29" s="26"/>
    </row>
    <row r="30" customFormat="false" ht="15" hidden="false" customHeight="true" outlineLevel="0" collapsed="false">
      <c r="A30" s="29" t="s">
        <v>15050</v>
      </c>
      <c r="B30" s="30" t="n">
        <v>44582</v>
      </c>
      <c r="C30" s="29" t="s">
        <v>8843</v>
      </c>
      <c r="D30" s="29" t="s">
        <v>14972</v>
      </c>
      <c r="E30" s="29" t="s">
        <v>14973</v>
      </c>
      <c r="F30" s="29" t="s">
        <v>15051</v>
      </c>
      <c r="G30" s="29" t="s">
        <v>15052</v>
      </c>
      <c r="H30" s="29" t="s">
        <v>14948</v>
      </c>
      <c r="I30" s="29" t="s">
        <v>14960</v>
      </c>
      <c r="J30" s="29" t="s">
        <v>14527</v>
      </c>
      <c r="K30" s="29" t="s">
        <v>15049</v>
      </c>
      <c r="L30" s="29"/>
    </row>
    <row r="31" customFormat="false" ht="15" hidden="false" customHeight="true" outlineLevel="0" collapsed="false">
      <c r="A31" s="26" t="s">
        <v>15053</v>
      </c>
      <c r="B31" s="27" t="n">
        <v>44584</v>
      </c>
      <c r="C31" s="26" t="s">
        <v>11360</v>
      </c>
      <c r="D31" s="26" t="s">
        <v>15054</v>
      </c>
      <c r="E31" s="26" t="s">
        <v>15055</v>
      </c>
      <c r="F31" s="26" t="s">
        <v>383</v>
      </c>
      <c r="G31" s="26" t="s">
        <v>208</v>
      </c>
      <c r="H31" s="26" t="s">
        <v>14948</v>
      </c>
      <c r="I31" s="26" t="s">
        <v>14960</v>
      </c>
      <c r="J31" s="26" t="s">
        <v>14527</v>
      </c>
      <c r="K31" s="26" t="s">
        <v>15056</v>
      </c>
      <c r="L31" s="26"/>
    </row>
    <row r="32" customFormat="false" ht="15" hidden="false" customHeight="true" outlineLevel="0" collapsed="false">
      <c r="A32" s="29" t="s">
        <v>15057</v>
      </c>
      <c r="B32" s="30" t="n">
        <v>44585</v>
      </c>
      <c r="C32" s="29" t="s">
        <v>11393</v>
      </c>
      <c r="D32" s="29" t="s">
        <v>14984</v>
      </c>
      <c r="E32" s="29" t="s">
        <v>14985</v>
      </c>
      <c r="F32" s="29" t="s">
        <v>15018</v>
      </c>
      <c r="G32" s="29" t="s">
        <v>15023</v>
      </c>
      <c r="H32" s="29" t="s">
        <v>14948</v>
      </c>
      <c r="I32" s="29" t="s">
        <v>15024</v>
      </c>
      <c r="J32" s="29" t="s">
        <v>14527</v>
      </c>
      <c r="K32" s="29" t="s">
        <v>15058</v>
      </c>
      <c r="L32" s="29"/>
    </row>
    <row r="33" customFormat="false" ht="15" hidden="false" customHeight="true" outlineLevel="0" collapsed="false">
      <c r="A33" s="26" t="s">
        <v>15059</v>
      </c>
      <c r="B33" s="27" t="n">
        <v>44586</v>
      </c>
      <c r="C33" s="26" t="s">
        <v>5080</v>
      </c>
      <c r="D33" s="26" t="s">
        <v>14951</v>
      </c>
      <c r="E33" s="26" t="s">
        <v>14952</v>
      </c>
      <c r="F33" s="26" t="s">
        <v>15060</v>
      </c>
      <c r="G33" s="26" t="s">
        <v>15061</v>
      </c>
      <c r="H33" s="26" t="s">
        <v>14948</v>
      </c>
      <c r="I33" s="26"/>
      <c r="J33" s="26" t="s">
        <v>14498</v>
      </c>
      <c r="K33" s="26" t="s">
        <v>15062</v>
      </c>
      <c r="L33" s="26"/>
    </row>
    <row r="34" customFormat="false" ht="15" hidden="false" customHeight="true" outlineLevel="0" collapsed="false">
      <c r="A34" s="29" t="s">
        <v>15063</v>
      </c>
      <c r="B34" s="30" t="n">
        <v>44586</v>
      </c>
      <c r="C34" s="29" t="s">
        <v>10972</v>
      </c>
      <c r="D34" s="29" t="s">
        <v>15001</v>
      </c>
      <c r="E34" s="29" t="s">
        <v>15002</v>
      </c>
      <c r="F34" s="29" t="s">
        <v>15064</v>
      </c>
      <c r="G34" s="29" t="s">
        <v>15004</v>
      </c>
      <c r="H34" s="29" t="s">
        <v>14948</v>
      </c>
      <c r="I34" s="29" t="s">
        <v>14980</v>
      </c>
      <c r="J34" s="29" t="s">
        <v>14527</v>
      </c>
      <c r="K34" s="29" t="s">
        <v>15062</v>
      </c>
      <c r="L34" s="29"/>
    </row>
    <row r="35" customFormat="false" ht="15" hidden="false" customHeight="true" outlineLevel="0" collapsed="false">
      <c r="A35" s="26" t="s">
        <v>15065</v>
      </c>
      <c r="B35" s="27" t="n">
        <v>44587</v>
      </c>
      <c r="C35" s="26" t="s">
        <v>10019</v>
      </c>
      <c r="D35" s="26" t="s">
        <v>15066</v>
      </c>
      <c r="E35" s="26" t="s">
        <v>15067</v>
      </c>
      <c r="F35" s="26" t="s">
        <v>198</v>
      </c>
      <c r="G35" s="26" t="s">
        <v>248</v>
      </c>
      <c r="H35" s="26" t="s">
        <v>14948</v>
      </c>
      <c r="I35" s="26" t="s">
        <v>15005</v>
      </c>
      <c r="J35" s="26" t="s">
        <v>14527</v>
      </c>
      <c r="K35" s="26" t="s">
        <v>15068</v>
      </c>
      <c r="L35" s="26"/>
    </row>
    <row r="36" customFormat="false" ht="15" hidden="false" customHeight="true" outlineLevel="0" collapsed="false">
      <c r="A36" s="29" t="s">
        <v>15069</v>
      </c>
      <c r="B36" s="30" t="n">
        <v>44587</v>
      </c>
      <c r="C36" s="29" t="s">
        <v>3924</v>
      </c>
      <c r="D36" s="29" t="s">
        <v>14977</v>
      </c>
      <c r="E36" s="29" t="s">
        <v>14978</v>
      </c>
      <c r="F36" s="29" t="s">
        <v>15070</v>
      </c>
      <c r="G36" s="29" t="s">
        <v>15070</v>
      </c>
      <c r="H36" s="29" t="s">
        <v>14948</v>
      </c>
      <c r="I36" s="29"/>
      <c r="J36" s="29" t="s">
        <v>14527</v>
      </c>
      <c r="K36" s="29" t="s">
        <v>15068</v>
      </c>
      <c r="L36" s="29"/>
    </row>
    <row r="37" customFormat="false" ht="15" hidden="false" customHeight="true" outlineLevel="0" collapsed="false">
      <c r="A37" s="26" t="s">
        <v>15071</v>
      </c>
      <c r="B37" s="27" t="n">
        <v>44587</v>
      </c>
      <c r="C37" s="26" t="s">
        <v>3826</v>
      </c>
      <c r="D37" s="26" t="s">
        <v>14946</v>
      </c>
      <c r="E37" s="26" t="s">
        <v>14947</v>
      </c>
      <c r="F37" s="26" t="s">
        <v>3156</v>
      </c>
      <c r="G37" s="26" t="s">
        <v>189</v>
      </c>
      <c r="H37" s="26" t="s">
        <v>14948</v>
      </c>
      <c r="I37" s="26"/>
      <c r="J37" s="26" t="s">
        <v>14527</v>
      </c>
      <c r="K37" s="26" t="s">
        <v>15068</v>
      </c>
      <c r="L37" s="26"/>
    </row>
    <row r="38" customFormat="false" ht="15" hidden="false" customHeight="true" outlineLevel="0" collapsed="false">
      <c r="A38" s="29" t="s">
        <v>15072</v>
      </c>
      <c r="B38" s="30" t="n">
        <v>44588</v>
      </c>
      <c r="C38" s="29" t="s">
        <v>1202</v>
      </c>
      <c r="D38" s="29" t="s">
        <v>14984</v>
      </c>
      <c r="E38" s="29" t="s">
        <v>14985</v>
      </c>
      <c r="F38" s="29" t="s">
        <v>208</v>
      </c>
      <c r="G38" s="29" t="s">
        <v>248</v>
      </c>
      <c r="H38" s="29" t="s">
        <v>14948</v>
      </c>
      <c r="I38" s="29" t="s">
        <v>14987</v>
      </c>
      <c r="J38" s="29" t="s">
        <v>14527</v>
      </c>
      <c r="K38" s="29" t="s">
        <v>15073</v>
      </c>
      <c r="L38" s="29"/>
    </row>
    <row r="39" customFormat="false" ht="15" hidden="false" customHeight="true" outlineLevel="0" collapsed="false">
      <c r="A39" s="26" t="s">
        <v>15074</v>
      </c>
      <c r="B39" s="27" t="n">
        <v>44589</v>
      </c>
      <c r="C39" s="26" t="s">
        <v>6033</v>
      </c>
      <c r="D39" s="26" t="s">
        <v>15021</v>
      </c>
      <c r="E39" s="26" t="s">
        <v>15022</v>
      </c>
      <c r="F39" s="26" t="s">
        <v>15075</v>
      </c>
      <c r="G39" s="26" t="s">
        <v>259</v>
      </c>
      <c r="H39" s="26" t="s">
        <v>14948</v>
      </c>
      <c r="I39" s="26" t="s">
        <v>14980</v>
      </c>
      <c r="J39" s="26" t="s">
        <v>14527</v>
      </c>
      <c r="K39" s="26" t="s">
        <v>15076</v>
      </c>
      <c r="L39" s="26"/>
    </row>
    <row r="40" customFormat="false" ht="15" hidden="false" customHeight="true" outlineLevel="0" collapsed="false">
      <c r="A40" s="29" t="s">
        <v>15077</v>
      </c>
      <c r="B40" s="30" t="n">
        <v>44589</v>
      </c>
      <c r="C40" s="29" t="s">
        <v>2872</v>
      </c>
      <c r="D40" s="29" t="s">
        <v>15015</v>
      </c>
      <c r="E40" s="29" t="s">
        <v>15016</v>
      </c>
      <c r="F40" s="29" t="s">
        <v>259</v>
      </c>
      <c r="G40" s="29" t="s">
        <v>15078</v>
      </c>
      <c r="H40" s="29" t="s">
        <v>14948</v>
      </c>
      <c r="I40" s="29" t="s">
        <v>14960</v>
      </c>
      <c r="J40" s="29" t="s">
        <v>14527</v>
      </c>
      <c r="K40" s="29" t="s">
        <v>15076</v>
      </c>
      <c r="L40" s="29"/>
    </row>
    <row r="41" customFormat="false" ht="15" hidden="false" customHeight="true" outlineLevel="0" collapsed="false">
      <c r="A41" s="26" t="s">
        <v>15079</v>
      </c>
      <c r="B41" s="27" t="n">
        <v>44589</v>
      </c>
      <c r="C41" s="26" t="s">
        <v>4332</v>
      </c>
      <c r="D41" s="26" t="s">
        <v>15080</v>
      </c>
      <c r="E41" s="26" t="s">
        <v>15081</v>
      </c>
      <c r="F41" s="26" t="s">
        <v>15082</v>
      </c>
      <c r="G41" s="26" t="s">
        <v>15083</v>
      </c>
      <c r="H41" s="26" t="s">
        <v>14948</v>
      </c>
      <c r="I41" s="26"/>
      <c r="J41" s="26" t="s">
        <v>14498</v>
      </c>
      <c r="K41" s="26" t="s">
        <v>15076</v>
      </c>
      <c r="L41" s="26"/>
    </row>
    <row r="42" customFormat="false" ht="15" hidden="false" customHeight="true" outlineLevel="0" collapsed="false">
      <c r="A42" s="29" t="s">
        <v>15084</v>
      </c>
      <c r="B42" s="30" t="n">
        <v>44590</v>
      </c>
      <c r="C42" s="29" t="s">
        <v>5636</v>
      </c>
      <c r="D42" s="29" t="s">
        <v>15021</v>
      </c>
      <c r="E42" s="29" t="s">
        <v>15022</v>
      </c>
      <c r="F42" s="29" t="s">
        <v>259</v>
      </c>
      <c r="G42" s="29" t="s">
        <v>198</v>
      </c>
      <c r="H42" s="29" t="s">
        <v>14948</v>
      </c>
      <c r="I42" s="29"/>
      <c r="J42" s="29" t="s">
        <v>14527</v>
      </c>
      <c r="K42" s="29" t="s">
        <v>15085</v>
      </c>
      <c r="L42" s="29"/>
    </row>
    <row r="43" customFormat="false" ht="15" hidden="false" customHeight="true" outlineLevel="0" collapsed="false">
      <c r="A43" s="26" t="s">
        <v>15086</v>
      </c>
      <c r="B43" s="27" t="n">
        <v>44590</v>
      </c>
      <c r="C43" s="26" t="s">
        <v>3836</v>
      </c>
      <c r="D43" s="26" t="s">
        <v>15080</v>
      </c>
      <c r="E43" s="26" t="s">
        <v>15081</v>
      </c>
      <c r="F43" s="26" t="s">
        <v>15087</v>
      </c>
      <c r="G43" s="26" t="s">
        <v>15088</v>
      </c>
      <c r="H43" s="26" t="s">
        <v>14948</v>
      </c>
      <c r="I43" s="26"/>
      <c r="J43" s="26" t="s">
        <v>14498</v>
      </c>
      <c r="K43" s="26" t="s">
        <v>15085</v>
      </c>
      <c r="L43" s="26"/>
    </row>
    <row r="44" customFormat="false" ht="15" hidden="false" customHeight="true" outlineLevel="0" collapsed="false">
      <c r="A44" s="29" t="s">
        <v>15089</v>
      </c>
      <c r="B44" s="30" t="n">
        <v>44590</v>
      </c>
      <c r="C44" s="29" t="s">
        <v>9056</v>
      </c>
      <c r="D44" s="29" t="s">
        <v>14951</v>
      </c>
      <c r="E44" s="29" t="s">
        <v>14952</v>
      </c>
      <c r="F44" s="29" t="s">
        <v>15090</v>
      </c>
      <c r="G44" s="29" t="s">
        <v>15091</v>
      </c>
      <c r="H44" s="29" t="s">
        <v>14948</v>
      </c>
      <c r="I44" s="29"/>
      <c r="J44" s="29" t="s">
        <v>14498</v>
      </c>
      <c r="K44" s="29" t="s">
        <v>15085</v>
      </c>
      <c r="L44" s="29"/>
    </row>
    <row r="45" customFormat="false" ht="15" hidden="false" customHeight="true" outlineLevel="0" collapsed="false">
      <c r="A45" s="26" t="s">
        <v>15092</v>
      </c>
      <c r="B45" s="27" t="n">
        <v>44591</v>
      </c>
      <c r="C45" s="26" t="s">
        <v>1963</v>
      </c>
      <c r="D45" s="26" t="s">
        <v>14946</v>
      </c>
      <c r="E45" s="26" t="s">
        <v>14947</v>
      </c>
      <c r="F45" s="26" t="s">
        <v>15093</v>
      </c>
      <c r="G45" s="26" t="s">
        <v>1244</v>
      </c>
      <c r="H45" s="26" t="s">
        <v>14948</v>
      </c>
      <c r="I45" s="26" t="s">
        <v>14960</v>
      </c>
      <c r="J45" s="26" t="s">
        <v>14527</v>
      </c>
      <c r="K45" s="26" t="s">
        <v>15094</v>
      </c>
      <c r="L45" s="26"/>
    </row>
    <row r="46" customFormat="false" ht="15" hidden="false" customHeight="true" outlineLevel="0" collapsed="false">
      <c r="A46" s="29" t="s">
        <v>15095</v>
      </c>
      <c r="B46" s="30" t="n">
        <v>44591</v>
      </c>
      <c r="C46" s="29" t="s">
        <v>4945</v>
      </c>
      <c r="D46" s="29" t="s">
        <v>15011</v>
      </c>
      <c r="E46" s="29" t="s">
        <v>15012</v>
      </c>
      <c r="F46" s="29" t="s">
        <v>259</v>
      </c>
      <c r="G46" s="29" t="s">
        <v>15078</v>
      </c>
      <c r="H46" s="29" t="s">
        <v>14948</v>
      </c>
      <c r="I46" s="29" t="s">
        <v>14960</v>
      </c>
      <c r="J46" s="29" t="s">
        <v>14527</v>
      </c>
      <c r="K46" s="29" t="s">
        <v>15094</v>
      </c>
      <c r="L46" s="29"/>
    </row>
    <row r="47" customFormat="false" ht="15" hidden="false" customHeight="true" outlineLevel="0" collapsed="false">
      <c r="A47" s="26" t="s">
        <v>15096</v>
      </c>
      <c r="B47" s="27" t="n">
        <v>44591</v>
      </c>
      <c r="C47" s="26" t="s">
        <v>5478</v>
      </c>
      <c r="D47" s="26" t="s">
        <v>14956</v>
      </c>
      <c r="E47" s="26" t="s">
        <v>14957</v>
      </c>
      <c r="F47" s="26" t="s">
        <v>15097</v>
      </c>
      <c r="G47" s="26" t="s">
        <v>15098</v>
      </c>
      <c r="H47" s="26" t="s">
        <v>14948</v>
      </c>
      <c r="I47" s="26" t="s">
        <v>14980</v>
      </c>
      <c r="J47" s="26" t="s">
        <v>14527</v>
      </c>
      <c r="K47" s="26" t="s">
        <v>15094</v>
      </c>
      <c r="L47" s="26"/>
    </row>
    <row r="48" customFormat="false" ht="15" hidden="false" customHeight="true" outlineLevel="0" collapsed="false">
      <c r="A48" s="29" t="s">
        <v>15099</v>
      </c>
      <c r="B48" s="30" t="n">
        <v>44592</v>
      </c>
      <c r="C48" s="29" t="s">
        <v>3390</v>
      </c>
      <c r="D48" s="29" t="s">
        <v>15035</v>
      </c>
      <c r="E48" s="29" t="s">
        <v>15036</v>
      </c>
      <c r="F48" s="29" t="s">
        <v>15100</v>
      </c>
      <c r="G48" s="29" t="s">
        <v>15101</v>
      </c>
      <c r="H48" s="29" t="s">
        <v>14948</v>
      </c>
      <c r="I48" s="29"/>
      <c r="J48" s="29" t="s">
        <v>14498</v>
      </c>
      <c r="K48" s="29" t="s">
        <v>15102</v>
      </c>
      <c r="L48" s="29"/>
    </row>
    <row r="49" customFormat="false" ht="15" hidden="false" customHeight="true" outlineLevel="0" collapsed="false">
      <c r="A49" s="26" t="s">
        <v>15103</v>
      </c>
      <c r="B49" s="27" t="n">
        <v>44593</v>
      </c>
      <c r="C49" s="26" t="s">
        <v>10876</v>
      </c>
      <c r="D49" s="26" t="s">
        <v>14984</v>
      </c>
      <c r="E49" s="26" t="s">
        <v>14985</v>
      </c>
      <c r="F49" s="26" t="s">
        <v>166</v>
      </c>
      <c r="G49" s="26" t="s">
        <v>198</v>
      </c>
      <c r="H49" s="26" t="s">
        <v>14948</v>
      </c>
      <c r="I49" s="26" t="s">
        <v>14980</v>
      </c>
      <c r="J49" s="26" t="s">
        <v>14527</v>
      </c>
      <c r="K49" s="26" t="s">
        <v>15104</v>
      </c>
      <c r="L49" s="26"/>
    </row>
    <row r="50" customFormat="false" ht="15" hidden="false" customHeight="true" outlineLevel="0" collapsed="false">
      <c r="A50" s="29" t="s">
        <v>15105</v>
      </c>
      <c r="B50" s="30" t="n">
        <v>44593</v>
      </c>
      <c r="C50" s="29" t="s">
        <v>8025</v>
      </c>
      <c r="D50" s="29" t="s">
        <v>15001</v>
      </c>
      <c r="E50" s="29" t="s">
        <v>15002</v>
      </c>
      <c r="F50" s="29" t="s">
        <v>15042</v>
      </c>
      <c r="G50" s="29" t="s">
        <v>15028</v>
      </c>
      <c r="H50" s="29" t="s">
        <v>14948</v>
      </c>
      <c r="I50" s="29" t="s">
        <v>15005</v>
      </c>
      <c r="J50" s="29" t="s">
        <v>14527</v>
      </c>
      <c r="K50" s="29" t="s">
        <v>15104</v>
      </c>
      <c r="L50" s="29"/>
    </row>
    <row r="51" customFormat="false" ht="15" hidden="false" customHeight="true" outlineLevel="0" collapsed="false">
      <c r="A51" s="26" t="s">
        <v>15106</v>
      </c>
      <c r="B51" s="27" t="n">
        <v>44596</v>
      </c>
      <c r="C51" s="26" t="s">
        <v>9610</v>
      </c>
      <c r="D51" s="26" t="s">
        <v>15080</v>
      </c>
      <c r="E51" s="26" t="s">
        <v>15081</v>
      </c>
      <c r="F51" s="26" t="s">
        <v>15107</v>
      </c>
      <c r="G51" s="26" t="s">
        <v>15108</v>
      </c>
      <c r="H51" s="26" t="s">
        <v>14948</v>
      </c>
      <c r="I51" s="26"/>
      <c r="J51" s="26" t="s">
        <v>14498</v>
      </c>
      <c r="K51" s="26" t="s">
        <v>15109</v>
      </c>
      <c r="L51" s="26"/>
    </row>
    <row r="52" customFormat="false" ht="15" hidden="false" customHeight="true" outlineLevel="0" collapsed="false">
      <c r="A52" s="29" t="s">
        <v>15110</v>
      </c>
      <c r="B52" s="30" t="n">
        <v>44596</v>
      </c>
      <c r="C52" s="29" t="s">
        <v>5447</v>
      </c>
      <c r="D52" s="29" t="s">
        <v>14977</v>
      </c>
      <c r="E52" s="29" t="s">
        <v>14978</v>
      </c>
      <c r="F52" s="29" t="s">
        <v>15111</v>
      </c>
      <c r="G52" s="29" t="s">
        <v>15111</v>
      </c>
      <c r="H52" s="29" t="s">
        <v>14948</v>
      </c>
      <c r="I52" s="29" t="s">
        <v>14960</v>
      </c>
      <c r="J52" s="29" t="s">
        <v>14527</v>
      </c>
      <c r="K52" s="29" t="s">
        <v>15109</v>
      </c>
      <c r="L52" s="29"/>
    </row>
    <row r="53" customFormat="false" ht="15" hidden="false" customHeight="true" outlineLevel="0" collapsed="false">
      <c r="A53" s="26" t="s">
        <v>15112</v>
      </c>
      <c r="B53" s="27" t="n">
        <v>44597</v>
      </c>
      <c r="C53" s="26" t="s">
        <v>6168</v>
      </c>
      <c r="D53" s="26" t="s">
        <v>15113</v>
      </c>
      <c r="E53" s="26" t="s">
        <v>15114</v>
      </c>
      <c r="F53" s="26" t="s">
        <v>270</v>
      </c>
      <c r="G53" s="26" t="s">
        <v>208</v>
      </c>
      <c r="H53" s="26" t="s">
        <v>14948</v>
      </c>
      <c r="I53" s="26" t="s">
        <v>14960</v>
      </c>
      <c r="J53" s="26" t="s">
        <v>14527</v>
      </c>
      <c r="K53" s="26" t="s">
        <v>15115</v>
      </c>
      <c r="L53" s="26"/>
    </row>
    <row r="54" customFormat="false" ht="15" hidden="false" customHeight="true" outlineLevel="0" collapsed="false">
      <c r="A54" s="29" t="s">
        <v>15116</v>
      </c>
      <c r="B54" s="30" t="n">
        <v>44599</v>
      </c>
      <c r="C54" s="29" t="s">
        <v>3808</v>
      </c>
      <c r="D54" s="29" t="s">
        <v>15066</v>
      </c>
      <c r="E54" s="29" t="s">
        <v>15067</v>
      </c>
      <c r="F54" s="29" t="s">
        <v>166</v>
      </c>
      <c r="G54" s="29" t="s">
        <v>259</v>
      </c>
      <c r="H54" s="29" t="s">
        <v>14948</v>
      </c>
      <c r="I54" s="29" t="s">
        <v>14980</v>
      </c>
      <c r="J54" s="29" t="s">
        <v>14527</v>
      </c>
      <c r="K54" s="29" t="s">
        <v>15117</v>
      </c>
      <c r="L54" s="29"/>
    </row>
    <row r="55" customFormat="false" ht="15" hidden="false" customHeight="true" outlineLevel="0" collapsed="false">
      <c r="A55" s="26" t="s">
        <v>15118</v>
      </c>
      <c r="B55" s="27" t="n">
        <v>44600</v>
      </c>
      <c r="C55" s="26" t="s">
        <v>1190</v>
      </c>
      <c r="D55" s="26" t="s">
        <v>14946</v>
      </c>
      <c r="E55" s="26" t="s">
        <v>14947</v>
      </c>
      <c r="F55" s="26" t="s">
        <v>3747</v>
      </c>
      <c r="G55" s="26" t="s">
        <v>2702</v>
      </c>
      <c r="H55" s="26" t="s">
        <v>14948</v>
      </c>
      <c r="I55" s="26" t="s">
        <v>14960</v>
      </c>
      <c r="J55" s="26" t="s">
        <v>14527</v>
      </c>
      <c r="K55" s="26" t="s">
        <v>15119</v>
      </c>
      <c r="L55" s="26"/>
    </row>
    <row r="56" customFormat="false" ht="15" hidden="false" customHeight="true" outlineLevel="0" collapsed="false">
      <c r="A56" s="29" t="s">
        <v>15120</v>
      </c>
      <c r="B56" s="30" t="n">
        <v>44600</v>
      </c>
      <c r="C56" s="29" t="s">
        <v>4295</v>
      </c>
      <c r="D56" s="29" t="s">
        <v>14977</v>
      </c>
      <c r="E56" s="29" t="s">
        <v>14978</v>
      </c>
      <c r="F56" s="29" t="s">
        <v>15121</v>
      </c>
      <c r="G56" s="29" t="s">
        <v>15121</v>
      </c>
      <c r="H56" s="29" t="s">
        <v>14948</v>
      </c>
      <c r="I56" s="29" t="s">
        <v>15024</v>
      </c>
      <c r="J56" s="29" t="s">
        <v>14527</v>
      </c>
      <c r="K56" s="29" t="s">
        <v>15119</v>
      </c>
      <c r="L56" s="29"/>
    </row>
    <row r="57" customFormat="false" ht="15" hidden="false" customHeight="true" outlineLevel="0" collapsed="false">
      <c r="A57" s="26" t="s">
        <v>15122</v>
      </c>
      <c r="B57" s="27" t="n">
        <v>44601</v>
      </c>
      <c r="C57" s="26" t="s">
        <v>6098</v>
      </c>
      <c r="D57" s="26" t="s">
        <v>14977</v>
      </c>
      <c r="E57" s="26" t="s">
        <v>14978</v>
      </c>
      <c r="F57" s="26" t="s">
        <v>15123</v>
      </c>
      <c r="G57" s="26" t="s">
        <v>15123</v>
      </c>
      <c r="H57" s="26" t="s">
        <v>14948</v>
      </c>
      <c r="I57" s="26" t="s">
        <v>14980</v>
      </c>
      <c r="J57" s="26" t="s">
        <v>14527</v>
      </c>
      <c r="K57" s="26" t="s">
        <v>15124</v>
      </c>
      <c r="L57" s="26"/>
    </row>
    <row r="58" customFormat="false" ht="15" hidden="false" customHeight="true" outlineLevel="0" collapsed="false">
      <c r="A58" s="29" t="s">
        <v>15125</v>
      </c>
      <c r="B58" s="30" t="n">
        <v>44601</v>
      </c>
      <c r="C58" s="29" t="s">
        <v>3741</v>
      </c>
      <c r="D58" s="29" t="s">
        <v>14946</v>
      </c>
      <c r="E58" s="29" t="s">
        <v>14947</v>
      </c>
      <c r="F58" s="29" t="s">
        <v>4901</v>
      </c>
      <c r="G58" s="29" t="s">
        <v>5039</v>
      </c>
      <c r="H58" s="29" t="s">
        <v>14948</v>
      </c>
      <c r="I58" s="29"/>
      <c r="J58" s="29" t="s">
        <v>14527</v>
      </c>
      <c r="K58" s="29" t="s">
        <v>15124</v>
      </c>
      <c r="L58" s="29"/>
    </row>
    <row r="59" customFormat="false" ht="15" hidden="false" customHeight="true" outlineLevel="0" collapsed="false">
      <c r="A59" s="26" t="s">
        <v>15126</v>
      </c>
      <c r="B59" s="27" t="n">
        <v>44602</v>
      </c>
      <c r="C59" s="26" t="s">
        <v>603</v>
      </c>
      <c r="D59" s="26" t="s">
        <v>15113</v>
      </c>
      <c r="E59" s="26" t="s">
        <v>15114</v>
      </c>
      <c r="F59" s="26" t="s">
        <v>208</v>
      </c>
      <c r="G59" s="26" t="s">
        <v>198</v>
      </c>
      <c r="H59" s="26" t="s">
        <v>14948</v>
      </c>
      <c r="I59" s="26" t="s">
        <v>14980</v>
      </c>
      <c r="J59" s="26" t="s">
        <v>14527</v>
      </c>
      <c r="K59" s="26" t="s">
        <v>15127</v>
      </c>
      <c r="L59" s="26"/>
    </row>
    <row r="60" customFormat="false" ht="15" hidden="false" customHeight="true" outlineLevel="0" collapsed="false">
      <c r="A60" s="29" t="s">
        <v>15128</v>
      </c>
      <c r="B60" s="30" t="n">
        <v>44602</v>
      </c>
      <c r="C60" s="29" t="s">
        <v>10328</v>
      </c>
      <c r="D60" s="29" t="s">
        <v>15035</v>
      </c>
      <c r="E60" s="29" t="s">
        <v>15036</v>
      </c>
      <c r="F60" s="29" t="s">
        <v>15129</v>
      </c>
      <c r="G60" s="29" t="s">
        <v>15130</v>
      </c>
      <c r="H60" s="29" t="s">
        <v>14948</v>
      </c>
      <c r="I60" s="29" t="s">
        <v>15131</v>
      </c>
      <c r="J60" s="29" t="s">
        <v>14498</v>
      </c>
      <c r="K60" s="29" t="s">
        <v>15127</v>
      </c>
      <c r="L60" s="29"/>
    </row>
    <row r="61" customFormat="false" ht="15" hidden="false" customHeight="true" outlineLevel="0" collapsed="false">
      <c r="A61" s="26" t="s">
        <v>15132</v>
      </c>
      <c r="B61" s="27" t="n">
        <v>44607</v>
      </c>
      <c r="C61" s="26" t="s">
        <v>4961</v>
      </c>
      <c r="D61" s="26" t="s">
        <v>14946</v>
      </c>
      <c r="E61" s="26" t="s">
        <v>14947</v>
      </c>
      <c r="F61" s="26" t="s">
        <v>1781</v>
      </c>
      <c r="G61" s="26" t="s">
        <v>1395</v>
      </c>
      <c r="H61" s="26" t="s">
        <v>14948</v>
      </c>
      <c r="I61" s="26" t="s">
        <v>14960</v>
      </c>
      <c r="J61" s="26" t="s">
        <v>14527</v>
      </c>
      <c r="K61" s="26" t="s">
        <v>15133</v>
      </c>
      <c r="L61" s="26"/>
    </row>
    <row r="62" customFormat="false" ht="15" hidden="false" customHeight="true" outlineLevel="0" collapsed="false">
      <c r="A62" s="29" t="s">
        <v>15134</v>
      </c>
      <c r="B62" s="30" t="n">
        <v>44607</v>
      </c>
      <c r="C62" s="29" t="s">
        <v>2801</v>
      </c>
      <c r="D62" s="29" t="s">
        <v>15021</v>
      </c>
      <c r="E62" s="29" t="s">
        <v>15022</v>
      </c>
      <c r="F62" s="29" t="s">
        <v>383</v>
      </c>
      <c r="G62" s="29" t="s">
        <v>15135</v>
      </c>
      <c r="H62" s="29" t="s">
        <v>14948</v>
      </c>
      <c r="I62" s="29" t="s">
        <v>15024</v>
      </c>
      <c r="J62" s="29" t="s">
        <v>14527</v>
      </c>
      <c r="K62" s="29" t="s">
        <v>15133</v>
      </c>
      <c r="L62" s="29"/>
    </row>
    <row r="63" customFormat="false" ht="15" hidden="false" customHeight="true" outlineLevel="0" collapsed="false">
      <c r="A63" s="26" t="s">
        <v>15136</v>
      </c>
      <c r="B63" s="27" t="n">
        <v>44607</v>
      </c>
      <c r="C63" s="26" t="s">
        <v>11199</v>
      </c>
      <c r="D63" s="26" t="s">
        <v>15080</v>
      </c>
      <c r="E63" s="26" t="s">
        <v>15081</v>
      </c>
      <c r="F63" s="26" t="s">
        <v>15137</v>
      </c>
      <c r="G63" s="26" t="s">
        <v>15088</v>
      </c>
      <c r="H63" s="26" t="s">
        <v>14948</v>
      </c>
      <c r="I63" s="26"/>
      <c r="J63" s="26" t="s">
        <v>14498</v>
      </c>
      <c r="K63" s="26" t="s">
        <v>15133</v>
      </c>
      <c r="L63" s="26"/>
    </row>
    <row r="64" customFormat="false" ht="15" hidden="false" customHeight="true" outlineLevel="0" collapsed="false">
      <c r="A64" s="29" t="s">
        <v>15138</v>
      </c>
      <c r="B64" s="30" t="n">
        <v>44608</v>
      </c>
      <c r="C64" s="29" t="s">
        <v>10786</v>
      </c>
      <c r="D64" s="29" t="s">
        <v>15015</v>
      </c>
      <c r="E64" s="29" t="s">
        <v>15016</v>
      </c>
      <c r="F64" s="29" t="s">
        <v>322</v>
      </c>
      <c r="G64" s="29" t="s">
        <v>322</v>
      </c>
      <c r="H64" s="29" t="s">
        <v>14948</v>
      </c>
      <c r="I64" s="29" t="s">
        <v>15024</v>
      </c>
      <c r="J64" s="29" t="s">
        <v>14527</v>
      </c>
      <c r="K64" s="29" t="s">
        <v>15139</v>
      </c>
      <c r="L64" s="29"/>
    </row>
    <row r="65" customFormat="false" ht="15" hidden="false" customHeight="true" outlineLevel="0" collapsed="false">
      <c r="A65" s="26" t="s">
        <v>15140</v>
      </c>
      <c r="B65" s="27" t="n">
        <v>44609</v>
      </c>
      <c r="C65" s="26" t="s">
        <v>10134</v>
      </c>
      <c r="D65" s="26" t="s">
        <v>15015</v>
      </c>
      <c r="E65" s="26" t="s">
        <v>15016</v>
      </c>
      <c r="F65" s="26" t="s">
        <v>208</v>
      </c>
      <c r="G65" s="26" t="s">
        <v>15023</v>
      </c>
      <c r="H65" s="26" t="s">
        <v>14948</v>
      </c>
      <c r="I65" s="26" t="s">
        <v>14980</v>
      </c>
      <c r="J65" s="26" t="s">
        <v>14527</v>
      </c>
      <c r="K65" s="26" t="s">
        <v>15141</v>
      </c>
      <c r="L65" s="26"/>
    </row>
    <row r="66" customFormat="false" ht="15" hidden="false" customHeight="true" outlineLevel="0" collapsed="false">
      <c r="A66" s="29" t="s">
        <v>15142</v>
      </c>
      <c r="B66" s="30" t="n">
        <v>44611</v>
      </c>
      <c r="C66" s="29" t="s">
        <v>10478</v>
      </c>
      <c r="D66" s="29" t="s">
        <v>15011</v>
      </c>
      <c r="E66" s="29" t="s">
        <v>15012</v>
      </c>
      <c r="F66" s="29" t="s">
        <v>15078</v>
      </c>
      <c r="G66" s="29" t="s">
        <v>248</v>
      </c>
      <c r="H66" s="29" t="s">
        <v>14948</v>
      </c>
      <c r="I66" s="29" t="s">
        <v>15024</v>
      </c>
      <c r="J66" s="29" t="s">
        <v>14527</v>
      </c>
      <c r="K66" s="29" t="s">
        <v>15143</v>
      </c>
      <c r="L66" s="29"/>
    </row>
    <row r="67" customFormat="false" ht="15" hidden="false" customHeight="true" outlineLevel="0" collapsed="false">
      <c r="A67" s="26" t="s">
        <v>15144</v>
      </c>
      <c r="B67" s="27" t="n">
        <v>44612</v>
      </c>
      <c r="C67" s="26" t="s">
        <v>5528</v>
      </c>
      <c r="D67" s="26" t="s">
        <v>14946</v>
      </c>
      <c r="E67" s="26" t="s">
        <v>14947</v>
      </c>
      <c r="F67" s="26" t="s">
        <v>1368</v>
      </c>
      <c r="G67" s="26" t="s">
        <v>4762</v>
      </c>
      <c r="H67" s="26" t="s">
        <v>14948</v>
      </c>
      <c r="I67" s="26" t="s">
        <v>14987</v>
      </c>
      <c r="J67" s="26" t="s">
        <v>14527</v>
      </c>
      <c r="K67" s="26" t="s">
        <v>15145</v>
      </c>
      <c r="L67" s="26"/>
    </row>
    <row r="68" customFormat="false" ht="15" hidden="false" customHeight="true" outlineLevel="0" collapsed="false">
      <c r="A68" s="29" t="s">
        <v>15146</v>
      </c>
      <c r="B68" s="30" t="n">
        <v>44613</v>
      </c>
      <c r="C68" s="29" t="s">
        <v>5802</v>
      </c>
      <c r="D68" s="29" t="s">
        <v>15080</v>
      </c>
      <c r="E68" s="29" t="s">
        <v>15081</v>
      </c>
      <c r="F68" s="29" t="s">
        <v>15147</v>
      </c>
      <c r="G68" s="29" t="s">
        <v>15148</v>
      </c>
      <c r="H68" s="29" t="s">
        <v>14948</v>
      </c>
      <c r="I68" s="29"/>
      <c r="J68" s="29" t="s">
        <v>14498</v>
      </c>
      <c r="K68" s="29" t="s">
        <v>15149</v>
      </c>
      <c r="L68" s="29"/>
    </row>
    <row r="69" customFormat="false" ht="15" hidden="false" customHeight="true" outlineLevel="0" collapsed="false">
      <c r="A69" s="26" t="s">
        <v>15150</v>
      </c>
      <c r="B69" s="27" t="n">
        <v>44613</v>
      </c>
      <c r="C69" s="26" t="s">
        <v>9191</v>
      </c>
      <c r="D69" s="26" t="s">
        <v>14977</v>
      </c>
      <c r="E69" s="26" t="s">
        <v>14978</v>
      </c>
      <c r="F69" s="26" t="s">
        <v>15151</v>
      </c>
      <c r="G69" s="26" t="s">
        <v>15151</v>
      </c>
      <c r="H69" s="26" t="s">
        <v>14948</v>
      </c>
      <c r="I69" s="26" t="s">
        <v>14980</v>
      </c>
      <c r="J69" s="26" t="s">
        <v>14527</v>
      </c>
      <c r="K69" s="26" t="s">
        <v>15149</v>
      </c>
      <c r="L69" s="26"/>
    </row>
    <row r="70" customFormat="false" ht="15" hidden="false" customHeight="true" outlineLevel="0" collapsed="false">
      <c r="A70" s="29" t="s">
        <v>15152</v>
      </c>
      <c r="B70" s="30" t="n">
        <v>44613</v>
      </c>
      <c r="C70" s="29" t="s">
        <v>8906</v>
      </c>
      <c r="D70" s="29" t="s">
        <v>15035</v>
      </c>
      <c r="E70" s="29" t="s">
        <v>15036</v>
      </c>
      <c r="F70" s="29" t="s">
        <v>15153</v>
      </c>
      <c r="G70" s="29" t="s">
        <v>15154</v>
      </c>
      <c r="H70" s="29" t="s">
        <v>14948</v>
      </c>
      <c r="I70" s="29"/>
      <c r="J70" s="29" t="s">
        <v>14498</v>
      </c>
      <c r="K70" s="29" t="s">
        <v>15149</v>
      </c>
      <c r="L70" s="29"/>
    </row>
    <row r="71" customFormat="false" ht="15" hidden="false" customHeight="true" outlineLevel="0" collapsed="false">
      <c r="A71" s="26" t="s">
        <v>15155</v>
      </c>
      <c r="B71" s="27" t="n">
        <v>44613</v>
      </c>
      <c r="C71" s="26" t="s">
        <v>8313</v>
      </c>
      <c r="D71" s="26" t="s">
        <v>14946</v>
      </c>
      <c r="E71" s="26" t="s">
        <v>14947</v>
      </c>
      <c r="F71" s="26" t="s">
        <v>6607</v>
      </c>
      <c r="G71" s="26" t="s">
        <v>1289</v>
      </c>
      <c r="H71" s="26" t="s">
        <v>14948</v>
      </c>
      <c r="I71" s="26" t="s">
        <v>15005</v>
      </c>
      <c r="J71" s="26" t="s">
        <v>14527</v>
      </c>
      <c r="K71" s="26" t="s">
        <v>15149</v>
      </c>
      <c r="L71" s="26"/>
    </row>
    <row r="72" customFormat="false" ht="15" hidden="false" customHeight="true" outlineLevel="0" collapsed="false">
      <c r="A72" s="29" t="s">
        <v>15156</v>
      </c>
      <c r="B72" s="30" t="n">
        <v>44614</v>
      </c>
      <c r="C72" s="29" t="s">
        <v>3518</v>
      </c>
      <c r="D72" s="29" t="s">
        <v>15066</v>
      </c>
      <c r="E72" s="29" t="s">
        <v>15067</v>
      </c>
      <c r="F72" s="29" t="s">
        <v>345</v>
      </c>
      <c r="G72" s="29" t="s">
        <v>383</v>
      </c>
      <c r="H72" s="29" t="s">
        <v>14948</v>
      </c>
      <c r="I72" s="29"/>
      <c r="J72" s="29" t="s">
        <v>14527</v>
      </c>
      <c r="K72" s="29" t="s">
        <v>15157</v>
      </c>
      <c r="L72" s="29"/>
    </row>
    <row r="73" customFormat="false" ht="15" hidden="false" customHeight="true" outlineLevel="0" collapsed="false">
      <c r="A73" s="26" t="s">
        <v>15158</v>
      </c>
      <c r="B73" s="27" t="n">
        <v>44614</v>
      </c>
      <c r="C73" s="26" t="s">
        <v>5541</v>
      </c>
      <c r="D73" s="26" t="s">
        <v>15035</v>
      </c>
      <c r="E73" s="26" t="s">
        <v>15036</v>
      </c>
      <c r="F73" s="26" t="s">
        <v>15159</v>
      </c>
      <c r="G73" s="26" t="s">
        <v>15160</v>
      </c>
      <c r="H73" s="26" t="s">
        <v>14948</v>
      </c>
      <c r="I73" s="26"/>
      <c r="J73" s="26" t="s">
        <v>14498</v>
      </c>
      <c r="K73" s="26" t="s">
        <v>15157</v>
      </c>
      <c r="L73" s="26"/>
    </row>
    <row r="74" customFormat="false" ht="15" hidden="false" customHeight="true" outlineLevel="0" collapsed="false">
      <c r="A74" s="29" t="s">
        <v>15161</v>
      </c>
      <c r="B74" s="30" t="n">
        <v>44615</v>
      </c>
      <c r="C74" s="29" t="s">
        <v>8660</v>
      </c>
      <c r="D74" s="29" t="s">
        <v>14946</v>
      </c>
      <c r="E74" s="29" t="s">
        <v>14947</v>
      </c>
      <c r="F74" s="29" t="s">
        <v>1490</v>
      </c>
      <c r="G74" s="29" t="s">
        <v>3743</v>
      </c>
      <c r="H74" s="29" t="s">
        <v>14948</v>
      </c>
      <c r="I74" s="29"/>
      <c r="J74" s="29" t="s">
        <v>14527</v>
      </c>
      <c r="K74" s="29" t="s">
        <v>15162</v>
      </c>
      <c r="L74" s="29"/>
    </row>
    <row r="75" customFormat="false" ht="15" hidden="false" customHeight="true" outlineLevel="0" collapsed="false">
      <c r="A75" s="26" t="s">
        <v>15163</v>
      </c>
      <c r="B75" s="27" t="n">
        <v>44616</v>
      </c>
      <c r="C75" s="26" t="s">
        <v>2268</v>
      </c>
      <c r="D75" s="26" t="s">
        <v>15021</v>
      </c>
      <c r="E75" s="26" t="s">
        <v>15022</v>
      </c>
      <c r="F75" s="26" t="s">
        <v>15018</v>
      </c>
      <c r="G75" s="26" t="s">
        <v>270</v>
      </c>
      <c r="H75" s="26" t="s">
        <v>14948</v>
      </c>
      <c r="I75" s="26" t="s">
        <v>14960</v>
      </c>
      <c r="J75" s="26" t="s">
        <v>14527</v>
      </c>
      <c r="K75" s="26" t="s">
        <v>15164</v>
      </c>
      <c r="L75" s="26"/>
    </row>
    <row r="76" customFormat="false" ht="15" hidden="false" customHeight="true" outlineLevel="0" collapsed="false">
      <c r="A76" s="29" t="s">
        <v>15165</v>
      </c>
      <c r="B76" s="30" t="n">
        <v>44617</v>
      </c>
      <c r="C76" s="29" t="s">
        <v>3558</v>
      </c>
      <c r="D76" s="29" t="s">
        <v>14965</v>
      </c>
      <c r="E76" s="29" t="s">
        <v>14966</v>
      </c>
      <c r="F76" s="29" t="s">
        <v>15166</v>
      </c>
      <c r="G76" s="29" t="s">
        <v>15167</v>
      </c>
      <c r="H76" s="29" t="s">
        <v>14948</v>
      </c>
      <c r="I76" s="29"/>
      <c r="J76" s="29" t="s">
        <v>14498</v>
      </c>
      <c r="K76" s="29" t="s">
        <v>15168</v>
      </c>
      <c r="L76" s="29"/>
    </row>
    <row r="77" customFormat="false" ht="15" hidden="false" customHeight="true" outlineLevel="0" collapsed="false">
      <c r="A77" s="26" t="s">
        <v>15169</v>
      </c>
      <c r="B77" s="27" t="n">
        <v>44618</v>
      </c>
      <c r="C77" s="26" t="s">
        <v>9347</v>
      </c>
      <c r="D77" s="26" t="s">
        <v>15054</v>
      </c>
      <c r="E77" s="26" t="s">
        <v>15055</v>
      </c>
      <c r="F77" s="26" t="s">
        <v>259</v>
      </c>
      <c r="G77" s="26" t="s">
        <v>15017</v>
      </c>
      <c r="H77" s="26" t="s">
        <v>14948</v>
      </c>
      <c r="I77" s="26"/>
      <c r="J77" s="26" t="s">
        <v>14527</v>
      </c>
      <c r="K77" s="26" t="s">
        <v>15170</v>
      </c>
      <c r="L77" s="26"/>
    </row>
    <row r="78" customFormat="false" ht="15" hidden="false" customHeight="true" outlineLevel="0" collapsed="false">
      <c r="A78" s="29" t="s">
        <v>15171</v>
      </c>
      <c r="B78" s="30" t="n">
        <v>44621</v>
      </c>
      <c r="C78" s="29" t="s">
        <v>7100</v>
      </c>
      <c r="D78" s="29" t="s">
        <v>15045</v>
      </c>
      <c r="E78" s="29" t="s">
        <v>15046</v>
      </c>
      <c r="F78" s="29" t="s">
        <v>15172</v>
      </c>
      <c r="G78" s="29" t="s">
        <v>15173</v>
      </c>
      <c r="H78" s="29" t="s">
        <v>14948</v>
      </c>
      <c r="I78" s="29" t="s">
        <v>14987</v>
      </c>
      <c r="J78" s="29" t="s">
        <v>14527</v>
      </c>
      <c r="K78" s="29" t="s">
        <v>15174</v>
      </c>
      <c r="L78" s="29"/>
    </row>
    <row r="79" customFormat="false" ht="15" hidden="false" customHeight="true" outlineLevel="0" collapsed="false">
      <c r="A79" s="26" t="s">
        <v>15175</v>
      </c>
      <c r="B79" s="27" t="n">
        <v>44622</v>
      </c>
      <c r="C79" s="26" t="s">
        <v>11289</v>
      </c>
      <c r="D79" s="26" t="s">
        <v>15080</v>
      </c>
      <c r="E79" s="26" t="s">
        <v>15081</v>
      </c>
      <c r="F79" s="26" t="s">
        <v>15176</v>
      </c>
      <c r="G79" s="26" t="s">
        <v>15137</v>
      </c>
      <c r="H79" s="26" t="s">
        <v>14948</v>
      </c>
      <c r="I79" s="26" t="s">
        <v>15177</v>
      </c>
      <c r="J79" s="26" t="s">
        <v>14498</v>
      </c>
      <c r="K79" s="26" t="s">
        <v>15178</v>
      </c>
      <c r="L79" s="26"/>
    </row>
    <row r="80" customFormat="false" ht="15" hidden="false" customHeight="true" outlineLevel="0" collapsed="false">
      <c r="A80" s="29" t="s">
        <v>15179</v>
      </c>
      <c r="B80" s="30" t="n">
        <v>44623</v>
      </c>
      <c r="C80" s="29" t="s">
        <v>8720</v>
      </c>
      <c r="D80" s="29" t="s">
        <v>15045</v>
      </c>
      <c r="E80" s="29" t="s">
        <v>15046</v>
      </c>
      <c r="F80" s="29" t="s">
        <v>15180</v>
      </c>
      <c r="G80" s="29" t="s">
        <v>15181</v>
      </c>
      <c r="H80" s="29" t="s">
        <v>14948</v>
      </c>
      <c r="I80" s="29"/>
      <c r="J80" s="29" t="s">
        <v>14527</v>
      </c>
      <c r="K80" s="29" t="s">
        <v>15182</v>
      </c>
      <c r="L80" s="29"/>
    </row>
    <row r="81" customFormat="false" ht="15" hidden="false" customHeight="true" outlineLevel="0" collapsed="false">
      <c r="A81" s="26" t="s">
        <v>15183</v>
      </c>
      <c r="B81" s="27" t="n">
        <v>44624</v>
      </c>
      <c r="C81" s="26" t="s">
        <v>7927</v>
      </c>
      <c r="D81" s="26" t="s">
        <v>15045</v>
      </c>
      <c r="E81" s="26" t="s">
        <v>15046</v>
      </c>
      <c r="F81" s="26" t="s">
        <v>15184</v>
      </c>
      <c r="G81" s="26" t="s">
        <v>15185</v>
      </c>
      <c r="H81" s="26" t="s">
        <v>14948</v>
      </c>
      <c r="I81" s="26" t="s">
        <v>15024</v>
      </c>
      <c r="J81" s="26" t="s">
        <v>14527</v>
      </c>
      <c r="K81" s="26" t="s">
        <v>15186</v>
      </c>
      <c r="L81" s="26"/>
    </row>
    <row r="82" customFormat="false" ht="15" hidden="false" customHeight="true" outlineLevel="0" collapsed="false">
      <c r="A82" s="29" t="s">
        <v>15187</v>
      </c>
      <c r="B82" s="30" t="n">
        <v>44627</v>
      </c>
      <c r="C82" s="29" t="s">
        <v>4439</v>
      </c>
      <c r="D82" s="29" t="s">
        <v>14951</v>
      </c>
      <c r="E82" s="29" t="s">
        <v>14952</v>
      </c>
      <c r="F82" s="29" t="s">
        <v>15188</v>
      </c>
      <c r="G82" s="29" t="s">
        <v>15189</v>
      </c>
      <c r="H82" s="29" t="s">
        <v>14948</v>
      </c>
      <c r="I82" s="29"/>
      <c r="J82" s="29" t="s">
        <v>14498</v>
      </c>
      <c r="K82" s="29" t="s">
        <v>15190</v>
      </c>
      <c r="L82" s="29"/>
    </row>
    <row r="83" customFormat="false" ht="15" hidden="false" customHeight="true" outlineLevel="0" collapsed="false">
      <c r="A83" s="26" t="s">
        <v>15191</v>
      </c>
      <c r="B83" s="27" t="n">
        <v>44627</v>
      </c>
      <c r="C83" s="26" t="s">
        <v>223</v>
      </c>
      <c r="D83" s="26" t="s">
        <v>14965</v>
      </c>
      <c r="E83" s="26" t="s">
        <v>14966</v>
      </c>
      <c r="F83" s="26" t="s">
        <v>15192</v>
      </c>
      <c r="G83" s="26" t="s">
        <v>15193</v>
      </c>
      <c r="H83" s="26" t="s">
        <v>14948</v>
      </c>
      <c r="I83" s="26"/>
      <c r="J83" s="26" t="s">
        <v>14498</v>
      </c>
      <c r="K83" s="26" t="s">
        <v>15190</v>
      </c>
      <c r="L83" s="26"/>
    </row>
    <row r="84" customFormat="false" ht="15" hidden="false" customHeight="true" outlineLevel="0" collapsed="false">
      <c r="A84" s="29" t="s">
        <v>15194</v>
      </c>
      <c r="B84" s="30" t="n">
        <v>44629</v>
      </c>
      <c r="C84" s="29" t="s">
        <v>2375</v>
      </c>
      <c r="D84" s="29" t="s">
        <v>15015</v>
      </c>
      <c r="E84" s="29" t="s">
        <v>15016</v>
      </c>
      <c r="F84" s="29" t="s">
        <v>15078</v>
      </c>
      <c r="G84" s="29" t="s">
        <v>218</v>
      </c>
      <c r="H84" s="29" t="s">
        <v>14948</v>
      </c>
      <c r="I84" s="29" t="s">
        <v>14960</v>
      </c>
      <c r="J84" s="29" t="s">
        <v>14527</v>
      </c>
      <c r="K84" s="29" t="s">
        <v>15195</v>
      </c>
      <c r="L84" s="29"/>
    </row>
    <row r="85" customFormat="false" ht="15" hidden="false" customHeight="true" outlineLevel="0" collapsed="false">
      <c r="A85" s="26" t="s">
        <v>15196</v>
      </c>
      <c r="B85" s="27" t="n">
        <v>44629</v>
      </c>
      <c r="C85" s="26" t="s">
        <v>2792</v>
      </c>
      <c r="D85" s="26" t="s">
        <v>14946</v>
      </c>
      <c r="E85" s="26" t="s">
        <v>14947</v>
      </c>
      <c r="F85" s="26" t="s">
        <v>473</v>
      </c>
      <c r="G85" s="26" t="s">
        <v>3328</v>
      </c>
      <c r="H85" s="26" t="s">
        <v>14948</v>
      </c>
      <c r="I85" s="26" t="s">
        <v>15005</v>
      </c>
      <c r="J85" s="26" t="s">
        <v>14527</v>
      </c>
      <c r="K85" s="26" t="s">
        <v>15195</v>
      </c>
      <c r="L85" s="26"/>
    </row>
    <row r="86" customFormat="false" ht="15" hidden="false" customHeight="true" outlineLevel="0" collapsed="false">
      <c r="A86" s="29" t="s">
        <v>15197</v>
      </c>
      <c r="B86" s="30" t="n">
        <v>44629</v>
      </c>
      <c r="C86" s="29" t="s">
        <v>10057</v>
      </c>
      <c r="D86" s="29" t="s">
        <v>14956</v>
      </c>
      <c r="E86" s="29" t="s">
        <v>14957</v>
      </c>
      <c r="F86" s="29" t="s">
        <v>15198</v>
      </c>
      <c r="G86" s="29" t="s">
        <v>15199</v>
      </c>
      <c r="H86" s="29" t="s">
        <v>14948</v>
      </c>
      <c r="I86" s="29" t="s">
        <v>14960</v>
      </c>
      <c r="J86" s="29" t="s">
        <v>14527</v>
      </c>
      <c r="K86" s="29" t="s">
        <v>15195</v>
      </c>
      <c r="L86" s="29"/>
    </row>
    <row r="87" customFormat="false" ht="15" hidden="false" customHeight="true" outlineLevel="0" collapsed="false">
      <c r="A87" s="26" t="s">
        <v>15200</v>
      </c>
      <c r="B87" s="27" t="n">
        <v>44630</v>
      </c>
      <c r="C87" s="26" t="s">
        <v>9510</v>
      </c>
      <c r="D87" s="26" t="s">
        <v>14951</v>
      </c>
      <c r="E87" s="26" t="s">
        <v>14952</v>
      </c>
      <c r="F87" s="26" t="s">
        <v>15201</v>
      </c>
      <c r="G87" s="26" t="s">
        <v>15202</v>
      </c>
      <c r="H87" s="26" t="s">
        <v>14948</v>
      </c>
      <c r="I87" s="26" t="s">
        <v>15203</v>
      </c>
      <c r="J87" s="26" t="s">
        <v>14498</v>
      </c>
      <c r="K87" s="26" t="s">
        <v>15204</v>
      </c>
      <c r="L87" s="26"/>
    </row>
    <row r="88" customFormat="false" ht="15" hidden="false" customHeight="true" outlineLevel="0" collapsed="false">
      <c r="A88" s="29" t="s">
        <v>15205</v>
      </c>
      <c r="B88" s="30" t="n">
        <v>44633</v>
      </c>
      <c r="C88" s="29" t="s">
        <v>11249</v>
      </c>
      <c r="D88" s="29" t="s">
        <v>15011</v>
      </c>
      <c r="E88" s="29" t="s">
        <v>15012</v>
      </c>
      <c r="F88" s="29" t="s">
        <v>14986</v>
      </c>
      <c r="G88" s="29" t="s">
        <v>208</v>
      </c>
      <c r="H88" s="29" t="s">
        <v>14948</v>
      </c>
      <c r="I88" s="29" t="s">
        <v>15005</v>
      </c>
      <c r="J88" s="29" t="s">
        <v>14527</v>
      </c>
      <c r="K88" s="29" t="s">
        <v>15206</v>
      </c>
      <c r="L88" s="29"/>
    </row>
    <row r="89" customFormat="false" ht="15" hidden="false" customHeight="true" outlineLevel="0" collapsed="false">
      <c r="A89" s="26" t="s">
        <v>15207</v>
      </c>
      <c r="B89" s="27" t="n">
        <v>44634</v>
      </c>
      <c r="C89" s="26" t="s">
        <v>5343</v>
      </c>
      <c r="D89" s="26" t="s">
        <v>15113</v>
      </c>
      <c r="E89" s="26" t="s">
        <v>15114</v>
      </c>
      <c r="F89" s="26" t="s">
        <v>15023</v>
      </c>
      <c r="G89" s="26" t="s">
        <v>15018</v>
      </c>
      <c r="H89" s="26" t="s">
        <v>14948</v>
      </c>
      <c r="I89" s="26" t="s">
        <v>15005</v>
      </c>
      <c r="J89" s="26" t="s">
        <v>14527</v>
      </c>
      <c r="K89" s="26" t="s">
        <v>15208</v>
      </c>
      <c r="L89" s="26"/>
    </row>
    <row r="90" customFormat="false" ht="15" hidden="false" customHeight="true" outlineLevel="0" collapsed="false">
      <c r="A90" s="29" t="s">
        <v>15209</v>
      </c>
      <c r="B90" s="30" t="n">
        <v>44634</v>
      </c>
      <c r="C90" s="29" t="s">
        <v>6014</v>
      </c>
      <c r="D90" s="29" t="s">
        <v>15066</v>
      </c>
      <c r="E90" s="29" t="s">
        <v>15067</v>
      </c>
      <c r="F90" s="29" t="s">
        <v>218</v>
      </c>
      <c r="G90" s="29" t="s">
        <v>208</v>
      </c>
      <c r="H90" s="29" t="s">
        <v>14948</v>
      </c>
      <c r="I90" s="29" t="s">
        <v>15024</v>
      </c>
      <c r="J90" s="29" t="s">
        <v>14527</v>
      </c>
      <c r="K90" s="29" t="s">
        <v>15208</v>
      </c>
      <c r="L90" s="29"/>
    </row>
    <row r="91" customFormat="false" ht="15" hidden="false" customHeight="true" outlineLevel="0" collapsed="false">
      <c r="A91" s="26" t="s">
        <v>15210</v>
      </c>
      <c r="B91" s="27" t="n">
        <v>44634</v>
      </c>
      <c r="C91" s="26" t="s">
        <v>10672</v>
      </c>
      <c r="D91" s="26" t="s">
        <v>15015</v>
      </c>
      <c r="E91" s="26" t="s">
        <v>15016</v>
      </c>
      <c r="F91" s="26" t="s">
        <v>15023</v>
      </c>
      <c r="G91" s="26" t="s">
        <v>14986</v>
      </c>
      <c r="H91" s="26" t="s">
        <v>14948</v>
      </c>
      <c r="I91" s="26" t="s">
        <v>15024</v>
      </c>
      <c r="J91" s="26" t="s">
        <v>14527</v>
      </c>
      <c r="K91" s="26" t="s">
        <v>15208</v>
      </c>
      <c r="L91" s="26"/>
    </row>
    <row r="92" customFormat="false" ht="15" hidden="false" customHeight="true" outlineLevel="0" collapsed="false">
      <c r="A92" s="29" t="s">
        <v>15211</v>
      </c>
      <c r="B92" s="30" t="n">
        <v>44636</v>
      </c>
      <c r="C92" s="29" t="s">
        <v>4519</v>
      </c>
      <c r="D92" s="29" t="s">
        <v>15066</v>
      </c>
      <c r="E92" s="29" t="s">
        <v>15067</v>
      </c>
      <c r="F92" s="29" t="s">
        <v>208</v>
      </c>
      <c r="G92" s="29" t="s">
        <v>14986</v>
      </c>
      <c r="H92" s="29" t="s">
        <v>14948</v>
      </c>
      <c r="I92" s="29" t="s">
        <v>15005</v>
      </c>
      <c r="J92" s="29" t="s">
        <v>14527</v>
      </c>
      <c r="K92" s="29" t="s">
        <v>15212</v>
      </c>
      <c r="L92" s="29"/>
    </row>
    <row r="93" customFormat="false" ht="15" hidden="false" customHeight="true" outlineLevel="0" collapsed="false">
      <c r="A93" s="26" t="s">
        <v>15213</v>
      </c>
      <c r="B93" s="27" t="n">
        <v>44637</v>
      </c>
      <c r="C93" s="26" t="s">
        <v>10105</v>
      </c>
      <c r="D93" s="26" t="s">
        <v>14951</v>
      </c>
      <c r="E93" s="26" t="s">
        <v>14952</v>
      </c>
      <c r="F93" s="26" t="s">
        <v>15214</v>
      </c>
      <c r="G93" s="26" t="s">
        <v>15215</v>
      </c>
      <c r="H93" s="26" t="s">
        <v>14948</v>
      </c>
      <c r="I93" s="26" t="s">
        <v>15216</v>
      </c>
      <c r="J93" s="26" t="s">
        <v>14498</v>
      </c>
      <c r="K93" s="26" t="s">
        <v>15217</v>
      </c>
      <c r="L93" s="26"/>
    </row>
    <row r="94" customFormat="false" ht="15" hidden="false" customHeight="true" outlineLevel="0" collapsed="false">
      <c r="A94" s="29" t="s">
        <v>15218</v>
      </c>
      <c r="B94" s="30" t="n">
        <v>44637</v>
      </c>
      <c r="C94" s="29" t="s">
        <v>3914</v>
      </c>
      <c r="D94" s="29" t="s">
        <v>14965</v>
      </c>
      <c r="E94" s="29" t="s">
        <v>14966</v>
      </c>
      <c r="F94" s="29" t="s">
        <v>15219</v>
      </c>
      <c r="G94" s="29" t="s">
        <v>15220</v>
      </c>
      <c r="H94" s="29" t="s">
        <v>14948</v>
      </c>
      <c r="I94" s="29" t="s">
        <v>15216</v>
      </c>
      <c r="J94" s="29" t="s">
        <v>14498</v>
      </c>
      <c r="K94" s="29" t="s">
        <v>15217</v>
      </c>
      <c r="L94" s="29"/>
    </row>
    <row r="95" customFormat="false" ht="15" hidden="false" customHeight="true" outlineLevel="0" collapsed="false">
      <c r="A95" s="26" t="s">
        <v>15221</v>
      </c>
      <c r="B95" s="27" t="n">
        <v>44637</v>
      </c>
      <c r="C95" s="26" t="s">
        <v>8673</v>
      </c>
      <c r="D95" s="26" t="s">
        <v>15011</v>
      </c>
      <c r="E95" s="26" t="s">
        <v>15012</v>
      </c>
      <c r="F95" s="26" t="s">
        <v>208</v>
      </c>
      <c r="G95" s="26" t="s">
        <v>15023</v>
      </c>
      <c r="H95" s="26" t="s">
        <v>14948</v>
      </c>
      <c r="I95" s="26" t="s">
        <v>15024</v>
      </c>
      <c r="J95" s="26" t="s">
        <v>14527</v>
      </c>
      <c r="K95" s="26" t="s">
        <v>15217</v>
      </c>
      <c r="L95" s="26"/>
    </row>
    <row r="96" customFormat="false" ht="15" hidden="false" customHeight="true" outlineLevel="0" collapsed="false">
      <c r="A96" s="29" t="s">
        <v>15222</v>
      </c>
      <c r="B96" s="30" t="n">
        <v>44637</v>
      </c>
      <c r="C96" s="29" t="s">
        <v>2540</v>
      </c>
      <c r="D96" s="29" t="s">
        <v>14946</v>
      </c>
      <c r="E96" s="29" t="s">
        <v>14947</v>
      </c>
      <c r="F96" s="29" t="s">
        <v>1538</v>
      </c>
      <c r="G96" s="29" t="s">
        <v>3092</v>
      </c>
      <c r="H96" s="29" t="s">
        <v>14948</v>
      </c>
      <c r="I96" s="29" t="s">
        <v>15024</v>
      </c>
      <c r="J96" s="29" t="s">
        <v>14527</v>
      </c>
      <c r="K96" s="29" t="s">
        <v>15217</v>
      </c>
      <c r="L96" s="29"/>
    </row>
    <row r="97" customFormat="false" ht="15" hidden="false" customHeight="true" outlineLevel="0" collapsed="false">
      <c r="A97" s="26" t="s">
        <v>15223</v>
      </c>
      <c r="B97" s="27" t="n">
        <v>44638</v>
      </c>
      <c r="C97" s="26" t="s">
        <v>2242</v>
      </c>
      <c r="D97" s="26" t="s">
        <v>15035</v>
      </c>
      <c r="E97" s="26" t="s">
        <v>15036</v>
      </c>
      <c r="F97" s="26" t="s">
        <v>15224</v>
      </c>
      <c r="G97" s="26" t="s">
        <v>15225</v>
      </c>
      <c r="H97" s="26" t="s">
        <v>14948</v>
      </c>
      <c r="I97" s="26"/>
      <c r="J97" s="26" t="s">
        <v>14498</v>
      </c>
      <c r="K97" s="26" t="s">
        <v>15226</v>
      </c>
      <c r="L97" s="26"/>
    </row>
    <row r="98" customFormat="false" ht="15" hidden="false" customHeight="true" outlineLevel="0" collapsed="false">
      <c r="A98" s="29" t="s">
        <v>15227</v>
      </c>
      <c r="B98" s="30" t="n">
        <v>44639</v>
      </c>
      <c r="C98" s="29" t="s">
        <v>10229</v>
      </c>
      <c r="D98" s="29" t="s">
        <v>15021</v>
      </c>
      <c r="E98" s="29" t="s">
        <v>15022</v>
      </c>
      <c r="F98" s="29" t="s">
        <v>15023</v>
      </c>
      <c r="G98" s="29" t="s">
        <v>218</v>
      </c>
      <c r="H98" s="29" t="s">
        <v>14948</v>
      </c>
      <c r="I98" s="29"/>
      <c r="J98" s="29" t="s">
        <v>14527</v>
      </c>
      <c r="K98" s="29" t="s">
        <v>15228</v>
      </c>
      <c r="L98" s="29"/>
    </row>
    <row r="99" customFormat="false" ht="15" hidden="false" customHeight="true" outlineLevel="0" collapsed="false">
      <c r="A99" s="26" t="s">
        <v>15229</v>
      </c>
      <c r="B99" s="27" t="n">
        <v>44640</v>
      </c>
      <c r="C99" s="26" t="s">
        <v>9725</v>
      </c>
      <c r="D99" s="26" t="s">
        <v>14977</v>
      </c>
      <c r="E99" s="26" t="s">
        <v>14978</v>
      </c>
      <c r="F99" s="26" t="s">
        <v>15230</v>
      </c>
      <c r="G99" s="26" t="s">
        <v>15230</v>
      </c>
      <c r="H99" s="26" t="s">
        <v>14948</v>
      </c>
      <c r="I99" s="26"/>
      <c r="J99" s="26" t="s">
        <v>14527</v>
      </c>
      <c r="K99" s="26" t="s">
        <v>15231</v>
      </c>
      <c r="L99" s="26"/>
    </row>
    <row r="100" customFormat="false" ht="15" hidden="false" customHeight="true" outlineLevel="0" collapsed="false">
      <c r="A100" s="29" t="s">
        <v>15232</v>
      </c>
      <c r="B100" s="30" t="n">
        <v>44640</v>
      </c>
      <c r="C100" s="29" t="s">
        <v>4099</v>
      </c>
      <c r="D100" s="29" t="s">
        <v>15080</v>
      </c>
      <c r="E100" s="29" t="s">
        <v>15081</v>
      </c>
      <c r="F100" s="29" t="s">
        <v>15233</v>
      </c>
      <c r="G100" s="29" t="s">
        <v>15234</v>
      </c>
      <c r="H100" s="29" t="s">
        <v>14948</v>
      </c>
      <c r="I100" s="29"/>
      <c r="J100" s="29" t="s">
        <v>14498</v>
      </c>
      <c r="K100" s="29" t="s">
        <v>15231</v>
      </c>
      <c r="L100" s="29"/>
    </row>
    <row r="101" customFormat="false" ht="15" hidden="false" customHeight="true" outlineLevel="0" collapsed="false">
      <c r="A101" s="26" t="s">
        <v>15235</v>
      </c>
      <c r="B101" s="27" t="n">
        <v>44641</v>
      </c>
      <c r="C101" s="26" t="s">
        <v>1687</v>
      </c>
      <c r="D101" s="26" t="s">
        <v>15001</v>
      </c>
      <c r="E101" s="26" t="s">
        <v>15002</v>
      </c>
      <c r="F101" s="26" t="s">
        <v>15004</v>
      </c>
      <c r="G101" s="26" t="s">
        <v>15064</v>
      </c>
      <c r="H101" s="26" t="s">
        <v>14948</v>
      </c>
      <c r="I101" s="26" t="s">
        <v>14960</v>
      </c>
      <c r="J101" s="26" t="s">
        <v>14527</v>
      </c>
      <c r="K101" s="26" t="s">
        <v>15236</v>
      </c>
      <c r="L101" s="26"/>
    </row>
    <row r="102" customFormat="false" ht="15" hidden="false" customHeight="true" outlineLevel="0" collapsed="false">
      <c r="A102" s="29" t="s">
        <v>15237</v>
      </c>
      <c r="B102" s="30" t="n">
        <v>44642</v>
      </c>
      <c r="C102" s="29" t="s">
        <v>4599</v>
      </c>
      <c r="D102" s="29" t="s">
        <v>14951</v>
      </c>
      <c r="E102" s="29" t="s">
        <v>14952</v>
      </c>
      <c r="F102" s="29" t="s">
        <v>15238</v>
      </c>
      <c r="G102" s="29" t="s">
        <v>15239</v>
      </c>
      <c r="H102" s="29" t="s">
        <v>14948</v>
      </c>
      <c r="I102" s="29" t="s">
        <v>14980</v>
      </c>
      <c r="J102" s="29" t="s">
        <v>14498</v>
      </c>
      <c r="K102" s="29" t="s">
        <v>15240</v>
      </c>
      <c r="L102" s="29"/>
    </row>
    <row r="103" customFormat="false" ht="15" hidden="false" customHeight="true" outlineLevel="0" collapsed="false">
      <c r="A103" s="26" t="s">
        <v>15241</v>
      </c>
      <c r="B103" s="27" t="n">
        <v>44643</v>
      </c>
      <c r="C103" s="26" t="s">
        <v>3154</v>
      </c>
      <c r="D103" s="26" t="s">
        <v>14951</v>
      </c>
      <c r="E103" s="26" t="s">
        <v>14952</v>
      </c>
      <c r="F103" s="26" t="s">
        <v>15242</v>
      </c>
      <c r="G103" s="26" t="s">
        <v>15087</v>
      </c>
      <c r="H103" s="26" t="s">
        <v>14948</v>
      </c>
      <c r="I103" s="26"/>
      <c r="J103" s="26" t="s">
        <v>14498</v>
      </c>
      <c r="K103" s="26" t="s">
        <v>15243</v>
      </c>
      <c r="L103" s="26"/>
    </row>
    <row r="104" customFormat="false" ht="15" hidden="false" customHeight="true" outlineLevel="0" collapsed="false">
      <c r="A104" s="29" t="s">
        <v>15244</v>
      </c>
      <c r="B104" s="30" t="n">
        <v>44647</v>
      </c>
      <c r="C104" s="29" t="s">
        <v>4106</v>
      </c>
      <c r="D104" s="29" t="s">
        <v>14977</v>
      </c>
      <c r="E104" s="29" t="s">
        <v>14978</v>
      </c>
      <c r="F104" s="29" t="s">
        <v>15245</v>
      </c>
      <c r="G104" s="29" t="s">
        <v>15245</v>
      </c>
      <c r="H104" s="29" t="s">
        <v>14948</v>
      </c>
      <c r="I104" s="29" t="s">
        <v>14960</v>
      </c>
      <c r="J104" s="29" t="s">
        <v>14527</v>
      </c>
      <c r="K104" s="29" t="s">
        <v>15246</v>
      </c>
      <c r="L104" s="29"/>
    </row>
    <row r="105" customFormat="false" ht="15" hidden="false" customHeight="true" outlineLevel="0" collapsed="false">
      <c r="A105" s="26" t="s">
        <v>15247</v>
      </c>
      <c r="B105" s="27" t="n">
        <v>44647</v>
      </c>
      <c r="C105" s="26" t="s">
        <v>4288</v>
      </c>
      <c r="D105" s="26" t="s">
        <v>14972</v>
      </c>
      <c r="E105" s="26" t="s">
        <v>14973</v>
      </c>
      <c r="F105" s="26" t="s">
        <v>15248</v>
      </c>
      <c r="G105" s="26" t="s">
        <v>15249</v>
      </c>
      <c r="H105" s="26" t="s">
        <v>14948</v>
      </c>
      <c r="I105" s="26"/>
      <c r="J105" s="26" t="s">
        <v>14527</v>
      </c>
      <c r="K105" s="26" t="s">
        <v>15246</v>
      </c>
      <c r="L105" s="26"/>
    </row>
    <row r="106" customFormat="false" ht="15" hidden="false" customHeight="true" outlineLevel="0" collapsed="false">
      <c r="A106" s="29" t="s">
        <v>15250</v>
      </c>
      <c r="B106" s="30" t="n">
        <v>44647</v>
      </c>
      <c r="C106" s="29" t="s">
        <v>7026</v>
      </c>
      <c r="D106" s="29" t="s">
        <v>15054</v>
      </c>
      <c r="E106" s="29" t="s">
        <v>15055</v>
      </c>
      <c r="F106" s="29" t="s">
        <v>198</v>
      </c>
      <c r="G106" s="29" t="s">
        <v>259</v>
      </c>
      <c r="H106" s="29" t="s">
        <v>14948</v>
      </c>
      <c r="I106" s="29" t="s">
        <v>15005</v>
      </c>
      <c r="J106" s="29" t="s">
        <v>14527</v>
      </c>
      <c r="K106" s="29" t="s">
        <v>15246</v>
      </c>
      <c r="L106" s="29"/>
    </row>
    <row r="107" customFormat="false" ht="15" hidden="false" customHeight="true" outlineLevel="0" collapsed="false">
      <c r="A107" s="26" t="s">
        <v>15251</v>
      </c>
      <c r="B107" s="27" t="n">
        <v>44649</v>
      </c>
      <c r="C107" s="26" t="s">
        <v>9114</v>
      </c>
      <c r="D107" s="26" t="s">
        <v>15035</v>
      </c>
      <c r="E107" s="26" t="s">
        <v>15036</v>
      </c>
      <c r="F107" s="26" t="s">
        <v>15252</v>
      </c>
      <c r="G107" s="26" t="s">
        <v>15253</v>
      </c>
      <c r="H107" s="26" t="s">
        <v>14948</v>
      </c>
      <c r="I107" s="26"/>
      <c r="J107" s="26" t="s">
        <v>14498</v>
      </c>
      <c r="K107" s="26" t="s">
        <v>15254</v>
      </c>
      <c r="L107" s="26"/>
    </row>
    <row r="108" customFormat="false" ht="15" hidden="false" customHeight="true" outlineLevel="0" collapsed="false">
      <c r="A108" s="29" t="s">
        <v>15255</v>
      </c>
      <c r="B108" s="30" t="n">
        <v>44649</v>
      </c>
      <c r="C108" s="29" t="s">
        <v>6592</v>
      </c>
      <c r="D108" s="29" t="s">
        <v>15035</v>
      </c>
      <c r="E108" s="29" t="s">
        <v>15036</v>
      </c>
      <c r="F108" s="29" t="s">
        <v>15256</v>
      </c>
      <c r="G108" s="29" t="s">
        <v>15257</v>
      </c>
      <c r="H108" s="29" t="s">
        <v>14948</v>
      </c>
      <c r="I108" s="29" t="s">
        <v>15258</v>
      </c>
      <c r="J108" s="29" t="s">
        <v>14498</v>
      </c>
      <c r="K108" s="29" t="s">
        <v>15254</v>
      </c>
      <c r="L108" s="29"/>
    </row>
    <row r="109" customFormat="false" ht="15" hidden="false" customHeight="true" outlineLevel="0" collapsed="false">
      <c r="A109" s="26" t="s">
        <v>15259</v>
      </c>
      <c r="B109" s="27" t="n">
        <v>44649</v>
      </c>
      <c r="C109" s="26" t="s">
        <v>5478</v>
      </c>
      <c r="D109" s="26" t="s">
        <v>14977</v>
      </c>
      <c r="E109" s="26" t="s">
        <v>14978</v>
      </c>
      <c r="F109" s="26" t="s">
        <v>15260</v>
      </c>
      <c r="G109" s="26" t="s">
        <v>15260</v>
      </c>
      <c r="H109" s="26" t="s">
        <v>14948</v>
      </c>
      <c r="I109" s="26" t="s">
        <v>15005</v>
      </c>
      <c r="J109" s="26" t="s">
        <v>14527</v>
      </c>
      <c r="K109" s="26" t="s">
        <v>15254</v>
      </c>
      <c r="L109" s="26"/>
    </row>
    <row r="110" customFormat="false" ht="15" hidden="false" customHeight="true" outlineLevel="0" collapsed="false">
      <c r="A110" s="29" t="s">
        <v>15261</v>
      </c>
      <c r="B110" s="30" t="n">
        <v>44649</v>
      </c>
      <c r="C110" s="29" t="s">
        <v>3518</v>
      </c>
      <c r="D110" s="29" t="s">
        <v>15011</v>
      </c>
      <c r="E110" s="29" t="s">
        <v>15012</v>
      </c>
      <c r="F110" s="29" t="s">
        <v>229</v>
      </c>
      <c r="G110" s="29" t="s">
        <v>259</v>
      </c>
      <c r="H110" s="29" t="s">
        <v>14948</v>
      </c>
      <c r="I110" s="29" t="s">
        <v>14987</v>
      </c>
      <c r="J110" s="29" t="s">
        <v>14527</v>
      </c>
      <c r="K110" s="29" t="s">
        <v>15254</v>
      </c>
      <c r="L110" s="29"/>
    </row>
    <row r="111" customFormat="false" ht="15" hidden="false" customHeight="true" outlineLevel="0" collapsed="false">
      <c r="A111" s="26" t="s">
        <v>15262</v>
      </c>
      <c r="B111" s="27" t="n">
        <v>44650</v>
      </c>
      <c r="C111" s="26" t="s">
        <v>2169</v>
      </c>
      <c r="D111" s="26" t="s">
        <v>14951</v>
      </c>
      <c r="E111" s="26" t="s">
        <v>14952</v>
      </c>
      <c r="F111" s="26" t="s">
        <v>15263</v>
      </c>
      <c r="G111" s="26" t="s">
        <v>15264</v>
      </c>
      <c r="H111" s="26" t="s">
        <v>14948</v>
      </c>
      <c r="I111" s="26"/>
      <c r="J111" s="26" t="s">
        <v>14498</v>
      </c>
      <c r="K111" s="26" t="s">
        <v>15265</v>
      </c>
      <c r="L111" s="26"/>
    </row>
    <row r="112" customFormat="false" ht="15" hidden="false" customHeight="true" outlineLevel="0" collapsed="false">
      <c r="A112" s="29" t="s">
        <v>15266</v>
      </c>
      <c r="B112" s="30" t="n">
        <v>44650</v>
      </c>
      <c r="C112" s="29" t="s">
        <v>2226</v>
      </c>
      <c r="D112" s="29" t="s">
        <v>14951</v>
      </c>
      <c r="E112" s="29" t="s">
        <v>14952</v>
      </c>
      <c r="F112" s="29" t="s">
        <v>15148</v>
      </c>
      <c r="G112" s="29" t="s">
        <v>15267</v>
      </c>
      <c r="H112" s="29" t="s">
        <v>14948</v>
      </c>
      <c r="I112" s="29"/>
      <c r="J112" s="29" t="s">
        <v>14498</v>
      </c>
      <c r="K112" s="29" t="s">
        <v>15265</v>
      </c>
      <c r="L112" s="29"/>
    </row>
    <row r="113" customFormat="false" ht="15" hidden="false" customHeight="true" outlineLevel="0" collapsed="false">
      <c r="A113" s="26" t="s">
        <v>15268</v>
      </c>
      <c r="B113" s="27" t="n">
        <v>44650</v>
      </c>
      <c r="C113" s="26" t="s">
        <v>10349</v>
      </c>
      <c r="D113" s="26" t="s">
        <v>14984</v>
      </c>
      <c r="E113" s="26" t="s">
        <v>14985</v>
      </c>
      <c r="F113" s="26" t="s">
        <v>322</v>
      </c>
      <c r="G113" s="26" t="s">
        <v>166</v>
      </c>
      <c r="H113" s="26" t="s">
        <v>14948</v>
      </c>
      <c r="I113" s="26" t="s">
        <v>15024</v>
      </c>
      <c r="J113" s="26" t="s">
        <v>14527</v>
      </c>
      <c r="K113" s="26" t="s">
        <v>15265</v>
      </c>
      <c r="L113" s="26"/>
    </row>
    <row r="114" customFormat="false" ht="15" hidden="false" customHeight="true" outlineLevel="0" collapsed="false">
      <c r="A114" s="29" t="s">
        <v>15269</v>
      </c>
      <c r="B114" s="30" t="n">
        <v>44650</v>
      </c>
      <c r="C114" s="29" t="s">
        <v>2971</v>
      </c>
      <c r="D114" s="29" t="s">
        <v>14972</v>
      </c>
      <c r="E114" s="29" t="s">
        <v>14973</v>
      </c>
      <c r="F114" s="29" t="s">
        <v>15270</v>
      </c>
      <c r="G114" s="29" t="s">
        <v>15271</v>
      </c>
      <c r="H114" s="29" t="s">
        <v>14948</v>
      </c>
      <c r="I114" s="29" t="s">
        <v>14960</v>
      </c>
      <c r="J114" s="29" t="s">
        <v>14527</v>
      </c>
      <c r="K114" s="29" t="s">
        <v>15265</v>
      </c>
      <c r="L114" s="29"/>
    </row>
    <row r="115" customFormat="false" ht="15" hidden="false" customHeight="true" outlineLevel="0" collapsed="false">
      <c r="A115" s="26" t="s">
        <v>15272</v>
      </c>
      <c r="B115" s="27" t="n">
        <v>44651</v>
      </c>
      <c r="C115" s="26" t="s">
        <v>2350</v>
      </c>
      <c r="D115" s="26" t="s">
        <v>14977</v>
      </c>
      <c r="E115" s="26" t="s">
        <v>14978</v>
      </c>
      <c r="F115" s="26" t="s">
        <v>15273</v>
      </c>
      <c r="G115" s="26" t="s">
        <v>15273</v>
      </c>
      <c r="H115" s="26" t="s">
        <v>14948</v>
      </c>
      <c r="I115" s="26" t="s">
        <v>15024</v>
      </c>
      <c r="J115" s="26" t="s">
        <v>14527</v>
      </c>
      <c r="K115" s="26" t="s">
        <v>15274</v>
      </c>
      <c r="L115" s="26"/>
    </row>
    <row r="116" customFormat="false" ht="15" hidden="false" customHeight="true" outlineLevel="0" collapsed="false">
      <c r="A116" s="29" t="s">
        <v>15275</v>
      </c>
      <c r="B116" s="30" t="n">
        <v>44654</v>
      </c>
      <c r="C116" s="29" t="s">
        <v>6550</v>
      </c>
      <c r="D116" s="29" t="s">
        <v>14977</v>
      </c>
      <c r="E116" s="29" t="s">
        <v>14978</v>
      </c>
      <c r="F116" s="29" t="s">
        <v>15276</v>
      </c>
      <c r="G116" s="29" t="s">
        <v>15276</v>
      </c>
      <c r="H116" s="29" t="s">
        <v>14948</v>
      </c>
      <c r="I116" s="29" t="s">
        <v>14960</v>
      </c>
      <c r="J116" s="29" t="s">
        <v>14527</v>
      </c>
      <c r="K116" s="29" t="s">
        <v>15277</v>
      </c>
      <c r="L116" s="29"/>
    </row>
    <row r="117" customFormat="false" ht="15" hidden="false" customHeight="true" outlineLevel="0" collapsed="false">
      <c r="A117" s="26" t="s">
        <v>15278</v>
      </c>
      <c r="B117" s="27" t="n">
        <v>44655</v>
      </c>
      <c r="C117" s="26" t="s">
        <v>3714</v>
      </c>
      <c r="D117" s="26" t="s">
        <v>15001</v>
      </c>
      <c r="E117" s="26" t="s">
        <v>15002</v>
      </c>
      <c r="F117" s="26" t="s">
        <v>15064</v>
      </c>
      <c r="G117" s="26" t="s">
        <v>15004</v>
      </c>
      <c r="H117" s="26" t="s">
        <v>14948</v>
      </c>
      <c r="I117" s="26" t="s">
        <v>14987</v>
      </c>
      <c r="J117" s="26" t="s">
        <v>14527</v>
      </c>
      <c r="K117" s="26" t="s">
        <v>15279</v>
      </c>
      <c r="L117" s="26"/>
    </row>
    <row r="118" customFormat="false" ht="15" hidden="false" customHeight="true" outlineLevel="0" collapsed="false">
      <c r="A118" s="29" t="s">
        <v>15280</v>
      </c>
      <c r="B118" s="30" t="n">
        <v>44656</v>
      </c>
      <c r="C118" s="29" t="s">
        <v>2091</v>
      </c>
      <c r="D118" s="29" t="s">
        <v>14951</v>
      </c>
      <c r="E118" s="29" t="s">
        <v>14952</v>
      </c>
      <c r="F118" s="29" t="s">
        <v>15239</v>
      </c>
      <c r="G118" s="29" t="s">
        <v>15281</v>
      </c>
      <c r="H118" s="29" t="s">
        <v>14948</v>
      </c>
      <c r="I118" s="29"/>
      <c r="J118" s="29" t="s">
        <v>14498</v>
      </c>
      <c r="K118" s="29" t="s">
        <v>15282</v>
      </c>
      <c r="L118" s="29"/>
    </row>
    <row r="119" customFormat="false" ht="15" hidden="false" customHeight="true" outlineLevel="0" collapsed="false">
      <c r="A119" s="26" t="s">
        <v>15283</v>
      </c>
      <c r="B119" s="27" t="n">
        <v>44656</v>
      </c>
      <c r="C119" s="26" t="s">
        <v>11538</v>
      </c>
      <c r="D119" s="26" t="s">
        <v>14946</v>
      </c>
      <c r="E119" s="26" t="s">
        <v>14947</v>
      </c>
      <c r="F119" s="26" t="s">
        <v>2249</v>
      </c>
      <c r="G119" s="26" t="s">
        <v>1819</v>
      </c>
      <c r="H119" s="26" t="s">
        <v>14948</v>
      </c>
      <c r="I119" s="26" t="s">
        <v>15024</v>
      </c>
      <c r="J119" s="26" t="s">
        <v>14527</v>
      </c>
      <c r="K119" s="26" t="s">
        <v>15282</v>
      </c>
      <c r="L119" s="26"/>
    </row>
    <row r="120" customFormat="false" ht="15" hidden="false" customHeight="true" outlineLevel="0" collapsed="false">
      <c r="A120" s="29" t="s">
        <v>15284</v>
      </c>
      <c r="B120" s="30" t="n">
        <v>44657</v>
      </c>
      <c r="C120" s="29" t="s">
        <v>8942</v>
      </c>
      <c r="D120" s="29" t="s">
        <v>14951</v>
      </c>
      <c r="E120" s="29" t="s">
        <v>14952</v>
      </c>
      <c r="F120" s="29" t="s">
        <v>14954</v>
      </c>
      <c r="G120" s="29" t="s">
        <v>15285</v>
      </c>
      <c r="H120" s="29" t="s">
        <v>14948</v>
      </c>
      <c r="I120" s="29"/>
      <c r="J120" s="29" t="s">
        <v>14498</v>
      </c>
      <c r="K120" s="29" t="s">
        <v>15286</v>
      </c>
      <c r="L120" s="29"/>
    </row>
    <row r="121" customFormat="false" ht="15" hidden="false" customHeight="true" outlineLevel="0" collapsed="false">
      <c r="A121" s="26" t="s">
        <v>15287</v>
      </c>
      <c r="B121" s="27" t="n">
        <v>44657</v>
      </c>
      <c r="C121" s="26" t="s">
        <v>3038</v>
      </c>
      <c r="D121" s="26" t="s">
        <v>15021</v>
      </c>
      <c r="E121" s="26" t="s">
        <v>15022</v>
      </c>
      <c r="F121" s="26" t="s">
        <v>248</v>
      </c>
      <c r="G121" s="26" t="s">
        <v>198</v>
      </c>
      <c r="H121" s="26" t="s">
        <v>14948</v>
      </c>
      <c r="I121" s="26"/>
      <c r="J121" s="26" t="s">
        <v>14527</v>
      </c>
      <c r="K121" s="26" t="s">
        <v>15286</v>
      </c>
      <c r="L121" s="26"/>
    </row>
    <row r="122" customFormat="false" ht="15" hidden="false" customHeight="true" outlineLevel="0" collapsed="false">
      <c r="A122" s="29" t="s">
        <v>15288</v>
      </c>
      <c r="B122" s="30" t="n">
        <v>44658</v>
      </c>
      <c r="C122" s="29" t="s">
        <v>9110</v>
      </c>
      <c r="D122" s="29" t="s">
        <v>15015</v>
      </c>
      <c r="E122" s="29" t="s">
        <v>15016</v>
      </c>
      <c r="F122" s="29" t="s">
        <v>208</v>
      </c>
      <c r="G122" s="29" t="s">
        <v>198</v>
      </c>
      <c r="H122" s="29" t="s">
        <v>14948</v>
      </c>
      <c r="I122" s="29" t="s">
        <v>15024</v>
      </c>
      <c r="J122" s="29" t="s">
        <v>14527</v>
      </c>
      <c r="K122" s="29" t="s">
        <v>15289</v>
      </c>
      <c r="L122" s="29"/>
    </row>
    <row r="123" customFormat="false" ht="15" hidden="false" customHeight="true" outlineLevel="0" collapsed="false">
      <c r="A123" s="26" t="s">
        <v>15290</v>
      </c>
      <c r="B123" s="27" t="n">
        <v>44658</v>
      </c>
      <c r="C123" s="26" t="s">
        <v>7371</v>
      </c>
      <c r="D123" s="26" t="s">
        <v>14984</v>
      </c>
      <c r="E123" s="26" t="s">
        <v>14985</v>
      </c>
      <c r="F123" s="26" t="s">
        <v>15017</v>
      </c>
      <c r="G123" s="26" t="s">
        <v>15023</v>
      </c>
      <c r="H123" s="26" t="s">
        <v>14948</v>
      </c>
      <c r="I123" s="26" t="s">
        <v>14987</v>
      </c>
      <c r="J123" s="26" t="s">
        <v>14527</v>
      </c>
      <c r="K123" s="26" t="s">
        <v>15289</v>
      </c>
      <c r="L123" s="26"/>
    </row>
    <row r="124" customFormat="false" ht="15" hidden="false" customHeight="true" outlineLevel="0" collapsed="false">
      <c r="A124" s="29" t="s">
        <v>15291</v>
      </c>
      <c r="B124" s="30" t="n">
        <v>44659</v>
      </c>
      <c r="C124" s="29" t="s">
        <v>7183</v>
      </c>
      <c r="D124" s="29" t="s">
        <v>15066</v>
      </c>
      <c r="E124" s="29" t="s">
        <v>15067</v>
      </c>
      <c r="F124" s="29" t="s">
        <v>166</v>
      </c>
      <c r="G124" s="29" t="s">
        <v>15017</v>
      </c>
      <c r="H124" s="29" t="s">
        <v>14948</v>
      </c>
      <c r="I124" s="29"/>
      <c r="J124" s="29" t="s">
        <v>14527</v>
      </c>
      <c r="K124" s="29" t="s">
        <v>15292</v>
      </c>
      <c r="L124" s="29"/>
    </row>
    <row r="125" customFormat="false" ht="15" hidden="false" customHeight="true" outlineLevel="0" collapsed="false">
      <c r="A125" s="26" t="s">
        <v>15293</v>
      </c>
      <c r="B125" s="27" t="n">
        <v>44659</v>
      </c>
      <c r="C125" s="26" t="s">
        <v>8423</v>
      </c>
      <c r="D125" s="26" t="s">
        <v>14946</v>
      </c>
      <c r="E125" s="26" t="s">
        <v>14947</v>
      </c>
      <c r="F125" s="26" t="s">
        <v>2877</v>
      </c>
      <c r="G125" s="26" t="s">
        <v>545</v>
      </c>
      <c r="H125" s="26" t="s">
        <v>14948</v>
      </c>
      <c r="I125" s="26" t="s">
        <v>14987</v>
      </c>
      <c r="J125" s="26" t="s">
        <v>14527</v>
      </c>
      <c r="K125" s="26" t="s">
        <v>15292</v>
      </c>
      <c r="L125" s="26"/>
    </row>
    <row r="126" customFormat="false" ht="15" hidden="false" customHeight="true" outlineLevel="0" collapsed="false">
      <c r="A126" s="29" t="s">
        <v>15294</v>
      </c>
      <c r="B126" s="30" t="n">
        <v>44660</v>
      </c>
      <c r="C126" s="29" t="s">
        <v>11442</v>
      </c>
      <c r="D126" s="29" t="s">
        <v>15035</v>
      </c>
      <c r="E126" s="29" t="s">
        <v>15036</v>
      </c>
      <c r="F126" s="29" t="s">
        <v>15295</v>
      </c>
      <c r="G126" s="29" t="s">
        <v>15296</v>
      </c>
      <c r="H126" s="29" t="s">
        <v>14948</v>
      </c>
      <c r="I126" s="29"/>
      <c r="J126" s="29" t="s">
        <v>14498</v>
      </c>
      <c r="K126" s="29" t="s">
        <v>15297</v>
      </c>
      <c r="L126" s="29"/>
    </row>
    <row r="127" customFormat="false" ht="15" hidden="false" customHeight="true" outlineLevel="0" collapsed="false">
      <c r="A127" s="26" t="s">
        <v>15298</v>
      </c>
      <c r="B127" s="27" t="n">
        <v>44661</v>
      </c>
      <c r="C127" s="26" t="s">
        <v>4272</v>
      </c>
      <c r="D127" s="26" t="s">
        <v>15021</v>
      </c>
      <c r="E127" s="26" t="s">
        <v>15022</v>
      </c>
      <c r="F127" s="26" t="s">
        <v>208</v>
      </c>
      <c r="G127" s="26" t="s">
        <v>15018</v>
      </c>
      <c r="H127" s="26" t="s">
        <v>14948</v>
      </c>
      <c r="I127" s="26" t="s">
        <v>14960</v>
      </c>
      <c r="J127" s="26" t="s">
        <v>14527</v>
      </c>
      <c r="K127" s="26" t="s">
        <v>15299</v>
      </c>
      <c r="L127" s="26"/>
    </row>
    <row r="128" customFormat="false" ht="15" hidden="false" customHeight="true" outlineLevel="0" collapsed="false">
      <c r="A128" s="29" t="s">
        <v>15300</v>
      </c>
      <c r="B128" s="30" t="n">
        <v>44662</v>
      </c>
      <c r="C128" s="29" t="s">
        <v>9751</v>
      </c>
      <c r="D128" s="29" t="s">
        <v>15080</v>
      </c>
      <c r="E128" s="29" t="s">
        <v>15081</v>
      </c>
      <c r="F128" s="29" t="s">
        <v>15301</v>
      </c>
      <c r="G128" s="29" t="s">
        <v>15302</v>
      </c>
      <c r="H128" s="29" t="s">
        <v>14948</v>
      </c>
      <c r="I128" s="29"/>
      <c r="J128" s="29" t="s">
        <v>14498</v>
      </c>
      <c r="K128" s="29" t="s">
        <v>15303</v>
      </c>
      <c r="L128" s="29"/>
    </row>
    <row r="129" customFormat="false" ht="15" hidden="false" customHeight="true" outlineLevel="0" collapsed="false">
      <c r="A129" s="26" t="s">
        <v>15304</v>
      </c>
      <c r="B129" s="27" t="n">
        <v>44663</v>
      </c>
      <c r="C129" s="26" t="s">
        <v>871</v>
      </c>
      <c r="D129" s="26" t="s">
        <v>14965</v>
      </c>
      <c r="E129" s="26" t="s">
        <v>14966</v>
      </c>
      <c r="F129" s="26" t="s">
        <v>15305</v>
      </c>
      <c r="G129" s="26" t="s">
        <v>15306</v>
      </c>
      <c r="H129" s="26" t="s">
        <v>14948</v>
      </c>
      <c r="I129" s="26"/>
      <c r="J129" s="26" t="s">
        <v>14498</v>
      </c>
      <c r="K129" s="26" t="s">
        <v>15307</v>
      </c>
      <c r="L129" s="26"/>
    </row>
    <row r="130" customFormat="false" ht="15" hidden="false" customHeight="true" outlineLevel="0" collapsed="false">
      <c r="A130" s="29" t="s">
        <v>15308</v>
      </c>
      <c r="B130" s="30" t="n">
        <v>44664</v>
      </c>
      <c r="C130" s="29" t="s">
        <v>972</v>
      </c>
      <c r="D130" s="29" t="s">
        <v>14946</v>
      </c>
      <c r="E130" s="29" t="s">
        <v>14947</v>
      </c>
      <c r="F130" s="29" t="s">
        <v>726</v>
      </c>
      <c r="G130" s="29" t="s">
        <v>7728</v>
      </c>
      <c r="H130" s="29" t="s">
        <v>14948</v>
      </c>
      <c r="I130" s="29" t="s">
        <v>14960</v>
      </c>
      <c r="J130" s="29" t="s">
        <v>14527</v>
      </c>
      <c r="K130" s="29" t="s">
        <v>15309</v>
      </c>
      <c r="L130" s="29"/>
    </row>
    <row r="131" customFormat="false" ht="15" hidden="false" customHeight="true" outlineLevel="0" collapsed="false">
      <c r="A131" s="26" t="s">
        <v>15310</v>
      </c>
      <c r="B131" s="27" t="n">
        <v>44665</v>
      </c>
      <c r="C131" s="26" t="s">
        <v>4781</v>
      </c>
      <c r="D131" s="26" t="s">
        <v>15080</v>
      </c>
      <c r="E131" s="26" t="s">
        <v>15081</v>
      </c>
      <c r="F131" s="26" t="s">
        <v>15311</v>
      </c>
      <c r="G131" s="26" t="s">
        <v>15312</v>
      </c>
      <c r="H131" s="26" t="s">
        <v>14948</v>
      </c>
      <c r="I131" s="26"/>
      <c r="J131" s="26" t="s">
        <v>14498</v>
      </c>
      <c r="K131" s="26" t="s">
        <v>15313</v>
      </c>
      <c r="L131" s="26"/>
    </row>
    <row r="132" customFormat="false" ht="15" hidden="false" customHeight="true" outlineLevel="0" collapsed="false">
      <c r="A132" s="29" t="s">
        <v>15314</v>
      </c>
      <c r="B132" s="30" t="n">
        <v>44665</v>
      </c>
      <c r="C132" s="29" t="s">
        <v>9522</v>
      </c>
      <c r="D132" s="29" t="s">
        <v>14977</v>
      </c>
      <c r="E132" s="29" t="s">
        <v>14978</v>
      </c>
      <c r="F132" s="29" t="s">
        <v>15121</v>
      </c>
      <c r="G132" s="29" t="s">
        <v>15121</v>
      </c>
      <c r="H132" s="29" t="s">
        <v>14948</v>
      </c>
      <c r="I132" s="29" t="s">
        <v>14980</v>
      </c>
      <c r="J132" s="29" t="s">
        <v>14527</v>
      </c>
      <c r="K132" s="29" t="s">
        <v>15313</v>
      </c>
      <c r="L132" s="29"/>
    </row>
    <row r="133" customFormat="false" ht="15" hidden="false" customHeight="true" outlineLevel="0" collapsed="false">
      <c r="A133" s="26" t="s">
        <v>15315</v>
      </c>
      <c r="B133" s="27" t="n">
        <v>44666</v>
      </c>
      <c r="C133" s="26" t="s">
        <v>3518</v>
      </c>
      <c r="D133" s="26" t="s">
        <v>15054</v>
      </c>
      <c r="E133" s="26" t="s">
        <v>15055</v>
      </c>
      <c r="F133" s="26" t="s">
        <v>15017</v>
      </c>
      <c r="G133" s="26" t="s">
        <v>166</v>
      </c>
      <c r="H133" s="26" t="s">
        <v>14948</v>
      </c>
      <c r="I133" s="26" t="s">
        <v>14987</v>
      </c>
      <c r="J133" s="26" t="s">
        <v>14527</v>
      </c>
      <c r="K133" s="26" t="s">
        <v>15316</v>
      </c>
      <c r="L133" s="26"/>
    </row>
    <row r="134" customFormat="false" ht="15" hidden="false" customHeight="true" outlineLevel="0" collapsed="false">
      <c r="A134" s="29" t="s">
        <v>15317</v>
      </c>
      <c r="B134" s="30" t="n">
        <v>44667</v>
      </c>
      <c r="C134" s="29" t="s">
        <v>5748</v>
      </c>
      <c r="D134" s="29" t="s">
        <v>14972</v>
      </c>
      <c r="E134" s="29" t="s">
        <v>14973</v>
      </c>
      <c r="F134" s="29" t="s">
        <v>15318</v>
      </c>
      <c r="G134" s="29" t="s">
        <v>15319</v>
      </c>
      <c r="H134" s="29" t="s">
        <v>14948</v>
      </c>
      <c r="I134" s="29"/>
      <c r="J134" s="29" t="s">
        <v>14527</v>
      </c>
      <c r="K134" s="29" t="s">
        <v>15320</v>
      </c>
      <c r="L134" s="29"/>
    </row>
    <row r="135" customFormat="false" ht="15" hidden="false" customHeight="true" outlineLevel="0" collapsed="false">
      <c r="A135" s="26" t="s">
        <v>15321</v>
      </c>
      <c r="B135" s="27" t="n">
        <v>44667</v>
      </c>
      <c r="C135" s="26" t="s">
        <v>422</v>
      </c>
      <c r="D135" s="26" t="s">
        <v>15322</v>
      </c>
      <c r="E135" s="26" t="s">
        <v>15323</v>
      </c>
      <c r="F135" s="26" t="s">
        <v>15324</v>
      </c>
      <c r="G135" s="26" t="s">
        <v>15325</v>
      </c>
      <c r="H135" s="26" t="s">
        <v>14948</v>
      </c>
      <c r="I135" s="26"/>
      <c r="J135" s="26" t="s">
        <v>14498</v>
      </c>
      <c r="K135" s="26" t="s">
        <v>15320</v>
      </c>
      <c r="L135" s="26"/>
    </row>
    <row r="136" customFormat="false" ht="15" hidden="false" customHeight="true" outlineLevel="0" collapsed="false">
      <c r="A136" s="29" t="s">
        <v>15326</v>
      </c>
      <c r="B136" s="30" t="n">
        <v>44668</v>
      </c>
      <c r="C136" s="29" t="s">
        <v>3862</v>
      </c>
      <c r="D136" s="29" t="s">
        <v>15021</v>
      </c>
      <c r="E136" s="29" t="s">
        <v>15022</v>
      </c>
      <c r="F136" s="29" t="s">
        <v>166</v>
      </c>
      <c r="G136" s="29" t="s">
        <v>15078</v>
      </c>
      <c r="H136" s="29" t="s">
        <v>14948</v>
      </c>
      <c r="I136" s="29" t="s">
        <v>14980</v>
      </c>
      <c r="J136" s="29" t="s">
        <v>14527</v>
      </c>
      <c r="K136" s="29" t="s">
        <v>15327</v>
      </c>
      <c r="L136" s="29"/>
    </row>
    <row r="137" customFormat="false" ht="15" hidden="false" customHeight="true" outlineLevel="0" collapsed="false">
      <c r="A137" s="26" t="s">
        <v>15328</v>
      </c>
      <c r="B137" s="27" t="n">
        <v>44668</v>
      </c>
      <c r="C137" s="26" t="s">
        <v>7832</v>
      </c>
      <c r="D137" s="26" t="s">
        <v>15113</v>
      </c>
      <c r="E137" s="26" t="s">
        <v>15114</v>
      </c>
      <c r="F137" s="26" t="s">
        <v>270</v>
      </c>
      <c r="G137" s="26" t="s">
        <v>15078</v>
      </c>
      <c r="H137" s="26" t="s">
        <v>14948</v>
      </c>
      <c r="I137" s="26" t="s">
        <v>15024</v>
      </c>
      <c r="J137" s="26" t="s">
        <v>14527</v>
      </c>
      <c r="K137" s="26" t="s">
        <v>15327</v>
      </c>
      <c r="L137" s="26"/>
    </row>
    <row r="138" customFormat="false" ht="15" hidden="false" customHeight="true" outlineLevel="0" collapsed="false">
      <c r="A138" s="29" t="s">
        <v>15329</v>
      </c>
      <c r="B138" s="30" t="n">
        <v>44668</v>
      </c>
      <c r="C138" s="29" t="s">
        <v>4807</v>
      </c>
      <c r="D138" s="29" t="s">
        <v>15054</v>
      </c>
      <c r="E138" s="29" t="s">
        <v>15055</v>
      </c>
      <c r="F138" s="29" t="s">
        <v>198</v>
      </c>
      <c r="G138" s="29" t="s">
        <v>166</v>
      </c>
      <c r="H138" s="29" t="s">
        <v>14948</v>
      </c>
      <c r="I138" s="29" t="s">
        <v>14960</v>
      </c>
      <c r="J138" s="29" t="s">
        <v>14527</v>
      </c>
      <c r="K138" s="29" t="s">
        <v>15327</v>
      </c>
      <c r="L138" s="29"/>
    </row>
    <row r="139" customFormat="false" ht="15" hidden="false" customHeight="true" outlineLevel="0" collapsed="false">
      <c r="A139" s="26" t="s">
        <v>15330</v>
      </c>
      <c r="B139" s="27" t="n">
        <v>44669</v>
      </c>
      <c r="C139" s="26" t="s">
        <v>10086</v>
      </c>
      <c r="D139" s="26" t="s">
        <v>15015</v>
      </c>
      <c r="E139" s="26" t="s">
        <v>15016</v>
      </c>
      <c r="F139" s="26" t="s">
        <v>208</v>
      </c>
      <c r="G139" s="26" t="s">
        <v>208</v>
      </c>
      <c r="H139" s="26" t="s">
        <v>14948</v>
      </c>
      <c r="I139" s="26" t="s">
        <v>15024</v>
      </c>
      <c r="J139" s="26" t="s">
        <v>14527</v>
      </c>
      <c r="K139" s="26" t="s">
        <v>15331</v>
      </c>
      <c r="L139" s="26"/>
    </row>
    <row r="140" customFormat="false" ht="15" hidden="false" customHeight="true" outlineLevel="0" collapsed="false">
      <c r="A140" s="29" t="s">
        <v>15332</v>
      </c>
      <c r="B140" s="30" t="n">
        <v>44671</v>
      </c>
      <c r="C140" s="29" t="s">
        <v>7671</v>
      </c>
      <c r="D140" s="29" t="s">
        <v>15066</v>
      </c>
      <c r="E140" s="29" t="s">
        <v>15067</v>
      </c>
      <c r="F140" s="29" t="s">
        <v>198</v>
      </c>
      <c r="G140" s="29" t="s">
        <v>15078</v>
      </c>
      <c r="H140" s="29" t="s">
        <v>14948</v>
      </c>
      <c r="I140" s="29" t="s">
        <v>15005</v>
      </c>
      <c r="J140" s="29" t="s">
        <v>14527</v>
      </c>
      <c r="K140" s="29" t="s">
        <v>15333</v>
      </c>
      <c r="L140" s="29"/>
    </row>
    <row r="141" customFormat="false" ht="15" hidden="false" customHeight="true" outlineLevel="0" collapsed="false">
      <c r="A141" s="26" t="s">
        <v>15334</v>
      </c>
      <c r="B141" s="27" t="n">
        <v>44671</v>
      </c>
      <c r="C141" s="26" t="s">
        <v>9687</v>
      </c>
      <c r="D141" s="26" t="s">
        <v>15001</v>
      </c>
      <c r="E141" s="26" t="s">
        <v>15002</v>
      </c>
      <c r="F141" s="26" t="s">
        <v>15335</v>
      </c>
      <c r="G141" s="26" t="s">
        <v>15064</v>
      </c>
      <c r="H141" s="26" t="s">
        <v>14948</v>
      </c>
      <c r="I141" s="26" t="s">
        <v>14987</v>
      </c>
      <c r="J141" s="26" t="s">
        <v>14527</v>
      </c>
      <c r="K141" s="26" t="s">
        <v>15333</v>
      </c>
      <c r="L141" s="26"/>
    </row>
    <row r="142" customFormat="false" ht="15" hidden="false" customHeight="true" outlineLevel="0" collapsed="false">
      <c r="A142" s="29" t="s">
        <v>15336</v>
      </c>
      <c r="B142" s="30" t="n">
        <v>44673</v>
      </c>
      <c r="C142" s="29" t="s">
        <v>5271</v>
      </c>
      <c r="D142" s="29" t="s">
        <v>15054</v>
      </c>
      <c r="E142" s="29" t="s">
        <v>15055</v>
      </c>
      <c r="F142" s="29" t="s">
        <v>15023</v>
      </c>
      <c r="G142" s="29" t="s">
        <v>14986</v>
      </c>
      <c r="H142" s="29" t="s">
        <v>14948</v>
      </c>
      <c r="I142" s="29" t="s">
        <v>14980</v>
      </c>
      <c r="J142" s="29" t="s">
        <v>14527</v>
      </c>
      <c r="K142" s="29" t="s">
        <v>15337</v>
      </c>
      <c r="L142" s="29"/>
    </row>
    <row r="143" customFormat="false" ht="15" hidden="false" customHeight="true" outlineLevel="0" collapsed="false">
      <c r="A143" s="26" t="s">
        <v>15338</v>
      </c>
      <c r="B143" s="27" t="n">
        <v>44673</v>
      </c>
      <c r="C143" s="26" t="s">
        <v>4921</v>
      </c>
      <c r="D143" s="26" t="s">
        <v>15015</v>
      </c>
      <c r="E143" s="26" t="s">
        <v>15016</v>
      </c>
      <c r="F143" s="26" t="s">
        <v>15017</v>
      </c>
      <c r="G143" s="26" t="s">
        <v>15078</v>
      </c>
      <c r="H143" s="26" t="s">
        <v>14948</v>
      </c>
      <c r="I143" s="26"/>
      <c r="J143" s="26" t="s">
        <v>14527</v>
      </c>
      <c r="K143" s="26" t="s">
        <v>15337</v>
      </c>
      <c r="L143" s="26"/>
    </row>
    <row r="144" customFormat="false" ht="15" hidden="false" customHeight="true" outlineLevel="0" collapsed="false">
      <c r="A144" s="29" t="s">
        <v>15339</v>
      </c>
      <c r="B144" s="30" t="n">
        <v>44675</v>
      </c>
      <c r="C144" s="29" t="s">
        <v>8592</v>
      </c>
      <c r="D144" s="29" t="s">
        <v>15054</v>
      </c>
      <c r="E144" s="29" t="s">
        <v>15055</v>
      </c>
      <c r="F144" s="29" t="s">
        <v>270</v>
      </c>
      <c r="G144" s="29" t="s">
        <v>15078</v>
      </c>
      <c r="H144" s="29" t="s">
        <v>14948</v>
      </c>
      <c r="I144" s="29" t="s">
        <v>14987</v>
      </c>
      <c r="J144" s="29" t="s">
        <v>14527</v>
      </c>
      <c r="K144" s="29" t="s">
        <v>15340</v>
      </c>
      <c r="L144" s="29"/>
    </row>
    <row r="145" customFormat="false" ht="15" hidden="false" customHeight="true" outlineLevel="0" collapsed="false">
      <c r="A145" s="26" t="s">
        <v>15341</v>
      </c>
      <c r="B145" s="27" t="n">
        <v>44675</v>
      </c>
      <c r="C145" s="26" t="s">
        <v>7337</v>
      </c>
      <c r="D145" s="26" t="s">
        <v>15054</v>
      </c>
      <c r="E145" s="26" t="s">
        <v>15055</v>
      </c>
      <c r="F145" s="26" t="s">
        <v>15023</v>
      </c>
      <c r="G145" s="26" t="s">
        <v>322</v>
      </c>
      <c r="H145" s="26" t="s">
        <v>14948</v>
      </c>
      <c r="I145" s="26" t="s">
        <v>14987</v>
      </c>
      <c r="J145" s="26" t="s">
        <v>14527</v>
      </c>
      <c r="K145" s="26" t="s">
        <v>15340</v>
      </c>
      <c r="L145" s="26"/>
    </row>
    <row r="146" customFormat="false" ht="15" hidden="false" customHeight="true" outlineLevel="0" collapsed="false">
      <c r="A146" s="29" t="s">
        <v>15342</v>
      </c>
      <c r="B146" s="30" t="n">
        <v>44675</v>
      </c>
      <c r="C146" s="29" t="s">
        <v>9829</v>
      </c>
      <c r="D146" s="29" t="s">
        <v>15113</v>
      </c>
      <c r="E146" s="29" t="s">
        <v>15114</v>
      </c>
      <c r="F146" s="29" t="s">
        <v>218</v>
      </c>
      <c r="G146" s="29" t="s">
        <v>15075</v>
      </c>
      <c r="H146" s="29" t="s">
        <v>14948</v>
      </c>
      <c r="I146" s="29"/>
      <c r="J146" s="29" t="s">
        <v>14527</v>
      </c>
      <c r="K146" s="29" t="s">
        <v>15340</v>
      </c>
      <c r="L146" s="29"/>
    </row>
    <row r="147" customFormat="false" ht="15" hidden="false" customHeight="true" outlineLevel="0" collapsed="false">
      <c r="A147" s="26" t="s">
        <v>15343</v>
      </c>
      <c r="B147" s="27" t="n">
        <v>44677</v>
      </c>
      <c r="C147" s="26" t="s">
        <v>234</v>
      </c>
      <c r="D147" s="26" t="s">
        <v>15080</v>
      </c>
      <c r="E147" s="26" t="s">
        <v>15081</v>
      </c>
      <c r="F147" s="26" t="s">
        <v>15344</v>
      </c>
      <c r="G147" s="26" t="s">
        <v>15345</v>
      </c>
      <c r="H147" s="26" t="s">
        <v>14948</v>
      </c>
      <c r="I147" s="26"/>
      <c r="J147" s="26" t="s">
        <v>14498</v>
      </c>
      <c r="K147" s="26" t="s">
        <v>15346</v>
      </c>
      <c r="L147" s="26"/>
    </row>
    <row r="148" customFormat="false" ht="15" hidden="false" customHeight="true" outlineLevel="0" collapsed="false">
      <c r="A148" s="29" t="s">
        <v>15347</v>
      </c>
      <c r="B148" s="30" t="n">
        <v>44678</v>
      </c>
      <c r="C148" s="29" t="s">
        <v>1736</v>
      </c>
      <c r="D148" s="29" t="s">
        <v>14946</v>
      </c>
      <c r="E148" s="29" t="s">
        <v>14947</v>
      </c>
      <c r="F148" s="29" t="s">
        <v>1994</v>
      </c>
      <c r="G148" s="29" t="s">
        <v>4308</v>
      </c>
      <c r="H148" s="29" t="s">
        <v>14948</v>
      </c>
      <c r="I148" s="29" t="s">
        <v>15024</v>
      </c>
      <c r="J148" s="29" t="s">
        <v>14527</v>
      </c>
      <c r="K148" s="29" t="s">
        <v>15348</v>
      </c>
      <c r="L148" s="29"/>
    </row>
    <row r="149" customFormat="false" ht="15" hidden="false" customHeight="true" outlineLevel="0" collapsed="false">
      <c r="A149" s="26" t="s">
        <v>15349</v>
      </c>
      <c r="B149" s="27" t="n">
        <v>44678</v>
      </c>
      <c r="C149" s="26" t="s">
        <v>6836</v>
      </c>
      <c r="D149" s="26" t="s">
        <v>15066</v>
      </c>
      <c r="E149" s="26" t="s">
        <v>15067</v>
      </c>
      <c r="F149" s="26" t="s">
        <v>15075</v>
      </c>
      <c r="G149" s="26" t="s">
        <v>259</v>
      </c>
      <c r="H149" s="26" t="s">
        <v>14948</v>
      </c>
      <c r="I149" s="26" t="s">
        <v>15005</v>
      </c>
      <c r="J149" s="26" t="s">
        <v>14527</v>
      </c>
      <c r="K149" s="26" t="s">
        <v>15348</v>
      </c>
      <c r="L149" s="26"/>
    </row>
    <row r="150" customFormat="false" ht="15" hidden="false" customHeight="true" outlineLevel="0" collapsed="false">
      <c r="A150" s="29" t="s">
        <v>15350</v>
      </c>
      <c r="B150" s="30" t="n">
        <v>44679</v>
      </c>
      <c r="C150" s="29" t="s">
        <v>9771</v>
      </c>
      <c r="D150" s="29" t="s">
        <v>14977</v>
      </c>
      <c r="E150" s="29" t="s">
        <v>14978</v>
      </c>
      <c r="F150" s="29" t="s">
        <v>15351</v>
      </c>
      <c r="G150" s="29" t="s">
        <v>15351</v>
      </c>
      <c r="H150" s="29" t="s">
        <v>14948</v>
      </c>
      <c r="I150" s="29"/>
      <c r="J150" s="29" t="s">
        <v>14527</v>
      </c>
      <c r="K150" s="29" t="s">
        <v>15352</v>
      </c>
      <c r="L150" s="29"/>
    </row>
    <row r="151" customFormat="false" ht="15" hidden="false" customHeight="true" outlineLevel="0" collapsed="false">
      <c r="A151" s="26" t="s">
        <v>15353</v>
      </c>
      <c r="B151" s="27" t="n">
        <v>44679</v>
      </c>
      <c r="C151" s="26" t="s">
        <v>6818</v>
      </c>
      <c r="D151" s="26" t="s">
        <v>14951</v>
      </c>
      <c r="E151" s="26" t="s">
        <v>14952</v>
      </c>
      <c r="F151" s="26" t="s">
        <v>15354</v>
      </c>
      <c r="G151" s="26" t="s">
        <v>15355</v>
      </c>
      <c r="H151" s="26" t="s">
        <v>14948</v>
      </c>
      <c r="I151" s="26"/>
      <c r="J151" s="26" t="s">
        <v>14498</v>
      </c>
      <c r="K151" s="26" t="s">
        <v>15352</v>
      </c>
      <c r="L151" s="26"/>
    </row>
    <row r="152" customFormat="false" ht="15" hidden="false" customHeight="true" outlineLevel="0" collapsed="false">
      <c r="A152" s="29" t="s">
        <v>15356</v>
      </c>
      <c r="B152" s="30" t="n">
        <v>44680</v>
      </c>
      <c r="C152" s="29" t="s">
        <v>2486</v>
      </c>
      <c r="D152" s="29" t="s">
        <v>14956</v>
      </c>
      <c r="E152" s="29" t="s">
        <v>14957</v>
      </c>
      <c r="F152" s="29" t="s">
        <v>15357</v>
      </c>
      <c r="G152" s="29" t="s">
        <v>15358</v>
      </c>
      <c r="H152" s="29" t="s">
        <v>14948</v>
      </c>
      <c r="I152" s="29" t="s">
        <v>14960</v>
      </c>
      <c r="J152" s="29" t="s">
        <v>14527</v>
      </c>
      <c r="K152" s="29" t="s">
        <v>15359</v>
      </c>
      <c r="L152" s="29"/>
    </row>
    <row r="153" customFormat="false" ht="15" hidden="false" customHeight="true" outlineLevel="0" collapsed="false">
      <c r="A153" s="26" t="s">
        <v>15360</v>
      </c>
      <c r="B153" s="27" t="n">
        <v>44681</v>
      </c>
      <c r="C153" s="26" t="s">
        <v>11064</v>
      </c>
      <c r="D153" s="26" t="s">
        <v>14951</v>
      </c>
      <c r="E153" s="26" t="s">
        <v>14952</v>
      </c>
      <c r="F153" s="26" t="s">
        <v>15361</v>
      </c>
      <c r="G153" s="26" t="s">
        <v>15362</v>
      </c>
      <c r="H153" s="26" t="s">
        <v>14948</v>
      </c>
      <c r="I153" s="26"/>
      <c r="J153" s="26" t="s">
        <v>14498</v>
      </c>
      <c r="K153" s="26" t="s">
        <v>15363</v>
      </c>
      <c r="L153" s="26"/>
    </row>
    <row r="154" customFormat="false" ht="15" hidden="false" customHeight="true" outlineLevel="0" collapsed="false">
      <c r="A154" s="29" t="s">
        <v>15364</v>
      </c>
      <c r="B154" s="30" t="n">
        <v>44681</v>
      </c>
      <c r="C154" s="29" t="s">
        <v>7070</v>
      </c>
      <c r="D154" s="29" t="s">
        <v>14956</v>
      </c>
      <c r="E154" s="29" t="s">
        <v>14957</v>
      </c>
      <c r="F154" s="29" t="s">
        <v>15365</v>
      </c>
      <c r="G154" s="29" t="s">
        <v>15366</v>
      </c>
      <c r="H154" s="29" t="s">
        <v>14948</v>
      </c>
      <c r="I154" s="29" t="s">
        <v>14980</v>
      </c>
      <c r="J154" s="29" t="s">
        <v>14527</v>
      </c>
      <c r="K154" s="29" t="s">
        <v>15363</v>
      </c>
      <c r="L154" s="29"/>
    </row>
    <row r="155" customFormat="false" ht="15" hidden="false" customHeight="true" outlineLevel="0" collapsed="false">
      <c r="A155" s="26" t="s">
        <v>15367</v>
      </c>
      <c r="B155" s="27" t="n">
        <v>44682</v>
      </c>
      <c r="C155" s="26" t="s">
        <v>6249</v>
      </c>
      <c r="D155" s="26" t="s">
        <v>14965</v>
      </c>
      <c r="E155" s="26" t="s">
        <v>14966</v>
      </c>
      <c r="F155" s="26" t="s">
        <v>15368</v>
      </c>
      <c r="G155" s="26" t="s">
        <v>15369</v>
      </c>
      <c r="H155" s="26" t="s">
        <v>14948</v>
      </c>
      <c r="I155" s="26"/>
      <c r="J155" s="26" t="s">
        <v>14498</v>
      </c>
      <c r="K155" s="26" t="s">
        <v>15370</v>
      </c>
      <c r="L155" s="26"/>
    </row>
    <row r="156" customFormat="false" ht="15" hidden="false" customHeight="true" outlineLevel="0" collapsed="false">
      <c r="A156" s="29" t="s">
        <v>15371</v>
      </c>
      <c r="B156" s="30" t="n">
        <v>44684</v>
      </c>
      <c r="C156" s="29" t="s">
        <v>5785</v>
      </c>
      <c r="D156" s="29" t="s">
        <v>14946</v>
      </c>
      <c r="E156" s="29" t="s">
        <v>14947</v>
      </c>
      <c r="F156" s="29" t="s">
        <v>2460</v>
      </c>
      <c r="G156" s="29" t="s">
        <v>15093</v>
      </c>
      <c r="H156" s="29" t="s">
        <v>14948</v>
      </c>
      <c r="I156" s="29" t="s">
        <v>15024</v>
      </c>
      <c r="J156" s="29" t="s">
        <v>14527</v>
      </c>
      <c r="K156" s="29" t="s">
        <v>15372</v>
      </c>
      <c r="L156" s="29"/>
    </row>
    <row r="157" customFormat="false" ht="15" hidden="false" customHeight="true" outlineLevel="0" collapsed="false">
      <c r="A157" s="26" t="s">
        <v>15373</v>
      </c>
      <c r="B157" s="27" t="n">
        <v>44685</v>
      </c>
      <c r="C157" s="26" t="s">
        <v>5929</v>
      </c>
      <c r="D157" s="26" t="s">
        <v>15015</v>
      </c>
      <c r="E157" s="26" t="s">
        <v>15016</v>
      </c>
      <c r="F157" s="26" t="s">
        <v>208</v>
      </c>
      <c r="G157" s="26" t="s">
        <v>229</v>
      </c>
      <c r="H157" s="26" t="s">
        <v>14948</v>
      </c>
      <c r="I157" s="26" t="s">
        <v>15024</v>
      </c>
      <c r="J157" s="26" t="s">
        <v>14527</v>
      </c>
      <c r="K157" s="26" t="s">
        <v>15374</v>
      </c>
      <c r="L157" s="26"/>
    </row>
    <row r="158" customFormat="false" ht="15" hidden="false" customHeight="true" outlineLevel="0" collapsed="false">
      <c r="A158" s="29" t="s">
        <v>15375</v>
      </c>
      <c r="B158" s="30" t="n">
        <v>44685</v>
      </c>
      <c r="C158" s="29" t="s">
        <v>6556</v>
      </c>
      <c r="D158" s="29" t="s">
        <v>15021</v>
      </c>
      <c r="E158" s="29" t="s">
        <v>15022</v>
      </c>
      <c r="F158" s="29" t="s">
        <v>322</v>
      </c>
      <c r="G158" s="29" t="s">
        <v>383</v>
      </c>
      <c r="H158" s="29" t="s">
        <v>14948</v>
      </c>
      <c r="I158" s="29" t="s">
        <v>15005</v>
      </c>
      <c r="J158" s="29" t="s">
        <v>14527</v>
      </c>
      <c r="K158" s="29" t="s">
        <v>15374</v>
      </c>
      <c r="L158" s="29"/>
    </row>
    <row r="159" customFormat="false" ht="15" hidden="false" customHeight="true" outlineLevel="0" collapsed="false">
      <c r="A159" s="26" t="s">
        <v>15376</v>
      </c>
      <c r="B159" s="27" t="n">
        <v>44687</v>
      </c>
      <c r="C159" s="26" t="s">
        <v>5575</v>
      </c>
      <c r="D159" s="26" t="s">
        <v>15021</v>
      </c>
      <c r="E159" s="26" t="s">
        <v>15022</v>
      </c>
      <c r="F159" s="26" t="s">
        <v>15018</v>
      </c>
      <c r="G159" s="26" t="s">
        <v>322</v>
      </c>
      <c r="H159" s="26" t="s">
        <v>14948</v>
      </c>
      <c r="I159" s="26" t="s">
        <v>14960</v>
      </c>
      <c r="J159" s="26" t="s">
        <v>14527</v>
      </c>
      <c r="K159" s="26" t="s">
        <v>15377</v>
      </c>
      <c r="L159" s="26"/>
    </row>
    <row r="160" customFormat="false" ht="15" hidden="false" customHeight="true" outlineLevel="0" collapsed="false">
      <c r="A160" s="29" t="s">
        <v>15378</v>
      </c>
      <c r="B160" s="30" t="n">
        <v>44688</v>
      </c>
      <c r="C160" s="29" t="s">
        <v>9798</v>
      </c>
      <c r="D160" s="29" t="s">
        <v>15322</v>
      </c>
      <c r="E160" s="29" t="s">
        <v>15323</v>
      </c>
      <c r="F160" s="29" t="s">
        <v>15379</v>
      </c>
      <c r="G160" s="29" t="s">
        <v>15380</v>
      </c>
      <c r="H160" s="29" t="s">
        <v>14948</v>
      </c>
      <c r="I160" s="29"/>
      <c r="J160" s="29" t="s">
        <v>14498</v>
      </c>
      <c r="K160" s="29" t="s">
        <v>15381</v>
      </c>
      <c r="L160" s="29"/>
    </row>
    <row r="161" customFormat="false" ht="15" hidden="false" customHeight="true" outlineLevel="0" collapsed="false">
      <c r="A161" s="26" t="s">
        <v>15382</v>
      </c>
      <c r="B161" s="27" t="n">
        <v>44688</v>
      </c>
      <c r="C161" s="26" t="s">
        <v>3914</v>
      </c>
      <c r="D161" s="26" t="s">
        <v>14951</v>
      </c>
      <c r="E161" s="26" t="s">
        <v>14952</v>
      </c>
      <c r="F161" s="26" t="s">
        <v>15383</v>
      </c>
      <c r="G161" s="26" t="s">
        <v>15384</v>
      </c>
      <c r="H161" s="26" t="s">
        <v>14948</v>
      </c>
      <c r="I161" s="26"/>
      <c r="J161" s="26" t="s">
        <v>14498</v>
      </c>
      <c r="K161" s="26" t="s">
        <v>15381</v>
      </c>
      <c r="L161" s="26"/>
    </row>
    <row r="162" customFormat="false" ht="15" hidden="false" customHeight="true" outlineLevel="0" collapsed="false">
      <c r="A162" s="29" t="s">
        <v>15385</v>
      </c>
      <c r="B162" s="30" t="n">
        <v>44689</v>
      </c>
      <c r="C162" s="29" t="s">
        <v>3109</v>
      </c>
      <c r="D162" s="29" t="s">
        <v>14946</v>
      </c>
      <c r="E162" s="29" t="s">
        <v>14947</v>
      </c>
      <c r="F162" s="29" t="s">
        <v>783</v>
      </c>
      <c r="G162" s="29" t="s">
        <v>189</v>
      </c>
      <c r="H162" s="29" t="s">
        <v>14948</v>
      </c>
      <c r="I162" s="29" t="s">
        <v>14980</v>
      </c>
      <c r="J162" s="29" t="s">
        <v>14527</v>
      </c>
      <c r="K162" s="29" t="s">
        <v>15386</v>
      </c>
      <c r="L162" s="29"/>
    </row>
    <row r="163" customFormat="false" ht="15" hidden="false" customHeight="true" outlineLevel="0" collapsed="false">
      <c r="A163" s="26" t="s">
        <v>15387</v>
      </c>
      <c r="B163" s="27" t="n">
        <v>44689</v>
      </c>
      <c r="C163" s="26" t="s">
        <v>10882</v>
      </c>
      <c r="D163" s="26" t="s">
        <v>14951</v>
      </c>
      <c r="E163" s="26" t="s">
        <v>14952</v>
      </c>
      <c r="F163" s="26" t="s">
        <v>15388</v>
      </c>
      <c r="G163" s="26" t="s">
        <v>14998</v>
      </c>
      <c r="H163" s="26" t="s">
        <v>14948</v>
      </c>
      <c r="I163" s="26"/>
      <c r="J163" s="26" t="s">
        <v>14498</v>
      </c>
      <c r="K163" s="26" t="s">
        <v>15386</v>
      </c>
      <c r="L163" s="26"/>
    </row>
    <row r="164" customFormat="false" ht="15" hidden="false" customHeight="true" outlineLevel="0" collapsed="false">
      <c r="A164" s="29" t="s">
        <v>15389</v>
      </c>
      <c r="B164" s="30" t="n">
        <v>44689</v>
      </c>
      <c r="C164" s="29" t="s">
        <v>8642</v>
      </c>
      <c r="D164" s="29" t="s">
        <v>14951</v>
      </c>
      <c r="E164" s="29" t="s">
        <v>14952</v>
      </c>
      <c r="F164" s="29" t="s">
        <v>15384</v>
      </c>
      <c r="G164" s="29" t="s">
        <v>15354</v>
      </c>
      <c r="H164" s="29" t="s">
        <v>14948</v>
      </c>
      <c r="I164" s="29"/>
      <c r="J164" s="29" t="s">
        <v>14498</v>
      </c>
      <c r="K164" s="29" t="s">
        <v>15386</v>
      </c>
      <c r="L164" s="29"/>
    </row>
    <row r="165" customFormat="false" ht="15" hidden="false" customHeight="true" outlineLevel="0" collapsed="false">
      <c r="A165" s="26" t="s">
        <v>15390</v>
      </c>
      <c r="B165" s="27" t="n">
        <v>44689</v>
      </c>
      <c r="C165" s="26" t="s">
        <v>4590</v>
      </c>
      <c r="D165" s="26" t="s">
        <v>14984</v>
      </c>
      <c r="E165" s="26" t="s">
        <v>14985</v>
      </c>
      <c r="F165" s="26" t="s">
        <v>15018</v>
      </c>
      <c r="G165" s="26" t="s">
        <v>15023</v>
      </c>
      <c r="H165" s="26" t="s">
        <v>14948</v>
      </c>
      <c r="I165" s="26" t="s">
        <v>15024</v>
      </c>
      <c r="J165" s="26" t="s">
        <v>14527</v>
      </c>
      <c r="K165" s="26" t="s">
        <v>15386</v>
      </c>
      <c r="L165" s="26"/>
    </row>
    <row r="166" customFormat="false" ht="15" hidden="false" customHeight="true" outlineLevel="0" collapsed="false">
      <c r="A166" s="29" t="s">
        <v>15391</v>
      </c>
      <c r="B166" s="30" t="n">
        <v>44689</v>
      </c>
      <c r="C166" s="29" t="s">
        <v>9754</v>
      </c>
      <c r="D166" s="29" t="s">
        <v>14951</v>
      </c>
      <c r="E166" s="29" t="s">
        <v>14952</v>
      </c>
      <c r="F166" s="29" t="s">
        <v>15392</v>
      </c>
      <c r="G166" s="29" t="s">
        <v>15393</v>
      </c>
      <c r="H166" s="29" t="s">
        <v>14948</v>
      </c>
      <c r="I166" s="29"/>
      <c r="J166" s="29" t="s">
        <v>14498</v>
      </c>
      <c r="K166" s="29" t="s">
        <v>15386</v>
      </c>
      <c r="L166" s="29"/>
    </row>
    <row r="167" customFormat="false" ht="15" hidden="false" customHeight="true" outlineLevel="0" collapsed="false">
      <c r="A167" s="26" t="s">
        <v>15394</v>
      </c>
      <c r="B167" s="27" t="n">
        <v>44691</v>
      </c>
      <c r="C167" s="26" t="s">
        <v>4854</v>
      </c>
      <c r="D167" s="26" t="s">
        <v>14984</v>
      </c>
      <c r="E167" s="26" t="s">
        <v>14985</v>
      </c>
      <c r="F167" s="26" t="s">
        <v>229</v>
      </c>
      <c r="G167" s="26" t="s">
        <v>15078</v>
      </c>
      <c r="H167" s="26" t="s">
        <v>14948</v>
      </c>
      <c r="I167" s="26" t="s">
        <v>14987</v>
      </c>
      <c r="J167" s="26" t="s">
        <v>14527</v>
      </c>
      <c r="K167" s="26" t="s">
        <v>15395</v>
      </c>
      <c r="L167" s="26"/>
    </row>
    <row r="168" customFormat="false" ht="15" hidden="false" customHeight="true" outlineLevel="0" collapsed="false">
      <c r="A168" s="29" t="s">
        <v>15396</v>
      </c>
      <c r="B168" s="30" t="n">
        <v>44691</v>
      </c>
      <c r="C168" s="29" t="s">
        <v>10532</v>
      </c>
      <c r="D168" s="29" t="s">
        <v>15322</v>
      </c>
      <c r="E168" s="29" t="s">
        <v>15323</v>
      </c>
      <c r="F168" s="29" t="s">
        <v>15397</v>
      </c>
      <c r="G168" s="29" t="s">
        <v>15397</v>
      </c>
      <c r="H168" s="29" t="s">
        <v>14948</v>
      </c>
      <c r="I168" s="29"/>
      <c r="J168" s="29" t="s">
        <v>14498</v>
      </c>
      <c r="K168" s="29" t="s">
        <v>15395</v>
      </c>
      <c r="L168" s="29"/>
    </row>
    <row r="169" customFormat="false" ht="15" hidden="false" customHeight="true" outlineLevel="0" collapsed="false">
      <c r="A169" s="26" t="s">
        <v>15398</v>
      </c>
      <c r="B169" s="27" t="n">
        <v>44692</v>
      </c>
      <c r="C169" s="26" t="s">
        <v>5202</v>
      </c>
      <c r="D169" s="26" t="s">
        <v>15045</v>
      </c>
      <c r="E169" s="26" t="s">
        <v>15046</v>
      </c>
      <c r="F169" s="26" t="s">
        <v>15399</v>
      </c>
      <c r="G169" s="26" t="s">
        <v>15400</v>
      </c>
      <c r="H169" s="26" t="s">
        <v>14948</v>
      </c>
      <c r="I169" s="26" t="s">
        <v>15024</v>
      </c>
      <c r="J169" s="26" t="s">
        <v>14527</v>
      </c>
      <c r="K169" s="26" t="s">
        <v>15401</v>
      </c>
      <c r="L169" s="26"/>
    </row>
    <row r="170" customFormat="false" ht="15" hidden="false" customHeight="true" outlineLevel="0" collapsed="false">
      <c r="A170" s="29" t="s">
        <v>15402</v>
      </c>
      <c r="B170" s="30" t="n">
        <v>44692</v>
      </c>
      <c r="C170" s="29" t="s">
        <v>8313</v>
      </c>
      <c r="D170" s="29" t="s">
        <v>15035</v>
      </c>
      <c r="E170" s="29" t="s">
        <v>15036</v>
      </c>
      <c r="F170" s="29" t="s">
        <v>15403</v>
      </c>
      <c r="G170" s="29" t="s">
        <v>15404</v>
      </c>
      <c r="H170" s="29" t="s">
        <v>14948</v>
      </c>
      <c r="I170" s="29"/>
      <c r="J170" s="29" t="s">
        <v>14498</v>
      </c>
      <c r="K170" s="29" t="s">
        <v>15401</v>
      </c>
      <c r="L170" s="29"/>
    </row>
    <row r="171" customFormat="false" ht="15" hidden="false" customHeight="true" outlineLevel="0" collapsed="false">
      <c r="A171" s="26" t="s">
        <v>15405</v>
      </c>
      <c r="B171" s="27" t="n">
        <v>44693</v>
      </c>
      <c r="C171" s="26" t="s">
        <v>4856</v>
      </c>
      <c r="D171" s="26" t="s">
        <v>14951</v>
      </c>
      <c r="E171" s="26" t="s">
        <v>14952</v>
      </c>
      <c r="F171" s="26" t="s">
        <v>15406</v>
      </c>
      <c r="G171" s="26" t="s">
        <v>15407</v>
      </c>
      <c r="H171" s="26" t="s">
        <v>14948</v>
      </c>
      <c r="I171" s="26"/>
      <c r="J171" s="26" t="s">
        <v>14498</v>
      </c>
      <c r="K171" s="26" t="s">
        <v>15408</v>
      </c>
      <c r="L171" s="26"/>
    </row>
    <row r="172" customFormat="false" ht="15" hidden="false" customHeight="true" outlineLevel="0" collapsed="false">
      <c r="A172" s="29" t="s">
        <v>15409</v>
      </c>
      <c r="B172" s="30" t="n">
        <v>44693</v>
      </c>
      <c r="C172" s="29" t="s">
        <v>4260</v>
      </c>
      <c r="D172" s="29" t="s">
        <v>15011</v>
      </c>
      <c r="E172" s="29" t="s">
        <v>15012</v>
      </c>
      <c r="F172" s="29" t="s">
        <v>15075</v>
      </c>
      <c r="G172" s="29" t="s">
        <v>198</v>
      </c>
      <c r="H172" s="29" t="s">
        <v>14948</v>
      </c>
      <c r="I172" s="29" t="s">
        <v>14960</v>
      </c>
      <c r="J172" s="29" t="s">
        <v>14527</v>
      </c>
      <c r="K172" s="29" t="s">
        <v>15408</v>
      </c>
      <c r="L172" s="29"/>
    </row>
    <row r="173" customFormat="false" ht="15" hidden="false" customHeight="true" outlineLevel="0" collapsed="false">
      <c r="A173" s="26" t="s">
        <v>15410</v>
      </c>
      <c r="B173" s="27" t="n">
        <v>44693</v>
      </c>
      <c r="C173" s="26" t="s">
        <v>5802</v>
      </c>
      <c r="D173" s="26" t="s">
        <v>15021</v>
      </c>
      <c r="E173" s="26" t="s">
        <v>15022</v>
      </c>
      <c r="F173" s="26" t="s">
        <v>345</v>
      </c>
      <c r="G173" s="26" t="s">
        <v>15135</v>
      </c>
      <c r="H173" s="26" t="s">
        <v>14948</v>
      </c>
      <c r="I173" s="26" t="s">
        <v>14987</v>
      </c>
      <c r="J173" s="26" t="s">
        <v>14527</v>
      </c>
      <c r="K173" s="26" t="s">
        <v>15408</v>
      </c>
      <c r="L173" s="26"/>
    </row>
    <row r="174" customFormat="false" ht="15" hidden="false" customHeight="true" outlineLevel="0" collapsed="false">
      <c r="A174" s="29" t="s">
        <v>15411</v>
      </c>
      <c r="B174" s="30" t="n">
        <v>44694</v>
      </c>
      <c r="C174" s="29" t="s">
        <v>4298</v>
      </c>
      <c r="D174" s="29" t="s">
        <v>15011</v>
      </c>
      <c r="E174" s="29" t="s">
        <v>15012</v>
      </c>
      <c r="F174" s="29" t="s">
        <v>218</v>
      </c>
      <c r="G174" s="29" t="s">
        <v>198</v>
      </c>
      <c r="H174" s="29" t="s">
        <v>14948</v>
      </c>
      <c r="I174" s="29" t="s">
        <v>14980</v>
      </c>
      <c r="J174" s="29" t="s">
        <v>14527</v>
      </c>
      <c r="K174" s="29" t="s">
        <v>15412</v>
      </c>
      <c r="L174" s="29"/>
    </row>
    <row r="175" customFormat="false" ht="15" hidden="false" customHeight="true" outlineLevel="0" collapsed="false">
      <c r="A175" s="26" t="s">
        <v>15413</v>
      </c>
      <c r="B175" s="27" t="n">
        <v>44696</v>
      </c>
      <c r="C175" s="26" t="s">
        <v>5382</v>
      </c>
      <c r="D175" s="26" t="s">
        <v>15011</v>
      </c>
      <c r="E175" s="26" t="s">
        <v>15012</v>
      </c>
      <c r="F175" s="26" t="s">
        <v>15135</v>
      </c>
      <c r="G175" s="26" t="s">
        <v>15018</v>
      </c>
      <c r="H175" s="26" t="s">
        <v>14948</v>
      </c>
      <c r="I175" s="26"/>
      <c r="J175" s="26" t="s">
        <v>14527</v>
      </c>
      <c r="K175" s="26" t="s">
        <v>15414</v>
      </c>
      <c r="L175" s="26"/>
    </row>
    <row r="176" customFormat="false" ht="15" hidden="false" customHeight="true" outlineLevel="0" collapsed="false">
      <c r="A176" s="29" t="s">
        <v>15415</v>
      </c>
      <c r="B176" s="30" t="n">
        <v>44696</v>
      </c>
      <c r="C176" s="29" t="s">
        <v>9728</v>
      </c>
      <c r="D176" s="29" t="s">
        <v>15001</v>
      </c>
      <c r="E176" s="29" t="s">
        <v>15002</v>
      </c>
      <c r="F176" s="29" t="s">
        <v>15064</v>
      </c>
      <c r="G176" s="29" t="s">
        <v>15335</v>
      </c>
      <c r="H176" s="29" t="s">
        <v>14948</v>
      </c>
      <c r="I176" s="29" t="s">
        <v>14987</v>
      </c>
      <c r="J176" s="29" t="s">
        <v>14527</v>
      </c>
      <c r="K176" s="29" t="s">
        <v>15414</v>
      </c>
      <c r="L176" s="29"/>
    </row>
    <row r="177" customFormat="false" ht="15" hidden="false" customHeight="true" outlineLevel="0" collapsed="false">
      <c r="A177" s="26" t="s">
        <v>15416</v>
      </c>
      <c r="B177" s="27" t="n">
        <v>44696</v>
      </c>
      <c r="C177" s="26" t="s">
        <v>9363</v>
      </c>
      <c r="D177" s="26" t="s">
        <v>15113</v>
      </c>
      <c r="E177" s="26" t="s">
        <v>15114</v>
      </c>
      <c r="F177" s="26" t="s">
        <v>229</v>
      </c>
      <c r="G177" s="26" t="s">
        <v>15018</v>
      </c>
      <c r="H177" s="26" t="s">
        <v>14948</v>
      </c>
      <c r="I177" s="26" t="s">
        <v>15005</v>
      </c>
      <c r="J177" s="26" t="s">
        <v>14527</v>
      </c>
      <c r="K177" s="26" t="s">
        <v>15414</v>
      </c>
      <c r="L177" s="26"/>
    </row>
    <row r="178" customFormat="false" ht="15" hidden="false" customHeight="true" outlineLevel="0" collapsed="false">
      <c r="A178" s="29" t="s">
        <v>15417</v>
      </c>
      <c r="B178" s="30" t="n">
        <v>44696</v>
      </c>
      <c r="C178" s="29" t="s">
        <v>1856</v>
      </c>
      <c r="D178" s="29" t="s">
        <v>15113</v>
      </c>
      <c r="E178" s="29" t="s">
        <v>15114</v>
      </c>
      <c r="F178" s="29" t="s">
        <v>15078</v>
      </c>
      <c r="G178" s="29" t="s">
        <v>259</v>
      </c>
      <c r="H178" s="29" t="s">
        <v>14948</v>
      </c>
      <c r="I178" s="29" t="s">
        <v>15005</v>
      </c>
      <c r="J178" s="29" t="s">
        <v>14527</v>
      </c>
      <c r="K178" s="29" t="s">
        <v>15414</v>
      </c>
      <c r="L178" s="29"/>
    </row>
    <row r="179" customFormat="false" ht="15" hidden="false" customHeight="true" outlineLevel="0" collapsed="false">
      <c r="A179" s="26" t="s">
        <v>15418</v>
      </c>
      <c r="B179" s="27" t="n">
        <v>44697</v>
      </c>
      <c r="C179" s="26" t="s">
        <v>9032</v>
      </c>
      <c r="D179" s="26" t="s">
        <v>15011</v>
      </c>
      <c r="E179" s="26" t="s">
        <v>15012</v>
      </c>
      <c r="F179" s="26" t="s">
        <v>208</v>
      </c>
      <c r="G179" s="26" t="s">
        <v>322</v>
      </c>
      <c r="H179" s="26" t="s">
        <v>14948</v>
      </c>
      <c r="I179" s="26" t="s">
        <v>15005</v>
      </c>
      <c r="J179" s="26" t="s">
        <v>14527</v>
      </c>
      <c r="K179" s="26" t="s">
        <v>15419</v>
      </c>
      <c r="L179" s="26"/>
    </row>
    <row r="180" customFormat="false" ht="15" hidden="false" customHeight="true" outlineLevel="0" collapsed="false">
      <c r="A180" s="29" t="s">
        <v>15420</v>
      </c>
      <c r="B180" s="30" t="n">
        <v>44697</v>
      </c>
      <c r="C180" s="29" t="s">
        <v>529</v>
      </c>
      <c r="D180" s="29" t="s">
        <v>14946</v>
      </c>
      <c r="E180" s="29" t="s">
        <v>14947</v>
      </c>
      <c r="F180" s="29" t="s">
        <v>8429</v>
      </c>
      <c r="G180" s="29" t="s">
        <v>978</v>
      </c>
      <c r="H180" s="29" t="s">
        <v>14948</v>
      </c>
      <c r="I180" s="29" t="s">
        <v>15005</v>
      </c>
      <c r="J180" s="29" t="s">
        <v>14527</v>
      </c>
      <c r="K180" s="29" t="s">
        <v>15419</v>
      </c>
      <c r="L180" s="29"/>
    </row>
    <row r="181" customFormat="false" ht="15" hidden="false" customHeight="true" outlineLevel="0" collapsed="false">
      <c r="A181" s="26" t="s">
        <v>15421</v>
      </c>
      <c r="B181" s="27" t="n">
        <v>44698</v>
      </c>
      <c r="C181" s="26" t="s">
        <v>3141</v>
      </c>
      <c r="D181" s="26" t="s">
        <v>14972</v>
      </c>
      <c r="E181" s="26" t="s">
        <v>14973</v>
      </c>
      <c r="F181" s="26" t="s">
        <v>15422</v>
      </c>
      <c r="G181" s="26" t="s">
        <v>15423</v>
      </c>
      <c r="H181" s="26" t="s">
        <v>14948</v>
      </c>
      <c r="I181" s="26" t="s">
        <v>15024</v>
      </c>
      <c r="J181" s="26" t="s">
        <v>14527</v>
      </c>
      <c r="K181" s="26" t="s">
        <v>15424</v>
      </c>
      <c r="L181" s="26"/>
    </row>
    <row r="182" customFormat="false" ht="15" hidden="false" customHeight="true" outlineLevel="0" collapsed="false">
      <c r="A182" s="29" t="s">
        <v>15425</v>
      </c>
      <c r="B182" s="30" t="n">
        <v>44698</v>
      </c>
      <c r="C182" s="29" t="s">
        <v>8290</v>
      </c>
      <c r="D182" s="29" t="s">
        <v>15113</v>
      </c>
      <c r="E182" s="29" t="s">
        <v>15114</v>
      </c>
      <c r="F182" s="29" t="s">
        <v>270</v>
      </c>
      <c r="G182" s="29" t="s">
        <v>322</v>
      </c>
      <c r="H182" s="29" t="s">
        <v>14948</v>
      </c>
      <c r="I182" s="29" t="s">
        <v>14960</v>
      </c>
      <c r="J182" s="29" t="s">
        <v>14527</v>
      </c>
      <c r="K182" s="29" t="s">
        <v>15424</v>
      </c>
      <c r="L182" s="29"/>
    </row>
    <row r="183" customFormat="false" ht="15" hidden="false" customHeight="true" outlineLevel="0" collapsed="false">
      <c r="A183" s="26" t="s">
        <v>15426</v>
      </c>
      <c r="B183" s="27" t="n">
        <v>44699</v>
      </c>
      <c r="C183" s="26" t="s">
        <v>1422</v>
      </c>
      <c r="D183" s="26" t="s">
        <v>14965</v>
      </c>
      <c r="E183" s="26" t="s">
        <v>14966</v>
      </c>
      <c r="F183" s="26" t="s">
        <v>15427</v>
      </c>
      <c r="G183" s="26" t="s">
        <v>15428</v>
      </c>
      <c r="H183" s="26" t="s">
        <v>14948</v>
      </c>
      <c r="I183" s="26"/>
      <c r="J183" s="26" t="s">
        <v>14498</v>
      </c>
      <c r="K183" s="26" t="s">
        <v>15429</v>
      </c>
      <c r="L183" s="26"/>
    </row>
    <row r="184" customFormat="false" ht="15" hidden="false" customHeight="true" outlineLevel="0" collapsed="false">
      <c r="A184" s="29" t="s">
        <v>15430</v>
      </c>
      <c r="B184" s="30" t="n">
        <v>44700</v>
      </c>
      <c r="C184" s="29" t="s">
        <v>11436</v>
      </c>
      <c r="D184" s="29" t="s">
        <v>15066</v>
      </c>
      <c r="E184" s="29" t="s">
        <v>15067</v>
      </c>
      <c r="F184" s="29" t="s">
        <v>15023</v>
      </c>
      <c r="G184" s="29" t="s">
        <v>166</v>
      </c>
      <c r="H184" s="29" t="s">
        <v>14948</v>
      </c>
      <c r="I184" s="29" t="s">
        <v>14980</v>
      </c>
      <c r="J184" s="29" t="s">
        <v>14527</v>
      </c>
      <c r="K184" s="29" t="s">
        <v>15431</v>
      </c>
      <c r="L184" s="29"/>
    </row>
    <row r="185" customFormat="false" ht="15" hidden="false" customHeight="true" outlineLevel="0" collapsed="false">
      <c r="A185" s="26" t="s">
        <v>15432</v>
      </c>
      <c r="B185" s="27" t="n">
        <v>44700</v>
      </c>
      <c r="C185" s="26" t="s">
        <v>7174</v>
      </c>
      <c r="D185" s="26" t="s">
        <v>15080</v>
      </c>
      <c r="E185" s="26" t="s">
        <v>15081</v>
      </c>
      <c r="F185" s="26" t="s">
        <v>15433</v>
      </c>
      <c r="G185" s="26" t="s">
        <v>15434</v>
      </c>
      <c r="H185" s="26" t="s">
        <v>14948</v>
      </c>
      <c r="I185" s="26"/>
      <c r="J185" s="26" t="s">
        <v>14498</v>
      </c>
      <c r="K185" s="26" t="s">
        <v>15431</v>
      </c>
      <c r="L185" s="26"/>
    </row>
    <row r="186" customFormat="false" ht="15" hidden="false" customHeight="true" outlineLevel="0" collapsed="false">
      <c r="A186" s="29" t="s">
        <v>15435</v>
      </c>
      <c r="B186" s="30" t="n">
        <v>44700</v>
      </c>
      <c r="C186" s="29" t="s">
        <v>4145</v>
      </c>
      <c r="D186" s="29" t="s">
        <v>15001</v>
      </c>
      <c r="E186" s="29" t="s">
        <v>15002</v>
      </c>
      <c r="F186" s="29" t="s">
        <v>15335</v>
      </c>
      <c r="G186" s="29" t="s">
        <v>15064</v>
      </c>
      <c r="H186" s="29" t="s">
        <v>14948</v>
      </c>
      <c r="I186" s="29" t="s">
        <v>15024</v>
      </c>
      <c r="J186" s="29" t="s">
        <v>14527</v>
      </c>
      <c r="K186" s="29" t="s">
        <v>15431</v>
      </c>
      <c r="L186" s="29"/>
    </row>
    <row r="187" customFormat="false" ht="15" hidden="false" customHeight="true" outlineLevel="0" collapsed="false">
      <c r="A187" s="26" t="s">
        <v>15436</v>
      </c>
      <c r="B187" s="27" t="n">
        <v>44702</v>
      </c>
      <c r="C187" s="26" t="s">
        <v>3514</v>
      </c>
      <c r="D187" s="26" t="s">
        <v>15021</v>
      </c>
      <c r="E187" s="26" t="s">
        <v>15022</v>
      </c>
      <c r="F187" s="26" t="s">
        <v>15023</v>
      </c>
      <c r="G187" s="26" t="s">
        <v>229</v>
      </c>
      <c r="H187" s="26" t="s">
        <v>14948</v>
      </c>
      <c r="I187" s="26" t="s">
        <v>14980</v>
      </c>
      <c r="J187" s="26" t="s">
        <v>14527</v>
      </c>
      <c r="K187" s="26" t="s">
        <v>15437</v>
      </c>
      <c r="L187" s="26"/>
    </row>
    <row r="188" customFormat="false" ht="15" hidden="false" customHeight="true" outlineLevel="0" collapsed="false">
      <c r="A188" s="29" t="s">
        <v>15438</v>
      </c>
      <c r="B188" s="30" t="n">
        <v>44702</v>
      </c>
      <c r="C188" s="29" t="s">
        <v>4756</v>
      </c>
      <c r="D188" s="29" t="s">
        <v>14946</v>
      </c>
      <c r="E188" s="29" t="s">
        <v>14947</v>
      </c>
      <c r="F188" s="29" t="s">
        <v>2684</v>
      </c>
      <c r="G188" s="29" t="s">
        <v>3170</v>
      </c>
      <c r="H188" s="29" t="s">
        <v>14948</v>
      </c>
      <c r="I188" s="29" t="s">
        <v>14960</v>
      </c>
      <c r="J188" s="29" t="s">
        <v>14527</v>
      </c>
      <c r="K188" s="29" t="s">
        <v>15437</v>
      </c>
      <c r="L188" s="29"/>
    </row>
    <row r="189" customFormat="false" ht="15" hidden="false" customHeight="true" outlineLevel="0" collapsed="false">
      <c r="A189" s="26" t="s">
        <v>15439</v>
      </c>
      <c r="B189" s="27" t="n">
        <v>44702</v>
      </c>
      <c r="C189" s="26" t="s">
        <v>2427</v>
      </c>
      <c r="D189" s="26" t="s">
        <v>15113</v>
      </c>
      <c r="E189" s="26" t="s">
        <v>15114</v>
      </c>
      <c r="F189" s="26" t="s">
        <v>15135</v>
      </c>
      <c r="G189" s="26" t="s">
        <v>15017</v>
      </c>
      <c r="H189" s="26" t="s">
        <v>14948</v>
      </c>
      <c r="I189" s="26" t="s">
        <v>14960</v>
      </c>
      <c r="J189" s="26" t="s">
        <v>14527</v>
      </c>
      <c r="K189" s="26" t="s">
        <v>15437</v>
      </c>
      <c r="L189" s="26"/>
    </row>
    <row r="190" customFormat="false" ht="15" hidden="false" customHeight="true" outlineLevel="0" collapsed="false">
      <c r="A190" s="29" t="s">
        <v>15440</v>
      </c>
      <c r="B190" s="30" t="n">
        <v>44704</v>
      </c>
      <c r="C190" s="29" t="s">
        <v>7744</v>
      </c>
      <c r="D190" s="29" t="s">
        <v>14951</v>
      </c>
      <c r="E190" s="29" t="s">
        <v>14952</v>
      </c>
      <c r="F190" s="29" t="s">
        <v>15031</v>
      </c>
      <c r="G190" s="29" t="s">
        <v>15441</v>
      </c>
      <c r="H190" s="29" t="s">
        <v>14948</v>
      </c>
      <c r="I190" s="29"/>
      <c r="J190" s="29" t="s">
        <v>14498</v>
      </c>
      <c r="K190" s="29" t="s">
        <v>15442</v>
      </c>
      <c r="L190" s="29"/>
    </row>
    <row r="191" customFormat="false" ht="15" hidden="false" customHeight="true" outlineLevel="0" collapsed="false">
      <c r="A191" s="26" t="s">
        <v>15443</v>
      </c>
      <c r="B191" s="27" t="n">
        <v>44705</v>
      </c>
      <c r="C191" s="26" t="s">
        <v>8923</v>
      </c>
      <c r="D191" s="26" t="s">
        <v>14951</v>
      </c>
      <c r="E191" s="26" t="s">
        <v>14952</v>
      </c>
      <c r="F191" s="26" t="s">
        <v>15060</v>
      </c>
      <c r="G191" s="26" t="s">
        <v>15444</v>
      </c>
      <c r="H191" s="26" t="s">
        <v>14948</v>
      </c>
      <c r="I191" s="26"/>
      <c r="J191" s="26" t="s">
        <v>14498</v>
      </c>
      <c r="K191" s="26" t="s">
        <v>15445</v>
      </c>
      <c r="L191" s="26"/>
    </row>
    <row r="192" customFormat="false" ht="15" hidden="false" customHeight="true" outlineLevel="0" collapsed="false">
      <c r="A192" s="29" t="s">
        <v>15446</v>
      </c>
      <c r="B192" s="30" t="n">
        <v>44705</v>
      </c>
      <c r="C192" s="29" t="s">
        <v>6708</v>
      </c>
      <c r="D192" s="29" t="s">
        <v>14946</v>
      </c>
      <c r="E192" s="29" t="s">
        <v>14947</v>
      </c>
      <c r="F192" s="29" t="s">
        <v>1151</v>
      </c>
      <c r="G192" s="29" t="s">
        <v>2060</v>
      </c>
      <c r="H192" s="29" t="s">
        <v>14948</v>
      </c>
      <c r="I192" s="29" t="s">
        <v>14980</v>
      </c>
      <c r="J192" s="29" t="s">
        <v>14527</v>
      </c>
      <c r="K192" s="29" t="s">
        <v>15445</v>
      </c>
      <c r="L192" s="29"/>
    </row>
    <row r="193" customFormat="false" ht="15" hidden="false" customHeight="true" outlineLevel="0" collapsed="false">
      <c r="A193" s="26" t="s">
        <v>15447</v>
      </c>
      <c r="B193" s="27" t="n">
        <v>44707</v>
      </c>
      <c r="C193" s="26" t="s">
        <v>7020</v>
      </c>
      <c r="D193" s="26" t="s">
        <v>15054</v>
      </c>
      <c r="E193" s="26" t="s">
        <v>15055</v>
      </c>
      <c r="F193" s="26" t="s">
        <v>15078</v>
      </c>
      <c r="G193" s="26" t="s">
        <v>166</v>
      </c>
      <c r="H193" s="26" t="s">
        <v>14948</v>
      </c>
      <c r="I193" s="26" t="s">
        <v>14980</v>
      </c>
      <c r="J193" s="26" t="s">
        <v>14527</v>
      </c>
      <c r="K193" s="26" t="s">
        <v>15448</v>
      </c>
      <c r="L193" s="26"/>
    </row>
    <row r="194" customFormat="false" ht="15" hidden="false" customHeight="true" outlineLevel="0" collapsed="false">
      <c r="A194" s="29" t="s">
        <v>15449</v>
      </c>
      <c r="B194" s="30" t="n">
        <v>44708</v>
      </c>
      <c r="C194" s="29" t="s">
        <v>5000</v>
      </c>
      <c r="D194" s="29" t="s">
        <v>14977</v>
      </c>
      <c r="E194" s="29" t="s">
        <v>14978</v>
      </c>
      <c r="F194" s="29" t="s">
        <v>15245</v>
      </c>
      <c r="G194" s="29" t="s">
        <v>15245</v>
      </c>
      <c r="H194" s="29" t="s">
        <v>14948</v>
      </c>
      <c r="I194" s="29" t="s">
        <v>14960</v>
      </c>
      <c r="J194" s="29" t="s">
        <v>14527</v>
      </c>
      <c r="K194" s="29" t="s">
        <v>15450</v>
      </c>
      <c r="L194" s="29"/>
    </row>
    <row r="195" customFormat="false" ht="15" hidden="false" customHeight="true" outlineLevel="0" collapsed="false">
      <c r="A195" s="26" t="s">
        <v>15451</v>
      </c>
      <c r="B195" s="27" t="n">
        <v>44709</v>
      </c>
      <c r="C195" s="26" t="s">
        <v>10669</v>
      </c>
      <c r="D195" s="26" t="s">
        <v>15021</v>
      </c>
      <c r="E195" s="26" t="s">
        <v>15022</v>
      </c>
      <c r="F195" s="26" t="s">
        <v>15078</v>
      </c>
      <c r="G195" s="26" t="s">
        <v>259</v>
      </c>
      <c r="H195" s="26" t="s">
        <v>14948</v>
      </c>
      <c r="I195" s="26" t="s">
        <v>15024</v>
      </c>
      <c r="J195" s="26" t="s">
        <v>14527</v>
      </c>
      <c r="K195" s="26" t="s">
        <v>15452</v>
      </c>
      <c r="L195" s="26"/>
    </row>
    <row r="196" customFormat="false" ht="15" hidden="false" customHeight="true" outlineLevel="0" collapsed="false">
      <c r="A196" s="29" t="s">
        <v>15453</v>
      </c>
      <c r="B196" s="30" t="n">
        <v>44709</v>
      </c>
      <c r="C196" s="29" t="s">
        <v>10254</v>
      </c>
      <c r="D196" s="29" t="s">
        <v>14977</v>
      </c>
      <c r="E196" s="29" t="s">
        <v>14978</v>
      </c>
      <c r="F196" s="29" t="s">
        <v>15070</v>
      </c>
      <c r="G196" s="29" t="s">
        <v>15070</v>
      </c>
      <c r="H196" s="29" t="s">
        <v>14948</v>
      </c>
      <c r="I196" s="29" t="s">
        <v>15024</v>
      </c>
      <c r="J196" s="29" t="s">
        <v>14527</v>
      </c>
      <c r="K196" s="29" t="s">
        <v>15452</v>
      </c>
      <c r="L196" s="29"/>
    </row>
    <row r="197" customFormat="false" ht="15" hidden="false" customHeight="true" outlineLevel="0" collapsed="false">
      <c r="A197" s="26" t="s">
        <v>15454</v>
      </c>
      <c r="B197" s="27" t="n">
        <v>44710</v>
      </c>
      <c r="C197" s="26" t="s">
        <v>8981</v>
      </c>
      <c r="D197" s="26" t="s">
        <v>15015</v>
      </c>
      <c r="E197" s="26" t="s">
        <v>15016</v>
      </c>
      <c r="F197" s="26" t="s">
        <v>166</v>
      </c>
      <c r="G197" s="26" t="s">
        <v>15017</v>
      </c>
      <c r="H197" s="26" t="s">
        <v>14948</v>
      </c>
      <c r="I197" s="26" t="s">
        <v>15024</v>
      </c>
      <c r="J197" s="26" t="s">
        <v>14527</v>
      </c>
      <c r="K197" s="26" t="s">
        <v>15455</v>
      </c>
      <c r="L197" s="26"/>
    </row>
    <row r="198" customFormat="false" ht="15" hidden="false" customHeight="true" outlineLevel="0" collapsed="false">
      <c r="A198" s="29" t="s">
        <v>15456</v>
      </c>
      <c r="B198" s="30" t="n">
        <v>44713</v>
      </c>
      <c r="C198" s="29" t="s">
        <v>7936</v>
      </c>
      <c r="D198" s="29" t="s">
        <v>14951</v>
      </c>
      <c r="E198" s="29" t="s">
        <v>14952</v>
      </c>
      <c r="F198" s="29" t="s">
        <v>14962</v>
      </c>
      <c r="G198" s="29" t="s">
        <v>15457</v>
      </c>
      <c r="H198" s="29" t="s">
        <v>14948</v>
      </c>
      <c r="I198" s="29"/>
      <c r="J198" s="29" t="s">
        <v>14498</v>
      </c>
      <c r="K198" s="29" t="s">
        <v>15458</v>
      </c>
      <c r="L198" s="29"/>
    </row>
    <row r="199" customFormat="false" ht="15" hidden="false" customHeight="true" outlineLevel="0" collapsed="false">
      <c r="A199" s="26" t="s">
        <v>15459</v>
      </c>
      <c r="B199" s="27" t="n">
        <v>44714</v>
      </c>
      <c r="C199" s="26" t="s">
        <v>7208</v>
      </c>
      <c r="D199" s="26" t="s">
        <v>14951</v>
      </c>
      <c r="E199" s="26" t="s">
        <v>14952</v>
      </c>
      <c r="F199" s="26" t="s">
        <v>15460</v>
      </c>
      <c r="G199" s="26" t="s">
        <v>15461</v>
      </c>
      <c r="H199" s="26" t="s">
        <v>14948</v>
      </c>
      <c r="I199" s="26"/>
      <c r="J199" s="26" t="s">
        <v>14498</v>
      </c>
      <c r="K199" s="26" t="s">
        <v>15462</v>
      </c>
      <c r="L199" s="26"/>
    </row>
    <row r="200" customFormat="false" ht="15" hidden="false" customHeight="true" outlineLevel="0" collapsed="false">
      <c r="A200" s="29" t="s">
        <v>15463</v>
      </c>
      <c r="B200" s="30" t="n">
        <v>44714</v>
      </c>
      <c r="C200" s="29" t="s">
        <v>5953</v>
      </c>
      <c r="D200" s="29" t="s">
        <v>15080</v>
      </c>
      <c r="E200" s="29" t="s">
        <v>15081</v>
      </c>
      <c r="F200" s="29" t="s">
        <v>15464</v>
      </c>
      <c r="G200" s="29" t="s">
        <v>15465</v>
      </c>
      <c r="H200" s="29" t="s">
        <v>14948</v>
      </c>
      <c r="I200" s="29"/>
      <c r="J200" s="29" t="s">
        <v>14498</v>
      </c>
      <c r="K200" s="29" t="s">
        <v>15462</v>
      </c>
      <c r="L200" s="29"/>
    </row>
    <row r="201" customFormat="false" ht="15" hidden="false" customHeight="true" outlineLevel="0" collapsed="false">
      <c r="A201" s="26" t="s">
        <v>15466</v>
      </c>
      <c r="B201" s="27" t="n">
        <v>44714</v>
      </c>
      <c r="C201" s="26" t="s">
        <v>2979</v>
      </c>
      <c r="D201" s="26" t="s">
        <v>15322</v>
      </c>
      <c r="E201" s="26" t="s">
        <v>15323</v>
      </c>
      <c r="F201" s="26" t="s">
        <v>15467</v>
      </c>
      <c r="G201" s="26" t="s">
        <v>15468</v>
      </c>
      <c r="H201" s="26" t="s">
        <v>14948</v>
      </c>
      <c r="I201" s="26"/>
      <c r="J201" s="26" t="s">
        <v>14498</v>
      </c>
      <c r="K201" s="26" t="s">
        <v>15462</v>
      </c>
      <c r="L201" s="26"/>
    </row>
    <row r="202" customFormat="false" ht="15" hidden="false" customHeight="true" outlineLevel="0" collapsed="false">
      <c r="A202" s="29" t="s">
        <v>15469</v>
      </c>
      <c r="B202" s="30" t="n">
        <v>44715</v>
      </c>
      <c r="C202" s="29" t="s">
        <v>2129</v>
      </c>
      <c r="D202" s="29" t="s">
        <v>15066</v>
      </c>
      <c r="E202" s="29" t="s">
        <v>15067</v>
      </c>
      <c r="F202" s="29" t="s">
        <v>322</v>
      </c>
      <c r="G202" s="29" t="s">
        <v>208</v>
      </c>
      <c r="H202" s="29" t="s">
        <v>14948</v>
      </c>
      <c r="I202" s="29" t="s">
        <v>14960</v>
      </c>
      <c r="J202" s="29" t="s">
        <v>14527</v>
      </c>
      <c r="K202" s="29" t="s">
        <v>15470</v>
      </c>
      <c r="L202" s="29"/>
    </row>
    <row r="203" customFormat="false" ht="15" hidden="false" customHeight="true" outlineLevel="0" collapsed="false">
      <c r="A203" s="26" t="s">
        <v>15471</v>
      </c>
      <c r="B203" s="27" t="n">
        <v>44715</v>
      </c>
      <c r="C203" s="26" t="s">
        <v>2544</v>
      </c>
      <c r="D203" s="26" t="s">
        <v>14977</v>
      </c>
      <c r="E203" s="26" t="s">
        <v>14978</v>
      </c>
      <c r="F203" s="26" t="s">
        <v>15245</v>
      </c>
      <c r="G203" s="26" t="s">
        <v>15245</v>
      </c>
      <c r="H203" s="26" t="s">
        <v>14948</v>
      </c>
      <c r="I203" s="26" t="s">
        <v>15005</v>
      </c>
      <c r="J203" s="26" t="s">
        <v>14527</v>
      </c>
      <c r="K203" s="26" t="s">
        <v>15470</v>
      </c>
      <c r="L203" s="26"/>
    </row>
    <row r="204" customFormat="false" ht="15" hidden="false" customHeight="true" outlineLevel="0" collapsed="false">
      <c r="A204" s="29" t="s">
        <v>15472</v>
      </c>
      <c r="B204" s="30" t="n">
        <v>44715</v>
      </c>
      <c r="C204" s="29" t="s">
        <v>6498</v>
      </c>
      <c r="D204" s="29" t="s">
        <v>14946</v>
      </c>
      <c r="E204" s="29" t="s">
        <v>14947</v>
      </c>
      <c r="F204" s="29" t="s">
        <v>679</v>
      </c>
      <c r="G204" s="29" t="s">
        <v>2817</v>
      </c>
      <c r="H204" s="29" t="s">
        <v>14948</v>
      </c>
      <c r="I204" s="29" t="s">
        <v>14987</v>
      </c>
      <c r="J204" s="29" t="s">
        <v>14527</v>
      </c>
      <c r="K204" s="29" t="s">
        <v>15470</v>
      </c>
      <c r="L204" s="29"/>
    </row>
    <row r="205" customFormat="false" ht="15" hidden="false" customHeight="true" outlineLevel="0" collapsed="false">
      <c r="A205" s="26" t="s">
        <v>15473</v>
      </c>
      <c r="B205" s="27" t="n">
        <v>44715</v>
      </c>
      <c r="C205" s="26" t="s">
        <v>2195</v>
      </c>
      <c r="D205" s="26" t="s">
        <v>15035</v>
      </c>
      <c r="E205" s="26" t="s">
        <v>15036</v>
      </c>
      <c r="F205" s="26" t="s">
        <v>15474</v>
      </c>
      <c r="G205" s="26" t="s">
        <v>15474</v>
      </c>
      <c r="H205" s="26" t="s">
        <v>14948</v>
      </c>
      <c r="I205" s="26" t="s">
        <v>15475</v>
      </c>
      <c r="J205" s="26" t="s">
        <v>14498</v>
      </c>
      <c r="K205" s="26" t="s">
        <v>15470</v>
      </c>
      <c r="L205" s="26"/>
    </row>
    <row r="206" customFormat="false" ht="15" hidden="false" customHeight="true" outlineLevel="0" collapsed="false">
      <c r="A206" s="29" t="s">
        <v>15476</v>
      </c>
      <c r="B206" s="30" t="n">
        <v>44717</v>
      </c>
      <c r="C206" s="29" t="s">
        <v>5431</v>
      </c>
      <c r="D206" s="29" t="s">
        <v>14951</v>
      </c>
      <c r="E206" s="29" t="s">
        <v>14952</v>
      </c>
      <c r="F206" s="29" t="s">
        <v>15477</v>
      </c>
      <c r="G206" s="29" t="s">
        <v>15478</v>
      </c>
      <c r="H206" s="29" t="s">
        <v>14948</v>
      </c>
      <c r="I206" s="29"/>
      <c r="J206" s="29" t="s">
        <v>14498</v>
      </c>
      <c r="K206" s="29" t="s">
        <v>15479</v>
      </c>
      <c r="L206" s="29"/>
    </row>
    <row r="207" customFormat="false" ht="15" hidden="false" customHeight="true" outlineLevel="0" collapsed="false">
      <c r="A207" s="26" t="s">
        <v>15480</v>
      </c>
      <c r="B207" s="27" t="n">
        <v>44718</v>
      </c>
      <c r="C207" s="26" t="s">
        <v>9728</v>
      </c>
      <c r="D207" s="26" t="s">
        <v>15015</v>
      </c>
      <c r="E207" s="26" t="s">
        <v>15016</v>
      </c>
      <c r="F207" s="26" t="s">
        <v>166</v>
      </c>
      <c r="G207" s="26" t="s">
        <v>14986</v>
      </c>
      <c r="H207" s="26" t="s">
        <v>14948</v>
      </c>
      <c r="I207" s="26" t="s">
        <v>14960</v>
      </c>
      <c r="J207" s="26" t="s">
        <v>14527</v>
      </c>
      <c r="K207" s="26" t="s">
        <v>15481</v>
      </c>
      <c r="L207" s="26"/>
    </row>
    <row r="208" customFormat="false" ht="15" hidden="false" customHeight="true" outlineLevel="0" collapsed="false">
      <c r="A208" s="29" t="s">
        <v>15482</v>
      </c>
      <c r="B208" s="30" t="n">
        <v>44718</v>
      </c>
      <c r="C208" s="29" t="s">
        <v>9454</v>
      </c>
      <c r="D208" s="29" t="s">
        <v>15001</v>
      </c>
      <c r="E208" s="29" t="s">
        <v>15002</v>
      </c>
      <c r="F208" s="29" t="s">
        <v>15027</v>
      </c>
      <c r="G208" s="29" t="s">
        <v>15027</v>
      </c>
      <c r="H208" s="29" t="s">
        <v>14948</v>
      </c>
      <c r="I208" s="29" t="s">
        <v>14960</v>
      </c>
      <c r="J208" s="29" t="s">
        <v>14527</v>
      </c>
      <c r="K208" s="29" t="s">
        <v>15481</v>
      </c>
      <c r="L208" s="29"/>
    </row>
    <row r="209" customFormat="false" ht="15" hidden="false" customHeight="true" outlineLevel="0" collapsed="false">
      <c r="A209" s="26" t="s">
        <v>15483</v>
      </c>
      <c r="B209" s="27" t="n">
        <v>44719</v>
      </c>
      <c r="C209" s="26" t="s">
        <v>10220</v>
      </c>
      <c r="D209" s="26" t="s">
        <v>14977</v>
      </c>
      <c r="E209" s="26" t="s">
        <v>14978</v>
      </c>
      <c r="F209" s="26" t="s">
        <v>15484</v>
      </c>
      <c r="G209" s="26" t="s">
        <v>15484</v>
      </c>
      <c r="H209" s="26" t="s">
        <v>14948</v>
      </c>
      <c r="I209" s="26" t="s">
        <v>15005</v>
      </c>
      <c r="J209" s="26" t="s">
        <v>14527</v>
      </c>
      <c r="K209" s="26" t="s">
        <v>15485</v>
      </c>
      <c r="L209" s="26"/>
    </row>
    <row r="210" customFormat="false" ht="15" hidden="false" customHeight="true" outlineLevel="0" collapsed="false">
      <c r="A210" s="29" t="s">
        <v>15486</v>
      </c>
      <c r="B210" s="30" t="n">
        <v>44719</v>
      </c>
      <c r="C210" s="29" t="s">
        <v>447</v>
      </c>
      <c r="D210" s="29" t="s">
        <v>15001</v>
      </c>
      <c r="E210" s="29" t="s">
        <v>15002</v>
      </c>
      <c r="F210" s="29" t="s">
        <v>15042</v>
      </c>
      <c r="G210" s="29" t="s">
        <v>15027</v>
      </c>
      <c r="H210" s="29" t="s">
        <v>14948</v>
      </c>
      <c r="I210" s="29" t="s">
        <v>15005</v>
      </c>
      <c r="J210" s="29" t="s">
        <v>14527</v>
      </c>
      <c r="K210" s="29" t="s">
        <v>15485</v>
      </c>
      <c r="L210" s="29"/>
    </row>
    <row r="211" customFormat="false" ht="15" hidden="false" customHeight="true" outlineLevel="0" collapsed="false">
      <c r="A211" s="26" t="s">
        <v>15487</v>
      </c>
      <c r="B211" s="27" t="n">
        <v>44719</v>
      </c>
      <c r="C211" s="26" t="s">
        <v>6483</v>
      </c>
      <c r="D211" s="26" t="s">
        <v>15045</v>
      </c>
      <c r="E211" s="26" t="s">
        <v>15046</v>
      </c>
      <c r="F211" s="26" t="s">
        <v>15488</v>
      </c>
      <c r="G211" s="26" t="s">
        <v>15489</v>
      </c>
      <c r="H211" s="26" t="s">
        <v>14948</v>
      </c>
      <c r="I211" s="26" t="s">
        <v>14960</v>
      </c>
      <c r="J211" s="26" t="s">
        <v>14527</v>
      </c>
      <c r="K211" s="26" t="s">
        <v>15485</v>
      </c>
      <c r="L211" s="26"/>
    </row>
    <row r="212" customFormat="false" ht="15" hidden="false" customHeight="true" outlineLevel="0" collapsed="false">
      <c r="A212" s="29" t="s">
        <v>15490</v>
      </c>
      <c r="B212" s="30" t="n">
        <v>44720</v>
      </c>
      <c r="C212" s="29" t="s">
        <v>6405</v>
      </c>
      <c r="D212" s="29" t="s">
        <v>15045</v>
      </c>
      <c r="E212" s="29" t="s">
        <v>15046</v>
      </c>
      <c r="F212" s="29" t="s">
        <v>15491</v>
      </c>
      <c r="G212" s="29" t="s">
        <v>15492</v>
      </c>
      <c r="H212" s="29" t="s">
        <v>14948</v>
      </c>
      <c r="I212" s="29" t="s">
        <v>15024</v>
      </c>
      <c r="J212" s="29" t="s">
        <v>14527</v>
      </c>
      <c r="K212" s="29" t="s">
        <v>15493</v>
      </c>
      <c r="L212" s="29"/>
    </row>
    <row r="213" customFormat="false" ht="15" hidden="false" customHeight="true" outlineLevel="0" collapsed="false">
      <c r="A213" s="26" t="s">
        <v>15494</v>
      </c>
      <c r="B213" s="27" t="n">
        <v>44720</v>
      </c>
      <c r="C213" s="26" t="s">
        <v>4329</v>
      </c>
      <c r="D213" s="26" t="s">
        <v>15035</v>
      </c>
      <c r="E213" s="26" t="s">
        <v>15036</v>
      </c>
      <c r="F213" s="26" t="s">
        <v>15495</v>
      </c>
      <c r="G213" s="26" t="s">
        <v>15496</v>
      </c>
      <c r="H213" s="26" t="s">
        <v>14948</v>
      </c>
      <c r="I213" s="26"/>
      <c r="J213" s="26" t="s">
        <v>14498</v>
      </c>
      <c r="K213" s="26" t="s">
        <v>15493</v>
      </c>
      <c r="L213" s="26"/>
    </row>
    <row r="214" customFormat="false" ht="15" hidden="false" customHeight="true" outlineLevel="0" collapsed="false">
      <c r="A214" s="29" t="s">
        <v>15497</v>
      </c>
      <c r="B214" s="30" t="n">
        <v>44721</v>
      </c>
      <c r="C214" s="29" t="s">
        <v>4886</v>
      </c>
      <c r="D214" s="29" t="s">
        <v>15035</v>
      </c>
      <c r="E214" s="29" t="s">
        <v>15036</v>
      </c>
      <c r="F214" s="29" t="s">
        <v>15498</v>
      </c>
      <c r="G214" s="29" t="s">
        <v>15499</v>
      </c>
      <c r="H214" s="29" t="s">
        <v>14948</v>
      </c>
      <c r="I214" s="29"/>
      <c r="J214" s="29" t="s">
        <v>14498</v>
      </c>
      <c r="K214" s="29" t="s">
        <v>15500</v>
      </c>
      <c r="L214" s="29"/>
    </row>
    <row r="215" customFormat="false" ht="15" hidden="false" customHeight="true" outlineLevel="0" collapsed="false">
      <c r="A215" s="26" t="s">
        <v>15501</v>
      </c>
      <c r="B215" s="27" t="n">
        <v>44722</v>
      </c>
      <c r="C215" s="26" t="s">
        <v>8742</v>
      </c>
      <c r="D215" s="26" t="s">
        <v>14972</v>
      </c>
      <c r="E215" s="26" t="s">
        <v>14973</v>
      </c>
      <c r="F215" s="26" t="s">
        <v>15502</v>
      </c>
      <c r="G215" s="26" t="s">
        <v>15503</v>
      </c>
      <c r="H215" s="26" t="s">
        <v>14948</v>
      </c>
      <c r="I215" s="26" t="s">
        <v>14960</v>
      </c>
      <c r="J215" s="26" t="s">
        <v>14527</v>
      </c>
      <c r="K215" s="26" t="s">
        <v>15504</v>
      </c>
      <c r="L215" s="26"/>
    </row>
    <row r="216" customFormat="false" ht="15" hidden="false" customHeight="true" outlineLevel="0" collapsed="false">
      <c r="A216" s="29" t="s">
        <v>15505</v>
      </c>
      <c r="B216" s="30" t="n">
        <v>44722</v>
      </c>
      <c r="C216" s="29" t="s">
        <v>5905</v>
      </c>
      <c r="D216" s="29" t="s">
        <v>14946</v>
      </c>
      <c r="E216" s="29" t="s">
        <v>14947</v>
      </c>
      <c r="F216" s="29" t="s">
        <v>720</v>
      </c>
      <c r="G216" s="29" t="s">
        <v>3190</v>
      </c>
      <c r="H216" s="29" t="s">
        <v>14948</v>
      </c>
      <c r="I216" s="29" t="s">
        <v>14987</v>
      </c>
      <c r="J216" s="29" t="s">
        <v>14527</v>
      </c>
      <c r="K216" s="29" t="s">
        <v>15504</v>
      </c>
      <c r="L216" s="29"/>
    </row>
    <row r="217" customFormat="false" ht="15" hidden="false" customHeight="true" outlineLevel="0" collapsed="false">
      <c r="A217" s="26" t="s">
        <v>15506</v>
      </c>
      <c r="B217" s="27" t="n">
        <v>44726</v>
      </c>
      <c r="C217" s="26" t="s">
        <v>8853</v>
      </c>
      <c r="D217" s="26" t="s">
        <v>15066</v>
      </c>
      <c r="E217" s="26" t="s">
        <v>15067</v>
      </c>
      <c r="F217" s="26" t="s">
        <v>208</v>
      </c>
      <c r="G217" s="26" t="s">
        <v>198</v>
      </c>
      <c r="H217" s="26" t="s">
        <v>14948</v>
      </c>
      <c r="I217" s="26"/>
      <c r="J217" s="26" t="s">
        <v>14527</v>
      </c>
      <c r="K217" s="26" t="s">
        <v>15507</v>
      </c>
      <c r="L217" s="26"/>
    </row>
    <row r="218" customFormat="false" ht="15" hidden="false" customHeight="true" outlineLevel="0" collapsed="false">
      <c r="A218" s="29" t="s">
        <v>15508</v>
      </c>
      <c r="B218" s="30" t="n">
        <v>44726</v>
      </c>
      <c r="C218" s="29" t="s">
        <v>2050</v>
      </c>
      <c r="D218" s="29" t="s">
        <v>15001</v>
      </c>
      <c r="E218" s="29" t="s">
        <v>15002</v>
      </c>
      <c r="F218" s="29" t="s">
        <v>15004</v>
      </c>
      <c r="G218" s="29" t="s">
        <v>15004</v>
      </c>
      <c r="H218" s="29" t="s">
        <v>14948</v>
      </c>
      <c r="I218" s="29"/>
      <c r="J218" s="29" t="s">
        <v>14527</v>
      </c>
      <c r="K218" s="29" t="s">
        <v>15507</v>
      </c>
      <c r="L218" s="29"/>
    </row>
    <row r="219" customFormat="false" ht="15" hidden="false" customHeight="true" outlineLevel="0" collapsed="false">
      <c r="A219" s="26" t="s">
        <v>15509</v>
      </c>
      <c r="B219" s="27" t="n">
        <v>44728</v>
      </c>
      <c r="C219" s="26" t="s">
        <v>9152</v>
      </c>
      <c r="D219" s="26" t="s">
        <v>14956</v>
      </c>
      <c r="E219" s="26" t="s">
        <v>14957</v>
      </c>
      <c r="F219" s="26" t="s">
        <v>15510</v>
      </c>
      <c r="G219" s="26" t="s">
        <v>15511</v>
      </c>
      <c r="H219" s="26" t="s">
        <v>14948</v>
      </c>
      <c r="I219" s="26" t="s">
        <v>15024</v>
      </c>
      <c r="J219" s="26" t="s">
        <v>14527</v>
      </c>
      <c r="K219" s="26" t="s">
        <v>15512</v>
      </c>
      <c r="L219" s="26"/>
    </row>
    <row r="220" customFormat="false" ht="15" hidden="false" customHeight="true" outlineLevel="0" collapsed="false">
      <c r="A220" s="29" t="s">
        <v>15513</v>
      </c>
      <c r="B220" s="30" t="n">
        <v>44729</v>
      </c>
      <c r="C220" s="29" t="s">
        <v>11522</v>
      </c>
      <c r="D220" s="29" t="s">
        <v>15035</v>
      </c>
      <c r="E220" s="29" t="s">
        <v>15036</v>
      </c>
      <c r="F220" s="29" t="s">
        <v>15514</v>
      </c>
      <c r="G220" s="29" t="s">
        <v>15515</v>
      </c>
      <c r="H220" s="29" t="s">
        <v>14948</v>
      </c>
      <c r="I220" s="29"/>
      <c r="J220" s="29" t="s">
        <v>14498</v>
      </c>
      <c r="K220" s="29" t="s">
        <v>15516</v>
      </c>
      <c r="L220" s="29"/>
    </row>
    <row r="221" customFormat="false" ht="15" hidden="false" customHeight="true" outlineLevel="0" collapsed="false">
      <c r="A221" s="26" t="s">
        <v>15517</v>
      </c>
      <c r="B221" s="27" t="n">
        <v>44729</v>
      </c>
      <c r="C221" s="26" t="s">
        <v>11080</v>
      </c>
      <c r="D221" s="26" t="s">
        <v>14984</v>
      </c>
      <c r="E221" s="26" t="s">
        <v>14985</v>
      </c>
      <c r="F221" s="26" t="s">
        <v>383</v>
      </c>
      <c r="G221" s="26" t="s">
        <v>15018</v>
      </c>
      <c r="H221" s="26" t="s">
        <v>14948</v>
      </c>
      <c r="I221" s="26" t="s">
        <v>14987</v>
      </c>
      <c r="J221" s="26" t="s">
        <v>14527</v>
      </c>
      <c r="K221" s="26" t="s">
        <v>15516</v>
      </c>
      <c r="L221" s="26"/>
    </row>
    <row r="222" customFormat="false" ht="15" hidden="false" customHeight="true" outlineLevel="0" collapsed="false">
      <c r="A222" s="29" t="s">
        <v>15518</v>
      </c>
      <c r="B222" s="30" t="n">
        <v>44729</v>
      </c>
      <c r="C222" s="29" t="s">
        <v>7856</v>
      </c>
      <c r="D222" s="29" t="s">
        <v>15035</v>
      </c>
      <c r="E222" s="29" t="s">
        <v>15036</v>
      </c>
      <c r="F222" s="29" t="s">
        <v>15467</v>
      </c>
      <c r="G222" s="29" t="s">
        <v>15519</v>
      </c>
      <c r="H222" s="29" t="s">
        <v>14948</v>
      </c>
      <c r="I222" s="29"/>
      <c r="J222" s="29" t="s">
        <v>14498</v>
      </c>
      <c r="K222" s="29" t="s">
        <v>15516</v>
      </c>
      <c r="L222" s="29"/>
    </row>
    <row r="223" customFormat="false" ht="15" hidden="false" customHeight="true" outlineLevel="0" collapsed="false">
      <c r="A223" s="26" t="s">
        <v>15520</v>
      </c>
      <c r="B223" s="27" t="n">
        <v>44730</v>
      </c>
      <c r="C223" s="26" t="s">
        <v>8090</v>
      </c>
      <c r="D223" s="26" t="s">
        <v>14965</v>
      </c>
      <c r="E223" s="26" t="s">
        <v>14966</v>
      </c>
      <c r="F223" s="26" t="s">
        <v>15252</v>
      </c>
      <c r="G223" s="26" t="s">
        <v>15521</v>
      </c>
      <c r="H223" s="26" t="s">
        <v>14948</v>
      </c>
      <c r="I223" s="26"/>
      <c r="J223" s="26" t="s">
        <v>14498</v>
      </c>
      <c r="K223" s="26" t="s">
        <v>15522</v>
      </c>
      <c r="L223" s="26"/>
    </row>
    <row r="224" customFormat="false" ht="15" hidden="false" customHeight="true" outlineLevel="0" collapsed="false">
      <c r="A224" s="29" t="s">
        <v>15523</v>
      </c>
      <c r="B224" s="30" t="n">
        <v>44730</v>
      </c>
      <c r="C224" s="29" t="s">
        <v>8389</v>
      </c>
      <c r="D224" s="29" t="s">
        <v>14951</v>
      </c>
      <c r="E224" s="29" t="s">
        <v>14952</v>
      </c>
      <c r="F224" s="29" t="s">
        <v>15355</v>
      </c>
      <c r="G224" s="29" t="s">
        <v>15524</v>
      </c>
      <c r="H224" s="29" t="s">
        <v>14948</v>
      </c>
      <c r="I224" s="29"/>
      <c r="J224" s="29" t="s">
        <v>14498</v>
      </c>
      <c r="K224" s="29" t="s">
        <v>15522</v>
      </c>
      <c r="L224" s="29"/>
    </row>
    <row r="225" customFormat="false" ht="15" hidden="false" customHeight="true" outlineLevel="0" collapsed="false">
      <c r="A225" s="26" t="s">
        <v>15525</v>
      </c>
      <c r="B225" s="27" t="n">
        <v>44731</v>
      </c>
      <c r="C225" s="26" t="s">
        <v>5599</v>
      </c>
      <c r="D225" s="26" t="s">
        <v>14984</v>
      </c>
      <c r="E225" s="26" t="s">
        <v>14985</v>
      </c>
      <c r="F225" s="26" t="s">
        <v>229</v>
      </c>
      <c r="G225" s="26" t="s">
        <v>229</v>
      </c>
      <c r="H225" s="26" t="s">
        <v>14948</v>
      </c>
      <c r="I225" s="26"/>
      <c r="J225" s="26" t="s">
        <v>14527</v>
      </c>
      <c r="K225" s="26" t="s">
        <v>15526</v>
      </c>
      <c r="L225" s="26"/>
    </row>
    <row r="226" customFormat="false" ht="15" hidden="false" customHeight="true" outlineLevel="0" collapsed="false">
      <c r="A226" s="29" t="s">
        <v>15527</v>
      </c>
      <c r="B226" s="30" t="n">
        <v>44732</v>
      </c>
      <c r="C226" s="29" t="s">
        <v>6333</v>
      </c>
      <c r="D226" s="29" t="s">
        <v>15045</v>
      </c>
      <c r="E226" s="29" t="s">
        <v>15046</v>
      </c>
      <c r="F226" s="29" t="s">
        <v>15528</v>
      </c>
      <c r="G226" s="29" t="s">
        <v>15529</v>
      </c>
      <c r="H226" s="29" t="s">
        <v>14948</v>
      </c>
      <c r="I226" s="29"/>
      <c r="J226" s="29" t="s">
        <v>14527</v>
      </c>
      <c r="K226" s="29" t="s">
        <v>15530</v>
      </c>
      <c r="L226" s="29"/>
    </row>
    <row r="227" customFormat="false" ht="15" hidden="false" customHeight="true" outlineLevel="0" collapsed="false">
      <c r="A227" s="26" t="s">
        <v>15531</v>
      </c>
      <c r="B227" s="27" t="n">
        <v>44732</v>
      </c>
      <c r="C227" s="26" t="s">
        <v>8489</v>
      </c>
      <c r="D227" s="26" t="s">
        <v>15113</v>
      </c>
      <c r="E227" s="26" t="s">
        <v>15114</v>
      </c>
      <c r="F227" s="26" t="s">
        <v>208</v>
      </c>
      <c r="G227" s="26" t="s">
        <v>229</v>
      </c>
      <c r="H227" s="26" t="s">
        <v>14948</v>
      </c>
      <c r="I227" s="26" t="s">
        <v>14987</v>
      </c>
      <c r="J227" s="26" t="s">
        <v>14527</v>
      </c>
      <c r="K227" s="26" t="s">
        <v>15530</v>
      </c>
      <c r="L227" s="26"/>
    </row>
    <row r="228" customFormat="false" ht="15" hidden="false" customHeight="true" outlineLevel="0" collapsed="false">
      <c r="A228" s="29" t="s">
        <v>15532</v>
      </c>
      <c r="B228" s="30" t="n">
        <v>44734</v>
      </c>
      <c r="C228" s="29" t="s">
        <v>7539</v>
      </c>
      <c r="D228" s="29" t="s">
        <v>15035</v>
      </c>
      <c r="E228" s="29" t="s">
        <v>15036</v>
      </c>
      <c r="F228" s="29" t="s">
        <v>15533</v>
      </c>
      <c r="G228" s="29" t="s">
        <v>15534</v>
      </c>
      <c r="H228" s="29" t="s">
        <v>14948</v>
      </c>
      <c r="I228" s="29" t="s">
        <v>15535</v>
      </c>
      <c r="J228" s="29" t="s">
        <v>14498</v>
      </c>
      <c r="K228" s="29" t="s">
        <v>15536</v>
      </c>
      <c r="L228" s="29"/>
    </row>
    <row r="229" customFormat="false" ht="15" hidden="false" customHeight="true" outlineLevel="0" collapsed="false">
      <c r="A229" s="26" t="s">
        <v>15537</v>
      </c>
      <c r="B229" s="27" t="n">
        <v>44735</v>
      </c>
      <c r="C229" s="26" t="s">
        <v>6343</v>
      </c>
      <c r="D229" s="26" t="s">
        <v>15066</v>
      </c>
      <c r="E229" s="26" t="s">
        <v>15067</v>
      </c>
      <c r="F229" s="26" t="s">
        <v>229</v>
      </c>
      <c r="G229" s="26" t="s">
        <v>208</v>
      </c>
      <c r="H229" s="26" t="s">
        <v>14948</v>
      </c>
      <c r="I229" s="26" t="s">
        <v>14987</v>
      </c>
      <c r="J229" s="26" t="s">
        <v>14527</v>
      </c>
      <c r="K229" s="26" t="s">
        <v>15538</v>
      </c>
      <c r="L229" s="26"/>
    </row>
    <row r="230" customFormat="false" ht="15" hidden="false" customHeight="true" outlineLevel="0" collapsed="false">
      <c r="A230" s="29" t="s">
        <v>15539</v>
      </c>
      <c r="B230" s="30" t="n">
        <v>44738</v>
      </c>
      <c r="C230" s="29" t="s">
        <v>5953</v>
      </c>
      <c r="D230" s="29" t="s">
        <v>15322</v>
      </c>
      <c r="E230" s="29" t="s">
        <v>15323</v>
      </c>
      <c r="F230" s="29" t="s">
        <v>15540</v>
      </c>
      <c r="G230" s="29" t="s">
        <v>15541</v>
      </c>
      <c r="H230" s="29" t="s">
        <v>14948</v>
      </c>
      <c r="I230" s="29" t="s">
        <v>15542</v>
      </c>
      <c r="J230" s="29" t="s">
        <v>14498</v>
      </c>
      <c r="K230" s="29" t="s">
        <v>15543</v>
      </c>
      <c r="L230" s="29"/>
    </row>
    <row r="231" customFormat="false" ht="15" hidden="false" customHeight="true" outlineLevel="0" collapsed="false">
      <c r="A231" s="26" t="s">
        <v>15544</v>
      </c>
      <c r="B231" s="27" t="n">
        <v>44739</v>
      </c>
      <c r="C231" s="26" t="s">
        <v>3064</v>
      </c>
      <c r="D231" s="26" t="s">
        <v>15011</v>
      </c>
      <c r="E231" s="26" t="s">
        <v>15012</v>
      </c>
      <c r="F231" s="26" t="s">
        <v>270</v>
      </c>
      <c r="G231" s="26" t="s">
        <v>208</v>
      </c>
      <c r="H231" s="26" t="s">
        <v>14948</v>
      </c>
      <c r="I231" s="26" t="s">
        <v>15005</v>
      </c>
      <c r="J231" s="26" t="s">
        <v>14527</v>
      </c>
      <c r="K231" s="26" t="s">
        <v>15545</v>
      </c>
      <c r="L231" s="26"/>
    </row>
    <row r="232" customFormat="false" ht="15" hidden="false" customHeight="true" outlineLevel="0" collapsed="false">
      <c r="A232" s="29" t="s">
        <v>15546</v>
      </c>
      <c r="B232" s="30" t="n">
        <v>44741</v>
      </c>
      <c r="C232" s="29" t="s">
        <v>254</v>
      </c>
      <c r="D232" s="29" t="s">
        <v>15322</v>
      </c>
      <c r="E232" s="29" t="s">
        <v>15323</v>
      </c>
      <c r="F232" s="29" t="s">
        <v>15519</v>
      </c>
      <c r="G232" s="29" t="s">
        <v>15547</v>
      </c>
      <c r="H232" s="29" t="s">
        <v>14948</v>
      </c>
      <c r="I232" s="29"/>
      <c r="J232" s="29" t="s">
        <v>14498</v>
      </c>
      <c r="K232" s="29" t="s">
        <v>15548</v>
      </c>
      <c r="L232" s="29"/>
    </row>
    <row r="233" customFormat="false" ht="15" hidden="false" customHeight="true" outlineLevel="0" collapsed="false">
      <c r="A233" s="26" t="s">
        <v>15549</v>
      </c>
      <c r="B233" s="27" t="n">
        <v>44741</v>
      </c>
      <c r="C233" s="26" t="s">
        <v>11205</v>
      </c>
      <c r="D233" s="26" t="s">
        <v>14972</v>
      </c>
      <c r="E233" s="26" t="s">
        <v>14973</v>
      </c>
      <c r="F233" s="26" t="s">
        <v>15550</v>
      </c>
      <c r="G233" s="26" t="s">
        <v>15551</v>
      </c>
      <c r="H233" s="26" t="s">
        <v>14948</v>
      </c>
      <c r="I233" s="26" t="s">
        <v>14987</v>
      </c>
      <c r="J233" s="26" t="s">
        <v>14527</v>
      </c>
      <c r="K233" s="26" t="s">
        <v>15548</v>
      </c>
      <c r="L233" s="26"/>
    </row>
    <row r="234" customFormat="false" ht="15" hidden="false" customHeight="true" outlineLevel="0" collapsed="false">
      <c r="A234" s="29" t="s">
        <v>15552</v>
      </c>
      <c r="B234" s="30" t="n">
        <v>44741</v>
      </c>
      <c r="C234" s="29" t="s">
        <v>8945</v>
      </c>
      <c r="D234" s="29" t="s">
        <v>14965</v>
      </c>
      <c r="E234" s="29" t="s">
        <v>14966</v>
      </c>
      <c r="F234" s="29" t="s">
        <v>15553</v>
      </c>
      <c r="G234" s="29" t="s">
        <v>15154</v>
      </c>
      <c r="H234" s="29" t="s">
        <v>14948</v>
      </c>
      <c r="I234" s="29" t="s">
        <v>15554</v>
      </c>
      <c r="J234" s="29" t="s">
        <v>14498</v>
      </c>
      <c r="K234" s="29" t="s">
        <v>15548</v>
      </c>
      <c r="L234" s="29"/>
    </row>
    <row r="235" customFormat="false" ht="15" hidden="false" customHeight="true" outlineLevel="0" collapsed="false">
      <c r="A235" s="26" t="s">
        <v>15555</v>
      </c>
      <c r="B235" s="27" t="n">
        <v>44741</v>
      </c>
      <c r="C235" s="26" t="s">
        <v>3064</v>
      </c>
      <c r="D235" s="26" t="s">
        <v>14984</v>
      </c>
      <c r="E235" s="26" t="s">
        <v>14985</v>
      </c>
      <c r="F235" s="26" t="s">
        <v>15017</v>
      </c>
      <c r="G235" s="26" t="s">
        <v>15078</v>
      </c>
      <c r="H235" s="26" t="s">
        <v>14948</v>
      </c>
      <c r="I235" s="26" t="s">
        <v>14960</v>
      </c>
      <c r="J235" s="26" t="s">
        <v>14527</v>
      </c>
      <c r="K235" s="26" t="s">
        <v>15548</v>
      </c>
      <c r="L235" s="26"/>
    </row>
    <row r="236" customFormat="false" ht="15" hidden="false" customHeight="true" outlineLevel="0" collapsed="false">
      <c r="A236" s="29" t="s">
        <v>15556</v>
      </c>
      <c r="B236" s="30" t="n">
        <v>44741</v>
      </c>
      <c r="C236" s="29" t="s">
        <v>354</v>
      </c>
      <c r="D236" s="29" t="s">
        <v>14977</v>
      </c>
      <c r="E236" s="29" t="s">
        <v>14978</v>
      </c>
      <c r="F236" s="29" t="s">
        <v>15557</v>
      </c>
      <c r="G236" s="29" t="s">
        <v>15557</v>
      </c>
      <c r="H236" s="29" t="s">
        <v>14948</v>
      </c>
      <c r="I236" s="29" t="s">
        <v>14987</v>
      </c>
      <c r="J236" s="29" t="s">
        <v>14527</v>
      </c>
      <c r="K236" s="29" t="s">
        <v>15548</v>
      </c>
      <c r="L236" s="29"/>
    </row>
    <row r="237" customFormat="false" ht="15" hidden="false" customHeight="true" outlineLevel="0" collapsed="false">
      <c r="A237" s="26" t="s">
        <v>15558</v>
      </c>
      <c r="B237" s="27" t="n">
        <v>44742</v>
      </c>
      <c r="C237" s="26" t="s">
        <v>850</v>
      </c>
      <c r="D237" s="26" t="s">
        <v>15011</v>
      </c>
      <c r="E237" s="26" t="s">
        <v>15012</v>
      </c>
      <c r="F237" s="26" t="s">
        <v>15017</v>
      </c>
      <c r="G237" s="26" t="s">
        <v>322</v>
      </c>
      <c r="H237" s="26" t="s">
        <v>14948</v>
      </c>
      <c r="I237" s="26" t="s">
        <v>15005</v>
      </c>
      <c r="J237" s="26" t="s">
        <v>14527</v>
      </c>
      <c r="K237" s="26" t="s">
        <v>15559</v>
      </c>
      <c r="L237" s="26"/>
    </row>
    <row r="238" customFormat="false" ht="15" hidden="false" customHeight="true" outlineLevel="0" collapsed="false">
      <c r="A238" s="29" t="s">
        <v>15560</v>
      </c>
      <c r="B238" s="30" t="n">
        <v>44744</v>
      </c>
      <c r="C238" s="29" t="s">
        <v>9821</v>
      </c>
      <c r="D238" s="29" t="s">
        <v>15015</v>
      </c>
      <c r="E238" s="29" t="s">
        <v>15016</v>
      </c>
      <c r="F238" s="29" t="s">
        <v>248</v>
      </c>
      <c r="G238" s="29" t="s">
        <v>248</v>
      </c>
      <c r="H238" s="29" t="s">
        <v>14948</v>
      </c>
      <c r="I238" s="29" t="s">
        <v>14960</v>
      </c>
      <c r="J238" s="29" t="s">
        <v>14527</v>
      </c>
      <c r="K238" s="29" t="s">
        <v>15561</v>
      </c>
      <c r="L238" s="29"/>
    </row>
    <row r="239" customFormat="false" ht="15" hidden="false" customHeight="true" outlineLevel="0" collapsed="false">
      <c r="A239" s="26" t="s">
        <v>15562</v>
      </c>
      <c r="B239" s="27" t="n">
        <v>44744</v>
      </c>
      <c r="C239" s="26" t="s">
        <v>5398</v>
      </c>
      <c r="D239" s="26" t="s">
        <v>15113</v>
      </c>
      <c r="E239" s="26" t="s">
        <v>15114</v>
      </c>
      <c r="F239" s="26" t="s">
        <v>229</v>
      </c>
      <c r="G239" s="26" t="s">
        <v>218</v>
      </c>
      <c r="H239" s="26" t="s">
        <v>14948</v>
      </c>
      <c r="I239" s="26" t="s">
        <v>15005</v>
      </c>
      <c r="J239" s="26" t="s">
        <v>14527</v>
      </c>
      <c r="K239" s="26" t="s">
        <v>15561</v>
      </c>
      <c r="L239" s="26"/>
    </row>
    <row r="240" customFormat="false" ht="15" hidden="false" customHeight="true" outlineLevel="0" collapsed="false">
      <c r="A240" s="29" t="s">
        <v>15563</v>
      </c>
      <c r="B240" s="30" t="n">
        <v>44745</v>
      </c>
      <c r="C240" s="29" t="s">
        <v>10401</v>
      </c>
      <c r="D240" s="29" t="s">
        <v>14972</v>
      </c>
      <c r="E240" s="29" t="s">
        <v>14973</v>
      </c>
      <c r="F240" s="29" t="s">
        <v>15564</v>
      </c>
      <c r="G240" s="29" t="s">
        <v>15565</v>
      </c>
      <c r="H240" s="29" t="s">
        <v>14948</v>
      </c>
      <c r="I240" s="29" t="s">
        <v>15005</v>
      </c>
      <c r="J240" s="29" t="s">
        <v>14527</v>
      </c>
      <c r="K240" s="29" t="s">
        <v>15566</v>
      </c>
      <c r="L240" s="29"/>
    </row>
    <row r="241" customFormat="false" ht="15" hidden="false" customHeight="true" outlineLevel="0" collapsed="false">
      <c r="A241" s="26" t="s">
        <v>15567</v>
      </c>
      <c r="B241" s="27" t="n">
        <v>44746</v>
      </c>
      <c r="C241" s="26" t="s">
        <v>6888</v>
      </c>
      <c r="D241" s="26" t="s">
        <v>15035</v>
      </c>
      <c r="E241" s="26" t="s">
        <v>15036</v>
      </c>
      <c r="F241" s="26" t="s">
        <v>15568</v>
      </c>
      <c r="G241" s="26" t="s">
        <v>15263</v>
      </c>
      <c r="H241" s="26" t="s">
        <v>14948</v>
      </c>
      <c r="I241" s="26"/>
      <c r="J241" s="26" t="s">
        <v>14498</v>
      </c>
      <c r="K241" s="26" t="s">
        <v>15569</v>
      </c>
      <c r="L241" s="26"/>
    </row>
    <row r="242" customFormat="false" ht="15" hidden="false" customHeight="true" outlineLevel="0" collapsed="false">
      <c r="A242" s="29" t="s">
        <v>15570</v>
      </c>
      <c r="B242" s="30" t="n">
        <v>44746</v>
      </c>
      <c r="C242" s="29" t="s">
        <v>5606</v>
      </c>
      <c r="D242" s="29" t="s">
        <v>15322</v>
      </c>
      <c r="E242" s="29" t="s">
        <v>15323</v>
      </c>
      <c r="F242" s="29" t="s">
        <v>15571</v>
      </c>
      <c r="G242" s="29" t="s">
        <v>15572</v>
      </c>
      <c r="H242" s="29" t="s">
        <v>14948</v>
      </c>
      <c r="I242" s="29"/>
      <c r="J242" s="29" t="s">
        <v>14498</v>
      </c>
      <c r="K242" s="29" t="s">
        <v>15569</v>
      </c>
      <c r="L242" s="29"/>
    </row>
    <row r="243" customFormat="false" ht="15" hidden="false" customHeight="true" outlineLevel="0" collapsed="false">
      <c r="A243" s="26" t="s">
        <v>15573</v>
      </c>
      <c r="B243" s="27" t="n">
        <v>44747</v>
      </c>
      <c r="C243" s="26" t="s">
        <v>10723</v>
      </c>
      <c r="D243" s="26" t="s">
        <v>14972</v>
      </c>
      <c r="E243" s="26" t="s">
        <v>14973</v>
      </c>
      <c r="F243" s="26" t="s">
        <v>15574</v>
      </c>
      <c r="G243" s="26" t="s">
        <v>15575</v>
      </c>
      <c r="H243" s="26" t="s">
        <v>14948</v>
      </c>
      <c r="I243" s="26"/>
      <c r="J243" s="26" t="s">
        <v>14527</v>
      </c>
      <c r="K243" s="26" t="s">
        <v>15576</v>
      </c>
      <c r="L243" s="26"/>
    </row>
    <row r="244" customFormat="false" ht="15" hidden="false" customHeight="true" outlineLevel="0" collapsed="false">
      <c r="A244" s="29" t="s">
        <v>15577</v>
      </c>
      <c r="B244" s="30" t="n">
        <v>44747</v>
      </c>
      <c r="C244" s="29" t="s">
        <v>1379</v>
      </c>
      <c r="D244" s="29" t="s">
        <v>14965</v>
      </c>
      <c r="E244" s="29" t="s">
        <v>14966</v>
      </c>
      <c r="F244" s="29" t="s">
        <v>15428</v>
      </c>
      <c r="G244" s="29" t="s">
        <v>15578</v>
      </c>
      <c r="H244" s="29" t="s">
        <v>14948</v>
      </c>
      <c r="I244" s="29"/>
      <c r="J244" s="29" t="s">
        <v>14498</v>
      </c>
      <c r="K244" s="29" t="s">
        <v>15576</v>
      </c>
      <c r="L244" s="29"/>
    </row>
    <row r="245" customFormat="false" ht="15" hidden="false" customHeight="true" outlineLevel="0" collapsed="false">
      <c r="A245" s="26" t="s">
        <v>15579</v>
      </c>
      <c r="B245" s="27" t="n">
        <v>44748</v>
      </c>
      <c r="C245" s="26" t="s">
        <v>7193</v>
      </c>
      <c r="D245" s="26" t="s">
        <v>14951</v>
      </c>
      <c r="E245" s="26" t="s">
        <v>14952</v>
      </c>
      <c r="F245" s="26" t="s">
        <v>15580</v>
      </c>
      <c r="G245" s="26" t="s">
        <v>15581</v>
      </c>
      <c r="H245" s="26" t="s">
        <v>14948</v>
      </c>
      <c r="I245" s="26"/>
      <c r="J245" s="26" t="s">
        <v>14498</v>
      </c>
      <c r="K245" s="26" t="s">
        <v>15582</v>
      </c>
      <c r="L245" s="26"/>
    </row>
    <row r="246" customFormat="false" ht="15" hidden="false" customHeight="true" outlineLevel="0" collapsed="false">
      <c r="A246" s="29" t="s">
        <v>15583</v>
      </c>
      <c r="B246" s="30" t="n">
        <v>44749</v>
      </c>
      <c r="C246" s="29" t="s">
        <v>8309</v>
      </c>
      <c r="D246" s="29" t="s">
        <v>14956</v>
      </c>
      <c r="E246" s="29" t="s">
        <v>14957</v>
      </c>
      <c r="F246" s="29" t="s">
        <v>15584</v>
      </c>
      <c r="G246" s="29" t="s">
        <v>15585</v>
      </c>
      <c r="H246" s="29" t="s">
        <v>14948</v>
      </c>
      <c r="I246" s="29" t="s">
        <v>14980</v>
      </c>
      <c r="J246" s="29" t="s">
        <v>14527</v>
      </c>
      <c r="K246" s="29" t="s">
        <v>15586</v>
      </c>
      <c r="L246" s="29"/>
    </row>
    <row r="247" customFormat="false" ht="15" hidden="false" customHeight="true" outlineLevel="0" collapsed="false">
      <c r="A247" s="26" t="s">
        <v>15587</v>
      </c>
      <c r="B247" s="27" t="n">
        <v>44749</v>
      </c>
      <c r="C247" s="26" t="s">
        <v>4480</v>
      </c>
      <c r="D247" s="26" t="s">
        <v>14951</v>
      </c>
      <c r="E247" s="26" t="s">
        <v>14952</v>
      </c>
      <c r="F247" s="26" t="s">
        <v>15588</v>
      </c>
      <c r="G247" s="26" t="s">
        <v>15589</v>
      </c>
      <c r="H247" s="26" t="s">
        <v>14948</v>
      </c>
      <c r="I247" s="26"/>
      <c r="J247" s="26" t="s">
        <v>14498</v>
      </c>
      <c r="K247" s="26" t="s">
        <v>15586</v>
      </c>
      <c r="L247" s="26"/>
    </row>
    <row r="248" customFormat="false" ht="15" hidden="false" customHeight="true" outlineLevel="0" collapsed="false">
      <c r="A248" s="29" t="s">
        <v>15590</v>
      </c>
      <c r="B248" s="30" t="n">
        <v>44750</v>
      </c>
      <c r="C248" s="29" t="s">
        <v>8957</v>
      </c>
      <c r="D248" s="29" t="s">
        <v>15045</v>
      </c>
      <c r="E248" s="29" t="s">
        <v>15046</v>
      </c>
      <c r="F248" s="29" t="s">
        <v>15591</v>
      </c>
      <c r="G248" s="29" t="s">
        <v>15592</v>
      </c>
      <c r="H248" s="29" t="s">
        <v>14948</v>
      </c>
      <c r="I248" s="29" t="s">
        <v>14987</v>
      </c>
      <c r="J248" s="29" t="s">
        <v>14527</v>
      </c>
      <c r="K248" s="29" t="s">
        <v>15593</v>
      </c>
      <c r="L248" s="29"/>
    </row>
    <row r="249" customFormat="false" ht="15" hidden="false" customHeight="true" outlineLevel="0" collapsed="false">
      <c r="A249" s="26" t="s">
        <v>15594</v>
      </c>
      <c r="B249" s="27" t="n">
        <v>44751</v>
      </c>
      <c r="C249" s="26" t="s">
        <v>8573</v>
      </c>
      <c r="D249" s="26" t="s">
        <v>14951</v>
      </c>
      <c r="E249" s="26" t="s">
        <v>14952</v>
      </c>
      <c r="F249" s="26" t="s">
        <v>15595</v>
      </c>
      <c r="G249" s="26" t="s">
        <v>15596</v>
      </c>
      <c r="H249" s="26" t="s">
        <v>14948</v>
      </c>
      <c r="I249" s="26"/>
      <c r="J249" s="26" t="s">
        <v>14498</v>
      </c>
      <c r="K249" s="26" t="s">
        <v>15597</v>
      </c>
      <c r="L249" s="26"/>
    </row>
    <row r="250" customFormat="false" ht="15" hidden="false" customHeight="true" outlineLevel="0" collapsed="false">
      <c r="A250" s="29" t="s">
        <v>15598</v>
      </c>
      <c r="B250" s="30" t="n">
        <v>44753</v>
      </c>
      <c r="C250" s="29" t="s">
        <v>10854</v>
      </c>
      <c r="D250" s="29" t="s">
        <v>15080</v>
      </c>
      <c r="E250" s="29" t="s">
        <v>15081</v>
      </c>
      <c r="F250" s="29" t="s">
        <v>15599</v>
      </c>
      <c r="G250" s="29" t="s">
        <v>15220</v>
      </c>
      <c r="H250" s="29" t="s">
        <v>14948</v>
      </c>
      <c r="I250" s="29" t="s">
        <v>15600</v>
      </c>
      <c r="J250" s="29" t="s">
        <v>14498</v>
      </c>
      <c r="K250" s="29" t="s">
        <v>15601</v>
      </c>
      <c r="L250" s="29"/>
    </row>
    <row r="251" customFormat="false" ht="15" hidden="false" customHeight="true" outlineLevel="0" collapsed="false">
      <c r="A251" s="26" t="s">
        <v>15602</v>
      </c>
      <c r="B251" s="27" t="n">
        <v>44754</v>
      </c>
      <c r="C251" s="26" t="s">
        <v>3633</v>
      </c>
      <c r="D251" s="26" t="s">
        <v>14946</v>
      </c>
      <c r="E251" s="26" t="s">
        <v>14947</v>
      </c>
      <c r="F251" s="26" t="s">
        <v>3199</v>
      </c>
      <c r="G251" s="26" t="s">
        <v>4018</v>
      </c>
      <c r="H251" s="26" t="s">
        <v>14948</v>
      </c>
      <c r="I251" s="26"/>
      <c r="J251" s="26" t="s">
        <v>14527</v>
      </c>
      <c r="K251" s="26" t="s">
        <v>15603</v>
      </c>
      <c r="L251" s="26"/>
    </row>
    <row r="252" customFormat="false" ht="15" hidden="false" customHeight="true" outlineLevel="0" collapsed="false">
      <c r="A252" s="29" t="s">
        <v>15604</v>
      </c>
      <c r="B252" s="30" t="n">
        <v>44755</v>
      </c>
      <c r="C252" s="29" t="s">
        <v>11070</v>
      </c>
      <c r="D252" s="29" t="s">
        <v>15045</v>
      </c>
      <c r="E252" s="29" t="s">
        <v>15046</v>
      </c>
      <c r="F252" s="29" t="s">
        <v>15605</v>
      </c>
      <c r="G252" s="29" t="s">
        <v>15606</v>
      </c>
      <c r="H252" s="29" t="s">
        <v>14948</v>
      </c>
      <c r="I252" s="29" t="s">
        <v>14960</v>
      </c>
      <c r="J252" s="29" t="s">
        <v>14527</v>
      </c>
      <c r="K252" s="29" t="s">
        <v>15607</v>
      </c>
      <c r="L252" s="29"/>
    </row>
    <row r="253" customFormat="false" ht="15" hidden="false" customHeight="true" outlineLevel="0" collapsed="false">
      <c r="A253" s="26" t="s">
        <v>15608</v>
      </c>
      <c r="B253" s="27" t="n">
        <v>44756</v>
      </c>
      <c r="C253" s="26" t="s">
        <v>9880</v>
      </c>
      <c r="D253" s="26" t="s">
        <v>15054</v>
      </c>
      <c r="E253" s="26" t="s">
        <v>15055</v>
      </c>
      <c r="F253" s="26" t="s">
        <v>15023</v>
      </c>
      <c r="G253" s="26" t="s">
        <v>166</v>
      </c>
      <c r="H253" s="26" t="s">
        <v>14948</v>
      </c>
      <c r="I253" s="26" t="s">
        <v>14980</v>
      </c>
      <c r="J253" s="26" t="s">
        <v>14527</v>
      </c>
      <c r="K253" s="26" t="s">
        <v>15609</v>
      </c>
      <c r="L253" s="26"/>
    </row>
    <row r="254" customFormat="false" ht="15" hidden="false" customHeight="true" outlineLevel="0" collapsed="false">
      <c r="A254" s="29" t="s">
        <v>15610</v>
      </c>
      <c r="B254" s="30" t="n">
        <v>44757</v>
      </c>
      <c r="C254" s="29" t="s">
        <v>11274</v>
      </c>
      <c r="D254" s="29" t="s">
        <v>15113</v>
      </c>
      <c r="E254" s="29" t="s">
        <v>15114</v>
      </c>
      <c r="F254" s="29" t="s">
        <v>383</v>
      </c>
      <c r="G254" s="29" t="s">
        <v>15023</v>
      </c>
      <c r="H254" s="29" t="s">
        <v>14948</v>
      </c>
      <c r="I254" s="29"/>
      <c r="J254" s="29" t="s">
        <v>14527</v>
      </c>
      <c r="K254" s="29" t="s">
        <v>15611</v>
      </c>
      <c r="L254" s="29"/>
    </row>
    <row r="255" customFormat="false" ht="15" hidden="false" customHeight="true" outlineLevel="0" collapsed="false">
      <c r="A255" s="26" t="s">
        <v>15612</v>
      </c>
      <c r="B255" s="27" t="n">
        <v>44757</v>
      </c>
      <c r="C255" s="26" t="s">
        <v>4845</v>
      </c>
      <c r="D255" s="26" t="s">
        <v>14984</v>
      </c>
      <c r="E255" s="26" t="s">
        <v>14985</v>
      </c>
      <c r="F255" s="26" t="s">
        <v>15078</v>
      </c>
      <c r="G255" s="26" t="s">
        <v>15075</v>
      </c>
      <c r="H255" s="26" t="s">
        <v>14948</v>
      </c>
      <c r="I255" s="26" t="s">
        <v>14987</v>
      </c>
      <c r="J255" s="26" t="s">
        <v>14527</v>
      </c>
      <c r="K255" s="26" t="s">
        <v>15611</v>
      </c>
      <c r="L255" s="26"/>
    </row>
    <row r="256" customFormat="false" ht="15" hidden="false" customHeight="true" outlineLevel="0" collapsed="false">
      <c r="A256" s="29" t="s">
        <v>15613</v>
      </c>
      <c r="B256" s="30" t="n">
        <v>44757</v>
      </c>
      <c r="C256" s="29" t="s">
        <v>8906</v>
      </c>
      <c r="D256" s="29" t="s">
        <v>15021</v>
      </c>
      <c r="E256" s="29" t="s">
        <v>15022</v>
      </c>
      <c r="F256" s="29" t="s">
        <v>15075</v>
      </c>
      <c r="G256" s="29" t="s">
        <v>15017</v>
      </c>
      <c r="H256" s="29" t="s">
        <v>14948</v>
      </c>
      <c r="I256" s="29"/>
      <c r="J256" s="29" t="s">
        <v>14527</v>
      </c>
      <c r="K256" s="29" t="s">
        <v>15611</v>
      </c>
      <c r="L256" s="29"/>
    </row>
    <row r="257" customFormat="false" ht="15" hidden="false" customHeight="true" outlineLevel="0" collapsed="false">
      <c r="A257" s="26" t="s">
        <v>15614</v>
      </c>
      <c r="B257" s="27" t="n">
        <v>44757</v>
      </c>
      <c r="C257" s="26" t="s">
        <v>4633</v>
      </c>
      <c r="D257" s="26" t="s">
        <v>15001</v>
      </c>
      <c r="E257" s="26" t="s">
        <v>15002</v>
      </c>
      <c r="F257" s="26" t="s">
        <v>15004</v>
      </c>
      <c r="G257" s="26" t="s">
        <v>15003</v>
      </c>
      <c r="H257" s="26" t="s">
        <v>14948</v>
      </c>
      <c r="I257" s="26" t="s">
        <v>15024</v>
      </c>
      <c r="J257" s="26" t="s">
        <v>14527</v>
      </c>
      <c r="K257" s="26" t="s">
        <v>15611</v>
      </c>
      <c r="L257" s="26"/>
    </row>
    <row r="258" customFormat="false" ht="15" hidden="false" customHeight="true" outlineLevel="0" collapsed="false">
      <c r="A258" s="29" t="s">
        <v>15615</v>
      </c>
      <c r="B258" s="30" t="n">
        <v>44758</v>
      </c>
      <c r="C258" s="29" t="s">
        <v>482</v>
      </c>
      <c r="D258" s="29" t="s">
        <v>15021</v>
      </c>
      <c r="E258" s="29" t="s">
        <v>15022</v>
      </c>
      <c r="F258" s="29" t="s">
        <v>166</v>
      </c>
      <c r="G258" s="29" t="s">
        <v>15023</v>
      </c>
      <c r="H258" s="29" t="s">
        <v>14948</v>
      </c>
      <c r="I258" s="29" t="s">
        <v>14980</v>
      </c>
      <c r="J258" s="29" t="s">
        <v>14527</v>
      </c>
      <c r="K258" s="29" t="s">
        <v>15616</v>
      </c>
      <c r="L258" s="29"/>
    </row>
    <row r="259" customFormat="false" ht="15" hidden="false" customHeight="true" outlineLevel="0" collapsed="false">
      <c r="A259" s="26" t="s">
        <v>15617</v>
      </c>
      <c r="B259" s="27" t="n">
        <v>44758</v>
      </c>
      <c r="C259" s="26" t="s">
        <v>4361</v>
      </c>
      <c r="D259" s="26" t="s">
        <v>14956</v>
      </c>
      <c r="E259" s="26" t="s">
        <v>14957</v>
      </c>
      <c r="F259" s="26" t="s">
        <v>15618</v>
      </c>
      <c r="G259" s="26" t="s">
        <v>15619</v>
      </c>
      <c r="H259" s="26" t="s">
        <v>14948</v>
      </c>
      <c r="I259" s="26"/>
      <c r="J259" s="26" t="s">
        <v>14527</v>
      </c>
      <c r="K259" s="26" t="s">
        <v>15616</v>
      </c>
      <c r="L259" s="26"/>
    </row>
    <row r="260" customFormat="false" ht="15" hidden="false" customHeight="true" outlineLevel="0" collapsed="false">
      <c r="A260" s="29" t="s">
        <v>15620</v>
      </c>
      <c r="B260" s="30" t="n">
        <v>44759</v>
      </c>
      <c r="C260" s="29" t="s">
        <v>9412</v>
      </c>
      <c r="D260" s="29" t="s">
        <v>15021</v>
      </c>
      <c r="E260" s="29" t="s">
        <v>15022</v>
      </c>
      <c r="F260" s="29" t="s">
        <v>345</v>
      </c>
      <c r="G260" s="29" t="s">
        <v>259</v>
      </c>
      <c r="H260" s="29" t="s">
        <v>14948</v>
      </c>
      <c r="I260" s="29" t="s">
        <v>14980</v>
      </c>
      <c r="J260" s="29" t="s">
        <v>14527</v>
      </c>
      <c r="K260" s="29" t="s">
        <v>15621</v>
      </c>
      <c r="L260" s="29"/>
    </row>
    <row r="261" customFormat="false" ht="15" hidden="false" customHeight="true" outlineLevel="0" collapsed="false">
      <c r="A261" s="26" t="s">
        <v>15622</v>
      </c>
      <c r="B261" s="27" t="n">
        <v>44760</v>
      </c>
      <c r="C261" s="26" t="s">
        <v>3814</v>
      </c>
      <c r="D261" s="26" t="s">
        <v>14965</v>
      </c>
      <c r="E261" s="26" t="s">
        <v>14966</v>
      </c>
      <c r="F261" s="26" t="s">
        <v>15623</v>
      </c>
      <c r="G261" s="26" t="s">
        <v>15154</v>
      </c>
      <c r="H261" s="26" t="s">
        <v>14948</v>
      </c>
      <c r="I261" s="26"/>
      <c r="J261" s="26" t="s">
        <v>14498</v>
      </c>
      <c r="K261" s="26" t="s">
        <v>15624</v>
      </c>
      <c r="L261" s="26"/>
    </row>
    <row r="262" customFormat="false" ht="15" hidden="false" customHeight="true" outlineLevel="0" collapsed="false">
      <c r="A262" s="29" t="s">
        <v>15625</v>
      </c>
      <c r="B262" s="30" t="n">
        <v>44761</v>
      </c>
      <c r="C262" s="29" t="s">
        <v>4982</v>
      </c>
      <c r="D262" s="29" t="s">
        <v>15001</v>
      </c>
      <c r="E262" s="29" t="s">
        <v>15002</v>
      </c>
      <c r="F262" s="29" t="s">
        <v>15335</v>
      </c>
      <c r="G262" s="29" t="s">
        <v>15003</v>
      </c>
      <c r="H262" s="29" t="s">
        <v>14948</v>
      </c>
      <c r="I262" s="29"/>
      <c r="J262" s="29" t="s">
        <v>14527</v>
      </c>
      <c r="K262" s="29" t="s">
        <v>15626</v>
      </c>
      <c r="L262" s="29"/>
    </row>
    <row r="263" customFormat="false" ht="15" hidden="false" customHeight="true" outlineLevel="0" collapsed="false">
      <c r="A263" s="26" t="s">
        <v>15627</v>
      </c>
      <c r="B263" s="27" t="n">
        <v>44761</v>
      </c>
      <c r="C263" s="26" t="s">
        <v>4049</v>
      </c>
      <c r="D263" s="26" t="s">
        <v>14946</v>
      </c>
      <c r="E263" s="26" t="s">
        <v>14947</v>
      </c>
      <c r="F263" s="26" t="s">
        <v>1538</v>
      </c>
      <c r="G263" s="26" t="s">
        <v>2896</v>
      </c>
      <c r="H263" s="26" t="s">
        <v>14948</v>
      </c>
      <c r="I263" s="26" t="s">
        <v>15005</v>
      </c>
      <c r="J263" s="26" t="s">
        <v>14527</v>
      </c>
      <c r="K263" s="26" t="s">
        <v>15626</v>
      </c>
      <c r="L263" s="26"/>
    </row>
    <row r="264" customFormat="false" ht="15" hidden="false" customHeight="true" outlineLevel="0" collapsed="false">
      <c r="A264" s="29" t="s">
        <v>15628</v>
      </c>
      <c r="B264" s="30" t="n">
        <v>44763</v>
      </c>
      <c r="C264" s="29" t="s">
        <v>7360</v>
      </c>
      <c r="D264" s="29" t="s">
        <v>14946</v>
      </c>
      <c r="E264" s="29" t="s">
        <v>14947</v>
      </c>
      <c r="F264" s="29" t="s">
        <v>1319</v>
      </c>
      <c r="G264" s="29" t="s">
        <v>990</v>
      </c>
      <c r="H264" s="29" t="s">
        <v>14948</v>
      </c>
      <c r="I264" s="29" t="s">
        <v>14987</v>
      </c>
      <c r="J264" s="29" t="s">
        <v>14527</v>
      </c>
      <c r="K264" s="29" t="s">
        <v>15629</v>
      </c>
      <c r="L264" s="29"/>
    </row>
    <row r="265" customFormat="false" ht="15" hidden="false" customHeight="true" outlineLevel="0" collapsed="false">
      <c r="A265" s="26" t="s">
        <v>15630</v>
      </c>
      <c r="B265" s="27" t="n">
        <v>44763</v>
      </c>
      <c r="C265" s="26" t="s">
        <v>6460</v>
      </c>
      <c r="D265" s="26" t="s">
        <v>15001</v>
      </c>
      <c r="E265" s="26" t="s">
        <v>15002</v>
      </c>
      <c r="F265" s="26" t="s">
        <v>15028</v>
      </c>
      <c r="G265" s="26" t="s">
        <v>15335</v>
      </c>
      <c r="H265" s="26" t="s">
        <v>14948</v>
      </c>
      <c r="I265" s="26" t="s">
        <v>14987</v>
      </c>
      <c r="J265" s="26" t="s">
        <v>14527</v>
      </c>
      <c r="K265" s="26" t="s">
        <v>15629</v>
      </c>
      <c r="L265" s="26"/>
    </row>
    <row r="266" customFormat="false" ht="15" hidden="false" customHeight="true" outlineLevel="0" collapsed="false">
      <c r="A266" s="29" t="s">
        <v>15631</v>
      </c>
      <c r="B266" s="30" t="n">
        <v>44763</v>
      </c>
      <c r="C266" s="29" t="s">
        <v>6263</v>
      </c>
      <c r="D266" s="29" t="s">
        <v>15035</v>
      </c>
      <c r="E266" s="29" t="s">
        <v>15036</v>
      </c>
      <c r="F266" s="29" t="s">
        <v>15369</v>
      </c>
      <c r="G266" s="29" t="s">
        <v>15623</v>
      </c>
      <c r="H266" s="29" t="s">
        <v>14948</v>
      </c>
      <c r="I266" s="29"/>
      <c r="J266" s="29" t="s">
        <v>14498</v>
      </c>
      <c r="K266" s="29" t="s">
        <v>15629</v>
      </c>
      <c r="L266" s="29"/>
    </row>
    <row r="267" customFormat="false" ht="15" hidden="false" customHeight="true" outlineLevel="0" collapsed="false">
      <c r="A267" s="26" t="s">
        <v>15632</v>
      </c>
      <c r="B267" s="27" t="n">
        <v>44764</v>
      </c>
      <c r="C267" s="26" t="s">
        <v>9107</v>
      </c>
      <c r="D267" s="26" t="s">
        <v>14946</v>
      </c>
      <c r="E267" s="26" t="s">
        <v>14947</v>
      </c>
      <c r="F267" s="26" t="s">
        <v>4645</v>
      </c>
      <c r="G267" s="26" t="s">
        <v>3722</v>
      </c>
      <c r="H267" s="26" t="s">
        <v>14948</v>
      </c>
      <c r="I267" s="26" t="s">
        <v>14987</v>
      </c>
      <c r="J267" s="26" t="s">
        <v>14527</v>
      </c>
      <c r="K267" s="26" t="s">
        <v>15633</v>
      </c>
      <c r="L267" s="26"/>
    </row>
    <row r="268" customFormat="false" ht="15" hidden="false" customHeight="true" outlineLevel="0" collapsed="false">
      <c r="A268" s="29" t="s">
        <v>15634</v>
      </c>
      <c r="B268" s="30" t="n">
        <v>44764</v>
      </c>
      <c r="C268" s="29" t="s">
        <v>7712</v>
      </c>
      <c r="D268" s="29" t="s">
        <v>14951</v>
      </c>
      <c r="E268" s="29" t="s">
        <v>14952</v>
      </c>
      <c r="F268" s="29" t="s">
        <v>15635</v>
      </c>
      <c r="G268" s="29" t="s">
        <v>15636</v>
      </c>
      <c r="H268" s="29" t="s">
        <v>14948</v>
      </c>
      <c r="I268" s="29" t="s">
        <v>15637</v>
      </c>
      <c r="J268" s="29" t="s">
        <v>14498</v>
      </c>
      <c r="K268" s="29" t="s">
        <v>15633</v>
      </c>
      <c r="L268" s="29"/>
    </row>
    <row r="269" customFormat="false" ht="15" hidden="false" customHeight="true" outlineLevel="0" collapsed="false">
      <c r="A269" s="26" t="s">
        <v>15638</v>
      </c>
      <c r="B269" s="27" t="n">
        <v>44764</v>
      </c>
      <c r="C269" s="26" t="s">
        <v>2713</v>
      </c>
      <c r="D269" s="26" t="s">
        <v>15066</v>
      </c>
      <c r="E269" s="26" t="s">
        <v>15067</v>
      </c>
      <c r="F269" s="26" t="s">
        <v>15023</v>
      </c>
      <c r="G269" s="26" t="s">
        <v>15023</v>
      </c>
      <c r="H269" s="26" t="s">
        <v>14948</v>
      </c>
      <c r="I269" s="26" t="s">
        <v>14960</v>
      </c>
      <c r="J269" s="26" t="s">
        <v>14527</v>
      </c>
      <c r="K269" s="26" t="s">
        <v>15633</v>
      </c>
      <c r="L269" s="26"/>
    </row>
    <row r="270" customFormat="false" ht="15" hidden="false" customHeight="true" outlineLevel="0" collapsed="false">
      <c r="A270" s="29" t="s">
        <v>15639</v>
      </c>
      <c r="B270" s="30" t="n">
        <v>44766</v>
      </c>
      <c r="C270" s="29" t="s">
        <v>801</v>
      </c>
      <c r="D270" s="29" t="s">
        <v>15066</v>
      </c>
      <c r="E270" s="29" t="s">
        <v>15067</v>
      </c>
      <c r="F270" s="29" t="s">
        <v>15017</v>
      </c>
      <c r="G270" s="29" t="s">
        <v>322</v>
      </c>
      <c r="H270" s="29" t="s">
        <v>14948</v>
      </c>
      <c r="I270" s="29"/>
      <c r="J270" s="29" t="s">
        <v>14527</v>
      </c>
      <c r="K270" s="29" t="s">
        <v>15640</v>
      </c>
      <c r="L270" s="29"/>
    </row>
    <row r="271" customFormat="false" ht="15" hidden="false" customHeight="true" outlineLevel="0" collapsed="false">
      <c r="A271" s="26" t="s">
        <v>15641</v>
      </c>
      <c r="B271" s="27" t="n">
        <v>44766</v>
      </c>
      <c r="C271" s="26" t="s">
        <v>7495</v>
      </c>
      <c r="D271" s="26" t="s">
        <v>14965</v>
      </c>
      <c r="E271" s="26" t="s">
        <v>14966</v>
      </c>
      <c r="F271" s="26" t="s">
        <v>15499</v>
      </c>
      <c r="G271" s="26" t="s">
        <v>15642</v>
      </c>
      <c r="H271" s="26" t="s">
        <v>14948</v>
      </c>
      <c r="I271" s="26"/>
      <c r="J271" s="26" t="s">
        <v>14498</v>
      </c>
      <c r="K271" s="26" t="s">
        <v>15640</v>
      </c>
      <c r="L271" s="26"/>
    </row>
    <row r="272" customFormat="false" ht="15" hidden="false" customHeight="true" outlineLevel="0" collapsed="false">
      <c r="A272" s="29" t="s">
        <v>15643</v>
      </c>
      <c r="B272" s="30" t="n">
        <v>44767</v>
      </c>
      <c r="C272" s="29" t="s">
        <v>6383</v>
      </c>
      <c r="D272" s="29" t="s">
        <v>14951</v>
      </c>
      <c r="E272" s="29" t="s">
        <v>14952</v>
      </c>
      <c r="F272" s="29" t="s">
        <v>15644</v>
      </c>
      <c r="G272" s="29" t="s">
        <v>15645</v>
      </c>
      <c r="H272" s="29" t="s">
        <v>14948</v>
      </c>
      <c r="I272" s="29"/>
      <c r="J272" s="29" t="s">
        <v>14498</v>
      </c>
      <c r="K272" s="29" t="s">
        <v>15646</v>
      </c>
      <c r="L272" s="29"/>
    </row>
    <row r="273" customFormat="false" ht="15" hidden="false" customHeight="true" outlineLevel="0" collapsed="false">
      <c r="A273" s="26" t="s">
        <v>15647</v>
      </c>
      <c r="B273" s="27" t="n">
        <v>44767</v>
      </c>
      <c r="C273" s="26" t="s">
        <v>4527</v>
      </c>
      <c r="D273" s="26" t="s">
        <v>14972</v>
      </c>
      <c r="E273" s="26" t="s">
        <v>14973</v>
      </c>
      <c r="F273" s="26" t="s">
        <v>15648</v>
      </c>
      <c r="G273" s="26" t="s">
        <v>15649</v>
      </c>
      <c r="H273" s="26" t="s">
        <v>14948</v>
      </c>
      <c r="I273" s="26" t="s">
        <v>15024</v>
      </c>
      <c r="J273" s="26" t="s">
        <v>14527</v>
      </c>
      <c r="K273" s="26" t="s">
        <v>15646</v>
      </c>
      <c r="L273" s="26"/>
    </row>
    <row r="274" customFormat="false" ht="15" hidden="false" customHeight="true" outlineLevel="0" collapsed="false">
      <c r="A274" s="29" t="s">
        <v>15650</v>
      </c>
      <c r="B274" s="30" t="n">
        <v>44768</v>
      </c>
      <c r="C274" s="29" t="s">
        <v>8882</v>
      </c>
      <c r="D274" s="29" t="s">
        <v>14977</v>
      </c>
      <c r="E274" s="29" t="s">
        <v>14978</v>
      </c>
      <c r="F274" s="29" t="s">
        <v>15351</v>
      </c>
      <c r="G274" s="29" t="s">
        <v>15351</v>
      </c>
      <c r="H274" s="29" t="s">
        <v>14948</v>
      </c>
      <c r="I274" s="29" t="s">
        <v>14960</v>
      </c>
      <c r="J274" s="29" t="s">
        <v>14527</v>
      </c>
      <c r="K274" s="29" t="s">
        <v>15651</v>
      </c>
      <c r="L274" s="29"/>
    </row>
    <row r="275" customFormat="false" ht="15" hidden="false" customHeight="true" outlineLevel="0" collapsed="false">
      <c r="A275" s="26" t="s">
        <v>15652</v>
      </c>
      <c r="B275" s="27" t="n">
        <v>44768</v>
      </c>
      <c r="C275" s="26" t="s">
        <v>279</v>
      </c>
      <c r="D275" s="26" t="s">
        <v>14972</v>
      </c>
      <c r="E275" s="26" t="s">
        <v>14973</v>
      </c>
      <c r="F275" s="26" t="s">
        <v>15653</v>
      </c>
      <c r="G275" s="26" t="s">
        <v>15654</v>
      </c>
      <c r="H275" s="26" t="s">
        <v>14948</v>
      </c>
      <c r="I275" s="26"/>
      <c r="J275" s="26" t="s">
        <v>14527</v>
      </c>
      <c r="K275" s="26" t="s">
        <v>15651</v>
      </c>
      <c r="L275" s="26"/>
    </row>
    <row r="276" customFormat="false" ht="15" hidden="false" customHeight="true" outlineLevel="0" collapsed="false">
      <c r="A276" s="29" t="s">
        <v>15655</v>
      </c>
      <c r="B276" s="30" t="n">
        <v>44769</v>
      </c>
      <c r="C276" s="29" t="s">
        <v>10845</v>
      </c>
      <c r="D276" s="29" t="s">
        <v>14946</v>
      </c>
      <c r="E276" s="29" t="s">
        <v>14947</v>
      </c>
      <c r="F276" s="29" t="s">
        <v>3991</v>
      </c>
      <c r="G276" s="29" t="s">
        <v>296</v>
      </c>
      <c r="H276" s="29" t="s">
        <v>14948</v>
      </c>
      <c r="I276" s="29"/>
      <c r="J276" s="29" t="s">
        <v>14527</v>
      </c>
      <c r="K276" s="29" t="s">
        <v>15656</v>
      </c>
      <c r="L276" s="29"/>
    </row>
    <row r="277" customFormat="false" ht="15" hidden="false" customHeight="true" outlineLevel="0" collapsed="false">
      <c r="A277" s="26" t="s">
        <v>15657</v>
      </c>
      <c r="B277" s="27" t="n">
        <v>44769</v>
      </c>
      <c r="C277" s="26" t="s">
        <v>2845</v>
      </c>
      <c r="D277" s="26" t="s">
        <v>15113</v>
      </c>
      <c r="E277" s="26" t="s">
        <v>15114</v>
      </c>
      <c r="F277" s="26" t="s">
        <v>322</v>
      </c>
      <c r="G277" s="26" t="s">
        <v>383</v>
      </c>
      <c r="H277" s="26" t="s">
        <v>14948</v>
      </c>
      <c r="I277" s="26" t="s">
        <v>14980</v>
      </c>
      <c r="J277" s="26" t="s">
        <v>14527</v>
      </c>
      <c r="K277" s="26" t="s">
        <v>15656</v>
      </c>
      <c r="L277" s="26"/>
    </row>
    <row r="278" customFormat="false" ht="15" hidden="false" customHeight="true" outlineLevel="0" collapsed="false">
      <c r="A278" s="29" t="s">
        <v>15658</v>
      </c>
      <c r="B278" s="30" t="n">
        <v>44770</v>
      </c>
      <c r="C278" s="29" t="s">
        <v>4453</v>
      </c>
      <c r="D278" s="29" t="s">
        <v>15045</v>
      </c>
      <c r="E278" s="29" t="s">
        <v>15046</v>
      </c>
      <c r="F278" s="29" t="s">
        <v>15659</v>
      </c>
      <c r="G278" s="29" t="s">
        <v>15660</v>
      </c>
      <c r="H278" s="29" t="s">
        <v>14948</v>
      </c>
      <c r="I278" s="29" t="s">
        <v>14980</v>
      </c>
      <c r="J278" s="29" t="s">
        <v>14527</v>
      </c>
      <c r="K278" s="29" t="s">
        <v>15661</v>
      </c>
      <c r="L278" s="29"/>
    </row>
    <row r="279" customFormat="false" ht="15" hidden="false" customHeight="true" outlineLevel="0" collapsed="false">
      <c r="A279" s="26" t="s">
        <v>15662</v>
      </c>
      <c r="B279" s="27" t="n">
        <v>44770</v>
      </c>
      <c r="C279" s="26" t="s">
        <v>6951</v>
      </c>
      <c r="D279" s="26" t="s">
        <v>15045</v>
      </c>
      <c r="E279" s="26" t="s">
        <v>15046</v>
      </c>
      <c r="F279" s="26" t="s">
        <v>15663</v>
      </c>
      <c r="G279" s="26" t="s">
        <v>15664</v>
      </c>
      <c r="H279" s="26" t="s">
        <v>14948</v>
      </c>
      <c r="I279" s="26" t="s">
        <v>14987</v>
      </c>
      <c r="J279" s="26" t="s">
        <v>14527</v>
      </c>
      <c r="K279" s="26" t="s">
        <v>15661</v>
      </c>
      <c r="L279" s="26"/>
    </row>
    <row r="280" customFormat="false" ht="15" hidden="false" customHeight="true" outlineLevel="0" collapsed="false">
      <c r="A280" s="29" t="s">
        <v>15665</v>
      </c>
      <c r="B280" s="30" t="n">
        <v>44772</v>
      </c>
      <c r="C280" s="29" t="s">
        <v>4488</v>
      </c>
      <c r="D280" s="29" t="s">
        <v>15001</v>
      </c>
      <c r="E280" s="29" t="s">
        <v>15002</v>
      </c>
      <c r="F280" s="29" t="s">
        <v>15027</v>
      </c>
      <c r="G280" s="29" t="s">
        <v>15027</v>
      </c>
      <c r="H280" s="29" t="s">
        <v>14948</v>
      </c>
      <c r="I280" s="29" t="s">
        <v>15005</v>
      </c>
      <c r="J280" s="29" t="s">
        <v>14527</v>
      </c>
      <c r="K280" s="29" t="s">
        <v>15666</v>
      </c>
      <c r="L280" s="29"/>
    </row>
    <row r="281" customFormat="false" ht="15" hidden="false" customHeight="true" outlineLevel="0" collapsed="false">
      <c r="A281" s="26" t="s">
        <v>15667</v>
      </c>
      <c r="B281" s="27" t="n">
        <v>44772</v>
      </c>
      <c r="C281" s="26" t="s">
        <v>5408</v>
      </c>
      <c r="D281" s="26" t="s">
        <v>14977</v>
      </c>
      <c r="E281" s="26" t="s">
        <v>14978</v>
      </c>
      <c r="F281" s="26" t="s">
        <v>15668</v>
      </c>
      <c r="G281" s="26" t="s">
        <v>15668</v>
      </c>
      <c r="H281" s="26" t="s">
        <v>14948</v>
      </c>
      <c r="I281" s="26" t="s">
        <v>14980</v>
      </c>
      <c r="J281" s="26" t="s">
        <v>14527</v>
      </c>
      <c r="K281" s="26" t="s">
        <v>15666</v>
      </c>
      <c r="L281" s="26"/>
    </row>
    <row r="282" customFormat="false" ht="15" hidden="false" customHeight="true" outlineLevel="0" collapsed="false">
      <c r="A282" s="29" t="s">
        <v>15669</v>
      </c>
      <c r="B282" s="30" t="n">
        <v>44773</v>
      </c>
      <c r="C282" s="29" t="s">
        <v>5561</v>
      </c>
      <c r="D282" s="29" t="s">
        <v>15001</v>
      </c>
      <c r="E282" s="29" t="s">
        <v>15002</v>
      </c>
      <c r="F282" s="29" t="s">
        <v>15027</v>
      </c>
      <c r="G282" s="29" t="s">
        <v>15028</v>
      </c>
      <c r="H282" s="29" t="s">
        <v>14948</v>
      </c>
      <c r="I282" s="29" t="s">
        <v>14980</v>
      </c>
      <c r="J282" s="29" t="s">
        <v>14527</v>
      </c>
      <c r="K282" s="29" t="s">
        <v>15670</v>
      </c>
      <c r="L282" s="29"/>
    </row>
    <row r="283" customFormat="false" ht="15" hidden="false" customHeight="true" outlineLevel="0" collapsed="false">
      <c r="A283" s="26" t="s">
        <v>15671</v>
      </c>
      <c r="B283" s="27" t="n">
        <v>44773</v>
      </c>
      <c r="C283" s="26" t="s">
        <v>10173</v>
      </c>
      <c r="D283" s="26" t="s">
        <v>15011</v>
      </c>
      <c r="E283" s="26" t="s">
        <v>15012</v>
      </c>
      <c r="F283" s="26" t="s">
        <v>15078</v>
      </c>
      <c r="G283" s="26" t="s">
        <v>15017</v>
      </c>
      <c r="H283" s="26" t="s">
        <v>14948</v>
      </c>
      <c r="I283" s="26" t="s">
        <v>15005</v>
      </c>
      <c r="J283" s="26" t="s">
        <v>14527</v>
      </c>
      <c r="K283" s="26" t="s">
        <v>15670</v>
      </c>
      <c r="L283" s="26"/>
    </row>
    <row r="284" customFormat="false" ht="15" hidden="false" customHeight="true" outlineLevel="0" collapsed="false">
      <c r="A284" s="29" t="s">
        <v>15672</v>
      </c>
      <c r="B284" s="30" t="n">
        <v>44776</v>
      </c>
      <c r="C284" s="29" t="s">
        <v>3767</v>
      </c>
      <c r="D284" s="29" t="s">
        <v>15011</v>
      </c>
      <c r="E284" s="29" t="s">
        <v>15012</v>
      </c>
      <c r="F284" s="29" t="s">
        <v>15075</v>
      </c>
      <c r="G284" s="29" t="s">
        <v>14986</v>
      </c>
      <c r="H284" s="29" t="s">
        <v>14948</v>
      </c>
      <c r="I284" s="29"/>
      <c r="J284" s="29" t="s">
        <v>14527</v>
      </c>
      <c r="K284" s="29" t="s">
        <v>15673</v>
      </c>
      <c r="L284" s="29"/>
    </row>
    <row r="285" customFormat="false" ht="15" hidden="false" customHeight="true" outlineLevel="0" collapsed="false">
      <c r="A285" s="26" t="s">
        <v>15674</v>
      </c>
      <c r="B285" s="27" t="n">
        <v>44777</v>
      </c>
      <c r="C285" s="26" t="s">
        <v>945</v>
      </c>
      <c r="D285" s="26" t="s">
        <v>15066</v>
      </c>
      <c r="E285" s="26" t="s">
        <v>15067</v>
      </c>
      <c r="F285" s="26" t="s">
        <v>15017</v>
      </c>
      <c r="G285" s="26" t="s">
        <v>229</v>
      </c>
      <c r="H285" s="26" t="s">
        <v>14948</v>
      </c>
      <c r="I285" s="26" t="s">
        <v>15024</v>
      </c>
      <c r="J285" s="26" t="s">
        <v>14527</v>
      </c>
      <c r="K285" s="26" t="s">
        <v>15675</v>
      </c>
      <c r="L285" s="26"/>
    </row>
    <row r="286" customFormat="false" ht="15" hidden="false" customHeight="true" outlineLevel="0" collapsed="false">
      <c r="A286" s="29" t="s">
        <v>15676</v>
      </c>
      <c r="B286" s="30" t="n">
        <v>44777</v>
      </c>
      <c r="C286" s="29" t="s">
        <v>5845</v>
      </c>
      <c r="D286" s="29" t="s">
        <v>14977</v>
      </c>
      <c r="E286" s="29" t="s">
        <v>14978</v>
      </c>
      <c r="F286" s="29" t="s">
        <v>15557</v>
      </c>
      <c r="G286" s="29" t="s">
        <v>15557</v>
      </c>
      <c r="H286" s="29" t="s">
        <v>14948</v>
      </c>
      <c r="I286" s="29" t="s">
        <v>15005</v>
      </c>
      <c r="J286" s="29" t="s">
        <v>14527</v>
      </c>
      <c r="K286" s="29" t="s">
        <v>15675</v>
      </c>
      <c r="L286" s="29"/>
    </row>
    <row r="287" customFormat="false" ht="15" hidden="false" customHeight="true" outlineLevel="0" collapsed="false">
      <c r="A287" s="26" t="s">
        <v>15677</v>
      </c>
      <c r="B287" s="27" t="n">
        <v>44777</v>
      </c>
      <c r="C287" s="26" t="s">
        <v>8886</v>
      </c>
      <c r="D287" s="26" t="s">
        <v>14946</v>
      </c>
      <c r="E287" s="26" t="s">
        <v>14947</v>
      </c>
      <c r="F287" s="26" t="s">
        <v>1853</v>
      </c>
      <c r="G287" s="26" t="s">
        <v>7512</v>
      </c>
      <c r="H287" s="26" t="s">
        <v>14948</v>
      </c>
      <c r="I287" s="26" t="s">
        <v>15005</v>
      </c>
      <c r="J287" s="26" t="s">
        <v>14527</v>
      </c>
      <c r="K287" s="26" t="s">
        <v>15675</v>
      </c>
      <c r="L287" s="26"/>
    </row>
    <row r="288" customFormat="false" ht="15" hidden="false" customHeight="true" outlineLevel="0" collapsed="false">
      <c r="A288" s="29" t="s">
        <v>15678</v>
      </c>
      <c r="B288" s="30" t="n">
        <v>44777</v>
      </c>
      <c r="C288" s="29" t="s">
        <v>3741</v>
      </c>
      <c r="D288" s="29" t="s">
        <v>15001</v>
      </c>
      <c r="E288" s="29" t="s">
        <v>15002</v>
      </c>
      <c r="F288" s="29" t="s">
        <v>15335</v>
      </c>
      <c r="G288" s="29" t="s">
        <v>15064</v>
      </c>
      <c r="H288" s="29" t="s">
        <v>14948</v>
      </c>
      <c r="I288" s="29" t="s">
        <v>15005</v>
      </c>
      <c r="J288" s="29" t="s">
        <v>14527</v>
      </c>
      <c r="K288" s="29" t="s">
        <v>15675</v>
      </c>
      <c r="L288" s="29"/>
    </row>
    <row r="289" customFormat="false" ht="15" hidden="false" customHeight="true" outlineLevel="0" collapsed="false">
      <c r="A289" s="26" t="s">
        <v>15679</v>
      </c>
      <c r="B289" s="27" t="n">
        <v>44778</v>
      </c>
      <c r="C289" s="26" t="s">
        <v>8300</v>
      </c>
      <c r="D289" s="26" t="s">
        <v>14951</v>
      </c>
      <c r="E289" s="26" t="s">
        <v>14952</v>
      </c>
      <c r="F289" s="26" t="s">
        <v>15355</v>
      </c>
      <c r="G289" s="26" t="s">
        <v>15680</v>
      </c>
      <c r="H289" s="26" t="s">
        <v>14948</v>
      </c>
      <c r="I289" s="26" t="s">
        <v>15681</v>
      </c>
      <c r="J289" s="26" t="s">
        <v>14498</v>
      </c>
      <c r="K289" s="26" t="s">
        <v>15682</v>
      </c>
      <c r="L289" s="26"/>
    </row>
    <row r="290" customFormat="false" ht="15" hidden="false" customHeight="true" outlineLevel="0" collapsed="false">
      <c r="A290" s="29" t="s">
        <v>15683</v>
      </c>
      <c r="B290" s="30" t="n">
        <v>44780</v>
      </c>
      <c r="C290" s="29" t="s">
        <v>9783</v>
      </c>
      <c r="D290" s="29" t="s">
        <v>15035</v>
      </c>
      <c r="E290" s="29" t="s">
        <v>15036</v>
      </c>
      <c r="F290" s="29" t="s">
        <v>15428</v>
      </c>
      <c r="G290" s="29" t="s">
        <v>15684</v>
      </c>
      <c r="H290" s="29" t="s">
        <v>14948</v>
      </c>
      <c r="I290" s="29" t="s">
        <v>15685</v>
      </c>
      <c r="J290" s="29" t="s">
        <v>14498</v>
      </c>
      <c r="K290" s="29" t="s">
        <v>15686</v>
      </c>
      <c r="L290" s="29"/>
    </row>
    <row r="291" customFormat="false" ht="15" hidden="false" customHeight="true" outlineLevel="0" collapsed="false">
      <c r="A291" s="26" t="s">
        <v>15687</v>
      </c>
      <c r="B291" s="27" t="n">
        <v>44782</v>
      </c>
      <c r="C291" s="26" t="s">
        <v>4453</v>
      </c>
      <c r="D291" s="26" t="s">
        <v>14951</v>
      </c>
      <c r="E291" s="26" t="s">
        <v>14952</v>
      </c>
      <c r="F291" s="26" t="s">
        <v>15214</v>
      </c>
      <c r="G291" s="26" t="s">
        <v>15688</v>
      </c>
      <c r="H291" s="26" t="s">
        <v>14948</v>
      </c>
      <c r="I291" s="26" t="s">
        <v>15689</v>
      </c>
      <c r="J291" s="26" t="s">
        <v>14498</v>
      </c>
      <c r="K291" s="26" t="s">
        <v>15690</v>
      </c>
      <c r="L291" s="26"/>
    </row>
    <row r="292" customFormat="false" ht="15" hidden="false" customHeight="true" outlineLevel="0" collapsed="false">
      <c r="A292" s="29" t="s">
        <v>15691</v>
      </c>
      <c r="B292" s="30" t="n">
        <v>44782</v>
      </c>
      <c r="C292" s="29" t="s">
        <v>8717</v>
      </c>
      <c r="D292" s="29" t="s">
        <v>14951</v>
      </c>
      <c r="E292" s="29" t="s">
        <v>14952</v>
      </c>
      <c r="F292" s="29" t="s">
        <v>15692</v>
      </c>
      <c r="G292" s="29" t="s">
        <v>15693</v>
      </c>
      <c r="H292" s="29" t="s">
        <v>14948</v>
      </c>
      <c r="I292" s="29" t="s">
        <v>15694</v>
      </c>
      <c r="J292" s="29" t="s">
        <v>14498</v>
      </c>
      <c r="K292" s="29" t="s">
        <v>15690</v>
      </c>
      <c r="L292" s="29"/>
    </row>
    <row r="293" customFormat="false" ht="15" hidden="false" customHeight="true" outlineLevel="0" collapsed="false">
      <c r="A293" s="26" t="s">
        <v>15695</v>
      </c>
      <c r="B293" s="27" t="n">
        <v>44783</v>
      </c>
      <c r="C293" s="26" t="s">
        <v>8886</v>
      </c>
      <c r="D293" s="26" t="s">
        <v>14951</v>
      </c>
      <c r="E293" s="26" t="s">
        <v>14952</v>
      </c>
      <c r="F293" s="26" t="s">
        <v>15696</v>
      </c>
      <c r="G293" s="26" t="s">
        <v>15697</v>
      </c>
      <c r="H293" s="26" t="s">
        <v>14948</v>
      </c>
      <c r="I293" s="26" t="s">
        <v>15698</v>
      </c>
      <c r="J293" s="26" t="s">
        <v>14498</v>
      </c>
      <c r="K293" s="26" t="s">
        <v>15699</v>
      </c>
      <c r="L293" s="26"/>
    </row>
    <row r="294" customFormat="false" ht="15" hidden="false" customHeight="true" outlineLevel="0" collapsed="false">
      <c r="A294" s="29" t="s">
        <v>15700</v>
      </c>
      <c r="B294" s="30" t="n">
        <v>44783</v>
      </c>
      <c r="C294" s="29" t="s">
        <v>10640</v>
      </c>
      <c r="D294" s="29" t="s">
        <v>15066</v>
      </c>
      <c r="E294" s="29" t="s">
        <v>15067</v>
      </c>
      <c r="F294" s="29" t="s">
        <v>383</v>
      </c>
      <c r="G294" s="29" t="s">
        <v>15075</v>
      </c>
      <c r="H294" s="29" t="s">
        <v>14948</v>
      </c>
      <c r="I294" s="29" t="s">
        <v>14960</v>
      </c>
      <c r="J294" s="29" t="s">
        <v>14527</v>
      </c>
      <c r="K294" s="29" t="s">
        <v>15699</v>
      </c>
      <c r="L294" s="29"/>
    </row>
    <row r="295" customFormat="false" ht="15" hidden="false" customHeight="true" outlineLevel="0" collapsed="false">
      <c r="A295" s="26" t="s">
        <v>15701</v>
      </c>
      <c r="B295" s="27" t="n">
        <v>44784</v>
      </c>
      <c r="C295" s="26" t="s">
        <v>8376</v>
      </c>
      <c r="D295" s="26" t="s">
        <v>15015</v>
      </c>
      <c r="E295" s="26" t="s">
        <v>15016</v>
      </c>
      <c r="F295" s="26" t="s">
        <v>270</v>
      </c>
      <c r="G295" s="26" t="s">
        <v>270</v>
      </c>
      <c r="H295" s="26" t="s">
        <v>14948</v>
      </c>
      <c r="I295" s="26"/>
      <c r="J295" s="26" t="s">
        <v>14527</v>
      </c>
      <c r="K295" s="26" t="s">
        <v>15702</v>
      </c>
      <c r="L295" s="26"/>
    </row>
    <row r="296" customFormat="false" ht="15" hidden="false" customHeight="true" outlineLevel="0" collapsed="false">
      <c r="A296" s="29" t="s">
        <v>15703</v>
      </c>
      <c r="B296" s="30" t="n">
        <v>44784</v>
      </c>
      <c r="C296" s="29" t="s">
        <v>11571</v>
      </c>
      <c r="D296" s="29" t="s">
        <v>15080</v>
      </c>
      <c r="E296" s="29" t="s">
        <v>15081</v>
      </c>
      <c r="F296" s="29" t="s">
        <v>15704</v>
      </c>
      <c r="G296" s="29" t="s">
        <v>15705</v>
      </c>
      <c r="H296" s="29" t="s">
        <v>14948</v>
      </c>
      <c r="I296" s="29" t="s">
        <v>15706</v>
      </c>
      <c r="J296" s="29" t="s">
        <v>14498</v>
      </c>
      <c r="K296" s="29" t="s">
        <v>15702</v>
      </c>
      <c r="L296" s="29"/>
    </row>
    <row r="297" customFormat="false" ht="15" hidden="false" customHeight="true" outlineLevel="0" collapsed="false">
      <c r="A297" s="26" t="s">
        <v>15707</v>
      </c>
      <c r="B297" s="27" t="n">
        <v>44785</v>
      </c>
      <c r="C297" s="26" t="s">
        <v>10780</v>
      </c>
      <c r="D297" s="26" t="s">
        <v>14965</v>
      </c>
      <c r="E297" s="26" t="s">
        <v>14966</v>
      </c>
      <c r="F297" s="26" t="s">
        <v>15708</v>
      </c>
      <c r="G297" s="26" t="s">
        <v>15709</v>
      </c>
      <c r="H297" s="26" t="s">
        <v>14948</v>
      </c>
      <c r="I297" s="26" t="s">
        <v>15710</v>
      </c>
      <c r="J297" s="26" t="s">
        <v>14498</v>
      </c>
      <c r="K297" s="26" t="s">
        <v>15711</v>
      </c>
      <c r="L297" s="26"/>
    </row>
    <row r="298" customFormat="false" ht="15" hidden="false" customHeight="true" outlineLevel="0" collapsed="false">
      <c r="A298" s="29" t="s">
        <v>15712</v>
      </c>
      <c r="B298" s="30" t="n">
        <v>44786</v>
      </c>
      <c r="C298" s="29" t="s">
        <v>11214</v>
      </c>
      <c r="D298" s="29" t="s">
        <v>15322</v>
      </c>
      <c r="E298" s="29" t="s">
        <v>15323</v>
      </c>
      <c r="F298" s="29" t="s">
        <v>15713</v>
      </c>
      <c r="G298" s="29" t="s">
        <v>15325</v>
      </c>
      <c r="H298" s="29" t="s">
        <v>14948</v>
      </c>
      <c r="I298" s="29" t="s">
        <v>15714</v>
      </c>
      <c r="J298" s="29" t="s">
        <v>14498</v>
      </c>
      <c r="K298" s="29" t="s">
        <v>15715</v>
      </c>
      <c r="L298" s="29"/>
    </row>
    <row r="299" customFormat="false" ht="15" hidden="false" customHeight="true" outlineLevel="0" collapsed="false">
      <c r="A299" s="26" t="s">
        <v>15716</v>
      </c>
      <c r="B299" s="27" t="n">
        <v>44787</v>
      </c>
      <c r="C299" s="26" t="s">
        <v>8628</v>
      </c>
      <c r="D299" s="26" t="s">
        <v>15066</v>
      </c>
      <c r="E299" s="26" t="s">
        <v>15067</v>
      </c>
      <c r="F299" s="26" t="s">
        <v>14986</v>
      </c>
      <c r="G299" s="26" t="s">
        <v>15078</v>
      </c>
      <c r="H299" s="26" t="s">
        <v>14948</v>
      </c>
      <c r="I299" s="26"/>
      <c r="J299" s="26" t="s">
        <v>14527</v>
      </c>
      <c r="K299" s="26" t="s">
        <v>15717</v>
      </c>
      <c r="L299" s="26"/>
    </row>
    <row r="300" customFormat="false" ht="15" hidden="false" customHeight="true" outlineLevel="0" collapsed="false">
      <c r="A300" s="29" t="s">
        <v>15718</v>
      </c>
      <c r="B300" s="30" t="n">
        <v>44787</v>
      </c>
      <c r="C300" s="29" t="s">
        <v>4501</v>
      </c>
      <c r="D300" s="29" t="s">
        <v>14972</v>
      </c>
      <c r="E300" s="29" t="s">
        <v>14973</v>
      </c>
      <c r="F300" s="29" t="s">
        <v>15719</v>
      </c>
      <c r="G300" s="29" t="s">
        <v>15720</v>
      </c>
      <c r="H300" s="29" t="s">
        <v>14948</v>
      </c>
      <c r="I300" s="29"/>
      <c r="J300" s="29" t="s">
        <v>14527</v>
      </c>
      <c r="K300" s="29" t="s">
        <v>15717</v>
      </c>
      <c r="L300" s="29"/>
    </row>
    <row r="301" customFormat="false" ht="15" hidden="false" customHeight="true" outlineLevel="0" collapsed="false">
      <c r="A301" s="26" t="s">
        <v>15721</v>
      </c>
      <c r="B301" s="27" t="n">
        <v>44789</v>
      </c>
      <c r="C301" s="26" t="s">
        <v>4191</v>
      </c>
      <c r="D301" s="26" t="s">
        <v>15054</v>
      </c>
      <c r="E301" s="26" t="s">
        <v>15055</v>
      </c>
      <c r="F301" s="26" t="s">
        <v>248</v>
      </c>
      <c r="G301" s="26" t="s">
        <v>259</v>
      </c>
      <c r="H301" s="26" t="s">
        <v>14948</v>
      </c>
      <c r="I301" s="26" t="s">
        <v>14987</v>
      </c>
      <c r="J301" s="26" t="s">
        <v>14527</v>
      </c>
      <c r="K301" s="26" t="s">
        <v>15722</v>
      </c>
      <c r="L301" s="26"/>
    </row>
    <row r="302" customFormat="false" ht="15" hidden="false" customHeight="true" outlineLevel="0" collapsed="false">
      <c r="A302" s="29" t="s">
        <v>15723</v>
      </c>
      <c r="B302" s="30" t="n">
        <v>44789</v>
      </c>
      <c r="C302" s="29" t="s">
        <v>9255</v>
      </c>
      <c r="D302" s="29" t="s">
        <v>15021</v>
      </c>
      <c r="E302" s="29" t="s">
        <v>15022</v>
      </c>
      <c r="F302" s="29" t="s">
        <v>322</v>
      </c>
      <c r="G302" s="29" t="s">
        <v>322</v>
      </c>
      <c r="H302" s="29" t="s">
        <v>14948</v>
      </c>
      <c r="I302" s="29" t="s">
        <v>15024</v>
      </c>
      <c r="J302" s="29" t="s">
        <v>14527</v>
      </c>
      <c r="K302" s="29" t="s">
        <v>15722</v>
      </c>
      <c r="L302" s="29"/>
    </row>
    <row r="303" customFormat="false" ht="15" hidden="false" customHeight="true" outlineLevel="0" collapsed="false">
      <c r="A303" s="26" t="s">
        <v>15724</v>
      </c>
      <c r="B303" s="27" t="n">
        <v>44790</v>
      </c>
      <c r="C303" s="26" t="s">
        <v>7830</v>
      </c>
      <c r="D303" s="26" t="s">
        <v>14946</v>
      </c>
      <c r="E303" s="26" t="s">
        <v>14947</v>
      </c>
      <c r="F303" s="26" t="s">
        <v>3182</v>
      </c>
      <c r="G303" s="26" t="s">
        <v>2223</v>
      </c>
      <c r="H303" s="26" t="s">
        <v>14948</v>
      </c>
      <c r="I303" s="26" t="s">
        <v>14960</v>
      </c>
      <c r="J303" s="26" t="s">
        <v>14527</v>
      </c>
      <c r="K303" s="26" t="s">
        <v>15725</v>
      </c>
      <c r="L303" s="26"/>
    </row>
    <row r="304" customFormat="false" ht="15" hidden="false" customHeight="true" outlineLevel="0" collapsed="false">
      <c r="A304" s="29" t="s">
        <v>15726</v>
      </c>
      <c r="B304" s="30" t="n">
        <v>44791</v>
      </c>
      <c r="C304" s="29" t="s">
        <v>11101</v>
      </c>
      <c r="D304" s="29" t="s">
        <v>15054</v>
      </c>
      <c r="E304" s="29" t="s">
        <v>15055</v>
      </c>
      <c r="F304" s="29" t="s">
        <v>15017</v>
      </c>
      <c r="G304" s="29" t="s">
        <v>15078</v>
      </c>
      <c r="H304" s="29" t="s">
        <v>14948</v>
      </c>
      <c r="I304" s="29"/>
      <c r="J304" s="29" t="s">
        <v>14527</v>
      </c>
      <c r="K304" s="29" t="s">
        <v>15727</v>
      </c>
      <c r="L304" s="29"/>
    </row>
    <row r="305" customFormat="false" ht="15" hidden="false" customHeight="true" outlineLevel="0" collapsed="false">
      <c r="A305" s="26" t="s">
        <v>15728</v>
      </c>
      <c r="B305" s="27" t="n">
        <v>44795</v>
      </c>
      <c r="C305" s="26" t="s">
        <v>3206</v>
      </c>
      <c r="D305" s="26" t="s">
        <v>15066</v>
      </c>
      <c r="E305" s="26" t="s">
        <v>15067</v>
      </c>
      <c r="F305" s="26" t="s">
        <v>15017</v>
      </c>
      <c r="G305" s="26" t="s">
        <v>15023</v>
      </c>
      <c r="H305" s="26" t="s">
        <v>14948</v>
      </c>
      <c r="I305" s="26" t="s">
        <v>14987</v>
      </c>
      <c r="J305" s="26" t="s">
        <v>14527</v>
      </c>
      <c r="K305" s="26" t="s">
        <v>15729</v>
      </c>
      <c r="L305" s="26"/>
    </row>
    <row r="306" customFormat="false" ht="15" hidden="false" customHeight="true" outlineLevel="0" collapsed="false">
      <c r="A306" s="29" t="s">
        <v>15730</v>
      </c>
      <c r="B306" s="30" t="n">
        <v>44797</v>
      </c>
      <c r="C306" s="29" t="s">
        <v>10424</v>
      </c>
      <c r="D306" s="29" t="s">
        <v>15054</v>
      </c>
      <c r="E306" s="29" t="s">
        <v>15055</v>
      </c>
      <c r="F306" s="29" t="s">
        <v>383</v>
      </c>
      <c r="G306" s="29" t="s">
        <v>218</v>
      </c>
      <c r="H306" s="29" t="s">
        <v>14948</v>
      </c>
      <c r="I306" s="29" t="s">
        <v>15005</v>
      </c>
      <c r="J306" s="29" t="s">
        <v>14527</v>
      </c>
      <c r="K306" s="29" t="s">
        <v>15731</v>
      </c>
      <c r="L306" s="29"/>
    </row>
    <row r="307" customFormat="false" ht="15" hidden="false" customHeight="true" outlineLevel="0" collapsed="false">
      <c r="A307" s="26" t="s">
        <v>15732</v>
      </c>
      <c r="B307" s="27" t="n">
        <v>44797</v>
      </c>
      <c r="C307" s="26" t="s">
        <v>6925</v>
      </c>
      <c r="D307" s="26" t="s">
        <v>15035</v>
      </c>
      <c r="E307" s="26" t="s">
        <v>15036</v>
      </c>
      <c r="F307" s="26" t="s">
        <v>15733</v>
      </c>
      <c r="G307" s="26" t="s">
        <v>15734</v>
      </c>
      <c r="H307" s="26" t="s">
        <v>14948</v>
      </c>
      <c r="I307" s="26" t="s">
        <v>15735</v>
      </c>
      <c r="J307" s="26" t="s">
        <v>14498</v>
      </c>
      <c r="K307" s="26" t="s">
        <v>15731</v>
      </c>
      <c r="L307" s="26"/>
    </row>
    <row r="308" customFormat="false" ht="15" hidden="false" customHeight="true" outlineLevel="0" collapsed="false">
      <c r="A308" s="29" t="s">
        <v>15736</v>
      </c>
      <c r="B308" s="30" t="n">
        <v>44797</v>
      </c>
      <c r="C308" s="29" t="s">
        <v>2257</v>
      </c>
      <c r="D308" s="29" t="s">
        <v>14946</v>
      </c>
      <c r="E308" s="29" t="s">
        <v>14947</v>
      </c>
      <c r="F308" s="29" t="s">
        <v>4096</v>
      </c>
      <c r="G308" s="29" t="s">
        <v>3468</v>
      </c>
      <c r="H308" s="29" t="s">
        <v>14948</v>
      </c>
      <c r="I308" s="29" t="s">
        <v>15005</v>
      </c>
      <c r="J308" s="29" t="s">
        <v>14527</v>
      </c>
      <c r="K308" s="29" t="s">
        <v>15731</v>
      </c>
      <c r="L308" s="29"/>
    </row>
    <row r="309" customFormat="false" ht="15" hidden="false" customHeight="true" outlineLevel="0" collapsed="false">
      <c r="A309" s="26" t="s">
        <v>15737</v>
      </c>
      <c r="B309" s="27" t="n">
        <v>44799</v>
      </c>
      <c r="C309" s="26" t="s">
        <v>11148</v>
      </c>
      <c r="D309" s="26" t="s">
        <v>14946</v>
      </c>
      <c r="E309" s="26" t="s">
        <v>14947</v>
      </c>
      <c r="F309" s="26" t="s">
        <v>2909</v>
      </c>
      <c r="G309" s="26" t="s">
        <v>3492</v>
      </c>
      <c r="H309" s="26" t="s">
        <v>14948</v>
      </c>
      <c r="I309" s="26" t="s">
        <v>14980</v>
      </c>
      <c r="J309" s="26" t="s">
        <v>14527</v>
      </c>
      <c r="K309" s="26" t="s">
        <v>15738</v>
      </c>
      <c r="L309" s="26"/>
    </row>
    <row r="310" customFormat="false" ht="15" hidden="false" customHeight="true" outlineLevel="0" collapsed="false">
      <c r="A310" s="29" t="s">
        <v>15739</v>
      </c>
      <c r="B310" s="30" t="n">
        <v>44799</v>
      </c>
      <c r="C310" s="29" t="s">
        <v>2840</v>
      </c>
      <c r="D310" s="29" t="s">
        <v>15066</v>
      </c>
      <c r="E310" s="29" t="s">
        <v>15067</v>
      </c>
      <c r="F310" s="29" t="s">
        <v>166</v>
      </c>
      <c r="G310" s="29" t="s">
        <v>15078</v>
      </c>
      <c r="H310" s="29" t="s">
        <v>14948</v>
      </c>
      <c r="I310" s="29" t="s">
        <v>15005</v>
      </c>
      <c r="J310" s="29" t="s">
        <v>14527</v>
      </c>
      <c r="K310" s="29" t="s">
        <v>15738</v>
      </c>
      <c r="L310" s="29"/>
    </row>
    <row r="311" customFormat="false" ht="15" hidden="false" customHeight="true" outlineLevel="0" collapsed="false">
      <c r="A311" s="26" t="s">
        <v>15740</v>
      </c>
      <c r="B311" s="27" t="n">
        <v>44800</v>
      </c>
      <c r="C311" s="26" t="s">
        <v>6008</v>
      </c>
      <c r="D311" s="26" t="s">
        <v>15011</v>
      </c>
      <c r="E311" s="26" t="s">
        <v>15012</v>
      </c>
      <c r="F311" s="26" t="s">
        <v>322</v>
      </c>
      <c r="G311" s="26" t="s">
        <v>259</v>
      </c>
      <c r="H311" s="26" t="s">
        <v>14948</v>
      </c>
      <c r="I311" s="26" t="s">
        <v>15024</v>
      </c>
      <c r="J311" s="26" t="s">
        <v>14527</v>
      </c>
      <c r="K311" s="26" t="s">
        <v>15741</v>
      </c>
      <c r="L311" s="26"/>
    </row>
    <row r="312" customFormat="false" ht="15" hidden="false" customHeight="true" outlineLevel="0" collapsed="false">
      <c r="A312" s="29" t="s">
        <v>15742</v>
      </c>
      <c r="B312" s="30" t="n">
        <v>44802</v>
      </c>
      <c r="C312" s="29" t="s">
        <v>9947</v>
      </c>
      <c r="D312" s="29" t="s">
        <v>14977</v>
      </c>
      <c r="E312" s="29" t="s">
        <v>14978</v>
      </c>
      <c r="F312" s="29" t="s">
        <v>15743</v>
      </c>
      <c r="G312" s="29" t="s">
        <v>15743</v>
      </c>
      <c r="H312" s="29" t="s">
        <v>14948</v>
      </c>
      <c r="I312" s="29"/>
      <c r="J312" s="29" t="s">
        <v>14527</v>
      </c>
      <c r="K312" s="29" t="s">
        <v>15744</v>
      </c>
      <c r="L312" s="29"/>
    </row>
    <row r="313" customFormat="false" ht="15" hidden="false" customHeight="true" outlineLevel="0" collapsed="false">
      <c r="A313" s="26" t="s">
        <v>15745</v>
      </c>
      <c r="B313" s="27" t="n">
        <v>44803</v>
      </c>
      <c r="C313" s="26" t="s">
        <v>8595</v>
      </c>
      <c r="D313" s="26" t="s">
        <v>15054</v>
      </c>
      <c r="E313" s="26" t="s">
        <v>15055</v>
      </c>
      <c r="F313" s="26" t="s">
        <v>15018</v>
      </c>
      <c r="G313" s="26" t="s">
        <v>208</v>
      </c>
      <c r="H313" s="26" t="s">
        <v>14948</v>
      </c>
      <c r="I313" s="26" t="s">
        <v>14980</v>
      </c>
      <c r="J313" s="26" t="s">
        <v>14527</v>
      </c>
      <c r="K313" s="26" t="s">
        <v>15746</v>
      </c>
      <c r="L313" s="26"/>
    </row>
    <row r="314" customFormat="false" ht="15" hidden="false" customHeight="true" outlineLevel="0" collapsed="false">
      <c r="A314" s="29" t="s">
        <v>15747</v>
      </c>
      <c r="B314" s="30" t="n">
        <v>44803</v>
      </c>
      <c r="C314" s="29" t="s">
        <v>10508</v>
      </c>
      <c r="D314" s="29" t="s">
        <v>14956</v>
      </c>
      <c r="E314" s="29" t="s">
        <v>14957</v>
      </c>
      <c r="F314" s="29" t="s">
        <v>15748</v>
      </c>
      <c r="G314" s="29" t="s">
        <v>15749</v>
      </c>
      <c r="H314" s="29" t="s">
        <v>14948</v>
      </c>
      <c r="I314" s="29"/>
      <c r="J314" s="29" t="s">
        <v>14527</v>
      </c>
      <c r="K314" s="29" t="s">
        <v>15746</v>
      </c>
      <c r="L314" s="29"/>
    </row>
    <row r="315" customFormat="false" ht="15" hidden="false" customHeight="true" outlineLevel="0" collapsed="false">
      <c r="A315" s="26" t="s">
        <v>15750</v>
      </c>
      <c r="B315" s="27" t="n">
        <v>44803</v>
      </c>
      <c r="C315" s="26" t="s">
        <v>6226</v>
      </c>
      <c r="D315" s="26" t="s">
        <v>14977</v>
      </c>
      <c r="E315" s="26" t="s">
        <v>14978</v>
      </c>
      <c r="F315" s="26" t="s">
        <v>15245</v>
      </c>
      <c r="G315" s="26" t="s">
        <v>15245</v>
      </c>
      <c r="H315" s="26" t="s">
        <v>14948</v>
      </c>
      <c r="I315" s="26" t="s">
        <v>14987</v>
      </c>
      <c r="J315" s="26" t="s">
        <v>14527</v>
      </c>
      <c r="K315" s="26" t="s">
        <v>15746</v>
      </c>
      <c r="L315" s="26"/>
    </row>
    <row r="316" customFormat="false" ht="15" hidden="false" customHeight="true" outlineLevel="0" collapsed="false">
      <c r="A316" s="29" t="s">
        <v>15751</v>
      </c>
      <c r="B316" s="30" t="n">
        <v>44803</v>
      </c>
      <c r="C316" s="29" t="s">
        <v>11591</v>
      </c>
      <c r="D316" s="29" t="s">
        <v>15080</v>
      </c>
      <c r="E316" s="29" t="s">
        <v>15081</v>
      </c>
      <c r="F316" s="29" t="s">
        <v>15752</v>
      </c>
      <c r="G316" s="29" t="s">
        <v>15038</v>
      </c>
      <c r="H316" s="29" t="s">
        <v>14948</v>
      </c>
      <c r="I316" s="29" t="s">
        <v>15753</v>
      </c>
      <c r="J316" s="29" t="s">
        <v>14498</v>
      </c>
      <c r="K316" s="29" t="s">
        <v>15746</v>
      </c>
      <c r="L316" s="29"/>
    </row>
    <row r="317" customFormat="false" ht="15" hidden="false" customHeight="true" outlineLevel="0" collapsed="false">
      <c r="A317" s="26" t="s">
        <v>15754</v>
      </c>
      <c r="B317" s="27" t="n">
        <v>44804</v>
      </c>
      <c r="C317" s="26" t="s">
        <v>1681</v>
      </c>
      <c r="D317" s="26" t="s">
        <v>14984</v>
      </c>
      <c r="E317" s="26" t="s">
        <v>14985</v>
      </c>
      <c r="F317" s="26" t="s">
        <v>259</v>
      </c>
      <c r="G317" s="26" t="s">
        <v>248</v>
      </c>
      <c r="H317" s="26" t="s">
        <v>14948</v>
      </c>
      <c r="I317" s="26"/>
      <c r="J317" s="26" t="s">
        <v>14527</v>
      </c>
      <c r="K317" s="26" t="s">
        <v>15755</v>
      </c>
      <c r="L317" s="26"/>
    </row>
    <row r="318" customFormat="false" ht="15" hidden="false" customHeight="true" outlineLevel="0" collapsed="false">
      <c r="A318" s="29" t="s">
        <v>15756</v>
      </c>
      <c r="B318" s="30" t="n">
        <v>44804</v>
      </c>
      <c r="C318" s="29" t="s">
        <v>8383</v>
      </c>
      <c r="D318" s="29" t="s">
        <v>14965</v>
      </c>
      <c r="E318" s="29" t="s">
        <v>14966</v>
      </c>
      <c r="F318" s="29" t="s">
        <v>15752</v>
      </c>
      <c r="G318" s="29" t="s">
        <v>15757</v>
      </c>
      <c r="H318" s="29" t="s">
        <v>14948</v>
      </c>
      <c r="I318" s="29" t="s">
        <v>15758</v>
      </c>
      <c r="J318" s="29" t="s">
        <v>14498</v>
      </c>
      <c r="K318" s="29" t="s">
        <v>15755</v>
      </c>
      <c r="L318" s="29"/>
    </row>
    <row r="319" customFormat="false" ht="15" hidden="false" customHeight="true" outlineLevel="0" collapsed="false">
      <c r="A319" s="26" t="s">
        <v>15759</v>
      </c>
      <c r="B319" s="27" t="n">
        <v>44805</v>
      </c>
      <c r="C319" s="26" t="s">
        <v>9731</v>
      </c>
      <c r="D319" s="26" t="s">
        <v>15021</v>
      </c>
      <c r="E319" s="26" t="s">
        <v>15022</v>
      </c>
      <c r="F319" s="26" t="s">
        <v>322</v>
      </c>
      <c r="G319" s="26" t="s">
        <v>15078</v>
      </c>
      <c r="H319" s="26" t="s">
        <v>14948</v>
      </c>
      <c r="I319" s="26" t="s">
        <v>14980</v>
      </c>
      <c r="J319" s="26" t="s">
        <v>14527</v>
      </c>
      <c r="K319" s="26" t="s">
        <v>15760</v>
      </c>
      <c r="L319" s="26"/>
    </row>
    <row r="320" customFormat="false" ht="15" hidden="false" customHeight="true" outlineLevel="0" collapsed="false">
      <c r="A320" s="29" t="s">
        <v>15761</v>
      </c>
      <c r="B320" s="30" t="n">
        <v>44805</v>
      </c>
      <c r="C320" s="29" t="s">
        <v>8824</v>
      </c>
      <c r="D320" s="29" t="s">
        <v>14951</v>
      </c>
      <c r="E320" s="29" t="s">
        <v>14952</v>
      </c>
      <c r="F320" s="29" t="s">
        <v>15762</v>
      </c>
      <c r="G320" s="29" t="s">
        <v>15214</v>
      </c>
      <c r="H320" s="29" t="s">
        <v>14948</v>
      </c>
      <c r="I320" s="29" t="s">
        <v>15763</v>
      </c>
      <c r="J320" s="29" t="s">
        <v>14498</v>
      </c>
      <c r="K320" s="29" t="s">
        <v>15760</v>
      </c>
      <c r="L320" s="29"/>
    </row>
    <row r="321" customFormat="false" ht="15" hidden="false" customHeight="true" outlineLevel="0" collapsed="false">
      <c r="A321" s="26" t="s">
        <v>15764</v>
      </c>
      <c r="B321" s="27" t="n">
        <v>44805</v>
      </c>
      <c r="C321" s="26" t="s">
        <v>9722</v>
      </c>
      <c r="D321" s="26" t="s">
        <v>15015</v>
      </c>
      <c r="E321" s="26" t="s">
        <v>15016</v>
      </c>
      <c r="F321" s="26" t="s">
        <v>15135</v>
      </c>
      <c r="G321" s="26" t="s">
        <v>229</v>
      </c>
      <c r="H321" s="26" t="s">
        <v>14948</v>
      </c>
      <c r="I321" s="26" t="s">
        <v>15005</v>
      </c>
      <c r="J321" s="26" t="s">
        <v>14527</v>
      </c>
      <c r="K321" s="26" t="s">
        <v>15760</v>
      </c>
      <c r="L321" s="26"/>
    </row>
    <row r="322" customFormat="false" ht="15" hidden="false" customHeight="true" outlineLevel="0" collapsed="false">
      <c r="A322" s="29" t="s">
        <v>15765</v>
      </c>
      <c r="B322" s="30" t="n">
        <v>44808</v>
      </c>
      <c r="C322" s="29" t="s">
        <v>7043</v>
      </c>
      <c r="D322" s="29" t="s">
        <v>14972</v>
      </c>
      <c r="E322" s="29" t="s">
        <v>14973</v>
      </c>
      <c r="F322" s="29" t="s">
        <v>15766</v>
      </c>
      <c r="G322" s="29" t="s">
        <v>15767</v>
      </c>
      <c r="H322" s="29" t="s">
        <v>14948</v>
      </c>
      <c r="I322" s="29" t="s">
        <v>15005</v>
      </c>
      <c r="J322" s="29" t="s">
        <v>14527</v>
      </c>
      <c r="K322" s="29" t="s">
        <v>15768</v>
      </c>
      <c r="L322" s="29"/>
    </row>
    <row r="323" customFormat="false" ht="15" hidden="false" customHeight="true" outlineLevel="0" collapsed="false">
      <c r="A323" s="26" t="s">
        <v>15769</v>
      </c>
      <c r="B323" s="27" t="n">
        <v>44808</v>
      </c>
      <c r="C323" s="26" t="s">
        <v>8663</v>
      </c>
      <c r="D323" s="26" t="s">
        <v>15011</v>
      </c>
      <c r="E323" s="26" t="s">
        <v>15012</v>
      </c>
      <c r="F323" s="26" t="s">
        <v>218</v>
      </c>
      <c r="G323" s="26" t="s">
        <v>208</v>
      </c>
      <c r="H323" s="26" t="s">
        <v>14948</v>
      </c>
      <c r="I323" s="26" t="s">
        <v>15005</v>
      </c>
      <c r="J323" s="26" t="s">
        <v>14527</v>
      </c>
      <c r="K323" s="26" t="s">
        <v>15768</v>
      </c>
      <c r="L323" s="26"/>
    </row>
    <row r="324" customFormat="false" ht="15" hidden="false" customHeight="true" outlineLevel="0" collapsed="false">
      <c r="A324" s="29" t="s">
        <v>15770</v>
      </c>
      <c r="B324" s="30" t="n">
        <v>44809</v>
      </c>
      <c r="C324" s="29" t="s">
        <v>8935</v>
      </c>
      <c r="D324" s="29" t="s">
        <v>14984</v>
      </c>
      <c r="E324" s="29" t="s">
        <v>14985</v>
      </c>
      <c r="F324" s="29" t="s">
        <v>15023</v>
      </c>
      <c r="G324" s="29" t="s">
        <v>259</v>
      </c>
      <c r="H324" s="29" t="s">
        <v>14948</v>
      </c>
      <c r="I324" s="29" t="s">
        <v>14960</v>
      </c>
      <c r="J324" s="29" t="s">
        <v>14527</v>
      </c>
      <c r="K324" s="29" t="s">
        <v>15771</v>
      </c>
      <c r="L324" s="29"/>
    </row>
    <row r="325" customFormat="false" ht="15" hidden="false" customHeight="true" outlineLevel="0" collapsed="false">
      <c r="A325" s="26" t="s">
        <v>15772</v>
      </c>
      <c r="B325" s="27" t="n">
        <v>44811</v>
      </c>
      <c r="C325" s="26" t="s">
        <v>8645</v>
      </c>
      <c r="D325" s="26" t="s">
        <v>15066</v>
      </c>
      <c r="E325" s="26" t="s">
        <v>15067</v>
      </c>
      <c r="F325" s="26" t="s">
        <v>15078</v>
      </c>
      <c r="G325" s="26" t="s">
        <v>15018</v>
      </c>
      <c r="H325" s="26" t="s">
        <v>14948</v>
      </c>
      <c r="I325" s="26" t="s">
        <v>15024</v>
      </c>
      <c r="J325" s="26" t="s">
        <v>14527</v>
      </c>
      <c r="K325" s="26" t="s">
        <v>15773</v>
      </c>
      <c r="L325" s="26"/>
    </row>
    <row r="326" customFormat="false" ht="15" hidden="false" customHeight="true" outlineLevel="0" collapsed="false">
      <c r="A326" s="29" t="s">
        <v>15774</v>
      </c>
      <c r="B326" s="30" t="n">
        <v>44811</v>
      </c>
      <c r="C326" s="29" t="s">
        <v>4731</v>
      </c>
      <c r="D326" s="29" t="s">
        <v>14951</v>
      </c>
      <c r="E326" s="29" t="s">
        <v>14952</v>
      </c>
      <c r="F326" s="29" t="s">
        <v>15775</v>
      </c>
      <c r="G326" s="29" t="s">
        <v>15345</v>
      </c>
      <c r="H326" s="29" t="s">
        <v>14948</v>
      </c>
      <c r="I326" s="29" t="s">
        <v>15776</v>
      </c>
      <c r="J326" s="29" t="s">
        <v>14498</v>
      </c>
      <c r="K326" s="29" t="s">
        <v>15773</v>
      </c>
      <c r="L326" s="29"/>
    </row>
    <row r="327" customFormat="false" ht="15" hidden="false" customHeight="true" outlineLevel="0" collapsed="false">
      <c r="A327" s="26" t="s">
        <v>15777</v>
      </c>
      <c r="B327" s="27" t="n">
        <v>44812</v>
      </c>
      <c r="C327" s="26" t="s">
        <v>7641</v>
      </c>
      <c r="D327" s="26" t="s">
        <v>15322</v>
      </c>
      <c r="E327" s="26" t="s">
        <v>15323</v>
      </c>
      <c r="F327" s="26" t="s">
        <v>15778</v>
      </c>
      <c r="G327" s="26" t="s">
        <v>15779</v>
      </c>
      <c r="H327" s="26" t="s">
        <v>14948</v>
      </c>
      <c r="I327" s="26" t="s">
        <v>15780</v>
      </c>
      <c r="J327" s="26" t="s">
        <v>14498</v>
      </c>
      <c r="K327" s="26" t="s">
        <v>15781</v>
      </c>
      <c r="L327" s="26"/>
    </row>
    <row r="328" customFormat="false" ht="15" hidden="false" customHeight="true" outlineLevel="0" collapsed="false">
      <c r="A328" s="29" t="s">
        <v>15782</v>
      </c>
      <c r="B328" s="30" t="n">
        <v>44814</v>
      </c>
      <c r="C328" s="29" t="s">
        <v>1069</v>
      </c>
      <c r="D328" s="29" t="s">
        <v>15011</v>
      </c>
      <c r="E328" s="29" t="s">
        <v>15012</v>
      </c>
      <c r="F328" s="29" t="s">
        <v>229</v>
      </c>
      <c r="G328" s="29" t="s">
        <v>270</v>
      </c>
      <c r="H328" s="29" t="s">
        <v>14948</v>
      </c>
      <c r="I328" s="29" t="s">
        <v>14980</v>
      </c>
      <c r="J328" s="29" t="s">
        <v>14527</v>
      </c>
      <c r="K328" s="29" t="s">
        <v>15783</v>
      </c>
      <c r="L328" s="29"/>
    </row>
    <row r="329" customFormat="false" ht="15" hidden="false" customHeight="true" outlineLevel="0" collapsed="false">
      <c r="A329" s="26" t="s">
        <v>15784</v>
      </c>
      <c r="B329" s="27" t="n">
        <v>44815</v>
      </c>
      <c r="C329" s="26" t="s">
        <v>5878</v>
      </c>
      <c r="D329" s="26" t="s">
        <v>15011</v>
      </c>
      <c r="E329" s="26" t="s">
        <v>15012</v>
      </c>
      <c r="F329" s="26" t="s">
        <v>270</v>
      </c>
      <c r="G329" s="26" t="s">
        <v>198</v>
      </c>
      <c r="H329" s="26" t="s">
        <v>14948</v>
      </c>
      <c r="I329" s="26"/>
      <c r="J329" s="26" t="s">
        <v>14527</v>
      </c>
      <c r="K329" s="26" t="s">
        <v>15785</v>
      </c>
      <c r="L329" s="26"/>
    </row>
    <row r="330" customFormat="false" ht="15" hidden="false" customHeight="true" outlineLevel="0" collapsed="false">
      <c r="A330" s="29" t="s">
        <v>15786</v>
      </c>
      <c r="B330" s="30" t="n">
        <v>44816</v>
      </c>
      <c r="C330" s="29" t="s">
        <v>7844</v>
      </c>
      <c r="D330" s="29" t="s">
        <v>14946</v>
      </c>
      <c r="E330" s="29" t="s">
        <v>14947</v>
      </c>
      <c r="F330" s="29" t="s">
        <v>1106</v>
      </c>
      <c r="G330" s="29" t="s">
        <v>1168</v>
      </c>
      <c r="H330" s="29" t="s">
        <v>14948</v>
      </c>
      <c r="I330" s="29" t="s">
        <v>15024</v>
      </c>
      <c r="J330" s="29" t="s">
        <v>14527</v>
      </c>
      <c r="K330" s="29" t="s">
        <v>15787</v>
      </c>
      <c r="L330" s="29"/>
    </row>
    <row r="331" customFormat="false" ht="15" hidden="false" customHeight="true" outlineLevel="0" collapsed="false">
      <c r="A331" s="26" t="s">
        <v>15788</v>
      </c>
      <c r="B331" s="27" t="n">
        <v>44816</v>
      </c>
      <c r="C331" s="26" t="s">
        <v>8069</v>
      </c>
      <c r="D331" s="26" t="s">
        <v>14977</v>
      </c>
      <c r="E331" s="26" t="s">
        <v>14978</v>
      </c>
      <c r="F331" s="26" t="s">
        <v>15789</v>
      </c>
      <c r="G331" s="26" t="s">
        <v>15789</v>
      </c>
      <c r="H331" s="26" t="s">
        <v>14948</v>
      </c>
      <c r="I331" s="26" t="s">
        <v>14987</v>
      </c>
      <c r="J331" s="26" t="s">
        <v>14527</v>
      </c>
      <c r="K331" s="26" t="s">
        <v>15787</v>
      </c>
      <c r="L331" s="26"/>
    </row>
    <row r="332" customFormat="false" ht="15" hidden="false" customHeight="true" outlineLevel="0" collapsed="false">
      <c r="A332" s="29" t="s">
        <v>15790</v>
      </c>
      <c r="B332" s="30" t="n">
        <v>44818</v>
      </c>
      <c r="C332" s="29" t="s">
        <v>8076</v>
      </c>
      <c r="D332" s="29" t="s">
        <v>15322</v>
      </c>
      <c r="E332" s="29" t="s">
        <v>15323</v>
      </c>
      <c r="F332" s="29" t="s">
        <v>15791</v>
      </c>
      <c r="G332" s="29" t="s">
        <v>15467</v>
      </c>
      <c r="H332" s="29" t="s">
        <v>14948</v>
      </c>
      <c r="I332" s="29" t="s">
        <v>15792</v>
      </c>
      <c r="J332" s="29" t="s">
        <v>14498</v>
      </c>
      <c r="K332" s="29" t="s">
        <v>15793</v>
      </c>
      <c r="L332" s="29"/>
    </row>
    <row r="333" customFormat="false" ht="15" hidden="false" customHeight="true" outlineLevel="0" collapsed="false">
      <c r="A333" s="26" t="s">
        <v>15794</v>
      </c>
      <c r="B333" s="27" t="n">
        <v>44818</v>
      </c>
      <c r="C333" s="26" t="s">
        <v>10225</v>
      </c>
      <c r="D333" s="26" t="s">
        <v>14946</v>
      </c>
      <c r="E333" s="26" t="s">
        <v>14947</v>
      </c>
      <c r="F333" s="26" t="s">
        <v>282</v>
      </c>
      <c r="G333" s="26" t="s">
        <v>5191</v>
      </c>
      <c r="H333" s="26" t="s">
        <v>14948</v>
      </c>
      <c r="I333" s="26" t="s">
        <v>14980</v>
      </c>
      <c r="J333" s="26" t="s">
        <v>14527</v>
      </c>
      <c r="K333" s="26" t="s">
        <v>15793</v>
      </c>
      <c r="L333" s="26"/>
    </row>
    <row r="334" customFormat="false" ht="15" hidden="false" customHeight="true" outlineLevel="0" collapsed="false">
      <c r="A334" s="29" t="s">
        <v>15795</v>
      </c>
      <c r="B334" s="30" t="n">
        <v>44818</v>
      </c>
      <c r="C334" s="29" t="s">
        <v>6054</v>
      </c>
      <c r="D334" s="29" t="s">
        <v>15011</v>
      </c>
      <c r="E334" s="29" t="s">
        <v>15012</v>
      </c>
      <c r="F334" s="29" t="s">
        <v>15018</v>
      </c>
      <c r="G334" s="29" t="s">
        <v>383</v>
      </c>
      <c r="H334" s="29" t="s">
        <v>14948</v>
      </c>
      <c r="I334" s="29" t="s">
        <v>14987</v>
      </c>
      <c r="J334" s="29" t="s">
        <v>14527</v>
      </c>
      <c r="K334" s="29" t="s">
        <v>15793</v>
      </c>
      <c r="L334" s="29"/>
    </row>
    <row r="335" customFormat="false" ht="15" hidden="false" customHeight="true" outlineLevel="0" collapsed="false">
      <c r="A335" s="26" t="s">
        <v>15796</v>
      </c>
      <c r="B335" s="27" t="n">
        <v>44818</v>
      </c>
      <c r="C335" s="26" t="s">
        <v>2537</v>
      </c>
      <c r="D335" s="26" t="s">
        <v>15066</v>
      </c>
      <c r="E335" s="26" t="s">
        <v>15067</v>
      </c>
      <c r="F335" s="26" t="s">
        <v>345</v>
      </c>
      <c r="G335" s="26" t="s">
        <v>259</v>
      </c>
      <c r="H335" s="26" t="s">
        <v>14948</v>
      </c>
      <c r="I335" s="26" t="s">
        <v>14960</v>
      </c>
      <c r="J335" s="26" t="s">
        <v>14527</v>
      </c>
      <c r="K335" s="26" t="s">
        <v>15793</v>
      </c>
      <c r="L335" s="26"/>
    </row>
    <row r="336" customFormat="false" ht="15" hidden="false" customHeight="true" outlineLevel="0" collapsed="false">
      <c r="A336" s="29" t="s">
        <v>15797</v>
      </c>
      <c r="B336" s="30" t="n">
        <v>44818</v>
      </c>
      <c r="C336" s="29" t="s">
        <v>5953</v>
      </c>
      <c r="D336" s="29" t="s">
        <v>15035</v>
      </c>
      <c r="E336" s="29" t="s">
        <v>15036</v>
      </c>
      <c r="F336" s="29" t="s">
        <v>14953</v>
      </c>
      <c r="G336" s="29" t="s">
        <v>15688</v>
      </c>
      <c r="H336" s="29" t="s">
        <v>14948</v>
      </c>
      <c r="I336" s="29" t="s">
        <v>15798</v>
      </c>
      <c r="J336" s="29" t="s">
        <v>14498</v>
      </c>
      <c r="K336" s="29" t="s">
        <v>15793</v>
      </c>
      <c r="L336" s="29"/>
    </row>
    <row r="337" customFormat="false" ht="15" hidden="false" customHeight="true" outlineLevel="0" collapsed="false">
      <c r="A337" s="26" t="s">
        <v>15799</v>
      </c>
      <c r="B337" s="27" t="n">
        <v>44818</v>
      </c>
      <c r="C337" s="26" t="s">
        <v>8445</v>
      </c>
      <c r="D337" s="26" t="s">
        <v>15045</v>
      </c>
      <c r="E337" s="26" t="s">
        <v>15046</v>
      </c>
      <c r="F337" s="26" t="s">
        <v>15800</v>
      </c>
      <c r="G337" s="26" t="s">
        <v>15801</v>
      </c>
      <c r="H337" s="26" t="s">
        <v>14948</v>
      </c>
      <c r="I337" s="26" t="s">
        <v>15005</v>
      </c>
      <c r="J337" s="26" t="s">
        <v>14527</v>
      </c>
      <c r="K337" s="26" t="s">
        <v>15793</v>
      </c>
      <c r="L337" s="26"/>
    </row>
    <row r="338" customFormat="false" ht="15" hidden="false" customHeight="true" outlineLevel="0" collapsed="false">
      <c r="A338" s="29" t="s">
        <v>15802</v>
      </c>
      <c r="B338" s="30" t="n">
        <v>44819</v>
      </c>
      <c r="C338" s="29" t="s">
        <v>9886</v>
      </c>
      <c r="D338" s="29" t="s">
        <v>15080</v>
      </c>
      <c r="E338" s="29" t="s">
        <v>15081</v>
      </c>
      <c r="F338" s="29" t="s">
        <v>15803</v>
      </c>
      <c r="G338" s="29" t="s">
        <v>15804</v>
      </c>
      <c r="H338" s="29" t="s">
        <v>14948</v>
      </c>
      <c r="I338" s="29" t="s">
        <v>15805</v>
      </c>
      <c r="J338" s="29" t="s">
        <v>14498</v>
      </c>
      <c r="K338" s="29" t="s">
        <v>15806</v>
      </c>
      <c r="L338" s="29"/>
    </row>
    <row r="339" customFormat="false" ht="15" hidden="false" customHeight="true" outlineLevel="0" collapsed="false">
      <c r="A339" s="26" t="s">
        <v>15807</v>
      </c>
      <c r="B339" s="27" t="n">
        <v>44819</v>
      </c>
      <c r="C339" s="26" t="s">
        <v>11046</v>
      </c>
      <c r="D339" s="26" t="s">
        <v>15066</v>
      </c>
      <c r="E339" s="26" t="s">
        <v>15067</v>
      </c>
      <c r="F339" s="26" t="s">
        <v>208</v>
      </c>
      <c r="G339" s="26" t="s">
        <v>166</v>
      </c>
      <c r="H339" s="26" t="s">
        <v>14948</v>
      </c>
      <c r="I339" s="26" t="s">
        <v>15005</v>
      </c>
      <c r="J339" s="26" t="s">
        <v>14527</v>
      </c>
      <c r="K339" s="26" t="s">
        <v>15806</v>
      </c>
      <c r="L339" s="26"/>
    </row>
    <row r="340" customFormat="false" ht="15" hidden="false" customHeight="true" outlineLevel="0" collapsed="false">
      <c r="A340" s="29" t="s">
        <v>15808</v>
      </c>
      <c r="B340" s="30" t="n">
        <v>44821</v>
      </c>
      <c r="C340" s="29" t="s">
        <v>8894</v>
      </c>
      <c r="D340" s="29" t="s">
        <v>15011</v>
      </c>
      <c r="E340" s="29" t="s">
        <v>15012</v>
      </c>
      <c r="F340" s="29" t="s">
        <v>345</v>
      </c>
      <c r="G340" s="29" t="s">
        <v>15078</v>
      </c>
      <c r="H340" s="29" t="s">
        <v>14948</v>
      </c>
      <c r="I340" s="29" t="s">
        <v>15005</v>
      </c>
      <c r="J340" s="29" t="s">
        <v>14527</v>
      </c>
      <c r="K340" s="29" t="s">
        <v>15809</v>
      </c>
      <c r="L340" s="29"/>
    </row>
    <row r="341" customFormat="false" ht="15" hidden="false" customHeight="true" outlineLevel="0" collapsed="false">
      <c r="A341" s="26" t="s">
        <v>15810</v>
      </c>
      <c r="B341" s="27" t="n">
        <v>44823</v>
      </c>
      <c r="C341" s="26" t="s">
        <v>10604</v>
      </c>
      <c r="D341" s="26" t="s">
        <v>15322</v>
      </c>
      <c r="E341" s="26" t="s">
        <v>15323</v>
      </c>
      <c r="F341" s="26" t="s">
        <v>15811</v>
      </c>
      <c r="G341" s="26" t="s">
        <v>15519</v>
      </c>
      <c r="H341" s="26" t="s">
        <v>14948</v>
      </c>
      <c r="I341" s="26" t="s">
        <v>15812</v>
      </c>
      <c r="J341" s="26" t="s">
        <v>14498</v>
      </c>
      <c r="K341" s="26" t="s">
        <v>15813</v>
      </c>
      <c r="L341" s="26"/>
    </row>
    <row r="342" customFormat="false" ht="15" hidden="false" customHeight="true" outlineLevel="0" collapsed="false">
      <c r="A342" s="29" t="s">
        <v>15814</v>
      </c>
      <c r="B342" s="30" t="n">
        <v>44824</v>
      </c>
      <c r="C342" s="29" t="s">
        <v>10579</v>
      </c>
      <c r="D342" s="29" t="s">
        <v>14951</v>
      </c>
      <c r="E342" s="29" t="s">
        <v>14952</v>
      </c>
      <c r="F342" s="29" t="s">
        <v>15815</v>
      </c>
      <c r="G342" s="29" t="s">
        <v>15816</v>
      </c>
      <c r="H342" s="29" t="s">
        <v>14948</v>
      </c>
      <c r="I342" s="29"/>
      <c r="J342" s="29" t="s">
        <v>14498</v>
      </c>
      <c r="K342" s="29" t="s">
        <v>15817</v>
      </c>
      <c r="L342" s="29"/>
    </row>
    <row r="343" customFormat="false" ht="15" hidden="false" customHeight="true" outlineLevel="0" collapsed="false">
      <c r="A343" s="26" t="s">
        <v>15818</v>
      </c>
      <c r="B343" s="27" t="n">
        <v>44826</v>
      </c>
      <c r="C343" s="26" t="s">
        <v>6721</v>
      </c>
      <c r="D343" s="26" t="s">
        <v>14951</v>
      </c>
      <c r="E343" s="26" t="s">
        <v>14952</v>
      </c>
      <c r="F343" s="26" t="s">
        <v>15819</v>
      </c>
      <c r="G343" s="26" t="s">
        <v>15820</v>
      </c>
      <c r="H343" s="26" t="s">
        <v>14948</v>
      </c>
      <c r="I343" s="26" t="s">
        <v>15821</v>
      </c>
      <c r="J343" s="26" t="s">
        <v>14498</v>
      </c>
      <c r="K343" s="26" t="s">
        <v>15822</v>
      </c>
      <c r="L343" s="26"/>
    </row>
    <row r="344" customFormat="false" ht="15" hidden="false" customHeight="true" outlineLevel="0" collapsed="false">
      <c r="A344" s="29" t="s">
        <v>15823</v>
      </c>
      <c r="B344" s="30" t="n">
        <v>44827</v>
      </c>
      <c r="C344" s="29" t="s">
        <v>10861</v>
      </c>
      <c r="D344" s="29" t="s">
        <v>14956</v>
      </c>
      <c r="E344" s="29" t="s">
        <v>14957</v>
      </c>
      <c r="F344" s="29" t="s">
        <v>15824</v>
      </c>
      <c r="G344" s="29" t="s">
        <v>15825</v>
      </c>
      <c r="H344" s="29" t="s">
        <v>14948</v>
      </c>
      <c r="I344" s="29" t="s">
        <v>14980</v>
      </c>
      <c r="J344" s="29" t="s">
        <v>14527</v>
      </c>
      <c r="K344" s="29" t="s">
        <v>15826</v>
      </c>
      <c r="L344" s="29"/>
    </row>
    <row r="345" customFormat="false" ht="15" hidden="false" customHeight="true" outlineLevel="0" collapsed="false">
      <c r="A345" s="26" t="s">
        <v>15827</v>
      </c>
      <c r="B345" s="27" t="n">
        <v>44827</v>
      </c>
      <c r="C345" s="26" t="s">
        <v>2140</v>
      </c>
      <c r="D345" s="26" t="s">
        <v>14984</v>
      </c>
      <c r="E345" s="26" t="s">
        <v>14985</v>
      </c>
      <c r="F345" s="26" t="s">
        <v>15078</v>
      </c>
      <c r="G345" s="26" t="s">
        <v>15023</v>
      </c>
      <c r="H345" s="26" t="s">
        <v>14948</v>
      </c>
      <c r="I345" s="26" t="s">
        <v>14980</v>
      </c>
      <c r="J345" s="26" t="s">
        <v>14527</v>
      </c>
      <c r="K345" s="26" t="s">
        <v>15826</v>
      </c>
      <c r="L345" s="26"/>
    </row>
    <row r="346" customFormat="false" ht="15" hidden="false" customHeight="true" outlineLevel="0" collapsed="false">
      <c r="A346" s="29" t="s">
        <v>15828</v>
      </c>
      <c r="B346" s="30" t="n">
        <v>44827</v>
      </c>
      <c r="C346" s="29" t="s">
        <v>2378</v>
      </c>
      <c r="D346" s="29" t="s">
        <v>15322</v>
      </c>
      <c r="E346" s="29" t="s">
        <v>15323</v>
      </c>
      <c r="F346" s="29" t="s">
        <v>15829</v>
      </c>
      <c r="G346" s="29" t="s">
        <v>15830</v>
      </c>
      <c r="H346" s="29" t="s">
        <v>14948</v>
      </c>
      <c r="I346" s="29"/>
      <c r="J346" s="29" t="s">
        <v>14498</v>
      </c>
      <c r="K346" s="29" t="s">
        <v>15826</v>
      </c>
      <c r="L346" s="29"/>
    </row>
    <row r="347" customFormat="false" ht="15" hidden="false" customHeight="true" outlineLevel="0" collapsed="false">
      <c r="A347" s="26" t="s">
        <v>15831</v>
      </c>
      <c r="B347" s="27" t="n">
        <v>44827</v>
      </c>
      <c r="C347" s="26" t="s">
        <v>9367</v>
      </c>
      <c r="D347" s="26" t="s">
        <v>14951</v>
      </c>
      <c r="E347" s="26" t="s">
        <v>14952</v>
      </c>
      <c r="F347" s="26" t="s">
        <v>15256</v>
      </c>
      <c r="G347" s="26" t="s">
        <v>15495</v>
      </c>
      <c r="H347" s="26" t="s">
        <v>14948</v>
      </c>
      <c r="I347" s="26" t="s">
        <v>15832</v>
      </c>
      <c r="J347" s="26" t="s">
        <v>14498</v>
      </c>
      <c r="K347" s="26" t="s">
        <v>15826</v>
      </c>
      <c r="L347" s="26"/>
    </row>
    <row r="348" customFormat="false" ht="15" hidden="false" customHeight="true" outlineLevel="0" collapsed="false">
      <c r="A348" s="29" t="s">
        <v>15833</v>
      </c>
      <c r="B348" s="30" t="n">
        <v>44828</v>
      </c>
      <c r="C348" s="29" t="s">
        <v>770</v>
      </c>
      <c r="D348" s="29" t="s">
        <v>14972</v>
      </c>
      <c r="E348" s="29" t="s">
        <v>14973</v>
      </c>
      <c r="F348" s="29" t="s">
        <v>15834</v>
      </c>
      <c r="G348" s="29" t="s">
        <v>15835</v>
      </c>
      <c r="H348" s="29" t="s">
        <v>14948</v>
      </c>
      <c r="I348" s="29" t="s">
        <v>14987</v>
      </c>
      <c r="J348" s="29" t="s">
        <v>14527</v>
      </c>
      <c r="K348" s="29" t="s">
        <v>15836</v>
      </c>
      <c r="L348" s="29"/>
    </row>
    <row r="349" customFormat="false" ht="15" hidden="false" customHeight="true" outlineLevel="0" collapsed="false">
      <c r="A349" s="26" t="s">
        <v>15837</v>
      </c>
      <c r="B349" s="27" t="n">
        <v>44828</v>
      </c>
      <c r="C349" s="26" t="s">
        <v>4773</v>
      </c>
      <c r="D349" s="26" t="s">
        <v>15054</v>
      </c>
      <c r="E349" s="26" t="s">
        <v>15055</v>
      </c>
      <c r="F349" s="26" t="s">
        <v>15023</v>
      </c>
      <c r="G349" s="26" t="s">
        <v>198</v>
      </c>
      <c r="H349" s="26" t="s">
        <v>14948</v>
      </c>
      <c r="I349" s="26" t="s">
        <v>15005</v>
      </c>
      <c r="J349" s="26" t="s">
        <v>14527</v>
      </c>
      <c r="K349" s="26" t="s">
        <v>15836</v>
      </c>
      <c r="L349" s="26"/>
    </row>
    <row r="350" customFormat="false" ht="15" hidden="false" customHeight="true" outlineLevel="0" collapsed="false">
      <c r="A350" s="29" t="s">
        <v>15838</v>
      </c>
      <c r="B350" s="30" t="n">
        <v>44830</v>
      </c>
      <c r="C350" s="29" t="s">
        <v>5138</v>
      </c>
      <c r="D350" s="29" t="s">
        <v>15045</v>
      </c>
      <c r="E350" s="29" t="s">
        <v>15046</v>
      </c>
      <c r="F350" s="29" t="s">
        <v>15839</v>
      </c>
      <c r="G350" s="29" t="s">
        <v>15840</v>
      </c>
      <c r="H350" s="29" t="s">
        <v>14948</v>
      </c>
      <c r="I350" s="29"/>
      <c r="J350" s="29" t="s">
        <v>14527</v>
      </c>
      <c r="K350" s="29" t="s">
        <v>15841</v>
      </c>
      <c r="L350" s="29"/>
    </row>
    <row r="351" customFormat="false" ht="15" hidden="false" customHeight="true" outlineLevel="0" collapsed="false">
      <c r="A351" s="26" t="s">
        <v>15842</v>
      </c>
      <c r="B351" s="27" t="n">
        <v>44831</v>
      </c>
      <c r="C351" s="26" t="s">
        <v>1453</v>
      </c>
      <c r="D351" s="26" t="s">
        <v>15021</v>
      </c>
      <c r="E351" s="26" t="s">
        <v>15022</v>
      </c>
      <c r="F351" s="26" t="s">
        <v>198</v>
      </c>
      <c r="G351" s="26" t="s">
        <v>198</v>
      </c>
      <c r="H351" s="26" t="s">
        <v>14948</v>
      </c>
      <c r="I351" s="26" t="s">
        <v>14960</v>
      </c>
      <c r="J351" s="26" t="s">
        <v>14527</v>
      </c>
      <c r="K351" s="26" t="s">
        <v>15843</v>
      </c>
      <c r="L351" s="26"/>
    </row>
    <row r="352" customFormat="false" ht="15" hidden="false" customHeight="true" outlineLevel="0" collapsed="false">
      <c r="A352" s="29" t="s">
        <v>15844</v>
      </c>
      <c r="B352" s="30" t="n">
        <v>44831</v>
      </c>
      <c r="C352" s="29" t="s">
        <v>3730</v>
      </c>
      <c r="D352" s="29" t="s">
        <v>14956</v>
      </c>
      <c r="E352" s="29" t="s">
        <v>14957</v>
      </c>
      <c r="F352" s="29" t="s">
        <v>15845</v>
      </c>
      <c r="G352" s="29" t="s">
        <v>15846</v>
      </c>
      <c r="H352" s="29" t="s">
        <v>14948</v>
      </c>
      <c r="I352" s="29" t="s">
        <v>15024</v>
      </c>
      <c r="J352" s="29" t="s">
        <v>14527</v>
      </c>
      <c r="K352" s="29" t="s">
        <v>15843</v>
      </c>
      <c r="L352" s="29"/>
    </row>
    <row r="353" customFormat="false" ht="15" hidden="false" customHeight="true" outlineLevel="0" collapsed="false">
      <c r="A353" s="26" t="s">
        <v>15847</v>
      </c>
      <c r="B353" s="27" t="n">
        <v>44831</v>
      </c>
      <c r="C353" s="26" t="s">
        <v>6746</v>
      </c>
      <c r="D353" s="26" t="s">
        <v>14946</v>
      </c>
      <c r="E353" s="26" t="s">
        <v>14947</v>
      </c>
      <c r="F353" s="26" t="s">
        <v>5583</v>
      </c>
      <c r="G353" s="26" t="s">
        <v>1380</v>
      </c>
      <c r="H353" s="26" t="s">
        <v>14948</v>
      </c>
      <c r="I353" s="26" t="s">
        <v>14960</v>
      </c>
      <c r="J353" s="26" t="s">
        <v>14527</v>
      </c>
      <c r="K353" s="26" t="s">
        <v>15843</v>
      </c>
      <c r="L353" s="26"/>
    </row>
    <row r="354" customFormat="false" ht="15" hidden="false" customHeight="true" outlineLevel="0" collapsed="false">
      <c r="A354" s="29" t="s">
        <v>15848</v>
      </c>
      <c r="B354" s="30" t="n">
        <v>44831</v>
      </c>
      <c r="C354" s="29" t="s">
        <v>1304</v>
      </c>
      <c r="D354" s="29" t="s">
        <v>14984</v>
      </c>
      <c r="E354" s="29" t="s">
        <v>14985</v>
      </c>
      <c r="F354" s="29" t="s">
        <v>198</v>
      </c>
      <c r="G354" s="29" t="s">
        <v>259</v>
      </c>
      <c r="H354" s="29" t="s">
        <v>14948</v>
      </c>
      <c r="I354" s="29" t="s">
        <v>15005</v>
      </c>
      <c r="J354" s="29" t="s">
        <v>14527</v>
      </c>
      <c r="K354" s="29" t="s">
        <v>15843</v>
      </c>
      <c r="L354" s="29"/>
    </row>
    <row r="355" customFormat="false" ht="15" hidden="false" customHeight="true" outlineLevel="0" collapsed="false">
      <c r="A355" s="26" t="s">
        <v>15849</v>
      </c>
      <c r="B355" s="27" t="n">
        <v>44833</v>
      </c>
      <c r="C355" s="26" t="s">
        <v>4473</v>
      </c>
      <c r="D355" s="26" t="s">
        <v>14977</v>
      </c>
      <c r="E355" s="26" t="s">
        <v>14978</v>
      </c>
      <c r="F355" s="26" t="s">
        <v>15557</v>
      </c>
      <c r="G355" s="26" t="s">
        <v>15557</v>
      </c>
      <c r="H355" s="26" t="s">
        <v>14948</v>
      </c>
      <c r="I355" s="26" t="s">
        <v>15005</v>
      </c>
      <c r="J355" s="26" t="s">
        <v>14527</v>
      </c>
      <c r="K355" s="26" t="s">
        <v>15850</v>
      </c>
      <c r="L355" s="26"/>
    </row>
    <row r="356" customFormat="false" ht="15" hidden="false" customHeight="true" outlineLevel="0" collapsed="false">
      <c r="A356" s="29" t="s">
        <v>15851</v>
      </c>
      <c r="B356" s="30" t="n">
        <v>44835</v>
      </c>
      <c r="C356" s="29" t="s">
        <v>5824</v>
      </c>
      <c r="D356" s="29" t="s">
        <v>15011</v>
      </c>
      <c r="E356" s="29" t="s">
        <v>15012</v>
      </c>
      <c r="F356" s="29" t="s">
        <v>15078</v>
      </c>
      <c r="G356" s="29" t="s">
        <v>198</v>
      </c>
      <c r="H356" s="29" t="s">
        <v>14948</v>
      </c>
      <c r="I356" s="29"/>
      <c r="J356" s="29" t="s">
        <v>14527</v>
      </c>
      <c r="K356" s="29" t="s">
        <v>15852</v>
      </c>
      <c r="L356" s="29"/>
    </row>
    <row r="357" customFormat="false" ht="15" hidden="false" customHeight="true" outlineLevel="0" collapsed="false">
      <c r="A357" s="26" t="s">
        <v>15853</v>
      </c>
      <c r="B357" s="27" t="n">
        <v>44836</v>
      </c>
      <c r="C357" s="26" t="s">
        <v>11101</v>
      </c>
      <c r="D357" s="26" t="s">
        <v>15045</v>
      </c>
      <c r="E357" s="26" t="s">
        <v>15046</v>
      </c>
      <c r="F357" s="26" t="s">
        <v>15854</v>
      </c>
      <c r="G357" s="26" t="s">
        <v>15855</v>
      </c>
      <c r="H357" s="26" t="s">
        <v>14948</v>
      </c>
      <c r="I357" s="26" t="s">
        <v>15024</v>
      </c>
      <c r="J357" s="26" t="s">
        <v>14527</v>
      </c>
      <c r="K357" s="26" t="s">
        <v>15856</v>
      </c>
      <c r="L357" s="26"/>
    </row>
    <row r="358" customFormat="false" ht="15" hidden="false" customHeight="true" outlineLevel="0" collapsed="false">
      <c r="A358" s="29" t="s">
        <v>15857</v>
      </c>
      <c r="B358" s="30" t="n">
        <v>44838</v>
      </c>
      <c r="C358" s="29" t="s">
        <v>9987</v>
      </c>
      <c r="D358" s="29" t="s">
        <v>15045</v>
      </c>
      <c r="E358" s="29" t="s">
        <v>15046</v>
      </c>
      <c r="F358" s="29" t="s">
        <v>15858</v>
      </c>
      <c r="G358" s="29" t="s">
        <v>15859</v>
      </c>
      <c r="H358" s="29" t="s">
        <v>14948</v>
      </c>
      <c r="I358" s="29" t="s">
        <v>14980</v>
      </c>
      <c r="J358" s="29" t="s">
        <v>14527</v>
      </c>
      <c r="K358" s="29" t="s">
        <v>15860</v>
      </c>
      <c r="L358" s="29"/>
    </row>
    <row r="359" customFormat="false" ht="15" hidden="false" customHeight="true" outlineLevel="0" collapsed="false">
      <c r="A359" s="26" t="s">
        <v>15861</v>
      </c>
      <c r="B359" s="27" t="n">
        <v>44838</v>
      </c>
      <c r="C359" s="26" t="s">
        <v>7917</v>
      </c>
      <c r="D359" s="26" t="s">
        <v>15001</v>
      </c>
      <c r="E359" s="26" t="s">
        <v>15002</v>
      </c>
      <c r="F359" s="26" t="s">
        <v>15004</v>
      </c>
      <c r="G359" s="26" t="s">
        <v>15027</v>
      </c>
      <c r="H359" s="26" t="s">
        <v>14948</v>
      </c>
      <c r="I359" s="26" t="s">
        <v>14960</v>
      </c>
      <c r="J359" s="26" t="s">
        <v>14527</v>
      </c>
      <c r="K359" s="26" t="s">
        <v>15860</v>
      </c>
      <c r="L359" s="26"/>
    </row>
    <row r="360" customFormat="false" ht="15" hidden="false" customHeight="true" outlineLevel="0" collapsed="false">
      <c r="A360" s="29" t="s">
        <v>15862</v>
      </c>
      <c r="B360" s="30" t="n">
        <v>44839</v>
      </c>
      <c r="C360" s="29" t="s">
        <v>2040</v>
      </c>
      <c r="D360" s="29" t="s">
        <v>14951</v>
      </c>
      <c r="E360" s="29" t="s">
        <v>14952</v>
      </c>
      <c r="F360" s="29" t="s">
        <v>15107</v>
      </c>
      <c r="G360" s="29" t="s">
        <v>15863</v>
      </c>
      <c r="H360" s="29" t="s">
        <v>14948</v>
      </c>
      <c r="I360" s="29" t="s">
        <v>15864</v>
      </c>
      <c r="J360" s="29" t="s">
        <v>14498</v>
      </c>
      <c r="K360" s="29" t="s">
        <v>15865</v>
      </c>
      <c r="L360" s="29"/>
    </row>
    <row r="361" customFormat="false" ht="15" hidden="false" customHeight="true" outlineLevel="0" collapsed="false">
      <c r="A361" s="26" t="s">
        <v>15866</v>
      </c>
      <c r="B361" s="27" t="n">
        <v>44840</v>
      </c>
      <c r="C361" s="26" t="s">
        <v>9850</v>
      </c>
      <c r="D361" s="26" t="s">
        <v>14965</v>
      </c>
      <c r="E361" s="26" t="s">
        <v>14966</v>
      </c>
      <c r="F361" s="26" t="s">
        <v>15867</v>
      </c>
      <c r="G361" s="26" t="s">
        <v>15521</v>
      </c>
      <c r="H361" s="26" t="s">
        <v>14948</v>
      </c>
      <c r="I361" s="26" t="s">
        <v>15868</v>
      </c>
      <c r="J361" s="26" t="s">
        <v>14498</v>
      </c>
      <c r="K361" s="26" t="s">
        <v>15869</v>
      </c>
      <c r="L361" s="26"/>
    </row>
    <row r="362" customFormat="false" ht="15" hidden="false" customHeight="true" outlineLevel="0" collapsed="false">
      <c r="A362" s="29" t="s">
        <v>15870</v>
      </c>
      <c r="B362" s="30" t="n">
        <v>44840</v>
      </c>
      <c r="C362" s="29" t="s">
        <v>1473</v>
      </c>
      <c r="D362" s="29" t="s">
        <v>15080</v>
      </c>
      <c r="E362" s="29" t="s">
        <v>15081</v>
      </c>
      <c r="F362" s="29" t="s">
        <v>15871</v>
      </c>
      <c r="G362" s="29" t="s">
        <v>15872</v>
      </c>
      <c r="H362" s="29" t="s">
        <v>14948</v>
      </c>
      <c r="I362" s="29" t="s">
        <v>15873</v>
      </c>
      <c r="J362" s="29" t="s">
        <v>14498</v>
      </c>
      <c r="K362" s="29" t="s">
        <v>15869</v>
      </c>
      <c r="L362" s="29"/>
    </row>
    <row r="363" customFormat="false" ht="15" hidden="false" customHeight="true" outlineLevel="0" collapsed="false">
      <c r="A363" s="26" t="s">
        <v>15874</v>
      </c>
      <c r="B363" s="27" t="n">
        <v>44841</v>
      </c>
      <c r="C363" s="26" t="s">
        <v>10555</v>
      </c>
      <c r="D363" s="26" t="s">
        <v>15113</v>
      </c>
      <c r="E363" s="26" t="s">
        <v>15114</v>
      </c>
      <c r="F363" s="26" t="s">
        <v>14986</v>
      </c>
      <c r="G363" s="26" t="s">
        <v>218</v>
      </c>
      <c r="H363" s="26" t="s">
        <v>14948</v>
      </c>
      <c r="I363" s="26" t="s">
        <v>14980</v>
      </c>
      <c r="J363" s="26" t="s">
        <v>14527</v>
      </c>
      <c r="K363" s="26" t="s">
        <v>15875</v>
      </c>
      <c r="L363" s="26"/>
    </row>
    <row r="364" customFormat="false" ht="15" hidden="false" customHeight="true" outlineLevel="0" collapsed="false">
      <c r="A364" s="29" t="s">
        <v>15876</v>
      </c>
      <c r="B364" s="30" t="n">
        <v>44842</v>
      </c>
      <c r="C364" s="29" t="s">
        <v>7904</v>
      </c>
      <c r="D364" s="29" t="s">
        <v>15001</v>
      </c>
      <c r="E364" s="29" t="s">
        <v>15002</v>
      </c>
      <c r="F364" s="29" t="s">
        <v>15003</v>
      </c>
      <c r="G364" s="29" t="s">
        <v>15004</v>
      </c>
      <c r="H364" s="29" t="s">
        <v>14948</v>
      </c>
      <c r="I364" s="29" t="s">
        <v>14960</v>
      </c>
      <c r="J364" s="29" t="s">
        <v>14527</v>
      </c>
      <c r="K364" s="29" t="s">
        <v>15877</v>
      </c>
      <c r="L364" s="29"/>
    </row>
    <row r="365" customFormat="false" ht="15" hidden="false" customHeight="true" outlineLevel="0" collapsed="false">
      <c r="A365" s="26" t="s">
        <v>15878</v>
      </c>
      <c r="B365" s="27" t="n">
        <v>44843</v>
      </c>
      <c r="C365" s="26" t="s">
        <v>9941</v>
      </c>
      <c r="D365" s="26" t="s">
        <v>15045</v>
      </c>
      <c r="E365" s="26" t="s">
        <v>15046</v>
      </c>
      <c r="F365" s="26" t="s">
        <v>15879</v>
      </c>
      <c r="G365" s="26" t="s">
        <v>15880</v>
      </c>
      <c r="H365" s="26" t="s">
        <v>14948</v>
      </c>
      <c r="I365" s="26" t="s">
        <v>14987</v>
      </c>
      <c r="J365" s="26" t="s">
        <v>14527</v>
      </c>
      <c r="K365" s="26" t="s">
        <v>15881</v>
      </c>
      <c r="L365" s="26"/>
    </row>
    <row r="366" customFormat="false" ht="15" hidden="false" customHeight="true" outlineLevel="0" collapsed="false">
      <c r="A366" s="29" t="s">
        <v>15882</v>
      </c>
      <c r="B366" s="30" t="n">
        <v>44844</v>
      </c>
      <c r="C366" s="29" t="s">
        <v>10835</v>
      </c>
      <c r="D366" s="29" t="s">
        <v>15080</v>
      </c>
      <c r="E366" s="29" t="s">
        <v>15081</v>
      </c>
      <c r="F366" s="29" t="s">
        <v>15883</v>
      </c>
      <c r="G366" s="29" t="s">
        <v>15884</v>
      </c>
      <c r="H366" s="29" t="s">
        <v>14948</v>
      </c>
      <c r="I366" s="29" t="s">
        <v>15885</v>
      </c>
      <c r="J366" s="29" t="s">
        <v>14498</v>
      </c>
      <c r="K366" s="29" t="s">
        <v>15886</v>
      </c>
      <c r="L366" s="29"/>
    </row>
    <row r="367" customFormat="false" ht="15" hidden="false" customHeight="true" outlineLevel="0" collapsed="false">
      <c r="A367" s="26" t="s">
        <v>15887</v>
      </c>
      <c r="B367" s="27" t="n">
        <v>44844</v>
      </c>
      <c r="C367" s="26" t="s">
        <v>5835</v>
      </c>
      <c r="D367" s="26" t="s">
        <v>14972</v>
      </c>
      <c r="E367" s="26" t="s">
        <v>14973</v>
      </c>
      <c r="F367" s="26" t="s">
        <v>15888</v>
      </c>
      <c r="G367" s="26" t="s">
        <v>15889</v>
      </c>
      <c r="H367" s="26" t="s">
        <v>14948</v>
      </c>
      <c r="I367" s="26" t="s">
        <v>14960</v>
      </c>
      <c r="J367" s="26" t="s">
        <v>14527</v>
      </c>
      <c r="K367" s="26" t="s">
        <v>15886</v>
      </c>
      <c r="L367" s="26"/>
    </row>
    <row r="368" customFormat="false" ht="15" hidden="false" customHeight="true" outlineLevel="0" collapsed="false">
      <c r="A368" s="29" t="s">
        <v>15890</v>
      </c>
      <c r="B368" s="30" t="n">
        <v>44844</v>
      </c>
      <c r="C368" s="29" t="s">
        <v>6172</v>
      </c>
      <c r="D368" s="29" t="s">
        <v>15113</v>
      </c>
      <c r="E368" s="29" t="s">
        <v>15114</v>
      </c>
      <c r="F368" s="29" t="s">
        <v>166</v>
      </c>
      <c r="G368" s="29" t="s">
        <v>15018</v>
      </c>
      <c r="H368" s="29" t="s">
        <v>14948</v>
      </c>
      <c r="I368" s="29" t="s">
        <v>14960</v>
      </c>
      <c r="J368" s="29" t="s">
        <v>14527</v>
      </c>
      <c r="K368" s="29" t="s">
        <v>15886</v>
      </c>
      <c r="L368" s="29"/>
    </row>
    <row r="369" customFormat="false" ht="15" hidden="false" customHeight="true" outlineLevel="0" collapsed="false">
      <c r="A369" s="26" t="s">
        <v>15891</v>
      </c>
      <c r="B369" s="27" t="n">
        <v>44844</v>
      </c>
      <c r="C369" s="26" t="s">
        <v>11114</v>
      </c>
      <c r="D369" s="26" t="s">
        <v>14965</v>
      </c>
      <c r="E369" s="26" t="s">
        <v>14966</v>
      </c>
      <c r="F369" s="26" t="s">
        <v>15883</v>
      </c>
      <c r="G369" s="26" t="s">
        <v>15892</v>
      </c>
      <c r="H369" s="26" t="s">
        <v>14948</v>
      </c>
      <c r="I369" s="26" t="s">
        <v>15893</v>
      </c>
      <c r="J369" s="26" t="s">
        <v>14498</v>
      </c>
      <c r="K369" s="26" t="s">
        <v>15886</v>
      </c>
      <c r="L369" s="26"/>
    </row>
    <row r="370" customFormat="false" ht="15" hidden="false" customHeight="true" outlineLevel="0" collapsed="false">
      <c r="A370" s="29" t="s">
        <v>15894</v>
      </c>
      <c r="B370" s="30" t="n">
        <v>44845</v>
      </c>
      <c r="C370" s="29" t="s">
        <v>5181</v>
      </c>
      <c r="D370" s="29" t="s">
        <v>15045</v>
      </c>
      <c r="E370" s="29" t="s">
        <v>15046</v>
      </c>
      <c r="F370" s="29" t="s">
        <v>15895</v>
      </c>
      <c r="G370" s="29" t="s">
        <v>15896</v>
      </c>
      <c r="H370" s="29" t="s">
        <v>14948</v>
      </c>
      <c r="I370" s="29" t="s">
        <v>15005</v>
      </c>
      <c r="J370" s="29" t="s">
        <v>14527</v>
      </c>
      <c r="K370" s="29" t="s">
        <v>15897</v>
      </c>
      <c r="L370" s="29"/>
    </row>
    <row r="371" customFormat="false" ht="15" hidden="false" customHeight="true" outlineLevel="0" collapsed="false">
      <c r="A371" s="26" t="s">
        <v>15898</v>
      </c>
      <c r="B371" s="27" t="n">
        <v>44846</v>
      </c>
      <c r="C371" s="26" t="s">
        <v>4247</v>
      </c>
      <c r="D371" s="26" t="s">
        <v>14956</v>
      </c>
      <c r="E371" s="26" t="s">
        <v>14957</v>
      </c>
      <c r="F371" s="26" t="s">
        <v>15899</v>
      </c>
      <c r="G371" s="26" t="s">
        <v>15900</v>
      </c>
      <c r="H371" s="26" t="s">
        <v>14948</v>
      </c>
      <c r="I371" s="26"/>
      <c r="J371" s="26" t="s">
        <v>14527</v>
      </c>
      <c r="K371" s="26" t="s">
        <v>15901</v>
      </c>
      <c r="L371" s="26"/>
    </row>
    <row r="372" customFormat="false" ht="15" hidden="false" customHeight="true" outlineLevel="0" collapsed="false">
      <c r="A372" s="29" t="s">
        <v>15902</v>
      </c>
      <c r="B372" s="30" t="n">
        <v>44846</v>
      </c>
      <c r="C372" s="29" t="s">
        <v>902</v>
      </c>
      <c r="D372" s="29" t="s">
        <v>14951</v>
      </c>
      <c r="E372" s="29" t="s">
        <v>14952</v>
      </c>
      <c r="F372" s="29" t="s">
        <v>15903</v>
      </c>
      <c r="G372" s="29" t="s">
        <v>15904</v>
      </c>
      <c r="H372" s="29" t="s">
        <v>14948</v>
      </c>
      <c r="I372" s="29" t="s">
        <v>15905</v>
      </c>
      <c r="J372" s="29" t="s">
        <v>14498</v>
      </c>
      <c r="K372" s="29" t="s">
        <v>15901</v>
      </c>
      <c r="L372" s="29"/>
    </row>
    <row r="373" customFormat="false" ht="15" hidden="false" customHeight="true" outlineLevel="0" collapsed="false">
      <c r="A373" s="26" t="s">
        <v>15906</v>
      </c>
      <c r="B373" s="27" t="n">
        <v>44847</v>
      </c>
      <c r="C373" s="26" t="s">
        <v>9191</v>
      </c>
      <c r="D373" s="26" t="s">
        <v>14984</v>
      </c>
      <c r="E373" s="26" t="s">
        <v>14985</v>
      </c>
      <c r="F373" s="26" t="s">
        <v>15018</v>
      </c>
      <c r="G373" s="26" t="s">
        <v>15023</v>
      </c>
      <c r="H373" s="26" t="s">
        <v>14948</v>
      </c>
      <c r="I373" s="26" t="s">
        <v>15024</v>
      </c>
      <c r="J373" s="26" t="s">
        <v>14527</v>
      </c>
      <c r="K373" s="26" t="s">
        <v>15907</v>
      </c>
      <c r="L373" s="26"/>
    </row>
    <row r="374" customFormat="false" ht="15" hidden="false" customHeight="true" outlineLevel="0" collapsed="false">
      <c r="A374" s="29" t="s">
        <v>15908</v>
      </c>
      <c r="B374" s="30" t="n">
        <v>44848</v>
      </c>
      <c r="C374" s="29" t="s">
        <v>9323</v>
      </c>
      <c r="D374" s="29" t="s">
        <v>15054</v>
      </c>
      <c r="E374" s="29" t="s">
        <v>15055</v>
      </c>
      <c r="F374" s="29" t="s">
        <v>259</v>
      </c>
      <c r="G374" s="29" t="s">
        <v>15023</v>
      </c>
      <c r="H374" s="29" t="s">
        <v>14948</v>
      </c>
      <c r="I374" s="29" t="s">
        <v>15005</v>
      </c>
      <c r="J374" s="29" t="s">
        <v>14527</v>
      </c>
      <c r="K374" s="29" t="s">
        <v>15909</v>
      </c>
      <c r="L374" s="29"/>
    </row>
    <row r="375" customFormat="false" ht="15" hidden="false" customHeight="true" outlineLevel="0" collapsed="false">
      <c r="A375" s="26" t="s">
        <v>15910</v>
      </c>
      <c r="B375" s="27" t="n">
        <v>44848</v>
      </c>
      <c r="C375" s="26" t="s">
        <v>9759</v>
      </c>
      <c r="D375" s="26" t="s">
        <v>14972</v>
      </c>
      <c r="E375" s="26" t="s">
        <v>14973</v>
      </c>
      <c r="F375" s="26" t="s">
        <v>15911</v>
      </c>
      <c r="G375" s="26" t="s">
        <v>15912</v>
      </c>
      <c r="H375" s="26" t="s">
        <v>14948</v>
      </c>
      <c r="I375" s="26" t="s">
        <v>15024</v>
      </c>
      <c r="J375" s="26" t="s">
        <v>14527</v>
      </c>
      <c r="K375" s="26" t="s">
        <v>15909</v>
      </c>
      <c r="L375" s="26"/>
    </row>
    <row r="376" customFormat="false" ht="15" hidden="false" customHeight="true" outlineLevel="0" collapsed="false">
      <c r="A376" s="29" t="s">
        <v>15913</v>
      </c>
      <c r="B376" s="30" t="n">
        <v>44849</v>
      </c>
      <c r="C376" s="29" t="s">
        <v>9293</v>
      </c>
      <c r="D376" s="29" t="s">
        <v>15001</v>
      </c>
      <c r="E376" s="29" t="s">
        <v>15002</v>
      </c>
      <c r="F376" s="29" t="s">
        <v>15028</v>
      </c>
      <c r="G376" s="29" t="s">
        <v>15028</v>
      </c>
      <c r="H376" s="29" t="s">
        <v>14948</v>
      </c>
      <c r="I376" s="29" t="s">
        <v>14960</v>
      </c>
      <c r="J376" s="29" t="s">
        <v>14527</v>
      </c>
      <c r="K376" s="29" t="s">
        <v>15914</v>
      </c>
      <c r="L376" s="29"/>
    </row>
    <row r="377" customFormat="false" ht="15" hidden="false" customHeight="true" outlineLevel="0" collapsed="false">
      <c r="A377" s="26" t="s">
        <v>15915</v>
      </c>
      <c r="B377" s="27" t="n">
        <v>44849</v>
      </c>
      <c r="C377" s="26" t="s">
        <v>641</v>
      </c>
      <c r="D377" s="26" t="s">
        <v>15080</v>
      </c>
      <c r="E377" s="26" t="s">
        <v>15081</v>
      </c>
      <c r="F377" s="26" t="s">
        <v>15101</v>
      </c>
      <c r="G377" s="26" t="s">
        <v>15404</v>
      </c>
      <c r="H377" s="26" t="s">
        <v>14948</v>
      </c>
      <c r="I377" s="26" t="s">
        <v>15753</v>
      </c>
      <c r="J377" s="26" t="s">
        <v>14498</v>
      </c>
      <c r="K377" s="26" t="s">
        <v>15914</v>
      </c>
      <c r="L377" s="26"/>
    </row>
    <row r="378" customFormat="false" ht="15" hidden="false" customHeight="true" outlineLevel="0" collapsed="false">
      <c r="A378" s="29" t="s">
        <v>15916</v>
      </c>
      <c r="B378" s="30" t="n">
        <v>44850</v>
      </c>
      <c r="C378" s="29" t="s">
        <v>694</v>
      </c>
      <c r="D378" s="29" t="s">
        <v>15035</v>
      </c>
      <c r="E378" s="29" t="s">
        <v>15036</v>
      </c>
      <c r="F378" s="29" t="s">
        <v>15917</v>
      </c>
      <c r="G378" s="29" t="s">
        <v>15477</v>
      </c>
      <c r="H378" s="29" t="s">
        <v>14948</v>
      </c>
      <c r="I378" s="29" t="s">
        <v>15918</v>
      </c>
      <c r="J378" s="29" t="s">
        <v>14498</v>
      </c>
      <c r="K378" s="29" t="s">
        <v>15919</v>
      </c>
      <c r="L378" s="29"/>
    </row>
    <row r="379" customFormat="false" ht="15" hidden="false" customHeight="true" outlineLevel="0" collapsed="false">
      <c r="A379" s="26" t="s">
        <v>15920</v>
      </c>
      <c r="B379" s="27" t="n">
        <v>44850</v>
      </c>
      <c r="C379" s="26" t="s">
        <v>3112</v>
      </c>
      <c r="D379" s="26" t="s">
        <v>14946</v>
      </c>
      <c r="E379" s="26" t="s">
        <v>14947</v>
      </c>
      <c r="F379" s="26" t="s">
        <v>5543</v>
      </c>
      <c r="G379" s="26" t="s">
        <v>479</v>
      </c>
      <c r="H379" s="26" t="s">
        <v>14948</v>
      </c>
      <c r="I379" s="26"/>
      <c r="J379" s="26" t="s">
        <v>14527</v>
      </c>
      <c r="K379" s="26" t="s">
        <v>15919</v>
      </c>
      <c r="L379" s="26"/>
    </row>
    <row r="380" customFormat="false" ht="15" hidden="false" customHeight="true" outlineLevel="0" collapsed="false">
      <c r="A380" s="29" t="s">
        <v>15921</v>
      </c>
      <c r="B380" s="30" t="n">
        <v>44850</v>
      </c>
      <c r="C380" s="29" t="s">
        <v>476</v>
      </c>
      <c r="D380" s="29" t="s">
        <v>15045</v>
      </c>
      <c r="E380" s="29" t="s">
        <v>15046</v>
      </c>
      <c r="F380" s="29" t="s">
        <v>15922</v>
      </c>
      <c r="G380" s="29" t="s">
        <v>15923</v>
      </c>
      <c r="H380" s="29" t="s">
        <v>14948</v>
      </c>
      <c r="I380" s="29" t="s">
        <v>14987</v>
      </c>
      <c r="J380" s="29" t="s">
        <v>14527</v>
      </c>
      <c r="K380" s="29" t="s">
        <v>15919</v>
      </c>
      <c r="L380" s="29"/>
    </row>
    <row r="381" customFormat="false" ht="15" hidden="false" customHeight="true" outlineLevel="0" collapsed="false">
      <c r="A381" s="26" t="s">
        <v>15924</v>
      </c>
      <c r="B381" s="27" t="n">
        <v>44850</v>
      </c>
      <c r="C381" s="26" t="s">
        <v>3327</v>
      </c>
      <c r="D381" s="26" t="s">
        <v>14972</v>
      </c>
      <c r="E381" s="26" t="s">
        <v>14973</v>
      </c>
      <c r="F381" s="26" t="s">
        <v>15925</v>
      </c>
      <c r="G381" s="26" t="s">
        <v>15926</v>
      </c>
      <c r="H381" s="26" t="s">
        <v>14948</v>
      </c>
      <c r="I381" s="26" t="s">
        <v>15005</v>
      </c>
      <c r="J381" s="26" t="s">
        <v>14527</v>
      </c>
      <c r="K381" s="26" t="s">
        <v>15919</v>
      </c>
      <c r="L381" s="26"/>
    </row>
    <row r="382" customFormat="false" ht="15" hidden="false" customHeight="true" outlineLevel="0" collapsed="false">
      <c r="A382" s="29" t="s">
        <v>15927</v>
      </c>
      <c r="B382" s="30" t="n">
        <v>44850</v>
      </c>
      <c r="C382" s="29" t="s">
        <v>760</v>
      </c>
      <c r="D382" s="29" t="s">
        <v>14984</v>
      </c>
      <c r="E382" s="29" t="s">
        <v>14985</v>
      </c>
      <c r="F382" s="29" t="s">
        <v>15078</v>
      </c>
      <c r="G382" s="29" t="s">
        <v>15017</v>
      </c>
      <c r="H382" s="29" t="s">
        <v>14948</v>
      </c>
      <c r="I382" s="29" t="s">
        <v>14987</v>
      </c>
      <c r="J382" s="29" t="s">
        <v>14527</v>
      </c>
      <c r="K382" s="29" t="s">
        <v>15919</v>
      </c>
      <c r="L382" s="29"/>
    </row>
    <row r="383" customFormat="false" ht="15" hidden="false" customHeight="true" outlineLevel="0" collapsed="false">
      <c r="A383" s="26" t="s">
        <v>15928</v>
      </c>
      <c r="B383" s="27" t="n">
        <v>44851</v>
      </c>
      <c r="C383" s="26" t="s">
        <v>10249</v>
      </c>
      <c r="D383" s="26" t="s">
        <v>15021</v>
      </c>
      <c r="E383" s="26" t="s">
        <v>15022</v>
      </c>
      <c r="F383" s="26" t="s">
        <v>218</v>
      </c>
      <c r="G383" s="26" t="s">
        <v>208</v>
      </c>
      <c r="H383" s="26" t="s">
        <v>14948</v>
      </c>
      <c r="I383" s="26" t="s">
        <v>14960</v>
      </c>
      <c r="J383" s="26" t="s">
        <v>14527</v>
      </c>
      <c r="K383" s="26" t="s">
        <v>15929</v>
      </c>
      <c r="L383" s="26"/>
    </row>
    <row r="384" customFormat="false" ht="15" hidden="false" customHeight="true" outlineLevel="0" collapsed="false">
      <c r="A384" s="29" t="s">
        <v>15930</v>
      </c>
      <c r="B384" s="30" t="n">
        <v>44851</v>
      </c>
      <c r="C384" s="29" t="s">
        <v>5352</v>
      </c>
      <c r="D384" s="29" t="s">
        <v>14951</v>
      </c>
      <c r="E384" s="29" t="s">
        <v>14952</v>
      </c>
      <c r="F384" s="29" t="s">
        <v>15931</v>
      </c>
      <c r="G384" s="29" t="s">
        <v>15932</v>
      </c>
      <c r="H384" s="29" t="s">
        <v>14948</v>
      </c>
      <c r="I384" s="29" t="s">
        <v>15933</v>
      </c>
      <c r="J384" s="29" t="s">
        <v>14498</v>
      </c>
      <c r="K384" s="29" t="s">
        <v>15929</v>
      </c>
      <c r="L384" s="29"/>
    </row>
    <row r="385" customFormat="false" ht="15" hidden="false" customHeight="true" outlineLevel="0" collapsed="false">
      <c r="A385" s="26" t="s">
        <v>15934</v>
      </c>
      <c r="B385" s="27" t="n">
        <v>44852</v>
      </c>
      <c r="C385" s="26" t="s">
        <v>10555</v>
      </c>
      <c r="D385" s="26" t="s">
        <v>15011</v>
      </c>
      <c r="E385" s="26" t="s">
        <v>15012</v>
      </c>
      <c r="F385" s="26" t="s">
        <v>15023</v>
      </c>
      <c r="G385" s="26" t="s">
        <v>248</v>
      </c>
      <c r="H385" s="26" t="s">
        <v>14948</v>
      </c>
      <c r="I385" s="26" t="s">
        <v>15005</v>
      </c>
      <c r="J385" s="26" t="s">
        <v>14527</v>
      </c>
      <c r="K385" s="26" t="s">
        <v>15935</v>
      </c>
      <c r="L385" s="26"/>
    </row>
    <row r="386" customFormat="false" ht="15" hidden="false" customHeight="true" outlineLevel="0" collapsed="false">
      <c r="A386" s="29" t="s">
        <v>15936</v>
      </c>
      <c r="B386" s="30" t="n">
        <v>44854</v>
      </c>
      <c r="C386" s="29" t="s">
        <v>5909</v>
      </c>
      <c r="D386" s="29" t="s">
        <v>14977</v>
      </c>
      <c r="E386" s="29" t="s">
        <v>14978</v>
      </c>
      <c r="F386" s="29" t="s">
        <v>15260</v>
      </c>
      <c r="G386" s="29" t="s">
        <v>15260</v>
      </c>
      <c r="H386" s="29" t="s">
        <v>14948</v>
      </c>
      <c r="I386" s="29" t="s">
        <v>14960</v>
      </c>
      <c r="J386" s="29" t="s">
        <v>14527</v>
      </c>
      <c r="K386" s="29" t="s">
        <v>15937</v>
      </c>
      <c r="L386" s="29"/>
    </row>
    <row r="387" customFormat="false" ht="15" hidden="false" customHeight="true" outlineLevel="0" collapsed="false">
      <c r="A387" s="26" t="s">
        <v>15938</v>
      </c>
      <c r="B387" s="27" t="n">
        <v>44855</v>
      </c>
      <c r="C387" s="26" t="s">
        <v>11141</v>
      </c>
      <c r="D387" s="26" t="s">
        <v>15015</v>
      </c>
      <c r="E387" s="26" t="s">
        <v>15016</v>
      </c>
      <c r="F387" s="26" t="s">
        <v>218</v>
      </c>
      <c r="G387" s="26" t="s">
        <v>198</v>
      </c>
      <c r="H387" s="26" t="s">
        <v>14948</v>
      </c>
      <c r="I387" s="26"/>
      <c r="J387" s="26" t="s">
        <v>14527</v>
      </c>
      <c r="K387" s="26" t="s">
        <v>15939</v>
      </c>
      <c r="L387" s="26"/>
    </row>
    <row r="388" customFormat="false" ht="15" hidden="false" customHeight="true" outlineLevel="0" collapsed="false">
      <c r="A388" s="29" t="s">
        <v>15940</v>
      </c>
      <c r="B388" s="30" t="n">
        <v>44856</v>
      </c>
      <c r="C388" s="29" t="s">
        <v>7136</v>
      </c>
      <c r="D388" s="29" t="s">
        <v>15322</v>
      </c>
      <c r="E388" s="29" t="s">
        <v>15323</v>
      </c>
      <c r="F388" s="29" t="s">
        <v>15541</v>
      </c>
      <c r="G388" s="29" t="s">
        <v>15941</v>
      </c>
      <c r="H388" s="29" t="s">
        <v>14948</v>
      </c>
      <c r="I388" s="29" t="s">
        <v>15942</v>
      </c>
      <c r="J388" s="29" t="s">
        <v>14498</v>
      </c>
      <c r="K388" s="29" t="s">
        <v>15943</v>
      </c>
      <c r="L388" s="29"/>
    </row>
    <row r="389" customFormat="false" ht="15" hidden="false" customHeight="true" outlineLevel="0" collapsed="false">
      <c r="A389" s="26" t="s">
        <v>15944</v>
      </c>
      <c r="B389" s="27" t="n">
        <v>44856</v>
      </c>
      <c r="C389" s="26" t="s">
        <v>2226</v>
      </c>
      <c r="D389" s="26" t="s">
        <v>15011</v>
      </c>
      <c r="E389" s="26" t="s">
        <v>15012</v>
      </c>
      <c r="F389" s="26" t="s">
        <v>259</v>
      </c>
      <c r="G389" s="26" t="s">
        <v>166</v>
      </c>
      <c r="H389" s="26" t="s">
        <v>14948</v>
      </c>
      <c r="I389" s="26" t="s">
        <v>14960</v>
      </c>
      <c r="J389" s="26" t="s">
        <v>14527</v>
      </c>
      <c r="K389" s="26" t="s">
        <v>15943</v>
      </c>
      <c r="L389" s="26"/>
    </row>
    <row r="390" customFormat="false" ht="15" hidden="false" customHeight="true" outlineLevel="0" collapsed="false">
      <c r="A390" s="29" t="s">
        <v>15945</v>
      </c>
      <c r="B390" s="30" t="n">
        <v>44856</v>
      </c>
      <c r="C390" s="29" t="s">
        <v>9648</v>
      </c>
      <c r="D390" s="29" t="s">
        <v>15021</v>
      </c>
      <c r="E390" s="29" t="s">
        <v>15022</v>
      </c>
      <c r="F390" s="29" t="s">
        <v>15017</v>
      </c>
      <c r="G390" s="29" t="s">
        <v>14986</v>
      </c>
      <c r="H390" s="29" t="s">
        <v>14948</v>
      </c>
      <c r="I390" s="29" t="s">
        <v>14980</v>
      </c>
      <c r="J390" s="29" t="s">
        <v>14527</v>
      </c>
      <c r="K390" s="29" t="s">
        <v>15943</v>
      </c>
      <c r="L390" s="29"/>
    </row>
    <row r="391" customFormat="false" ht="15" hidden="false" customHeight="true" outlineLevel="0" collapsed="false">
      <c r="A391" s="26" t="s">
        <v>15946</v>
      </c>
      <c r="B391" s="27" t="n">
        <v>44857</v>
      </c>
      <c r="C391" s="26" t="s">
        <v>7624</v>
      </c>
      <c r="D391" s="26" t="s">
        <v>15001</v>
      </c>
      <c r="E391" s="26" t="s">
        <v>15002</v>
      </c>
      <c r="F391" s="26" t="s">
        <v>15003</v>
      </c>
      <c r="G391" s="26" t="s">
        <v>15042</v>
      </c>
      <c r="H391" s="26" t="s">
        <v>14948</v>
      </c>
      <c r="I391" s="26" t="s">
        <v>15005</v>
      </c>
      <c r="J391" s="26" t="s">
        <v>14527</v>
      </c>
      <c r="K391" s="26" t="s">
        <v>15947</v>
      </c>
      <c r="L391" s="26"/>
    </row>
    <row r="392" customFormat="false" ht="15" hidden="false" customHeight="true" outlineLevel="0" collapsed="false">
      <c r="A392" s="29" t="s">
        <v>15948</v>
      </c>
      <c r="B392" s="30" t="n">
        <v>44857</v>
      </c>
      <c r="C392" s="29" t="s">
        <v>8217</v>
      </c>
      <c r="D392" s="29" t="s">
        <v>14956</v>
      </c>
      <c r="E392" s="29" t="s">
        <v>14957</v>
      </c>
      <c r="F392" s="29" t="s">
        <v>15949</v>
      </c>
      <c r="G392" s="29" t="s">
        <v>15950</v>
      </c>
      <c r="H392" s="29" t="s">
        <v>14948</v>
      </c>
      <c r="I392" s="29" t="s">
        <v>14960</v>
      </c>
      <c r="J392" s="29" t="s">
        <v>14527</v>
      </c>
      <c r="K392" s="29" t="s">
        <v>15947</v>
      </c>
      <c r="L392" s="29"/>
    </row>
    <row r="393" customFormat="false" ht="15" hidden="false" customHeight="true" outlineLevel="0" collapsed="false">
      <c r="A393" s="26" t="s">
        <v>15951</v>
      </c>
      <c r="B393" s="27" t="n">
        <v>44858</v>
      </c>
      <c r="C393" s="26" t="s">
        <v>10222</v>
      </c>
      <c r="D393" s="26" t="s">
        <v>14956</v>
      </c>
      <c r="E393" s="26" t="s">
        <v>14957</v>
      </c>
      <c r="F393" s="26" t="s">
        <v>15952</v>
      </c>
      <c r="G393" s="26" t="s">
        <v>15953</v>
      </c>
      <c r="H393" s="26" t="s">
        <v>14948</v>
      </c>
      <c r="I393" s="26" t="s">
        <v>15005</v>
      </c>
      <c r="J393" s="26" t="s">
        <v>14527</v>
      </c>
      <c r="K393" s="26" t="s">
        <v>15954</v>
      </c>
      <c r="L393" s="26"/>
    </row>
    <row r="394" customFormat="false" ht="15" hidden="false" customHeight="true" outlineLevel="0" collapsed="false">
      <c r="A394" s="29" t="s">
        <v>15955</v>
      </c>
      <c r="B394" s="30" t="n">
        <v>44859</v>
      </c>
      <c r="C394" s="29" t="s">
        <v>5219</v>
      </c>
      <c r="D394" s="29" t="s">
        <v>14977</v>
      </c>
      <c r="E394" s="29" t="s">
        <v>14978</v>
      </c>
      <c r="F394" s="29" t="s">
        <v>15484</v>
      </c>
      <c r="G394" s="29" t="s">
        <v>15484</v>
      </c>
      <c r="H394" s="29" t="s">
        <v>14948</v>
      </c>
      <c r="I394" s="29" t="s">
        <v>14960</v>
      </c>
      <c r="J394" s="29" t="s">
        <v>14527</v>
      </c>
      <c r="K394" s="29" t="s">
        <v>15956</v>
      </c>
      <c r="L394" s="29"/>
    </row>
    <row r="395" customFormat="false" ht="15" hidden="false" customHeight="true" outlineLevel="0" collapsed="false">
      <c r="A395" s="26" t="s">
        <v>15957</v>
      </c>
      <c r="B395" s="27" t="n">
        <v>44859</v>
      </c>
      <c r="C395" s="26" t="s">
        <v>1115</v>
      </c>
      <c r="D395" s="26" t="s">
        <v>15015</v>
      </c>
      <c r="E395" s="26" t="s">
        <v>15016</v>
      </c>
      <c r="F395" s="26" t="s">
        <v>14986</v>
      </c>
      <c r="G395" s="26" t="s">
        <v>259</v>
      </c>
      <c r="H395" s="26" t="s">
        <v>14948</v>
      </c>
      <c r="I395" s="26" t="s">
        <v>15005</v>
      </c>
      <c r="J395" s="26" t="s">
        <v>14527</v>
      </c>
      <c r="K395" s="26" t="s">
        <v>15956</v>
      </c>
      <c r="L395" s="26"/>
    </row>
    <row r="396" customFormat="false" ht="15" hidden="false" customHeight="true" outlineLevel="0" collapsed="false">
      <c r="A396" s="29" t="s">
        <v>15958</v>
      </c>
      <c r="B396" s="30" t="n">
        <v>44860</v>
      </c>
      <c r="C396" s="29" t="s">
        <v>3964</v>
      </c>
      <c r="D396" s="29" t="s">
        <v>15035</v>
      </c>
      <c r="E396" s="29" t="s">
        <v>15036</v>
      </c>
      <c r="F396" s="29" t="s">
        <v>15959</v>
      </c>
      <c r="G396" s="29" t="s">
        <v>15534</v>
      </c>
      <c r="H396" s="29" t="s">
        <v>14948</v>
      </c>
      <c r="I396" s="29" t="s">
        <v>15960</v>
      </c>
      <c r="J396" s="29" t="s">
        <v>14498</v>
      </c>
      <c r="K396" s="29" t="s">
        <v>15961</v>
      </c>
      <c r="L396" s="29"/>
    </row>
    <row r="397" customFormat="false" ht="15" hidden="false" customHeight="true" outlineLevel="0" collapsed="false">
      <c r="A397" s="26" t="s">
        <v>15962</v>
      </c>
      <c r="B397" s="27" t="n">
        <v>44862</v>
      </c>
      <c r="C397" s="26" t="s">
        <v>6428</v>
      </c>
      <c r="D397" s="26" t="s">
        <v>15054</v>
      </c>
      <c r="E397" s="26" t="s">
        <v>15055</v>
      </c>
      <c r="F397" s="26" t="s">
        <v>198</v>
      </c>
      <c r="G397" s="26" t="s">
        <v>218</v>
      </c>
      <c r="H397" s="26" t="s">
        <v>14948</v>
      </c>
      <c r="I397" s="26" t="s">
        <v>14987</v>
      </c>
      <c r="J397" s="26" t="s">
        <v>14527</v>
      </c>
      <c r="K397" s="26" t="s">
        <v>15963</v>
      </c>
      <c r="L397" s="26"/>
    </row>
    <row r="398" customFormat="false" ht="15" hidden="false" customHeight="true" outlineLevel="0" collapsed="false">
      <c r="A398" s="29" t="s">
        <v>15964</v>
      </c>
      <c r="B398" s="30" t="n">
        <v>44862</v>
      </c>
      <c r="C398" s="29" t="s">
        <v>3064</v>
      </c>
      <c r="D398" s="29" t="s">
        <v>14965</v>
      </c>
      <c r="E398" s="29" t="s">
        <v>14966</v>
      </c>
      <c r="F398" s="29" t="s">
        <v>15965</v>
      </c>
      <c r="G398" s="29" t="s">
        <v>15966</v>
      </c>
      <c r="H398" s="29" t="s">
        <v>14948</v>
      </c>
      <c r="I398" s="29" t="s">
        <v>15967</v>
      </c>
      <c r="J398" s="29" t="s">
        <v>14498</v>
      </c>
      <c r="K398" s="29" t="s">
        <v>15963</v>
      </c>
      <c r="L398" s="29"/>
    </row>
    <row r="399" customFormat="false" ht="15" hidden="false" customHeight="true" outlineLevel="0" collapsed="false">
      <c r="A399" s="26" t="s">
        <v>15968</v>
      </c>
      <c r="B399" s="27" t="n">
        <v>44862</v>
      </c>
      <c r="C399" s="26" t="s">
        <v>6005</v>
      </c>
      <c r="D399" s="26" t="s">
        <v>14972</v>
      </c>
      <c r="E399" s="26" t="s">
        <v>14973</v>
      </c>
      <c r="F399" s="26" t="s">
        <v>15969</v>
      </c>
      <c r="G399" s="26" t="s">
        <v>15970</v>
      </c>
      <c r="H399" s="26" t="s">
        <v>14948</v>
      </c>
      <c r="I399" s="26" t="s">
        <v>15024</v>
      </c>
      <c r="J399" s="26" t="s">
        <v>14527</v>
      </c>
      <c r="K399" s="26" t="s">
        <v>15963</v>
      </c>
      <c r="L399" s="26"/>
    </row>
    <row r="400" customFormat="false" ht="15" hidden="false" customHeight="true" outlineLevel="0" collapsed="false">
      <c r="A400" s="29" t="s">
        <v>15971</v>
      </c>
      <c r="B400" s="30" t="n">
        <v>44863</v>
      </c>
      <c r="C400" s="29" t="s">
        <v>902</v>
      </c>
      <c r="D400" s="29" t="s">
        <v>14946</v>
      </c>
      <c r="E400" s="29" t="s">
        <v>14947</v>
      </c>
      <c r="F400" s="29" t="s">
        <v>5485</v>
      </c>
      <c r="G400" s="29" t="s">
        <v>2015</v>
      </c>
      <c r="H400" s="29" t="s">
        <v>14948</v>
      </c>
      <c r="I400" s="29" t="s">
        <v>14960</v>
      </c>
      <c r="J400" s="29" t="s">
        <v>14527</v>
      </c>
      <c r="K400" s="29" t="s">
        <v>15972</v>
      </c>
      <c r="L400" s="29"/>
    </row>
    <row r="401" customFormat="false" ht="15" hidden="false" customHeight="true" outlineLevel="0" collapsed="false">
      <c r="A401" s="26" t="s">
        <v>15973</v>
      </c>
      <c r="B401" s="27" t="n">
        <v>44864</v>
      </c>
      <c r="C401" s="26" t="s">
        <v>5390</v>
      </c>
      <c r="D401" s="26" t="s">
        <v>14956</v>
      </c>
      <c r="E401" s="26" t="s">
        <v>14957</v>
      </c>
      <c r="F401" s="26" t="s">
        <v>15974</v>
      </c>
      <c r="G401" s="26" t="s">
        <v>15975</v>
      </c>
      <c r="H401" s="26" t="s">
        <v>14948</v>
      </c>
      <c r="I401" s="26" t="s">
        <v>14987</v>
      </c>
      <c r="J401" s="26" t="s">
        <v>14527</v>
      </c>
      <c r="K401" s="26" t="s">
        <v>15976</v>
      </c>
      <c r="L401" s="26"/>
    </row>
    <row r="402" customFormat="false" ht="15" hidden="false" customHeight="true" outlineLevel="0" collapsed="false">
      <c r="A402" s="29" t="s">
        <v>15977</v>
      </c>
      <c r="B402" s="30" t="n">
        <v>44865</v>
      </c>
      <c r="C402" s="29" t="s">
        <v>2140</v>
      </c>
      <c r="D402" s="29" t="s">
        <v>15001</v>
      </c>
      <c r="E402" s="29" t="s">
        <v>15002</v>
      </c>
      <c r="F402" s="29" t="s">
        <v>15064</v>
      </c>
      <c r="G402" s="29" t="s">
        <v>15028</v>
      </c>
      <c r="H402" s="29" t="s">
        <v>14948</v>
      </c>
      <c r="I402" s="29"/>
      <c r="J402" s="29" t="s">
        <v>14527</v>
      </c>
      <c r="K402" s="29" t="s">
        <v>15978</v>
      </c>
      <c r="L402" s="29"/>
    </row>
    <row r="403" customFormat="false" ht="15" hidden="false" customHeight="true" outlineLevel="0" collapsed="false">
      <c r="A403" s="26" t="s">
        <v>15979</v>
      </c>
      <c r="B403" s="27" t="n">
        <v>44869</v>
      </c>
      <c r="C403" s="26" t="s">
        <v>9174</v>
      </c>
      <c r="D403" s="26" t="s">
        <v>15066</v>
      </c>
      <c r="E403" s="26" t="s">
        <v>15067</v>
      </c>
      <c r="F403" s="26" t="s">
        <v>383</v>
      </c>
      <c r="G403" s="26" t="s">
        <v>229</v>
      </c>
      <c r="H403" s="26" t="s">
        <v>14948</v>
      </c>
      <c r="I403" s="26" t="s">
        <v>14987</v>
      </c>
      <c r="J403" s="26" t="s">
        <v>14527</v>
      </c>
      <c r="K403" s="26" t="s">
        <v>15980</v>
      </c>
      <c r="L403" s="26"/>
    </row>
    <row r="404" customFormat="false" ht="15" hidden="false" customHeight="true" outlineLevel="0" collapsed="false">
      <c r="A404" s="29" t="s">
        <v>15981</v>
      </c>
      <c r="B404" s="30" t="n">
        <v>44870</v>
      </c>
      <c r="C404" s="29" t="s">
        <v>2591</v>
      </c>
      <c r="D404" s="29" t="s">
        <v>15054</v>
      </c>
      <c r="E404" s="29" t="s">
        <v>15055</v>
      </c>
      <c r="F404" s="29" t="s">
        <v>229</v>
      </c>
      <c r="G404" s="29" t="s">
        <v>229</v>
      </c>
      <c r="H404" s="29" t="s">
        <v>14948</v>
      </c>
      <c r="I404" s="29" t="s">
        <v>15005</v>
      </c>
      <c r="J404" s="29" t="s">
        <v>14527</v>
      </c>
      <c r="K404" s="29" t="s">
        <v>15982</v>
      </c>
      <c r="L404" s="29"/>
    </row>
    <row r="405" customFormat="false" ht="15" hidden="false" customHeight="true" outlineLevel="0" collapsed="false">
      <c r="A405" s="26" t="s">
        <v>15983</v>
      </c>
      <c r="B405" s="27" t="n">
        <v>44872</v>
      </c>
      <c r="C405" s="26" t="s">
        <v>993</v>
      </c>
      <c r="D405" s="26" t="s">
        <v>15113</v>
      </c>
      <c r="E405" s="26" t="s">
        <v>15114</v>
      </c>
      <c r="F405" s="26" t="s">
        <v>248</v>
      </c>
      <c r="G405" s="26" t="s">
        <v>15023</v>
      </c>
      <c r="H405" s="26" t="s">
        <v>14948</v>
      </c>
      <c r="I405" s="26" t="s">
        <v>14987</v>
      </c>
      <c r="J405" s="26" t="s">
        <v>14527</v>
      </c>
      <c r="K405" s="26" t="s">
        <v>15984</v>
      </c>
      <c r="L405" s="26"/>
    </row>
    <row r="406" customFormat="false" ht="15" hidden="false" customHeight="true" outlineLevel="0" collapsed="false">
      <c r="A406" s="29" t="s">
        <v>15985</v>
      </c>
      <c r="B406" s="30" t="n">
        <v>44872</v>
      </c>
      <c r="C406" s="29" t="s">
        <v>2323</v>
      </c>
      <c r="D406" s="29" t="s">
        <v>14972</v>
      </c>
      <c r="E406" s="29" t="s">
        <v>14973</v>
      </c>
      <c r="F406" s="29" t="s">
        <v>15986</v>
      </c>
      <c r="G406" s="29" t="s">
        <v>15987</v>
      </c>
      <c r="H406" s="29" t="s">
        <v>14948</v>
      </c>
      <c r="I406" s="29"/>
      <c r="J406" s="29" t="s">
        <v>14527</v>
      </c>
      <c r="K406" s="29" t="s">
        <v>15984</v>
      </c>
      <c r="L406" s="29"/>
    </row>
    <row r="407" customFormat="false" ht="15" hidden="false" customHeight="true" outlineLevel="0" collapsed="false">
      <c r="A407" s="26" t="s">
        <v>15988</v>
      </c>
      <c r="B407" s="27" t="n">
        <v>44873</v>
      </c>
      <c r="C407" s="26" t="s">
        <v>747</v>
      </c>
      <c r="D407" s="26" t="s">
        <v>14951</v>
      </c>
      <c r="E407" s="26" t="s">
        <v>14952</v>
      </c>
      <c r="F407" s="26" t="s">
        <v>15302</v>
      </c>
      <c r="G407" s="26" t="s">
        <v>15989</v>
      </c>
      <c r="H407" s="26" t="s">
        <v>14948</v>
      </c>
      <c r="I407" s="26" t="s">
        <v>15990</v>
      </c>
      <c r="J407" s="26" t="s">
        <v>14498</v>
      </c>
      <c r="K407" s="26" t="s">
        <v>15991</v>
      </c>
      <c r="L407" s="26"/>
    </row>
    <row r="408" customFormat="false" ht="15" hidden="false" customHeight="true" outlineLevel="0" collapsed="false">
      <c r="A408" s="29" t="s">
        <v>15992</v>
      </c>
      <c r="B408" s="30" t="n">
        <v>44874</v>
      </c>
      <c r="C408" s="29" t="s">
        <v>8902</v>
      </c>
      <c r="D408" s="29" t="s">
        <v>14984</v>
      </c>
      <c r="E408" s="29" t="s">
        <v>14985</v>
      </c>
      <c r="F408" s="29" t="s">
        <v>229</v>
      </c>
      <c r="G408" s="29" t="s">
        <v>15075</v>
      </c>
      <c r="H408" s="29" t="s">
        <v>14948</v>
      </c>
      <c r="I408" s="29" t="s">
        <v>15024</v>
      </c>
      <c r="J408" s="29" t="s">
        <v>14527</v>
      </c>
      <c r="K408" s="29" t="s">
        <v>15993</v>
      </c>
      <c r="L408" s="29"/>
    </row>
    <row r="409" customFormat="false" ht="15" hidden="false" customHeight="true" outlineLevel="0" collapsed="false">
      <c r="A409" s="26" t="s">
        <v>15994</v>
      </c>
      <c r="B409" s="27" t="n">
        <v>44875</v>
      </c>
      <c r="C409" s="26" t="s">
        <v>7970</v>
      </c>
      <c r="D409" s="26" t="s">
        <v>14946</v>
      </c>
      <c r="E409" s="26" t="s">
        <v>14947</v>
      </c>
      <c r="F409" s="26" t="s">
        <v>2896</v>
      </c>
      <c r="G409" s="26" t="s">
        <v>1187</v>
      </c>
      <c r="H409" s="26" t="s">
        <v>14948</v>
      </c>
      <c r="I409" s="26" t="s">
        <v>15005</v>
      </c>
      <c r="J409" s="26" t="s">
        <v>14527</v>
      </c>
      <c r="K409" s="26" t="s">
        <v>15995</v>
      </c>
      <c r="L409" s="26"/>
    </row>
    <row r="410" customFormat="false" ht="15" hidden="false" customHeight="true" outlineLevel="0" collapsed="false">
      <c r="A410" s="29" t="s">
        <v>15996</v>
      </c>
      <c r="B410" s="30" t="n">
        <v>44875</v>
      </c>
      <c r="C410" s="29" t="s">
        <v>3178</v>
      </c>
      <c r="D410" s="29" t="s">
        <v>15066</v>
      </c>
      <c r="E410" s="29" t="s">
        <v>15067</v>
      </c>
      <c r="F410" s="29" t="s">
        <v>229</v>
      </c>
      <c r="G410" s="29" t="s">
        <v>166</v>
      </c>
      <c r="H410" s="29" t="s">
        <v>14948</v>
      </c>
      <c r="I410" s="29" t="s">
        <v>14960</v>
      </c>
      <c r="J410" s="29" t="s">
        <v>14527</v>
      </c>
      <c r="K410" s="29" t="s">
        <v>15995</v>
      </c>
      <c r="L410" s="29"/>
    </row>
    <row r="411" customFormat="false" ht="15" hidden="false" customHeight="true" outlineLevel="0" collapsed="false">
      <c r="A411" s="26" t="s">
        <v>15997</v>
      </c>
      <c r="B411" s="27" t="n">
        <v>44875</v>
      </c>
      <c r="C411" s="26" t="s">
        <v>11134</v>
      </c>
      <c r="D411" s="26" t="s">
        <v>15001</v>
      </c>
      <c r="E411" s="26" t="s">
        <v>15002</v>
      </c>
      <c r="F411" s="26" t="s">
        <v>15042</v>
      </c>
      <c r="G411" s="26" t="s">
        <v>15028</v>
      </c>
      <c r="H411" s="26" t="s">
        <v>14948</v>
      </c>
      <c r="I411" s="26" t="s">
        <v>14960</v>
      </c>
      <c r="J411" s="26" t="s">
        <v>14527</v>
      </c>
      <c r="K411" s="26" t="s">
        <v>15995</v>
      </c>
      <c r="L411" s="26"/>
    </row>
    <row r="412" customFormat="false" ht="15" hidden="false" customHeight="true" outlineLevel="0" collapsed="false">
      <c r="A412" s="29" t="s">
        <v>15998</v>
      </c>
      <c r="B412" s="30" t="n">
        <v>44876</v>
      </c>
      <c r="C412" s="29" t="s">
        <v>3306</v>
      </c>
      <c r="D412" s="29" t="s">
        <v>15080</v>
      </c>
      <c r="E412" s="29" t="s">
        <v>15081</v>
      </c>
      <c r="F412" s="29" t="s">
        <v>15999</v>
      </c>
      <c r="G412" s="29" t="s">
        <v>16000</v>
      </c>
      <c r="H412" s="29" t="s">
        <v>14948</v>
      </c>
      <c r="I412" s="29" t="s">
        <v>16001</v>
      </c>
      <c r="J412" s="29" t="s">
        <v>14498</v>
      </c>
      <c r="K412" s="29" t="s">
        <v>16002</v>
      </c>
      <c r="L412" s="29"/>
    </row>
    <row r="413" customFormat="false" ht="15" hidden="false" customHeight="true" outlineLevel="0" collapsed="false">
      <c r="A413" s="26" t="s">
        <v>16003</v>
      </c>
      <c r="B413" s="27" t="n">
        <v>44876</v>
      </c>
      <c r="C413" s="26" t="s">
        <v>2801</v>
      </c>
      <c r="D413" s="26" t="s">
        <v>15035</v>
      </c>
      <c r="E413" s="26" t="s">
        <v>15036</v>
      </c>
      <c r="F413" s="26" t="s">
        <v>15038</v>
      </c>
      <c r="G413" s="26" t="s">
        <v>16004</v>
      </c>
      <c r="H413" s="26" t="s">
        <v>14948</v>
      </c>
      <c r="I413" s="26" t="s">
        <v>16005</v>
      </c>
      <c r="J413" s="26" t="s">
        <v>14498</v>
      </c>
      <c r="K413" s="26" t="s">
        <v>16002</v>
      </c>
      <c r="L413" s="26"/>
    </row>
    <row r="414" customFormat="false" ht="15" hidden="false" customHeight="true" outlineLevel="0" collapsed="false">
      <c r="A414" s="29" t="s">
        <v>16006</v>
      </c>
      <c r="B414" s="30" t="n">
        <v>44877</v>
      </c>
      <c r="C414" s="29" t="s">
        <v>8261</v>
      </c>
      <c r="D414" s="29" t="s">
        <v>15045</v>
      </c>
      <c r="E414" s="29" t="s">
        <v>15046</v>
      </c>
      <c r="F414" s="29" t="s">
        <v>16007</v>
      </c>
      <c r="G414" s="29" t="s">
        <v>16008</v>
      </c>
      <c r="H414" s="29" t="s">
        <v>14948</v>
      </c>
      <c r="I414" s="29" t="s">
        <v>14980</v>
      </c>
      <c r="J414" s="29" t="s">
        <v>14527</v>
      </c>
      <c r="K414" s="29" t="s">
        <v>16009</v>
      </c>
      <c r="L414" s="29"/>
    </row>
    <row r="415" customFormat="false" ht="15" hidden="false" customHeight="true" outlineLevel="0" collapsed="false">
      <c r="A415" s="26" t="s">
        <v>16010</v>
      </c>
      <c r="B415" s="27" t="n">
        <v>44877</v>
      </c>
      <c r="C415" s="26" t="s">
        <v>9224</v>
      </c>
      <c r="D415" s="26" t="s">
        <v>14965</v>
      </c>
      <c r="E415" s="26" t="s">
        <v>14966</v>
      </c>
      <c r="F415" s="26" t="s">
        <v>14968</v>
      </c>
      <c r="G415" s="26" t="s">
        <v>16011</v>
      </c>
      <c r="H415" s="26" t="s">
        <v>14948</v>
      </c>
      <c r="I415" s="26" t="s">
        <v>15763</v>
      </c>
      <c r="J415" s="26" t="s">
        <v>14498</v>
      </c>
      <c r="K415" s="26" t="s">
        <v>16009</v>
      </c>
      <c r="L415" s="26"/>
    </row>
    <row r="416" customFormat="false" ht="15" hidden="false" customHeight="true" outlineLevel="0" collapsed="false">
      <c r="A416" s="29" t="s">
        <v>16012</v>
      </c>
      <c r="B416" s="30" t="n">
        <v>44878</v>
      </c>
      <c r="C416" s="29" t="s">
        <v>2176</v>
      </c>
      <c r="D416" s="29" t="s">
        <v>15113</v>
      </c>
      <c r="E416" s="29" t="s">
        <v>15114</v>
      </c>
      <c r="F416" s="29" t="s">
        <v>259</v>
      </c>
      <c r="G416" s="29" t="s">
        <v>166</v>
      </c>
      <c r="H416" s="29" t="s">
        <v>14948</v>
      </c>
      <c r="I416" s="29"/>
      <c r="J416" s="29" t="s">
        <v>14527</v>
      </c>
      <c r="K416" s="29" t="s">
        <v>16013</v>
      </c>
      <c r="L416" s="29"/>
    </row>
    <row r="417" customFormat="false" ht="15" hidden="false" customHeight="true" outlineLevel="0" collapsed="false">
      <c r="A417" s="26" t="s">
        <v>16014</v>
      </c>
      <c r="B417" s="27" t="n">
        <v>44878</v>
      </c>
      <c r="C417" s="26" t="s">
        <v>6791</v>
      </c>
      <c r="D417" s="26" t="s">
        <v>14951</v>
      </c>
      <c r="E417" s="26" t="s">
        <v>14952</v>
      </c>
      <c r="F417" s="26" t="s">
        <v>16015</v>
      </c>
      <c r="G417" s="26" t="s">
        <v>16016</v>
      </c>
      <c r="H417" s="26" t="s">
        <v>14948</v>
      </c>
      <c r="I417" s="26" t="s">
        <v>16017</v>
      </c>
      <c r="J417" s="26" t="s">
        <v>14498</v>
      </c>
      <c r="K417" s="26" t="s">
        <v>16013</v>
      </c>
      <c r="L417" s="26"/>
    </row>
    <row r="418" customFormat="false" ht="15" hidden="false" customHeight="true" outlineLevel="0" collapsed="false">
      <c r="A418" s="29" t="s">
        <v>16018</v>
      </c>
      <c r="B418" s="30" t="n">
        <v>44879</v>
      </c>
      <c r="C418" s="29" t="s">
        <v>9990</v>
      </c>
      <c r="D418" s="29" t="s">
        <v>15045</v>
      </c>
      <c r="E418" s="29" t="s">
        <v>15046</v>
      </c>
      <c r="F418" s="29" t="s">
        <v>16019</v>
      </c>
      <c r="G418" s="29" t="s">
        <v>16020</v>
      </c>
      <c r="H418" s="29" t="s">
        <v>14948</v>
      </c>
      <c r="I418" s="29" t="s">
        <v>14980</v>
      </c>
      <c r="J418" s="29" t="s">
        <v>14527</v>
      </c>
      <c r="K418" s="29" t="s">
        <v>16021</v>
      </c>
      <c r="L418" s="29"/>
    </row>
    <row r="419" customFormat="false" ht="15" hidden="false" customHeight="true" outlineLevel="0" collapsed="false">
      <c r="A419" s="26" t="s">
        <v>16022</v>
      </c>
      <c r="B419" s="27" t="n">
        <v>44881</v>
      </c>
      <c r="C419" s="26" t="s">
        <v>5302</v>
      </c>
      <c r="D419" s="26" t="s">
        <v>14951</v>
      </c>
      <c r="E419" s="26" t="s">
        <v>14952</v>
      </c>
      <c r="F419" s="26" t="s">
        <v>16023</v>
      </c>
      <c r="G419" s="26" t="s">
        <v>16024</v>
      </c>
      <c r="H419" s="26" t="s">
        <v>14948</v>
      </c>
      <c r="I419" s="26" t="s">
        <v>15776</v>
      </c>
      <c r="J419" s="26" t="s">
        <v>14498</v>
      </c>
      <c r="K419" s="26" t="s">
        <v>16025</v>
      </c>
      <c r="L419" s="26"/>
    </row>
    <row r="420" customFormat="false" ht="15" hidden="false" customHeight="true" outlineLevel="0" collapsed="false">
      <c r="A420" s="29" t="s">
        <v>16026</v>
      </c>
      <c r="B420" s="30" t="n">
        <v>44881</v>
      </c>
      <c r="C420" s="29" t="s">
        <v>10696</v>
      </c>
      <c r="D420" s="29" t="s">
        <v>14951</v>
      </c>
      <c r="E420" s="29" t="s">
        <v>14952</v>
      </c>
      <c r="F420" s="29" t="s">
        <v>15871</v>
      </c>
      <c r="G420" s="29" t="s">
        <v>16027</v>
      </c>
      <c r="H420" s="29" t="s">
        <v>14948</v>
      </c>
      <c r="I420" s="29" t="s">
        <v>15967</v>
      </c>
      <c r="J420" s="29" t="s">
        <v>14498</v>
      </c>
      <c r="K420" s="29" t="s">
        <v>16025</v>
      </c>
      <c r="L420" s="29"/>
    </row>
    <row r="421" customFormat="false" ht="15" hidden="false" customHeight="true" outlineLevel="0" collapsed="false">
      <c r="A421" s="26" t="s">
        <v>16028</v>
      </c>
      <c r="B421" s="27" t="n">
        <v>44881</v>
      </c>
      <c r="C421" s="26" t="s">
        <v>5521</v>
      </c>
      <c r="D421" s="26" t="s">
        <v>14965</v>
      </c>
      <c r="E421" s="26" t="s">
        <v>14966</v>
      </c>
      <c r="F421" s="26" t="s">
        <v>16029</v>
      </c>
      <c r="G421" s="26" t="s">
        <v>15733</v>
      </c>
      <c r="H421" s="26" t="s">
        <v>14948</v>
      </c>
      <c r="I421" s="26" t="s">
        <v>16030</v>
      </c>
      <c r="J421" s="26" t="s">
        <v>14498</v>
      </c>
      <c r="K421" s="26" t="s">
        <v>16025</v>
      </c>
      <c r="L421" s="26"/>
    </row>
    <row r="422" customFormat="false" ht="15" hidden="false" customHeight="true" outlineLevel="0" collapsed="false">
      <c r="A422" s="29" t="s">
        <v>16031</v>
      </c>
      <c r="B422" s="30" t="n">
        <v>44885</v>
      </c>
      <c r="C422" s="29" t="s">
        <v>1784</v>
      </c>
      <c r="D422" s="29" t="s">
        <v>14972</v>
      </c>
      <c r="E422" s="29" t="s">
        <v>14973</v>
      </c>
      <c r="F422" s="29" t="s">
        <v>16032</v>
      </c>
      <c r="G422" s="29" t="s">
        <v>16033</v>
      </c>
      <c r="H422" s="29" t="s">
        <v>14948</v>
      </c>
      <c r="I422" s="29" t="s">
        <v>15005</v>
      </c>
      <c r="J422" s="29" t="s">
        <v>14527</v>
      </c>
      <c r="K422" s="29" t="s">
        <v>16034</v>
      </c>
      <c r="L422" s="29"/>
    </row>
    <row r="423" customFormat="false" ht="15" hidden="false" customHeight="true" outlineLevel="0" collapsed="false">
      <c r="A423" s="26" t="s">
        <v>16035</v>
      </c>
      <c r="B423" s="27" t="n">
        <v>44885</v>
      </c>
      <c r="C423" s="26" t="s">
        <v>10497</v>
      </c>
      <c r="D423" s="26" t="s">
        <v>15080</v>
      </c>
      <c r="E423" s="26" t="s">
        <v>15081</v>
      </c>
      <c r="F423" s="26" t="s">
        <v>15219</v>
      </c>
      <c r="G423" s="26" t="s">
        <v>16004</v>
      </c>
      <c r="H423" s="26" t="s">
        <v>14948</v>
      </c>
      <c r="I423" s="26" t="s">
        <v>16036</v>
      </c>
      <c r="J423" s="26" t="s">
        <v>14498</v>
      </c>
      <c r="K423" s="26" t="s">
        <v>16034</v>
      </c>
      <c r="L423" s="26"/>
    </row>
    <row r="424" customFormat="false" ht="15" hidden="false" customHeight="true" outlineLevel="0" collapsed="false">
      <c r="A424" s="29" t="s">
        <v>16037</v>
      </c>
      <c r="B424" s="30" t="n">
        <v>44885</v>
      </c>
      <c r="C424" s="29" t="s">
        <v>1861</v>
      </c>
      <c r="D424" s="29" t="s">
        <v>15021</v>
      </c>
      <c r="E424" s="29" t="s">
        <v>15022</v>
      </c>
      <c r="F424" s="29" t="s">
        <v>15135</v>
      </c>
      <c r="G424" s="29" t="s">
        <v>166</v>
      </c>
      <c r="H424" s="29" t="s">
        <v>14948</v>
      </c>
      <c r="I424" s="29" t="s">
        <v>14980</v>
      </c>
      <c r="J424" s="29" t="s">
        <v>14527</v>
      </c>
      <c r="K424" s="29" t="s">
        <v>16034</v>
      </c>
      <c r="L424" s="29"/>
    </row>
    <row r="425" customFormat="false" ht="15" hidden="false" customHeight="true" outlineLevel="0" collapsed="false">
      <c r="A425" s="26" t="s">
        <v>16038</v>
      </c>
      <c r="B425" s="27" t="n">
        <v>44885</v>
      </c>
      <c r="C425" s="26" t="s">
        <v>9309</v>
      </c>
      <c r="D425" s="26" t="s">
        <v>15021</v>
      </c>
      <c r="E425" s="26" t="s">
        <v>15022</v>
      </c>
      <c r="F425" s="26" t="s">
        <v>208</v>
      </c>
      <c r="G425" s="26" t="s">
        <v>198</v>
      </c>
      <c r="H425" s="26" t="s">
        <v>14948</v>
      </c>
      <c r="I425" s="26" t="s">
        <v>14960</v>
      </c>
      <c r="J425" s="26" t="s">
        <v>14527</v>
      </c>
      <c r="K425" s="26" t="s">
        <v>16034</v>
      </c>
      <c r="L425" s="26"/>
    </row>
    <row r="426" customFormat="false" ht="15" hidden="false" customHeight="true" outlineLevel="0" collapsed="false">
      <c r="A426" s="29" t="s">
        <v>16039</v>
      </c>
      <c r="B426" s="30" t="n">
        <v>44885</v>
      </c>
      <c r="C426" s="29" t="s">
        <v>3429</v>
      </c>
      <c r="D426" s="29" t="s">
        <v>14972</v>
      </c>
      <c r="E426" s="29" t="s">
        <v>14973</v>
      </c>
      <c r="F426" s="29" t="s">
        <v>16040</v>
      </c>
      <c r="G426" s="29" t="s">
        <v>16041</v>
      </c>
      <c r="H426" s="29" t="s">
        <v>14948</v>
      </c>
      <c r="I426" s="29" t="s">
        <v>14980</v>
      </c>
      <c r="J426" s="29" t="s">
        <v>14527</v>
      </c>
      <c r="K426" s="29" t="s">
        <v>16034</v>
      </c>
      <c r="L426" s="29"/>
    </row>
    <row r="427" customFormat="false" ht="15" hidden="false" customHeight="true" outlineLevel="0" collapsed="false">
      <c r="A427" s="26" t="s">
        <v>16042</v>
      </c>
      <c r="B427" s="27" t="n">
        <v>44886</v>
      </c>
      <c r="C427" s="26" t="s">
        <v>4414</v>
      </c>
      <c r="D427" s="26" t="s">
        <v>15054</v>
      </c>
      <c r="E427" s="26" t="s">
        <v>15055</v>
      </c>
      <c r="F427" s="26" t="s">
        <v>383</v>
      </c>
      <c r="G427" s="26" t="s">
        <v>15078</v>
      </c>
      <c r="H427" s="26" t="s">
        <v>14948</v>
      </c>
      <c r="I427" s="26" t="s">
        <v>14980</v>
      </c>
      <c r="J427" s="26" t="s">
        <v>14527</v>
      </c>
      <c r="K427" s="26" t="s">
        <v>16043</v>
      </c>
      <c r="L427" s="26"/>
    </row>
    <row r="428" customFormat="false" ht="15" hidden="false" customHeight="true" outlineLevel="0" collapsed="false">
      <c r="A428" s="29" t="s">
        <v>16044</v>
      </c>
      <c r="B428" s="30" t="n">
        <v>44889</v>
      </c>
      <c r="C428" s="29" t="s">
        <v>2708</v>
      </c>
      <c r="D428" s="29" t="s">
        <v>15011</v>
      </c>
      <c r="E428" s="29" t="s">
        <v>15012</v>
      </c>
      <c r="F428" s="29" t="s">
        <v>248</v>
      </c>
      <c r="G428" s="29" t="s">
        <v>15017</v>
      </c>
      <c r="H428" s="29" t="s">
        <v>14948</v>
      </c>
      <c r="I428" s="29" t="s">
        <v>14960</v>
      </c>
      <c r="J428" s="29" t="s">
        <v>14527</v>
      </c>
      <c r="K428" s="29" t="s">
        <v>16045</v>
      </c>
      <c r="L428" s="29"/>
    </row>
    <row r="429" customFormat="false" ht="15" hidden="false" customHeight="true" outlineLevel="0" collapsed="false">
      <c r="A429" s="26" t="s">
        <v>16046</v>
      </c>
      <c r="B429" s="27" t="n">
        <v>44889</v>
      </c>
      <c r="C429" s="26" t="s">
        <v>9728</v>
      </c>
      <c r="D429" s="26" t="s">
        <v>14951</v>
      </c>
      <c r="E429" s="26" t="s">
        <v>14952</v>
      </c>
      <c r="F429" s="26" t="s">
        <v>16047</v>
      </c>
      <c r="G429" s="26" t="s">
        <v>16048</v>
      </c>
      <c r="H429" s="26" t="s">
        <v>14948</v>
      </c>
      <c r="I429" s="26" t="s">
        <v>16049</v>
      </c>
      <c r="J429" s="26" t="s">
        <v>14498</v>
      </c>
      <c r="K429" s="26" t="s">
        <v>16045</v>
      </c>
      <c r="L429" s="26"/>
    </row>
    <row r="430" customFormat="false" ht="15" hidden="false" customHeight="true" outlineLevel="0" collapsed="false">
      <c r="A430" s="29" t="s">
        <v>16050</v>
      </c>
      <c r="B430" s="30" t="n">
        <v>44889</v>
      </c>
      <c r="C430" s="29" t="s">
        <v>11385</v>
      </c>
      <c r="D430" s="29" t="s">
        <v>14946</v>
      </c>
      <c r="E430" s="29" t="s">
        <v>14947</v>
      </c>
      <c r="F430" s="29" t="s">
        <v>7238</v>
      </c>
      <c r="G430" s="29" t="s">
        <v>4605</v>
      </c>
      <c r="H430" s="29" t="s">
        <v>14948</v>
      </c>
      <c r="I430" s="29" t="s">
        <v>14960</v>
      </c>
      <c r="J430" s="29" t="s">
        <v>14527</v>
      </c>
      <c r="K430" s="29" t="s">
        <v>16045</v>
      </c>
      <c r="L430" s="29"/>
    </row>
    <row r="431" customFormat="false" ht="15" hidden="false" customHeight="true" outlineLevel="0" collapsed="false">
      <c r="A431" s="26" t="s">
        <v>16051</v>
      </c>
      <c r="B431" s="27" t="n">
        <v>44891</v>
      </c>
      <c r="C431" s="26" t="s">
        <v>3447</v>
      </c>
      <c r="D431" s="26" t="s">
        <v>15054</v>
      </c>
      <c r="E431" s="26" t="s">
        <v>15055</v>
      </c>
      <c r="F431" s="26" t="s">
        <v>208</v>
      </c>
      <c r="G431" s="26" t="s">
        <v>208</v>
      </c>
      <c r="H431" s="26" t="s">
        <v>14948</v>
      </c>
      <c r="I431" s="26" t="s">
        <v>14980</v>
      </c>
      <c r="J431" s="26" t="s">
        <v>14527</v>
      </c>
      <c r="K431" s="26" t="s">
        <v>16052</v>
      </c>
      <c r="L431" s="26"/>
    </row>
    <row r="432" customFormat="false" ht="15" hidden="false" customHeight="true" outlineLevel="0" collapsed="false">
      <c r="A432" s="29" t="s">
        <v>16053</v>
      </c>
      <c r="B432" s="30" t="n">
        <v>44891</v>
      </c>
      <c r="C432" s="29" t="s">
        <v>5219</v>
      </c>
      <c r="D432" s="29" t="s">
        <v>15035</v>
      </c>
      <c r="E432" s="29" t="s">
        <v>15036</v>
      </c>
      <c r="F432" s="29" t="s">
        <v>16054</v>
      </c>
      <c r="G432" s="29" t="s">
        <v>16055</v>
      </c>
      <c r="H432" s="29" t="s">
        <v>14948</v>
      </c>
      <c r="I432" s="29" t="s">
        <v>16056</v>
      </c>
      <c r="J432" s="29" t="s">
        <v>14498</v>
      </c>
      <c r="K432" s="29" t="s">
        <v>16052</v>
      </c>
      <c r="L432" s="29"/>
    </row>
    <row r="433" customFormat="false" ht="15" hidden="false" customHeight="true" outlineLevel="0" collapsed="false">
      <c r="A433" s="26" t="s">
        <v>16057</v>
      </c>
      <c r="B433" s="27" t="n">
        <v>44893</v>
      </c>
      <c r="C433" s="26" t="s">
        <v>8146</v>
      </c>
      <c r="D433" s="26" t="s">
        <v>14946</v>
      </c>
      <c r="E433" s="26" t="s">
        <v>14947</v>
      </c>
      <c r="F433" s="26" t="s">
        <v>4804</v>
      </c>
      <c r="G433" s="26" t="s">
        <v>1112</v>
      </c>
      <c r="H433" s="26" t="s">
        <v>14948</v>
      </c>
      <c r="I433" s="26" t="s">
        <v>14987</v>
      </c>
      <c r="J433" s="26" t="s">
        <v>14527</v>
      </c>
      <c r="K433" s="26" t="s">
        <v>16058</v>
      </c>
      <c r="L433" s="26"/>
    </row>
    <row r="434" customFormat="false" ht="15" hidden="false" customHeight="true" outlineLevel="0" collapsed="false">
      <c r="A434" s="29" t="s">
        <v>16059</v>
      </c>
      <c r="B434" s="30" t="n">
        <v>44893</v>
      </c>
      <c r="C434" s="29" t="s">
        <v>3884</v>
      </c>
      <c r="D434" s="29" t="s">
        <v>15021</v>
      </c>
      <c r="E434" s="29" t="s">
        <v>15022</v>
      </c>
      <c r="F434" s="29" t="s">
        <v>345</v>
      </c>
      <c r="G434" s="29" t="s">
        <v>229</v>
      </c>
      <c r="H434" s="29" t="s">
        <v>14948</v>
      </c>
      <c r="I434" s="29" t="s">
        <v>15005</v>
      </c>
      <c r="J434" s="29" t="s">
        <v>14527</v>
      </c>
      <c r="K434" s="29" t="s">
        <v>16058</v>
      </c>
      <c r="L434" s="29"/>
    </row>
    <row r="435" customFormat="false" ht="15" hidden="false" customHeight="true" outlineLevel="0" collapsed="false">
      <c r="A435" s="26" t="s">
        <v>16060</v>
      </c>
      <c r="B435" s="27" t="n">
        <v>44893</v>
      </c>
      <c r="C435" s="26" t="s">
        <v>10992</v>
      </c>
      <c r="D435" s="26" t="s">
        <v>14951</v>
      </c>
      <c r="E435" s="26" t="s">
        <v>14952</v>
      </c>
      <c r="F435" s="26" t="s">
        <v>16061</v>
      </c>
      <c r="G435" s="26" t="s">
        <v>16062</v>
      </c>
      <c r="H435" s="26" t="s">
        <v>14948</v>
      </c>
      <c r="I435" s="26" t="s">
        <v>16001</v>
      </c>
      <c r="J435" s="26" t="s">
        <v>14498</v>
      </c>
      <c r="K435" s="26" t="s">
        <v>16058</v>
      </c>
      <c r="L435" s="26"/>
    </row>
    <row r="436" customFormat="false" ht="15" hidden="false" customHeight="true" outlineLevel="0" collapsed="false">
      <c r="A436" s="29" t="s">
        <v>16063</v>
      </c>
      <c r="B436" s="30" t="n">
        <v>44893</v>
      </c>
      <c r="C436" s="29" t="s">
        <v>8066</v>
      </c>
      <c r="D436" s="29" t="s">
        <v>15066</v>
      </c>
      <c r="E436" s="29" t="s">
        <v>15067</v>
      </c>
      <c r="F436" s="29" t="s">
        <v>15075</v>
      </c>
      <c r="G436" s="29" t="s">
        <v>208</v>
      </c>
      <c r="H436" s="29" t="s">
        <v>14948</v>
      </c>
      <c r="I436" s="29" t="s">
        <v>14987</v>
      </c>
      <c r="J436" s="29" t="s">
        <v>14527</v>
      </c>
      <c r="K436" s="29" t="s">
        <v>16058</v>
      </c>
      <c r="L436" s="29"/>
    </row>
    <row r="437" customFormat="false" ht="15" hidden="false" customHeight="true" outlineLevel="0" collapsed="false">
      <c r="A437" s="26" t="s">
        <v>16064</v>
      </c>
      <c r="B437" s="27" t="n">
        <v>44893</v>
      </c>
      <c r="C437" s="26" t="s">
        <v>8048</v>
      </c>
      <c r="D437" s="26" t="s">
        <v>15021</v>
      </c>
      <c r="E437" s="26" t="s">
        <v>15022</v>
      </c>
      <c r="F437" s="26" t="s">
        <v>15018</v>
      </c>
      <c r="G437" s="26" t="s">
        <v>15135</v>
      </c>
      <c r="H437" s="26" t="s">
        <v>14948</v>
      </c>
      <c r="I437" s="26" t="s">
        <v>15024</v>
      </c>
      <c r="J437" s="26" t="s">
        <v>14527</v>
      </c>
      <c r="K437" s="26" t="s">
        <v>16058</v>
      </c>
      <c r="L437" s="26"/>
    </row>
    <row r="438" customFormat="false" ht="15" hidden="false" customHeight="true" outlineLevel="0" collapsed="false">
      <c r="A438" s="29" t="s">
        <v>16065</v>
      </c>
      <c r="B438" s="30" t="n">
        <v>44894</v>
      </c>
      <c r="C438" s="29" t="s">
        <v>10774</v>
      </c>
      <c r="D438" s="29" t="s">
        <v>15066</v>
      </c>
      <c r="E438" s="29" t="s">
        <v>15067</v>
      </c>
      <c r="F438" s="29" t="s">
        <v>345</v>
      </c>
      <c r="G438" s="29" t="s">
        <v>229</v>
      </c>
      <c r="H438" s="29" t="s">
        <v>14948</v>
      </c>
      <c r="I438" s="29" t="s">
        <v>15024</v>
      </c>
      <c r="J438" s="29" t="s">
        <v>14527</v>
      </c>
      <c r="K438" s="29" t="s">
        <v>16066</v>
      </c>
      <c r="L438" s="29"/>
    </row>
    <row r="439" customFormat="false" ht="15" hidden="false" customHeight="true" outlineLevel="0" collapsed="false">
      <c r="A439" s="26" t="s">
        <v>16067</v>
      </c>
      <c r="B439" s="27" t="n">
        <v>44895</v>
      </c>
      <c r="C439" s="26" t="s">
        <v>11094</v>
      </c>
      <c r="D439" s="26" t="s">
        <v>14951</v>
      </c>
      <c r="E439" s="26" t="s">
        <v>14952</v>
      </c>
      <c r="F439" s="26" t="s">
        <v>15644</v>
      </c>
      <c r="G439" s="26" t="s">
        <v>15815</v>
      </c>
      <c r="H439" s="26" t="s">
        <v>14948</v>
      </c>
      <c r="I439" s="26" t="s">
        <v>16068</v>
      </c>
      <c r="J439" s="26" t="s">
        <v>14498</v>
      </c>
      <c r="K439" s="26" t="s">
        <v>16069</v>
      </c>
      <c r="L439" s="26"/>
    </row>
    <row r="440" customFormat="false" ht="15" hidden="false" customHeight="true" outlineLevel="0" collapsed="false">
      <c r="A440" s="29" t="s">
        <v>16070</v>
      </c>
      <c r="B440" s="30" t="n">
        <v>44897</v>
      </c>
      <c r="C440" s="29" t="s">
        <v>5021</v>
      </c>
      <c r="D440" s="29" t="s">
        <v>14951</v>
      </c>
      <c r="E440" s="29" t="s">
        <v>14952</v>
      </c>
      <c r="F440" s="29" t="s">
        <v>16071</v>
      </c>
      <c r="G440" s="29" t="s">
        <v>16071</v>
      </c>
      <c r="H440" s="29" t="s">
        <v>14948</v>
      </c>
      <c r="I440" s="29" t="s">
        <v>16072</v>
      </c>
      <c r="J440" s="29" t="s">
        <v>14498</v>
      </c>
      <c r="K440" s="29" t="s">
        <v>16073</v>
      </c>
      <c r="L440" s="29"/>
    </row>
    <row r="441" customFormat="false" ht="15" hidden="false" customHeight="true" outlineLevel="0" collapsed="false">
      <c r="A441" s="26" t="s">
        <v>16074</v>
      </c>
      <c r="B441" s="27" t="n">
        <v>44897</v>
      </c>
      <c r="C441" s="26" t="s">
        <v>2757</v>
      </c>
      <c r="D441" s="26" t="s">
        <v>15035</v>
      </c>
      <c r="E441" s="26" t="s">
        <v>15036</v>
      </c>
      <c r="F441" s="26" t="s">
        <v>16075</v>
      </c>
      <c r="G441" s="26" t="s">
        <v>16076</v>
      </c>
      <c r="H441" s="26" t="s">
        <v>14948</v>
      </c>
      <c r="I441" s="26" t="s">
        <v>16077</v>
      </c>
      <c r="J441" s="26" t="s">
        <v>14498</v>
      </c>
      <c r="K441" s="26" t="s">
        <v>16073</v>
      </c>
      <c r="L441" s="26"/>
    </row>
    <row r="442" customFormat="false" ht="15" hidden="false" customHeight="true" outlineLevel="0" collapsed="false">
      <c r="A442" s="29" t="s">
        <v>16078</v>
      </c>
      <c r="B442" s="30" t="n">
        <v>44898</v>
      </c>
      <c r="C442" s="29" t="s">
        <v>1535</v>
      </c>
      <c r="D442" s="29" t="s">
        <v>14946</v>
      </c>
      <c r="E442" s="29" t="s">
        <v>14947</v>
      </c>
      <c r="F442" s="29" t="s">
        <v>5039</v>
      </c>
      <c r="G442" s="29" t="s">
        <v>4200</v>
      </c>
      <c r="H442" s="29" t="s">
        <v>14948</v>
      </c>
      <c r="I442" s="29" t="s">
        <v>14987</v>
      </c>
      <c r="J442" s="29" t="s">
        <v>14527</v>
      </c>
      <c r="K442" s="29" t="s">
        <v>16079</v>
      </c>
      <c r="L442" s="29"/>
    </row>
    <row r="443" customFormat="false" ht="15" hidden="false" customHeight="true" outlineLevel="0" collapsed="false">
      <c r="A443" s="26" t="s">
        <v>16080</v>
      </c>
      <c r="B443" s="27" t="n">
        <v>44899</v>
      </c>
      <c r="C443" s="26" t="s">
        <v>7366</v>
      </c>
      <c r="D443" s="26" t="s">
        <v>15011</v>
      </c>
      <c r="E443" s="26" t="s">
        <v>15012</v>
      </c>
      <c r="F443" s="26" t="s">
        <v>15078</v>
      </c>
      <c r="G443" s="26" t="s">
        <v>322</v>
      </c>
      <c r="H443" s="26" t="s">
        <v>14948</v>
      </c>
      <c r="I443" s="26" t="s">
        <v>15005</v>
      </c>
      <c r="J443" s="26" t="s">
        <v>14527</v>
      </c>
      <c r="K443" s="26" t="s">
        <v>16081</v>
      </c>
      <c r="L443" s="26"/>
    </row>
    <row r="444" customFormat="false" ht="15" hidden="false" customHeight="true" outlineLevel="0" collapsed="false">
      <c r="A444" s="29" t="s">
        <v>16082</v>
      </c>
      <c r="B444" s="30" t="n">
        <v>44900</v>
      </c>
      <c r="C444" s="29" t="s">
        <v>7738</v>
      </c>
      <c r="D444" s="29" t="s">
        <v>15322</v>
      </c>
      <c r="E444" s="29" t="s">
        <v>15323</v>
      </c>
      <c r="F444" s="29" t="s">
        <v>15811</v>
      </c>
      <c r="G444" s="29" t="s">
        <v>15571</v>
      </c>
      <c r="H444" s="29" t="s">
        <v>14948</v>
      </c>
      <c r="I444" s="29" t="s">
        <v>16083</v>
      </c>
      <c r="J444" s="29" t="s">
        <v>14498</v>
      </c>
      <c r="K444" s="29" t="s">
        <v>16084</v>
      </c>
      <c r="L444" s="29"/>
    </row>
    <row r="445" customFormat="false" ht="15" hidden="false" customHeight="true" outlineLevel="0" collapsed="false">
      <c r="A445" s="26" t="s">
        <v>16085</v>
      </c>
      <c r="B445" s="27" t="n">
        <v>44901</v>
      </c>
      <c r="C445" s="26" t="s">
        <v>6108</v>
      </c>
      <c r="D445" s="26" t="s">
        <v>15322</v>
      </c>
      <c r="E445" s="26" t="s">
        <v>15323</v>
      </c>
      <c r="F445" s="26" t="s">
        <v>16086</v>
      </c>
      <c r="G445" s="26" t="s">
        <v>15380</v>
      </c>
      <c r="H445" s="26" t="s">
        <v>14948</v>
      </c>
      <c r="I445" s="26" t="s">
        <v>16087</v>
      </c>
      <c r="J445" s="26" t="s">
        <v>14498</v>
      </c>
      <c r="K445" s="26" t="s">
        <v>16088</v>
      </c>
      <c r="L445" s="26"/>
    </row>
    <row r="446" customFormat="false" ht="15" hidden="false" customHeight="true" outlineLevel="0" collapsed="false">
      <c r="A446" s="29" t="s">
        <v>16089</v>
      </c>
      <c r="B446" s="30" t="n">
        <v>44901</v>
      </c>
      <c r="C446" s="29" t="s">
        <v>8589</v>
      </c>
      <c r="D446" s="29" t="s">
        <v>15113</v>
      </c>
      <c r="E446" s="29" t="s">
        <v>15114</v>
      </c>
      <c r="F446" s="29" t="s">
        <v>218</v>
      </c>
      <c r="G446" s="29" t="s">
        <v>15023</v>
      </c>
      <c r="H446" s="29" t="s">
        <v>14948</v>
      </c>
      <c r="I446" s="29" t="s">
        <v>14987</v>
      </c>
      <c r="J446" s="29" t="s">
        <v>14527</v>
      </c>
      <c r="K446" s="29" t="s">
        <v>16088</v>
      </c>
      <c r="L446" s="29"/>
    </row>
    <row r="447" customFormat="false" ht="15" hidden="false" customHeight="true" outlineLevel="0" collapsed="false">
      <c r="A447" s="26" t="s">
        <v>16090</v>
      </c>
      <c r="B447" s="27" t="n">
        <v>44901</v>
      </c>
      <c r="C447" s="26" t="s">
        <v>2687</v>
      </c>
      <c r="D447" s="26" t="s">
        <v>15035</v>
      </c>
      <c r="E447" s="26" t="s">
        <v>15036</v>
      </c>
      <c r="F447" s="26" t="s">
        <v>16091</v>
      </c>
      <c r="G447" s="26" t="s">
        <v>15830</v>
      </c>
      <c r="H447" s="26" t="s">
        <v>14948</v>
      </c>
      <c r="I447" s="26" t="s">
        <v>16092</v>
      </c>
      <c r="J447" s="26" t="s">
        <v>14498</v>
      </c>
      <c r="K447" s="26" t="s">
        <v>16088</v>
      </c>
      <c r="L447" s="26"/>
    </row>
    <row r="448" customFormat="false" ht="15" hidden="false" customHeight="true" outlineLevel="0" collapsed="false">
      <c r="A448" s="29" t="s">
        <v>16093</v>
      </c>
      <c r="B448" s="30" t="n">
        <v>44902</v>
      </c>
      <c r="C448" s="29" t="s">
        <v>4332</v>
      </c>
      <c r="D448" s="29" t="s">
        <v>15080</v>
      </c>
      <c r="E448" s="29" t="s">
        <v>15081</v>
      </c>
      <c r="F448" s="29" t="s">
        <v>16094</v>
      </c>
      <c r="G448" s="29" t="s">
        <v>15965</v>
      </c>
      <c r="H448" s="29" t="s">
        <v>14948</v>
      </c>
      <c r="I448" s="29" t="s">
        <v>16001</v>
      </c>
      <c r="J448" s="29" t="s">
        <v>14498</v>
      </c>
      <c r="K448" s="29" t="s">
        <v>16095</v>
      </c>
      <c r="L448" s="29"/>
    </row>
    <row r="449" customFormat="false" ht="15" hidden="false" customHeight="true" outlineLevel="0" collapsed="false">
      <c r="A449" s="26" t="s">
        <v>16096</v>
      </c>
      <c r="B449" s="27" t="n">
        <v>44903</v>
      </c>
      <c r="C449" s="26" t="s">
        <v>9439</v>
      </c>
      <c r="D449" s="26" t="s">
        <v>15054</v>
      </c>
      <c r="E449" s="26" t="s">
        <v>15055</v>
      </c>
      <c r="F449" s="26" t="s">
        <v>15017</v>
      </c>
      <c r="G449" s="26" t="s">
        <v>15078</v>
      </c>
      <c r="H449" s="26" t="s">
        <v>14948</v>
      </c>
      <c r="I449" s="26" t="s">
        <v>15005</v>
      </c>
      <c r="J449" s="26" t="s">
        <v>14527</v>
      </c>
      <c r="K449" s="26" t="s">
        <v>16097</v>
      </c>
      <c r="L449" s="26"/>
    </row>
    <row r="450" customFormat="false" ht="15" hidden="false" customHeight="true" outlineLevel="0" collapsed="false">
      <c r="A450" s="29" t="s">
        <v>16098</v>
      </c>
      <c r="B450" s="30" t="n">
        <v>44903</v>
      </c>
      <c r="C450" s="29" t="s">
        <v>932</v>
      </c>
      <c r="D450" s="29" t="s">
        <v>15035</v>
      </c>
      <c r="E450" s="29" t="s">
        <v>15036</v>
      </c>
      <c r="F450" s="29" t="s">
        <v>16099</v>
      </c>
      <c r="G450" s="29" t="s">
        <v>16100</v>
      </c>
      <c r="H450" s="29" t="s">
        <v>14948</v>
      </c>
      <c r="I450" s="29" t="s">
        <v>16101</v>
      </c>
      <c r="J450" s="29" t="s">
        <v>14498</v>
      </c>
      <c r="K450" s="29" t="s">
        <v>16097</v>
      </c>
      <c r="L450" s="29"/>
    </row>
    <row r="451" customFormat="false" ht="15" hidden="false" customHeight="true" outlineLevel="0" collapsed="false">
      <c r="A451" s="26" t="s">
        <v>16102</v>
      </c>
      <c r="B451" s="27" t="n">
        <v>44903</v>
      </c>
      <c r="C451" s="26" t="s">
        <v>8481</v>
      </c>
      <c r="D451" s="26" t="s">
        <v>14946</v>
      </c>
      <c r="E451" s="26" t="s">
        <v>14947</v>
      </c>
      <c r="F451" s="26" t="s">
        <v>1050</v>
      </c>
      <c r="G451" s="26" t="s">
        <v>1259</v>
      </c>
      <c r="H451" s="26" t="s">
        <v>14948</v>
      </c>
      <c r="I451" s="26" t="s">
        <v>14987</v>
      </c>
      <c r="J451" s="26" t="s">
        <v>14527</v>
      </c>
      <c r="K451" s="26" t="s">
        <v>16097</v>
      </c>
      <c r="L451" s="26"/>
    </row>
    <row r="452" customFormat="false" ht="15" hidden="false" customHeight="true" outlineLevel="0" collapsed="false">
      <c r="A452" s="29" t="s">
        <v>16103</v>
      </c>
      <c r="B452" s="30" t="n">
        <v>44903</v>
      </c>
      <c r="C452" s="29" t="s">
        <v>5692</v>
      </c>
      <c r="D452" s="29" t="s">
        <v>14984</v>
      </c>
      <c r="E452" s="29" t="s">
        <v>14985</v>
      </c>
      <c r="F452" s="29" t="s">
        <v>345</v>
      </c>
      <c r="G452" s="29" t="s">
        <v>15023</v>
      </c>
      <c r="H452" s="29" t="s">
        <v>14948</v>
      </c>
      <c r="I452" s="29" t="s">
        <v>15024</v>
      </c>
      <c r="J452" s="29" t="s">
        <v>14527</v>
      </c>
      <c r="K452" s="29" t="s">
        <v>16097</v>
      </c>
      <c r="L452" s="29"/>
    </row>
    <row r="453" customFormat="false" ht="15" hidden="false" customHeight="true" outlineLevel="0" collapsed="false">
      <c r="A453" s="26" t="s">
        <v>16104</v>
      </c>
      <c r="B453" s="27" t="n">
        <v>44903</v>
      </c>
      <c r="C453" s="26" t="s">
        <v>3168</v>
      </c>
      <c r="D453" s="26" t="s">
        <v>15021</v>
      </c>
      <c r="E453" s="26" t="s">
        <v>15022</v>
      </c>
      <c r="F453" s="26" t="s">
        <v>15078</v>
      </c>
      <c r="G453" s="26" t="s">
        <v>198</v>
      </c>
      <c r="H453" s="26" t="s">
        <v>14948</v>
      </c>
      <c r="I453" s="26" t="s">
        <v>14960</v>
      </c>
      <c r="J453" s="26" t="s">
        <v>14527</v>
      </c>
      <c r="K453" s="26" t="s">
        <v>16097</v>
      </c>
      <c r="L453" s="26"/>
    </row>
    <row r="454" customFormat="false" ht="15" hidden="false" customHeight="true" outlineLevel="0" collapsed="false">
      <c r="A454" s="29" t="s">
        <v>16105</v>
      </c>
      <c r="B454" s="30" t="n">
        <v>44905</v>
      </c>
      <c r="C454" s="29" t="s">
        <v>8957</v>
      </c>
      <c r="D454" s="29" t="s">
        <v>15015</v>
      </c>
      <c r="E454" s="29" t="s">
        <v>15016</v>
      </c>
      <c r="F454" s="29" t="s">
        <v>198</v>
      </c>
      <c r="G454" s="29" t="s">
        <v>345</v>
      </c>
      <c r="H454" s="29" t="s">
        <v>14948</v>
      </c>
      <c r="I454" s="29" t="s">
        <v>14987</v>
      </c>
      <c r="J454" s="29" t="s">
        <v>14527</v>
      </c>
      <c r="K454" s="29" t="s">
        <v>16106</v>
      </c>
      <c r="L454" s="29"/>
    </row>
    <row r="455" customFormat="false" ht="15" hidden="false" customHeight="true" outlineLevel="0" collapsed="false">
      <c r="A455" s="26" t="s">
        <v>16107</v>
      </c>
      <c r="B455" s="27" t="n">
        <v>44905</v>
      </c>
      <c r="C455" s="26" t="s">
        <v>5017</v>
      </c>
      <c r="D455" s="26" t="s">
        <v>15066</v>
      </c>
      <c r="E455" s="26" t="s">
        <v>15067</v>
      </c>
      <c r="F455" s="26" t="s">
        <v>248</v>
      </c>
      <c r="G455" s="26" t="s">
        <v>259</v>
      </c>
      <c r="H455" s="26" t="s">
        <v>14948</v>
      </c>
      <c r="I455" s="26" t="s">
        <v>14960</v>
      </c>
      <c r="J455" s="26" t="s">
        <v>14527</v>
      </c>
      <c r="K455" s="26" t="s">
        <v>16106</v>
      </c>
      <c r="L455" s="26"/>
    </row>
    <row r="456" customFormat="false" ht="15" hidden="false" customHeight="true" outlineLevel="0" collapsed="false">
      <c r="A456" s="29" t="s">
        <v>16108</v>
      </c>
      <c r="B456" s="30" t="n">
        <v>44905</v>
      </c>
      <c r="C456" s="29" t="s">
        <v>6827</v>
      </c>
      <c r="D456" s="29" t="s">
        <v>15045</v>
      </c>
      <c r="E456" s="29" t="s">
        <v>15046</v>
      </c>
      <c r="F456" s="29" t="s">
        <v>16109</v>
      </c>
      <c r="G456" s="29" t="s">
        <v>16110</v>
      </c>
      <c r="H456" s="29" t="s">
        <v>14948</v>
      </c>
      <c r="I456" s="29" t="s">
        <v>14960</v>
      </c>
      <c r="J456" s="29" t="s">
        <v>14527</v>
      </c>
      <c r="K456" s="29" t="s">
        <v>16106</v>
      </c>
      <c r="L456" s="29"/>
    </row>
    <row r="457" customFormat="false" ht="15" hidden="false" customHeight="true" outlineLevel="0" collapsed="false">
      <c r="A457" s="26" t="s">
        <v>16111</v>
      </c>
      <c r="B457" s="27" t="n">
        <v>44906</v>
      </c>
      <c r="C457" s="26" t="s">
        <v>580</v>
      </c>
      <c r="D457" s="26" t="s">
        <v>14946</v>
      </c>
      <c r="E457" s="26" t="s">
        <v>14947</v>
      </c>
      <c r="F457" s="26" t="s">
        <v>296</v>
      </c>
      <c r="G457" s="26" t="s">
        <v>16112</v>
      </c>
      <c r="H457" s="26" t="s">
        <v>14948</v>
      </c>
      <c r="I457" s="26" t="s">
        <v>15024</v>
      </c>
      <c r="J457" s="26" t="s">
        <v>14527</v>
      </c>
      <c r="K457" s="26" t="s">
        <v>16113</v>
      </c>
      <c r="L457" s="26"/>
    </row>
    <row r="458" customFormat="false" ht="15" hidden="false" customHeight="true" outlineLevel="0" collapsed="false">
      <c r="A458" s="29" t="s">
        <v>16114</v>
      </c>
      <c r="B458" s="30" t="n">
        <v>44907</v>
      </c>
      <c r="C458" s="29" t="s">
        <v>9791</v>
      </c>
      <c r="D458" s="29" t="s">
        <v>14984</v>
      </c>
      <c r="E458" s="29" t="s">
        <v>14985</v>
      </c>
      <c r="F458" s="29" t="s">
        <v>15135</v>
      </c>
      <c r="G458" s="29" t="s">
        <v>15078</v>
      </c>
      <c r="H458" s="29" t="s">
        <v>14948</v>
      </c>
      <c r="I458" s="29" t="s">
        <v>14960</v>
      </c>
      <c r="J458" s="29" t="s">
        <v>14527</v>
      </c>
      <c r="K458" s="29" t="s">
        <v>16115</v>
      </c>
      <c r="L458" s="29"/>
    </row>
    <row r="459" customFormat="false" ht="15" hidden="false" customHeight="true" outlineLevel="0" collapsed="false">
      <c r="A459" s="26" t="s">
        <v>16116</v>
      </c>
      <c r="B459" s="27" t="n">
        <v>44908</v>
      </c>
      <c r="C459" s="26" t="s">
        <v>5398</v>
      </c>
      <c r="D459" s="26" t="s">
        <v>14984</v>
      </c>
      <c r="E459" s="26" t="s">
        <v>14985</v>
      </c>
      <c r="F459" s="26" t="s">
        <v>248</v>
      </c>
      <c r="G459" s="26" t="s">
        <v>15018</v>
      </c>
      <c r="H459" s="26" t="s">
        <v>14948</v>
      </c>
      <c r="I459" s="26" t="s">
        <v>14980</v>
      </c>
      <c r="J459" s="26" t="s">
        <v>14527</v>
      </c>
      <c r="K459" s="26" t="s">
        <v>16117</v>
      </c>
      <c r="L459" s="26"/>
    </row>
    <row r="460" customFormat="false" ht="15" hidden="false" customHeight="true" outlineLevel="0" collapsed="false">
      <c r="A460" s="29" t="s">
        <v>16118</v>
      </c>
      <c r="B460" s="30" t="n">
        <v>44910</v>
      </c>
      <c r="C460" s="29" t="s">
        <v>10621</v>
      </c>
      <c r="D460" s="29" t="s">
        <v>15035</v>
      </c>
      <c r="E460" s="29" t="s">
        <v>15036</v>
      </c>
      <c r="F460" s="29" t="s">
        <v>15498</v>
      </c>
      <c r="G460" s="29" t="s">
        <v>15752</v>
      </c>
      <c r="H460" s="29" t="s">
        <v>14948</v>
      </c>
      <c r="I460" s="29" t="s">
        <v>16119</v>
      </c>
      <c r="J460" s="29" t="s">
        <v>14498</v>
      </c>
      <c r="K460" s="29" t="s">
        <v>16120</v>
      </c>
      <c r="L460" s="29"/>
    </row>
    <row r="461" customFormat="false" ht="15" hidden="false" customHeight="true" outlineLevel="0" collapsed="false">
      <c r="A461" s="26" t="s">
        <v>16121</v>
      </c>
      <c r="B461" s="27" t="n">
        <v>44913</v>
      </c>
      <c r="C461" s="26" t="s">
        <v>7881</v>
      </c>
      <c r="D461" s="26" t="s">
        <v>14972</v>
      </c>
      <c r="E461" s="26" t="s">
        <v>14973</v>
      </c>
      <c r="F461" s="26" t="s">
        <v>16122</v>
      </c>
      <c r="G461" s="26" t="s">
        <v>16123</v>
      </c>
      <c r="H461" s="26" t="s">
        <v>14948</v>
      </c>
      <c r="I461" s="26" t="s">
        <v>14960</v>
      </c>
      <c r="J461" s="26" t="s">
        <v>14527</v>
      </c>
      <c r="K461" s="26" t="s">
        <v>16124</v>
      </c>
      <c r="L461" s="26"/>
    </row>
    <row r="462" customFormat="false" ht="15" hidden="false" customHeight="true" outlineLevel="0" collapsed="false">
      <c r="A462" s="29" t="s">
        <v>16125</v>
      </c>
      <c r="B462" s="30" t="n">
        <v>44913</v>
      </c>
      <c r="C462" s="29" t="s">
        <v>9369</v>
      </c>
      <c r="D462" s="29" t="s">
        <v>15054</v>
      </c>
      <c r="E462" s="29" t="s">
        <v>15055</v>
      </c>
      <c r="F462" s="29" t="s">
        <v>15017</v>
      </c>
      <c r="G462" s="29" t="s">
        <v>15075</v>
      </c>
      <c r="H462" s="29" t="s">
        <v>14948</v>
      </c>
      <c r="I462" s="29" t="s">
        <v>15005</v>
      </c>
      <c r="J462" s="29" t="s">
        <v>14527</v>
      </c>
      <c r="K462" s="29" t="s">
        <v>16124</v>
      </c>
      <c r="L462" s="29"/>
    </row>
    <row r="463" customFormat="false" ht="15" hidden="false" customHeight="true" outlineLevel="0" collapsed="false">
      <c r="A463" s="26" t="s">
        <v>16126</v>
      </c>
      <c r="B463" s="27" t="n">
        <v>44913</v>
      </c>
      <c r="C463" s="26" t="s">
        <v>5878</v>
      </c>
      <c r="D463" s="26" t="s">
        <v>15322</v>
      </c>
      <c r="E463" s="26" t="s">
        <v>15323</v>
      </c>
      <c r="F463" s="26" t="s">
        <v>15830</v>
      </c>
      <c r="G463" s="26" t="s">
        <v>16091</v>
      </c>
      <c r="H463" s="26" t="s">
        <v>14948</v>
      </c>
      <c r="I463" s="26" t="s">
        <v>16127</v>
      </c>
      <c r="J463" s="26" t="s">
        <v>14498</v>
      </c>
      <c r="K463" s="26" t="s">
        <v>16124</v>
      </c>
      <c r="L463" s="26"/>
    </row>
    <row r="464" customFormat="false" ht="15" hidden="false" customHeight="true" outlineLevel="0" collapsed="false">
      <c r="A464" s="29" t="s">
        <v>16128</v>
      </c>
      <c r="B464" s="30" t="n">
        <v>44915</v>
      </c>
      <c r="C464" s="29" t="s">
        <v>264</v>
      </c>
      <c r="D464" s="29" t="s">
        <v>14946</v>
      </c>
      <c r="E464" s="29" t="s">
        <v>14947</v>
      </c>
      <c r="F464" s="29" t="s">
        <v>4901</v>
      </c>
      <c r="G464" s="29" t="s">
        <v>1411</v>
      </c>
      <c r="H464" s="29" t="s">
        <v>14948</v>
      </c>
      <c r="I464" s="29"/>
      <c r="J464" s="29" t="s">
        <v>14527</v>
      </c>
      <c r="K464" s="29" t="s">
        <v>16129</v>
      </c>
      <c r="L464" s="29"/>
    </row>
    <row r="465" customFormat="false" ht="15" hidden="false" customHeight="true" outlineLevel="0" collapsed="false">
      <c r="A465" s="26" t="s">
        <v>16130</v>
      </c>
      <c r="B465" s="27" t="n">
        <v>44915</v>
      </c>
      <c r="C465" s="26" t="s">
        <v>10687</v>
      </c>
      <c r="D465" s="26" t="s">
        <v>14951</v>
      </c>
      <c r="E465" s="26" t="s">
        <v>14952</v>
      </c>
      <c r="F465" s="26" t="s">
        <v>16131</v>
      </c>
      <c r="G465" s="26" t="s">
        <v>15917</v>
      </c>
      <c r="H465" s="26" t="s">
        <v>14948</v>
      </c>
      <c r="I465" s="26" t="s">
        <v>16132</v>
      </c>
      <c r="J465" s="26" t="s">
        <v>14498</v>
      </c>
      <c r="K465" s="26" t="s">
        <v>16129</v>
      </c>
      <c r="L465" s="26"/>
    </row>
    <row r="466" customFormat="false" ht="15" hidden="false" customHeight="true" outlineLevel="0" collapsed="false">
      <c r="A466" s="29" t="s">
        <v>16133</v>
      </c>
      <c r="B466" s="30" t="n">
        <v>44916</v>
      </c>
      <c r="C466" s="29" t="s">
        <v>6058</v>
      </c>
      <c r="D466" s="29" t="s">
        <v>14951</v>
      </c>
      <c r="E466" s="29" t="s">
        <v>14952</v>
      </c>
      <c r="F466" s="29" t="s">
        <v>16134</v>
      </c>
      <c r="G466" s="29" t="s">
        <v>16135</v>
      </c>
      <c r="H466" s="29" t="s">
        <v>14948</v>
      </c>
      <c r="I466" s="29" t="s">
        <v>16136</v>
      </c>
      <c r="J466" s="29" t="s">
        <v>14498</v>
      </c>
      <c r="K466" s="29" t="s">
        <v>16137</v>
      </c>
      <c r="L466" s="29"/>
    </row>
    <row r="467" customFormat="false" ht="15" hidden="false" customHeight="true" outlineLevel="0" collapsed="false">
      <c r="A467" s="26" t="s">
        <v>16138</v>
      </c>
      <c r="B467" s="27" t="n">
        <v>44916</v>
      </c>
      <c r="C467" s="26" t="s">
        <v>9032</v>
      </c>
      <c r="D467" s="26" t="s">
        <v>15001</v>
      </c>
      <c r="E467" s="26" t="s">
        <v>15002</v>
      </c>
      <c r="F467" s="26" t="s">
        <v>15028</v>
      </c>
      <c r="G467" s="26" t="s">
        <v>15004</v>
      </c>
      <c r="H467" s="26" t="s">
        <v>14948</v>
      </c>
      <c r="I467" s="26"/>
      <c r="J467" s="26" t="s">
        <v>14527</v>
      </c>
      <c r="K467" s="26" t="s">
        <v>16137</v>
      </c>
      <c r="L467" s="26"/>
    </row>
    <row r="468" customFormat="false" ht="15" hidden="false" customHeight="true" outlineLevel="0" collapsed="false">
      <c r="A468" s="29" t="s">
        <v>16139</v>
      </c>
      <c r="B468" s="30" t="n">
        <v>44916</v>
      </c>
      <c r="C468" s="29" t="s">
        <v>7965</v>
      </c>
      <c r="D468" s="29" t="s">
        <v>14984</v>
      </c>
      <c r="E468" s="29" t="s">
        <v>14985</v>
      </c>
      <c r="F468" s="29" t="s">
        <v>345</v>
      </c>
      <c r="G468" s="29" t="s">
        <v>208</v>
      </c>
      <c r="H468" s="29" t="s">
        <v>14948</v>
      </c>
      <c r="I468" s="29" t="s">
        <v>15005</v>
      </c>
      <c r="J468" s="29" t="s">
        <v>14527</v>
      </c>
      <c r="K468" s="29" t="s">
        <v>16137</v>
      </c>
      <c r="L468" s="29"/>
    </row>
    <row r="469" customFormat="false" ht="15" hidden="false" customHeight="true" outlineLevel="0" collapsed="false">
      <c r="A469" s="26" t="s">
        <v>16140</v>
      </c>
      <c r="B469" s="27" t="n">
        <v>44918</v>
      </c>
      <c r="C469" s="26" t="s">
        <v>9739</v>
      </c>
      <c r="D469" s="26" t="s">
        <v>15001</v>
      </c>
      <c r="E469" s="26" t="s">
        <v>15002</v>
      </c>
      <c r="F469" s="26" t="s">
        <v>15028</v>
      </c>
      <c r="G469" s="26" t="s">
        <v>15027</v>
      </c>
      <c r="H469" s="26" t="s">
        <v>14948</v>
      </c>
      <c r="I469" s="26" t="s">
        <v>14960</v>
      </c>
      <c r="J469" s="26" t="s">
        <v>14527</v>
      </c>
      <c r="K469" s="26" t="s">
        <v>16141</v>
      </c>
      <c r="L469" s="26"/>
    </row>
    <row r="470" customFormat="false" ht="15" hidden="false" customHeight="true" outlineLevel="0" collapsed="false">
      <c r="A470" s="29" t="s">
        <v>16142</v>
      </c>
      <c r="B470" s="30" t="n">
        <v>44918</v>
      </c>
      <c r="C470" s="29" t="s">
        <v>2787</v>
      </c>
      <c r="D470" s="29" t="s">
        <v>15021</v>
      </c>
      <c r="E470" s="29" t="s">
        <v>15022</v>
      </c>
      <c r="F470" s="29" t="s">
        <v>208</v>
      </c>
      <c r="G470" s="29" t="s">
        <v>15078</v>
      </c>
      <c r="H470" s="29" t="s">
        <v>14948</v>
      </c>
      <c r="I470" s="29" t="s">
        <v>14980</v>
      </c>
      <c r="J470" s="29" t="s">
        <v>14527</v>
      </c>
      <c r="K470" s="29" t="s">
        <v>16141</v>
      </c>
      <c r="L470" s="29"/>
    </row>
    <row r="471" customFormat="false" ht="15" hidden="false" customHeight="true" outlineLevel="0" collapsed="false">
      <c r="A471" s="26" t="s">
        <v>16143</v>
      </c>
      <c r="B471" s="27" t="n">
        <v>44919</v>
      </c>
      <c r="C471" s="26" t="s">
        <v>6842</v>
      </c>
      <c r="D471" s="26" t="s">
        <v>14946</v>
      </c>
      <c r="E471" s="26" t="s">
        <v>14947</v>
      </c>
      <c r="F471" s="26" t="s">
        <v>3548</v>
      </c>
      <c r="G471" s="26" t="s">
        <v>737</v>
      </c>
      <c r="H471" s="26" t="s">
        <v>14948</v>
      </c>
      <c r="I471" s="26" t="s">
        <v>15005</v>
      </c>
      <c r="J471" s="26" t="s">
        <v>14527</v>
      </c>
      <c r="K471" s="26" t="s">
        <v>16144</v>
      </c>
      <c r="L471" s="26"/>
    </row>
    <row r="472" customFormat="false" ht="15" hidden="false" customHeight="true" outlineLevel="0" collapsed="false">
      <c r="A472" s="29" t="s">
        <v>16145</v>
      </c>
      <c r="B472" s="30" t="n">
        <v>44920</v>
      </c>
      <c r="C472" s="29" t="s">
        <v>6165</v>
      </c>
      <c r="D472" s="29" t="s">
        <v>15035</v>
      </c>
      <c r="E472" s="29" t="s">
        <v>15036</v>
      </c>
      <c r="F472" s="29" t="s">
        <v>15220</v>
      </c>
      <c r="G472" s="29" t="s">
        <v>15101</v>
      </c>
      <c r="H472" s="29" t="s">
        <v>14948</v>
      </c>
      <c r="I472" s="29" t="s">
        <v>16146</v>
      </c>
      <c r="J472" s="29" t="s">
        <v>14498</v>
      </c>
      <c r="K472" s="29" t="s">
        <v>16147</v>
      </c>
      <c r="L472" s="29"/>
    </row>
    <row r="473" customFormat="false" ht="15" hidden="false" customHeight="true" outlineLevel="0" collapsed="false">
      <c r="A473" s="26" t="s">
        <v>16148</v>
      </c>
      <c r="B473" s="27" t="n">
        <v>44920</v>
      </c>
      <c r="C473" s="26" t="s">
        <v>10105</v>
      </c>
      <c r="D473" s="26" t="s">
        <v>15011</v>
      </c>
      <c r="E473" s="26" t="s">
        <v>15012</v>
      </c>
      <c r="F473" s="26" t="s">
        <v>15018</v>
      </c>
      <c r="G473" s="26" t="s">
        <v>208</v>
      </c>
      <c r="H473" s="26" t="s">
        <v>14948</v>
      </c>
      <c r="I473" s="26" t="s">
        <v>14987</v>
      </c>
      <c r="J473" s="26" t="s">
        <v>14527</v>
      </c>
      <c r="K473" s="26" t="s">
        <v>16147</v>
      </c>
      <c r="L473" s="26"/>
    </row>
    <row r="474" customFormat="false" ht="15" hidden="false" customHeight="true" outlineLevel="0" collapsed="false">
      <c r="A474" s="29" t="s">
        <v>16149</v>
      </c>
      <c r="B474" s="30" t="n">
        <v>44921</v>
      </c>
      <c r="C474" s="29" t="s">
        <v>4232</v>
      </c>
      <c r="D474" s="29" t="s">
        <v>15045</v>
      </c>
      <c r="E474" s="29" t="s">
        <v>15046</v>
      </c>
      <c r="F474" s="29" t="s">
        <v>16150</v>
      </c>
      <c r="G474" s="29" t="s">
        <v>16151</v>
      </c>
      <c r="H474" s="29" t="s">
        <v>14948</v>
      </c>
      <c r="I474" s="29" t="s">
        <v>14987</v>
      </c>
      <c r="J474" s="29" t="s">
        <v>14527</v>
      </c>
      <c r="K474" s="29" t="s">
        <v>16152</v>
      </c>
      <c r="L474" s="29"/>
    </row>
    <row r="475" customFormat="false" ht="15" hidden="false" customHeight="true" outlineLevel="0" collapsed="false">
      <c r="A475" s="26" t="s">
        <v>16153</v>
      </c>
      <c r="B475" s="27" t="n">
        <v>44921</v>
      </c>
      <c r="C475" s="26" t="s">
        <v>8383</v>
      </c>
      <c r="D475" s="26" t="s">
        <v>14951</v>
      </c>
      <c r="E475" s="26" t="s">
        <v>14952</v>
      </c>
      <c r="F475" s="26" t="s">
        <v>16154</v>
      </c>
      <c r="G475" s="26" t="s">
        <v>16155</v>
      </c>
      <c r="H475" s="26" t="s">
        <v>14948</v>
      </c>
      <c r="I475" s="26" t="s">
        <v>16156</v>
      </c>
      <c r="J475" s="26" t="s">
        <v>14498</v>
      </c>
      <c r="K475" s="26" t="s">
        <v>16152</v>
      </c>
      <c r="L475" s="26"/>
    </row>
    <row r="476" customFormat="false" ht="15" hidden="false" customHeight="true" outlineLevel="0" collapsed="false">
      <c r="A476" s="29" t="s">
        <v>16157</v>
      </c>
      <c r="B476" s="30" t="n">
        <v>44922</v>
      </c>
      <c r="C476" s="29" t="s">
        <v>4810</v>
      </c>
      <c r="D476" s="29" t="s">
        <v>15066</v>
      </c>
      <c r="E476" s="29" t="s">
        <v>15067</v>
      </c>
      <c r="F476" s="29" t="s">
        <v>15023</v>
      </c>
      <c r="G476" s="29" t="s">
        <v>15018</v>
      </c>
      <c r="H476" s="29" t="s">
        <v>14948</v>
      </c>
      <c r="I476" s="29" t="s">
        <v>15024</v>
      </c>
      <c r="J476" s="29" t="s">
        <v>14527</v>
      </c>
      <c r="K476" s="29" t="s">
        <v>16158</v>
      </c>
      <c r="L476" s="29"/>
    </row>
    <row r="477" customFormat="false" ht="15" hidden="false" customHeight="true" outlineLevel="0" collapsed="false">
      <c r="A477" s="26" t="s">
        <v>16159</v>
      </c>
      <c r="B477" s="27" t="n">
        <v>44924</v>
      </c>
      <c r="C477" s="26" t="s">
        <v>8079</v>
      </c>
      <c r="D477" s="26" t="s">
        <v>14946</v>
      </c>
      <c r="E477" s="26" t="s">
        <v>14947</v>
      </c>
      <c r="F477" s="26" t="s">
        <v>6777</v>
      </c>
      <c r="G477" s="26" t="s">
        <v>5811</v>
      </c>
      <c r="H477" s="26" t="s">
        <v>14948</v>
      </c>
      <c r="I477" s="26" t="s">
        <v>14987</v>
      </c>
      <c r="J477" s="26" t="s">
        <v>14527</v>
      </c>
      <c r="K477" s="26" t="s">
        <v>16160</v>
      </c>
      <c r="L477" s="26"/>
    </row>
    <row r="478" customFormat="false" ht="15" hidden="false" customHeight="true" outlineLevel="0" collapsed="false">
      <c r="A478" s="29" t="s">
        <v>16161</v>
      </c>
      <c r="B478" s="30" t="n">
        <v>44924</v>
      </c>
      <c r="C478" s="29" t="s">
        <v>591</v>
      </c>
      <c r="D478" s="29" t="s">
        <v>14965</v>
      </c>
      <c r="E478" s="29" t="s">
        <v>14966</v>
      </c>
      <c r="F478" s="29" t="s">
        <v>15368</v>
      </c>
      <c r="G478" s="29" t="s">
        <v>16162</v>
      </c>
      <c r="H478" s="29" t="s">
        <v>14948</v>
      </c>
      <c r="I478" s="29" t="s">
        <v>16163</v>
      </c>
      <c r="J478" s="29" t="s">
        <v>14498</v>
      </c>
      <c r="K478" s="29" t="s">
        <v>16160</v>
      </c>
      <c r="L478" s="29"/>
    </row>
    <row r="479" customFormat="false" ht="15" hidden="false" customHeight="true" outlineLevel="0" collapsed="false">
      <c r="A479" s="26" t="s">
        <v>16164</v>
      </c>
      <c r="B479" s="27" t="n">
        <v>44924</v>
      </c>
      <c r="C479" s="26" t="s">
        <v>9973</v>
      </c>
      <c r="D479" s="26" t="s">
        <v>15113</v>
      </c>
      <c r="E479" s="26" t="s">
        <v>15114</v>
      </c>
      <c r="F479" s="26" t="s">
        <v>14986</v>
      </c>
      <c r="G479" s="26" t="s">
        <v>218</v>
      </c>
      <c r="H479" s="26" t="s">
        <v>14948</v>
      </c>
      <c r="I479" s="26" t="s">
        <v>15005</v>
      </c>
      <c r="J479" s="26" t="s">
        <v>14527</v>
      </c>
      <c r="K479" s="26" t="s">
        <v>16160</v>
      </c>
      <c r="L479" s="26"/>
    </row>
    <row r="480" customFormat="false" ht="15" hidden="false" customHeight="true" outlineLevel="0" collapsed="false">
      <c r="A480" s="29" t="s">
        <v>16165</v>
      </c>
      <c r="B480" s="30" t="n">
        <v>44924</v>
      </c>
      <c r="C480" s="29" t="s">
        <v>2757</v>
      </c>
      <c r="D480" s="29" t="s">
        <v>14946</v>
      </c>
      <c r="E480" s="29" t="s">
        <v>14947</v>
      </c>
      <c r="F480" s="29" t="s">
        <v>2937</v>
      </c>
      <c r="G480" s="29" t="s">
        <v>1431</v>
      </c>
      <c r="H480" s="29" t="s">
        <v>14948</v>
      </c>
      <c r="I480" s="29" t="s">
        <v>14980</v>
      </c>
      <c r="J480" s="29" t="s">
        <v>14527</v>
      </c>
      <c r="K480" s="29" t="s">
        <v>16160</v>
      </c>
      <c r="L480" s="29"/>
    </row>
    <row r="481" customFormat="false" ht="15" hidden="false" customHeight="true" outlineLevel="0" collapsed="false">
      <c r="A481" s="26" t="s">
        <v>16166</v>
      </c>
      <c r="B481" s="27" t="n">
        <v>44925</v>
      </c>
      <c r="C481" s="26" t="s">
        <v>10949</v>
      </c>
      <c r="D481" s="26" t="s">
        <v>15021</v>
      </c>
      <c r="E481" s="26" t="s">
        <v>15022</v>
      </c>
      <c r="F481" s="26" t="s">
        <v>166</v>
      </c>
      <c r="G481" s="26" t="s">
        <v>229</v>
      </c>
      <c r="H481" s="26" t="s">
        <v>14948</v>
      </c>
      <c r="I481" s="26" t="s">
        <v>14980</v>
      </c>
      <c r="J481" s="26" t="s">
        <v>14527</v>
      </c>
      <c r="K481" s="26" t="s">
        <v>16167</v>
      </c>
      <c r="L481" s="26"/>
    </row>
    <row r="482" customFormat="false" ht="15" hidden="false" customHeight="true" outlineLevel="0" collapsed="false">
      <c r="A482" s="29" t="s">
        <v>16168</v>
      </c>
      <c r="B482" s="30" t="n">
        <v>44925</v>
      </c>
      <c r="C482" s="29" t="s">
        <v>9476</v>
      </c>
      <c r="D482" s="29" t="s">
        <v>14951</v>
      </c>
      <c r="E482" s="29" t="s">
        <v>14952</v>
      </c>
      <c r="F482" s="29" t="s">
        <v>16169</v>
      </c>
      <c r="G482" s="29" t="s">
        <v>16170</v>
      </c>
      <c r="H482" s="29" t="s">
        <v>14948</v>
      </c>
      <c r="I482" s="29" t="s">
        <v>16171</v>
      </c>
      <c r="J482" s="29" t="s">
        <v>14498</v>
      </c>
      <c r="K482" s="29" t="s">
        <v>16167</v>
      </c>
      <c r="L482" s="29"/>
    </row>
    <row r="483" customFormat="false" ht="15" hidden="false" customHeight="true" outlineLevel="0" collapsed="false">
      <c r="A483" s="26" t="s">
        <v>16172</v>
      </c>
      <c r="B483" s="27" t="n">
        <v>44925</v>
      </c>
      <c r="C483" s="26" t="s">
        <v>5848</v>
      </c>
      <c r="D483" s="26" t="s">
        <v>14965</v>
      </c>
      <c r="E483" s="26" t="s">
        <v>14966</v>
      </c>
      <c r="F483" s="26" t="s">
        <v>16173</v>
      </c>
      <c r="G483" s="26" t="s">
        <v>16174</v>
      </c>
      <c r="H483" s="26" t="s">
        <v>14948</v>
      </c>
      <c r="I483" s="26" t="s">
        <v>16175</v>
      </c>
      <c r="J483" s="26" t="s">
        <v>14498</v>
      </c>
      <c r="K483" s="26" t="s">
        <v>16167</v>
      </c>
      <c r="L483" s="26"/>
    </row>
    <row r="484" customFormat="false" ht="15" hidden="false" customHeight="true" outlineLevel="0" collapsed="false">
      <c r="A484" s="29" t="s">
        <v>16176</v>
      </c>
      <c r="B484" s="30" t="n">
        <v>44926</v>
      </c>
      <c r="C484" s="29" t="s">
        <v>8527</v>
      </c>
      <c r="D484" s="29" t="s">
        <v>14956</v>
      </c>
      <c r="E484" s="29" t="s">
        <v>14957</v>
      </c>
      <c r="F484" s="29" t="s">
        <v>16177</v>
      </c>
      <c r="G484" s="29" t="s">
        <v>16178</v>
      </c>
      <c r="H484" s="29" t="s">
        <v>14948</v>
      </c>
      <c r="I484" s="29" t="s">
        <v>15024</v>
      </c>
      <c r="J484" s="29" t="s">
        <v>14527</v>
      </c>
      <c r="K484" s="29" t="s">
        <v>16179</v>
      </c>
      <c r="L484" s="29"/>
    </row>
    <row r="485" customFormat="false" ht="15" hidden="false" customHeight="true" outlineLevel="0" collapsed="false">
      <c r="A485" s="26" t="s">
        <v>16180</v>
      </c>
      <c r="B485" s="27" t="n">
        <v>44926</v>
      </c>
      <c r="C485" s="26" t="s">
        <v>8423</v>
      </c>
      <c r="D485" s="26" t="s">
        <v>15011</v>
      </c>
      <c r="E485" s="26" t="s">
        <v>15012</v>
      </c>
      <c r="F485" s="26" t="s">
        <v>15018</v>
      </c>
      <c r="G485" s="26" t="s">
        <v>15018</v>
      </c>
      <c r="H485" s="26" t="s">
        <v>14948</v>
      </c>
      <c r="I485" s="26" t="s">
        <v>14980</v>
      </c>
      <c r="J485" s="26" t="s">
        <v>14527</v>
      </c>
      <c r="K485" s="26" t="s">
        <v>16179</v>
      </c>
      <c r="L485" s="26"/>
    </row>
    <row r="486" customFormat="false" ht="15" hidden="false" customHeight="true" outlineLevel="0" collapsed="false">
      <c r="A486" s="29" t="s">
        <v>16181</v>
      </c>
      <c r="B486" s="30" t="n">
        <v>44927</v>
      </c>
      <c r="C486" s="29" t="s">
        <v>11507</v>
      </c>
      <c r="D486" s="29" t="s">
        <v>14951</v>
      </c>
      <c r="E486" s="29" t="s">
        <v>14952</v>
      </c>
      <c r="F486" s="29" t="s">
        <v>15090</v>
      </c>
      <c r="G486" s="29" t="s">
        <v>16182</v>
      </c>
      <c r="H486" s="29" t="s">
        <v>14948</v>
      </c>
      <c r="I486" s="29" t="s">
        <v>16183</v>
      </c>
      <c r="J486" s="29" t="s">
        <v>14498</v>
      </c>
      <c r="K486" s="29" t="s">
        <v>16184</v>
      </c>
      <c r="L486" s="29"/>
    </row>
    <row r="487" customFormat="false" ht="15" hidden="false" customHeight="true" outlineLevel="0" collapsed="false">
      <c r="A487" s="26" t="s">
        <v>16185</v>
      </c>
      <c r="B487" s="27" t="n">
        <v>44927</v>
      </c>
      <c r="C487" s="26" t="s">
        <v>5767</v>
      </c>
      <c r="D487" s="26" t="s">
        <v>14972</v>
      </c>
      <c r="E487" s="26" t="s">
        <v>14973</v>
      </c>
      <c r="F487" s="26" t="s">
        <v>16186</v>
      </c>
      <c r="G487" s="26" t="s">
        <v>16187</v>
      </c>
      <c r="H487" s="26" t="s">
        <v>14948</v>
      </c>
      <c r="I487" s="26"/>
      <c r="J487" s="26" t="s">
        <v>14527</v>
      </c>
      <c r="K487" s="26" t="s">
        <v>16184</v>
      </c>
      <c r="L487" s="26"/>
    </row>
    <row r="488" customFormat="false" ht="15" hidden="false" customHeight="true" outlineLevel="0" collapsed="false">
      <c r="A488" s="29" t="s">
        <v>16188</v>
      </c>
      <c r="B488" s="30" t="n">
        <v>44928</v>
      </c>
      <c r="C488" s="29" t="s">
        <v>5219</v>
      </c>
      <c r="D488" s="29" t="s">
        <v>14972</v>
      </c>
      <c r="E488" s="29" t="s">
        <v>14973</v>
      </c>
      <c r="F488" s="29" t="s">
        <v>16189</v>
      </c>
      <c r="G488" s="29" t="s">
        <v>16190</v>
      </c>
      <c r="H488" s="29" t="s">
        <v>14948</v>
      </c>
      <c r="I488" s="29" t="s">
        <v>14987</v>
      </c>
      <c r="J488" s="29" t="s">
        <v>14527</v>
      </c>
      <c r="K488" s="29" t="s">
        <v>16191</v>
      </c>
      <c r="L488" s="29"/>
    </row>
    <row r="489" customFormat="false" ht="15" hidden="false" customHeight="true" outlineLevel="0" collapsed="false">
      <c r="A489" s="26" t="s">
        <v>16192</v>
      </c>
      <c r="B489" s="27" t="n">
        <v>44928</v>
      </c>
      <c r="C489" s="26" t="s">
        <v>8663</v>
      </c>
      <c r="D489" s="26" t="s">
        <v>15001</v>
      </c>
      <c r="E489" s="26" t="s">
        <v>15002</v>
      </c>
      <c r="F489" s="26" t="s">
        <v>15335</v>
      </c>
      <c r="G489" s="26" t="s">
        <v>15003</v>
      </c>
      <c r="H489" s="26" t="s">
        <v>14948</v>
      </c>
      <c r="I489" s="26" t="s">
        <v>15005</v>
      </c>
      <c r="J489" s="26" t="s">
        <v>14527</v>
      </c>
      <c r="K489" s="26" t="s">
        <v>16191</v>
      </c>
      <c r="L489" s="26"/>
    </row>
    <row r="490" customFormat="false" ht="15" hidden="false" customHeight="true" outlineLevel="0" collapsed="false">
      <c r="A490" s="29" t="s">
        <v>16193</v>
      </c>
      <c r="B490" s="30" t="n">
        <v>44931</v>
      </c>
      <c r="C490" s="29" t="s">
        <v>6126</v>
      </c>
      <c r="D490" s="29" t="s">
        <v>15322</v>
      </c>
      <c r="E490" s="29" t="s">
        <v>15323</v>
      </c>
      <c r="F490" s="29" t="s">
        <v>15941</v>
      </c>
      <c r="G490" s="29" t="s">
        <v>16194</v>
      </c>
      <c r="H490" s="29" t="s">
        <v>14948</v>
      </c>
      <c r="I490" s="29"/>
      <c r="J490" s="29" t="s">
        <v>14498</v>
      </c>
      <c r="K490" s="29" t="s">
        <v>16195</v>
      </c>
      <c r="L490" s="29"/>
    </row>
    <row r="491" customFormat="false" ht="15" hidden="false" customHeight="true" outlineLevel="0" collapsed="false">
      <c r="A491" s="26" t="s">
        <v>16196</v>
      </c>
      <c r="B491" s="27" t="n">
        <v>44931</v>
      </c>
      <c r="C491" s="26" t="s">
        <v>7602</v>
      </c>
      <c r="D491" s="26" t="s">
        <v>15011</v>
      </c>
      <c r="E491" s="26" t="s">
        <v>15012</v>
      </c>
      <c r="F491" s="26" t="s">
        <v>248</v>
      </c>
      <c r="G491" s="26" t="s">
        <v>208</v>
      </c>
      <c r="H491" s="26" t="s">
        <v>14948</v>
      </c>
      <c r="I491" s="26" t="s">
        <v>14987</v>
      </c>
      <c r="J491" s="26" t="s">
        <v>14527</v>
      </c>
      <c r="K491" s="26" t="s">
        <v>16195</v>
      </c>
      <c r="L491" s="26"/>
    </row>
    <row r="492" customFormat="false" ht="15" hidden="false" customHeight="true" outlineLevel="0" collapsed="false">
      <c r="A492" s="29" t="s">
        <v>16197</v>
      </c>
      <c r="B492" s="30" t="n">
        <v>44932</v>
      </c>
      <c r="C492" s="29" t="s">
        <v>8010</v>
      </c>
      <c r="D492" s="29" t="s">
        <v>14972</v>
      </c>
      <c r="E492" s="29" t="s">
        <v>14973</v>
      </c>
      <c r="F492" s="29" t="s">
        <v>16198</v>
      </c>
      <c r="G492" s="29" t="s">
        <v>16199</v>
      </c>
      <c r="H492" s="29" t="s">
        <v>14948</v>
      </c>
      <c r="I492" s="29" t="s">
        <v>14960</v>
      </c>
      <c r="J492" s="29" t="s">
        <v>14527</v>
      </c>
      <c r="K492" s="29" t="s">
        <v>16200</v>
      </c>
      <c r="L492" s="29"/>
    </row>
    <row r="493" customFormat="false" ht="15" hidden="false" customHeight="true" outlineLevel="0" collapsed="false">
      <c r="A493" s="26" t="s">
        <v>16201</v>
      </c>
      <c r="B493" s="27" t="n">
        <v>44933</v>
      </c>
      <c r="C493" s="26" t="s">
        <v>7869</v>
      </c>
      <c r="D493" s="26" t="s">
        <v>15080</v>
      </c>
      <c r="E493" s="26" t="s">
        <v>15081</v>
      </c>
      <c r="F493" s="26" t="s">
        <v>16202</v>
      </c>
      <c r="G493" s="26" t="s">
        <v>15775</v>
      </c>
      <c r="H493" s="26" t="s">
        <v>14948</v>
      </c>
      <c r="I493" s="26" t="s">
        <v>16203</v>
      </c>
      <c r="J493" s="26" t="s">
        <v>14498</v>
      </c>
      <c r="K493" s="26" t="s">
        <v>16204</v>
      </c>
      <c r="L493" s="26"/>
    </row>
    <row r="494" customFormat="false" ht="15" hidden="false" customHeight="true" outlineLevel="0" collapsed="false">
      <c r="A494" s="29" t="s">
        <v>16205</v>
      </c>
      <c r="B494" s="30" t="n">
        <v>44934</v>
      </c>
      <c r="C494" s="29" t="s">
        <v>6219</v>
      </c>
      <c r="D494" s="29" t="s">
        <v>14965</v>
      </c>
      <c r="E494" s="29" t="s">
        <v>14966</v>
      </c>
      <c r="F494" s="29" t="s">
        <v>15684</v>
      </c>
      <c r="G494" s="29" t="s">
        <v>16206</v>
      </c>
      <c r="H494" s="29" t="s">
        <v>14948</v>
      </c>
      <c r="I494" s="29" t="s">
        <v>16207</v>
      </c>
      <c r="J494" s="29" t="s">
        <v>14498</v>
      </c>
      <c r="K494" s="29" t="s">
        <v>16208</v>
      </c>
      <c r="L494" s="29"/>
    </row>
    <row r="495" customFormat="false" ht="15" hidden="false" customHeight="true" outlineLevel="0" collapsed="false">
      <c r="A495" s="26" t="s">
        <v>16209</v>
      </c>
      <c r="B495" s="27" t="n">
        <v>44934</v>
      </c>
      <c r="C495" s="26" t="s">
        <v>1158</v>
      </c>
      <c r="D495" s="26" t="s">
        <v>15011</v>
      </c>
      <c r="E495" s="26" t="s">
        <v>15012</v>
      </c>
      <c r="F495" s="26" t="s">
        <v>345</v>
      </c>
      <c r="G495" s="26" t="s">
        <v>15017</v>
      </c>
      <c r="H495" s="26" t="s">
        <v>14948</v>
      </c>
      <c r="I495" s="26" t="s">
        <v>14960</v>
      </c>
      <c r="J495" s="26" t="s">
        <v>14527</v>
      </c>
      <c r="K495" s="26" t="s">
        <v>16208</v>
      </c>
      <c r="L495" s="26"/>
    </row>
    <row r="496" customFormat="false" ht="15" hidden="false" customHeight="true" outlineLevel="0" collapsed="false">
      <c r="A496" s="29" t="s">
        <v>16210</v>
      </c>
      <c r="B496" s="30" t="n">
        <v>44936</v>
      </c>
      <c r="C496" s="29" t="s">
        <v>5780</v>
      </c>
      <c r="D496" s="29" t="s">
        <v>15035</v>
      </c>
      <c r="E496" s="29" t="s">
        <v>15036</v>
      </c>
      <c r="F496" s="29" t="s">
        <v>16211</v>
      </c>
      <c r="G496" s="29" t="s">
        <v>16212</v>
      </c>
      <c r="H496" s="29" t="s">
        <v>14948</v>
      </c>
      <c r="I496" s="29" t="s">
        <v>16213</v>
      </c>
      <c r="J496" s="29" t="s">
        <v>14498</v>
      </c>
      <c r="K496" s="29" t="s">
        <v>16214</v>
      </c>
      <c r="L496" s="29"/>
    </row>
    <row r="497" customFormat="false" ht="15" hidden="false" customHeight="true" outlineLevel="0" collapsed="false">
      <c r="A497" s="26" t="s">
        <v>16215</v>
      </c>
      <c r="B497" s="27" t="n">
        <v>44937</v>
      </c>
      <c r="C497" s="26" t="s">
        <v>7997</v>
      </c>
      <c r="D497" s="26" t="s">
        <v>14977</v>
      </c>
      <c r="E497" s="26" t="s">
        <v>14978</v>
      </c>
      <c r="F497" s="26" t="s">
        <v>15668</v>
      </c>
      <c r="G497" s="26" t="s">
        <v>15668</v>
      </c>
      <c r="H497" s="26" t="s">
        <v>14948</v>
      </c>
      <c r="I497" s="26"/>
      <c r="J497" s="26" t="s">
        <v>14527</v>
      </c>
      <c r="K497" s="26" t="s">
        <v>16216</v>
      </c>
      <c r="L497" s="26"/>
    </row>
    <row r="498" customFormat="false" ht="15" hidden="false" customHeight="true" outlineLevel="0" collapsed="false">
      <c r="A498" s="29" t="s">
        <v>16217</v>
      </c>
      <c r="B498" s="30" t="n">
        <v>44937</v>
      </c>
      <c r="C498" s="29" t="s">
        <v>9439</v>
      </c>
      <c r="D498" s="29" t="s">
        <v>15001</v>
      </c>
      <c r="E498" s="29" t="s">
        <v>15002</v>
      </c>
      <c r="F498" s="29" t="s">
        <v>15335</v>
      </c>
      <c r="G498" s="29" t="s">
        <v>15042</v>
      </c>
      <c r="H498" s="29" t="s">
        <v>14948</v>
      </c>
      <c r="I498" s="29" t="s">
        <v>14987</v>
      </c>
      <c r="J498" s="29" t="s">
        <v>14527</v>
      </c>
      <c r="K498" s="29" t="s">
        <v>16216</v>
      </c>
      <c r="L498" s="29"/>
    </row>
    <row r="499" customFormat="false" ht="15" hidden="false" customHeight="true" outlineLevel="0" collapsed="false">
      <c r="A499" s="26" t="s">
        <v>16218</v>
      </c>
      <c r="B499" s="27" t="n">
        <v>44937</v>
      </c>
      <c r="C499" s="26" t="s">
        <v>10555</v>
      </c>
      <c r="D499" s="26" t="s">
        <v>15045</v>
      </c>
      <c r="E499" s="26" t="s">
        <v>15046</v>
      </c>
      <c r="F499" s="26" t="s">
        <v>16219</v>
      </c>
      <c r="G499" s="26" t="s">
        <v>16220</v>
      </c>
      <c r="H499" s="26" t="s">
        <v>14948</v>
      </c>
      <c r="I499" s="26" t="s">
        <v>14987</v>
      </c>
      <c r="J499" s="26" t="s">
        <v>14527</v>
      </c>
      <c r="K499" s="26" t="s">
        <v>16216</v>
      </c>
      <c r="L499" s="26"/>
    </row>
    <row r="500" customFormat="false" ht="15" hidden="false" customHeight="true" outlineLevel="0" collapsed="false">
      <c r="A500" s="29" t="s">
        <v>16221</v>
      </c>
      <c r="B500" s="30" t="n">
        <v>44937</v>
      </c>
      <c r="C500" s="29" t="s">
        <v>6329</v>
      </c>
      <c r="D500" s="29" t="s">
        <v>14946</v>
      </c>
      <c r="E500" s="29" t="s">
        <v>14947</v>
      </c>
      <c r="F500" s="29" t="s">
        <v>1592</v>
      </c>
      <c r="G500" s="29" t="s">
        <v>2315</v>
      </c>
      <c r="H500" s="29" t="s">
        <v>14948</v>
      </c>
      <c r="I500" s="29" t="s">
        <v>14980</v>
      </c>
      <c r="J500" s="29" t="s">
        <v>14527</v>
      </c>
      <c r="K500" s="29" t="s">
        <v>16216</v>
      </c>
      <c r="L500" s="29"/>
    </row>
    <row r="501" customFormat="false" ht="15" hidden="false" customHeight="true" outlineLevel="0" collapsed="false">
      <c r="A501" s="26" t="s">
        <v>16222</v>
      </c>
      <c r="B501" s="27" t="n">
        <v>44939</v>
      </c>
      <c r="C501" s="26" t="s">
        <v>6858</v>
      </c>
      <c r="D501" s="26" t="s">
        <v>15080</v>
      </c>
      <c r="E501" s="26" t="s">
        <v>15081</v>
      </c>
      <c r="F501" s="26" t="s">
        <v>16223</v>
      </c>
      <c r="G501" s="26" t="s">
        <v>15495</v>
      </c>
      <c r="H501" s="26" t="s">
        <v>14948</v>
      </c>
      <c r="I501" s="26" t="s">
        <v>16224</v>
      </c>
      <c r="J501" s="26" t="s">
        <v>14498</v>
      </c>
      <c r="K501" s="26" t="s">
        <v>16225</v>
      </c>
      <c r="L501" s="26"/>
    </row>
    <row r="502" customFormat="false" ht="15" hidden="false" customHeight="true" outlineLevel="0" collapsed="false">
      <c r="A502" s="29" t="s">
        <v>16226</v>
      </c>
      <c r="B502" s="30" t="n">
        <v>44940</v>
      </c>
      <c r="C502" s="29" t="s">
        <v>5738</v>
      </c>
      <c r="D502" s="29" t="s">
        <v>15021</v>
      </c>
      <c r="E502" s="29" t="s">
        <v>15022</v>
      </c>
      <c r="F502" s="29" t="s">
        <v>15023</v>
      </c>
      <c r="G502" s="29" t="s">
        <v>166</v>
      </c>
      <c r="H502" s="29" t="s">
        <v>14948</v>
      </c>
      <c r="I502" s="29" t="s">
        <v>14960</v>
      </c>
      <c r="J502" s="29" t="s">
        <v>14527</v>
      </c>
      <c r="K502" s="29" t="s">
        <v>16227</v>
      </c>
      <c r="L502" s="29"/>
    </row>
    <row r="503" customFormat="false" ht="15" hidden="false" customHeight="true" outlineLevel="0" collapsed="false">
      <c r="A503" s="26" t="s">
        <v>16228</v>
      </c>
      <c r="B503" s="27" t="n">
        <v>44941</v>
      </c>
      <c r="C503" s="26" t="s">
        <v>6162</v>
      </c>
      <c r="D503" s="26" t="s">
        <v>15035</v>
      </c>
      <c r="E503" s="26" t="s">
        <v>15036</v>
      </c>
      <c r="F503" s="26" t="s">
        <v>15499</v>
      </c>
      <c r="G503" s="26" t="s">
        <v>15038</v>
      </c>
      <c r="H503" s="26" t="s">
        <v>14948</v>
      </c>
      <c r="I503" s="26" t="s">
        <v>16229</v>
      </c>
      <c r="J503" s="26" t="s">
        <v>14498</v>
      </c>
      <c r="K503" s="26" t="s">
        <v>16230</v>
      </c>
      <c r="L503" s="26"/>
    </row>
    <row r="504" customFormat="false" ht="15" hidden="false" customHeight="true" outlineLevel="0" collapsed="false">
      <c r="A504" s="29" t="s">
        <v>16231</v>
      </c>
      <c r="B504" s="30" t="n">
        <v>44941</v>
      </c>
      <c r="C504" s="29" t="s">
        <v>9447</v>
      </c>
      <c r="D504" s="29" t="s">
        <v>15015</v>
      </c>
      <c r="E504" s="29" t="s">
        <v>15016</v>
      </c>
      <c r="F504" s="29" t="s">
        <v>248</v>
      </c>
      <c r="G504" s="29" t="s">
        <v>383</v>
      </c>
      <c r="H504" s="29" t="s">
        <v>14948</v>
      </c>
      <c r="I504" s="29" t="s">
        <v>14960</v>
      </c>
      <c r="J504" s="29" t="s">
        <v>14527</v>
      </c>
      <c r="K504" s="29" t="s">
        <v>16230</v>
      </c>
      <c r="L504" s="29"/>
    </row>
    <row r="505" customFormat="false" ht="15" hidden="false" customHeight="true" outlineLevel="0" collapsed="false">
      <c r="A505" s="26" t="s">
        <v>16232</v>
      </c>
      <c r="B505" s="27" t="n">
        <v>44943</v>
      </c>
      <c r="C505" s="26" t="s">
        <v>8997</v>
      </c>
      <c r="D505" s="26" t="s">
        <v>14965</v>
      </c>
      <c r="E505" s="26" t="s">
        <v>14966</v>
      </c>
      <c r="F505" s="26" t="s">
        <v>16029</v>
      </c>
      <c r="G505" s="26" t="s">
        <v>15867</v>
      </c>
      <c r="H505" s="26" t="s">
        <v>14948</v>
      </c>
      <c r="I505" s="26"/>
      <c r="J505" s="26" t="s">
        <v>14498</v>
      </c>
      <c r="K505" s="26" t="s">
        <v>16233</v>
      </c>
      <c r="L505" s="26"/>
    </row>
    <row r="506" customFormat="false" ht="15" hidden="false" customHeight="true" outlineLevel="0" collapsed="false">
      <c r="A506" s="29" t="s">
        <v>16234</v>
      </c>
      <c r="B506" s="30" t="n">
        <v>44943</v>
      </c>
      <c r="C506" s="29" t="s">
        <v>5554</v>
      </c>
      <c r="D506" s="29" t="s">
        <v>15035</v>
      </c>
      <c r="E506" s="29" t="s">
        <v>15036</v>
      </c>
      <c r="F506" s="29" t="s">
        <v>16235</v>
      </c>
      <c r="G506" s="29" t="s">
        <v>15305</v>
      </c>
      <c r="H506" s="29" t="s">
        <v>14948</v>
      </c>
      <c r="I506" s="29" t="s">
        <v>16236</v>
      </c>
      <c r="J506" s="29" t="s">
        <v>14498</v>
      </c>
      <c r="K506" s="29" t="s">
        <v>16233</v>
      </c>
      <c r="L506" s="29"/>
    </row>
    <row r="507" customFormat="false" ht="15" hidden="false" customHeight="true" outlineLevel="0" collapsed="false">
      <c r="A507" s="26" t="s">
        <v>16237</v>
      </c>
      <c r="B507" s="27" t="n">
        <v>44944</v>
      </c>
      <c r="C507" s="26" t="s">
        <v>4311</v>
      </c>
      <c r="D507" s="26" t="s">
        <v>15113</v>
      </c>
      <c r="E507" s="26" t="s">
        <v>15114</v>
      </c>
      <c r="F507" s="26" t="s">
        <v>15078</v>
      </c>
      <c r="G507" s="26" t="s">
        <v>229</v>
      </c>
      <c r="H507" s="26" t="s">
        <v>14948</v>
      </c>
      <c r="I507" s="26" t="s">
        <v>14980</v>
      </c>
      <c r="J507" s="26" t="s">
        <v>14527</v>
      </c>
      <c r="K507" s="26" t="s">
        <v>16238</v>
      </c>
      <c r="L507" s="26"/>
    </row>
    <row r="508" customFormat="false" ht="15" hidden="false" customHeight="true" outlineLevel="0" collapsed="false">
      <c r="A508" s="29" t="s">
        <v>16239</v>
      </c>
      <c r="B508" s="30" t="n">
        <v>44947</v>
      </c>
      <c r="C508" s="29" t="s">
        <v>2796</v>
      </c>
      <c r="D508" s="29" t="s">
        <v>14965</v>
      </c>
      <c r="E508" s="29" t="s">
        <v>14966</v>
      </c>
      <c r="F508" s="29" t="s">
        <v>15252</v>
      </c>
      <c r="G508" s="29" t="s">
        <v>16240</v>
      </c>
      <c r="H508" s="29" t="s">
        <v>14948</v>
      </c>
      <c r="I508" s="29" t="s">
        <v>16241</v>
      </c>
      <c r="J508" s="29" t="s">
        <v>14498</v>
      </c>
      <c r="K508" s="29" t="s">
        <v>16242</v>
      </c>
      <c r="L508" s="29"/>
    </row>
    <row r="509" customFormat="false" ht="15" hidden="false" customHeight="true" outlineLevel="0" collapsed="false">
      <c r="A509" s="26" t="s">
        <v>16243</v>
      </c>
      <c r="B509" s="27" t="n">
        <v>44948</v>
      </c>
      <c r="C509" s="26" t="s">
        <v>2744</v>
      </c>
      <c r="D509" s="26" t="s">
        <v>15113</v>
      </c>
      <c r="E509" s="26" t="s">
        <v>15114</v>
      </c>
      <c r="F509" s="26" t="s">
        <v>15017</v>
      </c>
      <c r="G509" s="26" t="s">
        <v>15078</v>
      </c>
      <c r="H509" s="26" t="s">
        <v>14948</v>
      </c>
      <c r="I509" s="26" t="s">
        <v>15005</v>
      </c>
      <c r="J509" s="26" t="s">
        <v>14527</v>
      </c>
      <c r="K509" s="26" t="s">
        <v>16244</v>
      </c>
      <c r="L509" s="26"/>
    </row>
    <row r="510" customFormat="false" ht="15" hidden="false" customHeight="true" outlineLevel="0" collapsed="false">
      <c r="A510" s="29" t="s">
        <v>16245</v>
      </c>
      <c r="B510" s="30" t="n">
        <v>44948</v>
      </c>
      <c r="C510" s="29" t="s">
        <v>7554</v>
      </c>
      <c r="D510" s="29" t="s">
        <v>14951</v>
      </c>
      <c r="E510" s="29" t="s">
        <v>14952</v>
      </c>
      <c r="F510" s="29" t="s">
        <v>15060</v>
      </c>
      <c r="G510" s="29" t="s">
        <v>15355</v>
      </c>
      <c r="H510" s="29" t="s">
        <v>14948</v>
      </c>
      <c r="I510" s="29" t="s">
        <v>16246</v>
      </c>
      <c r="J510" s="29" t="s">
        <v>14498</v>
      </c>
      <c r="K510" s="29" t="s">
        <v>16244</v>
      </c>
      <c r="L510" s="29"/>
    </row>
    <row r="511" customFormat="false" ht="15" hidden="false" customHeight="true" outlineLevel="0" collapsed="false">
      <c r="A511" s="26" t="s">
        <v>16247</v>
      </c>
      <c r="B511" s="27" t="n">
        <v>44948</v>
      </c>
      <c r="C511" s="26" t="s">
        <v>11098</v>
      </c>
      <c r="D511" s="26" t="s">
        <v>14946</v>
      </c>
      <c r="E511" s="26" t="s">
        <v>14947</v>
      </c>
      <c r="F511" s="26" t="s">
        <v>2813</v>
      </c>
      <c r="G511" s="26" t="s">
        <v>3118</v>
      </c>
      <c r="H511" s="26" t="s">
        <v>14948</v>
      </c>
      <c r="I511" s="26" t="s">
        <v>14980</v>
      </c>
      <c r="J511" s="26" t="s">
        <v>14527</v>
      </c>
      <c r="K511" s="26" t="s">
        <v>16244</v>
      </c>
      <c r="L511" s="26"/>
    </row>
    <row r="512" customFormat="false" ht="15" hidden="false" customHeight="true" outlineLevel="0" collapsed="false">
      <c r="A512" s="29" t="s">
        <v>16248</v>
      </c>
      <c r="B512" s="30" t="n">
        <v>44948</v>
      </c>
      <c r="C512" s="29" t="s">
        <v>3483</v>
      </c>
      <c r="D512" s="29" t="s">
        <v>15035</v>
      </c>
      <c r="E512" s="29" t="s">
        <v>15036</v>
      </c>
      <c r="F512" s="29" t="s">
        <v>16249</v>
      </c>
      <c r="G512" s="29" t="s">
        <v>16250</v>
      </c>
      <c r="H512" s="29" t="s">
        <v>14948</v>
      </c>
      <c r="I512" s="29" t="s">
        <v>16251</v>
      </c>
      <c r="J512" s="29" t="s">
        <v>14498</v>
      </c>
      <c r="K512" s="29" t="s">
        <v>16244</v>
      </c>
      <c r="L512" s="29"/>
    </row>
    <row r="513" customFormat="false" ht="15" hidden="false" customHeight="true" outlineLevel="0" collapsed="false">
      <c r="A513" s="26" t="s">
        <v>16252</v>
      </c>
      <c r="B513" s="27" t="n">
        <v>44949</v>
      </c>
      <c r="C513" s="26" t="s">
        <v>10254</v>
      </c>
      <c r="D513" s="26" t="s">
        <v>15054</v>
      </c>
      <c r="E513" s="26" t="s">
        <v>15055</v>
      </c>
      <c r="F513" s="26" t="s">
        <v>198</v>
      </c>
      <c r="G513" s="26" t="s">
        <v>322</v>
      </c>
      <c r="H513" s="26" t="s">
        <v>14948</v>
      </c>
      <c r="I513" s="26" t="s">
        <v>15005</v>
      </c>
      <c r="J513" s="26" t="s">
        <v>14527</v>
      </c>
      <c r="K513" s="26" t="s">
        <v>16253</v>
      </c>
      <c r="L513" s="26"/>
    </row>
    <row r="514" customFormat="false" ht="15" hidden="false" customHeight="true" outlineLevel="0" collapsed="false">
      <c r="A514" s="29" t="s">
        <v>16254</v>
      </c>
      <c r="B514" s="30" t="n">
        <v>44949</v>
      </c>
      <c r="C514" s="29" t="s">
        <v>976</v>
      </c>
      <c r="D514" s="29" t="s">
        <v>15066</v>
      </c>
      <c r="E514" s="29" t="s">
        <v>15067</v>
      </c>
      <c r="F514" s="29" t="s">
        <v>15135</v>
      </c>
      <c r="G514" s="29" t="s">
        <v>15023</v>
      </c>
      <c r="H514" s="29" t="s">
        <v>14948</v>
      </c>
      <c r="I514" s="29" t="s">
        <v>14980</v>
      </c>
      <c r="J514" s="29" t="s">
        <v>14527</v>
      </c>
      <c r="K514" s="29" t="s">
        <v>16253</v>
      </c>
      <c r="L514" s="29"/>
    </row>
    <row r="515" customFormat="false" ht="15" hidden="false" customHeight="true" outlineLevel="0" collapsed="false">
      <c r="A515" s="26" t="s">
        <v>16255</v>
      </c>
      <c r="B515" s="27" t="n">
        <v>44950</v>
      </c>
      <c r="C515" s="26" t="s">
        <v>9194</v>
      </c>
      <c r="D515" s="26" t="s">
        <v>15080</v>
      </c>
      <c r="E515" s="26" t="s">
        <v>15081</v>
      </c>
      <c r="F515" s="26" t="s">
        <v>15159</v>
      </c>
      <c r="G515" s="26" t="s">
        <v>15384</v>
      </c>
      <c r="H515" s="26" t="s">
        <v>14948</v>
      </c>
      <c r="I515" s="26" t="s">
        <v>16256</v>
      </c>
      <c r="J515" s="26" t="s">
        <v>14498</v>
      </c>
      <c r="K515" s="26" t="s">
        <v>16257</v>
      </c>
      <c r="L515" s="26"/>
    </row>
    <row r="516" customFormat="false" ht="15" hidden="false" customHeight="true" outlineLevel="0" collapsed="false">
      <c r="A516" s="29" t="s">
        <v>16258</v>
      </c>
      <c r="B516" s="30" t="n">
        <v>44951</v>
      </c>
      <c r="C516" s="29" t="s">
        <v>3331</v>
      </c>
      <c r="D516" s="29" t="s">
        <v>15113</v>
      </c>
      <c r="E516" s="29" t="s">
        <v>15114</v>
      </c>
      <c r="F516" s="29" t="s">
        <v>15078</v>
      </c>
      <c r="G516" s="29" t="s">
        <v>259</v>
      </c>
      <c r="H516" s="29" t="s">
        <v>14948</v>
      </c>
      <c r="I516" s="29" t="s">
        <v>15024</v>
      </c>
      <c r="J516" s="29" t="s">
        <v>14527</v>
      </c>
      <c r="K516" s="29" t="s">
        <v>16259</v>
      </c>
      <c r="L516" s="29"/>
    </row>
    <row r="517" customFormat="false" ht="15" hidden="false" customHeight="true" outlineLevel="0" collapsed="false">
      <c r="A517" s="26" t="s">
        <v>16260</v>
      </c>
      <c r="B517" s="27" t="n">
        <v>44953</v>
      </c>
      <c r="C517" s="26" t="s">
        <v>8929</v>
      </c>
      <c r="D517" s="26" t="s">
        <v>15066</v>
      </c>
      <c r="E517" s="26" t="s">
        <v>15067</v>
      </c>
      <c r="F517" s="26" t="s">
        <v>248</v>
      </c>
      <c r="G517" s="26" t="s">
        <v>322</v>
      </c>
      <c r="H517" s="26" t="s">
        <v>14948</v>
      </c>
      <c r="I517" s="26" t="s">
        <v>15024</v>
      </c>
      <c r="J517" s="26" t="s">
        <v>14527</v>
      </c>
      <c r="K517" s="26" t="s">
        <v>16261</v>
      </c>
      <c r="L517" s="26"/>
    </row>
    <row r="518" customFormat="false" ht="15" hidden="false" customHeight="true" outlineLevel="0" collapsed="false">
      <c r="A518" s="29" t="s">
        <v>16262</v>
      </c>
      <c r="B518" s="30" t="n">
        <v>44953</v>
      </c>
      <c r="C518" s="29" t="s">
        <v>4875</v>
      </c>
      <c r="D518" s="29" t="s">
        <v>14972</v>
      </c>
      <c r="E518" s="29" t="s">
        <v>14973</v>
      </c>
      <c r="F518" s="29" t="s">
        <v>16263</v>
      </c>
      <c r="G518" s="29" t="s">
        <v>16264</v>
      </c>
      <c r="H518" s="29" t="s">
        <v>14948</v>
      </c>
      <c r="I518" s="29" t="s">
        <v>14987</v>
      </c>
      <c r="J518" s="29" t="s">
        <v>14527</v>
      </c>
      <c r="K518" s="29" t="s">
        <v>16261</v>
      </c>
      <c r="L518" s="29"/>
    </row>
    <row r="519" customFormat="false" ht="15" hidden="false" customHeight="true" outlineLevel="0" collapsed="false">
      <c r="A519" s="26" t="s">
        <v>16265</v>
      </c>
      <c r="B519" s="27" t="n">
        <v>44954</v>
      </c>
      <c r="C519" s="26" t="s">
        <v>6304</v>
      </c>
      <c r="D519" s="26" t="s">
        <v>15322</v>
      </c>
      <c r="E519" s="26" t="s">
        <v>15323</v>
      </c>
      <c r="F519" s="26" t="s">
        <v>16266</v>
      </c>
      <c r="G519" s="26" t="s">
        <v>16235</v>
      </c>
      <c r="H519" s="26" t="s">
        <v>14948</v>
      </c>
      <c r="I519" s="26"/>
      <c r="J519" s="26" t="s">
        <v>14498</v>
      </c>
      <c r="K519" s="26" t="s">
        <v>16267</v>
      </c>
      <c r="L519" s="26"/>
    </row>
    <row r="520" customFormat="false" ht="15" hidden="false" customHeight="true" outlineLevel="0" collapsed="false">
      <c r="A520" s="29" t="s">
        <v>16268</v>
      </c>
      <c r="B520" s="30" t="n">
        <v>44955</v>
      </c>
      <c r="C520" s="29" t="s">
        <v>6606</v>
      </c>
      <c r="D520" s="29" t="s">
        <v>14965</v>
      </c>
      <c r="E520" s="29" t="s">
        <v>14966</v>
      </c>
      <c r="F520" s="29" t="s">
        <v>16269</v>
      </c>
      <c r="G520" s="29" t="s">
        <v>16270</v>
      </c>
      <c r="H520" s="29" t="s">
        <v>14948</v>
      </c>
      <c r="I520" s="29" t="s">
        <v>16271</v>
      </c>
      <c r="J520" s="29" t="s">
        <v>14498</v>
      </c>
      <c r="K520" s="29" t="s">
        <v>16272</v>
      </c>
      <c r="L520" s="29"/>
    </row>
    <row r="521" customFormat="false" ht="15" hidden="false" customHeight="true" outlineLevel="0" collapsed="false">
      <c r="A521" s="26" t="s">
        <v>16273</v>
      </c>
      <c r="B521" s="27" t="n">
        <v>44955</v>
      </c>
      <c r="C521" s="26" t="s">
        <v>1576</v>
      </c>
      <c r="D521" s="26" t="s">
        <v>14984</v>
      </c>
      <c r="E521" s="26" t="s">
        <v>14985</v>
      </c>
      <c r="F521" s="26" t="s">
        <v>15075</v>
      </c>
      <c r="G521" s="26" t="s">
        <v>218</v>
      </c>
      <c r="H521" s="26" t="s">
        <v>14948</v>
      </c>
      <c r="I521" s="26" t="s">
        <v>14980</v>
      </c>
      <c r="J521" s="26" t="s">
        <v>14527</v>
      </c>
      <c r="K521" s="26" t="s">
        <v>16272</v>
      </c>
      <c r="L521" s="26"/>
    </row>
    <row r="522" customFormat="false" ht="15" hidden="false" customHeight="true" outlineLevel="0" collapsed="false">
      <c r="A522" s="29" t="s">
        <v>16274</v>
      </c>
      <c r="B522" s="30" t="n">
        <v>44955</v>
      </c>
      <c r="C522" s="29" t="s">
        <v>5567</v>
      </c>
      <c r="D522" s="29" t="s">
        <v>14977</v>
      </c>
      <c r="E522" s="29" t="s">
        <v>14978</v>
      </c>
      <c r="F522" s="29" t="s">
        <v>16275</v>
      </c>
      <c r="G522" s="29" t="s">
        <v>16275</v>
      </c>
      <c r="H522" s="29" t="s">
        <v>14948</v>
      </c>
      <c r="I522" s="29" t="s">
        <v>14980</v>
      </c>
      <c r="J522" s="29" t="s">
        <v>14527</v>
      </c>
      <c r="K522" s="29" t="s">
        <v>16272</v>
      </c>
      <c r="L522" s="29"/>
    </row>
    <row r="523" customFormat="false" ht="15" hidden="false" customHeight="true" outlineLevel="0" collapsed="false">
      <c r="A523" s="26" t="s">
        <v>16276</v>
      </c>
      <c r="B523" s="27" t="n">
        <v>44956</v>
      </c>
      <c r="C523" s="26" t="s">
        <v>2480</v>
      </c>
      <c r="D523" s="26" t="s">
        <v>15035</v>
      </c>
      <c r="E523" s="26" t="s">
        <v>15036</v>
      </c>
      <c r="F523" s="26" t="s">
        <v>15306</v>
      </c>
      <c r="G523" s="26" t="s">
        <v>16206</v>
      </c>
      <c r="H523" s="26" t="s">
        <v>14948</v>
      </c>
      <c r="I523" s="26" t="s">
        <v>16277</v>
      </c>
      <c r="J523" s="26" t="s">
        <v>14498</v>
      </c>
      <c r="K523" s="26" t="s">
        <v>16278</v>
      </c>
      <c r="L523" s="26"/>
    </row>
    <row r="524" customFormat="false" ht="15" hidden="false" customHeight="true" outlineLevel="0" collapsed="false">
      <c r="A524" s="29" t="s">
        <v>16279</v>
      </c>
      <c r="B524" s="30" t="n">
        <v>44957</v>
      </c>
      <c r="C524" s="29" t="s">
        <v>5260</v>
      </c>
      <c r="D524" s="29" t="s">
        <v>14946</v>
      </c>
      <c r="E524" s="29" t="s">
        <v>14947</v>
      </c>
      <c r="F524" s="29" t="s">
        <v>473</v>
      </c>
      <c r="G524" s="29" t="s">
        <v>952</v>
      </c>
      <c r="H524" s="29" t="s">
        <v>14948</v>
      </c>
      <c r="I524" s="29"/>
      <c r="J524" s="29" t="s">
        <v>14527</v>
      </c>
      <c r="K524" s="29" t="s">
        <v>16280</v>
      </c>
      <c r="L524" s="29"/>
    </row>
    <row r="525" customFormat="false" ht="15" hidden="false" customHeight="true" outlineLevel="0" collapsed="false">
      <c r="A525" s="26" t="s">
        <v>16281</v>
      </c>
      <c r="B525" s="27" t="n">
        <v>44957</v>
      </c>
      <c r="C525" s="26" t="s">
        <v>4522</v>
      </c>
      <c r="D525" s="26" t="s">
        <v>15021</v>
      </c>
      <c r="E525" s="26" t="s">
        <v>15022</v>
      </c>
      <c r="F525" s="26" t="s">
        <v>15078</v>
      </c>
      <c r="G525" s="26" t="s">
        <v>208</v>
      </c>
      <c r="H525" s="26" t="s">
        <v>14948</v>
      </c>
      <c r="I525" s="26" t="s">
        <v>14980</v>
      </c>
      <c r="J525" s="26" t="s">
        <v>14527</v>
      </c>
      <c r="K525" s="26" t="s">
        <v>16280</v>
      </c>
      <c r="L525" s="26"/>
    </row>
    <row r="526" customFormat="false" ht="15" hidden="false" customHeight="true" outlineLevel="0" collapsed="false">
      <c r="A526" s="29" t="s">
        <v>16282</v>
      </c>
      <c r="B526" s="30" t="n">
        <v>44957</v>
      </c>
      <c r="C526" s="29" t="s">
        <v>9734</v>
      </c>
      <c r="D526" s="29" t="s">
        <v>15113</v>
      </c>
      <c r="E526" s="29" t="s">
        <v>15114</v>
      </c>
      <c r="F526" s="29" t="s">
        <v>15135</v>
      </c>
      <c r="G526" s="29" t="s">
        <v>229</v>
      </c>
      <c r="H526" s="29" t="s">
        <v>14948</v>
      </c>
      <c r="I526" s="29" t="s">
        <v>14987</v>
      </c>
      <c r="J526" s="29" t="s">
        <v>14527</v>
      </c>
      <c r="K526" s="29" t="s">
        <v>16280</v>
      </c>
      <c r="L526" s="29"/>
    </row>
    <row r="527" customFormat="false" ht="15" hidden="false" customHeight="true" outlineLevel="0" collapsed="false">
      <c r="A527" s="26" t="s">
        <v>16283</v>
      </c>
      <c r="B527" s="27" t="n">
        <v>44958</v>
      </c>
      <c r="C527" s="26" t="s">
        <v>7965</v>
      </c>
      <c r="D527" s="26" t="s">
        <v>15054</v>
      </c>
      <c r="E527" s="26" t="s">
        <v>15055</v>
      </c>
      <c r="F527" s="26" t="s">
        <v>198</v>
      </c>
      <c r="G527" s="26" t="s">
        <v>345</v>
      </c>
      <c r="H527" s="26" t="s">
        <v>14948</v>
      </c>
      <c r="I527" s="26" t="s">
        <v>14987</v>
      </c>
      <c r="J527" s="26" t="s">
        <v>14527</v>
      </c>
      <c r="K527" s="26" t="s">
        <v>16284</v>
      </c>
      <c r="L527" s="26"/>
    </row>
    <row r="528" customFormat="false" ht="15" hidden="false" customHeight="true" outlineLevel="0" collapsed="false">
      <c r="A528" s="29" t="s">
        <v>16285</v>
      </c>
      <c r="B528" s="30" t="n">
        <v>44959</v>
      </c>
      <c r="C528" s="29" t="s">
        <v>5534</v>
      </c>
      <c r="D528" s="29" t="s">
        <v>15001</v>
      </c>
      <c r="E528" s="29" t="s">
        <v>15002</v>
      </c>
      <c r="F528" s="29" t="s">
        <v>15064</v>
      </c>
      <c r="G528" s="29" t="s">
        <v>15027</v>
      </c>
      <c r="H528" s="29" t="s">
        <v>14948</v>
      </c>
      <c r="I528" s="29"/>
      <c r="J528" s="29" t="s">
        <v>14527</v>
      </c>
      <c r="K528" s="29" t="s">
        <v>16286</v>
      </c>
      <c r="L528" s="29"/>
    </row>
    <row r="529" customFormat="false" ht="15" hidden="false" customHeight="true" outlineLevel="0" collapsed="false">
      <c r="A529" s="26" t="s">
        <v>16287</v>
      </c>
      <c r="B529" s="27" t="n">
        <v>44960</v>
      </c>
      <c r="C529" s="26" t="s">
        <v>6942</v>
      </c>
      <c r="D529" s="26" t="s">
        <v>15001</v>
      </c>
      <c r="E529" s="26" t="s">
        <v>15002</v>
      </c>
      <c r="F529" s="26" t="s">
        <v>15003</v>
      </c>
      <c r="G529" s="26" t="s">
        <v>15028</v>
      </c>
      <c r="H529" s="26" t="s">
        <v>14948</v>
      </c>
      <c r="I529" s="26" t="s">
        <v>14960</v>
      </c>
      <c r="J529" s="26" t="s">
        <v>14527</v>
      </c>
      <c r="K529" s="26" t="s">
        <v>16288</v>
      </c>
      <c r="L529" s="26"/>
    </row>
    <row r="530" customFormat="false" ht="15" hidden="false" customHeight="true" outlineLevel="0" collapsed="false">
      <c r="A530" s="29" t="s">
        <v>16289</v>
      </c>
      <c r="B530" s="30" t="n">
        <v>44960</v>
      </c>
      <c r="C530" s="29" t="s">
        <v>9995</v>
      </c>
      <c r="D530" s="29" t="s">
        <v>14951</v>
      </c>
      <c r="E530" s="29" t="s">
        <v>14952</v>
      </c>
      <c r="F530" s="29" t="s">
        <v>15224</v>
      </c>
      <c r="G530" s="29" t="s">
        <v>16290</v>
      </c>
      <c r="H530" s="29" t="s">
        <v>14948</v>
      </c>
      <c r="I530" s="29" t="s">
        <v>16291</v>
      </c>
      <c r="J530" s="29" t="s">
        <v>14498</v>
      </c>
      <c r="K530" s="29" t="s">
        <v>16288</v>
      </c>
      <c r="L530" s="29"/>
    </row>
    <row r="531" customFormat="false" ht="15" hidden="false" customHeight="true" outlineLevel="0" collapsed="false">
      <c r="A531" s="26" t="s">
        <v>16292</v>
      </c>
      <c r="B531" s="27" t="n">
        <v>44960</v>
      </c>
      <c r="C531" s="26" t="s">
        <v>2123</v>
      </c>
      <c r="D531" s="26" t="s">
        <v>15322</v>
      </c>
      <c r="E531" s="26" t="s">
        <v>15323</v>
      </c>
      <c r="F531" s="26" t="s">
        <v>15541</v>
      </c>
      <c r="G531" s="26" t="s">
        <v>16293</v>
      </c>
      <c r="H531" s="26" t="s">
        <v>14948</v>
      </c>
      <c r="I531" s="26" t="s">
        <v>16294</v>
      </c>
      <c r="J531" s="26" t="s">
        <v>14498</v>
      </c>
      <c r="K531" s="26" t="s">
        <v>16288</v>
      </c>
      <c r="L531" s="26"/>
    </row>
    <row r="532" customFormat="false" ht="15" hidden="false" customHeight="true" outlineLevel="0" collapsed="false">
      <c r="A532" s="29" t="s">
        <v>16295</v>
      </c>
      <c r="B532" s="30" t="n">
        <v>44960</v>
      </c>
      <c r="C532" s="29" t="s">
        <v>3858</v>
      </c>
      <c r="D532" s="29" t="s">
        <v>14951</v>
      </c>
      <c r="E532" s="29" t="s">
        <v>14952</v>
      </c>
      <c r="F532" s="29" t="s">
        <v>15201</v>
      </c>
      <c r="G532" s="29" t="s">
        <v>16296</v>
      </c>
      <c r="H532" s="29" t="s">
        <v>14948</v>
      </c>
      <c r="I532" s="29" t="s">
        <v>16297</v>
      </c>
      <c r="J532" s="29" t="s">
        <v>14498</v>
      </c>
      <c r="K532" s="29" t="s">
        <v>16288</v>
      </c>
      <c r="L532" s="29"/>
    </row>
    <row r="533" customFormat="false" ht="15" hidden="false" customHeight="true" outlineLevel="0" collapsed="false">
      <c r="A533" s="26" t="s">
        <v>16298</v>
      </c>
      <c r="B533" s="27" t="n">
        <v>44961</v>
      </c>
      <c r="C533" s="26" t="s">
        <v>9412</v>
      </c>
      <c r="D533" s="26" t="s">
        <v>15015</v>
      </c>
      <c r="E533" s="26" t="s">
        <v>15016</v>
      </c>
      <c r="F533" s="26" t="s">
        <v>15023</v>
      </c>
      <c r="G533" s="26" t="s">
        <v>15018</v>
      </c>
      <c r="H533" s="26" t="s">
        <v>14948</v>
      </c>
      <c r="I533" s="26" t="s">
        <v>14987</v>
      </c>
      <c r="J533" s="26" t="s">
        <v>14527</v>
      </c>
      <c r="K533" s="26" t="s">
        <v>16299</v>
      </c>
      <c r="L533" s="26"/>
    </row>
    <row r="534" customFormat="false" ht="15" hidden="false" customHeight="true" outlineLevel="0" collapsed="false">
      <c r="A534" s="29" t="s">
        <v>16300</v>
      </c>
      <c r="B534" s="30" t="n">
        <v>44962</v>
      </c>
      <c r="C534" s="29" t="s">
        <v>2247</v>
      </c>
      <c r="D534" s="29" t="s">
        <v>14972</v>
      </c>
      <c r="E534" s="29" t="s">
        <v>14973</v>
      </c>
      <c r="F534" s="29" t="s">
        <v>16301</v>
      </c>
      <c r="G534" s="29" t="s">
        <v>16302</v>
      </c>
      <c r="H534" s="29" t="s">
        <v>14948</v>
      </c>
      <c r="I534" s="29" t="s">
        <v>14980</v>
      </c>
      <c r="J534" s="29" t="s">
        <v>14527</v>
      </c>
      <c r="K534" s="29" t="s">
        <v>16303</v>
      </c>
      <c r="L534" s="29"/>
    </row>
    <row r="535" customFormat="false" ht="15" hidden="false" customHeight="true" outlineLevel="0" collapsed="false">
      <c r="A535" s="26" t="s">
        <v>16304</v>
      </c>
      <c r="B535" s="27" t="n">
        <v>44962</v>
      </c>
      <c r="C535" s="26" t="s">
        <v>10276</v>
      </c>
      <c r="D535" s="26" t="s">
        <v>15080</v>
      </c>
      <c r="E535" s="26" t="s">
        <v>15081</v>
      </c>
      <c r="F535" s="26" t="s">
        <v>16071</v>
      </c>
      <c r="G535" s="26" t="s">
        <v>16305</v>
      </c>
      <c r="H535" s="26" t="s">
        <v>14948</v>
      </c>
      <c r="I535" s="26" t="s">
        <v>16306</v>
      </c>
      <c r="J535" s="26" t="s">
        <v>14498</v>
      </c>
      <c r="K535" s="26" t="s">
        <v>16303</v>
      </c>
      <c r="L535" s="26"/>
    </row>
    <row r="536" customFormat="false" ht="15" hidden="false" customHeight="true" outlineLevel="0" collapsed="false">
      <c r="A536" s="29" t="s">
        <v>16307</v>
      </c>
      <c r="B536" s="30" t="n">
        <v>44963</v>
      </c>
      <c r="C536" s="29" t="s">
        <v>8020</v>
      </c>
      <c r="D536" s="29" t="s">
        <v>15035</v>
      </c>
      <c r="E536" s="29" t="s">
        <v>15036</v>
      </c>
      <c r="F536" s="29" t="s">
        <v>14953</v>
      </c>
      <c r="G536" s="29" t="s">
        <v>16308</v>
      </c>
      <c r="H536" s="29" t="s">
        <v>14948</v>
      </c>
      <c r="I536" s="29" t="s">
        <v>16309</v>
      </c>
      <c r="J536" s="29" t="s">
        <v>14498</v>
      </c>
      <c r="K536" s="29" t="s">
        <v>16310</v>
      </c>
      <c r="L536" s="29"/>
    </row>
    <row r="537" customFormat="false" ht="15" hidden="false" customHeight="true" outlineLevel="0" collapsed="false">
      <c r="A537" s="26" t="s">
        <v>16311</v>
      </c>
      <c r="B537" s="27" t="n">
        <v>44963</v>
      </c>
      <c r="C537" s="26" t="s">
        <v>938</v>
      </c>
      <c r="D537" s="26" t="s">
        <v>15066</v>
      </c>
      <c r="E537" s="26" t="s">
        <v>15067</v>
      </c>
      <c r="F537" s="26" t="s">
        <v>345</v>
      </c>
      <c r="G537" s="26" t="s">
        <v>208</v>
      </c>
      <c r="H537" s="26" t="s">
        <v>14948</v>
      </c>
      <c r="I537" s="26" t="s">
        <v>14960</v>
      </c>
      <c r="J537" s="26" t="s">
        <v>14527</v>
      </c>
      <c r="K537" s="26" t="s">
        <v>16310</v>
      </c>
      <c r="L537" s="26"/>
    </row>
    <row r="538" customFormat="false" ht="15" hidden="false" customHeight="true" outlineLevel="0" collapsed="false">
      <c r="A538" s="29" t="s">
        <v>16312</v>
      </c>
      <c r="B538" s="30" t="n">
        <v>44965</v>
      </c>
      <c r="C538" s="29" t="s">
        <v>11196</v>
      </c>
      <c r="D538" s="29" t="s">
        <v>15015</v>
      </c>
      <c r="E538" s="29" t="s">
        <v>15016</v>
      </c>
      <c r="F538" s="29" t="s">
        <v>270</v>
      </c>
      <c r="G538" s="29" t="s">
        <v>383</v>
      </c>
      <c r="H538" s="29" t="s">
        <v>14948</v>
      </c>
      <c r="I538" s="29" t="s">
        <v>14987</v>
      </c>
      <c r="J538" s="29" t="s">
        <v>14527</v>
      </c>
      <c r="K538" s="29" t="s">
        <v>16313</v>
      </c>
      <c r="L538" s="29"/>
    </row>
    <row r="539" customFormat="false" ht="15" hidden="false" customHeight="true" outlineLevel="0" collapsed="false">
      <c r="A539" s="26" t="s">
        <v>16314</v>
      </c>
      <c r="B539" s="27" t="n">
        <v>44965</v>
      </c>
      <c r="C539" s="26" t="s">
        <v>9114</v>
      </c>
      <c r="D539" s="26" t="s">
        <v>15054</v>
      </c>
      <c r="E539" s="26" t="s">
        <v>15055</v>
      </c>
      <c r="F539" s="26" t="s">
        <v>345</v>
      </c>
      <c r="G539" s="26" t="s">
        <v>166</v>
      </c>
      <c r="H539" s="26" t="s">
        <v>14948</v>
      </c>
      <c r="I539" s="26" t="s">
        <v>15024</v>
      </c>
      <c r="J539" s="26" t="s">
        <v>14527</v>
      </c>
      <c r="K539" s="26" t="s">
        <v>16313</v>
      </c>
      <c r="L539" s="26"/>
    </row>
    <row r="540" customFormat="false" ht="15" hidden="false" customHeight="true" outlineLevel="0" collapsed="false">
      <c r="A540" s="29" t="s">
        <v>16315</v>
      </c>
      <c r="B540" s="30" t="n">
        <v>44967</v>
      </c>
      <c r="C540" s="29" t="s">
        <v>11568</v>
      </c>
      <c r="D540" s="29" t="s">
        <v>15035</v>
      </c>
      <c r="E540" s="29" t="s">
        <v>15036</v>
      </c>
      <c r="F540" s="29" t="s">
        <v>16316</v>
      </c>
      <c r="G540" s="29" t="s">
        <v>15514</v>
      </c>
      <c r="H540" s="29" t="s">
        <v>14948</v>
      </c>
      <c r="I540" s="29" t="s">
        <v>16317</v>
      </c>
      <c r="J540" s="29" t="s">
        <v>14498</v>
      </c>
      <c r="K540" s="29" t="s">
        <v>16318</v>
      </c>
      <c r="L540" s="29"/>
    </row>
    <row r="541" customFormat="false" ht="15" hidden="false" customHeight="true" outlineLevel="0" collapsed="false">
      <c r="A541" s="26" t="s">
        <v>16319</v>
      </c>
      <c r="B541" s="27" t="n">
        <v>44967</v>
      </c>
      <c r="C541" s="26" t="s">
        <v>6287</v>
      </c>
      <c r="D541" s="26" t="s">
        <v>15113</v>
      </c>
      <c r="E541" s="26" t="s">
        <v>15114</v>
      </c>
      <c r="F541" s="26" t="s">
        <v>14986</v>
      </c>
      <c r="G541" s="26" t="s">
        <v>208</v>
      </c>
      <c r="H541" s="26" t="s">
        <v>14948</v>
      </c>
      <c r="I541" s="26" t="s">
        <v>15024</v>
      </c>
      <c r="J541" s="26" t="s">
        <v>14527</v>
      </c>
      <c r="K541" s="26" t="s">
        <v>16318</v>
      </c>
      <c r="L541" s="26"/>
    </row>
    <row r="542" customFormat="false" ht="15" hidden="false" customHeight="true" outlineLevel="0" collapsed="false">
      <c r="A542" s="29" t="s">
        <v>16320</v>
      </c>
      <c r="B542" s="30" t="n">
        <v>44969</v>
      </c>
      <c r="C542" s="29" t="s">
        <v>1980</v>
      </c>
      <c r="D542" s="29" t="s">
        <v>14984</v>
      </c>
      <c r="E542" s="29" t="s">
        <v>14985</v>
      </c>
      <c r="F542" s="29" t="s">
        <v>166</v>
      </c>
      <c r="G542" s="29" t="s">
        <v>198</v>
      </c>
      <c r="H542" s="29" t="s">
        <v>14948</v>
      </c>
      <c r="I542" s="29" t="s">
        <v>14987</v>
      </c>
      <c r="J542" s="29" t="s">
        <v>14527</v>
      </c>
      <c r="K542" s="29" t="s">
        <v>16321</v>
      </c>
      <c r="L542" s="29"/>
    </row>
    <row r="543" customFormat="false" ht="15" hidden="false" customHeight="true" outlineLevel="0" collapsed="false">
      <c r="A543" s="26" t="s">
        <v>16322</v>
      </c>
      <c r="B543" s="27" t="n">
        <v>44970</v>
      </c>
      <c r="C543" s="26" t="s">
        <v>4017</v>
      </c>
      <c r="D543" s="26" t="s">
        <v>14977</v>
      </c>
      <c r="E543" s="26" t="s">
        <v>14978</v>
      </c>
      <c r="F543" s="26" t="s">
        <v>15260</v>
      </c>
      <c r="G543" s="26" t="s">
        <v>15260</v>
      </c>
      <c r="H543" s="26" t="s">
        <v>14948</v>
      </c>
      <c r="I543" s="26" t="s">
        <v>15005</v>
      </c>
      <c r="J543" s="26" t="s">
        <v>14527</v>
      </c>
      <c r="K543" s="26" t="s">
        <v>16323</v>
      </c>
      <c r="L543" s="26"/>
    </row>
    <row r="544" customFormat="false" ht="15" hidden="false" customHeight="true" outlineLevel="0" collapsed="false">
      <c r="A544" s="29" t="s">
        <v>16324</v>
      </c>
      <c r="B544" s="30" t="n">
        <v>44970</v>
      </c>
      <c r="C544" s="29" t="s">
        <v>629</v>
      </c>
      <c r="D544" s="29" t="s">
        <v>15322</v>
      </c>
      <c r="E544" s="29" t="s">
        <v>15323</v>
      </c>
      <c r="F544" s="29" t="s">
        <v>16076</v>
      </c>
      <c r="G544" s="29" t="s">
        <v>16325</v>
      </c>
      <c r="H544" s="29" t="s">
        <v>14948</v>
      </c>
      <c r="I544" s="29" t="s">
        <v>16326</v>
      </c>
      <c r="J544" s="29" t="s">
        <v>14498</v>
      </c>
      <c r="K544" s="29" t="s">
        <v>16323</v>
      </c>
      <c r="L544" s="29"/>
    </row>
    <row r="545" customFormat="false" ht="15" hidden="false" customHeight="true" outlineLevel="0" collapsed="false">
      <c r="A545" s="26" t="s">
        <v>16327</v>
      </c>
      <c r="B545" s="27" t="n">
        <v>44970</v>
      </c>
      <c r="C545" s="26" t="s">
        <v>7413</v>
      </c>
      <c r="D545" s="26" t="s">
        <v>14972</v>
      </c>
      <c r="E545" s="26" t="s">
        <v>14973</v>
      </c>
      <c r="F545" s="26" t="s">
        <v>16328</v>
      </c>
      <c r="G545" s="26" t="s">
        <v>16329</v>
      </c>
      <c r="H545" s="26" t="s">
        <v>14948</v>
      </c>
      <c r="I545" s="26" t="s">
        <v>15005</v>
      </c>
      <c r="J545" s="26" t="s">
        <v>14527</v>
      </c>
      <c r="K545" s="26" t="s">
        <v>16323</v>
      </c>
      <c r="L545" s="26"/>
    </row>
    <row r="546" customFormat="false" ht="15" hidden="false" customHeight="true" outlineLevel="0" collapsed="false">
      <c r="A546" s="29" t="s">
        <v>16330</v>
      </c>
      <c r="B546" s="30" t="n">
        <v>44970</v>
      </c>
      <c r="C546" s="29" t="s">
        <v>2561</v>
      </c>
      <c r="D546" s="29" t="s">
        <v>15054</v>
      </c>
      <c r="E546" s="29" t="s">
        <v>15055</v>
      </c>
      <c r="F546" s="29" t="s">
        <v>208</v>
      </c>
      <c r="G546" s="29" t="s">
        <v>198</v>
      </c>
      <c r="H546" s="29" t="s">
        <v>14948</v>
      </c>
      <c r="I546" s="29"/>
      <c r="J546" s="29" t="s">
        <v>14527</v>
      </c>
      <c r="K546" s="29" t="s">
        <v>16323</v>
      </c>
      <c r="L546" s="29"/>
    </row>
    <row r="547" customFormat="false" ht="15" hidden="false" customHeight="true" outlineLevel="0" collapsed="false">
      <c r="A547" s="26" t="s">
        <v>16331</v>
      </c>
      <c r="B547" s="27" t="n">
        <v>44971</v>
      </c>
      <c r="C547" s="26" t="s">
        <v>10653</v>
      </c>
      <c r="D547" s="26" t="s">
        <v>15113</v>
      </c>
      <c r="E547" s="26" t="s">
        <v>15114</v>
      </c>
      <c r="F547" s="26" t="s">
        <v>15023</v>
      </c>
      <c r="G547" s="26" t="s">
        <v>218</v>
      </c>
      <c r="H547" s="26" t="s">
        <v>14948</v>
      </c>
      <c r="I547" s="26" t="s">
        <v>14987</v>
      </c>
      <c r="J547" s="26" t="s">
        <v>14527</v>
      </c>
      <c r="K547" s="26" t="s">
        <v>16332</v>
      </c>
      <c r="L547" s="26"/>
    </row>
    <row r="548" customFormat="false" ht="15" hidden="false" customHeight="true" outlineLevel="0" collapsed="false">
      <c r="A548" s="29" t="s">
        <v>16333</v>
      </c>
      <c r="B548" s="30" t="n">
        <v>44972</v>
      </c>
      <c r="C548" s="29" t="s">
        <v>6095</v>
      </c>
      <c r="D548" s="29" t="s">
        <v>14972</v>
      </c>
      <c r="E548" s="29" t="s">
        <v>14973</v>
      </c>
      <c r="F548" s="29" t="s">
        <v>16334</v>
      </c>
      <c r="G548" s="29" t="s">
        <v>16335</v>
      </c>
      <c r="H548" s="29" t="s">
        <v>14948</v>
      </c>
      <c r="I548" s="29" t="s">
        <v>14980</v>
      </c>
      <c r="J548" s="29" t="s">
        <v>14527</v>
      </c>
      <c r="K548" s="29" t="s">
        <v>16336</v>
      </c>
      <c r="L548" s="29"/>
    </row>
    <row r="549" customFormat="false" ht="15" hidden="false" customHeight="true" outlineLevel="0" collapsed="false">
      <c r="A549" s="26" t="s">
        <v>16337</v>
      </c>
      <c r="B549" s="27" t="n">
        <v>44972</v>
      </c>
      <c r="C549" s="26" t="s">
        <v>3009</v>
      </c>
      <c r="D549" s="26" t="s">
        <v>15080</v>
      </c>
      <c r="E549" s="26" t="s">
        <v>15081</v>
      </c>
      <c r="F549" s="26" t="s">
        <v>16338</v>
      </c>
      <c r="G549" s="26" t="s">
        <v>16339</v>
      </c>
      <c r="H549" s="26" t="s">
        <v>14948</v>
      </c>
      <c r="I549" s="26" t="s">
        <v>16340</v>
      </c>
      <c r="J549" s="26" t="s">
        <v>14498</v>
      </c>
      <c r="K549" s="26" t="s">
        <v>16336</v>
      </c>
      <c r="L549" s="26"/>
    </row>
    <row r="550" customFormat="false" ht="15" hidden="false" customHeight="true" outlineLevel="0" collapsed="false">
      <c r="A550" s="29" t="s">
        <v>16341</v>
      </c>
      <c r="B550" s="30" t="n">
        <v>44972</v>
      </c>
      <c r="C550" s="29" t="s">
        <v>10869</v>
      </c>
      <c r="D550" s="29" t="s">
        <v>15021</v>
      </c>
      <c r="E550" s="29" t="s">
        <v>15022</v>
      </c>
      <c r="F550" s="29" t="s">
        <v>166</v>
      </c>
      <c r="G550" s="29" t="s">
        <v>198</v>
      </c>
      <c r="H550" s="29" t="s">
        <v>14948</v>
      </c>
      <c r="I550" s="29"/>
      <c r="J550" s="29" t="s">
        <v>14527</v>
      </c>
      <c r="K550" s="29" t="s">
        <v>16336</v>
      </c>
      <c r="L550" s="29"/>
    </row>
    <row r="551" customFormat="false" ht="15" hidden="false" customHeight="true" outlineLevel="0" collapsed="false">
      <c r="A551" s="26" t="s">
        <v>16342</v>
      </c>
      <c r="B551" s="27" t="n">
        <v>44972</v>
      </c>
      <c r="C551" s="26" t="s">
        <v>8182</v>
      </c>
      <c r="D551" s="26" t="s">
        <v>15021</v>
      </c>
      <c r="E551" s="26" t="s">
        <v>15022</v>
      </c>
      <c r="F551" s="26" t="s">
        <v>259</v>
      </c>
      <c r="G551" s="26" t="s">
        <v>15023</v>
      </c>
      <c r="H551" s="26" t="s">
        <v>14948</v>
      </c>
      <c r="I551" s="26" t="s">
        <v>15024</v>
      </c>
      <c r="J551" s="26" t="s">
        <v>14527</v>
      </c>
      <c r="K551" s="26" t="s">
        <v>16336</v>
      </c>
      <c r="L551" s="26"/>
    </row>
    <row r="552" customFormat="false" ht="15" hidden="false" customHeight="true" outlineLevel="0" collapsed="false">
      <c r="A552" s="29" t="s">
        <v>16343</v>
      </c>
      <c r="B552" s="30" t="n">
        <v>44972</v>
      </c>
      <c r="C552" s="29" t="s">
        <v>8348</v>
      </c>
      <c r="D552" s="29" t="s">
        <v>15066</v>
      </c>
      <c r="E552" s="29" t="s">
        <v>15067</v>
      </c>
      <c r="F552" s="29" t="s">
        <v>259</v>
      </c>
      <c r="G552" s="29" t="s">
        <v>14986</v>
      </c>
      <c r="H552" s="29" t="s">
        <v>14948</v>
      </c>
      <c r="I552" s="29" t="s">
        <v>14980</v>
      </c>
      <c r="J552" s="29" t="s">
        <v>14527</v>
      </c>
      <c r="K552" s="29" t="s">
        <v>16336</v>
      </c>
      <c r="L552" s="29"/>
    </row>
    <row r="553" customFormat="false" ht="15" hidden="false" customHeight="true" outlineLevel="0" collapsed="false">
      <c r="A553" s="26" t="s">
        <v>16344</v>
      </c>
      <c r="B553" s="27" t="n">
        <v>44972</v>
      </c>
      <c r="C553" s="26" t="s">
        <v>9958</v>
      </c>
      <c r="D553" s="26" t="s">
        <v>15054</v>
      </c>
      <c r="E553" s="26" t="s">
        <v>15055</v>
      </c>
      <c r="F553" s="26" t="s">
        <v>229</v>
      </c>
      <c r="G553" s="26" t="s">
        <v>322</v>
      </c>
      <c r="H553" s="26" t="s">
        <v>14948</v>
      </c>
      <c r="I553" s="26" t="s">
        <v>14987</v>
      </c>
      <c r="J553" s="26" t="s">
        <v>14527</v>
      </c>
      <c r="K553" s="26" t="s">
        <v>16336</v>
      </c>
      <c r="L553" s="26"/>
    </row>
    <row r="554" customFormat="false" ht="15" hidden="false" customHeight="true" outlineLevel="0" collapsed="false">
      <c r="A554" s="29" t="s">
        <v>16345</v>
      </c>
      <c r="B554" s="30" t="n">
        <v>44973</v>
      </c>
      <c r="C554" s="29" t="s">
        <v>11022</v>
      </c>
      <c r="D554" s="29" t="s">
        <v>14977</v>
      </c>
      <c r="E554" s="29" t="s">
        <v>14978</v>
      </c>
      <c r="F554" s="29" t="s">
        <v>15070</v>
      </c>
      <c r="G554" s="29" t="s">
        <v>15070</v>
      </c>
      <c r="H554" s="29" t="s">
        <v>14948</v>
      </c>
      <c r="I554" s="29" t="s">
        <v>14960</v>
      </c>
      <c r="J554" s="29" t="s">
        <v>14527</v>
      </c>
      <c r="K554" s="29" t="s">
        <v>16346</v>
      </c>
      <c r="L554" s="29"/>
    </row>
    <row r="555" customFormat="false" ht="15" hidden="false" customHeight="true" outlineLevel="0" collapsed="false">
      <c r="A555" s="26" t="s">
        <v>16347</v>
      </c>
      <c r="B555" s="27" t="n">
        <v>44973</v>
      </c>
      <c r="C555" s="26" t="s">
        <v>7586</v>
      </c>
      <c r="D555" s="26" t="s">
        <v>15322</v>
      </c>
      <c r="E555" s="26" t="s">
        <v>15323</v>
      </c>
      <c r="F555" s="26" t="s">
        <v>15379</v>
      </c>
      <c r="G555" s="26" t="s">
        <v>16348</v>
      </c>
      <c r="H555" s="26" t="s">
        <v>14948</v>
      </c>
      <c r="I555" s="26" t="s">
        <v>16349</v>
      </c>
      <c r="J555" s="26" t="s">
        <v>14498</v>
      </c>
      <c r="K555" s="26" t="s">
        <v>16346</v>
      </c>
      <c r="L555" s="26"/>
    </row>
    <row r="556" customFormat="false" ht="15" hidden="false" customHeight="true" outlineLevel="0" collapsed="false">
      <c r="A556" s="29" t="s">
        <v>16350</v>
      </c>
      <c r="B556" s="30" t="n">
        <v>44974</v>
      </c>
      <c r="C556" s="29" t="s">
        <v>2050</v>
      </c>
      <c r="D556" s="29" t="s">
        <v>15113</v>
      </c>
      <c r="E556" s="29" t="s">
        <v>15114</v>
      </c>
      <c r="F556" s="29" t="s">
        <v>15078</v>
      </c>
      <c r="G556" s="29" t="s">
        <v>15017</v>
      </c>
      <c r="H556" s="29" t="s">
        <v>14948</v>
      </c>
      <c r="I556" s="29" t="s">
        <v>15024</v>
      </c>
      <c r="J556" s="29" t="s">
        <v>14527</v>
      </c>
      <c r="K556" s="29" t="s">
        <v>16351</v>
      </c>
      <c r="L556" s="29"/>
    </row>
    <row r="557" customFormat="false" ht="15" hidden="false" customHeight="true" outlineLevel="0" collapsed="false">
      <c r="A557" s="26" t="s">
        <v>16352</v>
      </c>
      <c r="B557" s="27" t="n">
        <v>44978</v>
      </c>
      <c r="C557" s="26" t="s">
        <v>2018</v>
      </c>
      <c r="D557" s="26" t="s">
        <v>14972</v>
      </c>
      <c r="E557" s="26" t="s">
        <v>14973</v>
      </c>
      <c r="F557" s="26" t="s">
        <v>16353</v>
      </c>
      <c r="G557" s="26" t="s">
        <v>16354</v>
      </c>
      <c r="H557" s="26" t="s">
        <v>14948</v>
      </c>
      <c r="I557" s="26" t="s">
        <v>15024</v>
      </c>
      <c r="J557" s="26" t="s">
        <v>14527</v>
      </c>
      <c r="K557" s="26" t="s">
        <v>16355</v>
      </c>
      <c r="L557" s="26"/>
    </row>
    <row r="558" customFormat="false" ht="15" hidden="false" customHeight="true" outlineLevel="0" collapsed="false">
      <c r="A558" s="29" t="s">
        <v>16356</v>
      </c>
      <c r="B558" s="30" t="n">
        <v>44980</v>
      </c>
      <c r="C558" s="29" t="s">
        <v>1969</v>
      </c>
      <c r="D558" s="29" t="s">
        <v>15001</v>
      </c>
      <c r="E558" s="29" t="s">
        <v>15002</v>
      </c>
      <c r="F558" s="29" t="s">
        <v>15027</v>
      </c>
      <c r="G558" s="29" t="s">
        <v>15335</v>
      </c>
      <c r="H558" s="29" t="s">
        <v>14948</v>
      </c>
      <c r="I558" s="29" t="s">
        <v>14987</v>
      </c>
      <c r="J558" s="29" t="s">
        <v>14527</v>
      </c>
      <c r="K558" s="29" t="s">
        <v>16357</v>
      </c>
      <c r="L558" s="29"/>
    </row>
    <row r="559" customFormat="false" ht="15" hidden="false" customHeight="true" outlineLevel="0" collapsed="false">
      <c r="A559" s="26" t="s">
        <v>16358</v>
      </c>
      <c r="B559" s="27" t="n">
        <v>44980</v>
      </c>
      <c r="C559" s="26" t="s">
        <v>9947</v>
      </c>
      <c r="D559" s="26" t="s">
        <v>15066</v>
      </c>
      <c r="E559" s="26" t="s">
        <v>15067</v>
      </c>
      <c r="F559" s="26" t="s">
        <v>15023</v>
      </c>
      <c r="G559" s="26" t="s">
        <v>166</v>
      </c>
      <c r="H559" s="26" t="s">
        <v>14948</v>
      </c>
      <c r="I559" s="26"/>
      <c r="J559" s="26" t="s">
        <v>14527</v>
      </c>
      <c r="K559" s="26" t="s">
        <v>16357</v>
      </c>
      <c r="L559" s="26"/>
    </row>
    <row r="560" customFormat="false" ht="15" hidden="false" customHeight="true" outlineLevel="0" collapsed="false">
      <c r="A560" s="29" t="s">
        <v>16359</v>
      </c>
      <c r="B560" s="30" t="n">
        <v>44980</v>
      </c>
      <c r="C560" s="29" t="s">
        <v>1312</v>
      </c>
      <c r="D560" s="29" t="s">
        <v>15015</v>
      </c>
      <c r="E560" s="29" t="s">
        <v>15016</v>
      </c>
      <c r="F560" s="29" t="s">
        <v>208</v>
      </c>
      <c r="G560" s="29" t="s">
        <v>14986</v>
      </c>
      <c r="H560" s="29" t="s">
        <v>14948</v>
      </c>
      <c r="I560" s="29" t="s">
        <v>14980</v>
      </c>
      <c r="J560" s="29" t="s">
        <v>14527</v>
      </c>
      <c r="K560" s="29" t="s">
        <v>16357</v>
      </c>
      <c r="L560" s="29"/>
    </row>
    <row r="561" customFormat="false" ht="15" hidden="false" customHeight="true" outlineLevel="0" collapsed="false">
      <c r="A561" s="26" t="s">
        <v>16360</v>
      </c>
      <c r="B561" s="27" t="n">
        <v>44981</v>
      </c>
      <c r="C561" s="26" t="s">
        <v>10201</v>
      </c>
      <c r="D561" s="26" t="s">
        <v>15021</v>
      </c>
      <c r="E561" s="26" t="s">
        <v>15022</v>
      </c>
      <c r="F561" s="26" t="s">
        <v>15135</v>
      </c>
      <c r="G561" s="26" t="s">
        <v>166</v>
      </c>
      <c r="H561" s="26" t="s">
        <v>14948</v>
      </c>
      <c r="I561" s="26"/>
      <c r="J561" s="26" t="s">
        <v>14527</v>
      </c>
      <c r="K561" s="26" t="s">
        <v>16361</v>
      </c>
      <c r="L561" s="26"/>
    </row>
    <row r="562" customFormat="false" ht="15" hidden="false" customHeight="true" outlineLevel="0" collapsed="false">
      <c r="A562" s="29" t="s">
        <v>16362</v>
      </c>
      <c r="B562" s="30" t="n">
        <v>44981</v>
      </c>
      <c r="C562" s="29" t="s">
        <v>6933</v>
      </c>
      <c r="D562" s="29" t="s">
        <v>15011</v>
      </c>
      <c r="E562" s="29" t="s">
        <v>15012</v>
      </c>
      <c r="F562" s="29" t="s">
        <v>15078</v>
      </c>
      <c r="G562" s="29" t="s">
        <v>15018</v>
      </c>
      <c r="H562" s="29" t="s">
        <v>14948</v>
      </c>
      <c r="I562" s="29" t="s">
        <v>15024</v>
      </c>
      <c r="J562" s="29" t="s">
        <v>14527</v>
      </c>
      <c r="K562" s="29" t="s">
        <v>16361</v>
      </c>
      <c r="L562" s="29"/>
    </row>
    <row r="563" customFormat="false" ht="15" hidden="false" customHeight="true" outlineLevel="0" collapsed="false">
      <c r="A563" s="26" t="s">
        <v>16363</v>
      </c>
      <c r="B563" s="27" t="n">
        <v>44981</v>
      </c>
      <c r="C563" s="26" t="s">
        <v>6836</v>
      </c>
      <c r="D563" s="26" t="s">
        <v>15054</v>
      </c>
      <c r="E563" s="26" t="s">
        <v>15055</v>
      </c>
      <c r="F563" s="26" t="s">
        <v>14986</v>
      </c>
      <c r="G563" s="26" t="s">
        <v>15135</v>
      </c>
      <c r="H563" s="26" t="s">
        <v>14948</v>
      </c>
      <c r="I563" s="26" t="s">
        <v>15005</v>
      </c>
      <c r="J563" s="26" t="s">
        <v>14527</v>
      </c>
      <c r="K563" s="26" t="s">
        <v>16361</v>
      </c>
      <c r="L563" s="26"/>
    </row>
    <row r="564" customFormat="false" ht="15" hidden="false" customHeight="true" outlineLevel="0" collapsed="false">
      <c r="A564" s="29" t="s">
        <v>16364</v>
      </c>
      <c r="B564" s="30" t="n">
        <v>44982</v>
      </c>
      <c r="C564" s="29" t="s">
        <v>11460</v>
      </c>
      <c r="D564" s="29" t="s">
        <v>15113</v>
      </c>
      <c r="E564" s="29" t="s">
        <v>15114</v>
      </c>
      <c r="F564" s="29" t="s">
        <v>15078</v>
      </c>
      <c r="G564" s="29" t="s">
        <v>208</v>
      </c>
      <c r="H564" s="29" t="s">
        <v>14948</v>
      </c>
      <c r="I564" s="29" t="s">
        <v>15024</v>
      </c>
      <c r="J564" s="29" t="s">
        <v>14527</v>
      </c>
      <c r="K564" s="29" t="s">
        <v>16365</v>
      </c>
      <c r="L564" s="29"/>
    </row>
    <row r="565" customFormat="false" ht="15" hidden="false" customHeight="true" outlineLevel="0" collapsed="false">
      <c r="A565" s="26" t="s">
        <v>16366</v>
      </c>
      <c r="B565" s="27" t="n">
        <v>44984</v>
      </c>
      <c r="C565" s="26" t="s">
        <v>6754</v>
      </c>
      <c r="D565" s="26" t="s">
        <v>14972</v>
      </c>
      <c r="E565" s="26" t="s">
        <v>14973</v>
      </c>
      <c r="F565" s="26" t="s">
        <v>16367</v>
      </c>
      <c r="G565" s="26" t="s">
        <v>16368</v>
      </c>
      <c r="H565" s="26" t="s">
        <v>14948</v>
      </c>
      <c r="I565" s="26"/>
      <c r="J565" s="26" t="s">
        <v>14527</v>
      </c>
      <c r="K565" s="26" t="s">
        <v>16369</v>
      </c>
      <c r="L565" s="26"/>
    </row>
    <row r="566" customFormat="false" ht="15" hidden="false" customHeight="true" outlineLevel="0" collapsed="false">
      <c r="A566" s="29" t="s">
        <v>16370</v>
      </c>
      <c r="B566" s="30" t="n">
        <v>44985</v>
      </c>
      <c r="C566" s="29" t="s">
        <v>5260</v>
      </c>
      <c r="D566" s="29" t="s">
        <v>15001</v>
      </c>
      <c r="E566" s="29" t="s">
        <v>15002</v>
      </c>
      <c r="F566" s="29" t="s">
        <v>15042</v>
      </c>
      <c r="G566" s="29" t="s">
        <v>15064</v>
      </c>
      <c r="H566" s="29" t="s">
        <v>14948</v>
      </c>
      <c r="I566" s="29" t="s">
        <v>14980</v>
      </c>
      <c r="J566" s="29" t="s">
        <v>14527</v>
      </c>
      <c r="K566" s="29" t="s">
        <v>16371</v>
      </c>
      <c r="L566" s="29"/>
    </row>
    <row r="567" customFormat="false" ht="15" hidden="false" customHeight="true" outlineLevel="0" collapsed="false">
      <c r="A567" s="26" t="s">
        <v>16372</v>
      </c>
      <c r="B567" s="27" t="n">
        <v>44985</v>
      </c>
      <c r="C567" s="26" t="s">
        <v>3354</v>
      </c>
      <c r="D567" s="26" t="s">
        <v>15001</v>
      </c>
      <c r="E567" s="26" t="s">
        <v>15002</v>
      </c>
      <c r="F567" s="26" t="s">
        <v>15027</v>
      </c>
      <c r="G567" s="26" t="s">
        <v>15027</v>
      </c>
      <c r="H567" s="26" t="s">
        <v>14948</v>
      </c>
      <c r="I567" s="26" t="s">
        <v>15024</v>
      </c>
      <c r="J567" s="26" t="s">
        <v>14527</v>
      </c>
      <c r="K567" s="26" t="s">
        <v>16371</v>
      </c>
      <c r="L567" s="26"/>
    </row>
    <row r="568" customFormat="false" ht="15" hidden="false" customHeight="true" outlineLevel="0" collapsed="false">
      <c r="A568" s="29" t="s">
        <v>16373</v>
      </c>
      <c r="B568" s="30" t="n">
        <v>44985</v>
      </c>
      <c r="C568" s="29" t="s">
        <v>11575</v>
      </c>
      <c r="D568" s="29" t="s">
        <v>15011</v>
      </c>
      <c r="E568" s="29" t="s">
        <v>15012</v>
      </c>
      <c r="F568" s="29" t="s">
        <v>15075</v>
      </c>
      <c r="G568" s="29" t="s">
        <v>14986</v>
      </c>
      <c r="H568" s="29" t="s">
        <v>14948</v>
      </c>
      <c r="I568" s="29" t="s">
        <v>15005</v>
      </c>
      <c r="J568" s="29" t="s">
        <v>14527</v>
      </c>
      <c r="K568" s="29" t="s">
        <v>16371</v>
      </c>
      <c r="L568" s="29"/>
    </row>
    <row r="569" customFormat="false" ht="15" hidden="false" customHeight="true" outlineLevel="0" collapsed="false">
      <c r="A569" s="26" t="s">
        <v>16374</v>
      </c>
      <c r="B569" s="27" t="n">
        <v>44987</v>
      </c>
      <c r="C569" s="26" t="s">
        <v>8103</v>
      </c>
      <c r="D569" s="26" t="s">
        <v>15015</v>
      </c>
      <c r="E569" s="26" t="s">
        <v>15016</v>
      </c>
      <c r="F569" s="26" t="s">
        <v>15135</v>
      </c>
      <c r="G569" s="26" t="s">
        <v>166</v>
      </c>
      <c r="H569" s="26" t="s">
        <v>14948</v>
      </c>
      <c r="I569" s="26" t="s">
        <v>15005</v>
      </c>
      <c r="J569" s="26" t="s">
        <v>14527</v>
      </c>
      <c r="K569" s="26" t="s">
        <v>16375</v>
      </c>
      <c r="L569" s="26"/>
    </row>
    <row r="570" customFormat="false" ht="15" hidden="false" customHeight="true" outlineLevel="0" collapsed="false">
      <c r="A570" s="29" t="s">
        <v>16376</v>
      </c>
      <c r="B570" s="30" t="n">
        <v>44988</v>
      </c>
      <c r="C570" s="29" t="s">
        <v>5890</v>
      </c>
      <c r="D570" s="29" t="s">
        <v>14946</v>
      </c>
      <c r="E570" s="29" t="s">
        <v>14947</v>
      </c>
      <c r="F570" s="29" t="s">
        <v>1034</v>
      </c>
      <c r="G570" s="29" t="s">
        <v>513</v>
      </c>
      <c r="H570" s="29" t="s">
        <v>14948</v>
      </c>
      <c r="I570" s="29" t="s">
        <v>14987</v>
      </c>
      <c r="J570" s="29" t="s">
        <v>14527</v>
      </c>
      <c r="K570" s="29" t="s">
        <v>16377</v>
      </c>
      <c r="L570" s="29"/>
    </row>
    <row r="571" customFormat="false" ht="15" hidden="false" customHeight="true" outlineLevel="0" collapsed="false">
      <c r="A571" s="26" t="s">
        <v>16378</v>
      </c>
      <c r="B571" s="27" t="n">
        <v>44988</v>
      </c>
      <c r="C571" s="26" t="s">
        <v>1158</v>
      </c>
      <c r="D571" s="26" t="s">
        <v>15021</v>
      </c>
      <c r="E571" s="26" t="s">
        <v>15022</v>
      </c>
      <c r="F571" s="26" t="s">
        <v>15018</v>
      </c>
      <c r="G571" s="26" t="s">
        <v>259</v>
      </c>
      <c r="H571" s="26" t="s">
        <v>14948</v>
      </c>
      <c r="I571" s="26" t="s">
        <v>14987</v>
      </c>
      <c r="J571" s="26" t="s">
        <v>14527</v>
      </c>
      <c r="K571" s="26" t="s">
        <v>16377</v>
      </c>
      <c r="L571" s="26"/>
    </row>
    <row r="572" customFormat="false" ht="15" hidden="false" customHeight="true" outlineLevel="0" collapsed="false">
      <c r="A572" s="29" t="s">
        <v>16379</v>
      </c>
      <c r="B572" s="30" t="n">
        <v>44988</v>
      </c>
      <c r="C572" s="29" t="s">
        <v>5685</v>
      </c>
      <c r="D572" s="29" t="s">
        <v>15021</v>
      </c>
      <c r="E572" s="29" t="s">
        <v>15022</v>
      </c>
      <c r="F572" s="29" t="s">
        <v>270</v>
      </c>
      <c r="G572" s="29" t="s">
        <v>14986</v>
      </c>
      <c r="H572" s="29" t="s">
        <v>14948</v>
      </c>
      <c r="I572" s="29" t="s">
        <v>14980</v>
      </c>
      <c r="J572" s="29" t="s">
        <v>14527</v>
      </c>
      <c r="K572" s="29" t="s">
        <v>16377</v>
      </c>
      <c r="L572" s="29"/>
    </row>
    <row r="573" customFormat="false" ht="15" hidden="false" customHeight="true" outlineLevel="0" collapsed="false">
      <c r="A573" s="26" t="s">
        <v>16380</v>
      </c>
      <c r="B573" s="27" t="n">
        <v>44988</v>
      </c>
      <c r="C573" s="26" t="s">
        <v>7360</v>
      </c>
      <c r="D573" s="26" t="s">
        <v>15011</v>
      </c>
      <c r="E573" s="26" t="s">
        <v>15012</v>
      </c>
      <c r="F573" s="26" t="s">
        <v>14986</v>
      </c>
      <c r="G573" s="26" t="s">
        <v>15078</v>
      </c>
      <c r="H573" s="26" t="s">
        <v>14948</v>
      </c>
      <c r="I573" s="26"/>
      <c r="J573" s="26" t="s">
        <v>14527</v>
      </c>
      <c r="K573" s="26" t="s">
        <v>16377</v>
      </c>
      <c r="L573" s="26"/>
    </row>
    <row r="574" customFormat="false" ht="15" hidden="false" customHeight="true" outlineLevel="0" collapsed="false">
      <c r="A574" s="29" t="s">
        <v>16381</v>
      </c>
      <c r="B574" s="30" t="n">
        <v>44989</v>
      </c>
      <c r="C574" s="29" t="s">
        <v>6994</v>
      </c>
      <c r="D574" s="29" t="s">
        <v>15054</v>
      </c>
      <c r="E574" s="29" t="s">
        <v>15055</v>
      </c>
      <c r="F574" s="29" t="s">
        <v>15135</v>
      </c>
      <c r="G574" s="29" t="s">
        <v>270</v>
      </c>
      <c r="H574" s="29" t="s">
        <v>14948</v>
      </c>
      <c r="I574" s="29" t="s">
        <v>15024</v>
      </c>
      <c r="J574" s="29" t="s">
        <v>14527</v>
      </c>
      <c r="K574" s="29" t="s">
        <v>16382</v>
      </c>
      <c r="L574" s="29"/>
    </row>
    <row r="575" customFormat="false" ht="15" hidden="false" customHeight="true" outlineLevel="0" collapsed="false">
      <c r="A575" s="26" t="s">
        <v>16383</v>
      </c>
      <c r="B575" s="27" t="n">
        <v>44990</v>
      </c>
      <c r="C575" s="26" t="s">
        <v>3185</v>
      </c>
      <c r="D575" s="26" t="s">
        <v>14977</v>
      </c>
      <c r="E575" s="26" t="s">
        <v>14978</v>
      </c>
      <c r="F575" s="26" t="s">
        <v>16384</v>
      </c>
      <c r="G575" s="26" t="s">
        <v>16384</v>
      </c>
      <c r="H575" s="26" t="s">
        <v>14948</v>
      </c>
      <c r="I575" s="26" t="s">
        <v>15024</v>
      </c>
      <c r="J575" s="26" t="s">
        <v>14527</v>
      </c>
      <c r="K575" s="26" t="s">
        <v>16385</v>
      </c>
      <c r="L575" s="26"/>
    </row>
    <row r="576" customFormat="false" ht="15" hidden="false" customHeight="true" outlineLevel="0" collapsed="false">
      <c r="A576" s="29" t="s">
        <v>16386</v>
      </c>
      <c r="B576" s="30" t="n">
        <v>44990</v>
      </c>
      <c r="C576" s="29" t="s">
        <v>1312</v>
      </c>
      <c r="D576" s="29" t="s">
        <v>14977</v>
      </c>
      <c r="E576" s="29" t="s">
        <v>14978</v>
      </c>
      <c r="F576" s="29" t="s">
        <v>16387</v>
      </c>
      <c r="G576" s="29" t="s">
        <v>16387</v>
      </c>
      <c r="H576" s="29" t="s">
        <v>14948</v>
      </c>
      <c r="I576" s="29" t="s">
        <v>15005</v>
      </c>
      <c r="J576" s="29" t="s">
        <v>14527</v>
      </c>
      <c r="K576" s="29" t="s">
        <v>16385</v>
      </c>
      <c r="L576" s="29"/>
    </row>
    <row r="577" customFormat="false" ht="15" hidden="false" customHeight="true" outlineLevel="0" collapsed="false">
      <c r="A577" s="26" t="s">
        <v>16388</v>
      </c>
      <c r="B577" s="27" t="n">
        <v>44991</v>
      </c>
      <c r="C577" s="26" t="s">
        <v>2444</v>
      </c>
      <c r="D577" s="26" t="s">
        <v>15015</v>
      </c>
      <c r="E577" s="26" t="s">
        <v>15016</v>
      </c>
      <c r="F577" s="26" t="s">
        <v>208</v>
      </c>
      <c r="G577" s="26" t="s">
        <v>198</v>
      </c>
      <c r="H577" s="26" t="s">
        <v>14948</v>
      </c>
      <c r="I577" s="26" t="s">
        <v>14987</v>
      </c>
      <c r="J577" s="26" t="s">
        <v>14527</v>
      </c>
      <c r="K577" s="26" t="s">
        <v>16389</v>
      </c>
      <c r="L577" s="26"/>
    </row>
    <row r="578" customFormat="false" ht="15" hidden="false" customHeight="true" outlineLevel="0" collapsed="false">
      <c r="A578" s="29" t="s">
        <v>16390</v>
      </c>
      <c r="B578" s="30" t="n">
        <v>44992</v>
      </c>
      <c r="C578" s="29" t="s">
        <v>4443</v>
      </c>
      <c r="D578" s="29" t="s">
        <v>14946</v>
      </c>
      <c r="E578" s="29" t="s">
        <v>14947</v>
      </c>
      <c r="F578" s="29" t="s">
        <v>413</v>
      </c>
      <c r="G578" s="29" t="s">
        <v>1343</v>
      </c>
      <c r="H578" s="29" t="s">
        <v>14948</v>
      </c>
      <c r="I578" s="29" t="s">
        <v>15024</v>
      </c>
      <c r="J578" s="29" t="s">
        <v>14527</v>
      </c>
      <c r="K578" s="29" t="s">
        <v>16391</v>
      </c>
      <c r="L578" s="29"/>
    </row>
    <row r="579" customFormat="false" ht="15" hidden="false" customHeight="true" outlineLevel="0" collapsed="false">
      <c r="A579" s="26" t="s">
        <v>16392</v>
      </c>
      <c r="B579" s="27" t="n">
        <v>44993</v>
      </c>
      <c r="C579" s="26" t="s">
        <v>11108</v>
      </c>
      <c r="D579" s="26" t="s">
        <v>14984</v>
      </c>
      <c r="E579" s="26" t="s">
        <v>14985</v>
      </c>
      <c r="F579" s="26" t="s">
        <v>166</v>
      </c>
      <c r="G579" s="26" t="s">
        <v>270</v>
      </c>
      <c r="H579" s="26" t="s">
        <v>14948</v>
      </c>
      <c r="I579" s="26" t="s">
        <v>14987</v>
      </c>
      <c r="J579" s="26" t="s">
        <v>14527</v>
      </c>
      <c r="K579" s="26" t="s">
        <v>16393</v>
      </c>
      <c r="L579" s="26"/>
    </row>
    <row r="580" customFormat="false" ht="15" hidden="false" customHeight="true" outlineLevel="0" collapsed="false">
      <c r="A580" s="29" t="s">
        <v>16394</v>
      </c>
      <c r="B580" s="30" t="n">
        <v>44995</v>
      </c>
      <c r="C580" s="29" t="s">
        <v>5176</v>
      </c>
      <c r="D580" s="29" t="s">
        <v>15066</v>
      </c>
      <c r="E580" s="29" t="s">
        <v>15067</v>
      </c>
      <c r="F580" s="29" t="s">
        <v>322</v>
      </c>
      <c r="G580" s="29" t="s">
        <v>345</v>
      </c>
      <c r="H580" s="29" t="s">
        <v>14948</v>
      </c>
      <c r="I580" s="29" t="s">
        <v>14987</v>
      </c>
      <c r="J580" s="29" t="s">
        <v>14527</v>
      </c>
      <c r="K580" s="29" t="s">
        <v>16395</v>
      </c>
      <c r="L580" s="29"/>
    </row>
    <row r="581" customFormat="false" ht="15" hidden="false" customHeight="true" outlineLevel="0" collapsed="false">
      <c r="A581" s="26" t="s">
        <v>16396</v>
      </c>
      <c r="B581" s="27" t="n">
        <v>44995</v>
      </c>
      <c r="C581" s="26" t="s">
        <v>10861</v>
      </c>
      <c r="D581" s="26" t="s">
        <v>14946</v>
      </c>
      <c r="E581" s="26" t="s">
        <v>14947</v>
      </c>
      <c r="F581" s="26" t="s">
        <v>5232</v>
      </c>
      <c r="G581" s="26" t="s">
        <v>571</v>
      </c>
      <c r="H581" s="26" t="s">
        <v>14948</v>
      </c>
      <c r="I581" s="26" t="s">
        <v>15005</v>
      </c>
      <c r="J581" s="26" t="s">
        <v>14527</v>
      </c>
      <c r="K581" s="26" t="s">
        <v>16395</v>
      </c>
      <c r="L581" s="26"/>
    </row>
    <row r="582" customFormat="false" ht="15" hidden="false" customHeight="true" outlineLevel="0" collapsed="false">
      <c r="A582" s="29" t="s">
        <v>16397</v>
      </c>
      <c r="B582" s="30" t="n">
        <v>44995</v>
      </c>
      <c r="C582" s="29" t="s">
        <v>8839</v>
      </c>
      <c r="D582" s="29" t="s">
        <v>14956</v>
      </c>
      <c r="E582" s="29" t="s">
        <v>14957</v>
      </c>
      <c r="F582" s="29" t="s">
        <v>16398</v>
      </c>
      <c r="G582" s="29" t="s">
        <v>16399</v>
      </c>
      <c r="H582" s="29" t="s">
        <v>14948</v>
      </c>
      <c r="I582" s="29" t="s">
        <v>14960</v>
      </c>
      <c r="J582" s="29" t="s">
        <v>14527</v>
      </c>
      <c r="K582" s="29" t="s">
        <v>16395</v>
      </c>
      <c r="L582" s="29"/>
    </row>
    <row r="583" customFormat="false" ht="15" hidden="false" customHeight="true" outlineLevel="0" collapsed="false">
      <c r="A583" s="26" t="s">
        <v>16400</v>
      </c>
      <c r="B583" s="27" t="n">
        <v>44995</v>
      </c>
      <c r="C583" s="26" t="s">
        <v>8678</v>
      </c>
      <c r="D583" s="26" t="s">
        <v>14956</v>
      </c>
      <c r="E583" s="26" t="s">
        <v>14957</v>
      </c>
      <c r="F583" s="26" t="s">
        <v>16401</v>
      </c>
      <c r="G583" s="26" t="s">
        <v>16402</v>
      </c>
      <c r="H583" s="26" t="s">
        <v>14948</v>
      </c>
      <c r="I583" s="26" t="s">
        <v>14980</v>
      </c>
      <c r="J583" s="26" t="s">
        <v>14527</v>
      </c>
      <c r="K583" s="26" t="s">
        <v>16395</v>
      </c>
      <c r="L583" s="26"/>
    </row>
    <row r="584" customFormat="false" ht="15" hidden="false" customHeight="true" outlineLevel="0" collapsed="false">
      <c r="A584" s="29" t="s">
        <v>16403</v>
      </c>
      <c r="B584" s="30" t="n">
        <v>44996</v>
      </c>
      <c r="C584" s="29" t="s">
        <v>8929</v>
      </c>
      <c r="D584" s="29" t="s">
        <v>14951</v>
      </c>
      <c r="E584" s="29" t="s">
        <v>14952</v>
      </c>
      <c r="F584" s="29" t="s">
        <v>15201</v>
      </c>
      <c r="G584" s="29" t="s">
        <v>16404</v>
      </c>
      <c r="H584" s="29" t="s">
        <v>14948</v>
      </c>
      <c r="I584" s="29" t="s">
        <v>16405</v>
      </c>
      <c r="J584" s="29" t="s">
        <v>14498</v>
      </c>
      <c r="K584" s="29" t="s">
        <v>16406</v>
      </c>
      <c r="L584" s="29"/>
    </row>
    <row r="585" customFormat="false" ht="15" hidden="false" customHeight="true" outlineLevel="0" collapsed="false">
      <c r="A585" s="26" t="s">
        <v>16407</v>
      </c>
      <c r="B585" s="27" t="n">
        <v>44997</v>
      </c>
      <c r="C585" s="26" t="s">
        <v>6746</v>
      </c>
      <c r="D585" s="26" t="s">
        <v>15035</v>
      </c>
      <c r="E585" s="26" t="s">
        <v>15036</v>
      </c>
      <c r="F585" s="26" t="s">
        <v>15713</v>
      </c>
      <c r="G585" s="26" t="s">
        <v>15713</v>
      </c>
      <c r="H585" s="26" t="s">
        <v>14948</v>
      </c>
      <c r="I585" s="26" t="s">
        <v>16408</v>
      </c>
      <c r="J585" s="26" t="s">
        <v>14498</v>
      </c>
      <c r="K585" s="26" t="s">
        <v>16409</v>
      </c>
      <c r="L585" s="26"/>
    </row>
    <row r="586" customFormat="false" ht="15" hidden="false" customHeight="true" outlineLevel="0" collapsed="false">
      <c r="A586" s="29" t="s">
        <v>16410</v>
      </c>
      <c r="B586" s="30" t="n">
        <v>44997</v>
      </c>
      <c r="C586" s="29" t="s">
        <v>11596</v>
      </c>
      <c r="D586" s="29" t="s">
        <v>14977</v>
      </c>
      <c r="E586" s="29" t="s">
        <v>14978</v>
      </c>
      <c r="F586" s="29" t="s">
        <v>15230</v>
      </c>
      <c r="G586" s="29" t="s">
        <v>15230</v>
      </c>
      <c r="H586" s="29" t="s">
        <v>14948</v>
      </c>
      <c r="I586" s="29"/>
      <c r="J586" s="29" t="s">
        <v>14527</v>
      </c>
      <c r="K586" s="29" t="s">
        <v>16409</v>
      </c>
      <c r="L586" s="29"/>
    </row>
    <row r="587" customFormat="false" ht="15" hidden="false" customHeight="true" outlineLevel="0" collapsed="false">
      <c r="A587" s="26" t="s">
        <v>16411</v>
      </c>
      <c r="B587" s="27" t="n">
        <v>44998</v>
      </c>
      <c r="C587" s="26" t="s">
        <v>5007</v>
      </c>
      <c r="D587" s="26" t="s">
        <v>14984</v>
      </c>
      <c r="E587" s="26" t="s">
        <v>14985</v>
      </c>
      <c r="F587" s="26" t="s">
        <v>15023</v>
      </c>
      <c r="G587" s="26" t="s">
        <v>15023</v>
      </c>
      <c r="H587" s="26" t="s">
        <v>14948</v>
      </c>
      <c r="I587" s="26" t="s">
        <v>14960</v>
      </c>
      <c r="J587" s="26" t="s">
        <v>14527</v>
      </c>
      <c r="K587" s="26" t="s">
        <v>16412</v>
      </c>
      <c r="L587" s="26"/>
    </row>
    <row r="588" customFormat="false" ht="15" hidden="false" customHeight="true" outlineLevel="0" collapsed="false">
      <c r="A588" s="29" t="s">
        <v>16413</v>
      </c>
      <c r="B588" s="30" t="n">
        <v>44999</v>
      </c>
      <c r="C588" s="29" t="s">
        <v>10636</v>
      </c>
      <c r="D588" s="29" t="s">
        <v>14951</v>
      </c>
      <c r="E588" s="29" t="s">
        <v>14952</v>
      </c>
      <c r="F588" s="29" t="s">
        <v>16414</v>
      </c>
      <c r="G588" s="29" t="s">
        <v>15091</v>
      </c>
      <c r="H588" s="29" t="s">
        <v>14948</v>
      </c>
      <c r="I588" s="29" t="s">
        <v>16132</v>
      </c>
      <c r="J588" s="29" t="s">
        <v>14498</v>
      </c>
      <c r="K588" s="29" t="s">
        <v>16415</v>
      </c>
      <c r="L588" s="29"/>
    </row>
    <row r="589" customFormat="false" ht="15" hidden="false" customHeight="true" outlineLevel="0" collapsed="false">
      <c r="A589" s="26" t="s">
        <v>16416</v>
      </c>
      <c r="B589" s="27" t="n">
        <v>45000</v>
      </c>
      <c r="C589" s="26" t="s">
        <v>8942</v>
      </c>
      <c r="D589" s="26" t="s">
        <v>15035</v>
      </c>
      <c r="E589" s="26" t="s">
        <v>15036</v>
      </c>
      <c r="F589" s="26" t="s">
        <v>16417</v>
      </c>
      <c r="G589" s="26" t="s">
        <v>15752</v>
      </c>
      <c r="H589" s="26" t="s">
        <v>14948</v>
      </c>
      <c r="I589" s="26" t="s">
        <v>16418</v>
      </c>
      <c r="J589" s="26" t="s">
        <v>14498</v>
      </c>
      <c r="K589" s="26" t="s">
        <v>16419</v>
      </c>
      <c r="L589" s="26"/>
    </row>
    <row r="590" customFormat="false" ht="15" hidden="false" customHeight="true" outlineLevel="0" collapsed="false">
      <c r="A590" s="29" t="s">
        <v>16420</v>
      </c>
      <c r="B590" s="30" t="n">
        <v>45001</v>
      </c>
      <c r="C590" s="29" t="s">
        <v>6457</v>
      </c>
      <c r="D590" s="29" t="s">
        <v>15066</v>
      </c>
      <c r="E590" s="29" t="s">
        <v>15067</v>
      </c>
      <c r="F590" s="29" t="s">
        <v>15023</v>
      </c>
      <c r="G590" s="29" t="s">
        <v>229</v>
      </c>
      <c r="H590" s="29" t="s">
        <v>14948</v>
      </c>
      <c r="I590" s="29" t="s">
        <v>15005</v>
      </c>
      <c r="J590" s="29" t="s">
        <v>14527</v>
      </c>
      <c r="K590" s="29" t="s">
        <v>16421</v>
      </c>
      <c r="L590" s="29"/>
    </row>
    <row r="591" customFormat="false" ht="15" hidden="false" customHeight="true" outlineLevel="0" collapsed="false">
      <c r="A591" s="26" t="s">
        <v>16422</v>
      </c>
      <c r="B591" s="27" t="n">
        <v>45001</v>
      </c>
      <c r="C591" s="26" t="s">
        <v>10209</v>
      </c>
      <c r="D591" s="26" t="s">
        <v>15011</v>
      </c>
      <c r="E591" s="26" t="s">
        <v>15012</v>
      </c>
      <c r="F591" s="26" t="s">
        <v>15023</v>
      </c>
      <c r="G591" s="26" t="s">
        <v>198</v>
      </c>
      <c r="H591" s="26" t="s">
        <v>14948</v>
      </c>
      <c r="I591" s="26" t="s">
        <v>15005</v>
      </c>
      <c r="J591" s="26" t="s">
        <v>14527</v>
      </c>
      <c r="K591" s="26" t="s">
        <v>16421</v>
      </c>
      <c r="L591" s="26"/>
    </row>
    <row r="592" customFormat="false" ht="15" hidden="false" customHeight="true" outlineLevel="0" collapsed="false">
      <c r="A592" s="29" t="s">
        <v>16423</v>
      </c>
      <c r="B592" s="30" t="n">
        <v>45002</v>
      </c>
      <c r="C592" s="29" t="s">
        <v>5714</v>
      </c>
      <c r="D592" s="29" t="s">
        <v>15054</v>
      </c>
      <c r="E592" s="29" t="s">
        <v>15055</v>
      </c>
      <c r="F592" s="29" t="s">
        <v>15018</v>
      </c>
      <c r="G592" s="29" t="s">
        <v>15023</v>
      </c>
      <c r="H592" s="29" t="s">
        <v>14948</v>
      </c>
      <c r="I592" s="29" t="s">
        <v>15005</v>
      </c>
      <c r="J592" s="29" t="s">
        <v>14527</v>
      </c>
      <c r="K592" s="29" t="s">
        <v>16424</v>
      </c>
      <c r="L592" s="29"/>
    </row>
    <row r="593" customFormat="false" ht="15" hidden="false" customHeight="true" outlineLevel="0" collapsed="false">
      <c r="A593" s="26" t="s">
        <v>16425</v>
      </c>
      <c r="B593" s="27" t="n">
        <v>45002</v>
      </c>
      <c r="C593" s="26" t="s">
        <v>9284</v>
      </c>
      <c r="D593" s="26" t="s">
        <v>15015</v>
      </c>
      <c r="E593" s="26" t="s">
        <v>15016</v>
      </c>
      <c r="F593" s="26" t="s">
        <v>208</v>
      </c>
      <c r="G593" s="26" t="s">
        <v>198</v>
      </c>
      <c r="H593" s="26" t="s">
        <v>14948</v>
      </c>
      <c r="I593" s="26" t="s">
        <v>14987</v>
      </c>
      <c r="J593" s="26" t="s">
        <v>14527</v>
      </c>
      <c r="K593" s="26" t="s">
        <v>16424</v>
      </c>
      <c r="L593" s="26"/>
    </row>
    <row r="594" customFormat="false" ht="15" hidden="false" customHeight="true" outlineLevel="0" collapsed="false">
      <c r="A594" s="29" t="s">
        <v>16426</v>
      </c>
      <c r="B594" s="30" t="n">
        <v>45004</v>
      </c>
      <c r="C594" s="29" t="s">
        <v>8211</v>
      </c>
      <c r="D594" s="29" t="s">
        <v>14946</v>
      </c>
      <c r="E594" s="29" t="s">
        <v>14947</v>
      </c>
      <c r="F594" s="29" t="s">
        <v>5284</v>
      </c>
      <c r="G594" s="29" t="s">
        <v>787</v>
      </c>
      <c r="H594" s="29" t="s">
        <v>14948</v>
      </c>
      <c r="I594" s="29" t="s">
        <v>15024</v>
      </c>
      <c r="J594" s="29" t="s">
        <v>14527</v>
      </c>
      <c r="K594" s="29" t="s">
        <v>16427</v>
      </c>
      <c r="L594" s="29"/>
    </row>
    <row r="595" customFormat="false" ht="15" hidden="false" customHeight="true" outlineLevel="0" collapsed="false">
      <c r="A595" s="26" t="s">
        <v>16428</v>
      </c>
      <c r="B595" s="27" t="n">
        <v>45004</v>
      </c>
      <c r="C595" s="26" t="s">
        <v>10939</v>
      </c>
      <c r="D595" s="26" t="s">
        <v>14972</v>
      </c>
      <c r="E595" s="26" t="s">
        <v>14973</v>
      </c>
      <c r="F595" s="26" t="s">
        <v>16429</v>
      </c>
      <c r="G595" s="26" t="s">
        <v>16430</v>
      </c>
      <c r="H595" s="26" t="s">
        <v>14948</v>
      </c>
      <c r="I595" s="26" t="s">
        <v>14987</v>
      </c>
      <c r="J595" s="26" t="s">
        <v>14527</v>
      </c>
      <c r="K595" s="26" t="s">
        <v>16427</v>
      </c>
      <c r="L595" s="26"/>
    </row>
    <row r="596" customFormat="false" ht="15" hidden="false" customHeight="true" outlineLevel="0" collapsed="false">
      <c r="A596" s="29" t="s">
        <v>16431</v>
      </c>
      <c r="B596" s="30" t="n">
        <v>45004</v>
      </c>
      <c r="C596" s="29" t="s">
        <v>2902</v>
      </c>
      <c r="D596" s="29" t="s">
        <v>14946</v>
      </c>
      <c r="E596" s="29" t="s">
        <v>14947</v>
      </c>
      <c r="F596" s="29" t="s">
        <v>5367</v>
      </c>
      <c r="G596" s="29" t="s">
        <v>1376</v>
      </c>
      <c r="H596" s="29" t="s">
        <v>14948</v>
      </c>
      <c r="I596" s="29" t="s">
        <v>15024</v>
      </c>
      <c r="J596" s="29" t="s">
        <v>14527</v>
      </c>
      <c r="K596" s="29" t="s">
        <v>16427</v>
      </c>
      <c r="L596" s="29"/>
    </row>
    <row r="597" customFormat="false" ht="15" hidden="false" customHeight="true" outlineLevel="0" collapsed="false">
      <c r="A597" s="26" t="s">
        <v>16432</v>
      </c>
      <c r="B597" s="27" t="n">
        <v>45004</v>
      </c>
      <c r="C597" s="26" t="s">
        <v>9539</v>
      </c>
      <c r="D597" s="26" t="s">
        <v>15015</v>
      </c>
      <c r="E597" s="26" t="s">
        <v>15016</v>
      </c>
      <c r="F597" s="26" t="s">
        <v>198</v>
      </c>
      <c r="G597" s="26" t="s">
        <v>15023</v>
      </c>
      <c r="H597" s="26" t="s">
        <v>14948</v>
      </c>
      <c r="I597" s="26" t="s">
        <v>15005</v>
      </c>
      <c r="J597" s="26" t="s">
        <v>14527</v>
      </c>
      <c r="K597" s="26" t="s">
        <v>16427</v>
      </c>
      <c r="L597" s="26"/>
    </row>
    <row r="598" customFormat="false" ht="15" hidden="false" customHeight="true" outlineLevel="0" collapsed="false">
      <c r="A598" s="29" t="s">
        <v>16433</v>
      </c>
      <c r="B598" s="30" t="n">
        <v>45005</v>
      </c>
      <c r="C598" s="29" t="s">
        <v>11431</v>
      </c>
      <c r="D598" s="29" t="s">
        <v>14965</v>
      </c>
      <c r="E598" s="29" t="s">
        <v>14966</v>
      </c>
      <c r="F598" s="29" t="s">
        <v>16206</v>
      </c>
      <c r="G598" s="29" t="s">
        <v>15623</v>
      </c>
      <c r="H598" s="29" t="s">
        <v>14948</v>
      </c>
      <c r="I598" s="29" t="s">
        <v>16434</v>
      </c>
      <c r="J598" s="29" t="s">
        <v>14498</v>
      </c>
      <c r="K598" s="29" t="s">
        <v>16435</v>
      </c>
      <c r="L598" s="29"/>
    </row>
    <row r="599" customFormat="false" ht="15" hidden="false" customHeight="true" outlineLevel="0" collapsed="false">
      <c r="A599" s="26" t="s">
        <v>16436</v>
      </c>
      <c r="B599" s="27" t="n">
        <v>45006</v>
      </c>
      <c r="C599" s="26" t="s">
        <v>4264</v>
      </c>
      <c r="D599" s="26" t="s">
        <v>15054</v>
      </c>
      <c r="E599" s="26" t="s">
        <v>15055</v>
      </c>
      <c r="F599" s="26" t="s">
        <v>322</v>
      </c>
      <c r="G599" s="26" t="s">
        <v>270</v>
      </c>
      <c r="H599" s="26" t="s">
        <v>14948</v>
      </c>
      <c r="I599" s="26" t="s">
        <v>14980</v>
      </c>
      <c r="J599" s="26" t="s">
        <v>14527</v>
      </c>
      <c r="K599" s="26" t="s">
        <v>16437</v>
      </c>
      <c r="L599" s="26"/>
    </row>
    <row r="600" customFormat="false" ht="15" hidden="false" customHeight="true" outlineLevel="0" collapsed="false">
      <c r="A600" s="29" t="s">
        <v>16438</v>
      </c>
      <c r="B600" s="30" t="n">
        <v>45006</v>
      </c>
      <c r="C600" s="29" t="s">
        <v>1217</v>
      </c>
      <c r="D600" s="29" t="s">
        <v>15035</v>
      </c>
      <c r="E600" s="29" t="s">
        <v>15036</v>
      </c>
      <c r="F600" s="29" t="s">
        <v>15762</v>
      </c>
      <c r="G600" s="29" t="s">
        <v>16439</v>
      </c>
      <c r="H600" s="29" t="s">
        <v>14948</v>
      </c>
      <c r="I600" s="29" t="s">
        <v>16440</v>
      </c>
      <c r="J600" s="29" t="s">
        <v>14498</v>
      </c>
      <c r="K600" s="29" t="s">
        <v>16437</v>
      </c>
      <c r="L600" s="29"/>
    </row>
    <row r="601" customFormat="false" ht="15" hidden="false" customHeight="true" outlineLevel="0" collapsed="false">
      <c r="A601" s="26" t="s">
        <v>16441</v>
      </c>
      <c r="B601" s="27" t="n">
        <v>45007</v>
      </c>
      <c r="C601" s="26" t="s">
        <v>5090</v>
      </c>
      <c r="D601" s="26" t="s">
        <v>14946</v>
      </c>
      <c r="E601" s="26" t="s">
        <v>14947</v>
      </c>
      <c r="F601" s="26" t="s">
        <v>3333</v>
      </c>
      <c r="G601" s="26" t="s">
        <v>502</v>
      </c>
      <c r="H601" s="26" t="s">
        <v>14948</v>
      </c>
      <c r="I601" s="26"/>
      <c r="J601" s="26" t="s">
        <v>14527</v>
      </c>
      <c r="K601" s="26" t="s">
        <v>16442</v>
      </c>
      <c r="L601" s="26"/>
    </row>
    <row r="602" customFormat="false" ht="15" hidden="false" customHeight="true" outlineLevel="0" collapsed="false">
      <c r="A602" s="29" t="s">
        <v>16443</v>
      </c>
      <c r="B602" s="30" t="n">
        <v>45008</v>
      </c>
      <c r="C602" s="29" t="s">
        <v>6183</v>
      </c>
      <c r="D602" s="29" t="s">
        <v>15001</v>
      </c>
      <c r="E602" s="29" t="s">
        <v>15002</v>
      </c>
      <c r="F602" s="29" t="s">
        <v>15004</v>
      </c>
      <c r="G602" s="29" t="s">
        <v>15042</v>
      </c>
      <c r="H602" s="29" t="s">
        <v>14948</v>
      </c>
      <c r="I602" s="29" t="s">
        <v>14960</v>
      </c>
      <c r="J602" s="29" t="s">
        <v>14527</v>
      </c>
      <c r="K602" s="29" t="s">
        <v>16444</v>
      </c>
      <c r="L602" s="29"/>
    </row>
    <row r="603" customFormat="false" ht="15" hidden="false" customHeight="true" outlineLevel="0" collapsed="false">
      <c r="A603" s="26" t="s">
        <v>16445</v>
      </c>
      <c r="B603" s="27" t="n">
        <v>45009</v>
      </c>
      <c r="C603" s="26" t="s">
        <v>2695</v>
      </c>
      <c r="D603" s="26" t="s">
        <v>14965</v>
      </c>
      <c r="E603" s="26" t="s">
        <v>14966</v>
      </c>
      <c r="F603" s="26" t="s">
        <v>15100</v>
      </c>
      <c r="G603" s="26" t="s">
        <v>16446</v>
      </c>
      <c r="H603" s="26" t="s">
        <v>14948</v>
      </c>
      <c r="I603" s="26" t="s">
        <v>16447</v>
      </c>
      <c r="J603" s="26" t="s">
        <v>14498</v>
      </c>
      <c r="K603" s="26" t="s">
        <v>16448</v>
      </c>
      <c r="L603" s="26"/>
    </row>
    <row r="604" customFormat="false" ht="15" hidden="false" customHeight="true" outlineLevel="0" collapsed="false">
      <c r="A604" s="29" t="s">
        <v>16449</v>
      </c>
      <c r="B604" s="30" t="n">
        <v>45009</v>
      </c>
      <c r="C604" s="29" t="s">
        <v>6065</v>
      </c>
      <c r="D604" s="29" t="s">
        <v>14972</v>
      </c>
      <c r="E604" s="29" t="s">
        <v>14973</v>
      </c>
      <c r="F604" s="29" t="s">
        <v>16450</v>
      </c>
      <c r="G604" s="29" t="s">
        <v>16451</v>
      </c>
      <c r="H604" s="29" t="s">
        <v>14948</v>
      </c>
      <c r="I604" s="29" t="s">
        <v>14980</v>
      </c>
      <c r="J604" s="29" t="s">
        <v>14527</v>
      </c>
      <c r="K604" s="29" t="s">
        <v>16448</v>
      </c>
      <c r="L604" s="29"/>
    </row>
    <row r="605" customFormat="false" ht="15" hidden="false" customHeight="true" outlineLevel="0" collapsed="false">
      <c r="A605" s="26" t="s">
        <v>16452</v>
      </c>
      <c r="B605" s="27" t="n">
        <v>45010</v>
      </c>
      <c r="C605" s="26" t="s">
        <v>3536</v>
      </c>
      <c r="D605" s="26" t="s">
        <v>14951</v>
      </c>
      <c r="E605" s="26" t="s">
        <v>14952</v>
      </c>
      <c r="F605" s="26" t="s">
        <v>16453</v>
      </c>
      <c r="G605" s="26" t="s">
        <v>15148</v>
      </c>
      <c r="H605" s="26" t="s">
        <v>14948</v>
      </c>
      <c r="I605" s="26" t="s">
        <v>16454</v>
      </c>
      <c r="J605" s="26" t="s">
        <v>14498</v>
      </c>
      <c r="K605" s="26" t="s">
        <v>16455</v>
      </c>
      <c r="L605" s="26"/>
    </row>
    <row r="606" customFormat="false" ht="15" hidden="false" customHeight="true" outlineLevel="0" collapsed="false">
      <c r="A606" s="29" t="s">
        <v>16456</v>
      </c>
      <c r="B606" s="30" t="n">
        <v>45011</v>
      </c>
      <c r="C606" s="29" t="s">
        <v>7121</v>
      </c>
      <c r="D606" s="29" t="s">
        <v>15011</v>
      </c>
      <c r="E606" s="29" t="s">
        <v>15012</v>
      </c>
      <c r="F606" s="29" t="s">
        <v>166</v>
      </c>
      <c r="G606" s="29" t="s">
        <v>15023</v>
      </c>
      <c r="H606" s="29" t="s">
        <v>14948</v>
      </c>
      <c r="I606" s="29" t="s">
        <v>14980</v>
      </c>
      <c r="J606" s="29" t="s">
        <v>14527</v>
      </c>
      <c r="K606" s="29" t="s">
        <v>16457</v>
      </c>
      <c r="L606" s="29"/>
    </row>
    <row r="607" customFormat="false" ht="15" hidden="false" customHeight="true" outlineLevel="0" collapsed="false">
      <c r="A607" s="26" t="s">
        <v>16458</v>
      </c>
      <c r="B607" s="27" t="n">
        <v>45011</v>
      </c>
      <c r="C607" s="26" t="s">
        <v>9938</v>
      </c>
      <c r="D607" s="26" t="s">
        <v>15021</v>
      </c>
      <c r="E607" s="26" t="s">
        <v>15022</v>
      </c>
      <c r="F607" s="26" t="s">
        <v>345</v>
      </c>
      <c r="G607" s="26" t="s">
        <v>15023</v>
      </c>
      <c r="H607" s="26" t="s">
        <v>14948</v>
      </c>
      <c r="I607" s="26"/>
      <c r="J607" s="26" t="s">
        <v>14527</v>
      </c>
      <c r="K607" s="26" t="s">
        <v>16457</v>
      </c>
      <c r="L607" s="26"/>
    </row>
    <row r="608" customFormat="false" ht="15" hidden="false" customHeight="true" outlineLevel="0" collapsed="false">
      <c r="A608" s="29" t="s">
        <v>16459</v>
      </c>
      <c r="B608" s="30" t="n">
        <v>45011</v>
      </c>
      <c r="C608" s="29" t="s">
        <v>4203</v>
      </c>
      <c r="D608" s="29" t="s">
        <v>14946</v>
      </c>
      <c r="E608" s="29" t="s">
        <v>14947</v>
      </c>
      <c r="F608" s="29" t="s">
        <v>5579</v>
      </c>
      <c r="G608" s="29" t="s">
        <v>4901</v>
      </c>
      <c r="H608" s="29" t="s">
        <v>14948</v>
      </c>
      <c r="I608" s="29" t="s">
        <v>14960</v>
      </c>
      <c r="J608" s="29" t="s">
        <v>14527</v>
      </c>
      <c r="K608" s="29" t="s">
        <v>16457</v>
      </c>
      <c r="L608" s="29"/>
    </row>
    <row r="609" customFormat="false" ht="15" hidden="false" customHeight="true" outlineLevel="0" collapsed="false">
      <c r="A609" s="26" t="s">
        <v>16460</v>
      </c>
      <c r="B609" s="27" t="n">
        <v>45011</v>
      </c>
      <c r="C609" s="26" t="s">
        <v>8072</v>
      </c>
      <c r="D609" s="26" t="s">
        <v>15001</v>
      </c>
      <c r="E609" s="26" t="s">
        <v>15002</v>
      </c>
      <c r="F609" s="26" t="s">
        <v>15003</v>
      </c>
      <c r="G609" s="26" t="s">
        <v>15027</v>
      </c>
      <c r="H609" s="26" t="s">
        <v>14948</v>
      </c>
      <c r="I609" s="26" t="s">
        <v>14980</v>
      </c>
      <c r="J609" s="26" t="s">
        <v>14527</v>
      </c>
      <c r="K609" s="26" t="s">
        <v>16457</v>
      </c>
      <c r="L609" s="26"/>
    </row>
    <row r="610" customFormat="false" ht="15" hidden="false" customHeight="true" outlineLevel="0" collapsed="false">
      <c r="A610" s="29" t="s">
        <v>16461</v>
      </c>
      <c r="B610" s="30" t="n">
        <v>45012</v>
      </c>
      <c r="C610" s="29" t="s">
        <v>8656</v>
      </c>
      <c r="D610" s="29" t="s">
        <v>14972</v>
      </c>
      <c r="E610" s="29" t="s">
        <v>14973</v>
      </c>
      <c r="F610" s="29" t="s">
        <v>16462</v>
      </c>
      <c r="G610" s="29" t="s">
        <v>16463</v>
      </c>
      <c r="H610" s="29" t="s">
        <v>14948</v>
      </c>
      <c r="I610" s="29" t="s">
        <v>14960</v>
      </c>
      <c r="J610" s="29" t="s">
        <v>14527</v>
      </c>
      <c r="K610" s="29" t="s">
        <v>16464</v>
      </c>
      <c r="L610" s="29"/>
    </row>
    <row r="611" customFormat="false" ht="15" hidden="false" customHeight="true" outlineLevel="0" collapsed="false">
      <c r="A611" s="26" t="s">
        <v>16465</v>
      </c>
      <c r="B611" s="27" t="n">
        <v>45012</v>
      </c>
      <c r="C611" s="26" t="s">
        <v>2757</v>
      </c>
      <c r="D611" s="26" t="s">
        <v>15080</v>
      </c>
      <c r="E611" s="26" t="s">
        <v>15081</v>
      </c>
      <c r="F611" s="26" t="s">
        <v>16466</v>
      </c>
      <c r="G611" s="26" t="s">
        <v>15108</v>
      </c>
      <c r="H611" s="26" t="s">
        <v>14948</v>
      </c>
      <c r="I611" s="26" t="s">
        <v>16467</v>
      </c>
      <c r="J611" s="26" t="s">
        <v>14498</v>
      </c>
      <c r="K611" s="26" t="s">
        <v>16464</v>
      </c>
      <c r="L611" s="26"/>
    </row>
    <row r="612" customFormat="false" ht="15" hidden="false" customHeight="true" outlineLevel="0" collapsed="false">
      <c r="A612" s="29" t="s">
        <v>16468</v>
      </c>
      <c r="B612" s="30" t="n">
        <v>45018</v>
      </c>
      <c r="C612" s="29" t="s">
        <v>7351</v>
      </c>
      <c r="D612" s="29" t="s">
        <v>15021</v>
      </c>
      <c r="E612" s="29" t="s">
        <v>15022</v>
      </c>
      <c r="F612" s="29" t="s">
        <v>322</v>
      </c>
      <c r="G612" s="29" t="s">
        <v>14986</v>
      </c>
      <c r="H612" s="29" t="s">
        <v>14948</v>
      </c>
      <c r="I612" s="29" t="s">
        <v>14960</v>
      </c>
      <c r="J612" s="29" t="s">
        <v>14527</v>
      </c>
      <c r="K612" s="29" t="s">
        <v>16469</v>
      </c>
      <c r="L612" s="29"/>
    </row>
    <row r="613" customFormat="false" ht="15" hidden="false" customHeight="true" outlineLevel="0" collapsed="false">
      <c r="A613" s="26" t="s">
        <v>16470</v>
      </c>
      <c r="B613" s="27" t="n">
        <v>45021</v>
      </c>
      <c r="C613" s="26" t="s">
        <v>2350</v>
      </c>
      <c r="D613" s="26" t="s">
        <v>15035</v>
      </c>
      <c r="E613" s="26" t="s">
        <v>15036</v>
      </c>
      <c r="F613" s="26" t="s">
        <v>16471</v>
      </c>
      <c r="G613" s="26" t="s">
        <v>15193</v>
      </c>
      <c r="H613" s="26" t="s">
        <v>14948</v>
      </c>
      <c r="I613" s="26" t="s">
        <v>16472</v>
      </c>
      <c r="J613" s="26" t="s">
        <v>14498</v>
      </c>
      <c r="K613" s="26" t="s">
        <v>16473</v>
      </c>
      <c r="L613" s="26"/>
    </row>
    <row r="614" customFormat="false" ht="15" hidden="false" customHeight="true" outlineLevel="0" collapsed="false">
      <c r="A614" s="29" t="s">
        <v>16474</v>
      </c>
      <c r="B614" s="30" t="n">
        <v>45023</v>
      </c>
      <c r="C614" s="29" t="s">
        <v>7452</v>
      </c>
      <c r="D614" s="29" t="s">
        <v>14951</v>
      </c>
      <c r="E614" s="29" t="s">
        <v>14952</v>
      </c>
      <c r="F614" s="29" t="s">
        <v>16475</v>
      </c>
      <c r="G614" s="29" t="s">
        <v>16476</v>
      </c>
      <c r="H614" s="29" t="s">
        <v>14948</v>
      </c>
      <c r="I614" s="29" t="s">
        <v>16477</v>
      </c>
      <c r="J614" s="29" t="s">
        <v>14498</v>
      </c>
      <c r="K614" s="29" t="s">
        <v>16478</v>
      </c>
      <c r="L614" s="29"/>
    </row>
    <row r="615" customFormat="false" ht="15" hidden="false" customHeight="true" outlineLevel="0" collapsed="false">
      <c r="A615" s="26" t="s">
        <v>16479</v>
      </c>
      <c r="B615" s="27" t="n">
        <v>45023</v>
      </c>
      <c r="C615" s="26" t="s">
        <v>8711</v>
      </c>
      <c r="D615" s="26" t="s">
        <v>15011</v>
      </c>
      <c r="E615" s="26" t="s">
        <v>15012</v>
      </c>
      <c r="F615" s="26" t="s">
        <v>15078</v>
      </c>
      <c r="G615" s="26" t="s">
        <v>15017</v>
      </c>
      <c r="H615" s="26" t="s">
        <v>14948</v>
      </c>
      <c r="I615" s="26" t="s">
        <v>14960</v>
      </c>
      <c r="J615" s="26" t="s">
        <v>14527</v>
      </c>
      <c r="K615" s="26" t="s">
        <v>16478</v>
      </c>
      <c r="L615" s="26"/>
    </row>
    <row r="616" customFormat="false" ht="15" hidden="false" customHeight="true" outlineLevel="0" collapsed="false">
      <c r="A616" s="29" t="s">
        <v>16480</v>
      </c>
      <c r="B616" s="30" t="n">
        <v>45023</v>
      </c>
      <c r="C616" s="29" t="s">
        <v>10661</v>
      </c>
      <c r="D616" s="29" t="s">
        <v>14965</v>
      </c>
      <c r="E616" s="29" t="s">
        <v>14966</v>
      </c>
      <c r="F616" s="29" t="s">
        <v>15733</v>
      </c>
      <c r="G616" s="29" t="s">
        <v>16174</v>
      </c>
      <c r="H616" s="29" t="s">
        <v>14948</v>
      </c>
      <c r="I616" s="29" t="s">
        <v>16481</v>
      </c>
      <c r="J616" s="29" t="s">
        <v>14498</v>
      </c>
      <c r="K616" s="29" t="s">
        <v>16478</v>
      </c>
      <c r="L616" s="29"/>
    </row>
    <row r="617" customFormat="false" ht="15" hidden="false" customHeight="true" outlineLevel="0" collapsed="false">
      <c r="A617" s="26" t="s">
        <v>16482</v>
      </c>
      <c r="B617" s="27" t="n">
        <v>45026</v>
      </c>
      <c r="C617" s="26" t="s">
        <v>1356</v>
      </c>
      <c r="D617" s="26" t="s">
        <v>15080</v>
      </c>
      <c r="E617" s="26" t="s">
        <v>15081</v>
      </c>
      <c r="F617" s="26" t="s">
        <v>15572</v>
      </c>
      <c r="G617" s="26" t="s">
        <v>16194</v>
      </c>
      <c r="H617" s="26" t="s">
        <v>14948</v>
      </c>
      <c r="I617" s="26" t="s">
        <v>16483</v>
      </c>
      <c r="J617" s="26" t="s">
        <v>14498</v>
      </c>
      <c r="K617" s="26" t="s">
        <v>16484</v>
      </c>
      <c r="L617" s="26"/>
    </row>
    <row r="618" customFormat="false" ht="15" hidden="false" customHeight="true" outlineLevel="0" collapsed="false">
      <c r="A618" s="29" t="s">
        <v>16485</v>
      </c>
      <c r="B618" s="30" t="n">
        <v>45026</v>
      </c>
      <c r="C618" s="29" t="s">
        <v>10989</v>
      </c>
      <c r="D618" s="29" t="s">
        <v>15015</v>
      </c>
      <c r="E618" s="29" t="s">
        <v>15016</v>
      </c>
      <c r="F618" s="29" t="s">
        <v>15018</v>
      </c>
      <c r="G618" s="29" t="s">
        <v>248</v>
      </c>
      <c r="H618" s="29" t="s">
        <v>14948</v>
      </c>
      <c r="I618" s="29" t="s">
        <v>15024</v>
      </c>
      <c r="J618" s="29" t="s">
        <v>14527</v>
      </c>
      <c r="K618" s="29" t="s">
        <v>16484</v>
      </c>
      <c r="L618" s="29"/>
    </row>
    <row r="619" customFormat="false" ht="15" hidden="false" customHeight="true" outlineLevel="0" collapsed="false">
      <c r="A619" s="26" t="s">
        <v>16486</v>
      </c>
      <c r="B619" s="27" t="n">
        <v>45028</v>
      </c>
      <c r="C619" s="26" t="s">
        <v>2849</v>
      </c>
      <c r="D619" s="26" t="s">
        <v>14972</v>
      </c>
      <c r="E619" s="26" t="s">
        <v>14973</v>
      </c>
      <c r="F619" s="26" t="s">
        <v>16487</v>
      </c>
      <c r="G619" s="26" t="s">
        <v>16488</v>
      </c>
      <c r="H619" s="26" t="s">
        <v>14948</v>
      </c>
      <c r="I619" s="26" t="s">
        <v>15024</v>
      </c>
      <c r="J619" s="26" t="s">
        <v>14527</v>
      </c>
      <c r="K619" s="26" t="s">
        <v>16489</v>
      </c>
      <c r="L619" s="26"/>
    </row>
    <row r="620" customFormat="false" ht="15" hidden="false" customHeight="true" outlineLevel="0" collapsed="false">
      <c r="A620" s="29" t="s">
        <v>16490</v>
      </c>
      <c r="B620" s="30" t="n">
        <v>45028</v>
      </c>
      <c r="C620" s="29" t="s">
        <v>3796</v>
      </c>
      <c r="D620" s="29" t="s">
        <v>14965</v>
      </c>
      <c r="E620" s="29" t="s">
        <v>14966</v>
      </c>
      <c r="F620" s="29" t="s">
        <v>16491</v>
      </c>
      <c r="G620" s="29" t="s">
        <v>16492</v>
      </c>
      <c r="H620" s="29" t="s">
        <v>14948</v>
      </c>
      <c r="I620" s="29" t="s">
        <v>16493</v>
      </c>
      <c r="J620" s="29" t="s">
        <v>14498</v>
      </c>
      <c r="K620" s="29" t="s">
        <v>16489</v>
      </c>
      <c r="L620" s="29"/>
    </row>
    <row r="621" customFormat="false" ht="15" hidden="false" customHeight="true" outlineLevel="0" collapsed="false">
      <c r="A621" s="26" t="s">
        <v>16494</v>
      </c>
      <c r="B621" s="27" t="n">
        <v>45030</v>
      </c>
      <c r="C621" s="26" t="s">
        <v>8724</v>
      </c>
      <c r="D621" s="26" t="s">
        <v>14956</v>
      </c>
      <c r="E621" s="26" t="s">
        <v>14957</v>
      </c>
      <c r="F621" s="26" t="s">
        <v>16495</v>
      </c>
      <c r="G621" s="26" t="s">
        <v>16496</v>
      </c>
      <c r="H621" s="26" t="s">
        <v>14948</v>
      </c>
      <c r="I621" s="26" t="s">
        <v>14980</v>
      </c>
      <c r="J621" s="26" t="s">
        <v>14527</v>
      </c>
      <c r="K621" s="26" t="s">
        <v>16497</v>
      </c>
      <c r="L621" s="26"/>
    </row>
    <row r="622" customFormat="false" ht="15" hidden="false" customHeight="true" outlineLevel="0" collapsed="false">
      <c r="A622" s="29" t="s">
        <v>16498</v>
      </c>
      <c r="B622" s="30" t="n">
        <v>45030</v>
      </c>
      <c r="C622" s="29" t="s">
        <v>6165</v>
      </c>
      <c r="D622" s="29" t="s">
        <v>15021</v>
      </c>
      <c r="E622" s="29" t="s">
        <v>15022</v>
      </c>
      <c r="F622" s="29" t="s">
        <v>14986</v>
      </c>
      <c r="G622" s="29" t="s">
        <v>15075</v>
      </c>
      <c r="H622" s="29" t="s">
        <v>14948</v>
      </c>
      <c r="I622" s="29" t="s">
        <v>15005</v>
      </c>
      <c r="J622" s="29" t="s">
        <v>14527</v>
      </c>
      <c r="K622" s="29" t="s">
        <v>16497</v>
      </c>
      <c r="L622" s="29"/>
    </row>
    <row r="623" customFormat="false" ht="15" hidden="false" customHeight="true" outlineLevel="0" collapsed="false">
      <c r="A623" s="26" t="s">
        <v>16499</v>
      </c>
      <c r="B623" s="27" t="n">
        <v>45031</v>
      </c>
      <c r="C623" s="26" t="s">
        <v>7921</v>
      </c>
      <c r="D623" s="26" t="s">
        <v>15011</v>
      </c>
      <c r="E623" s="26" t="s">
        <v>15012</v>
      </c>
      <c r="F623" s="26" t="s">
        <v>248</v>
      </c>
      <c r="G623" s="26" t="s">
        <v>14986</v>
      </c>
      <c r="H623" s="26" t="s">
        <v>14948</v>
      </c>
      <c r="I623" s="26"/>
      <c r="J623" s="26" t="s">
        <v>14527</v>
      </c>
      <c r="K623" s="26" t="s">
        <v>16500</v>
      </c>
      <c r="L623" s="26"/>
    </row>
    <row r="624" customFormat="false" ht="15" hidden="false" customHeight="true" outlineLevel="0" collapsed="false">
      <c r="A624" s="29" t="s">
        <v>16501</v>
      </c>
      <c r="B624" s="30" t="n">
        <v>45031</v>
      </c>
      <c r="C624" s="29" t="s">
        <v>2044</v>
      </c>
      <c r="D624" s="29" t="s">
        <v>15054</v>
      </c>
      <c r="E624" s="29" t="s">
        <v>15055</v>
      </c>
      <c r="F624" s="29" t="s">
        <v>383</v>
      </c>
      <c r="G624" s="29" t="s">
        <v>15078</v>
      </c>
      <c r="H624" s="29" t="s">
        <v>14948</v>
      </c>
      <c r="I624" s="29" t="s">
        <v>14987</v>
      </c>
      <c r="J624" s="29" t="s">
        <v>14527</v>
      </c>
      <c r="K624" s="29" t="s">
        <v>16500</v>
      </c>
      <c r="L624" s="29"/>
    </row>
    <row r="625" customFormat="false" ht="15" hidden="false" customHeight="true" outlineLevel="0" collapsed="false">
      <c r="A625" s="26" t="s">
        <v>16502</v>
      </c>
      <c r="B625" s="27" t="n">
        <v>45032</v>
      </c>
      <c r="C625" s="26" t="s">
        <v>7369</v>
      </c>
      <c r="D625" s="26" t="s">
        <v>15021</v>
      </c>
      <c r="E625" s="26" t="s">
        <v>15022</v>
      </c>
      <c r="F625" s="26" t="s">
        <v>15017</v>
      </c>
      <c r="G625" s="26" t="s">
        <v>15078</v>
      </c>
      <c r="H625" s="26" t="s">
        <v>14948</v>
      </c>
      <c r="I625" s="26" t="s">
        <v>14960</v>
      </c>
      <c r="J625" s="26" t="s">
        <v>14527</v>
      </c>
      <c r="K625" s="26" t="s">
        <v>16503</v>
      </c>
      <c r="L625" s="26"/>
    </row>
    <row r="626" customFormat="false" ht="15" hidden="false" customHeight="true" outlineLevel="0" collapsed="false">
      <c r="A626" s="29" t="s">
        <v>16504</v>
      </c>
      <c r="B626" s="30" t="n">
        <v>45033</v>
      </c>
      <c r="C626" s="29" t="s">
        <v>1115</v>
      </c>
      <c r="D626" s="29" t="s">
        <v>15322</v>
      </c>
      <c r="E626" s="29" t="s">
        <v>15323</v>
      </c>
      <c r="F626" s="29" t="s">
        <v>16505</v>
      </c>
      <c r="G626" s="29" t="s">
        <v>15713</v>
      </c>
      <c r="H626" s="29" t="s">
        <v>14948</v>
      </c>
      <c r="I626" s="29" t="s">
        <v>16506</v>
      </c>
      <c r="J626" s="29" t="s">
        <v>14498</v>
      </c>
      <c r="K626" s="29" t="s">
        <v>16507</v>
      </c>
      <c r="L626" s="29"/>
    </row>
    <row r="627" customFormat="false" ht="15" hidden="false" customHeight="true" outlineLevel="0" collapsed="false">
      <c r="A627" s="26" t="s">
        <v>16508</v>
      </c>
      <c r="B627" s="27" t="n">
        <v>45034</v>
      </c>
      <c r="C627" s="26" t="s">
        <v>5488</v>
      </c>
      <c r="D627" s="26" t="s">
        <v>14946</v>
      </c>
      <c r="E627" s="26" t="s">
        <v>14947</v>
      </c>
      <c r="F627" s="26" t="s">
        <v>16509</v>
      </c>
      <c r="G627" s="26" t="s">
        <v>16510</v>
      </c>
      <c r="H627" s="26" t="s">
        <v>14948</v>
      </c>
      <c r="I627" s="26" t="s">
        <v>15024</v>
      </c>
      <c r="J627" s="26" t="s">
        <v>14527</v>
      </c>
      <c r="K627" s="26" t="s">
        <v>16511</v>
      </c>
      <c r="L627" s="26"/>
    </row>
    <row r="628" customFormat="false" ht="15" hidden="false" customHeight="true" outlineLevel="0" collapsed="false">
      <c r="A628" s="29" t="s">
        <v>16512</v>
      </c>
      <c r="B628" s="30" t="n">
        <v>45035</v>
      </c>
      <c r="C628" s="29" t="s">
        <v>8386</v>
      </c>
      <c r="D628" s="29" t="s">
        <v>15011</v>
      </c>
      <c r="E628" s="29" t="s">
        <v>15012</v>
      </c>
      <c r="F628" s="29" t="s">
        <v>15075</v>
      </c>
      <c r="G628" s="29" t="s">
        <v>15018</v>
      </c>
      <c r="H628" s="29" t="s">
        <v>14948</v>
      </c>
      <c r="I628" s="29" t="s">
        <v>15005</v>
      </c>
      <c r="J628" s="29" t="s">
        <v>14527</v>
      </c>
      <c r="K628" s="29" t="s">
        <v>16513</v>
      </c>
      <c r="L628" s="29"/>
    </row>
    <row r="629" customFormat="false" ht="15" hidden="false" customHeight="true" outlineLevel="0" collapsed="false">
      <c r="A629" s="26" t="s">
        <v>16514</v>
      </c>
      <c r="B629" s="27" t="n">
        <v>45035</v>
      </c>
      <c r="C629" s="26" t="s">
        <v>1865</v>
      </c>
      <c r="D629" s="26" t="s">
        <v>15011</v>
      </c>
      <c r="E629" s="26" t="s">
        <v>15012</v>
      </c>
      <c r="F629" s="26" t="s">
        <v>322</v>
      </c>
      <c r="G629" s="26" t="s">
        <v>383</v>
      </c>
      <c r="H629" s="26" t="s">
        <v>14948</v>
      </c>
      <c r="I629" s="26" t="s">
        <v>15024</v>
      </c>
      <c r="J629" s="26" t="s">
        <v>14527</v>
      </c>
      <c r="K629" s="26" t="s">
        <v>16513</v>
      </c>
      <c r="L629" s="26"/>
    </row>
    <row r="630" customFormat="false" ht="15" hidden="false" customHeight="true" outlineLevel="0" collapsed="false">
      <c r="A630" s="29" t="s">
        <v>16515</v>
      </c>
      <c r="B630" s="30" t="n">
        <v>45035</v>
      </c>
      <c r="C630" s="29" t="s">
        <v>5751</v>
      </c>
      <c r="D630" s="29" t="s">
        <v>15035</v>
      </c>
      <c r="E630" s="29" t="s">
        <v>15036</v>
      </c>
      <c r="F630" s="29" t="s">
        <v>16516</v>
      </c>
      <c r="G630" s="29" t="s">
        <v>16194</v>
      </c>
      <c r="H630" s="29" t="s">
        <v>14948</v>
      </c>
      <c r="I630" s="29" t="s">
        <v>16517</v>
      </c>
      <c r="J630" s="29" t="s">
        <v>14498</v>
      </c>
      <c r="K630" s="29" t="s">
        <v>16513</v>
      </c>
      <c r="L630" s="29"/>
    </row>
    <row r="631" customFormat="false" ht="15" hidden="false" customHeight="true" outlineLevel="0" collapsed="false">
      <c r="A631" s="26" t="s">
        <v>16518</v>
      </c>
      <c r="B631" s="27" t="n">
        <v>45038</v>
      </c>
      <c r="C631" s="26" t="s">
        <v>2520</v>
      </c>
      <c r="D631" s="26" t="s">
        <v>14951</v>
      </c>
      <c r="E631" s="26" t="s">
        <v>14952</v>
      </c>
      <c r="F631" s="26" t="s">
        <v>16519</v>
      </c>
      <c r="G631" s="26" t="s">
        <v>16520</v>
      </c>
      <c r="H631" s="26" t="s">
        <v>14948</v>
      </c>
      <c r="I631" s="26" t="s">
        <v>16521</v>
      </c>
      <c r="J631" s="26" t="s">
        <v>14498</v>
      </c>
      <c r="K631" s="26" t="s">
        <v>16522</v>
      </c>
      <c r="L631" s="26"/>
    </row>
    <row r="632" customFormat="false" ht="15" hidden="false" customHeight="true" outlineLevel="0" collapsed="false">
      <c r="A632" s="29" t="s">
        <v>16523</v>
      </c>
      <c r="B632" s="30" t="n">
        <v>45038</v>
      </c>
      <c r="C632" s="29" t="s">
        <v>5915</v>
      </c>
      <c r="D632" s="29" t="s">
        <v>15080</v>
      </c>
      <c r="E632" s="29" t="s">
        <v>15081</v>
      </c>
      <c r="F632" s="29" t="s">
        <v>15100</v>
      </c>
      <c r="G632" s="29" t="s">
        <v>16524</v>
      </c>
      <c r="H632" s="29" t="s">
        <v>14948</v>
      </c>
      <c r="I632" s="29" t="s">
        <v>16525</v>
      </c>
      <c r="J632" s="29" t="s">
        <v>14498</v>
      </c>
      <c r="K632" s="29" t="s">
        <v>16522</v>
      </c>
      <c r="L632" s="29"/>
    </row>
    <row r="633" customFormat="false" ht="15" hidden="false" customHeight="true" outlineLevel="0" collapsed="false">
      <c r="A633" s="26" t="s">
        <v>16526</v>
      </c>
      <c r="B633" s="27" t="n">
        <v>45039</v>
      </c>
      <c r="C633" s="26" t="s">
        <v>6678</v>
      </c>
      <c r="D633" s="26" t="s">
        <v>14946</v>
      </c>
      <c r="E633" s="26" t="s">
        <v>14947</v>
      </c>
      <c r="F633" s="26" t="s">
        <v>4029</v>
      </c>
      <c r="G633" s="26" t="s">
        <v>2470</v>
      </c>
      <c r="H633" s="26" t="s">
        <v>14948</v>
      </c>
      <c r="I633" s="26" t="s">
        <v>14960</v>
      </c>
      <c r="J633" s="26" t="s">
        <v>14527</v>
      </c>
      <c r="K633" s="26" t="s">
        <v>16527</v>
      </c>
      <c r="L633" s="26"/>
    </row>
    <row r="634" customFormat="false" ht="15" hidden="false" customHeight="true" outlineLevel="0" collapsed="false">
      <c r="A634" s="29" t="s">
        <v>16528</v>
      </c>
      <c r="B634" s="30" t="n">
        <v>45040</v>
      </c>
      <c r="C634" s="29" t="s">
        <v>10005</v>
      </c>
      <c r="D634" s="29" t="s">
        <v>14972</v>
      </c>
      <c r="E634" s="29" t="s">
        <v>14973</v>
      </c>
      <c r="F634" s="29" t="s">
        <v>16529</v>
      </c>
      <c r="G634" s="29" t="s">
        <v>16530</v>
      </c>
      <c r="H634" s="29" t="s">
        <v>14948</v>
      </c>
      <c r="I634" s="29" t="s">
        <v>14987</v>
      </c>
      <c r="J634" s="29" t="s">
        <v>14527</v>
      </c>
      <c r="K634" s="29" t="s">
        <v>16531</v>
      </c>
      <c r="L634" s="29"/>
    </row>
    <row r="635" customFormat="false" ht="15" hidden="false" customHeight="true" outlineLevel="0" collapsed="false">
      <c r="A635" s="26" t="s">
        <v>16532</v>
      </c>
      <c r="B635" s="27" t="n">
        <v>45040</v>
      </c>
      <c r="C635" s="26" t="s">
        <v>7086</v>
      </c>
      <c r="D635" s="26" t="s">
        <v>14977</v>
      </c>
      <c r="E635" s="26" t="s">
        <v>14978</v>
      </c>
      <c r="F635" s="26" t="s">
        <v>16384</v>
      </c>
      <c r="G635" s="26" t="s">
        <v>16384</v>
      </c>
      <c r="H635" s="26" t="s">
        <v>14948</v>
      </c>
      <c r="I635" s="26" t="s">
        <v>14980</v>
      </c>
      <c r="J635" s="26" t="s">
        <v>14527</v>
      </c>
      <c r="K635" s="26" t="s">
        <v>16531</v>
      </c>
      <c r="L635" s="26"/>
    </row>
    <row r="636" customFormat="false" ht="15" hidden="false" customHeight="true" outlineLevel="0" collapsed="false">
      <c r="A636" s="29" t="s">
        <v>16533</v>
      </c>
      <c r="B636" s="30" t="n">
        <v>45040</v>
      </c>
      <c r="C636" s="29" t="s">
        <v>5386</v>
      </c>
      <c r="D636" s="29" t="s">
        <v>15011</v>
      </c>
      <c r="E636" s="29" t="s">
        <v>15012</v>
      </c>
      <c r="F636" s="29" t="s">
        <v>15078</v>
      </c>
      <c r="G636" s="29" t="s">
        <v>198</v>
      </c>
      <c r="H636" s="29" t="s">
        <v>14948</v>
      </c>
      <c r="I636" s="29" t="s">
        <v>14980</v>
      </c>
      <c r="J636" s="29" t="s">
        <v>14527</v>
      </c>
      <c r="K636" s="29" t="s">
        <v>16531</v>
      </c>
      <c r="L636" s="29"/>
    </row>
    <row r="637" customFormat="false" ht="15" hidden="false" customHeight="true" outlineLevel="0" collapsed="false">
      <c r="A637" s="26" t="s">
        <v>16534</v>
      </c>
      <c r="B637" s="27" t="n">
        <v>45041</v>
      </c>
      <c r="C637" s="26" t="s">
        <v>10130</v>
      </c>
      <c r="D637" s="26" t="s">
        <v>15080</v>
      </c>
      <c r="E637" s="26" t="s">
        <v>15081</v>
      </c>
      <c r="F637" s="26" t="s">
        <v>15108</v>
      </c>
      <c r="G637" s="26" t="s">
        <v>15295</v>
      </c>
      <c r="H637" s="26" t="s">
        <v>14948</v>
      </c>
      <c r="I637" s="26" t="s">
        <v>16535</v>
      </c>
      <c r="J637" s="26" t="s">
        <v>14498</v>
      </c>
      <c r="K637" s="26" t="s">
        <v>16536</v>
      </c>
      <c r="L637" s="26"/>
    </row>
    <row r="638" customFormat="false" ht="15" hidden="false" customHeight="true" outlineLevel="0" collapsed="false">
      <c r="A638" s="29" t="s">
        <v>16537</v>
      </c>
      <c r="B638" s="30" t="n">
        <v>45042</v>
      </c>
      <c r="C638" s="29" t="s">
        <v>6678</v>
      </c>
      <c r="D638" s="29" t="s">
        <v>14977</v>
      </c>
      <c r="E638" s="29" t="s">
        <v>14978</v>
      </c>
      <c r="F638" s="29" t="s">
        <v>16538</v>
      </c>
      <c r="G638" s="29" t="s">
        <v>16538</v>
      </c>
      <c r="H638" s="29" t="s">
        <v>14948</v>
      </c>
      <c r="I638" s="29"/>
      <c r="J638" s="29" t="s">
        <v>14527</v>
      </c>
      <c r="K638" s="29" t="s">
        <v>16539</v>
      </c>
      <c r="L638" s="29"/>
    </row>
    <row r="639" customFormat="false" ht="15" hidden="false" customHeight="true" outlineLevel="0" collapsed="false">
      <c r="A639" s="26" t="s">
        <v>16540</v>
      </c>
      <c r="B639" s="27" t="n">
        <v>45043</v>
      </c>
      <c r="C639" s="26" t="s">
        <v>5692</v>
      </c>
      <c r="D639" s="26" t="s">
        <v>15021</v>
      </c>
      <c r="E639" s="26" t="s">
        <v>15022</v>
      </c>
      <c r="F639" s="26" t="s">
        <v>259</v>
      </c>
      <c r="G639" s="26" t="s">
        <v>15023</v>
      </c>
      <c r="H639" s="26" t="s">
        <v>14948</v>
      </c>
      <c r="I639" s="26" t="s">
        <v>14987</v>
      </c>
      <c r="J639" s="26" t="s">
        <v>14527</v>
      </c>
      <c r="K639" s="26" t="s">
        <v>16541</v>
      </c>
      <c r="L639" s="26"/>
    </row>
    <row r="640" customFormat="false" ht="15" hidden="false" customHeight="true" outlineLevel="0" collapsed="false">
      <c r="A640" s="29" t="s">
        <v>16542</v>
      </c>
      <c r="B640" s="30" t="n">
        <v>45043</v>
      </c>
      <c r="C640" s="29" t="s">
        <v>11064</v>
      </c>
      <c r="D640" s="29" t="s">
        <v>14956</v>
      </c>
      <c r="E640" s="29" t="s">
        <v>14957</v>
      </c>
      <c r="F640" s="29" t="s">
        <v>16543</v>
      </c>
      <c r="G640" s="29" t="s">
        <v>16544</v>
      </c>
      <c r="H640" s="29" t="s">
        <v>14948</v>
      </c>
      <c r="I640" s="29" t="s">
        <v>15024</v>
      </c>
      <c r="J640" s="29" t="s">
        <v>14527</v>
      </c>
      <c r="K640" s="29" t="s">
        <v>16541</v>
      </c>
      <c r="L640" s="29"/>
    </row>
    <row r="641" customFormat="false" ht="15" hidden="false" customHeight="true" outlineLevel="0" collapsed="false">
      <c r="A641" s="26" t="s">
        <v>16545</v>
      </c>
      <c r="B641" s="27" t="n">
        <v>45043</v>
      </c>
      <c r="C641" s="26" t="s">
        <v>2722</v>
      </c>
      <c r="D641" s="26" t="s">
        <v>14946</v>
      </c>
      <c r="E641" s="26" t="s">
        <v>14947</v>
      </c>
      <c r="F641" s="26" t="s">
        <v>7654</v>
      </c>
      <c r="G641" s="26" t="s">
        <v>2937</v>
      </c>
      <c r="H641" s="26" t="s">
        <v>14948</v>
      </c>
      <c r="I641" s="26"/>
      <c r="J641" s="26" t="s">
        <v>14527</v>
      </c>
      <c r="K641" s="26" t="s">
        <v>16541</v>
      </c>
      <c r="L641" s="26"/>
    </row>
    <row r="642" customFormat="false" ht="15" hidden="false" customHeight="true" outlineLevel="0" collapsed="false">
      <c r="A642" s="29" t="s">
        <v>16546</v>
      </c>
      <c r="B642" s="30" t="n">
        <v>45044</v>
      </c>
      <c r="C642" s="29" t="s">
        <v>9392</v>
      </c>
      <c r="D642" s="29" t="s">
        <v>15021</v>
      </c>
      <c r="E642" s="29" t="s">
        <v>15022</v>
      </c>
      <c r="F642" s="29" t="s">
        <v>229</v>
      </c>
      <c r="G642" s="29" t="s">
        <v>270</v>
      </c>
      <c r="H642" s="29" t="s">
        <v>14948</v>
      </c>
      <c r="I642" s="29"/>
      <c r="J642" s="29" t="s">
        <v>14527</v>
      </c>
      <c r="K642" s="29" t="s">
        <v>16547</v>
      </c>
      <c r="L642" s="29"/>
    </row>
    <row r="643" customFormat="false" ht="15" hidden="false" customHeight="true" outlineLevel="0" collapsed="false">
      <c r="A643" s="26" t="s">
        <v>16548</v>
      </c>
      <c r="B643" s="27" t="n">
        <v>45044</v>
      </c>
      <c r="C643" s="26" t="s">
        <v>7482</v>
      </c>
      <c r="D643" s="26" t="s">
        <v>15021</v>
      </c>
      <c r="E643" s="26" t="s">
        <v>15022</v>
      </c>
      <c r="F643" s="26" t="s">
        <v>15017</v>
      </c>
      <c r="G643" s="26" t="s">
        <v>248</v>
      </c>
      <c r="H643" s="26" t="s">
        <v>14948</v>
      </c>
      <c r="I643" s="26" t="s">
        <v>14960</v>
      </c>
      <c r="J643" s="26" t="s">
        <v>14527</v>
      </c>
      <c r="K643" s="26" t="s">
        <v>16547</v>
      </c>
      <c r="L643" s="26"/>
    </row>
    <row r="644" customFormat="false" ht="15" hidden="false" customHeight="true" outlineLevel="0" collapsed="false">
      <c r="A644" s="29" t="s">
        <v>16549</v>
      </c>
      <c r="B644" s="30" t="n">
        <v>45045</v>
      </c>
      <c r="C644" s="29" t="s">
        <v>516</v>
      </c>
      <c r="D644" s="29" t="s">
        <v>15080</v>
      </c>
      <c r="E644" s="29" t="s">
        <v>15081</v>
      </c>
      <c r="F644" s="29" t="s">
        <v>16550</v>
      </c>
      <c r="G644" s="29" t="s">
        <v>16250</v>
      </c>
      <c r="H644" s="29" t="s">
        <v>14948</v>
      </c>
      <c r="I644" s="29" t="s">
        <v>16551</v>
      </c>
      <c r="J644" s="29" t="s">
        <v>14498</v>
      </c>
      <c r="K644" s="29" t="s">
        <v>16552</v>
      </c>
      <c r="L644" s="29"/>
    </row>
    <row r="645" customFormat="false" ht="15" hidden="false" customHeight="true" outlineLevel="0" collapsed="false">
      <c r="A645" s="26" t="s">
        <v>16553</v>
      </c>
      <c r="B645" s="27" t="n">
        <v>45045</v>
      </c>
      <c r="C645" s="26" t="s">
        <v>8471</v>
      </c>
      <c r="D645" s="26" t="s">
        <v>14972</v>
      </c>
      <c r="E645" s="26" t="s">
        <v>14973</v>
      </c>
      <c r="F645" s="26" t="s">
        <v>16554</v>
      </c>
      <c r="G645" s="26" t="s">
        <v>16555</v>
      </c>
      <c r="H645" s="26" t="s">
        <v>14948</v>
      </c>
      <c r="I645" s="26" t="s">
        <v>14980</v>
      </c>
      <c r="J645" s="26" t="s">
        <v>14527</v>
      </c>
      <c r="K645" s="26" t="s">
        <v>16552</v>
      </c>
      <c r="L645" s="26"/>
    </row>
    <row r="646" customFormat="false" ht="15" hidden="false" customHeight="true" outlineLevel="0" collapsed="false">
      <c r="A646" s="29" t="s">
        <v>16556</v>
      </c>
      <c r="B646" s="30" t="n">
        <v>45046</v>
      </c>
      <c r="C646" s="29" t="s">
        <v>5848</v>
      </c>
      <c r="D646" s="29" t="s">
        <v>15080</v>
      </c>
      <c r="E646" s="29" t="s">
        <v>15081</v>
      </c>
      <c r="F646" s="29" t="s">
        <v>15965</v>
      </c>
      <c r="G646" s="29" t="s">
        <v>16235</v>
      </c>
      <c r="H646" s="29" t="s">
        <v>14948</v>
      </c>
      <c r="I646" s="29" t="s">
        <v>16557</v>
      </c>
      <c r="J646" s="29" t="s">
        <v>14498</v>
      </c>
      <c r="K646" s="29" t="s">
        <v>16558</v>
      </c>
      <c r="L646" s="29"/>
    </row>
    <row r="647" customFormat="false" ht="15" hidden="false" customHeight="true" outlineLevel="0" collapsed="false">
      <c r="A647" s="26" t="s">
        <v>16559</v>
      </c>
      <c r="B647" s="27" t="n">
        <v>45047</v>
      </c>
      <c r="C647" s="26" t="s">
        <v>1185</v>
      </c>
      <c r="D647" s="26" t="s">
        <v>15011</v>
      </c>
      <c r="E647" s="26" t="s">
        <v>15012</v>
      </c>
      <c r="F647" s="26" t="s">
        <v>259</v>
      </c>
      <c r="G647" s="26" t="s">
        <v>208</v>
      </c>
      <c r="H647" s="26" t="s">
        <v>14948</v>
      </c>
      <c r="I647" s="26" t="s">
        <v>14987</v>
      </c>
      <c r="J647" s="26" t="s">
        <v>14527</v>
      </c>
      <c r="K647" s="26" t="s">
        <v>16560</v>
      </c>
      <c r="L647" s="26"/>
    </row>
    <row r="648" customFormat="false" ht="15" hidden="false" customHeight="true" outlineLevel="0" collapsed="false">
      <c r="A648" s="29" t="s">
        <v>16561</v>
      </c>
      <c r="B648" s="30" t="n">
        <v>45047</v>
      </c>
      <c r="C648" s="29" t="s">
        <v>1004</v>
      </c>
      <c r="D648" s="29" t="s">
        <v>15045</v>
      </c>
      <c r="E648" s="29" t="s">
        <v>15046</v>
      </c>
      <c r="F648" s="29" t="s">
        <v>16562</v>
      </c>
      <c r="G648" s="29" t="s">
        <v>16563</v>
      </c>
      <c r="H648" s="29" t="s">
        <v>14948</v>
      </c>
      <c r="I648" s="29" t="s">
        <v>14980</v>
      </c>
      <c r="J648" s="29" t="s">
        <v>14527</v>
      </c>
      <c r="K648" s="29" t="s">
        <v>16560</v>
      </c>
      <c r="L648" s="29"/>
    </row>
    <row r="649" customFormat="false" ht="15" hidden="false" customHeight="true" outlineLevel="0" collapsed="false">
      <c r="A649" s="26" t="s">
        <v>16564</v>
      </c>
      <c r="B649" s="27" t="n">
        <v>45049</v>
      </c>
      <c r="C649" s="26" t="s">
        <v>9229</v>
      </c>
      <c r="D649" s="26" t="s">
        <v>15011</v>
      </c>
      <c r="E649" s="26" t="s">
        <v>15012</v>
      </c>
      <c r="F649" s="26" t="s">
        <v>166</v>
      </c>
      <c r="G649" s="26" t="s">
        <v>270</v>
      </c>
      <c r="H649" s="26" t="s">
        <v>14948</v>
      </c>
      <c r="I649" s="26" t="s">
        <v>14960</v>
      </c>
      <c r="J649" s="26" t="s">
        <v>14527</v>
      </c>
      <c r="K649" s="26" t="s">
        <v>16565</v>
      </c>
      <c r="L649" s="26"/>
    </row>
    <row r="650" customFormat="false" ht="15" hidden="false" customHeight="true" outlineLevel="0" collapsed="false">
      <c r="A650" s="29" t="s">
        <v>16566</v>
      </c>
      <c r="B650" s="30" t="n">
        <v>45050</v>
      </c>
      <c r="C650" s="29" t="s">
        <v>6733</v>
      </c>
      <c r="D650" s="29" t="s">
        <v>14951</v>
      </c>
      <c r="E650" s="29" t="s">
        <v>14952</v>
      </c>
      <c r="F650" s="29" t="s">
        <v>15580</v>
      </c>
      <c r="G650" s="29" t="s">
        <v>16567</v>
      </c>
      <c r="H650" s="29" t="s">
        <v>14948</v>
      </c>
      <c r="I650" s="29"/>
      <c r="J650" s="29" t="s">
        <v>14498</v>
      </c>
      <c r="K650" s="29" t="s">
        <v>16568</v>
      </c>
      <c r="L650" s="29"/>
    </row>
    <row r="651" customFormat="false" ht="15" hidden="false" customHeight="true" outlineLevel="0" collapsed="false">
      <c r="A651" s="26" t="s">
        <v>16569</v>
      </c>
      <c r="B651" s="27" t="n">
        <v>45051</v>
      </c>
      <c r="C651" s="26" t="s">
        <v>3896</v>
      </c>
      <c r="D651" s="26" t="s">
        <v>15054</v>
      </c>
      <c r="E651" s="26" t="s">
        <v>15055</v>
      </c>
      <c r="F651" s="26" t="s">
        <v>166</v>
      </c>
      <c r="G651" s="26" t="s">
        <v>14986</v>
      </c>
      <c r="H651" s="26" t="s">
        <v>14948</v>
      </c>
      <c r="I651" s="26" t="s">
        <v>14987</v>
      </c>
      <c r="J651" s="26" t="s">
        <v>14527</v>
      </c>
      <c r="K651" s="26" t="s">
        <v>16570</v>
      </c>
      <c r="L651" s="26"/>
    </row>
    <row r="652" customFormat="false" ht="15" hidden="false" customHeight="true" outlineLevel="0" collapsed="false">
      <c r="A652" s="29" t="s">
        <v>16571</v>
      </c>
      <c r="B652" s="30" t="n">
        <v>45051</v>
      </c>
      <c r="C652" s="29" t="s">
        <v>10273</v>
      </c>
      <c r="D652" s="29" t="s">
        <v>15001</v>
      </c>
      <c r="E652" s="29" t="s">
        <v>15002</v>
      </c>
      <c r="F652" s="29" t="s">
        <v>15064</v>
      </c>
      <c r="G652" s="29" t="s">
        <v>15042</v>
      </c>
      <c r="H652" s="29" t="s">
        <v>14948</v>
      </c>
      <c r="I652" s="29" t="s">
        <v>15005</v>
      </c>
      <c r="J652" s="29" t="s">
        <v>14527</v>
      </c>
      <c r="K652" s="29" t="s">
        <v>16570</v>
      </c>
      <c r="L652" s="29"/>
    </row>
    <row r="653" customFormat="false" ht="15" hidden="false" customHeight="true" outlineLevel="0" collapsed="false">
      <c r="A653" s="26" t="s">
        <v>16572</v>
      </c>
      <c r="B653" s="27" t="n">
        <v>45052</v>
      </c>
      <c r="C653" s="26" t="s">
        <v>6512</v>
      </c>
      <c r="D653" s="26" t="s">
        <v>14984</v>
      </c>
      <c r="E653" s="26" t="s">
        <v>14985</v>
      </c>
      <c r="F653" s="26" t="s">
        <v>15023</v>
      </c>
      <c r="G653" s="26" t="s">
        <v>15078</v>
      </c>
      <c r="H653" s="26" t="s">
        <v>14948</v>
      </c>
      <c r="I653" s="26" t="s">
        <v>14987</v>
      </c>
      <c r="J653" s="26" t="s">
        <v>14527</v>
      </c>
      <c r="K653" s="26" t="s">
        <v>16573</v>
      </c>
      <c r="L653" s="26"/>
    </row>
    <row r="654" customFormat="false" ht="15" hidden="false" customHeight="true" outlineLevel="0" collapsed="false">
      <c r="A654" s="29" t="s">
        <v>16574</v>
      </c>
      <c r="B654" s="30" t="n">
        <v>45052</v>
      </c>
      <c r="C654" s="29" t="s">
        <v>3173</v>
      </c>
      <c r="D654" s="29" t="s">
        <v>15015</v>
      </c>
      <c r="E654" s="29" t="s">
        <v>15016</v>
      </c>
      <c r="F654" s="29" t="s">
        <v>15078</v>
      </c>
      <c r="G654" s="29" t="s">
        <v>208</v>
      </c>
      <c r="H654" s="29" t="s">
        <v>14948</v>
      </c>
      <c r="I654" s="29" t="s">
        <v>14960</v>
      </c>
      <c r="J654" s="29" t="s">
        <v>14527</v>
      </c>
      <c r="K654" s="29" t="s">
        <v>16573</v>
      </c>
      <c r="L654" s="29"/>
    </row>
    <row r="655" customFormat="false" ht="15" hidden="false" customHeight="true" outlineLevel="0" collapsed="false">
      <c r="A655" s="26" t="s">
        <v>16575</v>
      </c>
      <c r="B655" s="27" t="n">
        <v>45053</v>
      </c>
      <c r="C655" s="26" t="s">
        <v>10080</v>
      </c>
      <c r="D655" s="26" t="s">
        <v>15054</v>
      </c>
      <c r="E655" s="26" t="s">
        <v>15055</v>
      </c>
      <c r="F655" s="26" t="s">
        <v>14986</v>
      </c>
      <c r="G655" s="26" t="s">
        <v>270</v>
      </c>
      <c r="H655" s="26" t="s">
        <v>14948</v>
      </c>
      <c r="I655" s="26" t="s">
        <v>14987</v>
      </c>
      <c r="J655" s="26" t="s">
        <v>14527</v>
      </c>
      <c r="K655" s="26" t="s">
        <v>16576</v>
      </c>
      <c r="L655" s="26"/>
    </row>
    <row r="656" customFormat="false" ht="15" hidden="false" customHeight="true" outlineLevel="0" collapsed="false">
      <c r="A656" s="29" t="s">
        <v>16577</v>
      </c>
      <c r="B656" s="30" t="n">
        <v>45054</v>
      </c>
      <c r="C656" s="29" t="s">
        <v>9224</v>
      </c>
      <c r="D656" s="29" t="s">
        <v>14946</v>
      </c>
      <c r="E656" s="29" t="s">
        <v>14947</v>
      </c>
      <c r="F656" s="29" t="s">
        <v>1722</v>
      </c>
      <c r="G656" s="29" t="s">
        <v>1853</v>
      </c>
      <c r="H656" s="29" t="s">
        <v>14948</v>
      </c>
      <c r="I656" s="29" t="s">
        <v>14960</v>
      </c>
      <c r="J656" s="29" t="s">
        <v>14527</v>
      </c>
      <c r="K656" s="29" t="s">
        <v>16578</v>
      </c>
      <c r="L656" s="29"/>
    </row>
    <row r="657" customFormat="false" ht="15" hidden="false" customHeight="true" outlineLevel="0" collapsed="false">
      <c r="A657" s="26" t="s">
        <v>16579</v>
      </c>
      <c r="B657" s="27" t="n">
        <v>45055</v>
      </c>
      <c r="C657" s="26" t="s">
        <v>9575</v>
      </c>
      <c r="D657" s="26" t="s">
        <v>14946</v>
      </c>
      <c r="E657" s="26" t="s">
        <v>14947</v>
      </c>
      <c r="F657" s="26" t="s">
        <v>2621</v>
      </c>
      <c r="G657" s="26" t="s">
        <v>165</v>
      </c>
      <c r="H657" s="26" t="s">
        <v>14948</v>
      </c>
      <c r="I657" s="26" t="s">
        <v>15024</v>
      </c>
      <c r="J657" s="26" t="s">
        <v>14527</v>
      </c>
      <c r="K657" s="26" t="s">
        <v>16580</v>
      </c>
      <c r="L657" s="26"/>
    </row>
    <row r="658" customFormat="false" ht="15" hidden="false" customHeight="true" outlineLevel="0" collapsed="false">
      <c r="A658" s="29" t="s">
        <v>16581</v>
      </c>
      <c r="B658" s="30" t="n">
        <v>45055</v>
      </c>
      <c r="C658" s="29" t="s">
        <v>10367</v>
      </c>
      <c r="D658" s="29" t="s">
        <v>15066</v>
      </c>
      <c r="E658" s="29" t="s">
        <v>15067</v>
      </c>
      <c r="F658" s="29" t="s">
        <v>166</v>
      </c>
      <c r="G658" s="29" t="s">
        <v>259</v>
      </c>
      <c r="H658" s="29" t="s">
        <v>14948</v>
      </c>
      <c r="I658" s="29" t="s">
        <v>14980</v>
      </c>
      <c r="J658" s="29" t="s">
        <v>14527</v>
      </c>
      <c r="K658" s="29" t="s">
        <v>16580</v>
      </c>
      <c r="L658" s="29"/>
    </row>
    <row r="659" customFormat="false" ht="15" hidden="false" customHeight="true" outlineLevel="0" collapsed="false">
      <c r="A659" s="26" t="s">
        <v>16582</v>
      </c>
      <c r="B659" s="27" t="n">
        <v>45056</v>
      </c>
      <c r="C659" s="26" t="s">
        <v>8656</v>
      </c>
      <c r="D659" s="26" t="s">
        <v>14946</v>
      </c>
      <c r="E659" s="26" t="s">
        <v>14947</v>
      </c>
      <c r="F659" s="26" t="s">
        <v>1155</v>
      </c>
      <c r="G659" s="26" t="s">
        <v>1483</v>
      </c>
      <c r="H659" s="26" t="s">
        <v>14948</v>
      </c>
      <c r="I659" s="26" t="s">
        <v>14960</v>
      </c>
      <c r="J659" s="26" t="s">
        <v>14527</v>
      </c>
      <c r="K659" s="26" t="s">
        <v>16583</v>
      </c>
      <c r="L659" s="26"/>
    </row>
    <row r="660" customFormat="false" ht="15" hidden="false" customHeight="true" outlineLevel="0" collapsed="false">
      <c r="A660" s="29" t="s">
        <v>16584</v>
      </c>
      <c r="B660" s="30" t="n">
        <v>45057</v>
      </c>
      <c r="C660" s="29" t="s">
        <v>4816</v>
      </c>
      <c r="D660" s="29" t="s">
        <v>15011</v>
      </c>
      <c r="E660" s="29" t="s">
        <v>15012</v>
      </c>
      <c r="F660" s="29" t="s">
        <v>248</v>
      </c>
      <c r="G660" s="29" t="s">
        <v>345</v>
      </c>
      <c r="H660" s="29" t="s">
        <v>14948</v>
      </c>
      <c r="I660" s="29" t="s">
        <v>15024</v>
      </c>
      <c r="J660" s="29" t="s">
        <v>14527</v>
      </c>
      <c r="K660" s="29" t="s">
        <v>16585</v>
      </c>
      <c r="L660" s="29"/>
    </row>
    <row r="661" customFormat="false" ht="15" hidden="false" customHeight="true" outlineLevel="0" collapsed="false">
      <c r="A661" s="26" t="s">
        <v>16586</v>
      </c>
      <c r="B661" s="27" t="n">
        <v>45058</v>
      </c>
      <c r="C661" s="26" t="s">
        <v>10401</v>
      </c>
      <c r="D661" s="26" t="s">
        <v>15015</v>
      </c>
      <c r="E661" s="26" t="s">
        <v>15016</v>
      </c>
      <c r="F661" s="26" t="s">
        <v>198</v>
      </c>
      <c r="G661" s="26" t="s">
        <v>208</v>
      </c>
      <c r="H661" s="26" t="s">
        <v>14948</v>
      </c>
      <c r="I661" s="26" t="s">
        <v>14980</v>
      </c>
      <c r="J661" s="26" t="s">
        <v>14527</v>
      </c>
      <c r="K661" s="26" t="s">
        <v>16587</v>
      </c>
      <c r="L661" s="26"/>
    </row>
    <row r="662" customFormat="false" ht="15" hidden="false" customHeight="true" outlineLevel="0" collapsed="false">
      <c r="A662" s="29" t="s">
        <v>16588</v>
      </c>
      <c r="B662" s="30" t="n">
        <v>45061</v>
      </c>
      <c r="C662" s="29" t="s">
        <v>8000</v>
      </c>
      <c r="D662" s="29" t="s">
        <v>15113</v>
      </c>
      <c r="E662" s="29" t="s">
        <v>15114</v>
      </c>
      <c r="F662" s="29" t="s">
        <v>198</v>
      </c>
      <c r="G662" s="29" t="s">
        <v>208</v>
      </c>
      <c r="H662" s="29" t="s">
        <v>14948</v>
      </c>
      <c r="I662" s="29" t="s">
        <v>15005</v>
      </c>
      <c r="J662" s="29" t="s">
        <v>14527</v>
      </c>
      <c r="K662" s="29" t="s">
        <v>16589</v>
      </c>
      <c r="L662" s="29"/>
    </row>
    <row r="663" customFormat="false" ht="15" hidden="false" customHeight="true" outlineLevel="0" collapsed="false">
      <c r="A663" s="26" t="s">
        <v>16590</v>
      </c>
      <c r="B663" s="27" t="n">
        <v>45061</v>
      </c>
      <c r="C663" s="26" t="s">
        <v>6414</v>
      </c>
      <c r="D663" s="26" t="s">
        <v>15066</v>
      </c>
      <c r="E663" s="26" t="s">
        <v>15067</v>
      </c>
      <c r="F663" s="26" t="s">
        <v>14986</v>
      </c>
      <c r="G663" s="26" t="s">
        <v>322</v>
      </c>
      <c r="H663" s="26" t="s">
        <v>14948</v>
      </c>
      <c r="I663" s="26" t="s">
        <v>14980</v>
      </c>
      <c r="J663" s="26" t="s">
        <v>14527</v>
      </c>
      <c r="K663" s="26" t="s">
        <v>16589</v>
      </c>
      <c r="L663" s="26"/>
    </row>
    <row r="664" customFormat="false" ht="15" hidden="false" customHeight="true" outlineLevel="0" collapsed="false">
      <c r="A664" s="29" t="s">
        <v>16591</v>
      </c>
      <c r="B664" s="30" t="n">
        <v>45061</v>
      </c>
      <c r="C664" s="29" t="s">
        <v>5260</v>
      </c>
      <c r="D664" s="29" t="s">
        <v>14984</v>
      </c>
      <c r="E664" s="29" t="s">
        <v>14985</v>
      </c>
      <c r="F664" s="29" t="s">
        <v>166</v>
      </c>
      <c r="G664" s="29" t="s">
        <v>166</v>
      </c>
      <c r="H664" s="29" t="s">
        <v>14948</v>
      </c>
      <c r="I664" s="29" t="s">
        <v>15005</v>
      </c>
      <c r="J664" s="29" t="s">
        <v>14527</v>
      </c>
      <c r="K664" s="29" t="s">
        <v>16589</v>
      </c>
      <c r="L664" s="29"/>
    </row>
    <row r="665" customFormat="false" ht="15" hidden="false" customHeight="true" outlineLevel="0" collapsed="false">
      <c r="A665" s="26" t="s">
        <v>16592</v>
      </c>
      <c r="B665" s="27" t="n">
        <v>45067</v>
      </c>
      <c r="C665" s="26" t="s">
        <v>5887</v>
      </c>
      <c r="D665" s="26" t="s">
        <v>14951</v>
      </c>
      <c r="E665" s="26" t="s">
        <v>14952</v>
      </c>
      <c r="F665" s="26" t="s">
        <v>16593</v>
      </c>
      <c r="G665" s="26" t="s">
        <v>16594</v>
      </c>
      <c r="H665" s="26" t="s">
        <v>14948</v>
      </c>
      <c r="I665" s="26" t="s">
        <v>16595</v>
      </c>
      <c r="J665" s="26" t="s">
        <v>14498</v>
      </c>
      <c r="K665" s="26" t="s">
        <v>16596</v>
      </c>
      <c r="L665" s="26"/>
    </row>
    <row r="666" customFormat="false" ht="15" hidden="false" customHeight="true" outlineLevel="0" collapsed="false">
      <c r="A666" s="29" t="s">
        <v>16597</v>
      </c>
      <c r="B666" s="30" t="n">
        <v>45067</v>
      </c>
      <c r="C666" s="29" t="s">
        <v>5942</v>
      </c>
      <c r="D666" s="29" t="s">
        <v>14951</v>
      </c>
      <c r="E666" s="29" t="s">
        <v>14952</v>
      </c>
      <c r="F666" s="29" t="s">
        <v>16598</v>
      </c>
      <c r="G666" s="29" t="s">
        <v>15392</v>
      </c>
      <c r="H666" s="29" t="s">
        <v>14948</v>
      </c>
      <c r="I666" s="29" t="s">
        <v>16599</v>
      </c>
      <c r="J666" s="29" t="s">
        <v>14498</v>
      </c>
      <c r="K666" s="29" t="s">
        <v>16596</v>
      </c>
      <c r="L666" s="29"/>
    </row>
    <row r="667" customFormat="false" ht="15" hidden="false" customHeight="true" outlineLevel="0" collapsed="false">
      <c r="A667" s="26" t="s">
        <v>16600</v>
      </c>
      <c r="B667" s="27" t="n">
        <v>45068</v>
      </c>
      <c r="C667" s="26" t="s">
        <v>9422</v>
      </c>
      <c r="D667" s="26" t="s">
        <v>15066</v>
      </c>
      <c r="E667" s="26" t="s">
        <v>15067</v>
      </c>
      <c r="F667" s="26" t="s">
        <v>15135</v>
      </c>
      <c r="G667" s="26" t="s">
        <v>15075</v>
      </c>
      <c r="H667" s="26" t="s">
        <v>14948</v>
      </c>
      <c r="I667" s="26" t="s">
        <v>14987</v>
      </c>
      <c r="J667" s="26" t="s">
        <v>14527</v>
      </c>
      <c r="K667" s="26" t="s">
        <v>16601</v>
      </c>
      <c r="L667" s="26"/>
    </row>
    <row r="668" customFormat="false" ht="15" hidden="false" customHeight="true" outlineLevel="0" collapsed="false">
      <c r="A668" s="29" t="s">
        <v>16602</v>
      </c>
      <c r="B668" s="30" t="n">
        <v>45068</v>
      </c>
      <c r="C668" s="29" t="s">
        <v>5299</v>
      </c>
      <c r="D668" s="29" t="s">
        <v>14972</v>
      </c>
      <c r="E668" s="29" t="s">
        <v>14973</v>
      </c>
      <c r="F668" s="29" t="s">
        <v>16603</v>
      </c>
      <c r="G668" s="29" t="s">
        <v>16604</v>
      </c>
      <c r="H668" s="29" t="s">
        <v>14948</v>
      </c>
      <c r="I668" s="29"/>
      <c r="J668" s="29" t="s">
        <v>14527</v>
      </c>
      <c r="K668" s="29" t="s">
        <v>16601</v>
      </c>
      <c r="L668" s="29"/>
    </row>
    <row r="669" customFormat="false" ht="15" hidden="false" customHeight="true" outlineLevel="0" collapsed="false">
      <c r="A669" s="26" t="s">
        <v>16605</v>
      </c>
      <c r="B669" s="27" t="n">
        <v>45069</v>
      </c>
      <c r="C669" s="26" t="s">
        <v>386</v>
      </c>
      <c r="D669" s="26" t="s">
        <v>15035</v>
      </c>
      <c r="E669" s="26" t="s">
        <v>15036</v>
      </c>
      <c r="F669" s="26" t="s">
        <v>16606</v>
      </c>
      <c r="G669" s="26" t="s">
        <v>15264</v>
      </c>
      <c r="H669" s="26" t="s">
        <v>14948</v>
      </c>
      <c r="I669" s="26" t="s">
        <v>16607</v>
      </c>
      <c r="J669" s="26" t="s">
        <v>14498</v>
      </c>
      <c r="K669" s="26" t="s">
        <v>16608</v>
      </c>
      <c r="L669" s="26"/>
    </row>
    <row r="670" customFormat="false" ht="15" hidden="false" customHeight="true" outlineLevel="0" collapsed="false">
      <c r="A670" s="29" t="s">
        <v>16609</v>
      </c>
      <c r="B670" s="30" t="n">
        <v>45070</v>
      </c>
      <c r="C670" s="29" t="s">
        <v>9078</v>
      </c>
      <c r="D670" s="29" t="s">
        <v>14977</v>
      </c>
      <c r="E670" s="29" t="s">
        <v>14978</v>
      </c>
      <c r="F670" s="29" t="s">
        <v>15789</v>
      </c>
      <c r="G670" s="29" t="s">
        <v>15789</v>
      </c>
      <c r="H670" s="29" t="s">
        <v>14948</v>
      </c>
      <c r="I670" s="29" t="s">
        <v>14960</v>
      </c>
      <c r="J670" s="29" t="s">
        <v>14527</v>
      </c>
      <c r="K670" s="29" t="s">
        <v>16610</v>
      </c>
      <c r="L670" s="29"/>
    </row>
    <row r="671" customFormat="false" ht="15" hidden="false" customHeight="true" outlineLevel="0" collapsed="false">
      <c r="A671" s="26" t="s">
        <v>16611</v>
      </c>
      <c r="B671" s="27" t="n">
        <v>45072</v>
      </c>
      <c r="C671" s="26" t="s">
        <v>9099</v>
      </c>
      <c r="D671" s="26" t="s">
        <v>15066</v>
      </c>
      <c r="E671" s="26" t="s">
        <v>15067</v>
      </c>
      <c r="F671" s="26" t="s">
        <v>270</v>
      </c>
      <c r="G671" s="26" t="s">
        <v>15075</v>
      </c>
      <c r="H671" s="26" t="s">
        <v>14948</v>
      </c>
      <c r="I671" s="26" t="s">
        <v>14960</v>
      </c>
      <c r="J671" s="26" t="s">
        <v>14527</v>
      </c>
      <c r="K671" s="26" t="s">
        <v>16612</v>
      </c>
      <c r="L671" s="26"/>
    </row>
    <row r="672" customFormat="false" ht="15" hidden="false" customHeight="true" outlineLevel="0" collapsed="false">
      <c r="A672" s="29" t="s">
        <v>16613</v>
      </c>
      <c r="B672" s="30" t="n">
        <v>45073</v>
      </c>
      <c r="C672" s="29" t="s">
        <v>2140</v>
      </c>
      <c r="D672" s="29" t="s">
        <v>15021</v>
      </c>
      <c r="E672" s="29" t="s">
        <v>15022</v>
      </c>
      <c r="F672" s="29" t="s">
        <v>270</v>
      </c>
      <c r="G672" s="29" t="s">
        <v>218</v>
      </c>
      <c r="H672" s="29" t="s">
        <v>14948</v>
      </c>
      <c r="I672" s="29"/>
      <c r="J672" s="29" t="s">
        <v>14527</v>
      </c>
      <c r="K672" s="29" t="s">
        <v>16614</v>
      </c>
      <c r="L672" s="29"/>
    </row>
    <row r="673" customFormat="false" ht="15" hidden="false" customHeight="true" outlineLevel="0" collapsed="false">
      <c r="A673" s="26" t="s">
        <v>16615</v>
      </c>
      <c r="B673" s="27" t="n">
        <v>45073</v>
      </c>
      <c r="C673" s="26" t="s">
        <v>6226</v>
      </c>
      <c r="D673" s="26" t="s">
        <v>15035</v>
      </c>
      <c r="E673" s="26" t="s">
        <v>15036</v>
      </c>
      <c r="F673" s="26" t="s">
        <v>16048</v>
      </c>
      <c r="G673" s="26" t="s">
        <v>16250</v>
      </c>
      <c r="H673" s="26" t="s">
        <v>14948</v>
      </c>
      <c r="I673" s="26" t="s">
        <v>16616</v>
      </c>
      <c r="J673" s="26" t="s">
        <v>14498</v>
      </c>
      <c r="K673" s="26" t="s">
        <v>16614</v>
      </c>
      <c r="L673" s="26"/>
    </row>
    <row r="674" customFormat="false" ht="15" hidden="false" customHeight="true" outlineLevel="0" collapsed="false">
      <c r="A674" s="29" t="s">
        <v>16617</v>
      </c>
      <c r="B674" s="30" t="n">
        <v>45074</v>
      </c>
      <c r="C674" s="29" t="s">
        <v>9451</v>
      </c>
      <c r="D674" s="29" t="s">
        <v>15080</v>
      </c>
      <c r="E674" s="29" t="s">
        <v>15081</v>
      </c>
      <c r="F674" s="29" t="s">
        <v>16618</v>
      </c>
      <c r="G674" s="29" t="s">
        <v>16619</v>
      </c>
      <c r="H674" s="29" t="s">
        <v>14948</v>
      </c>
      <c r="I674" s="29" t="s">
        <v>16620</v>
      </c>
      <c r="J674" s="29" t="s">
        <v>14498</v>
      </c>
      <c r="K674" s="29" t="s">
        <v>16621</v>
      </c>
      <c r="L674" s="29"/>
    </row>
    <row r="675" customFormat="false" ht="15" hidden="false" customHeight="true" outlineLevel="0" collapsed="false">
      <c r="A675" s="26" t="s">
        <v>16622</v>
      </c>
      <c r="B675" s="27" t="n">
        <v>45075</v>
      </c>
      <c r="C675" s="26" t="s">
        <v>694</v>
      </c>
      <c r="D675" s="26" t="s">
        <v>15015</v>
      </c>
      <c r="E675" s="26" t="s">
        <v>15016</v>
      </c>
      <c r="F675" s="26" t="s">
        <v>15018</v>
      </c>
      <c r="G675" s="26" t="s">
        <v>208</v>
      </c>
      <c r="H675" s="26" t="s">
        <v>14948</v>
      </c>
      <c r="I675" s="26" t="s">
        <v>14980</v>
      </c>
      <c r="J675" s="26" t="s">
        <v>14527</v>
      </c>
      <c r="K675" s="26" t="s">
        <v>16623</v>
      </c>
      <c r="L675" s="26"/>
    </row>
    <row r="676" customFormat="false" ht="15" hidden="false" customHeight="true" outlineLevel="0" collapsed="false">
      <c r="A676" s="29" t="s">
        <v>16624</v>
      </c>
      <c r="B676" s="30" t="n">
        <v>45075</v>
      </c>
      <c r="C676" s="29" t="s">
        <v>1656</v>
      </c>
      <c r="D676" s="29" t="s">
        <v>15035</v>
      </c>
      <c r="E676" s="29" t="s">
        <v>15036</v>
      </c>
      <c r="F676" s="29" t="s">
        <v>15572</v>
      </c>
      <c r="G676" s="29" t="s">
        <v>15791</v>
      </c>
      <c r="H676" s="29" t="s">
        <v>14948</v>
      </c>
      <c r="I676" s="29"/>
      <c r="J676" s="29" t="s">
        <v>14498</v>
      </c>
      <c r="K676" s="29" t="s">
        <v>16623</v>
      </c>
      <c r="L676" s="29"/>
    </row>
    <row r="677" customFormat="false" ht="15" hidden="false" customHeight="true" outlineLevel="0" collapsed="false">
      <c r="A677" s="26" t="s">
        <v>16625</v>
      </c>
      <c r="B677" s="27" t="n">
        <v>45075</v>
      </c>
      <c r="C677" s="26" t="s">
        <v>7688</v>
      </c>
      <c r="D677" s="26" t="s">
        <v>15113</v>
      </c>
      <c r="E677" s="26" t="s">
        <v>15114</v>
      </c>
      <c r="F677" s="26" t="s">
        <v>322</v>
      </c>
      <c r="G677" s="26" t="s">
        <v>198</v>
      </c>
      <c r="H677" s="26" t="s">
        <v>14948</v>
      </c>
      <c r="I677" s="26" t="s">
        <v>14980</v>
      </c>
      <c r="J677" s="26" t="s">
        <v>14527</v>
      </c>
      <c r="K677" s="26" t="s">
        <v>16623</v>
      </c>
      <c r="L677" s="26"/>
    </row>
    <row r="678" customFormat="false" ht="15" hidden="false" customHeight="true" outlineLevel="0" collapsed="false">
      <c r="A678" s="29" t="s">
        <v>16626</v>
      </c>
      <c r="B678" s="30" t="n">
        <v>45077</v>
      </c>
      <c r="C678" s="29" t="s">
        <v>5770</v>
      </c>
      <c r="D678" s="29" t="s">
        <v>15322</v>
      </c>
      <c r="E678" s="29" t="s">
        <v>15323</v>
      </c>
      <c r="F678" s="29" t="s">
        <v>16627</v>
      </c>
      <c r="G678" s="29" t="s">
        <v>15467</v>
      </c>
      <c r="H678" s="29" t="s">
        <v>14948</v>
      </c>
      <c r="I678" s="29" t="s">
        <v>16628</v>
      </c>
      <c r="J678" s="29" t="s">
        <v>14498</v>
      </c>
      <c r="K678" s="29" t="s">
        <v>16629</v>
      </c>
      <c r="L678" s="29"/>
    </row>
    <row r="679" customFormat="false" ht="15" hidden="false" customHeight="true" outlineLevel="0" collapsed="false">
      <c r="A679" s="26" t="s">
        <v>16630</v>
      </c>
      <c r="B679" s="27" t="n">
        <v>45077</v>
      </c>
      <c r="C679" s="26" t="s">
        <v>8821</v>
      </c>
      <c r="D679" s="26" t="s">
        <v>15011</v>
      </c>
      <c r="E679" s="26" t="s">
        <v>15012</v>
      </c>
      <c r="F679" s="26" t="s">
        <v>322</v>
      </c>
      <c r="G679" s="26" t="s">
        <v>166</v>
      </c>
      <c r="H679" s="26" t="s">
        <v>14948</v>
      </c>
      <c r="I679" s="26" t="s">
        <v>15024</v>
      </c>
      <c r="J679" s="26" t="s">
        <v>14527</v>
      </c>
      <c r="K679" s="26" t="s">
        <v>16629</v>
      </c>
      <c r="L679" s="26"/>
    </row>
    <row r="680" customFormat="false" ht="15" hidden="false" customHeight="true" outlineLevel="0" collapsed="false">
      <c r="A680" s="29" t="s">
        <v>16631</v>
      </c>
      <c r="B680" s="30" t="n">
        <v>45078</v>
      </c>
      <c r="C680" s="29" t="s">
        <v>6773</v>
      </c>
      <c r="D680" s="29" t="s">
        <v>14977</v>
      </c>
      <c r="E680" s="29" t="s">
        <v>14978</v>
      </c>
      <c r="F680" s="29" t="s">
        <v>14979</v>
      </c>
      <c r="G680" s="29" t="s">
        <v>14979</v>
      </c>
      <c r="H680" s="29" t="s">
        <v>14948</v>
      </c>
      <c r="I680" s="29" t="s">
        <v>14987</v>
      </c>
      <c r="J680" s="29" t="s">
        <v>14527</v>
      </c>
      <c r="K680" s="29" t="s">
        <v>16632</v>
      </c>
      <c r="L680" s="29"/>
    </row>
    <row r="681" customFormat="false" ht="15" hidden="false" customHeight="true" outlineLevel="0" collapsed="false">
      <c r="A681" s="26" t="s">
        <v>16633</v>
      </c>
      <c r="B681" s="27" t="n">
        <v>45078</v>
      </c>
      <c r="C681" s="26" t="s">
        <v>5890</v>
      </c>
      <c r="D681" s="26" t="s">
        <v>15021</v>
      </c>
      <c r="E681" s="26" t="s">
        <v>15022</v>
      </c>
      <c r="F681" s="26" t="s">
        <v>198</v>
      </c>
      <c r="G681" s="26" t="s">
        <v>198</v>
      </c>
      <c r="H681" s="26" t="s">
        <v>14948</v>
      </c>
      <c r="I681" s="26" t="s">
        <v>15005</v>
      </c>
      <c r="J681" s="26" t="s">
        <v>14527</v>
      </c>
      <c r="K681" s="26" t="s">
        <v>16632</v>
      </c>
      <c r="L681" s="26"/>
    </row>
    <row r="682" customFormat="false" ht="15" hidden="false" customHeight="true" outlineLevel="0" collapsed="false">
      <c r="A682" s="29" t="s">
        <v>16634</v>
      </c>
      <c r="B682" s="30" t="n">
        <v>45079</v>
      </c>
      <c r="C682" s="29" t="s">
        <v>7869</v>
      </c>
      <c r="D682" s="29" t="s">
        <v>15001</v>
      </c>
      <c r="E682" s="29" t="s">
        <v>15002</v>
      </c>
      <c r="F682" s="29" t="s">
        <v>15064</v>
      </c>
      <c r="G682" s="29" t="s">
        <v>15028</v>
      </c>
      <c r="H682" s="29" t="s">
        <v>14948</v>
      </c>
      <c r="I682" s="29" t="s">
        <v>15024</v>
      </c>
      <c r="J682" s="29" t="s">
        <v>14527</v>
      </c>
      <c r="K682" s="29" t="s">
        <v>16635</v>
      </c>
      <c r="L682" s="29"/>
    </row>
    <row r="683" customFormat="false" ht="15" hidden="false" customHeight="true" outlineLevel="0" collapsed="false">
      <c r="A683" s="26" t="s">
        <v>16636</v>
      </c>
      <c r="B683" s="27" t="n">
        <v>45079</v>
      </c>
      <c r="C683" s="26" t="s">
        <v>11123</v>
      </c>
      <c r="D683" s="26" t="s">
        <v>15035</v>
      </c>
      <c r="E683" s="26" t="s">
        <v>15036</v>
      </c>
      <c r="F683" s="26" t="s">
        <v>15087</v>
      </c>
      <c r="G683" s="26" t="s">
        <v>16637</v>
      </c>
      <c r="H683" s="26" t="s">
        <v>14948</v>
      </c>
      <c r="I683" s="26" t="s">
        <v>16638</v>
      </c>
      <c r="J683" s="26" t="s">
        <v>14498</v>
      </c>
      <c r="K683" s="26" t="s">
        <v>16635</v>
      </c>
      <c r="L683" s="26"/>
    </row>
    <row r="684" customFormat="false" ht="15" hidden="false" customHeight="true" outlineLevel="0" collapsed="false">
      <c r="A684" s="29" t="s">
        <v>16639</v>
      </c>
      <c r="B684" s="30" t="n">
        <v>45080</v>
      </c>
      <c r="C684" s="29" t="s">
        <v>4458</v>
      </c>
      <c r="D684" s="29" t="s">
        <v>14972</v>
      </c>
      <c r="E684" s="29" t="s">
        <v>14973</v>
      </c>
      <c r="F684" s="29" t="s">
        <v>16640</v>
      </c>
      <c r="G684" s="29" t="s">
        <v>16641</v>
      </c>
      <c r="H684" s="29" t="s">
        <v>14948</v>
      </c>
      <c r="I684" s="29" t="s">
        <v>15005</v>
      </c>
      <c r="J684" s="29" t="s">
        <v>14527</v>
      </c>
      <c r="K684" s="29" t="s">
        <v>16642</v>
      </c>
      <c r="L684" s="29"/>
    </row>
    <row r="685" customFormat="false" ht="15" hidden="false" customHeight="true" outlineLevel="0" collapsed="false">
      <c r="A685" s="26" t="s">
        <v>16643</v>
      </c>
      <c r="B685" s="27" t="n">
        <v>45081</v>
      </c>
      <c r="C685" s="26" t="s">
        <v>4501</v>
      </c>
      <c r="D685" s="26" t="s">
        <v>15322</v>
      </c>
      <c r="E685" s="26" t="s">
        <v>15323</v>
      </c>
      <c r="F685" s="26" t="s">
        <v>15397</v>
      </c>
      <c r="G685" s="26" t="s">
        <v>16076</v>
      </c>
      <c r="H685" s="26" t="s">
        <v>14948</v>
      </c>
      <c r="I685" s="26" t="s">
        <v>16644</v>
      </c>
      <c r="J685" s="26" t="s">
        <v>14498</v>
      </c>
      <c r="K685" s="26" t="s">
        <v>16645</v>
      </c>
      <c r="L685" s="26"/>
    </row>
    <row r="686" customFormat="false" ht="15" hidden="false" customHeight="true" outlineLevel="0" collapsed="false">
      <c r="A686" s="29" t="s">
        <v>16646</v>
      </c>
      <c r="B686" s="30" t="n">
        <v>45081</v>
      </c>
      <c r="C686" s="29" t="s">
        <v>7263</v>
      </c>
      <c r="D686" s="29" t="s">
        <v>14951</v>
      </c>
      <c r="E686" s="29" t="s">
        <v>14952</v>
      </c>
      <c r="F686" s="29" t="s">
        <v>15515</v>
      </c>
      <c r="G686" s="29" t="s">
        <v>16047</v>
      </c>
      <c r="H686" s="29" t="s">
        <v>14948</v>
      </c>
      <c r="I686" s="29" t="s">
        <v>16647</v>
      </c>
      <c r="J686" s="29" t="s">
        <v>14498</v>
      </c>
      <c r="K686" s="29" t="s">
        <v>16645</v>
      </c>
      <c r="L686" s="29"/>
    </row>
    <row r="687" customFormat="false" ht="15" hidden="false" customHeight="true" outlineLevel="0" collapsed="false">
      <c r="A687" s="26" t="s">
        <v>16648</v>
      </c>
      <c r="B687" s="27" t="n">
        <v>45081</v>
      </c>
      <c r="C687" s="26" t="s">
        <v>4572</v>
      </c>
      <c r="D687" s="26" t="s">
        <v>14977</v>
      </c>
      <c r="E687" s="26" t="s">
        <v>14978</v>
      </c>
      <c r="F687" s="26" t="s">
        <v>15111</v>
      </c>
      <c r="G687" s="26" t="s">
        <v>15111</v>
      </c>
      <c r="H687" s="26" t="s">
        <v>14948</v>
      </c>
      <c r="I687" s="26" t="s">
        <v>15024</v>
      </c>
      <c r="J687" s="26" t="s">
        <v>14527</v>
      </c>
      <c r="K687" s="26" t="s">
        <v>16645</v>
      </c>
      <c r="L687" s="26"/>
    </row>
    <row r="688" customFormat="false" ht="15" hidden="false" customHeight="true" outlineLevel="0" collapsed="false">
      <c r="A688" s="29" t="s">
        <v>16649</v>
      </c>
      <c r="B688" s="30" t="n">
        <v>45081</v>
      </c>
      <c r="C688" s="29" t="s">
        <v>5554</v>
      </c>
      <c r="D688" s="29" t="s">
        <v>14977</v>
      </c>
      <c r="E688" s="29" t="s">
        <v>14978</v>
      </c>
      <c r="F688" s="29" t="s">
        <v>16650</v>
      </c>
      <c r="G688" s="29" t="s">
        <v>16650</v>
      </c>
      <c r="H688" s="29" t="s">
        <v>14948</v>
      </c>
      <c r="I688" s="29" t="s">
        <v>15005</v>
      </c>
      <c r="J688" s="29" t="s">
        <v>14527</v>
      </c>
      <c r="K688" s="29" t="s">
        <v>16645</v>
      </c>
      <c r="L688" s="29"/>
    </row>
    <row r="689" customFormat="false" ht="15" hidden="false" customHeight="true" outlineLevel="0" collapsed="false">
      <c r="A689" s="26" t="s">
        <v>16651</v>
      </c>
      <c r="B689" s="27" t="n">
        <v>45082</v>
      </c>
      <c r="C689" s="26" t="s">
        <v>2504</v>
      </c>
      <c r="D689" s="26" t="s">
        <v>15021</v>
      </c>
      <c r="E689" s="26" t="s">
        <v>15022</v>
      </c>
      <c r="F689" s="26" t="s">
        <v>259</v>
      </c>
      <c r="G689" s="26" t="s">
        <v>259</v>
      </c>
      <c r="H689" s="26" t="s">
        <v>14948</v>
      </c>
      <c r="I689" s="26" t="s">
        <v>14980</v>
      </c>
      <c r="J689" s="26" t="s">
        <v>14527</v>
      </c>
      <c r="K689" s="26" t="s">
        <v>16652</v>
      </c>
      <c r="L689" s="26"/>
    </row>
    <row r="690" customFormat="false" ht="15" hidden="false" customHeight="true" outlineLevel="0" collapsed="false">
      <c r="A690" s="29" t="s">
        <v>16653</v>
      </c>
      <c r="B690" s="30" t="n">
        <v>45082</v>
      </c>
      <c r="C690" s="29" t="s">
        <v>5887</v>
      </c>
      <c r="D690" s="29" t="s">
        <v>15035</v>
      </c>
      <c r="E690" s="29" t="s">
        <v>15036</v>
      </c>
      <c r="F690" s="29" t="s">
        <v>16505</v>
      </c>
      <c r="G690" s="29" t="s">
        <v>16654</v>
      </c>
      <c r="H690" s="29" t="s">
        <v>14948</v>
      </c>
      <c r="I690" s="29" t="s">
        <v>16655</v>
      </c>
      <c r="J690" s="29" t="s">
        <v>14498</v>
      </c>
      <c r="K690" s="29" t="s">
        <v>16652</v>
      </c>
      <c r="L690" s="29"/>
    </row>
    <row r="691" customFormat="false" ht="15" hidden="false" customHeight="true" outlineLevel="0" collapsed="false">
      <c r="A691" s="26" t="s">
        <v>16656</v>
      </c>
      <c r="B691" s="27" t="n">
        <v>45084</v>
      </c>
      <c r="C691" s="26" t="s">
        <v>10188</v>
      </c>
      <c r="D691" s="26" t="s">
        <v>15015</v>
      </c>
      <c r="E691" s="26" t="s">
        <v>15016</v>
      </c>
      <c r="F691" s="26" t="s">
        <v>15078</v>
      </c>
      <c r="G691" s="26" t="s">
        <v>15018</v>
      </c>
      <c r="H691" s="26" t="s">
        <v>14948</v>
      </c>
      <c r="I691" s="26" t="s">
        <v>14980</v>
      </c>
      <c r="J691" s="26" t="s">
        <v>14527</v>
      </c>
      <c r="K691" s="26" t="s">
        <v>16657</v>
      </c>
      <c r="L691" s="26"/>
    </row>
    <row r="692" customFormat="false" ht="15" hidden="false" customHeight="true" outlineLevel="0" collapsed="false">
      <c r="A692" s="29" t="s">
        <v>16658</v>
      </c>
      <c r="B692" s="30" t="n">
        <v>45084</v>
      </c>
      <c r="C692" s="29" t="s">
        <v>10899</v>
      </c>
      <c r="D692" s="29" t="s">
        <v>15066</v>
      </c>
      <c r="E692" s="29" t="s">
        <v>15067</v>
      </c>
      <c r="F692" s="29" t="s">
        <v>322</v>
      </c>
      <c r="G692" s="29" t="s">
        <v>248</v>
      </c>
      <c r="H692" s="29" t="s">
        <v>14948</v>
      </c>
      <c r="I692" s="29" t="s">
        <v>14987</v>
      </c>
      <c r="J692" s="29" t="s">
        <v>14527</v>
      </c>
      <c r="K692" s="29" t="s">
        <v>16657</v>
      </c>
      <c r="L692" s="29"/>
    </row>
    <row r="693" customFormat="false" ht="15" hidden="false" customHeight="true" outlineLevel="0" collapsed="false">
      <c r="A693" s="26" t="s">
        <v>16659</v>
      </c>
      <c r="B693" s="27" t="n">
        <v>45084</v>
      </c>
      <c r="C693" s="26" t="s">
        <v>11511</v>
      </c>
      <c r="D693" s="26" t="s">
        <v>15001</v>
      </c>
      <c r="E693" s="26" t="s">
        <v>15002</v>
      </c>
      <c r="F693" s="26" t="s">
        <v>15335</v>
      </c>
      <c r="G693" s="26" t="s">
        <v>15335</v>
      </c>
      <c r="H693" s="26" t="s">
        <v>14948</v>
      </c>
      <c r="I693" s="26" t="s">
        <v>15024</v>
      </c>
      <c r="J693" s="26" t="s">
        <v>14527</v>
      </c>
      <c r="K693" s="26" t="s">
        <v>16657</v>
      </c>
      <c r="L693" s="26"/>
    </row>
    <row r="694" customFormat="false" ht="15" hidden="false" customHeight="true" outlineLevel="0" collapsed="false">
      <c r="A694" s="29" t="s">
        <v>16660</v>
      </c>
      <c r="B694" s="30" t="n">
        <v>45085</v>
      </c>
      <c r="C694" s="29" t="s">
        <v>11082</v>
      </c>
      <c r="D694" s="29" t="s">
        <v>15011</v>
      </c>
      <c r="E694" s="29" t="s">
        <v>15012</v>
      </c>
      <c r="F694" s="29" t="s">
        <v>166</v>
      </c>
      <c r="G694" s="29" t="s">
        <v>198</v>
      </c>
      <c r="H694" s="29" t="s">
        <v>14948</v>
      </c>
      <c r="I694" s="29" t="s">
        <v>14980</v>
      </c>
      <c r="J694" s="29" t="s">
        <v>14527</v>
      </c>
      <c r="K694" s="29" t="s">
        <v>16661</v>
      </c>
      <c r="L694" s="29"/>
    </row>
    <row r="695" customFormat="false" ht="15" hidden="false" customHeight="true" outlineLevel="0" collapsed="false">
      <c r="A695" s="26" t="s">
        <v>16662</v>
      </c>
      <c r="B695" s="27" t="n">
        <v>45085</v>
      </c>
      <c r="C695" s="26" t="s">
        <v>10083</v>
      </c>
      <c r="D695" s="26" t="s">
        <v>14951</v>
      </c>
      <c r="E695" s="26" t="s">
        <v>14952</v>
      </c>
      <c r="F695" s="26" t="s">
        <v>16550</v>
      </c>
      <c r="G695" s="26" t="s">
        <v>16663</v>
      </c>
      <c r="H695" s="26" t="s">
        <v>14948</v>
      </c>
      <c r="I695" s="26" t="s">
        <v>16664</v>
      </c>
      <c r="J695" s="26" t="s">
        <v>14498</v>
      </c>
      <c r="K695" s="26" t="s">
        <v>16661</v>
      </c>
      <c r="L695" s="26"/>
    </row>
    <row r="696" customFormat="false" ht="15" hidden="false" customHeight="true" outlineLevel="0" collapsed="false">
      <c r="A696" s="29" t="s">
        <v>16665</v>
      </c>
      <c r="B696" s="30" t="n">
        <v>45085</v>
      </c>
      <c r="C696" s="29" t="s">
        <v>2009</v>
      </c>
      <c r="D696" s="29" t="s">
        <v>14946</v>
      </c>
      <c r="E696" s="29" t="s">
        <v>14947</v>
      </c>
      <c r="F696" s="29" t="s">
        <v>1276</v>
      </c>
      <c r="G696" s="29" t="s">
        <v>2414</v>
      </c>
      <c r="H696" s="29" t="s">
        <v>14948</v>
      </c>
      <c r="I696" s="29" t="s">
        <v>14960</v>
      </c>
      <c r="J696" s="29" t="s">
        <v>14527</v>
      </c>
      <c r="K696" s="29" t="s">
        <v>16661</v>
      </c>
      <c r="L696" s="29"/>
    </row>
    <row r="697" customFormat="false" ht="15" hidden="false" customHeight="true" outlineLevel="0" collapsed="false">
      <c r="A697" s="26" t="s">
        <v>16666</v>
      </c>
      <c r="B697" s="27" t="n">
        <v>45086</v>
      </c>
      <c r="C697" s="26" t="s">
        <v>8649</v>
      </c>
      <c r="D697" s="26" t="s">
        <v>15054</v>
      </c>
      <c r="E697" s="26" t="s">
        <v>15055</v>
      </c>
      <c r="F697" s="26" t="s">
        <v>345</v>
      </c>
      <c r="G697" s="26" t="s">
        <v>383</v>
      </c>
      <c r="H697" s="26" t="s">
        <v>14948</v>
      </c>
      <c r="I697" s="26" t="s">
        <v>15005</v>
      </c>
      <c r="J697" s="26" t="s">
        <v>14527</v>
      </c>
      <c r="K697" s="26" t="s">
        <v>16667</v>
      </c>
      <c r="L697" s="26"/>
    </row>
    <row r="698" customFormat="false" ht="15" hidden="false" customHeight="true" outlineLevel="0" collapsed="false">
      <c r="A698" s="29" t="s">
        <v>16668</v>
      </c>
      <c r="B698" s="30" t="n">
        <v>45086</v>
      </c>
      <c r="C698" s="29" t="s">
        <v>10905</v>
      </c>
      <c r="D698" s="29" t="s">
        <v>14951</v>
      </c>
      <c r="E698" s="29" t="s">
        <v>14952</v>
      </c>
      <c r="F698" s="29" t="s">
        <v>15388</v>
      </c>
      <c r="G698" s="29" t="s">
        <v>16669</v>
      </c>
      <c r="H698" s="29" t="s">
        <v>14948</v>
      </c>
      <c r="I698" s="29" t="s">
        <v>16670</v>
      </c>
      <c r="J698" s="29" t="s">
        <v>14498</v>
      </c>
      <c r="K698" s="29" t="s">
        <v>16667</v>
      </c>
      <c r="L698" s="29"/>
    </row>
    <row r="699" customFormat="false" ht="15" hidden="false" customHeight="true" outlineLevel="0" collapsed="false">
      <c r="A699" s="26" t="s">
        <v>16671</v>
      </c>
      <c r="B699" s="27" t="n">
        <v>45086</v>
      </c>
      <c r="C699" s="26" t="s">
        <v>10752</v>
      </c>
      <c r="D699" s="26" t="s">
        <v>14946</v>
      </c>
      <c r="E699" s="26" t="s">
        <v>14947</v>
      </c>
      <c r="F699" s="26" t="s">
        <v>3047</v>
      </c>
      <c r="G699" s="26" t="s">
        <v>1330</v>
      </c>
      <c r="H699" s="26" t="s">
        <v>14948</v>
      </c>
      <c r="I699" s="26" t="s">
        <v>15005</v>
      </c>
      <c r="J699" s="26" t="s">
        <v>14527</v>
      </c>
      <c r="K699" s="26" t="s">
        <v>16667</v>
      </c>
      <c r="L699" s="26"/>
    </row>
    <row r="700" customFormat="false" ht="15" hidden="false" customHeight="true" outlineLevel="0" collapsed="false">
      <c r="A700" s="29" t="s">
        <v>16672</v>
      </c>
      <c r="B700" s="30" t="n">
        <v>45088</v>
      </c>
      <c r="C700" s="29" t="s">
        <v>4078</v>
      </c>
      <c r="D700" s="29" t="s">
        <v>14965</v>
      </c>
      <c r="E700" s="29" t="s">
        <v>14966</v>
      </c>
      <c r="F700" s="29" t="s">
        <v>16673</v>
      </c>
      <c r="G700" s="29" t="s">
        <v>15038</v>
      </c>
      <c r="H700" s="29" t="s">
        <v>14948</v>
      </c>
      <c r="I700" s="29" t="s">
        <v>16674</v>
      </c>
      <c r="J700" s="29" t="s">
        <v>14498</v>
      </c>
      <c r="K700" s="29" t="s">
        <v>16675</v>
      </c>
      <c r="L700" s="29"/>
    </row>
    <row r="701" customFormat="false" ht="15" hidden="false" customHeight="true" outlineLevel="0" collapsed="false">
      <c r="A701" s="26" t="s">
        <v>16676</v>
      </c>
      <c r="B701" s="27" t="n">
        <v>45088</v>
      </c>
      <c r="C701" s="26" t="s">
        <v>2504</v>
      </c>
      <c r="D701" s="26" t="s">
        <v>15054</v>
      </c>
      <c r="E701" s="26" t="s">
        <v>15055</v>
      </c>
      <c r="F701" s="26" t="s">
        <v>14986</v>
      </c>
      <c r="G701" s="26" t="s">
        <v>15018</v>
      </c>
      <c r="H701" s="26" t="s">
        <v>14948</v>
      </c>
      <c r="I701" s="26"/>
      <c r="J701" s="26" t="s">
        <v>14527</v>
      </c>
      <c r="K701" s="26" t="s">
        <v>16675</v>
      </c>
      <c r="L701" s="26"/>
    </row>
    <row r="702" customFormat="false" ht="15" hidden="false" customHeight="true" outlineLevel="0" collapsed="false">
      <c r="A702" s="29" t="s">
        <v>16677</v>
      </c>
      <c r="B702" s="30" t="n">
        <v>45089</v>
      </c>
      <c r="C702" s="29" t="s">
        <v>10857</v>
      </c>
      <c r="D702" s="29" t="s">
        <v>14984</v>
      </c>
      <c r="E702" s="29" t="s">
        <v>14985</v>
      </c>
      <c r="F702" s="29" t="s">
        <v>15075</v>
      </c>
      <c r="G702" s="29" t="s">
        <v>208</v>
      </c>
      <c r="H702" s="29" t="s">
        <v>14948</v>
      </c>
      <c r="I702" s="29"/>
      <c r="J702" s="29" t="s">
        <v>14527</v>
      </c>
      <c r="K702" s="29" t="s">
        <v>16678</v>
      </c>
      <c r="L702" s="29"/>
    </row>
    <row r="703" customFormat="false" ht="15" hidden="false" customHeight="true" outlineLevel="0" collapsed="false">
      <c r="A703" s="26" t="s">
        <v>16679</v>
      </c>
      <c r="B703" s="27" t="n">
        <v>45091</v>
      </c>
      <c r="C703" s="26" t="s">
        <v>7392</v>
      </c>
      <c r="D703" s="26" t="s">
        <v>14946</v>
      </c>
      <c r="E703" s="26" t="s">
        <v>14947</v>
      </c>
      <c r="F703" s="26" t="s">
        <v>5391</v>
      </c>
      <c r="G703" s="26" t="s">
        <v>237</v>
      </c>
      <c r="H703" s="26" t="s">
        <v>14948</v>
      </c>
      <c r="I703" s="26" t="s">
        <v>14987</v>
      </c>
      <c r="J703" s="26" t="s">
        <v>14527</v>
      </c>
      <c r="K703" s="26" t="s">
        <v>16680</v>
      </c>
      <c r="L703" s="26"/>
    </row>
    <row r="704" customFormat="false" ht="15" hidden="false" customHeight="true" outlineLevel="0" collapsed="false">
      <c r="A704" s="29" t="s">
        <v>16681</v>
      </c>
      <c r="B704" s="30" t="n">
        <v>45092</v>
      </c>
      <c r="C704" s="29" t="s">
        <v>8902</v>
      </c>
      <c r="D704" s="29" t="s">
        <v>15080</v>
      </c>
      <c r="E704" s="29" t="s">
        <v>15081</v>
      </c>
      <c r="F704" s="29" t="s">
        <v>16339</v>
      </c>
      <c r="G704" s="29" t="s">
        <v>16682</v>
      </c>
      <c r="H704" s="29" t="s">
        <v>14948</v>
      </c>
      <c r="I704" s="29" t="s">
        <v>16683</v>
      </c>
      <c r="J704" s="29" t="s">
        <v>14498</v>
      </c>
      <c r="K704" s="29" t="s">
        <v>16684</v>
      </c>
      <c r="L704" s="29"/>
    </row>
    <row r="705" customFormat="false" ht="15" hidden="false" customHeight="true" outlineLevel="0" collapsed="false">
      <c r="A705" s="26" t="s">
        <v>16685</v>
      </c>
      <c r="B705" s="27" t="n">
        <v>45093</v>
      </c>
      <c r="C705" s="26" t="s">
        <v>11211</v>
      </c>
      <c r="D705" s="26" t="s">
        <v>14972</v>
      </c>
      <c r="E705" s="26" t="s">
        <v>14973</v>
      </c>
      <c r="F705" s="26" t="s">
        <v>16686</v>
      </c>
      <c r="G705" s="26" t="s">
        <v>16687</v>
      </c>
      <c r="H705" s="26" t="s">
        <v>14948</v>
      </c>
      <c r="I705" s="26" t="s">
        <v>14960</v>
      </c>
      <c r="J705" s="26" t="s">
        <v>14527</v>
      </c>
      <c r="K705" s="26" t="s">
        <v>16688</v>
      </c>
      <c r="L705" s="26"/>
    </row>
    <row r="706" customFormat="false" ht="15" hidden="false" customHeight="true" outlineLevel="0" collapsed="false">
      <c r="A706" s="29" t="s">
        <v>16689</v>
      </c>
      <c r="B706" s="30" t="n">
        <v>45093</v>
      </c>
      <c r="C706" s="29" t="s">
        <v>2806</v>
      </c>
      <c r="D706" s="29" t="s">
        <v>15054</v>
      </c>
      <c r="E706" s="29" t="s">
        <v>15055</v>
      </c>
      <c r="F706" s="29" t="s">
        <v>259</v>
      </c>
      <c r="G706" s="29" t="s">
        <v>218</v>
      </c>
      <c r="H706" s="29" t="s">
        <v>14948</v>
      </c>
      <c r="I706" s="29" t="s">
        <v>14960</v>
      </c>
      <c r="J706" s="29" t="s">
        <v>14527</v>
      </c>
      <c r="K706" s="29" t="s">
        <v>16688</v>
      </c>
      <c r="L706" s="29"/>
    </row>
    <row r="707" customFormat="false" ht="15" hidden="false" customHeight="true" outlineLevel="0" collapsed="false">
      <c r="A707" s="26" t="s">
        <v>16690</v>
      </c>
      <c r="B707" s="27" t="n">
        <v>45094</v>
      </c>
      <c r="C707" s="26" t="s">
        <v>932</v>
      </c>
      <c r="D707" s="26" t="s">
        <v>14984</v>
      </c>
      <c r="E707" s="26" t="s">
        <v>14985</v>
      </c>
      <c r="F707" s="26" t="s">
        <v>229</v>
      </c>
      <c r="G707" s="26" t="s">
        <v>208</v>
      </c>
      <c r="H707" s="26" t="s">
        <v>14948</v>
      </c>
      <c r="I707" s="26" t="s">
        <v>14980</v>
      </c>
      <c r="J707" s="26" t="s">
        <v>14527</v>
      </c>
      <c r="K707" s="26" t="s">
        <v>16691</v>
      </c>
      <c r="L707" s="26"/>
    </row>
    <row r="708" customFormat="false" ht="15" hidden="false" customHeight="true" outlineLevel="0" collapsed="false">
      <c r="A708" s="29" t="s">
        <v>16692</v>
      </c>
      <c r="B708" s="30" t="n">
        <v>45094</v>
      </c>
      <c r="C708" s="29" t="s">
        <v>10815</v>
      </c>
      <c r="D708" s="29" t="s">
        <v>15045</v>
      </c>
      <c r="E708" s="29" t="s">
        <v>15046</v>
      </c>
      <c r="F708" s="29" t="s">
        <v>16693</v>
      </c>
      <c r="G708" s="29" t="s">
        <v>16694</v>
      </c>
      <c r="H708" s="29" t="s">
        <v>14948</v>
      </c>
      <c r="I708" s="29" t="s">
        <v>14987</v>
      </c>
      <c r="J708" s="29" t="s">
        <v>14527</v>
      </c>
      <c r="K708" s="29" t="s">
        <v>16691</v>
      </c>
      <c r="L708" s="29"/>
    </row>
    <row r="709" customFormat="false" ht="15" hidden="false" customHeight="true" outlineLevel="0" collapsed="false">
      <c r="A709" s="26" t="s">
        <v>16695</v>
      </c>
      <c r="B709" s="27" t="n">
        <v>45095</v>
      </c>
      <c r="C709" s="26" t="s">
        <v>7641</v>
      </c>
      <c r="D709" s="26" t="s">
        <v>14951</v>
      </c>
      <c r="E709" s="26" t="s">
        <v>14952</v>
      </c>
      <c r="F709" s="26" t="s">
        <v>16696</v>
      </c>
      <c r="G709" s="26" t="s">
        <v>16404</v>
      </c>
      <c r="H709" s="26" t="s">
        <v>14948</v>
      </c>
      <c r="I709" s="26" t="s">
        <v>16697</v>
      </c>
      <c r="J709" s="26" t="s">
        <v>14498</v>
      </c>
      <c r="K709" s="26" t="s">
        <v>16698</v>
      </c>
      <c r="L709" s="26"/>
    </row>
    <row r="710" customFormat="false" ht="15" hidden="false" customHeight="true" outlineLevel="0" collapsed="false">
      <c r="A710" s="29" t="s">
        <v>16699</v>
      </c>
      <c r="B710" s="30" t="n">
        <v>45095</v>
      </c>
      <c r="C710" s="29" t="s">
        <v>4810</v>
      </c>
      <c r="D710" s="29" t="s">
        <v>14965</v>
      </c>
      <c r="E710" s="29" t="s">
        <v>14966</v>
      </c>
      <c r="F710" s="29" t="s">
        <v>16270</v>
      </c>
      <c r="G710" s="29" t="s">
        <v>16700</v>
      </c>
      <c r="H710" s="29" t="s">
        <v>14948</v>
      </c>
      <c r="I710" s="29" t="s">
        <v>16701</v>
      </c>
      <c r="J710" s="29" t="s">
        <v>14498</v>
      </c>
      <c r="K710" s="29" t="s">
        <v>16698</v>
      </c>
      <c r="L710" s="29"/>
    </row>
    <row r="711" customFormat="false" ht="15" hidden="false" customHeight="true" outlineLevel="0" collapsed="false">
      <c r="A711" s="26" t="s">
        <v>16702</v>
      </c>
      <c r="B711" s="27" t="n">
        <v>45096</v>
      </c>
      <c r="C711" s="26" t="s">
        <v>6643</v>
      </c>
      <c r="D711" s="26" t="s">
        <v>14977</v>
      </c>
      <c r="E711" s="26" t="s">
        <v>14978</v>
      </c>
      <c r="F711" s="26" t="s">
        <v>16703</v>
      </c>
      <c r="G711" s="26" t="s">
        <v>16703</v>
      </c>
      <c r="H711" s="26" t="s">
        <v>14948</v>
      </c>
      <c r="I711" s="26" t="s">
        <v>14960</v>
      </c>
      <c r="J711" s="26" t="s">
        <v>14527</v>
      </c>
      <c r="K711" s="26" t="s">
        <v>16704</v>
      </c>
      <c r="L711" s="26"/>
    </row>
    <row r="712" customFormat="false" ht="15" hidden="false" customHeight="true" outlineLevel="0" collapsed="false">
      <c r="A712" s="29" t="s">
        <v>16705</v>
      </c>
      <c r="B712" s="30" t="n">
        <v>45097</v>
      </c>
      <c r="C712" s="29" t="s">
        <v>6570</v>
      </c>
      <c r="D712" s="29" t="s">
        <v>14977</v>
      </c>
      <c r="E712" s="29" t="s">
        <v>14978</v>
      </c>
      <c r="F712" s="29" t="s">
        <v>15484</v>
      </c>
      <c r="G712" s="29" t="s">
        <v>15484</v>
      </c>
      <c r="H712" s="29" t="s">
        <v>14948</v>
      </c>
      <c r="I712" s="29" t="s">
        <v>15005</v>
      </c>
      <c r="J712" s="29" t="s">
        <v>14527</v>
      </c>
      <c r="K712" s="29" t="s">
        <v>16706</v>
      </c>
      <c r="L712" s="29"/>
    </row>
    <row r="713" customFormat="false" ht="15" hidden="false" customHeight="true" outlineLevel="0" collapsed="false">
      <c r="A713" s="26" t="s">
        <v>16707</v>
      </c>
      <c r="B713" s="27" t="n">
        <v>45097</v>
      </c>
      <c r="C713" s="26" t="s">
        <v>1888</v>
      </c>
      <c r="D713" s="26" t="s">
        <v>14951</v>
      </c>
      <c r="E713" s="26" t="s">
        <v>14952</v>
      </c>
      <c r="F713" s="26" t="s">
        <v>16708</v>
      </c>
      <c r="G713" s="26" t="s">
        <v>14953</v>
      </c>
      <c r="H713" s="26" t="s">
        <v>14948</v>
      </c>
      <c r="I713" s="26" t="s">
        <v>16709</v>
      </c>
      <c r="J713" s="26" t="s">
        <v>14498</v>
      </c>
      <c r="K713" s="26" t="s">
        <v>16706</v>
      </c>
      <c r="L713" s="26"/>
    </row>
    <row r="714" customFormat="false" ht="15" hidden="false" customHeight="true" outlineLevel="0" collapsed="false">
      <c r="A714" s="29" t="s">
        <v>16710</v>
      </c>
      <c r="B714" s="30" t="n">
        <v>45099</v>
      </c>
      <c r="C714" s="29" t="s">
        <v>3206</v>
      </c>
      <c r="D714" s="29" t="s">
        <v>14972</v>
      </c>
      <c r="E714" s="29" t="s">
        <v>14973</v>
      </c>
      <c r="F714" s="29" t="s">
        <v>16711</v>
      </c>
      <c r="G714" s="29" t="s">
        <v>16712</v>
      </c>
      <c r="H714" s="29" t="s">
        <v>14948</v>
      </c>
      <c r="I714" s="29" t="s">
        <v>14987</v>
      </c>
      <c r="J714" s="29" t="s">
        <v>14527</v>
      </c>
      <c r="K714" s="29" t="s">
        <v>16713</v>
      </c>
      <c r="L714" s="29"/>
    </row>
    <row r="715" customFormat="false" ht="15" hidden="false" customHeight="true" outlineLevel="0" collapsed="false">
      <c r="A715" s="26" t="s">
        <v>16714</v>
      </c>
      <c r="B715" s="27" t="n">
        <v>45100</v>
      </c>
      <c r="C715" s="26" t="s">
        <v>8052</v>
      </c>
      <c r="D715" s="26" t="s">
        <v>14946</v>
      </c>
      <c r="E715" s="26" t="s">
        <v>14947</v>
      </c>
      <c r="F715" s="26" t="s">
        <v>1943</v>
      </c>
      <c r="G715" s="26" t="s">
        <v>2596</v>
      </c>
      <c r="H715" s="26" t="s">
        <v>14948</v>
      </c>
      <c r="I715" s="26" t="s">
        <v>15024</v>
      </c>
      <c r="J715" s="26" t="s">
        <v>14527</v>
      </c>
      <c r="K715" s="26" t="s">
        <v>16715</v>
      </c>
      <c r="L715" s="26"/>
    </row>
    <row r="716" customFormat="false" ht="15" hidden="false" customHeight="true" outlineLevel="0" collapsed="false">
      <c r="A716" s="29" t="s">
        <v>16716</v>
      </c>
      <c r="B716" s="30" t="n">
        <v>45100</v>
      </c>
      <c r="C716" s="29" t="s">
        <v>3924</v>
      </c>
      <c r="D716" s="29" t="s">
        <v>14951</v>
      </c>
      <c r="E716" s="29" t="s">
        <v>14952</v>
      </c>
      <c r="F716" s="29" t="s">
        <v>15477</v>
      </c>
      <c r="G716" s="29" t="s">
        <v>16717</v>
      </c>
      <c r="H716" s="29" t="s">
        <v>14948</v>
      </c>
      <c r="I716" s="29" t="s">
        <v>16718</v>
      </c>
      <c r="J716" s="29" t="s">
        <v>14498</v>
      </c>
      <c r="K716" s="29" t="s">
        <v>16715</v>
      </c>
      <c r="L716" s="29"/>
    </row>
    <row r="717" customFormat="false" ht="15" hidden="false" customHeight="true" outlineLevel="0" collapsed="false">
      <c r="A717" s="26" t="s">
        <v>16719</v>
      </c>
      <c r="B717" s="27" t="n">
        <v>45101</v>
      </c>
      <c r="C717" s="26" t="s">
        <v>5080</v>
      </c>
      <c r="D717" s="26" t="s">
        <v>15045</v>
      </c>
      <c r="E717" s="26" t="s">
        <v>15046</v>
      </c>
      <c r="F717" s="26" t="s">
        <v>16720</v>
      </c>
      <c r="G717" s="26" t="s">
        <v>16721</v>
      </c>
      <c r="H717" s="26" t="s">
        <v>14948</v>
      </c>
      <c r="I717" s="26" t="s">
        <v>14987</v>
      </c>
      <c r="J717" s="26" t="s">
        <v>14527</v>
      </c>
      <c r="K717" s="26" t="s">
        <v>16722</v>
      </c>
      <c r="L717" s="26"/>
    </row>
    <row r="718" customFormat="false" ht="15" hidden="false" customHeight="true" outlineLevel="0" collapsed="false">
      <c r="A718" s="29" t="s">
        <v>16723</v>
      </c>
      <c r="B718" s="30" t="n">
        <v>45101</v>
      </c>
      <c r="C718" s="29" t="s">
        <v>4721</v>
      </c>
      <c r="D718" s="29" t="s">
        <v>14951</v>
      </c>
      <c r="E718" s="29" t="s">
        <v>14952</v>
      </c>
      <c r="F718" s="29" t="s">
        <v>16724</v>
      </c>
      <c r="G718" s="29" t="s">
        <v>16725</v>
      </c>
      <c r="H718" s="29" t="s">
        <v>14948</v>
      </c>
      <c r="I718" s="29" t="s">
        <v>16726</v>
      </c>
      <c r="J718" s="29" t="s">
        <v>14498</v>
      </c>
      <c r="K718" s="29" t="s">
        <v>16722</v>
      </c>
      <c r="L718" s="29"/>
    </row>
    <row r="719" customFormat="false" ht="15" hidden="false" customHeight="true" outlineLevel="0" collapsed="false">
      <c r="A719" s="26" t="s">
        <v>16727</v>
      </c>
      <c r="B719" s="27" t="n">
        <v>45103</v>
      </c>
      <c r="C719" s="26" t="s">
        <v>8474</v>
      </c>
      <c r="D719" s="26" t="s">
        <v>14946</v>
      </c>
      <c r="E719" s="26" t="s">
        <v>14947</v>
      </c>
      <c r="F719" s="26" t="s">
        <v>777</v>
      </c>
      <c r="G719" s="26" t="s">
        <v>2299</v>
      </c>
      <c r="H719" s="26" t="s">
        <v>14948</v>
      </c>
      <c r="I719" s="26" t="s">
        <v>15024</v>
      </c>
      <c r="J719" s="26" t="s">
        <v>14527</v>
      </c>
      <c r="K719" s="26" t="s">
        <v>16728</v>
      </c>
      <c r="L719" s="26"/>
    </row>
    <row r="720" customFormat="false" ht="15" hidden="false" customHeight="true" outlineLevel="0" collapsed="false">
      <c r="A720" s="29" t="s">
        <v>16729</v>
      </c>
      <c r="B720" s="30" t="n">
        <v>45106</v>
      </c>
      <c r="C720" s="29" t="s">
        <v>9739</v>
      </c>
      <c r="D720" s="29" t="s">
        <v>15054</v>
      </c>
      <c r="E720" s="29" t="s">
        <v>15055</v>
      </c>
      <c r="F720" s="29" t="s">
        <v>15078</v>
      </c>
      <c r="G720" s="29" t="s">
        <v>166</v>
      </c>
      <c r="H720" s="29" t="s">
        <v>14948</v>
      </c>
      <c r="I720" s="29" t="s">
        <v>15005</v>
      </c>
      <c r="J720" s="29" t="s">
        <v>14527</v>
      </c>
      <c r="K720" s="29" t="s">
        <v>16730</v>
      </c>
      <c r="L720" s="29"/>
    </row>
    <row r="721" customFormat="false" ht="15" hidden="false" customHeight="true" outlineLevel="0" collapsed="false">
      <c r="A721" s="26" t="s">
        <v>16731</v>
      </c>
      <c r="B721" s="27" t="n">
        <v>45107</v>
      </c>
      <c r="C721" s="26" t="s">
        <v>10468</v>
      </c>
      <c r="D721" s="26" t="s">
        <v>15001</v>
      </c>
      <c r="E721" s="26" t="s">
        <v>15002</v>
      </c>
      <c r="F721" s="26" t="s">
        <v>15004</v>
      </c>
      <c r="G721" s="26" t="s">
        <v>15335</v>
      </c>
      <c r="H721" s="26" t="s">
        <v>14948</v>
      </c>
      <c r="I721" s="26" t="s">
        <v>14960</v>
      </c>
      <c r="J721" s="26" t="s">
        <v>14527</v>
      </c>
      <c r="K721" s="26" t="s">
        <v>16732</v>
      </c>
      <c r="L721" s="26"/>
    </row>
    <row r="722" customFormat="false" ht="15" hidden="false" customHeight="true" outlineLevel="0" collapsed="false">
      <c r="A722" s="29" t="s">
        <v>16733</v>
      </c>
      <c r="B722" s="30" t="n">
        <v>45108</v>
      </c>
      <c r="C722" s="29" t="s">
        <v>11270</v>
      </c>
      <c r="D722" s="29" t="s">
        <v>15113</v>
      </c>
      <c r="E722" s="29" t="s">
        <v>15114</v>
      </c>
      <c r="F722" s="29" t="s">
        <v>15078</v>
      </c>
      <c r="G722" s="29" t="s">
        <v>198</v>
      </c>
      <c r="H722" s="29" t="s">
        <v>14948</v>
      </c>
      <c r="I722" s="29" t="s">
        <v>15024</v>
      </c>
      <c r="J722" s="29" t="s">
        <v>14527</v>
      </c>
      <c r="K722" s="29" t="s">
        <v>16734</v>
      </c>
      <c r="L722" s="29"/>
    </row>
    <row r="723" customFormat="false" ht="15" hidden="false" customHeight="true" outlineLevel="0" collapsed="false">
      <c r="A723" s="26" t="s">
        <v>16735</v>
      </c>
      <c r="B723" s="27" t="n">
        <v>45108</v>
      </c>
      <c r="C723" s="26" t="s">
        <v>7897</v>
      </c>
      <c r="D723" s="26" t="s">
        <v>14977</v>
      </c>
      <c r="E723" s="26" t="s">
        <v>14978</v>
      </c>
      <c r="F723" s="26" t="s">
        <v>16736</v>
      </c>
      <c r="G723" s="26" t="s">
        <v>16736</v>
      </c>
      <c r="H723" s="26" t="s">
        <v>14948</v>
      </c>
      <c r="I723" s="26" t="s">
        <v>14980</v>
      </c>
      <c r="J723" s="26" t="s">
        <v>14527</v>
      </c>
      <c r="K723" s="26" t="s">
        <v>16734</v>
      </c>
      <c r="L723" s="26"/>
    </row>
    <row r="724" customFormat="false" ht="15" hidden="false" customHeight="true" outlineLevel="0" collapsed="false">
      <c r="A724" s="29" t="s">
        <v>16737</v>
      </c>
      <c r="B724" s="30" t="n">
        <v>45108</v>
      </c>
      <c r="C724" s="29" t="s">
        <v>8985</v>
      </c>
      <c r="D724" s="29" t="s">
        <v>14977</v>
      </c>
      <c r="E724" s="29" t="s">
        <v>14978</v>
      </c>
      <c r="F724" s="29" t="s">
        <v>15789</v>
      </c>
      <c r="G724" s="29" t="s">
        <v>15789</v>
      </c>
      <c r="H724" s="29" t="s">
        <v>14948</v>
      </c>
      <c r="I724" s="29"/>
      <c r="J724" s="29" t="s">
        <v>14527</v>
      </c>
      <c r="K724" s="29" t="s">
        <v>16734</v>
      </c>
      <c r="L724" s="29"/>
    </row>
    <row r="725" customFormat="false" ht="15" hidden="false" customHeight="true" outlineLevel="0" collapsed="false">
      <c r="A725" s="26" t="s">
        <v>16738</v>
      </c>
      <c r="B725" s="27" t="n">
        <v>45108</v>
      </c>
      <c r="C725" s="26" t="s">
        <v>9451</v>
      </c>
      <c r="D725" s="26" t="s">
        <v>15054</v>
      </c>
      <c r="E725" s="26" t="s">
        <v>15055</v>
      </c>
      <c r="F725" s="26" t="s">
        <v>15023</v>
      </c>
      <c r="G725" s="26" t="s">
        <v>383</v>
      </c>
      <c r="H725" s="26" t="s">
        <v>14948</v>
      </c>
      <c r="I725" s="26" t="s">
        <v>15005</v>
      </c>
      <c r="J725" s="26" t="s">
        <v>14527</v>
      </c>
      <c r="K725" s="26" t="s">
        <v>16734</v>
      </c>
      <c r="L725" s="26"/>
    </row>
    <row r="726" customFormat="false" ht="15" hidden="false" customHeight="true" outlineLevel="0" collapsed="false">
      <c r="A726" s="29" t="s">
        <v>16739</v>
      </c>
      <c r="B726" s="30" t="n">
        <v>45108</v>
      </c>
      <c r="C726" s="29" t="s">
        <v>6942</v>
      </c>
      <c r="D726" s="29" t="s">
        <v>14946</v>
      </c>
      <c r="E726" s="29" t="s">
        <v>14947</v>
      </c>
      <c r="F726" s="29" t="s">
        <v>5284</v>
      </c>
      <c r="G726" s="29" t="s">
        <v>2223</v>
      </c>
      <c r="H726" s="29" t="s">
        <v>14948</v>
      </c>
      <c r="I726" s="29" t="s">
        <v>15005</v>
      </c>
      <c r="J726" s="29" t="s">
        <v>14527</v>
      </c>
      <c r="K726" s="29" t="s">
        <v>16734</v>
      </c>
      <c r="L726" s="29"/>
    </row>
    <row r="727" customFormat="false" ht="15" hidden="false" customHeight="true" outlineLevel="0" collapsed="false">
      <c r="A727" s="26" t="s">
        <v>16740</v>
      </c>
      <c r="B727" s="27" t="n">
        <v>45109</v>
      </c>
      <c r="C727" s="26" t="s">
        <v>7997</v>
      </c>
      <c r="D727" s="26" t="s">
        <v>15113</v>
      </c>
      <c r="E727" s="26" t="s">
        <v>15114</v>
      </c>
      <c r="F727" s="26" t="s">
        <v>15017</v>
      </c>
      <c r="G727" s="26" t="s">
        <v>248</v>
      </c>
      <c r="H727" s="26" t="s">
        <v>14948</v>
      </c>
      <c r="I727" s="26" t="s">
        <v>14980</v>
      </c>
      <c r="J727" s="26" t="s">
        <v>14527</v>
      </c>
      <c r="K727" s="26" t="s">
        <v>16741</v>
      </c>
      <c r="L727" s="26"/>
    </row>
    <row r="728" customFormat="false" ht="15" hidden="false" customHeight="true" outlineLevel="0" collapsed="false">
      <c r="A728" s="29" t="s">
        <v>16742</v>
      </c>
      <c r="B728" s="30" t="n">
        <v>45109</v>
      </c>
      <c r="C728" s="29" t="s">
        <v>1865</v>
      </c>
      <c r="D728" s="29" t="s">
        <v>14956</v>
      </c>
      <c r="E728" s="29" t="s">
        <v>14957</v>
      </c>
      <c r="F728" s="29" t="s">
        <v>16743</v>
      </c>
      <c r="G728" s="29" t="s">
        <v>16744</v>
      </c>
      <c r="H728" s="29" t="s">
        <v>14948</v>
      </c>
      <c r="I728" s="29" t="s">
        <v>15005</v>
      </c>
      <c r="J728" s="29" t="s">
        <v>14527</v>
      </c>
      <c r="K728" s="29" t="s">
        <v>16741</v>
      </c>
      <c r="L728" s="29"/>
    </row>
    <row r="729" customFormat="false" ht="15" hidden="false" customHeight="true" outlineLevel="0" collapsed="false">
      <c r="A729" s="26" t="s">
        <v>16745</v>
      </c>
      <c r="B729" s="27" t="n">
        <v>45110</v>
      </c>
      <c r="C729" s="26" t="s">
        <v>945</v>
      </c>
      <c r="D729" s="26" t="s">
        <v>14977</v>
      </c>
      <c r="E729" s="26" t="s">
        <v>14978</v>
      </c>
      <c r="F729" s="26" t="s">
        <v>16746</v>
      </c>
      <c r="G729" s="26" t="s">
        <v>16746</v>
      </c>
      <c r="H729" s="26" t="s">
        <v>14948</v>
      </c>
      <c r="I729" s="26" t="s">
        <v>14980</v>
      </c>
      <c r="J729" s="26" t="s">
        <v>14527</v>
      </c>
      <c r="K729" s="26" t="s">
        <v>16747</v>
      </c>
      <c r="L729" s="26"/>
    </row>
    <row r="730" customFormat="false" ht="15" hidden="false" customHeight="true" outlineLevel="0" collapsed="false">
      <c r="A730" s="29" t="s">
        <v>16748</v>
      </c>
      <c r="B730" s="30" t="n">
        <v>45111</v>
      </c>
      <c r="C730" s="29" t="s">
        <v>10933</v>
      </c>
      <c r="D730" s="29" t="s">
        <v>15113</v>
      </c>
      <c r="E730" s="29" t="s">
        <v>15114</v>
      </c>
      <c r="F730" s="29" t="s">
        <v>15078</v>
      </c>
      <c r="G730" s="29" t="s">
        <v>15018</v>
      </c>
      <c r="H730" s="29" t="s">
        <v>14948</v>
      </c>
      <c r="I730" s="29" t="s">
        <v>14987</v>
      </c>
      <c r="J730" s="29" t="s">
        <v>14527</v>
      </c>
      <c r="K730" s="29" t="s">
        <v>16749</v>
      </c>
      <c r="L730" s="29"/>
    </row>
    <row r="731" customFormat="false" ht="15" hidden="false" customHeight="true" outlineLevel="0" collapsed="false">
      <c r="A731" s="26" t="s">
        <v>16750</v>
      </c>
      <c r="B731" s="27" t="n">
        <v>45112</v>
      </c>
      <c r="C731" s="26" t="s">
        <v>5735</v>
      </c>
      <c r="D731" s="26" t="s">
        <v>14956</v>
      </c>
      <c r="E731" s="26" t="s">
        <v>14957</v>
      </c>
      <c r="F731" s="26" t="s">
        <v>16751</v>
      </c>
      <c r="G731" s="26" t="s">
        <v>16752</v>
      </c>
      <c r="H731" s="26" t="s">
        <v>14948</v>
      </c>
      <c r="I731" s="26" t="s">
        <v>14987</v>
      </c>
      <c r="J731" s="26" t="s">
        <v>14527</v>
      </c>
      <c r="K731" s="26" t="s">
        <v>16753</v>
      </c>
      <c r="L731" s="26"/>
    </row>
    <row r="732" customFormat="false" ht="15" hidden="false" customHeight="true" outlineLevel="0" collapsed="false">
      <c r="A732" s="29" t="s">
        <v>16754</v>
      </c>
      <c r="B732" s="30" t="n">
        <v>45112</v>
      </c>
      <c r="C732" s="29" t="s">
        <v>8234</v>
      </c>
      <c r="D732" s="29" t="s">
        <v>15066</v>
      </c>
      <c r="E732" s="29" t="s">
        <v>15067</v>
      </c>
      <c r="F732" s="29" t="s">
        <v>259</v>
      </c>
      <c r="G732" s="29" t="s">
        <v>208</v>
      </c>
      <c r="H732" s="29" t="s">
        <v>14948</v>
      </c>
      <c r="I732" s="29" t="s">
        <v>14960</v>
      </c>
      <c r="J732" s="29" t="s">
        <v>14527</v>
      </c>
      <c r="K732" s="29" t="s">
        <v>16753</v>
      </c>
      <c r="L732" s="29"/>
    </row>
    <row r="733" customFormat="false" ht="15" hidden="false" customHeight="true" outlineLevel="0" collapsed="false">
      <c r="A733" s="26" t="s">
        <v>16755</v>
      </c>
      <c r="B733" s="27" t="n">
        <v>45112</v>
      </c>
      <c r="C733" s="26" t="s">
        <v>11008</v>
      </c>
      <c r="D733" s="26" t="s">
        <v>14965</v>
      </c>
      <c r="E733" s="26" t="s">
        <v>14966</v>
      </c>
      <c r="F733" s="26" t="s">
        <v>16491</v>
      </c>
      <c r="G733" s="26" t="s">
        <v>16756</v>
      </c>
      <c r="H733" s="26" t="s">
        <v>14948</v>
      </c>
      <c r="I733" s="26" t="s">
        <v>16757</v>
      </c>
      <c r="J733" s="26" t="s">
        <v>14498</v>
      </c>
      <c r="K733" s="26" t="s">
        <v>16753</v>
      </c>
      <c r="L733" s="26"/>
    </row>
    <row r="734" customFormat="false" ht="15" hidden="false" customHeight="true" outlineLevel="0" collapsed="false">
      <c r="A734" s="29" t="s">
        <v>16758</v>
      </c>
      <c r="B734" s="30" t="n">
        <v>45113</v>
      </c>
      <c r="C734" s="29" t="s">
        <v>7515</v>
      </c>
      <c r="D734" s="29" t="s">
        <v>14965</v>
      </c>
      <c r="E734" s="29" t="s">
        <v>14966</v>
      </c>
      <c r="F734" s="29" t="s">
        <v>15553</v>
      </c>
      <c r="G734" s="29" t="s">
        <v>16094</v>
      </c>
      <c r="H734" s="29" t="s">
        <v>14948</v>
      </c>
      <c r="I734" s="29" t="s">
        <v>16759</v>
      </c>
      <c r="J734" s="29" t="s">
        <v>14498</v>
      </c>
      <c r="K734" s="29" t="s">
        <v>16760</v>
      </c>
      <c r="L734" s="29"/>
    </row>
    <row r="735" customFormat="false" ht="15" hidden="false" customHeight="true" outlineLevel="0" collapsed="false">
      <c r="A735" s="26" t="s">
        <v>16761</v>
      </c>
      <c r="B735" s="27" t="n">
        <v>45113</v>
      </c>
      <c r="C735" s="26" t="s">
        <v>10672</v>
      </c>
      <c r="D735" s="26" t="s">
        <v>15035</v>
      </c>
      <c r="E735" s="26" t="s">
        <v>15036</v>
      </c>
      <c r="F735" s="26" t="s">
        <v>16762</v>
      </c>
      <c r="G735" s="26" t="s">
        <v>15137</v>
      </c>
      <c r="H735" s="26" t="s">
        <v>14948</v>
      </c>
      <c r="I735" s="26" t="s">
        <v>16763</v>
      </c>
      <c r="J735" s="26" t="s">
        <v>14498</v>
      </c>
      <c r="K735" s="26" t="s">
        <v>16760</v>
      </c>
      <c r="L735" s="26"/>
    </row>
    <row r="736" customFormat="false" ht="15" hidden="false" customHeight="true" outlineLevel="0" collapsed="false">
      <c r="A736" s="29" t="s">
        <v>16764</v>
      </c>
      <c r="B736" s="30" t="n">
        <v>45114</v>
      </c>
      <c r="C736" s="29" t="s">
        <v>7593</v>
      </c>
      <c r="D736" s="29" t="s">
        <v>14965</v>
      </c>
      <c r="E736" s="29" t="s">
        <v>14966</v>
      </c>
      <c r="F736" s="29" t="s">
        <v>14967</v>
      </c>
      <c r="G736" s="29" t="s">
        <v>14968</v>
      </c>
      <c r="H736" s="29" t="s">
        <v>14948</v>
      </c>
      <c r="I736" s="29" t="s">
        <v>16765</v>
      </c>
      <c r="J736" s="29" t="s">
        <v>14498</v>
      </c>
      <c r="K736" s="29" t="s">
        <v>16766</v>
      </c>
      <c r="L736" s="29"/>
    </row>
    <row r="737" customFormat="false" ht="15" hidden="false" customHeight="true" outlineLevel="0" collapsed="false">
      <c r="A737" s="26" t="s">
        <v>16767</v>
      </c>
      <c r="B737" s="27" t="n">
        <v>45115</v>
      </c>
      <c r="C737" s="26" t="s">
        <v>6856</v>
      </c>
      <c r="D737" s="26" t="s">
        <v>14984</v>
      </c>
      <c r="E737" s="26" t="s">
        <v>14985</v>
      </c>
      <c r="F737" s="26" t="s">
        <v>248</v>
      </c>
      <c r="G737" s="26" t="s">
        <v>15078</v>
      </c>
      <c r="H737" s="26" t="s">
        <v>14948</v>
      </c>
      <c r="I737" s="26"/>
      <c r="J737" s="26" t="s">
        <v>14527</v>
      </c>
      <c r="K737" s="26" t="s">
        <v>16768</v>
      </c>
      <c r="L737" s="26"/>
    </row>
    <row r="738" customFormat="false" ht="15" hidden="false" customHeight="true" outlineLevel="0" collapsed="false">
      <c r="A738" s="29" t="s">
        <v>16769</v>
      </c>
      <c r="B738" s="30" t="n">
        <v>45115</v>
      </c>
      <c r="C738" s="29" t="s">
        <v>6068</v>
      </c>
      <c r="D738" s="29" t="s">
        <v>14956</v>
      </c>
      <c r="E738" s="29" t="s">
        <v>14957</v>
      </c>
      <c r="F738" s="29" t="s">
        <v>16770</v>
      </c>
      <c r="G738" s="29" t="s">
        <v>16771</v>
      </c>
      <c r="H738" s="29" t="s">
        <v>14948</v>
      </c>
      <c r="I738" s="29" t="s">
        <v>14987</v>
      </c>
      <c r="J738" s="29" t="s">
        <v>14527</v>
      </c>
      <c r="K738" s="29" t="s">
        <v>16768</v>
      </c>
      <c r="L738" s="29"/>
    </row>
    <row r="739" customFormat="false" ht="15" hidden="false" customHeight="true" outlineLevel="0" collapsed="false">
      <c r="A739" s="26" t="s">
        <v>16772</v>
      </c>
      <c r="B739" s="27" t="n">
        <v>45116</v>
      </c>
      <c r="C739" s="26" t="s">
        <v>2247</v>
      </c>
      <c r="D739" s="26" t="s">
        <v>15045</v>
      </c>
      <c r="E739" s="26" t="s">
        <v>15046</v>
      </c>
      <c r="F739" s="26" t="s">
        <v>16773</v>
      </c>
      <c r="G739" s="26" t="s">
        <v>16774</v>
      </c>
      <c r="H739" s="26" t="s">
        <v>14948</v>
      </c>
      <c r="I739" s="26" t="s">
        <v>15005</v>
      </c>
      <c r="J739" s="26" t="s">
        <v>14527</v>
      </c>
      <c r="K739" s="26" t="s">
        <v>16775</v>
      </c>
      <c r="L739" s="26"/>
    </row>
    <row r="740" customFormat="false" ht="15" hidden="false" customHeight="true" outlineLevel="0" collapsed="false">
      <c r="A740" s="29" t="s">
        <v>16776</v>
      </c>
      <c r="B740" s="30" t="n">
        <v>45116</v>
      </c>
      <c r="C740" s="29" t="s">
        <v>3730</v>
      </c>
      <c r="D740" s="29" t="s">
        <v>14956</v>
      </c>
      <c r="E740" s="29" t="s">
        <v>14957</v>
      </c>
      <c r="F740" s="29" t="s">
        <v>16777</v>
      </c>
      <c r="G740" s="29" t="s">
        <v>16778</v>
      </c>
      <c r="H740" s="29" t="s">
        <v>14948</v>
      </c>
      <c r="I740" s="29" t="s">
        <v>15005</v>
      </c>
      <c r="J740" s="29" t="s">
        <v>14527</v>
      </c>
      <c r="K740" s="29" t="s">
        <v>16775</v>
      </c>
      <c r="L740" s="29"/>
    </row>
    <row r="741" customFormat="false" ht="15" hidden="false" customHeight="true" outlineLevel="0" collapsed="false">
      <c r="A741" s="26" t="s">
        <v>16779</v>
      </c>
      <c r="B741" s="27" t="n">
        <v>45116</v>
      </c>
      <c r="C741" s="26" t="s">
        <v>8510</v>
      </c>
      <c r="D741" s="26" t="s">
        <v>14977</v>
      </c>
      <c r="E741" s="26" t="s">
        <v>14978</v>
      </c>
      <c r="F741" s="26" t="s">
        <v>16780</v>
      </c>
      <c r="G741" s="26" t="s">
        <v>16780</v>
      </c>
      <c r="H741" s="26" t="s">
        <v>14948</v>
      </c>
      <c r="I741" s="26" t="s">
        <v>14980</v>
      </c>
      <c r="J741" s="26" t="s">
        <v>14527</v>
      </c>
      <c r="K741" s="26" t="s">
        <v>16775</v>
      </c>
      <c r="L741" s="26"/>
    </row>
    <row r="742" customFormat="false" ht="15" hidden="false" customHeight="true" outlineLevel="0" collapsed="false">
      <c r="A742" s="29" t="s">
        <v>16781</v>
      </c>
      <c r="B742" s="30" t="n">
        <v>45117</v>
      </c>
      <c r="C742" s="29" t="s">
        <v>7657</v>
      </c>
      <c r="D742" s="29" t="s">
        <v>14946</v>
      </c>
      <c r="E742" s="29" t="s">
        <v>14947</v>
      </c>
      <c r="F742" s="29" t="s">
        <v>3970</v>
      </c>
      <c r="G742" s="29" t="s">
        <v>942</v>
      </c>
      <c r="H742" s="29" t="s">
        <v>14948</v>
      </c>
      <c r="I742" s="29"/>
      <c r="J742" s="29" t="s">
        <v>14527</v>
      </c>
      <c r="K742" s="29" t="s">
        <v>16782</v>
      </c>
      <c r="L742" s="29"/>
    </row>
    <row r="743" customFormat="false" ht="15" hidden="false" customHeight="true" outlineLevel="0" collapsed="false">
      <c r="A743" s="26" t="s">
        <v>16783</v>
      </c>
      <c r="B743" s="27" t="n">
        <v>45119</v>
      </c>
      <c r="C743" s="26" t="s">
        <v>5222</v>
      </c>
      <c r="D743" s="26" t="s">
        <v>15015</v>
      </c>
      <c r="E743" s="26" t="s">
        <v>15016</v>
      </c>
      <c r="F743" s="26" t="s">
        <v>166</v>
      </c>
      <c r="G743" s="26" t="s">
        <v>383</v>
      </c>
      <c r="H743" s="26" t="s">
        <v>14948</v>
      </c>
      <c r="I743" s="26" t="s">
        <v>14987</v>
      </c>
      <c r="J743" s="26" t="s">
        <v>14527</v>
      </c>
      <c r="K743" s="26" t="s">
        <v>16784</v>
      </c>
      <c r="L743" s="26"/>
    </row>
    <row r="744" customFormat="false" ht="15" hidden="false" customHeight="true" outlineLevel="0" collapsed="false">
      <c r="A744" s="29" t="s">
        <v>16785</v>
      </c>
      <c r="B744" s="30" t="n">
        <v>45122</v>
      </c>
      <c r="C744" s="29" t="s">
        <v>3555</v>
      </c>
      <c r="D744" s="29" t="s">
        <v>15113</v>
      </c>
      <c r="E744" s="29" t="s">
        <v>15114</v>
      </c>
      <c r="F744" s="29" t="s">
        <v>166</v>
      </c>
      <c r="G744" s="29" t="s">
        <v>15018</v>
      </c>
      <c r="H744" s="29" t="s">
        <v>14948</v>
      </c>
      <c r="I744" s="29" t="s">
        <v>14960</v>
      </c>
      <c r="J744" s="29" t="s">
        <v>14527</v>
      </c>
      <c r="K744" s="29" t="s">
        <v>16786</v>
      </c>
      <c r="L744" s="29"/>
    </row>
    <row r="745" customFormat="false" ht="15" hidden="false" customHeight="true" outlineLevel="0" collapsed="false">
      <c r="A745" s="26" t="s">
        <v>16787</v>
      </c>
      <c r="B745" s="27" t="n">
        <v>45123</v>
      </c>
      <c r="C745" s="26" t="s">
        <v>6905</v>
      </c>
      <c r="D745" s="26" t="s">
        <v>14984</v>
      </c>
      <c r="E745" s="26" t="s">
        <v>14985</v>
      </c>
      <c r="F745" s="26" t="s">
        <v>208</v>
      </c>
      <c r="G745" s="26" t="s">
        <v>218</v>
      </c>
      <c r="H745" s="26" t="s">
        <v>14948</v>
      </c>
      <c r="I745" s="26" t="s">
        <v>14980</v>
      </c>
      <c r="J745" s="26" t="s">
        <v>14527</v>
      </c>
      <c r="K745" s="26" t="s">
        <v>16788</v>
      </c>
      <c r="L745" s="26"/>
    </row>
    <row r="746" customFormat="false" ht="15" hidden="false" customHeight="true" outlineLevel="0" collapsed="false">
      <c r="A746" s="29" t="s">
        <v>16789</v>
      </c>
      <c r="B746" s="30" t="n">
        <v>45125</v>
      </c>
      <c r="C746" s="29" t="s">
        <v>5972</v>
      </c>
      <c r="D746" s="29" t="s">
        <v>14946</v>
      </c>
      <c r="E746" s="29" t="s">
        <v>14947</v>
      </c>
      <c r="F746" s="29" t="s">
        <v>5082</v>
      </c>
      <c r="G746" s="29" t="s">
        <v>2584</v>
      </c>
      <c r="H746" s="29" t="s">
        <v>14948</v>
      </c>
      <c r="I746" s="29" t="s">
        <v>15024</v>
      </c>
      <c r="J746" s="29" t="s">
        <v>14527</v>
      </c>
      <c r="K746" s="29" t="s">
        <v>16790</v>
      </c>
      <c r="L746" s="29"/>
    </row>
    <row r="747" customFormat="false" ht="15" hidden="false" customHeight="true" outlineLevel="0" collapsed="false">
      <c r="A747" s="26" t="s">
        <v>16791</v>
      </c>
      <c r="B747" s="27" t="n">
        <v>45125</v>
      </c>
      <c r="C747" s="26" t="s">
        <v>4697</v>
      </c>
      <c r="D747" s="26" t="s">
        <v>15080</v>
      </c>
      <c r="E747" s="26" t="s">
        <v>15081</v>
      </c>
      <c r="F747" s="26" t="s">
        <v>16162</v>
      </c>
      <c r="G747" s="26" t="s">
        <v>15965</v>
      </c>
      <c r="H747" s="26" t="s">
        <v>14948</v>
      </c>
      <c r="I747" s="26" t="s">
        <v>16792</v>
      </c>
      <c r="J747" s="26" t="s">
        <v>14498</v>
      </c>
      <c r="K747" s="26" t="s">
        <v>16790</v>
      </c>
      <c r="L747" s="26"/>
    </row>
    <row r="748" customFormat="false" ht="15" hidden="false" customHeight="true" outlineLevel="0" collapsed="false">
      <c r="A748" s="29" t="s">
        <v>16793</v>
      </c>
      <c r="B748" s="30" t="n">
        <v>45127</v>
      </c>
      <c r="C748" s="29" t="s">
        <v>10471</v>
      </c>
      <c r="D748" s="29" t="s">
        <v>14977</v>
      </c>
      <c r="E748" s="29" t="s">
        <v>14978</v>
      </c>
      <c r="F748" s="29" t="s">
        <v>15276</v>
      </c>
      <c r="G748" s="29" t="s">
        <v>15276</v>
      </c>
      <c r="H748" s="29" t="s">
        <v>14948</v>
      </c>
      <c r="I748" s="29" t="s">
        <v>15024</v>
      </c>
      <c r="J748" s="29" t="s">
        <v>14527</v>
      </c>
      <c r="K748" s="29" t="s">
        <v>16794</v>
      </c>
      <c r="L748" s="29"/>
    </row>
    <row r="749" customFormat="false" ht="15" hidden="false" customHeight="true" outlineLevel="0" collapsed="false">
      <c r="A749" s="26" t="s">
        <v>16795</v>
      </c>
      <c r="B749" s="27" t="n">
        <v>45128</v>
      </c>
      <c r="C749" s="26" t="s">
        <v>8468</v>
      </c>
      <c r="D749" s="26" t="s">
        <v>15066</v>
      </c>
      <c r="E749" s="26" t="s">
        <v>15067</v>
      </c>
      <c r="F749" s="26" t="s">
        <v>218</v>
      </c>
      <c r="G749" s="26" t="s">
        <v>15078</v>
      </c>
      <c r="H749" s="26" t="s">
        <v>14948</v>
      </c>
      <c r="I749" s="26" t="s">
        <v>15005</v>
      </c>
      <c r="J749" s="26" t="s">
        <v>14527</v>
      </c>
      <c r="K749" s="26" t="s">
        <v>16796</v>
      </c>
      <c r="L749" s="26"/>
    </row>
    <row r="750" customFormat="false" ht="15" hidden="false" customHeight="true" outlineLevel="0" collapsed="false">
      <c r="A750" s="29" t="s">
        <v>16797</v>
      </c>
      <c r="B750" s="30" t="n">
        <v>45128</v>
      </c>
      <c r="C750" s="29" t="s">
        <v>8656</v>
      </c>
      <c r="D750" s="29" t="s">
        <v>14946</v>
      </c>
      <c r="E750" s="29" t="s">
        <v>14947</v>
      </c>
      <c r="F750" s="29" t="s">
        <v>1960</v>
      </c>
      <c r="G750" s="29" t="s">
        <v>2501</v>
      </c>
      <c r="H750" s="29" t="s">
        <v>14948</v>
      </c>
      <c r="I750" s="29" t="s">
        <v>15005</v>
      </c>
      <c r="J750" s="29" t="s">
        <v>14527</v>
      </c>
      <c r="K750" s="29" t="s">
        <v>16796</v>
      </c>
      <c r="L750" s="29"/>
    </row>
    <row r="751" customFormat="false" ht="15" hidden="false" customHeight="true" outlineLevel="0" collapsed="false">
      <c r="A751" s="26" t="s">
        <v>16798</v>
      </c>
      <c r="B751" s="27" t="n">
        <v>45131</v>
      </c>
      <c r="C751" s="26" t="s">
        <v>11438</v>
      </c>
      <c r="D751" s="26" t="s">
        <v>15080</v>
      </c>
      <c r="E751" s="26" t="s">
        <v>15081</v>
      </c>
      <c r="F751" s="26" t="s">
        <v>16799</v>
      </c>
      <c r="G751" s="26" t="s">
        <v>16800</v>
      </c>
      <c r="H751" s="26" t="s">
        <v>14948</v>
      </c>
      <c r="I751" s="26" t="s">
        <v>16801</v>
      </c>
      <c r="J751" s="26" t="s">
        <v>14498</v>
      </c>
      <c r="K751" s="26" t="s">
        <v>16802</v>
      </c>
      <c r="L751" s="26"/>
    </row>
    <row r="752" customFormat="false" ht="15" hidden="false" customHeight="true" outlineLevel="0" collapsed="false">
      <c r="A752" s="29" t="s">
        <v>16803</v>
      </c>
      <c r="B752" s="30" t="n">
        <v>45131</v>
      </c>
      <c r="C752" s="29" t="s">
        <v>8926</v>
      </c>
      <c r="D752" s="29" t="s">
        <v>14977</v>
      </c>
      <c r="E752" s="29" t="s">
        <v>14978</v>
      </c>
      <c r="F752" s="29" t="s">
        <v>16804</v>
      </c>
      <c r="G752" s="29" t="s">
        <v>16804</v>
      </c>
      <c r="H752" s="29" t="s">
        <v>14948</v>
      </c>
      <c r="I752" s="29" t="s">
        <v>15005</v>
      </c>
      <c r="J752" s="29" t="s">
        <v>14527</v>
      </c>
      <c r="K752" s="29" t="s">
        <v>16802</v>
      </c>
      <c r="L752" s="29"/>
    </row>
    <row r="753" customFormat="false" ht="15" hidden="false" customHeight="true" outlineLevel="0" collapsed="false">
      <c r="A753" s="26" t="s">
        <v>16805</v>
      </c>
      <c r="B753" s="27" t="n">
        <v>45132</v>
      </c>
      <c r="C753" s="26" t="s">
        <v>6933</v>
      </c>
      <c r="D753" s="26" t="s">
        <v>14965</v>
      </c>
      <c r="E753" s="26" t="s">
        <v>14966</v>
      </c>
      <c r="F753" s="26" t="s">
        <v>16174</v>
      </c>
      <c r="G753" s="26" t="s">
        <v>16673</v>
      </c>
      <c r="H753" s="26" t="s">
        <v>14948</v>
      </c>
      <c r="I753" s="26" t="s">
        <v>16806</v>
      </c>
      <c r="J753" s="26" t="s">
        <v>14498</v>
      </c>
      <c r="K753" s="26" t="s">
        <v>16807</v>
      </c>
      <c r="L753" s="26"/>
    </row>
    <row r="754" customFormat="false" ht="15" hidden="false" customHeight="true" outlineLevel="0" collapsed="false">
      <c r="A754" s="29" t="s">
        <v>16808</v>
      </c>
      <c r="B754" s="30" t="n">
        <v>45132</v>
      </c>
      <c r="C754" s="29" t="s">
        <v>9668</v>
      </c>
      <c r="D754" s="29" t="s">
        <v>14951</v>
      </c>
      <c r="E754" s="29" t="s">
        <v>14952</v>
      </c>
      <c r="F754" s="29" t="s">
        <v>16809</v>
      </c>
      <c r="G754" s="29" t="s">
        <v>16810</v>
      </c>
      <c r="H754" s="29" t="s">
        <v>14948</v>
      </c>
      <c r="I754" s="29" t="s">
        <v>16811</v>
      </c>
      <c r="J754" s="29" t="s">
        <v>14498</v>
      </c>
      <c r="K754" s="29" t="s">
        <v>16807</v>
      </c>
      <c r="L754" s="29"/>
    </row>
    <row r="755" customFormat="false" ht="15" hidden="false" customHeight="true" outlineLevel="0" collapsed="false">
      <c r="A755" s="26" t="s">
        <v>16812</v>
      </c>
      <c r="B755" s="27" t="n">
        <v>45133</v>
      </c>
      <c r="C755" s="26" t="s">
        <v>10939</v>
      </c>
      <c r="D755" s="26" t="s">
        <v>14946</v>
      </c>
      <c r="E755" s="26" t="s">
        <v>14947</v>
      </c>
      <c r="F755" s="26" t="s">
        <v>2249</v>
      </c>
      <c r="G755" s="26" t="s">
        <v>948</v>
      </c>
      <c r="H755" s="26" t="s">
        <v>14948</v>
      </c>
      <c r="I755" s="26" t="s">
        <v>15024</v>
      </c>
      <c r="J755" s="26" t="s">
        <v>14527</v>
      </c>
      <c r="K755" s="26" t="s">
        <v>16813</v>
      </c>
      <c r="L755" s="26"/>
    </row>
    <row r="756" customFormat="false" ht="15" hidden="false" customHeight="true" outlineLevel="0" collapsed="false">
      <c r="A756" s="29" t="s">
        <v>16814</v>
      </c>
      <c r="B756" s="30" t="n">
        <v>45133</v>
      </c>
      <c r="C756" s="29" t="s">
        <v>3236</v>
      </c>
      <c r="D756" s="29" t="s">
        <v>14977</v>
      </c>
      <c r="E756" s="29" t="s">
        <v>14978</v>
      </c>
      <c r="F756" s="29" t="s">
        <v>16815</v>
      </c>
      <c r="G756" s="29" t="s">
        <v>16815</v>
      </c>
      <c r="H756" s="29" t="s">
        <v>14948</v>
      </c>
      <c r="I756" s="29" t="s">
        <v>15005</v>
      </c>
      <c r="J756" s="29" t="s">
        <v>14527</v>
      </c>
      <c r="K756" s="29" t="s">
        <v>16813</v>
      </c>
      <c r="L756" s="29"/>
    </row>
    <row r="757" customFormat="false" ht="15" hidden="false" customHeight="true" outlineLevel="0" collapsed="false">
      <c r="A757" s="26" t="s">
        <v>16816</v>
      </c>
      <c r="B757" s="27" t="n">
        <v>45134</v>
      </c>
      <c r="C757" s="26" t="s">
        <v>11155</v>
      </c>
      <c r="D757" s="26" t="s">
        <v>15035</v>
      </c>
      <c r="E757" s="26" t="s">
        <v>15036</v>
      </c>
      <c r="F757" s="26" t="s">
        <v>16817</v>
      </c>
      <c r="G757" s="26" t="s">
        <v>16818</v>
      </c>
      <c r="H757" s="26" t="s">
        <v>14948</v>
      </c>
      <c r="I757" s="26" t="s">
        <v>16819</v>
      </c>
      <c r="J757" s="26" t="s">
        <v>14498</v>
      </c>
      <c r="K757" s="26" t="s">
        <v>16820</v>
      </c>
      <c r="L757" s="26"/>
    </row>
    <row r="758" customFormat="false" ht="15" hidden="false" customHeight="true" outlineLevel="0" collapsed="false">
      <c r="A758" s="29" t="s">
        <v>16821</v>
      </c>
      <c r="B758" s="30" t="n">
        <v>45135</v>
      </c>
      <c r="C758" s="29" t="s">
        <v>4236</v>
      </c>
      <c r="D758" s="29" t="s">
        <v>14946</v>
      </c>
      <c r="E758" s="29" t="s">
        <v>14947</v>
      </c>
      <c r="F758" s="29" t="s">
        <v>1161</v>
      </c>
      <c r="G758" s="29" t="s">
        <v>335</v>
      </c>
      <c r="H758" s="29" t="s">
        <v>14948</v>
      </c>
      <c r="I758" s="29" t="s">
        <v>15024</v>
      </c>
      <c r="J758" s="29" t="s">
        <v>14527</v>
      </c>
      <c r="K758" s="29" t="s">
        <v>16822</v>
      </c>
      <c r="L758" s="29"/>
    </row>
    <row r="759" customFormat="false" ht="15" hidden="false" customHeight="true" outlineLevel="0" collapsed="false">
      <c r="A759" s="26" t="s">
        <v>16823</v>
      </c>
      <c r="B759" s="27" t="n">
        <v>45135</v>
      </c>
      <c r="C759" s="26" t="s">
        <v>3250</v>
      </c>
      <c r="D759" s="26" t="s">
        <v>14946</v>
      </c>
      <c r="E759" s="26" t="s">
        <v>14947</v>
      </c>
      <c r="F759" s="26" t="s">
        <v>9551</v>
      </c>
      <c r="G759" s="26" t="s">
        <v>879</v>
      </c>
      <c r="H759" s="26" t="s">
        <v>14948</v>
      </c>
      <c r="I759" s="26" t="s">
        <v>14987</v>
      </c>
      <c r="J759" s="26" t="s">
        <v>14527</v>
      </c>
      <c r="K759" s="26" t="s">
        <v>16822</v>
      </c>
      <c r="L759" s="26"/>
    </row>
    <row r="760" customFormat="false" ht="15" hidden="false" customHeight="true" outlineLevel="0" collapsed="false">
      <c r="A760" s="29" t="s">
        <v>16824</v>
      </c>
      <c r="B760" s="30" t="n">
        <v>45135</v>
      </c>
      <c r="C760" s="29" t="s">
        <v>1069</v>
      </c>
      <c r="D760" s="29" t="s">
        <v>14956</v>
      </c>
      <c r="E760" s="29" t="s">
        <v>14957</v>
      </c>
      <c r="F760" s="29" t="s">
        <v>16825</v>
      </c>
      <c r="G760" s="29" t="s">
        <v>16826</v>
      </c>
      <c r="H760" s="29" t="s">
        <v>14948</v>
      </c>
      <c r="I760" s="29" t="s">
        <v>15005</v>
      </c>
      <c r="J760" s="29" t="s">
        <v>14527</v>
      </c>
      <c r="K760" s="29" t="s">
        <v>16822</v>
      </c>
      <c r="L760" s="29"/>
    </row>
    <row r="761" customFormat="false" ht="15" hidden="false" customHeight="true" outlineLevel="0" collapsed="false">
      <c r="A761" s="26" t="s">
        <v>16827</v>
      </c>
      <c r="B761" s="27" t="n">
        <v>45136</v>
      </c>
      <c r="C761" s="26" t="s">
        <v>4384</v>
      </c>
      <c r="D761" s="26" t="s">
        <v>14946</v>
      </c>
      <c r="E761" s="26" t="s">
        <v>14947</v>
      </c>
      <c r="F761" s="26" t="s">
        <v>4046</v>
      </c>
      <c r="G761" s="26" t="s">
        <v>1001</v>
      </c>
      <c r="H761" s="26" t="s">
        <v>14948</v>
      </c>
      <c r="I761" s="26" t="s">
        <v>15024</v>
      </c>
      <c r="J761" s="26" t="s">
        <v>14527</v>
      </c>
      <c r="K761" s="26" t="s">
        <v>16828</v>
      </c>
      <c r="L761" s="26"/>
    </row>
    <row r="762" customFormat="false" ht="15" hidden="false" customHeight="true" outlineLevel="0" collapsed="false">
      <c r="A762" s="29" t="s">
        <v>16829</v>
      </c>
      <c r="B762" s="30" t="n">
        <v>45138</v>
      </c>
      <c r="C762" s="29" t="s">
        <v>5444</v>
      </c>
      <c r="D762" s="29" t="s">
        <v>14946</v>
      </c>
      <c r="E762" s="29" t="s">
        <v>14947</v>
      </c>
      <c r="F762" s="29" t="s">
        <v>3789</v>
      </c>
      <c r="G762" s="29" t="s">
        <v>6517</v>
      </c>
      <c r="H762" s="29" t="s">
        <v>14948</v>
      </c>
      <c r="I762" s="29" t="s">
        <v>14980</v>
      </c>
      <c r="J762" s="29" t="s">
        <v>14527</v>
      </c>
      <c r="K762" s="29" t="s">
        <v>16830</v>
      </c>
      <c r="L762" s="29"/>
    </row>
    <row r="763" customFormat="false" ht="15" hidden="false" customHeight="true" outlineLevel="0" collapsed="false">
      <c r="A763" s="26" t="s">
        <v>16831</v>
      </c>
      <c r="B763" s="27" t="n">
        <v>45139</v>
      </c>
      <c r="C763" s="26" t="s">
        <v>9909</v>
      </c>
      <c r="D763" s="26" t="s">
        <v>14977</v>
      </c>
      <c r="E763" s="26" t="s">
        <v>14978</v>
      </c>
      <c r="F763" s="26" t="s">
        <v>16650</v>
      </c>
      <c r="G763" s="26" t="s">
        <v>16650</v>
      </c>
      <c r="H763" s="26" t="s">
        <v>14948</v>
      </c>
      <c r="I763" s="26" t="s">
        <v>15024</v>
      </c>
      <c r="J763" s="26" t="s">
        <v>14527</v>
      </c>
      <c r="K763" s="26" t="s">
        <v>16832</v>
      </c>
      <c r="L763" s="26"/>
    </row>
    <row r="764" customFormat="false" ht="15" hidden="false" customHeight="true" outlineLevel="0" collapsed="false">
      <c r="A764" s="29" t="s">
        <v>16833</v>
      </c>
      <c r="B764" s="30" t="n">
        <v>45141</v>
      </c>
      <c r="C764" s="29" t="s">
        <v>9171</v>
      </c>
      <c r="D764" s="29" t="s">
        <v>14951</v>
      </c>
      <c r="E764" s="29" t="s">
        <v>14952</v>
      </c>
      <c r="F764" s="29" t="s">
        <v>16834</v>
      </c>
      <c r="G764" s="29" t="s">
        <v>16835</v>
      </c>
      <c r="H764" s="29" t="s">
        <v>14948</v>
      </c>
      <c r="I764" s="29" t="s">
        <v>16836</v>
      </c>
      <c r="J764" s="29" t="s">
        <v>14498</v>
      </c>
      <c r="K764" s="29" t="s">
        <v>16837</v>
      </c>
      <c r="L764" s="29"/>
    </row>
    <row r="765" customFormat="false" ht="15" hidden="false" customHeight="true" outlineLevel="0" collapsed="false">
      <c r="A765" s="26" t="s">
        <v>16838</v>
      </c>
      <c r="B765" s="27" t="n">
        <v>45141</v>
      </c>
      <c r="C765" s="26" t="s">
        <v>10118</v>
      </c>
      <c r="D765" s="26" t="s">
        <v>14946</v>
      </c>
      <c r="E765" s="26" t="s">
        <v>14947</v>
      </c>
      <c r="F765" s="26" t="s">
        <v>2072</v>
      </c>
      <c r="G765" s="26" t="s">
        <v>3092</v>
      </c>
      <c r="H765" s="26" t="s">
        <v>14948</v>
      </c>
      <c r="I765" s="26"/>
      <c r="J765" s="26" t="s">
        <v>14527</v>
      </c>
      <c r="K765" s="26" t="s">
        <v>16837</v>
      </c>
      <c r="L765" s="26"/>
    </row>
    <row r="766" customFormat="false" ht="15" hidden="false" customHeight="true" outlineLevel="0" collapsed="false">
      <c r="A766" s="29" t="s">
        <v>16839</v>
      </c>
      <c r="B766" s="30" t="n">
        <v>45142</v>
      </c>
      <c r="C766" s="29" t="s">
        <v>5980</v>
      </c>
      <c r="D766" s="29" t="s">
        <v>15015</v>
      </c>
      <c r="E766" s="29" t="s">
        <v>15016</v>
      </c>
      <c r="F766" s="29" t="s">
        <v>259</v>
      </c>
      <c r="G766" s="29" t="s">
        <v>15023</v>
      </c>
      <c r="H766" s="29" t="s">
        <v>14948</v>
      </c>
      <c r="I766" s="29" t="s">
        <v>14987</v>
      </c>
      <c r="J766" s="29" t="s">
        <v>14527</v>
      </c>
      <c r="K766" s="29" t="s">
        <v>16840</v>
      </c>
      <c r="L766" s="29"/>
    </row>
    <row r="767" customFormat="false" ht="15" hidden="false" customHeight="true" outlineLevel="0" collapsed="false">
      <c r="A767" s="26" t="s">
        <v>16841</v>
      </c>
      <c r="B767" s="27" t="n">
        <v>45142</v>
      </c>
      <c r="C767" s="26" t="s">
        <v>5676</v>
      </c>
      <c r="D767" s="26" t="s">
        <v>14951</v>
      </c>
      <c r="E767" s="26" t="s">
        <v>14952</v>
      </c>
      <c r="F767" s="26" t="s">
        <v>16842</v>
      </c>
      <c r="G767" s="26" t="s">
        <v>16669</v>
      </c>
      <c r="H767" s="26" t="s">
        <v>14948</v>
      </c>
      <c r="I767" s="26" t="s">
        <v>16843</v>
      </c>
      <c r="J767" s="26" t="s">
        <v>14498</v>
      </c>
      <c r="K767" s="26" t="s">
        <v>16840</v>
      </c>
      <c r="L767" s="26"/>
    </row>
    <row r="768" customFormat="false" ht="15" hidden="false" customHeight="true" outlineLevel="0" collapsed="false">
      <c r="A768" s="29" t="s">
        <v>16844</v>
      </c>
      <c r="B768" s="30" t="n">
        <v>45144</v>
      </c>
      <c r="C768" s="29" t="s">
        <v>5390</v>
      </c>
      <c r="D768" s="29" t="s">
        <v>14946</v>
      </c>
      <c r="E768" s="29" t="s">
        <v>14947</v>
      </c>
      <c r="F768" s="29" t="s">
        <v>1727</v>
      </c>
      <c r="G768" s="29" t="s">
        <v>288</v>
      </c>
      <c r="H768" s="29" t="s">
        <v>14948</v>
      </c>
      <c r="I768" s="29"/>
      <c r="J768" s="29" t="s">
        <v>14527</v>
      </c>
      <c r="K768" s="29" t="s">
        <v>16845</v>
      </c>
      <c r="L768" s="29"/>
    </row>
    <row r="769" customFormat="false" ht="15" hidden="false" customHeight="true" outlineLevel="0" collapsed="false">
      <c r="A769" s="26" t="s">
        <v>16846</v>
      </c>
      <c r="B769" s="27" t="n">
        <v>45144</v>
      </c>
      <c r="C769" s="26" t="s">
        <v>8278</v>
      </c>
      <c r="D769" s="26" t="s">
        <v>15011</v>
      </c>
      <c r="E769" s="26" t="s">
        <v>15012</v>
      </c>
      <c r="F769" s="26" t="s">
        <v>15018</v>
      </c>
      <c r="G769" s="26" t="s">
        <v>383</v>
      </c>
      <c r="H769" s="26" t="s">
        <v>14948</v>
      </c>
      <c r="I769" s="26" t="s">
        <v>14987</v>
      </c>
      <c r="J769" s="26" t="s">
        <v>14527</v>
      </c>
      <c r="K769" s="26" t="s">
        <v>16845</v>
      </c>
      <c r="L769" s="26"/>
    </row>
    <row r="770" customFormat="false" ht="15" hidden="false" customHeight="true" outlineLevel="0" collapsed="false">
      <c r="A770" s="29" t="s">
        <v>16847</v>
      </c>
      <c r="B770" s="30" t="n">
        <v>45145</v>
      </c>
      <c r="C770" s="29" t="s">
        <v>4067</v>
      </c>
      <c r="D770" s="29" t="s">
        <v>14972</v>
      </c>
      <c r="E770" s="29" t="s">
        <v>14973</v>
      </c>
      <c r="F770" s="29" t="s">
        <v>16848</v>
      </c>
      <c r="G770" s="29" t="s">
        <v>16849</v>
      </c>
      <c r="H770" s="29" t="s">
        <v>14948</v>
      </c>
      <c r="I770" s="29"/>
      <c r="J770" s="29" t="s">
        <v>14527</v>
      </c>
      <c r="K770" s="29" t="s">
        <v>16850</v>
      </c>
      <c r="L770" s="29"/>
    </row>
    <row r="771" customFormat="false" ht="15" hidden="false" customHeight="true" outlineLevel="0" collapsed="false">
      <c r="A771" s="26" t="s">
        <v>16851</v>
      </c>
      <c r="B771" s="27" t="n">
        <v>45145</v>
      </c>
      <c r="C771" s="26" t="s">
        <v>9513</v>
      </c>
      <c r="D771" s="26" t="s">
        <v>14972</v>
      </c>
      <c r="E771" s="26" t="s">
        <v>14973</v>
      </c>
      <c r="F771" s="26" t="s">
        <v>16852</v>
      </c>
      <c r="G771" s="26" t="s">
        <v>16853</v>
      </c>
      <c r="H771" s="26" t="s">
        <v>14948</v>
      </c>
      <c r="I771" s="26" t="s">
        <v>14960</v>
      </c>
      <c r="J771" s="26" t="s">
        <v>14527</v>
      </c>
      <c r="K771" s="26" t="s">
        <v>16850</v>
      </c>
      <c r="L771" s="26"/>
    </row>
    <row r="772" customFormat="false" ht="15" hidden="false" customHeight="true" outlineLevel="0" collapsed="false">
      <c r="A772" s="29" t="s">
        <v>16854</v>
      </c>
      <c r="B772" s="30" t="n">
        <v>45146</v>
      </c>
      <c r="C772" s="29" t="s">
        <v>2057</v>
      </c>
      <c r="D772" s="29" t="s">
        <v>15113</v>
      </c>
      <c r="E772" s="29" t="s">
        <v>15114</v>
      </c>
      <c r="F772" s="29" t="s">
        <v>15017</v>
      </c>
      <c r="G772" s="29" t="s">
        <v>15018</v>
      </c>
      <c r="H772" s="29" t="s">
        <v>14948</v>
      </c>
      <c r="I772" s="29" t="s">
        <v>14960</v>
      </c>
      <c r="J772" s="29" t="s">
        <v>14527</v>
      </c>
      <c r="K772" s="29" t="s">
        <v>16855</v>
      </c>
      <c r="L772" s="29"/>
    </row>
    <row r="773" customFormat="false" ht="15" hidden="false" customHeight="true" outlineLevel="0" collapsed="false">
      <c r="A773" s="26" t="s">
        <v>16856</v>
      </c>
      <c r="B773" s="27" t="n">
        <v>45146</v>
      </c>
      <c r="C773" s="26" t="s">
        <v>9091</v>
      </c>
      <c r="D773" s="26" t="s">
        <v>15080</v>
      </c>
      <c r="E773" s="26" t="s">
        <v>15081</v>
      </c>
      <c r="F773" s="26" t="s">
        <v>16308</v>
      </c>
      <c r="G773" s="26" t="s">
        <v>16170</v>
      </c>
      <c r="H773" s="26" t="s">
        <v>14948</v>
      </c>
      <c r="I773" s="26" t="s">
        <v>16857</v>
      </c>
      <c r="J773" s="26" t="s">
        <v>14498</v>
      </c>
      <c r="K773" s="26" t="s">
        <v>16855</v>
      </c>
      <c r="L773" s="26"/>
    </row>
    <row r="774" customFormat="false" ht="15" hidden="false" customHeight="true" outlineLevel="0" collapsed="false">
      <c r="A774" s="29" t="s">
        <v>16858</v>
      </c>
      <c r="B774" s="30" t="n">
        <v>45147</v>
      </c>
      <c r="C774" s="29" t="s">
        <v>10786</v>
      </c>
      <c r="D774" s="29" t="s">
        <v>15011</v>
      </c>
      <c r="E774" s="29" t="s">
        <v>15012</v>
      </c>
      <c r="F774" s="29" t="s">
        <v>248</v>
      </c>
      <c r="G774" s="29" t="s">
        <v>270</v>
      </c>
      <c r="H774" s="29" t="s">
        <v>14948</v>
      </c>
      <c r="I774" s="29" t="s">
        <v>14960</v>
      </c>
      <c r="J774" s="29" t="s">
        <v>14527</v>
      </c>
      <c r="K774" s="29" t="s">
        <v>16859</v>
      </c>
      <c r="L774" s="29"/>
    </row>
    <row r="775" customFormat="false" ht="15" hidden="false" customHeight="true" outlineLevel="0" collapsed="false">
      <c r="A775" s="26" t="s">
        <v>16860</v>
      </c>
      <c r="B775" s="27" t="n">
        <v>45148</v>
      </c>
      <c r="C775" s="26" t="s">
        <v>3250</v>
      </c>
      <c r="D775" s="26" t="s">
        <v>14946</v>
      </c>
      <c r="E775" s="26" t="s">
        <v>14947</v>
      </c>
      <c r="F775" s="26" t="s">
        <v>8429</v>
      </c>
      <c r="G775" s="26" t="s">
        <v>4861</v>
      </c>
      <c r="H775" s="26" t="s">
        <v>14948</v>
      </c>
      <c r="I775" s="26" t="s">
        <v>14980</v>
      </c>
      <c r="J775" s="26" t="s">
        <v>14527</v>
      </c>
      <c r="K775" s="26" t="s">
        <v>16861</v>
      </c>
      <c r="L775" s="26"/>
    </row>
    <row r="776" customFormat="false" ht="15" hidden="false" customHeight="true" outlineLevel="0" collapsed="false">
      <c r="A776" s="29" t="s">
        <v>16862</v>
      </c>
      <c r="B776" s="30" t="n">
        <v>45148</v>
      </c>
      <c r="C776" s="29" t="s">
        <v>3206</v>
      </c>
      <c r="D776" s="29" t="s">
        <v>14951</v>
      </c>
      <c r="E776" s="29" t="s">
        <v>14952</v>
      </c>
      <c r="F776" s="29" t="s">
        <v>16182</v>
      </c>
      <c r="G776" s="29" t="s">
        <v>16071</v>
      </c>
      <c r="H776" s="29" t="s">
        <v>14948</v>
      </c>
      <c r="I776" s="29" t="s">
        <v>15918</v>
      </c>
      <c r="J776" s="29" t="s">
        <v>14498</v>
      </c>
      <c r="K776" s="29" t="s">
        <v>16861</v>
      </c>
      <c r="L776" s="29"/>
    </row>
    <row r="777" customFormat="false" ht="15" hidden="false" customHeight="true" outlineLevel="0" collapsed="false">
      <c r="A777" s="26" t="s">
        <v>16863</v>
      </c>
      <c r="B777" s="27" t="n">
        <v>45148</v>
      </c>
      <c r="C777" s="26" t="s">
        <v>2220</v>
      </c>
      <c r="D777" s="26" t="s">
        <v>15322</v>
      </c>
      <c r="E777" s="26" t="s">
        <v>15323</v>
      </c>
      <c r="F777" s="26" t="s">
        <v>16325</v>
      </c>
      <c r="G777" s="26" t="s">
        <v>16505</v>
      </c>
      <c r="H777" s="26" t="s">
        <v>14948</v>
      </c>
      <c r="I777" s="26" t="s">
        <v>16864</v>
      </c>
      <c r="J777" s="26" t="s">
        <v>14498</v>
      </c>
      <c r="K777" s="26" t="s">
        <v>16861</v>
      </c>
      <c r="L777" s="26"/>
    </row>
    <row r="778" customFormat="false" ht="15" hidden="false" customHeight="true" outlineLevel="0" collapsed="false">
      <c r="A778" s="29" t="s">
        <v>16865</v>
      </c>
      <c r="B778" s="30" t="n">
        <v>45149</v>
      </c>
      <c r="C778" s="29" t="s">
        <v>8239</v>
      </c>
      <c r="D778" s="29" t="s">
        <v>15045</v>
      </c>
      <c r="E778" s="29" t="s">
        <v>15046</v>
      </c>
      <c r="F778" s="29" t="s">
        <v>16866</v>
      </c>
      <c r="G778" s="29" t="s">
        <v>16867</v>
      </c>
      <c r="H778" s="29" t="s">
        <v>14948</v>
      </c>
      <c r="I778" s="29" t="s">
        <v>14960</v>
      </c>
      <c r="J778" s="29" t="s">
        <v>14527</v>
      </c>
      <c r="K778" s="29" t="s">
        <v>16868</v>
      </c>
      <c r="L778" s="29"/>
    </row>
    <row r="779" customFormat="false" ht="15" hidden="false" customHeight="true" outlineLevel="0" collapsed="false">
      <c r="A779" s="26" t="s">
        <v>16869</v>
      </c>
      <c r="B779" s="27" t="n">
        <v>45151</v>
      </c>
      <c r="C779" s="26" t="s">
        <v>2561</v>
      </c>
      <c r="D779" s="26" t="s">
        <v>15113</v>
      </c>
      <c r="E779" s="26" t="s">
        <v>15114</v>
      </c>
      <c r="F779" s="26" t="s">
        <v>15078</v>
      </c>
      <c r="G779" s="26" t="s">
        <v>15018</v>
      </c>
      <c r="H779" s="26" t="s">
        <v>14948</v>
      </c>
      <c r="I779" s="26" t="s">
        <v>15005</v>
      </c>
      <c r="J779" s="26" t="s">
        <v>14527</v>
      </c>
      <c r="K779" s="26" t="s">
        <v>16870</v>
      </c>
      <c r="L779" s="26"/>
    </row>
    <row r="780" customFormat="false" ht="15" hidden="false" customHeight="true" outlineLevel="0" collapsed="false">
      <c r="A780" s="29" t="s">
        <v>16871</v>
      </c>
      <c r="B780" s="30" t="n">
        <v>45151</v>
      </c>
      <c r="C780" s="29" t="s">
        <v>7093</v>
      </c>
      <c r="D780" s="29" t="s">
        <v>15015</v>
      </c>
      <c r="E780" s="29" t="s">
        <v>15016</v>
      </c>
      <c r="F780" s="29" t="s">
        <v>15078</v>
      </c>
      <c r="G780" s="29" t="s">
        <v>15078</v>
      </c>
      <c r="H780" s="29" t="s">
        <v>14948</v>
      </c>
      <c r="I780" s="29" t="s">
        <v>14987</v>
      </c>
      <c r="J780" s="29" t="s">
        <v>14527</v>
      </c>
      <c r="K780" s="29" t="s">
        <v>16870</v>
      </c>
      <c r="L780" s="29"/>
    </row>
    <row r="781" customFormat="false" ht="15" hidden="false" customHeight="true" outlineLevel="0" collapsed="false">
      <c r="A781" s="26" t="s">
        <v>16872</v>
      </c>
      <c r="B781" s="27" t="n">
        <v>45152</v>
      </c>
      <c r="C781" s="26" t="s">
        <v>8116</v>
      </c>
      <c r="D781" s="26" t="s">
        <v>14951</v>
      </c>
      <c r="E781" s="26" t="s">
        <v>14952</v>
      </c>
      <c r="F781" s="26" t="s">
        <v>16873</v>
      </c>
      <c r="G781" s="26" t="s">
        <v>15819</v>
      </c>
      <c r="H781" s="26" t="s">
        <v>14948</v>
      </c>
      <c r="I781" s="26" t="s">
        <v>16874</v>
      </c>
      <c r="J781" s="26" t="s">
        <v>14498</v>
      </c>
      <c r="K781" s="26" t="s">
        <v>16875</v>
      </c>
      <c r="L781" s="26"/>
    </row>
    <row r="782" customFormat="false" ht="15" hidden="false" customHeight="true" outlineLevel="0" collapsed="false">
      <c r="A782" s="29" t="s">
        <v>16876</v>
      </c>
      <c r="B782" s="30" t="n">
        <v>45153</v>
      </c>
      <c r="C782" s="29" t="s">
        <v>6743</v>
      </c>
      <c r="D782" s="29" t="s">
        <v>14972</v>
      </c>
      <c r="E782" s="29" t="s">
        <v>14973</v>
      </c>
      <c r="F782" s="29" t="s">
        <v>16877</v>
      </c>
      <c r="G782" s="29" t="s">
        <v>16878</v>
      </c>
      <c r="H782" s="29" t="s">
        <v>14948</v>
      </c>
      <c r="I782" s="29" t="s">
        <v>14960</v>
      </c>
      <c r="J782" s="29" t="s">
        <v>14527</v>
      </c>
      <c r="K782" s="29" t="s">
        <v>16879</v>
      </c>
      <c r="L782" s="29"/>
    </row>
    <row r="783" customFormat="false" ht="15" hidden="false" customHeight="true" outlineLevel="0" collapsed="false">
      <c r="A783" s="26" t="s">
        <v>16880</v>
      </c>
      <c r="B783" s="27" t="n">
        <v>45154</v>
      </c>
      <c r="C783" s="26" t="s">
        <v>4336</v>
      </c>
      <c r="D783" s="26" t="s">
        <v>14951</v>
      </c>
      <c r="E783" s="26" t="s">
        <v>14952</v>
      </c>
      <c r="F783" s="26" t="s">
        <v>16881</v>
      </c>
      <c r="G783" s="26" t="s">
        <v>16882</v>
      </c>
      <c r="H783" s="26" t="s">
        <v>14948</v>
      </c>
      <c r="I783" s="26" t="s">
        <v>16883</v>
      </c>
      <c r="J783" s="26" t="s">
        <v>14498</v>
      </c>
      <c r="K783" s="26" t="s">
        <v>16884</v>
      </c>
      <c r="L783" s="26"/>
    </row>
    <row r="784" customFormat="false" ht="15" hidden="false" customHeight="true" outlineLevel="0" collapsed="false">
      <c r="A784" s="29" t="s">
        <v>16885</v>
      </c>
      <c r="B784" s="30" t="n">
        <v>45156</v>
      </c>
      <c r="C784" s="29" t="s">
        <v>1599</v>
      </c>
      <c r="D784" s="29" t="s">
        <v>14984</v>
      </c>
      <c r="E784" s="29" t="s">
        <v>14985</v>
      </c>
      <c r="F784" s="29" t="s">
        <v>15078</v>
      </c>
      <c r="G784" s="29" t="s">
        <v>166</v>
      </c>
      <c r="H784" s="29" t="s">
        <v>14948</v>
      </c>
      <c r="I784" s="29"/>
      <c r="J784" s="29" t="s">
        <v>14527</v>
      </c>
      <c r="K784" s="29" t="s">
        <v>16886</v>
      </c>
      <c r="L784" s="29"/>
    </row>
    <row r="785" customFormat="false" ht="15" hidden="false" customHeight="true" outlineLevel="0" collapsed="false">
      <c r="A785" s="26" t="s">
        <v>16887</v>
      </c>
      <c r="B785" s="27" t="n">
        <v>45156</v>
      </c>
      <c r="C785" s="26" t="s">
        <v>2947</v>
      </c>
      <c r="D785" s="26" t="s">
        <v>15015</v>
      </c>
      <c r="E785" s="26" t="s">
        <v>15016</v>
      </c>
      <c r="F785" s="26" t="s">
        <v>198</v>
      </c>
      <c r="G785" s="26" t="s">
        <v>14986</v>
      </c>
      <c r="H785" s="26" t="s">
        <v>14948</v>
      </c>
      <c r="I785" s="26" t="s">
        <v>15005</v>
      </c>
      <c r="J785" s="26" t="s">
        <v>14527</v>
      </c>
      <c r="K785" s="26" t="s">
        <v>16886</v>
      </c>
      <c r="L785" s="26"/>
    </row>
    <row r="786" customFormat="false" ht="15" hidden="false" customHeight="true" outlineLevel="0" collapsed="false">
      <c r="A786" s="29" t="s">
        <v>16888</v>
      </c>
      <c r="B786" s="30" t="n">
        <v>45156</v>
      </c>
      <c r="C786" s="29" t="s">
        <v>9395</v>
      </c>
      <c r="D786" s="29" t="s">
        <v>14951</v>
      </c>
      <c r="E786" s="29" t="s">
        <v>14952</v>
      </c>
      <c r="F786" s="29" t="s">
        <v>15816</v>
      </c>
      <c r="G786" s="29" t="s">
        <v>16889</v>
      </c>
      <c r="H786" s="29" t="s">
        <v>14948</v>
      </c>
      <c r="I786" s="29" t="s">
        <v>16890</v>
      </c>
      <c r="J786" s="29" t="s">
        <v>14498</v>
      </c>
      <c r="K786" s="29" t="s">
        <v>16886</v>
      </c>
      <c r="L786" s="29"/>
    </row>
    <row r="787" customFormat="false" ht="15" hidden="false" customHeight="true" outlineLevel="0" collapsed="false">
      <c r="A787" s="26" t="s">
        <v>16891</v>
      </c>
      <c r="B787" s="27" t="n">
        <v>45156</v>
      </c>
      <c r="C787" s="26" t="s">
        <v>9954</v>
      </c>
      <c r="D787" s="26" t="s">
        <v>14984</v>
      </c>
      <c r="E787" s="26" t="s">
        <v>14985</v>
      </c>
      <c r="F787" s="26" t="s">
        <v>198</v>
      </c>
      <c r="G787" s="26" t="s">
        <v>345</v>
      </c>
      <c r="H787" s="26" t="s">
        <v>14948</v>
      </c>
      <c r="I787" s="26" t="s">
        <v>14980</v>
      </c>
      <c r="J787" s="26" t="s">
        <v>14527</v>
      </c>
      <c r="K787" s="26" t="s">
        <v>16886</v>
      </c>
      <c r="L787" s="26"/>
    </row>
    <row r="788" customFormat="false" ht="15" hidden="false" customHeight="true" outlineLevel="0" collapsed="false">
      <c r="A788" s="29" t="s">
        <v>16892</v>
      </c>
      <c r="B788" s="30" t="n">
        <v>45157</v>
      </c>
      <c r="C788" s="29" t="s">
        <v>4443</v>
      </c>
      <c r="D788" s="29" t="s">
        <v>15015</v>
      </c>
      <c r="E788" s="29" t="s">
        <v>15016</v>
      </c>
      <c r="F788" s="29" t="s">
        <v>15135</v>
      </c>
      <c r="G788" s="29" t="s">
        <v>15023</v>
      </c>
      <c r="H788" s="29" t="s">
        <v>14948</v>
      </c>
      <c r="I788" s="29"/>
      <c r="J788" s="29" t="s">
        <v>14527</v>
      </c>
      <c r="K788" s="29" t="s">
        <v>16893</v>
      </c>
      <c r="L788" s="29"/>
    </row>
    <row r="789" customFormat="false" ht="15" hidden="false" customHeight="true" outlineLevel="0" collapsed="false">
      <c r="A789" s="26" t="s">
        <v>16894</v>
      </c>
      <c r="B789" s="27" t="n">
        <v>45158</v>
      </c>
      <c r="C789" s="26" t="s">
        <v>9535</v>
      </c>
      <c r="D789" s="26" t="s">
        <v>14951</v>
      </c>
      <c r="E789" s="26" t="s">
        <v>14952</v>
      </c>
      <c r="F789" s="26" t="s">
        <v>15160</v>
      </c>
      <c r="G789" s="26" t="s">
        <v>16895</v>
      </c>
      <c r="H789" s="26" t="s">
        <v>14948</v>
      </c>
      <c r="I789" s="26" t="s">
        <v>16896</v>
      </c>
      <c r="J789" s="26" t="s">
        <v>14498</v>
      </c>
      <c r="K789" s="26" t="s">
        <v>16897</v>
      </c>
      <c r="L789" s="26"/>
    </row>
    <row r="790" customFormat="false" ht="15" hidden="false" customHeight="true" outlineLevel="0" collapsed="false">
      <c r="A790" s="29" t="s">
        <v>16898</v>
      </c>
      <c r="B790" s="30" t="n">
        <v>45159</v>
      </c>
      <c r="C790" s="29" t="s">
        <v>5901</v>
      </c>
      <c r="D790" s="29" t="s">
        <v>15021</v>
      </c>
      <c r="E790" s="29" t="s">
        <v>15022</v>
      </c>
      <c r="F790" s="29" t="s">
        <v>15078</v>
      </c>
      <c r="G790" s="29" t="s">
        <v>15078</v>
      </c>
      <c r="H790" s="29" t="s">
        <v>14948</v>
      </c>
      <c r="I790" s="29" t="s">
        <v>14960</v>
      </c>
      <c r="J790" s="29" t="s">
        <v>14527</v>
      </c>
      <c r="K790" s="29" t="s">
        <v>16899</v>
      </c>
      <c r="L790" s="29"/>
    </row>
    <row r="791" customFormat="false" ht="15" hidden="false" customHeight="true" outlineLevel="0" collapsed="false">
      <c r="A791" s="26" t="s">
        <v>16900</v>
      </c>
      <c r="B791" s="27" t="n">
        <v>45160</v>
      </c>
      <c r="C791" s="26" t="s">
        <v>2672</v>
      </c>
      <c r="D791" s="26" t="s">
        <v>15045</v>
      </c>
      <c r="E791" s="26" t="s">
        <v>15046</v>
      </c>
      <c r="F791" s="26" t="s">
        <v>16901</v>
      </c>
      <c r="G791" s="26" t="s">
        <v>16902</v>
      </c>
      <c r="H791" s="26" t="s">
        <v>14948</v>
      </c>
      <c r="I791" s="26" t="s">
        <v>14987</v>
      </c>
      <c r="J791" s="26" t="s">
        <v>14527</v>
      </c>
      <c r="K791" s="26" t="s">
        <v>16903</v>
      </c>
      <c r="L791" s="26"/>
    </row>
    <row r="792" customFormat="false" ht="15" hidden="false" customHeight="true" outlineLevel="0" collapsed="false">
      <c r="A792" s="29" t="s">
        <v>16904</v>
      </c>
      <c r="B792" s="30" t="n">
        <v>45160</v>
      </c>
      <c r="C792" s="29" t="s">
        <v>4081</v>
      </c>
      <c r="D792" s="29" t="s">
        <v>14956</v>
      </c>
      <c r="E792" s="29" t="s">
        <v>14957</v>
      </c>
      <c r="F792" s="29" t="s">
        <v>16905</v>
      </c>
      <c r="G792" s="29" t="s">
        <v>16906</v>
      </c>
      <c r="H792" s="29" t="s">
        <v>14948</v>
      </c>
      <c r="I792" s="29"/>
      <c r="J792" s="29" t="s">
        <v>14527</v>
      </c>
      <c r="K792" s="29" t="s">
        <v>16903</v>
      </c>
      <c r="L792" s="29"/>
    </row>
    <row r="793" customFormat="false" ht="15" hidden="false" customHeight="true" outlineLevel="0" collapsed="false">
      <c r="A793" s="26" t="s">
        <v>16907</v>
      </c>
      <c r="B793" s="27" t="n">
        <v>45161</v>
      </c>
      <c r="C793" s="26" t="s">
        <v>9809</v>
      </c>
      <c r="D793" s="26" t="s">
        <v>14965</v>
      </c>
      <c r="E793" s="26" t="s">
        <v>14966</v>
      </c>
      <c r="F793" s="26" t="s">
        <v>14968</v>
      </c>
      <c r="G793" s="26" t="s">
        <v>15154</v>
      </c>
      <c r="H793" s="26" t="s">
        <v>14948</v>
      </c>
      <c r="I793" s="26" t="s">
        <v>16908</v>
      </c>
      <c r="J793" s="26" t="s">
        <v>14498</v>
      </c>
      <c r="K793" s="26" t="s">
        <v>16909</v>
      </c>
      <c r="L793" s="26"/>
    </row>
    <row r="794" customFormat="false" ht="15" hidden="false" customHeight="true" outlineLevel="0" collapsed="false">
      <c r="A794" s="29" t="s">
        <v>16910</v>
      </c>
      <c r="B794" s="30" t="n">
        <v>45161</v>
      </c>
      <c r="C794" s="29" t="s">
        <v>6684</v>
      </c>
      <c r="D794" s="29" t="s">
        <v>14972</v>
      </c>
      <c r="E794" s="29" t="s">
        <v>14973</v>
      </c>
      <c r="F794" s="29" t="s">
        <v>16911</v>
      </c>
      <c r="G794" s="29" t="s">
        <v>16912</v>
      </c>
      <c r="H794" s="29" t="s">
        <v>14948</v>
      </c>
      <c r="I794" s="29" t="s">
        <v>15024</v>
      </c>
      <c r="J794" s="29" t="s">
        <v>14527</v>
      </c>
      <c r="K794" s="29" t="s">
        <v>16909</v>
      </c>
      <c r="L794" s="29"/>
    </row>
    <row r="795" customFormat="false" ht="15" hidden="false" customHeight="true" outlineLevel="0" collapsed="false">
      <c r="A795" s="26" t="s">
        <v>16913</v>
      </c>
      <c r="B795" s="27" t="n">
        <v>45161</v>
      </c>
      <c r="C795" s="26" t="s">
        <v>5670</v>
      </c>
      <c r="D795" s="26" t="s">
        <v>15066</v>
      </c>
      <c r="E795" s="26" t="s">
        <v>15067</v>
      </c>
      <c r="F795" s="26" t="s">
        <v>15078</v>
      </c>
      <c r="G795" s="26" t="s">
        <v>15078</v>
      </c>
      <c r="H795" s="26" t="s">
        <v>14948</v>
      </c>
      <c r="I795" s="26"/>
      <c r="J795" s="26" t="s">
        <v>14527</v>
      </c>
      <c r="K795" s="26" t="s">
        <v>16909</v>
      </c>
      <c r="L795" s="26"/>
    </row>
    <row r="796" customFormat="false" ht="15" hidden="false" customHeight="true" outlineLevel="0" collapsed="false">
      <c r="A796" s="29" t="s">
        <v>16914</v>
      </c>
      <c r="B796" s="30" t="n">
        <v>45161</v>
      </c>
      <c r="C796" s="29" t="s">
        <v>3741</v>
      </c>
      <c r="D796" s="29" t="s">
        <v>14946</v>
      </c>
      <c r="E796" s="29" t="s">
        <v>14947</v>
      </c>
      <c r="F796" s="29" t="s">
        <v>1445</v>
      </c>
      <c r="G796" s="29" t="s">
        <v>6517</v>
      </c>
      <c r="H796" s="29" t="s">
        <v>14948</v>
      </c>
      <c r="I796" s="29" t="s">
        <v>14980</v>
      </c>
      <c r="J796" s="29" t="s">
        <v>14527</v>
      </c>
      <c r="K796" s="29" t="s">
        <v>16909</v>
      </c>
      <c r="L796" s="29"/>
    </row>
    <row r="797" customFormat="false" ht="15" hidden="false" customHeight="true" outlineLevel="0" collapsed="false">
      <c r="A797" s="26" t="s">
        <v>16915</v>
      </c>
      <c r="B797" s="27" t="n">
        <v>45161</v>
      </c>
      <c r="C797" s="26" t="s">
        <v>8261</v>
      </c>
      <c r="D797" s="26" t="s">
        <v>15001</v>
      </c>
      <c r="E797" s="26" t="s">
        <v>15002</v>
      </c>
      <c r="F797" s="26" t="s">
        <v>15042</v>
      </c>
      <c r="G797" s="26" t="s">
        <v>15003</v>
      </c>
      <c r="H797" s="26" t="s">
        <v>14948</v>
      </c>
      <c r="I797" s="26" t="s">
        <v>15024</v>
      </c>
      <c r="J797" s="26" t="s">
        <v>14527</v>
      </c>
      <c r="K797" s="26" t="s">
        <v>16909</v>
      </c>
      <c r="L797" s="26"/>
    </row>
    <row r="798" customFormat="false" ht="15" hidden="false" customHeight="true" outlineLevel="0" collapsed="false">
      <c r="A798" s="29" t="s">
        <v>16916</v>
      </c>
      <c r="B798" s="30" t="n">
        <v>45162</v>
      </c>
      <c r="C798" s="29" t="s">
        <v>10290</v>
      </c>
      <c r="D798" s="29" t="s">
        <v>15045</v>
      </c>
      <c r="E798" s="29" t="s">
        <v>15046</v>
      </c>
      <c r="F798" s="29" t="s">
        <v>16917</v>
      </c>
      <c r="G798" s="29" t="s">
        <v>16918</v>
      </c>
      <c r="H798" s="29" t="s">
        <v>14948</v>
      </c>
      <c r="I798" s="29" t="s">
        <v>15024</v>
      </c>
      <c r="J798" s="29" t="s">
        <v>14527</v>
      </c>
      <c r="K798" s="29" t="s">
        <v>16919</v>
      </c>
      <c r="L798" s="29"/>
    </row>
    <row r="799" customFormat="false" ht="15" hidden="false" customHeight="true" outlineLevel="0" collapsed="false">
      <c r="A799" s="26" t="s">
        <v>16920</v>
      </c>
      <c r="B799" s="27" t="n">
        <v>45163</v>
      </c>
      <c r="C799" s="26" t="s">
        <v>6254</v>
      </c>
      <c r="D799" s="26" t="s">
        <v>15011</v>
      </c>
      <c r="E799" s="26" t="s">
        <v>15012</v>
      </c>
      <c r="F799" s="26" t="s">
        <v>208</v>
      </c>
      <c r="G799" s="26" t="s">
        <v>15075</v>
      </c>
      <c r="H799" s="26" t="s">
        <v>14948</v>
      </c>
      <c r="I799" s="26" t="s">
        <v>15005</v>
      </c>
      <c r="J799" s="26" t="s">
        <v>14527</v>
      </c>
      <c r="K799" s="26" t="s">
        <v>16921</v>
      </c>
      <c r="L799" s="26"/>
    </row>
    <row r="800" customFormat="false" ht="15" hidden="false" customHeight="true" outlineLevel="0" collapsed="false">
      <c r="A800" s="29" t="s">
        <v>16922</v>
      </c>
      <c r="B800" s="30" t="n">
        <v>45164</v>
      </c>
      <c r="C800" s="29" t="s">
        <v>11451</v>
      </c>
      <c r="D800" s="29" t="s">
        <v>15066</v>
      </c>
      <c r="E800" s="29" t="s">
        <v>15067</v>
      </c>
      <c r="F800" s="29" t="s">
        <v>248</v>
      </c>
      <c r="G800" s="29" t="s">
        <v>15078</v>
      </c>
      <c r="H800" s="29" t="s">
        <v>14948</v>
      </c>
      <c r="I800" s="29" t="s">
        <v>15024</v>
      </c>
      <c r="J800" s="29" t="s">
        <v>14527</v>
      </c>
      <c r="K800" s="29" t="s">
        <v>16923</v>
      </c>
      <c r="L800" s="29"/>
    </row>
    <row r="801" customFormat="false" ht="15" hidden="false" customHeight="true" outlineLevel="0" collapsed="false">
      <c r="A801" s="26" t="s">
        <v>16924</v>
      </c>
      <c r="B801" s="27" t="n">
        <v>45164</v>
      </c>
      <c r="C801" s="26" t="s">
        <v>6761</v>
      </c>
      <c r="D801" s="26" t="s">
        <v>15066</v>
      </c>
      <c r="E801" s="26" t="s">
        <v>15067</v>
      </c>
      <c r="F801" s="26" t="s">
        <v>15023</v>
      </c>
      <c r="G801" s="26" t="s">
        <v>383</v>
      </c>
      <c r="H801" s="26" t="s">
        <v>14948</v>
      </c>
      <c r="I801" s="26" t="s">
        <v>14987</v>
      </c>
      <c r="J801" s="26" t="s">
        <v>14527</v>
      </c>
      <c r="K801" s="26" t="s">
        <v>16923</v>
      </c>
      <c r="L801" s="26"/>
    </row>
    <row r="802" customFormat="false" ht="15" hidden="false" customHeight="true" outlineLevel="0" collapsed="false">
      <c r="A802" s="29" t="s">
        <v>16925</v>
      </c>
      <c r="B802" s="30" t="n">
        <v>45165</v>
      </c>
      <c r="C802" s="29" t="s">
        <v>10309</v>
      </c>
      <c r="D802" s="29" t="s">
        <v>15066</v>
      </c>
      <c r="E802" s="29" t="s">
        <v>15067</v>
      </c>
      <c r="F802" s="29" t="s">
        <v>322</v>
      </c>
      <c r="G802" s="29" t="s">
        <v>15023</v>
      </c>
      <c r="H802" s="29" t="s">
        <v>14948</v>
      </c>
      <c r="I802" s="29" t="s">
        <v>15024</v>
      </c>
      <c r="J802" s="29" t="s">
        <v>14527</v>
      </c>
      <c r="K802" s="29" t="s">
        <v>16926</v>
      </c>
      <c r="L802" s="29"/>
    </row>
    <row r="803" customFormat="false" ht="15" hidden="false" customHeight="true" outlineLevel="0" collapsed="false">
      <c r="A803" s="26" t="s">
        <v>16927</v>
      </c>
      <c r="B803" s="27" t="n">
        <v>45165</v>
      </c>
      <c r="C803" s="26" t="s">
        <v>6858</v>
      </c>
      <c r="D803" s="26" t="s">
        <v>15113</v>
      </c>
      <c r="E803" s="26" t="s">
        <v>15114</v>
      </c>
      <c r="F803" s="26" t="s">
        <v>322</v>
      </c>
      <c r="G803" s="26" t="s">
        <v>322</v>
      </c>
      <c r="H803" s="26" t="s">
        <v>14948</v>
      </c>
      <c r="I803" s="26" t="s">
        <v>15024</v>
      </c>
      <c r="J803" s="26" t="s">
        <v>14527</v>
      </c>
      <c r="K803" s="26" t="s">
        <v>16926</v>
      </c>
      <c r="L803" s="26"/>
    </row>
    <row r="804" customFormat="false" ht="15" hidden="false" customHeight="true" outlineLevel="0" collapsed="false">
      <c r="A804" s="29" t="s">
        <v>16928</v>
      </c>
      <c r="B804" s="30" t="n">
        <v>45165</v>
      </c>
      <c r="C804" s="29" t="s">
        <v>8952</v>
      </c>
      <c r="D804" s="29" t="s">
        <v>14984</v>
      </c>
      <c r="E804" s="29" t="s">
        <v>14985</v>
      </c>
      <c r="F804" s="29" t="s">
        <v>166</v>
      </c>
      <c r="G804" s="29" t="s">
        <v>383</v>
      </c>
      <c r="H804" s="29" t="s">
        <v>14948</v>
      </c>
      <c r="I804" s="29" t="s">
        <v>15005</v>
      </c>
      <c r="J804" s="29" t="s">
        <v>14527</v>
      </c>
      <c r="K804" s="29" t="s">
        <v>16926</v>
      </c>
      <c r="L804" s="29"/>
    </row>
    <row r="805" customFormat="false" ht="15" hidden="false" customHeight="true" outlineLevel="0" collapsed="false">
      <c r="A805" s="26" t="s">
        <v>16929</v>
      </c>
      <c r="B805" s="27" t="n">
        <v>45167</v>
      </c>
      <c r="C805" s="26" t="s">
        <v>5352</v>
      </c>
      <c r="D805" s="26" t="s">
        <v>15054</v>
      </c>
      <c r="E805" s="26" t="s">
        <v>15055</v>
      </c>
      <c r="F805" s="26" t="s">
        <v>15017</v>
      </c>
      <c r="G805" s="26" t="s">
        <v>198</v>
      </c>
      <c r="H805" s="26" t="s">
        <v>14948</v>
      </c>
      <c r="I805" s="26" t="s">
        <v>15024</v>
      </c>
      <c r="J805" s="26" t="s">
        <v>14527</v>
      </c>
      <c r="K805" s="26" t="s">
        <v>16930</v>
      </c>
      <c r="L805" s="26"/>
    </row>
    <row r="806" customFormat="false" ht="15" hidden="false" customHeight="true" outlineLevel="0" collapsed="false">
      <c r="A806" s="29" t="s">
        <v>16931</v>
      </c>
      <c r="B806" s="30" t="n">
        <v>45168</v>
      </c>
      <c r="C806" s="29" t="s">
        <v>10388</v>
      </c>
      <c r="D806" s="29" t="s">
        <v>15066</v>
      </c>
      <c r="E806" s="29" t="s">
        <v>15067</v>
      </c>
      <c r="F806" s="29" t="s">
        <v>218</v>
      </c>
      <c r="G806" s="29" t="s">
        <v>14986</v>
      </c>
      <c r="H806" s="29" t="s">
        <v>14948</v>
      </c>
      <c r="I806" s="29" t="s">
        <v>14987</v>
      </c>
      <c r="J806" s="29" t="s">
        <v>14527</v>
      </c>
      <c r="K806" s="29" t="s">
        <v>16932</v>
      </c>
      <c r="L806" s="29"/>
    </row>
    <row r="807" customFormat="false" ht="15" hidden="false" customHeight="true" outlineLevel="0" collapsed="false">
      <c r="A807" s="26" t="s">
        <v>16933</v>
      </c>
      <c r="B807" s="27" t="n">
        <v>45169</v>
      </c>
      <c r="C807" s="26" t="s">
        <v>10797</v>
      </c>
      <c r="D807" s="26" t="s">
        <v>14951</v>
      </c>
      <c r="E807" s="26" t="s">
        <v>14952</v>
      </c>
      <c r="F807" s="26" t="s">
        <v>16934</v>
      </c>
      <c r="G807" s="26" t="s">
        <v>14954</v>
      </c>
      <c r="H807" s="26" t="s">
        <v>14948</v>
      </c>
      <c r="I807" s="26" t="s">
        <v>16935</v>
      </c>
      <c r="J807" s="26" t="s">
        <v>14498</v>
      </c>
      <c r="K807" s="26" t="s">
        <v>16936</v>
      </c>
      <c r="L807" s="26"/>
    </row>
    <row r="808" customFormat="false" ht="15" hidden="false" customHeight="true" outlineLevel="0" collapsed="false">
      <c r="A808" s="29" t="s">
        <v>16937</v>
      </c>
      <c r="B808" s="30" t="n">
        <v>45170</v>
      </c>
      <c r="C808" s="29" t="s">
        <v>7381</v>
      </c>
      <c r="D808" s="29" t="s">
        <v>15113</v>
      </c>
      <c r="E808" s="29" t="s">
        <v>15114</v>
      </c>
      <c r="F808" s="29" t="s">
        <v>15078</v>
      </c>
      <c r="G808" s="29" t="s">
        <v>270</v>
      </c>
      <c r="H808" s="29" t="s">
        <v>14948</v>
      </c>
      <c r="I808" s="29" t="s">
        <v>14960</v>
      </c>
      <c r="J808" s="29" t="s">
        <v>14527</v>
      </c>
      <c r="K808" s="29" t="s">
        <v>16938</v>
      </c>
      <c r="L808" s="29"/>
    </row>
    <row r="809" customFormat="false" ht="15" hidden="false" customHeight="true" outlineLevel="0" collapsed="false">
      <c r="A809" s="26" t="s">
        <v>16939</v>
      </c>
      <c r="B809" s="27" t="n">
        <v>45170</v>
      </c>
      <c r="C809" s="26" t="s">
        <v>6226</v>
      </c>
      <c r="D809" s="26" t="s">
        <v>14965</v>
      </c>
      <c r="E809" s="26" t="s">
        <v>14966</v>
      </c>
      <c r="F809" s="26" t="s">
        <v>16940</v>
      </c>
      <c r="G809" s="26" t="s">
        <v>16941</v>
      </c>
      <c r="H809" s="26" t="s">
        <v>14948</v>
      </c>
      <c r="I809" s="26" t="s">
        <v>16942</v>
      </c>
      <c r="J809" s="26" t="s">
        <v>14498</v>
      </c>
      <c r="K809" s="26" t="s">
        <v>16938</v>
      </c>
      <c r="L809" s="26"/>
    </row>
    <row r="810" customFormat="false" ht="15" hidden="false" customHeight="true" outlineLevel="0" collapsed="false">
      <c r="A810" s="29" t="s">
        <v>16943</v>
      </c>
      <c r="B810" s="30" t="n">
        <v>45171</v>
      </c>
      <c r="C810" s="29" t="s">
        <v>10215</v>
      </c>
      <c r="D810" s="29" t="s">
        <v>15066</v>
      </c>
      <c r="E810" s="29" t="s">
        <v>15067</v>
      </c>
      <c r="F810" s="29" t="s">
        <v>259</v>
      </c>
      <c r="G810" s="29" t="s">
        <v>198</v>
      </c>
      <c r="H810" s="29" t="s">
        <v>14948</v>
      </c>
      <c r="I810" s="29" t="s">
        <v>15005</v>
      </c>
      <c r="J810" s="29" t="s">
        <v>14527</v>
      </c>
      <c r="K810" s="29" t="s">
        <v>16944</v>
      </c>
      <c r="L810" s="29"/>
    </row>
    <row r="811" customFormat="false" ht="15" hidden="false" customHeight="true" outlineLevel="0" collapsed="false">
      <c r="A811" s="26" t="s">
        <v>16945</v>
      </c>
      <c r="B811" s="27" t="n">
        <v>45172</v>
      </c>
      <c r="C811" s="26" t="s">
        <v>7133</v>
      </c>
      <c r="D811" s="26" t="s">
        <v>14956</v>
      </c>
      <c r="E811" s="26" t="s">
        <v>14957</v>
      </c>
      <c r="F811" s="26" t="s">
        <v>16946</v>
      </c>
      <c r="G811" s="26" t="s">
        <v>16947</v>
      </c>
      <c r="H811" s="26" t="s">
        <v>14948</v>
      </c>
      <c r="I811" s="26"/>
      <c r="J811" s="26" t="s">
        <v>14527</v>
      </c>
      <c r="K811" s="26" t="s">
        <v>16948</v>
      </c>
      <c r="L811" s="26"/>
    </row>
    <row r="812" customFormat="false" ht="15" hidden="false" customHeight="true" outlineLevel="0" collapsed="false">
      <c r="A812" s="29" t="s">
        <v>16949</v>
      </c>
      <c r="B812" s="30" t="n">
        <v>45172</v>
      </c>
      <c r="C812" s="29" t="s">
        <v>9622</v>
      </c>
      <c r="D812" s="29" t="s">
        <v>14951</v>
      </c>
      <c r="E812" s="29" t="s">
        <v>14952</v>
      </c>
      <c r="F812" s="29" t="s">
        <v>16842</v>
      </c>
      <c r="G812" s="29" t="s">
        <v>16669</v>
      </c>
      <c r="H812" s="29" t="s">
        <v>14948</v>
      </c>
      <c r="I812" s="29"/>
      <c r="J812" s="29" t="s">
        <v>14498</v>
      </c>
      <c r="K812" s="29" t="s">
        <v>16948</v>
      </c>
      <c r="L812" s="29"/>
    </row>
    <row r="813" customFormat="false" ht="15" hidden="false" customHeight="true" outlineLevel="0" collapsed="false">
      <c r="A813" s="26" t="s">
        <v>16950</v>
      </c>
      <c r="B813" s="27" t="n">
        <v>45173</v>
      </c>
      <c r="C813" s="26" t="s">
        <v>4165</v>
      </c>
      <c r="D813" s="26" t="s">
        <v>14977</v>
      </c>
      <c r="E813" s="26" t="s">
        <v>14978</v>
      </c>
      <c r="F813" s="26" t="s">
        <v>16538</v>
      </c>
      <c r="G813" s="26" t="s">
        <v>16538</v>
      </c>
      <c r="H813" s="26" t="s">
        <v>14948</v>
      </c>
      <c r="I813" s="26"/>
      <c r="J813" s="26" t="s">
        <v>14527</v>
      </c>
      <c r="K813" s="26" t="s">
        <v>16951</v>
      </c>
      <c r="L813" s="26"/>
    </row>
    <row r="814" customFormat="false" ht="15" hidden="false" customHeight="true" outlineLevel="0" collapsed="false">
      <c r="A814" s="29" t="s">
        <v>16952</v>
      </c>
      <c r="B814" s="30" t="n">
        <v>45174</v>
      </c>
      <c r="C814" s="29" t="s">
        <v>8316</v>
      </c>
      <c r="D814" s="29" t="s">
        <v>14972</v>
      </c>
      <c r="E814" s="29" t="s">
        <v>14973</v>
      </c>
      <c r="F814" s="29" t="s">
        <v>16953</v>
      </c>
      <c r="G814" s="29" t="s">
        <v>16954</v>
      </c>
      <c r="H814" s="29" t="s">
        <v>14948</v>
      </c>
      <c r="I814" s="29" t="s">
        <v>14980</v>
      </c>
      <c r="J814" s="29" t="s">
        <v>14527</v>
      </c>
      <c r="K814" s="29" t="s">
        <v>16955</v>
      </c>
      <c r="L814" s="29"/>
    </row>
    <row r="815" customFormat="false" ht="15" hidden="false" customHeight="true" outlineLevel="0" collapsed="false">
      <c r="A815" s="26" t="s">
        <v>16956</v>
      </c>
      <c r="B815" s="27" t="n">
        <v>45175</v>
      </c>
      <c r="C815" s="26" t="s">
        <v>7542</v>
      </c>
      <c r="D815" s="26" t="s">
        <v>15015</v>
      </c>
      <c r="E815" s="26" t="s">
        <v>15016</v>
      </c>
      <c r="F815" s="26" t="s">
        <v>15017</v>
      </c>
      <c r="G815" s="26" t="s">
        <v>259</v>
      </c>
      <c r="H815" s="26" t="s">
        <v>14948</v>
      </c>
      <c r="I815" s="26" t="s">
        <v>15024</v>
      </c>
      <c r="J815" s="26" t="s">
        <v>14527</v>
      </c>
      <c r="K815" s="26" t="s">
        <v>16957</v>
      </c>
      <c r="L815" s="26"/>
    </row>
    <row r="816" customFormat="false" ht="15" hidden="false" customHeight="true" outlineLevel="0" collapsed="false">
      <c r="A816" s="29" t="s">
        <v>16958</v>
      </c>
      <c r="B816" s="30" t="n">
        <v>45175</v>
      </c>
      <c r="C816" s="29" t="s">
        <v>1652</v>
      </c>
      <c r="D816" s="29" t="s">
        <v>14977</v>
      </c>
      <c r="E816" s="29" t="s">
        <v>14978</v>
      </c>
      <c r="F816" s="29" t="s">
        <v>16959</v>
      </c>
      <c r="G816" s="29" t="s">
        <v>16959</v>
      </c>
      <c r="H816" s="29" t="s">
        <v>14948</v>
      </c>
      <c r="I816" s="29" t="s">
        <v>14987</v>
      </c>
      <c r="J816" s="29" t="s">
        <v>14527</v>
      </c>
      <c r="K816" s="29" t="s">
        <v>16957</v>
      </c>
      <c r="L816" s="29"/>
    </row>
    <row r="817" customFormat="false" ht="15" hidden="false" customHeight="true" outlineLevel="0" collapsed="false">
      <c r="A817" s="26" t="s">
        <v>16960</v>
      </c>
      <c r="B817" s="27" t="n">
        <v>45177</v>
      </c>
      <c r="C817" s="26" t="s">
        <v>8086</v>
      </c>
      <c r="D817" s="26" t="s">
        <v>15113</v>
      </c>
      <c r="E817" s="26" t="s">
        <v>15114</v>
      </c>
      <c r="F817" s="26" t="s">
        <v>15018</v>
      </c>
      <c r="G817" s="26" t="s">
        <v>15017</v>
      </c>
      <c r="H817" s="26" t="s">
        <v>14948</v>
      </c>
      <c r="I817" s="26"/>
      <c r="J817" s="26" t="s">
        <v>14527</v>
      </c>
      <c r="K817" s="26" t="s">
        <v>16961</v>
      </c>
      <c r="L817" s="26"/>
    </row>
    <row r="818" customFormat="false" ht="15" hidden="false" customHeight="true" outlineLevel="0" collapsed="false">
      <c r="A818" s="29" t="s">
        <v>16962</v>
      </c>
      <c r="B818" s="30" t="n">
        <v>45179</v>
      </c>
      <c r="C818" s="29" t="s">
        <v>8567</v>
      </c>
      <c r="D818" s="29" t="s">
        <v>14984</v>
      </c>
      <c r="E818" s="29" t="s">
        <v>14985</v>
      </c>
      <c r="F818" s="29" t="s">
        <v>208</v>
      </c>
      <c r="G818" s="29" t="s">
        <v>15078</v>
      </c>
      <c r="H818" s="29" t="s">
        <v>14948</v>
      </c>
      <c r="I818" s="29" t="s">
        <v>14980</v>
      </c>
      <c r="J818" s="29" t="s">
        <v>14527</v>
      </c>
      <c r="K818" s="29" t="s">
        <v>16963</v>
      </c>
      <c r="L818" s="29"/>
    </row>
    <row r="819" customFormat="false" ht="15" hidden="false" customHeight="true" outlineLevel="0" collapsed="false">
      <c r="A819" s="26" t="s">
        <v>16964</v>
      </c>
      <c r="B819" s="27" t="n">
        <v>45180</v>
      </c>
      <c r="C819" s="26" t="s">
        <v>4579</v>
      </c>
      <c r="D819" s="26" t="s">
        <v>15066</v>
      </c>
      <c r="E819" s="26" t="s">
        <v>15067</v>
      </c>
      <c r="F819" s="26" t="s">
        <v>15135</v>
      </c>
      <c r="G819" s="26" t="s">
        <v>15018</v>
      </c>
      <c r="H819" s="26" t="s">
        <v>14948</v>
      </c>
      <c r="I819" s="26" t="s">
        <v>14987</v>
      </c>
      <c r="J819" s="26" t="s">
        <v>14527</v>
      </c>
      <c r="K819" s="26" t="s">
        <v>16965</v>
      </c>
      <c r="L819" s="26"/>
    </row>
    <row r="820" customFormat="false" ht="15" hidden="false" customHeight="true" outlineLevel="0" collapsed="false">
      <c r="A820" s="29" t="s">
        <v>16966</v>
      </c>
      <c r="B820" s="30" t="n">
        <v>45180</v>
      </c>
      <c r="C820" s="29" t="s">
        <v>8660</v>
      </c>
      <c r="D820" s="29" t="s">
        <v>15054</v>
      </c>
      <c r="E820" s="29" t="s">
        <v>15055</v>
      </c>
      <c r="F820" s="29" t="s">
        <v>259</v>
      </c>
      <c r="G820" s="29" t="s">
        <v>15135</v>
      </c>
      <c r="H820" s="29" t="s">
        <v>14948</v>
      </c>
      <c r="I820" s="29"/>
      <c r="J820" s="29" t="s">
        <v>14527</v>
      </c>
      <c r="K820" s="29" t="s">
        <v>16965</v>
      </c>
      <c r="L820" s="29"/>
    </row>
    <row r="821" customFormat="false" ht="15" hidden="false" customHeight="true" outlineLevel="0" collapsed="false">
      <c r="A821" s="26" t="s">
        <v>16967</v>
      </c>
      <c r="B821" s="27" t="n">
        <v>45180</v>
      </c>
      <c r="C821" s="26" t="s">
        <v>10331</v>
      </c>
      <c r="D821" s="26" t="s">
        <v>15080</v>
      </c>
      <c r="E821" s="26" t="s">
        <v>15081</v>
      </c>
      <c r="F821" s="26" t="s">
        <v>16968</v>
      </c>
      <c r="G821" s="26" t="s">
        <v>16969</v>
      </c>
      <c r="H821" s="26" t="s">
        <v>14948</v>
      </c>
      <c r="I821" s="26" t="s">
        <v>16970</v>
      </c>
      <c r="J821" s="26" t="s">
        <v>14498</v>
      </c>
      <c r="K821" s="26" t="s">
        <v>16965</v>
      </c>
      <c r="L821" s="26"/>
    </row>
    <row r="822" customFormat="false" ht="15" hidden="false" customHeight="true" outlineLevel="0" collapsed="false">
      <c r="A822" s="29" t="s">
        <v>16971</v>
      </c>
      <c r="B822" s="30" t="n">
        <v>45181</v>
      </c>
      <c r="C822" s="29" t="s">
        <v>4113</v>
      </c>
      <c r="D822" s="29" t="s">
        <v>14965</v>
      </c>
      <c r="E822" s="29" t="s">
        <v>14966</v>
      </c>
      <c r="F822" s="29" t="s">
        <v>16700</v>
      </c>
      <c r="G822" s="29" t="s">
        <v>16269</v>
      </c>
      <c r="H822" s="29" t="s">
        <v>14948</v>
      </c>
      <c r="I822" s="29" t="s">
        <v>16972</v>
      </c>
      <c r="J822" s="29" t="s">
        <v>14498</v>
      </c>
      <c r="K822" s="29" t="s">
        <v>16973</v>
      </c>
      <c r="L822" s="29"/>
    </row>
    <row r="823" customFormat="false" ht="15" hidden="false" customHeight="true" outlineLevel="0" collapsed="false">
      <c r="A823" s="26" t="s">
        <v>16974</v>
      </c>
      <c r="B823" s="27" t="n">
        <v>45182</v>
      </c>
      <c r="C823" s="26" t="s">
        <v>8789</v>
      </c>
      <c r="D823" s="26" t="s">
        <v>14956</v>
      </c>
      <c r="E823" s="26" t="s">
        <v>14957</v>
      </c>
      <c r="F823" s="26" t="s">
        <v>16975</v>
      </c>
      <c r="G823" s="26" t="s">
        <v>16976</v>
      </c>
      <c r="H823" s="26" t="s">
        <v>14948</v>
      </c>
      <c r="I823" s="26" t="s">
        <v>15005</v>
      </c>
      <c r="J823" s="26" t="s">
        <v>14527</v>
      </c>
      <c r="K823" s="26" t="s">
        <v>16977</v>
      </c>
      <c r="L823" s="26"/>
    </row>
    <row r="824" customFormat="false" ht="15" hidden="false" customHeight="true" outlineLevel="0" collapsed="false">
      <c r="A824" s="29" t="s">
        <v>16978</v>
      </c>
      <c r="B824" s="30" t="n">
        <v>45183</v>
      </c>
      <c r="C824" s="29" t="s">
        <v>9331</v>
      </c>
      <c r="D824" s="29" t="s">
        <v>15054</v>
      </c>
      <c r="E824" s="29" t="s">
        <v>15055</v>
      </c>
      <c r="F824" s="29" t="s">
        <v>248</v>
      </c>
      <c r="G824" s="29" t="s">
        <v>15018</v>
      </c>
      <c r="H824" s="29" t="s">
        <v>14948</v>
      </c>
      <c r="I824" s="29"/>
      <c r="J824" s="29" t="s">
        <v>14527</v>
      </c>
      <c r="K824" s="29" t="s">
        <v>16979</v>
      </c>
      <c r="L824" s="29"/>
    </row>
    <row r="825" customFormat="false" ht="15" hidden="false" customHeight="true" outlineLevel="0" collapsed="false">
      <c r="A825" s="26" t="s">
        <v>16980</v>
      </c>
      <c r="B825" s="27" t="n">
        <v>45183</v>
      </c>
      <c r="C825" s="26" t="s">
        <v>9303</v>
      </c>
      <c r="D825" s="26" t="s">
        <v>14946</v>
      </c>
      <c r="E825" s="26" t="s">
        <v>14947</v>
      </c>
      <c r="F825" s="26" t="s">
        <v>2438</v>
      </c>
      <c r="G825" s="26" t="s">
        <v>1368</v>
      </c>
      <c r="H825" s="26" t="s">
        <v>14948</v>
      </c>
      <c r="I825" s="26" t="s">
        <v>14980</v>
      </c>
      <c r="J825" s="26" t="s">
        <v>14527</v>
      </c>
      <c r="K825" s="26" t="s">
        <v>16979</v>
      </c>
      <c r="L825" s="26"/>
    </row>
    <row r="826" customFormat="false" ht="15" hidden="false" customHeight="true" outlineLevel="0" collapsed="false">
      <c r="A826" s="29" t="s">
        <v>16981</v>
      </c>
      <c r="B826" s="30" t="n">
        <v>45183</v>
      </c>
      <c r="C826" s="29" t="s">
        <v>10587</v>
      </c>
      <c r="D826" s="29" t="s">
        <v>15054</v>
      </c>
      <c r="E826" s="29" t="s">
        <v>15055</v>
      </c>
      <c r="F826" s="29" t="s">
        <v>166</v>
      </c>
      <c r="G826" s="29" t="s">
        <v>15017</v>
      </c>
      <c r="H826" s="29" t="s">
        <v>14948</v>
      </c>
      <c r="I826" s="29" t="s">
        <v>15024</v>
      </c>
      <c r="J826" s="29" t="s">
        <v>14527</v>
      </c>
      <c r="K826" s="29" t="s">
        <v>16979</v>
      </c>
      <c r="L826" s="29"/>
    </row>
    <row r="827" customFormat="false" ht="15" hidden="false" customHeight="true" outlineLevel="0" collapsed="false">
      <c r="A827" s="26" t="s">
        <v>16982</v>
      </c>
      <c r="B827" s="27" t="n">
        <v>45184</v>
      </c>
      <c r="C827" s="26" t="s">
        <v>9207</v>
      </c>
      <c r="D827" s="26" t="s">
        <v>14984</v>
      </c>
      <c r="E827" s="26" t="s">
        <v>14985</v>
      </c>
      <c r="F827" s="26" t="s">
        <v>345</v>
      </c>
      <c r="G827" s="26" t="s">
        <v>345</v>
      </c>
      <c r="H827" s="26" t="s">
        <v>14948</v>
      </c>
      <c r="I827" s="26" t="s">
        <v>15005</v>
      </c>
      <c r="J827" s="26" t="s">
        <v>14527</v>
      </c>
      <c r="K827" s="26" t="s">
        <v>16983</v>
      </c>
      <c r="L827" s="26"/>
    </row>
    <row r="828" customFormat="false" ht="15" hidden="false" customHeight="true" outlineLevel="0" collapsed="false">
      <c r="A828" s="29" t="s">
        <v>16984</v>
      </c>
      <c r="B828" s="30" t="n">
        <v>45185</v>
      </c>
      <c r="C828" s="29" t="s">
        <v>2579</v>
      </c>
      <c r="D828" s="29" t="s">
        <v>14946</v>
      </c>
      <c r="E828" s="29" t="s">
        <v>14947</v>
      </c>
      <c r="F828" s="29" t="s">
        <v>3444</v>
      </c>
      <c r="G828" s="29" t="s">
        <v>1549</v>
      </c>
      <c r="H828" s="29" t="s">
        <v>14948</v>
      </c>
      <c r="I828" s="29" t="s">
        <v>15024</v>
      </c>
      <c r="J828" s="29" t="s">
        <v>14527</v>
      </c>
      <c r="K828" s="29" t="s">
        <v>16985</v>
      </c>
      <c r="L828" s="29"/>
    </row>
    <row r="829" customFormat="false" ht="15" hidden="false" customHeight="true" outlineLevel="0" collapsed="false">
      <c r="A829" s="26" t="s">
        <v>16986</v>
      </c>
      <c r="B829" s="27" t="n">
        <v>45188</v>
      </c>
      <c r="C829" s="26" t="s">
        <v>7009</v>
      </c>
      <c r="D829" s="26" t="s">
        <v>15035</v>
      </c>
      <c r="E829" s="26" t="s">
        <v>15036</v>
      </c>
      <c r="F829" s="26" t="s">
        <v>16987</v>
      </c>
      <c r="G829" s="26" t="s">
        <v>16988</v>
      </c>
      <c r="H829" s="26" t="s">
        <v>14948</v>
      </c>
      <c r="I829" s="26" t="s">
        <v>16989</v>
      </c>
      <c r="J829" s="26" t="s">
        <v>14498</v>
      </c>
      <c r="K829" s="26" t="s">
        <v>16990</v>
      </c>
      <c r="L829" s="26"/>
    </row>
    <row r="830" customFormat="false" ht="15" hidden="false" customHeight="true" outlineLevel="0" collapsed="false">
      <c r="A830" s="29" t="s">
        <v>16991</v>
      </c>
      <c r="B830" s="30" t="n">
        <v>45190</v>
      </c>
      <c r="C830" s="29" t="s">
        <v>10301</v>
      </c>
      <c r="D830" s="29" t="s">
        <v>14984</v>
      </c>
      <c r="E830" s="29" t="s">
        <v>14985</v>
      </c>
      <c r="F830" s="29" t="s">
        <v>15017</v>
      </c>
      <c r="G830" s="29" t="s">
        <v>166</v>
      </c>
      <c r="H830" s="29" t="s">
        <v>14948</v>
      </c>
      <c r="I830" s="29" t="s">
        <v>15024</v>
      </c>
      <c r="J830" s="29" t="s">
        <v>14527</v>
      </c>
      <c r="K830" s="29" t="s">
        <v>16992</v>
      </c>
      <c r="L830" s="29"/>
    </row>
    <row r="831" customFormat="false" ht="15" hidden="false" customHeight="true" outlineLevel="0" collapsed="false">
      <c r="A831" s="26" t="s">
        <v>16993</v>
      </c>
      <c r="B831" s="27" t="n">
        <v>45190</v>
      </c>
      <c r="C831" s="26" t="s">
        <v>10885</v>
      </c>
      <c r="D831" s="26" t="s">
        <v>14946</v>
      </c>
      <c r="E831" s="26" t="s">
        <v>14947</v>
      </c>
      <c r="F831" s="26" t="s">
        <v>6777</v>
      </c>
      <c r="G831" s="26" t="s">
        <v>2822</v>
      </c>
      <c r="H831" s="26" t="s">
        <v>14948</v>
      </c>
      <c r="I831" s="26" t="s">
        <v>15024</v>
      </c>
      <c r="J831" s="26" t="s">
        <v>14527</v>
      </c>
      <c r="K831" s="26" t="s">
        <v>16992</v>
      </c>
      <c r="L831" s="26"/>
    </row>
    <row r="832" customFormat="false" ht="15" hidden="false" customHeight="true" outlineLevel="0" collapsed="false">
      <c r="A832" s="29" t="s">
        <v>16994</v>
      </c>
      <c r="B832" s="30" t="n">
        <v>45192</v>
      </c>
      <c r="C832" s="29" t="s">
        <v>6901</v>
      </c>
      <c r="D832" s="29" t="s">
        <v>14965</v>
      </c>
      <c r="E832" s="29" t="s">
        <v>14966</v>
      </c>
      <c r="F832" s="29" t="s">
        <v>15368</v>
      </c>
      <c r="G832" s="29" t="s">
        <v>15368</v>
      </c>
      <c r="H832" s="29" t="s">
        <v>14948</v>
      </c>
      <c r="I832" s="29" t="s">
        <v>16995</v>
      </c>
      <c r="J832" s="29" t="s">
        <v>14498</v>
      </c>
      <c r="K832" s="29" t="s">
        <v>16996</v>
      </c>
      <c r="L832" s="29"/>
    </row>
    <row r="833" customFormat="false" ht="15" hidden="false" customHeight="true" outlineLevel="0" collapsed="false">
      <c r="A833" s="26" t="s">
        <v>16997</v>
      </c>
      <c r="B833" s="27" t="n">
        <v>45193</v>
      </c>
      <c r="C833" s="26" t="s">
        <v>3601</v>
      </c>
      <c r="D833" s="26" t="s">
        <v>14956</v>
      </c>
      <c r="E833" s="26" t="s">
        <v>14957</v>
      </c>
      <c r="F833" s="26" t="s">
        <v>16998</v>
      </c>
      <c r="G833" s="26" t="s">
        <v>16999</v>
      </c>
      <c r="H833" s="26" t="s">
        <v>14948</v>
      </c>
      <c r="I833" s="26" t="s">
        <v>15005</v>
      </c>
      <c r="J833" s="26" t="s">
        <v>14527</v>
      </c>
      <c r="K833" s="26" t="s">
        <v>17000</v>
      </c>
      <c r="L833" s="26"/>
    </row>
    <row r="834" customFormat="false" ht="15" hidden="false" customHeight="true" outlineLevel="0" collapsed="false">
      <c r="A834" s="29" t="s">
        <v>17001</v>
      </c>
      <c r="B834" s="30" t="n">
        <v>45194</v>
      </c>
      <c r="C834" s="29" t="s">
        <v>5883</v>
      </c>
      <c r="D834" s="29" t="s">
        <v>15001</v>
      </c>
      <c r="E834" s="29" t="s">
        <v>15002</v>
      </c>
      <c r="F834" s="29" t="s">
        <v>15042</v>
      </c>
      <c r="G834" s="29" t="s">
        <v>15003</v>
      </c>
      <c r="H834" s="29" t="s">
        <v>14948</v>
      </c>
      <c r="I834" s="29" t="s">
        <v>14980</v>
      </c>
      <c r="J834" s="29" t="s">
        <v>14527</v>
      </c>
      <c r="K834" s="29" t="s">
        <v>17002</v>
      </c>
      <c r="L834" s="29"/>
    </row>
    <row r="835" customFormat="false" ht="15" hidden="false" customHeight="true" outlineLevel="0" collapsed="false">
      <c r="A835" s="26" t="s">
        <v>17003</v>
      </c>
      <c r="B835" s="27" t="n">
        <v>45196</v>
      </c>
      <c r="C835" s="26" t="s">
        <v>8108</v>
      </c>
      <c r="D835" s="26" t="s">
        <v>15001</v>
      </c>
      <c r="E835" s="26" t="s">
        <v>15002</v>
      </c>
      <c r="F835" s="26" t="s">
        <v>15003</v>
      </c>
      <c r="G835" s="26" t="s">
        <v>15335</v>
      </c>
      <c r="H835" s="26" t="s">
        <v>14948</v>
      </c>
      <c r="I835" s="26" t="s">
        <v>14960</v>
      </c>
      <c r="J835" s="26" t="s">
        <v>14527</v>
      </c>
      <c r="K835" s="26" t="s">
        <v>17004</v>
      </c>
      <c r="L835" s="26"/>
    </row>
    <row r="836" customFormat="false" ht="15" hidden="false" customHeight="true" outlineLevel="0" collapsed="false">
      <c r="A836" s="29" t="s">
        <v>17005</v>
      </c>
      <c r="B836" s="30" t="n">
        <v>45198</v>
      </c>
      <c r="C836" s="29" t="s">
        <v>9777</v>
      </c>
      <c r="D836" s="29" t="s">
        <v>15054</v>
      </c>
      <c r="E836" s="29" t="s">
        <v>15055</v>
      </c>
      <c r="F836" s="29" t="s">
        <v>15023</v>
      </c>
      <c r="G836" s="29" t="s">
        <v>383</v>
      </c>
      <c r="H836" s="29" t="s">
        <v>14948</v>
      </c>
      <c r="I836" s="29" t="s">
        <v>15024</v>
      </c>
      <c r="J836" s="29" t="s">
        <v>14527</v>
      </c>
      <c r="K836" s="29" t="s">
        <v>17006</v>
      </c>
      <c r="L836" s="29"/>
    </row>
    <row r="837" customFormat="false" ht="15" hidden="false" customHeight="true" outlineLevel="0" collapsed="false">
      <c r="A837" s="26" t="s">
        <v>17007</v>
      </c>
      <c r="B837" s="27" t="n">
        <v>45198</v>
      </c>
      <c r="C837" s="26" t="s">
        <v>2118</v>
      </c>
      <c r="D837" s="26" t="s">
        <v>14977</v>
      </c>
      <c r="E837" s="26" t="s">
        <v>14978</v>
      </c>
      <c r="F837" s="26" t="s">
        <v>15123</v>
      </c>
      <c r="G837" s="26" t="s">
        <v>15123</v>
      </c>
      <c r="H837" s="26" t="s">
        <v>14948</v>
      </c>
      <c r="I837" s="26" t="s">
        <v>14960</v>
      </c>
      <c r="J837" s="26" t="s">
        <v>14527</v>
      </c>
      <c r="K837" s="26" t="s">
        <v>17006</v>
      </c>
      <c r="L837" s="26"/>
    </row>
    <row r="838" customFormat="false" ht="15" hidden="false" customHeight="true" outlineLevel="0" collapsed="false">
      <c r="A838" s="29" t="s">
        <v>17008</v>
      </c>
      <c r="B838" s="30" t="n">
        <v>45199</v>
      </c>
      <c r="C838" s="29" t="s">
        <v>2216</v>
      </c>
      <c r="D838" s="29" t="s">
        <v>14946</v>
      </c>
      <c r="E838" s="29" t="s">
        <v>14947</v>
      </c>
      <c r="F838" s="29" t="s">
        <v>3642</v>
      </c>
      <c r="G838" s="29" t="s">
        <v>4742</v>
      </c>
      <c r="H838" s="29" t="s">
        <v>14948</v>
      </c>
      <c r="I838" s="29" t="s">
        <v>14987</v>
      </c>
      <c r="J838" s="29" t="s">
        <v>14527</v>
      </c>
      <c r="K838" s="29" t="s">
        <v>17009</v>
      </c>
      <c r="L838" s="29"/>
    </row>
    <row r="839" customFormat="false" ht="15" hidden="false" customHeight="true" outlineLevel="0" collapsed="false">
      <c r="A839" s="26" t="s">
        <v>17010</v>
      </c>
      <c r="B839" s="27" t="n">
        <v>45200</v>
      </c>
      <c r="C839" s="26" t="s">
        <v>10701</v>
      </c>
      <c r="D839" s="26" t="s">
        <v>14972</v>
      </c>
      <c r="E839" s="26" t="s">
        <v>14973</v>
      </c>
      <c r="F839" s="26" t="s">
        <v>17011</v>
      </c>
      <c r="G839" s="26" t="s">
        <v>17012</v>
      </c>
      <c r="H839" s="26" t="s">
        <v>14948</v>
      </c>
      <c r="I839" s="26"/>
      <c r="J839" s="26" t="s">
        <v>14527</v>
      </c>
      <c r="K839" s="26" t="s">
        <v>17013</v>
      </c>
      <c r="L839" s="26"/>
    </row>
    <row r="840" customFormat="false" ht="15" hidden="false" customHeight="true" outlineLevel="0" collapsed="false">
      <c r="A840" s="29" t="s">
        <v>17014</v>
      </c>
      <c r="B840" s="30" t="n">
        <v>45202</v>
      </c>
      <c r="C840" s="29" t="s">
        <v>4484</v>
      </c>
      <c r="D840" s="29" t="s">
        <v>15045</v>
      </c>
      <c r="E840" s="29" t="s">
        <v>15046</v>
      </c>
      <c r="F840" s="29" t="s">
        <v>17015</v>
      </c>
      <c r="G840" s="29" t="s">
        <v>17016</v>
      </c>
      <c r="H840" s="29" t="s">
        <v>14948</v>
      </c>
      <c r="I840" s="29"/>
      <c r="J840" s="29" t="s">
        <v>14527</v>
      </c>
      <c r="K840" s="29" t="s">
        <v>17017</v>
      </c>
      <c r="L840" s="29"/>
    </row>
    <row r="841" customFormat="false" ht="15" hidden="false" customHeight="true" outlineLevel="0" collapsed="false">
      <c r="A841" s="26" t="s">
        <v>17018</v>
      </c>
      <c r="B841" s="27" t="n">
        <v>45202</v>
      </c>
      <c r="C841" s="26" t="s">
        <v>8025</v>
      </c>
      <c r="D841" s="26" t="s">
        <v>15015</v>
      </c>
      <c r="E841" s="26" t="s">
        <v>15016</v>
      </c>
      <c r="F841" s="26" t="s">
        <v>14986</v>
      </c>
      <c r="G841" s="26" t="s">
        <v>15075</v>
      </c>
      <c r="H841" s="26" t="s">
        <v>14948</v>
      </c>
      <c r="I841" s="26" t="s">
        <v>14960</v>
      </c>
      <c r="J841" s="26" t="s">
        <v>14527</v>
      </c>
      <c r="K841" s="26" t="s">
        <v>17017</v>
      </c>
      <c r="L841" s="26"/>
    </row>
    <row r="842" customFormat="false" ht="15" hidden="false" customHeight="true" outlineLevel="0" collapsed="false">
      <c r="A842" s="29" t="s">
        <v>17019</v>
      </c>
      <c r="B842" s="30" t="n">
        <v>45206</v>
      </c>
      <c r="C842" s="29" t="s">
        <v>8804</v>
      </c>
      <c r="D842" s="29" t="s">
        <v>14946</v>
      </c>
      <c r="E842" s="29" t="s">
        <v>14947</v>
      </c>
      <c r="F842" s="29" t="s">
        <v>767</v>
      </c>
      <c r="G842" s="29" t="s">
        <v>6543</v>
      </c>
      <c r="H842" s="29" t="s">
        <v>14948</v>
      </c>
      <c r="I842" s="29"/>
      <c r="J842" s="29" t="s">
        <v>14527</v>
      </c>
      <c r="K842" s="29" t="s">
        <v>17020</v>
      </c>
      <c r="L842" s="29"/>
    </row>
    <row r="843" customFormat="false" ht="15" hidden="false" customHeight="true" outlineLevel="0" collapsed="false">
      <c r="A843" s="26" t="s">
        <v>17021</v>
      </c>
      <c r="B843" s="27" t="n">
        <v>45206</v>
      </c>
      <c r="C843" s="26" t="s">
        <v>5528</v>
      </c>
      <c r="D843" s="26" t="s">
        <v>15322</v>
      </c>
      <c r="E843" s="26" t="s">
        <v>15323</v>
      </c>
      <c r="F843" s="26" t="s">
        <v>17022</v>
      </c>
      <c r="G843" s="26" t="s">
        <v>16818</v>
      </c>
      <c r="H843" s="26" t="s">
        <v>14948</v>
      </c>
      <c r="I843" s="26" t="s">
        <v>16599</v>
      </c>
      <c r="J843" s="26" t="s">
        <v>14498</v>
      </c>
      <c r="K843" s="26" t="s">
        <v>17020</v>
      </c>
      <c r="L843" s="26"/>
    </row>
    <row r="844" customFormat="false" ht="15" hidden="false" customHeight="true" outlineLevel="0" collapsed="false">
      <c r="A844" s="29" t="s">
        <v>17023</v>
      </c>
      <c r="B844" s="30" t="n">
        <v>45207</v>
      </c>
      <c r="C844" s="29" t="s">
        <v>5428</v>
      </c>
      <c r="D844" s="29" t="s">
        <v>14972</v>
      </c>
      <c r="E844" s="29" t="s">
        <v>14973</v>
      </c>
      <c r="F844" s="29" t="s">
        <v>17024</v>
      </c>
      <c r="G844" s="29" t="s">
        <v>17025</v>
      </c>
      <c r="H844" s="29" t="s">
        <v>14948</v>
      </c>
      <c r="I844" s="29" t="s">
        <v>14960</v>
      </c>
      <c r="J844" s="29" t="s">
        <v>14527</v>
      </c>
      <c r="K844" s="29" t="s">
        <v>17026</v>
      </c>
      <c r="L844" s="29"/>
    </row>
    <row r="845" customFormat="false" ht="15" hidden="false" customHeight="true" outlineLevel="0" collapsed="false">
      <c r="A845" s="26" t="s">
        <v>17027</v>
      </c>
      <c r="B845" s="27" t="n">
        <v>45208</v>
      </c>
      <c r="C845" s="26" t="s">
        <v>11277</v>
      </c>
      <c r="D845" s="26" t="s">
        <v>14946</v>
      </c>
      <c r="E845" s="26" t="s">
        <v>14947</v>
      </c>
      <c r="F845" s="26" t="s">
        <v>407</v>
      </c>
      <c r="G845" s="26" t="s">
        <v>1751</v>
      </c>
      <c r="H845" s="26" t="s">
        <v>14948</v>
      </c>
      <c r="I845" s="26"/>
      <c r="J845" s="26" t="s">
        <v>14527</v>
      </c>
      <c r="K845" s="26" t="s">
        <v>17028</v>
      </c>
      <c r="L845" s="26"/>
    </row>
    <row r="846" customFormat="false" ht="15" hidden="false" customHeight="true" outlineLevel="0" collapsed="false">
      <c r="A846" s="29" t="s">
        <v>17029</v>
      </c>
      <c r="B846" s="30" t="n">
        <v>45209</v>
      </c>
      <c r="C846" s="29" t="s">
        <v>5299</v>
      </c>
      <c r="D846" s="29" t="s">
        <v>14977</v>
      </c>
      <c r="E846" s="29" t="s">
        <v>14978</v>
      </c>
      <c r="F846" s="29" t="s">
        <v>17030</v>
      </c>
      <c r="G846" s="29" t="s">
        <v>17030</v>
      </c>
      <c r="H846" s="29" t="s">
        <v>14948</v>
      </c>
      <c r="I846" s="29" t="s">
        <v>14980</v>
      </c>
      <c r="J846" s="29" t="s">
        <v>14527</v>
      </c>
      <c r="K846" s="29" t="s">
        <v>17031</v>
      </c>
      <c r="L846" s="29"/>
    </row>
    <row r="847" customFormat="false" ht="15" hidden="false" customHeight="true" outlineLevel="0" collapsed="false">
      <c r="A847" s="26" t="s">
        <v>17032</v>
      </c>
      <c r="B847" s="27" t="n">
        <v>45209</v>
      </c>
      <c r="C847" s="26" t="s">
        <v>8856</v>
      </c>
      <c r="D847" s="26" t="s">
        <v>15113</v>
      </c>
      <c r="E847" s="26" t="s">
        <v>15114</v>
      </c>
      <c r="F847" s="26" t="s">
        <v>198</v>
      </c>
      <c r="G847" s="26" t="s">
        <v>229</v>
      </c>
      <c r="H847" s="26" t="s">
        <v>14948</v>
      </c>
      <c r="I847" s="26" t="s">
        <v>15005</v>
      </c>
      <c r="J847" s="26" t="s">
        <v>14527</v>
      </c>
      <c r="K847" s="26" t="s">
        <v>17031</v>
      </c>
      <c r="L847" s="26"/>
    </row>
    <row r="848" customFormat="false" ht="15" hidden="false" customHeight="true" outlineLevel="0" collapsed="false">
      <c r="A848" s="29" t="s">
        <v>17033</v>
      </c>
      <c r="B848" s="30" t="n">
        <v>45211</v>
      </c>
      <c r="C848" s="29" t="s">
        <v>11519</v>
      </c>
      <c r="D848" s="29" t="s">
        <v>14946</v>
      </c>
      <c r="E848" s="29" t="s">
        <v>14947</v>
      </c>
      <c r="F848" s="29" t="s">
        <v>1510</v>
      </c>
      <c r="G848" s="29" t="s">
        <v>3929</v>
      </c>
      <c r="H848" s="29" t="s">
        <v>14948</v>
      </c>
      <c r="I848" s="29" t="s">
        <v>14960</v>
      </c>
      <c r="J848" s="29" t="s">
        <v>14527</v>
      </c>
      <c r="K848" s="29" t="s">
        <v>17034</v>
      </c>
      <c r="L848" s="29"/>
    </row>
    <row r="849" customFormat="false" ht="15" hidden="false" customHeight="true" outlineLevel="0" collapsed="false">
      <c r="A849" s="26" t="s">
        <v>17035</v>
      </c>
      <c r="B849" s="27" t="n">
        <v>45212</v>
      </c>
      <c r="C849" s="26" t="s">
        <v>7413</v>
      </c>
      <c r="D849" s="26" t="s">
        <v>14956</v>
      </c>
      <c r="E849" s="26" t="s">
        <v>14957</v>
      </c>
      <c r="F849" s="26" t="s">
        <v>17036</v>
      </c>
      <c r="G849" s="26" t="s">
        <v>17037</v>
      </c>
      <c r="H849" s="26" t="s">
        <v>14948</v>
      </c>
      <c r="I849" s="26"/>
      <c r="J849" s="26" t="s">
        <v>14527</v>
      </c>
      <c r="K849" s="26" t="s">
        <v>17038</v>
      </c>
      <c r="L849" s="26"/>
    </row>
    <row r="850" customFormat="false" ht="15" hidden="false" customHeight="true" outlineLevel="0" collapsed="false">
      <c r="A850" s="29" t="s">
        <v>17039</v>
      </c>
      <c r="B850" s="30" t="n">
        <v>45212</v>
      </c>
      <c r="C850" s="29" t="s">
        <v>4264</v>
      </c>
      <c r="D850" s="29" t="s">
        <v>15021</v>
      </c>
      <c r="E850" s="29" t="s">
        <v>15022</v>
      </c>
      <c r="F850" s="29" t="s">
        <v>15023</v>
      </c>
      <c r="G850" s="29" t="s">
        <v>248</v>
      </c>
      <c r="H850" s="29" t="s">
        <v>14948</v>
      </c>
      <c r="I850" s="29" t="s">
        <v>14987</v>
      </c>
      <c r="J850" s="29" t="s">
        <v>14527</v>
      </c>
      <c r="K850" s="29" t="s">
        <v>17038</v>
      </c>
      <c r="L850" s="29"/>
    </row>
    <row r="851" customFormat="false" ht="15" hidden="false" customHeight="true" outlineLevel="0" collapsed="false">
      <c r="A851" s="26" t="s">
        <v>17040</v>
      </c>
      <c r="B851" s="27" t="n">
        <v>45213</v>
      </c>
      <c r="C851" s="26" t="s">
        <v>10168</v>
      </c>
      <c r="D851" s="26" t="s">
        <v>14956</v>
      </c>
      <c r="E851" s="26" t="s">
        <v>14957</v>
      </c>
      <c r="F851" s="26" t="s">
        <v>17041</v>
      </c>
      <c r="G851" s="26" t="s">
        <v>17042</v>
      </c>
      <c r="H851" s="26" t="s">
        <v>14948</v>
      </c>
      <c r="I851" s="26" t="s">
        <v>15024</v>
      </c>
      <c r="J851" s="26" t="s">
        <v>14527</v>
      </c>
      <c r="K851" s="26" t="s">
        <v>17043</v>
      </c>
      <c r="L851" s="26"/>
    </row>
    <row r="852" customFormat="false" ht="15" hidden="false" customHeight="true" outlineLevel="0" collapsed="false">
      <c r="A852" s="29" t="s">
        <v>17044</v>
      </c>
      <c r="B852" s="30" t="n">
        <v>45213</v>
      </c>
      <c r="C852" s="29" t="s">
        <v>6179</v>
      </c>
      <c r="D852" s="29" t="s">
        <v>14951</v>
      </c>
      <c r="E852" s="29" t="s">
        <v>14952</v>
      </c>
      <c r="F852" s="29" t="s">
        <v>17045</v>
      </c>
      <c r="G852" s="29" t="s">
        <v>17046</v>
      </c>
      <c r="H852" s="29" t="s">
        <v>14948</v>
      </c>
      <c r="I852" s="29" t="s">
        <v>17047</v>
      </c>
      <c r="J852" s="29" t="s">
        <v>14498</v>
      </c>
      <c r="K852" s="29" t="s">
        <v>17043</v>
      </c>
      <c r="L852" s="29"/>
    </row>
    <row r="853" customFormat="false" ht="15" hidden="false" customHeight="true" outlineLevel="0" collapsed="false">
      <c r="A853" s="26" t="s">
        <v>17048</v>
      </c>
      <c r="B853" s="27" t="n">
        <v>45213</v>
      </c>
      <c r="C853" s="26" t="s">
        <v>11482</v>
      </c>
      <c r="D853" s="26" t="s">
        <v>14956</v>
      </c>
      <c r="E853" s="26" t="s">
        <v>14957</v>
      </c>
      <c r="F853" s="26" t="s">
        <v>17049</v>
      </c>
      <c r="G853" s="26" t="s">
        <v>17050</v>
      </c>
      <c r="H853" s="26" t="s">
        <v>14948</v>
      </c>
      <c r="I853" s="26"/>
      <c r="J853" s="26" t="s">
        <v>14527</v>
      </c>
      <c r="K853" s="26" t="s">
        <v>17043</v>
      </c>
      <c r="L853" s="26"/>
    </row>
    <row r="854" customFormat="false" ht="15" hidden="false" customHeight="true" outlineLevel="0" collapsed="false">
      <c r="A854" s="29" t="s">
        <v>17051</v>
      </c>
      <c r="B854" s="30" t="n">
        <v>45216</v>
      </c>
      <c r="C854" s="29" t="s">
        <v>9712</v>
      </c>
      <c r="D854" s="29" t="s">
        <v>15021</v>
      </c>
      <c r="E854" s="29" t="s">
        <v>15022</v>
      </c>
      <c r="F854" s="29" t="s">
        <v>208</v>
      </c>
      <c r="G854" s="29" t="s">
        <v>259</v>
      </c>
      <c r="H854" s="29" t="s">
        <v>14948</v>
      </c>
      <c r="I854" s="29" t="s">
        <v>14980</v>
      </c>
      <c r="J854" s="29" t="s">
        <v>14527</v>
      </c>
      <c r="K854" s="29" t="s">
        <v>17052</v>
      </c>
      <c r="L854" s="29"/>
    </row>
    <row r="855" customFormat="false" ht="15" hidden="false" customHeight="true" outlineLevel="0" collapsed="false">
      <c r="A855" s="26" t="s">
        <v>17053</v>
      </c>
      <c r="B855" s="27" t="n">
        <v>45217</v>
      </c>
      <c r="C855" s="26" t="s">
        <v>8642</v>
      </c>
      <c r="D855" s="26" t="s">
        <v>14965</v>
      </c>
      <c r="E855" s="26" t="s">
        <v>14966</v>
      </c>
      <c r="F855" s="26" t="s">
        <v>16212</v>
      </c>
      <c r="G855" s="26" t="s">
        <v>16941</v>
      </c>
      <c r="H855" s="26" t="s">
        <v>14948</v>
      </c>
      <c r="I855" s="26" t="s">
        <v>17054</v>
      </c>
      <c r="J855" s="26" t="s">
        <v>14498</v>
      </c>
      <c r="K855" s="26" t="s">
        <v>17055</v>
      </c>
      <c r="L855" s="26"/>
    </row>
    <row r="856" customFormat="false" ht="15" hidden="false" customHeight="true" outlineLevel="0" collapsed="false">
      <c r="A856" s="29" t="s">
        <v>17056</v>
      </c>
      <c r="B856" s="30" t="n">
        <v>45217</v>
      </c>
      <c r="C856" s="29" t="s">
        <v>9829</v>
      </c>
      <c r="D856" s="29" t="s">
        <v>15066</v>
      </c>
      <c r="E856" s="29" t="s">
        <v>15067</v>
      </c>
      <c r="F856" s="29" t="s">
        <v>15135</v>
      </c>
      <c r="G856" s="29" t="s">
        <v>14986</v>
      </c>
      <c r="H856" s="29" t="s">
        <v>14948</v>
      </c>
      <c r="I856" s="29" t="s">
        <v>14987</v>
      </c>
      <c r="J856" s="29" t="s">
        <v>14527</v>
      </c>
      <c r="K856" s="29" t="s">
        <v>17055</v>
      </c>
      <c r="L856" s="29"/>
    </row>
    <row r="857" customFormat="false" ht="15" hidden="false" customHeight="true" outlineLevel="0" collapsed="false">
      <c r="A857" s="26" t="s">
        <v>17057</v>
      </c>
      <c r="B857" s="27" t="n">
        <v>45218</v>
      </c>
      <c r="C857" s="26" t="s">
        <v>5181</v>
      </c>
      <c r="D857" s="26" t="s">
        <v>14984</v>
      </c>
      <c r="E857" s="26" t="s">
        <v>14985</v>
      </c>
      <c r="F857" s="26" t="s">
        <v>15018</v>
      </c>
      <c r="G857" s="26" t="s">
        <v>218</v>
      </c>
      <c r="H857" s="26" t="s">
        <v>14948</v>
      </c>
      <c r="I857" s="26" t="s">
        <v>14960</v>
      </c>
      <c r="J857" s="26" t="s">
        <v>14527</v>
      </c>
      <c r="K857" s="26" t="s">
        <v>17058</v>
      </c>
      <c r="L857" s="26"/>
    </row>
    <row r="858" customFormat="false" ht="15" hidden="false" customHeight="true" outlineLevel="0" collapsed="false">
      <c r="A858" s="29" t="s">
        <v>17059</v>
      </c>
      <c r="B858" s="30" t="n">
        <v>45219</v>
      </c>
      <c r="C858" s="29" t="s">
        <v>3209</v>
      </c>
      <c r="D858" s="29" t="s">
        <v>15045</v>
      </c>
      <c r="E858" s="29" t="s">
        <v>15046</v>
      </c>
      <c r="F858" s="29" t="s">
        <v>17060</v>
      </c>
      <c r="G858" s="29" t="s">
        <v>17061</v>
      </c>
      <c r="H858" s="29" t="s">
        <v>14948</v>
      </c>
      <c r="I858" s="29" t="s">
        <v>15005</v>
      </c>
      <c r="J858" s="29" t="s">
        <v>14527</v>
      </c>
      <c r="K858" s="29" t="s">
        <v>17062</v>
      </c>
      <c r="L858" s="29"/>
    </row>
    <row r="859" customFormat="false" ht="15" hidden="false" customHeight="true" outlineLevel="0" collapsed="false">
      <c r="A859" s="26" t="s">
        <v>17063</v>
      </c>
      <c r="B859" s="27" t="n">
        <v>45221</v>
      </c>
      <c r="C859" s="26" t="s">
        <v>4894</v>
      </c>
      <c r="D859" s="26" t="s">
        <v>15001</v>
      </c>
      <c r="E859" s="26" t="s">
        <v>15002</v>
      </c>
      <c r="F859" s="26" t="s">
        <v>15335</v>
      </c>
      <c r="G859" s="26" t="s">
        <v>15004</v>
      </c>
      <c r="H859" s="26" t="s">
        <v>14948</v>
      </c>
      <c r="I859" s="26" t="s">
        <v>15024</v>
      </c>
      <c r="J859" s="26" t="s">
        <v>14527</v>
      </c>
      <c r="K859" s="26" t="s">
        <v>17064</v>
      </c>
      <c r="L859" s="26"/>
    </row>
    <row r="860" customFormat="false" ht="15" hidden="false" customHeight="true" outlineLevel="0" collapsed="false">
      <c r="A860" s="29" t="s">
        <v>17065</v>
      </c>
      <c r="B860" s="30" t="n">
        <v>45223</v>
      </c>
      <c r="C860" s="29" t="s">
        <v>629</v>
      </c>
      <c r="D860" s="29" t="s">
        <v>14965</v>
      </c>
      <c r="E860" s="29" t="s">
        <v>14966</v>
      </c>
      <c r="F860" s="29" t="s">
        <v>15038</v>
      </c>
      <c r="G860" s="29" t="s">
        <v>16700</v>
      </c>
      <c r="H860" s="29" t="s">
        <v>14948</v>
      </c>
      <c r="I860" s="29" t="s">
        <v>17066</v>
      </c>
      <c r="J860" s="29" t="s">
        <v>14498</v>
      </c>
      <c r="K860" s="29" t="s">
        <v>17067</v>
      </c>
      <c r="L860" s="29"/>
    </row>
    <row r="861" customFormat="false" ht="15" hidden="false" customHeight="true" outlineLevel="0" collapsed="false">
      <c r="A861" s="26" t="s">
        <v>17068</v>
      </c>
      <c r="B861" s="27" t="n">
        <v>45223</v>
      </c>
      <c r="C861" s="26" t="s">
        <v>6114</v>
      </c>
      <c r="D861" s="26" t="s">
        <v>15066</v>
      </c>
      <c r="E861" s="26" t="s">
        <v>15067</v>
      </c>
      <c r="F861" s="26" t="s">
        <v>248</v>
      </c>
      <c r="G861" s="26" t="s">
        <v>15075</v>
      </c>
      <c r="H861" s="26" t="s">
        <v>14948</v>
      </c>
      <c r="I861" s="26" t="s">
        <v>14960</v>
      </c>
      <c r="J861" s="26" t="s">
        <v>14527</v>
      </c>
      <c r="K861" s="26" t="s">
        <v>17067</v>
      </c>
      <c r="L861" s="26"/>
    </row>
    <row r="862" customFormat="false" ht="15" hidden="false" customHeight="true" outlineLevel="0" collapsed="false">
      <c r="A862" s="29" t="s">
        <v>17069</v>
      </c>
      <c r="B862" s="30" t="n">
        <v>45223</v>
      </c>
      <c r="C862" s="29" t="s">
        <v>3009</v>
      </c>
      <c r="D862" s="29" t="s">
        <v>15035</v>
      </c>
      <c r="E862" s="29" t="s">
        <v>15036</v>
      </c>
      <c r="F862" s="29" t="s">
        <v>17070</v>
      </c>
      <c r="G862" s="29" t="s">
        <v>16505</v>
      </c>
      <c r="H862" s="29" t="s">
        <v>14948</v>
      </c>
      <c r="I862" s="29" t="s">
        <v>17071</v>
      </c>
      <c r="J862" s="29" t="s">
        <v>14498</v>
      </c>
      <c r="K862" s="29" t="s">
        <v>17067</v>
      </c>
      <c r="L862" s="29"/>
    </row>
    <row r="863" customFormat="false" ht="15" hidden="false" customHeight="true" outlineLevel="0" collapsed="false">
      <c r="A863" s="26" t="s">
        <v>17072</v>
      </c>
      <c r="B863" s="27" t="n">
        <v>45224</v>
      </c>
      <c r="C863" s="26" t="s">
        <v>8017</v>
      </c>
      <c r="D863" s="26" t="s">
        <v>14972</v>
      </c>
      <c r="E863" s="26" t="s">
        <v>14973</v>
      </c>
      <c r="F863" s="26" t="s">
        <v>17073</v>
      </c>
      <c r="G863" s="26" t="s">
        <v>17074</v>
      </c>
      <c r="H863" s="26" t="s">
        <v>14948</v>
      </c>
      <c r="I863" s="26"/>
      <c r="J863" s="26" t="s">
        <v>14527</v>
      </c>
      <c r="K863" s="26" t="s">
        <v>17075</v>
      </c>
      <c r="L863" s="26"/>
    </row>
    <row r="864" customFormat="false" ht="15" hidden="false" customHeight="true" outlineLevel="0" collapsed="false">
      <c r="A864" s="29" t="s">
        <v>17076</v>
      </c>
      <c r="B864" s="30" t="n">
        <v>45224</v>
      </c>
      <c r="C864" s="29" t="s">
        <v>9976</v>
      </c>
      <c r="D864" s="29" t="s">
        <v>15035</v>
      </c>
      <c r="E864" s="29" t="s">
        <v>15036</v>
      </c>
      <c r="F864" s="29" t="s">
        <v>16174</v>
      </c>
      <c r="G864" s="29" t="s">
        <v>17077</v>
      </c>
      <c r="H864" s="29" t="s">
        <v>14948</v>
      </c>
      <c r="I864" s="29" t="s">
        <v>17078</v>
      </c>
      <c r="J864" s="29" t="s">
        <v>14498</v>
      </c>
      <c r="K864" s="29" t="s">
        <v>17075</v>
      </c>
      <c r="L864" s="29"/>
    </row>
    <row r="865" customFormat="false" ht="15" hidden="false" customHeight="true" outlineLevel="0" collapsed="false">
      <c r="A865" s="26" t="s">
        <v>17079</v>
      </c>
      <c r="B865" s="27" t="n">
        <v>45227</v>
      </c>
      <c r="C865" s="26" t="s">
        <v>7435</v>
      </c>
      <c r="D865" s="26" t="s">
        <v>15035</v>
      </c>
      <c r="E865" s="26" t="s">
        <v>15036</v>
      </c>
      <c r="F865" s="26" t="s">
        <v>17080</v>
      </c>
      <c r="G865" s="26" t="s">
        <v>15863</v>
      </c>
      <c r="H865" s="26" t="s">
        <v>14948</v>
      </c>
      <c r="I865" s="26" t="s">
        <v>16595</v>
      </c>
      <c r="J865" s="26" t="s">
        <v>14498</v>
      </c>
      <c r="K865" s="26" t="s">
        <v>17081</v>
      </c>
      <c r="L865" s="26"/>
    </row>
    <row r="866" customFormat="false" ht="15" hidden="false" customHeight="true" outlineLevel="0" collapsed="false">
      <c r="A866" s="29" t="s">
        <v>17082</v>
      </c>
      <c r="B866" s="30" t="n">
        <v>45228</v>
      </c>
      <c r="C866" s="29" t="s">
        <v>3658</v>
      </c>
      <c r="D866" s="29" t="s">
        <v>14984</v>
      </c>
      <c r="E866" s="29" t="s">
        <v>14985</v>
      </c>
      <c r="F866" s="29" t="s">
        <v>198</v>
      </c>
      <c r="G866" s="29" t="s">
        <v>345</v>
      </c>
      <c r="H866" s="29" t="s">
        <v>14948</v>
      </c>
      <c r="I866" s="29" t="s">
        <v>15024</v>
      </c>
      <c r="J866" s="29" t="s">
        <v>14527</v>
      </c>
      <c r="K866" s="29" t="s">
        <v>17083</v>
      </c>
      <c r="L866" s="29"/>
    </row>
    <row r="867" customFormat="false" ht="15" hidden="false" customHeight="true" outlineLevel="0" collapsed="false">
      <c r="A867" s="26" t="s">
        <v>17084</v>
      </c>
      <c r="B867" s="27" t="n">
        <v>45228</v>
      </c>
      <c r="C867" s="26" t="s">
        <v>1004</v>
      </c>
      <c r="D867" s="26" t="s">
        <v>14984</v>
      </c>
      <c r="E867" s="26" t="s">
        <v>14985</v>
      </c>
      <c r="F867" s="26" t="s">
        <v>383</v>
      </c>
      <c r="G867" s="26" t="s">
        <v>198</v>
      </c>
      <c r="H867" s="26" t="s">
        <v>14948</v>
      </c>
      <c r="I867" s="26" t="s">
        <v>14987</v>
      </c>
      <c r="J867" s="26" t="s">
        <v>14527</v>
      </c>
      <c r="K867" s="26" t="s">
        <v>17083</v>
      </c>
      <c r="L867" s="26"/>
    </row>
    <row r="868" customFormat="false" ht="15" hidden="false" customHeight="true" outlineLevel="0" collapsed="false">
      <c r="A868" s="29" t="s">
        <v>17085</v>
      </c>
      <c r="B868" s="30" t="n">
        <v>45228</v>
      </c>
      <c r="C868" s="29" t="s">
        <v>7887</v>
      </c>
      <c r="D868" s="29" t="s">
        <v>14946</v>
      </c>
      <c r="E868" s="29" t="s">
        <v>14947</v>
      </c>
      <c r="F868" s="29" t="s">
        <v>787</v>
      </c>
      <c r="G868" s="29" t="s">
        <v>4157</v>
      </c>
      <c r="H868" s="29" t="s">
        <v>14948</v>
      </c>
      <c r="I868" s="29" t="s">
        <v>14960</v>
      </c>
      <c r="J868" s="29" t="s">
        <v>14527</v>
      </c>
      <c r="K868" s="29" t="s">
        <v>17083</v>
      </c>
      <c r="L868" s="29"/>
    </row>
    <row r="869" customFormat="false" ht="15" hidden="false" customHeight="true" outlineLevel="0" collapsed="false">
      <c r="A869" s="26" t="s">
        <v>17086</v>
      </c>
      <c r="B869" s="27" t="n">
        <v>45228</v>
      </c>
      <c r="C869" s="26" t="s">
        <v>8337</v>
      </c>
      <c r="D869" s="26" t="s">
        <v>15322</v>
      </c>
      <c r="E869" s="26" t="s">
        <v>15323</v>
      </c>
      <c r="F869" s="26" t="s">
        <v>15572</v>
      </c>
      <c r="G869" s="26" t="s">
        <v>17070</v>
      </c>
      <c r="H869" s="26" t="s">
        <v>14948</v>
      </c>
      <c r="I869" s="26"/>
      <c r="J869" s="26" t="s">
        <v>14498</v>
      </c>
      <c r="K869" s="26" t="s">
        <v>17083</v>
      </c>
      <c r="L869" s="26"/>
    </row>
    <row r="870" customFormat="false" ht="15" hidden="false" customHeight="true" outlineLevel="0" collapsed="false">
      <c r="A870" s="29" t="s">
        <v>17087</v>
      </c>
      <c r="B870" s="30" t="n">
        <v>45229</v>
      </c>
      <c r="C870" s="29" t="s">
        <v>9683</v>
      </c>
      <c r="D870" s="29" t="s">
        <v>15045</v>
      </c>
      <c r="E870" s="29" t="s">
        <v>15046</v>
      </c>
      <c r="F870" s="29" t="s">
        <v>17088</v>
      </c>
      <c r="G870" s="29" t="s">
        <v>17089</v>
      </c>
      <c r="H870" s="29" t="s">
        <v>14948</v>
      </c>
      <c r="I870" s="29" t="s">
        <v>15024</v>
      </c>
      <c r="J870" s="29" t="s">
        <v>14527</v>
      </c>
      <c r="K870" s="29" t="s">
        <v>17090</v>
      </c>
      <c r="L870" s="29"/>
    </row>
    <row r="871" customFormat="false" ht="15" hidden="false" customHeight="true" outlineLevel="0" collapsed="false">
      <c r="A871" s="26" t="s">
        <v>17091</v>
      </c>
      <c r="B871" s="27" t="n">
        <v>45231</v>
      </c>
      <c r="C871" s="26" t="s">
        <v>529</v>
      </c>
      <c r="D871" s="26" t="s">
        <v>15001</v>
      </c>
      <c r="E871" s="26" t="s">
        <v>15002</v>
      </c>
      <c r="F871" s="26" t="s">
        <v>15028</v>
      </c>
      <c r="G871" s="26" t="s">
        <v>15004</v>
      </c>
      <c r="H871" s="26" t="s">
        <v>14948</v>
      </c>
      <c r="I871" s="26" t="s">
        <v>14980</v>
      </c>
      <c r="J871" s="26" t="s">
        <v>14527</v>
      </c>
      <c r="K871" s="26" t="s">
        <v>17092</v>
      </c>
      <c r="L871" s="26"/>
    </row>
    <row r="872" customFormat="false" ht="15" hidden="false" customHeight="true" outlineLevel="0" collapsed="false">
      <c r="A872" s="29" t="s">
        <v>17093</v>
      </c>
      <c r="B872" s="30" t="n">
        <v>45232</v>
      </c>
      <c r="C872" s="29" t="s">
        <v>5935</v>
      </c>
      <c r="D872" s="29" t="s">
        <v>15080</v>
      </c>
      <c r="E872" s="29" t="s">
        <v>15081</v>
      </c>
      <c r="F872" s="29" t="s">
        <v>15281</v>
      </c>
      <c r="G872" s="29" t="s">
        <v>17094</v>
      </c>
      <c r="H872" s="29" t="s">
        <v>14948</v>
      </c>
      <c r="I872" s="29" t="s">
        <v>17095</v>
      </c>
      <c r="J872" s="29" t="s">
        <v>14498</v>
      </c>
      <c r="K872" s="29" t="s">
        <v>17096</v>
      </c>
      <c r="L872" s="29"/>
    </row>
    <row r="873" customFormat="false" ht="15" hidden="false" customHeight="true" outlineLevel="0" collapsed="false">
      <c r="A873" s="26" t="s">
        <v>17097</v>
      </c>
      <c r="B873" s="27" t="n">
        <v>45233</v>
      </c>
      <c r="C873" s="26" t="s">
        <v>1401</v>
      </c>
      <c r="D873" s="26" t="s">
        <v>14984</v>
      </c>
      <c r="E873" s="26" t="s">
        <v>14985</v>
      </c>
      <c r="F873" s="26" t="s">
        <v>14986</v>
      </c>
      <c r="G873" s="26" t="s">
        <v>15017</v>
      </c>
      <c r="H873" s="26" t="s">
        <v>14948</v>
      </c>
      <c r="I873" s="26" t="s">
        <v>14987</v>
      </c>
      <c r="J873" s="26" t="s">
        <v>14527</v>
      </c>
      <c r="K873" s="26" t="s">
        <v>17098</v>
      </c>
      <c r="L873" s="26"/>
    </row>
    <row r="874" customFormat="false" ht="15" hidden="false" customHeight="true" outlineLevel="0" collapsed="false">
      <c r="A874" s="29" t="s">
        <v>17099</v>
      </c>
      <c r="B874" s="30" t="n">
        <v>45233</v>
      </c>
      <c r="C874" s="29" t="s">
        <v>8334</v>
      </c>
      <c r="D874" s="29" t="s">
        <v>15113</v>
      </c>
      <c r="E874" s="29" t="s">
        <v>15114</v>
      </c>
      <c r="F874" s="29" t="s">
        <v>229</v>
      </c>
      <c r="G874" s="29" t="s">
        <v>166</v>
      </c>
      <c r="H874" s="29" t="s">
        <v>14948</v>
      </c>
      <c r="I874" s="29" t="s">
        <v>14960</v>
      </c>
      <c r="J874" s="29" t="s">
        <v>14527</v>
      </c>
      <c r="K874" s="29" t="s">
        <v>17098</v>
      </c>
      <c r="L874" s="29"/>
    </row>
    <row r="875" customFormat="false" ht="15" hidden="false" customHeight="true" outlineLevel="0" collapsed="false">
      <c r="A875" s="26" t="s">
        <v>17100</v>
      </c>
      <c r="B875" s="27" t="n">
        <v>45234</v>
      </c>
      <c r="C875" s="26" t="s">
        <v>6888</v>
      </c>
      <c r="D875" s="26" t="s">
        <v>14946</v>
      </c>
      <c r="E875" s="26" t="s">
        <v>14947</v>
      </c>
      <c r="F875" s="26" t="s">
        <v>521</v>
      </c>
      <c r="G875" s="26" t="s">
        <v>2315</v>
      </c>
      <c r="H875" s="26" t="s">
        <v>14948</v>
      </c>
      <c r="I875" s="26"/>
      <c r="J875" s="26" t="s">
        <v>14527</v>
      </c>
      <c r="K875" s="26" t="s">
        <v>17101</v>
      </c>
      <c r="L875" s="26"/>
    </row>
    <row r="876" customFormat="false" ht="15" hidden="false" customHeight="true" outlineLevel="0" collapsed="false">
      <c r="A876" s="29" t="s">
        <v>17102</v>
      </c>
      <c r="B876" s="30" t="n">
        <v>45235</v>
      </c>
      <c r="C876" s="29" t="s">
        <v>223</v>
      </c>
      <c r="D876" s="29" t="s">
        <v>15015</v>
      </c>
      <c r="E876" s="29" t="s">
        <v>15016</v>
      </c>
      <c r="F876" s="29" t="s">
        <v>15023</v>
      </c>
      <c r="G876" s="29" t="s">
        <v>383</v>
      </c>
      <c r="H876" s="29" t="s">
        <v>14948</v>
      </c>
      <c r="I876" s="29" t="s">
        <v>14960</v>
      </c>
      <c r="J876" s="29" t="s">
        <v>14527</v>
      </c>
      <c r="K876" s="29" t="s">
        <v>17103</v>
      </c>
      <c r="L876" s="29"/>
    </row>
    <row r="877" customFormat="false" ht="15" hidden="false" customHeight="true" outlineLevel="0" collapsed="false">
      <c r="A877" s="26" t="s">
        <v>17104</v>
      </c>
      <c r="B877" s="27" t="n">
        <v>45235</v>
      </c>
      <c r="C877" s="26" t="s">
        <v>8882</v>
      </c>
      <c r="D877" s="26" t="s">
        <v>15021</v>
      </c>
      <c r="E877" s="26" t="s">
        <v>15022</v>
      </c>
      <c r="F877" s="26" t="s">
        <v>15017</v>
      </c>
      <c r="G877" s="26" t="s">
        <v>15023</v>
      </c>
      <c r="H877" s="26" t="s">
        <v>14948</v>
      </c>
      <c r="I877" s="26" t="s">
        <v>14987</v>
      </c>
      <c r="J877" s="26" t="s">
        <v>14527</v>
      </c>
      <c r="K877" s="26" t="s">
        <v>17103</v>
      </c>
      <c r="L877" s="26"/>
    </row>
    <row r="878" customFormat="false" ht="15" hidden="false" customHeight="true" outlineLevel="0" collapsed="false">
      <c r="A878" s="29" t="s">
        <v>17105</v>
      </c>
      <c r="B878" s="30" t="n">
        <v>45236</v>
      </c>
      <c r="C878" s="29" t="s">
        <v>5969</v>
      </c>
      <c r="D878" s="29" t="s">
        <v>14956</v>
      </c>
      <c r="E878" s="29" t="s">
        <v>14957</v>
      </c>
      <c r="F878" s="29" t="s">
        <v>17106</v>
      </c>
      <c r="G878" s="29" t="s">
        <v>17107</v>
      </c>
      <c r="H878" s="29" t="s">
        <v>14948</v>
      </c>
      <c r="I878" s="29" t="s">
        <v>14987</v>
      </c>
      <c r="J878" s="29" t="s">
        <v>14527</v>
      </c>
      <c r="K878" s="29" t="s">
        <v>17108</v>
      </c>
      <c r="L878" s="29"/>
    </row>
    <row r="879" customFormat="false" ht="15" hidden="false" customHeight="true" outlineLevel="0" collapsed="false">
      <c r="A879" s="26" t="s">
        <v>17109</v>
      </c>
      <c r="B879" s="27" t="n">
        <v>45237</v>
      </c>
      <c r="C879" s="26" t="s">
        <v>510</v>
      </c>
      <c r="D879" s="26" t="s">
        <v>15113</v>
      </c>
      <c r="E879" s="26" t="s">
        <v>15114</v>
      </c>
      <c r="F879" s="26" t="s">
        <v>248</v>
      </c>
      <c r="G879" s="26" t="s">
        <v>15017</v>
      </c>
      <c r="H879" s="26" t="s">
        <v>14948</v>
      </c>
      <c r="I879" s="26" t="s">
        <v>14980</v>
      </c>
      <c r="J879" s="26" t="s">
        <v>14527</v>
      </c>
      <c r="K879" s="26" t="s">
        <v>17110</v>
      </c>
      <c r="L879" s="26"/>
    </row>
    <row r="880" customFormat="false" ht="15" hidden="false" customHeight="true" outlineLevel="0" collapsed="false">
      <c r="A880" s="29" t="s">
        <v>17111</v>
      </c>
      <c r="B880" s="30" t="n">
        <v>45237</v>
      </c>
      <c r="C880" s="29" t="s">
        <v>11591</v>
      </c>
      <c r="D880" s="29" t="s">
        <v>14951</v>
      </c>
      <c r="E880" s="29" t="s">
        <v>14952</v>
      </c>
      <c r="F880" s="29" t="s">
        <v>17112</v>
      </c>
      <c r="G880" s="29" t="s">
        <v>16987</v>
      </c>
      <c r="H880" s="29" t="s">
        <v>14948</v>
      </c>
      <c r="I880" s="29" t="s">
        <v>17113</v>
      </c>
      <c r="J880" s="29" t="s">
        <v>14498</v>
      </c>
      <c r="K880" s="29" t="s">
        <v>17110</v>
      </c>
      <c r="L880" s="29"/>
    </row>
    <row r="881" customFormat="false" ht="15" hidden="false" customHeight="true" outlineLevel="0" collapsed="false">
      <c r="A881" s="26" t="s">
        <v>17114</v>
      </c>
      <c r="B881" s="27" t="n">
        <v>45238</v>
      </c>
      <c r="C881" s="26" t="s">
        <v>1997</v>
      </c>
      <c r="D881" s="26" t="s">
        <v>15054</v>
      </c>
      <c r="E881" s="26" t="s">
        <v>15055</v>
      </c>
      <c r="F881" s="26" t="s">
        <v>198</v>
      </c>
      <c r="G881" s="26" t="s">
        <v>15078</v>
      </c>
      <c r="H881" s="26" t="s">
        <v>14948</v>
      </c>
      <c r="I881" s="26" t="s">
        <v>15005</v>
      </c>
      <c r="J881" s="26" t="s">
        <v>14527</v>
      </c>
      <c r="K881" s="26" t="s">
        <v>17115</v>
      </c>
      <c r="L881" s="26"/>
    </row>
    <row r="882" customFormat="false" ht="15" hidden="false" customHeight="true" outlineLevel="0" collapsed="false">
      <c r="A882" s="29" t="s">
        <v>17116</v>
      </c>
      <c r="B882" s="30" t="n">
        <v>45238</v>
      </c>
      <c r="C882" s="29" t="s">
        <v>2023</v>
      </c>
      <c r="D882" s="29" t="s">
        <v>15035</v>
      </c>
      <c r="E882" s="29" t="s">
        <v>15036</v>
      </c>
      <c r="F882" s="29" t="s">
        <v>17117</v>
      </c>
      <c r="G882" s="29" t="s">
        <v>16270</v>
      </c>
      <c r="H882" s="29" t="s">
        <v>14948</v>
      </c>
      <c r="I882" s="29" t="s">
        <v>17118</v>
      </c>
      <c r="J882" s="29" t="s">
        <v>14498</v>
      </c>
      <c r="K882" s="29" t="s">
        <v>17115</v>
      </c>
      <c r="L882" s="29"/>
    </row>
    <row r="883" customFormat="false" ht="15" hidden="false" customHeight="true" outlineLevel="0" collapsed="false">
      <c r="A883" s="26" t="s">
        <v>17119</v>
      </c>
      <c r="B883" s="27" t="n">
        <v>45239</v>
      </c>
      <c r="C883" s="26" t="s">
        <v>765</v>
      </c>
      <c r="D883" s="26" t="s">
        <v>15045</v>
      </c>
      <c r="E883" s="26" t="s">
        <v>15046</v>
      </c>
      <c r="F883" s="26" t="s">
        <v>17120</v>
      </c>
      <c r="G883" s="26" t="s">
        <v>17121</v>
      </c>
      <c r="H883" s="26" t="s">
        <v>14948</v>
      </c>
      <c r="I883" s="26" t="s">
        <v>14960</v>
      </c>
      <c r="J883" s="26" t="s">
        <v>14527</v>
      </c>
      <c r="K883" s="26" t="s">
        <v>17122</v>
      </c>
      <c r="L883" s="26"/>
    </row>
    <row r="884" customFormat="false" ht="15" hidden="false" customHeight="true" outlineLevel="0" collapsed="false">
      <c r="A884" s="29" t="s">
        <v>17123</v>
      </c>
      <c r="B884" s="30" t="n">
        <v>45241</v>
      </c>
      <c r="C884" s="29" t="s">
        <v>10021</v>
      </c>
      <c r="D884" s="29" t="s">
        <v>14977</v>
      </c>
      <c r="E884" s="29" t="s">
        <v>14978</v>
      </c>
      <c r="F884" s="29" t="s">
        <v>16804</v>
      </c>
      <c r="G884" s="29" t="s">
        <v>16804</v>
      </c>
      <c r="H884" s="29" t="s">
        <v>14948</v>
      </c>
      <c r="I884" s="29" t="s">
        <v>14987</v>
      </c>
      <c r="J884" s="29" t="s">
        <v>14527</v>
      </c>
      <c r="K884" s="29" t="s">
        <v>17124</v>
      </c>
      <c r="L884" s="29"/>
    </row>
    <row r="885" customFormat="false" ht="15" hidden="false" customHeight="true" outlineLevel="0" collapsed="false">
      <c r="A885" s="26" t="s">
        <v>17125</v>
      </c>
      <c r="B885" s="27" t="n">
        <v>45241</v>
      </c>
      <c r="C885" s="26" t="s">
        <v>3928</v>
      </c>
      <c r="D885" s="26" t="s">
        <v>15011</v>
      </c>
      <c r="E885" s="26" t="s">
        <v>15012</v>
      </c>
      <c r="F885" s="26" t="s">
        <v>15135</v>
      </c>
      <c r="G885" s="26" t="s">
        <v>229</v>
      </c>
      <c r="H885" s="26" t="s">
        <v>14948</v>
      </c>
      <c r="I885" s="26" t="s">
        <v>14960</v>
      </c>
      <c r="J885" s="26" t="s">
        <v>14527</v>
      </c>
      <c r="K885" s="26" t="s">
        <v>17124</v>
      </c>
      <c r="L885" s="26"/>
    </row>
    <row r="886" customFormat="false" ht="15" hidden="false" customHeight="true" outlineLevel="0" collapsed="false">
      <c r="A886" s="29" t="s">
        <v>17126</v>
      </c>
      <c r="B886" s="30" t="n">
        <v>45242</v>
      </c>
      <c r="C886" s="29" t="s">
        <v>4837</v>
      </c>
      <c r="D886" s="29" t="s">
        <v>14984</v>
      </c>
      <c r="E886" s="29" t="s">
        <v>14985</v>
      </c>
      <c r="F886" s="29" t="s">
        <v>208</v>
      </c>
      <c r="G886" s="29" t="s">
        <v>14986</v>
      </c>
      <c r="H886" s="29" t="s">
        <v>14948</v>
      </c>
      <c r="I886" s="29" t="s">
        <v>14980</v>
      </c>
      <c r="J886" s="29" t="s">
        <v>14527</v>
      </c>
      <c r="K886" s="29" t="s">
        <v>17127</v>
      </c>
      <c r="L886" s="29"/>
    </row>
    <row r="887" customFormat="false" ht="15" hidden="false" customHeight="true" outlineLevel="0" collapsed="false">
      <c r="A887" s="26" t="s">
        <v>17128</v>
      </c>
      <c r="B887" s="27" t="n">
        <v>45242</v>
      </c>
      <c r="C887" s="26" t="s">
        <v>4078</v>
      </c>
      <c r="D887" s="26" t="s">
        <v>15021</v>
      </c>
      <c r="E887" s="26" t="s">
        <v>15022</v>
      </c>
      <c r="F887" s="26" t="s">
        <v>270</v>
      </c>
      <c r="G887" s="26" t="s">
        <v>15023</v>
      </c>
      <c r="H887" s="26" t="s">
        <v>14948</v>
      </c>
      <c r="I887" s="26" t="s">
        <v>14987</v>
      </c>
      <c r="J887" s="26" t="s">
        <v>14527</v>
      </c>
      <c r="K887" s="26" t="s">
        <v>17127</v>
      </c>
      <c r="L887" s="26"/>
    </row>
    <row r="888" customFormat="false" ht="15" hidden="false" customHeight="true" outlineLevel="0" collapsed="false">
      <c r="A888" s="29" t="s">
        <v>17129</v>
      </c>
      <c r="B888" s="30" t="n">
        <v>45243</v>
      </c>
      <c r="C888" s="29" t="s">
        <v>6136</v>
      </c>
      <c r="D888" s="29" t="s">
        <v>14946</v>
      </c>
      <c r="E888" s="29" t="s">
        <v>14947</v>
      </c>
      <c r="F888" s="29" t="s">
        <v>3328</v>
      </c>
      <c r="G888" s="29" t="s">
        <v>7728</v>
      </c>
      <c r="H888" s="29" t="s">
        <v>14948</v>
      </c>
      <c r="I888" s="29" t="s">
        <v>14987</v>
      </c>
      <c r="J888" s="29" t="s">
        <v>14527</v>
      </c>
      <c r="K888" s="29" t="s">
        <v>17130</v>
      </c>
      <c r="L888" s="29"/>
    </row>
    <row r="889" customFormat="false" ht="15" hidden="false" customHeight="true" outlineLevel="0" collapsed="false">
      <c r="A889" s="26" t="s">
        <v>17131</v>
      </c>
      <c r="B889" s="27" t="n">
        <v>45244</v>
      </c>
      <c r="C889" s="26" t="s">
        <v>5325</v>
      </c>
      <c r="D889" s="26" t="s">
        <v>14972</v>
      </c>
      <c r="E889" s="26" t="s">
        <v>14973</v>
      </c>
      <c r="F889" s="26" t="s">
        <v>17132</v>
      </c>
      <c r="G889" s="26" t="s">
        <v>17133</v>
      </c>
      <c r="H889" s="26" t="s">
        <v>14948</v>
      </c>
      <c r="I889" s="26"/>
      <c r="J889" s="26" t="s">
        <v>14527</v>
      </c>
      <c r="K889" s="26" t="s">
        <v>17134</v>
      </c>
      <c r="L889" s="26"/>
    </row>
    <row r="890" customFormat="false" ht="15" hidden="false" customHeight="true" outlineLevel="0" collapsed="false">
      <c r="A890" s="29" t="s">
        <v>17135</v>
      </c>
      <c r="B890" s="30" t="n">
        <v>45244</v>
      </c>
      <c r="C890" s="29" t="s">
        <v>7894</v>
      </c>
      <c r="D890" s="29" t="s">
        <v>15322</v>
      </c>
      <c r="E890" s="29" t="s">
        <v>15323</v>
      </c>
      <c r="F890" s="29" t="s">
        <v>16000</v>
      </c>
      <c r="G890" s="29" t="s">
        <v>15713</v>
      </c>
      <c r="H890" s="29" t="s">
        <v>14948</v>
      </c>
      <c r="I890" s="29" t="s">
        <v>17136</v>
      </c>
      <c r="J890" s="29" t="s">
        <v>14498</v>
      </c>
      <c r="K890" s="29" t="s">
        <v>17134</v>
      </c>
      <c r="L890" s="29"/>
    </row>
    <row r="891" customFormat="false" ht="15" hidden="false" customHeight="true" outlineLevel="0" collapsed="false">
      <c r="A891" s="26" t="s">
        <v>17137</v>
      </c>
      <c r="B891" s="27" t="n">
        <v>45244</v>
      </c>
      <c r="C891" s="26" t="s">
        <v>8428</v>
      </c>
      <c r="D891" s="26" t="s">
        <v>14951</v>
      </c>
      <c r="E891" s="26" t="s">
        <v>14952</v>
      </c>
      <c r="F891" s="26" t="s">
        <v>15188</v>
      </c>
      <c r="G891" s="26" t="s">
        <v>15635</v>
      </c>
      <c r="H891" s="26" t="s">
        <v>14948</v>
      </c>
      <c r="I891" s="26" t="s">
        <v>17138</v>
      </c>
      <c r="J891" s="26" t="s">
        <v>14498</v>
      </c>
      <c r="K891" s="26" t="s">
        <v>17134</v>
      </c>
      <c r="L891" s="26"/>
    </row>
    <row r="892" customFormat="false" ht="15" hidden="false" customHeight="true" outlineLevel="0" collapsed="false">
      <c r="A892" s="29" t="s">
        <v>17139</v>
      </c>
      <c r="B892" s="30" t="n">
        <v>45245</v>
      </c>
      <c r="C892" s="29" t="s">
        <v>6791</v>
      </c>
      <c r="D892" s="29" t="s">
        <v>14956</v>
      </c>
      <c r="E892" s="29" t="s">
        <v>14957</v>
      </c>
      <c r="F892" s="29" t="s">
        <v>17140</v>
      </c>
      <c r="G892" s="29" t="s">
        <v>17141</v>
      </c>
      <c r="H892" s="29" t="s">
        <v>14948</v>
      </c>
      <c r="I892" s="29" t="s">
        <v>15005</v>
      </c>
      <c r="J892" s="29" t="s">
        <v>14527</v>
      </c>
      <c r="K892" s="29" t="s">
        <v>17142</v>
      </c>
      <c r="L892" s="29"/>
    </row>
    <row r="893" customFormat="false" ht="15" hidden="false" customHeight="true" outlineLevel="0" collapsed="false">
      <c r="A893" s="26" t="s">
        <v>17143</v>
      </c>
      <c r="B893" s="27" t="n">
        <v>45245</v>
      </c>
      <c r="C893" s="26" t="s">
        <v>4298</v>
      </c>
      <c r="D893" s="26" t="s">
        <v>15045</v>
      </c>
      <c r="E893" s="26" t="s">
        <v>15046</v>
      </c>
      <c r="F893" s="26" t="s">
        <v>17144</v>
      </c>
      <c r="G893" s="26" t="s">
        <v>17145</v>
      </c>
      <c r="H893" s="26" t="s">
        <v>14948</v>
      </c>
      <c r="I893" s="26" t="s">
        <v>15024</v>
      </c>
      <c r="J893" s="26" t="s">
        <v>14527</v>
      </c>
      <c r="K893" s="26" t="s">
        <v>17142</v>
      </c>
      <c r="L893" s="26"/>
    </row>
    <row r="894" customFormat="false" ht="15" hidden="false" customHeight="true" outlineLevel="0" collapsed="false">
      <c r="A894" s="29" t="s">
        <v>17146</v>
      </c>
      <c r="B894" s="30" t="n">
        <v>45246</v>
      </c>
      <c r="C894" s="29" t="s">
        <v>5945</v>
      </c>
      <c r="D894" s="29" t="s">
        <v>14951</v>
      </c>
      <c r="E894" s="29" t="s">
        <v>14952</v>
      </c>
      <c r="F894" s="29" t="s">
        <v>17147</v>
      </c>
      <c r="G894" s="29" t="s">
        <v>15460</v>
      </c>
      <c r="H894" s="29" t="s">
        <v>14948</v>
      </c>
      <c r="I894" s="29" t="s">
        <v>17148</v>
      </c>
      <c r="J894" s="29" t="s">
        <v>14498</v>
      </c>
      <c r="K894" s="29" t="s">
        <v>17149</v>
      </c>
      <c r="L894" s="29"/>
    </row>
    <row r="895" customFormat="false" ht="15" hidden="false" customHeight="true" outlineLevel="0" collapsed="false">
      <c r="A895" s="26" t="s">
        <v>17150</v>
      </c>
      <c r="B895" s="27" t="n">
        <v>45246</v>
      </c>
      <c r="C895" s="26" t="s">
        <v>505</v>
      </c>
      <c r="D895" s="26" t="s">
        <v>14965</v>
      </c>
      <c r="E895" s="26" t="s">
        <v>14966</v>
      </c>
      <c r="F895" s="26" t="s">
        <v>16516</v>
      </c>
      <c r="G895" s="26" t="s">
        <v>15305</v>
      </c>
      <c r="H895" s="26" t="s">
        <v>14948</v>
      </c>
      <c r="I895" s="26" t="s">
        <v>17151</v>
      </c>
      <c r="J895" s="26" t="s">
        <v>14498</v>
      </c>
      <c r="K895" s="26" t="s">
        <v>17149</v>
      </c>
      <c r="L895" s="26"/>
    </row>
    <row r="896" customFormat="false" ht="15" hidden="false" customHeight="true" outlineLevel="0" collapsed="false">
      <c r="A896" s="29" t="s">
        <v>17152</v>
      </c>
      <c r="B896" s="30" t="n">
        <v>45246</v>
      </c>
      <c r="C896" s="29" t="s">
        <v>10520</v>
      </c>
      <c r="D896" s="29" t="s">
        <v>15035</v>
      </c>
      <c r="E896" s="29" t="s">
        <v>15036</v>
      </c>
      <c r="F896" s="29" t="s">
        <v>15344</v>
      </c>
      <c r="G896" s="29" t="s">
        <v>17153</v>
      </c>
      <c r="H896" s="29" t="s">
        <v>14948</v>
      </c>
      <c r="I896" s="29" t="s">
        <v>16256</v>
      </c>
      <c r="J896" s="29" t="s">
        <v>14498</v>
      </c>
      <c r="K896" s="29" t="s">
        <v>17149</v>
      </c>
      <c r="L896" s="29"/>
    </row>
    <row r="897" customFormat="false" ht="15" hidden="false" customHeight="true" outlineLevel="0" collapsed="false">
      <c r="A897" s="26" t="s">
        <v>17154</v>
      </c>
      <c r="B897" s="27" t="n">
        <v>45246</v>
      </c>
      <c r="C897" s="26" t="s">
        <v>4374</v>
      </c>
      <c r="D897" s="26" t="s">
        <v>14951</v>
      </c>
      <c r="E897" s="26" t="s">
        <v>14952</v>
      </c>
      <c r="F897" s="26" t="s">
        <v>16024</v>
      </c>
      <c r="G897" s="26" t="s">
        <v>15693</v>
      </c>
      <c r="H897" s="26" t="s">
        <v>14948</v>
      </c>
      <c r="I897" s="26" t="s">
        <v>17155</v>
      </c>
      <c r="J897" s="26" t="s">
        <v>14498</v>
      </c>
      <c r="K897" s="26" t="s">
        <v>17149</v>
      </c>
      <c r="L897" s="26"/>
    </row>
    <row r="898" customFormat="false" ht="15" hidden="false" customHeight="true" outlineLevel="0" collapsed="false">
      <c r="A898" s="29" t="s">
        <v>17156</v>
      </c>
      <c r="B898" s="30" t="n">
        <v>45246</v>
      </c>
      <c r="C898" s="29" t="s">
        <v>3341</v>
      </c>
      <c r="D898" s="29" t="s">
        <v>15066</v>
      </c>
      <c r="E898" s="29" t="s">
        <v>15067</v>
      </c>
      <c r="F898" s="29" t="s">
        <v>198</v>
      </c>
      <c r="G898" s="29" t="s">
        <v>15135</v>
      </c>
      <c r="H898" s="29" t="s">
        <v>14948</v>
      </c>
      <c r="I898" s="29" t="s">
        <v>15005</v>
      </c>
      <c r="J898" s="29" t="s">
        <v>14527</v>
      </c>
      <c r="K898" s="29" t="s">
        <v>17149</v>
      </c>
      <c r="L898" s="29"/>
    </row>
    <row r="899" customFormat="false" ht="15" hidden="false" customHeight="true" outlineLevel="0" collapsed="false">
      <c r="A899" s="26" t="s">
        <v>17157</v>
      </c>
      <c r="B899" s="27" t="n">
        <v>45247</v>
      </c>
      <c r="C899" s="26" t="s">
        <v>9373</v>
      </c>
      <c r="D899" s="26" t="s">
        <v>15035</v>
      </c>
      <c r="E899" s="26" t="s">
        <v>15036</v>
      </c>
      <c r="F899" s="26" t="s">
        <v>17046</v>
      </c>
      <c r="G899" s="26" t="s">
        <v>17158</v>
      </c>
      <c r="H899" s="26" t="s">
        <v>14948</v>
      </c>
      <c r="I899" s="26" t="s">
        <v>17159</v>
      </c>
      <c r="J899" s="26" t="s">
        <v>14498</v>
      </c>
      <c r="K899" s="26" t="s">
        <v>17160</v>
      </c>
      <c r="L899" s="26"/>
    </row>
    <row r="900" customFormat="false" ht="15" hidden="false" customHeight="true" outlineLevel="0" collapsed="false">
      <c r="A900" s="29" t="s">
        <v>17161</v>
      </c>
      <c r="B900" s="30" t="n">
        <v>45248</v>
      </c>
      <c r="C900" s="29" t="s">
        <v>1595</v>
      </c>
      <c r="D900" s="29" t="s">
        <v>15066</v>
      </c>
      <c r="E900" s="29" t="s">
        <v>15067</v>
      </c>
      <c r="F900" s="29" t="s">
        <v>15078</v>
      </c>
      <c r="G900" s="29" t="s">
        <v>322</v>
      </c>
      <c r="H900" s="29" t="s">
        <v>14948</v>
      </c>
      <c r="I900" s="29" t="s">
        <v>14960</v>
      </c>
      <c r="J900" s="29" t="s">
        <v>14527</v>
      </c>
      <c r="K900" s="29" t="s">
        <v>17162</v>
      </c>
      <c r="L900" s="29"/>
    </row>
    <row r="901" customFormat="false" ht="15" hidden="false" customHeight="true" outlineLevel="0" collapsed="false">
      <c r="A901" s="26" t="s">
        <v>17163</v>
      </c>
      <c r="B901" s="27" t="n">
        <v>45248</v>
      </c>
      <c r="C901" s="26" t="s">
        <v>10821</v>
      </c>
      <c r="D901" s="26" t="s">
        <v>15021</v>
      </c>
      <c r="E901" s="26" t="s">
        <v>15022</v>
      </c>
      <c r="F901" s="26" t="s">
        <v>218</v>
      </c>
      <c r="G901" s="26" t="s">
        <v>166</v>
      </c>
      <c r="H901" s="26" t="s">
        <v>14948</v>
      </c>
      <c r="I901" s="26" t="s">
        <v>14980</v>
      </c>
      <c r="J901" s="26" t="s">
        <v>14527</v>
      </c>
      <c r="K901" s="26" t="s">
        <v>17162</v>
      </c>
      <c r="L901" s="26"/>
    </row>
    <row r="902" customFormat="false" ht="15" hidden="false" customHeight="true" outlineLevel="0" collapsed="false">
      <c r="A902" s="29" t="s">
        <v>17164</v>
      </c>
      <c r="B902" s="30" t="n">
        <v>45249</v>
      </c>
      <c r="C902" s="29" t="s">
        <v>5000</v>
      </c>
      <c r="D902" s="29" t="s">
        <v>14956</v>
      </c>
      <c r="E902" s="29" t="s">
        <v>14957</v>
      </c>
      <c r="F902" s="29" t="s">
        <v>17165</v>
      </c>
      <c r="G902" s="29" t="s">
        <v>17166</v>
      </c>
      <c r="H902" s="29" t="s">
        <v>14948</v>
      </c>
      <c r="I902" s="29" t="s">
        <v>15005</v>
      </c>
      <c r="J902" s="29" t="s">
        <v>14527</v>
      </c>
      <c r="K902" s="29" t="s">
        <v>17167</v>
      </c>
      <c r="L902" s="29"/>
    </row>
    <row r="903" customFormat="false" ht="15" hidden="false" customHeight="true" outlineLevel="0" collapsed="false">
      <c r="A903" s="26" t="s">
        <v>17168</v>
      </c>
      <c r="B903" s="27" t="n">
        <v>45249</v>
      </c>
      <c r="C903" s="26" t="s">
        <v>8066</v>
      </c>
      <c r="D903" s="26" t="s">
        <v>14965</v>
      </c>
      <c r="E903" s="26" t="s">
        <v>14966</v>
      </c>
      <c r="F903" s="26" t="s">
        <v>16206</v>
      </c>
      <c r="G903" s="26" t="s">
        <v>16206</v>
      </c>
      <c r="H903" s="26" t="s">
        <v>14948</v>
      </c>
      <c r="I903" s="26" t="s">
        <v>16697</v>
      </c>
      <c r="J903" s="26" t="s">
        <v>14498</v>
      </c>
      <c r="K903" s="26" t="s">
        <v>17167</v>
      </c>
      <c r="L903" s="26"/>
    </row>
    <row r="904" customFormat="false" ht="15" hidden="false" customHeight="true" outlineLevel="0" collapsed="false">
      <c r="A904" s="29" t="s">
        <v>17169</v>
      </c>
      <c r="B904" s="30" t="n">
        <v>45250</v>
      </c>
      <c r="C904" s="29" t="s">
        <v>2140</v>
      </c>
      <c r="D904" s="29" t="s">
        <v>14984</v>
      </c>
      <c r="E904" s="29" t="s">
        <v>14985</v>
      </c>
      <c r="F904" s="29" t="s">
        <v>208</v>
      </c>
      <c r="G904" s="29" t="s">
        <v>15017</v>
      </c>
      <c r="H904" s="29" t="s">
        <v>14948</v>
      </c>
      <c r="I904" s="29" t="s">
        <v>14980</v>
      </c>
      <c r="J904" s="29" t="s">
        <v>14527</v>
      </c>
      <c r="K904" s="29" t="s">
        <v>17170</v>
      </c>
      <c r="L904" s="29"/>
    </row>
    <row r="905" customFormat="false" ht="15" hidden="false" customHeight="true" outlineLevel="0" collapsed="false">
      <c r="A905" s="26" t="s">
        <v>17171</v>
      </c>
      <c r="B905" s="27" t="n">
        <v>45250</v>
      </c>
      <c r="C905" s="26" t="s">
        <v>5401</v>
      </c>
      <c r="D905" s="26" t="s">
        <v>15001</v>
      </c>
      <c r="E905" s="26" t="s">
        <v>15002</v>
      </c>
      <c r="F905" s="26" t="s">
        <v>15004</v>
      </c>
      <c r="G905" s="26" t="s">
        <v>15042</v>
      </c>
      <c r="H905" s="26" t="s">
        <v>14948</v>
      </c>
      <c r="I905" s="26" t="s">
        <v>15024</v>
      </c>
      <c r="J905" s="26" t="s">
        <v>14527</v>
      </c>
      <c r="K905" s="26" t="s">
        <v>17170</v>
      </c>
      <c r="L905" s="26"/>
    </row>
    <row r="906" customFormat="false" ht="15" hidden="false" customHeight="true" outlineLevel="0" collapsed="false">
      <c r="A906" s="29" t="s">
        <v>17172</v>
      </c>
      <c r="B906" s="30" t="n">
        <v>45251</v>
      </c>
      <c r="C906" s="29" t="s">
        <v>1409</v>
      </c>
      <c r="D906" s="29" t="s">
        <v>15011</v>
      </c>
      <c r="E906" s="29" t="s">
        <v>15012</v>
      </c>
      <c r="F906" s="29" t="s">
        <v>229</v>
      </c>
      <c r="G906" s="29" t="s">
        <v>166</v>
      </c>
      <c r="H906" s="29" t="s">
        <v>14948</v>
      </c>
      <c r="I906" s="29" t="s">
        <v>15005</v>
      </c>
      <c r="J906" s="29" t="s">
        <v>14527</v>
      </c>
      <c r="K906" s="29" t="s">
        <v>17173</v>
      </c>
      <c r="L906" s="29"/>
    </row>
    <row r="907" customFormat="false" ht="15" hidden="false" customHeight="true" outlineLevel="0" collapsed="false">
      <c r="A907" s="26" t="s">
        <v>17174</v>
      </c>
      <c r="B907" s="27" t="n">
        <v>45251</v>
      </c>
      <c r="C907" s="26" t="s">
        <v>8605</v>
      </c>
      <c r="D907" s="26" t="s">
        <v>15035</v>
      </c>
      <c r="E907" s="26" t="s">
        <v>15036</v>
      </c>
      <c r="F907" s="26" t="s">
        <v>17175</v>
      </c>
      <c r="G907" s="26" t="s">
        <v>16524</v>
      </c>
      <c r="H907" s="26" t="s">
        <v>14948</v>
      </c>
      <c r="I907" s="26" t="s">
        <v>17176</v>
      </c>
      <c r="J907" s="26" t="s">
        <v>14498</v>
      </c>
      <c r="K907" s="26" t="s">
        <v>17173</v>
      </c>
      <c r="L907" s="26"/>
    </row>
    <row r="908" customFormat="false" ht="15" hidden="false" customHeight="true" outlineLevel="0" collapsed="false">
      <c r="A908" s="29" t="s">
        <v>17177</v>
      </c>
      <c r="B908" s="30" t="n">
        <v>45251</v>
      </c>
      <c r="C908" s="29" t="s">
        <v>10012</v>
      </c>
      <c r="D908" s="29" t="s">
        <v>14946</v>
      </c>
      <c r="E908" s="29" t="s">
        <v>14947</v>
      </c>
      <c r="F908" s="29" t="s">
        <v>2904</v>
      </c>
      <c r="G908" s="29" t="s">
        <v>3097</v>
      </c>
      <c r="H908" s="29" t="s">
        <v>14948</v>
      </c>
      <c r="I908" s="29" t="s">
        <v>15024</v>
      </c>
      <c r="J908" s="29" t="s">
        <v>14527</v>
      </c>
      <c r="K908" s="29" t="s">
        <v>17173</v>
      </c>
      <c r="L908" s="29"/>
    </row>
    <row r="909" customFormat="false" ht="15" hidden="false" customHeight="true" outlineLevel="0" collapsed="false">
      <c r="A909" s="26" t="s">
        <v>17178</v>
      </c>
      <c r="B909" s="27" t="n">
        <v>45251</v>
      </c>
      <c r="C909" s="26" t="s">
        <v>3331</v>
      </c>
      <c r="D909" s="26" t="s">
        <v>14956</v>
      </c>
      <c r="E909" s="26" t="s">
        <v>14957</v>
      </c>
      <c r="F909" s="26" t="s">
        <v>17179</v>
      </c>
      <c r="G909" s="26" t="s">
        <v>17180</v>
      </c>
      <c r="H909" s="26" t="s">
        <v>14948</v>
      </c>
      <c r="I909" s="26" t="s">
        <v>14960</v>
      </c>
      <c r="J909" s="26" t="s">
        <v>14527</v>
      </c>
      <c r="K909" s="26" t="s">
        <v>17173</v>
      </c>
      <c r="L909" s="26"/>
    </row>
    <row r="910" customFormat="false" ht="15" hidden="false" customHeight="true" outlineLevel="0" collapsed="false">
      <c r="A910" s="29" t="s">
        <v>17181</v>
      </c>
      <c r="B910" s="30" t="n">
        <v>45252</v>
      </c>
      <c r="C910" s="29" t="s">
        <v>7188</v>
      </c>
      <c r="D910" s="29" t="s">
        <v>15045</v>
      </c>
      <c r="E910" s="29" t="s">
        <v>15046</v>
      </c>
      <c r="F910" s="29" t="s">
        <v>17182</v>
      </c>
      <c r="G910" s="29" t="s">
        <v>17183</v>
      </c>
      <c r="H910" s="29" t="s">
        <v>14948</v>
      </c>
      <c r="I910" s="29" t="s">
        <v>15005</v>
      </c>
      <c r="J910" s="29" t="s">
        <v>14527</v>
      </c>
      <c r="K910" s="29" t="s">
        <v>17184</v>
      </c>
      <c r="L910" s="29"/>
    </row>
    <row r="911" customFormat="false" ht="15" hidden="false" customHeight="true" outlineLevel="0" collapsed="false">
      <c r="A911" s="26" t="s">
        <v>17185</v>
      </c>
      <c r="B911" s="27" t="n">
        <v>45254</v>
      </c>
      <c r="C911" s="26" t="s">
        <v>8345</v>
      </c>
      <c r="D911" s="26" t="s">
        <v>14972</v>
      </c>
      <c r="E911" s="26" t="s">
        <v>14973</v>
      </c>
      <c r="F911" s="26" t="s">
        <v>17186</v>
      </c>
      <c r="G911" s="26" t="s">
        <v>17187</v>
      </c>
      <c r="H911" s="26" t="s">
        <v>14948</v>
      </c>
      <c r="I911" s="26" t="s">
        <v>15005</v>
      </c>
      <c r="J911" s="26" t="s">
        <v>14527</v>
      </c>
      <c r="K911" s="26" t="s">
        <v>17188</v>
      </c>
      <c r="L911" s="26"/>
    </row>
    <row r="912" customFormat="false" ht="15" hidden="false" customHeight="true" outlineLevel="0" collapsed="false">
      <c r="A912" s="29" t="s">
        <v>17189</v>
      </c>
      <c r="B912" s="30" t="n">
        <v>45254</v>
      </c>
      <c r="C912" s="29" t="s">
        <v>6068</v>
      </c>
      <c r="D912" s="29" t="s">
        <v>15080</v>
      </c>
      <c r="E912" s="29" t="s">
        <v>15081</v>
      </c>
      <c r="F912" s="29" t="s">
        <v>15305</v>
      </c>
      <c r="G912" s="29" t="s">
        <v>16817</v>
      </c>
      <c r="H912" s="29" t="s">
        <v>14948</v>
      </c>
      <c r="I912" s="29" t="s">
        <v>17190</v>
      </c>
      <c r="J912" s="29" t="s">
        <v>14498</v>
      </c>
      <c r="K912" s="29" t="s">
        <v>17188</v>
      </c>
      <c r="L912" s="29"/>
    </row>
    <row r="913" customFormat="false" ht="15" hidden="false" customHeight="true" outlineLevel="0" collapsed="false">
      <c r="A913" s="26" t="s">
        <v>17191</v>
      </c>
      <c r="B913" s="27" t="n">
        <v>45254</v>
      </c>
      <c r="C913" s="26" t="s">
        <v>6158</v>
      </c>
      <c r="D913" s="26" t="s">
        <v>15054</v>
      </c>
      <c r="E913" s="26" t="s">
        <v>15055</v>
      </c>
      <c r="F913" s="26" t="s">
        <v>383</v>
      </c>
      <c r="G913" s="26" t="s">
        <v>383</v>
      </c>
      <c r="H913" s="26" t="s">
        <v>14948</v>
      </c>
      <c r="I913" s="26" t="s">
        <v>15005</v>
      </c>
      <c r="J913" s="26" t="s">
        <v>14527</v>
      </c>
      <c r="K913" s="26" t="s">
        <v>17188</v>
      </c>
      <c r="L913" s="26"/>
    </row>
    <row r="914" customFormat="false" ht="15" hidden="false" customHeight="true" outlineLevel="0" collapsed="false">
      <c r="A914" s="29" t="s">
        <v>17192</v>
      </c>
      <c r="B914" s="30" t="n">
        <v>45254</v>
      </c>
      <c r="C914" s="29" t="s">
        <v>11396</v>
      </c>
      <c r="D914" s="29" t="s">
        <v>15322</v>
      </c>
      <c r="E914" s="29" t="s">
        <v>15323</v>
      </c>
      <c r="F914" s="29" t="s">
        <v>15468</v>
      </c>
      <c r="G914" s="29" t="s">
        <v>17193</v>
      </c>
      <c r="H914" s="29" t="s">
        <v>14948</v>
      </c>
      <c r="I914" s="29" t="s">
        <v>17194</v>
      </c>
      <c r="J914" s="29" t="s">
        <v>14498</v>
      </c>
      <c r="K914" s="29" t="s">
        <v>17188</v>
      </c>
      <c r="L914" s="29"/>
    </row>
    <row r="915" customFormat="false" ht="15" hidden="false" customHeight="true" outlineLevel="0" collapsed="false">
      <c r="A915" s="26" t="s">
        <v>17195</v>
      </c>
      <c r="B915" s="27" t="n">
        <v>45254</v>
      </c>
      <c r="C915" s="26" t="s">
        <v>5860</v>
      </c>
      <c r="D915" s="26" t="s">
        <v>15322</v>
      </c>
      <c r="E915" s="26" t="s">
        <v>15323</v>
      </c>
      <c r="F915" s="26" t="s">
        <v>17196</v>
      </c>
      <c r="G915" s="26" t="s">
        <v>15791</v>
      </c>
      <c r="H915" s="26" t="s">
        <v>14948</v>
      </c>
      <c r="I915" s="26" t="s">
        <v>17197</v>
      </c>
      <c r="J915" s="26" t="s">
        <v>14498</v>
      </c>
      <c r="K915" s="26" t="s">
        <v>17188</v>
      </c>
      <c r="L915" s="26"/>
    </row>
    <row r="916" customFormat="false" ht="15" hidden="false" customHeight="true" outlineLevel="0" collapsed="false">
      <c r="A916" s="29" t="s">
        <v>17198</v>
      </c>
      <c r="B916" s="30" t="n">
        <v>45254</v>
      </c>
      <c r="C916" s="29" t="s">
        <v>4473</v>
      </c>
      <c r="D916" s="29" t="s">
        <v>15035</v>
      </c>
      <c r="E916" s="29" t="s">
        <v>15036</v>
      </c>
      <c r="F916" s="29" t="s">
        <v>16414</v>
      </c>
      <c r="G916" s="29" t="s">
        <v>17199</v>
      </c>
      <c r="H916" s="29" t="s">
        <v>14948</v>
      </c>
      <c r="I916" s="29" t="s">
        <v>17200</v>
      </c>
      <c r="J916" s="29" t="s">
        <v>14498</v>
      </c>
      <c r="K916" s="29" t="s">
        <v>17188</v>
      </c>
      <c r="L916" s="29"/>
    </row>
    <row r="917" customFormat="false" ht="15" hidden="false" customHeight="true" outlineLevel="0" collapsed="false">
      <c r="A917" s="26" t="s">
        <v>17201</v>
      </c>
      <c r="B917" s="27" t="n">
        <v>45255</v>
      </c>
      <c r="C917" s="26" t="s">
        <v>10701</v>
      </c>
      <c r="D917" s="26" t="s">
        <v>14951</v>
      </c>
      <c r="E917" s="26" t="s">
        <v>14952</v>
      </c>
      <c r="F917" s="26" t="s">
        <v>15392</v>
      </c>
      <c r="G917" s="26" t="s">
        <v>17202</v>
      </c>
      <c r="H917" s="26" t="s">
        <v>14948</v>
      </c>
      <c r="I917" s="26" t="s">
        <v>17203</v>
      </c>
      <c r="J917" s="26" t="s">
        <v>14498</v>
      </c>
      <c r="K917" s="26" t="s">
        <v>17204</v>
      </c>
      <c r="L917" s="26"/>
    </row>
    <row r="918" customFormat="false" ht="15" hidden="false" customHeight="true" outlineLevel="0" collapsed="false">
      <c r="A918" s="29" t="s">
        <v>17205</v>
      </c>
      <c r="B918" s="30" t="n">
        <v>45255</v>
      </c>
      <c r="C918" s="29" t="s">
        <v>7371</v>
      </c>
      <c r="D918" s="29" t="s">
        <v>14965</v>
      </c>
      <c r="E918" s="29" t="s">
        <v>14966</v>
      </c>
      <c r="F918" s="29" t="s">
        <v>16004</v>
      </c>
      <c r="G918" s="29" t="s">
        <v>16270</v>
      </c>
      <c r="H918" s="29" t="s">
        <v>14948</v>
      </c>
      <c r="I918" s="29" t="s">
        <v>17206</v>
      </c>
      <c r="J918" s="29" t="s">
        <v>14498</v>
      </c>
      <c r="K918" s="29" t="s">
        <v>17204</v>
      </c>
      <c r="L918" s="29"/>
    </row>
    <row r="919" customFormat="false" ht="15" hidden="false" customHeight="true" outlineLevel="0" collapsed="false">
      <c r="A919" s="26" t="s">
        <v>17207</v>
      </c>
      <c r="B919" s="27" t="n">
        <v>45256</v>
      </c>
      <c r="C919" s="26" t="s">
        <v>8760</v>
      </c>
      <c r="D919" s="26" t="s">
        <v>14946</v>
      </c>
      <c r="E919" s="26" t="s">
        <v>14947</v>
      </c>
      <c r="F919" s="26" t="s">
        <v>917</v>
      </c>
      <c r="G919" s="26" t="s">
        <v>5981</v>
      </c>
      <c r="H919" s="26" t="s">
        <v>14948</v>
      </c>
      <c r="I919" s="26" t="s">
        <v>14980</v>
      </c>
      <c r="J919" s="26" t="s">
        <v>14527</v>
      </c>
      <c r="K919" s="26" t="s">
        <v>17208</v>
      </c>
      <c r="L919" s="26"/>
    </row>
    <row r="920" customFormat="false" ht="15" hidden="false" customHeight="true" outlineLevel="0" collapsed="false">
      <c r="A920" s="29" t="s">
        <v>17209</v>
      </c>
      <c r="B920" s="30" t="n">
        <v>45256</v>
      </c>
      <c r="C920" s="29" t="s">
        <v>9341</v>
      </c>
      <c r="D920" s="29" t="s">
        <v>15035</v>
      </c>
      <c r="E920" s="29" t="s">
        <v>15036</v>
      </c>
      <c r="F920" s="29" t="s">
        <v>14953</v>
      </c>
      <c r="G920" s="29" t="s">
        <v>15568</v>
      </c>
      <c r="H920" s="29" t="s">
        <v>14948</v>
      </c>
      <c r="I920" s="29" t="s">
        <v>17210</v>
      </c>
      <c r="J920" s="29" t="s">
        <v>14498</v>
      </c>
      <c r="K920" s="29" t="s">
        <v>17208</v>
      </c>
      <c r="L920" s="29"/>
    </row>
    <row r="921" customFormat="false" ht="15" hidden="false" customHeight="true" outlineLevel="0" collapsed="false">
      <c r="A921" s="26" t="s">
        <v>17211</v>
      </c>
      <c r="B921" s="27" t="n">
        <v>45256</v>
      </c>
      <c r="C921" s="26" t="s">
        <v>7381</v>
      </c>
      <c r="D921" s="26" t="s">
        <v>15080</v>
      </c>
      <c r="E921" s="26" t="s">
        <v>15081</v>
      </c>
      <c r="F921" s="26" t="s">
        <v>16202</v>
      </c>
      <c r="G921" s="26" t="s">
        <v>15989</v>
      </c>
      <c r="H921" s="26" t="s">
        <v>14948</v>
      </c>
      <c r="I921" s="26" t="s">
        <v>17212</v>
      </c>
      <c r="J921" s="26" t="s">
        <v>14498</v>
      </c>
      <c r="K921" s="26" t="s">
        <v>17208</v>
      </c>
      <c r="L921" s="26"/>
    </row>
    <row r="922" customFormat="false" ht="15" hidden="false" customHeight="true" outlineLevel="0" collapsed="false">
      <c r="A922" s="29" t="s">
        <v>17213</v>
      </c>
      <c r="B922" s="30" t="n">
        <v>45257</v>
      </c>
      <c r="C922" s="29" t="s">
        <v>9070</v>
      </c>
      <c r="D922" s="29" t="s">
        <v>14972</v>
      </c>
      <c r="E922" s="29" t="s">
        <v>14973</v>
      </c>
      <c r="F922" s="29" t="s">
        <v>17214</v>
      </c>
      <c r="G922" s="29" t="s">
        <v>17215</v>
      </c>
      <c r="H922" s="29" t="s">
        <v>14948</v>
      </c>
      <c r="I922" s="29" t="s">
        <v>14987</v>
      </c>
      <c r="J922" s="29" t="s">
        <v>14527</v>
      </c>
      <c r="K922" s="29" t="s">
        <v>17216</v>
      </c>
      <c r="L922" s="29"/>
    </row>
    <row r="923" customFormat="false" ht="15" hidden="false" customHeight="true" outlineLevel="0" collapsed="false">
      <c r="A923" s="26" t="s">
        <v>17217</v>
      </c>
      <c r="B923" s="27" t="n">
        <v>45257</v>
      </c>
      <c r="C923" s="26" t="s">
        <v>7767</v>
      </c>
      <c r="D923" s="26" t="s">
        <v>14984</v>
      </c>
      <c r="E923" s="26" t="s">
        <v>14985</v>
      </c>
      <c r="F923" s="26" t="s">
        <v>229</v>
      </c>
      <c r="G923" s="26" t="s">
        <v>218</v>
      </c>
      <c r="H923" s="26" t="s">
        <v>14948</v>
      </c>
      <c r="I923" s="26" t="s">
        <v>15005</v>
      </c>
      <c r="J923" s="26" t="s">
        <v>14527</v>
      </c>
      <c r="K923" s="26" t="s">
        <v>17216</v>
      </c>
      <c r="L923" s="26"/>
    </row>
    <row r="924" customFormat="false" ht="15" hidden="false" customHeight="true" outlineLevel="0" collapsed="false">
      <c r="A924" s="29" t="s">
        <v>17218</v>
      </c>
      <c r="B924" s="30" t="n">
        <v>45257</v>
      </c>
      <c r="C924" s="29" t="s">
        <v>7053</v>
      </c>
      <c r="D924" s="29" t="s">
        <v>15021</v>
      </c>
      <c r="E924" s="29" t="s">
        <v>15022</v>
      </c>
      <c r="F924" s="29" t="s">
        <v>322</v>
      </c>
      <c r="G924" s="29" t="s">
        <v>15023</v>
      </c>
      <c r="H924" s="29" t="s">
        <v>14948</v>
      </c>
      <c r="I924" s="29" t="s">
        <v>14987</v>
      </c>
      <c r="J924" s="29" t="s">
        <v>14527</v>
      </c>
      <c r="K924" s="29" t="s">
        <v>17216</v>
      </c>
      <c r="L924" s="29"/>
    </row>
    <row r="925" customFormat="false" ht="15" hidden="false" customHeight="true" outlineLevel="0" collapsed="false">
      <c r="A925" s="26" t="s">
        <v>17219</v>
      </c>
      <c r="B925" s="27" t="n">
        <v>45258</v>
      </c>
      <c r="C925" s="26" t="s">
        <v>4531</v>
      </c>
      <c r="D925" s="26" t="s">
        <v>15021</v>
      </c>
      <c r="E925" s="26" t="s">
        <v>15022</v>
      </c>
      <c r="F925" s="26" t="s">
        <v>270</v>
      </c>
      <c r="G925" s="26" t="s">
        <v>15135</v>
      </c>
      <c r="H925" s="26" t="s">
        <v>14948</v>
      </c>
      <c r="I925" s="26" t="s">
        <v>14960</v>
      </c>
      <c r="J925" s="26" t="s">
        <v>14527</v>
      </c>
      <c r="K925" s="26" t="s">
        <v>17220</v>
      </c>
      <c r="L925" s="26"/>
    </row>
    <row r="926" customFormat="false" ht="15" hidden="false" customHeight="true" outlineLevel="0" collapsed="false">
      <c r="A926" s="29" t="s">
        <v>17221</v>
      </c>
      <c r="B926" s="30" t="n">
        <v>45258</v>
      </c>
      <c r="C926" s="29" t="s">
        <v>6355</v>
      </c>
      <c r="D926" s="29" t="s">
        <v>15080</v>
      </c>
      <c r="E926" s="29" t="s">
        <v>15081</v>
      </c>
      <c r="F926" s="29" t="s">
        <v>15709</v>
      </c>
      <c r="G926" s="29" t="s">
        <v>17222</v>
      </c>
      <c r="H926" s="29" t="s">
        <v>14948</v>
      </c>
      <c r="I926" s="29" t="s">
        <v>17223</v>
      </c>
      <c r="J926" s="29" t="s">
        <v>14498</v>
      </c>
      <c r="K926" s="29" t="s">
        <v>17220</v>
      </c>
      <c r="L926" s="29"/>
    </row>
    <row r="927" customFormat="false" ht="15" hidden="false" customHeight="true" outlineLevel="0" collapsed="false">
      <c r="A927" s="26" t="s">
        <v>17224</v>
      </c>
      <c r="B927" s="27" t="n">
        <v>45259</v>
      </c>
      <c r="C927" s="26" t="s">
        <v>242</v>
      </c>
      <c r="D927" s="26" t="s">
        <v>14972</v>
      </c>
      <c r="E927" s="26" t="s">
        <v>14973</v>
      </c>
      <c r="F927" s="26" t="s">
        <v>17225</v>
      </c>
      <c r="G927" s="26" t="s">
        <v>17226</v>
      </c>
      <c r="H927" s="26" t="s">
        <v>14948</v>
      </c>
      <c r="I927" s="26"/>
      <c r="J927" s="26" t="s">
        <v>14527</v>
      </c>
      <c r="K927" s="26" t="s">
        <v>17227</v>
      </c>
      <c r="L927" s="26"/>
    </row>
    <row r="928" customFormat="false" ht="15" hidden="false" customHeight="true" outlineLevel="0" collapsed="false">
      <c r="A928" s="29" t="s">
        <v>17228</v>
      </c>
      <c r="B928" s="30" t="n">
        <v>45262</v>
      </c>
      <c r="C928" s="29" t="s">
        <v>428</v>
      </c>
      <c r="D928" s="29" t="s">
        <v>15011</v>
      </c>
      <c r="E928" s="29" t="s">
        <v>15012</v>
      </c>
      <c r="F928" s="29" t="s">
        <v>198</v>
      </c>
      <c r="G928" s="29" t="s">
        <v>15078</v>
      </c>
      <c r="H928" s="29" t="s">
        <v>14948</v>
      </c>
      <c r="I928" s="29" t="s">
        <v>14987</v>
      </c>
      <c r="J928" s="29" t="s">
        <v>14527</v>
      </c>
      <c r="K928" s="29" t="s">
        <v>17229</v>
      </c>
      <c r="L928" s="29"/>
    </row>
    <row r="929" customFormat="false" ht="15" hidden="false" customHeight="true" outlineLevel="0" collapsed="false">
      <c r="A929" s="26" t="s">
        <v>17230</v>
      </c>
      <c r="B929" s="27" t="n">
        <v>45263</v>
      </c>
      <c r="C929" s="26" t="s">
        <v>5616</v>
      </c>
      <c r="D929" s="26" t="s">
        <v>15001</v>
      </c>
      <c r="E929" s="26" t="s">
        <v>15002</v>
      </c>
      <c r="F929" s="26" t="s">
        <v>15335</v>
      </c>
      <c r="G929" s="26" t="s">
        <v>15042</v>
      </c>
      <c r="H929" s="26" t="s">
        <v>14948</v>
      </c>
      <c r="I929" s="26" t="s">
        <v>15024</v>
      </c>
      <c r="J929" s="26" t="s">
        <v>14527</v>
      </c>
      <c r="K929" s="26" t="s">
        <v>17231</v>
      </c>
      <c r="L929" s="26"/>
    </row>
    <row r="930" customFormat="false" ht="15" hidden="false" customHeight="true" outlineLevel="0" collapsed="false">
      <c r="A930" s="29" t="s">
        <v>17232</v>
      </c>
      <c r="B930" s="30" t="n">
        <v>45263</v>
      </c>
      <c r="C930" s="29" t="s">
        <v>8069</v>
      </c>
      <c r="D930" s="29" t="s">
        <v>14984</v>
      </c>
      <c r="E930" s="29" t="s">
        <v>14985</v>
      </c>
      <c r="F930" s="29" t="s">
        <v>248</v>
      </c>
      <c r="G930" s="29" t="s">
        <v>229</v>
      </c>
      <c r="H930" s="29" t="s">
        <v>14948</v>
      </c>
      <c r="I930" s="29" t="s">
        <v>15005</v>
      </c>
      <c r="J930" s="29" t="s">
        <v>14527</v>
      </c>
      <c r="K930" s="29" t="s">
        <v>17231</v>
      </c>
      <c r="L930" s="29"/>
    </row>
    <row r="931" customFormat="false" ht="15" hidden="false" customHeight="true" outlineLevel="0" collapsed="false">
      <c r="A931" s="26" t="s">
        <v>17233</v>
      </c>
      <c r="B931" s="27" t="n">
        <v>45264</v>
      </c>
      <c r="C931" s="26" t="s">
        <v>9052</v>
      </c>
      <c r="D931" s="26" t="s">
        <v>15080</v>
      </c>
      <c r="E931" s="26" t="s">
        <v>15081</v>
      </c>
      <c r="F931" s="26" t="s">
        <v>17234</v>
      </c>
      <c r="G931" s="26" t="s">
        <v>17235</v>
      </c>
      <c r="H931" s="26" t="s">
        <v>14948</v>
      </c>
      <c r="I931" s="26" t="s">
        <v>17236</v>
      </c>
      <c r="J931" s="26" t="s">
        <v>14498</v>
      </c>
      <c r="K931" s="26" t="s">
        <v>17237</v>
      </c>
      <c r="L931" s="26"/>
    </row>
    <row r="932" customFormat="false" ht="15" hidden="false" customHeight="true" outlineLevel="0" collapsed="false">
      <c r="A932" s="29" t="s">
        <v>17238</v>
      </c>
      <c r="B932" s="30" t="n">
        <v>45265</v>
      </c>
      <c r="C932" s="29" t="s">
        <v>10902</v>
      </c>
      <c r="D932" s="29" t="s">
        <v>15045</v>
      </c>
      <c r="E932" s="29" t="s">
        <v>15046</v>
      </c>
      <c r="F932" s="29" t="s">
        <v>17239</v>
      </c>
      <c r="G932" s="29" t="s">
        <v>17240</v>
      </c>
      <c r="H932" s="29" t="s">
        <v>14948</v>
      </c>
      <c r="I932" s="29" t="s">
        <v>15005</v>
      </c>
      <c r="J932" s="29" t="s">
        <v>14527</v>
      </c>
      <c r="K932" s="29" t="s">
        <v>17241</v>
      </c>
      <c r="L932" s="29"/>
    </row>
    <row r="933" customFormat="false" ht="15" hidden="false" customHeight="true" outlineLevel="0" collapsed="false">
      <c r="A933" s="26" t="s">
        <v>17242</v>
      </c>
      <c r="B933" s="27" t="n">
        <v>45265</v>
      </c>
      <c r="C933" s="26" t="s">
        <v>5856</v>
      </c>
      <c r="D933" s="26" t="s">
        <v>15322</v>
      </c>
      <c r="E933" s="26" t="s">
        <v>15323</v>
      </c>
      <c r="F933" s="26" t="s">
        <v>15829</v>
      </c>
      <c r="G933" s="26" t="s">
        <v>17070</v>
      </c>
      <c r="H933" s="26" t="s">
        <v>14948</v>
      </c>
      <c r="I933" s="26" t="s">
        <v>17243</v>
      </c>
      <c r="J933" s="26" t="s">
        <v>14498</v>
      </c>
      <c r="K933" s="26" t="s">
        <v>17241</v>
      </c>
      <c r="L933" s="26"/>
    </row>
    <row r="934" customFormat="false" ht="15" hidden="false" customHeight="true" outlineLevel="0" collapsed="false">
      <c r="A934" s="29" t="s">
        <v>17244</v>
      </c>
      <c r="B934" s="30" t="n">
        <v>45265</v>
      </c>
      <c r="C934" s="29" t="s">
        <v>6730</v>
      </c>
      <c r="D934" s="29" t="s">
        <v>14951</v>
      </c>
      <c r="E934" s="29" t="s">
        <v>14952</v>
      </c>
      <c r="F934" s="29" t="s">
        <v>17245</v>
      </c>
      <c r="G934" s="29" t="s">
        <v>17246</v>
      </c>
      <c r="H934" s="29" t="s">
        <v>14948</v>
      </c>
      <c r="I934" s="29" t="s">
        <v>17247</v>
      </c>
      <c r="J934" s="29" t="s">
        <v>14498</v>
      </c>
      <c r="K934" s="29" t="s">
        <v>17241</v>
      </c>
      <c r="L934" s="29"/>
    </row>
    <row r="935" customFormat="false" ht="15" hidden="false" customHeight="true" outlineLevel="0" collapsed="false">
      <c r="A935" s="26" t="s">
        <v>17248</v>
      </c>
      <c r="B935" s="27" t="n">
        <v>45267</v>
      </c>
      <c r="C935" s="26" t="s">
        <v>5980</v>
      </c>
      <c r="D935" s="26" t="s">
        <v>15322</v>
      </c>
      <c r="E935" s="26" t="s">
        <v>15323</v>
      </c>
      <c r="F935" s="26" t="s">
        <v>17249</v>
      </c>
      <c r="G935" s="26" t="s">
        <v>15379</v>
      </c>
      <c r="H935" s="26" t="s">
        <v>14948</v>
      </c>
      <c r="I935" s="26" t="s">
        <v>17250</v>
      </c>
      <c r="J935" s="26" t="s">
        <v>14498</v>
      </c>
      <c r="K935" s="26" t="s">
        <v>17251</v>
      </c>
      <c r="L935" s="26"/>
    </row>
    <row r="936" customFormat="false" ht="15" hidden="false" customHeight="true" outlineLevel="0" collapsed="false">
      <c r="A936" s="29" t="s">
        <v>17252</v>
      </c>
      <c r="B936" s="30" t="n">
        <v>45268</v>
      </c>
      <c r="C936" s="29" t="s">
        <v>7944</v>
      </c>
      <c r="D936" s="29" t="s">
        <v>14972</v>
      </c>
      <c r="E936" s="29" t="s">
        <v>14973</v>
      </c>
      <c r="F936" s="29" t="s">
        <v>17253</v>
      </c>
      <c r="G936" s="29" t="s">
        <v>17254</v>
      </c>
      <c r="H936" s="29" t="s">
        <v>14948</v>
      </c>
      <c r="I936" s="29" t="s">
        <v>14980</v>
      </c>
      <c r="J936" s="29" t="s">
        <v>14527</v>
      </c>
      <c r="K936" s="29" t="s">
        <v>17255</v>
      </c>
      <c r="L936" s="29"/>
    </row>
    <row r="937" customFormat="false" ht="15" hidden="false" customHeight="true" outlineLevel="0" collapsed="false">
      <c r="A937" s="26" t="s">
        <v>17256</v>
      </c>
      <c r="B937" s="27" t="n">
        <v>45268</v>
      </c>
      <c r="C937" s="26" t="s">
        <v>6068</v>
      </c>
      <c r="D937" s="26" t="s">
        <v>14965</v>
      </c>
      <c r="E937" s="26" t="s">
        <v>14966</v>
      </c>
      <c r="F937" s="26" t="s">
        <v>16491</v>
      </c>
      <c r="G937" s="26" t="s">
        <v>15404</v>
      </c>
      <c r="H937" s="26" t="s">
        <v>14948</v>
      </c>
      <c r="I937" s="26" t="s">
        <v>17257</v>
      </c>
      <c r="J937" s="26" t="s">
        <v>14498</v>
      </c>
      <c r="K937" s="26" t="s">
        <v>17255</v>
      </c>
      <c r="L937" s="26"/>
    </row>
    <row r="938" customFormat="false" ht="15" hidden="false" customHeight="true" outlineLevel="0" collapsed="false">
      <c r="A938" s="29" t="s">
        <v>17258</v>
      </c>
      <c r="B938" s="30" t="n">
        <v>45268</v>
      </c>
      <c r="C938" s="29" t="s">
        <v>4745</v>
      </c>
      <c r="D938" s="29" t="s">
        <v>14946</v>
      </c>
      <c r="E938" s="29" t="s">
        <v>14947</v>
      </c>
      <c r="F938" s="29" t="s">
        <v>5583</v>
      </c>
      <c r="G938" s="29" t="s">
        <v>458</v>
      </c>
      <c r="H938" s="29" t="s">
        <v>14948</v>
      </c>
      <c r="I938" s="29" t="s">
        <v>14987</v>
      </c>
      <c r="J938" s="29" t="s">
        <v>14527</v>
      </c>
      <c r="K938" s="29" t="s">
        <v>17255</v>
      </c>
      <c r="L938" s="29"/>
    </row>
    <row r="939" customFormat="false" ht="15" hidden="false" customHeight="true" outlineLevel="0" collapsed="false">
      <c r="A939" s="26" t="s">
        <v>17259</v>
      </c>
      <c r="B939" s="27" t="n">
        <v>45269</v>
      </c>
      <c r="C939" s="26" t="s">
        <v>2169</v>
      </c>
      <c r="D939" s="26" t="s">
        <v>14951</v>
      </c>
      <c r="E939" s="26" t="s">
        <v>14952</v>
      </c>
      <c r="F939" s="26" t="s">
        <v>17260</v>
      </c>
      <c r="G939" s="26" t="s">
        <v>15301</v>
      </c>
      <c r="H939" s="26" t="s">
        <v>14948</v>
      </c>
      <c r="I939" s="26" t="s">
        <v>17261</v>
      </c>
      <c r="J939" s="26" t="s">
        <v>14498</v>
      </c>
      <c r="K939" s="26" t="s">
        <v>17262</v>
      </c>
      <c r="L939" s="26"/>
    </row>
    <row r="940" customFormat="false" ht="15" hidden="false" customHeight="true" outlineLevel="0" collapsed="false">
      <c r="A940" s="29" t="s">
        <v>17263</v>
      </c>
      <c r="B940" s="30" t="n">
        <v>45271</v>
      </c>
      <c r="C940" s="29" t="s">
        <v>1266</v>
      </c>
      <c r="D940" s="29" t="s">
        <v>14956</v>
      </c>
      <c r="E940" s="29" t="s">
        <v>14957</v>
      </c>
      <c r="F940" s="29" t="s">
        <v>17264</v>
      </c>
      <c r="G940" s="29" t="s">
        <v>17265</v>
      </c>
      <c r="H940" s="29" t="s">
        <v>14948</v>
      </c>
      <c r="I940" s="29" t="s">
        <v>14987</v>
      </c>
      <c r="J940" s="29" t="s">
        <v>14527</v>
      </c>
      <c r="K940" s="29" t="s">
        <v>17266</v>
      </c>
      <c r="L940" s="29"/>
    </row>
    <row r="941" customFormat="false" ht="15" hidden="false" customHeight="true" outlineLevel="0" collapsed="false">
      <c r="A941" s="26" t="s">
        <v>17267</v>
      </c>
      <c r="B941" s="27" t="n">
        <v>45273</v>
      </c>
      <c r="C941" s="26" t="s">
        <v>4169</v>
      </c>
      <c r="D941" s="26" t="s">
        <v>14946</v>
      </c>
      <c r="E941" s="26" t="s">
        <v>14947</v>
      </c>
      <c r="F941" s="26" t="s">
        <v>5485</v>
      </c>
      <c r="G941" s="26" t="s">
        <v>3170</v>
      </c>
      <c r="H941" s="26" t="s">
        <v>14948</v>
      </c>
      <c r="I941" s="26" t="s">
        <v>15024</v>
      </c>
      <c r="J941" s="26" t="s">
        <v>14527</v>
      </c>
      <c r="K941" s="26" t="s">
        <v>17268</v>
      </c>
      <c r="L941" s="26"/>
    </row>
    <row r="942" customFormat="false" ht="15" hidden="false" customHeight="true" outlineLevel="0" collapsed="false">
      <c r="A942" s="29" t="s">
        <v>17269</v>
      </c>
      <c r="B942" s="30" t="n">
        <v>45274</v>
      </c>
      <c r="C942" s="29" t="s">
        <v>9880</v>
      </c>
      <c r="D942" s="29" t="s">
        <v>14946</v>
      </c>
      <c r="E942" s="29" t="s">
        <v>14947</v>
      </c>
      <c r="F942" s="29" t="s">
        <v>1578</v>
      </c>
      <c r="G942" s="29" t="s">
        <v>2873</v>
      </c>
      <c r="H942" s="29" t="s">
        <v>14948</v>
      </c>
      <c r="I942" s="29"/>
      <c r="J942" s="29" t="s">
        <v>14527</v>
      </c>
      <c r="K942" s="29" t="s">
        <v>17270</v>
      </c>
      <c r="L942" s="29"/>
    </row>
    <row r="943" customFormat="false" ht="15" hidden="false" customHeight="true" outlineLevel="0" collapsed="false">
      <c r="A943" s="26" t="s">
        <v>17271</v>
      </c>
      <c r="B943" s="27" t="n">
        <v>45274</v>
      </c>
      <c r="C943" s="26" t="s">
        <v>1208</v>
      </c>
      <c r="D943" s="26" t="s">
        <v>15066</v>
      </c>
      <c r="E943" s="26" t="s">
        <v>15067</v>
      </c>
      <c r="F943" s="26" t="s">
        <v>15135</v>
      </c>
      <c r="G943" s="26" t="s">
        <v>259</v>
      </c>
      <c r="H943" s="26" t="s">
        <v>14948</v>
      </c>
      <c r="I943" s="26" t="s">
        <v>14980</v>
      </c>
      <c r="J943" s="26" t="s">
        <v>14527</v>
      </c>
      <c r="K943" s="26" t="s">
        <v>17270</v>
      </c>
      <c r="L943" s="26"/>
    </row>
    <row r="944" customFormat="false" ht="15" hidden="false" customHeight="true" outlineLevel="0" collapsed="false">
      <c r="A944" s="29" t="s">
        <v>17272</v>
      </c>
      <c r="B944" s="30" t="n">
        <v>45274</v>
      </c>
      <c r="C944" s="29" t="s">
        <v>9818</v>
      </c>
      <c r="D944" s="29" t="s">
        <v>14972</v>
      </c>
      <c r="E944" s="29" t="s">
        <v>14973</v>
      </c>
      <c r="F944" s="29" t="s">
        <v>17273</v>
      </c>
      <c r="G944" s="29" t="s">
        <v>17274</v>
      </c>
      <c r="H944" s="29" t="s">
        <v>14948</v>
      </c>
      <c r="I944" s="29" t="s">
        <v>14960</v>
      </c>
      <c r="J944" s="29" t="s">
        <v>14527</v>
      </c>
      <c r="K944" s="29" t="s">
        <v>17270</v>
      </c>
      <c r="L944" s="29"/>
    </row>
    <row r="945" customFormat="false" ht="15" hidden="false" customHeight="true" outlineLevel="0" collapsed="false">
      <c r="A945" s="26" t="s">
        <v>17275</v>
      </c>
      <c r="B945" s="27" t="n">
        <v>45275</v>
      </c>
      <c r="C945" s="26" t="s">
        <v>10155</v>
      </c>
      <c r="D945" s="26" t="s">
        <v>15001</v>
      </c>
      <c r="E945" s="26" t="s">
        <v>15002</v>
      </c>
      <c r="F945" s="26" t="s">
        <v>15028</v>
      </c>
      <c r="G945" s="26" t="s">
        <v>15004</v>
      </c>
      <c r="H945" s="26" t="s">
        <v>14948</v>
      </c>
      <c r="I945" s="26" t="s">
        <v>15005</v>
      </c>
      <c r="J945" s="26" t="s">
        <v>14527</v>
      </c>
      <c r="K945" s="26" t="s">
        <v>17276</v>
      </c>
      <c r="L945" s="26"/>
    </row>
    <row r="946" customFormat="false" ht="15" hidden="false" customHeight="true" outlineLevel="0" collapsed="false">
      <c r="A946" s="29" t="s">
        <v>17277</v>
      </c>
      <c r="B946" s="30" t="n">
        <v>45275</v>
      </c>
      <c r="C946" s="29" t="s">
        <v>2118</v>
      </c>
      <c r="D946" s="29" t="s">
        <v>14946</v>
      </c>
      <c r="E946" s="29" t="s">
        <v>14947</v>
      </c>
      <c r="F946" s="29" t="s">
        <v>2817</v>
      </c>
      <c r="G946" s="29" t="s">
        <v>3324</v>
      </c>
      <c r="H946" s="29" t="s">
        <v>14948</v>
      </c>
      <c r="I946" s="29" t="s">
        <v>14960</v>
      </c>
      <c r="J946" s="29" t="s">
        <v>14527</v>
      </c>
      <c r="K946" s="29" t="s">
        <v>17276</v>
      </c>
      <c r="L946" s="29"/>
    </row>
    <row r="947" customFormat="false" ht="15" hidden="false" customHeight="true" outlineLevel="0" collapsed="false">
      <c r="A947" s="26" t="s">
        <v>17278</v>
      </c>
      <c r="B947" s="27" t="n">
        <v>45276</v>
      </c>
      <c r="C947" s="26" t="s">
        <v>5287</v>
      </c>
      <c r="D947" s="26" t="s">
        <v>15015</v>
      </c>
      <c r="E947" s="26" t="s">
        <v>15016</v>
      </c>
      <c r="F947" s="26" t="s">
        <v>15023</v>
      </c>
      <c r="G947" s="26" t="s">
        <v>208</v>
      </c>
      <c r="H947" s="26" t="s">
        <v>14948</v>
      </c>
      <c r="I947" s="26" t="s">
        <v>15024</v>
      </c>
      <c r="J947" s="26" t="s">
        <v>14527</v>
      </c>
      <c r="K947" s="26" t="s">
        <v>17279</v>
      </c>
      <c r="L947" s="26"/>
    </row>
    <row r="948" customFormat="false" ht="15" hidden="false" customHeight="true" outlineLevel="0" collapsed="false">
      <c r="A948" s="29" t="s">
        <v>17280</v>
      </c>
      <c r="B948" s="30" t="n">
        <v>45276</v>
      </c>
      <c r="C948" s="29" t="s">
        <v>4594</v>
      </c>
      <c r="D948" s="29" t="s">
        <v>15080</v>
      </c>
      <c r="E948" s="29" t="s">
        <v>15081</v>
      </c>
      <c r="F948" s="29" t="s">
        <v>14967</v>
      </c>
      <c r="G948" s="29" t="s">
        <v>15578</v>
      </c>
      <c r="H948" s="29" t="s">
        <v>14948</v>
      </c>
      <c r="I948" s="29" t="s">
        <v>17281</v>
      </c>
      <c r="J948" s="29" t="s">
        <v>14498</v>
      </c>
      <c r="K948" s="29" t="s">
        <v>17279</v>
      </c>
      <c r="L948" s="29"/>
    </row>
    <row r="949" customFormat="false" ht="15" hidden="false" customHeight="true" outlineLevel="0" collapsed="false">
      <c r="A949" s="26" t="s">
        <v>17282</v>
      </c>
      <c r="B949" s="27" t="n">
        <v>45277</v>
      </c>
      <c r="C949" s="26" t="s">
        <v>5674</v>
      </c>
      <c r="D949" s="26" t="s">
        <v>15066</v>
      </c>
      <c r="E949" s="26" t="s">
        <v>15067</v>
      </c>
      <c r="F949" s="26" t="s">
        <v>15078</v>
      </c>
      <c r="G949" s="26" t="s">
        <v>15075</v>
      </c>
      <c r="H949" s="26" t="s">
        <v>14948</v>
      </c>
      <c r="I949" s="26" t="s">
        <v>15024</v>
      </c>
      <c r="J949" s="26" t="s">
        <v>14527</v>
      </c>
      <c r="K949" s="26" t="s">
        <v>17283</v>
      </c>
      <c r="L949" s="26"/>
    </row>
    <row r="950" customFormat="false" ht="15" hidden="false" customHeight="true" outlineLevel="0" collapsed="false">
      <c r="A950" s="29" t="s">
        <v>17284</v>
      </c>
      <c r="B950" s="30" t="n">
        <v>45277</v>
      </c>
      <c r="C950" s="29" t="s">
        <v>4329</v>
      </c>
      <c r="D950" s="29" t="s">
        <v>15322</v>
      </c>
      <c r="E950" s="29" t="s">
        <v>15323</v>
      </c>
      <c r="F950" s="29" t="s">
        <v>17249</v>
      </c>
      <c r="G950" s="29" t="s">
        <v>17285</v>
      </c>
      <c r="H950" s="29" t="s">
        <v>14948</v>
      </c>
      <c r="I950" s="29" t="s">
        <v>17286</v>
      </c>
      <c r="J950" s="29" t="s">
        <v>14498</v>
      </c>
      <c r="K950" s="29" t="s">
        <v>17283</v>
      </c>
      <c r="L950" s="29"/>
    </row>
    <row r="951" customFormat="false" ht="15" hidden="false" customHeight="true" outlineLevel="0" collapsed="false">
      <c r="A951" s="26" t="s">
        <v>17287</v>
      </c>
      <c r="B951" s="27" t="n">
        <v>45277</v>
      </c>
      <c r="C951" s="26" t="s">
        <v>4298</v>
      </c>
      <c r="D951" s="26" t="s">
        <v>15045</v>
      </c>
      <c r="E951" s="26" t="s">
        <v>15046</v>
      </c>
      <c r="F951" s="26" t="s">
        <v>17288</v>
      </c>
      <c r="G951" s="26" t="s">
        <v>17289</v>
      </c>
      <c r="H951" s="26" t="s">
        <v>14948</v>
      </c>
      <c r="I951" s="26" t="s">
        <v>14987</v>
      </c>
      <c r="J951" s="26" t="s">
        <v>14527</v>
      </c>
      <c r="K951" s="26" t="s">
        <v>17283</v>
      </c>
      <c r="L951" s="26"/>
    </row>
    <row r="952" customFormat="false" ht="15" hidden="false" customHeight="true" outlineLevel="0" collapsed="false">
      <c r="A952" s="29" t="s">
        <v>17290</v>
      </c>
      <c r="B952" s="30" t="n">
        <v>45277</v>
      </c>
      <c r="C952" s="29" t="s">
        <v>223</v>
      </c>
      <c r="D952" s="29" t="s">
        <v>15001</v>
      </c>
      <c r="E952" s="29" t="s">
        <v>15002</v>
      </c>
      <c r="F952" s="29" t="s">
        <v>15335</v>
      </c>
      <c r="G952" s="29" t="s">
        <v>15003</v>
      </c>
      <c r="H952" s="29" t="s">
        <v>14948</v>
      </c>
      <c r="I952" s="29"/>
      <c r="J952" s="29" t="s">
        <v>14527</v>
      </c>
      <c r="K952" s="29" t="s">
        <v>17283</v>
      </c>
      <c r="L952" s="29"/>
    </row>
    <row r="953" customFormat="false" ht="15" hidden="false" customHeight="true" outlineLevel="0" collapsed="false">
      <c r="A953" s="26" t="s">
        <v>17291</v>
      </c>
      <c r="B953" s="27" t="n">
        <v>45280</v>
      </c>
      <c r="C953" s="26" t="s">
        <v>7419</v>
      </c>
      <c r="D953" s="26" t="s">
        <v>15021</v>
      </c>
      <c r="E953" s="26" t="s">
        <v>15022</v>
      </c>
      <c r="F953" s="26" t="s">
        <v>14986</v>
      </c>
      <c r="G953" s="26" t="s">
        <v>248</v>
      </c>
      <c r="H953" s="26" t="s">
        <v>14948</v>
      </c>
      <c r="I953" s="26" t="s">
        <v>14980</v>
      </c>
      <c r="J953" s="26" t="s">
        <v>14527</v>
      </c>
      <c r="K953" s="26" t="s">
        <v>17292</v>
      </c>
      <c r="L953" s="26"/>
    </row>
    <row r="954" customFormat="false" ht="15" hidden="false" customHeight="true" outlineLevel="0" collapsed="false">
      <c r="A954" s="29" t="s">
        <v>17293</v>
      </c>
      <c r="B954" s="30" t="n">
        <v>45282</v>
      </c>
      <c r="C954" s="29" t="s">
        <v>7646</v>
      </c>
      <c r="D954" s="29" t="s">
        <v>14972</v>
      </c>
      <c r="E954" s="29" t="s">
        <v>14973</v>
      </c>
      <c r="F954" s="29" t="s">
        <v>17294</v>
      </c>
      <c r="G954" s="29" t="s">
        <v>17295</v>
      </c>
      <c r="H954" s="29" t="s">
        <v>14948</v>
      </c>
      <c r="I954" s="29"/>
      <c r="J954" s="29" t="s">
        <v>14527</v>
      </c>
      <c r="K954" s="29" t="s">
        <v>17296</v>
      </c>
      <c r="L954" s="29"/>
    </row>
    <row r="955" customFormat="false" ht="15" hidden="false" customHeight="true" outlineLevel="0" collapsed="false">
      <c r="A955" s="26" t="s">
        <v>17297</v>
      </c>
      <c r="B955" s="27" t="n">
        <v>45283</v>
      </c>
      <c r="C955" s="26" t="s">
        <v>821</v>
      </c>
      <c r="D955" s="26" t="s">
        <v>15322</v>
      </c>
      <c r="E955" s="26" t="s">
        <v>15323</v>
      </c>
      <c r="F955" s="26" t="s">
        <v>17298</v>
      </c>
      <c r="G955" s="26" t="s">
        <v>15379</v>
      </c>
      <c r="H955" s="26" t="s">
        <v>14948</v>
      </c>
      <c r="I955" s="26" t="s">
        <v>17299</v>
      </c>
      <c r="J955" s="26" t="s">
        <v>14498</v>
      </c>
      <c r="K955" s="26" t="s">
        <v>17300</v>
      </c>
      <c r="L955" s="26"/>
    </row>
    <row r="956" customFormat="false" ht="15" hidden="false" customHeight="true" outlineLevel="0" collapsed="false">
      <c r="A956" s="29" t="s">
        <v>17301</v>
      </c>
      <c r="B956" s="30" t="n">
        <v>45283</v>
      </c>
      <c r="C956" s="29" t="s">
        <v>6392</v>
      </c>
      <c r="D956" s="29" t="s">
        <v>15015</v>
      </c>
      <c r="E956" s="29" t="s">
        <v>15016</v>
      </c>
      <c r="F956" s="29" t="s">
        <v>198</v>
      </c>
      <c r="G956" s="29" t="s">
        <v>218</v>
      </c>
      <c r="H956" s="29" t="s">
        <v>14948</v>
      </c>
      <c r="I956" s="29" t="s">
        <v>15024</v>
      </c>
      <c r="J956" s="29" t="s">
        <v>14527</v>
      </c>
      <c r="K956" s="29" t="s">
        <v>17300</v>
      </c>
      <c r="L956" s="29"/>
    </row>
    <row r="957" customFormat="false" ht="15" hidden="false" customHeight="true" outlineLevel="0" collapsed="false">
      <c r="A957" s="26" t="s">
        <v>17302</v>
      </c>
      <c r="B957" s="27" t="n">
        <v>45284</v>
      </c>
      <c r="C957" s="26" t="s">
        <v>9826</v>
      </c>
      <c r="D957" s="26" t="s">
        <v>15322</v>
      </c>
      <c r="E957" s="26" t="s">
        <v>15323</v>
      </c>
      <c r="F957" s="26" t="s">
        <v>16194</v>
      </c>
      <c r="G957" s="26" t="s">
        <v>15791</v>
      </c>
      <c r="H957" s="26" t="s">
        <v>14948</v>
      </c>
      <c r="I957" s="26" t="s">
        <v>17303</v>
      </c>
      <c r="J957" s="26" t="s">
        <v>14498</v>
      </c>
      <c r="K957" s="26" t="s">
        <v>17304</v>
      </c>
      <c r="L957" s="26"/>
    </row>
    <row r="958" customFormat="false" ht="15" hidden="false" customHeight="true" outlineLevel="0" collapsed="false">
      <c r="A958" s="29" t="s">
        <v>17305</v>
      </c>
      <c r="B958" s="30" t="n">
        <v>45284</v>
      </c>
      <c r="C958" s="29" t="s">
        <v>8724</v>
      </c>
      <c r="D958" s="29" t="s">
        <v>14972</v>
      </c>
      <c r="E958" s="29" t="s">
        <v>14973</v>
      </c>
      <c r="F958" s="29" t="s">
        <v>17306</v>
      </c>
      <c r="G958" s="29" t="s">
        <v>17307</v>
      </c>
      <c r="H958" s="29" t="s">
        <v>14948</v>
      </c>
      <c r="I958" s="29" t="s">
        <v>15005</v>
      </c>
      <c r="J958" s="29" t="s">
        <v>14527</v>
      </c>
      <c r="K958" s="29" t="s">
        <v>17304</v>
      </c>
      <c r="L958" s="29"/>
    </row>
    <row r="959" customFormat="false" ht="15" hidden="false" customHeight="true" outlineLevel="0" collapsed="false">
      <c r="A959" s="26" t="s">
        <v>17308</v>
      </c>
      <c r="B959" s="27" t="n">
        <v>45285</v>
      </c>
      <c r="C959" s="26" t="s">
        <v>7108</v>
      </c>
      <c r="D959" s="26" t="s">
        <v>15021</v>
      </c>
      <c r="E959" s="26" t="s">
        <v>15022</v>
      </c>
      <c r="F959" s="26" t="s">
        <v>166</v>
      </c>
      <c r="G959" s="26" t="s">
        <v>270</v>
      </c>
      <c r="H959" s="26" t="s">
        <v>14948</v>
      </c>
      <c r="I959" s="26" t="s">
        <v>14960</v>
      </c>
      <c r="J959" s="26" t="s">
        <v>14527</v>
      </c>
      <c r="K959" s="26" t="s">
        <v>17309</v>
      </c>
      <c r="L959" s="26"/>
    </row>
    <row r="960" customFormat="false" ht="15" hidden="false" customHeight="true" outlineLevel="0" collapsed="false">
      <c r="A960" s="29" t="s">
        <v>17310</v>
      </c>
      <c r="B960" s="30" t="n">
        <v>45285</v>
      </c>
      <c r="C960" s="29" t="s">
        <v>3404</v>
      </c>
      <c r="D960" s="29" t="s">
        <v>15015</v>
      </c>
      <c r="E960" s="29" t="s">
        <v>15016</v>
      </c>
      <c r="F960" s="29" t="s">
        <v>229</v>
      </c>
      <c r="G960" s="29" t="s">
        <v>218</v>
      </c>
      <c r="H960" s="29" t="s">
        <v>14948</v>
      </c>
      <c r="I960" s="29" t="s">
        <v>14960</v>
      </c>
      <c r="J960" s="29" t="s">
        <v>14527</v>
      </c>
      <c r="K960" s="29" t="s">
        <v>17309</v>
      </c>
      <c r="L960" s="29"/>
    </row>
    <row r="961" customFormat="false" ht="15" hidden="false" customHeight="true" outlineLevel="0" collapsed="false">
      <c r="A961" s="26" t="s">
        <v>17311</v>
      </c>
      <c r="B961" s="27" t="n">
        <v>45286</v>
      </c>
      <c r="C961" s="26" t="s">
        <v>7597</v>
      </c>
      <c r="D961" s="26" t="s">
        <v>14972</v>
      </c>
      <c r="E961" s="26" t="s">
        <v>14973</v>
      </c>
      <c r="F961" s="26" t="s">
        <v>17312</v>
      </c>
      <c r="G961" s="26" t="s">
        <v>17313</v>
      </c>
      <c r="H961" s="26" t="s">
        <v>14948</v>
      </c>
      <c r="I961" s="26" t="s">
        <v>15024</v>
      </c>
      <c r="J961" s="26" t="s">
        <v>14527</v>
      </c>
      <c r="K961" s="26" t="s">
        <v>17314</v>
      </c>
      <c r="L961" s="26"/>
    </row>
    <row r="962" customFormat="false" ht="15" hidden="false" customHeight="true" outlineLevel="0" collapsed="false">
      <c r="A962" s="29" t="s">
        <v>17315</v>
      </c>
      <c r="B962" s="30" t="n">
        <v>45287</v>
      </c>
      <c r="C962" s="29" t="s">
        <v>3095</v>
      </c>
      <c r="D962" s="29" t="s">
        <v>15080</v>
      </c>
      <c r="E962" s="29" t="s">
        <v>15081</v>
      </c>
      <c r="F962" s="29" t="s">
        <v>17316</v>
      </c>
      <c r="G962" s="29" t="s">
        <v>15775</v>
      </c>
      <c r="H962" s="29" t="s">
        <v>14948</v>
      </c>
      <c r="I962" s="29" t="s">
        <v>17317</v>
      </c>
      <c r="J962" s="29" t="s">
        <v>14498</v>
      </c>
      <c r="K962" s="29" t="s">
        <v>17318</v>
      </c>
      <c r="L962" s="29"/>
    </row>
    <row r="963" customFormat="false" ht="15" hidden="false" customHeight="true" outlineLevel="0" collapsed="false">
      <c r="A963" s="26" t="s">
        <v>17319</v>
      </c>
      <c r="B963" s="27" t="n">
        <v>45288</v>
      </c>
      <c r="C963" s="26" t="s">
        <v>5869</v>
      </c>
      <c r="D963" s="26" t="s">
        <v>14956</v>
      </c>
      <c r="E963" s="26" t="s">
        <v>14957</v>
      </c>
      <c r="F963" s="26" t="s">
        <v>17320</v>
      </c>
      <c r="G963" s="26" t="s">
        <v>17321</v>
      </c>
      <c r="H963" s="26" t="s">
        <v>14948</v>
      </c>
      <c r="I963" s="26" t="s">
        <v>15024</v>
      </c>
      <c r="J963" s="26" t="s">
        <v>14527</v>
      </c>
      <c r="K963" s="26" t="s">
        <v>17322</v>
      </c>
      <c r="L963" s="26"/>
    </row>
    <row r="964" customFormat="false" ht="15" hidden="false" customHeight="true" outlineLevel="0" collapsed="false">
      <c r="A964" s="29" t="s">
        <v>17323</v>
      </c>
      <c r="B964" s="30" t="n">
        <v>45290</v>
      </c>
      <c r="C964" s="29" t="s">
        <v>2157</v>
      </c>
      <c r="D964" s="29" t="s">
        <v>14977</v>
      </c>
      <c r="E964" s="29" t="s">
        <v>14978</v>
      </c>
      <c r="F964" s="29" t="s">
        <v>16746</v>
      </c>
      <c r="G964" s="29" t="s">
        <v>16746</v>
      </c>
      <c r="H964" s="29" t="s">
        <v>14948</v>
      </c>
      <c r="I964" s="29"/>
      <c r="J964" s="29" t="s">
        <v>14527</v>
      </c>
      <c r="K964" s="29" t="s">
        <v>17324</v>
      </c>
      <c r="L964" s="29"/>
    </row>
    <row r="965" customFormat="false" ht="15" hidden="false" customHeight="true" outlineLevel="0" collapsed="false">
      <c r="A965" s="26" t="s">
        <v>17325</v>
      </c>
      <c r="B965" s="27" t="n">
        <v>45290</v>
      </c>
      <c r="C965" s="26" t="s">
        <v>8970</v>
      </c>
      <c r="D965" s="26" t="s">
        <v>15001</v>
      </c>
      <c r="E965" s="26" t="s">
        <v>15002</v>
      </c>
      <c r="F965" s="26" t="s">
        <v>15004</v>
      </c>
      <c r="G965" s="26" t="s">
        <v>15064</v>
      </c>
      <c r="H965" s="26" t="s">
        <v>14948</v>
      </c>
      <c r="I965" s="26" t="s">
        <v>14960</v>
      </c>
      <c r="J965" s="26" t="s">
        <v>14527</v>
      </c>
      <c r="K965" s="26" t="s">
        <v>17324</v>
      </c>
      <c r="L965" s="26"/>
    </row>
    <row r="966" customFormat="false" ht="15" hidden="false" customHeight="true" outlineLevel="0" collapsed="false">
      <c r="A966" s="29" t="s">
        <v>17326</v>
      </c>
      <c r="B966" s="30" t="n">
        <v>45290</v>
      </c>
      <c r="C966" s="29" t="s">
        <v>2044</v>
      </c>
      <c r="D966" s="29" t="s">
        <v>15080</v>
      </c>
      <c r="E966" s="29" t="s">
        <v>15081</v>
      </c>
      <c r="F966" s="29" t="s">
        <v>17327</v>
      </c>
      <c r="G966" s="29" t="s">
        <v>16567</v>
      </c>
      <c r="H966" s="29" t="s">
        <v>14948</v>
      </c>
      <c r="I966" s="29" t="s">
        <v>17328</v>
      </c>
      <c r="J966" s="29" t="s">
        <v>14498</v>
      </c>
      <c r="K966" s="29" t="s">
        <v>17324</v>
      </c>
      <c r="L966" s="29"/>
    </row>
    <row r="967" customFormat="false" ht="15" hidden="false" customHeight="true" outlineLevel="0" collapsed="false">
      <c r="A967" s="26" t="s">
        <v>17329</v>
      </c>
      <c r="B967" s="27" t="n">
        <v>45290</v>
      </c>
      <c r="C967" s="26" t="s">
        <v>7661</v>
      </c>
      <c r="D967" s="26" t="s">
        <v>14946</v>
      </c>
      <c r="E967" s="26" t="s">
        <v>14947</v>
      </c>
      <c r="F967" s="26" t="s">
        <v>1411</v>
      </c>
      <c r="G967" s="26" t="s">
        <v>2082</v>
      </c>
      <c r="H967" s="26" t="s">
        <v>14948</v>
      </c>
      <c r="I967" s="26" t="s">
        <v>15005</v>
      </c>
      <c r="J967" s="26" t="s">
        <v>14527</v>
      </c>
      <c r="K967" s="26" t="s">
        <v>17324</v>
      </c>
      <c r="L967" s="26"/>
    </row>
    <row r="968" customFormat="false" ht="15" hidden="false" customHeight="true" outlineLevel="0" collapsed="false">
      <c r="A968" s="29" t="s">
        <v>17330</v>
      </c>
      <c r="B968" s="30" t="n">
        <v>45291</v>
      </c>
      <c r="C968" s="29" t="s">
        <v>2473</v>
      </c>
      <c r="D968" s="29" t="s">
        <v>15045</v>
      </c>
      <c r="E968" s="29" t="s">
        <v>15046</v>
      </c>
      <c r="F968" s="29" t="s">
        <v>17331</v>
      </c>
      <c r="G968" s="29" t="s">
        <v>17332</v>
      </c>
      <c r="H968" s="29" t="s">
        <v>14948</v>
      </c>
      <c r="I968" s="29" t="s">
        <v>15024</v>
      </c>
      <c r="J968" s="29" t="s">
        <v>14527</v>
      </c>
      <c r="K968" s="29" t="s">
        <v>17333</v>
      </c>
      <c r="L968" s="29"/>
    </row>
    <row r="969" customFormat="false" ht="15" hidden="false" customHeight="true" outlineLevel="0" collapsed="false">
      <c r="A969" s="26" t="s">
        <v>17334</v>
      </c>
      <c r="B969" s="27" t="n">
        <v>45291</v>
      </c>
      <c r="C969" s="26" t="s">
        <v>5275</v>
      </c>
      <c r="D969" s="26" t="s">
        <v>15066</v>
      </c>
      <c r="E969" s="26" t="s">
        <v>15067</v>
      </c>
      <c r="F969" s="26" t="s">
        <v>15078</v>
      </c>
      <c r="G969" s="26" t="s">
        <v>15135</v>
      </c>
      <c r="H969" s="26" t="s">
        <v>14948</v>
      </c>
      <c r="I969" s="26" t="s">
        <v>14987</v>
      </c>
      <c r="J969" s="26" t="s">
        <v>14527</v>
      </c>
      <c r="K969" s="26" t="s">
        <v>17333</v>
      </c>
      <c r="L969" s="26"/>
    </row>
    <row r="970" customFormat="false" ht="15" hidden="false" customHeight="true" outlineLevel="0" collapsed="false">
      <c r="A970" s="29" t="s">
        <v>17335</v>
      </c>
      <c r="B970" s="30" t="n">
        <v>45291</v>
      </c>
      <c r="C970" s="29" t="s">
        <v>5732</v>
      </c>
      <c r="D970" s="29" t="s">
        <v>15080</v>
      </c>
      <c r="E970" s="29" t="s">
        <v>15081</v>
      </c>
      <c r="F970" s="29" t="s">
        <v>17336</v>
      </c>
      <c r="G970" s="29" t="s">
        <v>17337</v>
      </c>
      <c r="H970" s="29" t="s">
        <v>14948</v>
      </c>
      <c r="I970" s="29" t="s">
        <v>17338</v>
      </c>
      <c r="J970" s="29" t="s">
        <v>14498</v>
      </c>
      <c r="K970" s="29" t="s">
        <v>17333</v>
      </c>
      <c r="L970" s="29"/>
    </row>
    <row r="971" customFormat="false" ht="15" hidden="false" customHeight="true" outlineLevel="0" collapsed="false">
      <c r="A971" s="26" t="s">
        <v>17339</v>
      </c>
      <c r="B971" s="27" t="n">
        <v>45291</v>
      </c>
      <c r="C971" s="26" t="s">
        <v>3555</v>
      </c>
      <c r="D971" s="26" t="s">
        <v>14951</v>
      </c>
      <c r="E971" s="26" t="s">
        <v>14952</v>
      </c>
      <c r="F971" s="26" t="s">
        <v>16618</v>
      </c>
      <c r="G971" s="26" t="s">
        <v>15595</v>
      </c>
      <c r="H971" s="26" t="s">
        <v>14948</v>
      </c>
      <c r="I971" s="26" t="s">
        <v>17340</v>
      </c>
      <c r="J971" s="26" t="s">
        <v>14498</v>
      </c>
      <c r="K971" s="26" t="s">
        <v>17333</v>
      </c>
      <c r="L971" s="26"/>
    </row>
    <row r="972" customFormat="false" ht="15" hidden="false" customHeight="true" outlineLevel="0" collapsed="false">
      <c r="A972" s="29" t="s">
        <v>17341</v>
      </c>
      <c r="B972" s="30" t="n">
        <v>45292</v>
      </c>
      <c r="C972" s="29" t="s">
        <v>5347</v>
      </c>
      <c r="D972" s="29" t="s">
        <v>14977</v>
      </c>
      <c r="E972" s="29" t="s">
        <v>14978</v>
      </c>
      <c r="F972" s="29" t="s">
        <v>17342</v>
      </c>
      <c r="G972" s="29" t="s">
        <v>17342</v>
      </c>
      <c r="H972" s="29" t="s">
        <v>14948</v>
      </c>
      <c r="I972" s="29" t="s">
        <v>14980</v>
      </c>
      <c r="J972" s="29" t="s">
        <v>14527</v>
      </c>
      <c r="K972" s="29" t="s">
        <v>17343</v>
      </c>
      <c r="L972" s="29"/>
    </row>
    <row r="973" customFormat="false" ht="15" hidden="false" customHeight="true" outlineLevel="0" collapsed="false">
      <c r="A973" s="26" t="s">
        <v>17344</v>
      </c>
      <c r="B973" s="27" t="n">
        <v>45292</v>
      </c>
      <c r="C973" s="26" t="s">
        <v>3224</v>
      </c>
      <c r="D973" s="26" t="s">
        <v>15001</v>
      </c>
      <c r="E973" s="26" t="s">
        <v>15002</v>
      </c>
      <c r="F973" s="26" t="s">
        <v>15004</v>
      </c>
      <c r="G973" s="26" t="s">
        <v>15028</v>
      </c>
      <c r="H973" s="26" t="s">
        <v>14948</v>
      </c>
      <c r="I973" s="26" t="s">
        <v>15005</v>
      </c>
      <c r="J973" s="26" t="s">
        <v>14527</v>
      </c>
      <c r="K973" s="26" t="s">
        <v>17343</v>
      </c>
      <c r="L973" s="26"/>
    </row>
    <row r="974" customFormat="false" ht="15" hidden="false" customHeight="true" outlineLevel="0" collapsed="false">
      <c r="A974" s="29" t="s">
        <v>17345</v>
      </c>
      <c r="B974" s="30" t="n">
        <v>45293</v>
      </c>
      <c r="C974" s="29" t="s">
        <v>5198</v>
      </c>
      <c r="D974" s="29" t="s">
        <v>14977</v>
      </c>
      <c r="E974" s="29" t="s">
        <v>14978</v>
      </c>
      <c r="F974" s="29" t="s">
        <v>16538</v>
      </c>
      <c r="G974" s="29" t="s">
        <v>16538</v>
      </c>
      <c r="H974" s="29" t="s">
        <v>14948</v>
      </c>
      <c r="I974" s="29"/>
      <c r="J974" s="29" t="s">
        <v>14527</v>
      </c>
      <c r="K974" s="29" t="s">
        <v>17346</v>
      </c>
      <c r="L974" s="29"/>
    </row>
    <row r="975" customFormat="false" ht="15" hidden="false" customHeight="true" outlineLevel="0" collapsed="false">
      <c r="A975" s="26" t="s">
        <v>17347</v>
      </c>
      <c r="B975" s="27" t="n">
        <v>45294</v>
      </c>
      <c r="C975" s="26" t="s">
        <v>1997</v>
      </c>
      <c r="D975" s="26" t="s">
        <v>14951</v>
      </c>
      <c r="E975" s="26" t="s">
        <v>14952</v>
      </c>
      <c r="F975" s="26" t="s">
        <v>15361</v>
      </c>
      <c r="G975" s="26" t="s">
        <v>17348</v>
      </c>
      <c r="H975" s="26" t="s">
        <v>14948</v>
      </c>
      <c r="I975" s="26" t="s">
        <v>16447</v>
      </c>
      <c r="J975" s="26" t="s">
        <v>14498</v>
      </c>
      <c r="K975" s="26" t="s">
        <v>17349</v>
      </c>
      <c r="L975" s="26"/>
    </row>
    <row r="976" customFormat="false" ht="15" hidden="false" customHeight="true" outlineLevel="0" collapsed="false">
      <c r="A976" s="29" t="s">
        <v>17350</v>
      </c>
      <c r="B976" s="30" t="n">
        <v>45295</v>
      </c>
      <c r="C976" s="29" t="s">
        <v>11425</v>
      </c>
      <c r="D976" s="29" t="s">
        <v>15001</v>
      </c>
      <c r="E976" s="29" t="s">
        <v>15002</v>
      </c>
      <c r="F976" s="29" t="s">
        <v>15042</v>
      </c>
      <c r="G976" s="29" t="s">
        <v>15027</v>
      </c>
      <c r="H976" s="29" t="s">
        <v>14948</v>
      </c>
      <c r="I976" s="29" t="s">
        <v>14980</v>
      </c>
      <c r="J976" s="29" t="s">
        <v>14527</v>
      </c>
      <c r="K976" s="29" t="s">
        <v>17351</v>
      </c>
      <c r="L976" s="29"/>
    </row>
    <row r="977" customFormat="false" ht="15" hidden="false" customHeight="true" outlineLevel="0" collapsed="false">
      <c r="A977" s="26" t="s">
        <v>17352</v>
      </c>
      <c r="B977" s="27" t="n">
        <v>45296</v>
      </c>
      <c r="C977" s="26" t="s">
        <v>3141</v>
      </c>
      <c r="D977" s="26" t="s">
        <v>15054</v>
      </c>
      <c r="E977" s="26" t="s">
        <v>15055</v>
      </c>
      <c r="F977" s="26" t="s">
        <v>208</v>
      </c>
      <c r="G977" s="26" t="s">
        <v>166</v>
      </c>
      <c r="H977" s="26" t="s">
        <v>14948</v>
      </c>
      <c r="I977" s="26" t="s">
        <v>15024</v>
      </c>
      <c r="J977" s="26" t="s">
        <v>14527</v>
      </c>
      <c r="K977" s="26" t="s">
        <v>17353</v>
      </c>
      <c r="L977" s="26"/>
    </row>
    <row r="978" customFormat="false" ht="15" hidden="false" customHeight="true" outlineLevel="0" collapsed="false">
      <c r="A978" s="29" t="s">
        <v>17354</v>
      </c>
      <c r="B978" s="30" t="n">
        <v>45296</v>
      </c>
      <c r="C978" s="29" t="s">
        <v>9635</v>
      </c>
      <c r="D978" s="29" t="s">
        <v>14946</v>
      </c>
      <c r="E978" s="29" t="s">
        <v>14947</v>
      </c>
      <c r="F978" s="29" t="s">
        <v>4694</v>
      </c>
      <c r="G978" s="29" t="s">
        <v>178</v>
      </c>
      <c r="H978" s="29" t="s">
        <v>14948</v>
      </c>
      <c r="I978" s="29" t="s">
        <v>14980</v>
      </c>
      <c r="J978" s="29" t="s">
        <v>14527</v>
      </c>
      <c r="K978" s="29" t="s">
        <v>17353</v>
      </c>
      <c r="L978" s="29"/>
    </row>
    <row r="979" customFormat="false" ht="15" hidden="false" customHeight="true" outlineLevel="0" collapsed="false">
      <c r="A979" s="26" t="s">
        <v>17355</v>
      </c>
      <c r="B979" s="27" t="n">
        <v>45296</v>
      </c>
      <c r="C979" s="26" t="s">
        <v>6674</v>
      </c>
      <c r="D979" s="26" t="s">
        <v>15021</v>
      </c>
      <c r="E979" s="26" t="s">
        <v>15022</v>
      </c>
      <c r="F979" s="26" t="s">
        <v>208</v>
      </c>
      <c r="G979" s="26" t="s">
        <v>322</v>
      </c>
      <c r="H979" s="26" t="s">
        <v>14948</v>
      </c>
      <c r="I979" s="26" t="s">
        <v>15005</v>
      </c>
      <c r="J979" s="26" t="s">
        <v>14527</v>
      </c>
      <c r="K979" s="26" t="s">
        <v>17353</v>
      </c>
      <c r="L979" s="26"/>
    </row>
    <row r="980" customFormat="false" ht="15" hidden="false" customHeight="true" outlineLevel="0" collapsed="false">
      <c r="A980" s="29" t="s">
        <v>17356</v>
      </c>
      <c r="B980" s="30" t="n">
        <v>45297</v>
      </c>
      <c r="C980" s="29" t="s">
        <v>8156</v>
      </c>
      <c r="D980" s="29" t="s">
        <v>15054</v>
      </c>
      <c r="E980" s="29" t="s">
        <v>15055</v>
      </c>
      <c r="F980" s="29" t="s">
        <v>270</v>
      </c>
      <c r="G980" s="29" t="s">
        <v>15017</v>
      </c>
      <c r="H980" s="29" t="s">
        <v>14948</v>
      </c>
      <c r="I980" s="29"/>
      <c r="J980" s="29" t="s">
        <v>14527</v>
      </c>
      <c r="K980" s="29" t="s">
        <v>17357</v>
      </c>
      <c r="L980" s="29"/>
    </row>
    <row r="981" customFormat="false" ht="15" hidden="false" customHeight="true" outlineLevel="0" collapsed="false">
      <c r="A981" s="26" t="s">
        <v>17358</v>
      </c>
      <c r="B981" s="27" t="n">
        <v>45298</v>
      </c>
      <c r="C981" s="26" t="s">
        <v>3315</v>
      </c>
      <c r="D981" s="26" t="s">
        <v>14951</v>
      </c>
      <c r="E981" s="26" t="s">
        <v>14952</v>
      </c>
      <c r="F981" s="26" t="s">
        <v>16250</v>
      </c>
      <c r="G981" s="26" t="s">
        <v>16717</v>
      </c>
      <c r="H981" s="26" t="s">
        <v>14948</v>
      </c>
      <c r="I981" s="26" t="s">
        <v>17359</v>
      </c>
      <c r="J981" s="26" t="s">
        <v>14498</v>
      </c>
      <c r="K981" s="26" t="s">
        <v>17360</v>
      </c>
      <c r="L981" s="26"/>
    </row>
    <row r="982" customFormat="false" ht="15" hidden="false" customHeight="true" outlineLevel="0" collapsed="false">
      <c r="A982" s="29" t="s">
        <v>17361</v>
      </c>
      <c r="B982" s="30" t="n">
        <v>45299</v>
      </c>
      <c r="C982" s="29" t="s">
        <v>3100</v>
      </c>
      <c r="D982" s="29" t="s">
        <v>14984</v>
      </c>
      <c r="E982" s="29" t="s">
        <v>14985</v>
      </c>
      <c r="F982" s="29" t="s">
        <v>15023</v>
      </c>
      <c r="G982" s="29" t="s">
        <v>15018</v>
      </c>
      <c r="H982" s="29" t="s">
        <v>14948</v>
      </c>
      <c r="I982" s="29" t="s">
        <v>14960</v>
      </c>
      <c r="J982" s="29" t="s">
        <v>14527</v>
      </c>
      <c r="K982" s="29" t="s">
        <v>17362</v>
      </c>
      <c r="L982" s="29"/>
    </row>
    <row r="983" customFormat="false" ht="15" hidden="false" customHeight="true" outlineLevel="0" collapsed="false">
      <c r="A983" s="26" t="s">
        <v>17363</v>
      </c>
      <c r="B983" s="27" t="n">
        <v>45300</v>
      </c>
      <c r="C983" s="26" t="s">
        <v>7062</v>
      </c>
      <c r="D983" s="26" t="s">
        <v>15021</v>
      </c>
      <c r="E983" s="26" t="s">
        <v>15022</v>
      </c>
      <c r="F983" s="26" t="s">
        <v>15078</v>
      </c>
      <c r="G983" s="26" t="s">
        <v>15078</v>
      </c>
      <c r="H983" s="26" t="s">
        <v>14948</v>
      </c>
      <c r="I983" s="26" t="s">
        <v>14987</v>
      </c>
      <c r="J983" s="26" t="s">
        <v>14527</v>
      </c>
      <c r="K983" s="26" t="s">
        <v>17364</v>
      </c>
      <c r="L983" s="26"/>
    </row>
    <row r="984" customFormat="false" ht="15" hidden="false" customHeight="true" outlineLevel="0" collapsed="false">
      <c r="A984" s="29" t="s">
        <v>17365</v>
      </c>
      <c r="B984" s="30" t="n">
        <v>45300</v>
      </c>
      <c r="C984" s="29" t="s">
        <v>4073</v>
      </c>
      <c r="D984" s="29" t="s">
        <v>15322</v>
      </c>
      <c r="E984" s="29" t="s">
        <v>15323</v>
      </c>
      <c r="F984" s="29" t="s">
        <v>16086</v>
      </c>
      <c r="G984" s="29" t="s">
        <v>17366</v>
      </c>
      <c r="H984" s="29" t="s">
        <v>14948</v>
      </c>
      <c r="I984" s="29"/>
      <c r="J984" s="29" t="s">
        <v>14498</v>
      </c>
      <c r="K984" s="29" t="s">
        <v>17364</v>
      </c>
      <c r="L984" s="29"/>
    </row>
    <row r="985" customFormat="false" ht="15" hidden="false" customHeight="true" outlineLevel="0" collapsed="false">
      <c r="A985" s="26" t="s">
        <v>17367</v>
      </c>
      <c r="B985" s="27" t="n">
        <v>45301</v>
      </c>
      <c r="C985" s="26" t="s">
        <v>4315</v>
      </c>
      <c r="D985" s="26" t="s">
        <v>15011</v>
      </c>
      <c r="E985" s="26" t="s">
        <v>15012</v>
      </c>
      <c r="F985" s="26" t="s">
        <v>248</v>
      </c>
      <c r="G985" s="26" t="s">
        <v>14986</v>
      </c>
      <c r="H985" s="26" t="s">
        <v>14948</v>
      </c>
      <c r="I985" s="26" t="s">
        <v>15005</v>
      </c>
      <c r="J985" s="26" t="s">
        <v>14527</v>
      </c>
      <c r="K985" s="26" t="s">
        <v>17368</v>
      </c>
      <c r="L985" s="26"/>
    </row>
    <row r="986" customFormat="false" ht="15" hidden="false" customHeight="true" outlineLevel="0" collapsed="false">
      <c r="A986" s="29" t="s">
        <v>17369</v>
      </c>
      <c r="B986" s="30" t="n">
        <v>45302</v>
      </c>
      <c r="C986" s="29" t="s">
        <v>3323</v>
      </c>
      <c r="D986" s="29" t="s">
        <v>14951</v>
      </c>
      <c r="E986" s="29" t="s">
        <v>14952</v>
      </c>
      <c r="F986" s="29" t="s">
        <v>15693</v>
      </c>
      <c r="G986" s="29" t="s">
        <v>17370</v>
      </c>
      <c r="H986" s="29" t="s">
        <v>14948</v>
      </c>
      <c r="I986" s="29" t="s">
        <v>17371</v>
      </c>
      <c r="J986" s="29" t="s">
        <v>14498</v>
      </c>
      <c r="K986" s="29" t="s">
        <v>17372</v>
      </c>
      <c r="L986" s="29"/>
    </row>
    <row r="987" customFormat="false" ht="15" hidden="false" customHeight="true" outlineLevel="0" collapsed="false">
      <c r="A987" s="26" t="s">
        <v>17373</v>
      </c>
      <c r="B987" s="27" t="n">
        <v>45302</v>
      </c>
      <c r="C987" s="26" t="s">
        <v>7910</v>
      </c>
      <c r="D987" s="26" t="s">
        <v>15080</v>
      </c>
      <c r="E987" s="26" t="s">
        <v>15081</v>
      </c>
      <c r="F987" s="26" t="s">
        <v>15999</v>
      </c>
      <c r="G987" s="26" t="s">
        <v>15999</v>
      </c>
      <c r="H987" s="26" t="s">
        <v>14948</v>
      </c>
      <c r="I987" s="26" t="s">
        <v>17374</v>
      </c>
      <c r="J987" s="26" t="s">
        <v>14498</v>
      </c>
      <c r="K987" s="26" t="s">
        <v>17372</v>
      </c>
      <c r="L987" s="26"/>
    </row>
    <row r="988" customFormat="false" ht="15" hidden="false" customHeight="true" outlineLevel="0" collapsed="false">
      <c r="A988" s="29" t="s">
        <v>17375</v>
      </c>
      <c r="B988" s="30" t="n">
        <v>45302</v>
      </c>
      <c r="C988" s="29" t="s">
        <v>3599</v>
      </c>
      <c r="D988" s="29" t="s">
        <v>15011</v>
      </c>
      <c r="E988" s="29" t="s">
        <v>15012</v>
      </c>
      <c r="F988" s="29" t="s">
        <v>15078</v>
      </c>
      <c r="G988" s="29" t="s">
        <v>208</v>
      </c>
      <c r="H988" s="29" t="s">
        <v>14948</v>
      </c>
      <c r="I988" s="29" t="s">
        <v>14980</v>
      </c>
      <c r="J988" s="29" t="s">
        <v>14527</v>
      </c>
      <c r="K988" s="29" t="s">
        <v>17372</v>
      </c>
      <c r="L988" s="29"/>
    </row>
    <row r="989" customFormat="false" ht="15" hidden="false" customHeight="true" outlineLevel="0" collapsed="false">
      <c r="A989" s="26" t="s">
        <v>17376</v>
      </c>
      <c r="B989" s="27" t="n">
        <v>45304</v>
      </c>
      <c r="C989" s="26" t="s">
        <v>3961</v>
      </c>
      <c r="D989" s="26" t="s">
        <v>15066</v>
      </c>
      <c r="E989" s="26" t="s">
        <v>15067</v>
      </c>
      <c r="F989" s="26" t="s">
        <v>259</v>
      </c>
      <c r="G989" s="26" t="s">
        <v>208</v>
      </c>
      <c r="H989" s="26" t="s">
        <v>14948</v>
      </c>
      <c r="I989" s="26" t="s">
        <v>15024</v>
      </c>
      <c r="J989" s="26" t="s">
        <v>14527</v>
      </c>
      <c r="K989" s="26" t="s">
        <v>17377</v>
      </c>
      <c r="L989" s="26"/>
    </row>
    <row r="990" customFormat="false" ht="15" hidden="false" customHeight="true" outlineLevel="0" collapsed="false">
      <c r="A990" s="29" t="s">
        <v>17378</v>
      </c>
      <c r="B990" s="30" t="n">
        <v>45304</v>
      </c>
      <c r="C990" s="29" t="s">
        <v>1508</v>
      </c>
      <c r="D990" s="29" t="s">
        <v>14984</v>
      </c>
      <c r="E990" s="29" t="s">
        <v>14985</v>
      </c>
      <c r="F990" s="29" t="s">
        <v>15023</v>
      </c>
      <c r="G990" s="29" t="s">
        <v>248</v>
      </c>
      <c r="H990" s="29" t="s">
        <v>14948</v>
      </c>
      <c r="I990" s="29" t="s">
        <v>15005</v>
      </c>
      <c r="J990" s="29" t="s">
        <v>14527</v>
      </c>
      <c r="K990" s="29" t="s">
        <v>17377</v>
      </c>
      <c r="L990" s="29"/>
    </row>
    <row r="991" customFormat="false" ht="15" hidden="false" customHeight="true" outlineLevel="0" collapsed="false">
      <c r="A991" s="26" t="s">
        <v>17379</v>
      </c>
      <c r="B991" s="27" t="n">
        <v>45304</v>
      </c>
      <c r="C991" s="26" t="s">
        <v>11160</v>
      </c>
      <c r="D991" s="26" t="s">
        <v>15045</v>
      </c>
      <c r="E991" s="26" t="s">
        <v>15046</v>
      </c>
      <c r="F991" s="26" t="s">
        <v>17380</v>
      </c>
      <c r="G991" s="26" t="s">
        <v>17381</v>
      </c>
      <c r="H991" s="26" t="s">
        <v>14948</v>
      </c>
      <c r="I991" s="26" t="s">
        <v>14960</v>
      </c>
      <c r="J991" s="26" t="s">
        <v>14527</v>
      </c>
      <c r="K991" s="26" t="s">
        <v>17377</v>
      </c>
      <c r="L991" s="26"/>
    </row>
    <row r="992" customFormat="false" ht="15" hidden="false" customHeight="true" outlineLevel="0" collapsed="false">
      <c r="A992" s="29" t="s">
        <v>17382</v>
      </c>
      <c r="B992" s="30" t="n">
        <v>45305</v>
      </c>
      <c r="C992" s="29" t="s">
        <v>1042</v>
      </c>
      <c r="D992" s="29" t="s">
        <v>14984</v>
      </c>
      <c r="E992" s="29" t="s">
        <v>14985</v>
      </c>
      <c r="F992" s="29" t="s">
        <v>248</v>
      </c>
      <c r="G992" s="29" t="s">
        <v>259</v>
      </c>
      <c r="H992" s="29" t="s">
        <v>14948</v>
      </c>
      <c r="I992" s="29" t="s">
        <v>15024</v>
      </c>
      <c r="J992" s="29" t="s">
        <v>14527</v>
      </c>
      <c r="K992" s="29" t="s">
        <v>17383</v>
      </c>
      <c r="L992" s="29"/>
    </row>
    <row r="993" customFormat="false" ht="15" hidden="false" customHeight="true" outlineLevel="0" collapsed="false">
      <c r="A993" s="26" t="s">
        <v>17384</v>
      </c>
      <c r="B993" s="27" t="n">
        <v>45305</v>
      </c>
      <c r="C993" s="26" t="s">
        <v>1398</v>
      </c>
      <c r="D993" s="26" t="s">
        <v>14965</v>
      </c>
      <c r="E993" s="26" t="s">
        <v>14966</v>
      </c>
      <c r="F993" s="26" t="s">
        <v>15306</v>
      </c>
      <c r="G993" s="26" t="s">
        <v>15966</v>
      </c>
      <c r="H993" s="26" t="s">
        <v>14948</v>
      </c>
      <c r="I993" s="26" t="s">
        <v>17385</v>
      </c>
      <c r="J993" s="26" t="s">
        <v>14498</v>
      </c>
      <c r="K993" s="26" t="s">
        <v>17383</v>
      </c>
      <c r="L993" s="26"/>
    </row>
    <row r="994" customFormat="false" ht="15" hidden="false" customHeight="true" outlineLevel="0" collapsed="false">
      <c r="A994" s="29" t="s">
        <v>17386</v>
      </c>
      <c r="B994" s="30" t="n">
        <v>45306</v>
      </c>
      <c r="C994" s="29" t="s">
        <v>6168</v>
      </c>
      <c r="D994" s="29" t="s">
        <v>15066</v>
      </c>
      <c r="E994" s="29" t="s">
        <v>15067</v>
      </c>
      <c r="F994" s="29" t="s">
        <v>198</v>
      </c>
      <c r="G994" s="29" t="s">
        <v>248</v>
      </c>
      <c r="H994" s="29" t="s">
        <v>14948</v>
      </c>
      <c r="I994" s="29" t="s">
        <v>15024</v>
      </c>
      <c r="J994" s="29" t="s">
        <v>14527</v>
      </c>
      <c r="K994" s="29" t="s">
        <v>17387</v>
      </c>
      <c r="L994" s="29"/>
    </row>
    <row r="995" customFormat="false" ht="15" hidden="false" customHeight="true" outlineLevel="0" collapsed="false">
      <c r="A995" s="26" t="s">
        <v>17388</v>
      </c>
      <c r="B995" s="27" t="n">
        <v>45307</v>
      </c>
      <c r="C995" s="26" t="s">
        <v>3243</v>
      </c>
      <c r="D995" s="26" t="s">
        <v>15066</v>
      </c>
      <c r="E995" s="26" t="s">
        <v>15067</v>
      </c>
      <c r="F995" s="26" t="s">
        <v>198</v>
      </c>
      <c r="G995" s="26" t="s">
        <v>15075</v>
      </c>
      <c r="H995" s="26" t="s">
        <v>14948</v>
      </c>
      <c r="I995" s="26"/>
      <c r="J995" s="26" t="s">
        <v>14527</v>
      </c>
      <c r="K995" s="26" t="s">
        <v>17389</v>
      </c>
      <c r="L995" s="26"/>
    </row>
    <row r="996" customFormat="false" ht="15" hidden="false" customHeight="true" outlineLevel="0" collapsed="false">
      <c r="A996" s="29" t="s">
        <v>17390</v>
      </c>
      <c r="B996" s="30" t="n">
        <v>45307</v>
      </c>
      <c r="C996" s="29" t="s">
        <v>1845</v>
      </c>
      <c r="D996" s="29" t="s">
        <v>14965</v>
      </c>
      <c r="E996" s="29" t="s">
        <v>14966</v>
      </c>
      <c r="F996" s="29" t="s">
        <v>16162</v>
      </c>
      <c r="G996" s="29" t="s">
        <v>15468</v>
      </c>
      <c r="H996" s="29" t="s">
        <v>14948</v>
      </c>
      <c r="I996" s="29" t="s">
        <v>17391</v>
      </c>
      <c r="J996" s="29" t="s">
        <v>14498</v>
      </c>
      <c r="K996" s="29" t="s">
        <v>17389</v>
      </c>
      <c r="L996" s="29"/>
    </row>
    <row r="997" customFormat="false" ht="15" hidden="false" customHeight="true" outlineLevel="0" collapsed="false">
      <c r="A997" s="26" t="s">
        <v>17392</v>
      </c>
      <c r="B997" s="27" t="n">
        <v>45308</v>
      </c>
      <c r="C997" s="26" t="s">
        <v>9550</v>
      </c>
      <c r="D997" s="26" t="s">
        <v>15001</v>
      </c>
      <c r="E997" s="26" t="s">
        <v>15002</v>
      </c>
      <c r="F997" s="26" t="s">
        <v>15004</v>
      </c>
      <c r="G997" s="26" t="s">
        <v>15028</v>
      </c>
      <c r="H997" s="26" t="s">
        <v>14948</v>
      </c>
      <c r="I997" s="26"/>
      <c r="J997" s="26" t="s">
        <v>14527</v>
      </c>
      <c r="K997" s="26" t="s">
        <v>17393</v>
      </c>
      <c r="L997" s="26"/>
    </row>
    <row r="998" customFormat="false" ht="15" hidden="false" customHeight="true" outlineLevel="0" collapsed="false">
      <c r="A998" s="29" t="s">
        <v>17394</v>
      </c>
      <c r="B998" s="30" t="n">
        <v>45308</v>
      </c>
      <c r="C998" s="29" t="s">
        <v>7408</v>
      </c>
      <c r="D998" s="29" t="s">
        <v>15054</v>
      </c>
      <c r="E998" s="29" t="s">
        <v>15055</v>
      </c>
      <c r="F998" s="29" t="s">
        <v>14986</v>
      </c>
      <c r="G998" s="29" t="s">
        <v>15023</v>
      </c>
      <c r="H998" s="29" t="s">
        <v>14948</v>
      </c>
      <c r="I998" s="29" t="s">
        <v>14987</v>
      </c>
      <c r="J998" s="29" t="s">
        <v>14527</v>
      </c>
      <c r="K998" s="29" t="s">
        <v>17393</v>
      </c>
      <c r="L998" s="29"/>
    </row>
    <row r="999" customFormat="false" ht="15" hidden="false" customHeight="true" outlineLevel="0" collapsed="false">
      <c r="A999" s="26" t="s">
        <v>17395</v>
      </c>
      <c r="B999" s="27" t="n">
        <v>45310</v>
      </c>
      <c r="C999" s="26" t="s">
        <v>8909</v>
      </c>
      <c r="D999" s="26" t="s">
        <v>14977</v>
      </c>
      <c r="E999" s="26" t="s">
        <v>14978</v>
      </c>
      <c r="F999" s="26" t="s">
        <v>16736</v>
      </c>
      <c r="G999" s="26" t="s">
        <v>16736</v>
      </c>
      <c r="H999" s="26" t="s">
        <v>14948</v>
      </c>
      <c r="I999" s="26" t="s">
        <v>14960</v>
      </c>
      <c r="J999" s="26" t="s">
        <v>14527</v>
      </c>
      <c r="K999" s="26" t="s">
        <v>17396</v>
      </c>
      <c r="L999" s="26"/>
    </row>
    <row r="1000" customFormat="false" ht="15" hidden="false" customHeight="true" outlineLevel="0" collapsed="false">
      <c r="A1000" s="29" t="s">
        <v>17397</v>
      </c>
      <c r="B1000" s="30" t="n">
        <v>45311</v>
      </c>
      <c r="C1000" s="29" t="s">
        <v>273</v>
      </c>
      <c r="D1000" s="29" t="s">
        <v>14956</v>
      </c>
      <c r="E1000" s="29" t="s">
        <v>14957</v>
      </c>
      <c r="F1000" s="29" t="s">
        <v>17398</v>
      </c>
      <c r="G1000" s="29" t="s">
        <v>17399</v>
      </c>
      <c r="H1000" s="29" t="s">
        <v>14948</v>
      </c>
      <c r="I1000" s="29" t="s">
        <v>15024</v>
      </c>
      <c r="J1000" s="29" t="s">
        <v>14527</v>
      </c>
      <c r="K1000" s="29" t="s">
        <v>17400</v>
      </c>
      <c r="L1000" s="29"/>
    </row>
    <row r="1001" customFormat="false" ht="15" hidden="false" customHeight="true" outlineLevel="0" collapsed="false">
      <c r="A1001" s="26" t="s">
        <v>17401</v>
      </c>
      <c r="B1001" s="27" t="n">
        <v>45313</v>
      </c>
      <c r="C1001" s="26" t="s">
        <v>8687</v>
      </c>
      <c r="D1001" s="26" t="s">
        <v>15322</v>
      </c>
      <c r="E1001" s="26" t="s">
        <v>15323</v>
      </c>
      <c r="F1001" s="26" t="s">
        <v>17402</v>
      </c>
      <c r="G1001" s="26" t="s">
        <v>16086</v>
      </c>
      <c r="H1001" s="26" t="s">
        <v>14948</v>
      </c>
      <c r="I1001" s="26" t="s">
        <v>17403</v>
      </c>
      <c r="J1001" s="26" t="s">
        <v>14498</v>
      </c>
      <c r="K1001" s="26" t="s">
        <v>17404</v>
      </c>
      <c r="L1001" s="26"/>
    </row>
    <row r="1002" customFormat="false" ht="15" hidden="false" customHeight="true" outlineLevel="0" collapsed="false">
      <c r="A1002" s="29" t="s">
        <v>17405</v>
      </c>
      <c r="B1002" s="30" t="n">
        <v>45313</v>
      </c>
      <c r="C1002" s="29" t="s">
        <v>6853</v>
      </c>
      <c r="D1002" s="29" t="s">
        <v>14984</v>
      </c>
      <c r="E1002" s="29" t="s">
        <v>14985</v>
      </c>
      <c r="F1002" s="29" t="s">
        <v>259</v>
      </c>
      <c r="G1002" s="29" t="s">
        <v>218</v>
      </c>
      <c r="H1002" s="29" t="s">
        <v>14948</v>
      </c>
      <c r="I1002" s="29" t="s">
        <v>14987</v>
      </c>
      <c r="J1002" s="29" t="s">
        <v>14527</v>
      </c>
      <c r="K1002" s="29" t="s">
        <v>17404</v>
      </c>
      <c r="L1002" s="29"/>
    </row>
    <row r="1003" customFormat="false" ht="15" hidden="false" customHeight="true" outlineLevel="0" collapsed="false">
      <c r="A1003" s="26" t="s">
        <v>17406</v>
      </c>
      <c r="B1003" s="27" t="n">
        <v>45314</v>
      </c>
      <c r="C1003" s="26" t="s">
        <v>4629</v>
      </c>
      <c r="D1003" s="26" t="s">
        <v>14951</v>
      </c>
      <c r="E1003" s="26" t="s">
        <v>14952</v>
      </c>
      <c r="F1003" s="26" t="s">
        <v>16637</v>
      </c>
      <c r="G1003" s="26" t="s">
        <v>17407</v>
      </c>
      <c r="H1003" s="26" t="s">
        <v>14948</v>
      </c>
      <c r="I1003" s="26" t="s">
        <v>17408</v>
      </c>
      <c r="J1003" s="26" t="s">
        <v>14498</v>
      </c>
      <c r="K1003" s="26" t="s">
        <v>17409</v>
      </c>
      <c r="L1003" s="26"/>
    </row>
    <row r="1004" customFormat="false" ht="15" hidden="false" customHeight="true" outlineLevel="0" collapsed="false">
      <c r="A1004" s="29" t="s">
        <v>17410</v>
      </c>
      <c r="B1004" s="30" t="n">
        <v>45315</v>
      </c>
      <c r="C1004" s="29" t="s">
        <v>5714</v>
      </c>
      <c r="D1004" s="29" t="s">
        <v>15066</v>
      </c>
      <c r="E1004" s="29" t="s">
        <v>15067</v>
      </c>
      <c r="F1004" s="29" t="s">
        <v>15017</v>
      </c>
      <c r="G1004" s="29" t="s">
        <v>198</v>
      </c>
      <c r="H1004" s="29" t="s">
        <v>14948</v>
      </c>
      <c r="I1004" s="29" t="s">
        <v>14987</v>
      </c>
      <c r="J1004" s="29" t="s">
        <v>14527</v>
      </c>
      <c r="K1004" s="29" t="s">
        <v>17411</v>
      </c>
      <c r="L1004" s="29"/>
    </row>
    <row r="1005" customFormat="false" ht="15" hidden="false" customHeight="true" outlineLevel="0" collapsed="false">
      <c r="A1005" s="26" t="s">
        <v>17412</v>
      </c>
      <c r="B1005" s="27" t="n">
        <v>45318</v>
      </c>
      <c r="C1005" s="26" t="s">
        <v>4642</v>
      </c>
      <c r="D1005" s="26" t="s">
        <v>14946</v>
      </c>
      <c r="E1005" s="26" t="s">
        <v>14947</v>
      </c>
      <c r="F1005" s="26" t="s">
        <v>2639</v>
      </c>
      <c r="G1005" s="26" t="s">
        <v>2015</v>
      </c>
      <c r="H1005" s="26" t="s">
        <v>14948</v>
      </c>
      <c r="I1005" s="26" t="s">
        <v>14987</v>
      </c>
      <c r="J1005" s="26" t="s">
        <v>14527</v>
      </c>
      <c r="K1005" s="26" t="s">
        <v>17413</v>
      </c>
      <c r="L1005" s="26"/>
    </row>
    <row r="1006" customFormat="false" ht="15" hidden="false" customHeight="true" outlineLevel="0" collapsed="false">
      <c r="A1006" s="29" t="s">
        <v>17414</v>
      </c>
      <c r="B1006" s="30" t="n">
        <v>45318</v>
      </c>
      <c r="C1006" s="29" t="s">
        <v>1414</v>
      </c>
      <c r="D1006" s="29" t="s">
        <v>15080</v>
      </c>
      <c r="E1006" s="29" t="s">
        <v>15081</v>
      </c>
      <c r="F1006" s="29" t="s">
        <v>15091</v>
      </c>
      <c r="G1006" s="29" t="s">
        <v>17415</v>
      </c>
      <c r="H1006" s="29" t="s">
        <v>14948</v>
      </c>
      <c r="I1006" s="29" t="s">
        <v>17416</v>
      </c>
      <c r="J1006" s="29" t="s">
        <v>14498</v>
      </c>
      <c r="K1006" s="29" t="s">
        <v>17413</v>
      </c>
      <c r="L1006" s="29"/>
    </row>
    <row r="1007" customFormat="false" ht="15" hidden="false" customHeight="true" outlineLevel="0" collapsed="false">
      <c r="A1007" s="26" t="s">
        <v>17417</v>
      </c>
      <c r="B1007" s="27" t="n">
        <v>45319</v>
      </c>
      <c r="C1007" s="26" t="s">
        <v>8499</v>
      </c>
      <c r="D1007" s="26" t="s">
        <v>15045</v>
      </c>
      <c r="E1007" s="26" t="s">
        <v>15046</v>
      </c>
      <c r="F1007" s="26" t="s">
        <v>17418</v>
      </c>
      <c r="G1007" s="26" t="s">
        <v>17419</v>
      </c>
      <c r="H1007" s="26" t="s">
        <v>14948</v>
      </c>
      <c r="I1007" s="26" t="s">
        <v>15024</v>
      </c>
      <c r="J1007" s="26" t="s">
        <v>14527</v>
      </c>
      <c r="K1007" s="26" t="s">
        <v>17420</v>
      </c>
      <c r="L1007" s="26"/>
    </row>
    <row r="1008" customFormat="false" ht="15" hidden="false" customHeight="true" outlineLevel="0" collapsed="false">
      <c r="A1008" s="29" t="s">
        <v>17421</v>
      </c>
      <c r="B1008" s="30" t="n">
        <v>45319</v>
      </c>
      <c r="C1008" s="29" t="s">
        <v>11233</v>
      </c>
      <c r="D1008" s="29" t="s">
        <v>15066</v>
      </c>
      <c r="E1008" s="29" t="s">
        <v>15067</v>
      </c>
      <c r="F1008" s="29" t="s">
        <v>15135</v>
      </c>
      <c r="G1008" s="29" t="s">
        <v>208</v>
      </c>
      <c r="H1008" s="29" t="s">
        <v>14948</v>
      </c>
      <c r="I1008" s="29" t="s">
        <v>14987</v>
      </c>
      <c r="J1008" s="29" t="s">
        <v>14527</v>
      </c>
      <c r="K1008" s="29" t="s">
        <v>17420</v>
      </c>
      <c r="L1008" s="29"/>
    </row>
    <row r="1009" customFormat="false" ht="15" hidden="false" customHeight="true" outlineLevel="0" collapsed="false">
      <c r="A1009" s="26" t="s">
        <v>17422</v>
      </c>
      <c r="B1009" s="27" t="n">
        <v>45320</v>
      </c>
      <c r="C1009" s="26" t="s">
        <v>9929</v>
      </c>
      <c r="D1009" s="26" t="s">
        <v>14977</v>
      </c>
      <c r="E1009" s="26" t="s">
        <v>14978</v>
      </c>
      <c r="F1009" s="26" t="s">
        <v>17423</v>
      </c>
      <c r="G1009" s="26" t="s">
        <v>17423</v>
      </c>
      <c r="H1009" s="26" t="s">
        <v>14948</v>
      </c>
      <c r="I1009" s="26" t="s">
        <v>15005</v>
      </c>
      <c r="J1009" s="26" t="s">
        <v>14527</v>
      </c>
      <c r="K1009" s="26" t="s">
        <v>17424</v>
      </c>
      <c r="L1009" s="26"/>
    </row>
    <row r="1010" customFormat="false" ht="15" hidden="false" customHeight="true" outlineLevel="0" collapsed="false">
      <c r="A1010" s="29" t="s">
        <v>17425</v>
      </c>
      <c r="B1010" s="30" t="n">
        <v>45322</v>
      </c>
      <c r="C1010" s="29" t="s">
        <v>7466</v>
      </c>
      <c r="D1010" s="29" t="s">
        <v>14977</v>
      </c>
      <c r="E1010" s="29" t="s">
        <v>14978</v>
      </c>
      <c r="F1010" s="29" t="s">
        <v>17426</v>
      </c>
      <c r="G1010" s="29" t="s">
        <v>17426</v>
      </c>
      <c r="H1010" s="29" t="s">
        <v>14948</v>
      </c>
      <c r="I1010" s="29" t="s">
        <v>14960</v>
      </c>
      <c r="J1010" s="29" t="s">
        <v>14527</v>
      </c>
      <c r="K1010" s="29" t="s">
        <v>17427</v>
      </c>
      <c r="L1010" s="29"/>
    </row>
    <row r="1011" customFormat="false" ht="15" hidden="false" customHeight="true" outlineLevel="0" collapsed="false">
      <c r="A1011" s="26" t="s">
        <v>17428</v>
      </c>
      <c r="B1011" s="27" t="n">
        <v>45322</v>
      </c>
      <c r="C1011" s="26" t="s">
        <v>8681</v>
      </c>
      <c r="D1011" s="26" t="s">
        <v>15015</v>
      </c>
      <c r="E1011" s="26" t="s">
        <v>15016</v>
      </c>
      <c r="F1011" s="26" t="s">
        <v>198</v>
      </c>
      <c r="G1011" s="26" t="s">
        <v>259</v>
      </c>
      <c r="H1011" s="26" t="s">
        <v>14948</v>
      </c>
      <c r="I1011" s="26"/>
      <c r="J1011" s="26" t="s">
        <v>14527</v>
      </c>
      <c r="K1011" s="26" t="s">
        <v>17427</v>
      </c>
      <c r="L1011" s="26"/>
    </row>
    <row r="1012" customFormat="false" ht="15" hidden="false" customHeight="true" outlineLevel="0" collapsed="false">
      <c r="A1012" s="29" t="s">
        <v>17429</v>
      </c>
      <c r="B1012" s="30" t="n">
        <v>45324</v>
      </c>
      <c r="C1012" s="29" t="s">
        <v>5414</v>
      </c>
      <c r="D1012" s="29" t="s">
        <v>14965</v>
      </c>
      <c r="E1012" s="29" t="s">
        <v>14966</v>
      </c>
      <c r="F1012" s="29" t="s">
        <v>16206</v>
      </c>
      <c r="G1012" s="29" t="s">
        <v>15708</v>
      </c>
      <c r="H1012" s="29" t="s">
        <v>14948</v>
      </c>
      <c r="I1012" s="29" t="s">
        <v>17430</v>
      </c>
      <c r="J1012" s="29" t="s">
        <v>14498</v>
      </c>
      <c r="K1012" s="29" t="s">
        <v>17431</v>
      </c>
      <c r="L1012" s="29"/>
    </row>
    <row r="1013" customFormat="false" ht="15" hidden="false" customHeight="true" outlineLevel="0" collapsed="false">
      <c r="A1013" s="26" t="s">
        <v>17432</v>
      </c>
      <c r="B1013" s="27" t="n">
        <v>45325</v>
      </c>
      <c r="C1013" s="26" t="s">
        <v>4028</v>
      </c>
      <c r="D1013" s="26" t="s">
        <v>15015</v>
      </c>
      <c r="E1013" s="26" t="s">
        <v>15016</v>
      </c>
      <c r="F1013" s="26" t="s">
        <v>15078</v>
      </c>
      <c r="G1013" s="26" t="s">
        <v>15075</v>
      </c>
      <c r="H1013" s="26" t="s">
        <v>14948</v>
      </c>
      <c r="I1013" s="26" t="s">
        <v>15024</v>
      </c>
      <c r="J1013" s="26" t="s">
        <v>14527</v>
      </c>
      <c r="K1013" s="26" t="s">
        <v>17433</v>
      </c>
      <c r="L1013" s="26"/>
    </row>
    <row r="1014" customFormat="false" ht="15" hidden="false" customHeight="true" outlineLevel="0" collapsed="false">
      <c r="A1014" s="29" t="s">
        <v>17434</v>
      </c>
      <c r="B1014" s="30" t="n">
        <v>45325</v>
      </c>
      <c r="C1014" s="29" t="s">
        <v>5704</v>
      </c>
      <c r="D1014" s="29" t="s">
        <v>15015</v>
      </c>
      <c r="E1014" s="29" t="s">
        <v>15016</v>
      </c>
      <c r="F1014" s="29" t="s">
        <v>166</v>
      </c>
      <c r="G1014" s="29" t="s">
        <v>15018</v>
      </c>
      <c r="H1014" s="29" t="s">
        <v>14948</v>
      </c>
      <c r="I1014" s="29" t="s">
        <v>15005</v>
      </c>
      <c r="J1014" s="29" t="s">
        <v>14527</v>
      </c>
      <c r="K1014" s="29" t="s">
        <v>17433</v>
      </c>
      <c r="L1014" s="29"/>
    </row>
    <row r="1015" customFormat="false" ht="15" hidden="false" customHeight="true" outlineLevel="0" collapsed="false">
      <c r="A1015" s="26" t="s">
        <v>17435</v>
      </c>
      <c r="B1015" s="27" t="n">
        <v>45325</v>
      </c>
      <c r="C1015" s="26" t="s">
        <v>10560</v>
      </c>
      <c r="D1015" s="26" t="s">
        <v>15054</v>
      </c>
      <c r="E1015" s="26" t="s">
        <v>15055</v>
      </c>
      <c r="F1015" s="26" t="s">
        <v>208</v>
      </c>
      <c r="G1015" s="26" t="s">
        <v>166</v>
      </c>
      <c r="H1015" s="26" t="s">
        <v>14948</v>
      </c>
      <c r="I1015" s="26"/>
      <c r="J1015" s="26" t="s">
        <v>14527</v>
      </c>
      <c r="K1015" s="26" t="s">
        <v>17433</v>
      </c>
      <c r="L1015" s="26"/>
    </row>
    <row r="1016" customFormat="false" ht="15" hidden="false" customHeight="true" outlineLevel="0" collapsed="false">
      <c r="A1016" s="29" t="s">
        <v>17436</v>
      </c>
      <c r="B1016" s="30" t="n">
        <v>45325</v>
      </c>
      <c r="C1016" s="29" t="s">
        <v>2152</v>
      </c>
      <c r="D1016" s="29" t="s">
        <v>15080</v>
      </c>
      <c r="E1016" s="29" t="s">
        <v>15081</v>
      </c>
      <c r="F1016" s="29" t="s">
        <v>17437</v>
      </c>
      <c r="G1016" s="29" t="s">
        <v>16170</v>
      </c>
      <c r="H1016" s="29" t="s">
        <v>14948</v>
      </c>
      <c r="I1016" s="29" t="s">
        <v>17438</v>
      </c>
      <c r="J1016" s="29" t="s">
        <v>14498</v>
      </c>
      <c r="K1016" s="29" t="s">
        <v>17433</v>
      </c>
      <c r="L1016" s="29"/>
    </row>
    <row r="1017" customFormat="false" ht="15" hidden="false" customHeight="true" outlineLevel="0" collapsed="false">
      <c r="A1017" s="26" t="s">
        <v>17439</v>
      </c>
      <c r="B1017" s="27" t="n">
        <v>45327</v>
      </c>
      <c r="C1017" s="26" t="s">
        <v>9680</v>
      </c>
      <c r="D1017" s="26" t="s">
        <v>15113</v>
      </c>
      <c r="E1017" s="26" t="s">
        <v>15114</v>
      </c>
      <c r="F1017" s="26" t="s">
        <v>218</v>
      </c>
      <c r="G1017" s="26" t="s">
        <v>198</v>
      </c>
      <c r="H1017" s="26" t="s">
        <v>14948</v>
      </c>
      <c r="I1017" s="26" t="s">
        <v>14987</v>
      </c>
      <c r="J1017" s="26" t="s">
        <v>14527</v>
      </c>
      <c r="K1017" s="26" t="s">
        <v>17440</v>
      </c>
      <c r="L1017" s="26"/>
    </row>
    <row r="1018" customFormat="false" ht="15" hidden="false" customHeight="true" outlineLevel="0" collapsed="false">
      <c r="A1018" s="29" t="s">
        <v>17441</v>
      </c>
      <c r="B1018" s="30" t="n">
        <v>45328</v>
      </c>
      <c r="C1018" s="29" t="s">
        <v>6743</v>
      </c>
      <c r="D1018" s="29" t="s">
        <v>15045</v>
      </c>
      <c r="E1018" s="29" t="s">
        <v>15046</v>
      </c>
      <c r="F1018" s="29" t="s">
        <v>17442</v>
      </c>
      <c r="G1018" s="29" t="s">
        <v>17443</v>
      </c>
      <c r="H1018" s="29" t="s">
        <v>14948</v>
      </c>
      <c r="I1018" s="29" t="s">
        <v>15005</v>
      </c>
      <c r="J1018" s="29" t="s">
        <v>14527</v>
      </c>
      <c r="K1018" s="29" t="s">
        <v>17444</v>
      </c>
      <c r="L1018" s="29"/>
    </row>
    <row r="1019" customFormat="false" ht="15" hidden="false" customHeight="true" outlineLevel="0" collapsed="false">
      <c r="A1019" s="26" t="s">
        <v>17445</v>
      </c>
      <c r="B1019" s="27" t="n">
        <v>45329</v>
      </c>
      <c r="C1019" s="26" t="s">
        <v>4572</v>
      </c>
      <c r="D1019" s="26" t="s">
        <v>14972</v>
      </c>
      <c r="E1019" s="26" t="s">
        <v>14973</v>
      </c>
      <c r="F1019" s="26" t="s">
        <v>17446</v>
      </c>
      <c r="G1019" s="26" t="s">
        <v>17447</v>
      </c>
      <c r="H1019" s="26" t="s">
        <v>14948</v>
      </c>
      <c r="I1019" s="26"/>
      <c r="J1019" s="26" t="s">
        <v>14527</v>
      </c>
      <c r="K1019" s="26" t="s">
        <v>17448</v>
      </c>
      <c r="L1019" s="26"/>
    </row>
    <row r="1020" customFormat="false" ht="15" hidden="false" customHeight="true" outlineLevel="0" collapsed="false">
      <c r="A1020" s="29" t="s">
        <v>17449</v>
      </c>
      <c r="B1020" s="30" t="n">
        <v>45329</v>
      </c>
      <c r="C1020" s="29" t="s">
        <v>317</v>
      </c>
      <c r="D1020" s="29" t="s">
        <v>14951</v>
      </c>
      <c r="E1020" s="29" t="s">
        <v>14952</v>
      </c>
      <c r="F1020" s="29" t="s">
        <v>17153</v>
      </c>
      <c r="G1020" s="29" t="s">
        <v>17260</v>
      </c>
      <c r="H1020" s="29" t="s">
        <v>14948</v>
      </c>
      <c r="I1020" s="29" t="s">
        <v>17450</v>
      </c>
      <c r="J1020" s="29" t="s">
        <v>14498</v>
      </c>
      <c r="K1020" s="29" t="s">
        <v>17448</v>
      </c>
      <c r="L1020" s="29"/>
    </row>
    <row r="1021" customFormat="false" ht="15" hidden="false" customHeight="true" outlineLevel="0" collapsed="false">
      <c r="A1021" s="26" t="s">
        <v>17451</v>
      </c>
      <c r="B1021" s="27" t="n">
        <v>45330</v>
      </c>
      <c r="C1021" s="26" t="s">
        <v>1375</v>
      </c>
      <c r="D1021" s="26" t="s">
        <v>15001</v>
      </c>
      <c r="E1021" s="26" t="s">
        <v>15002</v>
      </c>
      <c r="F1021" s="26" t="s">
        <v>15027</v>
      </c>
      <c r="G1021" s="26" t="s">
        <v>15064</v>
      </c>
      <c r="H1021" s="26" t="s">
        <v>14948</v>
      </c>
      <c r="I1021" s="26" t="s">
        <v>15005</v>
      </c>
      <c r="J1021" s="26" t="s">
        <v>14527</v>
      </c>
      <c r="K1021" s="26" t="s">
        <v>17452</v>
      </c>
      <c r="L1021" s="26"/>
    </row>
    <row r="1022" customFormat="false" ht="15" hidden="false" customHeight="true" outlineLevel="0" collapsed="false">
      <c r="A1022" s="29" t="s">
        <v>17453</v>
      </c>
      <c r="B1022" s="30" t="n">
        <v>45332</v>
      </c>
      <c r="C1022" s="29" t="s">
        <v>9843</v>
      </c>
      <c r="D1022" s="29" t="s">
        <v>15035</v>
      </c>
      <c r="E1022" s="29" t="s">
        <v>15036</v>
      </c>
      <c r="F1022" s="29" t="s">
        <v>17158</v>
      </c>
      <c r="G1022" s="29" t="s">
        <v>16619</v>
      </c>
      <c r="H1022" s="29" t="s">
        <v>14948</v>
      </c>
      <c r="I1022" s="29" t="s">
        <v>17066</v>
      </c>
      <c r="J1022" s="29" t="s">
        <v>14498</v>
      </c>
      <c r="K1022" s="29" t="s">
        <v>17454</v>
      </c>
      <c r="L1022" s="29"/>
    </row>
    <row r="1023" customFormat="false" ht="15" hidden="false" customHeight="true" outlineLevel="0" collapsed="false">
      <c r="A1023" s="26" t="s">
        <v>17455</v>
      </c>
      <c r="B1023" s="27" t="n">
        <v>45332</v>
      </c>
      <c r="C1023" s="26" t="s">
        <v>7149</v>
      </c>
      <c r="D1023" s="26" t="s">
        <v>15001</v>
      </c>
      <c r="E1023" s="26" t="s">
        <v>15002</v>
      </c>
      <c r="F1023" s="26" t="s">
        <v>15064</v>
      </c>
      <c r="G1023" s="26" t="s">
        <v>15028</v>
      </c>
      <c r="H1023" s="26" t="s">
        <v>14948</v>
      </c>
      <c r="I1023" s="26" t="s">
        <v>15024</v>
      </c>
      <c r="J1023" s="26" t="s">
        <v>14527</v>
      </c>
      <c r="K1023" s="26" t="s">
        <v>17454</v>
      </c>
      <c r="L1023" s="26"/>
    </row>
    <row r="1024" customFormat="false" ht="15" hidden="false" customHeight="true" outlineLevel="0" collapsed="false">
      <c r="A1024" s="29" t="s">
        <v>17456</v>
      </c>
      <c r="B1024" s="30" t="n">
        <v>45333</v>
      </c>
      <c r="C1024" s="29" t="s">
        <v>10759</v>
      </c>
      <c r="D1024" s="29" t="s">
        <v>15066</v>
      </c>
      <c r="E1024" s="29" t="s">
        <v>15067</v>
      </c>
      <c r="F1024" s="29" t="s">
        <v>15023</v>
      </c>
      <c r="G1024" s="29" t="s">
        <v>15078</v>
      </c>
      <c r="H1024" s="29" t="s">
        <v>14948</v>
      </c>
      <c r="I1024" s="29" t="s">
        <v>14980</v>
      </c>
      <c r="J1024" s="29" t="s">
        <v>14527</v>
      </c>
      <c r="K1024" s="29" t="s">
        <v>17457</v>
      </c>
      <c r="L1024" s="29"/>
    </row>
    <row r="1025" customFormat="false" ht="15" hidden="false" customHeight="true" outlineLevel="0" collapsed="false">
      <c r="A1025" s="26" t="s">
        <v>17458</v>
      </c>
      <c r="B1025" s="27" t="n">
        <v>45333</v>
      </c>
      <c r="C1025" s="26" t="s">
        <v>7193</v>
      </c>
      <c r="D1025" s="26" t="s">
        <v>15021</v>
      </c>
      <c r="E1025" s="26" t="s">
        <v>15022</v>
      </c>
      <c r="F1025" s="26" t="s">
        <v>15078</v>
      </c>
      <c r="G1025" s="26" t="s">
        <v>15075</v>
      </c>
      <c r="H1025" s="26" t="s">
        <v>14948</v>
      </c>
      <c r="I1025" s="26" t="s">
        <v>14960</v>
      </c>
      <c r="J1025" s="26" t="s">
        <v>14527</v>
      </c>
      <c r="K1025" s="26" t="s">
        <v>17457</v>
      </c>
      <c r="L1025" s="26"/>
    </row>
    <row r="1026" customFormat="false" ht="15" hidden="false" customHeight="true" outlineLevel="0" collapsed="false">
      <c r="A1026" s="29" t="s">
        <v>17459</v>
      </c>
      <c r="B1026" s="30" t="n">
        <v>45336</v>
      </c>
      <c r="C1026" s="29" t="s">
        <v>4612</v>
      </c>
      <c r="D1026" s="29" t="s">
        <v>15113</v>
      </c>
      <c r="E1026" s="29" t="s">
        <v>15114</v>
      </c>
      <c r="F1026" s="29" t="s">
        <v>229</v>
      </c>
      <c r="G1026" s="29" t="s">
        <v>218</v>
      </c>
      <c r="H1026" s="29" t="s">
        <v>14948</v>
      </c>
      <c r="I1026" s="29" t="s">
        <v>15024</v>
      </c>
      <c r="J1026" s="29" t="s">
        <v>14527</v>
      </c>
      <c r="K1026" s="29" t="s">
        <v>17460</v>
      </c>
      <c r="L1026" s="29"/>
    </row>
    <row r="1027" customFormat="false" ht="15" hidden="false" customHeight="true" outlineLevel="0" collapsed="false">
      <c r="A1027" s="26" t="s">
        <v>17461</v>
      </c>
      <c r="B1027" s="27" t="n">
        <v>45336</v>
      </c>
      <c r="C1027" s="26" t="s">
        <v>10644</v>
      </c>
      <c r="D1027" s="26" t="s">
        <v>15001</v>
      </c>
      <c r="E1027" s="26" t="s">
        <v>15002</v>
      </c>
      <c r="F1027" s="26" t="s">
        <v>15004</v>
      </c>
      <c r="G1027" s="26" t="s">
        <v>15028</v>
      </c>
      <c r="H1027" s="26" t="s">
        <v>14948</v>
      </c>
      <c r="I1027" s="26" t="s">
        <v>14980</v>
      </c>
      <c r="J1027" s="26" t="s">
        <v>14527</v>
      </c>
      <c r="K1027" s="26" t="s">
        <v>17460</v>
      </c>
      <c r="L1027" s="26"/>
    </row>
    <row r="1028" customFormat="false" ht="15" hidden="false" customHeight="true" outlineLevel="0" collapsed="false">
      <c r="A1028" s="29" t="s">
        <v>17462</v>
      </c>
      <c r="B1028" s="30" t="n">
        <v>45337</v>
      </c>
      <c r="C1028" s="29" t="s">
        <v>7830</v>
      </c>
      <c r="D1028" s="29" t="s">
        <v>15015</v>
      </c>
      <c r="E1028" s="29" t="s">
        <v>15016</v>
      </c>
      <c r="F1028" s="29" t="s">
        <v>15078</v>
      </c>
      <c r="G1028" s="29" t="s">
        <v>15078</v>
      </c>
      <c r="H1028" s="29" t="s">
        <v>14948</v>
      </c>
      <c r="I1028" s="29" t="s">
        <v>15005</v>
      </c>
      <c r="J1028" s="29" t="s">
        <v>14527</v>
      </c>
      <c r="K1028" s="29" t="s">
        <v>17463</v>
      </c>
      <c r="L1028" s="29"/>
    </row>
    <row r="1029" customFormat="false" ht="15" hidden="false" customHeight="true" outlineLevel="0" collapsed="false">
      <c r="A1029" s="26" t="s">
        <v>17464</v>
      </c>
      <c r="B1029" s="27" t="n">
        <v>45337</v>
      </c>
      <c r="C1029" s="26" t="s">
        <v>8228</v>
      </c>
      <c r="D1029" s="26" t="s">
        <v>14946</v>
      </c>
      <c r="E1029" s="26" t="s">
        <v>14947</v>
      </c>
      <c r="F1029" s="26" t="s">
        <v>1668</v>
      </c>
      <c r="G1029" s="26" t="s">
        <v>7764</v>
      </c>
      <c r="H1029" s="26" t="s">
        <v>14948</v>
      </c>
      <c r="I1029" s="26" t="s">
        <v>14980</v>
      </c>
      <c r="J1029" s="26" t="s">
        <v>14527</v>
      </c>
      <c r="K1029" s="26" t="s">
        <v>17463</v>
      </c>
      <c r="L1029" s="26"/>
    </row>
    <row r="1030" customFormat="false" ht="15" hidden="false" customHeight="true" outlineLevel="0" collapsed="false">
      <c r="A1030" s="29" t="s">
        <v>17465</v>
      </c>
      <c r="B1030" s="30" t="n">
        <v>45339</v>
      </c>
      <c r="C1030" s="29" t="s">
        <v>501</v>
      </c>
      <c r="D1030" s="29" t="s">
        <v>15015</v>
      </c>
      <c r="E1030" s="29" t="s">
        <v>15016</v>
      </c>
      <c r="F1030" s="29" t="s">
        <v>248</v>
      </c>
      <c r="G1030" s="29" t="s">
        <v>15078</v>
      </c>
      <c r="H1030" s="29" t="s">
        <v>14948</v>
      </c>
      <c r="I1030" s="29" t="s">
        <v>15005</v>
      </c>
      <c r="J1030" s="29" t="s">
        <v>14527</v>
      </c>
      <c r="K1030" s="29" t="s">
        <v>17466</v>
      </c>
      <c r="L1030" s="29"/>
    </row>
    <row r="1031" customFormat="false" ht="15" hidden="false" customHeight="true" outlineLevel="0" collapsed="false">
      <c r="A1031" s="26" t="s">
        <v>17467</v>
      </c>
      <c r="B1031" s="27" t="n">
        <v>45340</v>
      </c>
      <c r="C1031" s="26" t="s">
        <v>4594</v>
      </c>
      <c r="D1031" s="26" t="s">
        <v>14951</v>
      </c>
      <c r="E1031" s="26" t="s">
        <v>14952</v>
      </c>
      <c r="F1031" s="26" t="s">
        <v>17468</v>
      </c>
      <c r="G1031" s="26" t="s">
        <v>15188</v>
      </c>
      <c r="H1031" s="26" t="s">
        <v>14948</v>
      </c>
      <c r="I1031" s="26" t="s">
        <v>17469</v>
      </c>
      <c r="J1031" s="26" t="s">
        <v>14498</v>
      </c>
      <c r="K1031" s="26" t="s">
        <v>17470</v>
      </c>
      <c r="L1031" s="26"/>
    </row>
    <row r="1032" customFormat="false" ht="15" hidden="false" customHeight="true" outlineLevel="0" collapsed="false">
      <c r="A1032" s="29" t="s">
        <v>17471</v>
      </c>
      <c r="B1032" s="30" t="n">
        <v>45341</v>
      </c>
      <c r="C1032" s="29" t="s">
        <v>9018</v>
      </c>
      <c r="D1032" s="29" t="s">
        <v>14972</v>
      </c>
      <c r="E1032" s="29" t="s">
        <v>14973</v>
      </c>
      <c r="F1032" s="29" t="s">
        <v>17472</v>
      </c>
      <c r="G1032" s="29" t="s">
        <v>17473</v>
      </c>
      <c r="H1032" s="29" t="s">
        <v>14948</v>
      </c>
      <c r="I1032" s="29" t="s">
        <v>14960</v>
      </c>
      <c r="J1032" s="29" t="s">
        <v>14527</v>
      </c>
      <c r="K1032" s="29" t="s">
        <v>17474</v>
      </c>
      <c r="L1032" s="29"/>
    </row>
    <row r="1033" customFormat="false" ht="15" hidden="false" customHeight="true" outlineLevel="0" collapsed="false">
      <c r="A1033" s="26" t="s">
        <v>17475</v>
      </c>
      <c r="B1033" s="27" t="n">
        <v>45342</v>
      </c>
      <c r="C1033" s="26" t="s">
        <v>5567</v>
      </c>
      <c r="D1033" s="26" t="s">
        <v>15021</v>
      </c>
      <c r="E1033" s="26" t="s">
        <v>15022</v>
      </c>
      <c r="F1033" s="26" t="s">
        <v>15075</v>
      </c>
      <c r="G1033" s="26" t="s">
        <v>15018</v>
      </c>
      <c r="H1033" s="26" t="s">
        <v>14948</v>
      </c>
      <c r="I1033" s="26"/>
      <c r="J1033" s="26" t="s">
        <v>14527</v>
      </c>
      <c r="K1033" s="26" t="s">
        <v>17476</v>
      </c>
      <c r="L1033" s="26"/>
    </row>
    <row r="1034" customFormat="false" ht="15" hidden="false" customHeight="true" outlineLevel="0" collapsed="false">
      <c r="A1034" s="29" t="s">
        <v>17477</v>
      </c>
      <c r="B1034" s="30" t="n">
        <v>45342</v>
      </c>
      <c r="C1034" s="29" t="s">
        <v>10016</v>
      </c>
      <c r="D1034" s="29" t="s">
        <v>14965</v>
      </c>
      <c r="E1034" s="29" t="s">
        <v>14966</v>
      </c>
      <c r="F1034" s="29" t="s">
        <v>17478</v>
      </c>
      <c r="G1034" s="29" t="s">
        <v>16700</v>
      </c>
      <c r="H1034" s="29" t="s">
        <v>14948</v>
      </c>
      <c r="I1034" s="29" t="s">
        <v>17479</v>
      </c>
      <c r="J1034" s="29" t="s">
        <v>14498</v>
      </c>
      <c r="K1034" s="29" t="s">
        <v>17476</v>
      </c>
      <c r="L1034" s="29"/>
    </row>
    <row r="1035" customFormat="false" ht="15" hidden="false" customHeight="true" outlineLevel="0" collapsed="false">
      <c r="A1035" s="26" t="s">
        <v>17480</v>
      </c>
      <c r="B1035" s="27" t="n">
        <v>45342</v>
      </c>
      <c r="C1035" s="26" t="s">
        <v>5676</v>
      </c>
      <c r="D1035" s="26" t="s">
        <v>15322</v>
      </c>
      <c r="E1035" s="26" t="s">
        <v>15323</v>
      </c>
      <c r="F1035" s="26" t="s">
        <v>16348</v>
      </c>
      <c r="G1035" s="26" t="s">
        <v>17285</v>
      </c>
      <c r="H1035" s="26" t="s">
        <v>14948</v>
      </c>
      <c r="I1035" s="26" t="s">
        <v>17481</v>
      </c>
      <c r="J1035" s="26" t="s">
        <v>14498</v>
      </c>
      <c r="K1035" s="26" t="s">
        <v>17476</v>
      </c>
      <c r="L1035" s="26"/>
    </row>
    <row r="1036" customFormat="false" ht="15" hidden="false" customHeight="true" outlineLevel="0" collapsed="false">
      <c r="A1036" s="29" t="s">
        <v>17482</v>
      </c>
      <c r="B1036" s="30" t="n">
        <v>45343</v>
      </c>
      <c r="C1036" s="29" t="s">
        <v>5511</v>
      </c>
      <c r="D1036" s="29" t="s">
        <v>14972</v>
      </c>
      <c r="E1036" s="29" t="s">
        <v>14973</v>
      </c>
      <c r="F1036" s="29" t="s">
        <v>17483</v>
      </c>
      <c r="G1036" s="29" t="s">
        <v>17484</v>
      </c>
      <c r="H1036" s="29" t="s">
        <v>14948</v>
      </c>
      <c r="I1036" s="29" t="s">
        <v>14987</v>
      </c>
      <c r="J1036" s="29" t="s">
        <v>14527</v>
      </c>
      <c r="K1036" s="29" t="s">
        <v>17485</v>
      </c>
      <c r="L1036" s="29"/>
    </row>
    <row r="1037" customFormat="false" ht="15" hidden="false" customHeight="true" outlineLevel="0" collapsed="false">
      <c r="A1037" s="26" t="s">
        <v>17486</v>
      </c>
      <c r="B1037" s="27" t="n">
        <v>45343</v>
      </c>
      <c r="C1037" s="26" t="s">
        <v>6899</v>
      </c>
      <c r="D1037" s="26" t="s">
        <v>14946</v>
      </c>
      <c r="E1037" s="26" t="s">
        <v>14947</v>
      </c>
      <c r="F1037" s="26" t="s">
        <v>1161</v>
      </c>
      <c r="G1037" s="26" t="s">
        <v>6311</v>
      </c>
      <c r="H1037" s="26" t="s">
        <v>14948</v>
      </c>
      <c r="I1037" s="26" t="s">
        <v>15024</v>
      </c>
      <c r="J1037" s="26" t="s">
        <v>14527</v>
      </c>
      <c r="K1037" s="26" t="s">
        <v>17485</v>
      </c>
      <c r="L1037" s="26"/>
    </row>
    <row r="1038" customFormat="false" ht="15" hidden="false" customHeight="true" outlineLevel="0" collapsed="false">
      <c r="A1038" s="29" t="s">
        <v>17487</v>
      </c>
      <c r="B1038" s="30" t="n">
        <v>45343</v>
      </c>
      <c r="C1038" s="29" t="s">
        <v>2691</v>
      </c>
      <c r="D1038" s="29" t="s">
        <v>14946</v>
      </c>
      <c r="E1038" s="29" t="s">
        <v>14947</v>
      </c>
      <c r="F1038" s="29" t="s">
        <v>2596</v>
      </c>
      <c r="G1038" s="29" t="s">
        <v>5082</v>
      </c>
      <c r="H1038" s="29" t="s">
        <v>14948</v>
      </c>
      <c r="I1038" s="29"/>
      <c r="J1038" s="29" t="s">
        <v>14527</v>
      </c>
      <c r="K1038" s="29" t="s">
        <v>17485</v>
      </c>
      <c r="L1038" s="29"/>
    </row>
    <row r="1039" customFormat="false" ht="15" hidden="false" customHeight="true" outlineLevel="0" collapsed="false">
      <c r="A1039" s="26" t="s">
        <v>17488</v>
      </c>
      <c r="B1039" s="27" t="n">
        <v>45345</v>
      </c>
      <c r="C1039" s="26" t="s">
        <v>2441</v>
      </c>
      <c r="D1039" s="26" t="s">
        <v>15001</v>
      </c>
      <c r="E1039" s="26" t="s">
        <v>15002</v>
      </c>
      <c r="F1039" s="26" t="s">
        <v>15064</v>
      </c>
      <c r="G1039" s="26" t="s">
        <v>15003</v>
      </c>
      <c r="H1039" s="26" t="s">
        <v>14948</v>
      </c>
      <c r="I1039" s="26"/>
      <c r="J1039" s="26" t="s">
        <v>14527</v>
      </c>
      <c r="K1039" s="26" t="s">
        <v>17489</v>
      </c>
      <c r="L1039" s="26"/>
    </row>
    <row r="1040" customFormat="false" ht="15" hidden="false" customHeight="true" outlineLevel="0" collapsed="false">
      <c r="A1040" s="29" t="s">
        <v>17490</v>
      </c>
      <c r="B1040" s="30" t="n">
        <v>45345</v>
      </c>
      <c r="C1040" s="29" t="s">
        <v>10280</v>
      </c>
      <c r="D1040" s="29" t="s">
        <v>15001</v>
      </c>
      <c r="E1040" s="29" t="s">
        <v>15002</v>
      </c>
      <c r="F1040" s="29" t="s">
        <v>15064</v>
      </c>
      <c r="G1040" s="29" t="s">
        <v>15028</v>
      </c>
      <c r="H1040" s="29" t="s">
        <v>14948</v>
      </c>
      <c r="I1040" s="29" t="s">
        <v>14987</v>
      </c>
      <c r="J1040" s="29" t="s">
        <v>14527</v>
      </c>
      <c r="K1040" s="29" t="s">
        <v>17489</v>
      </c>
      <c r="L1040" s="29"/>
    </row>
    <row r="1041" customFormat="false" ht="15" hidden="false" customHeight="true" outlineLevel="0" collapsed="false">
      <c r="A1041" s="26" t="s">
        <v>17491</v>
      </c>
      <c r="B1041" s="27" t="n">
        <v>45345</v>
      </c>
      <c r="C1041" s="26" t="s">
        <v>8072</v>
      </c>
      <c r="D1041" s="26" t="s">
        <v>14965</v>
      </c>
      <c r="E1041" s="26" t="s">
        <v>14966</v>
      </c>
      <c r="F1041" s="26" t="s">
        <v>15752</v>
      </c>
      <c r="G1041" s="26" t="s">
        <v>17492</v>
      </c>
      <c r="H1041" s="26" t="s">
        <v>14948</v>
      </c>
      <c r="I1041" s="26" t="s">
        <v>17340</v>
      </c>
      <c r="J1041" s="26" t="s">
        <v>14498</v>
      </c>
      <c r="K1041" s="26" t="s">
        <v>17489</v>
      </c>
      <c r="L1041" s="26"/>
    </row>
    <row r="1042" customFormat="false" ht="15" hidden="false" customHeight="true" outlineLevel="0" collapsed="false">
      <c r="A1042" s="29" t="s">
        <v>17493</v>
      </c>
      <c r="B1042" s="30" t="n">
        <v>45345</v>
      </c>
      <c r="C1042" s="29" t="s">
        <v>6899</v>
      </c>
      <c r="D1042" s="29" t="s">
        <v>14984</v>
      </c>
      <c r="E1042" s="29" t="s">
        <v>14985</v>
      </c>
      <c r="F1042" s="29" t="s">
        <v>259</v>
      </c>
      <c r="G1042" s="29" t="s">
        <v>218</v>
      </c>
      <c r="H1042" s="29" t="s">
        <v>14948</v>
      </c>
      <c r="I1042" s="29" t="s">
        <v>14960</v>
      </c>
      <c r="J1042" s="29" t="s">
        <v>14527</v>
      </c>
      <c r="K1042" s="29" t="s">
        <v>17489</v>
      </c>
      <c r="L1042" s="29"/>
    </row>
    <row r="1043" customFormat="false" ht="15" hidden="false" customHeight="true" outlineLevel="0" collapsed="false">
      <c r="A1043" s="26" t="s">
        <v>17494</v>
      </c>
      <c r="B1043" s="27" t="n">
        <v>45346</v>
      </c>
      <c r="C1043" s="26" t="s">
        <v>10579</v>
      </c>
      <c r="D1043" s="26" t="s">
        <v>15001</v>
      </c>
      <c r="E1043" s="26" t="s">
        <v>15002</v>
      </c>
      <c r="F1043" s="26" t="s">
        <v>15064</v>
      </c>
      <c r="G1043" s="26" t="s">
        <v>15335</v>
      </c>
      <c r="H1043" s="26" t="s">
        <v>14948</v>
      </c>
      <c r="I1043" s="26"/>
      <c r="J1043" s="26" t="s">
        <v>14527</v>
      </c>
      <c r="K1043" s="26" t="s">
        <v>17495</v>
      </c>
      <c r="L1043" s="26"/>
    </row>
    <row r="1044" customFormat="false" ht="15" hidden="false" customHeight="true" outlineLevel="0" collapsed="false">
      <c r="A1044" s="29" t="s">
        <v>17496</v>
      </c>
      <c r="B1044" s="30" t="n">
        <v>45348</v>
      </c>
      <c r="C1044" s="29" t="s">
        <v>3896</v>
      </c>
      <c r="D1044" s="29" t="s">
        <v>14946</v>
      </c>
      <c r="E1044" s="29" t="s">
        <v>14947</v>
      </c>
      <c r="F1044" s="29" t="s">
        <v>2207</v>
      </c>
      <c r="G1044" s="29" t="s">
        <v>948</v>
      </c>
      <c r="H1044" s="29" t="s">
        <v>14948</v>
      </c>
      <c r="I1044" s="29" t="s">
        <v>15005</v>
      </c>
      <c r="J1044" s="29" t="s">
        <v>14527</v>
      </c>
      <c r="K1044" s="29" t="s">
        <v>17497</v>
      </c>
      <c r="L1044" s="29"/>
    </row>
    <row r="1045" customFormat="false" ht="15" hidden="false" customHeight="true" outlineLevel="0" collapsed="false">
      <c r="A1045" s="26" t="s">
        <v>17498</v>
      </c>
      <c r="B1045" s="27" t="n">
        <v>45349</v>
      </c>
      <c r="C1045" s="26" t="s">
        <v>5810</v>
      </c>
      <c r="D1045" s="26" t="s">
        <v>14946</v>
      </c>
      <c r="E1045" s="26" t="s">
        <v>14947</v>
      </c>
      <c r="F1045" s="26" t="s">
        <v>296</v>
      </c>
      <c r="G1045" s="26" t="s">
        <v>959</v>
      </c>
      <c r="H1045" s="26" t="s">
        <v>14948</v>
      </c>
      <c r="I1045" s="26" t="s">
        <v>14960</v>
      </c>
      <c r="J1045" s="26" t="s">
        <v>14527</v>
      </c>
      <c r="K1045" s="26" t="s">
        <v>17499</v>
      </c>
      <c r="L1045" s="26"/>
    </row>
    <row r="1046" customFormat="false" ht="15" hidden="false" customHeight="true" outlineLevel="0" collapsed="false">
      <c r="A1046" s="29" t="s">
        <v>17500</v>
      </c>
      <c r="B1046" s="30" t="n">
        <v>45350</v>
      </c>
      <c r="C1046" s="29" t="s">
        <v>6257</v>
      </c>
      <c r="D1046" s="29" t="s">
        <v>15035</v>
      </c>
      <c r="E1046" s="29" t="s">
        <v>15036</v>
      </c>
      <c r="F1046" s="29" t="s">
        <v>15519</v>
      </c>
      <c r="G1046" s="29" t="s">
        <v>17193</v>
      </c>
      <c r="H1046" s="29" t="s">
        <v>14948</v>
      </c>
      <c r="I1046" s="29" t="s">
        <v>17501</v>
      </c>
      <c r="J1046" s="29" t="s">
        <v>14498</v>
      </c>
      <c r="K1046" s="29" t="s">
        <v>17502</v>
      </c>
      <c r="L1046" s="29"/>
    </row>
    <row r="1047" customFormat="false" ht="15" hidden="false" customHeight="true" outlineLevel="0" collapsed="false">
      <c r="A1047" s="26" t="s">
        <v>17503</v>
      </c>
      <c r="B1047" s="27" t="n">
        <v>45351</v>
      </c>
      <c r="C1047" s="26" t="s">
        <v>717</v>
      </c>
      <c r="D1047" s="26" t="s">
        <v>14965</v>
      </c>
      <c r="E1047" s="26" t="s">
        <v>14966</v>
      </c>
      <c r="F1047" s="26" t="s">
        <v>15193</v>
      </c>
      <c r="G1047" s="26" t="s">
        <v>15499</v>
      </c>
      <c r="H1047" s="26" t="s">
        <v>14948</v>
      </c>
      <c r="I1047" s="26" t="s">
        <v>17504</v>
      </c>
      <c r="J1047" s="26" t="s">
        <v>14498</v>
      </c>
      <c r="K1047" s="26" t="s">
        <v>17505</v>
      </c>
      <c r="L1047" s="26"/>
    </row>
    <row r="1048" customFormat="false" ht="15" hidden="false" customHeight="true" outlineLevel="0" collapsed="false">
      <c r="A1048" s="29" t="s">
        <v>17506</v>
      </c>
      <c r="B1048" s="30" t="n">
        <v>45352</v>
      </c>
      <c r="C1048" s="29" t="s">
        <v>5810</v>
      </c>
      <c r="D1048" s="29" t="s">
        <v>15113</v>
      </c>
      <c r="E1048" s="29" t="s">
        <v>15114</v>
      </c>
      <c r="F1048" s="29" t="s">
        <v>218</v>
      </c>
      <c r="G1048" s="29" t="s">
        <v>259</v>
      </c>
      <c r="H1048" s="29" t="s">
        <v>14948</v>
      </c>
      <c r="I1048" s="29" t="s">
        <v>15005</v>
      </c>
      <c r="J1048" s="29" t="s">
        <v>14527</v>
      </c>
      <c r="K1048" s="29" t="s">
        <v>17507</v>
      </c>
      <c r="L1048" s="29"/>
    </row>
    <row r="1049" customFormat="false" ht="15" hidden="false" customHeight="true" outlineLevel="0" collapsed="false">
      <c r="A1049" s="26" t="s">
        <v>17508</v>
      </c>
      <c r="B1049" s="27" t="n">
        <v>45355</v>
      </c>
      <c r="C1049" s="26" t="s">
        <v>6836</v>
      </c>
      <c r="D1049" s="26" t="s">
        <v>14977</v>
      </c>
      <c r="E1049" s="26" t="s">
        <v>14978</v>
      </c>
      <c r="F1049" s="26" t="s">
        <v>17509</v>
      </c>
      <c r="G1049" s="26" t="s">
        <v>17509</v>
      </c>
      <c r="H1049" s="26" t="s">
        <v>14948</v>
      </c>
      <c r="I1049" s="26"/>
      <c r="J1049" s="26" t="s">
        <v>14527</v>
      </c>
      <c r="K1049" s="26" t="s">
        <v>17510</v>
      </c>
      <c r="L1049" s="26"/>
    </row>
    <row r="1050" customFormat="false" ht="15" hidden="false" customHeight="true" outlineLevel="0" collapsed="false">
      <c r="A1050" s="29" t="s">
        <v>17511</v>
      </c>
      <c r="B1050" s="30" t="n">
        <v>45355</v>
      </c>
      <c r="C1050" s="29" t="s">
        <v>2157</v>
      </c>
      <c r="D1050" s="29" t="s">
        <v>14977</v>
      </c>
      <c r="E1050" s="29" t="s">
        <v>14978</v>
      </c>
      <c r="F1050" s="29" t="s">
        <v>17512</v>
      </c>
      <c r="G1050" s="29" t="s">
        <v>17512</v>
      </c>
      <c r="H1050" s="29" t="s">
        <v>14948</v>
      </c>
      <c r="I1050" s="29" t="s">
        <v>15024</v>
      </c>
      <c r="J1050" s="29" t="s">
        <v>14527</v>
      </c>
      <c r="K1050" s="29" t="s">
        <v>17510</v>
      </c>
      <c r="L1050" s="29"/>
    </row>
    <row r="1051" customFormat="false" ht="15" hidden="false" customHeight="true" outlineLevel="0" collapsed="false">
      <c r="A1051" s="26" t="s">
        <v>17513</v>
      </c>
      <c r="B1051" s="27" t="n">
        <v>45355</v>
      </c>
      <c r="C1051" s="26" t="s">
        <v>6981</v>
      </c>
      <c r="D1051" s="26" t="s">
        <v>15035</v>
      </c>
      <c r="E1051" s="26" t="s">
        <v>15036</v>
      </c>
      <c r="F1051" s="26" t="s">
        <v>16682</v>
      </c>
      <c r="G1051" s="26" t="s">
        <v>17514</v>
      </c>
      <c r="H1051" s="26" t="s">
        <v>14948</v>
      </c>
      <c r="I1051" s="26" t="s">
        <v>17515</v>
      </c>
      <c r="J1051" s="26" t="s">
        <v>14498</v>
      </c>
      <c r="K1051" s="26" t="s">
        <v>17510</v>
      </c>
      <c r="L1051" s="26"/>
    </row>
    <row r="1052" customFormat="false" ht="15" hidden="false" customHeight="true" outlineLevel="0" collapsed="false">
      <c r="A1052" s="29" t="s">
        <v>17516</v>
      </c>
      <c r="B1052" s="30" t="n">
        <v>45355</v>
      </c>
      <c r="C1052" s="29" t="s">
        <v>482</v>
      </c>
      <c r="D1052" s="29" t="s">
        <v>15045</v>
      </c>
      <c r="E1052" s="29" t="s">
        <v>15046</v>
      </c>
      <c r="F1052" s="29" t="s">
        <v>17517</v>
      </c>
      <c r="G1052" s="29" t="s">
        <v>17518</v>
      </c>
      <c r="H1052" s="29" t="s">
        <v>14948</v>
      </c>
      <c r="I1052" s="29" t="s">
        <v>14987</v>
      </c>
      <c r="J1052" s="29" t="s">
        <v>14527</v>
      </c>
      <c r="K1052" s="29" t="s">
        <v>17510</v>
      </c>
      <c r="L1052" s="29"/>
    </row>
    <row r="1053" customFormat="false" ht="15" hidden="false" customHeight="true" outlineLevel="0" collapsed="false">
      <c r="A1053" s="26" t="s">
        <v>17519</v>
      </c>
      <c r="B1053" s="27" t="n">
        <v>45356</v>
      </c>
      <c r="C1053" s="26" t="s">
        <v>4165</v>
      </c>
      <c r="D1053" s="26" t="s">
        <v>15066</v>
      </c>
      <c r="E1053" s="26" t="s">
        <v>15067</v>
      </c>
      <c r="F1053" s="26" t="s">
        <v>198</v>
      </c>
      <c r="G1053" s="26" t="s">
        <v>198</v>
      </c>
      <c r="H1053" s="26" t="s">
        <v>14948</v>
      </c>
      <c r="I1053" s="26" t="s">
        <v>15005</v>
      </c>
      <c r="J1053" s="26" t="s">
        <v>14527</v>
      </c>
      <c r="K1053" s="26" t="s">
        <v>17520</v>
      </c>
      <c r="L1053" s="26"/>
    </row>
    <row r="1054" customFormat="false" ht="15" hidden="false" customHeight="true" outlineLevel="0" collapsed="false">
      <c r="A1054" s="29" t="s">
        <v>17521</v>
      </c>
      <c r="B1054" s="30" t="n">
        <v>45356</v>
      </c>
      <c r="C1054" s="29" t="s">
        <v>4149</v>
      </c>
      <c r="D1054" s="29" t="s">
        <v>15080</v>
      </c>
      <c r="E1054" s="29" t="s">
        <v>15081</v>
      </c>
      <c r="F1054" s="29" t="s">
        <v>17514</v>
      </c>
      <c r="G1054" s="29" t="s">
        <v>17522</v>
      </c>
      <c r="H1054" s="29" t="s">
        <v>14948</v>
      </c>
      <c r="I1054" s="29" t="s">
        <v>17523</v>
      </c>
      <c r="J1054" s="29" t="s">
        <v>14498</v>
      </c>
      <c r="K1054" s="29" t="s">
        <v>17520</v>
      </c>
      <c r="L1054" s="29"/>
    </row>
    <row r="1055" customFormat="false" ht="15" hidden="false" customHeight="true" outlineLevel="0" collapsed="false">
      <c r="A1055" s="26" t="s">
        <v>17524</v>
      </c>
      <c r="B1055" s="27" t="n">
        <v>45356</v>
      </c>
      <c r="C1055" s="26" t="s">
        <v>7219</v>
      </c>
      <c r="D1055" s="26" t="s">
        <v>15045</v>
      </c>
      <c r="E1055" s="26" t="s">
        <v>15046</v>
      </c>
      <c r="F1055" s="26" t="s">
        <v>17525</v>
      </c>
      <c r="G1055" s="26" t="s">
        <v>17526</v>
      </c>
      <c r="H1055" s="26" t="s">
        <v>14948</v>
      </c>
      <c r="I1055" s="26"/>
      <c r="J1055" s="26" t="s">
        <v>14527</v>
      </c>
      <c r="K1055" s="26" t="s">
        <v>17520</v>
      </c>
      <c r="L1055" s="26"/>
    </row>
    <row r="1056" customFormat="false" ht="15" hidden="false" customHeight="true" outlineLevel="0" collapsed="false">
      <c r="A1056" s="29" t="s">
        <v>17527</v>
      </c>
      <c r="B1056" s="30" t="n">
        <v>45357</v>
      </c>
      <c r="C1056" s="29" t="s">
        <v>7947</v>
      </c>
      <c r="D1056" s="29" t="s">
        <v>15080</v>
      </c>
      <c r="E1056" s="29" t="s">
        <v>15081</v>
      </c>
      <c r="F1056" s="29" t="s">
        <v>17528</v>
      </c>
      <c r="G1056" s="29" t="s">
        <v>15533</v>
      </c>
      <c r="H1056" s="29" t="s">
        <v>14948</v>
      </c>
      <c r="I1056" s="29" t="s">
        <v>17529</v>
      </c>
      <c r="J1056" s="29" t="s">
        <v>14498</v>
      </c>
      <c r="K1056" s="29" t="s">
        <v>17530</v>
      </c>
      <c r="L1056" s="29"/>
    </row>
    <row r="1057" customFormat="false" ht="15" hidden="false" customHeight="true" outlineLevel="0" collapsed="false">
      <c r="A1057" s="26" t="s">
        <v>17531</v>
      </c>
      <c r="B1057" s="27" t="n">
        <v>45357</v>
      </c>
      <c r="C1057" s="26" t="s">
        <v>5370</v>
      </c>
      <c r="D1057" s="26" t="s">
        <v>15322</v>
      </c>
      <c r="E1057" s="26" t="s">
        <v>15323</v>
      </c>
      <c r="F1057" s="26" t="s">
        <v>17022</v>
      </c>
      <c r="G1057" s="26" t="s">
        <v>16162</v>
      </c>
      <c r="H1057" s="26" t="s">
        <v>14948</v>
      </c>
      <c r="I1057" s="26" t="s">
        <v>17532</v>
      </c>
      <c r="J1057" s="26" t="s">
        <v>14498</v>
      </c>
      <c r="K1057" s="26" t="s">
        <v>17530</v>
      </c>
      <c r="L1057" s="26"/>
    </row>
    <row r="1058" customFormat="false" ht="15" hidden="false" customHeight="true" outlineLevel="0" collapsed="false">
      <c r="A1058" s="29" t="s">
        <v>17533</v>
      </c>
      <c r="B1058" s="30" t="n">
        <v>45358</v>
      </c>
      <c r="C1058" s="29" t="s">
        <v>4928</v>
      </c>
      <c r="D1058" s="29" t="s">
        <v>15011</v>
      </c>
      <c r="E1058" s="29" t="s">
        <v>15012</v>
      </c>
      <c r="F1058" s="29" t="s">
        <v>229</v>
      </c>
      <c r="G1058" s="29" t="s">
        <v>15078</v>
      </c>
      <c r="H1058" s="29" t="s">
        <v>14948</v>
      </c>
      <c r="I1058" s="29"/>
      <c r="J1058" s="29" t="s">
        <v>14527</v>
      </c>
      <c r="K1058" s="29" t="s">
        <v>17534</v>
      </c>
      <c r="L1058" s="29"/>
    </row>
    <row r="1059" customFormat="false" ht="15" hidden="false" customHeight="true" outlineLevel="0" collapsed="false">
      <c r="A1059" s="26" t="s">
        <v>17535</v>
      </c>
      <c r="B1059" s="27" t="n">
        <v>45358</v>
      </c>
      <c r="C1059" s="26" t="s">
        <v>9696</v>
      </c>
      <c r="D1059" s="26" t="s">
        <v>15011</v>
      </c>
      <c r="E1059" s="26" t="s">
        <v>15012</v>
      </c>
      <c r="F1059" s="26" t="s">
        <v>15078</v>
      </c>
      <c r="G1059" s="26" t="s">
        <v>208</v>
      </c>
      <c r="H1059" s="26" t="s">
        <v>14948</v>
      </c>
      <c r="I1059" s="26" t="s">
        <v>14987</v>
      </c>
      <c r="J1059" s="26" t="s">
        <v>14527</v>
      </c>
      <c r="K1059" s="26" t="s">
        <v>17534</v>
      </c>
      <c r="L1059" s="26"/>
    </row>
    <row r="1060" customFormat="false" ht="15" hidden="false" customHeight="true" outlineLevel="0" collapsed="false">
      <c r="A1060" s="29" t="s">
        <v>17536</v>
      </c>
      <c r="B1060" s="30" t="n">
        <v>45359</v>
      </c>
      <c r="C1060" s="29" t="s">
        <v>5839</v>
      </c>
      <c r="D1060" s="29" t="s">
        <v>15080</v>
      </c>
      <c r="E1060" s="29" t="s">
        <v>15081</v>
      </c>
      <c r="F1060" s="29" t="s">
        <v>16100</v>
      </c>
      <c r="G1060" s="29" t="s">
        <v>14997</v>
      </c>
      <c r="H1060" s="29" t="s">
        <v>14948</v>
      </c>
      <c r="I1060" s="29" t="s">
        <v>17537</v>
      </c>
      <c r="J1060" s="29" t="s">
        <v>14498</v>
      </c>
      <c r="K1060" s="29" t="s">
        <v>17538</v>
      </c>
      <c r="L1060" s="29"/>
    </row>
    <row r="1061" customFormat="false" ht="15" hidden="false" customHeight="true" outlineLevel="0" collapsed="false">
      <c r="A1061" s="26" t="s">
        <v>17539</v>
      </c>
      <c r="B1061" s="27" t="n">
        <v>45359</v>
      </c>
      <c r="C1061" s="26" t="s">
        <v>1926</v>
      </c>
      <c r="D1061" s="26" t="s">
        <v>15080</v>
      </c>
      <c r="E1061" s="26" t="s">
        <v>15081</v>
      </c>
      <c r="F1061" s="26" t="s">
        <v>16471</v>
      </c>
      <c r="G1061" s="26" t="s">
        <v>15708</v>
      </c>
      <c r="H1061" s="26" t="s">
        <v>14948</v>
      </c>
      <c r="I1061" s="26" t="s">
        <v>17540</v>
      </c>
      <c r="J1061" s="26" t="s">
        <v>14498</v>
      </c>
      <c r="K1061" s="26" t="s">
        <v>17538</v>
      </c>
      <c r="L1061" s="26"/>
    </row>
    <row r="1062" customFormat="false" ht="15" hidden="false" customHeight="true" outlineLevel="0" collapsed="false">
      <c r="A1062" s="29" t="s">
        <v>17541</v>
      </c>
      <c r="B1062" s="30" t="n">
        <v>45359</v>
      </c>
      <c r="C1062" s="29" t="s">
        <v>7442</v>
      </c>
      <c r="D1062" s="29" t="s">
        <v>15011</v>
      </c>
      <c r="E1062" s="29" t="s">
        <v>15012</v>
      </c>
      <c r="F1062" s="29" t="s">
        <v>15017</v>
      </c>
      <c r="G1062" s="29" t="s">
        <v>166</v>
      </c>
      <c r="H1062" s="29" t="s">
        <v>14948</v>
      </c>
      <c r="I1062" s="29" t="s">
        <v>14980</v>
      </c>
      <c r="J1062" s="29" t="s">
        <v>14527</v>
      </c>
      <c r="K1062" s="29" t="s">
        <v>17538</v>
      </c>
      <c r="L1062" s="29"/>
    </row>
    <row r="1063" customFormat="false" ht="15" hidden="false" customHeight="true" outlineLevel="0" collapsed="false">
      <c r="A1063" s="26" t="s">
        <v>17542</v>
      </c>
      <c r="B1063" s="27" t="n">
        <v>45360</v>
      </c>
      <c r="C1063" s="26" t="s">
        <v>9469</v>
      </c>
      <c r="D1063" s="26" t="s">
        <v>14951</v>
      </c>
      <c r="E1063" s="26" t="s">
        <v>14952</v>
      </c>
      <c r="F1063" s="26" t="s">
        <v>17245</v>
      </c>
      <c r="G1063" s="26" t="s">
        <v>17543</v>
      </c>
      <c r="H1063" s="26" t="s">
        <v>14948</v>
      </c>
      <c r="I1063" s="26" t="s">
        <v>17544</v>
      </c>
      <c r="J1063" s="26" t="s">
        <v>14498</v>
      </c>
      <c r="K1063" s="26" t="s">
        <v>17545</v>
      </c>
      <c r="L1063" s="26"/>
    </row>
    <row r="1064" customFormat="false" ht="15" hidden="false" customHeight="true" outlineLevel="0" collapsed="false">
      <c r="A1064" s="29" t="s">
        <v>17546</v>
      </c>
      <c r="B1064" s="30" t="n">
        <v>45360</v>
      </c>
      <c r="C1064" s="29" t="s">
        <v>11158</v>
      </c>
      <c r="D1064" s="29" t="s">
        <v>15015</v>
      </c>
      <c r="E1064" s="29" t="s">
        <v>15016</v>
      </c>
      <c r="F1064" s="29" t="s">
        <v>15078</v>
      </c>
      <c r="G1064" s="29" t="s">
        <v>166</v>
      </c>
      <c r="H1064" s="29" t="s">
        <v>14948</v>
      </c>
      <c r="I1064" s="29" t="s">
        <v>15024</v>
      </c>
      <c r="J1064" s="29" t="s">
        <v>14527</v>
      </c>
      <c r="K1064" s="29" t="s">
        <v>17545</v>
      </c>
      <c r="L1064" s="29"/>
    </row>
    <row r="1065" customFormat="false" ht="15" hidden="false" customHeight="true" outlineLevel="0" collapsed="false">
      <c r="A1065" s="26" t="s">
        <v>17547</v>
      </c>
      <c r="B1065" s="27" t="n">
        <v>45361</v>
      </c>
      <c r="C1065" s="26" t="s">
        <v>6624</v>
      </c>
      <c r="D1065" s="26" t="s">
        <v>15021</v>
      </c>
      <c r="E1065" s="26" t="s">
        <v>15022</v>
      </c>
      <c r="F1065" s="26" t="s">
        <v>15018</v>
      </c>
      <c r="G1065" s="26" t="s">
        <v>208</v>
      </c>
      <c r="H1065" s="26" t="s">
        <v>14948</v>
      </c>
      <c r="I1065" s="26" t="s">
        <v>15024</v>
      </c>
      <c r="J1065" s="26" t="s">
        <v>14527</v>
      </c>
      <c r="K1065" s="26" t="s">
        <v>17548</v>
      </c>
      <c r="L1065" s="26"/>
    </row>
    <row r="1066" customFormat="false" ht="15" hidden="false" customHeight="true" outlineLevel="0" collapsed="false">
      <c r="A1066" s="29" t="s">
        <v>17549</v>
      </c>
      <c r="B1066" s="30" t="n">
        <v>45363</v>
      </c>
      <c r="C1066" s="29" t="s">
        <v>7939</v>
      </c>
      <c r="D1066" s="29" t="s">
        <v>14984</v>
      </c>
      <c r="E1066" s="29" t="s">
        <v>14985</v>
      </c>
      <c r="F1066" s="29" t="s">
        <v>15018</v>
      </c>
      <c r="G1066" s="29" t="s">
        <v>15078</v>
      </c>
      <c r="H1066" s="29" t="s">
        <v>14948</v>
      </c>
      <c r="I1066" s="29" t="s">
        <v>14960</v>
      </c>
      <c r="J1066" s="29" t="s">
        <v>14527</v>
      </c>
      <c r="K1066" s="29" t="s">
        <v>17550</v>
      </c>
      <c r="L1066" s="29"/>
    </row>
    <row r="1067" customFormat="false" ht="15" hidden="false" customHeight="true" outlineLevel="0" collapsed="false">
      <c r="A1067" s="26" t="s">
        <v>17551</v>
      </c>
      <c r="B1067" s="27" t="n">
        <v>45363</v>
      </c>
      <c r="C1067" s="26" t="s">
        <v>747</v>
      </c>
      <c r="D1067" s="26" t="s">
        <v>15035</v>
      </c>
      <c r="E1067" s="26" t="s">
        <v>15036</v>
      </c>
      <c r="F1067" s="26" t="s">
        <v>15571</v>
      </c>
      <c r="G1067" s="26" t="s">
        <v>16654</v>
      </c>
      <c r="H1067" s="26" t="s">
        <v>14948</v>
      </c>
      <c r="I1067" s="26" t="s">
        <v>17552</v>
      </c>
      <c r="J1067" s="26" t="s">
        <v>14498</v>
      </c>
      <c r="K1067" s="26" t="s">
        <v>17550</v>
      </c>
      <c r="L1067" s="26"/>
    </row>
    <row r="1068" customFormat="false" ht="15" hidden="false" customHeight="true" outlineLevel="0" collapsed="false">
      <c r="A1068" s="29" t="s">
        <v>17553</v>
      </c>
      <c r="B1068" s="30" t="n">
        <v>45364</v>
      </c>
      <c r="C1068" s="29" t="s">
        <v>11475</v>
      </c>
      <c r="D1068" s="29" t="s">
        <v>14984</v>
      </c>
      <c r="E1068" s="29" t="s">
        <v>14985</v>
      </c>
      <c r="F1068" s="29" t="s">
        <v>383</v>
      </c>
      <c r="G1068" s="29" t="s">
        <v>208</v>
      </c>
      <c r="H1068" s="29" t="s">
        <v>14948</v>
      </c>
      <c r="I1068" s="29"/>
      <c r="J1068" s="29" t="s">
        <v>14527</v>
      </c>
      <c r="K1068" s="29" t="s">
        <v>17554</v>
      </c>
      <c r="L1068" s="29"/>
    </row>
    <row r="1069" customFormat="false" ht="15" hidden="false" customHeight="true" outlineLevel="0" collapsed="false">
      <c r="A1069" s="26" t="s">
        <v>17555</v>
      </c>
      <c r="B1069" s="27" t="n">
        <v>45364</v>
      </c>
      <c r="C1069" s="26" t="s">
        <v>4343</v>
      </c>
      <c r="D1069" s="26" t="s">
        <v>15080</v>
      </c>
      <c r="E1069" s="26" t="s">
        <v>15081</v>
      </c>
      <c r="F1069" s="26" t="s">
        <v>15498</v>
      </c>
      <c r="G1069" s="26" t="s">
        <v>15368</v>
      </c>
      <c r="H1069" s="26" t="s">
        <v>14948</v>
      </c>
      <c r="I1069" s="26" t="s">
        <v>17556</v>
      </c>
      <c r="J1069" s="26" t="s">
        <v>14498</v>
      </c>
      <c r="K1069" s="26" t="s">
        <v>17554</v>
      </c>
      <c r="L1069" s="26"/>
    </row>
    <row r="1070" customFormat="false" ht="15" hidden="false" customHeight="true" outlineLevel="0" collapsed="false">
      <c r="A1070" s="29" t="s">
        <v>17557</v>
      </c>
      <c r="B1070" s="30" t="n">
        <v>45365</v>
      </c>
      <c r="C1070" s="29" t="s">
        <v>8086</v>
      </c>
      <c r="D1070" s="29" t="s">
        <v>15021</v>
      </c>
      <c r="E1070" s="29" t="s">
        <v>15022</v>
      </c>
      <c r="F1070" s="29" t="s">
        <v>15135</v>
      </c>
      <c r="G1070" s="29" t="s">
        <v>14986</v>
      </c>
      <c r="H1070" s="29" t="s">
        <v>14948</v>
      </c>
      <c r="I1070" s="29" t="s">
        <v>14960</v>
      </c>
      <c r="J1070" s="29" t="s">
        <v>14527</v>
      </c>
      <c r="K1070" s="29" t="s">
        <v>17558</v>
      </c>
      <c r="L1070" s="29"/>
    </row>
    <row r="1071" customFormat="false" ht="15" hidden="false" customHeight="true" outlineLevel="0" collapsed="false">
      <c r="A1071" s="26" t="s">
        <v>17559</v>
      </c>
      <c r="B1071" s="27" t="n">
        <v>45365</v>
      </c>
      <c r="C1071" s="26" t="s">
        <v>8894</v>
      </c>
      <c r="D1071" s="26" t="s">
        <v>14965</v>
      </c>
      <c r="E1071" s="26" t="s">
        <v>14966</v>
      </c>
      <c r="F1071" s="26" t="s">
        <v>16174</v>
      </c>
      <c r="G1071" s="26" t="s">
        <v>15867</v>
      </c>
      <c r="H1071" s="26" t="s">
        <v>14948</v>
      </c>
      <c r="I1071" s="26" t="s">
        <v>17560</v>
      </c>
      <c r="J1071" s="26" t="s">
        <v>14498</v>
      </c>
      <c r="K1071" s="26" t="s">
        <v>17558</v>
      </c>
      <c r="L1071" s="26"/>
    </row>
    <row r="1072" customFormat="false" ht="15" hidden="false" customHeight="true" outlineLevel="0" collapsed="false">
      <c r="A1072" s="29" t="s">
        <v>17561</v>
      </c>
      <c r="B1072" s="30" t="n">
        <v>45366</v>
      </c>
      <c r="C1072" s="29" t="s">
        <v>2109</v>
      </c>
      <c r="D1072" s="29" t="s">
        <v>14956</v>
      </c>
      <c r="E1072" s="29" t="s">
        <v>14957</v>
      </c>
      <c r="F1072" s="29" t="s">
        <v>17562</v>
      </c>
      <c r="G1072" s="29" t="s">
        <v>17563</v>
      </c>
      <c r="H1072" s="29" t="s">
        <v>14948</v>
      </c>
      <c r="I1072" s="29" t="s">
        <v>14960</v>
      </c>
      <c r="J1072" s="29" t="s">
        <v>14527</v>
      </c>
      <c r="K1072" s="29" t="s">
        <v>17564</v>
      </c>
      <c r="L1072" s="29"/>
    </row>
    <row r="1073" customFormat="false" ht="15" hidden="false" customHeight="true" outlineLevel="0" collapsed="false">
      <c r="A1073" s="26" t="s">
        <v>17565</v>
      </c>
      <c r="B1073" s="27" t="n">
        <v>45367</v>
      </c>
      <c r="C1073" s="26" t="s">
        <v>9703</v>
      </c>
      <c r="D1073" s="26" t="s">
        <v>14965</v>
      </c>
      <c r="E1073" s="26" t="s">
        <v>14966</v>
      </c>
      <c r="F1073" s="26" t="s">
        <v>16700</v>
      </c>
      <c r="G1073" s="26" t="s">
        <v>16446</v>
      </c>
      <c r="H1073" s="26" t="s">
        <v>14948</v>
      </c>
      <c r="I1073" s="26" t="s">
        <v>17566</v>
      </c>
      <c r="J1073" s="26" t="s">
        <v>14498</v>
      </c>
      <c r="K1073" s="26" t="s">
        <v>17567</v>
      </c>
      <c r="L1073" s="26"/>
    </row>
    <row r="1074" customFormat="false" ht="15" hidden="false" customHeight="true" outlineLevel="0" collapsed="false">
      <c r="A1074" s="29" t="s">
        <v>17568</v>
      </c>
      <c r="B1074" s="30" t="n">
        <v>45367</v>
      </c>
      <c r="C1074" s="29" t="s">
        <v>10583</v>
      </c>
      <c r="D1074" s="29" t="s">
        <v>15080</v>
      </c>
      <c r="E1074" s="29" t="s">
        <v>15081</v>
      </c>
      <c r="F1074" s="29" t="s">
        <v>17569</v>
      </c>
      <c r="G1074" s="29" t="s">
        <v>17570</v>
      </c>
      <c r="H1074" s="29" t="s">
        <v>14948</v>
      </c>
      <c r="I1074" s="29" t="s">
        <v>16101</v>
      </c>
      <c r="J1074" s="29" t="s">
        <v>14498</v>
      </c>
      <c r="K1074" s="29" t="s">
        <v>17567</v>
      </c>
      <c r="L1074" s="29"/>
    </row>
    <row r="1075" customFormat="false" ht="15" hidden="false" customHeight="true" outlineLevel="0" collapsed="false">
      <c r="A1075" s="26" t="s">
        <v>17571</v>
      </c>
      <c r="B1075" s="27" t="n">
        <v>45368</v>
      </c>
      <c r="C1075" s="26" t="s">
        <v>5883</v>
      </c>
      <c r="D1075" s="26" t="s">
        <v>14965</v>
      </c>
      <c r="E1075" s="26" t="s">
        <v>14966</v>
      </c>
      <c r="F1075" s="26" t="s">
        <v>16004</v>
      </c>
      <c r="G1075" s="26" t="s">
        <v>15100</v>
      </c>
      <c r="H1075" s="26" t="s">
        <v>14948</v>
      </c>
      <c r="I1075" s="26" t="s">
        <v>17572</v>
      </c>
      <c r="J1075" s="26" t="s">
        <v>14498</v>
      </c>
      <c r="K1075" s="26" t="s">
        <v>17573</v>
      </c>
      <c r="L1075" s="26"/>
    </row>
    <row r="1076" customFormat="false" ht="15" hidden="false" customHeight="true" outlineLevel="0" collapsed="false">
      <c r="A1076" s="29" t="s">
        <v>17574</v>
      </c>
      <c r="B1076" s="30" t="n">
        <v>45368</v>
      </c>
      <c r="C1076" s="29" t="s">
        <v>5097</v>
      </c>
      <c r="D1076" s="29" t="s">
        <v>14977</v>
      </c>
      <c r="E1076" s="29" t="s">
        <v>14978</v>
      </c>
      <c r="F1076" s="29" t="s">
        <v>15668</v>
      </c>
      <c r="G1076" s="29" t="s">
        <v>15668</v>
      </c>
      <c r="H1076" s="29" t="s">
        <v>14948</v>
      </c>
      <c r="I1076" s="29" t="s">
        <v>15005</v>
      </c>
      <c r="J1076" s="29" t="s">
        <v>14527</v>
      </c>
      <c r="K1076" s="29" t="s">
        <v>17573</v>
      </c>
      <c r="L1076" s="29"/>
    </row>
    <row r="1077" customFormat="false" ht="15" hidden="false" customHeight="true" outlineLevel="0" collapsed="false">
      <c r="A1077" s="26" t="s">
        <v>17575</v>
      </c>
      <c r="B1077" s="27" t="n">
        <v>45368</v>
      </c>
      <c r="C1077" s="26" t="s">
        <v>8929</v>
      </c>
      <c r="D1077" s="26" t="s">
        <v>15015</v>
      </c>
      <c r="E1077" s="26" t="s">
        <v>15016</v>
      </c>
      <c r="F1077" s="26" t="s">
        <v>229</v>
      </c>
      <c r="G1077" s="26" t="s">
        <v>15078</v>
      </c>
      <c r="H1077" s="26" t="s">
        <v>14948</v>
      </c>
      <c r="I1077" s="26" t="s">
        <v>14960</v>
      </c>
      <c r="J1077" s="26" t="s">
        <v>14527</v>
      </c>
      <c r="K1077" s="26" t="s">
        <v>17573</v>
      </c>
      <c r="L1077" s="26"/>
    </row>
    <row r="1078" customFormat="false" ht="15" hidden="false" customHeight="true" outlineLevel="0" collapsed="false">
      <c r="A1078" s="29" t="s">
        <v>17576</v>
      </c>
      <c r="B1078" s="30" t="n">
        <v>45369</v>
      </c>
      <c r="C1078" s="29" t="s">
        <v>10516</v>
      </c>
      <c r="D1078" s="29" t="s">
        <v>14984</v>
      </c>
      <c r="E1078" s="29" t="s">
        <v>14985</v>
      </c>
      <c r="F1078" s="29" t="s">
        <v>218</v>
      </c>
      <c r="G1078" s="29" t="s">
        <v>166</v>
      </c>
      <c r="H1078" s="29" t="s">
        <v>14948</v>
      </c>
      <c r="I1078" s="29" t="s">
        <v>15005</v>
      </c>
      <c r="J1078" s="29" t="s">
        <v>14527</v>
      </c>
      <c r="K1078" s="29" t="s">
        <v>17577</v>
      </c>
      <c r="L1078" s="29"/>
    </row>
    <row r="1079" customFormat="false" ht="15" hidden="false" customHeight="true" outlineLevel="0" collapsed="false">
      <c r="A1079" s="26" t="s">
        <v>17578</v>
      </c>
      <c r="B1079" s="27" t="n">
        <v>45369</v>
      </c>
      <c r="C1079" s="26" t="s">
        <v>6405</v>
      </c>
      <c r="D1079" s="26" t="s">
        <v>15015</v>
      </c>
      <c r="E1079" s="26" t="s">
        <v>15016</v>
      </c>
      <c r="F1079" s="26" t="s">
        <v>15075</v>
      </c>
      <c r="G1079" s="26" t="s">
        <v>208</v>
      </c>
      <c r="H1079" s="26" t="s">
        <v>14948</v>
      </c>
      <c r="I1079" s="26" t="s">
        <v>15024</v>
      </c>
      <c r="J1079" s="26" t="s">
        <v>14527</v>
      </c>
      <c r="K1079" s="26" t="s">
        <v>17577</v>
      </c>
      <c r="L1079" s="26"/>
    </row>
    <row r="1080" customFormat="false" ht="15" hidden="false" customHeight="true" outlineLevel="0" collapsed="false">
      <c r="A1080" s="29" t="s">
        <v>17579</v>
      </c>
      <c r="B1080" s="30" t="n">
        <v>45370</v>
      </c>
      <c r="C1080" s="29" t="s">
        <v>10309</v>
      </c>
      <c r="D1080" s="29" t="s">
        <v>14984</v>
      </c>
      <c r="E1080" s="29" t="s">
        <v>14985</v>
      </c>
      <c r="F1080" s="29" t="s">
        <v>15017</v>
      </c>
      <c r="G1080" s="29" t="s">
        <v>322</v>
      </c>
      <c r="H1080" s="29" t="s">
        <v>14948</v>
      </c>
      <c r="I1080" s="29" t="s">
        <v>14987</v>
      </c>
      <c r="J1080" s="29" t="s">
        <v>14527</v>
      </c>
      <c r="K1080" s="29" t="s">
        <v>17580</v>
      </c>
      <c r="L1080" s="29"/>
    </row>
    <row r="1081" customFormat="false" ht="15" hidden="false" customHeight="true" outlineLevel="0" collapsed="false">
      <c r="A1081" s="26" t="s">
        <v>17581</v>
      </c>
      <c r="B1081" s="27" t="n">
        <v>45372</v>
      </c>
      <c r="C1081" s="26" t="s">
        <v>9516</v>
      </c>
      <c r="D1081" s="26" t="s">
        <v>15045</v>
      </c>
      <c r="E1081" s="26" t="s">
        <v>15046</v>
      </c>
      <c r="F1081" s="26" t="s">
        <v>17582</v>
      </c>
      <c r="G1081" s="26" t="s">
        <v>17583</v>
      </c>
      <c r="H1081" s="26" t="s">
        <v>14948</v>
      </c>
      <c r="I1081" s="26" t="s">
        <v>14987</v>
      </c>
      <c r="J1081" s="26" t="s">
        <v>14527</v>
      </c>
      <c r="K1081" s="26" t="s">
        <v>17584</v>
      </c>
      <c r="L1081" s="26"/>
    </row>
    <row r="1082" customFormat="false" ht="15" hidden="false" customHeight="true" outlineLevel="0" collapsed="false">
      <c r="A1082" s="29" t="s">
        <v>17585</v>
      </c>
      <c r="B1082" s="30" t="n">
        <v>45373</v>
      </c>
      <c r="C1082" s="29" t="s">
        <v>4494</v>
      </c>
      <c r="D1082" s="29" t="s">
        <v>15021</v>
      </c>
      <c r="E1082" s="29" t="s">
        <v>15022</v>
      </c>
      <c r="F1082" s="29" t="s">
        <v>270</v>
      </c>
      <c r="G1082" s="29" t="s">
        <v>208</v>
      </c>
      <c r="H1082" s="29" t="s">
        <v>14948</v>
      </c>
      <c r="I1082" s="29"/>
      <c r="J1082" s="29" t="s">
        <v>14527</v>
      </c>
      <c r="K1082" s="29" t="s">
        <v>17586</v>
      </c>
      <c r="L1082" s="29"/>
    </row>
    <row r="1083" customFormat="false" ht="15" hidden="false" customHeight="true" outlineLevel="0" collapsed="false">
      <c r="A1083" s="26" t="s">
        <v>17587</v>
      </c>
      <c r="B1083" s="27" t="n">
        <v>45374</v>
      </c>
      <c r="C1083" s="26" t="s">
        <v>8966</v>
      </c>
      <c r="D1083" s="26" t="s">
        <v>15045</v>
      </c>
      <c r="E1083" s="26" t="s">
        <v>15046</v>
      </c>
      <c r="F1083" s="26" t="s">
        <v>17588</v>
      </c>
      <c r="G1083" s="26" t="s">
        <v>17589</v>
      </c>
      <c r="H1083" s="26" t="s">
        <v>14948</v>
      </c>
      <c r="I1083" s="26" t="s">
        <v>14980</v>
      </c>
      <c r="J1083" s="26" t="s">
        <v>14527</v>
      </c>
      <c r="K1083" s="26" t="s">
        <v>17590</v>
      </c>
      <c r="L1083" s="26"/>
    </row>
    <row r="1084" customFormat="false" ht="15" hidden="false" customHeight="true" outlineLevel="0" collapsed="false">
      <c r="A1084" s="29" t="s">
        <v>17591</v>
      </c>
      <c r="B1084" s="30" t="n">
        <v>45374</v>
      </c>
      <c r="C1084" s="29" t="s">
        <v>2930</v>
      </c>
      <c r="D1084" s="29" t="s">
        <v>14965</v>
      </c>
      <c r="E1084" s="29" t="s">
        <v>14966</v>
      </c>
      <c r="F1084" s="29" t="s">
        <v>15167</v>
      </c>
      <c r="G1084" s="29" t="s">
        <v>15428</v>
      </c>
      <c r="H1084" s="29" t="s">
        <v>14948</v>
      </c>
      <c r="I1084" s="29" t="s">
        <v>17592</v>
      </c>
      <c r="J1084" s="29" t="s">
        <v>14498</v>
      </c>
      <c r="K1084" s="29" t="s">
        <v>17590</v>
      </c>
      <c r="L1084" s="29"/>
    </row>
    <row r="1085" customFormat="false" ht="15" hidden="false" customHeight="true" outlineLevel="0" collapsed="false">
      <c r="A1085" s="26" t="s">
        <v>17593</v>
      </c>
      <c r="B1085" s="27" t="n">
        <v>45374</v>
      </c>
      <c r="C1085" s="26" t="s">
        <v>10349</v>
      </c>
      <c r="D1085" s="26" t="s">
        <v>15113</v>
      </c>
      <c r="E1085" s="26" t="s">
        <v>15114</v>
      </c>
      <c r="F1085" s="26" t="s">
        <v>15018</v>
      </c>
      <c r="G1085" s="26" t="s">
        <v>259</v>
      </c>
      <c r="H1085" s="26" t="s">
        <v>14948</v>
      </c>
      <c r="I1085" s="26" t="s">
        <v>14960</v>
      </c>
      <c r="J1085" s="26" t="s">
        <v>14527</v>
      </c>
      <c r="K1085" s="26" t="s">
        <v>17590</v>
      </c>
      <c r="L1085" s="26"/>
    </row>
    <row r="1086" customFormat="false" ht="15" hidden="false" customHeight="true" outlineLevel="0" collapsed="false">
      <c r="A1086" s="29" t="s">
        <v>17594</v>
      </c>
      <c r="B1086" s="30" t="n">
        <v>45374</v>
      </c>
      <c r="C1086" s="29" t="s">
        <v>7398</v>
      </c>
      <c r="D1086" s="29" t="s">
        <v>15015</v>
      </c>
      <c r="E1086" s="29" t="s">
        <v>15016</v>
      </c>
      <c r="F1086" s="29" t="s">
        <v>208</v>
      </c>
      <c r="G1086" s="29" t="s">
        <v>15135</v>
      </c>
      <c r="H1086" s="29" t="s">
        <v>14948</v>
      </c>
      <c r="I1086" s="29" t="s">
        <v>15005</v>
      </c>
      <c r="J1086" s="29" t="s">
        <v>14527</v>
      </c>
      <c r="K1086" s="29" t="s">
        <v>17590</v>
      </c>
      <c r="L1086" s="29"/>
    </row>
    <row r="1087" customFormat="false" ht="15" hidden="false" customHeight="true" outlineLevel="0" collapsed="false">
      <c r="A1087" s="26" t="s">
        <v>17595</v>
      </c>
      <c r="B1087" s="27" t="n">
        <v>45374</v>
      </c>
      <c r="C1087" s="26" t="s">
        <v>8131</v>
      </c>
      <c r="D1087" s="26" t="s">
        <v>14984</v>
      </c>
      <c r="E1087" s="26" t="s">
        <v>14985</v>
      </c>
      <c r="F1087" s="26" t="s">
        <v>270</v>
      </c>
      <c r="G1087" s="26" t="s">
        <v>198</v>
      </c>
      <c r="H1087" s="26" t="s">
        <v>14948</v>
      </c>
      <c r="I1087" s="26" t="s">
        <v>15005</v>
      </c>
      <c r="J1087" s="26" t="s">
        <v>14527</v>
      </c>
      <c r="K1087" s="26" t="s">
        <v>17590</v>
      </c>
      <c r="L1087" s="26"/>
    </row>
    <row r="1088" customFormat="false" ht="15" hidden="false" customHeight="true" outlineLevel="0" collapsed="false">
      <c r="A1088" s="29" t="s">
        <v>17596</v>
      </c>
      <c r="B1088" s="30" t="n">
        <v>45374</v>
      </c>
      <c r="C1088" s="29" t="s">
        <v>10130</v>
      </c>
      <c r="D1088" s="29" t="s">
        <v>14972</v>
      </c>
      <c r="E1088" s="29" t="s">
        <v>14973</v>
      </c>
      <c r="F1088" s="29" t="s">
        <v>17597</v>
      </c>
      <c r="G1088" s="29" t="s">
        <v>17598</v>
      </c>
      <c r="H1088" s="29" t="s">
        <v>14948</v>
      </c>
      <c r="I1088" s="29" t="s">
        <v>14960</v>
      </c>
      <c r="J1088" s="29" t="s">
        <v>14527</v>
      </c>
      <c r="K1088" s="29" t="s">
        <v>17590</v>
      </c>
      <c r="L1088" s="29"/>
    </row>
    <row r="1089" customFormat="false" ht="15" hidden="false" customHeight="true" outlineLevel="0" collapsed="false">
      <c r="A1089" s="26" t="s">
        <v>17599</v>
      </c>
      <c r="B1089" s="27" t="n">
        <v>45376</v>
      </c>
      <c r="C1089" s="26" t="s">
        <v>8929</v>
      </c>
      <c r="D1089" s="26" t="s">
        <v>14946</v>
      </c>
      <c r="E1089" s="26" t="s">
        <v>14947</v>
      </c>
      <c r="F1089" s="26" t="s">
        <v>526</v>
      </c>
      <c r="G1089" s="26" t="s">
        <v>787</v>
      </c>
      <c r="H1089" s="26" t="s">
        <v>14948</v>
      </c>
      <c r="I1089" s="26" t="s">
        <v>15024</v>
      </c>
      <c r="J1089" s="26" t="s">
        <v>14527</v>
      </c>
      <c r="K1089" s="26" t="s">
        <v>17600</v>
      </c>
      <c r="L1089" s="26"/>
    </row>
    <row r="1090" customFormat="false" ht="15" hidden="false" customHeight="true" outlineLevel="0" collapsed="false">
      <c r="A1090" s="29" t="s">
        <v>17601</v>
      </c>
      <c r="B1090" s="30" t="n">
        <v>45377</v>
      </c>
      <c r="C1090" s="29" t="s">
        <v>4176</v>
      </c>
      <c r="D1090" s="29" t="s">
        <v>15066</v>
      </c>
      <c r="E1090" s="29" t="s">
        <v>15067</v>
      </c>
      <c r="F1090" s="29" t="s">
        <v>208</v>
      </c>
      <c r="G1090" s="29" t="s">
        <v>208</v>
      </c>
      <c r="H1090" s="29" t="s">
        <v>14948</v>
      </c>
      <c r="I1090" s="29" t="s">
        <v>14980</v>
      </c>
      <c r="J1090" s="29" t="s">
        <v>14527</v>
      </c>
      <c r="K1090" s="29" t="s">
        <v>17602</v>
      </c>
      <c r="L1090" s="29"/>
    </row>
    <row r="1091" customFormat="false" ht="15" hidden="false" customHeight="true" outlineLevel="0" collapsed="false">
      <c r="A1091" s="26" t="s">
        <v>17603</v>
      </c>
      <c r="B1091" s="27" t="n">
        <v>45377</v>
      </c>
      <c r="C1091" s="26" t="s">
        <v>3327</v>
      </c>
      <c r="D1091" s="26" t="s">
        <v>15001</v>
      </c>
      <c r="E1091" s="26" t="s">
        <v>15002</v>
      </c>
      <c r="F1091" s="26" t="s">
        <v>15003</v>
      </c>
      <c r="G1091" s="26" t="s">
        <v>15335</v>
      </c>
      <c r="H1091" s="26" t="s">
        <v>14948</v>
      </c>
      <c r="I1091" s="26"/>
      <c r="J1091" s="26" t="s">
        <v>14527</v>
      </c>
      <c r="K1091" s="26" t="s">
        <v>17602</v>
      </c>
      <c r="L1091" s="26"/>
    </row>
    <row r="1092" customFormat="false" ht="15" hidden="false" customHeight="true" outlineLevel="0" collapsed="false">
      <c r="A1092" s="29" t="s">
        <v>17604</v>
      </c>
      <c r="B1092" s="30" t="n">
        <v>45377</v>
      </c>
      <c r="C1092" s="29" t="s">
        <v>9284</v>
      </c>
      <c r="D1092" s="29" t="s">
        <v>14965</v>
      </c>
      <c r="E1092" s="29" t="s">
        <v>14966</v>
      </c>
      <c r="F1092" s="29" t="s">
        <v>15642</v>
      </c>
      <c r="G1092" s="29" t="s">
        <v>15734</v>
      </c>
      <c r="H1092" s="29" t="s">
        <v>14948</v>
      </c>
      <c r="I1092" s="29" t="s">
        <v>17605</v>
      </c>
      <c r="J1092" s="29" t="s">
        <v>14498</v>
      </c>
      <c r="K1092" s="29" t="s">
        <v>17602</v>
      </c>
      <c r="L1092" s="29"/>
    </row>
    <row r="1093" customFormat="false" ht="15" hidden="false" customHeight="true" outlineLevel="0" collapsed="false">
      <c r="A1093" s="26" t="s">
        <v>17606</v>
      </c>
      <c r="B1093" s="27" t="n">
        <v>45378</v>
      </c>
      <c r="C1093" s="26" t="s">
        <v>9356</v>
      </c>
      <c r="D1093" s="26" t="s">
        <v>15035</v>
      </c>
      <c r="E1093" s="26" t="s">
        <v>15036</v>
      </c>
      <c r="F1093" s="26" t="s">
        <v>15734</v>
      </c>
      <c r="G1093" s="26" t="s">
        <v>15219</v>
      </c>
      <c r="H1093" s="26" t="s">
        <v>14948</v>
      </c>
      <c r="I1093" s="26" t="s">
        <v>17607</v>
      </c>
      <c r="J1093" s="26" t="s">
        <v>14498</v>
      </c>
      <c r="K1093" s="26" t="s">
        <v>17608</v>
      </c>
      <c r="L1093" s="26"/>
    </row>
    <row r="1094" customFormat="false" ht="15" hidden="false" customHeight="true" outlineLevel="0" collapsed="false">
      <c r="A1094" s="29" t="s">
        <v>17609</v>
      </c>
      <c r="B1094" s="30" t="n">
        <v>45378</v>
      </c>
      <c r="C1094" s="29" t="s">
        <v>1504</v>
      </c>
      <c r="D1094" s="29" t="s">
        <v>14972</v>
      </c>
      <c r="E1094" s="29" t="s">
        <v>14973</v>
      </c>
      <c r="F1094" s="29" t="s">
        <v>17610</v>
      </c>
      <c r="G1094" s="29" t="s">
        <v>17611</v>
      </c>
      <c r="H1094" s="29" t="s">
        <v>14948</v>
      </c>
      <c r="I1094" s="29" t="s">
        <v>14987</v>
      </c>
      <c r="J1094" s="29" t="s">
        <v>14527</v>
      </c>
      <c r="K1094" s="29" t="s">
        <v>17608</v>
      </c>
      <c r="L1094" s="29"/>
    </row>
    <row r="1095" customFormat="false" ht="15" hidden="false" customHeight="true" outlineLevel="0" collapsed="false">
      <c r="A1095" s="26" t="s">
        <v>17612</v>
      </c>
      <c r="B1095" s="27" t="n">
        <v>45379</v>
      </c>
      <c r="C1095" s="26" t="s">
        <v>6836</v>
      </c>
      <c r="D1095" s="26" t="s">
        <v>15066</v>
      </c>
      <c r="E1095" s="26" t="s">
        <v>15067</v>
      </c>
      <c r="F1095" s="26" t="s">
        <v>15023</v>
      </c>
      <c r="G1095" s="26" t="s">
        <v>15078</v>
      </c>
      <c r="H1095" s="26" t="s">
        <v>14948</v>
      </c>
      <c r="I1095" s="26" t="s">
        <v>15024</v>
      </c>
      <c r="J1095" s="26" t="s">
        <v>14527</v>
      </c>
      <c r="K1095" s="26" t="s">
        <v>17613</v>
      </c>
      <c r="L1095" s="26"/>
    </row>
    <row r="1096" customFormat="false" ht="15" hidden="false" customHeight="true" outlineLevel="0" collapsed="false">
      <c r="A1096" s="29" t="s">
        <v>17614</v>
      </c>
      <c r="B1096" s="30" t="n">
        <v>45381</v>
      </c>
      <c r="C1096" s="29" t="s">
        <v>4878</v>
      </c>
      <c r="D1096" s="29" t="s">
        <v>14951</v>
      </c>
      <c r="E1096" s="29" t="s">
        <v>14952</v>
      </c>
      <c r="F1096" s="29" t="s">
        <v>15434</v>
      </c>
      <c r="G1096" s="29" t="s">
        <v>17615</v>
      </c>
      <c r="H1096" s="29" t="s">
        <v>14948</v>
      </c>
      <c r="I1096" s="29"/>
      <c r="J1096" s="29" t="s">
        <v>14498</v>
      </c>
      <c r="K1096" s="29" t="s">
        <v>17616</v>
      </c>
      <c r="L1096" s="29"/>
    </row>
    <row r="1097" customFormat="false" ht="15" hidden="false" customHeight="true" outlineLevel="0" collapsed="false">
      <c r="A1097" s="26" t="s">
        <v>17617</v>
      </c>
      <c r="B1097" s="27" t="n">
        <v>45383</v>
      </c>
      <c r="C1097" s="26" t="s">
        <v>380</v>
      </c>
      <c r="D1097" s="26" t="s">
        <v>14951</v>
      </c>
      <c r="E1097" s="26" t="s">
        <v>14952</v>
      </c>
      <c r="F1097" s="26" t="s">
        <v>15088</v>
      </c>
      <c r="G1097" s="26" t="s">
        <v>15871</v>
      </c>
      <c r="H1097" s="26" t="s">
        <v>14948</v>
      </c>
      <c r="I1097" s="26" t="s">
        <v>17618</v>
      </c>
      <c r="J1097" s="26" t="s">
        <v>14498</v>
      </c>
      <c r="K1097" s="26" t="s">
        <v>17619</v>
      </c>
      <c r="L1097" s="26"/>
    </row>
    <row r="1098" customFormat="false" ht="15" hidden="false" customHeight="true" outlineLevel="0" collapsed="false">
      <c r="A1098" s="29" t="s">
        <v>17620</v>
      </c>
      <c r="B1098" s="30" t="n">
        <v>45384</v>
      </c>
      <c r="C1098" s="29" t="s">
        <v>1361</v>
      </c>
      <c r="D1098" s="29" t="s">
        <v>15021</v>
      </c>
      <c r="E1098" s="29" t="s">
        <v>15022</v>
      </c>
      <c r="F1098" s="29" t="s">
        <v>15023</v>
      </c>
      <c r="G1098" s="29" t="s">
        <v>345</v>
      </c>
      <c r="H1098" s="29" t="s">
        <v>14948</v>
      </c>
      <c r="I1098" s="29" t="s">
        <v>14987</v>
      </c>
      <c r="J1098" s="29" t="s">
        <v>14527</v>
      </c>
      <c r="K1098" s="29" t="s">
        <v>17621</v>
      </c>
      <c r="L1098" s="29"/>
    </row>
    <row r="1099" customFormat="false" ht="15" hidden="false" customHeight="true" outlineLevel="0" collapsed="false">
      <c r="A1099" s="26" t="s">
        <v>17622</v>
      </c>
      <c r="B1099" s="27" t="n">
        <v>45384</v>
      </c>
      <c r="C1099" s="26" t="s">
        <v>10707</v>
      </c>
      <c r="D1099" s="26" t="s">
        <v>14977</v>
      </c>
      <c r="E1099" s="26" t="s">
        <v>14978</v>
      </c>
      <c r="F1099" s="26" t="s">
        <v>15743</v>
      </c>
      <c r="G1099" s="26" t="s">
        <v>15743</v>
      </c>
      <c r="H1099" s="26" t="s">
        <v>14948</v>
      </c>
      <c r="I1099" s="26" t="s">
        <v>14960</v>
      </c>
      <c r="J1099" s="26" t="s">
        <v>14527</v>
      </c>
      <c r="K1099" s="26" t="s">
        <v>17621</v>
      </c>
      <c r="L1099" s="26"/>
    </row>
    <row r="1100" customFormat="false" ht="15" hidden="false" customHeight="true" outlineLevel="0" collapsed="false">
      <c r="A1100" s="29" t="s">
        <v>17623</v>
      </c>
      <c r="B1100" s="30" t="n">
        <v>45386</v>
      </c>
      <c r="C1100" s="29" t="s">
        <v>9749</v>
      </c>
      <c r="D1100" s="29" t="s">
        <v>15066</v>
      </c>
      <c r="E1100" s="29" t="s">
        <v>15067</v>
      </c>
      <c r="F1100" s="29" t="s">
        <v>15017</v>
      </c>
      <c r="G1100" s="29" t="s">
        <v>166</v>
      </c>
      <c r="H1100" s="29" t="s">
        <v>14948</v>
      </c>
      <c r="I1100" s="29" t="s">
        <v>14980</v>
      </c>
      <c r="J1100" s="29" t="s">
        <v>14527</v>
      </c>
      <c r="K1100" s="29" t="s">
        <v>17624</v>
      </c>
      <c r="L1100" s="29"/>
    </row>
    <row r="1101" customFormat="false" ht="15" hidden="false" customHeight="true" outlineLevel="0" collapsed="false">
      <c r="A1101" s="26" t="s">
        <v>17625</v>
      </c>
      <c r="B1101" s="27" t="n">
        <v>45386</v>
      </c>
      <c r="C1101" s="26" t="s">
        <v>3514</v>
      </c>
      <c r="D1101" s="26" t="s">
        <v>15045</v>
      </c>
      <c r="E1101" s="26" t="s">
        <v>15046</v>
      </c>
      <c r="F1101" s="26" t="s">
        <v>17626</v>
      </c>
      <c r="G1101" s="26" t="s">
        <v>17627</v>
      </c>
      <c r="H1101" s="26" t="s">
        <v>14948</v>
      </c>
      <c r="I1101" s="26" t="s">
        <v>14960</v>
      </c>
      <c r="J1101" s="26" t="s">
        <v>14527</v>
      </c>
      <c r="K1101" s="26" t="s">
        <v>17624</v>
      </c>
      <c r="L1101" s="26"/>
    </row>
    <row r="1102" customFormat="false" ht="15" hidden="false" customHeight="true" outlineLevel="0" collapsed="false">
      <c r="A1102" s="29" t="s">
        <v>17628</v>
      </c>
      <c r="B1102" s="30" t="n">
        <v>45386</v>
      </c>
      <c r="C1102" s="29" t="s">
        <v>10290</v>
      </c>
      <c r="D1102" s="29" t="s">
        <v>14972</v>
      </c>
      <c r="E1102" s="29" t="s">
        <v>14973</v>
      </c>
      <c r="F1102" s="29" t="s">
        <v>17629</v>
      </c>
      <c r="G1102" s="29" t="s">
        <v>17630</v>
      </c>
      <c r="H1102" s="29" t="s">
        <v>14948</v>
      </c>
      <c r="I1102" s="29" t="s">
        <v>14960</v>
      </c>
      <c r="J1102" s="29" t="s">
        <v>14527</v>
      </c>
      <c r="K1102" s="29" t="s">
        <v>17624</v>
      </c>
      <c r="L1102" s="29"/>
    </row>
    <row r="1103" customFormat="false" ht="15" hidden="false" customHeight="true" outlineLevel="0" collapsed="false">
      <c r="A1103" s="26" t="s">
        <v>17631</v>
      </c>
      <c r="B1103" s="27" t="n">
        <v>45386</v>
      </c>
      <c r="C1103" s="26" t="s">
        <v>5935</v>
      </c>
      <c r="D1103" s="26" t="s">
        <v>14984</v>
      </c>
      <c r="E1103" s="26" t="s">
        <v>14985</v>
      </c>
      <c r="F1103" s="26" t="s">
        <v>14986</v>
      </c>
      <c r="G1103" s="26" t="s">
        <v>198</v>
      </c>
      <c r="H1103" s="26" t="s">
        <v>14948</v>
      </c>
      <c r="I1103" s="26" t="s">
        <v>15005</v>
      </c>
      <c r="J1103" s="26" t="s">
        <v>14527</v>
      </c>
      <c r="K1103" s="26" t="s">
        <v>17624</v>
      </c>
      <c r="L1103" s="26"/>
    </row>
    <row r="1104" customFormat="false" ht="15" hidden="false" customHeight="true" outlineLevel="0" collapsed="false">
      <c r="A1104" s="29" t="s">
        <v>17632</v>
      </c>
      <c r="B1104" s="30" t="n">
        <v>45390</v>
      </c>
      <c r="C1104" s="29" t="s">
        <v>3784</v>
      </c>
      <c r="D1104" s="29" t="s">
        <v>15054</v>
      </c>
      <c r="E1104" s="29" t="s">
        <v>15055</v>
      </c>
      <c r="F1104" s="29" t="s">
        <v>218</v>
      </c>
      <c r="G1104" s="29" t="s">
        <v>322</v>
      </c>
      <c r="H1104" s="29" t="s">
        <v>14948</v>
      </c>
      <c r="I1104" s="29" t="s">
        <v>14960</v>
      </c>
      <c r="J1104" s="29" t="s">
        <v>14527</v>
      </c>
      <c r="K1104" s="29" t="s">
        <v>17633</v>
      </c>
      <c r="L1104" s="29"/>
    </row>
    <row r="1105" customFormat="false" ht="15" hidden="false" customHeight="true" outlineLevel="0" collapsed="false">
      <c r="A1105" s="26" t="s">
        <v>17634</v>
      </c>
      <c r="B1105" s="27" t="n">
        <v>45390</v>
      </c>
      <c r="C1105" s="26" t="s">
        <v>332</v>
      </c>
      <c r="D1105" s="26" t="s">
        <v>14972</v>
      </c>
      <c r="E1105" s="26" t="s">
        <v>14973</v>
      </c>
      <c r="F1105" s="26" t="s">
        <v>17635</v>
      </c>
      <c r="G1105" s="26" t="s">
        <v>17636</v>
      </c>
      <c r="H1105" s="26" t="s">
        <v>14948</v>
      </c>
      <c r="I1105" s="26" t="s">
        <v>14980</v>
      </c>
      <c r="J1105" s="26" t="s">
        <v>14527</v>
      </c>
      <c r="K1105" s="26" t="s">
        <v>17633</v>
      </c>
      <c r="L1105" s="26"/>
    </row>
    <row r="1106" customFormat="false" ht="15" hidden="false" customHeight="true" outlineLevel="0" collapsed="false">
      <c r="A1106" s="29" t="s">
        <v>17637</v>
      </c>
      <c r="B1106" s="30" t="n">
        <v>45390</v>
      </c>
      <c r="C1106" s="29" t="s">
        <v>6114</v>
      </c>
      <c r="D1106" s="29" t="s">
        <v>14946</v>
      </c>
      <c r="E1106" s="29" t="s">
        <v>14947</v>
      </c>
      <c r="F1106" s="29" t="s">
        <v>7638</v>
      </c>
      <c r="G1106" s="29" t="s">
        <v>3916</v>
      </c>
      <c r="H1106" s="29" t="s">
        <v>14948</v>
      </c>
      <c r="I1106" s="29"/>
      <c r="J1106" s="29" t="s">
        <v>14527</v>
      </c>
      <c r="K1106" s="29" t="s">
        <v>17633</v>
      </c>
      <c r="L1106" s="29"/>
    </row>
    <row r="1107" customFormat="false" ht="15" hidden="false" customHeight="true" outlineLevel="0" collapsed="false">
      <c r="A1107" s="26" t="s">
        <v>17638</v>
      </c>
      <c r="B1107" s="27" t="n">
        <v>45390</v>
      </c>
      <c r="C1107" s="26" t="s">
        <v>9406</v>
      </c>
      <c r="D1107" s="26" t="s">
        <v>15066</v>
      </c>
      <c r="E1107" s="26" t="s">
        <v>15067</v>
      </c>
      <c r="F1107" s="26" t="s">
        <v>14986</v>
      </c>
      <c r="G1107" s="26" t="s">
        <v>229</v>
      </c>
      <c r="H1107" s="26" t="s">
        <v>14948</v>
      </c>
      <c r="I1107" s="26" t="s">
        <v>15005</v>
      </c>
      <c r="J1107" s="26" t="s">
        <v>14527</v>
      </c>
      <c r="K1107" s="26" t="s">
        <v>17633</v>
      </c>
      <c r="L1107" s="26"/>
    </row>
    <row r="1108" customFormat="false" ht="15" hidden="false" customHeight="true" outlineLevel="0" collapsed="false">
      <c r="A1108" s="29" t="s">
        <v>17639</v>
      </c>
      <c r="B1108" s="30" t="n">
        <v>45391</v>
      </c>
      <c r="C1108" s="29" t="s">
        <v>10396</v>
      </c>
      <c r="D1108" s="29" t="s">
        <v>14946</v>
      </c>
      <c r="E1108" s="29" t="s">
        <v>14947</v>
      </c>
      <c r="F1108" s="29" t="s">
        <v>4018</v>
      </c>
      <c r="G1108" s="29" t="s">
        <v>841</v>
      </c>
      <c r="H1108" s="29" t="s">
        <v>14948</v>
      </c>
      <c r="I1108" s="29" t="s">
        <v>14980</v>
      </c>
      <c r="J1108" s="29" t="s">
        <v>14527</v>
      </c>
      <c r="K1108" s="29" t="s">
        <v>17640</v>
      </c>
      <c r="L1108" s="29"/>
    </row>
    <row r="1109" customFormat="false" ht="15" hidden="false" customHeight="true" outlineLevel="0" collapsed="false">
      <c r="A1109" s="26" t="s">
        <v>17641</v>
      </c>
      <c r="B1109" s="27" t="n">
        <v>45393</v>
      </c>
      <c r="C1109" s="26" t="s">
        <v>8358</v>
      </c>
      <c r="D1109" s="26" t="s">
        <v>14951</v>
      </c>
      <c r="E1109" s="26" t="s">
        <v>14952</v>
      </c>
      <c r="F1109" s="26" t="s">
        <v>15234</v>
      </c>
      <c r="G1109" s="26" t="s">
        <v>17642</v>
      </c>
      <c r="H1109" s="26" t="s">
        <v>14948</v>
      </c>
      <c r="I1109" s="26" t="s">
        <v>17643</v>
      </c>
      <c r="J1109" s="26" t="s">
        <v>14498</v>
      </c>
      <c r="K1109" s="26" t="s">
        <v>17644</v>
      </c>
      <c r="L1109" s="26"/>
    </row>
    <row r="1110" customFormat="false" ht="15" hidden="false" customHeight="true" outlineLevel="0" collapsed="false">
      <c r="A1110" s="29" t="s">
        <v>17645</v>
      </c>
      <c r="B1110" s="30" t="n">
        <v>45394</v>
      </c>
      <c r="C1110" s="29" t="s">
        <v>10493</v>
      </c>
      <c r="D1110" s="29" t="s">
        <v>14946</v>
      </c>
      <c r="E1110" s="29" t="s">
        <v>14947</v>
      </c>
      <c r="F1110" s="29" t="s">
        <v>1802</v>
      </c>
      <c r="G1110" s="29" t="s">
        <v>8092</v>
      </c>
      <c r="H1110" s="29" t="s">
        <v>14948</v>
      </c>
      <c r="I1110" s="29" t="s">
        <v>14987</v>
      </c>
      <c r="J1110" s="29" t="s">
        <v>14527</v>
      </c>
      <c r="K1110" s="29" t="s">
        <v>17646</v>
      </c>
      <c r="L1110" s="29"/>
    </row>
    <row r="1111" customFormat="false" ht="15" hidden="false" customHeight="true" outlineLevel="0" collapsed="false">
      <c r="A1111" s="26" t="s">
        <v>17647</v>
      </c>
      <c r="B1111" s="27" t="n">
        <v>45394</v>
      </c>
      <c r="C1111" s="26" t="s">
        <v>3629</v>
      </c>
      <c r="D1111" s="26" t="s">
        <v>15113</v>
      </c>
      <c r="E1111" s="26" t="s">
        <v>15114</v>
      </c>
      <c r="F1111" s="26" t="s">
        <v>15023</v>
      </c>
      <c r="G1111" s="26" t="s">
        <v>322</v>
      </c>
      <c r="H1111" s="26" t="s">
        <v>14948</v>
      </c>
      <c r="I1111" s="26" t="s">
        <v>15005</v>
      </c>
      <c r="J1111" s="26" t="s">
        <v>14527</v>
      </c>
      <c r="K1111" s="26" t="s">
        <v>17646</v>
      </c>
      <c r="L1111" s="26"/>
    </row>
    <row r="1112" customFormat="false" ht="15" hidden="false" customHeight="true" outlineLevel="0" collapsed="false">
      <c r="A1112" s="29" t="s">
        <v>17648</v>
      </c>
      <c r="B1112" s="30" t="n">
        <v>45394</v>
      </c>
      <c r="C1112" s="29" t="s">
        <v>1064</v>
      </c>
      <c r="D1112" s="29" t="s">
        <v>14956</v>
      </c>
      <c r="E1112" s="29" t="s">
        <v>14957</v>
      </c>
      <c r="F1112" s="29" t="s">
        <v>17649</v>
      </c>
      <c r="G1112" s="29" t="s">
        <v>17650</v>
      </c>
      <c r="H1112" s="29" t="s">
        <v>14948</v>
      </c>
      <c r="I1112" s="29" t="s">
        <v>14987</v>
      </c>
      <c r="J1112" s="29" t="s">
        <v>14527</v>
      </c>
      <c r="K1112" s="29" t="s">
        <v>17646</v>
      </c>
      <c r="L1112" s="29"/>
    </row>
    <row r="1113" customFormat="false" ht="15" hidden="false" customHeight="true" outlineLevel="0" collapsed="false">
      <c r="A1113" s="26" t="s">
        <v>17651</v>
      </c>
      <c r="B1113" s="27" t="n">
        <v>45395</v>
      </c>
      <c r="C1113" s="26" t="s">
        <v>5534</v>
      </c>
      <c r="D1113" s="26" t="s">
        <v>14951</v>
      </c>
      <c r="E1113" s="26" t="s">
        <v>14952</v>
      </c>
      <c r="F1113" s="26" t="s">
        <v>17337</v>
      </c>
      <c r="G1113" s="26" t="s">
        <v>17652</v>
      </c>
      <c r="H1113" s="26" t="s">
        <v>14948</v>
      </c>
      <c r="I1113" s="26" t="s">
        <v>17653</v>
      </c>
      <c r="J1113" s="26" t="s">
        <v>14498</v>
      </c>
      <c r="K1113" s="26" t="s">
        <v>17654</v>
      </c>
      <c r="L1113" s="26"/>
    </row>
    <row r="1114" customFormat="false" ht="15" hidden="false" customHeight="true" outlineLevel="0" collapsed="false">
      <c r="A1114" s="29" t="s">
        <v>17655</v>
      </c>
      <c r="B1114" s="30" t="n">
        <v>45395</v>
      </c>
      <c r="C1114" s="29" t="s">
        <v>3475</v>
      </c>
      <c r="D1114" s="29" t="s">
        <v>15035</v>
      </c>
      <c r="E1114" s="29" t="s">
        <v>15036</v>
      </c>
      <c r="F1114" s="29" t="s">
        <v>15215</v>
      </c>
      <c r="G1114" s="29" t="s">
        <v>17656</v>
      </c>
      <c r="H1114" s="29" t="s">
        <v>14948</v>
      </c>
      <c r="I1114" s="29" t="s">
        <v>17657</v>
      </c>
      <c r="J1114" s="29" t="s">
        <v>14498</v>
      </c>
      <c r="K1114" s="29" t="s">
        <v>17654</v>
      </c>
      <c r="L1114" s="29"/>
    </row>
    <row r="1115" customFormat="false" ht="15" hidden="false" customHeight="true" outlineLevel="0" collapsed="false">
      <c r="A1115" s="26" t="s">
        <v>17658</v>
      </c>
      <c r="B1115" s="27" t="n">
        <v>45395</v>
      </c>
      <c r="C1115" s="26" t="s">
        <v>9043</v>
      </c>
      <c r="D1115" s="26" t="s">
        <v>14946</v>
      </c>
      <c r="E1115" s="26" t="s">
        <v>14947</v>
      </c>
      <c r="F1115" s="26" t="s">
        <v>3097</v>
      </c>
      <c r="G1115" s="26" t="s">
        <v>1100</v>
      </c>
      <c r="H1115" s="26" t="s">
        <v>14948</v>
      </c>
      <c r="I1115" s="26" t="s">
        <v>14980</v>
      </c>
      <c r="J1115" s="26" t="s">
        <v>14527</v>
      </c>
      <c r="K1115" s="26" t="s">
        <v>17654</v>
      </c>
      <c r="L1115" s="26"/>
    </row>
    <row r="1116" customFormat="false" ht="15" hidden="false" customHeight="true" outlineLevel="0" collapsed="false">
      <c r="A1116" s="29" t="s">
        <v>17659</v>
      </c>
      <c r="B1116" s="30" t="n">
        <v>45396</v>
      </c>
      <c r="C1116" s="29" t="s">
        <v>6304</v>
      </c>
      <c r="D1116" s="29" t="s">
        <v>14984</v>
      </c>
      <c r="E1116" s="29" t="s">
        <v>14985</v>
      </c>
      <c r="F1116" s="29" t="s">
        <v>383</v>
      </c>
      <c r="G1116" s="29" t="s">
        <v>322</v>
      </c>
      <c r="H1116" s="29" t="s">
        <v>14948</v>
      </c>
      <c r="I1116" s="29" t="s">
        <v>14987</v>
      </c>
      <c r="J1116" s="29" t="s">
        <v>14527</v>
      </c>
      <c r="K1116" s="29" t="s">
        <v>17660</v>
      </c>
      <c r="L1116" s="29"/>
    </row>
    <row r="1117" customFormat="false" ht="15" hidden="false" customHeight="true" outlineLevel="0" collapsed="false">
      <c r="A1117" s="26" t="s">
        <v>17661</v>
      </c>
      <c r="B1117" s="27" t="n">
        <v>45396</v>
      </c>
      <c r="C1117" s="26" t="s">
        <v>4306</v>
      </c>
      <c r="D1117" s="26" t="s">
        <v>15113</v>
      </c>
      <c r="E1117" s="26" t="s">
        <v>15114</v>
      </c>
      <c r="F1117" s="26" t="s">
        <v>15078</v>
      </c>
      <c r="G1117" s="26" t="s">
        <v>166</v>
      </c>
      <c r="H1117" s="26" t="s">
        <v>14948</v>
      </c>
      <c r="I1117" s="26" t="s">
        <v>14987</v>
      </c>
      <c r="J1117" s="26" t="s">
        <v>14527</v>
      </c>
      <c r="K1117" s="26" t="s">
        <v>17660</v>
      </c>
      <c r="L1117" s="26"/>
    </row>
    <row r="1118" customFormat="false" ht="15" hidden="false" customHeight="true" outlineLevel="0" collapsed="false">
      <c r="A1118" s="29" t="s">
        <v>17662</v>
      </c>
      <c r="B1118" s="30" t="n">
        <v>45397</v>
      </c>
      <c r="C1118" s="29" t="s">
        <v>4128</v>
      </c>
      <c r="D1118" s="29" t="s">
        <v>15054</v>
      </c>
      <c r="E1118" s="29" t="s">
        <v>15055</v>
      </c>
      <c r="F1118" s="29" t="s">
        <v>248</v>
      </c>
      <c r="G1118" s="29" t="s">
        <v>198</v>
      </c>
      <c r="H1118" s="29" t="s">
        <v>14948</v>
      </c>
      <c r="I1118" s="29" t="s">
        <v>14987</v>
      </c>
      <c r="J1118" s="29" t="s">
        <v>14527</v>
      </c>
      <c r="K1118" s="29" t="s">
        <v>17663</v>
      </c>
      <c r="L1118" s="29"/>
    </row>
    <row r="1119" customFormat="false" ht="15" hidden="false" customHeight="true" outlineLevel="0" collapsed="false">
      <c r="A1119" s="26" t="s">
        <v>17664</v>
      </c>
      <c r="B1119" s="27" t="n">
        <v>45397</v>
      </c>
      <c r="C1119" s="26" t="s">
        <v>8595</v>
      </c>
      <c r="D1119" s="26" t="s">
        <v>14946</v>
      </c>
      <c r="E1119" s="26" t="s">
        <v>14947</v>
      </c>
      <c r="F1119" s="26" t="s">
        <v>321</v>
      </c>
      <c r="G1119" s="26" t="s">
        <v>1276</v>
      </c>
      <c r="H1119" s="26" t="s">
        <v>14948</v>
      </c>
      <c r="I1119" s="26" t="s">
        <v>15005</v>
      </c>
      <c r="J1119" s="26" t="s">
        <v>14527</v>
      </c>
      <c r="K1119" s="26" t="s">
        <v>17663</v>
      </c>
      <c r="L1119" s="26"/>
    </row>
    <row r="1120" customFormat="false" ht="15" hidden="false" customHeight="true" outlineLevel="0" collapsed="false">
      <c r="A1120" s="29" t="s">
        <v>17665</v>
      </c>
      <c r="B1120" s="30" t="n">
        <v>45398</v>
      </c>
      <c r="C1120" s="29" t="s">
        <v>4113</v>
      </c>
      <c r="D1120" s="29" t="s">
        <v>15035</v>
      </c>
      <c r="E1120" s="29" t="s">
        <v>15036</v>
      </c>
      <c r="F1120" s="29" t="s">
        <v>15083</v>
      </c>
      <c r="G1120" s="29" t="s">
        <v>17666</v>
      </c>
      <c r="H1120" s="29" t="s">
        <v>14948</v>
      </c>
      <c r="I1120" s="29" t="s">
        <v>17667</v>
      </c>
      <c r="J1120" s="29" t="s">
        <v>14498</v>
      </c>
      <c r="K1120" s="29" t="s">
        <v>17668</v>
      </c>
      <c r="L1120" s="29"/>
    </row>
    <row r="1121" customFormat="false" ht="15" hidden="false" customHeight="true" outlineLevel="0" collapsed="false">
      <c r="A1121" s="26" t="s">
        <v>17669</v>
      </c>
      <c r="B1121" s="27" t="n">
        <v>45399</v>
      </c>
      <c r="C1121" s="26" t="s">
        <v>5386</v>
      </c>
      <c r="D1121" s="26" t="s">
        <v>14951</v>
      </c>
      <c r="E1121" s="26" t="s">
        <v>14952</v>
      </c>
      <c r="F1121" s="26" t="s">
        <v>15082</v>
      </c>
      <c r="G1121" s="26" t="s">
        <v>15214</v>
      </c>
      <c r="H1121" s="26" t="s">
        <v>14948</v>
      </c>
      <c r="I1121" s="26" t="s">
        <v>17670</v>
      </c>
      <c r="J1121" s="26" t="s">
        <v>14498</v>
      </c>
      <c r="K1121" s="26" t="s">
        <v>17671</v>
      </c>
      <c r="L1121" s="26"/>
    </row>
    <row r="1122" customFormat="false" ht="15" hidden="false" customHeight="true" outlineLevel="0" collapsed="false">
      <c r="A1122" s="29" t="s">
        <v>17672</v>
      </c>
      <c r="B1122" s="30" t="n">
        <v>45400</v>
      </c>
      <c r="C1122" s="29" t="s">
        <v>1058</v>
      </c>
      <c r="D1122" s="29" t="s">
        <v>15113</v>
      </c>
      <c r="E1122" s="29" t="s">
        <v>15114</v>
      </c>
      <c r="F1122" s="29" t="s">
        <v>15023</v>
      </c>
      <c r="G1122" s="29" t="s">
        <v>15023</v>
      </c>
      <c r="H1122" s="29" t="s">
        <v>14948</v>
      </c>
      <c r="I1122" s="29" t="s">
        <v>15005</v>
      </c>
      <c r="J1122" s="29" t="s">
        <v>14527</v>
      </c>
      <c r="K1122" s="29" t="s">
        <v>17673</v>
      </c>
      <c r="L1122" s="29"/>
    </row>
    <row r="1123" customFormat="false" ht="15" hidden="false" customHeight="true" outlineLevel="0" collapsed="false">
      <c r="A1123" s="26" t="s">
        <v>17674</v>
      </c>
      <c r="B1123" s="27" t="n">
        <v>45402</v>
      </c>
      <c r="C1123" s="26" t="s">
        <v>10563</v>
      </c>
      <c r="D1123" s="26" t="s">
        <v>15011</v>
      </c>
      <c r="E1123" s="26" t="s">
        <v>15012</v>
      </c>
      <c r="F1123" s="26" t="s">
        <v>15023</v>
      </c>
      <c r="G1123" s="26" t="s">
        <v>248</v>
      </c>
      <c r="H1123" s="26" t="s">
        <v>14948</v>
      </c>
      <c r="I1123" s="26" t="s">
        <v>14960</v>
      </c>
      <c r="J1123" s="26" t="s">
        <v>14527</v>
      </c>
      <c r="K1123" s="26" t="s">
        <v>17675</v>
      </c>
      <c r="L1123" s="26"/>
    </row>
    <row r="1124" customFormat="false" ht="15" hidden="false" customHeight="true" outlineLevel="0" collapsed="false">
      <c r="A1124" s="29" t="s">
        <v>17676</v>
      </c>
      <c r="B1124" s="30" t="n">
        <v>45402</v>
      </c>
      <c r="C1124" s="29" t="s">
        <v>7083</v>
      </c>
      <c r="D1124" s="29" t="s">
        <v>14951</v>
      </c>
      <c r="E1124" s="29" t="s">
        <v>14952</v>
      </c>
      <c r="F1124" s="29" t="s">
        <v>16895</v>
      </c>
      <c r="G1124" s="29" t="s">
        <v>17677</v>
      </c>
      <c r="H1124" s="29" t="s">
        <v>14948</v>
      </c>
      <c r="I1124" s="29" t="s">
        <v>17678</v>
      </c>
      <c r="J1124" s="29" t="s">
        <v>14498</v>
      </c>
      <c r="K1124" s="29" t="s">
        <v>17675</v>
      </c>
      <c r="L1124" s="29"/>
    </row>
    <row r="1125" customFormat="false" ht="15" hidden="false" customHeight="true" outlineLevel="0" collapsed="false">
      <c r="A1125" s="26" t="s">
        <v>17679</v>
      </c>
      <c r="B1125" s="27" t="n">
        <v>45402</v>
      </c>
      <c r="C1125" s="26" t="s">
        <v>11098</v>
      </c>
      <c r="D1125" s="26" t="s">
        <v>15054</v>
      </c>
      <c r="E1125" s="26" t="s">
        <v>15055</v>
      </c>
      <c r="F1125" s="26" t="s">
        <v>166</v>
      </c>
      <c r="G1125" s="26" t="s">
        <v>166</v>
      </c>
      <c r="H1125" s="26" t="s">
        <v>14948</v>
      </c>
      <c r="I1125" s="26" t="s">
        <v>14960</v>
      </c>
      <c r="J1125" s="26" t="s">
        <v>14527</v>
      </c>
      <c r="K1125" s="26" t="s">
        <v>17675</v>
      </c>
      <c r="L1125" s="26"/>
    </row>
    <row r="1126" customFormat="false" ht="15" hidden="false" customHeight="true" outlineLevel="0" collapsed="false">
      <c r="A1126" s="29" t="s">
        <v>17680</v>
      </c>
      <c r="B1126" s="30" t="n">
        <v>45402</v>
      </c>
      <c r="C1126" s="29" t="s">
        <v>10857</v>
      </c>
      <c r="D1126" s="29" t="s">
        <v>15045</v>
      </c>
      <c r="E1126" s="29" t="s">
        <v>15046</v>
      </c>
      <c r="F1126" s="29" t="s">
        <v>17681</v>
      </c>
      <c r="G1126" s="29" t="s">
        <v>17682</v>
      </c>
      <c r="H1126" s="29" t="s">
        <v>14948</v>
      </c>
      <c r="I1126" s="29"/>
      <c r="J1126" s="29" t="s">
        <v>14527</v>
      </c>
      <c r="K1126" s="29" t="s">
        <v>17675</v>
      </c>
      <c r="L1126" s="29"/>
    </row>
    <row r="1127" customFormat="false" ht="15" hidden="false" customHeight="true" outlineLevel="0" collapsed="false">
      <c r="A1127" s="26" t="s">
        <v>17683</v>
      </c>
      <c r="B1127" s="27" t="n">
        <v>45403</v>
      </c>
      <c r="C1127" s="26" t="s">
        <v>1590</v>
      </c>
      <c r="D1127" s="26" t="s">
        <v>14965</v>
      </c>
      <c r="E1127" s="26" t="s">
        <v>14966</v>
      </c>
      <c r="F1127" s="26" t="s">
        <v>16270</v>
      </c>
      <c r="G1127" s="26" t="s">
        <v>17117</v>
      </c>
      <c r="H1127" s="26" t="s">
        <v>14948</v>
      </c>
      <c r="I1127" s="26" t="s">
        <v>17684</v>
      </c>
      <c r="J1127" s="26" t="s">
        <v>14498</v>
      </c>
      <c r="K1127" s="26" t="s">
        <v>17685</v>
      </c>
      <c r="L1127" s="26"/>
    </row>
    <row r="1128" customFormat="false" ht="15" hidden="false" customHeight="true" outlineLevel="0" collapsed="false">
      <c r="A1128" s="29" t="s">
        <v>17686</v>
      </c>
      <c r="B1128" s="30" t="n">
        <v>45403</v>
      </c>
      <c r="C1128" s="29" t="s">
        <v>6049</v>
      </c>
      <c r="D1128" s="29" t="s">
        <v>14946</v>
      </c>
      <c r="E1128" s="29" t="s">
        <v>14947</v>
      </c>
      <c r="F1128" s="29" t="s">
        <v>4085</v>
      </c>
      <c r="G1128" s="29" t="s">
        <v>5047</v>
      </c>
      <c r="H1128" s="29" t="s">
        <v>14948</v>
      </c>
      <c r="I1128" s="29" t="s">
        <v>15005</v>
      </c>
      <c r="J1128" s="29" t="s">
        <v>14527</v>
      </c>
      <c r="K1128" s="29" t="s">
        <v>17685</v>
      </c>
      <c r="L1128" s="29"/>
    </row>
    <row r="1129" customFormat="false" ht="15" hidden="false" customHeight="true" outlineLevel="0" collapsed="false">
      <c r="A1129" s="26" t="s">
        <v>17687</v>
      </c>
      <c r="B1129" s="27" t="n">
        <v>45404</v>
      </c>
      <c r="C1129" s="26" t="s">
        <v>11005</v>
      </c>
      <c r="D1129" s="26" t="s">
        <v>15045</v>
      </c>
      <c r="E1129" s="26" t="s">
        <v>15046</v>
      </c>
      <c r="F1129" s="26" t="s">
        <v>17688</v>
      </c>
      <c r="G1129" s="26" t="s">
        <v>17689</v>
      </c>
      <c r="H1129" s="26" t="s">
        <v>14948</v>
      </c>
      <c r="I1129" s="26"/>
      <c r="J1129" s="26" t="s">
        <v>14527</v>
      </c>
      <c r="K1129" s="26" t="s">
        <v>17690</v>
      </c>
      <c r="L1129" s="26"/>
    </row>
    <row r="1130" customFormat="false" ht="15" hidden="false" customHeight="true" outlineLevel="0" collapsed="false">
      <c r="A1130" s="29" t="s">
        <v>17691</v>
      </c>
      <c r="B1130" s="30" t="n">
        <v>45404</v>
      </c>
      <c r="C1130" s="29" t="s">
        <v>10456</v>
      </c>
      <c r="D1130" s="29" t="s">
        <v>15035</v>
      </c>
      <c r="E1130" s="29" t="s">
        <v>15036</v>
      </c>
      <c r="F1130" s="29" t="s">
        <v>16842</v>
      </c>
      <c r="G1130" s="29" t="s">
        <v>16968</v>
      </c>
      <c r="H1130" s="29" t="s">
        <v>14948</v>
      </c>
      <c r="I1130" s="29" t="s">
        <v>17692</v>
      </c>
      <c r="J1130" s="29" t="s">
        <v>14498</v>
      </c>
      <c r="K1130" s="29" t="s">
        <v>17690</v>
      </c>
      <c r="L1130" s="29"/>
    </row>
    <row r="1131" customFormat="false" ht="15" hidden="false" customHeight="true" outlineLevel="0" collapsed="false">
      <c r="A1131" s="26" t="s">
        <v>17693</v>
      </c>
      <c r="B1131" s="27" t="n">
        <v>45405</v>
      </c>
      <c r="C1131" s="26" t="s">
        <v>7525</v>
      </c>
      <c r="D1131" s="26" t="s">
        <v>15015</v>
      </c>
      <c r="E1131" s="26" t="s">
        <v>15016</v>
      </c>
      <c r="F1131" s="26" t="s">
        <v>383</v>
      </c>
      <c r="G1131" s="26" t="s">
        <v>229</v>
      </c>
      <c r="H1131" s="26" t="s">
        <v>14948</v>
      </c>
      <c r="I1131" s="26" t="s">
        <v>14960</v>
      </c>
      <c r="J1131" s="26" t="s">
        <v>14527</v>
      </c>
      <c r="K1131" s="26" t="s">
        <v>17694</v>
      </c>
      <c r="L1131" s="26"/>
    </row>
    <row r="1132" customFormat="false" ht="15" hidden="false" customHeight="true" outlineLevel="0" collapsed="false">
      <c r="A1132" s="29" t="s">
        <v>17695</v>
      </c>
      <c r="B1132" s="30" t="n">
        <v>45406</v>
      </c>
      <c r="C1132" s="29" t="s">
        <v>4423</v>
      </c>
      <c r="D1132" s="29" t="s">
        <v>14965</v>
      </c>
      <c r="E1132" s="29" t="s">
        <v>14966</v>
      </c>
      <c r="F1132" s="29" t="s">
        <v>15193</v>
      </c>
      <c r="G1132" s="29" t="s">
        <v>16941</v>
      </c>
      <c r="H1132" s="29" t="s">
        <v>14948</v>
      </c>
      <c r="I1132" s="29" t="s">
        <v>17515</v>
      </c>
      <c r="J1132" s="29" t="s">
        <v>14498</v>
      </c>
      <c r="K1132" s="29" t="s">
        <v>17696</v>
      </c>
      <c r="L1132" s="29"/>
    </row>
    <row r="1133" customFormat="false" ht="15" hidden="false" customHeight="true" outlineLevel="0" collapsed="false">
      <c r="A1133" s="26" t="s">
        <v>17697</v>
      </c>
      <c r="B1133" s="27" t="n">
        <v>45407</v>
      </c>
      <c r="C1133" s="26" t="s">
        <v>3601</v>
      </c>
      <c r="D1133" s="26" t="s">
        <v>15080</v>
      </c>
      <c r="E1133" s="26" t="s">
        <v>15081</v>
      </c>
      <c r="F1133" s="26" t="s">
        <v>15433</v>
      </c>
      <c r="G1133" s="26" t="s">
        <v>16708</v>
      </c>
      <c r="H1133" s="26" t="s">
        <v>14948</v>
      </c>
      <c r="I1133" s="26" t="s">
        <v>17698</v>
      </c>
      <c r="J1133" s="26" t="s">
        <v>14498</v>
      </c>
      <c r="K1133" s="26" t="s">
        <v>17699</v>
      </c>
      <c r="L1133" s="26"/>
    </row>
    <row r="1134" customFormat="false" ht="15" hidden="false" customHeight="true" outlineLevel="0" collapsed="false">
      <c r="A1134" s="29" t="s">
        <v>17700</v>
      </c>
      <c r="B1134" s="30" t="n">
        <v>45408</v>
      </c>
      <c r="C1134" s="29" t="s">
        <v>8724</v>
      </c>
      <c r="D1134" s="29" t="s">
        <v>14946</v>
      </c>
      <c r="E1134" s="29" t="s">
        <v>14947</v>
      </c>
      <c r="F1134" s="29" t="s">
        <v>2762</v>
      </c>
      <c r="G1134" s="29" t="s">
        <v>513</v>
      </c>
      <c r="H1134" s="29" t="s">
        <v>14948</v>
      </c>
      <c r="I1134" s="29" t="s">
        <v>14987</v>
      </c>
      <c r="J1134" s="29" t="s">
        <v>14527</v>
      </c>
      <c r="K1134" s="29" t="s">
        <v>17701</v>
      </c>
      <c r="L1134" s="29"/>
    </row>
    <row r="1135" customFormat="false" ht="15" hidden="false" customHeight="true" outlineLevel="0" collapsed="false">
      <c r="A1135" s="26" t="s">
        <v>17702</v>
      </c>
      <c r="B1135" s="27" t="n">
        <v>45410</v>
      </c>
      <c r="C1135" s="26" t="s">
        <v>5942</v>
      </c>
      <c r="D1135" s="26" t="s">
        <v>14984</v>
      </c>
      <c r="E1135" s="26" t="s">
        <v>14985</v>
      </c>
      <c r="F1135" s="26" t="s">
        <v>198</v>
      </c>
      <c r="G1135" s="26" t="s">
        <v>218</v>
      </c>
      <c r="H1135" s="26" t="s">
        <v>14948</v>
      </c>
      <c r="I1135" s="26" t="s">
        <v>15024</v>
      </c>
      <c r="J1135" s="26" t="s">
        <v>14527</v>
      </c>
      <c r="K1135" s="26" t="s">
        <v>17703</v>
      </c>
      <c r="L1135" s="26"/>
    </row>
    <row r="1136" customFormat="false" ht="15" hidden="false" customHeight="true" outlineLevel="0" collapsed="false">
      <c r="A1136" s="29" t="s">
        <v>17704</v>
      </c>
      <c r="B1136" s="30" t="n">
        <v>45410</v>
      </c>
      <c r="C1136" s="29" t="s">
        <v>7302</v>
      </c>
      <c r="D1136" s="29" t="s">
        <v>14977</v>
      </c>
      <c r="E1136" s="29" t="s">
        <v>14978</v>
      </c>
      <c r="F1136" s="29" t="s">
        <v>16384</v>
      </c>
      <c r="G1136" s="29" t="s">
        <v>16384</v>
      </c>
      <c r="H1136" s="29" t="s">
        <v>14948</v>
      </c>
      <c r="I1136" s="29" t="s">
        <v>15005</v>
      </c>
      <c r="J1136" s="29" t="s">
        <v>14527</v>
      </c>
      <c r="K1136" s="29" t="s">
        <v>17703</v>
      </c>
      <c r="L1136" s="29"/>
    </row>
    <row r="1137" customFormat="false" ht="15" hidden="false" customHeight="true" outlineLevel="0" collapsed="false">
      <c r="A1137" s="26" t="s">
        <v>17705</v>
      </c>
      <c r="B1137" s="27" t="n">
        <v>45411</v>
      </c>
      <c r="C1137" s="26" t="s">
        <v>9644</v>
      </c>
      <c r="D1137" s="26" t="s">
        <v>14977</v>
      </c>
      <c r="E1137" s="26" t="s">
        <v>14978</v>
      </c>
      <c r="F1137" s="26" t="s">
        <v>15668</v>
      </c>
      <c r="G1137" s="26" t="s">
        <v>15668</v>
      </c>
      <c r="H1137" s="26" t="s">
        <v>14948</v>
      </c>
      <c r="I1137" s="26" t="s">
        <v>14980</v>
      </c>
      <c r="J1137" s="26" t="s">
        <v>14527</v>
      </c>
      <c r="K1137" s="26" t="s">
        <v>17706</v>
      </c>
      <c r="L1137" s="26"/>
    </row>
    <row r="1138" customFormat="false" ht="15" hidden="false" customHeight="true" outlineLevel="0" collapsed="false">
      <c r="A1138" s="29" t="s">
        <v>17707</v>
      </c>
      <c r="B1138" s="30" t="n">
        <v>45413</v>
      </c>
      <c r="C1138" s="29" t="s">
        <v>8608</v>
      </c>
      <c r="D1138" s="29" t="s">
        <v>15080</v>
      </c>
      <c r="E1138" s="29" t="s">
        <v>15081</v>
      </c>
      <c r="F1138" s="29" t="s">
        <v>17708</v>
      </c>
      <c r="G1138" s="29" t="s">
        <v>17709</v>
      </c>
      <c r="H1138" s="29" t="s">
        <v>14948</v>
      </c>
      <c r="I1138" s="29" t="s">
        <v>17710</v>
      </c>
      <c r="J1138" s="29" t="s">
        <v>14498</v>
      </c>
      <c r="K1138" s="29" t="s">
        <v>17711</v>
      </c>
      <c r="L1138" s="29"/>
    </row>
    <row r="1139" customFormat="false" ht="15" hidden="false" customHeight="true" outlineLevel="0" collapsed="false">
      <c r="A1139" s="26" t="s">
        <v>17712</v>
      </c>
      <c r="B1139" s="27" t="n">
        <v>45413</v>
      </c>
      <c r="C1139" s="26" t="s">
        <v>9765</v>
      </c>
      <c r="D1139" s="26" t="s">
        <v>15011</v>
      </c>
      <c r="E1139" s="26" t="s">
        <v>15012</v>
      </c>
      <c r="F1139" s="26" t="s">
        <v>208</v>
      </c>
      <c r="G1139" s="26" t="s">
        <v>15078</v>
      </c>
      <c r="H1139" s="26" t="s">
        <v>14948</v>
      </c>
      <c r="I1139" s="26" t="s">
        <v>14987</v>
      </c>
      <c r="J1139" s="26" t="s">
        <v>14527</v>
      </c>
      <c r="K1139" s="26" t="s">
        <v>17711</v>
      </c>
      <c r="L1139" s="26"/>
    </row>
    <row r="1140" customFormat="false" ht="15" hidden="false" customHeight="true" outlineLevel="0" collapsed="false">
      <c r="A1140" s="29" t="s">
        <v>17713</v>
      </c>
      <c r="B1140" s="30" t="n">
        <v>45414</v>
      </c>
      <c r="C1140" s="29" t="s">
        <v>10404</v>
      </c>
      <c r="D1140" s="29" t="s">
        <v>15045</v>
      </c>
      <c r="E1140" s="29" t="s">
        <v>15046</v>
      </c>
      <c r="F1140" s="29" t="s">
        <v>17714</v>
      </c>
      <c r="G1140" s="29" t="s">
        <v>17715</v>
      </c>
      <c r="H1140" s="29" t="s">
        <v>14948</v>
      </c>
      <c r="I1140" s="29" t="s">
        <v>15005</v>
      </c>
      <c r="J1140" s="29" t="s">
        <v>14527</v>
      </c>
      <c r="K1140" s="29" t="s">
        <v>17716</v>
      </c>
      <c r="L1140" s="29"/>
    </row>
    <row r="1141" customFormat="false" ht="15" hidden="false" customHeight="true" outlineLevel="0" collapsed="false">
      <c r="A1141" s="26" t="s">
        <v>17717</v>
      </c>
      <c r="B1141" s="27" t="n">
        <v>45414</v>
      </c>
      <c r="C1141" s="26" t="s">
        <v>2399</v>
      </c>
      <c r="D1141" s="26" t="s">
        <v>14965</v>
      </c>
      <c r="E1141" s="26" t="s">
        <v>14966</v>
      </c>
      <c r="F1141" s="26" t="s">
        <v>17718</v>
      </c>
      <c r="G1141" s="26" t="s">
        <v>15037</v>
      </c>
      <c r="H1141" s="26" t="s">
        <v>14948</v>
      </c>
      <c r="I1141" s="26" t="s">
        <v>17719</v>
      </c>
      <c r="J1141" s="26" t="s">
        <v>14498</v>
      </c>
      <c r="K1141" s="26" t="s">
        <v>17716</v>
      </c>
      <c r="L1141" s="26"/>
    </row>
    <row r="1142" customFormat="false" ht="15" hidden="false" customHeight="true" outlineLevel="0" collapsed="false">
      <c r="A1142" s="29" t="s">
        <v>17720</v>
      </c>
      <c r="B1142" s="30" t="n">
        <v>45415</v>
      </c>
      <c r="C1142" s="29" t="s">
        <v>7613</v>
      </c>
      <c r="D1142" s="29" t="s">
        <v>15080</v>
      </c>
      <c r="E1142" s="29" t="s">
        <v>15081</v>
      </c>
      <c r="F1142" s="29" t="s">
        <v>16029</v>
      </c>
      <c r="G1142" s="29" t="s">
        <v>16492</v>
      </c>
      <c r="H1142" s="29" t="s">
        <v>14948</v>
      </c>
      <c r="I1142" s="29" t="s">
        <v>17721</v>
      </c>
      <c r="J1142" s="29" t="s">
        <v>14498</v>
      </c>
      <c r="K1142" s="29" t="s">
        <v>17722</v>
      </c>
      <c r="L1142" s="29"/>
    </row>
    <row r="1143" customFormat="false" ht="15" hidden="false" customHeight="true" outlineLevel="0" collapsed="false">
      <c r="A1143" s="26" t="s">
        <v>17723</v>
      </c>
      <c r="B1143" s="27" t="n">
        <v>45416</v>
      </c>
      <c r="C1143" s="26" t="s">
        <v>8537</v>
      </c>
      <c r="D1143" s="26" t="s">
        <v>15113</v>
      </c>
      <c r="E1143" s="26" t="s">
        <v>15114</v>
      </c>
      <c r="F1143" s="26" t="s">
        <v>259</v>
      </c>
      <c r="G1143" s="26" t="s">
        <v>383</v>
      </c>
      <c r="H1143" s="26" t="s">
        <v>14948</v>
      </c>
      <c r="I1143" s="26" t="s">
        <v>14980</v>
      </c>
      <c r="J1143" s="26" t="s">
        <v>14527</v>
      </c>
      <c r="K1143" s="26" t="s">
        <v>17724</v>
      </c>
      <c r="L1143" s="26"/>
    </row>
    <row r="1144" customFormat="false" ht="15" hidden="false" customHeight="true" outlineLevel="0" collapsed="false">
      <c r="A1144" s="29" t="s">
        <v>17725</v>
      </c>
      <c r="B1144" s="30" t="n">
        <v>45417</v>
      </c>
      <c r="C1144" s="29" t="s">
        <v>5379</v>
      </c>
      <c r="D1144" s="29" t="s">
        <v>15054</v>
      </c>
      <c r="E1144" s="29" t="s">
        <v>15055</v>
      </c>
      <c r="F1144" s="29" t="s">
        <v>15023</v>
      </c>
      <c r="G1144" s="29" t="s">
        <v>383</v>
      </c>
      <c r="H1144" s="29" t="s">
        <v>14948</v>
      </c>
      <c r="I1144" s="29" t="s">
        <v>15024</v>
      </c>
      <c r="J1144" s="29" t="s">
        <v>14527</v>
      </c>
      <c r="K1144" s="29" t="s">
        <v>17726</v>
      </c>
      <c r="L1144" s="29"/>
    </row>
    <row r="1145" customFormat="false" ht="15" hidden="false" customHeight="true" outlineLevel="0" collapsed="false">
      <c r="A1145" s="26" t="s">
        <v>17727</v>
      </c>
      <c r="B1145" s="27" t="n">
        <v>45418</v>
      </c>
      <c r="C1145" s="26" t="s">
        <v>3228</v>
      </c>
      <c r="D1145" s="26" t="s">
        <v>15035</v>
      </c>
      <c r="E1145" s="26" t="s">
        <v>15036</v>
      </c>
      <c r="F1145" s="26" t="s">
        <v>15467</v>
      </c>
      <c r="G1145" s="26" t="s">
        <v>15368</v>
      </c>
      <c r="H1145" s="26" t="s">
        <v>14948</v>
      </c>
      <c r="I1145" s="26" t="s">
        <v>17728</v>
      </c>
      <c r="J1145" s="26" t="s">
        <v>14498</v>
      </c>
      <c r="K1145" s="26" t="s">
        <v>17729</v>
      </c>
      <c r="L1145" s="26"/>
    </row>
    <row r="1146" customFormat="false" ht="15" hidden="false" customHeight="true" outlineLevel="0" collapsed="false">
      <c r="A1146" s="29" t="s">
        <v>17730</v>
      </c>
      <c r="B1146" s="30" t="n">
        <v>45418</v>
      </c>
      <c r="C1146" s="29" t="s">
        <v>2796</v>
      </c>
      <c r="D1146" s="29" t="s">
        <v>14984</v>
      </c>
      <c r="E1146" s="29" t="s">
        <v>14985</v>
      </c>
      <c r="F1146" s="29" t="s">
        <v>383</v>
      </c>
      <c r="G1146" s="29" t="s">
        <v>15023</v>
      </c>
      <c r="H1146" s="29" t="s">
        <v>14948</v>
      </c>
      <c r="I1146" s="29" t="s">
        <v>14980</v>
      </c>
      <c r="J1146" s="29" t="s">
        <v>14527</v>
      </c>
      <c r="K1146" s="29" t="s">
        <v>17729</v>
      </c>
      <c r="L1146" s="29"/>
    </row>
    <row r="1147" customFormat="false" ht="15" hidden="false" customHeight="true" outlineLevel="0" collapsed="false">
      <c r="A1147" s="26" t="s">
        <v>17731</v>
      </c>
      <c r="B1147" s="27" t="n">
        <v>45418</v>
      </c>
      <c r="C1147" s="26" t="s">
        <v>4160</v>
      </c>
      <c r="D1147" s="26" t="s">
        <v>14972</v>
      </c>
      <c r="E1147" s="26" t="s">
        <v>14973</v>
      </c>
      <c r="F1147" s="26" t="s">
        <v>17732</v>
      </c>
      <c r="G1147" s="26" t="s">
        <v>17733</v>
      </c>
      <c r="H1147" s="26" t="s">
        <v>14948</v>
      </c>
      <c r="I1147" s="26" t="s">
        <v>15005</v>
      </c>
      <c r="J1147" s="26" t="s">
        <v>14527</v>
      </c>
      <c r="K1147" s="26" t="s">
        <v>17729</v>
      </c>
      <c r="L1147" s="26"/>
    </row>
    <row r="1148" customFormat="false" ht="15" hidden="false" customHeight="true" outlineLevel="0" collapsed="false">
      <c r="A1148" s="29" t="s">
        <v>17734</v>
      </c>
      <c r="B1148" s="30" t="n">
        <v>45419</v>
      </c>
      <c r="C1148" s="29" t="s">
        <v>4032</v>
      </c>
      <c r="D1148" s="29" t="s">
        <v>14972</v>
      </c>
      <c r="E1148" s="29" t="s">
        <v>14973</v>
      </c>
      <c r="F1148" s="29" t="s">
        <v>17735</v>
      </c>
      <c r="G1148" s="29" t="s">
        <v>17736</v>
      </c>
      <c r="H1148" s="29" t="s">
        <v>14948</v>
      </c>
      <c r="I1148" s="29" t="s">
        <v>15024</v>
      </c>
      <c r="J1148" s="29" t="s">
        <v>14527</v>
      </c>
      <c r="K1148" s="29" t="s">
        <v>17737</v>
      </c>
      <c r="L1148" s="29"/>
    </row>
    <row r="1149" customFormat="false" ht="15" hidden="false" customHeight="true" outlineLevel="0" collapsed="false">
      <c r="A1149" s="26" t="s">
        <v>17738</v>
      </c>
      <c r="B1149" s="27" t="n">
        <v>45419</v>
      </c>
      <c r="C1149" s="26" t="s">
        <v>8675</v>
      </c>
      <c r="D1149" s="26" t="s">
        <v>15021</v>
      </c>
      <c r="E1149" s="26" t="s">
        <v>15022</v>
      </c>
      <c r="F1149" s="26" t="s">
        <v>15075</v>
      </c>
      <c r="G1149" s="26" t="s">
        <v>198</v>
      </c>
      <c r="H1149" s="26" t="s">
        <v>14948</v>
      </c>
      <c r="I1149" s="26" t="s">
        <v>15005</v>
      </c>
      <c r="J1149" s="26" t="s">
        <v>14527</v>
      </c>
      <c r="K1149" s="26" t="s">
        <v>17737</v>
      </c>
      <c r="L1149" s="26"/>
    </row>
    <row r="1150" customFormat="false" ht="15" hidden="false" customHeight="true" outlineLevel="0" collapsed="false">
      <c r="A1150" s="29" t="s">
        <v>17739</v>
      </c>
      <c r="B1150" s="30" t="n">
        <v>45421</v>
      </c>
      <c r="C1150" s="29" t="s">
        <v>8935</v>
      </c>
      <c r="D1150" s="29" t="s">
        <v>15021</v>
      </c>
      <c r="E1150" s="29" t="s">
        <v>15022</v>
      </c>
      <c r="F1150" s="29" t="s">
        <v>208</v>
      </c>
      <c r="G1150" s="29" t="s">
        <v>270</v>
      </c>
      <c r="H1150" s="29" t="s">
        <v>14948</v>
      </c>
      <c r="I1150" s="29" t="s">
        <v>15005</v>
      </c>
      <c r="J1150" s="29" t="s">
        <v>14527</v>
      </c>
      <c r="K1150" s="29" t="s">
        <v>17740</v>
      </c>
      <c r="L1150" s="29"/>
    </row>
    <row r="1151" customFormat="false" ht="15" hidden="false" customHeight="true" outlineLevel="0" collapsed="false">
      <c r="A1151" s="26" t="s">
        <v>17741</v>
      </c>
      <c r="B1151" s="27" t="n">
        <v>45422</v>
      </c>
      <c r="C1151" s="26" t="s">
        <v>7036</v>
      </c>
      <c r="D1151" s="26" t="s">
        <v>14956</v>
      </c>
      <c r="E1151" s="26" t="s">
        <v>14957</v>
      </c>
      <c r="F1151" s="26" t="s">
        <v>17742</v>
      </c>
      <c r="G1151" s="26" t="s">
        <v>17743</v>
      </c>
      <c r="H1151" s="26" t="s">
        <v>14948</v>
      </c>
      <c r="I1151" s="26" t="s">
        <v>14980</v>
      </c>
      <c r="J1151" s="26" t="s">
        <v>14527</v>
      </c>
      <c r="K1151" s="26" t="s">
        <v>17744</v>
      </c>
      <c r="L1151" s="26"/>
    </row>
    <row r="1152" customFormat="false" ht="15" hidden="false" customHeight="true" outlineLevel="0" collapsed="false">
      <c r="A1152" s="29" t="s">
        <v>17745</v>
      </c>
      <c r="B1152" s="30" t="n">
        <v>45422</v>
      </c>
      <c r="C1152" s="29" t="s">
        <v>7152</v>
      </c>
      <c r="D1152" s="29" t="s">
        <v>14946</v>
      </c>
      <c r="E1152" s="29" t="s">
        <v>14947</v>
      </c>
      <c r="F1152" s="29" t="s">
        <v>2166</v>
      </c>
      <c r="G1152" s="29" t="s">
        <v>1330</v>
      </c>
      <c r="H1152" s="29" t="s">
        <v>14948</v>
      </c>
      <c r="I1152" s="29" t="s">
        <v>15024</v>
      </c>
      <c r="J1152" s="29" t="s">
        <v>14527</v>
      </c>
      <c r="K1152" s="29" t="s">
        <v>17744</v>
      </c>
      <c r="L1152" s="29"/>
    </row>
    <row r="1153" customFormat="false" ht="15" hidden="false" customHeight="true" outlineLevel="0" collapsed="false">
      <c r="A1153" s="26" t="s">
        <v>17746</v>
      </c>
      <c r="B1153" s="27" t="n">
        <v>45425</v>
      </c>
      <c r="C1153" s="26" t="s">
        <v>10500</v>
      </c>
      <c r="D1153" s="26" t="s">
        <v>15066</v>
      </c>
      <c r="E1153" s="26" t="s">
        <v>15067</v>
      </c>
      <c r="F1153" s="26" t="s">
        <v>198</v>
      </c>
      <c r="G1153" s="26" t="s">
        <v>218</v>
      </c>
      <c r="H1153" s="26" t="s">
        <v>14948</v>
      </c>
      <c r="I1153" s="26" t="s">
        <v>14987</v>
      </c>
      <c r="J1153" s="26" t="s">
        <v>14527</v>
      </c>
      <c r="K1153" s="26" t="s">
        <v>17747</v>
      </c>
      <c r="L1153" s="26"/>
    </row>
    <row r="1154" customFormat="false" ht="15" hidden="false" customHeight="true" outlineLevel="0" collapsed="false">
      <c r="A1154" s="29" t="s">
        <v>17748</v>
      </c>
      <c r="B1154" s="30" t="n">
        <v>45425</v>
      </c>
      <c r="C1154" s="29" t="s">
        <v>10955</v>
      </c>
      <c r="D1154" s="29" t="s">
        <v>15054</v>
      </c>
      <c r="E1154" s="29" t="s">
        <v>15055</v>
      </c>
      <c r="F1154" s="29" t="s">
        <v>198</v>
      </c>
      <c r="G1154" s="29" t="s">
        <v>14986</v>
      </c>
      <c r="H1154" s="29" t="s">
        <v>14948</v>
      </c>
      <c r="I1154" s="29" t="s">
        <v>14960</v>
      </c>
      <c r="J1154" s="29" t="s">
        <v>14527</v>
      </c>
      <c r="K1154" s="29" t="s">
        <v>17747</v>
      </c>
      <c r="L1154" s="29"/>
    </row>
    <row r="1155" customFormat="false" ht="15" hidden="false" customHeight="true" outlineLevel="0" collapsed="false">
      <c r="A1155" s="26" t="s">
        <v>17749</v>
      </c>
      <c r="B1155" s="27" t="n">
        <v>45426</v>
      </c>
      <c r="C1155" s="26" t="s">
        <v>7284</v>
      </c>
      <c r="D1155" s="26" t="s">
        <v>14951</v>
      </c>
      <c r="E1155" s="26" t="s">
        <v>14952</v>
      </c>
      <c r="F1155" s="26" t="s">
        <v>17750</v>
      </c>
      <c r="G1155" s="26" t="s">
        <v>17751</v>
      </c>
      <c r="H1155" s="26" t="s">
        <v>14948</v>
      </c>
      <c r="I1155" s="26" t="s">
        <v>17752</v>
      </c>
      <c r="J1155" s="26" t="s">
        <v>14498</v>
      </c>
      <c r="K1155" s="26" t="s">
        <v>17753</v>
      </c>
      <c r="L1155" s="26"/>
    </row>
    <row r="1156" customFormat="false" ht="15" hidden="false" customHeight="true" outlineLevel="0" collapsed="false">
      <c r="A1156" s="29" t="s">
        <v>17754</v>
      </c>
      <c r="B1156" s="30" t="n">
        <v>45427</v>
      </c>
      <c r="C1156" s="29" t="s">
        <v>548</v>
      </c>
      <c r="D1156" s="29" t="s">
        <v>14972</v>
      </c>
      <c r="E1156" s="29" t="s">
        <v>14973</v>
      </c>
      <c r="F1156" s="29" t="s">
        <v>17755</v>
      </c>
      <c r="G1156" s="29" t="s">
        <v>17756</v>
      </c>
      <c r="H1156" s="29" t="s">
        <v>14948</v>
      </c>
      <c r="I1156" s="29" t="s">
        <v>15005</v>
      </c>
      <c r="J1156" s="29" t="s">
        <v>14527</v>
      </c>
      <c r="K1156" s="29" t="s">
        <v>17757</v>
      </c>
      <c r="L1156" s="29"/>
    </row>
    <row r="1157" customFormat="false" ht="15" hidden="false" customHeight="true" outlineLevel="0" collapsed="false">
      <c r="A1157" s="26" t="s">
        <v>17758</v>
      </c>
      <c r="B1157" s="27" t="n">
        <v>45429</v>
      </c>
      <c r="C1157" s="26" t="s">
        <v>9263</v>
      </c>
      <c r="D1157" s="26" t="s">
        <v>15054</v>
      </c>
      <c r="E1157" s="26" t="s">
        <v>15055</v>
      </c>
      <c r="F1157" s="26" t="s">
        <v>15023</v>
      </c>
      <c r="G1157" s="26" t="s">
        <v>15023</v>
      </c>
      <c r="H1157" s="26" t="s">
        <v>14948</v>
      </c>
      <c r="I1157" s="26" t="s">
        <v>14987</v>
      </c>
      <c r="J1157" s="26" t="s">
        <v>14527</v>
      </c>
      <c r="K1157" s="26" t="s">
        <v>17759</v>
      </c>
      <c r="L1157" s="26"/>
    </row>
    <row r="1158" customFormat="false" ht="15" hidden="false" customHeight="true" outlineLevel="0" collapsed="false">
      <c r="A1158" s="29" t="s">
        <v>17760</v>
      </c>
      <c r="B1158" s="30" t="n">
        <v>45429</v>
      </c>
      <c r="C1158" s="29" t="s">
        <v>4660</v>
      </c>
      <c r="D1158" s="29" t="s">
        <v>14956</v>
      </c>
      <c r="E1158" s="29" t="s">
        <v>14957</v>
      </c>
      <c r="F1158" s="29" t="s">
        <v>17761</v>
      </c>
      <c r="G1158" s="29" t="s">
        <v>17762</v>
      </c>
      <c r="H1158" s="29" t="s">
        <v>14948</v>
      </c>
      <c r="I1158" s="29" t="s">
        <v>14960</v>
      </c>
      <c r="J1158" s="29" t="s">
        <v>14527</v>
      </c>
      <c r="K1158" s="29" t="s">
        <v>17759</v>
      </c>
      <c r="L1158" s="29"/>
    </row>
    <row r="1159" customFormat="false" ht="15" hidden="false" customHeight="true" outlineLevel="0" collapsed="false">
      <c r="A1159" s="26" t="s">
        <v>17763</v>
      </c>
      <c r="B1159" s="27" t="n">
        <v>45429</v>
      </c>
      <c r="C1159" s="26" t="s">
        <v>7894</v>
      </c>
      <c r="D1159" s="26" t="s">
        <v>15066</v>
      </c>
      <c r="E1159" s="26" t="s">
        <v>15067</v>
      </c>
      <c r="F1159" s="26" t="s">
        <v>208</v>
      </c>
      <c r="G1159" s="26" t="s">
        <v>14986</v>
      </c>
      <c r="H1159" s="26" t="s">
        <v>14948</v>
      </c>
      <c r="I1159" s="26" t="s">
        <v>14960</v>
      </c>
      <c r="J1159" s="26" t="s">
        <v>14527</v>
      </c>
      <c r="K1159" s="26" t="s">
        <v>17759</v>
      </c>
      <c r="L1159" s="26"/>
    </row>
    <row r="1160" customFormat="false" ht="15" hidden="false" customHeight="true" outlineLevel="0" collapsed="false">
      <c r="A1160" s="29" t="s">
        <v>17764</v>
      </c>
      <c r="B1160" s="30" t="n">
        <v>45429</v>
      </c>
      <c r="C1160" s="29" t="s">
        <v>8330</v>
      </c>
      <c r="D1160" s="29" t="s">
        <v>14946</v>
      </c>
      <c r="E1160" s="29" t="s">
        <v>14947</v>
      </c>
      <c r="F1160" s="29" t="s">
        <v>558</v>
      </c>
      <c r="G1160" s="29" t="s">
        <v>679</v>
      </c>
      <c r="H1160" s="29" t="s">
        <v>14948</v>
      </c>
      <c r="I1160" s="29" t="s">
        <v>14980</v>
      </c>
      <c r="J1160" s="29" t="s">
        <v>14527</v>
      </c>
      <c r="K1160" s="29" t="s">
        <v>17759</v>
      </c>
      <c r="L1160" s="29"/>
    </row>
    <row r="1161" customFormat="false" ht="15" hidden="false" customHeight="true" outlineLevel="0" collapsed="false">
      <c r="A1161" s="26" t="s">
        <v>17765</v>
      </c>
      <c r="B1161" s="27" t="n">
        <v>45430</v>
      </c>
      <c r="C1161" s="26" t="s">
        <v>11193</v>
      </c>
      <c r="D1161" s="26" t="s">
        <v>15080</v>
      </c>
      <c r="E1161" s="26" t="s">
        <v>15081</v>
      </c>
      <c r="F1161" s="26" t="s">
        <v>17766</v>
      </c>
      <c r="G1161" s="26" t="s">
        <v>16968</v>
      </c>
      <c r="H1161" s="26" t="s">
        <v>14948</v>
      </c>
      <c r="I1161" s="26" t="s">
        <v>15776</v>
      </c>
      <c r="J1161" s="26" t="s">
        <v>14498</v>
      </c>
      <c r="K1161" s="26" t="s">
        <v>17767</v>
      </c>
      <c r="L1161" s="26"/>
    </row>
    <row r="1162" customFormat="false" ht="15" hidden="false" customHeight="true" outlineLevel="0" collapsed="false">
      <c r="A1162" s="29" t="s">
        <v>17768</v>
      </c>
      <c r="B1162" s="30" t="n">
        <v>45430</v>
      </c>
      <c r="C1162" s="29" t="s">
        <v>2104</v>
      </c>
      <c r="D1162" s="29" t="s">
        <v>15021</v>
      </c>
      <c r="E1162" s="29" t="s">
        <v>15022</v>
      </c>
      <c r="F1162" s="29" t="s">
        <v>14986</v>
      </c>
      <c r="G1162" s="29" t="s">
        <v>15018</v>
      </c>
      <c r="H1162" s="29" t="s">
        <v>14948</v>
      </c>
      <c r="I1162" s="29" t="s">
        <v>15005</v>
      </c>
      <c r="J1162" s="29" t="s">
        <v>14527</v>
      </c>
      <c r="K1162" s="29" t="s">
        <v>17767</v>
      </c>
      <c r="L1162" s="29"/>
    </row>
    <row r="1163" customFormat="false" ht="15" hidden="false" customHeight="true" outlineLevel="0" collapsed="false">
      <c r="A1163" s="26" t="s">
        <v>17769</v>
      </c>
      <c r="B1163" s="27" t="n">
        <v>45431</v>
      </c>
      <c r="C1163" s="26" t="s">
        <v>8728</v>
      </c>
      <c r="D1163" s="26" t="s">
        <v>14977</v>
      </c>
      <c r="E1163" s="26" t="s">
        <v>14978</v>
      </c>
      <c r="F1163" s="26" t="s">
        <v>16275</v>
      </c>
      <c r="G1163" s="26" t="s">
        <v>16275</v>
      </c>
      <c r="H1163" s="26" t="s">
        <v>14948</v>
      </c>
      <c r="I1163" s="26" t="s">
        <v>15024</v>
      </c>
      <c r="J1163" s="26" t="s">
        <v>14527</v>
      </c>
      <c r="K1163" s="26" t="s">
        <v>17770</v>
      </c>
      <c r="L1163" s="26"/>
    </row>
    <row r="1164" customFormat="false" ht="15" hidden="false" customHeight="true" outlineLevel="0" collapsed="false">
      <c r="A1164" s="29" t="s">
        <v>17771</v>
      </c>
      <c r="B1164" s="30" t="n">
        <v>45435</v>
      </c>
      <c r="C1164" s="29" t="s">
        <v>1333</v>
      </c>
      <c r="D1164" s="29" t="s">
        <v>15054</v>
      </c>
      <c r="E1164" s="29" t="s">
        <v>15055</v>
      </c>
      <c r="F1164" s="29" t="s">
        <v>15023</v>
      </c>
      <c r="G1164" s="29" t="s">
        <v>15078</v>
      </c>
      <c r="H1164" s="29" t="s">
        <v>14948</v>
      </c>
      <c r="I1164" s="29" t="s">
        <v>15005</v>
      </c>
      <c r="J1164" s="29" t="s">
        <v>14527</v>
      </c>
      <c r="K1164" s="29" t="s">
        <v>17772</v>
      </c>
      <c r="L1164" s="29"/>
    </row>
    <row r="1165" customFormat="false" ht="15" hidden="false" customHeight="true" outlineLevel="0" collapsed="false">
      <c r="A1165" s="26" t="s">
        <v>17773</v>
      </c>
      <c r="B1165" s="27" t="n">
        <v>45436</v>
      </c>
      <c r="C1165" s="26" t="s">
        <v>7318</v>
      </c>
      <c r="D1165" s="26" t="s">
        <v>14972</v>
      </c>
      <c r="E1165" s="26" t="s">
        <v>14973</v>
      </c>
      <c r="F1165" s="26" t="s">
        <v>17774</v>
      </c>
      <c r="G1165" s="26" t="s">
        <v>17775</v>
      </c>
      <c r="H1165" s="26" t="s">
        <v>14948</v>
      </c>
      <c r="I1165" s="26" t="s">
        <v>14980</v>
      </c>
      <c r="J1165" s="26" t="s">
        <v>14527</v>
      </c>
      <c r="K1165" s="26" t="s">
        <v>17776</v>
      </c>
      <c r="L1165" s="26"/>
    </row>
    <row r="1166" customFormat="false" ht="15" hidden="false" customHeight="true" outlineLevel="0" collapsed="false">
      <c r="A1166" s="29" t="s">
        <v>17777</v>
      </c>
      <c r="B1166" s="30" t="n">
        <v>45436</v>
      </c>
      <c r="C1166" s="29" t="s">
        <v>4648</v>
      </c>
      <c r="D1166" s="29" t="s">
        <v>15011</v>
      </c>
      <c r="E1166" s="29" t="s">
        <v>15012</v>
      </c>
      <c r="F1166" s="29" t="s">
        <v>218</v>
      </c>
      <c r="G1166" s="29" t="s">
        <v>15023</v>
      </c>
      <c r="H1166" s="29" t="s">
        <v>14948</v>
      </c>
      <c r="I1166" s="29" t="s">
        <v>14987</v>
      </c>
      <c r="J1166" s="29" t="s">
        <v>14527</v>
      </c>
      <c r="K1166" s="29" t="s">
        <v>17776</v>
      </c>
      <c r="L1166" s="29"/>
    </row>
    <row r="1167" customFormat="false" ht="15" hidden="false" customHeight="true" outlineLevel="0" collapsed="false">
      <c r="A1167" s="26" t="s">
        <v>17778</v>
      </c>
      <c r="B1167" s="27" t="n">
        <v>45436</v>
      </c>
      <c r="C1167" s="26" t="s">
        <v>7266</v>
      </c>
      <c r="D1167" s="26" t="s">
        <v>15021</v>
      </c>
      <c r="E1167" s="26" t="s">
        <v>15022</v>
      </c>
      <c r="F1167" s="26" t="s">
        <v>15078</v>
      </c>
      <c r="G1167" s="26" t="s">
        <v>345</v>
      </c>
      <c r="H1167" s="26" t="s">
        <v>14948</v>
      </c>
      <c r="I1167" s="26" t="s">
        <v>14987</v>
      </c>
      <c r="J1167" s="26" t="s">
        <v>14527</v>
      </c>
      <c r="K1167" s="26" t="s">
        <v>17776</v>
      </c>
      <c r="L1167" s="26"/>
    </row>
    <row r="1168" customFormat="false" ht="15" hidden="false" customHeight="true" outlineLevel="0" collapsed="false">
      <c r="A1168" s="29" t="s">
        <v>17779</v>
      </c>
      <c r="B1168" s="30" t="n">
        <v>45437</v>
      </c>
      <c r="C1168" s="29" t="s">
        <v>7073</v>
      </c>
      <c r="D1168" s="29" t="s">
        <v>15021</v>
      </c>
      <c r="E1168" s="29" t="s">
        <v>15022</v>
      </c>
      <c r="F1168" s="29" t="s">
        <v>15135</v>
      </c>
      <c r="G1168" s="29" t="s">
        <v>166</v>
      </c>
      <c r="H1168" s="29" t="s">
        <v>14948</v>
      </c>
      <c r="I1168" s="29" t="s">
        <v>14987</v>
      </c>
      <c r="J1168" s="29" t="s">
        <v>14527</v>
      </c>
      <c r="K1168" s="29" t="s">
        <v>17780</v>
      </c>
      <c r="L1168" s="29"/>
    </row>
    <row r="1169" customFormat="false" ht="15" hidden="false" customHeight="true" outlineLevel="0" collapsed="false">
      <c r="A1169" s="26" t="s">
        <v>17781</v>
      </c>
      <c r="B1169" s="27" t="n">
        <v>45438</v>
      </c>
      <c r="C1169" s="26" t="s">
        <v>6708</v>
      </c>
      <c r="D1169" s="26" t="s">
        <v>15045</v>
      </c>
      <c r="E1169" s="26" t="s">
        <v>15046</v>
      </c>
      <c r="F1169" s="26" t="s">
        <v>17782</v>
      </c>
      <c r="G1169" s="26" t="s">
        <v>17783</v>
      </c>
      <c r="H1169" s="26" t="s">
        <v>14948</v>
      </c>
      <c r="I1169" s="26"/>
      <c r="J1169" s="26" t="s">
        <v>14527</v>
      </c>
      <c r="K1169" s="26" t="s">
        <v>17784</v>
      </c>
      <c r="L1169" s="26"/>
    </row>
    <row r="1170" customFormat="false" ht="15" hidden="false" customHeight="true" outlineLevel="0" collapsed="false">
      <c r="A1170" s="29" t="s">
        <v>17785</v>
      </c>
      <c r="B1170" s="30" t="n">
        <v>45439</v>
      </c>
      <c r="C1170" s="29" t="s">
        <v>542</v>
      </c>
      <c r="D1170" s="29" t="s">
        <v>14951</v>
      </c>
      <c r="E1170" s="29" t="s">
        <v>14952</v>
      </c>
      <c r="F1170" s="29" t="s">
        <v>15256</v>
      </c>
      <c r="G1170" s="29" t="s">
        <v>15478</v>
      </c>
      <c r="H1170" s="29" t="s">
        <v>14948</v>
      </c>
      <c r="I1170" s="29" t="s">
        <v>17786</v>
      </c>
      <c r="J1170" s="29" t="s">
        <v>14498</v>
      </c>
      <c r="K1170" s="29" t="s">
        <v>17787</v>
      </c>
      <c r="L1170" s="29"/>
    </row>
    <row r="1171" customFormat="false" ht="15" hidden="false" customHeight="true" outlineLevel="0" collapsed="false">
      <c r="A1171" s="26" t="s">
        <v>17788</v>
      </c>
      <c r="B1171" s="27" t="n">
        <v>45440</v>
      </c>
      <c r="C1171" s="26" t="s">
        <v>4145</v>
      </c>
      <c r="D1171" s="26" t="s">
        <v>14951</v>
      </c>
      <c r="E1171" s="26" t="s">
        <v>14952</v>
      </c>
      <c r="F1171" s="26" t="s">
        <v>17789</v>
      </c>
      <c r="G1171" s="26" t="s">
        <v>17337</v>
      </c>
      <c r="H1171" s="26" t="s">
        <v>14948</v>
      </c>
      <c r="I1171" s="26" t="s">
        <v>17790</v>
      </c>
      <c r="J1171" s="26" t="s">
        <v>14498</v>
      </c>
      <c r="K1171" s="26" t="s">
        <v>17791</v>
      </c>
      <c r="L1171" s="26"/>
    </row>
    <row r="1172" customFormat="false" ht="15" hidden="false" customHeight="true" outlineLevel="0" collapsed="false">
      <c r="A1172" s="29" t="s">
        <v>17792</v>
      </c>
      <c r="B1172" s="30" t="n">
        <v>45440</v>
      </c>
      <c r="C1172" s="29" t="s">
        <v>7979</v>
      </c>
      <c r="D1172" s="29" t="s">
        <v>15080</v>
      </c>
      <c r="E1172" s="29" t="s">
        <v>15081</v>
      </c>
      <c r="F1172" s="29" t="s">
        <v>17793</v>
      </c>
      <c r="G1172" s="29" t="s">
        <v>17793</v>
      </c>
      <c r="H1172" s="29" t="s">
        <v>14948</v>
      </c>
      <c r="I1172" s="29" t="s">
        <v>17794</v>
      </c>
      <c r="J1172" s="29" t="s">
        <v>14498</v>
      </c>
      <c r="K1172" s="29" t="s">
        <v>17791</v>
      </c>
      <c r="L1172" s="29"/>
    </row>
    <row r="1173" customFormat="false" ht="15" hidden="false" customHeight="true" outlineLevel="0" collapsed="false">
      <c r="A1173" s="26" t="s">
        <v>17795</v>
      </c>
      <c r="B1173" s="27" t="n">
        <v>45440</v>
      </c>
      <c r="C1173" s="26" t="s">
        <v>9505</v>
      </c>
      <c r="D1173" s="26" t="s">
        <v>15113</v>
      </c>
      <c r="E1173" s="26" t="s">
        <v>15114</v>
      </c>
      <c r="F1173" s="26" t="s">
        <v>322</v>
      </c>
      <c r="G1173" s="26" t="s">
        <v>14986</v>
      </c>
      <c r="H1173" s="26" t="s">
        <v>14948</v>
      </c>
      <c r="I1173" s="26"/>
      <c r="J1173" s="26" t="s">
        <v>14527</v>
      </c>
      <c r="K1173" s="26" t="s">
        <v>17791</v>
      </c>
      <c r="L1173" s="26"/>
    </row>
    <row r="1174" customFormat="false" ht="15" hidden="false" customHeight="true" outlineLevel="0" collapsed="false">
      <c r="A1174" s="29" t="s">
        <v>17796</v>
      </c>
      <c r="B1174" s="30" t="n">
        <v>45441</v>
      </c>
      <c r="C1174" s="29" t="s">
        <v>2396</v>
      </c>
      <c r="D1174" s="29" t="s">
        <v>14951</v>
      </c>
      <c r="E1174" s="29" t="s">
        <v>14952</v>
      </c>
      <c r="F1174" s="29" t="s">
        <v>15061</v>
      </c>
      <c r="G1174" s="29" t="s">
        <v>17751</v>
      </c>
      <c r="H1174" s="29" t="s">
        <v>14948</v>
      </c>
      <c r="I1174" s="29" t="s">
        <v>17797</v>
      </c>
      <c r="J1174" s="29" t="s">
        <v>14498</v>
      </c>
      <c r="K1174" s="29" t="s">
        <v>17798</v>
      </c>
      <c r="L1174" s="29"/>
    </row>
    <row r="1175" customFormat="false" ht="15" hidden="false" customHeight="true" outlineLevel="0" collapsed="false">
      <c r="A1175" s="26" t="s">
        <v>17799</v>
      </c>
      <c r="B1175" s="27" t="n">
        <v>45442</v>
      </c>
      <c r="C1175" s="26" t="s">
        <v>5980</v>
      </c>
      <c r="D1175" s="26" t="s">
        <v>14984</v>
      </c>
      <c r="E1175" s="26" t="s">
        <v>14985</v>
      </c>
      <c r="F1175" s="26" t="s">
        <v>15017</v>
      </c>
      <c r="G1175" s="26" t="s">
        <v>15075</v>
      </c>
      <c r="H1175" s="26" t="s">
        <v>14948</v>
      </c>
      <c r="I1175" s="26" t="s">
        <v>15005</v>
      </c>
      <c r="J1175" s="26" t="s">
        <v>14527</v>
      </c>
      <c r="K1175" s="26" t="s">
        <v>17800</v>
      </c>
      <c r="L1175" s="26"/>
    </row>
    <row r="1176" customFormat="false" ht="15" hidden="false" customHeight="true" outlineLevel="0" collapsed="false">
      <c r="A1176" s="29" t="s">
        <v>17801</v>
      </c>
      <c r="B1176" s="30" t="n">
        <v>45445</v>
      </c>
      <c r="C1176" s="29" t="s">
        <v>5938</v>
      </c>
      <c r="D1176" s="29" t="s">
        <v>14972</v>
      </c>
      <c r="E1176" s="29" t="s">
        <v>14973</v>
      </c>
      <c r="F1176" s="29" t="s">
        <v>17802</v>
      </c>
      <c r="G1176" s="29" t="s">
        <v>17803</v>
      </c>
      <c r="H1176" s="29" t="s">
        <v>14948</v>
      </c>
      <c r="I1176" s="29" t="s">
        <v>14960</v>
      </c>
      <c r="J1176" s="29" t="s">
        <v>14527</v>
      </c>
      <c r="K1176" s="29" t="s">
        <v>17804</v>
      </c>
      <c r="L1176" s="29"/>
    </row>
    <row r="1177" customFormat="false" ht="15" hidden="false" customHeight="true" outlineLevel="0" collapsed="false">
      <c r="A1177" s="26" t="s">
        <v>17805</v>
      </c>
      <c r="B1177" s="27" t="n">
        <v>45445</v>
      </c>
      <c r="C1177" s="26" t="s">
        <v>10766</v>
      </c>
      <c r="D1177" s="26" t="s">
        <v>14946</v>
      </c>
      <c r="E1177" s="26" t="s">
        <v>14947</v>
      </c>
      <c r="F1177" s="26" t="s">
        <v>1319</v>
      </c>
      <c r="G1177" s="26" t="s">
        <v>6419</v>
      </c>
      <c r="H1177" s="26" t="s">
        <v>14948</v>
      </c>
      <c r="I1177" s="26" t="s">
        <v>14987</v>
      </c>
      <c r="J1177" s="26" t="s">
        <v>14527</v>
      </c>
      <c r="K1177" s="26" t="s">
        <v>17804</v>
      </c>
      <c r="L1177" s="26"/>
    </row>
    <row r="1178" customFormat="false" ht="15" hidden="false" customHeight="true" outlineLevel="0" collapsed="false">
      <c r="A1178" s="29" t="s">
        <v>17806</v>
      </c>
      <c r="B1178" s="30" t="n">
        <v>45447</v>
      </c>
      <c r="C1178" s="29" t="s">
        <v>1235</v>
      </c>
      <c r="D1178" s="29" t="s">
        <v>14946</v>
      </c>
      <c r="E1178" s="29" t="s">
        <v>14947</v>
      </c>
      <c r="F1178" s="29" t="s">
        <v>17807</v>
      </c>
      <c r="G1178" s="29" t="s">
        <v>5817</v>
      </c>
      <c r="H1178" s="29" t="s">
        <v>14948</v>
      </c>
      <c r="I1178" s="29"/>
      <c r="J1178" s="29" t="s">
        <v>14527</v>
      </c>
      <c r="K1178" s="29" t="s">
        <v>17808</v>
      </c>
      <c r="L1178" s="29"/>
    </row>
    <row r="1179" customFormat="false" ht="15" hidden="false" customHeight="true" outlineLevel="0" collapsed="false">
      <c r="A1179" s="26" t="s">
        <v>17809</v>
      </c>
      <c r="B1179" s="27" t="n">
        <v>45448</v>
      </c>
      <c r="C1179" s="26" t="s">
        <v>1760</v>
      </c>
      <c r="D1179" s="26" t="s">
        <v>15066</v>
      </c>
      <c r="E1179" s="26" t="s">
        <v>15067</v>
      </c>
      <c r="F1179" s="26" t="s">
        <v>15078</v>
      </c>
      <c r="G1179" s="26" t="s">
        <v>259</v>
      </c>
      <c r="H1179" s="26" t="s">
        <v>14948</v>
      </c>
      <c r="I1179" s="26" t="s">
        <v>15005</v>
      </c>
      <c r="J1179" s="26" t="s">
        <v>14527</v>
      </c>
      <c r="K1179" s="26" t="s">
        <v>17810</v>
      </c>
      <c r="L1179" s="26"/>
    </row>
    <row r="1180" customFormat="false" ht="15" hidden="false" customHeight="true" outlineLevel="0" collapsed="false">
      <c r="A1180" s="29" t="s">
        <v>17811</v>
      </c>
      <c r="B1180" s="30" t="n">
        <v>45449</v>
      </c>
      <c r="C1180" s="29" t="s">
        <v>5935</v>
      </c>
      <c r="D1180" s="29" t="s">
        <v>15001</v>
      </c>
      <c r="E1180" s="29" t="s">
        <v>15002</v>
      </c>
      <c r="F1180" s="29" t="s">
        <v>15027</v>
      </c>
      <c r="G1180" s="29" t="s">
        <v>15028</v>
      </c>
      <c r="H1180" s="29" t="s">
        <v>14948</v>
      </c>
      <c r="I1180" s="29" t="s">
        <v>14960</v>
      </c>
      <c r="J1180" s="29" t="s">
        <v>14527</v>
      </c>
      <c r="K1180" s="29" t="s">
        <v>17812</v>
      </c>
      <c r="L1180" s="29"/>
    </row>
    <row r="1181" customFormat="false" ht="15" hidden="false" customHeight="true" outlineLevel="0" collapsed="false">
      <c r="A1181" s="26" t="s">
        <v>17813</v>
      </c>
      <c r="B1181" s="27" t="n">
        <v>45449</v>
      </c>
      <c r="C1181" s="26" t="s">
        <v>7489</v>
      </c>
      <c r="D1181" s="26" t="s">
        <v>15066</v>
      </c>
      <c r="E1181" s="26" t="s">
        <v>15067</v>
      </c>
      <c r="F1181" s="26" t="s">
        <v>270</v>
      </c>
      <c r="G1181" s="26" t="s">
        <v>218</v>
      </c>
      <c r="H1181" s="26" t="s">
        <v>14948</v>
      </c>
      <c r="I1181" s="26" t="s">
        <v>14980</v>
      </c>
      <c r="J1181" s="26" t="s">
        <v>14527</v>
      </c>
      <c r="K1181" s="26" t="s">
        <v>17812</v>
      </c>
      <c r="L1181" s="26"/>
    </row>
    <row r="1182" customFormat="false" ht="15" hidden="false" customHeight="true" outlineLevel="0" collapsed="false">
      <c r="A1182" s="29" t="s">
        <v>17814</v>
      </c>
      <c r="B1182" s="30" t="n">
        <v>45450</v>
      </c>
      <c r="C1182" s="29" t="s">
        <v>1058</v>
      </c>
      <c r="D1182" s="29" t="s">
        <v>15322</v>
      </c>
      <c r="E1182" s="29" t="s">
        <v>15323</v>
      </c>
      <c r="F1182" s="29" t="s">
        <v>16000</v>
      </c>
      <c r="G1182" s="29" t="s">
        <v>16076</v>
      </c>
      <c r="H1182" s="29" t="s">
        <v>14948</v>
      </c>
      <c r="I1182" s="29" t="s">
        <v>17815</v>
      </c>
      <c r="J1182" s="29" t="s">
        <v>14498</v>
      </c>
      <c r="K1182" s="29" t="s">
        <v>17816</v>
      </c>
      <c r="L1182" s="29"/>
    </row>
    <row r="1183" customFormat="false" ht="15" hidden="false" customHeight="true" outlineLevel="0" collapsed="false">
      <c r="A1183" s="26" t="s">
        <v>17817</v>
      </c>
      <c r="B1183" s="27" t="n">
        <v>45451</v>
      </c>
      <c r="C1183" s="26" t="s">
        <v>5014</v>
      </c>
      <c r="D1183" s="26" t="s">
        <v>14977</v>
      </c>
      <c r="E1183" s="26" t="s">
        <v>14978</v>
      </c>
      <c r="F1183" s="26" t="s">
        <v>16650</v>
      </c>
      <c r="G1183" s="26" t="s">
        <v>16650</v>
      </c>
      <c r="H1183" s="26" t="s">
        <v>14948</v>
      </c>
      <c r="I1183" s="26" t="s">
        <v>15005</v>
      </c>
      <c r="J1183" s="26" t="s">
        <v>14527</v>
      </c>
      <c r="K1183" s="26" t="s">
        <v>17818</v>
      </c>
      <c r="L1183" s="26"/>
    </row>
    <row r="1184" customFormat="false" ht="15" hidden="false" customHeight="true" outlineLevel="0" collapsed="false">
      <c r="A1184" s="29" t="s">
        <v>17819</v>
      </c>
      <c r="B1184" s="30" t="n">
        <v>45453</v>
      </c>
      <c r="C1184" s="29" t="s">
        <v>1422</v>
      </c>
      <c r="D1184" s="29" t="s">
        <v>15035</v>
      </c>
      <c r="E1184" s="29" t="s">
        <v>15036</v>
      </c>
      <c r="F1184" s="29" t="s">
        <v>15804</v>
      </c>
      <c r="G1184" s="29" t="s">
        <v>15225</v>
      </c>
      <c r="H1184" s="29" t="s">
        <v>14948</v>
      </c>
      <c r="I1184" s="29" t="s">
        <v>17820</v>
      </c>
      <c r="J1184" s="29" t="s">
        <v>14498</v>
      </c>
      <c r="K1184" s="29" t="s">
        <v>17821</v>
      </c>
      <c r="L1184" s="29"/>
    </row>
    <row r="1185" customFormat="false" ht="15" hidden="false" customHeight="true" outlineLevel="0" collapsed="false">
      <c r="A1185" s="26" t="s">
        <v>17822</v>
      </c>
      <c r="B1185" s="27" t="n">
        <v>45454</v>
      </c>
      <c r="C1185" s="26" t="s">
        <v>4384</v>
      </c>
      <c r="D1185" s="26" t="s">
        <v>15066</v>
      </c>
      <c r="E1185" s="26" t="s">
        <v>15067</v>
      </c>
      <c r="F1185" s="26" t="s">
        <v>14986</v>
      </c>
      <c r="G1185" s="26" t="s">
        <v>248</v>
      </c>
      <c r="H1185" s="26" t="s">
        <v>14948</v>
      </c>
      <c r="I1185" s="26" t="s">
        <v>14980</v>
      </c>
      <c r="J1185" s="26" t="s">
        <v>14527</v>
      </c>
      <c r="K1185" s="26" t="s">
        <v>17823</v>
      </c>
      <c r="L1185" s="26"/>
    </row>
    <row r="1186" customFormat="false" ht="15" hidden="false" customHeight="true" outlineLevel="0" collapsed="false">
      <c r="A1186" s="29" t="s">
        <v>17824</v>
      </c>
      <c r="B1186" s="30" t="n">
        <v>45454</v>
      </c>
      <c r="C1186" s="29" t="s">
        <v>6918</v>
      </c>
      <c r="D1186" s="29" t="s">
        <v>15054</v>
      </c>
      <c r="E1186" s="29" t="s">
        <v>15055</v>
      </c>
      <c r="F1186" s="29" t="s">
        <v>322</v>
      </c>
      <c r="G1186" s="29" t="s">
        <v>166</v>
      </c>
      <c r="H1186" s="29" t="s">
        <v>14948</v>
      </c>
      <c r="I1186" s="29" t="s">
        <v>14987</v>
      </c>
      <c r="J1186" s="29" t="s">
        <v>14527</v>
      </c>
      <c r="K1186" s="29" t="s">
        <v>17823</v>
      </c>
      <c r="L1186" s="29"/>
    </row>
    <row r="1187" customFormat="false" ht="15" hidden="false" customHeight="true" outlineLevel="0" collapsed="false">
      <c r="A1187" s="26" t="s">
        <v>17825</v>
      </c>
      <c r="B1187" s="27" t="n">
        <v>45455</v>
      </c>
      <c r="C1187" s="26" t="s">
        <v>9402</v>
      </c>
      <c r="D1187" s="26" t="s">
        <v>15054</v>
      </c>
      <c r="E1187" s="26" t="s">
        <v>15055</v>
      </c>
      <c r="F1187" s="26" t="s">
        <v>15078</v>
      </c>
      <c r="G1187" s="26" t="s">
        <v>198</v>
      </c>
      <c r="H1187" s="26" t="s">
        <v>14948</v>
      </c>
      <c r="I1187" s="26" t="s">
        <v>14987</v>
      </c>
      <c r="J1187" s="26" t="s">
        <v>14527</v>
      </c>
      <c r="K1187" s="26" t="s">
        <v>17826</v>
      </c>
      <c r="L1187" s="26"/>
    </row>
    <row r="1188" customFormat="false" ht="15" hidden="false" customHeight="true" outlineLevel="0" collapsed="false">
      <c r="A1188" s="29" t="s">
        <v>17827</v>
      </c>
      <c r="B1188" s="30" t="n">
        <v>45455</v>
      </c>
      <c r="C1188" s="29" t="s">
        <v>6921</v>
      </c>
      <c r="D1188" s="29" t="s">
        <v>15001</v>
      </c>
      <c r="E1188" s="29" t="s">
        <v>15002</v>
      </c>
      <c r="F1188" s="29" t="s">
        <v>15335</v>
      </c>
      <c r="G1188" s="29" t="s">
        <v>15028</v>
      </c>
      <c r="H1188" s="29" t="s">
        <v>14948</v>
      </c>
      <c r="I1188" s="29"/>
      <c r="J1188" s="29" t="s">
        <v>14527</v>
      </c>
      <c r="K1188" s="29" t="s">
        <v>17826</v>
      </c>
      <c r="L1188" s="29"/>
    </row>
    <row r="1189" customFormat="false" ht="15" hidden="false" customHeight="true" outlineLevel="0" collapsed="false">
      <c r="A1189" s="26" t="s">
        <v>17828</v>
      </c>
      <c r="B1189" s="27" t="n">
        <v>45458</v>
      </c>
      <c r="C1189" s="26" t="s">
        <v>7448</v>
      </c>
      <c r="D1189" s="26" t="s">
        <v>15054</v>
      </c>
      <c r="E1189" s="26" t="s">
        <v>15055</v>
      </c>
      <c r="F1189" s="26" t="s">
        <v>15023</v>
      </c>
      <c r="G1189" s="26" t="s">
        <v>15078</v>
      </c>
      <c r="H1189" s="26" t="s">
        <v>14948</v>
      </c>
      <c r="I1189" s="26" t="s">
        <v>14980</v>
      </c>
      <c r="J1189" s="26" t="s">
        <v>14527</v>
      </c>
      <c r="K1189" s="26" t="s">
        <v>17829</v>
      </c>
      <c r="L1189" s="26"/>
    </row>
    <row r="1190" customFormat="false" ht="15" hidden="false" customHeight="true" outlineLevel="0" collapsed="false">
      <c r="A1190" s="29" t="s">
        <v>17830</v>
      </c>
      <c r="B1190" s="30" t="n">
        <v>45459</v>
      </c>
      <c r="C1190" s="29" t="s">
        <v>4191</v>
      </c>
      <c r="D1190" s="29" t="s">
        <v>14984</v>
      </c>
      <c r="E1190" s="29" t="s">
        <v>14985</v>
      </c>
      <c r="F1190" s="29" t="s">
        <v>15023</v>
      </c>
      <c r="G1190" s="29" t="s">
        <v>15023</v>
      </c>
      <c r="H1190" s="29" t="s">
        <v>14948</v>
      </c>
      <c r="I1190" s="29" t="s">
        <v>14980</v>
      </c>
      <c r="J1190" s="29" t="s">
        <v>14527</v>
      </c>
      <c r="K1190" s="29" t="s">
        <v>17831</v>
      </c>
      <c r="L1190" s="29"/>
    </row>
    <row r="1191" customFormat="false" ht="15" hidden="false" customHeight="true" outlineLevel="0" collapsed="false">
      <c r="A1191" s="26" t="s">
        <v>17832</v>
      </c>
      <c r="B1191" s="27" t="n">
        <v>45459</v>
      </c>
      <c r="C1191" s="26" t="s">
        <v>5365</v>
      </c>
      <c r="D1191" s="26" t="s">
        <v>15113</v>
      </c>
      <c r="E1191" s="26" t="s">
        <v>15114</v>
      </c>
      <c r="F1191" s="26" t="s">
        <v>345</v>
      </c>
      <c r="G1191" s="26" t="s">
        <v>259</v>
      </c>
      <c r="H1191" s="26" t="s">
        <v>14948</v>
      </c>
      <c r="I1191" s="26" t="s">
        <v>14987</v>
      </c>
      <c r="J1191" s="26" t="s">
        <v>14527</v>
      </c>
      <c r="K1191" s="26" t="s">
        <v>17831</v>
      </c>
      <c r="L1191" s="26"/>
    </row>
    <row r="1192" customFormat="false" ht="15" hidden="false" customHeight="true" outlineLevel="0" collapsed="false">
      <c r="A1192" s="29" t="s">
        <v>17833</v>
      </c>
      <c r="B1192" s="30" t="n">
        <v>45460</v>
      </c>
      <c r="C1192" s="29" t="s">
        <v>8442</v>
      </c>
      <c r="D1192" s="29" t="s">
        <v>14946</v>
      </c>
      <c r="E1192" s="29" t="s">
        <v>14947</v>
      </c>
      <c r="F1192" s="29" t="s">
        <v>2659</v>
      </c>
      <c r="G1192" s="29" t="s">
        <v>3076</v>
      </c>
      <c r="H1192" s="29" t="s">
        <v>14948</v>
      </c>
      <c r="I1192" s="29" t="s">
        <v>14980</v>
      </c>
      <c r="J1192" s="29" t="s">
        <v>14527</v>
      </c>
      <c r="K1192" s="29" t="s">
        <v>17834</v>
      </c>
      <c r="L1192" s="29"/>
    </row>
    <row r="1193" customFormat="false" ht="15" hidden="false" customHeight="true" outlineLevel="0" collapsed="false">
      <c r="A1193" s="26" t="s">
        <v>17835</v>
      </c>
      <c r="B1193" s="27" t="n">
        <v>45461</v>
      </c>
      <c r="C1193" s="26" t="s">
        <v>8193</v>
      </c>
      <c r="D1193" s="26" t="s">
        <v>15035</v>
      </c>
      <c r="E1193" s="26" t="s">
        <v>15036</v>
      </c>
      <c r="F1193" s="26" t="s">
        <v>16206</v>
      </c>
      <c r="G1193" s="26" t="s">
        <v>17492</v>
      </c>
      <c r="H1193" s="26" t="s">
        <v>14948</v>
      </c>
      <c r="I1193" s="26" t="s">
        <v>17836</v>
      </c>
      <c r="J1193" s="26" t="s">
        <v>14498</v>
      </c>
      <c r="K1193" s="26" t="s">
        <v>17837</v>
      </c>
      <c r="L1193" s="26"/>
    </row>
    <row r="1194" customFormat="false" ht="15" hidden="false" customHeight="true" outlineLevel="0" collapsed="false">
      <c r="A1194" s="29" t="s">
        <v>17838</v>
      </c>
      <c r="B1194" s="30" t="n">
        <v>45462</v>
      </c>
      <c r="C1194" s="29" t="s">
        <v>1656</v>
      </c>
      <c r="D1194" s="29" t="s">
        <v>15080</v>
      </c>
      <c r="E1194" s="29" t="s">
        <v>15081</v>
      </c>
      <c r="F1194" s="29" t="s">
        <v>15234</v>
      </c>
      <c r="G1194" s="29" t="s">
        <v>17112</v>
      </c>
      <c r="H1194" s="29" t="s">
        <v>14948</v>
      </c>
      <c r="I1194" s="29" t="s">
        <v>17839</v>
      </c>
      <c r="J1194" s="29" t="s">
        <v>14498</v>
      </c>
      <c r="K1194" s="29" t="s">
        <v>17840</v>
      </c>
      <c r="L1194" s="29"/>
    </row>
    <row r="1195" customFormat="false" ht="15" hidden="false" customHeight="true" outlineLevel="0" collapsed="false">
      <c r="A1195" s="26" t="s">
        <v>17841</v>
      </c>
      <c r="B1195" s="27" t="n">
        <v>45463</v>
      </c>
      <c r="C1195" s="26" t="s">
        <v>4900</v>
      </c>
      <c r="D1195" s="26" t="s">
        <v>14956</v>
      </c>
      <c r="E1195" s="26" t="s">
        <v>14957</v>
      </c>
      <c r="F1195" s="26" t="s">
        <v>17842</v>
      </c>
      <c r="G1195" s="26" t="s">
        <v>17843</v>
      </c>
      <c r="H1195" s="26" t="s">
        <v>14948</v>
      </c>
      <c r="I1195" s="26" t="s">
        <v>15005</v>
      </c>
      <c r="J1195" s="26" t="s">
        <v>14527</v>
      </c>
      <c r="K1195" s="26" t="s">
        <v>17844</v>
      </c>
      <c r="L1195" s="26"/>
    </row>
    <row r="1196" customFormat="false" ht="15" hidden="false" customHeight="true" outlineLevel="0" collapsed="false">
      <c r="A1196" s="29" t="s">
        <v>17845</v>
      </c>
      <c r="B1196" s="30" t="n">
        <v>45464</v>
      </c>
      <c r="C1196" s="29" t="s">
        <v>159</v>
      </c>
      <c r="D1196" s="29" t="s">
        <v>14951</v>
      </c>
      <c r="E1196" s="29" t="s">
        <v>14952</v>
      </c>
      <c r="F1196" s="29" t="s">
        <v>16154</v>
      </c>
      <c r="G1196" s="29" t="s">
        <v>17846</v>
      </c>
      <c r="H1196" s="29" t="s">
        <v>14948</v>
      </c>
      <c r="I1196" s="29" t="s">
        <v>17847</v>
      </c>
      <c r="J1196" s="29" t="s">
        <v>14498</v>
      </c>
      <c r="K1196" s="29" t="s">
        <v>17848</v>
      </c>
      <c r="L1196" s="29"/>
    </row>
    <row r="1197" customFormat="false" ht="15" hidden="false" customHeight="true" outlineLevel="0" collapsed="false">
      <c r="A1197" s="26" t="s">
        <v>17849</v>
      </c>
      <c r="B1197" s="27" t="n">
        <v>45464</v>
      </c>
      <c r="C1197" s="26" t="s">
        <v>6566</v>
      </c>
      <c r="D1197" s="26" t="s">
        <v>15080</v>
      </c>
      <c r="E1197" s="26" t="s">
        <v>15081</v>
      </c>
      <c r="F1197" s="26" t="s">
        <v>17850</v>
      </c>
      <c r="G1197" s="26" t="s">
        <v>16669</v>
      </c>
      <c r="H1197" s="26" t="s">
        <v>14948</v>
      </c>
      <c r="I1197" s="26" t="s">
        <v>17851</v>
      </c>
      <c r="J1197" s="26" t="s">
        <v>14498</v>
      </c>
      <c r="K1197" s="26" t="s">
        <v>17848</v>
      </c>
      <c r="L1197" s="26"/>
    </row>
    <row r="1198" customFormat="false" ht="15" hidden="false" customHeight="true" outlineLevel="0" collapsed="false">
      <c r="A1198" s="29" t="s">
        <v>17852</v>
      </c>
      <c r="B1198" s="30" t="n">
        <v>45465</v>
      </c>
      <c r="C1198" s="29" t="s">
        <v>1845</v>
      </c>
      <c r="D1198" s="29" t="s">
        <v>15080</v>
      </c>
      <c r="E1198" s="29" t="s">
        <v>15081</v>
      </c>
      <c r="F1198" s="29" t="s">
        <v>15238</v>
      </c>
      <c r="G1198" s="29" t="s">
        <v>16619</v>
      </c>
      <c r="H1198" s="29" t="s">
        <v>14948</v>
      </c>
      <c r="I1198" s="29" t="s">
        <v>17667</v>
      </c>
      <c r="J1198" s="29" t="s">
        <v>14498</v>
      </c>
      <c r="K1198" s="29" t="s">
        <v>17853</v>
      </c>
      <c r="L1198" s="29"/>
    </row>
    <row r="1199" customFormat="false" ht="15" hidden="false" customHeight="true" outlineLevel="0" collapsed="false">
      <c r="A1199" s="26" t="s">
        <v>17854</v>
      </c>
      <c r="B1199" s="27" t="n">
        <v>45467</v>
      </c>
      <c r="C1199" s="26" t="s">
        <v>2326</v>
      </c>
      <c r="D1199" s="26" t="s">
        <v>14972</v>
      </c>
      <c r="E1199" s="26" t="s">
        <v>14973</v>
      </c>
      <c r="F1199" s="26" t="s">
        <v>17855</v>
      </c>
      <c r="G1199" s="26" t="s">
        <v>17856</v>
      </c>
      <c r="H1199" s="26" t="s">
        <v>14948</v>
      </c>
      <c r="I1199" s="26" t="s">
        <v>14980</v>
      </c>
      <c r="J1199" s="26" t="s">
        <v>14527</v>
      </c>
      <c r="K1199" s="26" t="s">
        <v>17857</v>
      </c>
      <c r="L1199" s="26"/>
    </row>
    <row r="1200" customFormat="false" ht="15" hidden="false" customHeight="true" outlineLevel="0" collapsed="false">
      <c r="A1200" s="29" t="s">
        <v>17858</v>
      </c>
      <c r="B1200" s="30" t="n">
        <v>45467</v>
      </c>
      <c r="C1200" s="29" t="s">
        <v>9102</v>
      </c>
      <c r="D1200" s="29" t="s">
        <v>15045</v>
      </c>
      <c r="E1200" s="29" t="s">
        <v>15046</v>
      </c>
      <c r="F1200" s="29" t="s">
        <v>17859</v>
      </c>
      <c r="G1200" s="29" t="s">
        <v>17860</v>
      </c>
      <c r="H1200" s="29" t="s">
        <v>14948</v>
      </c>
      <c r="I1200" s="29" t="s">
        <v>14960</v>
      </c>
      <c r="J1200" s="29" t="s">
        <v>14527</v>
      </c>
      <c r="K1200" s="29" t="s">
        <v>17857</v>
      </c>
      <c r="L1200" s="29"/>
    </row>
    <row r="1201" customFormat="false" ht="15" hidden="false" customHeight="true" outlineLevel="0" collapsed="false">
      <c r="A1201" s="26" t="s">
        <v>17861</v>
      </c>
      <c r="B1201" s="27" t="n">
        <v>45469</v>
      </c>
      <c r="C1201" s="26" t="s">
        <v>7671</v>
      </c>
      <c r="D1201" s="26" t="s">
        <v>14977</v>
      </c>
      <c r="E1201" s="26" t="s">
        <v>14978</v>
      </c>
      <c r="F1201" s="26" t="s">
        <v>17030</v>
      </c>
      <c r="G1201" s="26" t="s">
        <v>17030</v>
      </c>
      <c r="H1201" s="26" t="s">
        <v>14948</v>
      </c>
      <c r="I1201" s="26" t="s">
        <v>15005</v>
      </c>
      <c r="J1201" s="26" t="s">
        <v>14527</v>
      </c>
      <c r="K1201" s="26" t="s">
        <v>17862</v>
      </c>
      <c r="L1201" s="26"/>
    </row>
    <row r="1202" customFormat="false" ht="15" hidden="false" customHeight="true" outlineLevel="0" collapsed="false">
      <c r="A1202" s="29" t="s">
        <v>17863</v>
      </c>
      <c r="B1202" s="30" t="n">
        <v>45469</v>
      </c>
      <c r="C1202" s="29" t="s">
        <v>4845</v>
      </c>
      <c r="D1202" s="29" t="s">
        <v>14965</v>
      </c>
      <c r="E1202" s="29" t="s">
        <v>14966</v>
      </c>
      <c r="F1202" s="29" t="s">
        <v>15038</v>
      </c>
      <c r="G1202" s="29" t="s">
        <v>15101</v>
      </c>
      <c r="H1202" s="29" t="s">
        <v>14948</v>
      </c>
      <c r="I1202" s="29" t="s">
        <v>17864</v>
      </c>
      <c r="J1202" s="29" t="s">
        <v>14498</v>
      </c>
      <c r="K1202" s="29" t="s">
        <v>17862</v>
      </c>
      <c r="L1202" s="29"/>
    </row>
    <row r="1203" customFormat="false" ht="15" hidden="false" customHeight="true" outlineLevel="0" collapsed="false">
      <c r="A1203" s="26" t="s">
        <v>17865</v>
      </c>
      <c r="B1203" s="27" t="n">
        <v>45470</v>
      </c>
      <c r="C1203" s="26" t="s">
        <v>4088</v>
      </c>
      <c r="D1203" s="26" t="s">
        <v>15011</v>
      </c>
      <c r="E1203" s="26" t="s">
        <v>15012</v>
      </c>
      <c r="F1203" s="26" t="s">
        <v>15017</v>
      </c>
      <c r="G1203" s="26" t="s">
        <v>15078</v>
      </c>
      <c r="H1203" s="26" t="s">
        <v>14948</v>
      </c>
      <c r="I1203" s="26" t="s">
        <v>14980</v>
      </c>
      <c r="J1203" s="26" t="s">
        <v>14527</v>
      </c>
      <c r="K1203" s="26" t="s">
        <v>17866</v>
      </c>
      <c r="L1203" s="26"/>
    </row>
    <row r="1204" customFormat="false" ht="15" hidden="false" customHeight="true" outlineLevel="0" collapsed="false">
      <c r="A1204" s="29" t="s">
        <v>17867</v>
      </c>
      <c r="B1204" s="30" t="n">
        <v>45471</v>
      </c>
      <c r="C1204" s="29" t="s">
        <v>7344</v>
      </c>
      <c r="D1204" s="29" t="s">
        <v>14951</v>
      </c>
      <c r="E1204" s="29" t="s">
        <v>14952</v>
      </c>
      <c r="F1204" s="29" t="s">
        <v>17850</v>
      </c>
      <c r="G1204" s="29" t="s">
        <v>17868</v>
      </c>
      <c r="H1204" s="29" t="s">
        <v>14948</v>
      </c>
      <c r="I1204" s="29" t="s">
        <v>17869</v>
      </c>
      <c r="J1204" s="29" t="s">
        <v>14498</v>
      </c>
      <c r="K1204" s="29" t="s">
        <v>17870</v>
      </c>
      <c r="L1204" s="29"/>
    </row>
    <row r="1205" customFormat="false" ht="15" hidden="false" customHeight="true" outlineLevel="0" collapsed="false">
      <c r="A1205" s="26" t="s">
        <v>17871</v>
      </c>
      <c r="B1205" s="27" t="n">
        <v>45471</v>
      </c>
      <c r="C1205" s="26" t="s">
        <v>10899</v>
      </c>
      <c r="D1205" s="26" t="s">
        <v>14984</v>
      </c>
      <c r="E1205" s="26" t="s">
        <v>14985</v>
      </c>
      <c r="F1205" s="26" t="s">
        <v>15078</v>
      </c>
      <c r="G1205" s="26" t="s">
        <v>270</v>
      </c>
      <c r="H1205" s="26" t="s">
        <v>14948</v>
      </c>
      <c r="I1205" s="26"/>
      <c r="J1205" s="26" t="s">
        <v>14527</v>
      </c>
      <c r="K1205" s="26" t="s">
        <v>17870</v>
      </c>
      <c r="L1205" s="26"/>
    </row>
    <row r="1206" customFormat="false" ht="15" hidden="false" customHeight="true" outlineLevel="0" collapsed="false">
      <c r="A1206" s="29" t="s">
        <v>17872</v>
      </c>
      <c r="B1206" s="30" t="n">
        <v>45472</v>
      </c>
      <c r="C1206" s="29" t="s">
        <v>2624</v>
      </c>
      <c r="D1206" s="29" t="s">
        <v>15011</v>
      </c>
      <c r="E1206" s="29" t="s">
        <v>15012</v>
      </c>
      <c r="F1206" s="29" t="s">
        <v>229</v>
      </c>
      <c r="G1206" s="29" t="s">
        <v>15078</v>
      </c>
      <c r="H1206" s="29" t="s">
        <v>14948</v>
      </c>
      <c r="I1206" s="29" t="s">
        <v>15024</v>
      </c>
      <c r="J1206" s="29" t="s">
        <v>14527</v>
      </c>
      <c r="K1206" s="29" t="s">
        <v>17873</v>
      </c>
      <c r="L1206" s="29"/>
    </row>
    <row r="1207" customFormat="false" ht="15" hidden="false" customHeight="true" outlineLevel="0" collapsed="false">
      <c r="A1207" s="26" t="s">
        <v>17874</v>
      </c>
      <c r="B1207" s="27" t="n">
        <v>45473</v>
      </c>
      <c r="C1207" s="26" t="s">
        <v>10923</v>
      </c>
      <c r="D1207" s="26" t="s">
        <v>15011</v>
      </c>
      <c r="E1207" s="26" t="s">
        <v>15012</v>
      </c>
      <c r="F1207" s="26" t="s">
        <v>15075</v>
      </c>
      <c r="G1207" s="26" t="s">
        <v>248</v>
      </c>
      <c r="H1207" s="26" t="s">
        <v>14948</v>
      </c>
      <c r="I1207" s="26" t="s">
        <v>14987</v>
      </c>
      <c r="J1207" s="26" t="s">
        <v>14527</v>
      </c>
      <c r="K1207" s="26" t="s">
        <v>17875</v>
      </c>
      <c r="L1207" s="26"/>
    </row>
    <row r="1208" customFormat="false" ht="15" hidden="false" customHeight="true" outlineLevel="0" collapsed="false">
      <c r="A1208" s="29" t="s">
        <v>17876</v>
      </c>
      <c r="B1208" s="30" t="n">
        <v>45474</v>
      </c>
      <c r="C1208" s="29" t="s">
        <v>3012</v>
      </c>
      <c r="D1208" s="29" t="s">
        <v>14951</v>
      </c>
      <c r="E1208" s="29" t="s">
        <v>14952</v>
      </c>
      <c r="F1208" s="29" t="s">
        <v>17877</v>
      </c>
      <c r="G1208" s="29" t="s">
        <v>17878</v>
      </c>
      <c r="H1208" s="29" t="s">
        <v>14948</v>
      </c>
      <c r="I1208" s="29" t="s">
        <v>17879</v>
      </c>
      <c r="J1208" s="29" t="s">
        <v>14498</v>
      </c>
      <c r="K1208" s="29" t="s">
        <v>17880</v>
      </c>
      <c r="L1208" s="29"/>
    </row>
    <row r="1209" customFormat="false" ht="15" hidden="false" customHeight="true" outlineLevel="0" collapsed="false">
      <c r="A1209" s="26" t="s">
        <v>17881</v>
      </c>
      <c r="B1209" s="27" t="n">
        <v>45474</v>
      </c>
      <c r="C1209" s="26" t="s">
        <v>7637</v>
      </c>
      <c r="D1209" s="26" t="s">
        <v>15045</v>
      </c>
      <c r="E1209" s="26" t="s">
        <v>15046</v>
      </c>
      <c r="F1209" s="26" t="s">
        <v>17882</v>
      </c>
      <c r="G1209" s="26" t="s">
        <v>17883</v>
      </c>
      <c r="H1209" s="26" t="s">
        <v>14948</v>
      </c>
      <c r="I1209" s="26" t="s">
        <v>14987</v>
      </c>
      <c r="J1209" s="26" t="s">
        <v>14527</v>
      </c>
      <c r="K1209" s="26" t="s">
        <v>17880</v>
      </c>
      <c r="L1209" s="26"/>
    </row>
    <row r="1210" customFormat="false" ht="15" hidden="false" customHeight="true" outlineLevel="0" collapsed="false">
      <c r="A1210" s="29" t="s">
        <v>17884</v>
      </c>
      <c r="B1210" s="30" t="n">
        <v>45475</v>
      </c>
      <c r="C1210" s="29" t="s">
        <v>10180</v>
      </c>
      <c r="D1210" s="29" t="s">
        <v>14956</v>
      </c>
      <c r="E1210" s="29" t="s">
        <v>14957</v>
      </c>
      <c r="F1210" s="29" t="s">
        <v>17885</v>
      </c>
      <c r="G1210" s="29" t="s">
        <v>17886</v>
      </c>
      <c r="H1210" s="29" t="s">
        <v>14948</v>
      </c>
      <c r="I1210" s="29" t="s">
        <v>15024</v>
      </c>
      <c r="J1210" s="29" t="s">
        <v>14527</v>
      </c>
      <c r="K1210" s="29" t="s">
        <v>17887</v>
      </c>
      <c r="L1210" s="29"/>
    </row>
    <row r="1211" customFormat="false" ht="15" hidden="false" customHeight="true" outlineLevel="0" collapsed="false">
      <c r="A1211" s="26" t="s">
        <v>17888</v>
      </c>
      <c r="B1211" s="27" t="n">
        <v>45475</v>
      </c>
      <c r="C1211" s="26" t="s">
        <v>3526</v>
      </c>
      <c r="D1211" s="26" t="s">
        <v>15113</v>
      </c>
      <c r="E1211" s="26" t="s">
        <v>15114</v>
      </c>
      <c r="F1211" s="26" t="s">
        <v>229</v>
      </c>
      <c r="G1211" s="26" t="s">
        <v>218</v>
      </c>
      <c r="H1211" s="26" t="s">
        <v>14948</v>
      </c>
      <c r="I1211" s="26"/>
      <c r="J1211" s="26" t="s">
        <v>14527</v>
      </c>
      <c r="K1211" s="26" t="s">
        <v>17887</v>
      </c>
      <c r="L1211" s="26"/>
    </row>
    <row r="1212" customFormat="false" ht="15" hidden="false" customHeight="true" outlineLevel="0" collapsed="false">
      <c r="A1212" s="29" t="s">
        <v>17889</v>
      </c>
      <c r="B1212" s="30" t="n">
        <v>45478</v>
      </c>
      <c r="C1212" s="29" t="s">
        <v>9121</v>
      </c>
      <c r="D1212" s="29" t="s">
        <v>14972</v>
      </c>
      <c r="E1212" s="29" t="s">
        <v>14973</v>
      </c>
      <c r="F1212" s="29" t="s">
        <v>17890</v>
      </c>
      <c r="G1212" s="29" t="s">
        <v>17891</v>
      </c>
      <c r="H1212" s="29" t="s">
        <v>14948</v>
      </c>
      <c r="I1212" s="29" t="s">
        <v>15024</v>
      </c>
      <c r="J1212" s="29" t="s">
        <v>14527</v>
      </c>
      <c r="K1212" s="29" t="s">
        <v>17892</v>
      </c>
      <c r="L1212" s="29"/>
    </row>
    <row r="1213" customFormat="false" ht="15" hidden="false" customHeight="true" outlineLevel="0" collapsed="false">
      <c r="A1213" s="26" t="s">
        <v>17893</v>
      </c>
      <c r="B1213" s="27" t="n">
        <v>45479</v>
      </c>
      <c r="C1213" s="26" t="s">
        <v>6492</v>
      </c>
      <c r="D1213" s="26" t="s">
        <v>15011</v>
      </c>
      <c r="E1213" s="26" t="s">
        <v>15012</v>
      </c>
      <c r="F1213" s="26" t="s">
        <v>383</v>
      </c>
      <c r="G1213" s="26" t="s">
        <v>248</v>
      </c>
      <c r="H1213" s="26" t="s">
        <v>14948</v>
      </c>
      <c r="I1213" s="26"/>
      <c r="J1213" s="26" t="s">
        <v>14527</v>
      </c>
      <c r="K1213" s="26" t="s">
        <v>17894</v>
      </c>
      <c r="L1213" s="26"/>
    </row>
    <row r="1214" customFormat="false" ht="15" hidden="false" customHeight="true" outlineLevel="0" collapsed="false">
      <c r="A1214" s="29" t="s">
        <v>17895</v>
      </c>
      <c r="B1214" s="30" t="n">
        <v>45482</v>
      </c>
      <c r="C1214" s="29" t="s">
        <v>4803</v>
      </c>
      <c r="D1214" s="29" t="s">
        <v>14972</v>
      </c>
      <c r="E1214" s="29" t="s">
        <v>14973</v>
      </c>
      <c r="F1214" s="29" t="s">
        <v>17896</v>
      </c>
      <c r="G1214" s="29" t="s">
        <v>17897</v>
      </c>
      <c r="H1214" s="29" t="s">
        <v>14948</v>
      </c>
      <c r="I1214" s="29" t="s">
        <v>14960</v>
      </c>
      <c r="J1214" s="29" t="s">
        <v>14527</v>
      </c>
      <c r="K1214" s="29" t="s">
        <v>17898</v>
      </c>
      <c r="L1214" s="29"/>
    </row>
    <row r="1215" customFormat="false" ht="15" hidden="false" customHeight="true" outlineLevel="0" collapsed="false">
      <c r="A1215" s="26" t="s">
        <v>17899</v>
      </c>
      <c r="B1215" s="27" t="n">
        <v>45485</v>
      </c>
      <c r="C1215" s="26" t="s">
        <v>993</v>
      </c>
      <c r="D1215" s="26" t="s">
        <v>15066</v>
      </c>
      <c r="E1215" s="26" t="s">
        <v>15067</v>
      </c>
      <c r="F1215" s="26" t="s">
        <v>198</v>
      </c>
      <c r="G1215" s="26" t="s">
        <v>345</v>
      </c>
      <c r="H1215" s="26" t="s">
        <v>14948</v>
      </c>
      <c r="I1215" s="26"/>
      <c r="J1215" s="26" t="s">
        <v>14527</v>
      </c>
      <c r="K1215" s="26" t="s">
        <v>17900</v>
      </c>
      <c r="L1215" s="26"/>
    </row>
    <row r="1216" customFormat="false" ht="15" hidden="false" customHeight="true" outlineLevel="0" collapsed="false">
      <c r="A1216" s="29" t="s">
        <v>17901</v>
      </c>
      <c r="B1216" s="30" t="n">
        <v>45485</v>
      </c>
      <c r="C1216" s="29" t="s">
        <v>10869</v>
      </c>
      <c r="D1216" s="29" t="s">
        <v>15045</v>
      </c>
      <c r="E1216" s="29" t="s">
        <v>15046</v>
      </c>
      <c r="F1216" s="29" t="s">
        <v>17902</v>
      </c>
      <c r="G1216" s="29" t="s">
        <v>17903</v>
      </c>
      <c r="H1216" s="29" t="s">
        <v>14948</v>
      </c>
      <c r="I1216" s="29" t="s">
        <v>14960</v>
      </c>
      <c r="J1216" s="29" t="s">
        <v>14527</v>
      </c>
      <c r="K1216" s="29" t="s">
        <v>17900</v>
      </c>
      <c r="L1216" s="29"/>
    </row>
    <row r="1217" customFormat="false" ht="15" hidden="false" customHeight="true" outlineLevel="0" collapsed="false">
      <c r="A1217" s="26" t="s">
        <v>17904</v>
      </c>
      <c r="B1217" s="27" t="n">
        <v>45486</v>
      </c>
      <c r="C1217" s="26" t="s">
        <v>4326</v>
      </c>
      <c r="D1217" s="26" t="s">
        <v>15322</v>
      </c>
      <c r="E1217" s="26" t="s">
        <v>15323</v>
      </c>
      <c r="F1217" s="26" t="s">
        <v>15830</v>
      </c>
      <c r="G1217" s="26" t="s">
        <v>16091</v>
      </c>
      <c r="H1217" s="26" t="s">
        <v>14948</v>
      </c>
      <c r="I1217" s="26" t="s">
        <v>17438</v>
      </c>
      <c r="J1217" s="26" t="s">
        <v>14498</v>
      </c>
      <c r="K1217" s="26" t="s">
        <v>17905</v>
      </c>
      <c r="L1217" s="26"/>
    </row>
    <row r="1218" customFormat="false" ht="15" hidden="false" customHeight="true" outlineLevel="0" collapsed="false">
      <c r="A1218" s="29" t="s">
        <v>17906</v>
      </c>
      <c r="B1218" s="30" t="n">
        <v>45486</v>
      </c>
      <c r="C1218" s="29" t="s">
        <v>10401</v>
      </c>
      <c r="D1218" s="29" t="s">
        <v>15054</v>
      </c>
      <c r="E1218" s="29" t="s">
        <v>15055</v>
      </c>
      <c r="F1218" s="29" t="s">
        <v>15078</v>
      </c>
      <c r="G1218" s="29" t="s">
        <v>270</v>
      </c>
      <c r="H1218" s="29" t="s">
        <v>14948</v>
      </c>
      <c r="I1218" s="29" t="s">
        <v>14980</v>
      </c>
      <c r="J1218" s="29" t="s">
        <v>14527</v>
      </c>
      <c r="K1218" s="29" t="s">
        <v>17905</v>
      </c>
      <c r="L1218" s="29"/>
    </row>
    <row r="1219" customFormat="false" ht="15" hidden="false" customHeight="true" outlineLevel="0" collapsed="false">
      <c r="A1219" s="26" t="s">
        <v>17907</v>
      </c>
      <c r="B1219" s="27" t="n">
        <v>45487</v>
      </c>
      <c r="C1219" s="26" t="s">
        <v>11028</v>
      </c>
      <c r="D1219" s="26" t="s">
        <v>14946</v>
      </c>
      <c r="E1219" s="26" t="s">
        <v>14947</v>
      </c>
      <c r="F1219" s="26" t="s">
        <v>3511</v>
      </c>
      <c r="G1219" s="26" t="s">
        <v>1155</v>
      </c>
      <c r="H1219" s="26" t="s">
        <v>14948</v>
      </c>
      <c r="I1219" s="26" t="s">
        <v>15005</v>
      </c>
      <c r="J1219" s="26" t="s">
        <v>14527</v>
      </c>
      <c r="K1219" s="26" t="s">
        <v>17908</v>
      </c>
      <c r="L1219" s="26"/>
    </row>
    <row r="1220" customFormat="false" ht="15" hidden="false" customHeight="true" outlineLevel="0" collapsed="false">
      <c r="A1220" s="29" t="s">
        <v>17909</v>
      </c>
      <c r="B1220" s="30" t="n">
        <v>45487</v>
      </c>
      <c r="C1220" s="29" t="s">
        <v>9699</v>
      </c>
      <c r="D1220" s="29" t="s">
        <v>14984</v>
      </c>
      <c r="E1220" s="29" t="s">
        <v>14985</v>
      </c>
      <c r="F1220" s="29" t="s">
        <v>322</v>
      </c>
      <c r="G1220" s="29" t="s">
        <v>322</v>
      </c>
      <c r="H1220" s="29" t="s">
        <v>14948</v>
      </c>
      <c r="I1220" s="29" t="s">
        <v>15005</v>
      </c>
      <c r="J1220" s="29" t="s">
        <v>14527</v>
      </c>
      <c r="K1220" s="29" t="s">
        <v>17908</v>
      </c>
      <c r="L1220" s="29"/>
    </row>
    <row r="1221" customFormat="false" ht="15" hidden="false" customHeight="true" outlineLevel="0" collapsed="false">
      <c r="A1221" s="26" t="s">
        <v>17910</v>
      </c>
      <c r="B1221" s="27" t="n">
        <v>45487</v>
      </c>
      <c r="C1221" s="26" t="s">
        <v>5796</v>
      </c>
      <c r="D1221" s="26" t="s">
        <v>14956</v>
      </c>
      <c r="E1221" s="26" t="s">
        <v>14957</v>
      </c>
      <c r="F1221" s="26" t="s">
        <v>17911</v>
      </c>
      <c r="G1221" s="26" t="s">
        <v>17912</v>
      </c>
      <c r="H1221" s="26" t="s">
        <v>14948</v>
      </c>
      <c r="I1221" s="26" t="s">
        <v>15005</v>
      </c>
      <c r="J1221" s="26" t="s">
        <v>14527</v>
      </c>
      <c r="K1221" s="26" t="s">
        <v>17908</v>
      </c>
      <c r="L1221" s="26"/>
    </row>
    <row r="1222" customFormat="false" ht="15" hidden="false" customHeight="true" outlineLevel="0" collapsed="false">
      <c r="A1222" s="29" t="s">
        <v>17913</v>
      </c>
      <c r="B1222" s="30" t="n">
        <v>45488</v>
      </c>
      <c r="C1222" s="29" t="s">
        <v>1530</v>
      </c>
      <c r="D1222" s="29" t="s">
        <v>15322</v>
      </c>
      <c r="E1222" s="29" t="s">
        <v>15323</v>
      </c>
      <c r="F1222" s="29" t="s">
        <v>17022</v>
      </c>
      <c r="G1222" s="29" t="s">
        <v>16266</v>
      </c>
      <c r="H1222" s="29" t="s">
        <v>14948</v>
      </c>
      <c r="I1222" s="29" t="s">
        <v>17914</v>
      </c>
      <c r="J1222" s="29" t="s">
        <v>14498</v>
      </c>
      <c r="K1222" s="29" t="s">
        <v>17915</v>
      </c>
      <c r="L1222" s="29"/>
    </row>
    <row r="1223" customFormat="false" ht="15" hidden="false" customHeight="true" outlineLevel="0" collapsed="false">
      <c r="A1223" s="26" t="s">
        <v>17916</v>
      </c>
      <c r="B1223" s="27" t="n">
        <v>45488</v>
      </c>
      <c r="C1223" s="26" t="s">
        <v>6117</v>
      </c>
      <c r="D1223" s="26" t="s">
        <v>15045</v>
      </c>
      <c r="E1223" s="26" t="s">
        <v>15046</v>
      </c>
      <c r="F1223" s="26" t="s">
        <v>17917</v>
      </c>
      <c r="G1223" s="26" t="s">
        <v>17918</v>
      </c>
      <c r="H1223" s="26" t="s">
        <v>14948</v>
      </c>
      <c r="I1223" s="26" t="s">
        <v>15005</v>
      </c>
      <c r="J1223" s="26" t="s">
        <v>14527</v>
      </c>
      <c r="K1223" s="26" t="s">
        <v>17915</v>
      </c>
      <c r="L1223" s="26"/>
    </row>
    <row r="1224" customFormat="false" ht="15" hidden="false" customHeight="true" outlineLevel="0" collapsed="false">
      <c r="A1224" s="29" t="s">
        <v>17919</v>
      </c>
      <c r="B1224" s="30" t="n">
        <v>45488</v>
      </c>
      <c r="C1224" s="29" t="s">
        <v>801</v>
      </c>
      <c r="D1224" s="29" t="s">
        <v>14984</v>
      </c>
      <c r="E1224" s="29" t="s">
        <v>14985</v>
      </c>
      <c r="F1224" s="29" t="s">
        <v>15018</v>
      </c>
      <c r="G1224" s="29" t="s">
        <v>15078</v>
      </c>
      <c r="H1224" s="29" t="s">
        <v>14948</v>
      </c>
      <c r="I1224" s="29" t="s">
        <v>15024</v>
      </c>
      <c r="J1224" s="29" t="s">
        <v>14527</v>
      </c>
      <c r="K1224" s="29" t="s">
        <v>17915</v>
      </c>
      <c r="L1224" s="29"/>
    </row>
    <row r="1225" customFormat="false" ht="15" hidden="false" customHeight="true" outlineLevel="0" collapsed="false">
      <c r="A1225" s="26" t="s">
        <v>17920</v>
      </c>
      <c r="B1225" s="27" t="n">
        <v>45490</v>
      </c>
      <c r="C1225" s="26" t="s">
        <v>1980</v>
      </c>
      <c r="D1225" s="26" t="s">
        <v>15001</v>
      </c>
      <c r="E1225" s="26" t="s">
        <v>15002</v>
      </c>
      <c r="F1225" s="26" t="s">
        <v>15027</v>
      </c>
      <c r="G1225" s="26" t="s">
        <v>15003</v>
      </c>
      <c r="H1225" s="26" t="s">
        <v>14948</v>
      </c>
      <c r="I1225" s="26" t="s">
        <v>15005</v>
      </c>
      <c r="J1225" s="26" t="s">
        <v>14527</v>
      </c>
      <c r="K1225" s="26" t="s">
        <v>17921</v>
      </c>
      <c r="L1225" s="26"/>
    </row>
    <row r="1226" customFormat="false" ht="15" hidden="false" customHeight="true" outlineLevel="0" collapsed="false">
      <c r="A1226" s="29" t="s">
        <v>17922</v>
      </c>
      <c r="B1226" s="30" t="n">
        <v>45492</v>
      </c>
      <c r="C1226" s="29" t="s">
        <v>10861</v>
      </c>
      <c r="D1226" s="29" t="s">
        <v>15322</v>
      </c>
      <c r="E1226" s="29" t="s">
        <v>15323</v>
      </c>
      <c r="F1226" s="29" t="s">
        <v>16086</v>
      </c>
      <c r="G1226" s="29" t="s">
        <v>17923</v>
      </c>
      <c r="H1226" s="29" t="s">
        <v>14948</v>
      </c>
      <c r="I1226" s="29" t="s">
        <v>17924</v>
      </c>
      <c r="J1226" s="29" t="s">
        <v>14498</v>
      </c>
      <c r="K1226" s="29" t="s">
        <v>17925</v>
      </c>
      <c r="L1226" s="29"/>
    </row>
    <row r="1227" customFormat="false" ht="15" hidden="false" customHeight="true" outlineLevel="0" collapsed="false">
      <c r="A1227" s="26" t="s">
        <v>17926</v>
      </c>
      <c r="B1227" s="27" t="n">
        <v>45493</v>
      </c>
      <c r="C1227" s="26" t="s">
        <v>2002</v>
      </c>
      <c r="D1227" s="26" t="s">
        <v>14984</v>
      </c>
      <c r="E1227" s="26" t="s">
        <v>14985</v>
      </c>
      <c r="F1227" s="26" t="s">
        <v>248</v>
      </c>
      <c r="G1227" s="26" t="s">
        <v>270</v>
      </c>
      <c r="H1227" s="26" t="s">
        <v>14948</v>
      </c>
      <c r="I1227" s="26" t="s">
        <v>15024</v>
      </c>
      <c r="J1227" s="26" t="s">
        <v>14527</v>
      </c>
      <c r="K1227" s="26" t="s">
        <v>17927</v>
      </c>
      <c r="L1227" s="26"/>
    </row>
    <row r="1228" customFormat="false" ht="15" hidden="false" customHeight="true" outlineLevel="0" collapsed="false">
      <c r="A1228" s="29" t="s">
        <v>17928</v>
      </c>
      <c r="B1228" s="30" t="n">
        <v>45493</v>
      </c>
      <c r="C1228" s="29" t="s">
        <v>8724</v>
      </c>
      <c r="D1228" s="29" t="s">
        <v>14972</v>
      </c>
      <c r="E1228" s="29" t="s">
        <v>14973</v>
      </c>
      <c r="F1228" s="29" t="s">
        <v>17929</v>
      </c>
      <c r="G1228" s="29" t="s">
        <v>17930</v>
      </c>
      <c r="H1228" s="29" t="s">
        <v>14948</v>
      </c>
      <c r="I1228" s="29" t="s">
        <v>14987</v>
      </c>
      <c r="J1228" s="29" t="s">
        <v>14527</v>
      </c>
      <c r="K1228" s="29" t="s">
        <v>17927</v>
      </c>
      <c r="L1228" s="29"/>
    </row>
    <row r="1229" customFormat="false" ht="15" hidden="false" customHeight="true" outlineLevel="0" collapsed="false">
      <c r="A1229" s="26" t="s">
        <v>17931</v>
      </c>
      <c r="B1229" s="27" t="n">
        <v>45493</v>
      </c>
      <c r="C1229" s="26" t="s">
        <v>10236</v>
      </c>
      <c r="D1229" s="26" t="s">
        <v>14956</v>
      </c>
      <c r="E1229" s="26" t="s">
        <v>14957</v>
      </c>
      <c r="F1229" s="26" t="s">
        <v>17932</v>
      </c>
      <c r="G1229" s="26" t="s">
        <v>17933</v>
      </c>
      <c r="H1229" s="26" t="s">
        <v>14948</v>
      </c>
      <c r="I1229" s="26" t="s">
        <v>14980</v>
      </c>
      <c r="J1229" s="26" t="s">
        <v>14527</v>
      </c>
      <c r="K1229" s="26" t="s">
        <v>17927</v>
      </c>
      <c r="L1229" s="26"/>
    </row>
    <row r="1230" customFormat="false" ht="15" hidden="false" customHeight="true" outlineLevel="0" collapsed="false">
      <c r="A1230" s="29" t="s">
        <v>17934</v>
      </c>
      <c r="B1230" s="30" t="n">
        <v>45494</v>
      </c>
      <c r="C1230" s="29" t="s">
        <v>8062</v>
      </c>
      <c r="D1230" s="29" t="s">
        <v>15054</v>
      </c>
      <c r="E1230" s="29" t="s">
        <v>15055</v>
      </c>
      <c r="F1230" s="29" t="s">
        <v>15078</v>
      </c>
      <c r="G1230" s="29" t="s">
        <v>15078</v>
      </c>
      <c r="H1230" s="29" t="s">
        <v>14948</v>
      </c>
      <c r="I1230" s="29" t="s">
        <v>15024</v>
      </c>
      <c r="J1230" s="29" t="s">
        <v>14527</v>
      </c>
      <c r="K1230" s="29" t="s">
        <v>17935</v>
      </c>
      <c r="L1230" s="29"/>
    </row>
    <row r="1231" customFormat="false" ht="15" hidden="false" customHeight="true" outlineLevel="0" collapsed="false">
      <c r="A1231" s="26" t="s">
        <v>17936</v>
      </c>
      <c r="B1231" s="27" t="n">
        <v>45494</v>
      </c>
      <c r="C1231" s="26" t="s">
        <v>6012</v>
      </c>
      <c r="D1231" s="26" t="s">
        <v>15322</v>
      </c>
      <c r="E1231" s="26" t="s">
        <v>15323</v>
      </c>
      <c r="F1231" s="26" t="s">
        <v>16654</v>
      </c>
      <c r="G1231" s="26" t="s">
        <v>16505</v>
      </c>
      <c r="H1231" s="26" t="s">
        <v>14948</v>
      </c>
      <c r="I1231" s="26" t="s">
        <v>17937</v>
      </c>
      <c r="J1231" s="26" t="s">
        <v>14498</v>
      </c>
      <c r="K1231" s="26" t="s">
        <v>17935</v>
      </c>
      <c r="L1231" s="26"/>
    </row>
    <row r="1232" customFormat="false" ht="15" hidden="false" customHeight="true" outlineLevel="0" collapsed="false">
      <c r="A1232" s="29" t="s">
        <v>17938</v>
      </c>
      <c r="B1232" s="30" t="n">
        <v>45496</v>
      </c>
      <c r="C1232" s="29" t="s">
        <v>6751</v>
      </c>
      <c r="D1232" s="29" t="s">
        <v>15045</v>
      </c>
      <c r="E1232" s="29" t="s">
        <v>15046</v>
      </c>
      <c r="F1232" s="29" t="s">
        <v>17939</v>
      </c>
      <c r="G1232" s="29" t="s">
        <v>17940</v>
      </c>
      <c r="H1232" s="29" t="s">
        <v>14948</v>
      </c>
      <c r="I1232" s="29"/>
      <c r="J1232" s="29" t="s">
        <v>14527</v>
      </c>
      <c r="K1232" s="29" t="s">
        <v>17941</v>
      </c>
      <c r="L1232" s="29"/>
    </row>
    <row r="1233" customFormat="false" ht="15" hidden="false" customHeight="true" outlineLevel="0" collapsed="false">
      <c r="A1233" s="26" t="s">
        <v>17942</v>
      </c>
      <c r="B1233" s="27" t="n">
        <v>45496</v>
      </c>
      <c r="C1233" s="26" t="s">
        <v>4867</v>
      </c>
      <c r="D1233" s="26" t="s">
        <v>15011</v>
      </c>
      <c r="E1233" s="26" t="s">
        <v>15012</v>
      </c>
      <c r="F1233" s="26" t="s">
        <v>208</v>
      </c>
      <c r="G1233" s="26" t="s">
        <v>345</v>
      </c>
      <c r="H1233" s="26" t="s">
        <v>14948</v>
      </c>
      <c r="I1233" s="26" t="s">
        <v>15024</v>
      </c>
      <c r="J1233" s="26" t="s">
        <v>14527</v>
      </c>
      <c r="K1233" s="26" t="s">
        <v>17941</v>
      </c>
      <c r="L1233" s="26"/>
    </row>
    <row r="1234" customFormat="false" ht="15" hidden="false" customHeight="true" outlineLevel="0" collapsed="false">
      <c r="A1234" s="29" t="s">
        <v>17943</v>
      </c>
      <c r="B1234" s="30" t="n">
        <v>45496</v>
      </c>
      <c r="C1234" s="29" t="s">
        <v>3258</v>
      </c>
      <c r="D1234" s="29" t="s">
        <v>14951</v>
      </c>
      <c r="E1234" s="29" t="s">
        <v>14952</v>
      </c>
      <c r="F1234" s="29" t="s">
        <v>17944</v>
      </c>
      <c r="G1234" s="29" t="s">
        <v>17945</v>
      </c>
      <c r="H1234" s="29" t="s">
        <v>14948</v>
      </c>
      <c r="I1234" s="29" t="s">
        <v>17946</v>
      </c>
      <c r="J1234" s="29" t="s">
        <v>14498</v>
      </c>
      <c r="K1234" s="29" t="s">
        <v>17941</v>
      </c>
      <c r="L1234" s="29"/>
    </row>
    <row r="1235" customFormat="false" ht="15" hidden="false" customHeight="true" outlineLevel="0" collapsed="false">
      <c r="A1235" s="26" t="s">
        <v>17947</v>
      </c>
      <c r="B1235" s="27" t="n">
        <v>45501</v>
      </c>
      <c r="C1235" s="26" t="s">
        <v>1815</v>
      </c>
      <c r="D1235" s="26" t="s">
        <v>14951</v>
      </c>
      <c r="E1235" s="26" t="s">
        <v>14952</v>
      </c>
      <c r="F1235" s="26" t="s">
        <v>15176</v>
      </c>
      <c r="G1235" s="26" t="s">
        <v>15137</v>
      </c>
      <c r="H1235" s="26" t="s">
        <v>14948</v>
      </c>
      <c r="I1235" s="26" t="s">
        <v>17948</v>
      </c>
      <c r="J1235" s="26" t="s">
        <v>14498</v>
      </c>
      <c r="K1235" s="26" t="s">
        <v>17949</v>
      </c>
      <c r="L1235" s="26"/>
    </row>
    <row r="1236" customFormat="false" ht="15" hidden="false" customHeight="true" outlineLevel="0" collapsed="false">
      <c r="A1236" s="29" t="s">
        <v>17950</v>
      </c>
      <c r="B1236" s="30" t="n">
        <v>45504</v>
      </c>
      <c r="C1236" s="29" t="s">
        <v>3112</v>
      </c>
      <c r="D1236" s="29" t="s">
        <v>14951</v>
      </c>
      <c r="E1236" s="29" t="s">
        <v>14952</v>
      </c>
      <c r="F1236" s="29" t="s">
        <v>17951</v>
      </c>
      <c r="G1236" s="29" t="s">
        <v>17766</v>
      </c>
      <c r="H1236" s="29" t="s">
        <v>14948</v>
      </c>
      <c r="I1236" s="29" t="s">
        <v>17952</v>
      </c>
      <c r="J1236" s="29" t="s">
        <v>14498</v>
      </c>
      <c r="K1236" s="29" t="s">
        <v>17953</v>
      </c>
      <c r="L1236" s="29"/>
    </row>
    <row r="1237" customFormat="false" ht="15" hidden="false" customHeight="true" outlineLevel="0" collapsed="false">
      <c r="A1237" s="26" t="s">
        <v>17954</v>
      </c>
      <c r="B1237" s="27" t="n">
        <v>45505</v>
      </c>
      <c r="C1237" s="26" t="s">
        <v>6233</v>
      </c>
      <c r="D1237" s="26" t="s">
        <v>14977</v>
      </c>
      <c r="E1237" s="26" t="s">
        <v>14978</v>
      </c>
      <c r="F1237" s="26" t="s">
        <v>17030</v>
      </c>
      <c r="G1237" s="26" t="s">
        <v>17030</v>
      </c>
      <c r="H1237" s="26" t="s">
        <v>14948</v>
      </c>
      <c r="I1237" s="26" t="s">
        <v>15024</v>
      </c>
      <c r="J1237" s="26" t="s">
        <v>14527</v>
      </c>
      <c r="K1237" s="26" t="s">
        <v>17955</v>
      </c>
      <c r="L1237" s="26"/>
    </row>
    <row r="1238" customFormat="false" ht="15" hidden="false" customHeight="true" outlineLevel="0" collapsed="false">
      <c r="A1238" s="29" t="s">
        <v>17956</v>
      </c>
      <c r="B1238" s="30" t="n">
        <v>45505</v>
      </c>
      <c r="C1238" s="29" t="s">
        <v>3247</v>
      </c>
      <c r="D1238" s="29" t="s">
        <v>15322</v>
      </c>
      <c r="E1238" s="29" t="s">
        <v>15323</v>
      </c>
      <c r="F1238" s="29" t="s">
        <v>15830</v>
      </c>
      <c r="G1238" s="29" t="s">
        <v>15571</v>
      </c>
      <c r="H1238" s="29" t="s">
        <v>14948</v>
      </c>
      <c r="I1238" s="29" t="s">
        <v>17957</v>
      </c>
      <c r="J1238" s="29" t="s">
        <v>14498</v>
      </c>
      <c r="K1238" s="29" t="s">
        <v>17955</v>
      </c>
      <c r="L1238" s="29"/>
    </row>
    <row r="1239" customFormat="false" ht="15" hidden="false" customHeight="true" outlineLevel="0" collapsed="false">
      <c r="A1239" s="26" t="s">
        <v>17958</v>
      </c>
      <c r="B1239" s="27" t="n">
        <v>45506</v>
      </c>
      <c r="C1239" s="26" t="s">
        <v>332</v>
      </c>
      <c r="D1239" s="26" t="s">
        <v>14965</v>
      </c>
      <c r="E1239" s="26" t="s">
        <v>14966</v>
      </c>
      <c r="F1239" s="26" t="s">
        <v>15306</v>
      </c>
      <c r="G1239" s="26" t="s">
        <v>15708</v>
      </c>
      <c r="H1239" s="26" t="s">
        <v>14948</v>
      </c>
      <c r="I1239" s="26" t="s">
        <v>17959</v>
      </c>
      <c r="J1239" s="26" t="s">
        <v>14498</v>
      </c>
      <c r="K1239" s="26" t="s">
        <v>17960</v>
      </c>
      <c r="L1239" s="26"/>
    </row>
    <row r="1240" customFormat="false" ht="15" hidden="false" customHeight="true" outlineLevel="0" collapsed="false">
      <c r="A1240" s="29" t="s">
        <v>17961</v>
      </c>
      <c r="B1240" s="30" t="n">
        <v>45506</v>
      </c>
      <c r="C1240" s="29" t="s">
        <v>8079</v>
      </c>
      <c r="D1240" s="29" t="s">
        <v>14977</v>
      </c>
      <c r="E1240" s="29" t="s">
        <v>14978</v>
      </c>
      <c r="F1240" s="29" t="s">
        <v>17962</v>
      </c>
      <c r="G1240" s="29" t="s">
        <v>17962</v>
      </c>
      <c r="H1240" s="29" t="s">
        <v>14948</v>
      </c>
      <c r="I1240" s="29" t="s">
        <v>14980</v>
      </c>
      <c r="J1240" s="29" t="s">
        <v>14527</v>
      </c>
      <c r="K1240" s="29" t="s">
        <v>17960</v>
      </c>
      <c r="L1240" s="29"/>
    </row>
    <row r="1241" customFormat="false" ht="15" hidden="false" customHeight="true" outlineLevel="0" collapsed="false">
      <c r="A1241" s="26" t="s">
        <v>17963</v>
      </c>
      <c r="B1241" s="27" t="n">
        <v>45507</v>
      </c>
      <c r="C1241" s="26" t="s">
        <v>10029</v>
      </c>
      <c r="D1241" s="26" t="s">
        <v>15001</v>
      </c>
      <c r="E1241" s="26" t="s">
        <v>15002</v>
      </c>
      <c r="F1241" s="26" t="s">
        <v>15003</v>
      </c>
      <c r="G1241" s="26" t="s">
        <v>15027</v>
      </c>
      <c r="H1241" s="26" t="s">
        <v>14948</v>
      </c>
      <c r="I1241" s="26" t="s">
        <v>15024</v>
      </c>
      <c r="J1241" s="26" t="s">
        <v>14527</v>
      </c>
      <c r="K1241" s="26" t="s">
        <v>17964</v>
      </c>
      <c r="L1241" s="26"/>
    </row>
    <row r="1242" customFormat="false" ht="15" hidden="false" customHeight="true" outlineLevel="0" collapsed="false">
      <c r="A1242" s="29" t="s">
        <v>17965</v>
      </c>
      <c r="B1242" s="30" t="n">
        <v>45507</v>
      </c>
      <c r="C1242" s="29" t="s">
        <v>6570</v>
      </c>
      <c r="D1242" s="29" t="s">
        <v>14984</v>
      </c>
      <c r="E1242" s="29" t="s">
        <v>14985</v>
      </c>
      <c r="F1242" s="29" t="s">
        <v>322</v>
      </c>
      <c r="G1242" s="29" t="s">
        <v>229</v>
      </c>
      <c r="H1242" s="29" t="s">
        <v>14948</v>
      </c>
      <c r="I1242" s="29" t="s">
        <v>15024</v>
      </c>
      <c r="J1242" s="29" t="s">
        <v>14527</v>
      </c>
      <c r="K1242" s="29" t="s">
        <v>17964</v>
      </c>
      <c r="L1242" s="29"/>
    </row>
    <row r="1243" customFormat="false" ht="15" hidden="false" customHeight="true" outlineLevel="0" collapsed="false">
      <c r="A1243" s="26" t="s">
        <v>17966</v>
      </c>
      <c r="B1243" s="27" t="n">
        <v>45507</v>
      </c>
      <c r="C1243" s="26" t="s">
        <v>6186</v>
      </c>
      <c r="D1243" s="26" t="s">
        <v>15322</v>
      </c>
      <c r="E1243" s="26" t="s">
        <v>15323</v>
      </c>
      <c r="F1243" s="26" t="s">
        <v>16654</v>
      </c>
      <c r="G1243" s="26" t="s">
        <v>15325</v>
      </c>
      <c r="H1243" s="26" t="s">
        <v>14948</v>
      </c>
      <c r="I1243" s="26"/>
      <c r="J1243" s="26" t="s">
        <v>14498</v>
      </c>
      <c r="K1243" s="26" t="s">
        <v>17964</v>
      </c>
      <c r="L1243" s="26"/>
    </row>
    <row r="1244" customFormat="false" ht="15" hidden="false" customHeight="true" outlineLevel="0" collapsed="false">
      <c r="A1244" s="29" t="s">
        <v>17967</v>
      </c>
      <c r="B1244" s="30" t="n">
        <v>45507</v>
      </c>
      <c r="C1244" s="29" t="s">
        <v>1014</v>
      </c>
      <c r="D1244" s="29" t="s">
        <v>15001</v>
      </c>
      <c r="E1244" s="29" t="s">
        <v>15002</v>
      </c>
      <c r="F1244" s="29" t="s">
        <v>15027</v>
      </c>
      <c r="G1244" s="29" t="s">
        <v>15335</v>
      </c>
      <c r="H1244" s="29" t="s">
        <v>14948</v>
      </c>
      <c r="I1244" s="29" t="s">
        <v>14987</v>
      </c>
      <c r="J1244" s="29" t="s">
        <v>14527</v>
      </c>
      <c r="K1244" s="29" t="s">
        <v>17964</v>
      </c>
      <c r="L1244" s="29"/>
    </row>
    <row r="1245" customFormat="false" ht="15" hidden="false" customHeight="true" outlineLevel="0" collapsed="false">
      <c r="A1245" s="26" t="s">
        <v>17968</v>
      </c>
      <c r="B1245" s="27" t="n">
        <v>45509</v>
      </c>
      <c r="C1245" s="26" t="s">
        <v>6506</v>
      </c>
      <c r="D1245" s="26" t="s">
        <v>14951</v>
      </c>
      <c r="E1245" s="26" t="s">
        <v>14952</v>
      </c>
      <c r="F1245" s="26" t="s">
        <v>15088</v>
      </c>
      <c r="G1245" s="26" t="s">
        <v>15588</v>
      </c>
      <c r="H1245" s="26" t="s">
        <v>14948</v>
      </c>
      <c r="I1245" s="26" t="s">
        <v>17969</v>
      </c>
      <c r="J1245" s="26" t="s">
        <v>14498</v>
      </c>
      <c r="K1245" s="26" t="s">
        <v>17970</v>
      </c>
      <c r="L1245" s="26"/>
    </row>
    <row r="1246" customFormat="false" ht="15" hidden="false" customHeight="true" outlineLevel="0" collapsed="false">
      <c r="A1246" s="29" t="s">
        <v>17971</v>
      </c>
      <c r="B1246" s="30" t="n">
        <v>45510</v>
      </c>
      <c r="C1246" s="29" t="s">
        <v>4538</v>
      </c>
      <c r="D1246" s="29" t="s">
        <v>14977</v>
      </c>
      <c r="E1246" s="29" t="s">
        <v>14978</v>
      </c>
      <c r="F1246" s="29" t="s">
        <v>17509</v>
      </c>
      <c r="G1246" s="29" t="s">
        <v>17509</v>
      </c>
      <c r="H1246" s="29" t="s">
        <v>14948</v>
      </c>
      <c r="I1246" s="29" t="s">
        <v>14960</v>
      </c>
      <c r="J1246" s="29" t="s">
        <v>14527</v>
      </c>
      <c r="K1246" s="29" t="s">
        <v>17972</v>
      </c>
      <c r="L1246" s="29"/>
    </row>
    <row r="1247" customFormat="false" ht="15" hidden="false" customHeight="true" outlineLevel="0" collapsed="false">
      <c r="A1247" s="26" t="s">
        <v>17973</v>
      </c>
      <c r="B1247" s="27" t="n">
        <v>45510</v>
      </c>
      <c r="C1247" s="26" t="s">
        <v>9056</v>
      </c>
      <c r="D1247" s="26" t="s">
        <v>14965</v>
      </c>
      <c r="E1247" s="26" t="s">
        <v>14966</v>
      </c>
      <c r="F1247" s="26" t="s">
        <v>16212</v>
      </c>
      <c r="G1247" s="26" t="s">
        <v>16940</v>
      </c>
      <c r="H1247" s="26" t="s">
        <v>14948</v>
      </c>
      <c r="I1247" s="26" t="s">
        <v>17974</v>
      </c>
      <c r="J1247" s="26" t="s">
        <v>14498</v>
      </c>
      <c r="K1247" s="26" t="s">
        <v>17972</v>
      </c>
      <c r="L1247" s="26"/>
    </row>
    <row r="1248" customFormat="false" ht="15" hidden="false" customHeight="true" outlineLevel="0" collapsed="false">
      <c r="A1248" s="29" t="s">
        <v>17975</v>
      </c>
      <c r="B1248" s="30" t="n">
        <v>45510</v>
      </c>
      <c r="C1248" s="29" t="s">
        <v>2769</v>
      </c>
      <c r="D1248" s="29" t="s">
        <v>14951</v>
      </c>
      <c r="E1248" s="29" t="s">
        <v>14952</v>
      </c>
      <c r="F1248" s="29" t="s">
        <v>17976</v>
      </c>
      <c r="G1248" s="29" t="s">
        <v>15816</v>
      </c>
      <c r="H1248" s="29" t="s">
        <v>14948</v>
      </c>
      <c r="I1248" s="29" t="s">
        <v>17977</v>
      </c>
      <c r="J1248" s="29" t="s">
        <v>14498</v>
      </c>
      <c r="K1248" s="29" t="s">
        <v>17972</v>
      </c>
      <c r="L1248" s="29"/>
    </row>
    <row r="1249" customFormat="false" ht="15" hidden="false" customHeight="true" outlineLevel="0" collapsed="false">
      <c r="A1249" s="26" t="s">
        <v>17978</v>
      </c>
      <c r="B1249" s="27" t="n">
        <v>45511</v>
      </c>
      <c r="C1249" s="26" t="s">
        <v>4770</v>
      </c>
      <c r="D1249" s="26" t="s">
        <v>15080</v>
      </c>
      <c r="E1249" s="26" t="s">
        <v>15081</v>
      </c>
      <c r="F1249" s="26" t="s">
        <v>15148</v>
      </c>
      <c r="G1249" s="26" t="s">
        <v>16618</v>
      </c>
      <c r="H1249" s="26" t="s">
        <v>14948</v>
      </c>
      <c r="I1249" s="26" t="s">
        <v>17979</v>
      </c>
      <c r="J1249" s="26" t="s">
        <v>14498</v>
      </c>
      <c r="K1249" s="26" t="s">
        <v>17980</v>
      </c>
      <c r="L1249" s="26"/>
    </row>
    <row r="1250" customFormat="false" ht="15" hidden="false" customHeight="true" outlineLevel="0" collapsed="false">
      <c r="A1250" s="29" t="s">
        <v>17981</v>
      </c>
      <c r="B1250" s="30" t="n">
        <v>45511</v>
      </c>
      <c r="C1250" s="29" t="s">
        <v>2960</v>
      </c>
      <c r="D1250" s="29" t="s">
        <v>15054</v>
      </c>
      <c r="E1250" s="29" t="s">
        <v>15055</v>
      </c>
      <c r="F1250" s="29" t="s">
        <v>15018</v>
      </c>
      <c r="G1250" s="29" t="s">
        <v>15078</v>
      </c>
      <c r="H1250" s="29" t="s">
        <v>14948</v>
      </c>
      <c r="I1250" s="29" t="s">
        <v>15024</v>
      </c>
      <c r="J1250" s="29" t="s">
        <v>14527</v>
      </c>
      <c r="K1250" s="29" t="s">
        <v>17980</v>
      </c>
      <c r="L1250" s="29"/>
    </row>
    <row r="1251" customFormat="false" ht="15" hidden="false" customHeight="true" outlineLevel="0" collapsed="false">
      <c r="A1251" s="26" t="s">
        <v>17982</v>
      </c>
      <c r="B1251" s="27" t="n">
        <v>45511</v>
      </c>
      <c r="C1251" s="26" t="s">
        <v>6158</v>
      </c>
      <c r="D1251" s="26" t="s">
        <v>15054</v>
      </c>
      <c r="E1251" s="26" t="s">
        <v>15055</v>
      </c>
      <c r="F1251" s="26" t="s">
        <v>198</v>
      </c>
      <c r="G1251" s="26" t="s">
        <v>208</v>
      </c>
      <c r="H1251" s="26" t="s">
        <v>14948</v>
      </c>
      <c r="I1251" s="26" t="s">
        <v>14960</v>
      </c>
      <c r="J1251" s="26" t="s">
        <v>14527</v>
      </c>
      <c r="K1251" s="26" t="s">
        <v>17980</v>
      </c>
      <c r="L1251" s="26"/>
    </row>
    <row r="1252" customFormat="false" ht="15" hidden="false" customHeight="true" outlineLevel="0" collapsed="false">
      <c r="A1252" s="29" t="s">
        <v>17983</v>
      </c>
      <c r="B1252" s="30" t="n">
        <v>45511</v>
      </c>
      <c r="C1252" s="29" t="s">
        <v>7727</v>
      </c>
      <c r="D1252" s="29" t="s">
        <v>15066</v>
      </c>
      <c r="E1252" s="29" t="s">
        <v>15067</v>
      </c>
      <c r="F1252" s="29" t="s">
        <v>229</v>
      </c>
      <c r="G1252" s="29" t="s">
        <v>198</v>
      </c>
      <c r="H1252" s="29" t="s">
        <v>14948</v>
      </c>
      <c r="I1252" s="29"/>
      <c r="J1252" s="29" t="s">
        <v>14527</v>
      </c>
      <c r="K1252" s="29" t="s">
        <v>17980</v>
      </c>
      <c r="L1252" s="29"/>
    </row>
    <row r="1253" customFormat="false" ht="15" hidden="false" customHeight="true" outlineLevel="0" collapsed="false">
      <c r="A1253" s="26" t="s">
        <v>17984</v>
      </c>
      <c r="B1253" s="27" t="n">
        <v>45512</v>
      </c>
      <c r="C1253" s="26" t="s">
        <v>770</v>
      </c>
      <c r="D1253" s="26" t="s">
        <v>15054</v>
      </c>
      <c r="E1253" s="26" t="s">
        <v>15055</v>
      </c>
      <c r="F1253" s="26" t="s">
        <v>218</v>
      </c>
      <c r="G1253" s="26" t="s">
        <v>208</v>
      </c>
      <c r="H1253" s="26" t="s">
        <v>14948</v>
      </c>
      <c r="I1253" s="26" t="s">
        <v>15005</v>
      </c>
      <c r="J1253" s="26" t="s">
        <v>14527</v>
      </c>
      <c r="K1253" s="26" t="s">
        <v>17985</v>
      </c>
      <c r="L1253" s="26"/>
    </row>
    <row r="1254" customFormat="false" ht="15" hidden="false" customHeight="true" outlineLevel="0" collapsed="false">
      <c r="A1254" s="29" t="s">
        <v>17986</v>
      </c>
      <c r="B1254" s="30" t="n">
        <v>45513</v>
      </c>
      <c r="C1254" s="29" t="s">
        <v>3151</v>
      </c>
      <c r="D1254" s="29" t="s">
        <v>14946</v>
      </c>
      <c r="E1254" s="29" t="s">
        <v>14947</v>
      </c>
      <c r="F1254" s="29" t="s">
        <v>2869</v>
      </c>
      <c r="G1254" s="29" t="s">
        <v>1704</v>
      </c>
      <c r="H1254" s="29" t="s">
        <v>14948</v>
      </c>
      <c r="I1254" s="29" t="s">
        <v>14980</v>
      </c>
      <c r="J1254" s="29" t="s">
        <v>14527</v>
      </c>
      <c r="K1254" s="29" t="s">
        <v>17987</v>
      </c>
      <c r="L1254" s="29"/>
    </row>
    <row r="1255" customFormat="false" ht="15" hidden="false" customHeight="true" outlineLevel="0" collapsed="false">
      <c r="A1255" s="26" t="s">
        <v>17988</v>
      </c>
      <c r="B1255" s="27" t="n">
        <v>45513</v>
      </c>
      <c r="C1255" s="26" t="s">
        <v>11267</v>
      </c>
      <c r="D1255" s="26" t="s">
        <v>14972</v>
      </c>
      <c r="E1255" s="26" t="s">
        <v>14973</v>
      </c>
      <c r="F1255" s="26" t="s">
        <v>17989</v>
      </c>
      <c r="G1255" s="26" t="s">
        <v>17990</v>
      </c>
      <c r="H1255" s="26" t="s">
        <v>14948</v>
      </c>
      <c r="I1255" s="26"/>
      <c r="J1255" s="26" t="s">
        <v>14527</v>
      </c>
      <c r="K1255" s="26" t="s">
        <v>17987</v>
      </c>
      <c r="L1255" s="26"/>
    </row>
    <row r="1256" customFormat="false" ht="15" hidden="false" customHeight="true" outlineLevel="0" collapsed="false">
      <c r="A1256" s="29" t="s">
        <v>17991</v>
      </c>
      <c r="B1256" s="30" t="n">
        <v>45514</v>
      </c>
      <c r="C1256" s="29" t="s">
        <v>1946</v>
      </c>
      <c r="D1256" s="29" t="s">
        <v>14984</v>
      </c>
      <c r="E1256" s="29" t="s">
        <v>14985</v>
      </c>
      <c r="F1256" s="29" t="s">
        <v>15078</v>
      </c>
      <c r="G1256" s="29" t="s">
        <v>15017</v>
      </c>
      <c r="H1256" s="29" t="s">
        <v>14948</v>
      </c>
      <c r="I1256" s="29" t="s">
        <v>14960</v>
      </c>
      <c r="J1256" s="29" t="s">
        <v>14527</v>
      </c>
      <c r="K1256" s="29" t="s">
        <v>17992</v>
      </c>
      <c r="L1256" s="29"/>
    </row>
    <row r="1257" customFormat="false" ht="15" hidden="false" customHeight="true" outlineLevel="0" collapsed="false">
      <c r="A1257" s="26" t="s">
        <v>17993</v>
      </c>
      <c r="B1257" s="27" t="n">
        <v>45514</v>
      </c>
      <c r="C1257" s="26" t="s">
        <v>7070</v>
      </c>
      <c r="D1257" s="26" t="s">
        <v>15015</v>
      </c>
      <c r="E1257" s="26" t="s">
        <v>15016</v>
      </c>
      <c r="F1257" s="26" t="s">
        <v>15018</v>
      </c>
      <c r="G1257" s="26" t="s">
        <v>198</v>
      </c>
      <c r="H1257" s="26" t="s">
        <v>14948</v>
      </c>
      <c r="I1257" s="26" t="s">
        <v>15024</v>
      </c>
      <c r="J1257" s="26" t="s">
        <v>14527</v>
      </c>
      <c r="K1257" s="26" t="s">
        <v>17992</v>
      </c>
      <c r="L1257" s="26"/>
    </row>
    <row r="1258" customFormat="false" ht="15" hidden="false" customHeight="true" outlineLevel="0" collapsed="false">
      <c r="A1258" s="29" t="s">
        <v>17994</v>
      </c>
      <c r="B1258" s="30" t="n">
        <v>45515</v>
      </c>
      <c r="C1258" s="29" t="s">
        <v>11584</v>
      </c>
      <c r="D1258" s="29" t="s">
        <v>14984</v>
      </c>
      <c r="E1258" s="29" t="s">
        <v>14985</v>
      </c>
      <c r="F1258" s="29" t="s">
        <v>15017</v>
      </c>
      <c r="G1258" s="29" t="s">
        <v>270</v>
      </c>
      <c r="H1258" s="29" t="s">
        <v>14948</v>
      </c>
      <c r="I1258" s="29" t="s">
        <v>14987</v>
      </c>
      <c r="J1258" s="29" t="s">
        <v>14527</v>
      </c>
      <c r="K1258" s="29" t="s">
        <v>17995</v>
      </c>
      <c r="L1258" s="29"/>
    </row>
    <row r="1259" customFormat="false" ht="15" hidden="false" customHeight="true" outlineLevel="0" collapsed="false">
      <c r="A1259" s="26" t="s">
        <v>17996</v>
      </c>
      <c r="B1259" s="27" t="n">
        <v>45515</v>
      </c>
      <c r="C1259" s="26" t="s">
        <v>3429</v>
      </c>
      <c r="D1259" s="26" t="s">
        <v>15001</v>
      </c>
      <c r="E1259" s="26" t="s">
        <v>15002</v>
      </c>
      <c r="F1259" s="26" t="s">
        <v>15335</v>
      </c>
      <c r="G1259" s="26" t="s">
        <v>15064</v>
      </c>
      <c r="H1259" s="26" t="s">
        <v>14948</v>
      </c>
      <c r="I1259" s="26" t="s">
        <v>15005</v>
      </c>
      <c r="J1259" s="26" t="s">
        <v>14527</v>
      </c>
      <c r="K1259" s="26" t="s">
        <v>17995</v>
      </c>
      <c r="L1259" s="26"/>
    </row>
    <row r="1260" customFormat="false" ht="15" hidden="false" customHeight="true" outlineLevel="0" collapsed="false">
      <c r="A1260" s="29" t="s">
        <v>17997</v>
      </c>
      <c r="B1260" s="30" t="n">
        <v>45515</v>
      </c>
      <c r="C1260" s="29" t="s">
        <v>4142</v>
      </c>
      <c r="D1260" s="29" t="s">
        <v>15001</v>
      </c>
      <c r="E1260" s="29" t="s">
        <v>15002</v>
      </c>
      <c r="F1260" s="29" t="s">
        <v>15027</v>
      </c>
      <c r="G1260" s="29" t="s">
        <v>15028</v>
      </c>
      <c r="H1260" s="29" t="s">
        <v>14948</v>
      </c>
      <c r="I1260" s="29"/>
      <c r="J1260" s="29" t="s">
        <v>14527</v>
      </c>
      <c r="K1260" s="29" t="s">
        <v>17995</v>
      </c>
      <c r="L1260" s="29"/>
    </row>
    <row r="1261" customFormat="false" ht="15" hidden="false" customHeight="true" outlineLevel="0" collapsed="false">
      <c r="A1261" s="26" t="s">
        <v>17998</v>
      </c>
      <c r="B1261" s="27" t="n">
        <v>45516</v>
      </c>
      <c r="C1261" s="26" t="s">
        <v>7228</v>
      </c>
      <c r="D1261" s="26" t="s">
        <v>15035</v>
      </c>
      <c r="E1261" s="26" t="s">
        <v>15036</v>
      </c>
      <c r="F1261" s="26" t="s">
        <v>17999</v>
      </c>
      <c r="G1261" s="26" t="s">
        <v>16414</v>
      </c>
      <c r="H1261" s="26" t="s">
        <v>14948</v>
      </c>
      <c r="I1261" s="26" t="s">
        <v>18000</v>
      </c>
      <c r="J1261" s="26" t="s">
        <v>14498</v>
      </c>
      <c r="K1261" s="26" t="s">
        <v>18001</v>
      </c>
      <c r="L1261" s="26"/>
    </row>
    <row r="1262" customFormat="false" ht="15" hidden="false" customHeight="true" outlineLevel="0" collapsed="false">
      <c r="A1262" s="29" t="s">
        <v>18002</v>
      </c>
      <c r="B1262" s="30" t="n">
        <v>45516</v>
      </c>
      <c r="C1262" s="29" t="s">
        <v>5606</v>
      </c>
      <c r="D1262" s="29" t="s">
        <v>14972</v>
      </c>
      <c r="E1262" s="29" t="s">
        <v>14973</v>
      </c>
      <c r="F1262" s="29" t="s">
        <v>18003</v>
      </c>
      <c r="G1262" s="29" t="s">
        <v>18004</v>
      </c>
      <c r="H1262" s="29" t="s">
        <v>14948</v>
      </c>
      <c r="I1262" s="29" t="s">
        <v>15024</v>
      </c>
      <c r="J1262" s="29" t="s">
        <v>14527</v>
      </c>
      <c r="K1262" s="29" t="s">
        <v>18001</v>
      </c>
      <c r="L1262" s="29"/>
    </row>
    <row r="1263" customFormat="false" ht="15" hidden="false" customHeight="true" outlineLevel="0" collapsed="false">
      <c r="A1263" s="26" t="s">
        <v>18005</v>
      </c>
      <c r="B1263" s="27" t="n">
        <v>45516</v>
      </c>
      <c r="C1263" s="26" t="s">
        <v>4210</v>
      </c>
      <c r="D1263" s="26" t="s">
        <v>15066</v>
      </c>
      <c r="E1263" s="26" t="s">
        <v>15067</v>
      </c>
      <c r="F1263" s="26" t="s">
        <v>345</v>
      </c>
      <c r="G1263" s="26" t="s">
        <v>208</v>
      </c>
      <c r="H1263" s="26" t="s">
        <v>14948</v>
      </c>
      <c r="I1263" s="26"/>
      <c r="J1263" s="26" t="s">
        <v>14527</v>
      </c>
      <c r="K1263" s="26" t="s">
        <v>18001</v>
      </c>
      <c r="L1263" s="26"/>
    </row>
    <row r="1264" customFormat="false" ht="15" hidden="false" customHeight="true" outlineLevel="0" collapsed="false">
      <c r="A1264" s="29" t="s">
        <v>18006</v>
      </c>
      <c r="B1264" s="30" t="n">
        <v>45518</v>
      </c>
      <c r="C1264" s="29" t="s">
        <v>10320</v>
      </c>
      <c r="D1264" s="29" t="s">
        <v>14951</v>
      </c>
      <c r="E1264" s="29" t="s">
        <v>14952</v>
      </c>
      <c r="F1264" s="29" t="s">
        <v>15344</v>
      </c>
      <c r="G1264" s="29" t="s">
        <v>16135</v>
      </c>
      <c r="H1264" s="29" t="s">
        <v>14948</v>
      </c>
      <c r="I1264" s="29" t="s">
        <v>18007</v>
      </c>
      <c r="J1264" s="29" t="s">
        <v>14498</v>
      </c>
      <c r="K1264" s="29" t="s">
        <v>18008</v>
      </c>
      <c r="L1264" s="29"/>
    </row>
    <row r="1265" customFormat="false" ht="15" hidden="false" customHeight="true" outlineLevel="0" collapsed="false">
      <c r="A1265" s="26" t="s">
        <v>18009</v>
      </c>
      <c r="B1265" s="27" t="n">
        <v>45518</v>
      </c>
      <c r="C1265" s="26" t="s">
        <v>705</v>
      </c>
      <c r="D1265" s="26" t="s">
        <v>15080</v>
      </c>
      <c r="E1265" s="26" t="s">
        <v>15081</v>
      </c>
      <c r="F1265" s="26" t="s">
        <v>15713</v>
      </c>
      <c r="G1265" s="26" t="s">
        <v>15324</v>
      </c>
      <c r="H1265" s="26" t="s">
        <v>14948</v>
      </c>
      <c r="I1265" s="26" t="s">
        <v>18010</v>
      </c>
      <c r="J1265" s="26" t="s">
        <v>14498</v>
      </c>
      <c r="K1265" s="26" t="s">
        <v>18008</v>
      </c>
      <c r="L1265" s="26"/>
    </row>
    <row r="1266" customFormat="false" ht="15" hidden="false" customHeight="true" outlineLevel="0" collapsed="false">
      <c r="A1266" s="29" t="s">
        <v>18011</v>
      </c>
      <c r="B1266" s="30" t="n">
        <v>45521</v>
      </c>
      <c r="C1266" s="29" t="s">
        <v>11303</v>
      </c>
      <c r="D1266" s="29" t="s">
        <v>15113</v>
      </c>
      <c r="E1266" s="29" t="s">
        <v>15114</v>
      </c>
      <c r="F1266" s="29" t="s">
        <v>208</v>
      </c>
      <c r="G1266" s="29" t="s">
        <v>270</v>
      </c>
      <c r="H1266" s="29" t="s">
        <v>14948</v>
      </c>
      <c r="I1266" s="29" t="s">
        <v>14980</v>
      </c>
      <c r="J1266" s="29" t="s">
        <v>14527</v>
      </c>
      <c r="K1266" s="29" t="s">
        <v>18012</v>
      </c>
      <c r="L1266" s="29"/>
    </row>
    <row r="1267" customFormat="false" ht="15" hidden="false" customHeight="true" outlineLevel="0" collapsed="false">
      <c r="A1267" s="26" t="s">
        <v>18013</v>
      </c>
      <c r="B1267" s="27" t="n">
        <v>45522</v>
      </c>
      <c r="C1267" s="26" t="s">
        <v>11230</v>
      </c>
      <c r="D1267" s="26" t="s">
        <v>14951</v>
      </c>
      <c r="E1267" s="26" t="s">
        <v>14952</v>
      </c>
      <c r="F1267" s="26" t="s">
        <v>16250</v>
      </c>
      <c r="G1267" s="26" t="s">
        <v>18014</v>
      </c>
      <c r="H1267" s="26" t="s">
        <v>14948</v>
      </c>
      <c r="I1267" s="26" t="s">
        <v>18015</v>
      </c>
      <c r="J1267" s="26" t="s">
        <v>14498</v>
      </c>
      <c r="K1267" s="26" t="s">
        <v>18016</v>
      </c>
      <c r="L1267" s="26"/>
    </row>
    <row r="1268" customFormat="false" ht="15" hidden="false" customHeight="true" outlineLevel="0" collapsed="false">
      <c r="A1268" s="29" t="s">
        <v>18017</v>
      </c>
      <c r="B1268" s="30" t="n">
        <v>45522</v>
      </c>
      <c r="C1268" s="29" t="s">
        <v>2801</v>
      </c>
      <c r="D1268" s="29" t="s">
        <v>15015</v>
      </c>
      <c r="E1268" s="29" t="s">
        <v>15016</v>
      </c>
      <c r="F1268" s="29" t="s">
        <v>166</v>
      </c>
      <c r="G1268" s="29" t="s">
        <v>15017</v>
      </c>
      <c r="H1268" s="29" t="s">
        <v>14948</v>
      </c>
      <c r="I1268" s="29" t="s">
        <v>14980</v>
      </c>
      <c r="J1268" s="29" t="s">
        <v>14527</v>
      </c>
      <c r="K1268" s="29" t="s">
        <v>18016</v>
      </c>
      <c r="L1268" s="29"/>
    </row>
    <row r="1269" customFormat="false" ht="15" hidden="false" customHeight="true" outlineLevel="0" collapsed="false">
      <c r="A1269" s="26" t="s">
        <v>18018</v>
      </c>
      <c r="B1269" s="27" t="n">
        <v>45523</v>
      </c>
      <c r="C1269" s="26" t="s">
        <v>3471</v>
      </c>
      <c r="D1269" s="26" t="s">
        <v>14946</v>
      </c>
      <c r="E1269" s="26" t="s">
        <v>14947</v>
      </c>
      <c r="F1269" s="26" t="s">
        <v>3722</v>
      </c>
      <c r="G1269" s="26" t="s">
        <v>5055</v>
      </c>
      <c r="H1269" s="26" t="s">
        <v>14948</v>
      </c>
      <c r="I1269" s="26" t="s">
        <v>15024</v>
      </c>
      <c r="J1269" s="26" t="s">
        <v>14527</v>
      </c>
      <c r="K1269" s="26" t="s">
        <v>18019</v>
      </c>
      <c r="L1269" s="26"/>
    </row>
    <row r="1270" customFormat="false" ht="15" hidden="false" customHeight="true" outlineLevel="0" collapsed="false">
      <c r="A1270" s="29" t="s">
        <v>18020</v>
      </c>
      <c r="B1270" s="30" t="n">
        <v>45524</v>
      </c>
      <c r="C1270" s="29" t="s">
        <v>8143</v>
      </c>
      <c r="D1270" s="29" t="s">
        <v>15045</v>
      </c>
      <c r="E1270" s="29" t="s">
        <v>15046</v>
      </c>
      <c r="F1270" s="29" t="s">
        <v>18021</v>
      </c>
      <c r="G1270" s="29" t="s">
        <v>18022</v>
      </c>
      <c r="H1270" s="29" t="s">
        <v>14948</v>
      </c>
      <c r="I1270" s="29" t="s">
        <v>15024</v>
      </c>
      <c r="J1270" s="29" t="s">
        <v>14527</v>
      </c>
      <c r="K1270" s="29" t="s">
        <v>18023</v>
      </c>
      <c r="L1270" s="29"/>
    </row>
    <row r="1271" customFormat="false" ht="15" hidden="false" customHeight="true" outlineLevel="0" collapsed="false">
      <c r="A1271" s="26" t="s">
        <v>18024</v>
      </c>
      <c r="B1271" s="27" t="n">
        <v>45524</v>
      </c>
      <c r="C1271" s="26" t="s">
        <v>10009</v>
      </c>
      <c r="D1271" s="26" t="s">
        <v>14951</v>
      </c>
      <c r="E1271" s="26" t="s">
        <v>14952</v>
      </c>
      <c r="F1271" s="26" t="s">
        <v>15060</v>
      </c>
      <c r="G1271" s="26" t="s">
        <v>18025</v>
      </c>
      <c r="H1271" s="26" t="s">
        <v>14948</v>
      </c>
      <c r="I1271" s="26" t="s">
        <v>18026</v>
      </c>
      <c r="J1271" s="26" t="s">
        <v>14498</v>
      </c>
      <c r="K1271" s="26" t="s">
        <v>18023</v>
      </c>
      <c r="L1271" s="26"/>
    </row>
    <row r="1272" customFormat="false" ht="15" hidden="false" customHeight="true" outlineLevel="0" collapsed="false">
      <c r="A1272" s="29" t="s">
        <v>18027</v>
      </c>
      <c r="B1272" s="30" t="n">
        <v>45526</v>
      </c>
      <c r="C1272" s="29" t="s">
        <v>10442</v>
      </c>
      <c r="D1272" s="29" t="s">
        <v>15001</v>
      </c>
      <c r="E1272" s="29" t="s">
        <v>15002</v>
      </c>
      <c r="F1272" s="29" t="s">
        <v>15335</v>
      </c>
      <c r="G1272" s="29" t="s">
        <v>15028</v>
      </c>
      <c r="H1272" s="29" t="s">
        <v>14948</v>
      </c>
      <c r="I1272" s="29" t="s">
        <v>15005</v>
      </c>
      <c r="J1272" s="29" t="s">
        <v>14527</v>
      </c>
      <c r="K1272" s="29" t="s">
        <v>18028</v>
      </c>
      <c r="L1272" s="29"/>
    </row>
    <row r="1273" customFormat="false" ht="15" hidden="false" customHeight="true" outlineLevel="0" collapsed="false">
      <c r="A1273" s="26" t="s">
        <v>18029</v>
      </c>
      <c r="B1273" s="27" t="n">
        <v>45526</v>
      </c>
      <c r="C1273" s="26" t="s">
        <v>11141</v>
      </c>
      <c r="D1273" s="26" t="s">
        <v>15045</v>
      </c>
      <c r="E1273" s="26" t="s">
        <v>15046</v>
      </c>
      <c r="F1273" s="26" t="s">
        <v>18030</v>
      </c>
      <c r="G1273" s="26" t="s">
        <v>18031</v>
      </c>
      <c r="H1273" s="26" t="s">
        <v>14948</v>
      </c>
      <c r="I1273" s="26" t="s">
        <v>14980</v>
      </c>
      <c r="J1273" s="26" t="s">
        <v>14527</v>
      </c>
      <c r="K1273" s="26" t="s">
        <v>18028</v>
      </c>
      <c r="L1273" s="26"/>
    </row>
    <row r="1274" customFormat="false" ht="15" hidden="false" customHeight="true" outlineLevel="0" collapsed="false">
      <c r="A1274" s="29" t="s">
        <v>18032</v>
      </c>
      <c r="B1274" s="30" t="n">
        <v>45526</v>
      </c>
      <c r="C1274" s="29" t="s">
        <v>7747</v>
      </c>
      <c r="D1274" s="29" t="s">
        <v>15021</v>
      </c>
      <c r="E1274" s="29" t="s">
        <v>15022</v>
      </c>
      <c r="F1274" s="29" t="s">
        <v>15017</v>
      </c>
      <c r="G1274" s="29" t="s">
        <v>14986</v>
      </c>
      <c r="H1274" s="29" t="s">
        <v>14948</v>
      </c>
      <c r="I1274" s="29" t="s">
        <v>14980</v>
      </c>
      <c r="J1274" s="29" t="s">
        <v>14527</v>
      </c>
      <c r="K1274" s="29" t="s">
        <v>18028</v>
      </c>
      <c r="L1274" s="29"/>
    </row>
    <row r="1275" customFormat="false" ht="15" hidden="false" customHeight="true" outlineLevel="0" collapsed="false">
      <c r="A1275" s="26" t="s">
        <v>18033</v>
      </c>
      <c r="B1275" s="27" t="n">
        <v>45527</v>
      </c>
      <c r="C1275" s="26" t="s">
        <v>7878</v>
      </c>
      <c r="D1275" s="26" t="s">
        <v>15054</v>
      </c>
      <c r="E1275" s="26" t="s">
        <v>15055</v>
      </c>
      <c r="F1275" s="26" t="s">
        <v>166</v>
      </c>
      <c r="G1275" s="26" t="s">
        <v>15023</v>
      </c>
      <c r="H1275" s="26" t="s">
        <v>14948</v>
      </c>
      <c r="I1275" s="26" t="s">
        <v>15005</v>
      </c>
      <c r="J1275" s="26" t="s">
        <v>14527</v>
      </c>
      <c r="K1275" s="26" t="s">
        <v>18034</v>
      </c>
      <c r="L1275" s="26"/>
    </row>
    <row r="1276" customFormat="false" ht="15" hidden="false" customHeight="true" outlineLevel="0" collapsed="false">
      <c r="A1276" s="29" t="s">
        <v>18035</v>
      </c>
      <c r="B1276" s="30" t="n">
        <v>45528</v>
      </c>
      <c r="C1276" s="29" t="s">
        <v>9130</v>
      </c>
      <c r="D1276" s="29" t="s">
        <v>15011</v>
      </c>
      <c r="E1276" s="29" t="s">
        <v>15012</v>
      </c>
      <c r="F1276" s="29" t="s">
        <v>208</v>
      </c>
      <c r="G1276" s="29" t="s">
        <v>218</v>
      </c>
      <c r="H1276" s="29" t="s">
        <v>14948</v>
      </c>
      <c r="I1276" s="29" t="s">
        <v>15005</v>
      </c>
      <c r="J1276" s="29" t="s">
        <v>14527</v>
      </c>
      <c r="K1276" s="29" t="s">
        <v>18036</v>
      </c>
      <c r="L1276" s="29"/>
    </row>
    <row r="1277" customFormat="false" ht="15" hidden="false" customHeight="true" outlineLevel="0" collapsed="false">
      <c r="A1277" s="26" t="s">
        <v>18037</v>
      </c>
      <c r="B1277" s="27" t="n">
        <v>45528</v>
      </c>
      <c r="C1277" s="26" t="s">
        <v>6599</v>
      </c>
      <c r="D1277" s="26" t="s">
        <v>15015</v>
      </c>
      <c r="E1277" s="26" t="s">
        <v>15016</v>
      </c>
      <c r="F1277" s="26" t="s">
        <v>270</v>
      </c>
      <c r="G1277" s="26" t="s">
        <v>270</v>
      </c>
      <c r="H1277" s="26" t="s">
        <v>14948</v>
      </c>
      <c r="I1277" s="26" t="s">
        <v>14960</v>
      </c>
      <c r="J1277" s="26" t="s">
        <v>14527</v>
      </c>
      <c r="K1277" s="26" t="s">
        <v>18036</v>
      </c>
      <c r="L1277" s="26"/>
    </row>
    <row r="1278" customFormat="false" ht="15" hidden="false" customHeight="true" outlineLevel="0" collapsed="false">
      <c r="A1278" s="29" t="s">
        <v>18038</v>
      </c>
      <c r="B1278" s="30" t="n">
        <v>45530</v>
      </c>
      <c r="C1278" s="29" t="s">
        <v>6349</v>
      </c>
      <c r="D1278" s="29" t="s">
        <v>15322</v>
      </c>
      <c r="E1278" s="29" t="s">
        <v>15323</v>
      </c>
      <c r="F1278" s="29" t="s">
        <v>18039</v>
      </c>
      <c r="G1278" s="29" t="s">
        <v>15571</v>
      </c>
      <c r="H1278" s="29" t="s">
        <v>14948</v>
      </c>
      <c r="I1278" s="29" t="s">
        <v>18040</v>
      </c>
      <c r="J1278" s="29" t="s">
        <v>14498</v>
      </c>
      <c r="K1278" s="29" t="s">
        <v>18041</v>
      </c>
      <c r="L1278" s="29"/>
    </row>
    <row r="1279" customFormat="false" ht="15" hidden="false" customHeight="true" outlineLevel="0" collapsed="false">
      <c r="A1279" s="26" t="s">
        <v>18042</v>
      </c>
      <c r="B1279" s="27" t="n">
        <v>45532</v>
      </c>
      <c r="C1279" s="26" t="s">
        <v>3736</v>
      </c>
      <c r="D1279" s="26" t="s">
        <v>14946</v>
      </c>
      <c r="E1279" s="26" t="s">
        <v>14947</v>
      </c>
      <c r="F1279" s="26" t="s">
        <v>4694</v>
      </c>
      <c r="G1279" s="26" t="s">
        <v>1061</v>
      </c>
      <c r="H1279" s="26" t="s">
        <v>14948</v>
      </c>
      <c r="I1279" s="26" t="s">
        <v>14980</v>
      </c>
      <c r="J1279" s="26" t="s">
        <v>14527</v>
      </c>
      <c r="K1279" s="26" t="s">
        <v>18043</v>
      </c>
      <c r="L1279" s="26"/>
    </row>
    <row r="1280" customFormat="false" ht="15" hidden="false" customHeight="true" outlineLevel="0" collapsed="false">
      <c r="A1280" s="29" t="s">
        <v>18044</v>
      </c>
      <c r="B1280" s="30" t="n">
        <v>45532</v>
      </c>
      <c r="C1280" s="29" t="s">
        <v>11002</v>
      </c>
      <c r="D1280" s="29" t="s">
        <v>14965</v>
      </c>
      <c r="E1280" s="29" t="s">
        <v>14966</v>
      </c>
      <c r="F1280" s="29" t="s">
        <v>15404</v>
      </c>
      <c r="G1280" s="29" t="s">
        <v>17175</v>
      </c>
      <c r="H1280" s="29" t="s">
        <v>14948</v>
      </c>
      <c r="I1280" s="29" t="s">
        <v>18045</v>
      </c>
      <c r="J1280" s="29" t="s">
        <v>14498</v>
      </c>
      <c r="K1280" s="29" t="s">
        <v>18043</v>
      </c>
      <c r="L1280" s="29"/>
    </row>
    <row r="1281" customFormat="false" ht="15" hidden="false" customHeight="true" outlineLevel="0" collapsed="false">
      <c r="A1281" s="26" t="s">
        <v>18046</v>
      </c>
      <c r="B1281" s="27" t="n">
        <v>45532</v>
      </c>
      <c r="C1281" s="26" t="s">
        <v>10217</v>
      </c>
      <c r="D1281" s="26" t="s">
        <v>15045</v>
      </c>
      <c r="E1281" s="26" t="s">
        <v>15046</v>
      </c>
      <c r="F1281" s="26" t="s">
        <v>18047</v>
      </c>
      <c r="G1281" s="26" t="s">
        <v>18048</v>
      </c>
      <c r="H1281" s="26" t="s">
        <v>14948</v>
      </c>
      <c r="I1281" s="26" t="s">
        <v>15024</v>
      </c>
      <c r="J1281" s="26" t="s">
        <v>14527</v>
      </c>
      <c r="K1281" s="26" t="s">
        <v>18043</v>
      </c>
      <c r="L1281" s="26"/>
    </row>
    <row r="1282" customFormat="false" ht="15" hidden="false" customHeight="true" outlineLevel="0" collapsed="false">
      <c r="A1282" s="29" t="s">
        <v>18049</v>
      </c>
      <c r="B1282" s="30" t="n">
        <v>45533</v>
      </c>
      <c r="C1282" s="29" t="s">
        <v>6845</v>
      </c>
      <c r="D1282" s="29" t="s">
        <v>14951</v>
      </c>
      <c r="E1282" s="29" t="s">
        <v>14952</v>
      </c>
      <c r="F1282" s="29" t="s">
        <v>18050</v>
      </c>
      <c r="G1282" s="29" t="s">
        <v>16835</v>
      </c>
      <c r="H1282" s="29" t="s">
        <v>14948</v>
      </c>
      <c r="I1282" s="29" t="s">
        <v>18051</v>
      </c>
      <c r="J1282" s="29" t="s">
        <v>14498</v>
      </c>
      <c r="K1282" s="29" t="s">
        <v>18052</v>
      </c>
      <c r="L1282" s="29"/>
    </row>
    <row r="1283" customFormat="false" ht="15" hidden="false" customHeight="true" outlineLevel="0" collapsed="false">
      <c r="A1283" s="26" t="s">
        <v>18053</v>
      </c>
      <c r="B1283" s="27" t="n">
        <v>45534</v>
      </c>
      <c r="C1283" s="26" t="s">
        <v>6968</v>
      </c>
      <c r="D1283" s="26" t="s">
        <v>14951</v>
      </c>
      <c r="E1283" s="26" t="s">
        <v>14952</v>
      </c>
      <c r="F1283" s="26" t="s">
        <v>16131</v>
      </c>
      <c r="G1283" s="26" t="s">
        <v>16724</v>
      </c>
      <c r="H1283" s="26" t="s">
        <v>14948</v>
      </c>
      <c r="I1283" s="26" t="s">
        <v>18054</v>
      </c>
      <c r="J1283" s="26" t="s">
        <v>14498</v>
      </c>
      <c r="K1283" s="26" t="s">
        <v>18055</v>
      </c>
      <c r="L1283" s="26"/>
    </row>
    <row r="1284" customFormat="false" ht="15" hidden="false" customHeight="true" outlineLevel="0" collapsed="false">
      <c r="A1284" s="29" t="s">
        <v>18056</v>
      </c>
      <c r="B1284" s="30" t="n">
        <v>45536</v>
      </c>
      <c r="C1284" s="29" t="s">
        <v>8108</v>
      </c>
      <c r="D1284" s="29" t="s">
        <v>15011</v>
      </c>
      <c r="E1284" s="29" t="s">
        <v>15012</v>
      </c>
      <c r="F1284" s="29" t="s">
        <v>248</v>
      </c>
      <c r="G1284" s="29" t="s">
        <v>15023</v>
      </c>
      <c r="H1284" s="29" t="s">
        <v>14948</v>
      </c>
      <c r="I1284" s="29" t="s">
        <v>14987</v>
      </c>
      <c r="J1284" s="29" t="s">
        <v>14527</v>
      </c>
      <c r="K1284" s="29" t="s">
        <v>18057</v>
      </c>
      <c r="L1284" s="29"/>
    </row>
    <row r="1285" customFormat="false" ht="15" hidden="false" customHeight="true" outlineLevel="0" collapsed="false">
      <c r="A1285" s="26" t="s">
        <v>18058</v>
      </c>
      <c r="B1285" s="27" t="n">
        <v>45537</v>
      </c>
      <c r="C1285" s="26" t="s">
        <v>9425</v>
      </c>
      <c r="D1285" s="26" t="s">
        <v>15113</v>
      </c>
      <c r="E1285" s="26" t="s">
        <v>15114</v>
      </c>
      <c r="F1285" s="26" t="s">
        <v>322</v>
      </c>
      <c r="G1285" s="26" t="s">
        <v>198</v>
      </c>
      <c r="H1285" s="26" t="s">
        <v>14948</v>
      </c>
      <c r="I1285" s="26" t="s">
        <v>14987</v>
      </c>
      <c r="J1285" s="26" t="s">
        <v>14527</v>
      </c>
      <c r="K1285" s="26" t="s">
        <v>18059</v>
      </c>
      <c r="L1285" s="26"/>
    </row>
    <row r="1286" customFormat="false" ht="15" hidden="false" customHeight="true" outlineLevel="0" collapsed="false">
      <c r="A1286" s="29" t="s">
        <v>18060</v>
      </c>
      <c r="B1286" s="30" t="n">
        <v>45538</v>
      </c>
      <c r="C1286" s="29" t="s">
        <v>4871</v>
      </c>
      <c r="D1286" s="29" t="s">
        <v>15054</v>
      </c>
      <c r="E1286" s="29" t="s">
        <v>15055</v>
      </c>
      <c r="F1286" s="29" t="s">
        <v>15078</v>
      </c>
      <c r="G1286" s="29" t="s">
        <v>208</v>
      </c>
      <c r="H1286" s="29" t="s">
        <v>14948</v>
      </c>
      <c r="I1286" s="29" t="s">
        <v>15024</v>
      </c>
      <c r="J1286" s="29" t="s">
        <v>14527</v>
      </c>
      <c r="K1286" s="29" t="s">
        <v>18061</v>
      </c>
      <c r="L1286" s="29"/>
    </row>
    <row r="1287" customFormat="false" ht="15" hidden="false" customHeight="true" outlineLevel="0" collapsed="false">
      <c r="A1287" s="26" t="s">
        <v>18062</v>
      </c>
      <c r="B1287" s="27" t="n">
        <v>45538</v>
      </c>
      <c r="C1287" s="26" t="s">
        <v>1997</v>
      </c>
      <c r="D1287" s="26" t="s">
        <v>14946</v>
      </c>
      <c r="E1287" s="26" t="s">
        <v>14947</v>
      </c>
      <c r="F1287" s="26" t="s">
        <v>2320</v>
      </c>
      <c r="G1287" s="26" t="s">
        <v>3916</v>
      </c>
      <c r="H1287" s="26" t="s">
        <v>14948</v>
      </c>
      <c r="I1287" s="26"/>
      <c r="J1287" s="26" t="s">
        <v>14527</v>
      </c>
      <c r="K1287" s="26" t="s">
        <v>18061</v>
      </c>
      <c r="L1287" s="26"/>
    </row>
    <row r="1288" customFormat="false" ht="15" hidden="false" customHeight="true" outlineLevel="0" collapsed="false">
      <c r="A1288" s="29" t="s">
        <v>18063</v>
      </c>
      <c r="B1288" s="30" t="n">
        <v>45538</v>
      </c>
      <c r="C1288" s="29" t="s">
        <v>9472</v>
      </c>
      <c r="D1288" s="29" t="s">
        <v>14946</v>
      </c>
      <c r="E1288" s="29" t="s">
        <v>14947</v>
      </c>
      <c r="F1288" s="29" t="s">
        <v>357</v>
      </c>
      <c r="G1288" s="29" t="s">
        <v>600</v>
      </c>
      <c r="H1288" s="29" t="s">
        <v>14948</v>
      </c>
      <c r="I1288" s="29" t="s">
        <v>14980</v>
      </c>
      <c r="J1288" s="29" t="s">
        <v>14527</v>
      </c>
      <c r="K1288" s="29" t="s">
        <v>18061</v>
      </c>
      <c r="L1288" s="29"/>
    </row>
    <row r="1289" customFormat="false" ht="15" hidden="false" customHeight="true" outlineLevel="0" collapsed="false">
      <c r="A1289" s="26" t="s">
        <v>18064</v>
      </c>
      <c r="B1289" s="27" t="n">
        <v>45539</v>
      </c>
      <c r="C1289" s="26" t="s">
        <v>4099</v>
      </c>
      <c r="D1289" s="26" t="s">
        <v>15045</v>
      </c>
      <c r="E1289" s="26" t="s">
        <v>15046</v>
      </c>
      <c r="F1289" s="26" t="s">
        <v>18065</v>
      </c>
      <c r="G1289" s="26" t="s">
        <v>18066</v>
      </c>
      <c r="H1289" s="26" t="s">
        <v>14948</v>
      </c>
      <c r="I1289" s="26"/>
      <c r="J1289" s="26" t="s">
        <v>14527</v>
      </c>
      <c r="K1289" s="26" t="s">
        <v>18067</v>
      </c>
      <c r="L1289" s="26"/>
    </row>
    <row r="1290" customFormat="false" ht="15" hidden="false" customHeight="true" outlineLevel="0" collapsed="false">
      <c r="A1290" s="29" t="s">
        <v>18068</v>
      </c>
      <c r="B1290" s="30" t="n">
        <v>45539</v>
      </c>
      <c r="C1290" s="29" t="s">
        <v>9932</v>
      </c>
      <c r="D1290" s="29" t="s">
        <v>14946</v>
      </c>
      <c r="E1290" s="29" t="s">
        <v>14947</v>
      </c>
      <c r="F1290" s="29" t="s">
        <v>4240</v>
      </c>
      <c r="G1290" s="29" t="s">
        <v>656</v>
      </c>
      <c r="H1290" s="29" t="s">
        <v>14948</v>
      </c>
      <c r="I1290" s="29"/>
      <c r="J1290" s="29" t="s">
        <v>14527</v>
      </c>
      <c r="K1290" s="29" t="s">
        <v>18067</v>
      </c>
      <c r="L1290" s="29"/>
    </row>
    <row r="1291" customFormat="false" ht="15" hidden="false" customHeight="true" outlineLevel="0" collapsed="false">
      <c r="A1291" s="26" t="s">
        <v>18069</v>
      </c>
      <c r="B1291" s="27" t="n">
        <v>45539</v>
      </c>
      <c r="C1291" s="26" t="s">
        <v>9829</v>
      </c>
      <c r="D1291" s="26" t="s">
        <v>14951</v>
      </c>
      <c r="E1291" s="26" t="s">
        <v>14952</v>
      </c>
      <c r="F1291" s="26" t="s">
        <v>18070</v>
      </c>
      <c r="G1291" s="26" t="s">
        <v>15820</v>
      </c>
      <c r="H1291" s="26" t="s">
        <v>14948</v>
      </c>
      <c r="I1291" s="26" t="s">
        <v>17974</v>
      </c>
      <c r="J1291" s="26" t="s">
        <v>14498</v>
      </c>
      <c r="K1291" s="26" t="s">
        <v>18067</v>
      </c>
      <c r="L1291" s="26"/>
    </row>
    <row r="1292" customFormat="false" ht="15" hidden="false" customHeight="true" outlineLevel="0" collapsed="false">
      <c r="A1292" s="29" t="s">
        <v>18071</v>
      </c>
      <c r="B1292" s="30" t="n">
        <v>45540</v>
      </c>
      <c r="C1292" s="29" t="s">
        <v>6378</v>
      </c>
      <c r="D1292" s="29" t="s">
        <v>14951</v>
      </c>
      <c r="E1292" s="29" t="s">
        <v>14952</v>
      </c>
      <c r="F1292" s="29" t="s">
        <v>15147</v>
      </c>
      <c r="G1292" s="29" t="s">
        <v>18072</v>
      </c>
      <c r="H1292" s="29" t="s">
        <v>14948</v>
      </c>
      <c r="I1292" s="29" t="s">
        <v>18073</v>
      </c>
      <c r="J1292" s="29" t="s">
        <v>14498</v>
      </c>
      <c r="K1292" s="29" t="s">
        <v>18074</v>
      </c>
      <c r="L1292" s="29"/>
    </row>
    <row r="1293" customFormat="false" ht="15" hidden="false" customHeight="true" outlineLevel="0" collapsed="false">
      <c r="A1293" s="26" t="s">
        <v>18075</v>
      </c>
      <c r="B1293" s="27" t="n">
        <v>45540</v>
      </c>
      <c r="C1293" s="26" t="s">
        <v>6378</v>
      </c>
      <c r="D1293" s="26" t="s">
        <v>14965</v>
      </c>
      <c r="E1293" s="26" t="s">
        <v>14966</v>
      </c>
      <c r="F1293" s="26" t="s">
        <v>17222</v>
      </c>
      <c r="G1293" s="26" t="s">
        <v>16471</v>
      </c>
      <c r="H1293" s="26" t="s">
        <v>14948</v>
      </c>
      <c r="I1293" s="26" t="s">
        <v>18073</v>
      </c>
      <c r="J1293" s="26" t="s">
        <v>14498</v>
      </c>
      <c r="K1293" s="26" t="s">
        <v>18074</v>
      </c>
      <c r="L1293" s="26"/>
    </row>
    <row r="1294" customFormat="false" ht="15" hidden="false" customHeight="true" outlineLevel="0" collapsed="false">
      <c r="A1294" s="29" t="s">
        <v>18076</v>
      </c>
      <c r="B1294" s="30" t="n">
        <v>45541</v>
      </c>
      <c r="C1294" s="29" t="s">
        <v>8278</v>
      </c>
      <c r="D1294" s="29" t="s">
        <v>15001</v>
      </c>
      <c r="E1294" s="29" t="s">
        <v>15002</v>
      </c>
      <c r="F1294" s="29" t="s">
        <v>15027</v>
      </c>
      <c r="G1294" s="29" t="s">
        <v>15335</v>
      </c>
      <c r="H1294" s="29" t="s">
        <v>14948</v>
      </c>
      <c r="I1294" s="29"/>
      <c r="J1294" s="29" t="s">
        <v>14527</v>
      </c>
      <c r="K1294" s="29" t="s">
        <v>18077</v>
      </c>
      <c r="L1294" s="29"/>
    </row>
    <row r="1295" customFormat="false" ht="15" hidden="false" customHeight="true" outlineLevel="0" collapsed="false">
      <c r="A1295" s="26" t="s">
        <v>18078</v>
      </c>
      <c r="B1295" s="27" t="n">
        <v>45542</v>
      </c>
      <c r="C1295" s="26" t="s">
        <v>675</v>
      </c>
      <c r="D1295" s="26" t="s">
        <v>15011</v>
      </c>
      <c r="E1295" s="26" t="s">
        <v>15012</v>
      </c>
      <c r="F1295" s="26" t="s">
        <v>208</v>
      </c>
      <c r="G1295" s="26" t="s">
        <v>218</v>
      </c>
      <c r="H1295" s="26" t="s">
        <v>14948</v>
      </c>
      <c r="I1295" s="26" t="s">
        <v>14987</v>
      </c>
      <c r="J1295" s="26" t="s">
        <v>14527</v>
      </c>
      <c r="K1295" s="26" t="s">
        <v>18079</v>
      </c>
      <c r="L1295" s="26"/>
    </row>
    <row r="1296" customFormat="false" ht="15" hidden="false" customHeight="true" outlineLevel="0" collapsed="false">
      <c r="A1296" s="29" t="s">
        <v>18080</v>
      </c>
      <c r="B1296" s="30" t="n">
        <v>45543</v>
      </c>
      <c r="C1296" s="29" t="s">
        <v>6957</v>
      </c>
      <c r="D1296" s="29" t="s">
        <v>15080</v>
      </c>
      <c r="E1296" s="29" t="s">
        <v>15081</v>
      </c>
      <c r="F1296" s="29" t="s">
        <v>16809</v>
      </c>
      <c r="G1296" s="29" t="s">
        <v>16054</v>
      </c>
      <c r="H1296" s="29" t="s">
        <v>14948</v>
      </c>
      <c r="I1296" s="29" t="s">
        <v>18081</v>
      </c>
      <c r="J1296" s="29" t="s">
        <v>14498</v>
      </c>
      <c r="K1296" s="29" t="s">
        <v>18082</v>
      </c>
      <c r="L1296" s="29"/>
    </row>
    <row r="1297" customFormat="false" ht="15" hidden="false" customHeight="true" outlineLevel="0" collapsed="false">
      <c r="A1297" s="26" t="s">
        <v>18083</v>
      </c>
      <c r="B1297" s="27" t="n">
        <v>45543</v>
      </c>
      <c r="C1297" s="26" t="s">
        <v>10276</v>
      </c>
      <c r="D1297" s="26" t="s">
        <v>14984</v>
      </c>
      <c r="E1297" s="26" t="s">
        <v>14985</v>
      </c>
      <c r="F1297" s="26" t="s">
        <v>166</v>
      </c>
      <c r="G1297" s="26" t="s">
        <v>14986</v>
      </c>
      <c r="H1297" s="26" t="s">
        <v>14948</v>
      </c>
      <c r="I1297" s="26" t="s">
        <v>15005</v>
      </c>
      <c r="J1297" s="26" t="s">
        <v>14527</v>
      </c>
      <c r="K1297" s="26" t="s">
        <v>18082</v>
      </c>
      <c r="L1297" s="26"/>
    </row>
    <row r="1298" customFormat="false" ht="15" hidden="false" customHeight="true" outlineLevel="0" collapsed="false">
      <c r="A1298" s="29" t="s">
        <v>18084</v>
      </c>
      <c r="B1298" s="30" t="n">
        <v>45543</v>
      </c>
      <c r="C1298" s="29" t="s">
        <v>3938</v>
      </c>
      <c r="D1298" s="29" t="s">
        <v>14951</v>
      </c>
      <c r="E1298" s="29" t="s">
        <v>14952</v>
      </c>
      <c r="F1298" s="29" t="s">
        <v>18085</v>
      </c>
      <c r="G1298" s="29" t="s">
        <v>18086</v>
      </c>
      <c r="H1298" s="29" t="s">
        <v>14948</v>
      </c>
      <c r="I1298" s="29" t="s">
        <v>18087</v>
      </c>
      <c r="J1298" s="29" t="s">
        <v>14498</v>
      </c>
      <c r="K1298" s="29" t="s">
        <v>18082</v>
      </c>
      <c r="L1298" s="29"/>
    </row>
    <row r="1299" customFormat="false" ht="15" hidden="false" customHeight="true" outlineLevel="0" collapsed="false">
      <c r="A1299" s="26" t="s">
        <v>18088</v>
      </c>
      <c r="B1299" s="27" t="n">
        <v>45544</v>
      </c>
      <c r="C1299" s="26" t="s">
        <v>3436</v>
      </c>
      <c r="D1299" s="26" t="s">
        <v>15322</v>
      </c>
      <c r="E1299" s="26" t="s">
        <v>15323</v>
      </c>
      <c r="F1299" s="26" t="s">
        <v>18089</v>
      </c>
      <c r="G1299" s="26" t="s">
        <v>18090</v>
      </c>
      <c r="H1299" s="26" t="s">
        <v>14948</v>
      </c>
      <c r="I1299" s="26" t="s">
        <v>18091</v>
      </c>
      <c r="J1299" s="26" t="s">
        <v>14498</v>
      </c>
      <c r="K1299" s="26" t="s">
        <v>18092</v>
      </c>
      <c r="L1299" s="26"/>
    </row>
    <row r="1300" customFormat="false" ht="15" hidden="false" customHeight="true" outlineLevel="0" collapsed="false">
      <c r="A1300" s="29" t="s">
        <v>18093</v>
      </c>
      <c r="B1300" s="30" t="n">
        <v>45545</v>
      </c>
      <c r="C1300" s="29" t="s">
        <v>10608</v>
      </c>
      <c r="D1300" s="29" t="s">
        <v>15001</v>
      </c>
      <c r="E1300" s="29" t="s">
        <v>15002</v>
      </c>
      <c r="F1300" s="29" t="s">
        <v>15027</v>
      </c>
      <c r="G1300" s="29" t="s">
        <v>15335</v>
      </c>
      <c r="H1300" s="29" t="s">
        <v>14948</v>
      </c>
      <c r="I1300" s="29" t="s">
        <v>15024</v>
      </c>
      <c r="J1300" s="29" t="s">
        <v>14527</v>
      </c>
      <c r="K1300" s="29" t="s">
        <v>18094</v>
      </c>
      <c r="L1300" s="29"/>
    </row>
    <row r="1301" customFormat="false" ht="15" hidden="false" customHeight="true" outlineLevel="0" collapsed="false">
      <c r="A1301" s="26" t="s">
        <v>18095</v>
      </c>
      <c r="B1301" s="27" t="n">
        <v>45545</v>
      </c>
      <c r="C1301" s="26" t="s">
        <v>4567</v>
      </c>
      <c r="D1301" s="26" t="s">
        <v>15011</v>
      </c>
      <c r="E1301" s="26" t="s">
        <v>15012</v>
      </c>
      <c r="F1301" s="26" t="s">
        <v>259</v>
      </c>
      <c r="G1301" s="26" t="s">
        <v>166</v>
      </c>
      <c r="H1301" s="26" t="s">
        <v>14948</v>
      </c>
      <c r="I1301" s="26" t="s">
        <v>14980</v>
      </c>
      <c r="J1301" s="26" t="s">
        <v>14527</v>
      </c>
      <c r="K1301" s="26" t="s">
        <v>18094</v>
      </c>
      <c r="L1301" s="26"/>
    </row>
    <row r="1302" customFormat="false" ht="15" hidden="false" customHeight="true" outlineLevel="0" collapsed="false">
      <c r="A1302" s="29" t="s">
        <v>18096</v>
      </c>
      <c r="B1302" s="30" t="n">
        <v>45546</v>
      </c>
      <c r="C1302" s="29" t="s">
        <v>8066</v>
      </c>
      <c r="D1302" s="29" t="s">
        <v>15011</v>
      </c>
      <c r="E1302" s="29" t="s">
        <v>15012</v>
      </c>
      <c r="F1302" s="29" t="s">
        <v>15023</v>
      </c>
      <c r="G1302" s="29" t="s">
        <v>383</v>
      </c>
      <c r="H1302" s="29" t="s">
        <v>14948</v>
      </c>
      <c r="I1302" s="29" t="s">
        <v>14960</v>
      </c>
      <c r="J1302" s="29" t="s">
        <v>14527</v>
      </c>
      <c r="K1302" s="29" t="s">
        <v>18097</v>
      </c>
      <c r="L1302" s="29"/>
    </row>
    <row r="1303" customFormat="false" ht="15" hidden="false" customHeight="true" outlineLevel="0" collapsed="false">
      <c r="A1303" s="26" t="s">
        <v>18098</v>
      </c>
      <c r="B1303" s="27" t="n">
        <v>45547</v>
      </c>
      <c r="C1303" s="26" t="s">
        <v>8613</v>
      </c>
      <c r="D1303" s="26" t="s">
        <v>15015</v>
      </c>
      <c r="E1303" s="26" t="s">
        <v>15016</v>
      </c>
      <c r="F1303" s="26" t="s">
        <v>218</v>
      </c>
      <c r="G1303" s="26" t="s">
        <v>15023</v>
      </c>
      <c r="H1303" s="26" t="s">
        <v>14948</v>
      </c>
      <c r="I1303" s="26"/>
      <c r="J1303" s="26" t="s">
        <v>14527</v>
      </c>
      <c r="K1303" s="26" t="s">
        <v>18099</v>
      </c>
      <c r="L1303" s="26"/>
    </row>
    <row r="1304" customFormat="false" ht="15" hidden="false" customHeight="true" outlineLevel="0" collapsed="false">
      <c r="A1304" s="29" t="s">
        <v>18100</v>
      </c>
      <c r="B1304" s="30" t="n">
        <v>45547</v>
      </c>
      <c r="C1304" s="29" t="s">
        <v>2018</v>
      </c>
      <c r="D1304" s="29" t="s">
        <v>14965</v>
      </c>
      <c r="E1304" s="29" t="s">
        <v>14966</v>
      </c>
      <c r="F1304" s="29" t="s">
        <v>17793</v>
      </c>
      <c r="G1304" s="29" t="s">
        <v>15883</v>
      </c>
      <c r="H1304" s="29" t="s">
        <v>14948</v>
      </c>
      <c r="I1304" s="29" t="s">
        <v>18101</v>
      </c>
      <c r="J1304" s="29" t="s">
        <v>14498</v>
      </c>
      <c r="K1304" s="29" t="s">
        <v>18099</v>
      </c>
      <c r="L1304" s="29"/>
    </row>
    <row r="1305" customFormat="false" ht="15" hidden="false" customHeight="true" outlineLevel="0" collapsed="false">
      <c r="A1305" s="26" t="s">
        <v>18102</v>
      </c>
      <c r="B1305" s="27" t="n">
        <v>45547</v>
      </c>
      <c r="C1305" s="26" t="s">
        <v>6065</v>
      </c>
      <c r="D1305" s="26" t="s">
        <v>15045</v>
      </c>
      <c r="E1305" s="26" t="s">
        <v>15046</v>
      </c>
      <c r="F1305" s="26" t="s">
        <v>18103</v>
      </c>
      <c r="G1305" s="26" t="s">
        <v>18104</v>
      </c>
      <c r="H1305" s="26" t="s">
        <v>14948</v>
      </c>
      <c r="I1305" s="26" t="s">
        <v>14980</v>
      </c>
      <c r="J1305" s="26" t="s">
        <v>14527</v>
      </c>
      <c r="K1305" s="26" t="s">
        <v>18099</v>
      </c>
      <c r="L1305" s="26"/>
    </row>
    <row r="1306" customFormat="false" ht="15" hidden="false" customHeight="true" outlineLevel="0" collapsed="false">
      <c r="A1306" s="29" t="s">
        <v>18105</v>
      </c>
      <c r="B1306" s="30" t="n">
        <v>45547</v>
      </c>
      <c r="C1306" s="29" t="s">
        <v>7976</v>
      </c>
      <c r="D1306" s="29" t="s">
        <v>14977</v>
      </c>
      <c r="E1306" s="29" t="s">
        <v>14978</v>
      </c>
      <c r="F1306" s="29" t="s">
        <v>15111</v>
      </c>
      <c r="G1306" s="29" t="s">
        <v>15111</v>
      </c>
      <c r="H1306" s="29" t="s">
        <v>14948</v>
      </c>
      <c r="I1306" s="29" t="s">
        <v>14960</v>
      </c>
      <c r="J1306" s="29" t="s">
        <v>14527</v>
      </c>
      <c r="K1306" s="29" t="s">
        <v>18099</v>
      </c>
      <c r="L1306" s="29"/>
    </row>
    <row r="1307" customFormat="false" ht="15" hidden="false" customHeight="true" outlineLevel="0" collapsed="false">
      <c r="A1307" s="26" t="s">
        <v>18106</v>
      </c>
      <c r="B1307" s="27" t="n">
        <v>45548</v>
      </c>
      <c r="C1307" s="26" t="s">
        <v>8952</v>
      </c>
      <c r="D1307" s="26" t="s">
        <v>14965</v>
      </c>
      <c r="E1307" s="26" t="s">
        <v>14966</v>
      </c>
      <c r="F1307" s="26" t="s">
        <v>15966</v>
      </c>
      <c r="G1307" s="26" t="s">
        <v>18107</v>
      </c>
      <c r="H1307" s="26" t="s">
        <v>14948</v>
      </c>
      <c r="I1307" s="26" t="s">
        <v>18108</v>
      </c>
      <c r="J1307" s="26" t="s">
        <v>14498</v>
      </c>
      <c r="K1307" s="26" t="s">
        <v>18109</v>
      </c>
      <c r="L1307" s="26"/>
    </row>
    <row r="1308" customFormat="false" ht="15" hidden="false" customHeight="true" outlineLevel="0" collapsed="false">
      <c r="A1308" s="29" t="s">
        <v>18110</v>
      </c>
      <c r="B1308" s="30" t="n">
        <v>45548</v>
      </c>
      <c r="C1308" s="29" t="s">
        <v>647</v>
      </c>
      <c r="D1308" s="29" t="s">
        <v>15322</v>
      </c>
      <c r="E1308" s="29" t="s">
        <v>15323</v>
      </c>
      <c r="F1308" s="29" t="s">
        <v>17070</v>
      </c>
      <c r="G1308" s="29" t="s">
        <v>15547</v>
      </c>
      <c r="H1308" s="29" t="s">
        <v>14948</v>
      </c>
      <c r="I1308" s="29" t="s">
        <v>17540</v>
      </c>
      <c r="J1308" s="29" t="s">
        <v>14498</v>
      </c>
      <c r="K1308" s="29" t="s">
        <v>18109</v>
      </c>
      <c r="L1308" s="29"/>
    </row>
    <row r="1309" customFormat="false" ht="15" hidden="false" customHeight="true" outlineLevel="0" collapsed="false">
      <c r="A1309" s="26" t="s">
        <v>18111</v>
      </c>
      <c r="B1309" s="27" t="n">
        <v>45550</v>
      </c>
      <c r="C1309" s="26" t="s">
        <v>8190</v>
      </c>
      <c r="D1309" s="26" t="s">
        <v>14946</v>
      </c>
      <c r="E1309" s="26" t="s">
        <v>14947</v>
      </c>
      <c r="F1309" s="26" t="s">
        <v>2254</v>
      </c>
      <c r="G1309" s="26" t="s">
        <v>5344</v>
      </c>
      <c r="H1309" s="26" t="s">
        <v>14948</v>
      </c>
      <c r="I1309" s="26" t="s">
        <v>15024</v>
      </c>
      <c r="J1309" s="26" t="s">
        <v>14527</v>
      </c>
      <c r="K1309" s="26" t="s">
        <v>18112</v>
      </c>
      <c r="L1309" s="26"/>
    </row>
    <row r="1310" customFormat="false" ht="15" hidden="false" customHeight="true" outlineLevel="0" collapsed="false">
      <c r="A1310" s="29" t="s">
        <v>18113</v>
      </c>
      <c r="B1310" s="30" t="n">
        <v>45551</v>
      </c>
      <c r="C1310" s="29" t="s">
        <v>7927</v>
      </c>
      <c r="D1310" s="29" t="s">
        <v>15113</v>
      </c>
      <c r="E1310" s="29" t="s">
        <v>15114</v>
      </c>
      <c r="F1310" s="29" t="s">
        <v>259</v>
      </c>
      <c r="G1310" s="29" t="s">
        <v>229</v>
      </c>
      <c r="H1310" s="29" t="s">
        <v>14948</v>
      </c>
      <c r="I1310" s="29" t="s">
        <v>14980</v>
      </c>
      <c r="J1310" s="29" t="s">
        <v>14527</v>
      </c>
      <c r="K1310" s="29" t="s">
        <v>18114</v>
      </c>
      <c r="L1310" s="29"/>
    </row>
    <row r="1311" customFormat="false" ht="15" hidden="false" customHeight="true" outlineLevel="0" collapsed="false">
      <c r="A1311" s="26" t="s">
        <v>18115</v>
      </c>
      <c r="B1311" s="27" t="n">
        <v>45552</v>
      </c>
      <c r="C1311" s="26" t="s">
        <v>6257</v>
      </c>
      <c r="D1311" s="26" t="s">
        <v>15322</v>
      </c>
      <c r="E1311" s="26" t="s">
        <v>15323</v>
      </c>
      <c r="F1311" s="26" t="s">
        <v>16000</v>
      </c>
      <c r="G1311" s="26" t="s">
        <v>18116</v>
      </c>
      <c r="H1311" s="26" t="s">
        <v>14948</v>
      </c>
      <c r="I1311" s="26" t="s">
        <v>18117</v>
      </c>
      <c r="J1311" s="26" t="s">
        <v>14498</v>
      </c>
      <c r="K1311" s="26" t="s">
        <v>18118</v>
      </c>
      <c r="L1311" s="26"/>
    </row>
    <row r="1312" customFormat="false" ht="15" hidden="false" customHeight="true" outlineLevel="0" collapsed="false">
      <c r="A1312" s="29" t="s">
        <v>18119</v>
      </c>
      <c r="B1312" s="30" t="n">
        <v>45553</v>
      </c>
      <c r="C1312" s="29" t="s">
        <v>4247</v>
      </c>
      <c r="D1312" s="29" t="s">
        <v>15015</v>
      </c>
      <c r="E1312" s="29" t="s">
        <v>15016</v>
      </c>
      <c r="F1312" s="29" t="s">
        <v>15023</v>
      </c>
      <c r="G1312" s="29" t="s">
        <v>322</v>
      </c>
      <c r="H1312" s="29" t="s">
        <v>14948</v>
      </c>
      <c r="I1312" s="29" t="s">
        <v>14987</v>
      </c>
      <c r="J1312" s="29" t="s">
        <v>14527</v>
      </c>
      <c r="K1312" s="29" t="s">
        <v>18120</v>
      </c>
      <c r="L1312" s="29"/>
    </row>
    <row r="1313" customFormat="false" ht="15" hidden="false" customHeight="true" outlineLevel="0" collapsed="false">
      <c r="A1313" s="26" t="s">
        <v>18121</v>
      </c>
      <c r="B1313" s="27" t="n">
        <v>45553</v>
      </c>
      <c r="C1313" s="26" t="s">
        <v>11307</v>
      </c>
      <c r="D1313" s="26" t="s">
        <v>15015</v>
      </c>
      <c r="E1313" s="26" t="s">
        <v>15016</v>
      </c>
      <c r="F1313" s="26" t="s">
        <v>15017</v>
      </c>
      <c r="G1313" s="26" t="s">
        <v>248</v>
      </c>
      <c r="H1313" s="26" t="s">
        <v>14948</v>
      </c>
      <c r="I1313" s="26" t="s">
        <v>14980</v>
      </c>
      <c r="J1313" s="26" t="s">
        <v>14527</v>
      </c>
      <c r="K1313" s="26" t="s">
        <v>18120</v>
      </c>
      <c r="L1313" s="26"/>
    </row>
    <row r="1314" customFormat="false" ht="15" hidden="false" customHeight="true" outlineLevel="0" collapsed="false">
      <c r="A1314" s="29" t="s">
        <v>18122</v>
      </c>
      <c r="B1314" s="30" t="n">
        <v>45553</v>
      </c>
      <c r="C1314" s="29" t="s">
        <v>10659</v>
      </c>
      <c r="D1314" s="29" t="s">
        <v>15113</v>
      </c>
      <c r="E1314" s="29" t="s">
        <v>15114</v>
      </c>
      <c r="F1314" s="29" t="s">
        <v>15017</v>
      </c>
      <c r="G1314" s="29" t="s">
        <v>383</v>
      </c>
      <c r="H1314" s="29" t="s">
        <v>14948</v>
      </c>
      <c r="I1314" s="29" t="s">
        <v>15024</v>
      </c>
      <c r="J1314" s="29" t="s">
        <v>14527</v>
      </c>
      <c r="K1314" s="29" t="s">
        <v>18120</v>
      </c>
      <c r="L1314" s="29"/>
    </row>
    <row r="1315" customFormat="false" ht="15" hidden="false" customHeight="true" outlineLevel="0" collapsed="false">
      <c r="A1315" s="26" t="s">
        <v>18123</v>
      </c>
      <c r="B1315" s="27" t="n">
        <v>45555</v>
      </c>
      <c r="C1315" s="26" t="s">
        <v>5792</v>
      </c>
      <c r="D1315" s="26" t="s">
        <v>14951</v>
      </c>
      <c r="E1315" s="26" t="s">
        <v>14952</v>
      </c>
      <c r="F1315" s="26" t="s">
        <v>15090</v>
      </c>
      <c r="G1315" s="26" t="s">
        <v>18124</v>
      </c>
      <c r="H1315" s="26" t="s">
        <v>14948</v>
      </c>
      <c r="I1315" s="26" t="s">
        <v>18125</v>
      </c>
      <c r="J1315" s="26" t="s">
        <v>14498</v>
      </c>
      <c r="K1315" s="26" t="s">
        <v>18126</v>
      </c>
      <c r="L1315" s="26"/>
    </row>
    <row r="1316" customFormat="false" ht="15" hidden="false" customHeight="true" outlineLevel="0" collapsed="false">
      <c r="A1316" s="29" t="s">
        <v>18127</v>
      </c>
      <c r="B1316" s="30" t="n">
        <v>45555</v>
      </c>
      <c r="C1316" s="29" t="s">
        <v>3961</v>
      </c>
      <c r="D1316" s="29" t="s">
        <v>14984</v>
      </c>
      <c r="E1316" s="29" t="s">
        <v>14985</v>
      </c>
      <c r="F1316" s="29" t="s">
        <v>198</v>
      </c>
      <c r="G1316" s="29" t="s">
        <v>15135</v>
      </c>
      <c r="H1316" s="29" t="s">
        <v>14948</v>
      </c>
      <c r="I1316" s="29" t="s">
        <v>14980</v>
      </c>
      <c r="J1316" s="29" t="s">
        <v>14527</v>
      </c>
      <c r="K1316" s="29" t="s">
        <v>18126</v>
      </c>
      <c r="L1316" s="29"/>
    </row>
    <row r="1317" customFormat="false" ht="15" hidden="false" customHeight="true" outlineLevel="0" collapsed="false">
      <c r="A1317" s="26" t="s">
        <v>18128</v>
      </c>
      <c r="B1317" s="27" t="n">
        <v>45556</v>
      </c>
      <c r="C1317" s="26" t="s">
        <v>6061</v>
      </c>
      <c r="D1317" s="26" t="s">
        <v>14951</v>
      </c>
      <c r="E1317" s="26" t="s">
        <v>14952</v>
      </c>
      <c r="F1317" s="26" t="s">
        <v>18129</v>
      </c>
      <c r="G1317" s="26" t="s">
        <v>15263</v>
      </c>
      <c r="H1317" s="26" t="s">
        <v>14948</v>
      </c>
      <c r="I1317" s="26" t="s">
        <v>18130</v>
      </c>
      <c r="J1317" s="26" t="s">
        <v>14498</v>
      </c>
      <c r="K1317" s="26" t="s">
        <v>18131</v>
      </c>
      <c r="L1317" s="26"/>
    </row>
    <row r="1318" customFormat="false" ht="15" hidden="false" customHeight="true" outlineLevel="0" collapsed="false">
      <c r="A1318" s="29" t="s">
        <v>18132</v>
      </c>
      <c r="B1318" s="30" t="n">
        <v>45557</v>
      </c>
      <c r="C1318" s="29" t="s">
        <v>11199</v>
      </c>
      <c r="D1318" s="29" t="s">
        <v>14984</v>
      </c>
      <c r="E1318" s="29" t="s">
        <v>14985</v>
      </c>
      <c r="F1318" s="29" t="s">
        <v>208</v>
      </c>
      <c r="G1318" s="29" t="s">
        <v>383</v>
      </c>
      <c r="H1318" s="29" t="s">
        <v>14948</v>
      </c>
      <c r="I1318" s="29" t="s">
        <v>14980</v>
      </c>
      <c r="J1318" s="29" t="s">
        <v>14527</v>
      </c>
      <c r="K1318" s="29" t="s">
        <v>18133</v>
      </c>
      <c r="L1318" s="29"/>
    </row>
    <row r="1319" customFormat="false" ht="15" hidden="false" customHeight="true" outlineLevel="0" collapsed="false">
      <c r="A1319" s="26" t="s">
        <v>18134</v>
      </c>
      <c r="B1319" s="27" t="n">
        <v>45557</v>
      </c>
      <c r="C1319" s="26" t="s">
        <v>7653</v>
      </c>
      <c r="D1319" s="26" t="s">
        <v>15001</v>
      </c>
      <c r="E1319" s="26" t="s">
        <v>15002</v>
      </c>
      <c r="F1319" s="26" t="s">
        <v>15028</v>
      </c>
      <c r="G1319" s="26" t="s">
        <v>15004</v>
      </c>
      <c r="H1319" s="26" t="s">
        <v>14948</v>
      </c>
      <c r="I1319" s="26" t="s">
        <v>15024</v>
      </c>
      <c r="J1319" s="26" t="s">
        <v>14527</v>
      </c>
      <c r="K1319" s="26" t="s">
        <v>18133</v>
      </c>
      <c r="L1319" s="26"/>
    </row>
    <row r="1320" customFormat="false" ht="15" hidden="false" customHeight="true" outlineLevel="0" collapsed="false">
      <c r="A1320" s="29" t="s">
        <v>18135</v>
      </c>
      <c r="B1320" s="30" t="n">
        <v>45558</v>
      </c>
      <c r="C1320" s="29" t="s">
        <v>2302</v>
      </c>
      <c r="D1320" s="29" t="s">
        <v>15001</v>
      </c>
      <c r="E1320" s="29" t="s">
        <v>15002</v>
      </c>
      <c r="F1320" s="29" t="s">
        <v>15335</v>
      </c>
      <c r="G1320" s="29" t="s">
        <v>15004</v>
      </c>
      <c r="H1320" s="29" t="s">
        <v>14948</v>
      </c>
      <c r="I1320" s="29" t="s">
        <v>15005</v>
      </c>
      <c r="J1320" s="29" t="s">
        <v>14527</v>
      </c>
      <c r="K1320" s="29" t="s">
        <v>18136</v>
      </c>
      <c r="L1320" s="29"/>
    </row>
    <row r="1321" customFormat="false" ht="15" hidden="false" customHeight="true" outlineLevel="0" collapsed="false">
      <c r="A1321" s="26" t="s">
        <v>18137</v>
      </c>
      <c r="B1321" s="27" t="n">
        <v>45561</v>
      </c>
      <c r="C1321" s="26" t="s">
        <v>6061</v>
      </c>
      <c r="D1321" s="26" t="s">
        <v>14977</v>
      </c>
      <c r="E1321" s="26" t="s">
        <v>14978</v>
      </c>
      <c r="F1321" s="26" t="s">
        <v>18138</v>
      </c>
      <c r="G1321" s="26" t="s">
        <v>18138</v>
      </c>
      <c r="H1321" s="26" t="s">
        <v>14948</v>
      </c>
      <c r="I1321" s="26" t="s">
        <v>14987</v>
      </c>
      <c r="J1321" s="26" t="s">
        <v>14527</v>
      </c>
      <c r="K1321" s="26" t="s">
        <v>18139</v>
      </c>
      <c r="L1321" s="26"/>
    </row>
    <row r="1322" customFormat="false" ht="15" hidden="false" customHeight="true" outlineLevel="0" collapsed="false">
      <c r="A1322" s="29" t="s">
        <v>18140</v>
      </c>
      <c r="B1322" s="30" t="n">
        <v>45561</v>
      </c>
      <c r="C1322" s="29" t="s">
        <v>2014</v>
      </c>
      <c r="D1322" s="29" t="s">
        <v>15054</v>
      </c>
      <c r="E1322" s="29" t="s">
        <v>15055</v>
      </c>
      <c r="F1322" s="29" t="s">
        <v>208</v>
      </c>
      <c r="G1322" s="29" t="s">
        <v>198</v>
      </c>
      <c r="H1322" s="29" t="s">
        <v>14948</v>
      </c>
      <c r="I1322" s="29" t="s">
        <v>14987</v>
      </c>
      <c r="J1322" s="29" t="s">
        <v>14527</v>
      </c>
      <c r="K1322" s="29" t="s">
        <v>18139</v>
      </c>
      <c r="L1322" s="29"/>
    </row>
    <row r="1323" customFormat="false" ht="15" hidden="false" customHeight="true" outlineLevel="0" collapsed="false">
      <c r="A1323" s="26" t="s">
        <v>18141</v>
      </c>
      <c r="B1323" s="27" t="n">
        <v>45562</v>
      </c>
      <c r="C1323" s="26" t="s">
        <v>2075</v>
      </c>
      <c r="D1323" s="26" t="s">
        <v>15021</v>
      </c>
      <c r="E1323" s="26" t="s">
        <v>15022</v>
      </c>
      <c r="F1323" s="26" t="s">
        <v>166</v>
      </c>
      <c r="G1323" s="26" t="s">
        <v>198</v>
      </c>
      <c r="H1323" s="26" t="s">
        <v>14948</v>
      </c>
      <c r="I1323" s="26" t="s">
        <v>14980</v>
      </c>
      <c r="J1323" s="26" t="s">
        <v>14527</v>
      </c>
      <c r="K1323" s="26" t="s">
        <v>18142</v>
      </c>
      <c r="L1323" s="26"/>
    </row>
    <row r="1324" customFormat="false" ht="15" hidden="false" customHeight="true" outlineLevel="0" collapsed="false">
      <c r="A1324" s="29" t="s">
        <v>18143</v>
      </c>
      <c r="B1324" s="30" t="n">
        <v>45563</v>
      </c>
      <c r="C1324" s="29" t="s">
        <v>7717</v>
      </c>
      <c r="D1324" s="29" t="s">
        <v>15066</v>
      </c>
      <c r="E1324" s="29" t="s">
        <v>15067</v>
      </c>
      <c r="F1324" s="29" t="s">
        <v>198</v>
      </c>
      <c r="G1324" s="29" t="s">
        <v>208</v>
      </c>
      <c r="H1324" s="29" t="s">
        <v>14948</v>
      </c>
      <c r="I1324" s="29" t="s">
        <v>14960</v>
      </c>
      <c r="J1324" s="29" t="s">
        <v>14527</v>
      </c>
      <c r="K1324" s="29" t="s">
        <v>18144</v>
      </c>
      <c r="L1324" s="29"/>
    </row>
    <row r="1325" customFormat="false" ht="15" hidden="false" customHeight="true" outlineLevel="0" collapsed="false">
      <c r="A1325" s="26" t="s">
        <v>18145</v>
      </c>
      <c r="B1325" s="27" t="n">
        <v>45566</v>
      </c>
      <c r="C1325" s="26" t="s">
        <v>8297</v>
      </c>
      <c r="D1325" s="26" t="s">
        <v>14965</v>
      </c>
      <c r="E1325" s="26" t="s">
        <v>14966</v>
      </c>
      <c r="F1325" s="26" t="s">
        <v>17222</v>
      </c>
      <c r="G1325" s="26" t="s">
        <v>18146</v>
      </c>
      <c r="H1325" s="26" t="s">
        <v>14948</v>
      </c>
      <c r="I1325" s="26" t="s">
        <v>18147</v>
      </c>
      <c r="J1325" s="26" t="s">
        <v>14498</v>
      </c>
      <c r="K1325" s="26" t="s">
        <v>18148</v>
      </c>
      <c r="L1325" s="26"/>
    </row>
    <row r="1326" customFormat="false" ht="15" hidden="false" customHeight="true" outlineLevel="0" collapsed="false">
      <c r="A1326" s="29" t="s">
        <v>18149</v>
      </c>
      <c r="B1326" s="30" t="n">
        <v>45567</v>
      </c>
      <c r="C1326" s="29" t="s">
        <v>3746</v>
      </c>
      <c r="D1326" s="29" t="s">
        <v>14946</v>
      </c>
      <c r="E1326" s="29" t="s">
        <v>14947</v>
      </c>
      <c r="F1326" s="29" t="s">
        <v>502</v>
      </c>
      <c r="G1326" s="29" t="s">
        <v>5696</v>
      </c>
      <c r="H1326" s="29" t="s">
        <v>14948</v>
      </c>
      <c r="I1326" s="29"/>
      <c r="J1326" s="29" t="s">
        <v>14527</v>
      </c>
      <c r="K1326" s="29" t="s">
        <v>18150</v>
      </c>
      <c r="L1326" s="29"/>
    </row>
    <row r="1327" customFormat="false" ht="15" hidden="false" customHeight="true" outlineLevel="0" collapsed="false">
      <c r="A1327" s="26" t="s">
        <v>18151</v>
      </c>
      <c r="B1327" s="27" t="n">
        <v>45569</v>
      </c>
      <c r="C1327" s="26" t="s">
        <v>2486</v>
      </c>
      <c r="D1327" s="26" t="s">
        <v>14951</v>
      </c>
      <c r="E1327" s="26" t="s">
        <v>14952</v>
      </c>
      <c r="F1327" s="26" t="s">
        <v>17570</v>
      </c>
      <c r="G1327" s="26" t="s">
        <v>16308</v>
      </c>
      <c r="H1327" s="26" t="s">
        <v>14948</v>
      </c>
      <c r="I1327" s="26" t="s">
        <v>18152</v>
      </c>
      <c r="J1327" s="26" t="s">
        <v>14498</v>
      </c>
      <c r="K1327" s="26" t="s">
        <v>18153</v>
      </c>
      <c r="L1327" s="26"/>
    </row>
    <row r="1328" customFormat="false" ht="15" hidden="false" customHeight="true" outlineLevel="0" collapsed="false">
      <c r="A1328" s="29" t="s">
        <v>18154</v>
      </c>
      <c r="B1328" s="30" t="n">
        <v>45569</v>
      </c>
      <c r="C1328" s="29" t="s">
        <v>3425</v>
      </c>
      <c r="D1328" s="29" t="s">
        <v>15080</v>
      </c>
      <c r="E1328" s="29" t="s">
        <v>15081</v>
      </c>
      <c r="F1328" s="29" t="s">
        <v>18086</v>
      </c>
      <c r="G1328" s="29" t="s">
        <v>15917</v>
      </c>
      <c r="H1328" s="29" t="s">
        <v>14948</v>
      </c>
      <c r="I1328" s="29" t="s">
        <v>18155</v>
      </c>
      <c r="J1328" s="29" t="s">
        <v>14498</v>
      </c>
      <c r="K1328" s="29" t="s">
        <v>18153</v>
      </c>
      <c r="L1328" s="29"/>
    </row>
    <row r="1329" customFormat="false" ht="15" hidden="false" customHeight="true" outlineLevel="0" collapsed="false">
      <c r="A1329" s="26" t="s">
        <v>18156</v>
      </c>
      <c r="B1329" s="27" t="n">
        <v>45570</v>
      </c>
      <c r="C1329" s="26" t="s">
        <v>9235</v>
      </c>
      <c r="D1329" s="26" t="s">
        <v>15066</v>
      </c>
      <c r="E1329" s="26" t="s">
        <v>15067</v>
      </c>
      <c r="F1329" s="26" t="s">
        <v>218</v>
      </c>
      <c r="G1329" s="26" t="s">
        <v>15018</v>
      </c>
      <c r="H1329" s="26" t="s">
        <v>14948</v>
      </c>
      <c r="I1329" s="26"/>
      <c r="J1329" s="26" t="s">
        <v>14527</v>
      </c>
      <c r="K1329" s="26" t="s">
        <v>18157</v>
      </c>
      <c r="L1329" s="26"/>
    </row>
    <row r="1330" customFormat="false" ht="15" hidden="false" customHeight="true" outlineLevel="0" collapsed="false">
      <c r="A1330" s="29" t="s">
        <v>18158</v>
      </c>
      <c r="B1330" s="30" t="n">
        <v>45572</v>
      </c>
      <c r="C1330" s="29" t="s">
        <v>6428</v>
      </c>
      <c r="D1330" s="29" t="s">
        <v>14972</v>
      </c>
      <c r="E1330" s="29" t="s">
        <v>14973</v>
      </c>
      <c r="F1330" s="29" t="s">
        <v>18159</v>
      </c>
      <c r="G1330" s="29" t="s">
        <v>18160</v>
      </c>
      <c r="H1330" s="29" t="s">
        <v>14948</v>
      </c>
      <c r="I1330" s="29" t="s">
        <v>14960</v>
      </c>
      <c r="J1330" s="29" t="s">
        <v>14527</v>
      </c>
      <c r="K1330" s="29" t="s">
        <v>18161</v>
      </c>
      <c r="L1330" s="29"/>
    </row>
    <row r="1331" customFormat="false" ht="15" hidden="false" customHeight="true" outlineLevel="0" collapsed="false">
      <c r="A1331" s="26" t="s">
        <v>18162</v>
      </c>
      <c r="B1331" s="27" t="n">
        <v>45573</v>
      </c>
      <c r="C1331" s="26" t="s">
        <v>7133</v>
      </c>
      <c r="D1331" s="26" t="s">
        <v>14951</v>
      </c>
      <c r="E1331" s="26" t="s">
        <v>14952</v>
      </c>
      <c r="F1331" s="26" t="s">
        <v>18163</v>
      </c>
      <c r="G1331" s="26" t="s">
        <v>17666</v>
      </c>
      <c r="H1331" s="26" t="s">
        <v>14948</v>
      </c>
      <c r="I1331" s="26" t="s">
        <v>18164</v>
      </c>
      <c r="J1331" s="26" t="s">
        <v>14498</v>
      </c>
      <c r="K1331" s="26" t="s">
        <v>18165</v>
      </c>
      <c r="L1331" s="26"/>
    </row>
    <row r="1332" customFormat="false" ht="15" hidden="false" customHeight="true" outlineLevel="0" collapsed="false">
      <c r="A1332" s="29" t="s">
        <v>18166</v>
      </c>
      <c r="B1332" s="30" t="n">
        <v>45573</v>
      </c>
      <c r="C1332" s="29" t="s">
        <v>10401</v>
      </c>
      <c r="D1332" s="29" t="s">
        <v>14951</v>
      </c>
      <c r="E1332" s="29" t="s">
        <v>14952</v>
      </c>
      <c r="F1332" s="29" t="s">
        <v>15392</v>
      </c>
      <c r="G1332" s="29" t="s">
        <v>17750</v>
      </c>
      <c r="H1332" s="29" t="s">
        <v>14948</v>
      </c>
      <c r="I1332" s="29" t="s">
        <v>17223</v>
      </c>
      <c r="J1332" s="29" t="s">
        <v>14498</v>
      </c>
      <c r="K1332" s="29" t="s">
        <v>18165</v>
      </c>
      <c r="L1332" s="29"/>
    </row>
    <row r="1333" customFormat="false" ht="15" hidden="false" customHeight="true" outlineLevel="0" collapsed="false">
      <c r="A1333" s="26" t="s">
        <v>18167</v>
      </c>
      <c r="B1333" s="27" t="n">
        <v>45573</v>
      </c>
      <c r="C1333" s="26" t="s">
        <v>7752</v>
      </c>
      <c r="D1333" s="26" t="s">
        <v>15011</v>
      </c>
      <c r="E1333" s="26" t="s">
        <v>15012</v>
      </c>
      <c r="F1333" s="26" t="s">
        <v>322</v>
      </c>
      <c r="G1333" s="26" t="s">
        <v>229</v>
      </c>
      <c r="H1333" s="26" t="s">
        <v>14948</v>
      </c>
      <c r="I1333" s="26" t="s">
        <v>14960</v>
      </c>
      <c r="J1333" s="26" t="s">
        <v>14527</v>
      </c>
      <c r="K1333" s="26" t="s">
        <v>18165</v>
      </c>
      <c r="L1333" s="26"/>
    </row>
    <row r="1334" customFormat="false" ht="15" hidden="false" customHeight="true" outlineLevel="0" collapsed="false">
      <c r="A1334" s="29" t="s">
        <v>18168</v>
      </c>
      <c r="B1334" s="30" t="n">
        <v>45574</v>
      </c>
      <c r="C1334" s="29" t="s">
        <v>7416</v>
      </c>
      <c r="D1334" s="29" t="s">
        <v>14946</v>
      </c>
      <c r="E1334" s="29" t="s">
        <v>14947</v>
      </c>
      <c r="F1334" s="29" t="s">
        <v>1380</v>
      </c>
      <c r="G1334" s="29" t="s">
        <v>7030</v>
      </c>
      <c r="H1334" s="29" t="s">
        <v>14948</v>
      </c>
      <c r="I1334" s="29" t="s">
        <v>15024</v>
      </c>
      <c r="J1334" s="29" t="s">
        <v>14527</v>
      </c>
      <c r="K1334" s="29" t="s">
        <v>18169</v>
      </c>
      <c r="L1334" s="29"/>
    </row>
    <row r="1335" customFormat="false" ht="15" hidden="false" customHeight="true" outlineLevel="0" collapsed="false">
      <c r="A1335" s="26" t="s">
        <v>18170</v>
      </c>
      <c r="B1335" s="27" t="n">
        <v>45576</v>
      </c>
      <c r="C1335" s="26" t="s">
        <v>11091</v>
      </c>
      <c r="D1335" s="26" t="s">
        <v>14951</v>
      </c>
      <c r="E1335" s="26" t="s">
        <v>14952</v>
      </c>
      <c r="F1335" s="26" t="s">
        <v>18171</v>
      </c>
      <c r="G1335" s="26" t="s">
        <v>14963</v>
      </c>
      <c r="H1335" s="26" t="s">
        <v>14948</v>
      </c>
      <c r="I1335" s="26" t="s">
        <v>18172</v>
      </c>
      <c r="J1335" s="26" t="s">
        <v>14498</v>
      </c>
      <c r="K1335" s="26" t="s">
        <v>18173</v>
      </c>
      <c r="L1335" s="26"/>
    </row>
    <row r="1336" customFormat="false" ht="15" hidden="false" customHeight="true" outlineLevel="0" collapsed="false">
      <c r="A1336" s="29" t="s">
        <v>18174</v>
      </c>
      <c r="B1336" s="30" t="n">
        <v>45576</v>
      </c>
      <c r="C1336" s="29" t="s">
        <v>4867</v>
      </c>
      <c r="D1336" s="29" t="s">
        <v>14984</v>
      </c>
      <c r="E1336" s="29" t="s">
        <v>14985</v>
      </c>
      <c r="F1336" s="29" t="s">
        <v>208</v>
      </c>
      <c r="G1336" s="29" t="s">
        <v>322</v>
      </c>
      <c r="H1336" s="29" t="s">
        <v>14948</v>
      </c>
      <c r="I1336" s="29" t="s">
        <v>14980</v>
      </c>
      <c r="J1336" s="29" t="s">
        <v>14527</v>
      </c>
      <c r="K1336" s="29" t="s">
        <v>18173</v>
      </c>
      <c r="L1336" s="29"/>
    </row>
    <row r="1337" customFormat="false" ht="15" hidden="false" customHeight="true" outlineLevel="0" collapsed="false">
      <c r="A1337" s="26" t="s">
        <v>18175</v>
      </c>
      <c r="B1337" s="27" t="n">
        <v>45576</v>
      </c>
      <c r="C1337" s="26" t="s">
        <v>10039</v>
      </c>
      <c r="D1337" s="26" t="s">
        <v>14956</v>
      </c>
      <c r="E1337" s="26" t="s">
        <v>14957</v>
      </c>
      <c r="F1337" s="26" t="s">
        <v>18176</v>
      </c>
      <c r="G1337" s="26" t="s">
        <v>18177</v>
      </c>
      <c r="H1337" s="26" t="s">
        <v>14948</v>
      </c>
      <c r="I1337" s="26" t="s">
        <v>14980</v>
      </c>
      <c r="J1337" s="26" t="s">
        <v>14527</v>
      </c>
      <c r="K1337" s="26" t="s">
        <v>18173</v>
      </c>
      <c r="L1337" s="26"/>
    </row>
    <row r="1338" customFormat="false" ht="15" hidden="false" customHeight="true" outlineLevel="0" collapsed="false">
      <c r="A1338" s="29" t="s">
        <v>18178</v>
      </c>
      <c r="B1338" s="30" t="n">
        <v>45577</v>
      </c>
      <c r="C1338" s="29" t="s">
        <v>3877</v>
      </c>
      <c r="D1338" s="29" t="s">
        <v>15035</v>
      </c>
      <c r="E1338" s="29" t="s">
        <v>15036</v>
      </c>
      <c r="F1338" s="29" t="s">
        <v>15219</v>
      </c>
      <c r="G1338" s="29" t="s">
        <v>15404</v>
      </c>
      <c r="H1338" s="29" t="s">
        <v>14948</v>
      </c>
      <c r="I1338" s="29" t="s">
        <v>18179</v>
      </c>
      <c r="J1338" s="29" t="s">
        <v>14498</v>
      </c>
      <c r="K1338" s="29" t="s">
        <v>18180</v>
      </c>
      <c r="L1338" s="29"/>
    </row>
    <row r="1339" customFormat="false" ht="15" hidden="false" customHeight="true" outlineLevel="0" collapsed="false">
      <c r="A1339" s="26" t="s">
        <v>18181</v>
      </c>
      <c r="B1339" s="27" t="n">
        <v>45578</v>
      </c>
      <c r="C1339" s="26" t="s">
        <v>6662</v>
      </c>
      <c r="D1339" s="26" t="s">
        <v>14946</v>
      </c>
      <c r="E1339" s="26" t="s">
        <v>14947</v>
      </c>
      <c r="F1339" s="26" t="s">
        <v>6152</v>
      </c>
      <c r="G1339" s="26" t="s">
        <v>783</v>
      </c>
      <c r="H1339" s="26" t="s">
        <v>14948</v>
      </c>
      <c r="I1339" s="26" t="s">
        <v>14980</v>
      </c>
      <c r="J1339" s="26" t="s">
        <v>14527</v>
      </c>
      <c r="K1339" s="26" t="s">
        <v>18182</v>
      </c>
      <c r="L1339" s="26"/>
    </row>
    <row r="1340" customFormat="false" ht="15" hidden="false" customHeight="true" outlineLevel="0" collapsed="false">
      <c r="A1340" s="29" t="s">
        <v>18183</v>
      </c>
      <c r="B1340" s="30" t="n">
        <v>45579</v>
      </c>
      <c r="C1340" s="29" t="s">
        <v>9762</v>
      </c>
      <c r="D1340" s="29" t="s">
        <v>15035</v>
      </c>
      <c r="E1340" s="29" t="s">
        <v>15036</v>
      </c>
      <c r="F1340" s="29" t="s">
        <v>15220</v>
      </c>
      <c r="G1340" s="29" t="s">
        <v>17478</v>
      </c>
      <c r="H1340" s="29" t="s">
        <v>14948</v>
      </c>
      <c r="I1340" s="29" t="s">
        <v>18184</v>
      </c>
      <c r="J1340" s="29" t="s">
        <v>14498</v>
      </c>
      <c r="K1340" s="29" t="s">
        <v>18185</v>
      </c>
      <c r="L1340" s="29"/>
    </row>
    <row r="1341" customFormat="false" ht="15" hidden="false" customHeight="true" outlineLevel="0" collapsed="false">
      <c r="A1341" s="26" t="s">
        <v>18186</v>
      </c>
      <c r="B1341" s="27" t="n">
        <v>45579</v>
      </c>
      <c r="C1341" s="26" t="s">
        <v>1356</v>
      </c>
      <c r="D1341" s="26" t="s">
        <v>15015</v>
      </c>
      <c r="E1341" s="26" t="s">
        <v>15016</v>
      </c>
      <c r="F1341" s="26" t="s">
        <v>15023</v>
      </c>
      <c r="G1341" s="26" t="s">
        <v>345</v>
      </c>
      <c r="H1341" s="26" t="s">
        <v>14948</v>
      </c>
      <c r="I1341" s="26" t="s">
        <v>14987</v>
      </c>
      <c r="J1341" s="26" t="s">
        <v>14527</v>
      </c>
      <c r="K1341" s="26" t="s">
        <v>18185</v>
      </c>
      <c r="L1341" s="26"/>
    </row>
    <row r="1342" customFormat="false" ht="15" hidden="false" customHeight="true" outlineLevel="0" collapsed="false">
      <c r="A1342" s="29" t="s">
        <v>18187</v>
      </c>
      <c r="B1342" s="30" t="n">
        <v>45581</v>
      </c>
      <c r="C1342" s="29" t="s">
        <v>6399</v>
      </c>
      <c r="D1342" s="29" t="s">
        <v>14972</v>
      </c>
      <c r="E1342" s="29" t="s">
        <v>14973</v>
      </c>
      <c r="F1342" s="29" t="s">
        <v>18188</v>
      </c>
      <c r="G1342" s="29" t="s">
        <v>18189</v>
      </c>
      <c r="H1342" s="29" t="s">
        <v>14948</v>
      </c>
      <c r="I1342" s="29" t="s">
        <v>14987</v>
      </c>
      <c r="J1342" s="29" t="s">
        <v>14527</v>
      </c>
      <c r="K1342" s="29" t="s">
        <v>18190</v>
      </c>
      <c r="L1342" s="29"/>
    </row>
    <row r="1343" customFormat="false" ht="15" hidden="false" customHeight="true" outlineLevel="0" collapsed="false">
      <c r="A1343" s="26" t="s">
        <v>18191</v>
      </c>
      <c r="B1343" s="27" t="n">
        <v>45583</v>
      </c>
      <c r="C1343" s="26" t="s">
        <v>10152</v>
      </c>
      <c r="D1343" s="26" t="s">
        <v>15015</v>
      </c>
      <c r="E1343" s="26" t="s">
        <v>15016</v>
      </c>
      <c r="F1343" s="26" t="s">
        <v>15023</v>
      </c>
      <c r="G1343" s="26" t="s">
        <v>166</v>
      </c>
      <c r="H1343" s="26" t="s">
        <v>14948</v>
      </c>
      <c r="I1343" s="26" t="s">
        <v>14987</v>
      </c>
      <c r="J1343" s="26" t="s">
        <v>14527</v>
      </c>
      <c r="K1343" s="26" t="s">
        <v>18192</v>
      </c>
      <c r="L1343" s="26"/>
    </row>
    <row r="1344" customFormat="false" ht="15" hidden="false" customHeight="true" outlineLevel="0" collapsed="false">
      <c r="A1344" s="29" t="s">
        <v>18193</v>
      </c>
      <c r="B1344" s="30" t="n">
        <v>45584</v>
      </c>
      <c r="C1344" s="29" t="s">
        <v>10893</v>
      </c>
      <c r="D1344" s="29" t="s">
        <v>15045</v>
      </c>
      <c r="E1344" s="29" t="s">
        <v>15046</v>
      </c>
      <c r="F1344" s="29" t="s">
        <v>18194</v>
      </c>
      <c r="G1344" s="29" t="s">
        <v>18195</v>
      </c>
      <c r="H1344" s="29" t="s">
        <v>14948</v>
      </c>
      <c r="I1344" s="29" t="s">
        <v>15005</v>
      </c>
      <c r="J1344" s="29" t="s">
        <v>14527</v>
      </c>
      <c r="K1344" s="29" t="s">
        <v>18196</v>
      </c>
      <c r="L1344" s="29"/>
    </row>
    <row r="1345" customFormat="false" ht="15" hidden="false" customHeight="true" outlineLevel="0" collapsed="false">
      <c r="A1345" s="26" t="s">
        <v>18197</v>
      </c>
      <c r="B1345" s="27" t="n">
        <v>45584</v>
      </c>
      <c r="C1345" s="26" t="s">
        <v>7053</v>
      </c>
      <c r="D1345" s="26" t="s">
        <v>14946</v>
      </c>
      <c r="E1345" s="26" t="s">
        <v>14947</v>
      </c>
      <c r="F1345" s="26" t="s">
        <v>5569</v>
      </c>
      <c r="G1345" s="26" t="s">
        <v>1425</v>
      </c>
      <c r="H1345" s="26" t="s">
        <v>14948</v>
      </c>
      <c r="I1345" s="26" t="s">
        <v>14980</v>
      </c>
      <c r="J1345" s="26" t="s">
        <v>14527</v>
      </c>
      <c r="K1345" s="26" t="s">
        <v>18196</v>
      </c>
      <c r="L1345" s="26"/>
    </row>
    <row r="1346" customFormat="false" ht="15" hidden="false" customHeight="true" outlineLevel="0" collapsed="false">
      <c r="A1346" s="29" t="s">
        <v>18198</v>
      </c>
      <c r="B1346" s="30" t="n">
        <v>45585</v>
      </c>
      <c r="C1346" s="29" t="s">
        <v>1888</v>
      </c>
      <c r="D1346" s="29" t="s">
        <v>15011</v>
      </c>
      <c r="E1346" s="29" t="s">
        <v>15012</v>
      </c>
      <c r="F1346" s="29" t="s">
        <v>198</v>
      </c>
      <c r="G1346" s="29" t="s">
        <v>383</v>
      </c>
      <c r="H1346" s="29" t="s">
        <v>14948</v>
      </c>
      <c r="I1346" s="29" t="s">
        <v>15024</v>
      </c>
      <c r="J1346" s="29" t="s">
        <v>14527</v>
      </c>
      <c r="K1346" s="29" t="s">
        <v>18199</v>
      </c>
      <c r="L1346" s="29"/>
    </row>
    <row r="1347" customFormat="false" ht="15" hidden="false" customHeight="true" outlineLevel="0" collapsed="false">
      <c r="A1347" s="26" t="s">
        <v>18200</v>
      </c>
      <c r="B1347" s="27" t="n">
        <v>45587</v>
      </c>
      <c r="C1347" s="26" t="s">
        <v>10142</v>
      </c>
      <c r="D1347" s="26" t="s">
        <v>14956</v>
      </c>
      <c r="E1347" s="26" t="s">
        <v>14957</v>
      </c>
      <c r="F1347" s="26" t="s">
        <v>18201</v>
      </c>
      <c r="G1347" s="26" t="s">
        <v>18202</v>
      </c>
      <c r="H1347" s="26" t="s">
        <v>14948</v>
      </c>
      <c r="I1347" s="26"/>
      <c r="J1347" s="26" t="s">
        <v>14527</v>
      </c>
      <c r="K1347" s="26" t="s">
        <v>18203</v>
      </c>
      <c r="L1347" s="26"/>
    </row>
    <row r="1348" customFormat="false" ht="15" hidden="false" customHeight="true" outlineLevel="0" collapsed="false">
      <c r="A1348" s="29" t="s">
        <v>18204</v>
      </c>
      <c r="B1348" s="30" t="n">
        <v>45588</v>
      </c>
      <c r="C1348" s="29" t="s">
        <v>1656</v>
      </c>
      <c r="D1348" s="29" t="s">
        <v>15021</v>
      </c>
      <c r="E1348" s="29" t="s">
        <v>15022</v>
      </c>
      <c r="F1348" s="29" t="s">
        <v>208</v>
      </c>
      <c r="G1348" s="29" t="s">
        <v>270</v>
      </c>
      <c r="H1348" s="29" t="s">
        <v>14948</v>
      </c>
      <c r="I1348" s="29" t="s">
        <v>15005</v>
      </c>
      <c r="J1348" s="29" t="s">
        <v>14527</v>
      </c>
      <c r="K1348" s="29" t="s">
        <v>18205</v>
      </c>
      <c r="L1348" s="29"/>
    </row>
    <row r="1349" customFormat="false" ht="15" hidden="false" customHeight="true" outlineLevel="0" collapsed="false">
      <c r="A1349" s="26" t="s">
        <v>18206</v>
      </c>
      <c r="B1349" s="27" t="n">
        <v>45589</v>
      </c>
      <c r="C1349" s="26" t="s">
        <v>8417</v>
      </c>
      <c r="D1349" s="26" t="s">
        <v>15054</v>
      </c>
      <c r="E1349" s="26" t="s">
        <v>15055</v>
      </c>
      <c r="F1349" s="26" t="s">
        <v>15078</v>
      </c>
      <c r="G1349" s="26" t="s">
        <v>15135</v>
      </c>
      <c r="H1349" s="26" t="s">
        <v>14948</v>
      </c>
      <c r="I1349" s="26" t="s">
        <v>14987</v>
      </c>
      <c r="J1349" s="26" t="s">
        <v>14527</v>
      </c>
      <c r="K1349" s="26" t="s">
        <v>18207</v>
      </c>
      <c r="L1349" s="26"/>
    </row>
    <row r="1350" customFormat="false" ht="15" hidden="false" customHeight="true" outlineLevel="0" collapsed="false">
      <c r="A1350" s="29" t="s">
        <v>18208</v>
      </c>
      <c r="B1350" s="30" t="n">
        <v>45590</v>
      </c>
      <c r="C1350" s="29" t="s">
        <v>11073</v>
      </c>
      <c r="D1350" s="29" t="s">
        <v>15001</v>
      </c>
      <c r="E1350" s="29" t="s">
        <v>15002</v>
      </c>
      <c r="F1350" s="29" t="s">
        <v>15042</v>
      </c>
      <c r="G1350" s="29" t="s">
        <v>15335</v>
      </c>
      <c r="H1350" s="29" t="s">
        <v>14948</v>
      </c>
      <c r="I1350" s="29" t="s">
        <v>14987</v>
      </c>
      <c r="J1350" s="29" t="s">
        <v>14527</v>
      </c>
      <c r="K1350" s="29" t="s">
        <v>18209</v>
      </c>
      <c r="L1350" s="29"/>
    </row>
    <row r="1351" customFormat="false" ht="15" hidden="false" customHeight="true" outlineLevel="0" collapsed="false">
      <c r="A1351" s="26" t="s">
        <v>18210</v>
      </c>
      <c r="B1351" s="27" t="n">
        <v>45590</v>
      </c>
      <c r="C1351" s="26" t="s">
        <v>8322</v>
      </c>
      <c r="D1351" s="26" t="s">
        <v>15001</v>
      </c>
      <c r="E1351" s="26" t="s">
        <v>15002</v>
      </c>
      <c r="F1351" s="26" t="s">
        <v>15042</v>
      </c>
      <c r="G1351" s="26" t="s">
        <v>15335</v>
      </c>
      <c r="H1351" s="26" t="s">
        <v>14948</v>
      </c>
      <c r="I1351" s="26" t="s">
        <v>15005</v>
      </c>
      <c r="J1351" s="26" t="s">
        <v>14527</v>
      </c>
      <c r="K1351" s="26" t="s">
        <v>18209</v>
      </c>
      <c r="L1351" s="26"/>
    </row>
    <row r="1352" customFormat="false" ht="15" hidden="false" customHeight="true" outlineLevel="0" collapsed="false">
      <c r="A1352" s="29" t="s">
        <v>18211</v>
      </c>
      <c r="B1352" s="30" t="n">
        <v>45591</v>
      </c>
      <c r="C1352" s="29" t="s">
        <v>814</v>
      </c>
      <c r="D1352" s="29" t="s">
        <v>14972</v>
      </c>
      <c r="E1352" s="29" t="s">
        <v>14973</v>
      </c>
      <c r="F1352" s="29" t="s">
        <v>18212</v>
      </c>
      <c r="G1352" s="29" t="s">
        <v>18213</v>
      </c>
      <c r="H1352" s="29" t="s">
        <v>14948</v>
      </c>
      <c r="I1352" s="29" t="s">
        <v>14987</v>
      </c>
      <c r="J1352" s="29" t="s">
        <v>14527</v>
      </c>
      <c r="K1352" s="29" t="s">
        <v>18214</v>
      </c>
      <c r="L1352" s="29"/>
    </row>
    <row r="1353" customFormat="false" ht="15" hidden="false" customHeight="true" outlineLevel="0" collapsed="false">
      <c r="A1353" s="26" t="s">
        <v>18215</v>
      </c>
      <c r="B1353" s="27" t="n">
        <v>45593</v>
      </c>
      <c r="C1353" s="26" t="s">
        <v>1652</v>
      </c>
      <c r="D1353" s="26" t="s">
        <v>14946</v>
      </c>
      <c r="E1353" s="26" t="s">
        <v>14947</v>
      </c>
      <c r="F1353" s="26" t="s">
        <v>2166</v>
      </c>
      <c r="G1353" s="26" t="s">
        <v>2356</v>
      </c>
      <c r="H1353" s="26" t="s">
        <v>14948</v>
      </c>
      <c r="I1353" s="26" t="s">
        <v>15005</v>
      </c>
      <c r="J1353" s="26" t="s">
        <v>14527</v>
      </c>
      <c r="K1353" s="26" t="s">
        <v>18216</v>
      </c>
      <c r="L1353" s="26"/>
    </row>
    <row r="1354" customFormat="false" ht="15" hidden="false" customHeight="true" outlineLevel="0" collapsed="false">
      <c r="A1354" s="29" t="s">
        <v>18217</v>
      </c>
      <c r="B1354" s="30" t="n">
        <v>45594</v>
      </c>
      <c r="C1354" s="29" t="s">
        <v>6369</v>
      </c>
      <c r="D1354" s="29" t="s">
        <v>14951</v>
      </c>
      <c r="E1354" s="29" t="s">
        <v>14952</v>
      </c>
      <c r="F1354" s="29" t="s">
        <v>16842</v>
      </c>
      <c r="G1354" s="29" t="s">
        <v>18218</v>
      </c>
      <c r="H1354" s="29" t="s">
        <v>14948</v>
      </c>
      <c r="I1354" s="29" t="s">
        <v>18219</v>
      </c>
      <c r="J1354" s="29" t="s">
        <v>14498</v>
      </c>
      <c r="K1354" s="29" t="s">
        <v>18220</v>
      </c>
      <c r="L1354" s="29"/>
    </row>
    <row r="1355" customFormat="false" ht="15" hidden="false" customHeight="true" outlineLevel="0" collapsed="false">
      <c r="A1355" s="26" t="s">
        <v>18221</v>
      </c>
      <c r="B1355" s="27" t="n">
        <v>45595</v>
      </c>
      <c r="C1355" s="26" t="s">
        <v>5211</v>
      </c>
      <c r="D1355" s="26" t="s">
        <v>14956</v>
      </c>
      <c r="E1355" s="26" t="s">
        <v>14957</v>
      </c>
      <c r="F1355" s="26" t="s">
        <v>18222</v>
      </c>
      <c r="G1355" s="26" t="s">
        <v>18223</v>
      </c>
      <c r="H1355" s="26" t="s">
        <v>14948</v>
      </c>
      <c r="I1355" s="26" t="s">
        <v>15024</v>
      </c>
      <c r="J1355" s="26" t="s">
        <v>14527</v>
      </c>
      <c r="K1355" s="26" t="s">
        <v>18224</v>
      </c>
      <c r="L1355" s="26"/>
    </row>
    <row r="1356" customFormat="false" ht="15" hidden="false" customHeight="true" outlineLevel="0" collapsed="false">
      <c r="A1356" s="29" t="s">
        <v>18225</v>
      </c>
      <c r="B1356" s="30" t="n">
        <v>45595</v>
      </c>
      <c r="C1356" s="29" t="s">
        <v>4935</v>
      </c>
      <c r="D1356" s="29" t="s">
        <v>14946</v>
      </c>
      <c r="E1356" s="29" t="s">
        <v>14947</v>
      </c>
      <c r="F1356" s="29" t="s">
        <v>4888</v>
      </c>
      <c r="G1356" s="29" t="s">
        <v>1476</v>
      </c>
      <c r="H1356" s="29" t="s">
        <v>14948</v>
      </c>
      <c r="I1356" s="29"/>
      <c r="J1356" s="29" t="s">
        <v>14527</v>
      </c>
      <c r="K1356" s="29" t="s">
        <v>18224</v>
      </c>
      <c r="L1356" s="29"/>
    </row>
    <row r="1357" customFormat="false" ht="15" hidden="false" customHeight="true" outlineLevel="0" collapsed="false">
      <c r="A1357" s="26" t="s">
        <v>18226</v>
      </c>
      <c r="B1357" s="27" t="n">
        <v>45595</v>
      </c>
      <c r="C1357" s="26" t="s">
        <v>2565</v>
      </c>
      <c r="D1357" s="26" t="s">
        <v>14977</v>
      </c>
      <c r="E1357" s="26" t="s">
        <v>14978</v>
      </c>
      <c r="F1357" s="26" t="s">
        <v>18227</v>
      </c>
      <c r="G1357" s="26" t="s">
        <v>18227</v>
      </c>
      <c r="H1357" s="26" t="s">
        <v>14948</v>
      </c>
      <c r="I1357" s="26" t="s">
        <v>15005</v>
      </c>
      <c r="J1357" s="26" t="s">
        <v>14527</v>
      </c>
      <c r="K1357" s="26" t="s">
        <v>18224</v>
      </c>
      <c r="L1357" s="26"/>
    </row>
    <row r="1358" customFormat="false" ht="15" hidden="false" customHeight="true" outlineLevel="0" collapsed="false">
      <c r="A1358" s="29" t="s">
        <v>18228</v>
      </c>
      <c r="B1358" s="30" t="n">
        <v>45596</v>
      </c>
      <c r="C1358" s="29" t="s">
        <v>5085</v>
      </c>
      <c r="D1358" s="29" t="s">
        <v>14956</v>
      </c>
      <c r="E1358" s="29" t="s">
        <v>14957</v>
      </c>
      <c r="F1358" s="29" t="s">
        <v>18229</v>
      </c>
      <c r="G1358" s="29" t="s">
        <v>18230</v>
      </c>
      <c r="H1358" s="29" t="s">
        <v>14948</v>
      </c>
      <c r="I1358" s="29" t="s">
        <v>15024</v>
      </c>
      <c r="J1358" s="29" t="s">
        <v>14527</v>
      </c>
      <c r="K1358" s="29" t="s">
        <v>18231</v>
      </c>
      <c r="L1358" s="29"/>
    </row>
    <row r="1359" customFormat="false" ht="15" hidden="false" customHeight="true" outlineLevel="0" collapsed="false">
      <c r="A1359" s="26" t="s">
        <v>18232</v>
      </c>
      <c r="B1359" s="27" t="n">
        <v>45596</v>
      </c>
      <c r="C1359" s="26" t="s">
        <v>3599</v>
      </c>
      <c r="D1359" s="26" t="s">
        <v>15113</v>
      </c>
      <c r="E1359" s="26" t="s">
        <v>15114</v>
      </c>
      <c r="F1359" s="26" t="s">
        <v>248</v>
      </c>
      <c r="G1359" s="26" t="s">
        <v>15075</v>
      </c>
      <c r="H1359" s="26" t="s">
        <v>14948</v>
      </c>
      <c r="I1359" s="26" t="s">
        <v>15024</v>
      </c>
      <c r="J1359" s="26" t="s">
        <v>14527</v>
      </c>
      <c r="K1359" s="26" t="s">
        <v>18231</v>
      </c>
      <c r="L1359" s="26"/>
    </row>
    <row r="1360" customFormat="false" ht="15" hidden="false" customHeight="true" outlineLevel="0" collapsed="false">
      <c r="A1360" s="29" t="s">
        <v>18233</v>
      </c>
      <c r="B1360" s="30" t="n">
        <v>45597</v>
      </c>
      <c r="C1360" s="29" t="s">
        <v>7366</v>
      </c>
      <c r="D1360" s="29" t="s">
        <v>14972</v>
      </c>
      <c r="E1360" s="29" t="s">
        <v>14973</v>
      </c>
      <c r="F1360" s="29" t="s">
        <v>18234</v>
      </c>
      <c r="G1360" s="29" t="s">
        <v>18235</v>
      </c>
      <c r="H1360" s="29" t="s">
        <v>14948</v>
      </c>
      <c r="I1360" s="29"/>
      <c r="J1360" s="29" t="s">
        <v>14527</v>
      </c>
      <c r="K1360" s="29" t="s">
        <v>18236</v>
      </c>
      <c r="L1360" s="29"/>
    </row>
    <row r="1361" customFormat="false" ht="15" hidden="false" customHeight="true" outlineLevel="0" collapsed="false">
      <c r="A1361" s="26" t="s">
        <v>18237</v>
      </c>
      <c r="B1361" s="27" t="n">
        <v>45597</v>
      </c>
      <c r="C1361" s="26" t="s">
        <v>8179</v>
      </c>
      <c r="D1361" s="26" t="s">
        <v>14984</v>
      </c>
      <c r="E1361" s="26" t="s">
        <v>14985</v>
      </c>
      <c r="F1361" s="26" t="s">
        <v>270</v>
      </c>
      <c r="G1361" s="26" t="s">
        <v>229</v>
      </c>
      <c r="H1361" s="26" t="s">
        <v>14948</v>
      </c>
      <c r="I1361" s="26"/>
      <c r="J1361" s="26" t="s">
        <v>14527</v>
      </c>
      <c r="K1361" s="26" t="s">
        <v>18236</v>
      </c>
      <c r="L1361" s="26"/>
    </row>
    <row r="1362" customFormat="false" ht="15" hidden="false" customHeight="true" outlineLevel="0" collapsed="false">
      <c r="A1362" s="29" t="s">
        <v>18238</v>
      </c>
      <c r="B1362" s="30" t="n">
        <v>45599</v>
      </c>
      <c r="C1362" s="29" t="s">
        <v>8123</v>
      </c>
      <c r="D1362" s="29" t="s">
        <v>15035</v>
      </c>
      <c r="E1362" s="29" t="s">
        <v>15036</v>
      </c>
      <c r="F1362" s="29" t="s">
        <v>15037</v>
      </c>
      <c r="G1362" s="29" t="s">
        <v>15100</v>
      </c>
      <c r="H1362" s="29" t="s">
        <v>14948</v>
      </c>
      <c r="I1362" s="29" t="s">
        <v>18239</v>
      </c>
      <c r="J1362" s="29" t="s">
        <v>14498</v>
      </c>
      <c r="K1362" s="29" t="s">
        <v>18240</v>
      </c>
      <c r="L1362" s="29"/>
    </row>
    <row r="1363" customFormat="false" ht="15" hidden="false" customHeight="true" outlineLevel="0" collapsed="false">
      <c r="A1363" s="26" t="s">
        <v>18241</v>
      </c>
      <c r="B1363" s="27" t="n">
        <v>45601</v>
      </c>
      <c r="C1363" s="26" t="s">
        <v>6812</v>
      </c>
      <c r="D1363" s="26" t="s">
        <v>14984</v>
      </c>
      <c r="E1363" s="26" t="s">
        <v>14985</v>
      </c>
      <c r="F1363" s="26" t="s">
        <v>15078</v>
      </c>
      <c r="G1363" s="26" t="s">
        <v>198</v>
      </c>
      <c r="H1363" s="26" t="s">
        <v>14948</v>
      </c>
      <c r="I1363" s="26"/>
      <c r="J1363" s="26" t="s">
        <v>14527</v>
      </c>
      <c r="K1363" s="26" t="s">
        <v>18242</v>
      </c>
      <c r="L1363" s="26"/>
    </row>
    <row r="1364" customFormat="false" ht="15" hidden="false" customHeight="true" outlineLevel="0" collapsed="false">
      <c r="A1364" s="29" t="s">
        <v>18243</v>
      </c>
      <c r="B1364" s="30" t="n">
        <v>45601</v>
      </c>
      <c r="C1364" s="29" t="s">
        <v>4522</v>
      </c>
      <c r="D1364" s="29" t="s">
        <v>15015</v>
      </c>
      <c r="E1364" s="29" t="s">
        <v>15016</v>
      </c>
      <c r="F1364" s="29" t="s">
        <v>166</v>
      </c>
      <c r="G1364" s="29" t="s">
        <v>14986</v>
      </c>
      <c r="H1364" s="29" t="s">
        <v>14948</v>
      </c>
      <c r="I1364" s="29" t="s">
        <v>15005</v>
      </c>
      <c r="J1364" s="29" t="s">
        <v>14527</v>
      </c>
      <c r="K1364" s="29" t="s">
        <v>18242</v>
      </c>
      <c r="L1364" s="29"/>
    </row>
    <row r="1365" customFormat="false" ht="15" hidden="false" customHeight="true" outlineLevel="0" collapsed="false">
      <c r="A1365" s="26" t="s">
        <v>18244</v>
      </c>
      <c r="B1365" s="27" t="n">
        <v>45601</v>
      </c>
      <c r="C1365" s="26" t="s">
        <v>11165</v>
      </c>
      <c r="D1365" s="26" t="s">
        <v>14984</v>
      </c>
      <c r="E1365" s="26" t="s">
        <v>14985</v>
      </c>
      <c r="F1365" s="26" t="s">
        <v>208</v>
      </c>
      <c r="G1365" s="26" t="s">
        <v>14986</v>
      </c>
      <c r="H1365" s="26" t="s">
        <v>14948</v>
      </c>
      <c r="I1365" s="26" t="s">
        <v>15024</v>
      </c>
      <c r="J1365" s="26" t="s">
        <v>14527</v>
      </c>
      <c r="K1365" s="26" t="s">
        <v>18242</v>
      </c>
      <c r="L1365" s="26"/>
    </row>
    <row r="1366" customFormat="false" ht="15" hidden="false" customHeight="true" outlineLevel="0" collapsed="false">
      <c r="A1366" s="29" t="s">
        <v>18245</v>
      </c>
      <c r="B1366" s="30" t="n">
        <v>45601</v>
      </c>
      <c r="C1366" s="29" t="s">
        <v>8704</v>
      </c>
      <c r="D1366" s="29" t="s">
        <v>14951</v>
      </c>
      <c r="E1366" s="29" t="s">
        <v>14952</v>
      </c>
      <c r="F1366" s="29" t="s">
        <v>16881</v>
      </c>
      <c r="G1366" s="29" t="s">
        <v>16061</v>
      </c>
      <c r="H1366" s="29" t="s">
        <v>14948</v>
      </c>
      <c r="I1366" s="29" t="s">
        <v>17786</v>
      </c>
      <c r="J1366" s="29" t="s">
        <v>14498</v>
      </c>
      <c r="K1366" s="29" t="s">
        <v>18242</v>
      </c>
      <c r="L1366" s="29"/>
    </row>
    <row r="1367" customFormat="false" ht="15" hidden="false" customHeight="true" outlineLevel="0" collapsed="false">
      <c r="A1367" s="26" t="s">
        <v>18246</v>
      </c>
      <c r="B1367" s="27" t="n">
        <v>45601</v>
      </c>
      <c r="C1367" s="26" t="s">
        <v>10053</v>
      </c>
      <c r="D1367" s="26" t="s">
        <v>14956</v>
      </c>
      <c r="E1367" s="26" t="s">
        <v>14957</v>
      </c>
      <c r="F1367" s="26" t="s">
        <v>18247</v>
      </c>
      <c r="G1367" s="26" t="s">
        <v>18248</v>
      </c>
      <c r="H1367" s="26" t="s">
        <v>14948</v>
      </c>
      <c r="I1367" s="26" t="s">
        <v>14960</v>
      </c>
      <c r="J1367" s="26" t="s">
        <v>14527</v>
      </c>
      <c r="K1367" s="26" t="s">
        <v>18242</v>
      </c>
      <c r="L1367" s="26"/>
    </row>
    <row r="1368" customFormat="false" ht="15" hidden="false" customHeight="true" outlineLevel="0" collapsed="false">
      <c r="A1368" s="29" t="s">
        <v>18249</v>
      </c>
      <c r="B1368" s="30" t="n">
        <v>45601</v>
      </c>
      <c r="C1368" s="29" t="s">
        <v>8054</v>
      </c>
      <c r="D1368" s="29" t="s">
        <v>14946</v>
      </c>
      <c r="E1368" s="29" t="s">
        <v>14947</v>
      </c>
      <c r="F1368" s="29" t="s">
        <v>2596</v>
      </c>
      <c r="G1368" s="29" t="s">
        <v>1395</v>
      </c>
      <c r="H1368" s="29" t="s">
        <v>14948</v>
      </c>
      <c r="I1368" s="29" t="s">
        <v>15024</v>
      </c>
      <c r="J1368" s="29" t="s">
        <v>14527</v>
      </c>
      <c r="K1368" s="29" t="s">
        <v>18242</v>
      </c>
      <c r="L1368" s="29"/>
    </row>
    <row r="1369" customFormat="false" ht="15" hidden="false" customHeight="true" outlineLevel="0" collapsed="false">
      <c r="A1369" s="26" t="s">
        <v>18250</v>
      </c>
      <c r="B1369" s="27" t="n">
        <v>45602</v>
      </c>
      <c r="C1369" s="26" t="s">
        <v>10845</v>
      </c>
      <c r="D1369" s="26" t="s">
        <v>15113</v>
      </c>
      <c r="E1369" s="26" t="s">
        <v>15114</v>
      </c>
      <c r="F1369" s="26" t="s">
        <v>14986</v>
      </c>
      <c r="G1369" s="26" t="s">
        <v>229</v>
      </c>
      <c r="H1369" s="26" t="s">
        <v>14948</v>
      </c>
      <c r="I1369" s="26" t="s">
        <v>15005</v>
      </c>
      <c r="J1369" s="26" t="s">
        <v>14527</v>
      </c>
      <c r="K1369" s="26" t="s">
        <v>18251</v>
      </c>
      <c r="L1369" s="26"/>
    </row>
    <row r="1370" customFormat="false" ht="15" hidden="false" customHeight="true" outlineLevel="0" collapsed="false">
      <c r="A1370" s="29" t="s">
        <v>18252</v>
      </c>
      <c r="B1370" s="30" t="n">
        <v>45603</v>
      </c>
      <c r="C1370" s="29" t="s">
        <v>4374</v>
      </c>
      <c r="D1370" s="29" t="s">
        <v>15015</v>
      </c>
      <c r="E1370" s="29" t="s">
        <v>15016</v>
      </c>
      <c r="F1370" s="29" t="s">
        <v>345</v>
      </c>
      <c r="G1370" s="29" t="s">
        <v>270</v>
      </c>
      <c r="H1370" s="29" t="s">
        <v>14948</v>
      </c>
      <c r="I1370" s="29" t="s">
        <v>15024</v>
      </c>
      <c r="J1370" s="29" t="s">
        <v>14527</v>
      </c>
      <c r="K1370" s="29" t="s">
        <v>18253</v>
      </c>
      <c r="L1370" s="29"/>
    </row>
    <row r="1371" customFormat="false" ht="15" hidden="false" customHeight="true" outlineLevel="0" collapsed="false">
      <c r="A1371" s="26" t="s">
        <v>18254</v>
      </c>
      <c r="B1371" s="27" t="n">
        <v>45604</v>
      </c>
      <c r="C1371" s="26" t="s">
        <v>6467</v>
      </c>
      <c r="D1371" s="26" t="s">
        <v>14965</v>
      </c>
      <c r="E1371" s="26" t="s">
        <v>14966</v>
      </c>
      <c r="F1371" s="26" t="s">
        <v>17077</v>
      </c>
      <c r="G1371" s="26" t="s">
        <v>15427</v>
      </c>
      <c r="H1371" s="26" t="s">
        <v>14948</v>
      </c>
      <c r="I1371" s="26" t="s">
        <v>18255</v>
      </c>
      <c r="J1371" s="26" t="s">
        <v>14498</v>
      </c>
      <c r="K1371" s="26" t="s">
        <v>18256</v>
      </c>
      <c r="L1371" s="26"/>
    </row>
    <row r="1372" customFormat="false" ht="15" hidden="false" customHeight="true" outlineLevel="0" collapsed="false">
      <c r="A1372" s="29" t="s">
        <v>18257</v>
      </c>
      <c r="B1372" s="30" t="n">
        <v>45604</v>
      </c>
      <c r="C1372" s="29" t="s">
        <v>3417</v>
      </c>
      <c r="D1372" s="29" t="s">
        <v>15045</v>
      </c>
      <c r="E1372" s="29" t="s">
        <v>15046</v>
      </c>
      <c r="F1372" s="29" t="s">
        <v>18258</v>
      </c>
      <c r="G1372" s="29" t="s">
        <v>18259</v>
      </c>
      <c r="H1372" s="29" t="s">
        <v>14948</v>
      </c>
      <c r="I1372" s="29" t="s">
        <v>14960</v>
      </c>
      <c r="J1372" s="29" t="s">
        <v>14527</v>
      </c>
      <c r="K1372" s="29" t="s">
        <v>18256</v>
      </c>
      <c r="L1372" s="29"/>
    </row>
    <row r="1373" customFormat="false" ht="15" hidden="false" customHeight="true" outlineLevel="0" collapsed="false">
      <c r="A1373" s="26" t="s">
        <v>18260</v>
      </c>
      <c r="B1373" s="27" t="n">
        <v>45604</v>
      </c>
      <c r="C1373" s="26" t="s">
        <v>6383</v>
      </c>
      <c r="D1373" s="26" t="s">
        <v>15015</v>
      </c>
      <c r="E1373" s="26" t="s">
        <v>15016</v>
      </c>
      <c r="F1373" s="26" t="s">
        <v>15018</v>
      </c>
      <c r="G1373" s="26" t="s">
        <v>15075</v>
      </c>
      <c r="H1373" s="26" t="s">
        <v>14948</v>
      </c>
      <c r="I1373" s="26"/>
      <c r="J1373" s="26" t="s">
        <v>14527</v>
      </c>
      <c r="K1373" s="26" t="s">
        <v>18256</v>
      </c>
      <c r="L1373" s="26"/>
    </row>
    <row r="1374" customFormat="false" ht="15" hidden="false" customHeight="true" outlineLevel="0" collapsed="false">
      <c r="A1374" s="29" t="s">
        <v>18261</v>
      </c>
      <c r="B1374" s="30" t="n">
        <v>45605</v>
      </c>
      <c r="C1374" s="29" t="s">
        <v>653</v>
      </c>
      <c r="D1374" s="29" t="s">
        <v>14956</v>
      </c>
      <c r="E1374" s="29" t="s">
        <v>14957</v>
      </c>
      <c r="F1374" s="29" t="s">
        <v>18262</v>
      </c>
      <c r="G1374" s="29" t="s">
        <v>18263</v>
      </c>
      <c r="H1374" s="29" t="s">
        <v>14948</v>
      </c>
      <c r="I1374" s="29" t="s">
        <v>14987</v>
      </c>
      <c r="J1374" s="29" t="s">
        <v>14527</v>
      </c>
      <c r="K1374" s="29" t="s">
        <v>18264</v>
      </c>
      <c r="L1374" s="29"/>
    </row>
    <row r="1375" customFormat="false" ht="15" hidden="false" customHeight="true" outlineLevel="0" collapsed="false">
      <c r="A1375" s="26" t="s">
        <v>18265</v>
      </c>
      <c r="B1375" s="27" t="n">
        <v>45607</v>
      </c>
      <c r="C1375" s="26" t="s">
        <v>5645</v>
      </c>
      <c r="D1375" s="26" t="s">
        <v>14984</v>
      </c>
      <c r="E1375" s="26" t="s">
        <v>14985</v>
      </c>
      <c r="F1375" s="26" t="s">
        <v>208</v>
      </c>
      <c r="G1375" s="26" t="s">
        <v>15075</v>
      </c>
      <c r="H1375" s="26" t="s">
        <v>14948</v>
      </c>
      <c r="I1375" s="26" t="s">
        <v>15005</v>
      </c>
      <c r="J1375" s="26" t="s">
        <v>14527</v>
      </c>
      <c r="K1375" s="26" t="s">
        <v>18266</v>
      </c>
      <c r="L1375" s="26"/>
    </row>
    <row r="1376" customFormat="false" ht="15" hidden="false" customHeight="true" outlineLevel="0" collapsed="false">
      <c r="A1376" s="29" t="s">
        <v>18267</v>
      </c>
      <c r="B1376" s="30" t="n">
        <v>45607</v>
      </c>
      <c r="C1376" s="29" t="s">
        <v>1784</v>
      </c>
      <c r="D1376" s="29" t="s">
        <v>14965</v>
      </c>
      <c r="E1376" s="29" t="s">
        <v>14966</v>
      </c>
      <c r="F1376" s="29" t="s">
        <v>15153</v>
      </c>
      <c r="G1376" s="29" t="s">
        <v>15709</v>
      </c>
      <c r="H1376" s="29" t="s">
        <v>14948</v>
      </c>
      <c r="I1376" s="29"/>
      <c r="J1376" s="29" t="s">
        <v>14498</v>
      </c>
      <c r="K1376" s="29" t="s">
        <v>18266</v>
      </c>
      <c r="L1376" s="29"/>
    </row>
    <row r="1377" customFormat="false" ht="15" hidden="false" customHeight="true" outlineLevel="0" collapsed="false">
      <c r="A1377" s="26" t="s">
        <v>18268</v>
      </c>
      <c r="B1377" s="27" t="n">
        <v>45607</v>
      </c>
      <c r="C1377" s="26" t="s">
        <v>1760</v>
      </c>
      <c r="D1377" s="26" t="s">
        <v>15011</v>
      </c>
      <c r="E1377" s="26" t="s">
        <v>15012</v>
      </c>
      <c r="F1377" s="26" t="s">
        <v>270</v>
      </c>
      <c r="G1377" s="26" t="s">
        <v>15023</v>
      </c>
      <c r="H1377" s="26" t="s">
        <v>14948</v>
      </c>
      <c r="I1377" s="26" t="s">
        <v>14987</v>
      </c>
      <c r="J1377" s="26" t="s">
        <v>14527</v>
      </c>
      <c r="K1377" s="26" t="s">
        <v>18266</v>
      </c>
      <c r="L1377" s="26"/>
    </row>
    <row r="1378" customFormat="false" ht="15" hidden="false" customHeight="true" outlineLevel="0" collapsed="false">
      <c r="A1378" s="29" t="s">
        <v>18269</v>
      </c>
      <c r="B1378" s="30" t="n">
        <v>45608</v>
      </c>
      <c r="C1378" s="29" t="s">
        <v>2849</v>
      </c>
      <c r="D1378" s="29" t="s">
        <v>15021</v>
      </c>
      <c r="E1378" s="29" t="s">
        <v>15022</v>
      </c>
      <c r="F1378" s="29" t="s">
        <v>248</v>
      </c>
      <c r="G1378" s="29" t="s">
        <v>15135</v>
      </c>
      <c r="H1378" s="29" t="s">
        <v>14948</v>
      </c>
      <c r="I1378" s="29" t="s">
        <v>14960</v>
      </c>
      <c r="J1378" s="29" t="s">
        <v>14527</v>
      </c>
      <c r="K1378" s="29" t="s">
        <v>18270</v>
      </c>
      <c r="L1378" s="29"/>
    </row>
    <row r="1379" customFormat="false" ht="15" hidden="false" customHeight="true" outlineLevel="0" collapsed="false">
      <c r="A1379" s="26" t="s">
        <v>18271</v>
      </c>
      <c r="B1379" s="27" t="n">
        <v>45609</v>
      </c>
      <c r="C1379" s="26" t="s">
        <v>11171</v>
      </c>
      <c r="D1379" s="26" t="s">
        <v>15113</v>
      </c>
      <c r="E1379" s="26" t="s">
        <v>15114</v>
      </c>
      <c r="F1379" s="26" t="s">
        <v>259</v>
      </c>
      <c r="G1379" s="26" t="s">
        <v>383</v>
      </c>
      <c r="H1379" s="26" t="s">
        <v>14948</v>
      </c>
      <c r="I1379" s="26" t="s">
        <v>14980</v>
      </c>
      <c r="J1379" s="26" t="s">
        <v>14527</v>
      </c>
      <c r="K1379" s="26" t="s">
        <v>18272</v>
      </c>
      <c r="L1379" s="26"/>
    </row>
    <row r="1380" customFormat="false" ht="15" hidden="false" customHeight="true" outlineLevel="0" collapsed="false">
      <c r="A1380" s="29" t="s">
        <v>18273</v>
      </c>
      <c r="B1380" s="30" t="n">
        <v>45610</v>
      </c>
      <c r="C1380" s="29" t="s">
        <v>9657</v>
      </c>
      <c r="D1380" s="29" t="s">
        <v>14965</v>
      </c>
      <c r="E1380" s="29" t="s">
        <v>14966</v>
      </c>
      <c r="F1380" s="29" t="s">
        <v>16756</v>
      </c>
      <c r="G1380" s="29" t="s">
        <v>18274</v>
      </c>
      <c r="H1380" s="29" t="s">
        <v>14948</v>
      </c>
      <c r="I1380" s="29" t="s">
        <v>18275</v>
      </c>
      <c r="J1380" s="29" t="s">
        <v>14498</v>
      </c>
      <c r="K1380" s="29" t="s">
        <v>18276</v>
      </c>
      <c r="L1380" s="29"/>
    </row>
    <row r="1381" customFormat="false" ht="15" hidden="false" customHeight="true" outlineLevel="0" collapsed="false">
      <c r="A1381" s="26" t="s">
        <v>18277</v>
      </c>
      <c r="B1381" s="27" t="n">
        <v>45611</v>
      </c>
      <c r="C1381" s="26" t="s">
        <v>6276</v>
      </c>
      <c r="D1381" s="26" t="s">
        <v>14956</v>
      </c>
      <c r="E1381" s="26" t="s">
        <v>14957</v>
      </c>
      <c r="F1381" s="26" t="s">
        <v>18278</v>
      </c>
      <c r="G1381" s="26" t="s">
        <v>18279</v>
      </c>
      <c r="H1381" s="26" t="s">
        <v>14948</v>
      </c>
      <c r="I1381" s="26" t="s">
        <v>14960</v>
      </c>
      <c r="J1381" s="26" t="s">
        <v>14527</v>
      </c>
      <c r="K1381" s="26" t="s">
        <v>18280</v>
      </c>
      <c r="L1381" s="26"/>
    </row>
    <row r="1382" customFormat="false" ht="15" hidden="false" customHeight="true" outlineLevel="0" collapsed="false">
      <c r="A1382" s="29" t="s">
        <v>18281</v>
      </c>
      <c r="B1382" s="30" t="n">
        <v>45611</v>
      </c>
      <c r="C1382" s="29" t="s">
        <v>8858</v>
      </c>
      <c r="D1382" s="29" t="s">
        <v>15011</v>
      </c>
      <c r="E1382" s="29" t="s">
        <v>15012</v>
      </c>
      <c r="F1382" s="29" t="s">
        <v>383</v>
      </c>
      <c r="G1382" s="29" t="s">
        <v>218</v>
      </c>
      <c r="H1382" s="29" t="s">
        <v>14948</v>
      </c>
      <c r="I1382" s="29" t="s">
        <v>14960</v>
      </c>
      <c r="J1382" s="29" t="s">
        <v>14527</v>
      </c>
      <c r="K1382" s="29" t="s">
        <v>18280</v>
      </c>
      <c r="L1382" s="29"/>
    </row>
    <row r="1383" customFormat="false" ht="15" hidden="false" customHeight="true" outlineLevel="0" collapsed="false">
      <c r="A1383" s="26" t="s">
        <v>18282</v>
      </c>
      <c r="B1383" s="27" t="n">
        <v>45612</v>
      </c>
      <c r="C1383" s="26" t="s">
        <v>2591</v>
      </c>
      <c r="D1383" s="26" t="s">
        <v>15001</v>
      </c>
      <c r="E1383" s="26" t="s">
        <v>15002</v>
      </c>
      <c r="F1383" s="26" t="s">
        <v>15028</v>
      </c>
      <c r="G1383" s="26" t="s">
        <v>15335</v>
      </c>
      <c r="H1383" s="26" t="s">
        <v>14948</v>
      </c>
      <c r="I1383" s="26" t="s">
        <v>14987</v>
      </c>
      <c r="J1383" s="26" t="s">
        <v>14527</v>
      </c>
      <c r="K1383" s="26" t="s">
        <v>18283</v>
      </c>
      <c r="L1383" s="26"/>
    </row>
    <row r="1384" customFormat="false" ht="15" hidden="false" customHeight="true" outlineLevel="0" collapsed="false">
      <c r="A1384" s="29" t="s">
        <v>18284</v>
      </c>
      <c r="B1384" s="30" t="n">
        <v>45613</v>
      </c>
      <c r="C1384" s="29" t="s">
        <v>5756</v>
      </c>
      <c r="D1384" s="29" t="s">
        <v>14984</v>
      </c>
      <c r="E1384" s="29" t="s">
        <v>14985</v>
      </c>
      <c r="F1384" s="29" t="s">
        <v>248</v>
      </c>
      <c r="G1384" s="29" t="s">
        <v>270</v>
      </c>
      <c r="H1384" s="29" t="s">
        <v>14948</v>
      </c>
      <c r="I1384" s="29" t="s">
        <v>14980</v>
      </c>
      <c r="J1384" s="29" t="s">
        <v>14527</v>
      </c>
      <c r="K1384" s="29" t="s">
        <v>18285</v>
      </c>
      <c r="L1384" s="29"/>
    </row>
    <row r="1385" customFormat="false" ht="15" hidden="false" customHeight="true" outlineLevel="0" collapsed="false">
      <c r="A1385" s="26" t="s">
        <v>18286</v>
      </c>
      <c r="B1385" s="27" t="n">
        <v>45613</v>
      </c>
      <c r="C1385" s="26" t="s">
        <v>10065</v>
      </c>
      <c r="D1385" s="26" t="s">
        <v>15080</v>
      </c>
      <c r="E1385" s="26" t="s">
        <v>15081</v>
      </c>
      <c r="F1385" s="26" t="s">
        <v>15547</v>
      </c>
      <c r="G1385" s="26" t="s">
        <v>16075</v>
      </c>
      <c r="H1385" s="26" t="s">
        <v>14948</v>
      </c>
      <c r="I1385" s="26" t="s">
        <v>18275</v>
      </c>
      <c r="J1385" s="26" t="s">
        <v>14498</v>
      </c>
      <c r="K1385" s="26" t="s">
        <v>18285</v>
      </c>
      <c r="L1385" s="26"/>
    </row>
    <row r="1386" customFormat="false" ht="15" hidden="false" customHeight="true" outlineLevel="0" collapsed="false">
      <c r="A1386" s="29" t="s">
        <v>18287</v>
      </c>
      <c r="B1386" s="30" t="n">
        <v>45613</v>
      </c>
      <c r="C1386" s="29" t="s">
        <v>5451</v>
      </c>
      <c r="D1386" s="29" t="s">
        <v>15054</v>
      </c>
      <c r="E1386" s="29" t="s">
        <v>15055</v>
      </c>
      <c r="F1386" s="29" t="s">
        <v>345</v>
      </c>
      <c r="G1386" s="29" t="s">
        <v>383</v>
      </c>
      <c r="H1386" s="29" t="s">
        <v>14948</v>
      </c>
      <c r="I1386" s="29" t="s">
        <v>14987</v>
      </c>
      <c r="J1386" s="29" t="s">
        <v>14527</v>
      </c>
      <c r="K1386" s="29" t="s">
        <v>18285</v>
      </c>
      <c r="L1386" s="29"/>
    </row>
    <row r="1387" customFormat="false" ht="15" hidden="false" customHeight="true" outlineLevel="0" collapsed="false">
      <c r="A1387" s="26" t="s">
        <v>18288</v>
      </c>
      <c r="B1387" s="27" t="n">
        <v>45615</v>
      </c>
      <c r="C1387" s="26" t="s">
        <v>9454</v>
      </c>
      <c r="D1387" s="26" t="s">
        <v>14956</v>
      </c>
      <c r="E1387" s="26" t="s">
        <v>14957</v>
      </c>
      <c r="F1387" s="26" t="s">
        <v>18289</v>
      </c>
      <c r="G1387" s="26" t="s">
        <v>18290</v>
      </c>
      <c r="H1387" s="26" t="s">
        <v>14948</v>
      </c>
      <c r="I1387" s="26" t="s">
        <v>14960</v>
      </c>
      <c r="J1387" s="26" t="s">
        <v>14527</v>
      </c>
      <c r="K1387" s="26" t="s">
        <v>18291</v>
      </c>
      <c r="L1387" s="26"/>
    </row>
    <row r="1388" customFormat="false" ht="15" hidden="false" customHeight="true" outlineLevel="0" collapsed="false">
      <c r="A1388" s="29" t="s">
        <v>18292</v>
      </c>
      <c r="B1388" s="30" t="n">
        <v>45615</v>
      </c>
      <c r="C1388" s="29" t="s">
        <v>6524</v>
      </c>
      <c r="D1388" s="29" t="s">
        <v>14951</v>
      </c>
      <c r="E1388" s="29" t="s">
        <v>14952</v>
      </c>
      <c r="F1388" s="29" t="s">
        <v>18293</v>
      </c>
      <c r="G1388" s="29" t="s">
        <v>17045</v>
      </c>
      <c r="H1388" s="29" t="s">
        <v>14948</v>
      </c>
      <c r="I1388" s="29" t="s">
        <v>17504</v>
      </c>
      <c r="J1388" s="29" t="s">
        <v>14498</v>
      </c>
      <c r="K1388" s="29" t="s">
        <v>18291</v>
      </c>
      <c r="L1388" s="29"/>
    </row>
    <row r="1389" customFormat="false" ht="15" hidden="false" customHeight="true" outlineLevel="0" collapsed="false">
      <c r="A1389" s="26" t="s">
        <v>18294</v>
      </c>
      <c r="B1389" s="27" t="n">
        <v>45615</v>
      </c>
      <c r="C1389" s="26" t="s">
        <v>3046</v>
      </c>
      <c r="D1389" s="26" t="s">
        <v>14977</v>
      </c>
      <c r="E1389" s="26" t="s">
        <v>14978</v>
      </c>
      <c r="F1389" s="26" t="s">
        <v>16650</v>
      </c>
      <c r="G1389" s="26" t="s">
        <v>16650</v>
      </c>
      <c r="H1389" s="26" t="s">
        <v>14948</v>
      </c>
      <c r="I1389" s="26" t="s">
        <v>14987</v>
      </c>
      <c r="J1389" s="26" t="s">
        <v>14527</v>
      </c>
      <c r="K1389" s="26" t="s">
        <v>18291</v>
      </c>
      <c r="L1389" s="26"/>
    </row>
    <row r="1390" customFormat="false" ht="15" hidden="false" customHeight="true" outlineLevel="0" collapsed="false">
      <c r="A1390" s="29" t="s">
        <v>18295</v>
      </c>
      <c r="B1390" s="30" t="n">
        <v>45616</v>
      </c>
      <c r="C1390" s="29" t="s">
        <v>1262</v>
      </c>
      <c r="D1390" s="29" t="s">
        <v>15066</v>
      </c>
      <c r="E1390" s="29" t="s">
        <v>15067</v>
      </c>
      <c r="F1390" s="29" t="s">
        <v>208</v>
      </c>
      <c r="G1390" s="29" t="s">
        <v>198</v>
      </c>
      <c r="H1390" s="29" t="s">
        <v>14948</v>
      </c>
      <c r="I1390" s="29" t="s">
        <v>14960</v>
      </c>
      <c r="J1390" s="29" t="s">
        <v>14527</v>
      </c>
      <c r="K1390" s="29" t="s">
        <v>18296</v>
      </c>
      <c r="L1390" s="29"/>
    </row>
    <row r="1391" customFormat="false" ht="15" hidden="false" customHeight="true" outlineLevel="0" collapsed="false">
      <c r="A1391" s="26" t="s">
        <v>18297</v>
      </c>
      <c r="B1391" s="27" t="n">
        <v>45616</v>
      </c>
      <c r="C1391" s="26" t="s">
        <v>10939</v>
      </c>
      <c r="D1391" s="26" t="s">
        <v>15035</v>
      </c>
      <c r="E1391" s="26" t="s">
        <v>15036</v>
      </c>
      <c r="F1391" s="26" t="s">
        <v>17789</v>
      </c>
      <c r="G1391" s="26" t="s">
        <v>18085</v>
      </c>
      <c r="H1391" s="26" t="s">
        <v>14948</v>
      </c>
      <c r="I1391" s="26" t="s">
        <v>18298</v>
      </c>
      <c r="J1391" s="26" t="s">
        <v>14498</v>
      </c>
      <c r="K1391" s="26" t="s">
        <v>18296</v>
      </c>
      <c r="L1391" s="26"/>
    </row>
    <row r="1392" customFormat="false" ht="15" hidden="false" customHeight="true" outlineLevel="0" collapsed="false">
      <c r="A1392" s="29" t="s">
        <v>18299</v>
      </c>
      <c r="B1392" s="30" t="n">
        <v>45616</v>
      </c>
      <c r="C1392" s="29" t="s">
        <v>3095</v>
      </c>
      <c r="D1392" s="29" t="s">
        <v>15054</v>
      </c>
      <c r="E1392" s="29" t="s">
        <v>15055</v>
      </c>
      <c r="F1392" s="29" t="s">
        <v>15023</v>
      </c>
      <c r="G1392" s="29" t="s">
        <v>15078</v>
      </c>
      <c r="H1392" s="29" t="s">
        <v>14948</v>
      </c>
      <c r="I1392" s="29" t="s">
        <v>14980</v>
      </c>
      <c r="J1392" s="29" t="s">
        <v>14527</v>
      </c>
      <c r="K1392" s="29" t="s">
        <v>18296</v>
      </c>
      <c r="L1392" s="29"/>
    </row>
    <row r="1393" customFormat="false" ht="15" hidden="false" customHeight="true" outlineLevel="0" collapsed="false">
      <c r="A1393" s="26" t="s">
        <v>18300</v>
      </c>
      <c r="B1393" s="27" t="n">
        <v>45616</v>
      </c>
      <c r="C1393" s="26" t="s">
        <v>5666</v>
      </c>
      <c r="D1393" s="26" t="s">
        <v>14965</v>
      </c>
      <c r="E1393" s="26" t="s">
        <v>14966</v>
      </c>
      <c r="F1393" s="26" t="s">
        <v>15499</v>
      </c>
      <c r="G1393" s="26" t="s">
        <v>16941</v>
      </c>
      <c r="H1393" s="26" t="s">
        <v>14948</v>
      </c>
      <c r="I1393" s="26" t="s">
        <v>18301</v>
      </c>
      <c r="J1393" s="26" t="s">
        <v>14498</v>
      </c>
      <c r="K1393" s="26" t="s">
        <v>18296</v>
      </c>
      <c r="L1393" s="26"/>
    </row>
    <row r="1394" customFormat="false" ht="15" hidden="false" customHeight="true" outlineLevel="0" collapsed="false">
      <c r="A1394" s="29" t="s">
        <v>18302</v>
      </c>
      <c r="B1394" s="30" t="n">
        <v>45617</v>
      </c>
      <c r="C1394" s="29" t="s">
        <v>10016</v>
      </c>
      <c r="D1394" s="29" t="s">
        <v>15021</v>
      </c>
      <c r="E1394" s="29" t="s">
        <v>15022</v>
      </c>
      <c r="F1394" s="29" t="s">
        <v>229</v>
      </c>
      <c r="G1394" s="29" t="s">
        <v>270</v>
      </c>
      <c r="H1394" s="29" t="s">
        <v>14948</v>
      </c>
      <c r="I1394" s="29" t="s">
        <v>14980</v>
      </c>
      <c r="J1394" s="29" t="s">
        <v>14527</v>
      </c>
      <c r="K1394" s="29" t="s">
        <v>18303</v>
      </c>
      <c r="L1394" s="29"/>
    </row>
    <row r="1395" customFormat="false" ht="15" hidden="false" customHeight="true" outlineLevel="0" collapsed="false">
      <c r="A1395" s="26" t="s">
        <v>18304</v>
      </c>
      <c r="B1395" s="27" t="n">
        <v>45618</v>
      </c>
      <c r="C1395" s="26" t="s">
        <v>7489</v>
      </c>
      <c r="D1395" s="26" t="s">
        <v>15001</v>
      </c>
      <c r="E1395" s="26" t="s">
        <v>15002</v>
      </c>
      <c r="F1395" s="26" t="s">
        <v>15004</v>
      </c>
      <c r="G1395" s="26" t="s">
        <v>15064</v>
      </c>
      <c r="H1395" s="26" t="s">
        <v>14948</v>
      </c>
      <c r="I1395" s="26" t="s">
        <v>15024</v>
      </c>
      <c r="J1395" s="26" t="s">
        <v>14527</v>
      </c>
      <c r="K1395" s="26" t="s">
        <v>18305</v>
      </c>
      <c r="L1395" s="26"/>
    </row>
    <row r="1396" customFormat="false" ht="15" hidden="false" customHeight="true" outlineLevel="0" collapsed="false">
      <c r="A1396" s="29" t="s">
        <v>18306</v>
      </c>
      <c r="B1396" s="30" t="n">
        <v>45618</v>
      </c>
      <c r="C1396" s="29" t="s">
        <v>5792</v>
      </c>
      <c r="D1396" s="29" t="s">
        <v>14972</v>
      </c>
      <c r="E1396" s="29" t="s">
        <v>14973</v>
      </c>
      <c r="F1396" s="29" t="s">
        <v>18307</v>
      </c>
      <c r="G1396" s="29" t="s">
        <v>18308</v>
      </c>
      <c r="H1396" s="29" t="s">
        <v>14948</v>
      </c>
      <c r="I1396" s="29" t="s">
        <v>15024</v>
      </c>
      <c r="J1396" s="29" t="s">
        <v>14527</v>
      </c>
      <c r="K1396" s="29" t="s">
        <v>18305</v>
      </c>
      <c r="L1396" s="29"/>
    </row>
    <row r="1397" customFormat="false" ht="15" hidden="false" customHeight="true" outlineLevel="0" collapsed="false">
      <c r="A1397" s="26" t="s">
        <v>18309</v>
      </c>
      <c r="B1397" s="27" t="n">
        <v>45619</v>
      </c>
      <c r="C1397" s="26" t="s">
        <v>8028</v>
      </c>
      <c r="D1397" s="26" t="s">
        <v>15035</v>
      </c>
      <c r="E1397" s="26" t="s">
        <v>15036</v>
      </c>
      <c r="F1397" s="26" t="s">
        <v>16100</v>
      </c>
      <c r="G1397" s="26" t="s">
        <v>15257</v>
      </c>
      <c r="H1397" s="26" t="s">
        <v>14948</v>
      </c>
      <c r="I1397" s="26" t="s">
        <v>18310</v>
      </c>
      <c r="J1397" s="26" t="s">
        <v>14498</v>
      </c>
      <c r="K1397" s="26" t="s">
        <v>18311</v>
      </c>
      <c r="L1397" s="26"/>
    </row>
    <row r="1398" customFormat="false" ht="15" hidden="false" customHeight="true" outlineLevel="0" collapsed="false">
      <c r="A1398" s="29" t="s">
        <v>18312</v>
      </c>
      <c r="B1398" s="30" t="n">
        <v>45620</v>
      </c>
      <c r="C1398" s="29" t="s">
        <v>9479</v>
      </c>
      <c r="D1398" s="29" t="s">
        <v>14965</v>
      </c>
      <c r="E1398" s="29" t="s">
        <v>14966</v>
      </c>
      <c r="F1398" s="29" t="s">
        <v>15499</v>
      </c>
      <c r="G1398" s="29" t="s">
        <v>16471</v>
      </c>
      <c r="H1398" s="29" t="s">
        <v>14948</v>
      </c>
      <c r="I1398" s="29" t="s">
        <v>18313</v>
      </c>
      <c r="J1398" s="29" t="s">
        <v>14498</v>
      </c>
      <c r="K1398" s="29" t="s">
        <v>18314</v>
      </c>
      <c r="L1398" s="29"/>
    </row>
    <row r="1399" customFormat="false" ht="15" hidden="false" customHeight="true" outlineLevel="0" collapsed="false">
      <c r="A1399" s="26" t="s">
        <v>18315</v>
      </c>
      <c r="B1399" s="27" t="n">
        <v>45622</v>
      </c>
      <c r="C1399" s="26" t="s">
        <v>1196</v>
      </c>
      <c r="D1399" s="26" t="s">
        <v>14977</v>
      </c>
      <c r="E1399" s="26" t="s">
        <v>14978</v>
      </c>
      <c r="F1399" s="26" t="s">
        <v>16815</v>
      </c>
      <c r="G1399" s="26" t="s">
        <v>16815</v>
      </c>
      <c r="H1399" s="26" t="s">
        <v>14948</v>
      </c>
      <c r="I1399" s="26" t="s">
        <v>14960</v>
      </c>
      <c r="J1399" s="26" t="s">
        <v>14527</v>
      </c>
      <c r="K1399" s="26" t="s">
        <v>18316</v>
      </c>
      <c r="L1399" s="26"/>
    </row>
    <row r="1400" customFormat="false" ht="15" hidden="false" customHeight="true" outlineLevel="0" collapsed="false">
      <c r="A1400" s="29" t="s">
        <v>18317</v>
      </c>
      <c r="B1400" s="30" t="n">
        <v>45622</v>
      </c>
      <c r="C1400" s="29" t="s">
        <v>5011</v>
      </c>
      <c r="D1400" s="29" t="s">
        <v>15015</v>
      </c>
      <c r="E1400" s="29" t="s">
        <v>15016</v>
      </c>
      <c r="F1400" s="29" t="s">
        <v>166</v>
      </c>
      <c r="G1400" s="29" t="s">
        <v>15017</v>
      </c>
      <c r="H1400" s="29" t="s">
        <v>14948</v>
      </c>
      <c r="I1400" s="29" t="s">
        <v>14980</v>
      </c>
      <c r="J1400" s="29" t="s">
        <v>14527</v>
      </c>
      <c r="K1400" s="29" t="s">
        <v>18316</v>
      </c>
      <c r="L1400" s="29"/>
    </row>
    <row r="1401" customFormat="false" ht="15" hidden="false" customHeight="true" outlineLevel="0" collapsed="false">
      <c r="A1401" s="26" t="s">
        <v>18318</v>
      </c>
      <c r="B1401" s="27" t="n">
        <v>45622</v>
      </c>
      <c r="C1401" s="26" t="s">
        <v>1171</v>
      </c>
      <c r="D1401" s="26" t="s">
        <v>15035</v>
      </c>
      <c r="E1401" s="26" t="s">
        <v>15036</v>
      </c>
      <c r="F1401" s="26" t="s">
        <v>16100</v>
      </c>
      <c r="G1401" s="26" t="s">
        <v>16799</v>
      </c>
      <c r="H1401" s="26" t="s">
        <v>14948</v>
      </c>
      <c r="I1401" s="26" t="s">
        <v>18319</v>
      </c>
      <c r="J1401" s="26" t="s">
        <v>14498</v>
      </c>
      <c r="K1401" s="26" t="s">
        <v>18316</v>
      </c>
      <c r="L1401" s="26"/>
    </row>
    <row r="1402" customFormat="false" ht="15" hidden="false" customHeight="true" outlineLevel="0" collapsed="false">
      <c r="A1402" s="29" t="s">
        <v>18320</v>
      </c>
      <c r="B1402" s="30" t="n">
        <v>45623</v>
      </c>
      <c r="C1402" s="29" t="s">
        <v>2375</v>
      </c>
      <c r="D1402" s="29" t="s">
        <v>14965</v>
      </c>
      <c r="E1402" s="29" t="s">
        <v>14966</v>
      </c>
      <c r="F1402" s="29" t="s">
        <v>15642</v>
      </c>
      <c r="G1402" s="29" t="s">
        <v>15037</v>
      </c>
      <c r="H1402" s="29" t="s">
        <v>14948</v>
      </c>
      <c r="I1402" s="29" t="s">
        <v>18321</v>
      </c>
      <c r="J1402" s="29" t="s">
        <v>14498</v>
      </c>
      <c r="K1402" s="29" t="s">
        <v>18322</v>
      </c>
      <c r="L1402" s="29"/>
    </row>
    <row r="1403" customFormat="false" ht="15" hidden="false" customHeight="true" outlineLevel="0" collapsed="false">
      <c r="A1403" s="26" t="s">
        <v>18323</v>
      </c>
      <c r="B1403" s="27" t="n">
        <v>45623</v>
      </c>
      <c r="C1403" s="26" t="s">
        <v>7720</v>
      </c>
      <c r="D1403" s="26" t="s">
        <v>15035</v>
      </c>
      <c r="E1403" s="26" t="s">
        <v>15036</v>
      </c>
      <c r="F1403" s="26" t="s">
        <v>16466</v>
      </c>
      <c r="G1403" s="26" t="s">
        <v>15871</v>
      </c>
      <c r="H1403" s="26" t="s">
        <v>14948</v>
      </c>
      <c r="I1403" s="26" t="s">
        <v>18324</v>
      </c>
      <c r="J1403" s="26" t="s">
        <v>14498</v>
      </c>
      <c r="K1403" s="26" t="s">
        <v>18322</v>
      </c>
      <c r="L1403" s="26"/>
    </row>
    <row r="1404" customFormat="false" ht="15" hidden="false" customHeight="true" outlineLevel="0" collapsed="false">
      <c r="A1404" s="29" t="s">
        <v>18325</v>
      </c>
      <c r="B1404" s="30" t="n">
        <v>45624</v>
      </c>
      <c r="C1404" s="29" t="s">
        <v>10273</v>
      </c>
      <c r="D1404" s="29" t="s">
        <v>14951</v>
      </c>
      <c r="E1404" s="29" t="s">
        <v>14952</v>
      </c>
      <c r="F1404" s="29" t="s">
        <v>15285</v>
      </c>
      <c r="G1404" s="29" t="s">
        <v>15434</v>
      </c>
      <c r="H1404" s="29" t="s">
        <v>14948</v>
      </c>
      <c r="I1404" s="29" t="s">
        <v>18326</v>
      </c>
      <c r="J1404" s="29" t="s">
        <v>14498</v>
      </c>
      <c r="K1404" s="29" t="s">
        <v>18327</v>
      </c>
      <c r="L1404" s="29"/>
    </row>
    <row r="1405" customFormat="false" ht="15" hidden="false" customHeight="true" outlineLevel="0" collapsed="false">
      <c r="A1405" s="26" t="s">
        <v>18328</v>
      </c>
      <c r="B1405" s="27" t="n">
        <v>45624</v>
      </c>
      <c r="C1405" s="26" t="s">
        <v>951</v>
      </c>
      <c r="D1405" s="26" t="s">
        <v>15021</v>
      </c>
      <c r="E1405" s="26" t="s">
        <v>15022</v>
      </c>
      <c r="F1405" s="26" t="s">
        <v>383</v>
      </c>
      <c r="G1405" s="26" t="s">
        <v>15023</v>
      </c>
      <c r="H1405" s="26" t="s">
        <v>14948</v>
      </c>
      <c r="I1405" s="26" t="s">
        <v>14987</v>
      </c>
      <c r="J1405" s="26" t="s">
        <v>14527</v>
      </c>
      <c r="K1405" s="26" t="s">
        <v>18327</v>
      </c>
      <c r="L1405" s="26"/>
    </row>
    <row r="1406" customFormat="false" ht="15" hidden="false" customHeight="true" outlineLevel="0" collapsed="false">
      <c r="A1406" s="29" t="s">
        <v>18329</v>
      </c>
      <c r="B1406" s="30" t="n">
        <v>45625</v>
      </c>
      <c r="C1406" s="29" t="s">
        <v>10594</v>
      </c>
      <c r="D1406" s="29" t="s">
        <v>15001</v>
      </c>
      <c r="E1406" s="29" t="s">
        <v>15002</v>
      </c>
      <c r="F1406" s="29" t="s">
        <v>15028</v>
      </c>
      <c r="G1406" s="29" t="s">
        <v>15028</v>
      </c>
      <c r="H1406" s="29" t="s">
        <v>14948</v>
      </c>
      <c r="I1406" s="29" t="s">
        <v>15005</v>
      </c>
      <c r="J1406" s="29" t="s">
        <v>14527</v>
      </c>
      <c r="K1406" s="29" t="s">
        <v>18330</v>
      </c>
      <c r="L1406" s="29"/>
    </row>
    <row r="1407" customFormat="false" ht="15" hidden="false" customHeight="true" outlineLevel="0" collapsed="false">
      <c r="A1407" s="26" t="s">
        <v>18331</v>
      </c>
      <c r="B1407" s="27" t="n">
        <v>45626</v>
      </c>
      <c r="C1407" s="26" t="s">
        <v>5465</v>
      </c>
      <c r="D1407" s="26" t="s">
        <v>14951</v>
      </c>
      <c r="E1407" s="26" t="s">
        <v>14952</v>
      </c>
      <c r="F1407" s="26" t="s">
        <v>16717</v>
      </c>
      <c r="G1407" s="26" t="s">
        <v>18332</v>
      </c>
      <c r="H1407" s="26" t="s">
        <v>14948</v>
      </c>
      <c r="I1407" s="26" t="s">
        <v>18333</v>
      </c>
      <c r="J1407" s="26" t="s">
        <v>14498</v>
      </c>
      <c r="K1407" s="26" t="s">
        <v>18334</v>
      </c>
      <c r="L1407" s="26"/>
    </row>
    <row r="1408" customFormat="false" ht="15" hidden="false" customHeight="true" outlineLevel="0" collapsed="false">
      <c r="A1408" s="29" t="s">
        <v>18335</v>
      </c>
      <c r="B1408" s="30" t="n">
        <v>45627</v>
      </c>
      <c r="C1408" s="29" t="s">
        <v>2329</v>
      </c>
      <c r="D1408" s="29" t="s">
        <v>15054</v>
      </c>
      <c r="E1408" s="29" t="s">
        <v>15055</v>
      </c>
      <c r="F1408" s="29" t="s">
        <v>218</v>
      </c>
      <c r="G1408" s="29" t="s">
        <v>383</v>
      </c>
      <c r="H1408" s="29" t="s">
        <v>14948</v>
      </c>
      <c r="I1408" s="29" t="s">
        <v>15024</v>
      </c>
      <c r="J1408" s="29" t="s">
        <v>14527</v>
      </c>
      <c r="K1408" s="29" t="s">
        <v>18336</v>
      </c>
      <c r="L1408" s="29"/>
    </row>
    <row r="1409" customFormat="false" ht="15" hidden="false" customHeight="true" outlineLevel="0" collapsed="false">
      <c r="A1409" s="26" t="s">
        <v>18337</v>
      </c>
      <c r="B1409" s="27" t="n">
        <v>45627</v>
      </c>
      <c r="C1409" s="26" t="s">
        <v>11412</v>
      </c>
      <c r="D1409" s="26" t="s">
        <v>15054</v>
      </c>
      <c r="E1409" s="26" t="s">
        <v>15055</v>
      </c>
      <c r="F1409" s="26" t="s">
        <v>166</v>
      </c>
      <c r="G1409" s="26" t="s">
        <v>15078</v>
      </c>
      <c r="H1409" s="26" t="s">
        <v>14948</v>
      </c>
      <c r="I1409" s="26" t="s">
        <v>14987</v>
      </c>
      <c r="J1409" s="26" t="s">
        <v>14527</v>
      </c>
      <c r="K1409" s="26" t="s">
        <v>18336</v>
      </c>
      <c r="L1409" s="26"/>
    </row>
    <row r="1410" customFormat="false" ht="15" hidden="false" customHeight="true" outlineLevel="0" collapsed="false">
      <c r="A1410" s="29" t="s">
        <v>18338</v>
      </c>
      <c r="B1410" s="30" t="n">
        <v>45628</v>
      </c>
      <c r="C1410" s="29" t="s">
        <v>10526</v>
      </c>
      <c r="D1410" s="29" t="s">
        <v>14951</v>
      </c>
      <c r="E1410" s="29" t="s">
        <v>14952</v>
      </c>
      <c r="F1410" s="29" t="s">
        <v>16154</v>
      </c>
      <c r="G1410" s="29" t="s">
        <v>15816</v>
      </c>
      <c r="H1410" s="29" t="s">
        <v>14948</v>
      </c>
      <c r="I1410" s="29" t="s">
        <v>18339</v>
      </c>
      <c r="J1410" s="29" t="s">
        <v>14498</v>
      </c>
      <c r="K1410" s="29" t="s">
        <v>18340</v>
      </c>
      <c r="L1410" s="29"/>
    </row>
    <row r="1411" customFormat="false" ht="15" hidden="false" customHeight="true" outlineLevel="0" collapsed="false">
      <c r="A1411" s="26" t="s">
        <v>18341</v>
      </c>
      <c r="B1411" s="27" t="n">
        <v>45629</v>
      </c>
      <c r="C1411" s="26" t="s">
        <v>5845</v>
      </c>
      <c r="D1411" s="26" t="s">
        <v>14956</v>
      </c>
      <c r="E1411" s="26" t="s">
        <v>14957</v>
      </c>
      <c r="F1411" s="26" t="s">
        <v>18342</v>
      </c>
      <c r="G1411" s="26" t="s">
        <v>18343</v>
      </c>
      <c r="H1411" s="26" t="s">
        <v>14948</v>
      </c>
      <c r="I1411" s="26" t="s">
        <v>14987</v>
      </c>
      <c r="J1411" s="26" t="s">
        <v>14527</v>
      </c>
      <c r="K1411" s="26" t="s">
        <v>18344</v>
      </c>
      <c r="L1411" s="26"/>
    </row>
    <row r="1412" customFormat="false" ht="15" hidden="false" customHeight="true" outlineLevel="0" collapsed="false">
      <c r="A1412" s="29" t="s">
        <v>18345</v>
      </c>
      <c r="B1412" s="30" t="n">
        <v>45631</v>
      </c>
      <c r="C1412" s="29" t="s">
        <v>4886</v>
      </c>
      <c r="D1412" s="29" t="s">
        <v>14951</v>
      </c>
      <c r="E1412" s="29" t="s">
        <v>14952</v>
      </c>
      <c r="F1412" s="29" t="s">
        <v>18346</v>
      </c>
      <c r="G1412" s="29" t="s">
        <v>15461</v>
      </c>
      <c r="H1412" s="29" t="s">
        <v>14948</v>
      </c>
      <c r="I1412" s="29" t="s">
        <v>18347</v>
      </c>
      <c r="J1412" s="29" t="s">
        <v>14498</v>
      </c>
      <c r="K1412" s="29" t="s">
        <v>18348</v>
      </c>
      <c r="L1412" s="29"/>
    </row>
    <row r="1413" customFormat="false" ht="15" hidden="false" customHeight="true" outlineLevel="0" collapsed="false">
      <c r="A1413" s="26" t="s">
        <v>18349</v>
      </c>
      <c r="B1413" s="27" t="n">
        <v>45631</v>
      </c>
      <c r="C1413" s="26" t="s">
        <v>5405</v>
      </c>
      <c r="D1413" s="26" t="s">
        <v>14951</v>
      </c>
      <c r="E1413" s="26" t="s">
        <v>14952</v>
      </c>
      <c r="F1413" s="26" t="s">
        <v>15302</v>
      </c>
      <c r="G1413" s="26" t="s">
        <v>18350</v>
      </c>
      <c r="H1413" s="26" t="s">
        <v>14948</v>
      </c>
      <c r="I1413" s="26" t="s">
        <v>18351</v>
      </c>
      <c r="J1413" s="26" t="s">
        <v>14498</v>
      </c>
      <c r="K1413" s="26" t="s">
        <v>18348</v>
      </c>
      <c r="L1413" s="26"/>
    </row>
    <row r="1414" customFormat="false" ht="15" hidden="false" customHeight="true" outlineLevel="0" collapsed="false">
      <c r="A1414" s="29" t="s">
        <v>18352</v>
      </c>
      <c r="B1414" s="30" t="n">
        <v>45632</v>
      </c>
      <c r="C1414" s="29" t="s">
        <v>10532</v>
      </c>
      <c r="D1414" s="29" t="s">
        <v>14977</v>
      </c>
      <c r="E1414" s="29" t="s">
        <v>14978</v>
      </c>
      <c r="F1414" s="29" t="s">
        <v>14979</v>
      </c>
      <c r="G1414" s="29" t="s">
        <v>14979</v>
      </c>
      <c r="H1414" s="29" t="s">
        <v>14948</v>
      </c>
      <c r="I1414" s="29" t="s">
        <v>15005</v>
      </c>
      <c r="J1414" s="29" t="s">
        <v>14527</v>
      </c>
      <c r="K1414" s="29" t="s">
        <v>18353</v>
      </c>
      <c r="L1414" s="29"/>
    </row>
    <row r="1415" customFormat="false" ht="15" hidden="false" customHeight="true" outlineLevel="0" collapsed="false">
      <c r="A1415" s="26" t="s">
        <v>18354</v>
      </c>
      <c r="B1415" s="27" t="n">
        <v>45633</v>
      </c>
      <c r="C1415" s="26" t="s">
        <v>4985</v>
      </c>
      <c r="D1415" s="26" t="s">
        <v>14951</v>
      </c>
      <c r="E1415" s="26" t="s">
        <v>14952</v>
      </c>
      <c r="F1415" s="26" t="s">
        <v>17327</v>
      </c>
      <c r="G1415" s="26" t="s">
        <v>15871</v>
      </c>
      <c r="H1415" s="26" t="s">
        <v>14948</v>
      </c>
      <c r="I1415" s="26" t="s">
        <v>18355</v>
      </c>
      <c r="J1415" s="26" t="s">
        <v>14498</v>
      </c>
      <c r="K1415" s="26" t="s">
        <v>18356</v>
      </c>
      <c r="L1415" s="26"/>
    </row>
    <row r="1416" customFormat="false" ht="15" hidden="false" customHeight="true" outlineLevel="0" collapsed="false">
      <c r="A1416" s="29" t="s">
        <v>18357</v>
      </c>
      <c r="B1416" s="30" t="n">
        <v>45636</v>
      </c>
      <c r="C1416" s="29" t="s">
        <v>6858</v>
      </c>
      <c r="D1416" s="29" t="s">
        <v>15080</v>
      </c>
      <c r="E1416" s="29" t="s">
        <v>15081</v>
      </c>
      <c r="F1416" s="29" t="s">
        <v>18358</v>
      </c>
      <c r="G1416" s="29" t="s">
        <v>16414</v>
      </c>
      <c r="H1416" s="29" t="s">
        <v>14948</v>
      </c>
      <c r="I1416" s="29" t="s">
        <v>18359</v>
      </c>
      <c r="J1416" s="29" t="s">
        <v>14498</v>
      </c>
      <c r="K1416" s="29" t="s">
        <v>18360</v>
      </c>
      <c r="L1416" s="29"/>
    </row>
    <row r="1417" customFormat="false" ht="15" hidden="false" customHeight="true" outlineLevel="0" collapsed="false">
      <c r="A1417" s="26" t="s">
        <v>18361</v>
      </c>
      <c r="B1417" s="27" t="n">
        <v>45636</v>
      </c>
      <c r="C1417" s="26" t="s">
        <v>3100</v>
      </c>
      <c r="D1417" s="26" t="s">
        <v>14956</v>
      </c>
      <c r="E1417" s="26" t="s">
        <v>14957</v>
      </c>
      <c r="F1417" s="26" t="s">
        <v>18362</v>
      </c>
      <c r="G1417" s="26" t="s">
        <v>18363</v>
      </c>
      <c r="H1417" s="26" t="s">
        <v>14948</v>
      </c>
      <c r="I1417" s="26" t="s">
        <v>14980</v>
      </c>
      <c r="J1417" s="26" t="s">
        <v>14527</v>
      </c>
      <c r="K1417" s="26" t="s">
        <v>18360</v>
      </c>
      <c r="L1417" s="26"/>
    </row>
    <row r="1418" customFormat="false" ht="15" hidden="false" customHeight="true" outlineLevel="0" collapsed="false">
      <c r="A1418" s="29" t="s">
        <v>18364</v>
      </c>
      <c r="B1418" s="30" t="n">
        <v>45637</v>
      </c>
      <c r="C1418" s="29" t="s">
        <v>11527</v>
      </c>
      <c r="D1418" s="29" t="s">
        <v>14951</v>
      </c>
      <c r="E1418" s="29" t="s">
        <v>14952</v>
      </c>
      <c r="F1418" s="29" t="s">
        <v>15032</v>
      </c>
      <c r="G1418" s="29" t="s">
        <v>18365</v>
      </c>
      <c r="H1418" s="29" t="s">
        <v>14948</v>
      </c>
      <c r="I1418" s="29" t="s">
        <v>17438</v>
      </c>
      <c r="J1418" s="29" t="s">
        <v>14498</v>
      </c>
      <c r="K1418" s="29" t="s">
        <v>18366</v>
      </c>
      <c r="L1418" s="29"/>
    </row>
    <row r="1419" customFormat="false" ht="15" hidden="false" customHeight="true" outlineLevel="0" collapsed="false">
      <c r="A1419" s="26" t="s">
        <v>18367</v>
      </c>
      <c r="B1419" s="27" t="n">
        <v>45637</v>
      </c>
      <c r="C1419" s="26" t="s">
        <v>3509</v>
      </c>
      <c r="D1419" s="26" t="s">
        <v>15045</v>
      </c>
      <c r="E1419" s="26" t="s">
        <v>15046</v>
      </c>
      <c r="F1419" s="26" t="s">
        <v>18368</v>
      </c>
      <c r="G1419" s="26" t="s">
        <v>18369</v>
      </c>
      <c r="H1419" s="26" t="s">
        <v>14948</v>
      </c>
      <c r="I1419" s="26" t="s">
        <v>14980</v>
      </c>
      <c r="J1419" s="26" t="s">
        <v>14527</v>
      </c>
      <c r="K1419" s="26" t="s">
        <v>18366</v>
      </c>
      <c r="L1419" s="26"/>
    </row>
    <row r="1420" customFormat="false" ht="15" hidden="false" customHeight="true" outlineLevel="0" collapsed="false">
      <c r="A1420" s="29" t="s">
        <v>18370</v>
      </c>
      <c r="B1420" s="30" t="n">
        <v>45639</v>
      </c>
      <c r="C1420" s="29" t="s">
        <v>11165</v>
      </c>
      <c r="D1420" s="29" t="s">
        <v>14984</v>
      </c>
      <c r="E1420" s="29" t="s">
        <v>14985</v>
      </c>
      <c r="F1420" s="29" t="s">
        <v>218</v>
      </c>
      <c r="G1420" s="29" t="s">
        <v>345</v>
      </c>
      <c r="H1420" s="29" t="s">
        <v>14948</v>
      </c>
      <c r="I1420" s="29" t="s">
        <v>14980</v>
      </c>
      <c r="J1420" s="29" t="s">
        <v>14527</v>
      </c>
      <c r="K1420" s="29" t="s">
        <v>18371</v>
      </c>
      <c r="L1420" s="29"/>
    </row>
    <row r="1421" customFormat="false" ht="15" hidden="false" customHeight="true" outlineLevel="0" collapsed="false">
      <c r="A1421" s="26" t="s">
        <v>18372</v>
      </c>
      <c r="B1421" s="27" t="n">
        <v>45641</v>
      </c>
      <c r="C1421" s="26" t="s">
        <v>6389</v>
      </c>
      <c r="D1421" s="26" t="s">
        <v>15066</v>
      </c>
      <c r="E1421" s="26" t="s">
        <v>15067</v>
      </c>
      <c r="F1421" s="26" t="s">
        <v>15078</v>
      </c>
      <c r="G1421" s="26" t="s">
        <v>15018</v>
      </c>
      <c r="H1421" s="26" t="s">
        <v>14948</v>
      </c>
      <c r="I1421" s="26" t="s">
        <v>14987</v>
      </c>
      <c r="J1421" s="26" t="s">
        <v>14527</v>
      </c>
      <c r="K1421" s="26" t="s">
        <v>18373</v>
      </c>
      <c r="L1421" s="26"/>
    </row>
    <row r="1422" customFormat="false" ht="15" hidden="false" customHeight="true" outlineLevel="0" collapsed="false">
      <c r="A1422" s="29" t="s">
        <v>18374</v>
      </c>
      <c r="B1422" s="30" t="n">
        <v>45641</v>
      </c>
      <c r="C1422" s="29" t="s">
        <v>1486</v>
      </c>
      <c r="D1422" s="29" t="s">
        <v>15080</v>
      </c>
      <c r="E1422" s="29" t="s">
        <v>15081</v>
      </c>
      <c r="F1422" s="29" t="s">
        <v>15215</v>
      </c>
      <c r="G1422" s="29" t="s">
        <v>15295</v>
      </c>
      <c r="H1422" s="29" t="s">
        <v>14948</v>
      </c>
      <c r="I1422" s="29" t="s">
        <v>18375</v>
      </c>
      <c r="J1422" s="29" t="s">
        <v>14498</v>
      </c>
      <c r="K1422" s="29" t="s">
        <v>18373</v>
      </c>
      <c r="L1422" s="29"/>
    </row>
    <row r="1423" customFormat="false" ht="15" hidden="false" customHeight="true" outlineLevel="0" collapsed="false">
      <c r="A1423" s="26" t="s">
        <v>18376</v>
      </c>
      <c r="B1423" s="27" t="n">
        <v>45642</v>
      </c>
      <c r="C1423" s="26" t="s">
        <v>4629</v>
      </c>
      <c r="D1423" s="26" t="s">
        <v>15080</v>
      </c>
      <c r="E1423" s="26" t="s">
        <v>15081</v>
      </c>
      <c r="F1423" s="26" t="s">
        <v>14998</v>
      </c>
      <c r="G1423" s="26" t="s">
        <v>16717</v>
      </c>
      <c r="H1423" s="26" t="s">
        <v>14948</v>
      </c>
      <c r="I1423" s="26" t="s">
        <v>18377</v>
      </c>
      <c r="J1423" s="26" t="s">
        <v>14498</v>
      </c>
      <c r="K1423" s="26" t="s">
        <v>18378</v>
      </c>
      <c r="L1423" s="26"/>
    </row>
    <row r="1424" customFormat="false" ht="15" hidden="false" customHeight="true" outlineLevel="0" collapsed="false">
      <c r="A1424" s="29" t="s">
        <v>18379</v>
      </c>
      <c r="B1424" s="30" t="n">
        <v>45643</v>
      </c>
      <c r="C1424" s="29" t="s">
        <v>11555</v>
      </c>
      <c r="D1424" s="29" t="s">
        <v>14946</v>
      </c>
      <c r="E1424" s="29" t="s">
        <v>14947</v>
      </c>
      <c r="F1424" s="29" t="s">
        <v>2608</v>
      </c>
      <c r="G1424" s="29" t="s">
        <v>4229</v>
      </c>
      <c r="H1424" s="29" t="s">
        <v>14948</v>
      </c>
      <c r="I1424" s="29" t="s">
        <v>15024</v>
      </c>
      <c r="J1424" s="29" t="s">
        <v>14527</v>
      </c>
      <c r="K1424" s="29" t="s">
        <v>18380</v>
      </c>
      <c r="L1424" s="29"/>
    </row>
    <row r="1425" customFormat="false" ht="15" hidden="false" customHeight="true" outlineLevel="0" collapsed="false">
      <c r="A1425" s="26" t="s">
        <v>18381</v>
      </c>
      <c r="B1425" s="27" t="n">
        <v>45644</v>
      </c>
      <c r="C1425" s="26" t="s">
        <v>9224</v>
      </c>
      <c r="D1425" s="26" t="s">
        <v>15045</v>
      </c>
      <c r="E1425" s="26" t="s">
        <v>15046</v>
      </c>
      <c r="F1425" s="26" t="s">
        <v>18382</v>
      </c>
      <c r="G1425" s="26" t="s">
        <v>18383</v>
      </c>
      <c r="H1425" s="26" t="s">
        <v>14948</v>
      </c>
      <c r="I1425" s="26" t="s">
        <v>15005</v>
      </c>
      <c r="J1425" s="26" t="s">
        <v>14527</v>
      </c>
      <c r="K1425" s="26" t="s">
        <v>18384</v>
      </c>
      <c r="L1425" s="26"/>
    </row>
    <row r="1426" customFormat="false" ht="15" hidden="false" customHeight="true" outlineLevel="0" collapsed="false">
      <c r="A1426" s="29" t="s">
        <v>18385</v>
      </c>
      <c r="B1426" s="30" t="n">
        <v>45645</v>
      </c>
      <c r="C1426" s="29" t="s">
        <v>8138</v>
      </c>
      <c r="D1426" s="29" t="s">
        <v>14965</v>
      </c>
      <c r="E1426" s="29" t="s">
        <v>14966</v>
      </c>
      <c r="F1426" s="29" t="s">
        <v>18386</v>
      </c>
      <c r="G1426" s="29" t="s">
        <v>15578</v>
      </c>
      <c r="H1426" s="29" t="s">
        <v>14948</v>
      </c>
      <c r="I1426" s="29" t="s">
        <v>18387</v>
      </c>
      <c r="J1426" s="29" t="s">
        <v>14498</v>
      </c>
      <c r="K1426" s="29" t="s">
        <v>18388</v>
      </c>
      <c r="L1426" s="29"/>
    </row>
    <row r="1427" customFormat="false" ht="15" hidden="false" customHeight="true" outlineLevel="0" collapsed="false">
      <c r="A1427" s="26" t="s">
        <v>18389</v>
      </c>
      <c r="B1427" s="27" t="n">
        <v>45645</v>
      </c>
      <c r="C1427" s="26" t="s">
        <v>6018</v>
      </c>
      <c r="D1427" s="26" t="s">
        <v>14956</v>
      </c>
      <c r="E1427" s="26" t="s">
        <v>14957</v>
      </c>
      <c r="F1427" s="26" t="s">
        <v>18390</v>
      </c>
      <c r="G1427" s="26" t="s">
        <v>18391</v>
      </c>
      <c r="H1427" s="26" t="s">
        <v>14948</v>
      </c>
      <c r="I1427" s="26" t="s">
        <v>14960</v>
      </c>
      <c r="J1427" s="26" t="s">
        <v>14527</v>
      </c>
      <c r="K1427" s="26" t="s">
        <v>18388</v>
      </c>
      <c r="L1427" s="26"/>
    </row>
    <row r="1428" customFormat="false" ht="15" hidden="false" customHeight="true" outlineLevel="0" collapsed="false">
      <c r="A1428" s="29" t="s">
        <v>18392</v>
      </c>
      <c r="B1428" s="30" t="n">
        <v>45646</v>
      </c>
      <c r="C1428" s="29" t="s">
        <v>10979</v>
      </c>
      <c r="D1428" s="29" t="s">
        <v>14972</v>
      </c>
      <c r="E1428" s="29" t="s">
        <v>14973</v>
      </c>
      <c r="F1428" s="29" t="s">
        <v>18393</v>
      </c>
      <c r="G1428" s="29" t="s">
        <v>18394</v>
      </c>
      <c r="H1428" s="29" t="s">
        <v>14948</v>
      </c>
      <c r="I1428" s="29" t="s">
        <v>14987</v>
      </c>
      <c r="J1428" s="29" t="s">
        <v>14527</v>
      </c>
      <c r="K1428" s="29" t="s">
        <v>18395</v>
      </c>
      <c r="L1428" s="29"/>
    </row>
    <row r="1429" customFormat="false" ht="15" hidden="false" customHeight="true" outlineLevel="0" collapsed="false">
      <c r="A1429" s="26" t="s">
        <v>18396</v>
      </c>
      <c r="B1429" s="27" t="n">
        <v>45646</v>
      </c>
      <c r="C1429" s="26" t="s">
        <v>8146</v>
      </c>
      <c r="D1429" s="26" t="s">
        <v>14946</v>
      </c>
      <c r="E1429" s="26" t="s">
        <v>14947</v>
      </c>
      <c r="F1429" s="26" t="s">
        <v>3106</v>
      </c>
      <c r="G1429" s="26" t="s">
        <v>1510</v>
      </c>
      <c r="H1429" s="26" t="s">
        <v>14948</v>
      </c>
      <c r="I1429" s="26" t="s">
        <v>15024</v>
      </c>
      <c r="J1429" s="26" t="s">
        <v>14527</v>
      </c>
      <c r="K1429" s="26" t="s">
        <v>18395</v>
      </c>
      <c r="L1429" s="26"/>
    </row>
    <row r="1430" customFormat="false" ht="15" hidden="false" customHeight="true" outlineLevel="0" collapsed="false">
      <c r="A1430" s="29" t="s">
        <v>18397</v>
      </c>
      <c r="B1430" s="30" t="n">
        <v>45647</v>
      </c>
      <c r="C1430" s="29" t="s">
        <v>4113</v>
      </c>
      <c r="D1430" s="29" t="s">
        <v>15066</v>
      </c>
      <c r="E1430" s="29" t="s">
        <v>15067</v>
      </c>
      <c r="F1430" s="29" t="s">
        <v>15075</v>
      </c>
      <c r="G1430" s="29" t="s">
        <v>15023</v>
      </c>
      <c r="H1430" s="29" t="s">
        <v>14948</v>
      </c>
      <c r="I1430" s="29" t="s">
        <v>14987</v>
      </c>
      <c r="J1430" s="29" t="s">
        <v>14527</v>
      </c>
      <c r="K1430" s="29" t="s">
        <v>18398</v>
      </c>
      <c r="L1430" s="29"/>
    </row>
    <row r="1431" customFormat="false" ht="15" hidden="false" customHeight="true" outlineLevel="0" collapsed="false">
      <c r="A1431" s="26" t="s">
        <v>18399</v>
      </c>
      <c r="B1431" s="27" t="n">
        <v>45648</v>
      </c>
      <c r="C1431" s="26" t="s">
        <v>10130</v>
      </c>
      <c r="D1431" s="26" t="s">
        <v>14951</v>
      </c>
      <c r="E1431" s="26" t="s">
        <v>14952</v>
      </c>
      <c r="F1431" s="26" t="s">
        <v>16968</v>
      </c>
      <c r="G1431" s="26" t="s">
        <v>14997</v>
      </c>
      <c r="H1431" s="26" t="s">
        <v>14948</v>
      </c>
      <c r="I1431" s="26" t="s">
        <v>18400</v>
      </c>
      <c r="J1431" s="26" t="s">
        <v>14498</v>
      </c>
      <c r="K1431" s="26" t="s">
        <v>18401</v>
      </c>
      <c r="L1431" s="26"/>
    </row>
    <row r="1432" customFormat="false" ht="15" hidden="false" customHeight="true" outlineLevel="0" collapsed="false">
      <c r="A1432" s="29" t="s">
        <v>18402</v>
      </c>
      <c r="B1432" s="30" t="n">
        <v>45649</v>
      </c>
      <c r="C1432" s="29" t="s">
        <v>5185</v>
      </c>
      <c r="D1432" s="29" t="s">
        <v>14977</v>
      </c>
      <c r="E1432" s="29" t="s">
        <v>14978</v>
      </c>
      <c r="F1432" s="29" t="s">
        <v>18403</v>
      </c>
      <c r="G1432" s="29" t="s">
        <v>18403</v>
      </c>
      <c r="H1432" s="29" t="s">
        <v>14948</v>
      </c>
      <c r="I1432" s="29" t="s">
        <v>15024</v>
      </c>
      <c r="J1432" s="29" t="s">
        <v>14527</v>
      </c>
      <c r="K1432" s="29" t="s">
        <v>18404</v>
      </c>
      <c r="L1432" s="29"/>
    </row>
    <row r="1433" customFormat="false" ht="15" hidden="false" customHeight="true" outlineLevel="0" collapsed="false">
      <c r="A1433" s="26" t="s">
        <v>18405</v>
      </c>
      <c r="B1433" s="27" t="n">
        <v>45649</v>
      </c>
      <c r="C1433" s="26" t="s">
        <v>8898</v>
      </c>
      <c r="D1433" s="26" t="s">
        <v>14946</v>
      </c>
      <c r="E1433" s="26" t="s">
        <v>14947</v>
      </c>
      <c r="F1433" s="26" t="s">
        <v>10966</v>
      </c>
      <c r="G1433" s="26" t="s">
        <v>1095</v>
      </c>
      <c r="H1433" s="26" t="s">
        <v>14948</v>
      </c>
      <c r="I1433" s="26" t="s">
        <v>14960</v>
      </c>
      <c r="J1433" s="26" t="s">
        <v>14527</v>
      </c>
      <c r="K1433" s="26" t="s">
        <v>18404</v>
      </c>
      <c r="L1433" s="26"/>
    </row>
    <row r="1434" customFormat="false" ht="15" hidden="false" customHeight="true" outlineLevel="0" collapsed="false">
      <c r="A1434" s="29" t="s">
        <v>18406</v>
      </c>
      <c r="B1434" s="30" t="n">
        <v>45650</v>
      </c>
      <c r="C1434" s="29" t="s">
        <v>9676</v>
      </c>
      <c r="D1434" s="29" t="s">
        <v>14951</v>
      </c>
      <c r="E1434" s="29" t="s">
        <v>14952</v>
      </c>
      <c r="F1434" s="29" t="s">
        <v>17945</v>
      </c>
      <c r="G1434" s="29" t="s">
        <v>18407</v>
      </c>
      <c r="H1434" s="29" t="s">
        <v>14948</v>
      </c>
      <c r="I1434" s="29" t="s">
        <v>18408</v>
      </c>
      <c r="J1434" s="29" t="s">
        <v>14498</v>
      </c>
      <c r="K1434" s="29" t="s">
        <v>18409</v>
      </c>
      <c r="L1434" s="29"/>
    </row>
    <row r="1435" customFormat="false" ht="15" hidden="false" customHeight="true" outlineLevel="0" collapsed="false">
      <c r="A1435" s="26" t="s">
        <v>18410</v>
      </c>
      <c r="B1435" s="27" t="n">
        <v>45651</v>
      </c>
      <c r="C1435" s="26" t="s">
        <v>456</v>
      </c>
      <c r="D1435" s="26" t="s">
        <v>15080</v>
      </c>
      <c r="E1435" s="26" t="s">
        <v>15081</v>
      </c>
      <c r="F1435" s="26" t="s">
        <v>15192</v>
      </c>
      <c r="G1435" s="26" t="s">
        <v>18386</v>
      </c>
      <c r="H1435" s="26" t="s">
        <v>14948</v>
      </c>
      <c r="I1435" s="26" t="s">
        <v>18411</v>
      </c>
      <c r="J1435" s="26" t="s">
        <v>14498</v>
      </c>
      <c r="K1435" s="26" t="s">
        <v>18412</v>
      </c>
      <c r="L1435" s="26"/>
    </row>
    <row r="1436" customFormat="false" ht="15" hidden="false" customHeight="true" outlineLevel="0" collapsed="false">
      <c r="A1436" s="29" t="s">
        <v>18413</v>
      </c>
      <c r="B1436" s="30" t="n">
        <v>45652</v>
      </c>
      <c r="C1436" s="29" t="s">
        <v>9171</v>
      </c>
      <c r="D1436" s="29" t="s">
        <v>15015</v>
      </c>
      <c r="E1436" s="29" t="s">
        <v>15016</v>
      </c>
      <c r="F1436" s="29" t="s">
        <v>322</v>
      </c>
      <c r="G1436" s="29" t="s">
        <v>166</v>
      </c>
      <c r="H1436" s="29" t="s">
        <v>14948</v>
      </c>
      <c r="I1436" s="29" t="s">
        <v>15005</v>
      </c>
      <c r="J1436" s="29" t="s">
        <v>14527</v>
      </c>
      <c r="K1436" s="29" t="s">
        <v>18414</v>
      </c>
      <c r="L1436" s="29"/>
    </row>
    <row r="1437" customFormat="false" ht="15" hidden="false" customHeight="true" outlineLevel="0" collapsed="false">
      <c r="A1437" s="26" t="s">
        <v>18415</v>
      </c>
      <c r="B1437" s="27" t="n">
        <v>45652</v>
      </c>
      <c r="C1437" s="26" t="s">
        <v>5704</v>
      </c>
      <c r="D1437" s="26" t="s">
        <v>15011</v>
      </c>
      <c r="E1437" s="26" t="s">
        <v>15012</v>
      </c>
      <c r="F1437" s="26" t="s">
        <v>15075</v>
      </c>
      <c r="G1437" s="26" t="s">
        <v>208</v>
      </c>
      <c r="H1437" s="26" t="s">
        <v>14948</v>
      </c>
      <c r="I1437" s="26" t="s">
        <v>15024</v>
      </c>
      <c r="J1437" s="26" t="s">
        <v>14527</v>
      </c>
      <c r="K1437" s="26" t="s">
        <v>18414</v>
      </c>
      <c r="L1437" s="26"/>
    </row>
    <row r="1438" customFormat="false" ht="15" hidden="false" customHeight="true" outlineLevel="0" collapsed="false">
      <c r="A1438" s="29" t="s">
        <v>18416</v>
      </c>
      <c r="B1438" s="30" t="n">
        <v>45653</v>
      </c>
      <c r="C1438" s="29" t="s">
        <v>9171</v>
      </c>
      <c r="D1438" s="29" t="s">
        <v>15066</v>
      </c>
      <c r="E1438" s="29" t="s">
        <v>15067</v>
      </c>
      <c r="F1438" s="29" t="s">
        <v>15135</v>
      </c>
      <c r="G1438" s="29" t="s">
        <v>15017</v>
      </c>
      <c r="H1438" s="29" t="s">
        <v>14948</v>
      </c>
      <c r="I1438" s="29" t="s">
        <v>14987</v>
      </c>
      <c r="J1438" s="29" t="s">
        <v>14527</v>
      </c>
      <c r="K1438" s="29" t="s">
        <v>18417</v>
      </c>
      <c r="L1438" s="29"/>
    </row>
    <row r="1439" customFormat="false" ht="15" hidden="false" customHeight="true" outlineLevel="0" collapsed="false">
      <c r="A1439" s="26" t="s">
        <v>18418</v>
      </c>
      <c r="B1439" s="27" t="n">
        <v>45654</v>
      </c>
      <c r="C1439" s="26" t="s">
        <v>7525</v>
      </c>
      <c r="D1439" s="26" t="s">
        <v>15001</v>
      </c>
      <c r="E1439" s="26" t="s">
        <v>15002</v>
      </c>
      <c r="F1439" s="26" t="s">
        <v>15028</v>
      </c>
      <c r="G1439" s="26" t="s">
        <v>15042</v>
      </c>
      <c r="H1439" s="26" t="s">
        <v>14948</v>
      </c>
      <c r="I1439" s="26" t="s">
        <v>15024</v>
      </c>
      <c r="J1439" s="26" t="s">
        <v>14527</v>
      </c>
      <c r="K1439" s="26" t="s">
        <v>18419</v>
      </c>
      <c r="L1439" s="26"/>
    </row>
    <row r="1440" customFormat="false" ht="15" hidden="false" customHeight="true" outlineLevel="0" collapsed="false">
      <c r="A1440" s="29" t="s">
        <v>18420</v>
      </c>
      <c r="B1440" s="30" t="n">
        <v>45655</v>
      </c>
      <c r="C1440" s="29" t="s">
        <v>10121</v>
      </c>
      <c r="D1440" s="29" t="s">
        <v>15001</v>
      </c>
      <c r="E1440" s="29" t="s">
        <v>15002</v>
      </c>
      <c r="F1440" s="29" t="s">
        <v>15335</v>
      </c>
      <c r="G1440" s="29" t="s">
        <v>15335</v>
      </c>
      <c r="H1440" s="29" t="s">
        <v>14948</v>
      </c>
      <c r="I1440" s="29" t="s">
        <v>14980</v>
      </c>
      <c r="J1440" s="29" t="s">
        <v>14527</v>
      </c>
      <c r="K1440" s="29" t="s">
        <v>18421</v>
      </c>
      <c r="L1440" s="29"/>
    </row>
    <row r="1441" customFormat="false" ht="15" hidden="false" customHeight="true" outlineLevel="0" collapsed="false">
      <c r="A1441" s="26" t="s">
        <v>18422</v>
      </c>
      <c r="B1441" s="27" t="n">
        <v>45657</v>
      </c>
      <c r="C1441" s="26" t="s">
        <v>2075</v>
      </c>
      <c r="D1441" s="26" t="s">
        <v>15035</v>
      </c>
      <c r="E1441" s="26" t="s">
        <v>15036</v>
      </c>
      <c r="F1441" s="26" t="s">
        <v>15219</v>
      </c>
      <c r="G1441" s="26" t="s">
        <v>15037</v>
      </c>
      <c r="H1441" s="26" t="s">
        <v>14948</v>
      </c>
      <c r="I1441" s="26" t="s">
        <v>18423</v>
      </c>
      <c r="J1441" s="26" t="s">
        <v>14498</v>
      </c>
      <c r="K1441" s="26" t="s">
        <v>18424</v>
      </c>
      <c r="L1441" s="26"/>
    </row>
    <row r="1442" customFormat="false" ht="15" hidden="false" customHeight="true" outlineLevel="0" collapsed="false">
      <c r="A1442" s="29" t="s">
        <v>18425</v>
      </c>
      <c r="B1442" s="30" t="n">
        <v>45657</v>
      </c>
      <c r="C1442" s="29" t="s">
        <v>4534</v>
      </c>
      <c r="D1442" s="29" t="s">
        <v>15322</v>
      </c>
      <c r="E1442" s="29" t="s">
        <v>15323</v>
      </c>
      <c r="F1442" s="29" t="s">
        <v>16000</v>
      </c>
      <c r="G1442" s="29" t="s">
        <v>18116</v>
      </c>
      <c r="H1442" s="29" t="s">
        <v>14948</v>
      </c>
      <c r="I1442" s="29" t="s">
        <v>18426</v>
      </c>
      <c r="J1442" s="29" t="s">
        <v>14498</v>
      </c>
      <c r="K1442" s="29" t="s">
        <v>18424</v>
      </c>
      <c r="L1442" s="29"/>
    </row>
    <row r="1443" customFormat="false" ht="15" hidden="false" customHeight="true" outlineLevel="0" collapsed="false">
      <c r="A1443" s="26" t="s">
        <v>18427</v>
      </c>
      <c r="B1443" s="27" t="n">
        <v>45659</v>
      </c>
      <c r="C1443" s="26" t="s">
        <v>4088</v>
      </c>
      <c r="D1443" s="26" t="s">
        <v>14972</v>
      </c>
      <c r="E1443" s="26" t="s">
        <v>14973</v>
      </c>
      <c r="F1443" s="26" t="s">
        <v>18428</v>
      </c>
      <c r="G1443" s="26" t="s">
        <v>18429</v>
      </c>
      <c r="H1443" s="26" t="s">
        <v>14948</v>
      </c>
      <c r="I1443" s="26" t="s">
        <v>14987</v>
      </c>
      <c r="J1443" s="26" t="s">
        <v>14527</v>
      </c>
      <c r="K1443" s="26" t="s">
        <v>18430</v>
      </c>
      <c r="L1443" s="26"/>
    </row>
    <row r="1444" customFormat="false" ht="15" hidden="false" customHeight="true" outlineLevel="0" collapsed="false">
      <c r="A1444" s="29" t="s">
        <v>18431</v>
      </c>
      <c r="B1444" s="30" t="n">
        <v>45660</v>
      </c>
      <c r="C1444" s="29" t="s">
        <v>987</v>
      </c>
      <c r="D1444" s="29" t="s">
        <v>15080</v>
      </c>
      <c r="E1444" s="29" t="s">
        <v>15081</v>
      </c>
      <c r="F1444" s="29" t="s">
        <v>15581</v>
      </c>
      <c r="G1444" s="29" t="s">
        <v>16055</v>
      </c>
      <c r="H1444" s="29" t="s">
        <v>14948</v>
      </c>
      <c r="I1444" s="29" t="s">
        <v>18432</v>
      </c>
      <c r="J1444" s="29" t="s">
        <v>14498</v>
      </c>
      <c r="K1444" s="29" t="s">
        <v>18433</v>
      </c>
      <c r="L1444" s="29"/>
    </row>
    <row r="1445" customFormat="false" ht="15" hidden="false" customHeight="true" outlineLevel="0" collapsed="false">
      <c r="A1445" s="26" t="s">
        <v>18434</v>
      </c>
      <c r="B1445" s="27" t="n">
        <v>45662</v>
      </c>
      <c r="C1445" s="26" t="s">
        <v>4393</v>
      </c>
      <c r="D1445" s="26" t="s">
        <v>14946</v>
      </c>
      <c r="E1445" s="26" t="s">
        <v>14947</v>
      </c>
      <c r="F1445" s="26" t="s">
        <v>313</v>
      </c>
      <c r="G1445" s="26" t="s">
        <v>6647</v>
      </c>
      <c r="H1445" s="26" t="s">
        <v>14948</v>
      </c>
      <c r="I1445" s="26" t="s">
        <v>15024</v>
      </c>
      <c r="J1445" s="26" t="s">
        <v>14527</v>
      </c>
      <c r="K1445" s="26" t="s">
        <v>18435</v>
      </c>
      <c r="L1445" s="26"/>
    </row>
    <row r="1446" customFormat="false" ht="15" hidden="false" customHeight="true" outlineLevel="0" collapsed="false">
      <c r="A1446" s="29" t="s">
        <v>18436</v>
      </c>
      <c r="B1446" s="30" t="n">
        <v>45664</v>
      </c>
      <c r="C1446" s="29" t="s">
        <v>2499</v>
      </c>
      <c r="D1446" s="29" t="s">
        <v>15035</v>
      </c>
      <c r="E1446" s="29" t="s">
        <v>15036</v>
      </c>
      <c r="F1446" s="29" t="s">
        <v>16206</v>
      </c>
      <c r="G1446" s="29" t="s">
        <v>17022</v>
      </c>
      <c r="H1446" s="29" t="s">
        <v>14948</v>
      </c>
      <c r="I1446" s="29" t="s">
        <v>18437</v>
      </c>
      <c r="J1446" s="29" t="s">
        <v>14498</v>
      </c>
      <c r="K1446" s="29" t="s">
        <v>18438</v>
      </c>
      <c r="L1446" s="29"/>
    </row>
    <row r="1447" customFormat="false" ht="15" hidden="false" customHeight="true" outlineLevel="0" collapsed="false">
      <c r="A1447" s="26" t="s">
        <v>18439</v>
      </c>
      <c r="B1447" s="27" t="n">
        <v>45665</v>
      </c>
      <c r="C1447" s="26" t="s">
        <v>675</v>
      </c>
      <c r="D1447" s="26" t="s">
        <v>15035</v>
      </c>
      <c r="E1447" s="26" t="s">
        <v>15036</v>
      </c>
      <c r="F1447" s="26" t="s">
        <v>16212</v>
      </c>
      <c r="G1447" s="26" t="s">
        <v>17222</v>
      </c>
      <c r="H1447" s="26" t="s">
        <v>14948</v>
      </c>
      <c r="I1447" s="26" t="s">
        <v>18440</v>
      </c>
      <c r="J1447" s="26" t="s">
        <v>14498</v>
      </c>
      <c r="K1447" s="26" t="s">
        <v>18441</v>
      </c>
      <c r="L1447" s="26"/>
    </row>
    <row r="1448" customFormat="false" ht="15" hidden="false" customHeight="true" outlineLevel="0" collapsed="false">
      <c r="A1448" s="29" t="s">
        <v>18442</v>
      </c>
      <c r="B1448" s="30" t="n">
        <v>45666</v>
      </c>
      <c r="C1448" s="29" t="s">
        <v>6122</v>
      </c>
      <c r="D1448" s="29" t="s">
        <v>14951</v>
      </c>
      <c r="E1448" s="29" t="s">
        <v>14952</v>
      </c>
      <c r="F1448" s="29" t="s">
        <v>15091</v>
      </c>
      <c r="G1448" s="29" t="s">
        <v>18443</v>
      </c>
      <c r="H1448" s="29" t="s">
        <v>14948</v>
      </c>
      <c r="I1448" s="29" t="s">
        <v>18444</v>
      </c>
      <c r="J1448" s="29" t="s">
        <v>14498</v>
      </c>
      <c r="K1448" s="29" t="s">
        <v>18445</v>
      </c>
      <c r="L1448" s="29"/>
    </row>
    <row r="1449" customFormat="false" ht="15" hidden="false" customHeight="true" outlineLevel="0" collapsed="false">
      <c r="A1449" s="26" t="s">
        <v>18446</v>
      </c>
      <c r="B1449" s="27" t="n">
        <v>45666</v>
      </c>
      <c r="C1449" s="26" t="s">
        <v>2057</v>
      </c>
      <c r="D1449" s="26" t="s">
        <v>14972</v>
      </c>
      <c r="E1449" s="26" t="s">
        <v>14973</v>
      </c>
      <c r="F1449" s="26" t="s">
        <v>18447</v>
      </c>
      <c r="G1449" s="26" t="s">
        <v>18448</v>
      </c>
      <c r="H1449" s="26" t="s">
        <v>14948</v>
      </c>
      <c r="I1449" s="26" t="s">
        <v>14960</v>
      </c>
      <c r="J1449" s="26" t="s">
        <v>14527</v>
      </c>
      <c r="K1449" s="26" t="s">
        <v>18445</v>
      </c>
      <c r="L1449" s="26"/>
    </row>
    <row r="1450" customFormat="false" ht="15" hidden="false" customHeight="true" outlineLevel="0" collapsed="false">
      <c r="A1450" s="29" t="s">
        <v>18449</v>
      </c>
      <c r="B1450" s="30" t="n">
        <v>45667</v>
      </c>
      <c r="C1450" s="29" t="s">
        <v>9550</v>
      </c>
      <c r="D1450" s="29" t="s">
        <v>15015</v>
      </c>
      <c r="E1450" s="29" t="s">
        <v>15016</v>
      </c>
      <c r="F1450" s="29" t="s">
        <v>15078</v>
      </c>
      <c r="G1450" s="29" t="s">
        <v>208</v>
      </c>
      <c r="H1450" s="29" t="s">
        <v>14948</v>
      </c>
      <c r="I1450" s="29" t="s">
        <v>15005</v>
      </c>
      <c r="J1450" s="29" t="s">
        <v>14527</v>
      </c>
      <c r="K1450" s="29" t="s">
        <v>18450</v>
      </c>
      <c r="L1450" s="29"/>
    </row>
    <row r="1451" customFormat="false" ht="15" hidden="false" customHeight="true" outlineLevel="0" collapsed="false">
      <c r="A1451" s="26" t="s">
        <v>18451</v>
      </c>
      <c r="B1451" s="27" t="n">
        <v>45667</v>
      </c>
      <c r="C1451" s="26" t="s">
        <v>2490</v>
      </c>
      <c r="D1451" s="26" t="s">
        <v>14977</v>
      </c>
      <c r="E1451" s="26" t="s">
        <v>14978</v>
      </c>
      <c r="F1451" s="26" t="s">
        <v>18452</v>
      </c>
      <c r="G1451" s="26" t="s">
        <v>18452</v>
      </c>
      <c r="H1451" s="26" t="s">
        <v>14948</v>
      </c>
      <c r="I1451" s="26" t="s">
        <v>14987</v>
      </c>
      <c r="J1451" s="26" t="s">
        <v>14527</v>
      </c>
      <c r="K1451" s="26" t="s">
        <v>18450</v>
      </c>
      <c r="L1451" s="26"/>
    </row>
    <row r="1452" customFormat="false" ht="15" hidden="false" customHeight="true" outlineLevel="0" collapsed="false">
      <c r="A1452" s="29" t="s">
        <v>18453</v>
      </c>
      <c r="B1452" s="30" t="n">
        <v>45669</v>
      </c>
      <c r="C1452" s="29" t="s">
        <v>5561</v>
      </c>
      <c r="D1452" s="29" t="s">
        <v>14977</v>
      </c>
      <c r="E1452" s="29" t="s">
        <v>14978</v>
      </c>
      <c r="F1452" s="29" t="s">
        <v>18454</v>
      </c>
      <c r="G1452" s="29" t="s">
        <v>18454</v>
      </c>
      <c r="H1452" s="29" t="s">
        <v>14948</v>
      </c>
      <c r="I1452" s="29" t="s">
        <v>14980</v>
      </c>
      <c r="J1452" s="29" t="s">
        <v>14527</v>
      </c>
      <c r="K1452" s="29" t="s">
        <v>18455</v>
      </c>
      <c r="L1452" s="29"/>
    </row>
    <row r="1453" customFormat="false" ht="15" hidden="false" customHeight="true" outlineLevel="0" collapsed="false">
      <c r="A1453" s="26" t="s">
        <v>18456</v>
      </c>
      <c r="B1453" s="27" t="n">
        <v>45670</v>
      </c>
      <c r="C1453" s="26" t="s">
        <v>4302</v>
      </c>
      <c r="D1453" s="26" t="s">
        <v>14951</v>
      </c>
      <c r="E1453" s="26" t="s">
        <v>14952</v>
      </c>
      <c r="F1453" s="26" t="s">
        <v>18072</v>
      </c>
      <c r="G1453" s="26" t="s">
        <v>16099</v>
      </c>
      <c r="H1453" s="26" t="s">
        <v>14948</v>
      </c>
      <c r="I1453" s="26" t="s">
        <v>18457</v>
      </c>
      <c r="J1453" s="26" t="s">
        <v>14498</v>
      </c>
      <c r="K1453" s="26" t="s">
        <v>18458</v>
      </c>
      <c r="L1453" s="26"/>
    </row>
    <row r="1454" customFormat="false" ht="15" hidden="false" customHeight="true" outlineLevel="0" collapsed="false">
      <c r="A1454" s="29" t="s">
        <v>18459</v>
      </c>
      <c r="B1454" s="30" t="n">
        <v>45670</v>
      </c>
      <c r="C1454" s="29" t="s">
        <v>591</v>
      </c>
      <c r="D1454" s="29" t="s">
        <v>15035</v>
      </c>
      <c r="E1454" s="29" t="s">
        <v>15036</v>
      </c>
      <c r="F1454" s="29" t="s">
        <v>16682</v>
      </c>
      <c r="G1454" s="29" t="s">
        <v>18460</v>
      </c>
      <c r="H1454" s="29" t="s">
        <v>14948</v>
      </c>
      <c r="I1454" s="29" t="s">
        <v>16890</v>
      </c>
      <c r="J1454" s="29" t="s">
        <v>14498</v>
      </c>
      <c r="K1454" s="29" t="s">
        <v>18458</v>
      </c>
      <c r="L1454" s="29"/>
    </row>
    <row r="1455" customFormat="false" ht="15" hidden="false" customHeight="true" outlineLevel="0" collapsed="false">
      <c r="A1455" s="26" t="s">
        <v>18461</v>
      </c>
      <c r="B1455" s="27" t="n">
        <v>45670</v>
      </c>
      <c r="C1455" s="26" t="s">
        <v>2533</v>
      </c>
      <c r="D1455" s="26" t="s">
        <v>14946</v>
      </c>
      <c r="E1455" s="26" t="s">
        <v>14947</v>
      </c>
      <c r="F1455" s="26" t="s">
        <v>425</v>
      </c>
      <c r="G1455" s="26" t="s">
        <v>3991</v>
      </c>
      <c r="H1455" s="26" t="s">
        <v>14948</v>
      </c>
      <c r="I1455" s="26" t="s">
        <v>15024</v>
      </c>
      <c r="J1455" s="26" t="s">
        <v>14527</v>
      </c>
      <c r="K1455" s="26" t="s">
        <v>18458</v>
      </c>
      <c r="L1455" s="26"/>
    </row>
    <row r="1456" customFormat="false" ht="15" hidden="false" customHeight="true" outlineLevel="0" collapsed="false">
      <c r="A1456" s="29" t="s">
        <v>18462</v>
      </c>
      <c r="B1456" s="30" t="n">
        <v>45670</v>
      </c>
      <c r="C1456" s="29" t="s">
        <v>3224</v>
      </c>
      <c r="D1456" s="29" t="s">
        <v>14956</v>
      </c>
      <c r="E1456" s="29" t="s">
        <v>14957</v>
      </c>
      <c r="F1456" s="29" t="s">
        <v>18463</v>
      </c>
      <c r="G1456" s="29" t="s">
        <v>18464</v>
      </c>
      <c r="H1456" s="29" t="s">
        <v>14948</v>
      </c>
      <c r="I1456" s="29"/>
      <c r="J1456" s="29" t="s">
        <v>14527</v>
      </c>
      <c r="K1456" s="29" t="s">
        <v>18458</v>
      </c>
      <c r="L1456" s="29"/>
    </row>
    <row r="1457" customFormat="false" ht="15" hidden="false" customHeight="true" outlineLevel="0" collapsed="false">
      <c r="A1457" s="26" t="s">
        <v>18465</v>
      </c>
      <c r="B1457" s="27" t="n">
        <v>45671</v>
      </c>
      <c r="C1457" s="26" t="s">
        <v>10741</v>
      </c>
      <c r="D1457" s="26" t="s">
        <v>14951</v>
      </c>
      <c r="E1457" s="26" t="s">
        <v>14952</v>
      </c>
      <c r="F1457" s="26" t="s">
        <v>18466</v>
      </c>
      <c r="G1457" s="26" t="s">
        <v>18467</v>
      </c>
      <c r="H1457" s="26" t="s">
        <v>14948</v>
      </c>
      <c r="I1457" s="26"/>
      <c r="J1457" s="26" t="s">
        <v>14498</v>
      </c>
      <c r="K1457" s="26" t="s">
        <v>18468</v>
      </c>
      <c r="L1457" s="26"/>
    </row>
    <row r="1458" customFormat="false" ht="15" hidden="false" customHeight="true" outlineLevel="0" collapsed="false">
      <c r="A1458" s="29" t="s">
        <v>18469</v>
      </c>
      <c r="B1458" s="30" t="n">
        <v>45672</v>
      </c>
      <c r="C1458" s="29" t="s">
        <v>9258</v>
      </c>
      <c r="D1458" s="29" t="s">
        <v>15054</v>
      </c>
      <c r="E1458" s="29" t="s">
        <v>15055</v>
      </c>
      <c r="F1458" s="29" t="s">
        <v>15078</v>
      </c>
      <c r="G1458" s="29" t="s">
        <v>15023</v>
      </c>
      <c r="H1458" s="29" t="s">
        <v>14948</v>
      </c>
      <c r="I1458" s="29"/>
      <c r="J1458" s="29" t="s">
        <v>14527</v>
      </c>
      <c r="K1458" s="29" t="s">
        <v>18470</v>
      </c>
      <c r="L1458" s="29"/>
    </row>
    <row r="1459" customFormat="false" ht="15" hidden="false" customHeight="true" outlineLevel="0" collapsed="false">
      <c r="A1459" s="26" t="s">
        <v>18471</v>
      </c>
      <c r="B1459" s="27" t="n">
        <v>45672</v>
      </c>
      <c r="C1459" s="26" t="s">
        <v>2864</v>
      </c>
      <c r="D1459" s="26" t="s">
        <v>14984</v>
      </c>
      <c r="E1459" s="26" t="s">
        <v>14985</v>
      </c>
      <c r="F1459" s="26" t="s">
        <v>166</v>
      </c>
      <c r="G1459" s="26" t="s">
        <v>322</v>
      </c>
      <c r="H1459" s="26" t="s">
        <v>14948</v>
      </c>
      <c r="I1459" s="26" t="s">
        <v>14980</v>
      </c>
      <c r="J1459" s="26" t="s">
        <v>14527</v>
      </c>
      <c r="K1459" s="26" t="s">
        <v>18470</v>
      </c>
      <c r="L1459" s="26"/>
    </row>
    <row r="1460" customFormat="false" ht="15" hidden="false" customHeight="true" outlineLevel="0" collapsed="false">
      <c r="A1460" s="29" t="s">
        <v>18472</v>
      </c>
      <c r="B1460" s="30" t="n">
        <v>45672</v>
      </c>
      <c r="C1460" s="29" t="s">
        <v>7891</v>
      </c>
      <c r="D1460" s="29" t="s">
        <v>15035</v>
      </c>
      <c r="E1460" s="29" t="s">
        <v>15036</v>
      </c>
      <c r="F1460" s="29" t="s">
        <v>18473</v>
      </c>
      <c r="G1460" s="29" t="s">
        <v>16682</v>
      </c>
      <c r="H1460" s="29" t="s">
        <v>14948</v>
      </c>
      <c r="I1460" s="29" t="s">
        <v>18474</v>
      </c>
      <c r="J1460" s="29" t="s">
        <v>14498</v>
      </c>
      <c r="K1460" s="29" t="s">
        <v>18470</v>
      </c>
      <c r="L1460" s="29"/>
    </row>
    <row r="1461" customFormat="false" ht="15" hidden="false" customHeight="true" outlineLevel="0" collapsed="false">
      <c r="A1461" s="26" t="s">
        <v>18475</v>
      </c>
      <c r="B1461" s="27" t="n">
        <v>45672</v>
      </c>
      <c r="C1461" s="26" t="s">
        <v>4707</v>
      </c>
      <c r="D1461" s="26" t="s">
        <v>14946</v>
      </c>
      <c r="E1461" s="26" t="s">
        <v>14947</v>
      </c>
      <c r="F1461" s="26" t="s">
        <v>4901</v>
      </c>
      <c r="G1461" s="26" t="s">
        <v>16112</v>
      </c>
      <c r="H1461" s="26" t="s">
        <v>14948</v>
      </c>
      <c r="I1461" s="26"/>
      <c r="J1461" s="26" t="s">
        <v>14527</v>
      </c>
      <c r="K1461" s="26" t="s">
        <v>18470</v>
      </c>
      <c r="L1461" s="26"/>
    </row>
    <row r="1462" customFormat="false" ht="15" hidden="false" customHeight="true" outlineLevel="0" collapsed="false">
      <c r="A1462" s="29" t="s">
        <v>18476</v>
      </c>
      <c r="B1462" s="30" t="n">
        <v>45673</v>
      </c>
      <c r="C1462" s="29" t="s">
        <v>3198</v>
      </c>
      <c r="D1462" s="29" t="s">
        <v>15080</v>
      </c>
      <c r="E1462" s="29" t="s">
        <v>15081</v>
      </c>
      <c r="F1462" s="29" t="s">
        <v>16100</v>
      </c>
      <c r="G1462" s="29" t="s">
        <v>15406</v>
      </c>
      <c r="H1462" s="29" t="s">
        <v>14948</v>
      </c>
      <c r="I1462" s="29" t="s">
        <v>18477</v>
      </c>
      <c r="J1462" s="29" t="s">
        <v>14498</v>
      </c>
      <c r="K1462" s="29" t="s">
        <v>18478</v>
      </c>
      <c r="L1462" s="29"/>
    </row>
    <row r="1463" customFormat="false" ht="15" hidden="false" customHeight="true" outlineLevel="0" collapsed="false">
      <c r="A1463" s="26" t="s">
        <v>18479</v>
      </c>
      <c r="B1463" s="27" t="n">
        <v>45674</v>
      </c>
      <c r="C1463" s="26" t="s">
        <v>2637</v>
      </c>
      <c r="D1463" s="26" t="s">
        <v>14956</v>
      </c>
      <c r="E1463" s="26" t="s">
        <v>14957</v>
      </c>
      <c r="F1463" s="26" t="s">
        <v>18480</v>
      </c>
      <c r="G1463" s="26" t="s">
        <v>18481</v>
      </c>
      <c r="H1463" s="26" t="s">
        <v>14948</v>
      </c>
      <c r="I1463" s="26" t="s">
        <v>14980</v>
      </c>
      <c r="J1463" s="26" t="s">
        <v>14527</v>
      </c>
      <c r="K1463" s="26" t="s">
        <v>18482</v>
      </c>
      <c r="L1463" s="26"/>
    </row>
    <row r="1464" customFormat="false" ht="15" hidden="false" customHeight="true" outlineLevel="0" collapsed="false">
      <c r="A1464" s="29" t="s">
        <v>18483</v>
      </c>
      <c r="B1464" s="30" t="n">
        <v>45674</v>
      </c>
      <c r="C1464" s="29" t="s">
        <v>5582</v>
      </c>
      <c r="D1464" s="29" t="s">
        <v>14951</v>
      </c>
      <c r="E1464" s="29" t="s">
        <v>14952</v>
      </c>
      <c r="F1464" s="29" t="s">
        <v>15107</v>
      </c>
      <c r="G1464" s="29" t="s">
        <v>17199</v>
      </c>
      <c r="H1464" s="29" t="s">
        <v>14948</v>
      </c>
      <c r="I1464" s="29" t="s">
        <v>18484</v>
      </c>
      <c r="J1464" s="29" t="s">
        <v>14498</v>
      </c>
      <c r="K1464" s="29" t="s">
        <v>18482</v>
      </c>
      <c r="L1464" s="29"/>
    </row>
    <row r="1465" customFormat="false" ht="15" hidden="false" customHeight="true" outlineLevel="0" collapsed="false">
      <c r="A1465" s="26" t="s">
        <v>18485</v>
      </c>
      <c r="B1465" s="27" t="n">
        <v>45675</v>
      </c>
      <c r="C1465" s="26" t="s">
        <v>747</v>
      </c>
      <c r="D1465" s="26" t="s">
        <v>15054</v>
      </c>
      <c r="E1465" s="26" t="s">
        <v>15055</v>
      </c>
      <c r="F1465" s="26" t="s">
        <v>259</v>
      </c>
      <c r="G1465" s="26" t="s">
        <v>15017</v>
      </c>
      <c r="H1465" s="26" t="s">
        <v>14948</v>
      </c>
      <c r="I1465" s="26" t="s">
        <v>14960</v>
      </c>
      <c r="J1465" s="26" t="s">
        <v>14527</v>
      </c>
      <c r="K1465" s="26" t="s">
        <v>18486</v>
      </c>
      <c r="L1465" s="26"/>
    </row>
    <row r="1466" customFormat="false" ht="15" hidden="false" customHeight="true" outlineLevel="0" collapsed="false">
      <c r="A1466" s="29" t="s">
        <v>18487</v>
      </c>
      <c r="B1466" s="30" t="n">
        <v>45676</v>
      </c>
      <c r="C1466" s="29" t="s">
        <v>4222</v>
      </c>
      <c r="D1466" s="29" t="s">
        <v>15080</v>
      </c>
      <c r="E1466" s="29" t="s">
        <v>15081</v>
      </c>
      <c r="F1466" s="29" t="s">
        <v>15872</v>
      </c>
      <c r="G1466" s="29" t="s">
        <v>17656</v>
      </c>
      <c r="H1466" s="29" t="s">
        <v>14948</v>
      </c>
      <c r="I1466" s="29" t="s">
        <v>18488</v>
      </c>
      <c r="J1466" s="29" t="s">
        <v>14498</v>
      </c>
      <c r="K1466" s="29" t="s">
        <v>18489</v>
      </c>
      <c r="L1466" s="29"/>
    </row>
    <row r="1467" customFormat="false" ht="15" hidden="false" customHeight="true" outlineLevel="0" collapsed="false">
      <c r="A1467" s="26" t="s">
        <v>18490</v>
      </c>
      <c r="B1467" s="27" t="n">
        <v>45677</v>
      </c>
      <c r="C1467" s="26" t="s">
        <v>11082</v>
      </c>
      <c r="D1467" s="26" t="s">
        <v>15054</v>
      </c>
      <c r="E1467" s="26" t="s">
        <v>15055</v>
      </c>
      <c r="F1467" s="26" t="s">
        <v>14986</v>
      </c>
      <c r="G1467" s="26" t="s">
        <v>15018</v>
      </c>
      <c r="H1467" s="26" t="s">
        <v>14948</v>
      </c>
      <c r="I1467" s="26" t="s">
        <v>14960</v>
      </c>
      <c r="J1467" s="26" t="s">
        <v>14527</v>
      </c>
      <c r="K1467" s="26" t="s">
        <v>18491</v>
      </c>
      <c r="L1467" s="26"/>
    </row>
    <row r="1468" customFormat="false" ht="15" hidden="false" customHeight="true" outlineLevel="0" collapsed="false">
      <c r="A1468" s="29" t="s">
        <v>18492</v>
      </c>
      <c r="B1468" s="30" t="n">
        <v>45678</v>
      </c>
      <c r="C1468" s="29" t="s">
        <v>7103</v>
      </c>
      <c r="D1468" s="29" t="s">
        <v>15015</v>
      </c>
      <c r="E1468" s="29" t="s">
        <v>15016</v>
      </c>
      <c r="F1468" s="29" t="s">
        <v>198</v>
      </c>
      <c r="G1468" s="29" t="s">
        <v>15078</v>
      </c>
      <c r="H1468" s="29" t="s">
        <v>14948</v>
      </c>
      <c r="I1468" s="29" t="s">
        <v>14987</v>
      </c>
      <c r="J1468" s="29" t="s">
        <v>14527</v>
      </c>
      <c r="K1468" s="29" t="s">
        <v>18493</v>
      </c>
      <c r="L1468" s="29"/>
    </row>
    <row r="1469" customFormat="false" ht="15" hidden="false" customHeight="true" outlineLevel="0" collapsed="false">
      <c r="A1469" s="26" t="s">
        <v>18494</v>
      </c>
      <c r="B1469" s="27" t="n">
        <v>45678</v>
      </c>
      <c r="C1469" s="26" t="s">
        <v>6345</v>
      </c>
      <c r="D1469" s="26" t="s">
        <v>15322</v>
      </c>
      <c r="E1469" s="26" t="s">
        <v>15323</v>
      </c>
      <c r="F1469" s="26" t="s">
        <v>15541</v>
      </c>
      <c r="G1469" s="26" t="s">
        <v>17196</v>
      </c>
      <c r="H1469" s="26" t="s">
        <v>14948</v>
      </c>
      <c r="I1469" s="26" t="s">
        <v>18495</v>
      </c>
      <c r="J1469" s="26" t="s">
        <v>14498</v>
      </c>
      <c r="K1469" s="26" t="s">
        <v>18493</v>
      </c>
      <c r="L1469" s="26"/>
    </row>
    <row r="1470" customFormat="false" ht="15" hidden="false" customHeight="true" outlineLevel="0" collapsed="false">
      <c r="A1470" s="29" t="s">
        <v>18496</v>
      </c>
      <c r="B1470" s="30" t="n">
        <v>45678</v>
      </c>
      <c r="C1470" s="29" t="s">
        <v>11522</v>
      </c>
      <c r="D1470" s="29" t="s">
        <v>15035</v>
      </c>
      <c r="E1470" s="29" t="s">
        <v>15036</v>
      </c>
      <c r="F1470" s="29" t="s">
        <v>17222</v>
      </c>
      <c r="G1470" s="29" t="s">
        <v>16940</v>
      </c>
      <c r="H1470" s="29" t="s">
        <v>14948</v>
      </c>
      <c r="I1470" s="29" t="s">
        <v>18497</v>
      </c>
      <c r="J1470" s="29" t="s">
        <v>14498</v>
      </c>
      <c r="K1470" s="29" t="s">
        <v>18493</v>
      </c>
      <c r="L1470" s="29"/>
    </row>
    <row r="1471" customFormat="false" ht="15" hidden="false" customHeight="true" outlineLevel="0" collapsed="false">
      <c r="A1471" s="26" t="s">
        <v>18498</v>
      </c>
      <c r="B1471" s="27" t="n">
        <v>45679</v>
      </c>
      <c r="C1471" s="26" t="s">
        <v>8033</v>
      </c>
      <c r="D1471" s="26" t="s">
        <v>15322</v>
      </c>
      <c r="E1471" s="26" t="s">
        <v>15323</v>
      </c>
      <c r="F1471" s="26" t="s">
        <v>16000</v>
      </c>
      <c r="G1471" s="26" t="s">
        <v>16091</v>
      </c>
      <c r="H1471" s="26" t="s">
        <v>14948</v>
      </c>
      <c r="I1471" s="26" t="s">
        <v>18499</v>
      </c>
      <c r="J1471" s="26" t="s">
        <v>14498</v>
      </c>
      <c r="K1471" s="26" t="s">
        <v>18500</v>
      </c>
      <c r="L1471" s="26"/>
    </row>
    <row r="1472" customFormat="false" ht="15" hidden="false" customHeight="true" outlineLevel="0" collapsed="false">
      <c r="A1472" s="29" t="s">
        <v>18501</v>
      </c>
      <c r="B1472" s="30" t="n">
        <v>45680</v>
      </c>
      <c r="C1472" s="29" t="s">
        <v>6596</v>
      </c>
      <c r="D1472" s="29" t="s">
        <v>14951</v>
      </c>
      <c r="E1472" s="29" t="s">
        <v>14952</v>
      </c>
      <c r="F1472" s="29" t="s">
        <v>17199</v>
      </c>
      <c r="G1472" s="29" t="s">
        <v>15589</v>
      </c>
      <c r="H1472" s="29" t="s">
        <v>14948</v>
      </c>
      <c r="I1472" s="29" t="s">
        <v>18502</v>
      </c>
      <c r="J1472" s="29" t="s">
        <v>14498</v>
      </c>
      <c r="K1472" s="29" t="s">
        <v>18503</v>
      </c>
      <c r="L1472" s="29"/>
    </row>
    <row r="1473" customFormat="false" ht="15" hidden="false" customHeight="true" outlineLevel="0" collapsed="false">
      <c r="A1473" s="26" t="s">
        <v>18504</v>
      </c>
      <c r="B1473" s="27" t="n">
        <v>45680</v>
      </c>
      <c r="C1473" s="26" t="s">
        <v>2144</v>
      </c>
      <c r="D1473" s="26" t="s">
        <v>15066</v>
      </c>
      <c r="E1473" s="26" t="s">
        <v>15067</v>
      </c>
      <c r="F1473" s="26" t="s">
        <v>15078</v>
      </c>
      <c r="G1473" s="26" t="s">
        <v>166</v>
      </c>
      <c r="H1473" s="26" t="s">
        <v>14948</v>
      </c>
      <c r="I1473" s="26" t="s">
        <v>14960</v>
      </c>
      <c r="J1473" s="26" t="s">
        <v>14527</v>
      </c>
      <c r="K1473" s="26" t="s">
        <v>18503</v>
      </c>
      <c r="L1473" s="26"/>
    </row>
    <row r="1474" customFormat="false" ht="15" hidden="false" customHeight="true" outlineLevel="0" collapsed="false">
      <c r="A1474" s="29" t="s">
        <v>18505</v>
      </c>
      <c r="B1474" s="30" t="n">
        <v>45680</v>
      </c>
      <c r="C1474" s="29" t="s">
        <v>8045</v>
      </c>
      <c r="D1474" s="29" t="s">
        <v>14946</v>
      </c>
      <c r="E1474" s="29" t="s">
        <v>14947</v>
      </c>
      <c r="F1474" s="29" t="s">
        <v>5543</v>
      </c>
      <c r="G1474" s="29" t="s">
        <v>3106</v>
      </c>
      <c r="H1474" s="29" t="s">
        <v>14948</v>
      </c>
      <c r="I1474" s="29"/>
      <c r="J1474" s="29" t="s">
        <v>14527</v>
      </c>
      <c r="K1474" s="29" t="s">
        <v>18503</v>
      </c>
      <c r="L1474" s="29"/>
    </row>
    <row r="1475" customFormat="false" ht="15" hidden="false" customHeight="true" outlineLevel="0" collapsed="false">
      <c r="A1475" s="26" t="s">
        <v>18506</v>
      </c>
      <c r="B1475" s="27" t="n">
        <v>45681</v>
      </c>
      <c r="C1475" s="26" t="s">
        <v>7492</v>
      </c>
      <c r="D1475" s="26" t="s">
        <v>15001</v>
      </c>
      <c r="E1475" s="26" t="s">
        <v>15002</v>
      </c>
      <c r="F1475" s="26" t="s">
        <v>15003</v>
      </c>
      <c r="G1475" s="26" t="s">
        <v>15003</v>
      </c>
      <c r="H1475" s="26" t="s">
        <v>14948</v>
      </c>
      <c r="I1475" s="26" t="s">
        <v>15024</v>
      </c>
      <c r="J1475" s="26" t="s">
        <v>14527</v>
      </c>
      <c r="K1475" s="26" t="s">
        <v>18507</v>
      </c>
      <c r="L1475" s="26"/>
    </row>
    <row r="1476" customFormat="false" ht="15" hidden="false" customHeight="true" outlineLevel="0" collapsed="false">
      <c r="A1476" s="29" t="s">
        <v>18508</v>
      </c>
      <c r="B1476" s="30" t="n">
        <v>45682</v>
      </c>
      <c r="C1476" s="29" t="s">
        <v>10532</v>
      </c>
      <c r="D1476" s="29" t="s">
        <v>14972</v>
      </c>
      <c r="E1476" s="29" t="s">
        <v>14973</v>
      </c>
      <c r="F1476" s="29" t="s">
        <v>18509</v>
      </c>
      <c r="G1476" s="29" t="s">
        <v>18510</v>
      </c>
      <c r="H1476" s="29" t="s">
        <v>14948</v>
      </c>
      <c r="I1476" s="29" t="s">
        <v>15005</v>
      </c>
      <c r="J1476" s="29" t="s">
        <v>14527</v>
      </c>
      <c r="K1476" s="29" t="s">
        <v>18511</v>
      </c>
      <c r="L1476" s="29"/>
    </row>
    <row r="1477" customFormat="false" ht="15" hidden="false" customHeight="true" outlineLevel="0" collapsed="false">
      <c r="A1477" s="26" t="s">
        <v>18512</v>
      </c>
      <c r="B1477" s="27" t="n">
        <v>45682</v>
      </c>
      <c r="C1477" s="26" t="s">
        <v>10497</v>
      </c>
      <c r="D1477" s="26" t="s">
        <v>15045</v>
      </c>
      <c r="E1477" s="26" t="s">
        <v>15046</v>
      </c>
      <c r="F1477" s="26" t="s">
        <v>18513</v>
      </c>
      <c r="G1477" s="26" t="s">
        <v>18514</v>
      </c>
      <c r="H1477" s="26" t="s">
        <v>14948</v>
      </c>
      <c r="I1477" s="26" t="s">
        <v>15024</v>
      </c>
      <c r="J1477" s="26" t="s">
        <v>14527</v>
      </c>
      <c r="K1477" s="26" t="s">
        <v>18511</v>
      </c>
      <c r="L1477" s="26"/>
    </row>
    <row r="1478" customFormat="false" ht="15" hidden="false" customHeight="true" outlineLevel="0" collapsed="false">
      <c r="A1478" s="29" t="s">
        <v>18515</v>
      </c>
      <c r="B1478" s="30" t="n">
        <v>45682</v>
      </c>
      <c r="C1478" s="29" t="s">
        <v>5386</v>
      </c>
      <c r="D1478" s="29" t="s">
        <v>15080</v>
      </c>
      <c r="E1478" s="29" t="s">
        <v>15081</v>
      </c>
      <c r="F1478" s="29" t="s">
        <v>15083</v>
      </c>
      <c r="G1478" s="29" t="s">
        <v>16809</v>
      </c>
      <c r="H1478" s="29" t="s">
        <v>14948</v>
      </c>
      <c r="I1478" s="29" t="s">
        <v>18516</v>
      </c>
      <c r="J1478" s="29" t="s">
        <v>14498</v>
      </c>
      <c r="K1478" s="29" t="s">
        <v>18511</v>
      </c>
      <c r="L1478" s="29"/>
    </row>
    <row r="1479" customFormat="false" ht="15" hidden="false" customHeight="true" outlineLevel="0" collapsed="false">
      <c r="A1479" s="26" t="s">
        <v>18517</v>
      </c>
      <c r="B1479" s="27" t="n">
        <v>45682</v>
      </c>
      <c r="C1479" s="26" t="s">
        <v>5824</v>
      </c>
      <c r="D1479" s="26" t="s">
        <v>14956</v>
      </c>
      <c r="E1479" s="26" t="s">
        <v>14957</v>
      </c>
      <c r="F1479" s="26" t="s">
        <v>18518</v>
      </c>
      <c r="G1479" s="26" t="s">
        <v>18519</v>
      </c>
      <c r="H1479" s="26" t="s">
        <v>14948</v>
      </c>
      <c r="I1479" s="26" t="s">
        <v>14960</v>
      </c>
      <c r="J1479" s="26" t="s">
        <v>14527</v>
      </c>
      <c r="K1479" s="26" t="s">
        <v>18511</v>
      </c>
      <c r="L1479" s="26"/>
    </row>
    <row r="1480" customFormat="false" ht="15" hidden="false" customHeight="true" outlineLevel="0" collapsed="false">
      <c r="A1480" s="29" t="s">
        <v>18520</v>
      </c>
      <c r="B1480" s="30" t="n">
        <v>45684</v>
      </c>
      <c r="C1480" s="29" t="s">
        <v>7808</v>
      </c>
      <c r="D1480" s="29" t="s">
        <v>15066</v>
      </c>
      <c r="E1480" s="29" t="s">
        <v>15067</v>
      </c>
      <c r="F1480" s="29" t="s">
        <v>15075</v>
      </c>
      <c r="G1480" s="29" t="s">
        <v>248</v>
      </c>
      <c r="H1480" s="29" t="s">
        <v>14948</v>
      </c>
      <c r="I1480" s="29" t="s">
        <v>14980</v>
      </c>
      <c r="J1480" s="29" t="s">
        <v>14527</v>
      </c>
      <c r="K1480" s="29" t="s">
        <v>18521</v>
      </c>
      <c r="L1480" s="29"/>
    </row>
    <row r="1481" customFormat="false" ht="15" hidden="false" customHeight="true" outlineLevel="0" collapsed="false">
      <c r="A1481" s="26" t="s">
        <v>18522</v>
      </c>
      <c r="B1481" s="27" t="n">
        <v>45685</v>
      </c>
      <c r="C1481" s="26" t="s">
        <v>5546</v>
      </c>
      <c r="D1481" s="26" t="s">
        <v>15113</v>
      </c>
      <c r="E1481" s="26" t="s">
        <v>15114</v>
      </c>
      <c r="F1481" s="26" t="s">
        <v>208</v>
      </c>
      <c r="G1481" s="26" t="s">
        <v>15017</v>
      </c>
      <c r="H1481" s="26" t="s">
        <v>14948</v>
      </c>
      <c r="I1481" s="26" t="s">
        <v>14987</v>
      </c>
      <c r="J1481" s="26" t="s">
        <v>14527</v>
      </c>
      <c r="K1481" s="26" t="s">
        <v>18523</v>
      </c>
      <c r="L1481" s="26"/>
    </row>
    <row r="1482" customFormat="false" ht="15" hidden="false" customHeight="true" outlineLevel="0" collapsed="false">
      <c r="A1482" s="29" t="s">
        <v>18524</v>
      </c>
      <c r="B1482" s="30" t="n">
        <v>45685</v>
      </c>
      <c r="C1482" s="29" t="s">
        <v>1595</v>
      </c>
      <c r="D1482" s="29" t="s">
        <v>15035</v>
      </c>
      <c r="E1482" s="29" t="s">
        <v>15036</v>
      </c>
      <c r="F1482" s="29" t="s">
        <v>15219</v>
      </c>
      <c r="G1482" s="29" t="s">
        <v>16270</v>
      </c>
      <c r="H1482" s="29" t="s">
        <v>14948</v>
      </c>
      <c r="I1482" s="29" t="s">
        <v>18525</v>
      </c>
      <c r="J1482" s="29" t="s">
        <v>14498</v>
      </c>
      <c r="K1482" s="29" t="s">
        <v>18523</v>
      </c>
      <c r="L1482" s="29"/>
    </row>
    <row r="1483" customFormat="false" ht="15" hidden="false" customHeight="true" outlineLevel="0" collapsed="false">
      <c r="A1483" s="26" t="s">
        <v>18526</v>
      </c>
      <c r="B1483" s="27" t="n">
        <v>45686</v>
      </c>
      <c r="C1483" s="26" t="s">
        <v>9631</v>
      </c>
      <c r="D1483" s="26" t="s">
        <v>14956</v>
      </c>
      <c r="E1483" s="26" t="s">
        <v>14957</v>
      </c>
      <c r="F1483" s="26" t="s">
        <v>18527</v>
      </c>
      <c r="G1483" s="26" t="s">
        <v>18528</v>
      </c>
      <c r="H1483" s="26" t="s">
        <v>14948</v>
      </c>
      <c r="I1483" s="26"/>
      <c r="J1483" s="26" t="s">
        <v>14527</v>
      </c>
      <c r="K1483" s="26" t="s">
        <v>18529</v>
      </c>
      <c r="L1483" s="26"/>
    </row>
    <row r="1484" customFormat="false" ht="15" hidden="false" customHeight="true" outlineLevel="0" collapsed="false">
      <c r="A1484" s="29" t="s">
        <v>18530</v>
      </c>
      <c r="B1484" s="30" t="n">
        <v>45687</v>
      </c>
      <c r="C1484" s="29" t="s">
        <v>9323</v>
      </c>
      <c r="D1484" s="29" t="s">
        <v>15015</v>
      </c>
      <c r="E1484" s="29" t="s">
        <v>15016</v>
      </c>
      <c r="F1484" s="29" t="s">
        <v>229</v>
      </c>
      <c r="G1484" s="29" t="s">
        <v>15017</v>
      </c>
      <c r="H1484" s="29" t="s">
        <v>14948</v>
      </c>
      <c r="I1484" s="29" t="s">
        <v>15024</v>
      </c>
      <c r="J1484" s="29" t="s">
        <v>14527</v>
      </c>
      <c r="K1484" s="29" t="s">
        <v>18531</v>
      </c>
      <c r="L1484" s="29"/>
    </row>
    <row r="1485" customFormat="false" ht="15" hidden="false" customHeight="true" outlineLevel="0" collapsed="false">
      <c r="A1485" s="26" t="s">
        <v>18532</v>
      </c>
      <c r="B1485" s="27" t="n">
        <v>45687</v>
      </c>
      <c r="C1485" s="26" t="s">
        <v>5441</v>
      </c>
      <c r="D1485" s="26" t="s">
        <v>14951</v>
      </c>
      <c r="E1485" s="26" t="s">
        <v>14952</v>
      </c>
      <c r="F1485" s="26" t="s">
        <v>18365</v>
      </c>
      <c r="G1485" s="26" t="s">
        <v>16023</v>
      </c>
      <c r="H1485" s="26" t="s">
        <v>14948</v>
      </c>
      <c r="I1485" s="26" t="s">
        <v>18533</v>
      </c>
      <c r="J1485" s="26" t="s">
        <v>14498</v>
      </c>
      <c r="K1485" s="26" t="s">
        <v>18531</v>
      </c>
      <c r="L1485" s="26"/>
    </row>
    <row r="1486" customFormat="false" ht="15" hidden="false" customHeight="true" outlineLevel="0" collapsed="false">
      <c r="A1486" s="29" t="s">
        <v>18534</v>
      </c>
      <c r="B1486" s="30" t="n">
        <v>45688</v>
      </c>
      <c r="C1486" s="29" t="s">
        <v>9163</v>
      </c>
      <c r="D1486" s="29" t="s">
        <v>15001</v>
      </c>
      <c r="E1486" s="29" t="s">
        <v>15002</v>
      </c>
      <c r="F1486" s="29" t="s">
        <v>15027</v>
      </c>
      <c r="G1486" s="29" t="s">
        <v>15027</v>
      </c>
      <c r="H1486" s="29" t="s">
        <v>14948</v>
      </c>
      <c r="I1486" s="29" t="s">
        <v>15024</v>
      </c>
      <c r="J1486" s="29" t="s">
        <v>14527</v>
      </c>
      <c r="K1486" s="29" t="s">
        <v>18535</v>
      </c>
      <c r="L1486" s="29"/>
    </row>
    <row r="1487" customFormat="false" ht="15" hidden="false" customHeight="true" outlineLevel="0" collapsed="false">
      <c r="A1487" s="26" t="s">
        <v>18536</v>
      </c>
      <c r="B1487" s="27" t="n">
        <v>45689</v>
      </c>
      <c r="C1487" s="26" t="s">
        <v>1058</v>
      </c>
      <c r="D1487" s="26" t="s">
        <v>15045</v>
      </c>
      <c r="E1487" s="26" t="s">
        <v>15046</v>
      </c>
      <c r="F1487" s="26" t="s">
        <v>18537</v>
      </c>
      <c r="G1487" s="26" t="s">
        <v>18538</v>
      </c>
      <c r="H1487" s="26" t="s">
        <v>14948</v>
      </c>
      <c r="I1487" s="26" t="s">
        <v>14980</v>
      </c>
      <c r="J1487" s="26" t="s">
        <v>14527</v>
      </c>
      <c r="K1487" s="26" t="s">
        <v>18539</v>
      </c>
      <c r="L1487" s="26"/>
    </row>
    <row r="1488" customFormat="false" ht="15" hidden="false" customHeight="true" outlineLevel="0" collapsed="false">
      <c r="A1488" s="29" t="s">
        <v>18540</v>
      </c>
      <c r="B1488" s="30" t="n">
        <v>45690</v>
      </c>
      <c r="C1488" s="29" t="s">
        <v>8120</v>
      </c>
      <c r="D1488" s="29" t="s">
        <v>14972</v>
      </c>
      <c r="E1488" s="29" t="s">
        <v>14973</v>
      </c>
      <c r="F1488" s="29" t="s">
        <v>18541</v>
      </c>
      <c r="G1488" s="29" t="s">
        <v>18542</v>
      </c>
      <c r="H1488" s="29" t="s">
        <v>14948</v>
      </c>
      <c r="I1488" s="29" t="s">
        <v>14960</v>
      </c>
      <c r="J1488" s="29" t="s">
        <v>14527</v>
      </c>
      <c r="K1488" s="29" t="s">
        <v>18543</v>
      </c>
      <c r="L1488" s="29"/>
    </row>
    <row r="1489" customFormat="false" ht="15" hidden="false" customHeight="true" outlineLevel="0" collapsed="false">
      <c r="A1489" s="26" t="s">
        <v>18544</v>
      </c>
      <c r="B1489" s="27" t="n">
        <v>45693</v>
      </c>
      <c r="C1489" s="26" t="s">
        <v>8919</v>
      </c>
      <c r="D1489" s="26" t="s">
        <v>15021</v>
      </c>
      <c r="E1489" s="26" t="s">
        <v>15022</v>
      </c>
      <c r="F1489" s="26" t="s">
        <v>166</v>
      </c>
      <c r="G1489" s="26" t="s">
        <v>270</v>
      </c>
      <c r="H1489" s="26" t="s">
        <v>14948</v>
      </c>
      <c r="I1489" s="26" t="s">
        <v>15005</v>
      </c>
      <c r="J1489" s="26" t="s">
        <v>14527</v>
      </c>
      <c r="K1489" s="26" t="s">
        <v>18545</v>
      </c>
      <c r="L1489" s="26"/>
    </row>
    <row r="1490" customFormat="false" ht="15" hidden="false" customHeight="true" outlineLevel="0" collapsed="false">
      <c r="A1490" s="29" t="s">
        <v>18546</v>
      </c>
      <c r="B1490" s="30" t="n">
        <v>45694</v>
      </c>
      <c r="C1490" s="29" t="s">
        <v>6874</v>
      </c>
      <c r="D1490" s="29" t="s">
        <v>15113</v>
      </c>
      <c r="E1490" s="29" t="s">
        <v>15114</v>
      </c>
      <c r="F1490" s="29" t="s">
        <v>15078</v>
      </c>
      <c r="G1490" s="29" t="s">
        <v>383</v>
      </c>
      <c r="H1490" s="29" t="s">
        <v>14948</v>
      </c>
      <c r="I1490" s="29" t="s">
        <v>14960</v>
      </c>
      <c r="J1490" s="29" t="s">
        <v>14527</v>
      </c>
      <c r="K1490" s="29" t="s">
        <v>18547</v>
      </c>
      <c r="L1490" s="29"/>
    </row>
    <row r="1491" customFormat="false" ht="15" hidden="false" customHeight="true" outlineLevel="0" collapsed="false">
      <c r="A1491" s="26" t="s">
        <v>18548</v>
      </c>
      <c r="B1491" s="27" t="n">
        <v>45694</v>
      </c>
      <c r="C1491" s="26" t="s">
        <v>524</v>
      </c>
      <c r="D1491" s="26" t="s">
        <v>15066</v>
      </c>
      <c r="E1491" s="26" t="s">
        <v>15067</v>
      </c>
      <c r="F1491" s="26" t="s">
        <v>15017</v>
      </c>
      <c r="G1491" s="26" t="s">
        <v>198</v>
      </c>
      <c r="H1491" s="26" t="s">
        <v>14948</v>
      </c>
      <c r="I1491" s="26" t="s">
        <v>15024</v>
      </c>
      <c r="J1491" s="26" t="s">
        <v>14527</v>
      </c>
      <c r="K1491" s="26" t="s">
        <v>18547</v>
      </c>
      <c r="L1491" s="26"/>
    </row>
    <row r="1492" customFormat="false" ht="15" hidden="false" customHeight="true" outlineLevel="0" collapsed="false">
      <c r="A1492" s="29" t="s">
        <v>18549</v>
      </c>
      <c r="B1492" s="30" t="n">
        <v>45694</v>
      </c>
      <c r="C1492" s="29" t="s">
        <v>3460</v>
      </c>
      <c r="D1492" s="29" t="s">
        <v>14972</v>
      </c>
      <c r="E1492" s="29" t="s">
        <v>14973</v>
      </c>
      <c r="F1492" s="29" t="s">
        <v>18550</v>
      </c>
      <c r="G1492" s="29" t="s">
        <v>18551</v>
      </c>
      <c r="H1492" s="29" t="s">
        <v>14948</v>
      </c>
      <c r="I1492" s="29" t="s">
        <v>15005</v>
      </c>
      <c r="J1492" s="29" t="s">
        <v>14527</v>
      </c>
      <c r="K1492" s="29" t="s">
        <v>18547</v>
      </c>
      <c r="L1492" s="29"/>
    </row>
    <row r="1493" customFormat="false" ht="15" hidden="false" customHeight="true" outlineLevel="0" collapsed="false">
      <c r="A1493" s="26" t="s">
        <v>18552</v>
      </c>
      <c r="B1493" s="27" t="n">
        <v>45694</v>
      </c>
      <c r="C1493" s="26" t="s">
        <v>11289</v>
      </c>
      <c r="D1493" s="26" t="s">
        <v>15035</v>
      </c>
      <c r="E1493" s="26" t="s">
        <v>15036</v>
      </c>
      <c r="F1493" s="26" t="s">
        <v>18386</v>
      </c>
      <c r="G1493" s="26" t="s">
        <v>17222</v>
      </c>
      <c r="H1493" s="26" t="s">
        <v>14948</v>
      </c>
      <c r="I1493" s="26" t="s">
        <v>16203</v>
      </c>
      <c r="J1493" s="26" t="s">
        <v>14498</v>
      </c>
      <c r="K1493" s="26" t="s">
        <v>18547</v>
      </c>
      <c r="L1493" s="26"/>
    </row>
    <row r="1494" customFormat="false" ht="15" hidden="false" customHeight="true" outlineLevel="0" collapsed="false">
      <c r="A1494" s="29" t="s">
        <v>18553</v>
      </c>
      <c r="B1494" s="30" t="n">
        <v>45694</v>
      </c>
      <c r="C1494" s="29" t="s">
        <v>3386</v>
      </c>
      <c r="D1494" s="29" t="s">
        <v>14946</v>
      </c>
      <c r="E1494" s="29" t="s">
        <v>14947</v>
      </c>
      <c r="F1494" s="29" t="s">
        <v>5807</v>
      </c>
      <c r="G1494" s="29" t="s">
        <v>2303</v>
      </c>
      <c r="H1494" s="29" t="s">
        <v>14948</v>
      </c>
      <c r="I1494" s="29" t="s">
        <v>14987</v>
      </c>
      <c r="J1494" s="29" t="s">
        <v>14527</v>
      </c>
      <c r="K1494" s="29" t="s">
        <v>18547</v>
      </c>
      <c r="L1494" s="29"/>
    </row>
    <row r="1495" customFormat="false" ht="15" hidden="false" customHeight="true" outlineLevel="0" collapsed="false">
      <c r="A1495" s="26" t="s">
        <v>18554</v>
      </c>
      <c r="B1495" s="27" t="n">
        <v>45695</v>
      </c>
      <c r="C1495" s="26" t="s">
        <v>8622</v>
      </c>
      <c r="D1495" s="26" t="s">
        <v>15001</v>
      </c>
      <c r="E1495" s="26" t="s">
        <v>15002</v>
      </c>
      <c r="F1495" s="26" t="s">
        <v>15004</v>
      </c>
      <c r="G1495" s="26" t="s">
        <v>15004</v>
      </c>
      <c r="H1495" s="26" t="s">
        <v>14948</v>
      </c>
      <c r="I1495" s="26"/>
      <c r="J1495" s="26" t="s">
        <v>14527</v>
      </c>
      <c r="K1495" s="26" t="s">
        <v>18555</v>
      </c>
      <c r="L1495" s="26"/>
    </row>
    <row r="1496" customFormat="false" ht="15" hidden="false" customHeight="true" outlineLevel="0" collapsed="false">
      <c r="A1496" s="29" t="s">
        <v>18556</v>
      </c>
      <c r="B1496" s="30" t="n">
        <v>45695</v>
      </c>
      <c r="C1496" s="29" t="s">
        <v>2691</v>
      </c>
      <c r="D1496" s="29" t="s">
        <v>15035</v>
      </c>
      <c r="E1496" s="29" t="s">
        <v>15036</v>
      </c>
      <c r="F1496" s="29" t="s">
        <v>16524</v>
      </c>
      <c r="G1496" s="29" t="s">
        <v>15038</v>
      </c>
      <c r="H1496" s="29" t="s">
        <v>14948</v>
      </c>
      <c r="I1496" s="29" t="s">
        <v>18557</v>
      </c>
      <c r="J1496" s="29" t="s">
        <v>14498</v>
      </c>
      <c r="K1496" s="29" t="s">
        <v>18555</v>
      </c>
      <c r="L1496" s="29"/>
    </row>
    <row r="1497" customFormat="false" ht="15" hidden="false" customHeight="true" outlineLevel="0" collapsed="false">
      <c r="A1497" s="26" t="s">
        <v>18558</v>
      </c>
      <c r="B1497" s="27" t="n">
        <v>45696</v>
      </c>
      <c r="C1497" s="26" t="s">
        <v>11144</v>
      </c>
      <c r="D1497" s="26" t="s">
        <v>15035</v>
      </c>
      <c r="E1497" s="26" t="s">
        <v>15036</v>
      </c>
      <c r="F1497" s="26" t="s">
        <v>16618</v>
      </c>
      <c r="G1497" s="26" t="s">
        <v>15775</v>
      </c>
      <c r="H1497" s="26" t="s">
        <v>14948</v>
      </c>
      <c r="I1497" s="26" t="s">
        <v>18559</v>
      </c>
      <c r="J1497" s="26" t="s">
        <v>14498</v>
      </c>
      <c r="K1497" s="26" t="s">
        <v>18560</v>
      </c>
      <c r="L1497" s="26"/>
    </row>
    <row r="1498" customFormat="false" ht="15" hidden="false" customHeight="true" outlineLevel="0" collapsed="false">
      <c r="A1498" s="29" t="s">
        <v>18561</v>
      </c>
      <c r="B1498" s="30" t="n">
        <v>45697</v>
      </c>
      <c r="C1498" s="29" t="s">
        <v>8345</v>
      </c>
      <c r="D1498" s="29" t="s">
        <v>14946</v>
      </c>
      <c r="E1498" s="29" t="s">
        <v>14947</v>
      </c>
      <c r="F1498" s="29" t="s">
        <v>5060</v>
      </c>
      <c r="G1498" s="29" t="s">
        <v>1337</v>
      </c>
      <c r="H1498" s="29" t="s">
        <v>14948</v>
      </c>
      <c r="I1498" s="29" t="s">
        <v>15024</v>
      </c>
      <c r="J1498" s="29" t="s">
        <v>14527</v>
      </c>
      <c r="K1498" s="29" t="s">
        <v>18562</v>
      </c>
      <c r="L1498" s="29"/>
    </row>
    <row r="1499" customFormat="false" ht="15" hidden="false" customHeight="true" outlineLevel="0" collapsed="false">
      <c r="A1499" s="26" t="s">
        <v>18563</v>
      </c>
      <c r="B1499" s="27" t="n">
        <v>45697</v>
      </c>
      <c r="C1499" s="26" t="s">
        <v>223</v>
      </c>
      <c r="D1499" s="26" t="s">
        <v>14956</v>
      </c>
      <c r="E1499" s="26" t="s">
        <v>14957</v>
      </c>
      <c r="F1499" s="26" t="s">
        <v>18564</v>
      </c>
      <c r="G1499" s="26" t="s">
        <v>18565</v>
      </c>
      <c r="H1499" s="26" t="s">
        <v>14948</v>
      </c>
      <c r="I1499" s="26" t="s">
        <v>14987</v>
      </c>
      <c r="J1499" s="26" t="s">
        <v>14527</v>
      </c>
      <c r="K1499" s="26" t="s">
        <v>18562</v>
      </c>
      <c r="L1499" s="26"/>
    </row>
    <row r="1500" customFormat="false" ht="15" hidden="false" customHeight="true" outlineLevel="0" collapsed="false">
      <c r="A1500" s="29" t="s">
        <v>18566</v>
      </c>
      <c r="B1500" s="30" t="n">
        <v>45697</v>
      </c>
      <c r="C1500" s="29" t="s">
        <v>8478</v>
      </c>
      <c r="D1500" s="29" t="s">
        <v>15322</v>
      </c>
      <c r="E1500" s="29" t="s">
        <v>15323</v>
      </c>
      <c r="F1500" s="29" t="s">
        <v>17298</v>
      </c>
      <c r="G1500" s="29" t="s">
        <v>16348</v>
      </c>
      <c r="H1500" s="29" t="s">
        <v>14948</v>
      </c>
      <c r="I1500" s="29" t="s">
        <v>18567</v>
      </c>
      <c r="J1500" s="29" t="s">
        <v>14498</v>
      </c>
      <c r="K1500" s="29" t="s">
        <v>18562</v>
      </c>
      <c r="L1500" s="29"/>
    </row>
    <row r="1501" customFormat="false" ht="15" hidden="false" customHeight="true" outlineLevel="0" collapsed="false">
      <c r="A1501" s="26" t="s">
        <v>18568</v>
      </c>
      <c r="B1501" s="27" t="n">
        <v>45698</v>
      </c>
      <c r="C1501" s="26" t="s">
        <v>2185</v>
      </c>
      <c r="D1501" s="26" t="s">
        <v>14946</v>
      </c>
      <c r="E1501" s="26" t="s">
        <v>14947</v>
      </c>
      <c r="F1501" s="26" t="s">
        <v>4424</v>
      </c>
      <c r="G1501" s="26" t="s">
        <v>17807</v>
      </c>
      <c r="H1501" s="26" t="s">
        <v>14948</v>
      </c>
      <c r="I1501" s="26" t="s">
        <v>14987</v>
      </c>
      <c r="J1501" s="26" t="s">
        <v>14527</v>
      </c>
      <c r="K1501" s="26" t="s">
        <v>18569</v>
      </c>
      <c r="L1501" s="26"/>
    </row>
    <row r="1502" customFormat="false" ht="15" hidden="false" customHeight="true" outlineLevel="0" collapsed="false">
      <c r="A1502" s="29" t="s">
        <v>18570</v>
      </c>
      <c r="B1502" s="30" t="n">
        <v>45698</v>
      </c>
      <c r="C1502" s="29" t="s">
        <v>2856</v>
      </c>
      <c r="D1502" s="29" t="s">
        <v>15322</v>
      </c>
      <c r="E1502" s="29" t="s">
        <v>15323</v>
      </c>
      <c r="F1502" s="29" t="s">
        <v>16325</v>
      </c>
      <c r="G1502" s="29" t="s">
        <v>16325</v>
      </c>
      <c r="H1502" s="29" t="s">
        <v>14948</v>
      </c>
      <c r="I1502" s="29" t="s">
        <v>18571</v>
      </c>
      <c r="J1502" s="29" t="s">
        <v>14498</v>
      </c>
      <c r="K1502" s="29" t="s">
        <v>18569</v>
      </c>
      <c r="L1502" s="29"/>
    </row>
    <row r="1503" customFormat="false" ht="15" hidden="false" customHeight="true" outlineLevel="0" collapsed="false">
      <c r="A1503" s="26" t="s">
        <v>18572</v>
      </c>
      <c r="B1503" s="27" t="n">
        <v>45699</v>
      </c>
      <c r="C1503" s="26" t="s">
        <v>9070</v>
      </c>
      <c r="D1503" s="26" t="s">
        <v>15001</v>
      </c>
      <c r="E1503" s="26" t="s">
        <v>15002</v>
      </c>
      <c r="F1503" s="26" t="s">
        <v>15028</v>
      </c>
      <c r="G1503" s="26" t="s">
        <v>15004</v>
      </c>
      <c r="H1503" s="26" t="s">
        <v>14948</v>
      </c>
      <c r="I1503" s="26" t="s">
        <v>15005</v>
      </c>
      <c r="J1503" s="26" t="s">
        <v>14527</v>
      </c>
      <c r="K1503" s="26" t="s">
        <v>18573</v>
      </c>
      <c r="L1503" s="26"/>
    </row>
    <row r="1504" customFormat="false" ht="15" hidden="false" customHeight="true" outlineLevel="0" collapsed="false">
      <c r="A1504" s="29" t="s">
        <v>18574</v>
      </c>
      <c r="B1504" s="30" t="n">
        <v>45699</v>
      </c>
      <c r="C1504" s="29" t="s">
        <v>3957</v>
      </c>
      <c r="D1504" s="29" t="s">
        <v>15113</v>
      </c>
      <c r="E1504" s="29" t="s">
        <v>15114</v>
      </c>
      <c r="F1504" s="29" t="s">
        <v>166</v>
      </c>
      <c r="G1504" s="29" t="s">
        <v>270</v>
      </c>
      <c r="H1504" s="29" t="s">
        <v>14948</v>
      </c>
      <c r="I1504" s="29" t="s">
        <v>15005</v>
      </c>
      <c r="J1504" s="29" t="s">
        <v>14527</v>
      </c>
      <c r="K1504" s="29" t="s">
        <v>18573</v>
      </c>
      <c r="L1504" s="29"/>
    </row>
    <row r="1505" customFormat="false" ht="15" hidden="false" customHeight="true" outlineLevel="0" collapsed="false">
      <c r="A1505" s="26" t="s">
        <v>18575</v>
      </c>
      <c r="B1505" s="27" t="n">
        <v>45699</v>
      </c>
      <c r="C1505" s="26" t="s">
        <v>4891</v>
      </c>
      <c r="D1505" s="26" t="s">
        <v>15045</v>
      </c>
      <c r="E1505" s="26" t="s">
        <v>15046</v>
      </c>
      <c r="F1505" s="26" t="s">
        <v>18576</v>
      </c>
      <c r="G1505" s="26" t="s">
        <v>18577</v>
      </c>
      <c r="H1505" s="26" t="s">
        <v>14948</v>
      </c>
      <c r="I1505" s="26" t="s">
        <v>14980</v>
      </c>
      <c r="J1505" s="26" t="s">
        <v>14527</v>
      </c>
      <c r="K1505" s="26" t="s">
        <v>18573</v>
      </c>
      <c r="L1505" s="26"/>
    </row>
    <row r="1506" customFormat="false" ht="15" hidden="false" customHeight="true" outlineLevel="0" collapsed="false">
      <c r="A1506" s="29" t="s">
        <v>18578</v>
      </c>
      <c r="B1506" s="30" t="n">
        <v>45700</v>
      </c>
      <c r="C1506" s="29" t="s">
        <v>11189</v>
      </c>
      <c r="D1506" s="29" t="s">
        <v>15054</v>
      </c>
      <c r="E1506" s="29" t="s">
        <v>15055</v>
      </c>
      <c r="F1506" s="29" t="s">
        <v>322</v>
      </c>
      <c r="G1506" s="29" t="s">
        <v>322</v>
      </c>
      <c r="H1506" s="29" t="s">
        <v>14948</v>
      </c>
      <c r="I1506" s="29" t="s">
        <v>14980</v>
      </c>
      <c r="J1506" s="29" t="s">
        <v>14527</v>
      </c>
      <c r="K1506" s="29" t="s">
        <v>18579</v>
      </c>
      <c r="L1506" s="29"/>
    </row>
    <row r="1507" customFormat="false" ht="15" hidden="false" customHeight="true" outlineLevel="0" collapsed="false">
      <c r="A1507" s="26" t="s">
        <v>18580</v>
      </c>
      <c r="B1507" s="27" t="n">
        <v>45701</v>
      </c>
      <c r="C1507" s="26" t="s">
        <v>666</v>
      </c>
      <c r="D1507" s="26" t="s">
        <v>14956</v>
      </c>
      <c r="E1507" s="26" t="s">
        <v>14957</v>
      </c>
      <c r="F1507" s="26" t="s">
        <v>18581</v>
      </c>
      <c r="G1507" s="26" t="s">
        <v>18582</v>
      </c>
      <c r="H1507" s="26" t="s">
        <v>14948</v>
      </c>
      <c r="I1507" s="26" t="s">
        <v>14980</v>
      </c>
      <c r="J1507" s="26" t="s">
        <v>14527</v>
      </c>
      <c r="K1507" s="26" t="s">
        <v>18583</v>
      </c>
      <c r="L1507" s="26"/>
    </row>
    <row r="1508" customFormat="false" ht="15" hidden="false" customHeight="true" outlineLevel="0" collapsed="false">
      <c r="A1508" s="29" t="s">
        <v>18584</v>
      </c>
      <c r="B1508" s="30" t="n">
        <v>45701</v>
      </c>
      <c r="C1508" s="29" t="s">
        <v>11310</v>
      </c>
      <c r="D1508" s="29" t="s">
        <v>15035</v>
      </c>
      <c r="E1508" s="29" t="s">
        <v>15036</v>
      </c>
      <c r="F1508" s="29" t="s">
        <v>15478</v>
      </c>
      <c r="G1508" s="29" t="s">
        <v>16099</v>
      </c>
      <c r="H1508" s="29" t="s">
        <v>14948</v>
      </c>
      <c r="I1508" s="29" t="s">
        <v>18585</v>
      </c>
      <c r="J1508" s="29" t="s">
        <v>14498</v>
      </c>
      <c r="K1508" s="29" t="s">
        <v>18583</v>
      </c>
      <c r="L1508" s="29"/>
    </row>
    <row r="1509" customFormat="false" ht="15" hidden="false" customHeight="true" outlineLevel="0" collapsed="false">
      <c r="A1509" s="26" t="s">
        <v>18586</v>
      </c>
      <c r="B1509" s="27" t="n">
        <v>45701</v>
      </c>
      <c r="C1509" s="26" t="s">
        <v>2432</v>
      </c>
      <c r="D1509" s="26" t="s">
        <v>14956</v>
      </c>
      <c r="E1509" s="26" t="s">
        <v>14957</v>
      </c>
      <c r="F1509" s="26" t="s">
        <v>18587</v>
      </c>
      <c r="G1509" s="26" t="s">
        <v>18588</v>
      </c>
      <c r="H1509" s="26" t="s">
        <v>14948</v>
      </c>
      <c r="I1509" s="26" t="s">
        <v>14960</v>
      </c>
      <c r="J1509" s="26" t="s">
        <v>14527</v>
      </c>
      <c r="K1509" s="26" t="s">
        <v>18583</v>
      </c>
      <c r="L1509" s="26"/>
    </row>
    <row r="1510" customFormat="false" ht="15" hidden="false" customHeight="true" outlineLevel="0" collapsed="false">
      <c r="A1510" s="29" t="s">
        <v>18589</v>
      </c>
      <c r="B1510" s="30" t="n">
        <v>45703</v>
      </c>
      <c r="C1510" s="29" t="s">
        <v>9029</v>
      </c>
      <c r="D1510" s="29" t="s">
        <v>14972</v>
      </c>
      <c r="E1510" s="29" t="s">
        <v>14973</v>
      </c>
      <c r="F1510" s="29" t="s">
        <v>18590</v>
      </c>
      <c r="G1510" s="29" t="s">
        <v>18591</v>
      </c>
      <c r="H1510" s="29" t="s">
        <v>14948</v>
      </c>
      <c r="I1510" s="29" t="s">
        <v>14987</v>
      </c>
      <c r="J1510" s="29" t="s">
        <v>14527</v>
      </c>
      <c r="K1510" s="29" t="s">
        <v>18592</v>
      </c>
      <c r="L1510" s="29"/>
    </row>
    <row r="1511" customFormat="false" ht="15" hidden="false" customHeight="true" outlineLevel="0" collapsed="false">
      <c r="A1511" s="26" t="s">
        <v>18593</v>
      </c>
      <c r="B1511" s="27" t="n">
        <v>45703</v>
      </c>
      <c r="C1511" s="26" t="s">
        <v>2226</v>
      </c>
      <c r="D1511" s="26" t="s">
        <v>15035</v>
      </c>
      <c r="E1511" s="26" t="s">
        <v>15036</v>
      </c>
      <c r="F1511" s="26" t="s">
        <v>15215</v>
      </c>
      <c r="G1511" s="26" t="s">
        <v>18594</v>
      </c>
      <c r="H1511" s="26" t="s">
        <v>14948</v>
      </c>
      <c r="I1511" s="26" t="s">
        <v>18595</v>
      </c>
      <c r="J1511" s="26" t="s">
        <v>14498</v>
      </c>
      <c r="K1511" s="26" t="s">
        <v>18592</v>
      </c>
      <c r="L1511" s="26"/>
    </row>
    <row r="1512" customFormat="false" ht="15" hidden="false" customHeight="true" outlineLevel="0" collapsed="false">
      <c r="A1512" s="29" t="s">
        <v>18596</v>
      </c>
      <c r="B1512" s="30" t="n">
        <v>45704</v>
      </c>
      <c r="C1512" s="29" t="s">
        <v>10295</v>
      </c>
      <c r="D1512" s="29" t="s">
        <v>15322</v>
      </c>
      <c r="E1512" s="29" t="s">
        <v>15323</v>
      </c>
      <c r="F1512" s="29" t="s">
        <v>17923</v>
      </c>
      <c r="G1512" s="29" t="s">
        <v>17366</v>
      </c>
      <c r="H1512" s="29" t="s">
        <v>14948</v>
      </c>
      <c r="I1512" s="29" t="s">
        <v>18597</v>
      </c>
      <c r="J1512" s="29" t="s">
        <v>14498</v>
      </c>
      <c r="K1512" s="29" t="s">
        <v>18598</v>
      </c>
      <c r="L1512" s="29"/>
    </row>
    <row r="1513" customFormat="false" ht="15" hidden="false" customHeight="true" outlineLevel="0" collapsed="false">
      <c r="A1513" s="26" t="s">
        <v>18599</v>
      </c>
      <c r="B1513" s="27" t="n">
        <v>45705</v>
      </c>
      <c r="C1513" s="26" t="s">
        <v>1606</v>
      </c>
      <c r="D1513" s="26" t="s">
        <v>15035</v>
      </c>
      <c r="E1513" s="26" t="s">
        <v>15036</v>
      </c>
      <c r="F1513" s="26" t="s">
        <v>16169</v>
      </c>
      <c r="G1513" s="26" t="s">
        <v>16055</v>
      </c>
      <c r="H1513" s="26" t="s">
        <v>14948</v>
      </c>
      <c r="I1513" s="26" t="s">
        <v>18484</v>
      </c>
      <c r="J1513" s="26" t="s">
        <v>14498</v>
      </c>
      <c r="K1513" s="26" t="s">
        <v>18600</v>
      </c>
      <c r="L1513" s="26"/>
    </row>
    <row r="1514" customFormat="false" ht="15" hidden="false" customHeight="true" outlineLevel="0" collapsed="false">
      <c r="A1514" s="29" t="s">
        <v>18601</v>
      </c>
      <c r="B1514" s="30" t="n">
        <v>45705</v>
      </c>
      <c r="C1514" s="29" t="s">
        <v>4704</v>
      </c>
      <c r="D1514" s="29" t="s">
        <v>15045</v>
      </c>
      <c r="E1514" s="29" t="s">
        <v>15046</v>
      </c>
      <c r="F1514" s="29" t="s">
        <v>18602</v>
      </c>
      <c r="G1514" s="29" t="s">
        <v>18603</v>
      </c>
      <c r="H1514" s="29" t="s">
        <v>14948</v>
      </c>
      <c r="I1514" s="29" t="s">
        <v>15024</v>
      </c>
      <c r="J1514" s="29" t="s">
        <v>14527</v>
      </c>
      <c r="K1514" s="29" t="s">
        <v>18600</v>
      </c>
      <c r="L1514" s="29"/>
    </row>
    <row r="1515" customFormat="false" ht="15" hidden="false" customHeight="true" outlineLevel="0" collapsed="false">
      <c r="A1515" s="26" t="s">
        <v>18604</v>
      </c>
      <c r="B1515" s="27" t="n">
        <v>45706</v>
      </c>
      <c r="C1515" s="26" t="s">
        <v>2148</v>
      </c>
      <c r="D1515" s="26" t="s">
        <v>14984</v>
      </c>
      <c r="E1515" s="26" t="s">
        <v>14985</v>
      </c>
      <c r="F1515" s="26" t="s">
        <v>259</v>
      </c>
      <c r="G1515" s="26" t="s">
        <v>15017</v>
      </c>
      <c r="H1515" s="26" t="s">
        <v>14948</v>
      </c>
      <c r="I1515" s="26" t="s">
        <v>14960</v>
      </c>
      <c r="J1515" s="26" t="s">
        <v>14527</v>
      </c>
      <c r="K1515" s="26" t="s">
        <v>18605</v>
      </c>
      <c r="L1515" s="26"/>
    </row>
    <row r="1516" customFormat="false" ht="15" hidden="false" customHeight="true" outlineLevel="0" collapsed="false">
      <c r="A1516" s="29" t="s">
        <v>18606</v>
      </c>
      <c r="B1516" s="30" t="n">
        <v>45706</v>
      </c>
      <c r="C1516" s="29" t="s">
        <v>5042</v>
      </c>
      <c r="D1516" s="29" t="s">
        <v>15045</v>
      </c>
      <c r="E1516" s="29" t="s">
        <v>15046</v>
      </c>
      <c r="F1516" s="29" t="s">
        <v>18607</v>
      </c>
      <c r="G1516" s="29" t="s">
        <v>18608</v>
      </c>
      <c r="H1516" s="29" t="s">
        <v>14948</v>
      </c>
      <c r="I1516" s="29" t="s">
        <v>14987</v>
      </c>
      <c r="J1516" s="29" t="s">
        <v>14527</v>
      </c>
      <c r="K1516" s="29" t="s">
        <v>18605</v>
      </c>
      <c r="L1516" s="29"/>
    </row>
    <row r="1517" customFormat="false" ht="15" hidden="false" customHeight="true" outlineLevel="0" collapsed="false">
      <c r="A1517" s="26" t="s">
        <v>18609</v>
      </c>
      <c r="B1517" s="27" t="n">
        <v>45706</v>
      </c>
      <c r="C1517" s="26" t="s">
        <v>10842</v>
      </c>
      <c r="D1517" s="26" t="s">
        <v>15001</v>
      </c>
      <c r="E1517" s="26" t="s">
        <v>15002</v>
      </c>
      <c r="F1517" s="26" t="s">
        <v>15064</v>
      </c>
      <c r="G1517" s="26" t="s">
        <v>15064</v>
      </c>
      <c r="H1517" s="26" t="s">
        <v>14948</v>
      </c>
      <c r="I1517" s="26" t="s">
        <v>14987</v>
      </c>
      <c r="J1517" s="26" t="s">
        <v>14527</v>
      </c>
      <c r="K1517" s="26" t="s">
        <v>18605</v>
      </c>
      <c r="L1517" s="26"/>
    </row>
    <row r="1518" customFormat="false" ht="15" hidden="false" customHeight="true" outlineLevel="0" collapsed="false">
      <c r="A1518" s="29" t="s">
        <v>18610</v>
      </c>
      <c r="B1518" s="30" t="n">
        <v>45707</v>
      </c>
      <c r="C1518" s="29" t="s">
        <v>1241</v>
      </c>
      <c r="D1518" s="29" t="s">
        <v>14977</v>
      </c>
      <c r="E1518" s="29" t="s">
        <v>14978</v>
      </c>
      <c r="F1518" s="29" t="s">
        <v>15121</v>
      </c>
      <c r="G1518" s="29" t="s">
        <v>15121</v>
      </c>
      <c r="H1518" s="29" t="s">
        <v>14948</v>
      </c>
      <c r="I1518" s="29" t="s">
        <v>15024</v>
      </c>
      <c r="J1518" s="29" t="s">
        <v>14527</v>
      </c>
      <c r="K1518" s="29" t="s">
        <v>18611</v>
      </c>
      <c r="L1518" s="29"/>
    </row>
    <row r="1519" customFormat="false" ht="15" hidden="false" customHeight="true" outlineLevel="0" collapsed="false">
      <c r="A1519" s="26" t="s">
        <v>18612</v>
      </c>
      <c r="B1519" s="27" t="n">
        <v>45708</v>
      </c>
      <c r="C1519" s="26" t="s">
        <v>1764</v>
      </c>
      <c r="D1519" s="26" t="s">
        <v>15035</v>
      </c>
      <c r="E1519" s="26" t="s">
        <v>15036</v>
      </c>
      <c r="F1519" s="26" t="s">
        <v>18613</v>
      </c>
      <c r="G1519" s="26" t="s">
        <v>18614</v>
      </c>
      <c r="H1519" s="26" t="s">
        <v>14948</v>
      </c>
      <c r="I1519" s="26" t="s">
        <v>18615</v>
      </c>
      <c r="J1519" s="26" t="s">
        <v>14498</v>
      </c>
      <c r="K1519" s="26" t="s">
        <v>18616</v>
      </c>
      <c r="L1519" s="26"/>
    </row>
    <row r="1520" customFormat="false" ht="15" hidden="false" customHeight="true" outlineLevel="0" collapsed="false">
      <c r="A1520" s="29" t="s">
        <v>18617</v>
      </c>
      <c r="B1520" s="30" t="n">
        <v>45708</v>
      </c>
      <c r="C1520" s="29" t="s">
        <v>8131</v>
      </c>
      <c r="D1520" s="29" t="s">
        <v>14984</v>
      </c>
      <c r="E1520" s="29" t="s">
        <v>14985</v>
      </c>
      <c r="F1520" s="29" t="s">
        <v>15075</v>
      </c>
      <c r="G1520" s="29" t="s">
        <v>15075</v>
      </c>
      <c r="H1520" s="29" t="s">
        <v>14948</v>
      </c>
      <c r="I1520" s="29"/>
      <c r="J1520" s="29" t="s">
        <v>14527</v>
      </c>
      <c r="K1520" s="29" t="s">
        <v>18616</v>
      </c>
      <c r="L1520" s="29"/>
    </row>
    <row r="1521" customFormat="false" ht="15" hidden="false" customHeight="true" outlineLevel="0" collapsed="false">
      <c r="A1521" s="26" t="s">
        <v>18618</v>
      </c>
      <c r="B1521" s="27" t="n">
        <v>45709</v>
      </c>
      <c r="C1521" s="26" t="s">
        <v>1212</v>
      </c>
      <c r="D1521" s="26" t="s">
        <v>15001</v>
      </c>
      <c r="E1521" s="26" t="s">
        <v>15002</v>
      </c>
      <c r="F1521" s="26" t="s">
        <v>15028</v>
      </c>
      <c r="G1521" s="26" t="s">
        <v>15042</v>
      </c>
      <c r="H1521" s="26" t="s">
        <v>14948</v>
      </c>
      <c r="I1521" s="26" t="s">
        <v>14960</v>
      </c>
      <c r="J1521" s="26" t="s">
        <v>14527</v>
      </c>
      <c r="K1521" s="26" t="s">
        <v>18619</v>
      </c>
      <c r="L1521" s="26"/>
    </row>
    <row r="1522" customFormat="false" ht="15" hidden="false" customHeight="true" outlineLevel="0" collapsed="false">
      <c r="A1522" s="29" t="s">
        <v>18620</v>
      </c>
      <c r="B1522" s="30" t="n">
        <v>45709</v>
      </c>
      <c r="C1522" s="29" t="s">
        <v>3884</v>
      </c>
      <c r="D1522" s="29" t="s">
        <v>15066</v>
      </c>
      <c r="E1522" s="29" t="s">
        <v>15067</v>
      </c>
      <c r="F1522" s="29" t="s">
        <v>15078</v>
      </c>
      <c r="G1522" s="29" t="s">
        <v>259</v>
      </c>
      <c r="H1522" s="29" t="s">
        <v>14948</v>
      </c>
      <c r="I1522" s="29" t="s">
        <v>14980</v>
      </c>
      <c r="J1522" s="29" t="s">
        <v>14527</v>
      </c>
      <c r="K1522" s="29" t="s">
        <v>18619</v>
      </c>
      <c r="L1522" s="29"/>
    </row>
    <row r="1523" customFormat="false" ht="15" hidden="false" customHeight="true" outlineLevel="0" collapsed="false">
      <c r="A1523" s="26" t="s">
        <v>18621</v>
      </c>
      <c r="B1523" s="27" t="n">
        <v>45710</v>
      </c>
      <c r="C1523" s="26" t="s">
        <v>5017</v>
      </c>
      <c r="D1523" s="26" t="s">
        <v>14951</v>
      </c>
      <c r="E1523" s="26" t="s">
        <v>14952</v>
      </c>
      <c r="F1523" s="26" t="s">
        <v>18622</v>
      </c>
      <c r="G1523" s="26" t="s">
        <v>15148</v>
      </c>
      <c r="H1523" s="26" t="s">
        <v>14948</v>
      </c>
      <c r="I1523" s="26" t="s">
        <v>18623</v>
      </c>
      <c r="J1523" s="26" t="s">
        <v>14498</v>
      </c>
      <c r="K1523" s="26" t="s">
        <v>18624</v>
      </c>
      <c r="L1523" s="26"/>
    </row>
    <row r="1524" customFormat="false" ht="15" hidden="false" customHeight="true" outlineLevel="0" collapsed="false">
      <c r="A1524" s="29" t="s">
        <v>18625</v>
      </c>
      <c r="B1524" s="30" t="n">
        <v>45710</v>
      </c>
      <c r="C1524" s="29" t="s">
        <v>8445</v>
      </c>
      <c r="D1524" s="29" t="s">
        <v>14956</v>
      </c>
      <c r="E1524" s="29" t="s">
        <v>14957</v>
      </c>
      <c r="F1524" s="29" t="s">
        <v>18626</v>
      </c>
      <c r="G1524" s="29" t="s">
        <v>18627</v>
      </c>
      <c r="H1524" s="29" t="s">
        <v>14948</v>
      </c>
      <c r="I1524" s="29"/>
      <c r="J1524" s="29" t="s">
        <v>14527</v>
      </c>
      <c r="K1524" s="29" t="s">
        <v>18624</v>
      </c>
      <c r="L1524" s="29"/>
    </row>
    <row r="1525" customFormat="false" ht="15" hidden="false" customHeight="true" outlineLevel="0" collapsed="false">
      <c r="A1525" s="26" t="s">
        <v>18628</v>
      </c>
      <c r="B1525" s="27" t="n">
        <v>45711</v>
      </c>
      <c r="C1525" s="26" t="s">
        <v>3633</v>
      </c>
      <c r="D1525" s="26" t="s">
        <v>15054</v>
      </c>
      <c r="E1525" s="26" t="s">
        <v>15055</v>
      </c>
      <c r="F1525" s="26" t="s">
        <v>15078</v>
      </c>
      <c r="G1525" s="26" t="s">
        <v>166</v>
      </c>
      <c r="H1525" s="26" t="s">
        <v>14948</v>
      </c>
      <c r="I1525" s="26" t="s">
        <v>14960</v>
      </c>
      <c r="J1525" s="26" t="s">
        <v>14527</v>
      </c>
      <c r="K1525" s="26" t="s">
        <v>18629</v>
      </c>
      <c r="L1525" s="26"/>
    </row>
    <row r="1526" customFormat="false" ht="15" hidden="false" customHeight="true" outlineLevel="0" collapsed="false">
      <c r="A1526" s="29" t="s">
        <v>18630</v>
      </c>
      <c r="B1526" s="30" t="n">
        <v>45712</v>
      </c>
      <c r="C1526" s="29" t="s">
        <v>2289</v>
      </c>
      <c r="D1526" s="29" t="s">
        <v>15011</v>
      </c>
      <c r="E1526" s="29" t="s">
        <v>15012</v>
      </c>
      <c r="F1526" s="29" t="s">
        <v>15023</v>
      </c>
      <c r="G1526" s="29" t="s">
        <v>166</v>
      </c>
      <c r="H1526" s="29" t="s">
        <v>14948</v>
      </c>
      <c r="I1526" s="29" t="s">
        <v>14980</v>
      </c>
      <c r="J1526" s="29" t="s">
        <v>14527</v>
      </c>
      <c r="K1526" s="29" t="s">
        <v>18631</v>
      </c>
      <c r="L1526" s="29"/>
    </row>
    <row r="1527" customFormat="false" ht="15" hidden="false" customHeight="true" outlineLevel="0" collapsed="false">
      <c r="A1527" s="26" t="s">
        <v>18632</v>
      </c>
      <c r="B1527" s="27" t="n">
        <v>45714</v>
      </c>
      <c r="C1527" s="26" t="s">
        <v>6584</v>
      </c>
      <c r="D1527" s="26" t="s">
        <v>14965</v>
      </c>
      <c r="E1527" s="26" t="s">
        <v>14966</v>
      </c>
      <c r="F1527" s="26" t="s">
        <v>15101</v>
      </c>
      <c r="G1527" s="26" t="s">
        <v>15733</v>
      </c>
      <c r="H1527" s="26" t="s">
        <v>14948</v>
      </c>
      <c r="I1527" s="26" t="s">
        <v>18633</v>
      </c>
      <c r="J1527" s="26" t="s">
        <v>14498</v>
      </c>
      <c r="K1527" s="26" t="s">
        <v>18634</v>
      </c>
      <c r="L1527" s="26"/>
    </row>
    <row r="1528" customFormat="false" ht="15" hidden="false" customHeight="true" outlineLevel="0" collapsed="false">
      <c r="A1528" s="29" t="s">
        <v>18635</v>
      </c>
      <c r="B1528" s="30" t="n">
        <v>45714</v>
      </c>
      <c r="C1528" s="29" t="s">
        <v>4232</v>
      </c>
      <c r="D1528" s="29" t="s">
        <v>15054</v>
      </c>
      <c r="E1528" s="29" t="s">
        <v>15055</v>
      </c>
      <c r="F1528" s="29" t="s">
        <v>198</v>
      </c>
      <c r="G1528" s="29" t="s">
        <v>15075</v>
      </c>
      <c r="H1528" s="29" t="s">
        <v>14948</v>
      </c>
      <c r="I1528" s="29" t="s">
        <v>14987</v>
      </c>
      <c r="J1528" s="29" t="s">
        <v>14527</v>
      </c>
      <c r="K1528" s="29" t="s">
        <v>18634</v>
      </c>
      <c r="L1528" s="29"/>
    </row>
    <row r="1529" customFormat="false" ht="15" hidden="false" customHeight="true" outlineLevel="0" collapsed="false">
      <c r="A1529" s="26" t="s">
        <v>18636</v>
      </c>
      <c r="B1529" s="27" t="n">
        <v>45716</v>
      </c>
      <c r="C1529" s="26" t="s">
        <v>3282</v>
      </c>
      <c r="D1529" s="26" t="s">
        <v>14951</v>
      </c>
      <c r="E1529" s="26" t="s">
        <v>14952</v>
      </c>
      <c r="F1529" s="26" t="s">
        <v>15148</v>
      </c>
      <c r="G1529" s="26" t="s">
        <v>15568</v>
      </c>
      <c r="H1529" s="26" t="s">
        <v>14948</v>
      </c>
      <c r="I1529" s="26" t="s">
        <v>18637</v>
      </c>
      <c r="J1529" s="26" t="s">
        <v>14498</v>
      </c>
      <c r="K1529" s="26" t="s">
        <v>18638</v>
      </c>
      <c r="L1529" s="26"/>
    </row>
    <row r="1530" customFormat="false" ht="15" hidden="false" customHeight="true" outlineLevel="0" collapsed="false">
      <c r="A1530" s="29" t="s">
        <v>18639</v>
      </c>
      <c r="B1530" s="30" t="n">
        <v>45718</v>
      </c>
      <c r="C1530" s="29" t="s">
        <v>4567</v>
      </c>
      <c r="D1530" s="29" t="s">
        <v>15080</v>
      </c>
      <c r="E1530" s="29" t="s">
        <v>15081</v>
      </c>
      <c r="F1530" s="29" t="s">
        <v>15219</v>
      </c>
      <c r="G1530" s="29" t="s">
        <v>15038</v>
      </c>
      <c r="H1530" s="29" t="s">
        <v>14948</v>
      </c>
      <c r="I1530" s="29" t="s">
        <v>18640</v>
      </c>
      <c r="J1530" s="29" t="s">
        <v>14498</v>
      </c>
      <c r="K1530" s="29" t="s">
        <v>18641</v>
      </c>
      <c r="L1530" s="29"/>
    </row>
    <row r="1531" customFormat="false" ht="15" hidden="false" customHeight="true" outlineLevel="0" collapsed="false">
      <c r="A1531" s="26" t="s">
        <v>18642</v>
      </c>
      <c r="B1531" s="27" t="n">
        <v>45718</v>
      </c>
      <c r="C1531" s="26" t="s">
        <v>10526</v>
      </c>
      <c r="D1531" s="26" t="s">
        <v>15054</v>
      </c>
      <c r="E1531" s="26" t="s">
        <v>15055</v>
      </c>
      <c r="F1531" s="26" t="s">
        <v>14986</v>
      </c>
      <c r="G1531" s="26" t="s">
        <v>322</v>
      </c>
      <c r="H1531" s="26" t="s">
        <v>14948</v>
      </c>
      <c r="I1531" s="26" t="s">
        <v>15024</v>
      </c>
      <c r="J1531" s="26" t="s">
        <v>14527</v>
      </c>
      <c r="K1531" s="26" t="s">
        <v>18641</v>
      </c>
      <c r="L1531" s="26"/>
    </row>
    <row r="1532" customFormat="false" ht="15" hidden="false" customHeight="true" outlineLevel="0" collapsed="false">
      <c r="A1532" s="29" t="s">
        <v>18643</v>
      </c>
      <c r="B1532" s="30" t="n">
        <v>45719</v>
      </c>
      <c r="C1532" s="29" t="s">
        <v>10506</v>
      </c>
      <c r="D1532" s="29" t="s">
        <v>15080</v>
      </c>
      <c r="E1532" s="29" t="s">
        <v>15081</v>
      </c>
      <c r="F1532" s="29" t="s">
        <v>18644</v>
      </c>
      <c r="G1532" s="29" t="s">
        <v>18644</v>
      </c>
      <c r="H1532" s="29" t="s">
        <v>14948</v>
      </c>
      <c r="I1532" s="29" t="s">
        <v>18645</v>
      </c>
      <c r="J1532" s="29" t="s">
        <v>14498</v>
      </c>
      <c r="K1532" s="29" t="s">
        <v>18646</v>
      </c>
      <c r="L1532" s="29"/>
    </row>
    <row r="1533" customFormat="false" ht="15" hidden="false" customHeight="true" outlineLevel="0" collapsed="false">
      <c r="A1533" s="26" t="s">
        <v>18647</v>
      </c>
      <c r="B1533" s="27" t="n">
        <v>45719</v>
      </c>
      <c r="C1533" s="26" t="s">
        <v>7146</v>
      </c>
      <c r="D1533" s="26" t="s">
        <v>15015</v>
      </c>
      <c r="E1533" s="26" t="s">
        <v>15016</v>
      </c>
      <c r="F1533" s="26" t="s">
        <v>270</v>
      </c>
      <c r="G1533" s="26" t="s">
        <v>248</v>
      </c>
      <c r="H1533" s="26" t="s">
        <v>14948</v>
      </c>
      <c r="I1533" s="26"/>
      <c r="J1533" s="26" t="s">
        <v>14527</v>
      </c>
      <c r="K1533" s="26" t="s">
        <v>18646</v>
      </c>
      <c r="L1533" s="26"/>
    </row>
    <row r="1534" customFormat="false" ht="15" hidden="false" customHeight="true" outlineLevel="0" collapsed="false">
      <c r="A1534" s="29" t="s">
        <v>18648</v>
      </c>
      <c r="B1534" s="30" t="n">
        <v>45720</v>
      </c>
      <c r="C1534" s="29" t="s">
        <v>5257</v>
      </c>
      <c r="D1534" s="29" t="s">
        <v>15054</v>
      </c>
      <c r="E1534" s="29" t="s">
        <v>15055</v>
      </c>
      <c r="F1534" s="29" t="s">
        <v>248</v>
      </c>
      <c r="G1534" s="29" t="s">
        <v>15075</v>
      </c>
      <c r="H1534" s="29" t="s">
        <v>14948</v>
      </c>
      <c r="I1534" s="29" t="s">
        <v>14980</v>
      </c>
      <c r="J1534" s="29" t="s">
        <v>14527</v>
      </c>
      <c r="K1534" s="29" t="s">
        <v>18649</v>
      </c>
      <c r="L1534" s="29"/>
    </row>
    <row r="1535" customFormat="false" ht="15" hidden="false" customHeight="true" outlineLevel="0" collapsed="false">
      <c r="A1535" s="26" t="s">
        <v>18650</v>
      </c>
      <c r="B1535" s="27" t="n">
        <v>45723</v>
      </c>
      <c r="C1535" s="26" t="s">
        <v>2947</v>
      </c>
      <c r="D1535" s="26" t="s">
        <v>14984</v>
      </c>
      <c r="E1535" s="26" t="s">
        <v>14985</v>
      </c>
      <c r="F1535" s="26" t="s">
        <v>166</v>
      </c>
      <c r="G1535" s="26" t="s">
        <v>166</v>
      </c>
      <c r="H1535" s="26" t="s">
        <v>14948</v>
      </c>
      <c r="I1535" s="26"/>
      <c r="J1535" s="26" t="s">
        <v>14527</v>
      </c>
      <c r="K1535" s="26" t="s">
        <v>18651</v>
      </c>
      <c r="L1535" s="26"/>
    </row>
    <row r="1536" customFormat="false" ht="15" hidden="false" customHeight="true" outlineLevel="0" collapsed="false">
      <c r="A1536" s="29" t="s">
        <v>18652</v>
      </c>
      <c r="B1536" s="30" t="n">
        <v>45723</v>
      </c>
      <c r="C1536" s="29" t="s">
        <v>7535</v>
      </c>
      <c r="D1536" s="29" t="s">
        <v>15054</v>
      </c>
      <c r="E1536" s="29" t="s">
        <v>15055</v>
      </c>
      <c r="F1536" s="29" t="s">
        <v>198</v>
      </c>
      <c r="G1536" s="29" t="s">
        <v>15078</v>
      </c>
      <c r="H1536" s="29" t="s">
        <v>14948</v>
      </c>
      <c r="I1536" s="29" t="s">
        <v>14960</v>
      </c>
      <c r="J1536" s="29" t="s">
        <v>14527</v>
      </c>
      <c r="K1536" s="29" t="s">
        <v>18651</v>
      </c>
      <c r="L1536" s="29"/>
    </row>
    <row r="1537" customFormat="false" ht="15" hidden="false" customHeight="true" outlineLevel="0" collapsed="false">
      <c r="A1537" s="26" t="s">
        <v>18653</v>
      </c>
      <c r="B1537" s="27" t="n">
        <v>45723</v>
      </c>
      <c r="C1537" s="26" t="s">
        <v>5176</v>
      </c>
      <c r="D1537" s="26" t="s">
        <v>15113</v>
      </c>
      <c r="E1537" s="26" t="s">
        <v>15114</v>
      </c>
      <c r="F1537" s="26" t="s">
        <v>248</v>
      </c>
      <c r="G1537" s="26" t="s">
        <v>15075</v>
      </c>
      <c r="H1537" s="26" t="s">
        <v>14948</v>
      </c>
      <c r="I1537" s="26"/>
      <c r="J1537" s="26" t="s">
        <v>14527</v>
      </c>
      <c r="K1537" s="26" t="s">
        <v>18651</v>
      </c>
      <c r="L1537" s="26"/>
    </row>
    <row r="1538" customFormat="false" ht="15" hidden="false" customHeight="true" outlineLevel="0" collapsed="false">
      <c r="A1538" s="29" t="s">
        <v>18654</v>
      </c>
      <c r="B1538" s="30" t="n">
        <v>45724</v>
      </c>
      <c r="C1538" s="29" t="s">
        <v>7927</v>
      </c>
      <c r="D1538" s="29" t="s">
        <v>15066</v>
      </c>
      <c r="E1538" s="29" t="s">
        <v>15067</v>
      </c>
      <c r="F1538" s="29" t="s">
        <v>166</v>
      </c>
      <c r="G1538" s="29" t="s">
        <v>229</v>
      </c>
      <c r="H1538" s="29" t="s">
        <v>14948</v>
      </c>
      <c r="I1538" s="29"/>
      <c r="J1538" s="29" t="s">
        <v>14527</v>
      </c>
      <c r="K1538" s="29" t="s">
        <v>18655</v>
      </c>
      <c r="L1538" s="29"/>
    </row>
    <row r="1539" customFormat="false" ht="15" hidden="false" customHeight="true" outlineLevel="0" collapsed="false">
      <c r="A1539" s="26" t="s">
        <v>18656</v>
      </c>
      <c r="B1539" s="27" t="n">
        <v>45725</v>
      </c>
      <c r="C1539" s="26" t="s">
        <v>6483</v>
      </c>
      <c r="D1539" s="26" t="s">
        <v>14951</v>
      </c>
      <c r="E1539" s="26" t="s">
        <v>14952</v>
      </c>
      <c r="F1539" s="26" t="s">
        <v>15091</v>
      </c>
      <c r="G1539" s="26" t="s">
        <v>16809</v>
      </c>
      <c r="H1539" s="26" t="s">
        <v>14948</v>
      </c>
      <c r="I1539" s="26" t="s">
        <v>18657</v>
      </c>
      <c r="J1539" s="26" t="s">
        <v>14498</v>
      </c>
      <c r="K1539" s="26" t="s">
        <v>18658</v>
      </c>
      <c r="L1539" s="26"/>
    </row>
    <row r="1540" customFormat="false" ht="15" hidden="false" customHeight="true" outlineLevel="0" collapsed="false">
      <c r="A1540" s="29" t="s">
        <v>18659</v>
      </c>
      <c r="B1540" s="30" t="n">
        <v>45726</v>
      </c>
      <c r="C1540" s="29" t="s">
        <v>7549</v>
      </c>
      <c r="D1540" s="29" t="s">
        <v>14946</v>
      </c>
      <c r="E1540" s="29" t="s">
        <v>14947</v>
      </c>
      <c r="F1540" s="29" t="s">
        <v>4240</v>
      </c>
      <c r="G1540" s="29" t="s">
        <v>3859</v>
      </c>
      <c r="H1540" s="29" t="s">
        <v>14948</v>
      </c>
      <c r="I1540" s="29" t="s">
        <v>15024</v>
      </c>
      <c r="J1540" s="29" t="s">
        <v>14527</v>
      </c>
      <c r="K1540" s="29" t="s">
        <v>18660</v>
      </c>
      <c r="L1540" s="29"/>
    </row>
    <row r="1541" customFormat="false" ht="15" hidden="false" customHeight="true" outlineLevel="0" collapsed="false">
      <c r="A1541" s="26" t="s">
        <v>18661</v>
      </c>
      <c r="B1541" s="27" t="n">
        <v>45726</v>
      </c>
      <c r="C1541" s="26" t="s">
        <v>11253</v>
      </c>
      <c r="D1541" s="26" t="s">
        <v>14946</v>
      </c>
      <c r="E1541" s="26" t="s">
        <v>14947</v>
      </c>
      <c r="F1541" s="26" t="s">
        <v>3916</v>
      </c>
      <c r="G1541" s="26" t="s">
        <v>1664</v>
      </c>
      <c r="H1541" s="26" t="s">
        <v>14948</v>
      </c>
      <c r="I1541" s="26" t="s">
        <v>14987</v>
      </c>
      <c r="J1541" s="26" t="s">
        <v>14527</v>
      </c>
      <c r="K1541" s="26" t="s">
        <v>18660</v>
      </c>
      <c r="L1541" s="26"/>
    </row>
    <row r="1542" customFormat="false" ht="15" hidden="false" customHeight="true" outlineLevel="0" collapsed="false">
      <c r="A1542" s="29" t="s">
        <v>18662</v>
      </c>
      <c r="B1542" s="30" t="n">
        <v>45726</v>
      </c>
      <c r="C1542" s="29" t="s">
        <v>9578</v>
      </c>
      <c r="D1542" s="29" t="s">
        <v>14984</v>
      </c>
      <c r="E1542" s="29" t="s">
        <v>14985</v>
      </c>
      <c r="F1542" s="29" t="s">
        <v>15075</v>
      </c>
      <c r="G1542" s="29" t="s">
        <v>218</v>
      </c>
      <c r="H1542" s="29" t="s">
        <v>14948</v>
      </c>
      <c r="I1542" s="29" t="s">
        <v>15005</v>
      </c>
      <c r="J1542" s="29" t="s">
        <v>14527</v>
      </c>
      <c r="K1542" s="29" t="s">
        <v>18660</v>
      </c>
      <c r="L1542" s="29"/>
    </row>
    <row r="1543" customFormat="false" ht="15" hidden="false" customHeight="true" outlineLevel="0" collapsed="false">
      <c r="A1543" s="26" t="s">
        <v>18663</v>
      </c>
      <c r="B1543" s="27" t="n">
        <v>45727</v>
      </c>
      <c r="C1543" s="26" t="s">
        <v>2326</v>
      </c>
      <c r="D1543" s="26" t="s">
        <v>14972</v>
      </c>
      <c r="E1543" s="26" t="s">
        <v>14973</v>
      </c>
      <c r="F1543" s="26" t="s">
        <v>18664</v>
      </c>
      <c r="G1543" s="26" t="s">
        <v>18665</v>
      </c>
      <c r="H1543" s="26" t="s">
        <v>14948</v>
      </c>
      <c r="I1543" s="26" t="s">
        <v>14987</v>
      </c>
      <c r="J1543" s="26" t="s">
        <v>14527</v>
      </c>
      <c r="K1543" s="26" t="s">
        <v>18666</v>
      </c>
      <c r="L1543" s="26"/>
    </row>
    <row r="1544" customFormat="false" ht="15" hidden="false" customHeight="true" outlineLevel="0" collapsed="false">
      <c r="A1544" s="29" t="s">
        <v>18667</v>
      </c>
      <c r="B1544" s="30" t="n">
        <v>45727</v>
      </c>
      <c r="C1544" s="29" t="s">
        <v>2672</v>
      </c>
      <c r="D1544" s="29" t="s">
        <v>15015</v>
      </c>
      <c r="E1544" s="29" t="s">
        <v>15016</v>
      </c>
      <c r="F1544" s="29" t="s">
        <v>383</v>
      </c>
      <c r="G1544" s="29" t="s">
        <v>15017</v>
      </c>
      <c r="H1544" s="29" t="s">
        <v>14948</v>
      </c>
      <c r="I1544" s="29" t="s">
        <v>15005</v>
      </c>
      <c r="J1544" s="29" t="s">
        <v>14527</v>
      </c>
      <c r="K1544" s="29" t="s">
        <v>18666</v>
      </c>
      <c r="L1544" s="29"/>
    </row>
    <row r="1545" customFormat="false" ht="15" hidden="false" customHeight="true" outlineLevel="0" collapsed="false">
      <c r="A1545" s="26" t="s">
        <v>18668</v>
      </c>
      <c r="B1545" s="27" t="n">
        <v>45727</v>
      </c>
      <c r="C1545" s="26" t="s">
        <v>4393</v>
      </c>
      <c r="D1545" s="26" t="s">
        <v>14977</v>
      </c>
      <c r="E1545" s="26" t="s">
        <v>14978</v>
      </c>
      <c r="F1545" s="26" t="s">
        <v>18669</v>
      </c>
      <c r="G1545" s="26" t="s">
        <v>18669</v>
      </c>
      <c r="H1545" s="26" t="s">
        <v>14948</v>
      </c>
      <c r="I1545" s="26" t="s">
        <v>14987</v>
      </c>
      <c r="J1545" s="26" t="s">
        <v>14527</v>
      </c>
      <c r="K1545" s="26" t="s">
        <v>18666</v>
      </c>
      <c r="L1545" s="26"/>
    </row>
    <row r="1546" customFormat="false" ht="15" hidden="false" customHeight="true" outlineLevel="0" collapsed="false">
      <c r="A1546" s="29" t="s">
        <v>18670</v>
      </c>
      <c r="B1546" s="30" t="n">
        <v>45728</v>
      </c>
      <c r="C1546" s="29" t="s">
        <v>9855</v>
      </c>
      <c r="D1546" s="29" t="s">
        <v>14965</v>
      </c>
      <c r="E1546" s="29" t="s">
        <v>14966</v>
      </c>
      <c r="F1546" s="29" t="s">
        <v>18671</v>
      </c>
      <c r="G1546" s="29" t="s">
        <v>14967</v>
      </c>
      <c r="H1546" s="29" t="s">
        <v>14948</v>
      </c>
      <c r="I1546" s="29" t="s">
        <v>18672</v>
      </c>
      <c r="J1546" s="29" t="s">
        <v>14498</v>
      </c>
      <c r="K1546" s="29" t="s">
        <v>18673</v>
      </c>
      <c r="L1546" s="29"/>
    </row>
    <row r="1547" customFormat="false" ht="15" hidden="false" customHeight="true" outlineLevel="0" collapsed="false">
      <c r="A1547" s="26" t="s">
        <v>18674</v>
      </c>
      <c r="B1547" s="27" t="n">
        <v>45729</v>
      </c>
      <c r="C1547" s="26" t="s">
        <v>8524</v>
      </c>
      <c r="D1547" s="26" t="s">
        <v>15021</v>
      </c>
      <c r="E1547" s="26" t="s">
        <v>15022</v>
      </c>
      <c r="F1547" s="26" t="s">
        <v>15135</v>
      </c>
      <c r="G1547" s="26" t="s">
        <v>345</v>
      </c>
      <c r="H1547" s="26" t="s">
        <v>14948</v>
      </c>
      <c r="I1547" s="26" t="s">
        <v>14960</v>
      </c>
      <c r="J1547" s="26" t="s">
        <v>14527</v>
      </c>
      <c r="K1547" s="26" t="s">
        <v>18675</v>
      </c>
      <c r="L1547" s="26"/>
    </row>
    <row r="1548" customFormat="false" ht="15" hidden="false" customHeight="true" outlineLevel="0" collapsed="false">
      <c r="A1548" s="29" t="s">
        <v>18676</v>
      </c>
      <c r="B1548" s="30" t="n">
        <v>45730</v>
      </c>
      <c r="C1548" s="29" t="s">
        <v>8499</v>
      </c>
      <c r="D1548" s="29" t="s">
        <v>14972</v>
      </c>
      <c r="E1548" s="29" t="s">
        <v>14973</v>
      </c>
      <c r="F1548" s="29" t="s">
        <v>18677</v>
      </c>
      <c r="G1548" s="29" t="s">
        <v>18678</v>
      </c>
      <c r="H1548" s="29" t="s">
        <v>14948</v>
      </c>
      <c r="I1548" s="29" t="s">
        <v>15005</v>
      </c>
      <c r="J1548" s="29" t="s">
        <v>14527</v>
      </c>
      <c r="K1548" s="29" t="s">
        <v>18679</v>
      </c>
      <c r="L1548" s="29"/>
    </row>
    <row r="1549" customFormat="false" ht="15" hidden="false" customHeight="true" outlineLevel="0" collapsed="false">
      <c r="A1549" s="26" t="s">
        <v>18680</v>
      </c>
      <c r="B1549" s="27" t="n">
        <v>45731</v>
      </c>
      <c r="C1549" s="26" t="s">
        <v>5465</v>
      </c>
      <c r="D1549" s="26" t="s">
        <v>14951</v>
      </c>
      <c r="E1549" s="26" t="s">
        <v>14952</v>
      </c>
      <c r="F1549" s="26" t="s">
        <v>18085</v>
      </c>
      <c r="G1549" s="26" t="s">
        <v>16100</v>
      </c>
      <c r="H1549" s="26" t="s">
        <v>14948</v>
      </c>
      <c r="I1549" s="26" t="s">
        <v>18681</v>
      </c>
      <c r="J1549" s="26" t="s">
        <v>14498</v>
      </c>
      <c r="K1549" s="26" t="s">
        <v>18682</v>
      </c>
      <c r="L1549" s="26"/>
    </row>
    <row r="1550" customFormat="false" ht="15" hidden="false" customHeight="true" outlineLevel="0" collapsed="false">
      <c r="A1550" s="29" t="s">
        <v>18683</v>
      </c>
      <c r="B1550" s="30" t="n">
        <v>45735</v>
      </c>
      <c r="C1550" s="29" t="s">
        <v>10461</v>
      </c>
      <c r="D1550" s="29" t="s">
        <v>15045</v>
      </c>
      <c r="E1550" s="29" t="s">
        <v>15046</v>
      </c>
      <c r="F1550" s="29" t="s">
        <v>18684</v>
      </c>
      <c r="G1550" s="29" t="s">
        <v>18685</v>
      </c>
      <c r="H1550" s="29" t="s">
        <v>14948</v>
      </c>
      <c r="I1550" s="29" t="s">
        <v>14960</v>
      </c>
      <c r="J1550" s="29" t="s">
        <v>14527</v>
      </c>
      <c r="K1550" s="29" t="s">
        <v>18686</v>
      </c>
      <c r="L1550" s="29"/>
    </row>
    <row r="1551" customFormat="false" ht="15" hidden="false" customHeight="true" outlineLevel="0" collapsed="false">
      <c r="A1551" s="26" t="s">
        <v>18687</v>
      </c>
      <c r="B1551" s="27" t="n">
        <v>45735</v>
      </c>
      <c r="C1551" s="26" t="s">
        <v>11363</v>
      </c>
      <c r="D1551" s="26" t="s">
        <v>14977</v>
      </c>
      <c r="E1551" s="26" t="s">
        <v>14978</v>
      </c>
      <c r="F1551" s="26" t="s">
        <v>17512</v>
      </c>
      <c r="G1551" s="26" t="s">
        <v>17512</v>
      </c>
      <c r="H1551" s="26" t="s">
        <v>14948</v>
      </c>
      <c r="I1551" s="26" t="s">
        <v>14980</v>
      </c>
      <c r="J1551" s="26" t="s">
        <v>14527</v>
      </c>
      <c r="K1551" s="26" t="s">
        <v>18686</v>
      </c>
      <c r="L1551" s="26"/>
    </row>
    <row r="1552" customFormat="false" ht="15" hidden="false" customHeight="true" outlineLevel="0" collapsed="false">
      <c r="A1552" s="29" t="s">
        <v>18688</v>
      </c>
      <c r="B1552" s="30" t="n">
        <v>45735</v>
      </c>
      <c r="C1552" s="29" t="s">
        <v>10511</v>
      </c>
      <c r="D1552" s="29" t="s">
        <v>14972</v>
      </c>
      <c r="E1552" s="29" t="s">
        <v>14973</v>
      </c>
      <c r="F1552" s="29" t="s">
        <v>18689</v>
      </c>
      <c r="G1552" s="29" t="s">
        <v>18690</v>
      </c>
      <c r="H1552" s="29" t="s">
        <v>14948</v>
      </c>
      <c r="I1552" s="29" t="s">
        <v>14960</v>
      </c>
      <c r="J1552" s="29" t="s">
        <v>14527</v>
      </c>
      <c r="K1552" s="29" t="s">
        <v>18686</v>
      </c>
      <c r="L1552" s="29"/>
    </row>
    <row r="1553" customFormat="false" ht="15" hidden="false" customHeight="true" outlineLevel="0" collapsed="false">
      <c r="A1553" s="26" t="s">
        <v>18691</v>
      </c>
      <c r="B1553" s="27" t="n">
        <v>45736</v>
      </c>
      <c r="C1553" s="26" t="s">
        <v>2173</v>
      </c>
      <c r="D1553" s="26" t="s">
        <v>14977</v>
      </c>
      <c r="E1553" s="26" t="s">
        <v>14978</v>
      </c>
      <c r="F1553" s="26" t="s">
        <v>16538</v>
      </c>
      <c r="G1553" s="26" t="s">
        <v>16538</v>
      </c>
      <c r="H1553" s="26" t="s">
        <v>14948</v>
      </c>
      <c r="I1553" s="26"/>
      <c r="J1553" s="26" t="s">
        <v>14527</v>
      </c>
      <c r="K1553" s="26" t="s">
        <v>18692</v>
      </c>
      <c r="L1553" s="26"/>
    </row>
    <row r="1554" customFormat="false" ht="15" hidden="false" customHeight="true" outlineLevel="0" collapsed="false">
      <c r="A1554" s="29" t="s">
        <v>18693</v>
      </c>
      <c r="B1554" s="30" t="n">
        <v>45736</v>
      </c>
      <c r="C1554" s="29" t="s">
        <v>9163</v>
      </c>
      <c r="D1554" s="29" t="s">
        <v>15054</v>
      </c>
      <c r="E1554" s="29" t="s">
        <v>15055</v>
      </c>
      <c r="F1554" s="29" t="s">
        <v>15078</v>
      </c>
      <c r="G1554" s="29" t="s">
        <v>248</v>
      </c>
      <c r="H1554" s="29" t="s">
        <v>14948</v>
      </c>
      <c r="I1554" s="29" t="s">
        <v>15024</v>
      </c>
      <c r="J1554" s="29" t="s">
        <v>14527</v>
      </c>
      <c r="K1554" s="29" t="s">
        <v>18692</v>
      </c>
      <c r="L1554" s="29"/>
    </row>
    <row r="1555" customFormat="false" ht="15" hidden="false" customHeight="true" outlineLevel="0" collapsed="false">
      <c r="A1555" s="26" t="s">
        <v>18694</v>
      </c>
      <c r="B1555" s="27" t="n">
        <v>45736</v>
      </c>
      <c r="C1555" s="26" t="s">
        <v>5189</v>
      </c>
      <c r="D1555" s="26" t="s">
        <v>15045</v>
      </c>
      <c r="E1555" s="26" t="s">
        <v>15046</v>
      </c>
      <c r="F1555" s="26" t="s">
        <v>18695</v>
      </c>
      <c r="G1555" s="26" t="s">
        <v>18696</v>
      </c>
      <c r="H1555" s="26" t="s">
        <v>14948</v>
      </c>
      <c r="I1555" s="26"/>
      <c r="J1555" s="26" t="s">
        <v>14527</v>
      </c>
      <c r="K1555" s="26" t="s">
        <v>18692</v>
      </c>
      <c r="L1555" s="26"/>
    </row>
    <row r="1556" customFormat="false" ht="15" hidden="false" customHeight="true" outlineLevel="0" collapsed="false">
      <c r="A1556" s="29" t="s">
        <v>18697</v>
      </c>
      <c r="B1556" s="30" t="n">
        <v>45737</v>
      </c>
      <c r="C1556" s="29" t="s">
        <v>9768</v>
      </c>
      <c r="D1556" s="29" t="s">
        <v>15021</v>
      </c>
      <c r="E1556" s="29" t="s">
        <v>15022</v>
      </c>
      <c r="F1556" s="29" t="s">
        <v>15017</v>
      </c>
      <c r="G1556" s="29" t="s">
        <v>208</v>
      </c>
      <c r="H1556" s="29" t="s">
        <v>14948</v>
      </c>
      <c r="I1556" s="29"/>
      <c r="J1556" s="29" t="s">
        <v>14527</v>
      </c>
      <c r="K1556" s="29" t="s">
        <v>18698</v>
      </c>
      <c r="L1556" s="29"/>
    </row>
    <row r="1557" customFormat="false" ht="15" hidden="false" customHeight="true" outlineLevel="0" collapsed="false">
      <c r="A1557" s="26" t="s">
        <v>18699</v>
      </c>
      <c r="B1557" s="27" t="n">
        <v>45738</v>
      </c>
      <c r="C1557" s="26" t="s">
        <v>6791</v>
      </c>
      <c r="D1557" s="26" t="s">
        <v>14956</v>
      </c>
      <c r="E1557" s="26" t="s">
        <v>14957</v>
      </c>
      <c r="F1557" s="26" t="s">
        <v>18700</v>
      </c>
      <c r="G1557" s="26" t="s">
        <v>18701</v>
      </c>
      <c r="H1557" s="26" t="s">
        <v>14948</v>
      </c>
      <c r="I1557" s="26" t="s">
        <v>14960</v>
      </c>
      <c r="J1557" s="26" t="s">
        <v>14527</v>
      </c>
      <c r="K1557" s="26" t="s">
        <v>18702</v>
      </c>
      <c r="L1557" s="26"/>
    </row>
    <row r="1558" customFormat="false" ht="15" hidden="false" customHeight="true" outlineLevel="0" collapsed="false">
      <c r="A1558" s="29" t="s">
        <v>18703</v>
      </c>
      <c r="B1558" s="30" t="n">
        <v>45740</v>
      </c>
      <c r="C1558" s="29" t="s">
        <v>7723</v>
      </c>
      <c r="D1558" s="29" t="s">
        <v>14972</v>
      </c>
      <c r="E1558" s="29" t="s">
        <v>14973</v>
      </c>
      <c r="F1558" s="29" t="s">
        <v>18704</v>
      </c>
      <c r="G1558" s="29" t="s">
        <v>18705</v>
      </c>
      <c r="H1558" s="29" t="s">
        <v>14948</v>
      </c>
      <c r="I1558" s="29" t="s">
        <v>14980</v>
      </c>
      <c r="J1558" s="29" t="s">
        <v>14527</v>
      </c>
      <c r="K1558" s="29" t="s">
        <v>18706</v>
      </c>
      <c r="L1558" s="29"/>
    </row>
    <row r="1559" customFormat="false" ht="15" hidden="false" customHeight="true" outlineLevel="0" collapsed="false">
      <c r="A1559" s="26" t="s">
        <v>18707</v>
      </c>
      <c r="B1559" s="27" t="n">
        <v>45741</v>
      </c>
      <c r="C1559" s="26" t="s">
        <v>9550</v>
      </c>
      <c r="D1559" s="26" t="s">
        <v>14956</v>
      </c>
      <c r="E1559" s="26" t="s">
        <v>14957</v>
      </c>
      <c r="F1559" s="26" t="s">
        <v>18708</v>
      </c>
      <c r="G1559" s="26" t="s">
        <v>18709</v>
      </c>
      <c r="H1559" s="26" t="s">
        <v>14948</v>
      </c>
      <c r="I1559" s="26" t="s">
        <v>14987</v>
      </c>
      <c r="J1559" s="26" t="s">
        <v>14527</v>
      </c>
      <c r="K1559" s="26" t="s">
        <v>18710</v>
      </c>
      <c r="L1559" s="26"/>
    </row>
    <row r="1560" customFormat="false" ht="15" hidden="false" customHeight="true" outlineLevel="0" collapsed="false">
      <c r="A1560" s="29" t="s">
        <v>18711</v>
      </c>
      <c r="B1560" s="30" t="n">
        <v>45741</v>
      </c>
      <c r="C1560" s="29" t="s">
        <v>1736</v>
      </c>
      <c r="D1560" s="29" t="s">
        <v>15021</v>
      </c>
      <c r="E1560" s="29" t="s">
        <v>15022</v>
      </c>
      <c r="F1560" s="29" t="s">
        <v>14986</v>
      </c>
      <c r="G1560" s="29" t="s">
        <v>15135</v>
      </c>
      <c r="H1560" s="29" t="s">
        <v>14948</v>
      </c>
      <c r="I1560" s="29" t="s">
        <v>14980</v>
      </c>
      <c r="J1560" s="29" t="s">
        <v>14527</v>
      </c>
      <c r="K1560" s="29" t="s">
        <v>18710</v>
      </c>
      <c r="L1560" s="29"/>
    </row>
    <row r="1561" customFormat="false" ht="15" hidden="false" customHeight="true" outlineLevel="0" collapsed="false">
      <c r="A1561" s="26" t="s">
        <v>18712</v>
      </c>
      <c r="B1561" s="27" t="n">
        <v>45742</v>
      </c>
      <c r="C1561" s="26" t="s">
        <v>1223</v>
      </c>
      <c r="D1561" s="26" t="s">
        <v>14951</v>
      </c>
      <c r="E1561" s="26" t="s">
        <v>14952</v>
      </c>
      <c r="F1561" s="26" t="s">
        <v>18713</v>
      </c>
      <c r="G1561" s="26" t="s">
        <v>16934</v>
      </c>
      <c r="H1561" s="26" t="s">
        <v>14948</v>
      </c>
      <c r="I1561" s="26" t="s">
        <v>18714</v>
      </c>
      <c r="J1561" s="26" t="s">
        <v>14498</v>
      </c>
      <c r="K1561" s="26" t="s">
        <v>18715</v>
      </c>
      <c r="L1561" s="26"/>
    </row>
    <row r="1562" customFormat="false" ht="15" hidden="false" customHeight="true" outlineLevel="0" collapsed="false">
      <c r="A1562" s="29" t="s">
        <v>18716</v>
      </c>
      <c r="B1562" s="30" t="n">
        <v>45742</v>
      </c>
      <c r="C1562" s="29" t="s">
        <v>10497</v>
      </c>
      <c r="D1562" s="29" t="s">
        <v>14977</v>
      </c>
      <c r="E1562" s="29" t="s">
        <v>14978</v>
      </c>
      <c r="F1562" s="29" t="s">
        <v>18717</v>
      </c>
      <c r="G1562" s="29" t="s">
        <v>18717</v>
      </c>
      <c r="H1562" s="29" t="s">
        <v>14948</v>
      </c>
      <c r="I1562" s="29"/>
      <c r="J1562" s="29" t="s">
        <v>14527</v>
      </c>
      <c r="K1562" s="29" t="s">
        <v>18715</v>
      </c>
      <c r="L1562" s="29"/>
    </row>
    <row r="1563" customFormat="false" ht="15" hidden="false" customHeight="true" outlineLevel="0" collapsed="false">
      <c r="A1563" s="26" t="s">
        <v>18718</v>
      </c>
      <c r="B1563" s="27" t="n">
        <v>45743</v>
      </c>
      <c r="C1563" s="26" t="s">
        <v>1563</v>
      </c>
      <c r="D1563" s="26" t="s">
        <v>14984</v>
      </c>
      <c r="E1563" s="26" t="s">
        <v>14985</v>
      </c>
      <c r="F1563" s="26" t="s">
        <v>166</v>
      </c>
      <c r="G1563" s="26" t="s">
        <v>15135</v>
      </c>
      <c r="H1563" s="26" t="s">
        <v>14948</v>
      </c>
      <c r="I1563" s="26" t="s">
        <v>15024</v>
      </c>
      <c r="J1563" s="26" t="s">
        <v>14527</v>
      </c>
      <c r="K1563" s="26" t="s">
        <v>18719</v>
      </c>
      <c r="L1563" s="26"/>
    </row>
    <row r="1564" customFormat="false" ht="15" hidden="false" customHeight="true" outlineLevel="0" collapsed="false">
      <c r="A1564" s="29" t="s">
        <v>18720</v>
      </c>
      <c r="B1564" s="30" t="n">
        <v>45744</v>
      </c>
      <c r="C1564" s="29" t="s">
        <v>8313</v>
      </c>
      <c r="D1564" s="29" t="s">
        <v>15021</v>
      </c>
      <c r="E1564" s="29" t="s">
        <v>15022</v>
      </c>
      <c r="F1564" s="29" t="s">
        <v>15078</v>
      </c>
      <c r="G1564" s="29" t="s">
        <v>208</v>
      </c>
      <c r="H1564" s="29" t="s">
        <v>14948</v>
      </c>
      <c r="I1564" s="29" t="s">
        <v>15005</v>
      </c>
      <c r="J1564" s="29" t="s">
        <v>14527</v>
      </c>
      <c r="K1564" s="29" t="s">
        <v>18721</v>
      </c>
      <c r="L1564" s="29"/>
    </row>
    <row r="1565" customFormat="false" ht="15" hidden="false" customHeight="true" outlineLevel="0" collapsed="false">
      <c r="A1565" s="26" t="s">
        <v>18722</v>
      </c>
      <c r="B1565" s="27" t="n">
        <v>45744</v>
      </c>
      <c r="C1565" s="26" t="s">
        <v>5732</v>
      </c>
      <c r="D1565" s="26" t="s">
        <v>15035</v>
      </c>
      <c r="E1565" s="26" t="s">
        <v>15036</v>
      </c>
      <c r="F1565" s="26" t="s">
        <v>17793</v>
      </c>
      <c r="G1565" s="26" t="s">
        <v>15101</v>
      </c>
      <c r="H1565" s="26" t="s">
        <v>14948</v>
      </c>
      <c r="I1565" s="26" t="s">
        <v>18723</v>
      </c>
      <c r="J1565" s="26" t="s">
        <v>14498</v>
      </c>
      <c r="K1565" s="26" t="s">
        <v>18721</v>
      </c>
      <c r="L1565" s="26"/>
    </row>
    <row r="1566" customFormat="false" ht="15" hidden="false" customHeight="true" outlineLevel="0" collapsed="false">
      <c r="A1566" s="29" t="s">
        <v>18724</v>
      </c>
      <c r="B1566" s="30" t="n">
        <v>45745</v>
      </c>
      <c r="C1566" s="29" t="s">
        <v>1715</v>
      </c>
      <c r="D1566" s="29" t="s">
        <v>15113</v>
      </c>
      <c r="E1566" s="29" t="s">
        <v>15114</v>
      </c>
      <c r="F1566" s="29" t="s">
        <v>270</v>
      </c>
      <c r="G1566" s="29" t="s">
        <v>322</v>
      </c>
      <c r="H1566" s="29" t="s">
        <v>14948</v>
      </c>
      <c r="I1566" s="29" t="s">
        <v>14987</v>
      </c>
      <c r="J1566" s="29" t="s">
        <v>14527</v>
      </c>
      <c r="K1566" s="29" t="s">
        <v>18725</v>
      </c>
      <c r="L1566" s="29"/>
    </row>
    <row r="1567" customFormat="false" ht="15" hidden="false" customHeight="true" outlineLevel="0" collapsed="false">
      <c r="A1567" s="26" t="s">
        <v>18726</v>
      </c>
      <c r="B1567" s="27" t="n">
        <v>45745</v>
      </c>
      <c r="C1567" s="26" t="s">
        <v>2114</v>
      </c>
      <c r="D1567" s="26" t="s">
        <v>14951</v>
      </c>
      <c r="E1567" s="26" t="s">
        <v>14952</v>
      </c>
      <c r="F1567" s="26" t="s">
        <v>15388</v>
      </c>
      <c r="G1567" s="26" t="s">
        <v>16834</v>
      </c>
      <c r="H1567" s="26" t="s">
        <v>14948</v>
      </c>
      <c r="I1567" s="26" t="s">
        <v>18727</v>
      </c>
      <c r="J1567" s="26" t="s">
        <v>14498</v>
      </c>
      <c r="K1567" s="26" t="s">
        <v>18725</v>
      </c>
      <c r="L1567" s="26"/>
    </row>
    <row r="1568" customFormat="false" ht="15" hidden="false" customHeight="true" outlineLevel="0" collapsed="false">
      <c r="A1568" s="29" t="s">
        <v>18728</v>
      </c>
      <c r="B1568" s="30" t="n">
        <v>45746</v>
      </c>
      <c r="C1568" s="29" t="s">
        <v>5198</v>
      </c>
      <c r="D1568" s="29" t="s">
        <v>15015</v>
      </c>
      <c r="E1568" s="29" t="s">
        <v>15016</v>
      </c>
      <c r="F1568" s="29" t="s">
        <v>166</v>
      </c>
      <c r="G1568" s="29" t="s">
        <v>208</v>
      </c>
      <c r="H1568" s="29" t="s">
        <v>14948</v>
      </c>
      <c r="I1568" s="29" t="s">
        <v>15005</v>
      </c>
      <c r="J1568" s="29" t="s">
        <v>14527</v>
      </c>
      <c r="K1568" s="29" t="s">
        <v>18729</v>
      </c>
      <c r="L1568" s="29"/>
    </row>
    <row r="1569" customFormat="false" ht="15" hidden="false" customHeight="true" outlineLevel="0" collapsed="false">
      <c r="A1569" s="26" t="s">
        <v>18730</v>
      </c>
      <c r="B1569" s="27" t="n">
        <v>45746</v>
      </c>
      <c r="C1569" s="26" t="s">
        <v>2109</v>
      </c>
      <c r="D1569" s="26" t="s">
        <v>14951</v>
      </c>
      <c r="E1569" s="26" t="s">
        <v>14952</v>
      </c>
      <c r="F1569" s="26" t="s">
        <v>18332</v>
      </c>
      <c r="G1569" s="26" t="s">
        <v>18086</v>
      </c>
      <c r="H1569" s="26" t="s">
        <v>14948</v>
      </c>
      <c r="I1569" s="26" t="s">
        <v>18731</v>
      </c>
      <c r="J1569" s="26" t="s">
        <v>14498</v>
      </c>
      <c r="K1569" s="26" t="s">
        <v>18729</v>
      </c>
      <c r="L1569" s="26"/>
    </row>
    <row r="1570" customFormat="false" ht="15" hidden="false" customHeight="true" outlineLevel="0" collapsed="false">
      <c r="A1570" s="29" t="s">
        <v>18732</v>
      </c>
      <c r="B1570" s="30" t="n">
        <v>45746</v>
      </c>
      <c r="C1570" s="29" t="s">
        <v>4145</v>
      </c>
      <c r="D1570" s="29" t="s">
        <v>14946</v>
      </c>
      <c r="E1570" s="29" t="s">
        <v>14947</v>
      </c>
      <c r="F1570" s="29" t="s">
        <v>3303</v>
      </c>
      <c r="G1570" s="29" t="s">
        <v>178</v>
      </c>
      <c r="H1570" s="29" t="s">
        <v>14948</v>
      </c>
      <c r="I1570" s="29" t="s">
        <v>15024</v>
      </c>
      <c r="J1570" s="29" t="s">
        <v>14527</v>
      </c>
      <c r="K1570" s="29" t="s">
        <v>18729</v>
      </c>
      <c r="L1570" s="29"/>
    </row>
    <row r="1571" customFormat="false" ht="15" hidden="false" customHeight="true" outlineLevel="0" collapsed="false">
      <c r="A1571" s="26" t="s">
        <v>18733</v>
      </c>
      <c r="B1571" s="27" t="n">
        <v>45747</v>
      </c>
      <c r="C1571" s="26" t="s">
        <v>5394</v>
      </c>
      <c r="D1571" s="26" t="s">
        <v>14972</v>
      </c>
      <c r="E1571" s="26" t="s">
        <v>14973</v>
      </c>
      <c r="F1571" s="26" t="s">
        <v>18734</v>
      </c>
      <c r="G1571" s="26" t="s">
        <v>18735</v>
      </c>
      <c r="H1571" s="26" t="s">
        <v>14948</v>
      </c>
      <c r="I1571" s="26" t="s">
        <v>14987</v>
      </c>
      <c r="J1571" s="26" t="s">
        <v>14527</v>
      </c>
      <c r="K1571" s="26" t="s">
        <v>18736</v>
      </c>
      <c r="L1571" s="26"/>
    </row>
    <row r="1572" customFormat="false" ht="15" hidden="false" customHeight="true" outlineLevel="0" collapsed="false">
      <c r="A1572" s="29" t="s">
        <v>18737</v>
      </c>
      <c r="B1572" s="30" t="n">
        <v>45747</v>
      </c>
      <c r="C1572" s="29" t="s">
        <v>9380</v>
      </c>
      <c r="D1572" s="29" t="s">
        <v>14951</v>
      </c>
      <c r="E1572" s="29" t="s">
        <v>14952</v>
      </c>
      <c r="F1572" s="29" t="s">
        <v>17789</v>
      </c>
      <c r="G1572" s="29" t="s">
        <v>15234</v>
      </c>
      <c r="H1572" s="29" t="s">
        <v>14948</v>
      </c>
      <c r="I1572" s="29" t="s">
        <v>18738</v>
      </c>
      <c r="J1572" s="29" t="s">
        <v>14498</v>
      </c>
      <c r="K1572" s="29" t="s">
        <v>18736</v>
      </c>
      <c r="L1572" s="29"/>
    </row>
    <row r="1573" customFormat="false" ht="15" hidden="false" customHeight="true" outlineLevel="0" collapsed="false">
      <c r="A1573" s="26" t="s">
        <v>18739</v>
      </c>
      <c r="B1573" s="27" t="n">
        <v>45747</v>
      </c>
      <c r="C1573" s="26" t="s">
        <v>8675</v>
      </c>
      <c r="D1573" s="26" t="s">
        <v>15015</v>
      </c>
      <c r="E1573" s="26" t="s">
        <v>15016</v>
      </c>
      <c r="F1573" s="26" t="s">
        <v>322</v>
      </c>
      <c r="G1573" s="26" t="s">
        <v>198</v>
      </c>
      <c r="H1573" s="26" t="s">
        <v>14948</v>
      </c>
      <c r="I1573" s="26"/>
      <c r="J1573" s="26" t="s">
        <v>14527</v>
      </c>
      <c r="K1573" s="26" t="s">
        <v>18736</v>
      </c>
      <c r="L1573" s="26"/>
    </row>
    <row r="1574" customFormat="false" ht="15" hidden="false" customHeight="true" outlineLevel="0" collapsed="false">
      <c r="A1574" s="29" t="s">
        <v>18740</v>
      </c>
      <c r="B1574" s="30" t="n">
        <v>45748</v>
      </c>
      <c r="C1574" s="29" t="s">
        <v>7830</v>
      </c>
      <c r="D1574" s="29" t="s">
        <v>14951</v>
      </c>
      <c r="E1574" s="29" t="s">
        <v>14952</v>
      </c>
      <c r="F1574" s="29" t="s">
        <v>18741</v>
      </c>
      <c r="G1574" s="29" t="s">
        <v>15680</v>
      </c>
      <c r="H1574" s="29" t="s">
        <v>14948</v>
      </c>
      <c r="I1574" s="29" t="s">
        <v>18742</v>
      </c>
      <c r="J1574" s="29" t="s">
        <v>14498</v>
      </c>
      <c r="K1574" s="29" t="s">
        <v>18743</v>
      </c>
      <c r="L1574" s="29"/>
    </row>
    <row r="1575" customFormat="false" ht="15" hidden="false" customHeight="true" outlineLevel="0" collapsed="false">
      <c r="A1575" s="26" t="s">
        <v>18744</v>
      </c>
      <c r="B1575" s="27" t="n">
        <v>45748</v>
      </c>
      <c r="C1575" s="26" t="s">
        <v>422</v>
      </c>
      <c r="D1575" s="26" t="s">
        <v>15113</v>
      </c>
      <c r="E1575" s="26" t="s">
        <v>15114</v>
      </c>
      <c r="F1575" s="26" t="s">
        <v>198</v>
      </c>
      <c r="G1575" s="26" t="s">
        <v>198</v>
      </c>
      <c r="H1575" s="26" t="s">
        <v>14948</v>
      </c>
      <c r="I1575" s="26"/>
      <c r="J1575" s="26" t="s">
        <v>14527</v>
      </c>
      <c r="K1575" s="26" t="s">
        <v>18743</v>
      </c>
      <c r="L1575" s="26"/>
    </row>
    <row r="1576" customFormat="false" ht="15" hidden="false" customHeight="true" outlineLevel="0" collapsed="false">
      <c r="A1576" s="29" t="s">
        <v>18745</v>
      </c>
      <c r="B1576" s="30" t="n">
        <v>45750</v>
      </c>
      <c r="C1576" s="29" t="s">
        <v>10995</v>
      </c>
      <c r="D1576" s="29" t="s">
        <v>15322</v>
      </c>
      <c r="E1576" s="29" t="s">
        <v>15323</v>
      </c>
      <c r="F1576" s="29" t="s">
        <v>18746</v>
      </c>
      <c r="G1576" s="29" t="s">
        <v>15541</v>
      </c>
      <c r="H1576" s="29" t="s">
        <v>14948</v>
      </c>
      <c r="I1576" s="29" t="s">
        <v>18747</v>
      </c>
      <c r="J1576" s="29" t="s">
        <v>14498</v>
      </c>
      <c r="K1576" s="29" t="s">
        <v>18748</v>
      </c>
      <c r="L1576" s="29"/>
    </row>
    <row r="1577" customFormat="false" ht="15" hidden="false" customHeight="true" outlineLevel="0" collapsed="false">
      <c r="A1577" s="26" t="s">
        <v>18749</v>
      </c>
      <c r="B1577" s="27" t="n">
        <v>45750</v>
      </c>
      <c r="C1577" s="26" t="s">
        <v>5624</v>
      </c>
      <c r="D1577" s="26" t="s">
        <v>15001</v>
      </c>
      <c r="E1577" s="26" t="s">
        <v>15002</v>
      </c>
      <c r="F1577" s="26" t="s">
        <v>15042</v>
      </c>
      <c r="G1577" s="26" t="s">
        <v>15042</v>
      </c>
      <c r="H1577" s="26" t="s">
        <v>14948</v>
      </c>
      <c r="I1577" s="26"/>
      <c r="J1577" s="26" t="s">
        <v>14527</v>
      </c>
      <c r="K1577" s="26" t="s">
        <v>18748</v>
      </c>
      <c r="L1577" s="26"/>
    </row>
    <row r="1578" customFormat="false" ht="15" hidden="false" customHeight="true" outlineLevel="0" collapsed="false">
      <c r="A1578" s="29" t="s">
        <v>18750</v>
      </c>
      <c r="B1578" s="30" t="n">
        <v>45752</v>
      </c>
      <c r="C1578" s="29" t="s">
        <v>7111</v>
      </c>
      <c r="D1578" s="29" t="s">
        <v>15011</v>
      </c>
      <c r="E1578" s="29" t="s">
        <v>15012</v>
      </c>
      <c r="F1578" s="29" t="s">
        <v>198</v>
      </c>
      <c r="G1578" s="29" t="s">
        <v>15078</v>
      </c>
      <c r="H1578" s="29" t="s">
        <v>14948</v>
      </c>
      <c r="I1578" s="29" t="s">
        <v>15024</v>
      </c>
      <c r="J1578" s="29" t="s">
        <v>14527</v>
      </c>
      <c r="K1578" s="29" t="s">
        <v>18751</v>
      </c>
      <c r="L1578" s="29"/>
    </row>
    <row r="1579" customFormat="false" ht="15" hidden="false" customHeight="true" outlineLevel="0" collapsed="false">
      <c r="A1579" s="26" t="s">
        <v>18752</v>
      </c>
      <c r="B1579" s="27" t="n">
        <v>45753</v>
      </c>
      <c r="C1579" s="26" t="s">
        <v>3020</v>
      </c>
      <c r="D1579" s="26" t="s">
        <v>14965</v>
      </c>
      <c r="E1579" s="26" t="s">
        <v>14966</v>
      </c>
      <c r="F1579" s="26" t="s">
        <v>16940</v>
      </c>
      <c r="G1579" s="26" t="s">
        <v>16940</v>
      </c>
      <c r="H1579" s="26" t="s">
        <v>14948</v>
      </c>
      <c r="I1579" s="26" t="s">
        <v>18753</v>
      </c>
      <c r="J1579" s="26" t="s">
        <v>14498</v>
      </c>
      <c r="K1579" s="26" t="s">
        <v>18754</v>
      </c>
      <c r="L1579" s="26"/>
    </row>
    <row r="1580" customFormat="false" ht="15" hidden="false" customHeight="true" outlineLevel="0" collapsed="false">
      <c r="A1580" s="29" t="s">
        <v>18755</v>
      </c>
      <c r="B1580" s="30" t="n">
        <v>45756</v>
      </c>
      <c r="C1580" s="29" t="s">
        <v>2757</v>
      </c>
      <c r="D1580" s="29" t="s">
        <v>15113</v>
      </c>
      <c r="E1580" s="29" t="s">
        <v>15114</v>
      </c>
      <c r="F1580" s="29" t="s">
        <v>14986</v>
      </c>
      <c r="G1580" s="29" t="s">
        <v>322</v>
      </c>
      <c r="H1580" s="29" t="s">
        <v>14948</v>
      </c>
      <c r="I1580" s="29" t="s">
        <v>15005</v>
      </c>
      <c r="J1580" s="29" t="s">
        <v>14527</v>
      </c>
      <c r="K1580" s="29" t="s">
        <v>18756</v>
      </c>
      <c r="L1580" s="29"/>
    </row>
    <row r="1581" customFormat="false" ht="15" hidden="false" customHeight="true" outlineLevel="0" collapsed="false">
      <c r="A1581" s="26" t="s">
        <v>18757</v>
      </c>
      <c r="B1581" s="27" t="n">
        <v>45756</v>
      </c>
      <c r="C1581" s="26" t="s">
        <v>10726</v>
      </c>
      <c r="D1581" s="26" t="s">
        <v>14951</v>
      </c>
      <c r="E1581" s="26" t="s">
        <v>14952</v>
      </c>
      <c r="F1581" s="26" t="s">
        <v>15263</v>
      </c>
      <c r="G1581" s="26" t="s">
        <v>16453</v>
      </c>
      <c r="H1581" s="26" t="s">
        <v>14948</v>
      </c>
      <c r="I1581" s="26" t="s">
        <v>18758</v>
      </c>
      <c r="J1581" s="26" t="s">
        <v>14498</v>
      </c>
      <c r="K1581" s="26" t="s">
        <v>18756</v>
      </c>
      <c r="L1581" s="26"/>
    </row>
    <row r="1582" customFormat="false" ht="15" hidden="false" customHeight="true" outlineLevel="0" collapsed="false">
      <c r="A1582" s="29" t="s">
        <v>18759</v>
      </c>
      <c r="B1582" s="30" t="n">
        <v>45756</v>
      </c>
      <c r="C1582" s="29" t="s">
        <v>8108</v>
      </c>
      <c r="D1582" s="29" t="s">
        <v>15080</v>
      </c>
      <c r="E1582" s="29" t="s">
        <v>15081</v>
      </c>
      <c r="F1582" s="29" t="s">
        <v>17235</v>
      </c>
      <c r="G1582" s="29" t="s">
        <v>17234</v>
      </c>
      <c r="H1582" s="29" t="s">
        <v>14948</v>
      </c>
      <c r="I1582" s="29" t="s">
        <v>18760</v>
      </c>
      <c r="J1582" s="29" t="s">
        <v>14498</v>
      </c>
      <c r="K1582" s="29" t="s">
        <v>18756</v>
      </c>
      <c r="L1582" s="29"/>
    </row>
    <row r="1583" customFormat="false" ht="15" hidden="false" customHeight="true" outlineLevel="0" collapsed="false">
      <c r="A1583" s="26" t="s">
        <v>18761</v>
      </c>
      <c r="B1583" s="27" t="n">
        <v>45757</v>
      </c>
      <c r="C1583" s="26" t="s">
        <v>3741</v>
      </c>
      <c r="D1583" s="26" t="s">
        <v>14946</v>
      </c>
      <c r="E1583" s="26" t="s">
        <v>14947</v>
      </c>
      <c r="F1583" s="26" t="s">
        <v>282</v>
      </c>
      <c r="G1583" s="26" t="s">
        <v>663</v>
      </c>
      <c r="H1583" s="26" t="s">
        <v>14948</v>
      </c>
      <c r="I1583" s="26" t="s">
        <v>15024</v>
      </c>
      <c r="J1583" s="26" t="s">
        <v>14527</v>
      </c>
      <c r="K1583" s="26" t="s">
        <v>18762</v>
      </c>
      <c r="L1583" s="26"/>
    </row>
    <row r="1584" customFormat="false" ht="15" hidden="false" customHeight="true" outlineLevel="0" collapsed="false">
      <c r="A1584" s="29" t="s">
        <v>18763</v>
      </c>
      <c r="B1584" s="30" t="n">
        <v>45759</v>
      </c>
      <c r="C1584" s="29" t="s">
        <v>4534</v>
      </c>
      <c r="D1584" s="29" t="s">
        <v>14972</v>
      </c>
      <c r="E1584" s="29" t="s">
        <v>14973</v>
      </c>
      <c r="F1584" s="29" t="s">
        <v>18764</v>
      </c>
      <c r="G1584" s="29" t="s">
        <v>18765</v>
      </c>
      <c r="H1584" s="29" t="s">
        <v>14948</v>
      </c>
      <c r="I1584" s="29" t="s">
        <v>14960</v>
      </c>
      <c r="J1584" s="29" t="s">
        <v>14527</v>
      </c>
      <c r="K1584" s="29" t="s">
        <v>18766</v>
      </c>
      <c r="L1584" s="29"/>
    </row>
    <row r="1585" customFormat="false" ht="15" hidden="false" customHeight="true" outlineLevel="0" collapsed="false">
      <c r="A1585" s="26" t="s">
        <v>18767</v>
      </c>
      <c r="B1585" s="27" t="n">
        <v>45759</v>
      </c>
      <c r="C1585" s="26" t="s">
        <v>7747</v>
      </c>
      <c r="D1585" s="26" t="s">
        <v>15045</v>
      </c>
      <c r="E1585" s="26" t="s">
        <v>15046</v>
      </c>
      <c r="F1585" s="26" t="s">
        <v>18768</v>
      </c>
      <c r="G1585" s="26" t="s">
        <v>18769</v>
      </c>
      <c r="H1585" s="26" t="s">
        <v>14948</v>
      </c>
      <c r="I1585" s="26" t="s">
        <v>14987</v>
      </c>
      <c r="J1585" s="26" t="s">
        <v>14527</v>
      </c>
      <c r="K1585" s="26" t="s">
        <v>18766</v>
      </c>
      <c r="L1585" s="26"/>
    </row>
    <row r="1586" customFormat="false" ht="15" hidden="false" customHeight="true" outlineLevel="0" collapsed="false">
      <c r="A1586" s="29" t="s">
        <v>18770</v>
      </c>
      <c r="B1586" s="30" t="n">
        <v>45760</v>
      </c>
      <c r="C1586" s="29" t="s">
        <v>5856</v>
      </c>
      <c r="D1586" s="29" t="s">
        <v>14965</v>
      </c>
      <c r="E1586" s="29" t="s">
        <v>14966</v>
      </c>
      <c r="F1586" s="29" t="s">
        <v>15305</v>
      </c>
      <c r="G1586" s="29" t="s">
        <v>16818</v>
      </c>
      <c r="H1586" s="29" t="s">
        <v>14948</v>
      </c>
      <c r="I1586" s="29" t="s">
        <v>18771</v>
      </c>
      <c r="J1586" s="29" t="s">
        <v>14498</v>
      </c>
      <c r="K1586" s="29" t="s">
        <v>18772</v>
      </c>
      <c r="L1586" s="29"/>
    </row>
    <row r="1587" customFormat="false" ht="15" hidden="false" customHeight="true" outlineLevel="0" collapsed="false">
      <c r="A1587" s="26" t="s">
        <v>18773</v>
      </c>
      <c r="B1587" s="27" t="n">
        <v>45760</v>
      </c>
      <c r="C1587" s="26" t="s">
        <v>3231</v>
      </c>
      <c r="D1587" s="26" t="s">
        <v>15066</v>
      </c>
      <c r="E1587" s="26" t="s">
        <v>15067</v>
      </c>
      <c r="F1587" s="26" t="s">
        <v>218</v>
      </c>
      <c r="G1587" s="26" t="s">
        <v>322</v>
      </c>
      <c r="H1587" s="26" t="s">
        <v>14948</v>
      </c>
      <c r="I1587" s="26" t="s">
        <v>14960</v>
      </c>
      <c r="J1587" s="26" t="s">
        <v>14527</v>
      </c>
      <c r="K1587" s="26" t="s">
        <v>18772</v>
      </c>
      <c r="L1587" s="26"/>
    </row>
    <row r="1588" customFormat="false" ht="15" hidden="false" customHeight="true" outlineLevel="0" collapsed="false">
      <c r="A1588" s="29" t="s">
        <v>18774</v>
      </c>
      <c r="B1588" s="30" t="n">
        <v>45761</v>
      </c>
      <c r="C1588" s="29" t="s">
        <v>10301</v>
      </c>
      <c r="D1588" s="29" t="s">
        <v>15113</v>
      </c>
      <c r="E1588" s="29" t="s">
        <v>15114</v>
      </c>
      <c r="F1588" s="29" t="s">
        <v>166</v>
      </c>
      <c r="G1588" s="29" t="s">
        <v>208</v>
      </c>
      <c r="H1588" s="29" t="s">
        <v>14948</v>
      </c>
      <c r="I1588" s="29" t="s">
        <v>15024</v>
      </c>
      <c r="J1588" s="29" t="s">
        <v>14527</v>
      </c>
      <c r="K1588" s="29" t="s">
        <v>18775</v>
      </c>
      <c r="L1588" s="29"/>
    </row>
    <row r="1589" customFormat="false" ht="15" hidden="false" customHeight="true" outlineLevel="0" collapsed="false">
      <c r="A1589" s="26" t="s">
        <v>18776</v>
      </c>
      <c r="B1589" s="27" t="n">
        <v>45762</v>
      </c>
      <c r="C1589" s="26" t="s">
        <v>1569</v>
      </c>
      <c r="D1589" s="26" t="s">
        <v>15113</v>
      </c>
      <c r="E1589" s="26" t="s">
        <v>15114</v>
      </c>
      <c r="F1589" s="26" t="s">
        <v>15078</v>
      </c>
      <c r="G1589" s="26" t="s">
        <v>15078</v>
      </c>
      <c r="H1589" s="26" t="s">
        <v>14948</v>
      </c>
      <c r="I1589" s="26" t="s">
        <v>14960</v>
      </c>
      <c r="J1589" s="26" t="s">
        <v>14527</v>
      </c>
      <c r="K1589" s="26" t="s">
        <v>18777</v>
      </c>
      <c r="L1589" s="26"/>
    </row>
    <row r="1590" customFormat="false" ht="15" hidden="false" customHeight="true" outlineLevel="0" collapsed="false">
      <c r="A1590" s="29" t="s">
        <v>18778</v>
      </c>
      <c r="B1590" s="30" t="n">
        <v>45762</v>
      </c>
      <c r="C1590" s="29" t="s">
        <v>10142</v>
      </c>
      <c r="D1590" s="29" t="s">
        <v>15001</v>
      </c>
      <c r="E1590" s="29" t="s">
        <v>15002</v>
      </c>
      <c r="F1590" s="29" t="s">
        <v>15027</v>
      </c>
      <c r="G1590" s="29" t="s">
        <v>15335</v>
      </c>
      <c r="H1590" s="29" t="s">
        <v>14948</v>
      </c>
      <c r="I1590" s="29" t="s">
        <v>14987</v>
      </c>
      <c r="J1590" s="29" t="s">
        <v>14527</v>
      </c>
      <c r="K1590" s="29" t="s">
        <v>18777</v>
      </c>
      <c r="L1590" s="29"/>
    </row>
    <row r="1591" customFormat="false" ht="15" hidden="false" customHeight="true" outlineLevel="0" collapsed="false">
      <c r="A1591" s="26" t="s">
        <v>18779</v>
      </c>
      <c r="B1591" s="27" t="n">
        <v>45762</v>
      </c>
      <c r="C1591" s="26" t="s">
        <v>11396</v>
      </c>
      <c r="D1591" s="26" t="s">
        <v>14946</v>
      </c>
      <c r="E1591" s="26" t="s">
        <v>14947</v>
      </c>
      <c r="F1591" s="26" t="s">
        <v>2037</v>
      </c>
      <c r="G1591" s="26" t="s">
        <v>1950</v>
      </c>
      <c r="H1591" s="26" t="s">
        <v>14948</v>
      </c>
      <c r="I1591" s="26" t="s">
        <v>15005</v>
      </c>
      <c r="J1591" s="26" t="s">
        <v>14527</v>
      </c>
      <c r="K1591" s="26" t="s">
        <v>18777</v>
      </c>
      <c r="L1591" s="26"/>
    </row>
    <row r="1592" customFormat="false" ht="15" hidden="false" customHeight="true" outlineLevel="0" collapsed="false">
      <c r="A1592" s="29" t="s">
        <v>18780</v>
      </c>
      <c r="B1592" s="30" t="n">
        <v>45763</v>
      </c>
      <c r="C1592" s="29" t="s">
        <v>10184</v>
      </c>
      <c r="D1592" s="29" t="s">
        <v>14965</v>
      </c>
      <c r="E1592" s="29" t="s">
        <v>14966</v>
      </c>
      <c r="F1592" s="29" t="s">
        <v>15623</v>
      </c>
      <c r="G1592" s="29" t="s">
        <v>16471</v>
      </c>
      <c r="H1592" s="29" t="s">
        <v>14948</v>
      </c>
      <c r="I1592" s="29" t="s">
        <v>18781</v>
      </c>
      <c r="J1592" s="29" t="s">
        <v>14498</v>
      </c>
      <c r="K1592" s="29" t="s">
        <v>18782</v>
      </c>
      <c r="L1592" s="29"/>
    </row>
    <row r="1593" customFormat="false" ht="15" hidden="false" customHeight="true" outlineLevel="0" collapsed="false">
      <c r="A1593" s="26" t="s">
        <v>18783</v>
      </c>
      <c r="B1593" s="27" t="n">
        <v>45764</v>
      </c>
      <c r="C1593" s="26" t="s">
        <v>591</v>
      </c>
      <c r="D1593" s="26" t="s">
        <v>15011</v>
      </c>
      <c r="E1593" s="26" t="s">
        <v>15012</v>
      </c>
      <c r="F1593" s="26" t="s">
        <v>14986</v>
      </c>
      <c r="G1593" s="26" t="s">
        <v>166</v>
      </c>
      <c r="H1593" s="26" t="s">
        <v>14948</v>
      </c>
      <c r="I1593" s="26" t="s">
        <v>15005</v>
      </c>
      <c r="J1593" s="26" t="s">
        <v>14527</v>
      </c>
      <c r="K1593" s="26" t="s">
        <v>18784</v>
      </c>
      <c r="L1593" s="26"/>
    </row>
    <row r="1594" customFormat="false" ht="15" hidden="false" customHeight="true" outlineLevel="0" collapsed="false">
      <c r="A1594" s="29" t="s">
        <v>18785</v>
      </c>
      <c r="B1594" s="30" t="n">
        <v>45765</v>
      </c>
      <c r="C1594" s="29" t="s">
        <v>1459</v>
      </c>
      <c r="D1594" s="29" t="s">
        <v>15080</v>
      </c>
      <c r="E1594" s="29" t="s">
        <v>15081</v>
      </c>
      <c r="F1594" s="29" t="s">
        <v>16266</v>
      </c>
      <c r="G1594" s="29" t="s">
        <v>15540</v>
      </c>
      <c r="H1594" s="29" t="s">
        <v>14948</v>
      </c>
      <c r="I1594" s="29"/>
      <c r="J1594" s="29" t="s">
        <v>14498</v>
      </c>
      <c r="K1594" s="29" t="s">
        <v>18786</v>
      </c>
      <c r="L1594" s="29"/>
    </row>
    <row r="1595" customFormat="false" ht="15" hidden="false" customHeight="true" outlineLevel="0" collapsed="false">
      <c r="A1595" s="26" t="s">
        <v>18787</v>
      </c>
      <c r="B1595" s="27" t="n">
        <v>45765</v>
      </c>
      <c r="C1595" s="26" t="s">
        <v>7904</v>
      </c>
      <c r="D1595" s="26" t="s">
        <v>14951</v>
      </c>
      <c r="E1595" s="26" t="s">
        <v>14952</v>
      </c>
      <c r="F1595" s="26" t="s">
        <v>16023</v>
      </c>
      <c r="G1595" s="26" t="s">
        <v>18741</v>
      </c>
      <c r="H1595" s="26" t="s">
        <v>14948</v>
      </c>
      <c r="I1595" s="26" t="s">
        <v>18788</v>
      </c>
      <c r="J1595" s="26" t="s">
        <v>14498</v>
      </c>
      <c r="K1595" s="26" t="s">
        <v>18786</v>
      </c>
      <c r="L1595" s="26"/>
    </row>
    <row r="1596" customFormat="false" ht="15" hidden="false" customHeight="true" outlineLevel="0" collapsed="false">
      <c r="A1596" s="29" t="s">
        <v>18789</v>
      </c>
      <c r="B1596" s="30" t="n">
        <v>45765</v>
      </c>
      <c r="C1596" s="29" t="s">
        <v>1576</v>
      </c>
      <c r="D1596" s="29" t="s">
        <v>15113</v>
      </c>
      <c r="E1596" s="29" t="s">
        <v>15114</v>
      </c>
      <c r="F1596" s="29" t="s">
        <v>15078</v>
      </c>
      <c r="G1596" s="29" t="s">
        <v>166</v>
      </c>
      <c r="H1596" s="29" t="s">
        <v>14948</v>
      </c>
      <c r="I1596" s="29" t="s">
        <v>15024</v>
      </c>
      <c r="J1596" s="29" t="s">
        <v>14527</v>
      </c>
      <c r="K1596" s="29" t="s">
        <v>18786</v>
      </c>
      <c r="L1596" s="29"/>
    </row>
    <row r="1597" customFormat="false" ht="15" hidden="false" customHeight="true" outlineLevel="0" collapsed="false">
      <c r="A1597" s="26" t="s">
        <v>18790</v>
      </c>
      <c r="B1597" s="27" t="n">
        <v>45765</v>
      </c>
      <c r="C1597" s="26" t="s">
        <v>6671</v>
      </c>
      <c r="D1597" s="26" t="s">
        <v>14956</v>
      </c>
      <c r="E1597" s="26" t="s">
        <v>14957</v>
      </c>
      <c r="F1597" s="26" t="s">
        <v>18791</v>
      </c>
      <c r="G1597" s="26" t="s">
        <v>18792</v>
      </c>
      <c r="H1597" s="26" t="s">
        <v>14948</v>
      </c>
      <c r="I1597" s="26" t="s">
        <v>15005</v>
      </c>
      <c r="J1597" s="26" t="s">
        <v>14527</v>
      </c>
      <c r="K1597" s="26" t="s">
        <v>18786</v>
      </c>
      <c r="L1597" s="26"/>
    </row>
    <row r="1598" customFormat="false" ht="15" hidden="false" customHeight="true" outlineLevel="0" collapsed="false">
      <c r="A1598" s="29" t="s">
        <v>18793</v>
      </c>
      <c r="B1598" s="30" t="n">
        <v>45768</v>
      </c>
      <c r="C1598" s="29" t="s">
        <v>5331</v>
      </c>
      <c r="D1598" s="29" t="s">
        <v>14972</v>
      </c>
      <c r="E1598" s="29" t="s">
        <v>14973</v>
      </c>
      <c r="F1598" s="29" t="s">
        <v>18794</v>
      </c>
      <c r="G1598" s="29" t="s">
        <v>18795</v>
      </c>
      <c r="H1598" s="29" t="s">
        <v>14948</v>
      </c>
      <c r="I1598" s="29" t="s">
        <v>14987</v>
      </c>
      <c r="J1598" s="29" t="s">
        <v>14527</v>
      </c>
      <c r="K1598" s="29" t="s">
        <v>18796</v>
      </c>
      <c r="L1598" s="29"/>
    </row>
    <row r="1599" customFormat="false" ht="15" hidden="false" customHeight="true" outlineLevel="0" collapsed="false">
      <c r="A1599" s="26" t="s">
        <v>18797</v>
      </c>
      <c r="B1599" s="27" t="n">
        <v>45768</v>
      </c>
      <c r="C1599" s="26" t="s">
        <v>6563</v>
      </c>
      <c r="D1599" s="26" t="s">
        <v>14946</v>
      </c>
      <c r="E1599" s="26" t="s">
        <v>14947</v>
      </c>
      <c r="F1599" s="26" t="s">
        <v>2060</v>
      </c>
      <c r="G1599" s="26" t="s">
        <v>1908</v>
      </c>
      <c r="H1599" s="26" t="s">
        <v>14948</v>
      </c>
      <c r="I1599" s="26"/>
      <c r="J1599" s="26" t="s">
        <v>14527</v>
      </c>
      <c r="K1599" s="26" t="s">
        <v>18796</v>
      </c>
      <c r="L1599" s="26"/>
    </row>
    <row r="1600" customFormat="false" ht="15" hidden="false" customHeight="true" outlineLevel="0" collapsed="false">
      <c r="A1600" s="29" t="s">
        <v>18798</v>
      </c>
      <c r="B1600" s="30" t="n">
        <v>45768</v>
      </c>
      <c r="C1600" s="29" t="s">
        <v>8586</v>
      </c>
      <c r="D1600" s="29" t="s">
        <v>14965</v>
      </c>
      <c r="E1600" s="29" t="s">
        <v>14966</v>
      </c>
      <c r="F1600" s="29" t="s">
        <v>16940</v>
      </c>
      <c r="G1600" s="29" t="s">
        <v>17077</v>
      </c>
      <c r="H1600" s="29" t="s">
        <v>14948</v>
      </c>
      <c r="I1600" s="29" t="s">
        <v>18799</v>
      </c>
      <c r="J1600" s="29" t="s">
        <v>14498</v>
      </c>
      <c r="K1600" s="29" t="s">
        <v>18796</v>
      </c>
      <c r="L1600" s="29"/>
    </row>
    <row r="1601" customFormat="false" ht="15" hidden="false" customHeight="true" outlineLevel="0" collapsed="false">
      <c r="A1601" s="26" t="s">
        <v>18800</v>
      </c>
      <c r="B1601" s="27" t="n">
        <v>45770</v>
      </c>
      <c r="C1601" s="26" t="s">
        <v>9941</v>
      </c>
      <c r="D1601" s="26" t="s">
        <v>14951</v>
      </c>
      <c r="E1601" s="26" t="s">
        <v>14952</v>
      </c>
      <c r="F1601" s="26" t="s">
        <v>17112</v>
      </c>
      <c r="G1601" s="26" t="s">
        <v>16099</v>
      </c>
      <c r="H1601" s="26" t="s">
        <v>14948</v>
      </c>
      <c r="I1601" s="26" t="s">
        <v>18801</v>
      </c>
      <c r="J1601" s="26" t="s">
        <v>14498</v>
      </c>
      <c r="K1601" s="26" t="s">
        <v>18802</v>
      </c>
      <c r="L1601" s="26"/>
    </row>
    <row r="1602" customFormat="false" ht="15" hidden="false" customHeight="true" outlineLevel="0" collapsed="false">
      <c r="A1602" s="29" t="s">
        <v>18803</v>
      </c>
      <c r="B1602" s="30" t="n">
        <v>45770</v>
      </c>
      <c r="C1602" s="29" t="s">
        <v>8652</v>
      </c>
      <c r="D1602" s="29" t="s">
        <v>14951</v>
      </c>
      <c r="E1602" s="29" t="s">
        <v>14952</v>
      </c>
      <c r="F1602" s="29" t="s">
        <v>16414</v>
      </c>
      <c r="G1602" s="29" t="s">
        <v>17415</v>
      </c>
      <c r="H1602" s="29" t="s">
        <v>14948</v>
      </c>
      <c r="I1602" s="29" t="s">
        <v>18804</v>
      </c>
      <c r="J1602" s="29" t="s">
        <v>14498</v>
      </c>
      <c r="K1602" s="29" t="s">
        <v>18802</v>
      </c>
      <c r="L1602" s="29"/>
    </row>
    <row r="1603" customFormat="false" ht="15" hidden="false" customHeight="true" outlineLevel="0" collapsed="false">
      <c r="A1603" s="26" t="s">
        <v>18805</v>
      </c>
      <c r="B1603" s="27" t="n">
        <v>45771</v>
      </c>
      <c r="C1603" s="26" t="s">
        <v>6296</v>
      </c>
      <c r="D1603" s="26" t="s">
        <v>15066</v>
      </c>
      <c r="E1603" s="26" t="s">
        <v>15067</v>
      </c>
      <c r="F1603" s="26" t="s">
        <v>15018</v>
      </c>
      <c r="G1603" s="26" t="s">
        <v>248</v>
      </c>
      <c r="H1603" s="26" t="s">
        <v>14948</v>
      </c>
      <c r="I1603" s="26" t="s">
        <v>15005</v>
      </c>
      <c r="J1603" s="26" t="s">
        <v>14527</v>
      </c>
      <c r="K1603" s="26" t="s">
        <v>18806</v>
      </c>
      <c r="L1603" s="26"/>
    </row>
    <row r="1604" customFormat="false" ht="15" hidden="false" customHeight="true" outlineLevel="0" collapsed="false">
      <c r="A1604" s="29" t="s">
        <v>18807</v>
      </c>
      <c r="B1604" s="30" t="n">
        <v>45772</v>
      </c>
      <c r="C1604" s="29" t="s">
        <v>2508</v>
      </c>
      <c r="D1604" s="29" t="s">
        <v>15066</v>
      </c>
      <c r="E1604" s="29" t="s">
        <v>15067</v>
      </c>
      <c r="F1604" s="29" t="s">
        <v>15023</v>
      </c>
      <c r="G1604" s="29" t="s">
        <v>322</v>
      </c>
      <c r="H1604" s="29" t="s">
        <v>14948</v>
      </c>
      <c r="I1604" s="29" t="s">
        <v>14987</v>
      </c>
      <c r="J1604" s="29" t="s">
        <v>14527</v>
      </c>
      <c r="K1604" s="29" t="s">
        <v>18808</v>
      </c>
      <c r="L1604" s="29"/>
    </row>
    <row r="1605" customFormat="false" ht="15" hidden="false" customHeight="true" outlineLevel="0" collapsed="false">
      <c r="A1605" s="26" t="s">
        <v>18809</v>
      </c>
      <c r="B1605" s="27" t="n">
        <v>45772</v>
      </c>
      <c r="C1605" s="26" t="s">
        <v>8179</v>
      </c>
      <c r="D1605" s="26" t="s">
        <v>14972</v>
      </c>
      <c r="E1605" s="26" t="s">
        <v>14973</v>
      </c>
      <c r="F1605" s="26" t="s">
        <v>18810</v>
      </c>
      <c r="G1605" s="26" t="s">
        <v>18811</v>
      </c>
      <c r="H1605" s="26" t="s">
        <v>14948</v>
      </c>
      <c r="I1605" s="26" t="s">
        <v>14960</v>
      </c>
      <c r="J1605" s="26" t="s">
        <v>14527</v>
      </c>
      <c r="K1605" s="26" t="s">
        <v>18808</v>
      </c>
      <c r="L1605" s="26"/>
    </row>
    <row r="1606" customFormat="false" ht="15" hidden="false" customHeight="true" outlineLevel="0" collapsed="false">
      <c r="A1606" s="29" t="s">
        <v>18812</v>
      </c>
      <c r="B1606" s="30" t="n">
        <v>45773</v>
      </c>
      <c r="C1606" s="29" t="s">
        <v>8373</v>
      </c>
      <c r="D1606" s="29" t="s">
        <v>15080</v>
      </c>
      <c r="E1606" s="29" t="s">
        <v>15081</v>
      </c>
      <c r="F1606" s="29" t="s">
        <v>16673</v>
      </c>
      <c r="G1606" s="29" t="s">
        <v>15867</v>
      </c>
      <c r="H1606" s="29" t="s">
        <v>14948</v>
      </c>
      <c r="I1606" s="29" t="s">
        <v>18813</v>
      </c>
      <c r="J1606" s="29" t="s">
        <v>14498</v>
      </c>
      <c r="K1606" s="29" t="s">
        <v>18814</v>
      </c>
      <c r="L1606" s="29"/>
    </row>
    <row r="1607" customFormat="false" ht="15" hidden="false" customHeight="true" outlineLevel="0" collapsed="false">
      <c r="A1607" s="26" t="s">
        <v>18815</v>
      </c>
      <c r="B1607" s="27" t="n">
        <v>45773</v>
      </c>
      <c r="C1607" s="26" t="s">
        <v>8464</v>
      </c>
      <c r="D1607" s="26" t="s">
        <v>14977</v>
      </c>
      <c r="E1607" s="26" t="s">
        <v>14978</v>
      </c>
      <c r="F1607" s="26" t="s">
        <v>15668</v>
      </c>
      <c r="G1607" s="26" t="s">
        <v>15668</v>
      </c>
      <c r="H1607" s="26" t="s">
        <v>14948</v>
      </c>
      <c r="I1607" s="26" t="s">
        <v>15024</v>
      </c>
      <c r="J1607" s="26" t="s">
        <v>14527</v>
      </c>
      <c r="K1607" s="26" t="s">
        <v>18814</v>
      </c>
      <c r="L1607" s="26"/>
    </row>
    <row r="1608" customFormat="false" ht="15" hidden="false" customHeight="true" outlineLevel="0" collapsed="false">
      <c r="A1608" s="29" t="s">
        <v>18816</v>
      </c>
      <c r="B1608" s="30" t="n">
        <v>45773</v>
      </c>
      <c r="C1608" s="29" t="s">
        <v>9001</v>
      </c>
      <c r="D1608" s="29" t="s">
        <v>14951</v>
      </c>
      <c r="E1608" s="29" t="s">
        <v>14952</v>
      </c>
      <c r="F1608" s="29" t="s">
        <v>18817</v>
      </c>
      <c r="G1608" s="29" t="s">
        <v>18072</v>
      </c>
      <c r="H1608" s="29" t="s">
        <v>14948</v>
      </c>
      <c r="I1608" s="29" t="s">
        <v>18818</v>
      </c>
      <c r="J1608" s="29" t="s">
        <v>14498</v>
      </c>
      <c r="K1608" s="29" t="s">
        <v>18814</v>
      </c>
      <c r="L1608" s="29"/>
    </row>
    <row r="1609" customFormat="false" ht="15" hidden="false" customHeight="true" outlineLevel="0" collapsed="false">
      <c r="A1609" s="26" t="s">
        <v>18819</v>
      </c>
      <c r="B1609" s="27" t="n">
        <v>45774</v>
      </c>
      <c r="C1609" s="26" t="s">
        <v>6266</v>
      </c>
      <c r="D1609" s="26" t="s">
        <v>15066</v>
      </c>
      <c r="E1609" s="26" t="s">
        <v>15067</v>
      </c>
      <c r="F1609" s="26" t="s">
        <v>345</v>
      </c>
      <c r="G1609" s="26" t="s">
        <v>14986</v>
      </c>
      <c r="H1609" s="26" t="s">
        <v>14948</v>
      </c>
      <c r="I1609" s="26"/>
      <c r="J1609" s="26" t="s">
        <v>14527</v>
      </c>
      <c r="K1609" s="26" t="s">
        <v>18820</v>
      </c>
      <c r="L1609" s="26"/>
    </row>
    <row r="1610" customFormat="false" ht="15" hidden="false" customHeight="true" outlineLevel="0" collapsed="false">
      <c r="A1610" s="29" t="s">
        <v>18821</v>
      </c>
      <c r="B1610" s="30" t="n">
        <v>45775</v>
      </c>
      <c r="C1610" s="29" t="s">
        <v>5238</v>
      </c>
      <c r="D1610" s="29" t="s">
        <v>14951</v>
      </c>
      <c r="E1610" s="29" t="s">
        <v>14952</v>
      </c>
      <c r="F1610" s="29" t="s">
        <v>15296</v>
      </c>
      <c r="G1610" s="29" t="s">
        <v>16682</v>
      </c>
      <c r="H1610" s="29" t="s">
        <v>14948</v>
      </c>
      <c r="I1610" s="29" t="s">
        <v>18822</v>
      </c>
      <c r="J1610" s="29" t="s">
        <v>14498</v>
      </c>
      <c r="K1610" s="29" t="s">
        <v>18823</v>
      </c>
      <c r="L1610" s="29"/>
    </row>
    <row r="1611" customFormat="false" ht="15" hidden="false" customHeight="true" outlineLevel="0" collapsed="false">
      <c r="A1611" s="26" t="s">
        <v>18824</v>
      </c>
      <c r="B1611" s="27" t="n">
        <v>45777</v>
      </c>
      <c r="C1611" s="26" t="s">
        <v>11151</v>
      </c>
      <c r="D1611" s="26" t="s">
        <v>15035</v>
      </c>
      <c r="E1611" s="26" t="s">
        <v>15036</v>
      </c>
      <c r="F1611" s="26" t="s">
        <v>16524</v>
      </c>
      <c r="G1611" s="26" t="s">
        <v>17718</v>
      </c>
      <c r="H1611" s="26" t="s">
        <v>14948</v>
      </c>
      <c r="I1611" s="26" t="s">
        <v>18825</v>
      </c>
      <c r="J1611" s="26" t="s">
        <v>14498</v>
      </c>
      <c r="K1611" s="26" t="s">
        <v>18826</v>
      </c>
      <c r="L1611" s="26"/>
    </row>
    <row r="1612" customFormat="false" ht="15" hidden="false" customHeight="true" outlineLevel="0" collapsed="false">
      <c r="A1612" s="29" t="s">
        <v>18827</v>
      </c>
      <c r="B1612" s="30" t="n">
        <v>45778</v>
      </c>
      <c r="C1612" s="29" t="s">
        <v>7887</v>
      </c>
      <c r="D1612" s="29" t="s">
        <v>14951</v>
      </c>
      <c r="E1612" s="29" t="s">
        <v>14952</v>
      </c>
      <c r="F1612" s="29" t="s">
        <v>15384</v>
      </c>
      <c r="G1612" s="29" t="s">
        <v>18828</v>
      </c>
      <c r="H1612" s="29" t="s">
        <v>14948</v>
      </c>
      <c r="I1612" s="29" t="s">
        <v>18829</v>
      </c>
      <c r="J1612" s="29" t="s">
        <v>14498</v>
      </c>
      <c r="K1612" s="29" t="s">
        <v>18830</v>
      </c>
      <c r="L1612" s="29"/>
    </row>
    <row r="1613" customFormat="false" ht="15" hidden="false" customHeight="true" outlineLevel="0" collapsed="false">
      <c r="A1613" s="26" t="s">
        <v>18831</v>
      </c>
      <c r="B1613" s="27" t="n">
        <v>45779</v>
      </c>
      <c r="C1613" s="26" t="s">
        <v>8527</v>
      </c>
      <c r="D1613" s="26" t="s">
        <v>15080</v>
      </c>
      <c r="E1613" s="26" t="s">
        <v>15081</v>
      </c>
      <c r="F1613" s="26" t="s">
        <v>15917</v>
      </c>
      <c r="G1613" s="26" t="s">
        <v>16619</v>
      </c>
      <c r="H1613" s="26" t="s">
        <v>14948</v>
      </c>
      <c r="I1613" s="26"/>
      <c r="J1613" s="26" t="s">
        <v>14498</v>
      </c>
      <c r="K1613" s="26" t="s">
        <v>18832</v>
      </c>
      <c r="L1613" s="26"/>
    </row>
    <row r="1614" customFormat="false" ht="15" hidden="false" customHeight="true" outlineLevel="0" collapsed="false">
      <c r="A1614" s="29" t="s">
        <v>18833</v>
      </c>
      <c r="B1614" s="30" t="n">
        <v>45779</v>
      </c>
      <c r="C1614" s="29" t="s">
        <v>456</v>
      </c>
      <c r="D1614" s="29" t="s">
        <v>15021</v>
      </c>
      <c r="E1614" s="29" t="s">
        <v>15022</v>
      </c>
      <c r="F1614" s="29" t="s">
        <v>198</v>
      </c>
      <c r="G1614" s="29" t="s">
        <v>15017</v>
      </c>
      <c r="H1614" s="29" t="s">
        <v>14948</v>
      </c>
      <c r="I1614" s="29" t="s">
        <v>14987</v>
      </c>
      <c r="J1614" s="29" t="s">
        <v>14527</v>
      </c>
      <c r="K1614" s="29" t="s">
        <v>18832</v>
      </c>
      <c r="L1614" s="29"/>
    </row>
    <row r="1615" customFormat="false" ht="15" hidden="false" customHeight="true" outlineLevel="0" collapsed="false">
      <c r="A1615" s="26" t="s">
        <v>18834</v>
      </c>
      <c r="B1615" s="27" t="n">
        <v>45779</v>
      </c>
      <c r="C1615" s="26" t="s">
        <v>6532</v>
      </c>
      <c r="D1615" s="26" t="s">
        <v>15080</v>
      </c>
      <c r="E1615" s="26" t="s">
        <v>15081</v>
      </c>
      <c r="F1615" s="26" t="s">
        <v>15892</v>
      </c>
      <c r="G1615" s="26" t="s">
        <v>18835</v>
      </c>
      <c r="H1615" s="26" t="s">
        <v>14948</v>
      </c>
      <c r="I1615" s="26" t="s">
        <v>18836</v>
      </c>
      <c r="J1615" s="26" t="s">
        <v>14498</v>
      </c>
      <c r="K1615" s="26" t="s">
        <v>18832</v>
      </c>
      <c r="L1615" s="26"/>
    </row>
    <row r="1616" customFormat="false" ht="15" hidden="false" customHeight="true" outlineLevel="0" collapsed="false">
      <c r="A1616" s="29" t="s">
        <v>18837</v>
      </c>
      <c r="B1616" s="30" t="n">
        <v>45780</v>
      </c>
      <c r="C1616" s="29" t="s">
        <v>9392</v>
      </c>
      <c r="D1616" s="29" t="s">
        <v>14977</v>
      </c>
      <c r="E1616" s="29" t="s">
        <v>14978</v>
      </c>
      <c r="F1616" s="29" t="s">
        <v>15743</v>
      </c>
      <c r="G1616" s="29" t="s">
        <v>15743</v>
      </c>
      <c r="H1616" s="29" t="s">
        <v>14948</v>
      </c>
      <c r="I1616" s="29" t="s">
        <v>14980</v>
      </c>
      <c r="J1616" s="29" t="s">
        <v>14527</v>
      </c>
      <c r="K1616" s="29" t="s">
        <v>18838</v>
      </c>
      <c r="L1616" s="29"/>
    </row>
    <row r="1617" customFormat="false" ht="15" hidden="false" customHeight="true" outlineLevel="0" collapsed="false">
      <c r="A1617" s="26" t="s">
        <v>18839</v>
      </c>
      <c r="B1617" s="27" t="n">
        <v>45780</v>
      </c>
      <c r="C1617" s="26" t="s">
        <v>8267</v>
      </c>
      <c r="D1617" s="26" t="s">
        <v>14946</v>
      </c>
      <c r="E1617" s="26" t="s">
        <v>14947</v>
      </c>
      <c r="F1617" s="26" t="s">
        <v>1733</v>
      </c>
      <c r="G1617" s="26" t="s">
        <v>3244</v>
      </c>
      <c r="H1617" s="26" t="s">
        <v>14948</v>
      </c>
      <c r="I1617" s="26" t="s">
        <v>15005</v>
      </c>
      <c r="J1617" s="26" t="s">
        <v>14527</v>
      </c>
      <c r="K1617" s="26" t="s">
        <v>18838</v>
      </c>
      <c r="L1617" s="26"/>
    </row>
    <row r="1618" customFormat="false" ht="15" hidden="false" customHeight="true" outlineLevel="0" collapsed="false">
      <c r="A1618" s="29" t="s">
        <v>18840</v>
      </c>
      <c r="B1618" s="30" t="n">
        <v>45780</v>
      </c>
      <c r="C1618" s="29" t="s">
        <v>3758</v>
      </c>
      <c r="D1618" s="29" t="s">
        <v>14984</v>
      </c>
      <c r="E1618" s="29" t="s">
        <v>14985</v>
      </c>
      <c r="F1618" s="29" t="s">
        <v>15078</v>
      </c>
      <c r="G1618" s="29" t="s">
        <v>198</v>
      </c>
      <c r="H1618" s="29" t="s">
        <v>14948</v>
      </c>
      <c r="I1618" s="29" t="s">
        <v>15005</v>
      </c>
      <c r="J1618" s="29" t="s">
        <v>14527</v>
      </c>
      <c r="K1618" s="29" t="s">
        <v>18838</v>
      </c>
      <c r="L1618" s="29"/>
    </row>
    <row r="1619" customFormat="false" ht="15" hidden="false" customHeight="true" outlineLevel="0" collapsed="false">
      <c r="A1619" s="26" t="s">
        <v>18841</v>
      </c>
      <c r="B1619" s="27" t="n">
        <v>45780</v>
      </c>
      <c r="C1619" s="26" t="s">
        <v>8274</v>
      </c>
      <c r="D1619" s="26" t="s">
        <v>15015</v>
      </c>
      <c r="E1619" s="26" t="s">
        <v>15016</v>
      </c>
      <c r="F1619" s="26" t="s">
        <v>208</v>
      </c>
      <c r="G1619" s="26" t="s">
        <v>15078</v>
      </c>
      <c r="H1619" s="26" t="s">
        <v>14948</v>
      </c>
      <c r="I1619" s="26"/>
      <c r="J1619" s="26" t="s">
        <v>14527</v>
      </c>
      <c r="K1619" s="26" t="s">
        <v>18838</v>
      </c>
      <c r="L1619" s="26"/>
    </row>
    <row r="1620" customFormat="false" ht="15" hidden="false" customHeight="true" outlineLevel="0" collapsed="false">
      <c r="A1620" s="29" t="s">
        <v>18842</v>
      </c>
      <c r="B1620" s="30" t="n">
        <v>45780</v>
      </c>
      <c r="C1620" s="29" t="s">
        <v>6283</v>
      </c>
      <c r="D1620" s="29" t="s">
        <v>15035</v>
      </c>
      <c r="E1620" s="29" t="s">
        <v>15036</v>
      </c>
      <c r="F1620" s="29" t="s">
        <v>16835</v>
      </c>
      <c r="G1620" s="29" t="s">
        <v>18843</v>
      </c>
      <c r="H1620" s="29" t="s">
        <v>14948</v>
      </c>
      <c r="I1620" s="29" t="s">
        <v>18844</v>
      </c>
      <c r="J1620" s="29" t="s">
        <v>14498</v>
      </c>
      <c r="K1620" s="29" t="s">
        <v>18838</v>
      </c>
      <c r="L1620" s="29"/>
    </row>
    <row r="1621" customFormat="false" ht="15" hidden="false" customHeight="true" outlineLevel="0" collapsed="false">
      <c r="A1621" s="26" t="s">
        <v>18845</v>
      </c>
      <c r="B1621" s="27" t="n">
        <v>45781</v>
      </c>
      <c r="C1621" s="26" t="s">
        <v>9980</v>
      </c>
      <c r="D1621" s="26" t="s">
        <v>15001</v>
      </c>
      <c r="E1621" s="26" t="s">
        <v>15002</v>
      </c>
      <c r="F1621" s="26" t="s">
        <v>15042</v>
      </c>
      <c r="G1621" s="26" t="s">
        <v>15027</v>
      </c>
      <c r="H1621" s="26" t="s">
        <v>14948</v>
      </c>
      <c r="I1621" s="26" t="s">
        <v>14980</v>
      </c>
      <c r="J1621" s="26" t="s">
        <v>14527</v>
      </c>
      <c r="K1621" s="26" t="s">
        <v>18846</v>
      </c>
      <c r="L1621" s="26"/>
    </row>
    <row r="1622" customFormat="false" ht="15" hidden="false" customHeight="true" outlineLevel="0" collapsed="false">
      <c r="A1622" s="29" t="s">
        <v>18847</v>
      </c>
      <c r="B1622" s="30" t="n">
        <v>45783</v>
      </c>
      <c r="C1622" s="29" t="s">
        <v>7589</v>
      </c>
      <c r="D1622" s="29" t="s">
        <v>14984</v>
      </c>
      <c r="E1622" s="29" t="s">
        <v>14985</v>
      </c>
      <c r="F1622" s="29" t="s">
        <v>208</v>
      </c>
      <c r="G1622" s="29" t="s">
        <v>15078</v>
      </c>
      <c r="H1622" s="29" t="s">
        <v>14948</v>
      </c>
      <c r="I1622" s="29" t="s">
        <v>14960</v>
      </c>
      <c r="J1622" s="29" t="s">
        <v>14527</v>
      </c>
      <c r="K1622" s="29" t="s">
        <v>18848</v>
      </c>
      <c r="L1622" s="29"/>
    </row>
    <row r="1623" customFormat="false" ht="15" hidden="false" customHeight="true" outlineLevel="0" collapsed="false">
      <c r="A1623" s="26" t="s">
        <v>18849</v>
      </c>
      <c r="B1623" s="27" t="n">
        <v>45783</v>
      </c>
      <c r="C1623" s="26" t="s">
        <v>3038</v>
      </c>
      <c r="D1623" s="26" t="s">
        <v>15113</v>
      </c>
      <c r="E1623" s="26" t="s">
        <v>15114</v>
      </c>
      <c r="F1623" s="26" t="s">
        <v>383</v>
      </c>
      <c r="G1623" s="26" t="s">
        <v>15017</v>
      </c>
      <c r="H1623" s="26" t="s">
        <v>14948</v>
      </c>
      <c r="I1623" s="26" t="s">
        <v>14960</v>
      </c>
      <c r="J1623" s="26" t="s">
        <v>14527</v>
      </c>
      <c r="K1623" s="26" t="s">
        <v>18848</v>
      </c>
      <c r="L1623" s="26"/>
    </row>
    <row r="1624" customFormat="false" ht="15" hidden="false" customHeight="true" outlineLevel="0" collapsed="false">
      <c r="A1624" s="29" t="s">
        <v>18850</v>
      </c>
      <c r="B1624" s="30" t="n">
        <v>45783</v>
      </c>
      <c r="C1624" s="29" t="s">
        <v>2018</v>
      </c>
      <c r="D1624" s="29" t="s">
        <v>14951</v>
      </c>
      <c r="E1624" s="29" t="s">
        <v>14952</v>
      </c>
      <c r="F1624" s="29" t="s">
        <v>16015</v>
      </c>
      <c r="G1624" s="29" t="s">
        <v>17878</v>
      </c>
      <c r="H1624" s="29" t="s">
        <v>14948</v>
      </c>
      <c r="I1624" s="29" t="s">
        <v>18499</v>
      </c>
      <c r="J1624" s="29" t="s">
        <v>14498</v>
      </c>
      <c r="K1624" s="29" t="s">
        <v>18848</v>
      </c>
      <c r="L1624" s="29"/>
    </row>
    <row r="1625" customFormat="false" ht="15" hidden="false" customHeight="true" outlineLevel="0" collapsed="false">
      <c r="A1625" s="26" t="s">
        <v>18851</v>
      </c>
      <c r="B1625" s="27" t="n">
        <v>45784</v>
      </c>
      <c r="C1625" s="26" t="s">
        <v>7507</v>
      </c>
      <c r="D1625" s="26" t="s">
        <v>14977</v>
      </c>
      <c r="E1625" s="26" t="s">
        <v>14978</v>
      </c>
      <c r="F1625" s="26" t="s">
        <v>18138</v>
      </c>
      <c r="G1625" s="26" t="s">
        <v>18138</v>
      </c>
      <c r="H1625" s="26" t="s">
        <v>14948</v>
      </c>
      <c r="I1625" s="26" t="s">
        <v>14987</v>
      </c>
      <c r="J1625" s="26" t="s">
        <v>14527</v>
      </c>
      <c r="K1625" s="26" t="s">
        <v>18852</v>
      </c>
      <c r="L1625" s="26"/>
    </row>
    <row r="1626" customFormat="false" ht="15" hidden="false" customHeight="true" outlineLevel="0" collapsed="false">
      <c r="A1626" s="29" t="s">
        <v>18853</v>
      </c>
      <c r="B1626" s="30" t="n">
        <v>45785</v>
      </c>
      <c r="C1626" s="29" t="s">
        <v>6809</v>
      </c>
      <c r="D1626" s="29" t="s">
        <v>15054</v>
      </c>
      <c r="E1626" s="29" t="s">
        <v>15055</v>
      </c>
      <c r="F1626" s="29" t="s">
        <v>198</v>
      </c>
      <c r="G1626" s="29" t="s">
        <v>14986</v>
      </c>
      <c r="H1626" s="29" t="s">
        <v>14948</v>
      </c>
      <c r="I1626" s="29" t="s">
        <v>15024</v>
      </c>
      <c r="J1626" s="29" t="s">
        <v>14527</v>
      </c>
      <c r="K1626" s="29" t="s">
        <v>18854</v>
      </c>
      <c r="L1626" s="29"/>
    </row>
    <row r="1627" customFormat="false" ht="15" hidden="false" customHeight="true" outlineLevel="0" collapsed="false">
      <c r="A1627" s="26" t="s">
        <v>18855</v>
      </c>
      <c r="B1627" s="27" t="n">
        <v>45786</v>
      </c>
      <c r="C1627" s="26" t="s">
        <v>11503</v>
      </c>
      <c r="D1627" s="26" t="s">
        <v>15045</v>
      </c>
      <c r="E1627" s="26" t="s">
        <v>15046</v>
      </c>
      <c r="F1627" s="26" t="s">
        <v>18856</v>
      </c>
      <c r="G1627" s="26" t="s">
        <v>18857</v>
      </c>
      <c r="H1627" s="26" t="s">
        <v>14948</v>
      </c>
      <c r="I1627" s="26"/>
      <c r="J1627" s="26" t="s">
        <v>14527</v>
      </c>
      <c r="K1627" s="26" t="s">
        <v>18858</v>
      </c>
      <c r="L1627" s="26"/>
    </row>
    <row r="1628" customFormat="false" ht="15" hidden="false" customHeight="true" outlineLevel="0" collapsed="false">
      <c r="A1628" s="29" t="s">
        <v>18859</v>
      </c>
      <c r="B1628" s="30" t="n">
        <v>45786</v>
      </c>
      <c r="C1628" s="29" t="s">
        <v>4311</v>
      </c>
      <c r="D1628" s="29" t="s">
        <v>15045</v>
      </c>
      <c r="E1628" s="29" t="s">
        <v>15046</v>
      </c>
      <c r="F1628" s="29" t="s">
        <v>18860</v>
      </c>
      <c r="G1628" s="29" t="s">
        <v>18861</v>
      </c>
      <c r="H1628" s="29" t="s">
        <v>14948</v>
      </c>
      <c r="I1628" s="29" t="s">
        <v>14980</v>
      </c>
      <c r="J1628" s="29" t="s">
        <v>14527</v>
      </c>
      <c r="K1628" s="29" t="s">
        <v>18858</v>
      </c>
      <c r="L1628" s="29"/>
    </row>
    <row r="1629" customFormat="false" ht="15" hidden="false" customHeight="true" outlineLevel="0" collapsed="false">
      <c r="A1629" s="26" t="s">
        <v>18862</v>
      </c>
      <c r="B1629" s="27" t="n">
        <v>45787</v>
      </c>
      <c r="C1629" s="26" t="s">
        <v>8850</v>
      </c>
      <c r="D1629" s="26" t="s">
        <v>14972</v>
      </c>
      <c r="E1629" s="26" t="s">
        <v>14973</v>
      </c>
      <c r="F1629" s="26" t="s">
        <v>18863</v>
      </c>
      <c r="G1629" s="26" t="s">
        <v>18864</v>
      </c>
      <c r="H1629" s="26" t="s">
        <v>14948</v>
      </c>
      <c r="I1629" s="26" t="s">
        <v>15005</v>
      </c>
      <c r="J1629" s="26" t="s">
        <v>14527</v>
      </c>
      <c r="K1629" s="26" t="s">
        <v>18865</v>
      </c>
      <c r="L1629" s="26"/>
    </row>
    <row r="1630" customFormat="false" ht="15" hidden="false" customHeight="true" outlineLevel="0" collapsed="false">
      <c r="A1630" s="29" t="s">
        <v>18866</v>
      </c>
      <c r="B1630" s="30" t="n">
        <v>45788</v>
      </c>
      <c r="C1630" s="29" t="s">
        <v>2044</v>
      </c>
      <c r="D1630" s="29" t="s">
        <v>15080</v>
      </c>
      <c r="E1630" s="29" t="s">
        <v>15081</v>
      </c>
      <c r="F1630" s="29" t="s">
        <v>16988</v>
      </c>
      <c r="G1630" s="29" t="s">
        <v>15239</v>
      </c>
      <c r="H1630" s="29" t="s">
        <v>14948</v>
      </c>
      <c r="I1630" s="29" t="s">
        <v>18867</v>
      </c>
      <c r="J1630" s="29" t="s">
        <v>14498</v>
      </c>
      <c r="K1630" s="29" t="s">
        <v>18868</v>
      </c>
      <c r="L1630" s="29"/>
    </row>
    <row r="1631" customFormat="false" ht="15" hidden="false" customHeight="true" outlineLevel="0" collapsed="false">
      <c r="A1631" s="26" t="s">
        <v>18869</v>
      </c>
      <c r="B1631" s="27" t="n">
        <v>45788</v>
      </c>
      <c r="C1631" s="26" t="s">
        <v>5835</v>
      </c>
      <c r="D1631" s="26" t="s">
        <v>15045</v>
      </c>
      <c r="E1631" s="26" t="s">
        <v>15046</v>
      </c>
      <c r="F1631" s="26" t="s">
        <v>18870</v>
      </c>
      <c r="G1631" s="26" t="s">
        <v>18871</v>
      </c>
      <c r="H1631" s="26" t="s">
        <v>14948</v>
      </c>
      <c r="I1631" s="26" t="s">
        <v>14987</v>
      </c>
      <c r="J1631" s="26" t="s">
        <v>14527</v>
      </c>
      <c r="K1631" s="26" t="s">
        <v>18868</v>
      </c>
      <c r="L1631" s="26"/>
    </row>
    <row r="1632" customFormat="false" ht="15" hidden="false" customHeight="true" outlineLevel="0" collapsed="false">
      <c r="A1632" s="29" t="s">
        <v>18872</v>
      </c>
      <c r="B1632" s="30" t="n">
        <v>45790</v>
      </c>
      <c r="C1632" s="29" t="s">
        <v>3086</v>
      </c>
      <c r="D1632" s="29" t="s">
        <v>15015</v>
      </c>
      <c r="E1632" s="29" t="s">
        <v>15016</v>
      </c>
      <c r="F1632" s="29" t="s">
        <v>208</v>
      </c>
      <c r="G1632" s="29" t="s">
        <v>322</v>
      </c>
      <c r="H1632" s="29" t="s">
        <v>14948</v>
      </c>
      <c r="I1632" s="29" t="s">
        <v>14960</v>
      </c>
      <c r="J1632" s="29" t="s">
        <v>14527</v>
      </c>
      <c r="K1632" s="29" t="s">
        <v>18873</v>
      </c>
      <c r="L1632" s="29"/>
    </row>
    <row r="1633" customFormat="false" ht="15" hidden="false" customHeight="true" outlineLevel="0" collapsed="false">
      <c r="A1633" s="26" t="s">
        <v>18874</v>
      </c>
      <c r="B1633" s="27" t="n">
        <v>45790</v>
      </c>
      <c r="C1633" s="26" t="s">
        <v>6936</v>
      </c>
      <c r="D1633" s="26" t="s">
        <v>14984</v>
      </c>
      <c r="E1633" s="26" t="s">
        <v>14985</v>
      </c>
      <c r="F1633" s="26" t="s">
        <v>198</v>
      </c>
      <c r="G1633" s="26" t="s">
        <v>322</v>
      </c>
      <c r="H1633" s="26" t="s">
        <v>14948</v>
      </c>
      <c r="I1633" s="26" t="s">
        <v>14987</v>
      </c>
      <c r="J1633" s="26" t="s">
        <v>14527</v>
      </c>
      <c r="K1633" s="26" t="s">
        <v>18873</v>
      </c>
      <c r="L1633" s="26"/>
    </row>
    <row r="1634" customFormat="false" ht="15" hidden="false" customHeight="true" outlineLevel="0" collapsed="false">
      <c r="A1634" s="29" t="s">
        <v>18875</v>
      </c>
      <c r="B1634" s="30" t="n">
        <v>45790</v>
      </c>
      <c r="C1634" s="29" t="s">
        <v>7731</v>
      </c>
      <c r="D1634" s="29" t="s">
        <v>14956</v>
      </c>
      <c r="E1634" s="29" t="s">
        <v>14957</v>
      </c>
      <c r="F1634" s="29" t="s">
        <v>18876</v>
      </c>
      <c r="G1634" s="29" t="s">
        <v>18877</v>
      </c>
      <c r="H1634" s="29" t="s">
        <v>14948</v>
      </c>
      <c r="I1634" s="29" t="s">
        <v>15005</v>
      </c>
      <c r="J1634" s="29" t="s">
        <v>14527</v>
      </c>
      <c r="K1634" s="29" t="s">
        <v>18873</v>
      </c>
      <c r="L1634" s="29"/>
    </row>
    <row r="1635" customFormat="false" ht="15" hidden="false" customHeight="true" outlineLevel="0" collapsed="false">
      <c r="A1635" s="26" t="s">
        <v>18878</v>
      </c>
      <c r="B1635" s="27" t="n">
        <v>45791</v>
      </c>
      <c r="C1635" s="26" t="s">
        <v>11202</v>
      </c>
      <c r="D1635" s="26" t="s">
        <v>14946</v>
      </c>
      <c r="E1635" s="26" t="s">
        <v>14947</v>
      </c>
      <c r="F1635" s="26" t="s">
        <v>2223</v>
      </c>
      <c r="G1635" s="26" t="s">
        <v>2111</v>
      </c>
      <c r="H1635" s="26" t="s">
        <v>14948</v>
      </c>
      <c r="I1635" s="26"/>
      <c r="J1635" s="26" t="s">
        <v>14527</v>
      </c>
      <c r="K1635" s="26" t="s">
        <v>18879</v>
      </c>
      <c r="L1635" s="26"/>
    </row>
    <row r="1636" customFormat="false" ht="15" hidden="false" customHeight="true" outlineLevel="0" collapsed="false">
      <c r="A1636" s="29" t="s">
        <v>18880</v>
      </c>
      <c r="B1636" s="30" t="n">
        <v>45792</v>
      </c>
      <c r="C1636" s="29" t="s">
        <v>9067</v>
      </c>
      <c r="D1636" s="29" t="s">
        <v>14972</v>
      </c>
      <c r="E1636" s="29" t="s">
        <v>14973</v>
      </c>
      <c r="F1636" s="29" t="s">
        <v>18881</v>
      </c>
      <c r="G1636" s="29" t="s">
        <v>18882</v>
      </c>
      <c r="H1636" s="29" t="s">
        <v>14948</v>
      </c>
      <c r="I1636" s="29" t="s">
        <v>15024</v>
      </c>
      <c r="J1636" s="29" t="s">
        <v>14527</v>
      </c>
      <c r="K1636" s="29" t="s">
        <v>18883</v>
      </c>
      <c r="L1636" s="29"/>
    </row>
    <row r="1637" customFormat="false" ht="15" hidden="false" customHeight="true" outlineLevel="0" collapsed="false">
      <c r="A1637" s="26" t="s">
        <v>18884</v>
      </c>
      <c r="B1637" s="27" t="n">
        <v>45792</v>
      </c>
      <c r="C1637" s="26" t="s">
        <v>8138</v>
      </c>
      <c r="D1637" s="26" t="s">
        <v>14956</v>
      </c>
      <c r="E1637" s="26" t="s">
        <v>14957</v>
      </c>
      <c r="F1637" s="26" t="s">
        <v>18885</v>
      </c>
      <c r="G1637" s="26" t="s">
        <v>18886</v>
      </c>
      <c r="H1637" s="26" t="s">
        <v>14948</v>
      </c>
      <c r="I1637" s="26" t="s">
        <v>15005</v>
      </c>
      <c r="J1637" s="26" t="s">
        <v>14527</v>
      </c>
      <c r="K1637" s="26" t="s">
        <v>18883</v>
      </c>
      <c r="L1637" s="26"/>
    </row>
    <row r="1638" customFormat="false" ht="15" hidden="false" customHeight="true" outlineLevel="0" collapsed="false">
      <c r="A1638" s="29" t="s">
        <v>18887</v>
      </c>
      <c r="B1638" s="30" t="n">
        <v>45792</v>
      </c>
      <c r="C1638" s="29" t="s">
        <v>10283</v>
      </c>
      <c r="D1638" s="29" t="s">
        <v>14946</v>
      </c>
      <c r="E1638" s="29" t="s">
        <v>14947</v>
      </c>
      <c r="F1638" s="29" t="s">
        <v>425</v>
      </c>
      <c r="G1638" s="29" t="s">
        <v>5513</v>
      </c>
      <c r="H1638" s="29" t="s">
        <v>14948</v>
      </c>
      <c r="I1638" s="29" t="s">
        <v>15024</v>
      </c>
      <c r="J1638" s="29" t="s">
        <v>14527</v>
      </c>
      <c r="K1638" s="29" t="s">
        <v>18883</v>
      </c>
      <c r="L1638" s="29"/>
    </row>
    <row r="1639" customFormat="false" ht="15" hidden="false" customHeight="true" outlineLevel="0" collapsed="false">
      <c r="A1639" s="26" t="s">
        <v>18888</v>
      </c>
      <c r="B1639" s="27" t="n">
        <v>45793</v>
      </c>
      <c r="C1639" s="26" t="s">
        <v>9431</v>
      </c>
      <c r="D1639" s="26" t="s">
        <v>14951</v>
      </c>
      <c r="E1639" s="26" t="s">
        <v>14952</v>
      </c>
      <c r="F1639" s="26" t="s">
        <v>18365</v>
      </c>
      <c r="G1639" s="26" t="s">
        <v>17246</v>
      </c>
      <c r="H1639" s="26" t="s">
        <v>14948</v>
      </c>
      <c r="I1639" s="26" t="s">
        <v>18889</v>
      </c>
      <c r="J1639" s="26" t="s">
        <v>14498</v>
      </c>
      <c r="K1639" s="26" t="s">
        <v>18890</v>
      </c>
      <c r="L1639" s="26"/>
    </row>
    <row r="1640" customFormat="false" ht="15" hidden="false" customHeight="true" outlineLevel="0" collapsed="false">
      <c r="A1640" s="29" t="s">
        <v>18891</v>
      </c>
      <c r="B1640" s="30" t="n">
        <v>45793</v>
      </c>
      <c r="C1640" s="29" t="s">
        <v>11130</v>
      </c>
      <c r="D1640" s="29" t="s">
        <v>15322</v>
      </c>
      <c r="E1640" s="29" t="s">
        <v>15323</v>
      </c>
      <c r="F1640" s="29" t="s">
        <v>18039</v>
      </c>
      <c r="G1640" s="29" t="s">
        <v>18039</v>
      </c>
      <c r="H1640" s="29" t="s">
        <v>14948</v>
      </c>
      <c r="I1640" s="29" t="s">
        <v>18892</v>
      </c>
      <c r="J1640" s="29" t="s">
        <v>14498</v>
      </c>
      <c r="K1640" s="29" t="s">
        <v>18890</v>
      </c>
      <c r="L1640" s="29"/>
    </row>
    <row r="1641" customFormat="false" ht="15" hidden="false" customHeight="true" outlineLevel="0" collapsed="false">
      <c r="A1641" s="26" t="s">
        <v>18893</v>
      </c>
      <c r="B1641" s="27" t="n">
        <v>45794</v>
      </c>
      <c r="C1641" s="26" t="s">
        <v>6257</v>
      </c>
      <c r="D1641" s="26" t="s">
        <v>14977</v>
      </c>
      <c r="E1641" s="26" t="s">
        <v>14978</v>
      </c>
      <c r="F1641" s="26" t="s">
        <v>16703</v>
      </c>
      <c r="G1641" s="26" t="s">
        <v>16703</v>
      </c>
      <c r="H1641" s="26" t="s">
        <v>14948</v>
      </c>
      <c r="I1641" s="26" t="s">
        <v>14960</v>
      </c>
      <c r="J1641" s="26" t="s">
        <v>14527</v>
      </c>
      <c r="K1641" s="26" t="s">
        <v>18894</v>
      </c>
      <c r="L1641" s="26"/>
    </row>
    <row r="1642" customFormat="false" ht="15" hidden="false" customHeight="true" outlineLevel="0" collapsed="false">
      <c r="A1642" s="29" t="s">
        <v>18895</v>
      </c>
      <c r="B1642" s="30" t="n">
        <v>45797</v>
      </c>
      <c r="C1642" s="29" t="s">
        <v>3178</v>
      </c>
      <c r="D1642" s="29" t="s">
        <v>15011</v>
      </c>
      <c r="E1642" s="29" t="s">
        <v>15012</v>
      </c>
      <c r="F1642" s="29" t="s">
        <v>15075</v>
      </c>
      <c r="G1642" s="29" t="s">
        <v>15135</v>
      </c>
      <c r="H1642" s="29" t="s">
        <v>14948</v>
      </c>
      <c r="I1642" s="29" t="s">
        <v>15005</v>
      </c>
      <c r="J1642" s="29" t="s">
        <v>14527</v>
      </c>
      <c r="K1642" s="29" t="s">
        <v>18896</v>
      </c>
      <c r="L1642" s="29"/>
    </row>
    <row r="1643" customFormat="false" ht="15" hidden="false" customHeight="true" outlineLevel="0" collapsed="false">
      <c r="A1643" s="26" t="s">
        <v>18897</v>
      </c>
      <c r="B1643" s="27" t="n">
        <v>45797</v>
      </c>
      <c r="C1643" s="26" t="s">
        <v>5839</v>
      </c>
      <c r="D1643" s="26" t="s">
        <v>15045</v>
      </c>
      <c r="E1643" s="26" t="s">
        <v>15046</v>
      </c>
      <c r="F1643" s="26" t="s">
        <v>18898</v>
      </c>
      <c r="G1643" s="26" t="s">
        <v>18899</v>
      </c>
      <c r="H1643" s="26" t="s">
        <v>14948</v>
      </c>
      <c r="I1643" s="26" t="s">
        <v>15005</v>
      </c>
      <c r="J1643" s="26" t="s">
        <v>14527</v>
      </c>
      <c r="K1643" s="26" t="s">
        <v>18896</v>
      </c>
      <c r="L1643" s="26"/>
    </row>
    <row r="1644" customFormat="false" ht="15" hidden="false" customHeight="true" outlineLevel="0" collapsed="false">
      <c r="A1644" s="29" t="s">
        <v>18900</v>
      </c>
      <c r="B1644" s="30" t="n">
        <v>45798</v>
      </c>
      <c r="C1644" s="29" t="s">
        <v>4976</v>
      </c>
      <c r="D1644" s="29" t="s">
        <v>14972</v>
      </c>
      <c r="E1644" s="29" t="s">
        <v>14973</v>
      </c>
      <c r="F1644" s="29" t="s">
        <v>18901</v>
      </c>
      <c r="G1644" s="29" t="s">
        <v>18902</v>
      </c>
      <c r="H1644" s="29" t="s">
        <v>14948</v>
      </c>
      <c r="I1644" s="29" t="s">
        <v>15005</v>
      </c>
      <c r="J1644" s="29" t="s">
        <v>14527</v>
      </c>
      <c r="K1644" s="29" t="s">
        <v>18903</v>
      </c>
      <c r="L1644" s="29"/>
    </row>
    <row r="1645" customFormat="false" ht="15" hidden="false" customHeight="true" outlineLevel="0" collapsed="false">
      <c r="A1645" s="26" t="s">
        <v>18904</v>
      </c>
      <c r="B1645" s="27" t="n">
        <v>45798</v>
      </c>
      <c r="C1645" s="26" t="s">
        <v>6361</v>
      </c>
      <c r="D1645" s="26" t="s">
        <v>15113</v>
      </c>
      <c r="E1645" s="26" t="s">
        <v>15114</v>
      </c>
      <c r="F1645" s="26" t="s">
        <v>322</v>
      </c>
      <c r="G1645" s="26" t="s">
        <v>15018</v>
      </c>
      <c r="H1645" s="26" t="s">
        <v>14948</v>
      </c>
      <c r="I1645" s="26" t="s">
        <v>14987</v>
      </c>
      <c r="J1645" s="26" t="s">
        <v>14527</v>
      </c>
      <c r="K1645" s="26" t="s">
        <v>18903</v>
      </c>
      <c r="L1645" s="26"/>
    </row>
    <row r="1646" customFormat="false" ht="15" hidden="false" customHeight="true" outlineLevel="0" collapsed="false">
      <c r="A1646" s="29" t="s">
        <v>18905</v>
      </c>
      <c r="B1646" s="30" t="n">
        <v>45799</v>
      </c>
      <c r="C1646" s="29" t="s">
        <v>3504</v>
      </c>
      <c r="D1646" s="29" t="s">
        <v>15054</v>
      </c>
      <c r="E1646" s="29" t="s">
        <v>15055</v>
      </c>
      <c r="F1646" s="29" t="s">
        <v>383</v>
      </c>
      <c r="G1646" s="29" t="s">
        <v>208</v>
      </c>
      <c r="H1646" s="29" t="s">
        <v>14948</v>
      </c>
      <c r="I1646" s="29" t="s">
        <v>14980</v>
      </c>
      <c r="J1646" s="29" t="s">
        <v>14527</v>
      </c>
      <c r="K1646" s="29" t="s">
        <v>18906</v>
      </c>
      <c r="L1646" s="29"/>
    </row>
    <row r="1647" customFormat="false" ht="15" hidden="false" customHeight="true" outlineLevel="0" collapsed="false">
      <c r="A1647" s="26" t="s">
        <v>18907</v>
      </c>
      <c r="B1647" s="27" t="n">
        <v>45799</v>
      </c>
      <c r="C1647" s="26" t="s">
        <v>9587</v>
      </c>
      <c r="D1647" s="26" t="s">
        <v>15066</v>
      </c>
      <c r="E1647" s="26" t="s">
        <v>15067</v>
      </c>
      <c r="F1647" s="26" t="s">
        <v>218</v>
      </c>
      <c r="G1647" s="26" t="s">
        <v>322</v>
      </c>
      <c r="H1647" s="26" t="s">
        <v>14948</v>
      </c>
      <c r="I1647" s="26" t="s">
        <v>14960</v>
      </c>
      <c r="J1647" s="26" t="s">
        <v>14527</v>
      </c>
      <c r="K1647" s="26" t="s">
        <v>18906</v>
      </c>
      <c r="L1647" s="26"/>
    </row>
    <row r="1648" customFormat="false" ht="15" hidden="false" customHeight="true" outlineLevel="0" collapsed="false">
      <c r="A1648" s="29" t="s">
        <v>18908</v>
      </c>
      <c r="B1648" s="30" t="n">
        <v>45799</v>
      </c>
      <c r="C1648" s="29" t="s">
        <v>8850</v>
      </c>
      <c r="D1648" s="29" t="s">
        <v>15021</v>
      </c>
      <c r="E1648" s="29" t="s">
        <v>15022</v>
      </c>
      <c r="F1648" s="29" t="s">
        <v>259</v>
      </c>
      <c r="G1648" s="29" t="s">
        <v>322</v>
      </c>
      <c r="H1648" s="29" t="s">
        <v>14948</v>
      </c>
      <c r="I1648" s="29" t="s">
        <v>14987</v>
      </c>
      <c r="J1648" s="29" t="s">
        <v>14527</v>
      </c>
      <c r="K1648" s="29" t="s">
        <v>18906</v>
      </c>
      <c r="L1648" s="29"/>
    </row>
    <row r="1649" customFormat="false" ht="15" hidden="false" customHeight="true" outlineLevel="0" collapsed="false">
      <c r="A1649" s="26" t="s">
        <v>18909</v>
      </c>
      <c r="B1649" s="27" t="n">
        <v>45800</v>
      </c>
      <c r="C1649" s="26" t="s">
        <v>7029</v>
      </c>
      <c r="D1649" s="26" t="s">
        <v>15066</v>
      </c>
      <c r="E1649" s="26" t="s">
        <v>15067</v>
      </c>
      <c r="F1649" s="26" t="s">
        <v>166</v>
      </c>
      <c r="G1649" s="26" t="s">
        <v>383</v>
      </c>
      <c r="H1649" s="26" t="s">
        <v>14948</v>
      </c>
      <c r="I1649" s="26" t="s">
        <v>15005</v>
      </c>
      <c r="J1649" s="26" t="s">
        <v>14527</v>
      </c>
      <c r="K1649" s="26" t="s">
        <v>18910</v>
      </c>
      <c r="L1649" s="26"/>
    </row>
    <row r="1650" customFormat="false" ht="15" hidden="false" customHeight="true" outlineLevel="0" collapsed="false">
      <c r="A1650" s="29" t="s">
        <v>18911</v>
      </c>
      <c r="B1650" s="30" t="n">
        <v>45800</v>
      </c>
      <c r="C1650" s="29" t="s">
        <v>4856</v>
      </c>
      <c r="D1650" s="29" t="s">
        <v>14951</v>
      </c>
      <c r="E1650" s="29" t="s">
        <v>14952</v>
      </c>
      <c r="F1650" s="29" t="s">
        <v>15224</v>
      </c>
      <c r="G1650" s="29" t="s">
        <v>18912</v>
      </c>
      <c r="H1650" s="29" t="s">
        <v>14948</v>
      </c>
      <c r="I1650" s="29" t="s">
        <v>18913</v>
      </c>
      <c r="J1650" s="29" t="s">
        <v>14498</v>
      </c>
      <c r="K1650" s="29" t="s">
        <v>18910</v>
      </c>
      <c r="L1650" s="29"/>
    </row>
    <row r="1651" customFormat="false" ht="15" hidden="false" customHeight="true" outlineLevel="0" collapsed="false">
      <c r="A1651" s="26" t="s">
        <v>18914</v>
      </c>
      <c r="B1651" s="27" t="n">
        <v>45800</v>
      </c>
      <c r="C1651" s="26" t="s">
        <v>5211</v>
      </c>
      <c r="D1651" s="26" t="s">
        <v>14951</v>
      </c>
      <c r="E1651" s="26" t="s">
        <v>14952</v>
      </c>
      <c r="F1651" s="26" t="s">
        <v>15256</v>
      </c>
      <c r="G1651" s="26" t="s">
        <v>18915</v>
      </c>
      <c r="H1651" s="26" t="s">
        <v>14948</v>
      </c>
      <c r="I1651" s="26" t="s">
        <v>18916</v>
      </c>
      <c r="J1651" s="26" t="s">
        <v>14498</v>
      </c>
      <c r="K1651" s="26" t="s">
        <v>18910</v>
      </c>
      <c r="L1651" s="26"/>
    </row>
    <row r="1652" customFormat="false" ht="15" hidden="false" customHeight="true" outlineLevel="0" collapsed="false">
      <c r="A1652" s="29" t="s">
        <v>18917</v>
      </c>
      <c r="B1652" s="30" t="n">
        <v>45800</v>
      </c>
      <c r="C1652" s="29" t="s">
        <v>6021</v>
      </c>
      <c r="D1652" s="29" t="s">
        <v>15054</v>
      </c>
      <c r="E1652" s="29" t="s">
        <v>15055</v>
      </c>
      <c r="F1652" s="29" t="s">
        <v>383</v>
      </c>
      <c r="G1652" s="29" t="s">
        <v>15023</v>
      </c>
      <c r="H1652" s="29" t="s">
        <v>14948</v>
      </c>
      <c r="I1652" s="29" t="s">
        <v>15005</v>
      </c>
      <c r="J1652" s="29" t="s">
        <v>14527</v>
      </c>
      <c r="K1652" s="29" t="s">
        <v>18910</v>
      </c>
      <c r="L1652" s="29"/>
    </row>
    <row r="1653" customFormat="false" ht="15" hidden="false" customHeight="true" outlineLevel="0" collapsed="false">
      <c r="A1653" s="26" t="s">
        <v>18918</v>
      </c>
      <c r="B1653" s="27" t="n">
        <v>45801</v>
      </c>
      <c r="C1653" s="26" t="s">
        <v>11316</v>
      </c>
      <c r="D1653" s="26" t="s">
        <v>14972</v>
      </c>
      <c r="E1653" s="26" t="s">
        <v>14973</v>
      </c>
      <c r="F1653" s="26" t="s">
        <v>18919</v>
      </c>
      <c r="G1653" s="26" t="s">
        <v>18920</v>
      </c>
      <c r="H1653" s="26" t="s">
        <v>14948</v>
      </c>
      <c r="I1653" s="26" t="s">
        <v>15005</v>
      </c>
      <c r="J1653" s="26" t="s">
        <v>14527</v>
      </c>
      <c r="K1653" s="26" t="s">
        <v>18921</v>
      </c>
      <c r="L1653" s="26"/>
    </row>
    <row r="1654" customFormat="false" ht="15" hidden="false" customHeight="true" outlineLevel="0" collapsed="false">
      <c r="A1654" s="29" t="s">
        <v>18922</v>
      </c>
      <c r="B1654" s="30" t="n">
        <v>45801</v>
      </c>
      <c r="C1654" s="29" t="s">
        <v>4007</v>
      </c>
      <c r="D1654" s="29" t="s">
        <v>15011</v>
      </c>
      <c r="E1654" s="29" t="s">
        <v>15012</v>
      </c>
      <c r="F1654" s="29" t="s">
        <v>198</v>
      </c>
      <c r="G1654" s="29" t="s">
        <v>15078</v>
      </c>
      <c r="H1654" s="29" t="s">
        <v>14948</v>
      </c>
      <c r="I1654" s="29" t="s">
        <v>14960</v>
      </c>
      <c r="J1654" s="29" t="s">
        <v>14527</v>
      </c>
      <c r="K1654" s="29" t="s">
        <v>18921</v>
      </c>
      <c r="L1654" s="29"/>
    </row>
    <row r="1655" customFormat="false" ht="15" hidden="false" customHeight="true" outlineLevel="0" collapsed="false">
      <c r="A1655" s="26" t="s">
        <v>18923</v>
      </c>
      <c r="B1655" s="27" t="n">
        <v>45801</v>
      </c>
      <c r="C1655" s="26" t="s">
        <v>5492</v>
      </c>
      <c r="D1655" s="26" t="s">
        <v>14956</v>
      </c>
      <c r="E1655" s="26" t="s">
        <v>14957</v>
      </c>
      <c r="F1655" s="26" t="s">
        <v>18924</v>
      </c>
      <c r="G1655" s="26" t="s">
        <v>18925</v>
      </c>
      <c r="H1655" s="26" t="s">
        <v>14948</v>
      </c>
      <c r="I1655" s="26"/>
      <c r="J1655" s="26" t="s">
        <v>14527</v>
      </c>
      <c r="K1655" s="26" t="s">
        <v>18921</v>
      </c>
      <c r="L1655" s="26"/>
    </row>
    <row r="1656" customFormat="false" ht="15" hidden="false" customHeight="true" outlineLevel="0" collapsed="false">
      <c r="A1656" s="29" t="s">
        <v>18926</v>
      </c>
      <c r="B1656" s="30" t="n">
        <v>45802</v>
      </c>
      <c r="C1656" s="29" t="s">
        <v>10209</v>
      </c>
      <c r="D1656" s="29" t="s">
        <v>15322</v>
      </c>
      <c r="E1656" s="29" t="s">
        <v>15323</v>
      </c>
      <c r="F1656" s="29" t="s">
        <v>16000</v>
      </c>
      <c r="G1656" s="29" t="s">
        <v>16325</v>
      </c>
      <c r="H1656" s="29" t="s">
        <v>14948</v>
      </c>
      <c r="I1656" s="29" t="s">
        <v>18927</v>
      </c>
      <c r="J1656" s="29" t="s">
        <v>14498</v>
      </c>
      <c r="K1656" s="29" t="s">
        <v>18928</v>
      </c>
      <c r="L1656" s="29"/>
    </row>
    <row r="1657" customFormat="false" ht="15" hidden="false" customHeight="true" outlineLevel="0" collapsed="false">
      <c r="A1657" s="26" t="s">
        <v>18929</v>
      </c>
      <c r="B1657" s="27" t="n">
        <v>45802</v>
      </c>
      <c r="C1657" s="26" t="s">
        <v>10370</v>
      </c>
      <c r="D1657" s="26" t="s">
        <v>15054</v>
      </c>
      <c r="E1657" s="26" t="s">
        <v>15055</v>
      </c>
      <c r="F1657" s="26" t="s">
        <v>218</v>
      </c>
      <c r="G1657" s="26" t="s">
        <v>198</v>
      </c>
      <c r="H1657" s="26" t="s">
        <v>14948</v>
      </c>
      <c r="I1657" s="26" t="s">
        <v>15005</v>
      </c>
      <c r="J1657" s="26" t="s">
        <v>14527</v>
      </c>
      <c r="K1657" s="26" t="s">
        <v>18928</v>
      </c>
      <c r="L1657" s="26"/>
    </row>
    <row r="1658" customFormat="false" ht="15" hidden="false" customHeight="true" outlineLevel="0" collapsed="false">
      <c r="A1658" s="29" t="s">
        <v>18930</v>
      </c>
      <c r="B1658" s="30" t="n">
        <v>45802</v>
      </c>
      <c r="C1658" s="29" t="s">
        <v>671</v>
      </c>
      <c r="D1658" s="29" t="s">
        <v>15080</v>
      </c>
      <c r="E1658" s="29" t="s">
        <v>15081</v>
      </c>
      <c r="F1658" s="29" t="s">
        <v>17789</v>
      </c>
      <c r="G1658" s="29" t="s">
        <v>18931</v>
      </c>
      <c r="H1658" s="29" t="s">
        <v>14948</v>
      </c>
      <c r="I1658" s="29" t="s">
        <v>18932</v>
      </c>
      <c r="J1658" s="29" t="s">
        <v>14498</v>
      </c>
      <c r="K1658" s="29" t="s">
        <v>18928</v>
      </c>
      <c r="L1658" s="29"/>
    </row>
    <row r="1659" customFormat="false" ht="15" hidden="false" customHeight="true" outlineLevel="0" collapsed="false">
      <c r="A1659" s="26" t="s">
        <v>18933</v>
      </c>
      <c r="B1659" s="27" t="n">
        <v>45803</v>
      </c>
      <c r="C1659" s="26" t="s">
        <v>10243</v>
      </c>
      <c r="D1659" s="26" t="s">
        <v>14951</v>
      </c>
      <c r="E1659" s="26" t="s">
        <v>14952</v>
      </c>
      <c r="F1659" s="26" t="s">
        <v>18934</v>
      </c>
      <c r="G1659" s="26" t="s">
        <v>18935</v>
      </c>
      <c r="H1659" s="26" t="s">
        <v>14948</v>
      </c>
      <c r="I1659" s="26" t="s">
        <v>18936</v>
      </c>
      <c r="J1659" s="26" t="s">
        <v>14498</v>
      </c>
      <c r="K1659" s="26" t="s">
        <v>18937</v>
      </c>
      <c r="L1659" s="26"/>
    </row>
    <row r="1660" customFormat="false" ht="15" hidden="false" customHeight="true" outlineLevel="0" collapsed="false">
      <c r="A1660" s="29" t="s">
        <v>18938</v>
      </c>
      <c r="B1660" s="30" t="n">
        <v>45803</v>
      </c>
      <c r="C1660" s="29" t="s">
        <v>9422</v>
      </c>
      <c r="D1660" s="29" t="s">
        <v>14946</v>
      </c>
      <c r="E1660" s="29" t="s">
        <v>14947</v>
      </c>
      <c r="F1660" s="29" t="s">
        <v>858</v>
      </c>
      <c r="G1660" s="29" t="s">
        <v>6521</v>
      </c>
      <c r="H1660" s="29" t="s">
        <v>14948</v>
      </c>
      <c r="I1660" s="29" t="s">
        <v>14960</v>
      </c>
      <c r="J1660" s="29" t="s">
        <v>14527</v>
      </c>
      <c r="K1660" s="29" t="s">
        <v>18937</v>
      </c>
      <c r="L1660" s="29"/>
    </row>
    <row r="1661" customFormat="false" ht="15" hidden="false" customHeight="true" outlineLevel="0" collapsed="false">
      <c r="A1661" s="26" t="s">
        <v>18939</v>
      </c>
      <c r="B1661" s="27" t="n">
        <v>45803</v>
      </c>
      <c r="C1661" s="26" t="s">
        <v>4084</v>
      </c>
      <c r="D1661" s="26" t="s">
        <v>14977</v>
      </c>
      <c r="E1661" s="26" t="s">
        <v>14978</v>
      </c>
      <c r="F1661" s="26" t="s">
        <v>16959</v>
      </c>
      <c r="G1661" s="26" t="s">
        <v>16959</v>
      </c>
      <c r="H1661" s="26" t="s">
        <v>14948</v>
      </c>
      <c r="I1661" s="26" t="s">
        <v>14987</v>
      </c>
      <c r="J1661" s="26" t="s">
        <v>14527</v>
      </c>
      <c r="K1661" s="26" t="s">
        <v>18937</v>
      </c>
      <c r="L1661" s="26"/>
    </row>
    <row r="1662" customFormat="false" ht="15" hidden="false" customHeight="true" outlineLevel="0" collapsed="false">
      <c r="A1662" s="29" t="s">
        <v>18940</v>
      </c>
      <c r="B1662" s="30" t="n">
        <v>45804</v>
      </c>
      <c r="C1662" s="29" t="s">
        <v>4484</v>
      </c>
      <c r="D1662" s="29" t="s">
        <v>15066</v>
      </c>
      <c r="E1662" s="29" t="s">
        <v>15067</v>
      </c>
      <c r="F1662" s="29" t="s">
        <v>14986</v>
      </c>
      <c r="G1662" s="29" t="s">
        <v>15078</v>
      </c>
      <c r="H1662" s="29" t="s">
        <v>14948</v>
      </c>
      <c r="I1662" s="29" t="s">
        <v>15005</v>
      </c>
      <c r="J1662" s="29" t="s">
        <v>14527</v>
      </c>
      <c r="K1662" s="29" t="s">
        <v>18941</v>
      </c>
      <c r="L1662" s="29"/>
    </row>
    <row r="1663" customFormat="false" ht="15" hidden="false" customHeight="true" outlineLevel="0" collapsed="false">
      <c r="A1663" s="26" t="s">
        <v>18942</v>
      </c>
      <c r="B1663" s="27" t="n">
        <v>45804</v>
      </c>
      <c r="C1663" s="26" t="s">
        <v>4794</v>
      </c>
      <c r="D1663" s="26" t="s">
        <v>14951</v>
      </c>
      <c r="E1663" s="26" t="s">
        <v>14952</v>
      </c>
      <c r="F1663" s="26" t="s">
        <v>16071</v>
      </c>
      <c r="G1663" s="26" t="s">
        <v>18943</v>
      </c>
      <c r="H1663" s="26" t="s">
        <v>14948</v>
      </c>
      <c r="I1663" s="26" t="s">
        <v>18944</v>
      </c>
      <c r="J1663" s="26" t="s">
        <v>14498</v>
      </c>
      <c r="K1663" s="26" t="s">
        <v>18941</v>
      </c>
      <c r="L1663" s="26"/>
    </row>
    <row r="1664" customFormat="false" ht="15" hidden="false" customHeight="true" outlineLevel="0" collapsed="false">
      <c r="A1664" s="29" t="s">
        <v>18945</v>
      </c>
      <c r="B1664" s="30" t="n">
        <v>45805</v>
      </c>
      <c r="C1664" s="29" t="s">
        <v>6845</v>
      </c>
      <c r="D1664" s="29" t="s">
        <v>14956</v>
      </c>
      <c r="E1664" s="29" t="s">
        <v>14957</v>
      </c>
      <c r="F1664" s="29" t="s">
        <v>18946</v>
      </c>
      <c r="G1664" s="29" t="s">
        <v>18947</v>
      </c>
      <c r="H1664" s="29" t="s">
        <v>14948</v>
      </c>
      <c r="I1664" s="29" t="s">
        <v>15024</v>
      </c>
      <c r="J1664" s="29" t="s">
        <v>14527</v>
      </c>
      <c r="K1664" s="29" t="s">
        <v>18948</v>
      </c>
      <c r="L1664" s="29"/>
    </row>
    <row r="1665" customFormat="false" ht="15" hidden="false" customHeight="true" outlineLevel="0" collapsed="false">
      <c r="A1665" s="26" t="s">
        <v>18949</v>
      </c>
      <c r="B1665" s="27" t="n">
        <v>45806</v>
      </c>
      <c r="C1665" s="26" t="s">
        <v>5988</v>
      </c>
      <c r="D1665" s="26" t="s">
        <v>15045</v>
      </c>
      <c r="E1665" s="26" t="s">
        <v>15046</v>
      </c>
      <c r="F1665" s="26" t="s">
        <v>18950</v>
      </c>
      <c r="G1665" s="26" t="s">
        <v>18951</v>
      </c>
      <c r="H1665" s="26" t="s">
        <v>14948</v>
      </c>
      <c r="I1665" s="26" t="s">
        <v>15005</v>
      </c>
      <c r="J1665" s="26" t="s">
        <v>14527</v>
      </c>
      <c r="K1665" s="26" t="s">
        <v>18952</v>
      </c>
      <c r="L1665" s="26"/>
    </row>
    <row r="1666" customFormat="false" ht="15" hidden="false" customHeight="true" outlineLevel="0" collapsed="false">
      <c r="A1666" s="29" t="s">
        <v>18953</v>
      </c>
      <c r="B1666" s="30" t="n">
        <v>45807</v>
      </c>
      <c r="C1666" s="29" t="s">
        <v>4343</v>
      </c>
      <c r="D1666" s="29" t="s">
        <v>15021</v>
      </c>
      <c r="E1666" s="29" t="s">
        <v>15022</v>
      </c>
      <c r="F1666" s="29" t="s">
        <v>229</v>
      </c>
      <c r="G1666" s="29" t="s">
        <v>166</v>
      </c>
      <c r="H1666" s="29" t="s">
        <v>14948</v>
      </c>
      <c r="I1666" s="29" t="s">
        <v>15024</v>
      </c>
      <c r="J1666" s="29" t="s">
        <v>14527</v>
      </c>
      <c r="K1666" s="29" t="s">
        <v>18954</v>
      </c>
      <c r="L1666" s="29"/>
    </row>
    <row r="1667" customFormat="false" ht="15" hidden="false" customHeight="true" outlineLevel="0" collapsed="false">
      <c r="A1667" s="26" t="s">
        <v>18955</v>
      </c>
      <c r="B1667" s="27" t="n">
        <v>45810</v>
      </c>
      <c r="C1667" s="26" t="s">
        <v>1617</v>
      </c>
      <c r="D1667" s="26" t="s">
        <v>15080</v>
      </c>
      <c r="E1667" s="26" t="s">
        <v>15081</v>
      </c>
      <c r="F1667" s="26" t="s">
        <v>17709</v>
      </c>
      <c r="G1667" s="26" t="s">
        <v>16338</v>
      </c>
      <c r="H1667" s="26" t="s">
        <v>14948</v>
      </c>
      <c r="I1667" s="26" t="s">
        <v>18956</v>
      </c>
      <c r="J1667" s="26" t="s">
        <v>14498</v>
      </c>
      <c r="K1667" s="26" t="s">
        <v>18957</v>
      </c>
      <c r="L1667" s="26"/>
    </row>
    <row r="1668" customFormat="false" ht="15" hidden="false" customHeight="true" outlineLevel="0" collapsed="false">
      <c r="A1668" s="29" t="s">
        <v>18958</v>
      </c>
      <c r="B1668" s="30" t="n">
        <v>45813</v>
      </c>
      <c r="C1668" s="29" t="s">
        <v>8560</v>
      </c>
      <c r="D1668" s="29" t="s">
        <v>14984</v>
      </c>
      <c r="E1668" s="29" t="s">
        <v>14985</v>
      </c>
      <c r="F1668" s="29" t="s">
        <v>166</v>
      </c>
      <c r="G1668" s="29" t="s">
        <v>15018</v>
      </c>
      <c r="H1668" s="29" t="s">
        <v>14948</v>
      </c>
      <c r="I1668" s="29" t="s">
        <v>15024</v>
      </c>
      <c r="J1668" s="29" t="s">
        <v>14527</v>
      </c>
      <c r="K1668" s="29" t="s">
        <v>18959</v>
      </c>
      <c r="L1668" s="29"/>
    </row>
    <row r="1669" customFormat="false" ht="15" hidden="false" customHeight="true" outlineLevel="0" collapsed="false">
      <c r="A1669" s="26" t="s">
        <v>18960</v>
      </c>
      <c r="B1669" s="27" t="n">
        <v>45813</v>
      </c>
      <c r="C1669" s="26" t="s">
        <v>11043</v>
      </c>
      <c r="D1669" s="26" t="s">
        <v>14965</v>
      </c>
      <c r="E1669" s="26" t="s">
        <v>14966</v>
      </c>
      <c r="F1669" s="26" t="s">
        <v>15684</v>
      </c>
      <c r="G1669" s="26" t="s">
        <v>16471</v>
      </c>
      <c r="H1669" s="26" t="s">
        <v>14948</v>
      </c>
      <c r="I1669" s="26" t="s">
        <v>18961</v>
      </c>
      <c r="J1669" s="26" t="s">
        <v>14498</v>
      </c>
      <c r="K1669" s="26" t="s">
        <v>18959</v>
      </c>
      <c r="L1669" s="26"/>
    </row>
    <row r="1670" customFormat="false" ht="15" hidden="false" customHeight="true" outlineLevel="0" collapsed="false">
      <c r="A1670" s="29" t="s">
        <v>18962</v>
      </c>
      <c r="B1670" s="30" t="n">
        <v>45813</v>
      </c>
      <c r="C1670" s="29" t="s">
        <v>6222</v>
      </c>
      <c r="D1670" s="29" t="s">
        <v>14946</v>
      </c>
      <c r="E1670" s="29" t="s">
        <v>14947</v>
      </c>
      <c r="F1670" s="29" t="s">
        <v>3233</v>
      </c>
      <c r="G1670" s="29" t="s">
        <v>565</v>
      </c>
      <c r="H1670" s="29" t="s">
        <v>14948</v>
      </c>
      <c r="I1670" s="29" t="s">
        <v>14960</v>
      </c>
      <c r="J1670" s="29" t="s">
        <v>14527</v>
      </c>
      <c r="K1670" s="29" t="s">
        <v>18959</v>
      </c>
      <c r="L1670" s="29"/>
    </row>
    <row r="1671" customFormat="false" ht="15" hidden="false" customHeight="true" outlineLevel="0" collapsed="false">
      <c r="A1671" s="26" t="s">
        <v>18963</v>
      </c>
      <c r="B1671" s="27" t="n">
        <v>45813</v>
      </c>
      <c r="C1671" s="26" t="s">
        <v>6809</v>
      </c>
      <c r="D1671" s="26" t="s">
        <v>15011</v>
      </c>
      <c r="E1671" s="26" t="s">
        <v>15012</v>
      </c>
      <c r="F1671" s="26" t="s">
        <v>345</v>
      </c>
      <c r="G1671" s="26" t="s">
        <v>198</v>
      </c>
      <c r="H1671" s="26" t="s">
        <v>14948</v>
      </c>
      <c r="I1671" s="26" t="s">
        <v>15005</v>
      </c>
      <c r="J1671" s="26" t="s">
        <v>14527</v>
      </c>
      <c r="K1671" s="26" t="s">
        <v>18959</v>
      </c>
      <c r="L1671" s="26"/>
    </row>
    <row r="1672" customFormat="false" ht="15" hidden="false" customHeight="true" outlineLevel="0" collapsed="false">
      <c r="A1672" s="29" t="s">
        <v>18964</v>
      </c>
      <c r="B1672" s="30" t="n">
        <v>45814</v>
      </c>
      <c r="C1672" s="29" t="s">
        <v>6957</v>
      </c>
      <c r="D1672" s="29" t="s">
        <v>15045</v>
      </c>
      <c r="E1672" s="29" t="s">
        <v>15046</v>
      </c>
      <c r="F1672" s="29" t="s">
        <v>18965</v>
      </c>
      <c r="G1672" s="29" t="s">
        <v>18966</v>
      </c>
      <c r="H1672" s="29" t="s">
        <v>14948</v>
      </c>
      <c r="I1672" s="29" t="s">
        <v>14980</v>
      </c>
      <c r="J1672" s="29" t="s">
        <v>14527</v>
      </c>
      <c r="K1672" s="29" t="s">
        <v>18967</v>
      </c>
      <c r="L1672" s="29"/>
    </row>
    <row r="1673" customFormat="false" ht="15" hidden="false" customHeight="true" outlineLevel="0" collapsed="false">
      <c r="A1673" s="26" t="s">
        <v>18968</v>
      </c>
      <c r="B1673" s="27" t="n">
        <v>45814</v>
      </c>
      <c r="C1673" s="26" t="s">
        <v>3020</v>
      </c>
      <c r="D1673" s="26" t="s">
        <v>15021</v>
      </c>
      <c r="E1673" s="26" t="s">
        <v>15022</v>
      </c>
      <c r="F1673" s="26" t="s">
        <v>15023</v>
      </c>
      <c r="G1673" s="26" t="s">
        <v>15023</v>
      </c>
      <c r="H1673" s="26" t="s">
        <v>14948</v>
      </c>
      <c r="I1673" s="26" t="s">
        <v>15005</v>
      </c>
      <c r="J1673" s="26" t="s">
        <v>14527</v>
      </c>
      <c r="K1673" s="26" t="s">
        <v>18967</v>
      </c>
      <c r="L1673" s="26"/>
    </row>
    <row r="1674" customFormat="false" ht="15" hidden="false" customHeight="true" outlineLevel="0" collapsed="false">
      <c r="A1674" s="29" t="s">
        <v>18969</v>
      </c>
      <c r="B1674" s="30" t="n">
        <v>45815</v>
      </c>
      <c r="C1674" s="29" t="s">
        <v>8175</v>
      </c>
      <c r="D1674" s="29" t="s">
        <v>14977</v>
      </c>
      <c r="E1674" s="29" t="s">
        <v>14978</v>
      </c>
      <c r="F1674" s="29" t="s">
        <v>18717</v>
      </c>
      <c r="G1674" s="29" t="s">
        <v>18717</v>
      </c>
      <c r="H1674" s="29" t="s">
        <v>14948</v>
      </c>
      <c r="I1674" s="29" t="s">
        <v>14980</v>
      </c>
      <c r="J1674" s="29" t="s">
        <v>14527</v>
      </c>
      <c r="K1674" s="29" t="s">
        <v>18970</v>
      </c>
      <c r="L1674" s="29"/>
    </row>
    <row r="1675" customFormat="false" ht="15" hidden="false" customHeight="true" outlineLevel="0" collapsed="false">
      <c r="A1675" s="26" t="s">
        <v>18971</v>
      </c>
      <c r="B1675" s="27" t="n">
        <v>45815</v>
      </c>
      <c r="C1675" s="26" t="s">
        <v>9465</v>
      </c>
      <c r="D1675" s="26" t="s">
        <v>14972</v>
      </c>
      <c r="E1675" s="26" t="s">
        <v>14973</v>
      </c>
      <c r="F1675" s="26" t="s">
        <v>18972</v>
      </c>
      <c r="G1675" s="26" t="s">
        <v>18973</v>
      </c>
      <c r="H1675" s="26" t="s">
        <v>14948</v>
      </c>
      <c r="I1675" s="26" t="s">
        <v>15024</v>
      </c>
      <c r="J1675" s="26" t="s">
        <v>14527</v>
      </c>
      <c r="K1675" s="26" t="s">
        <v>18970</v>
      </c>
      <c r="L1675" s="26"/>
    </row>
    <row r="1676" customFormat="false" ht="15" hidden="false" customHeight="true" outlineLevel="0" collapsed="false">
      <c r="A1676" s="29" t="s">
        <v>18974</v>
      </c>
      <c r="B1676" s="30" t="n">
        <v>45816</v>
      </c>
      <c r="C1676" s="29" t="s">
        <v>7671</v>
      </c>
      <c r="D1676" s="29" t="s">
        <v>15015</v>
      </c>
      <c r="E1676" s="29" t="s">
        <v>15016</v>
      </c>
      <c r="F1676" s="29" t="s">
        <v>15023</v>
      </c>
      <c r="G1676" s="29" t="s">
        <v>15075</v>
      </c>
      <c r="H1676" s="29" t="s">
        <v>14948</v>
      </c>
      <c r="I1676" s="29" t="s">
        <v>14960</v>
      </c>
      <c r="J1676" s="29" t="s">
        <v>14527</v>
      </c>
      <c r="K1676" s="29" t="s">
        <v>18975</v>
      </c>
      <c r="L1676" s="29"/>
    </row>
    <row r="1677" customFormat="false" ht="15" hidden="false" customHeight="true" outlineLevel="0" collapsed="false">
      <c r="A1677" s="26" t="s">
        <v>18976</v>
      </c>
      <c r="B1677" s="27" t="n">
        <v>45817</v>
      </c>
      <c r="C1677" s="26" t="s">
        <v>11564</v>
      </c>
      <c r="D1677" s="26" t="s">
        <v>15001</v>
      </c>
      <c r="E1677" s="26" t="s">
        <v>15002</v>
      </c>
      <c r="F1677" s="26" t="s">
        <v>15064</v>
      </c>
      <c r="G1677" s="26" t="s">
        <v>15335</v>
      </c>
      <c r="H1677" s="26" t="s">
        <v>14948</v>
      </c>
      <c r="I1677" s="26" t="s">
        <v>14980</v>
      </c>
      <c r="J1677" s="26" t="s">
        <v>14527</v>
      </c>
      <c r="K1677" s="26" t="s">
        <v>18977</v>
      </c>
      <c r="L1677" s="26"/>
    </row>
    <row r="1678" customFormat="false" ht="15" hidden="false" customHeight="true" outlineLevel="0" collapsed="false">
      <c r="A1678" s="29" t="s">
        <v>18978</v>
      </c>
      <c r="B1678" s="30" t="n">
        <v>45820</v>
      </c>
      <c r="C1678" s="29" t="s">
        <v>4582</v>
      </c>
      <c r="D1678" s="29" t="s">
        <v>15322</v>
      </c>
      <c r="E1678" s="29" t="s">
        <v>15323</v>
      </c>
      <c r="F1678" s="29" t="s">
        <v>15830</v>
      </c>
      <c r="G1678" s="29" t="s">
        <v>15325</v>
      </c>
      <c r="H1678" s="29" t="s">
        <v>14948</v>
      </c>
      <c r="I1678" s="29" t="s">
        <v>18979</v>
      </c>
      <c r="J1678" s="29" t="s">
        <v>14498</v>
      </c>
      <c r="K1678" s="29" t="s">
        <v>18980</v>
      </c>
      <c r="L1678" s="29"/>
    </row>
    <row r="1679" customFormat="false" ht="15" hidden="false" customHeight="true" outlineLevel="0" collapsed="false">
      <c r="A1679" s="26" t="s">
        <v>18981</v>
      </c>
      <c r="B1679" s="27" t="n">
        <v>45820</v>
      </c>
      <c r="C1679" s="26" t="s">
        <v>11163</v>
      </c>
      <c r="D1679" s="26" t="s">
        <v>15080</v>
      </c>
      <c r="E1679" s="26" t="s">
        <v>15081</v>
      </c>
      <c r="F1679" s="26" t="s">
        <v>15791</v>
      </c>
      <c r="G1679" s="26" t="s">
        <v>15709</v>
      </c>
      <c r="H1679" s="26" t="s">
        <v>14948</v>
      </c>
      <c r="I1679" s="26" t="s">
        <v>18982</v>
      </c>
      <c r="J1679" s="26" t="s">
        <v>14498</v>
      </c>
      <c r="K1679" s="26" t="s">
        <v>18980</v>
      </c>
      <c r="L1679" s="26"/>
    </row>
    <row r="1680" customFormat="false" ht="15" hidden="false" customHeight="true" outlineLevel="0" collapsed="false">
      <c r="A1680" s="29" t="s">
        <v>18983</v>
      </c>
      <c r="B1680" s="30" t="n">
        <v>45820</v>
      </c>
      <c r="C1680" s="29" t="s">
        <v>9590</v>
      </c>
      <c r="D1680" s="29" t="s">
        <v>15011</v>
      </c>
      <c r="E1680" s="29" t="s">
        <v>15012</v>
      </c>
      <c r="F1680" s="29" t="s">
        <v>15078</v>
      </c>
      <c r="G1680" s="29" t="s">
        <v>208</v>
      </c>
      <c r="H1680" s="29" t="s">
        <v>14948</v>
      </c>
      <c r="I1680" s="29" t="s">
        <v>15024</v>
      </c>
      <c r="J1680" s="29" t="s">
        <v>14527</v>
      </c>
      <c r="K1680" s="29" t="s">
        <v>18980</v>
      </c>
      <c r="L1680" s="29"/>
    </row>
    <row r="1681" customFormat="false" ht="15" hidden="false" customHeight="true" outlineLevel="0" collapsed="false">
      <c r="A1681" s="26" t="s">
        <v>18984</v>
      </c>
      <c r="B1681" s="27" t="n">
        <v>45821</v>
      </c>
      <c r="C1681" s="26" t="s">
        <v>3095</v>
      </c>
      <c r="D1681" s="26" t="s">
        <v>15015</v>
      </c>
      <c r="E1681" s="26" t="s">
        <v>15016</v>
      </c>
      <c r="F1681" s="26" t="s">
        <v>218</v>
      </c>
      <c r="G1681" s="26" t="s">
        <v>198</v>
      </c>
      <c r="H1681" s="26" t="s">
        <v>14948</v>
      </c>
      <c r="I1681" s="26" t="s">
        <v>14960</v>
      </c>
      <c r="J1681" s="26" t="s">
        <v>14527</v>
      </c>
      <c r="K1681" s="26" t="s">
        <v>18985</v>
      </c>
      <c r="L1681" s="26"/>
    </row>
    <row r="1682" customFormat="false" ht="15" hidden="false" customHeight="true" outlineLevel="0" collapsed="false">
      <c r="A1682" s="29" t="s">
        <v>18986</v>
      </c>
      <c r="B1682" s="30" t="n">
        <v>45822</v>
      </c>
      <c r="C1682" s="29" t="s">
        <v>10139</v>
      </c>
      <c r="D1682" s="29" t="s">
        <v>15011</v>
      </c>
      <c r="E1682" s="29" t="s">
        <v>15012</v>
      </c>
      <c r="F1682" s="29" t="s">
        <v>15135</v>
      </c>
      <c r="G1682" s="29" t="s">
        <v>345</v>
      </c>
      <c r="H1682" s="29" t="s">
        <v>14948</v>
      </c>
      <c r="I1682" s="29"/>
      <c r="J1682" s="29" t="s">
        <v>14527</v>
      </c>
      <c r="K1682" s="29" t="s">
        <v>18987</v>
      </c>
      <c r="L1682" s="29"/>
    </row>
    <row r="1683" customFormat="false" ht="15" hidden="false" customHeight="true" outlineLevel="0" collapsed="false">
      <c r="A1683" s="26" t="s">
        <v>18988</v>
      </c>
      <c r="B1683" s="27" t="n">
        <v>45824</v>
      </c>
      <c r="C1683" s="26" t="s">
        <v>10902</v>
      </c>
      <c r="D1683" s="26" t="s">
        <v>14946</v>
      </c>
      <c r="E1683" s="26" t="s">
        <v>14947</v>
      </c>
      <c r="F1683" s="26" t="s">
        <v>2299</v>
      </c>
      <c r="G1683" s="26" t="s">
        <v>10662</v>
      </c>
      <c r="H1683" s="26" t="s">
        <v>14948</v>
      </c>
      <c r="I1683" s="26" t="s">
        <v>15005</v>
      </c>
      <c r="J1683" s="26" t="s">
        <v>14527</v>
      </c>
      <c r="K1683" s="26" t="s">
        <v>18989</v>
      </c>
      <c r="L1683" s="26"/>
    </row>
    <row r="1684" customFormat="false" ht="15" hidden="false" customHeight="true" outlineLevel="0" collapsed="false">
      <c r="A1684" s="29" t="s">
        <v>18990</v>
      </c>
      <c r="B1684" s="30" t="n">
        <v>45825</v>
      </c>
      <c r="C1684" s="29" t="s">
        <v>5521</v>
      </c>
      <c r="D1684" s="29" t="s">
        <v>14965</v>
      </c>
      <c r="E1684" s="29" t="s">
        <v>14966</v>
      </c>
      <c r="F1684" s="29" t="s">
        <v>16174</v>
      </c>
      <c r="G1684" s="29" t="s">
        <v>18991</v>
      </c>
      <c r="H1684" s="29" t="s">
        <v>14948</v>
      </c>
      <c r="I1684" s="29" t="s">
        <v>18992</v>
      </c>
      <c r="J1684" s="29" t="s">
        <v>14498</v>
      </c>
      <c r="K1684" s="29" t="s">
        <v>18993</v>
      </c>
      <c r="L1684" s="29"/>
    </row>
    <row r="1685" customFormat="false" ht="15" hidden="false" customHeight="true" outlineLevel="0" collapsed="false">
      <c r="A1685" s="26" t="s">
        <v>18994</v>
      </c>
      <c r="B1685" s="27" t="n">
        <v>45826</v>
      </c>
      <c r="C1685" s="26" t="s">
        <v>3038</v>
      </c>
      <c r="D1685" s="26" t="s">
        <v>14951</v>
      </c>
      <c r="E1685" s="26" t="s">
        <v>14952</v>
      </c>
      <c r="F1685" s="26" t="s">
        <v>18358</v>
      </c>
      <c r="G1685" s="26" t="s">
        <v>18995</v>
      </c>
      <c r="H1685" s="26" t="s">
        <v>14948</v>
      </c>
      <c r="I1685" s="26" t="s">
        <v>18996</v>
      </c>
      <c r="J1685" s="26" t="s">
        <v>14498</v>
      </c>
      <c r="K1685" s="26" t="s">
        <v>18997</v>
      </c>
      <c r="L1685" s="26"/>
    </row>
    <row r="1686" customFormat="false" ht="15" hidden="false" customHeight="true" outlineLevel="0" collapsed="false">
      <c r="A1686" s="29" t="s">
        <v>18998</v>
      </c>
      <c r="B1686" s="30" t="n">
        <v>45827</v>
      </c>
      <c r="C1686" s="29" t="s">
        <v>7124</v>
      </c>
      <c r="D1686" s="29" t="s">
        <v>15080</v>
      </c>
      <c r="E1686" s="29" t="s">
        <v>15081</v>
      </c>
      <c r="F1686" s="29" t="s">
        <v>15344</v>
      </c>
      <c r="G1686" s="29" t="s">
        <v>17642</v>
      </c>
      <c r="H1686" s="29" t="s">
        <v>14948</v>
      </c>
      <c r="I1686" s="29" t="s">
        <v>18999</v>
      </c>
      <c r="J1686" s="29" t="s">
        <v>14498</v>
      </c>
      <c r="K1686" s="29" t="s">
        <v>19000</v>
      </c>
      <c r="L1686" s="29"/>
    </row>
    <row r="1687" customFormat="false" ht="15" hidden="false" customHeight="true" outlineLevel="0" collapsed="false">
      <c r="A1687" s="26" t="s">
        <v>19001</v>
      </c>
      <c r="B1687" s="27" t="n">
        <v>45828</v>
      </c>
      <c r="C1687" s="26" t="s">
        <v>3168</v>
      </c>
      <c r="D1687" s="26" t="s">
        <v>15113</v>
      </c>
      <c r="E1687" s="26" t="s">
        <v>15114</v>
      </c>
      <c r="F1687" s="26" t="s">
        <v>218</v>
      </c>
      <c r="G1687" s="26" t="s">
        <v>15078</v>
      </c>
      <c r="H1687" s="26" t="s">
        <v>14948</v>
      </c>
      <c r="I1687" s="26" t="s">
        <v>14960</v>
      </c>
      <c r="J1687" s="26" t="s">
        <v>14527</v>
      </c>
      <c r="K1687" s="26" t="s">
        <v>19002</v>
      </c>
      <c r="L1687" s="26"/>
    </row>
    <row r="1688" customFormat="false" ht="15" hidden="false" customHeight="true" outlineLevel="0" collapsed="false">
      <c r="A1688" s="29" t="s">
        <v>19003</v>
      </c>
      <c r="B1688" s="30" t="n">
        <v>45829</v>
      </c>
      <c r="C1688" s="29" t="s">
        <v>11280</v>
      </c>
      <c r="D1688" s="29" t="s">
        <v>15080</v>
      </c>
      <c r="E1688" s="29" t="s">
        <v>15081</v>
      </c>
      <c r="F1688" s="29" t="s">
        <v>15762</v>
      </c>
      <c r="G1688" s="29" t="s">
        <v>19004</v>
      </c>
      <c r="H1688" s="29" t="s">
        <v>14948</v>
      </c>
      <c r="I1688" s="29" t="s">
        <v>19005</v>
      </c>
      <c r="J1688" s="29" t="s">
        <v>14498</v>
      </c>
      <c r="K1688" s="29" t="s">
        <v>19006</v>
      </c>
      <c r="L1688" s="29"/>
    </row>
    <row r="1689" customFormat="false" ht="15" hidden="false" customHeight="true" outlineLevel="0" collapsed="false">
      <c r="A1689" s="26" t="s">
        <v>19007</v>
      </c>
      <c r="B1689" s="27" t="n">
        <v>45830</v>
      </c>
      <c r="C1689" s="26" t="s">
        <v>7263</v>
      </c>
      <c r="D1689" s="26" t="s">
        <v>14956</v>
      </c>
      <c r="E1689" s="26" t="s">
        <v>14957</v>
      </c>
      <c r="F1689" s="26" t="s">
        <v>19008</v>
      </c>
      <c r="G1689" s="26" t="s">
        <v>19009</v>
      </c>
      <c r="H1689" s="26" t="s">
        <v>14948</v>
      </c>
      <c r="I1689" s="26" t="s">
        <v>14987</v>
      </c>
      <c r="J1689" s="26" t="s">
        <v>14527</v>
      </c>
      <c r="K1689" s="26" t="s">
        <v>19010</v>
      </c>
      <c r="L1689" s="26"/>
    </row>
    <row r="1690" customFormat="false" ht="15" hidden="false" customHeight="true" outlineLevel="0" collapsed="false">
      <c r="A1690" s="29" t="s">
        <v>19011</v>
      </c>
      <c r="B1690" s="30" t="n">
        <v>45830</v>
      </c>
      <c r="C1690" s="29" t="s">
        <v>548</v>
      </c>
      <c r="D1690" s="29" t="s">
        <v>15015</v>
      </c>
      <c r="E1690" s="29" t="s">
        <v>15016</v>
      </c>
      <c r="F1690" s="29" t="s">
        <v>15135</v>
      </c>
      <c r="G1690" s="29" t="s">
        <v>15078</v>
      </c>
      <c r="H1690" s="29" t="s">
        <v>14948</v>
      </c>
      <c r="I1690" s="29" t="s">
        <v>15024</v>
      </c>
      <c r="J1690" s="29" t="s">
        <v>14527</v>
      </c>
      <c r="K1690" s="29" t="s">
        <v>19010</v>
      </c>
      <c r="L1690" s="29"/>
    </row>
    <row r="1691" customFormat="false" ht="15" hidden="false" customHeight="true" outlineLevel="0" collapsed="false">
      <c r="A1691" s="26" t="s">
        <v>19012</v>
      </c>
      <c r="B1691" s="27" t="n">
        <v>45831</v>
      </c>
      <c r="C1691" s="26" t="s">
        <v>11085</v>
      </c>
      <c r="D1691" s="26" t="s">
        <v>15080</v>
      </c>
      <c r="E1691" s="26" t="s">
        <v>15081</v>
      </c>
      <c r="F1691" s="26" t="s">
        <v>17094</v>
      </c>
      <c r="G1691" s="26" t="s">
        <v>15989</v>
      </c>
      <c r="H1691" s="26" t="s">
        <v>14948</v>
      </c>
      <c r="I1691" s="26" t="s">
        <v>19013</v>
      </c>
      <c r="J1691" s="26" t="s">
        <v>14498</v>
      </c>
      <c r="K1691" s="26" t="s">
        <v>19014</v>
      </c>
      <c r="L1691" s="26"/>
    </row>
    <row r="1692" customFormat="false" ht="15" hidden="false" customHeight="true" outlineLevel="0" collapsed="false">
      <c r="A1692" s="29" t="s">
        <v>19015</v>
      </c>
      <c r="B1692" s="30" t="n">
        <v>45831</v>
      </c>
      <c r="C1692" s="29" t="s">
        <v>9798</v>
      </c>
      <c r="D1692" s="29" t="s">
        <v>14972</v>
      </c>
      <c r="E1692" s="29" t="s">
        <v>14973</v>
      </c>
      <c r="F1692" s="29" t="s">
        <v>19016</v>
      </c>
      <c r="G1692" s="29" t="s">
        <v>19017</v>
      </c>
      <c r="H1692" s="29" t="s">
        <v>14948</v>
      </c>
      <c r="I1692" s="29" t="s">
        <v>14980</v>
      </c>
      <c r="J1692" s="29" t="s">
        <v>14527</v>
      </c>
      <c r="K1692" s="29" t="s">
        <v>19014</v>
      </c>
      <c r="L1692" s="29"/>
    </row>
    <row r="1693" customFormat="false" ht="15" hidden="false" customHeight="true" outlineLevel="0" collapsed="false">
      <c r="A1693" s="26" t="s">
        <v>19018</v>
      </c>
      <c r="B1693" s="27" t="n">
        <v>45833</v>
      </c>
      <c r="C1693" s="26" t="s">
        <v>7816</v>
      </c>
      <c r="D1693" s="26" t="s">
        <v>15322</v>
      </c>
      <c r="E1693" s="26" t="s">
        <v>15323</v>
      </c>
      <c r="F1693" s="26" t="s">
        <v>15467</v>
      </c>
      <c r="G1693" s="26" t="s">
        <v>16818</v>
      </c>
      <c r="H1693" s="26" t="s">
        <v>14948</v>
      </c>
      <c r="I1693" s="26" t="s">
        <v>19019</v>
      </c>
      <c r="J1693" s="26" t="s">
        <v>14498</v>
      </c>
      <c r="K1693" s="26" t="s">
        <v>19020</v>
      </c>
      <c r="L1693" s="26"/>
    </row>
    <row r="1694" customFormat="false" ht="15" hidden="false" customHeight="true" outlineLevel="0" collapsed="false">
      <c r="A1694" s="29" t="s">
        <v>19021</v>
      </c>
      <c r="B1694" s="30" t="n">
        <v>45833</v>
      </c>
      <c r="C1694" s="29" t="s">
        <v>1865</v>
      </c>
      <c r="D1694" s="29" t="s">
        <v>14984</v>
      </c>
      <c r="E1694" s="29" t="s">
        <v>14985</v>
      </c>
      <c r="F1694" s="29" t="s">
        <v>229</v>
      </c>
      <c r="G1694" s="29" t="s">
        <v>208</v>
      </c>
      <c r="H1694" s="29" t="s">
        <v>14948</v>
      </c>
      <c r="I1694" s="29" t="s">
        <v>14960</v>
      </c>
      <c r="J1694" s="29" t="s">
        <v>14527</v>
      </c>
      <c r="K1694" s="29" t="s">
        <v>19020</v>
      </c>
      <c r="L1694" s="29"/>
    </row>
    <row r="1695" customFormat="false" ht="15" hidden="false" customHeight="true" outlineLevel="0" collapsed="false">
      <c r="A1695" s="26" t="s">
        <v>19022</v>
      </c>
      <c r="B1695" s="27" t="n">
        <v>45833</v>
      </c>
      <c r="C1695" s="26" t="s">
        <v>5311</v>
      </c>
      <c r="D1695" s="26" t="s">
        <v>14951</v>
      </c>
      <c r="E1695" s="26" t="s">
        <v>14952</v>
      </c>
      <c r="F1695" s="26" t="s">
        <v>15263</v>
      </c>
      <c r="G1695" s="26" t="s">
        <v>19023</v>
      </c>
      <c r="H1695" s="26" t="s">
        <v>14948</v>
      </c>
      <c r="I1695" s="26" t="s">
        <v>19024</v>
      </c>
      <c r="J1695" s="26" t="s">
        <v>14498</v>
      </c>
      <c r="K1695" s="26" t="s">
        <v>19020</v>
      </c>
      <c r="L1695" s="26"/>
    </row>
    <row r="1696" customFormat="false" ht="15" hidden="false" customHeight="true" outlineLevel="0" collapsed="false">
      <c r="A1696" s="29" t="s">
        <v>19025</v>
      </c>
      <c r="B1696" s="30" t="n">
        <v>45833</v>
      </c>
      <c r="C1696" s="29" t="s">
        <v>10817</v>
      </c>
      <c r="D1696" s="29" t="s">
        <v>14946</v>
      </c>
      <c r="E1696" s="29" t="s">
        <v>14947</v>
      </c>
      <c r="F1696" s="29" t="s">
        <v>793</v>
      </c>
      <c r="G1696" s="29" t="s">
        <v>4858</v>
      </c>
      <c r="H1696" s="29" t="s">
        <v>14948</v>
      </c>
      <c r="I1696" s="29" t="s">
        <v>14987</v>
      </c>
      <c r="J1696" s="29" t="s">
        <v>14527</v>
      </c>
      <c r="K1696" s="29" t="s">
        <v>19020</v>
      </c>
      <c r="L1696" s="29"/>
    </row>
    <row r="1697" customFormat="false" ht="15" hidden="false" customHeight="true" outlineLevel="0" collapsed="false">
      <c r="A1697" s="26" t="s">
        <v>19026</v>
      </c>
      <c r="B1697" s="27" t="n">
        <v>45833</v>
      </c>
      <c r="C1697" s="26" t="s">
        <v>7013</v>
      </c>
      <c r="D1697" s="26" t="s">
        <v>15011</v>
      </c>
      <c r="E1697" s="26" t="s">
        <v>15012</v>
      </c>
      <c r="F1697" s="26" t="s">
        <v>15078</v>
      </c>
      <c r="G1697" s="26" t="s">
        <v>166</v>
      </c>
      <c r="H1697" s="26" t="s">
        <v>14948</v>
      </c>
      <c r="I1697" s="26" t="s">
        <v>15024</v>
      </c>
      <c r="J1697" s="26" t="s">
        <v>14527</v>
      </c>
      <c r="K1697" s="26" t="s">
        <v>19020</v>
      </c>
      <c r="L1697" s="26"/>
    </row>
    <row r="1698" customFormat="false" ht="15" hidden="false" customHeight="true" outlineLevel="0" collapsed="false">
      <c r="A1698" s="29" t="s">
        <v>19027</v>
      </c>
      <c r="B1698" s="30" t="n">
        <v>45833</v>
      </c>
      <c r="C1698" s="29" t="s">
        <v>6940</v>
      </c>
      <c r="D1698" s="29" t="s">
        <v>14946</v>
      </c>
      <c r="E1698" s="29" t="s">
        <v>14947</v>
      </c>
      <c r="F1698" s="29" t="s">
        <v>8324</v>
      </c>
      <c r="G1698" s="29" t="s">
        <v>929</v>
      </c>
      <c r="H1698" s="29" t="s">
        <v>14948</v>
      </c>
      <c r="I1698" s="29"/>
      <c r="J1698" s="29" t="s">
        <v>14527</v>
      </c>
      <c r="K1698" s="29" t="s">
        <v>19020</v>
      </c>
      <c r="L1698" s="29"/>
    </row>
    <row r="1699" customFormat="false" ht="15" hidden="false" customHeight="true" outlineLevel="0" collapsed="false">
      <c r="A1699" s="26" t="s">
        <v>19028</v>
      </c>
      <c r="B1699" s="27" t="n">
        <v>45834</v>
      </c>
      <c r="C1699" s="26" t="s">
        <v>5708</v>
      </c>
      <c r="D1699" s="26" t="s">
        <v>14951</v>
      </c>
      <c r="E1699" s="26" t="s">
        <v>14952</v>
      </c>
      <c r="F1699" s="26" t="s">
        <v>18171</v>
      </c>
      <c r="G1699" s="26" t="s">
        <v>18407</v>
      </c>
      <c r="H1699" s="26" t="s">
        <v>14948</v>
      </c>
      <c r="I1699" s="26" t="s">
        <v>19029</v>
      </c>
      <c r="J1699" s="26" t="s">
        <v>14498</v>
      </c>
      <c r="K1699" s="26" t="s">
        <v>19030</v>
      </c>
      <c r="L1699" s="26"/>
    </row>
    <row r="1700" customFormat="false" ht="15" hidden="false" customHeight="true" outlineLevel="0" collapsed="false">
      <c r="A1700" s="29" t="s">
        <v>19031</v>
      </c>
      <c r="B1700" s="30" t="n">
        <v>45835</v>
      </c>
      <c r="C1700" s="29" t="s">
        <v>4173</v>
      </c>
      <c r="D1700" s="29" t="s">
        <v>15054</v>
      </c>
      <c r="E1700" s="29" t="s">
        <v>15055</v>
      </c>
      <c r="F1700" s="29" t="s">
        <v>218</v>
      </c>
      <c r="G1700" s="29" t="s">
        <v>15078</v>
      </c>
      <c r="H1700" s="29" t="s">
        <v>14948</v>
      </c>
      <c r="I1700" s="29" t="s">
        <v>15005</v>
      </c>
      <c r="J1700" s="29" t="s">
        <v>14527</v>
      </c>
      <c r="K1700" s="29" t="s">
        <v>19032</v>
      </c>
      <c r="L1700" s="29"/>
    </row>
    <row r="1701" customFormat="false" ht="15" hidden="false" customHeight="true" outlineLevel="0" collapsed="false">
      <c r="A1701" s="26" t="s">
        <v>19033</v>
      </c>
      <c r="B1701" s="27" t="n">
        <v>45836</v>
      </c>
      <c r="C1701" s="26" t="s">
        <v>11211</v>
      </c>
      <c r="D1701" s="26" t="s">
        <v>15045</v>
      </c>
      <c r="E1701" s="26" t="s">
        <v>15046</v>
      </c>
      <c r="F1701" s="26" t="s">
        <v>19034</v>
      </c>
      <c r="G1701" s="26" t="s">
        <v>19035</v>
      </c>
      <c r="H1701" s="26" t="s">
        <v>14948</v>
      </c>
      <c r="I1701" s="26" t="s">
        <v>15024</v>
      </c>
      <c r="J1701" s="26" t="s">
        <v>14527</v>
      </c>
      <c r="K1701" s="26" t="s">
        <v>19036</v>
      </c>
      <c r="L1701" s="26"/>
    </row>
    <row r="1702" customFormat="false" ht="15" hidden="false" customHeight="true" outlineLevel="0" collapsed="false">
      <c r="A1702" s="29" t="s">
        <v>19037</v>
      </c>
      <c r="B1702" s="30" t="n">
        <v>45837</v>
      </c>
      <c r="C1702" s="29" t="s">
        <v>5725</v>
      </c>
      <c r="D1702" s="29" t="s">
        <v>15011</v>
      </c>
      <c r="E1702" s="29" t="s">
        <v>15012</v>
      </c>
      <c r="F1702" s="29" t="s">
        <v>15023</v>
      </c>
      <c r="G1702" s="29" t="s">
        <v>208</v>
      </c>
      <c r="H1702" s="29" t="s">
        <v>14948</v>
      </c>
      <c r="I1702" s="29" t="s">
        <v>14980</v>
      </c>
      <c r="J1702" s="29" t="s">
        <v>14527</v>
      </c>
      <c r="K1702" s="29" t="s">
        <v>19038</v>
      </c>
      <c r="L1702" s="29"/>
    </row>
    <row r="1703" customFormat="false" ht="15" hidden="false" customHeight="true" outlineLevel="0" collapsed="false">
      <c r="A1703" s="26" t="s">
        <v>19039</v>
      </c>
      <c r="B1703" s="27" t="n">
        <v>45838</v>
      </c>
      <c r="C1703" s="26" t="s">
        <v>9567</v>
      </c>
      <c r="D1703" s="26" t="s">
        <v>15021</v>
      </c>
      <c r="E1703" s="26" t="s">
        <v>15022</v>
      </c>
      <c r="F1703" s="26" t="s">
        <v>166</v>
      </c>
      <c r="G1703" s="26" t="s">
        <v>166</v>
      </c>
      <c r="H1703" s="26" t="s">
        <v>14948</v>
      </c>
      <c r="I1703" s="26" t="s">
        <v>14987</v>
      </c>
      <c r="J1703" s="26" t="s">
        <v>14527</v>
      </c>
      <c r="K1703" s="26" t="s">
        <v>19040</v>
      </c>
      <c r="L1703" s="26"/>
    </row>
    <row r="1704" customFormat="false" ht="15" hidden="false" customHeight="true" outlineLevel="0" collapsed="false">
      <c r="A1704" s="29" t="s">
        <v>19041</v>
      </c>
      <c r="B1704" s="30" t="n">
        <v>45838</v>
      </c>
      <c r="C1704" s="29" t="s">
        <v>2687</v>
      </c>
      <c r="D1704" s="29" t="s">
        <v>14951</v>
      </c>
      <c r="E1704" s="29" t="s">
        <v>14952</v>
      </c>
      <c r="F1704" s="29" t="s">
        <v>17868</v>
      </c>
      <c r="G1704" s="29" t="s">
        <v>19042</v>
      </c>
      <c r="H1704" s="29" t="s">
        <v>14948</v>
      </c>
      <c r="I1704" s="29" t="s">
        <v>15698</v>
      </c>
      <c r="J1704" s="29" t="s">
        <v>14498</v>
      </c>
      <c r="K1704" s="29" t="s">
        <v>19040</v>
      </c>
      <c r="L1704" s="29"/>
    </row>
    <row r="1705" customFormat="false" ht="15" hidden="false" customHeight="true" outlineLevel="0" collapsed="false">
      <c r="A1705" s="26" t="s">
        <v>19043</v>
      </c>
      <c r="B1705" s="27" t="n">
        <v>45838</v>
      </c>
      <c r="C1705" s="26" t="s">
        <v>9510</v>
      </c>
      <c r="D1705" s="26" t="s">
        <v>14946</v>
      </c>
      <c r="E1705" s="26" t="s">
        <v>14947</v>
      </c>
      <c r="F1705" s="26" t="s">
        <v>978</v>
      </c>
      <c r="G1705" s="26" t="s">
        <v>6866</v>
      </c>
      <c r="H1705" s="26" t="s">
        <v>14948</v>
      </c>
      <c r="I1705" s="26" t="s">
        <v>14960</v>
      </c>
      <c r="J1705" s="26" t="s">
        <v>14527</v>
      </c>
      <c r="K1705" s="26" t="s">
        <v>19040</v>
      </c>
      <c r="L1705" s="26"/>
    </row>
    <row r="1706" customFormat="false" ht="15" hidden="false" customHeight="true" outlineLevel="0" collapsed="false">
      <c r="A1706" s="29" t="s">
        <v>19044</v>
      </c>
      <c r="B1706" s="30" t="n">
        <v>45839</v>
      </c>
      <c r="C1706" s="29" t="s">
        <v>8882</v>
      </c>
      <c r="D1706" s="29" t="s">
        <v>14951</v>
      </c>
      <c r="E1706" s="29" t="s">
        <v>14952</v>
      </c>
      <c r="F1706" s="29" t="s">
        <v>14997</v>
      </c>
      <c r="G1706" s="29" t="s">
        <v>14998</v>
      </c>
      <c r="H1706" s="29" t="s">
        <v>14948</v>
      </c>
      <c r="I1706" s="29" t="s">
        <v>19045</v>
      </c>
      <c r="J1706" s="29" t="s">
        <v>14498</v>
      </c>
      <c r="K1706" s="29" t="s">
        <v>19046</v>
      </c>
      <c r="L1706" s="29" t="s">
        <v>19047</v>
      </c>
    </row>
    <row r="1707" customFormat="false" ht="15" hidden="false" customHeight="true" outlineLevel="0" collapsed="false">
      <c r="A1707" s="26" t="s">
        <v>19048</v>
      </c>
      <c r="B1707" s="27" t="n">
        <v>45841</v>
      </c>
      <c r="C1707" s="26" t="s">
        <v>10780</v>
      </c>
      <c r="D1707" s="26" t="s">
        <v>15045</v>
      </c>
      <c r="E1707" s="26" t="s">
        <v>15046</v>
      </c>
      <c r="F1707" s="26" t="s">
        <v>19049</v>
      </c>
      <c r="G1707" s="26" t="s">
        <v>19050</v>
      </c>
      <c r="H1707" s="26" t="s">
        <v>14948</v>
      </c>
      <c r="I1707" s="26"/>
      <c r="J1707" s="26" t="s">
        <v>14527</v>
      </c>
      <c r="K1707" s="26" t="s">
        <v>19051</v>
      </c>
      <c r="L1707" s="26"/>
    </row>
    <row r="1708" customFormat="false" ht="15" hidden="false" customHeight="true" outlineLevel="0" collapsed="false">
      <c r="A1708" s="29" t="s">
        <v>19052</v>
      </c>
      <c r="B1708" s="30" t="n">
        <v>45841</v>
      </c>
      <c r="C1708" s="29" t="s">
        <v>3625</v>
      </c>
      <c r="D1708" s="29" t="s">
        <v>15113</v>
      </c>
      <c r="E1708" s="29" t="s">
        <v>15114</v>
      </c>
      <c r="F1708" s="29" t="s">
        <v>198</v>
      </c>
      <c r="G1708" s="29" t="s">
        <v>270</v>
      </c>
      <c r="H1708" s="29" t="s">
        <v>14948</v>
      </c>
      <c r="I1708" s="29" t="s">
        <v>14960</v>
      </c>
      <c r="J1708" s="29" t="s">
        <v>14527</v>
      </c>
      <c r="K1708" s="29" t="s">
        <v>19051</v>
      </c>
      <c r="L1708" s="29"/>
    </row>
    <row r="1709" customFormat="false" ht="15" hidden="false" customHeight="true" outlineLevel="0" collapsed="false">
      <c r="A1709" s="26" t="s">
        <v>19053</v>
      </c>
      <c r="B1709" s="27" t="n">
        <v>45842</v>
      </c>
      <c r="C1709" s="26" t="s">
        <v>8638</v>
      </c>
      <c r="D1709" s="26" t="s">
        <v>14951</v>
      </c>
      <c r="E1709" s="26" t="s">
        <v>14952</v>
      </c>
      <c r="F1709" s="26" t="s">
        <v>15393</v>
      </c>
      <c r="G1709" s="26" t="s">
        <v>19054</v>
      </c>
      <c r="H1709" s="26" t="s">
        <v>14948</v>
      </c>
      <c r="I1709" s="26" t="s">
        <v>19055</v>
      </c>
      <c r="J1709" s="26" t="s">
        <v>14498</v>
      </c>
      <c r="K1709" s="26" t="s">
        <v>19056</v>
      </c>
      <c r="L1709" s="26"/>
    </row>
    <row r="1710" customFormat="false" ht="15" hidden="false" customHeight="true" outlineLevel="0" collapsed="false">
      <c r="A1710" s="29" t="s">
        <v>19057</v>
      </c>
      <c r="B1710" s="30" t="n">
        <v>45842</v>
      </c>
      <c r="C1710" s="29" t="s">
        <v>8112</v>
      </c>
      <c r="D1710" s="29" t="s">
        <v>15113</v>
      </c>
      <c r="E1710" s="29" t="s">
        <v>15114</v>
      </c>
      <c r="F1710" s="29" t="s">
        <v>15078</v>
      </c>
      <c r="G1710" s="29" t="s">
        <v>345</v>
      </c>
      <c r="H1710" s="29" t="s">
        <v>14948</v>
      </c>
      <c r="I1710" s="29" t="s">
        <v>14987</v>
      </c>
      <c r="J1710" s="29" t="s">
        <v>14527</v>
      </c>
      <c r="K1710" s="29" t="s">
        <v>19056</v>
      </c>
      <c r="L1710" s="29"/>
    </row>
    <row r="1711" customFormat="false" ht="15" hidden="false" customHeight="true" outlineLevel="0" collapsed="false">
      <c r="A1711" s="26" t="s">
        <v>19058</v>
      </c>
      <c r="B1711" s="27" t="n">
        <v>45843</v>
      </c>
      <c r="C1711" s="26" t="s">
        <v>10360</v>
      </c>
      <c r="D1711" s="26" t="s">
        <v>14956</v>
      </c>
      <c r="E1711" s="26" t="s">
        <v>14957</v>
      </c>
      <c r="F1711" s="26" t="s">
        <v>19059</v>
      </c>
      <c r="G1711" s="26" t="s">
        <v>19060</v>
      </c>
      <c r="H1711" s="26" t="s">
        <v>14948</v>
      </c>
      <c r="I1711" s="26"/>
      <c r="J1711" s="26" t="s">
        <v>14527</v>
      </c>
      <c r="K1711" s="26" t="s">
        <v>19061</v>
      </c>
      <c r="L1711" s="26"/>
    </row>
    <row r="1712" customFormat="false" ht="15" hidden="false" customHeight="true" outlineLevel="0" collapsed="false">
      <c r="A1712" s="29" t="s">
        <v>19062</v>
      </c>
      <c r="B1712" s="30" t="n">
        <v>45845</v>
      </c>
      <c r="C1712" s="29" t="s">
        <v>9880</v>
      </c>
      <c r="D1712" s="29" t="s">
        <v>14946</v>
      </c>
      <c r="E1712" s="29" t="s">
        <v>14947</v>
      </c>
      <c r="F1712" s="29" t="s">
        <v>2315</v>
      </c>
      <c r="G1712" s="29" t="s">
        <v>1977</v>
      </c>
      <c r="H1712" s="29" t="s">
        <v>14948</v>
      </c>
      <c r="I1712" s="29" t="s">
        <v>14960</v>
      </c>
      <c r="J1712" s="29" t="s">
        <v>14527</v>
      </c>
      <c r="K1712" s="29" t="s">
        <v>19063</v>
      </c>
      <c r="L1712" s="29"/>
    </row>
    <row r="1713" customFormat="false" ht="15" hidden="false" customHeight="true" outlineLevel="0" collapsed="false">
      <c r="A1713" s="26" t="s">
        <v>19064</v>
      </c>
      <c r="B1713" s="27" t="n">
        <v>45845</v>
      </c>
      <c r="C1713" s="26" t="s">
        <v>5977</v>
      </c>
      <c r="D1713" s="26" t="s">
        <v>14984</v>
      </c>
      <c r="E1713" s="26" t="s">
        <v>14985</v>
      </c>
      <c r="F1713" s="26" t="s">
        <v>166</v>
      </c>
      <c r="G1713" s="26" t="s">
        <v>248</v>
      </c>
      <c r="H1713" s="26" t="s">
        <v>14948</v>
      </c>
      <c r="I1713" s="26" t="s">
        <v>14987</v>
      </c>
      <c r="J1713" s="26" t="s">
        <v>14527</v>
      </c>
      <c r="K1713" s="26" t="s">
        <v>19063</v>
      </c>
      <c r="L1713" s="26"/>
    </row>
    <row r="1714" customFormat="false" ht="15" hidden="false" customHeight="true" outlineLevel="0" collapsed="false">
      <c r="A1714" s="29" t="s">
        <v>19065</v>
      </c>
      <c r="B1714" s="30" t="n">
        <v>45845</v>
      </c>
      <c r="C1714" s="29" t="s">
        <v>10921</v>
      </c>
      <c r="D1714" s="29" t="s">
        <v>15113</v>
      </c>
      <c r="E1714" s="29" t="s">
        <v>15114</v>
      </c>
      <c r="F1714" s="29" t="s">
        <v>15018</v>
      </c>
      <c r="G1714" s="29" t="s">
        <v>166</v>
      </c>
      <c r="H1714" s="29" t="s">
        <v>14948</v>
      </c>
      <c r="I1714" s="29"/>
      <c r="J1714" s="29" t="s">
        <v>14527</v>
      </c>
      <c r="K1714" s="29" t="s">
        <v>19063</v>
      </c>
      <c r="L1714" s="29"/>
    </row>
    <row r="1715" customFormat="false" ht="15" hidden="false" customHeight="true" outlineLevel="0" collapsed="false">
      <c r="A1715" s="26" t="s">
        <v>19066</v>
      </c>
      <c r="B1715" s="27" t="n">
        <v>45846</v>
      </c>
      <c r="C1715" s="26" t="s">
        <v>7958</v>
      </c>
      <c r="D1715" s="26" t="s">
        <v>15021</v>
      </c>
      <c r="E1715" s="26" t="s">
        <v>15022</v>
      </c>
      <c r="F1715" s="26" t="s">
        <v>345</v>
      </c>
      <c r="G1715" s="26" t="s">
        <v>198</v>
      </c>
      <c r="H1715" s="26" t="s">
        <v>14948</v>
      </c>
      <c r="I1715" s="26" t="s">
        <v>15024</v>
      </c>
      <c r="J1715" s="26" t="s">
        <v>14527</v>
      </c>
      <c r="K1715" s="26" t="s">
        <v>19067</v>
      </c>
      <c r="L1715" s="26"/>
    </row>
    <row r="1716" customFormat="false" ht="15" hidden="false" customHeight="true" outlineLevel="0" collapsed="false">
      <c r="A1716" s="29" t="s">
        <v>19068</v>
      </c>
      <c r="B1716" s="30" t="n">
        <v>45847</v>
      </c>
      <c r="C1716" s="29" t="s">
        <v>7341</v>
      </c>
      <c r="D1716" s="29" t="s">
        <v>15021</v>
      </c>
      <c r="E1716" s="29" t="s">
        <v>15022</v>
      </c>
      <c r="F1716" s="29" t="s">
        <v>15023</v>
      </c>
      <c r="G1716" s="29" t="s">
        <v>198</v>
      </c>
      <c r="H1716" s="29" t="s">
        <v>14948</v>
      </c>
      <c r="I1716" s="29" t="s">
        <v>15005</v>
      </c>
      <c r="J1716" s="29" t="s">
        <v>14527</v>
      </c>
      <c r="K1716" s="29" t="s">
        <v>19069</v>
      </c>
      <c r="L1716" s="29"/>
    </row>
    <row r="1717" customFormat="false" ht="15" hidden="false" customHeight="true" outlineLevel="0" collapsed="false">
      <c r="A1717" s="26" t="s">
        <v>19070</v>
      </c>
      <c r="B1717" s="27" t="n">
        <v>45848</v>
      </c>
      <c r="C1717" s="26" t="s">
        <v>7041</v>
      </c>
      <c r="D1717" s="26" t="s">
        <v>14965</v>
      </c>
      <c r="E1717" s="26" t="s">
        <v>14966</v>
      </c>
      <c r="F1717" s="26" t="s">
        <v>16471</v>
      </c>
      <c r="G1717" s="26" t="s">
        <v>15684</v>
      </c>
      <c r="H1717" s="26" t="s">
        <v>14948</v>
      </c>
      <c r="I1717" s="26" t="s">
        <v>19071</v>
      </c>
      <c r="J1717" s="26" t="s">
        <v>14498</v>
      </c>
      <c r="K1717" s="26" t="s">
        <v>19072</v>
      </c>
      <c r="L1717" s="26"/>
    </row>
    <row r="1718" customFormat="false" ht="15" hidden="false" customHeight="true" outlineLevel="0" collapsed="false">
      <c r="A1718" s="29" t="s">
        <v>19073</v>
      </c>
      <c r="B1718" s="30" t="n">
        <v>45849</v>
      </c>
      <c r="C1718" s="29" t="s">
        <v>3302</v>
      </c>
      <c r="D1718" s="29" t="s">
        <v>14965</v>
      </c>
      <c r="E1718" s="29" t="s">
        <v>14966</v>
      </c>
      <c r="F1718" s="29" t="s">
        <v>16673</v>
      </c>
      <c r="G1718" s="29" t="s">
        <v>15101</v>
      </c>
      <c r="H1718" s="29" t="s">
        <v>14948</v>
      </c>
      <c r="I1718" s="29" t="s">
        <v>19074</v>
      </c>
      <c r="J1718" s="29" t="s">
        <v>14498</v>
      </c>
      <c r="K1718" s="29" t="s">
        <v>19075</v>
      </c>
      <c r="L1718" s="29"/>
    </row>
    <row r="1719" customFormat="false" ht="15" hidden="false" customHeight="true" outlineLevel="0" collapsed="false">
      <c r="A1719" s="26" t="s">
        <v>19076</v>
      </c>
      <c r="B1719" s="27" t="n">
        <v>45851</v>
      </c>
      <c r="C1719" s="26" t="s">
        <v>10220</v>
      </c>
      <c r="D1719" s="26" t="s">
        <v>15113</v>
      </c>
      <c r="E1719" s="26" t="s">
        <v>15114</v>
      </c>
      <c r="F1719" s="26" t="s">
        <v>208</v>
      </c>
      <c r="G1719" s="26" t="s">
        <v>322</v>
      </c>
      <c r="H1719" s="26" t="s">
        <v>14948</v>
      </c>
      <c r="I1719" s="26"/>
      <c r="J1719" s="26" t="s">
        <v>14527</v>
      </c>
      <c r="K1719" s="26" t="s">
        <v>19077</v>
      </c>
      <c r="L1719" s="26"/>
    </row>
    <row r="1720" customFormat="false" ht="15" hidden="false" customHeight="true" outlineLevel="0" collapsed="false">
      <c r="A1720" s="29" t="s">
        <v>19078</v>
      </c>
      <c r="B1720" s="30" t="n">
        <v>45851</v>
      </c>
      <c r="C1720" s="29" t="s">
        <v>8760</v>
      </c>
      <c r="D1720" s="29" t="s">
        <v>15015</v>
      </c>
      <c r="E1720" s="29" t="s">
        <v>15016</v>
      </c>
      <c r="F1720" s="29" t="s">
        <v>229</v>
      </c>
      <c r="G1720" s="29" t="s">
        <v>15018</v>
      </c>
      <c r="H1720" s="29" t="s">
        <v>14948</v>
      </c>
      <c r="I1720" s="29" t="s">
        <v>14980</v>
      </c>
      <c r="J1720" s="29" t="s">
        <v>14527</v>
      </c>
      <c r="K1720" s="29" t="s">
        <v>19077</v>
      </c>
      <c r="L1720" s="29"/>
    </row>
    <row r="1721" customFormat="false" ht="15" hidden="false" customHeight="true" outlineLevel="0" collapsed="false">
      <c r="A1721" s="26" t="s">
        <v>19079</v>
      </c>
      <c r="B1721" s="27" t="n">
        <v>45852</v>
      </c>
      <c r="C1721" s="26" t="s">
        <v>8358</v>
      </c>
      <c r="D1721" s="26" t="s">
        <v>14972</v>
      </c>
      <c r="E1721" s="26" t="s">
        <v>14973</v>
      </c>
      <c r="F1721" s="26" t="s">
        <v>19080</v>
      </c>
      <c r="G1721" s="26" t="s">
        <v>19081</v>
      </c>
      <c r="H1721" s="26" t="s">
        <v>14948</v>
      </c>
      <c r="I1721" s="26" t="s">
        <v>15024</v>
      </c>
      <c r="J1721" s="26" t="s">
        <v>14527</v>
      </c>
      <c r="K1721" s="26" t="s">
        <v>19082</v>
      </c>
      <c r="L1721" s="26"/>
    </row>
    <row r="1722" customFormat="false" ht="15" hidden="false" customHeight="true" outlineLevel="0" collapsed="false">
      <c r="A1722" s="29" t="s">
        <v>19083</v>
      </c>
      <c r="B1722" s="30" t="n">
        <v>45853</v>
      </c>
      <c r="C1722" s="29" t="s">
        <v>920</v>
      </c>
      <c r="D1722" s="29" t="s">
        <v>15066</v>
      </c>
      <c r="E1722" s="29" t="s">
        <v>15067</v>
      </c>
      <c r="F1722" s="29" t="s">
        <v>229</v>
      </c>
      <c r="G1722" s="29" t="s">
        <v>15135</v>
      </c>
      <c r="H1722" s="29" t="s">
        <v>14948</v>
      </c>
      <c r="I1722" s="29" t="s">
        <v>15024</v>
      </c>
      <c r="J1722" s="29" t="s">
        <v>14527</v>
      </c>
      <c r="K1722" s="29" t="s">
        <v>19084</v>
      </c>
      <c r="L1722" s="29"/>
    </row>
    <row r="1723" customFormat="false" ht="15" hidden="false" customHeight="true" outlineLevel="0" collapsed="false">
      <c r="A1723" s="26" t="s">
        <v>19085</v>
      </c>
      <c r="B1723" s="27" t="n">
        <v>45856</v>
      </c>
      <c r="C1723" s="26" t="s">
        <v>11393</v>
      </c>
      <c r="D1723" s="26" t="s">
        <v>14972</v>
      </c>
      <c r="E1723" s="26" t="s">
        <v>14973</v>
      </c>
      <c r="F1723" s="26" t="s">
        <v>19086</v>
      </c>
      <c r="G1723" s="26" t="s">
        <v>19087</v>
      </c>
      <c r="H1723" s="26" t="s">
        <v>14948</v>
      </c>
      <c r="I1723" s="26" t="s">
        <v>15005</v>
      </c>
      <c r="J1723" s="26" t="s">
        <v>14527</v>
      </c>
      <c r="K1723" s="26" t="s">
        <v>19088</v>
      </c>
      <c r="L1723" s="26"/>
    </row>
    <row r="1724" customFormat="false" ht="15" hidden="false" customHeight="true" outlineLevel="0" collapsed="false">
      <c r="A1724" s="29" t="s">
        <v>19089</v>
      </c>
      <c r="B1724" s="30" t="n">
        <v>45856</v>
      </c>
      <c r="C1724" s="29" t="s">
        <v>3792</v>
      </c>
      <c r="D1724" s="29" t="s">
        <v>15066</v>
      </c>
      <c r="E1724" s="29" t="s">
        <v>15067</v>
      </c>
      <c r="F1724" s="29" t="s">
        <v>166</v>
      </c>
      <c r="G1724" s="29" t="s">
        <v>166</v>
      </c>
      <c r="H1724" s="29" t="s">
        <v>14948</v>
      </c>
      <c r="I1724" s="29"/>
      <c r="J1724" s="29" t="s">
        <v>14527</v>
      </c>
      <c r="K1724" s="29" t="s">
        <v>19088</v>
      </c>
      <c r="L1724" s="29"/>
    </row>
    <row r="1725" customFormat="false" ht="15" hidden="false" customHeight="true" outlineLevel="0" collapsed="false">
      <c r="A1725" s="26" t="s">
        <v>19090</v>
      </c>
      <c r="B1725" s="27" t="n">
        <v>45857</v>
      </c>
      <c r="C1725" s="26" t="s">
        <v>3104</v>
      </c>
      <c r="D1725" s="26" t="s">
        <v>14984</v>
      </c>
      <c r="E1725" s="26" t="s">
        <v>14985</v>
      </c>
      <c r="F1725" s="26" t="s">
        <v>198</v>
      </c>
      <c r="G1725" s="26" t="s">
        <v>166</v>
      </c>
      <c r="H1725" s="26" t="s">
        <v>14948</v>
      </c>
      <c r="I1725" s="26"/>
      <c r="J1725" s="26" t="s">
        <v>14527</v>
      </c>
      <c r="K1725" s="26" t="s">
        <v>19091</v>
      </c>
      <c r="L1725" s="26"/>
    </row>
    <row r="1726" customFormat="false" ht="15" hidden="false" customHeight="true" outlineLevel="0" collapsed="false">
      <c r="A1726" s="29" t="s">
        <v>19092</v>
      </c>
      <c r="B1726" s="30" t="n">
        <v>45857</v>
      </c>
      <c r="C1726" s="29" t="s">
        <v>603</v>
      </c>
      <c r="D1726" s="29" t="s">
        <v>15011</v>
      </c>
      <c r="E1726" s="29" t="s">
        <v>15012</v>
      </c>
      <c r="F1726" s="29" t="s">
        <v>208</v>
      </c>
      <c r="G1726" s="29" t="s">
        <v>15023</v>
      </c>
      <c r="H1726" s="29" t="s">
        <v>14948</v>
      </c>
      <c r="I1726" s="29" t="s">
        <v>14960</v>
      </c>
      <c r="J1726" s="29" t="s">
        <v>14527</v>
      </c>
      <c r="K1726" s="29" t="s">
        <v>19091</v>
      </c>
      <c r="L1726" s="29"/>
    </row>
    <row r="1727" customFormat="false" ht="15" hidden="false" customHeight="true" outlineLevel="0" collapsed="false">
      <c r="A1727" s="26" t="s">
        <v>19093</v>
      </c>
      <c r="B1727" s="27" t="n">
        <v>45858</v>
      </c>
      <c r="C1727" s="26" t="s">
        <v>9252</v>
      </c>
      <c r="D1727" s="26" t="s">
        <v>14946</v>
      </c>
      <c r="E1727" s="26" t="s">
        <v>14947</v>
      </c>
      <c r="F1727" s="26" t="s">
        <v>1276</v>
      </c>
      <c r="G1727" s="26" t="s">
        <v>5958</v>
      </c>
      <c r="H1727" s="26" t="s">
        <v>14948</v>
      </c>
      <c r="I1727" s="26" t="s">
        <v>15024</v>
      </c>
      <c r="J1727" s="26" t="s">
        <v>14527</v>
      </c>
      <c r="K1727" s="26" t="s">
        <v>19094</v>
      </c>
      <c r="L1727" s="26"/>
    </row>
    <row r="1728" customFormat="false" ht="15" hidden="false" customHeight="true" outlineLevel="0" collapsed="false">
      <c r="A1728" s="29" t="s">
        <v>19095</v>
      </c>
      <c r="B1728" s="30" t="n">
        <v>45859</v>
      </c>
      <c r="C1728" s="29" t="s">
        <v>5921</v>
      </c>
      <c r="D1728" s="29" t="s">
        <v>14946</v>
      </c>
      <c r="E1728" s="29" t="s">
        <v>14947</v>
      </c>
      <c r="F1728" s="29" t="s">
        <v>5579</v>
      </c>
      <c r="G1728" s="29" t="s">
        <v>2362</v>
      </c>
      <c r="H1728" s="29" t="s">
        <v>14948</v>
      </c>
      <c r="I1728" s="29" t="s">
        <v>15024</v>
      </c>
      <c r="J1728" s="29" t="s">
        <v>14527</v>
      </c>
      <c r="K1728" s="29" t="s">
        <v>19096</v>
      </c>
      <c r="L1728" s="29"/>
    </row>
    <row r="1729" customFormat="false" ht="15" hidden="false" customHeight="true" outlineLevel="0" collapsed="false">
      <c r="A1729" s="26" t="s">
        <v>19097</v>
      </c>
      <c r="B1729" s="27" t="n">
        <v>45859</v>
      </c>
      <c r="C1729" s="26" t="s">
        <v>4106</v>
      </c>
      <c r="D1729" s="26" t="s">
        <v>15045</v>
      </c>
      <c r="E1729" s="26" t="s">
        <v>15046</v>
      </c>
      <c r="F1729" s="26" t="s">
        <v>19098</v>
      </c>
      <c r="G1729" s="26" t="s">
        <v>19099</v>
      </c>
      <c r="H1729" s="26" t="s">
        <v>14948</v>
      </c>
      <c r="I1729" s="26" t="s">
        <v>14960</v>
      </c>
      <c r="J1729" s="26" t="s">
        <v>14527</v>
      </c>
      <c r="K1729" s="26" t="s">
        <v>19096</v>
      </c>
      <c r="L1729" s="26"/>
    </row>
    <row r="1730" customFormat="false" ht="15" hidden="false" customHeight="true" outlineLevel="0" collapsed="false">
      <c r="A1730" s="29" t="s">
        <v>19100</v>
      </c>
      <c r="B1730" s="30" t="n">
        <v>45861</v>
      </c>
      <c r="C1730" s="29" t="s">
        <v>2561</v>
      </c>
      <c r="D1730" s="29" t="s">
        <v>14977</v>
      </c>
      <c r="E1730" s="29" t="s">
        <v>14978</v>
      </c>
      <c r="F1730" s="29" t="s">
        <v>15668</v>
      </c>
      <c r="G1730" s="29" t="s">
        <v>15668</v>
      </c>
      <c r="H1730" s="29" t="s">
        <v>14948</v>
      </c>
      <c r="I1730" s="29" t="s">
        <v>14960</v>
      </c>
      <c r="J1730" s="29" t="s">
        <v>14527</v>
      </c>
      <c r="K1730" s="29" t="s">
        <v>19101</v>
      </c>
      <c r="L1730" s="29"/>
    </row>
    <row r="1731" customFormat="false" ht="15" hidden="false" customHeight="true" outlineLevel="0" collapsed="false">
      <c r="A1731" s="26" t="s">
        <v>19102</v>
      </c>
      <c r="B1731" s="27" t="n">
        <v>45861</v>
      </c>
      <c r="C1731" s="26" t="s">
        <v>6769</v>
      </c>
      <c r="D1731" s="26" t="s">
        <v>14951</v>
      </c>
      <c r="E1731" s="26" t="s">
        <v>14952</v>
      </c>
      <c r="F1731" s="26" t="s">
        <v>16169</v>
      </c>
      <c r="G1731" s="26" t="s">
        <v>19103</v>
      </c>
      <c r="H1731" s="26" t="s">
        <v>14948</v>
      </c>
      <c r="I1731" s="26" t="s">
        <v>19104</v>
      </c>
      <c r="J1731" s="26" t="s">
        <v>14498</v>
      </c>
      <c r="K1731" s="26" t="s">
        <v>19101</v>
      </c>
      <c r="L1731" s="26"/>
    </row>
    <row r="1732" customFormat="false" ht="15" hidden="false" customHeight="true" outlineLevel="0" collapsed="false">
      <c r="A1732" s="29" t="s">
        <v>19105</v>
      </c>
      <c r="B1732" s="30" t="n">
        <v>45861</v>
      </c>
      <c r="C1732" s="29" t="s">
        <v>9824</v>
      </c>
      <c r="D1732" s="29" t="s">
        <v>14956</v>
      </c>
      <c r="E1732" s="29" t="s">
        <v>14957</v>
      </c>
      <c r="F1732" s="29" t="s">
        <v>19106</v>
      </c>
      <c r="G1732" s="29" t="s">
        <v>19107</v>
      </c>
      <c r="H1732" s="29" t="s">
        <v>14948</v>
      </c>
      <c r="I1732" s="29" t="s">
        <v>15024</v>
      </c>
      <c r="J1732" s="29" t="s">
        <v>14527</v>
      </c>
      <c r="K1732" s="29" t="s">
        <v>19101</v>
      </c>
      <c r="L1732" s="29"/>
    </row>
    <row r="1733" customFormat="false" ht="15" hidden="false" customHeight="true" outlineLevel="0" collapsed="false">
      <c r="A1733" s="26" t="s">
        <v>19108</v>
      </c>
      <c r="B1733" s="27" t="n">
        <v>45862</v>
      </c>
      <c r="C1733" s="26" t="s">
        <v>11580</v>
      </c>
      <c r="D1733" s="26" t="s">
        <v>14984</v>
      </c>
      <c r="E1733" s="26" t="s">
        <v>14985</v>
      </c>
      <c r="F1733" s="26" t="s">
        <v>270</v>
      </c>
      <c r="G1733" s="26" t="s">
        <v>208</v>
      </c>
      <c r="H1733" s="26" t="s">
        <v>14948</v>
      </c>
      <c r="I1733" s="26" t="s">
        <v>15024</v>
      </c>
      <c r="J1733" s="26" t="s">
        <v>14527</v>
      </c>
      <c r="K1733" s="26" t="s">
        <v>19109</v>
      </c>
      <c r="L1733" s="26"/>
    </row>
    <row r="1734" customFormat="false" ht="15" hidden="false" customHeight="true" outlineLevel="0" collapsed="false">
      <c r="A1734" s="29" t="s">
        <v>19110</v>
      </c>
      <c r="B1734" s="30" t="n">
        <v>45864</v>
      </c>
      <c r="C1734" s="29" t="s">
        <v>11303</v>
      </c>
      <c r="D1734" s="29" t="s">
        <v>15021</v>
      </c>
      <c r="E1734" s="29" t="s">
        <v>15022</v>
      </c>
      <c r="F1734" s="29" t="s">
        <v>248</v>
      </c>
      <c r="G1734" s="29" t="s">
        <v>248</v>
      </c>
      <c r="H1734" s="29" t="s">
        <v>14948</v>
      </c>
      <c r="I1734" s="29"/>
      <c r="J1734" s="29" t="s">
        <v>14527</v>
      </c>
      <c r="K1734" s="29" t="s">
        <v>19111</v>
      </c>
      <c r="L1734" s="29"/>
    </row>
    <row r="1735" customFormat="false" ht="15" hidden="false" customHeight="true" outlineLevel="0" collapsed="false">
      <c r="A1735" s="26" t="s">
        <v>19112</v>
      </c>
      <c r="B1735" s="27" t="n">
        <v>45865</v>
      </c>
      <c r="C1735" s="26" t="s">
        <v>9938</v>
      </c>
      <c r="D1735" s="26" t="s">
        <v>14946</v>
      </c>
      <c r="E1735" s="26" t="s">
        <v>14947</v>
      </c>
      <c r="F1735" s="26" t="s">
        <v>606</v>
      </c>
      <c r="G1735" s="26" t="s">
        <v>3468</v>
      </c>
      <c r="H1735" s="26" t="s">
        <v>14948</v>
      </c>
      <c r="I1735" s="26" t="s">
        <v>15024</v>
      </c>
      <c r="J1735" s="26" t="s">
        <v>14527</v>
      </c>
      <c r="K1735" s="26" t="s">
        <v>19113</v>
      </c>
      <c r="L1735" s="26"/>
    </row>
    <row r="1736" customFormat="false" ht="15" hidden="false" customHeight="true" outlineLevel="0" collapsed="false">
      <c r="A1736" s="29" t="s">
        <v>19114</v>
      </c>
      <c r="B1736" s="30" t="n">
        <v>45865</v>
      </c>
      <c r="C1736" s="29" t="s">
        <v>4931</v>
      </c>
      <c r="D1736" s="29" t="s">
        <v>14946</v>
      </c>
      <c r="E1736" s="29" t="s">
        <v>14947</v>
      </c>
      <c r="F1736" s="29" t="s">
        <v>1244</v>
      </c>
      <c r="G1736" s="29" t="s">
        <v>344</v>
      </c>
      <c r="H1736" s="29" t="s">
        <v>14948</v>
      </c>
      <c r="I1736" s="29" t="s">
        <v>14987</v>
      </c>
      <c r="J1736" s="29" t="s">
        <v>14527</v>
      </c>
      <c r="K1736" s="29" t="s">
        <v>19113</v>
      </c>
      <c r="L1736" s="29"/>
    </row>
    <row r="1737" customFormat="false" ht="15" hidden="false" customHeight="true" outlineLevel="0" collapsed="false">
      <c r="A1737" s="26" t="s">
        <v>19115</v>
      </c>
      <c r="B1737" s="27" t="n">
        <v>45865</v>
      </c>
      <c r="C1737" s="26" t="s">
        <v>2422</v>
      </c>
      <c r="D1737" s="26" t="s">
        <v>15066</v>
      </c>
      <c r="E1737" s="26" t="s">
        <v>15067</v>
      </c>
      <c r="F1737" s="26" t="s">
        <v>15018</v>
      </c>
      <c r="G1737" s="26" t="s">
        <v>15078</v>
      </c>
      <c r="H1737" s="26" t="s">
        <v>14948</v>
      </c>
      <c r="I1737" s="26" t="s">
        <v>15024</v>
      </c>
      <c r="J1737" s="26" t="s">
        <v>14527</v>
      </c>
      <c r="K1737" s="26" t="s">
        <v>19113</v>
      </c>
      <c r="L1737" s="26"/>
    </row>
    <row r="1738" customFormat="false" ht="15" hidden="false" customHeight="true" outlineLevel="0" collapsed="false">
      <c r="A1738" s="29" t="s">
        <v>19116</v>
      </c>
      <c r="B1738" s="30" t="n">
        <v>45866</v>
      </c>
      <c r="C1738" s="29" t="s">
        <v>1636</v>
      </c>
      <c r="D1738" s="29" t="s">
        <v>15021</v>
      </c>
      <c r="E1738" s="29" t="s">
        <v>15022</v>
      </c>
      <c r="F1738" s="29" t="s">
        <v>208</v>
      </c>
      <c r="G1738" s="29" t="s">
        <v>14986</v>
      </c>
      <c r="H1738" s="29" t="s">
        <v>14948</v>
      </c>
      <c r="I1738" s="29" t="s">
        <v>14980</v>
      </c>
      <c r="J1738" s="29" t="s">
        <v>14527</v>
      </c>
      <c r="K1738" s="29" t="s">
        <v>19117</v>
      </c>
      <c r="L1738" s="29"/>
    </row>
    <row r="1739" customFormat="false" ht="15" hidden="false" customHeight="true" outlineLevel="0" collapsed="false">
      <c r="A1739" s="26" t="s">
        <v>19118</v>
      </c>
      <c r="B1739" s="27" t="n">
        <v>45866</v>
      </c>
      <c r="C1739" s="26" t="s">
        <v>10301</v>
      </c>
      <c r="D1739" s="26" t="s">
        <v>15080</v>
      </c>
      <c r="E1739" s="26" t="s">
        <v>15081</v>
      </c>
      <c r="F1739" s="26" t="s">
        <v>17492</v>
      </c>
      <c r="G1739" s="26" t="s">
        <v>15734</v>
      </c>
      <c r="H1739" s="26" t="s">
        <v>14948</v>
      </c>
      <c r="I1739" s="26" t="s">
        <v>19119</v>
      </c>
      <c r="J1739" s="26" t="s">
        <v>14498</v>
      </c>
      <c r="K1739" s="26" t="s">
        <v>19117</v>
      </c>
      <c r="L1739" s="26"/>
    </row>
    <row r="1740" customFormat="false" ht="15" hidden="false" customHeight="true" outlineLevel="0" collapsed="false">
      <c r="A1740" s="29" t="s">
        <v>19120</v>
      </c>
      <c r="B1740" s="30" t="n">
        <v>45867</v>
      </c>
      <c r="C1740" s="29" t="s">
        <v>10265</v>
      </c>
      <c r="D1740" s="29" t="s">
        <v>14984</v>
      </c>
      <c r="E1740" s="29" t="s">
        <v>14985</v>
      </c>
      <c r="F1740" s="29" t="s">
        <v>15023</v>
      </c>
      <c r="G1740" s="29" t="s">
        <v>345</v>
      </c>
      <c r="H1740" s="29" t="s">
        <v>14948</v>
      </c>
      <c r="I1740" s="29" t="s">
        <v>15024</v>
      </c>
      <c r="J1740" s="29" t="s">
        <v>14527</v>
      </c>
      <c r="K1740" s="29" t="s">
        <v>19121</v>
      </c>
      <c r="L1740" s="29"/>
    </row>
    <row r="1741" customFormat="false" ht="15" hidden="false" customHeight="true" outlineLevel="0" collapsed="false">
      <c r="A1741" s="26" t="s">
        <v>19122</v>
      </c>
      <c r="B1741" s="27" t="n">
        <v>45868</v>
      </c>
      <c r="C1741" s="26" t="s">
        <v>11307</v>
      </c>
      <c r="D1741" s="26" t="s">
        <v>15011</v>
      </c>
      <c r="E1741" s="26" t="s">
        <v>15012</v>
      </c>
      <c r="F1741" s="26" t="s">
        <v>322</v>
      </c>
      <c r="G1741" s="26" t="s">
        <v>166</v>
      </c>
      <c r="H1741" s="26" t="s">
        <v>14948</v>
      </c>
      <c r="I1741" s="26"/>
      <c r="J1741" s="26" t="s">
        <v>14527</v>
      </c>
      <c r="K1741" s="26" t="s">
        <v>19123</v>
      </c>
      <c r="L1741" s="26"/>
    </row>
    <row r="1742" customFormat="false" ht="15" hidden="false" customHeight="true" outlineLevel="0" collapsed="false">
      <c r="A1742" s="29" t="s">
        <v>19124</v>
      </c>
      <c r="B1742" s="30" t="n">
        <v>45869</v>
      </c>
      <c r="C1742" s="29" t="s">
        <v>8690</v>
      </c>
      <c r="D1742" s="29" t="s">
        <v>15322</v>
      </c>
      <c r="E1742" s="29" t="s">
        <v>15323</v>
      </c>
      <c r="F1742" s="29" t="s">
        <v>19125</v>
      </c>
      <c r="G1742" s="29" t="s">
        <v>15540</v>
      </c>
      <c r="H1742" s="29" t="s">
        <v>14948</v>
      </c>
      <c r="I1742" s="29" t="s">
        <v>19126</v>
      </c>
      <c r="J1742" s="29" t="s">
        <v>14498</v>
      </c>
      <c r="K1742" s="29" t="s">
        <v>19127</v>
      </c>
      <c r="L1742" s="29"/>
    </row>
    <row r="1743" customFormat="false" ht="15" hidden="false" customHeight="true" outlineLevel="0" collapsed="false">
      <c r="A1743" s="26" t="s">
        <v>19128</v>
      </c>
      <c r="B1743" s="27" t="n">
        <v>45870</v>
      </c>
      <c r="C1743" s="26" t="s">
        <v>3808</v>
      </c>
      <c r="D1743" s="26" t="s">
        <v>15011</v>
      </c>
      <c r="E1743" s="26" t="s">
        <v>15012</v>
      </c>
      <c r="F1743" s="26" t="s">
        <v>15135</v>
      </c>
      <c r="G1743" s="26" t="s">
        <v>270</v>
      </c>
      <c r="H1743" s="26" t="s">
        <v>14948</v>
      </c>
      <c r="I1743" s="26" t="s">
        <v>14987</v>
      </c>
      <c r="J1743" s="26" t="s">
        <v>14527</v>
      </c>
      <c r="K1743" s="26" t="s">
        <v>19129</v>
      </c>
      <c r="L1743" s="26"/>
    </row>
    <row r="1744" customFormat="false" ht="15" hidden="false" customHeight="true" outlineLevel="0" collapsed="false">
      <c r="A1744" s="29" t="s">
        <v>19130</v>
      </c>
      <c r="B1744" s="30" t="n">
        <v>45872</v>
      </c>
      <c r="C1744" s="29" t="s">
        <v>1196</v>
      </c>
      <c r="D1744" s="29" t="s">
        <v>15021</v>
      </c>
      <c r="E1744" s="29" t="s">
        <v>15022</v>
      </c>
      <c r="F1744" s="29" t="s">
        <v>14986</v>
      </c>
      <c r="G1744" s="29" t="s">
        <v>15075</v>
      </c>
      <c r="H1744" s="29" t="s">
        <v>14948</v>
      </c>
      <c r="I1744" s="29" t="s">
        <v>15024</v>
      </c>
      <c r="J1744" s="29" t="s">
        <v>14527</v>
      </c>
      <c r="K1744" s="29" t="s">
        <v>19131</v>
      </c>
      <c r="L1744" s="29"/>
    </row>
    <row r="1745" customFormat="false" ht="15" hidden="false" customHeight="true" outlineLevel="0" collapsed="false">
      <c r="A1745" s="26" t="s">
        <v>19132</v>
      </c>
      <c r="B1745" s="27" t="n">
        <v>45872</v>
      </c>
      <c r="C1745" s="26" t="s">
        <v>4948</v>
      </c>
      <c r="D1745" s="26" t="s">
        <v>15011</v>
      </c>
      <c r="E1745" s="26" t="s">
        <v>15012</v>
      </c>
      <c r="F1745" s="26" t="s">
        <v>383</v>
      </c>
      <c r="G1745" s="26" t="s">
        <v>15023</v>
      </c>
      <c r="H1745" s="26" t="s">
        <v>14948</v>
      </c>
      <c r="I1745" s="26" t="s">
        <v>14980</v>
      </c>
      <c r="J1745" s="26" t="s">
        <v>14527</v>
      </c>
      <c r="K1745" s="26" t="s">
        <v>19131</v>
      </c>
      <c r="L1745" s="26"/>
    </row>
    <row r="1746" customFormat="false" ht="15" hidden="false" customHeight="true" outlineLevel="0" collapsed="false">
      <c r="A1746" s="29" t="s">
        <v>19133</v>
      </c>
      <c r="B1746" s="30" t="n">
        <v>45872</v>
      </c>
      <c r="C1746" s="29" t="s">
        <v>561</v>
      </c>
      <c r="D1746" s="29" t="s">
        <v>14984</v>
      </c>
      <c r="E1746" s="29" t="s">
        <v>14985</v>
      </c>
      <c r="F1746" s="29" t="s">
        <v>166</v>
      </c>
      <c r="G1746" s="29" t="s">
        <v>15078</v>
      </c>
      <c r="H1746" s="29" t="s">
        <v>14948</v>
      </c>
      <c r="I1746" s="29" t="s">
        <v>15024</v>
      </c>
      <c r="J1746" s="29" t="s">
        <v>14527</v>
      </c>
      <c r="K1746" s="29" t="s">
        <v>19131</v>
      </c>
      <c r="L1746" s="29"/>
    </row>
    <row r="1747" customFormat="false" ht="15" hidden="false" customHeight="true" outlineLevel="0" collapsed="false">
      <c r="A1747" s="26" t="s">
        <v>19134</v>
      </c>
      <c r="B1747" s="27" t="n">
        <v>45872</v>
      </c>
      <c r="C1747" s="26" t="s">
        <v>3973</v>
      </c>
      <c r="D1747" s="26" t="s">
        <v>14946</v>
      </c>
      <c r="E1747" s="26" t="s">
        <v>14947</v>
      </c>
      <c r="F1747" s="26" t="s">
        <v>1510</v>
      </c>
      <c r="G1747" s="26" t="s">
        <v>217</v>
      </c>
      <c r="H1747" s="26" t="s">
        <v>14948</v>
      </c>
      <c r="I1747" s="26"/>
      <c r="J1747" s="26" t="s">
        <v>14527</v>
      </c>
      <c r="K1747" s="26" t="s">
        <v>19131</v>
      </c>
      <c r="L1747" s="26"/>
    </row>
    <row r="1748" customFormat="false" ht="15" hidden="false" customHeight="true" outlineLevel="0" collapsed="false">
      <c r="A1748" s="29" t="s">
        <v>19135</v>
      </c>
      <c r="B1748" s="30" t="n">
        <v>45872</v>
      </c>
      <c r="C1748" s="29" t="s">
        <v>9532</v>
      </c>
      <c r="D1748" s="29" t="s">
        <v>15015</v>
      </c>
      <c r="E1748" s="29" t="s">
        <v>15016</v>
      </c>
      <c r="F1748" s="29" t="s">
        <v>15018</v>
      </c>
      <c r="G1748" s="29" t="s">
        <v>166</v>
      </c>
      <c r="H1748" s="29" t="s">
        <v>14948</v>
      </c>
      <c r="I1748" s="29" t="s">
        <v>15005</v>
      </c>
      <c r="J1748" s="29" t="s">
        <v>14527</v>
      </c>
      <c r="K1748" s="29" t="s">
        <v>19131</v>
      </c>
      <c r="L1748" s="29"/>
    </row>
    <row r="1749" customFormat="false" ht="15" hidden="false" customHeight="true" outlineLevel="0" collapsed="false">
      <c r="A1749" s="26" t="s">
        <v>19136</v>
      </c>
      <c r="B1749" s="27" t="n">
        <v>45873</v>
      </c>
      <c r="C1749" s="26" t="s">
        <v>5375</v>
      </c>
      <c r="D1749" s="26" t="s">
        <v>15001</v>
      </c>
      <c r="E1749" s="26" t="s">
        <v>15002</v>
      </c>
      <c r="F1749" s="26" t="s">
        <v>15042</v>
      </c>
      <c r="G1749" s="26" t="s">
        <v>15027</v>
      </c>
      <c r="H1749" s="26" t="s">
        <v>14948</v>
      </c>
      <c r="I1749" s="26" t="s">
        <v>15024</v>
      </c>
      <c r="J1749" s="26" t="s">
        <v>14527</v>
      </c>
      <c r="K1749" s="26" t="s">
        <v>19137</v>
      </c>
      <c r="L1749" s="26"/>
    </row>
    <row r="1750" customFormat="false" ht="15" hidden="false" customHeight="true" outlineLevel="0" collapsed="false">
      <c r="A1750" s="29" t="s">
        <v>19138</v>
      </c>
      <c r="B1750" s="30" t="n">
        <v>45874</v>
      </c>
      <c r="C1750" s="29" t="s">
        <v>5806</v>
      </c>
      <c r="D1750" s="29" t="s">
        <v>15015</v>
      </c>
      <c r="E1750" s="29" t="s">
        <v>15016</v>
      </c>
      <c r="F1750" s="29" t="s">
        <v>15017</v>
      </c>
      <c r="G1750" s="29" t="s">
        <v>15075</v>
      </c>
      <c r="H1750" s="29" t="s">
        <v>14948</v>
      </c>
      <c r="I1750" s="29" t="s">
        <v>14960</v>
      </c>
      <c r="J1750" s="29" t="s">
        <v>14527</v>
      </c>
      <c r="K1750" s="29" t="s">
        <v>19139</v>
      </c>
      <c r="L1750" s="29"/>
    </row>
    <row r="1751" customFormat="false" ht="15" hidden="false" customHeight="true" outlineLevel="0" collapsed="false">
      <c r="A1751" s="26" t="s">
        <v>19140</v>
      </c>
      <c r="B1751" s="27" t="n">
        <v>45874</v>
      </c>
      <c r="C1751" s="26" t="s">
        <v>8563</v>
      </c>
      <c r="D1751" s="26" t="s">
        <v>15066</v>
      </c>
      <c r="E1751" s="26" t="s">
        <v>15067</v>
      </c>
      <c r="F1751" s="26" t="s">
        <v>15078</v>
      </c>
      <c r="G1751" s="26" t="s">
        <v>15017</v>
      </c>
      <c r="H1751" s="26" t="s">
        <v>14948</v>
      </c>
      <c r="I1751" s="26" t="s">
        <v>14980</v>
      </c>
      <c r="J1751" s="26" t="s">
        <v>14527</v>
      </c>
      <c r="K1751" s="26" t="s">
        <v>19139</v>
      </c>
      <c r="L1751" s="26"/>
    </row>
    <row r="1752" customFormat="false" ht="15" hidden="false" customHeight="true" outlineLevel="0" collapsed="false">
      <c r="A1752" s="29" t="s">
        <v>19141</v>
      </c>
      <c r="B1752" s="30" t="n">
        <v>45877</v>
      </c>
      <c r="C1752" s="29" t="s">
        <v>9575</v>
      </c>
      <c r="D1752" s="29" t="s">
        <v>15054</v>
      </c>
      <c r="E1752" s="29" t="s">
        <v>15055</v>
      </c>
      <c r="F1752" s="29" t="s">
        <v>248</v>
      </c>
      <c r="G1752" s="29" t="s">
        <v>270</v>
      </c>
      <c r="H1752" s="29" t="s">
        <v>14948</v>
      </c>
      <c r="I1752" s="29" t="s">
        <v>15024</v>
      </c>
      <c r="J1752" s="29" t="s">
        <v>14527</v>
      </c>
      <c r="K1752" s="29" t="s">
        <v>19142</v>
      </c>
      <c r="L1752" s="29"/>
    </row>
    <row r="1753" customFormat="false" ht="15" hidden="false" customHeight="true" outlineLevel="0" collapsed="false">
      <c r="A1753" s="26" t="s">
        <v>19143</v>
      </c>
      <c r="B1753" s="27" t="n">
        <v>45878</v>
      </c>
      <c r="C1753" s="26" t="s">
        <v>4347</v>
      </c>
      <c r="D1753" s="26" t="s">
        <v>14951</v>
      </c>
      <c r="E1753" s="26" t="s">
        <v>14952</v>
      </c>
      <c r="F1753" s="26" t="s">
        <v>16155</v>
      </c>
      <c r="G1753" s="26" t="s">
        <v>19144</v>
      </c>
      <c r="H1753" s="26" t="s">
        <v>14948</v>
      </c>
      <c r="I1753" s="26" t="s">
        <v>19145</v>
      </c>
      <c r="J1753" s="26" t="s">
        <v>14498</v>
      </c>
      <c r="K1753" s="26" t="s">
        <v>19146</v>
      </c>
      <c r="L1753" s="26"/>
    </row>
    <row r="1754" customFormat="false" ht="15" hidden="false" customHeight="true" outlineLevel="0" collapsed="false">
      <c r="A1754" s="29" t="s">
        <v>19147</v>
      </c>
      <c r="B1754" s="30" t="n">
        <v>45879</v>
      </c>
      <c r="C1754" s="29" t="s">
        <v>1905</v>
      </c>
      <c r="D1754" s="29" t="s">
        <v>14946</v>
      </c>
      <c r="E1754" s="29" t="s">
        <v>14947</v>
      </c>
      <c r="F1754" s="29" t="s">
        <v>4091</v>
      </c>
      <c r="G1754" s="29" t="s">
        <v>6543</v>
      </c>
      <c r="H1754" s="29" t="s">
        <v>14948</v>
      </c>
      <c r="I1754" s="29" t="s">
        <v>14960</v>
      </c>
      <c r="J1754" s="29" t="s">
        <v>14527</v>
      </c>
      <c r="K1754" s="29" t="s">
        <v>19148</v>
      </c>
      <c r="L1754" s="29"/>
    </row>
    <row r="1755" customFormat="false" ht="15" hidden="false" customHeight="true" outlineLevel="0" collapsed="false">
      <c r="A1755" s="26" t="s">
        <v>19149</v>
      </c>
      <c r="B1755" s="27" t="n">
        <v>45879</v>
      </c>
      <c r="C1755" s="26" t="s">
        <v>6858</v>
      </c>
      <c r="D1755" s="26" t="s">
        <v>15035</v>
      </c>
      <c r="E1755" s="26" t="s">
        <v>15036</v>
      </c>
      <c r="F1755" s="26" t="s">
        <v>15778</v>
      </c>
      <c r="G1755" s="26" t="s">
        <v>18089</v>
      </c>
      <c r="H1755" s="26" t="s">
        <v>14948</v>
      </c>
      <c r="I1755" s="26" t="s">
        <v>19150</v>
      </c>
      <c r="J1755" s="26" t="s">
        <v>14498</v>
      </c>
      <c r="K1755" s="26" t="s">
        <v>19148</v>
      </c>
      <c r="L1755" s="26"/>
    </row>
    <row r="1756" customFormat="false" ht="15" hidden="false" customHeight="true" outlineLevel="0" collapsed="false">
      <c r="A1756" s="29" t="s">
        <v>19151</v>
      </c>
      <c r="B1756" s="30" t="n">
        <v>45879</v>
      </c>
      <c r="C1756" s="29" t="s">
        <v>9085</v>
      </c>
      <c r="D1756" s="29" t="s">
        <v>15011</v>
      </c>
      <c r="E1756" s="29" t="s">
        <v>15012</v>
      </c>
      <c r="F1756" s="29" t="s">
        <v>229</v>
      </c>
      <c r="G1756" s="29" t="s">
        <v>208</v>
      </c>
      <c r="H1756" s="29" t="s">
        <v>14948</v>
      </c>
      <c r="I1756" s="29" t="s">
        <v>15024</v>
      </c>
      <c r="J1756" s="29" t="s">
        <v>14527</v>
      </c>
      <c r="K1756" s="29" t="s">
        <v>19148</v>
      </c>
      <c r="L1756" s="29"/>
    </row>
    <row r="1757" customFormat="false" ht="15" hidden="false" customHeight="true" outlineLevel="0" collapsed="false">
      <c r="A1757" s="26" t="s">
        <v>19152</v>
      </c>
      <c r="B1757" s="27" t="n">
        <v>45879</v>
      </c>
      <c r="C1757" s="26" t="s">
        <v>856</v>
      </c>
      <c r="D1757" s="26" t="s">
        <v>15011</v>
      </c>
      <c r="E1757" s="26" t="s">
        <v>15012</v>
      </c>
      <c r="F1757" s="26" t="s">
        <v>15078</v>
      </c>
      <c r="G1757" s="26" t="s">
        <v>166</v>
      </c>
      <c r="H1757" s="26" t="s">
        <v>14948</v>
      </c>
      <c r="I1757" s="26" t="s">
        <v>14987</v>
      </c>
      <c r="J1757" s="26" t="s">
        <v>14527</v>
      </c>
      <c r="K1757" s="26" t="s">
        <v>19148</v>
      </c>
      <c r="L1757" s="26"/>
    </row>
    <row r="1758" customFormat="false" ht="15" hidden="false" customHeight="true" outlineLevel="0" collapsed="false">
      <c r="A1758" s="29" t="s">
        <v>19153</v>
      </c>
      <c r="B1758" s="30" t="n">
        <v>45880</v>
      </c>
      <c r="C1758" s="29" t="s">
        <v>5058</v>
      </c>
      <c r="D1758" s="29" t="s">
        <v>14965</v>
      </c>
      <c r="E1758" s="29" t="s">
        <v>14966</v>
      </c>
      <c r="F1758" s="29" t="s">
        <v>15252</v>
      </c>
      <c r="G1758" s="29" t="s">
        <v>15403</v>
      </c>
      <c r="H1758" s="29" t="s">
        <v>14948</v>
      </c>
      <c r="I1758" s="29" t="s">
        <v>19154</v>
      </c>
      <c r="J1758" s="29" t="s">
        <v>14498</v>
      </c>
      <c r="K1758" s="29" t="s">
        <v>19155</v>
      </c>
      <c r="L1758" s="29"/>
    </row>
    <row r="1759" customFormat="false" ht="15" hidden="false" customHeight="true" outlineLevel="0" collapsed="false">
      <c r="A1759" s="26" t="s">
        <v>19156</v>
      </c>
      <c r="B1759" s="27" t="n">
        <v>45883</v>
      </c>
      <c r="C1759" s="26" t="s">
        <v>2989</v>
      </c>
      <c r="D1759" s="26" t="s">
        <v>15066</v>
      </c>
      <c r="E1759" s="26" t="s">
        <v>15067</v>
      </c>
      <c r="F1759" s="26" t="s">
        <v>15023</v>
      </c>
      <c r="G1759" s="26" t="s">
        <v>15018</v>
      </c>
      <c r="H1759" s="26" t="s">
        <v>14948</v>
      </c>
      <c r="I1759" s="26" t="s">
        <v>14980</v>
      </c>
      <c r="J1759" s="26" t="s">
        <v>14527</v>
      </c>
      <c r="K1759" s="26" t="s">
        <v>19157</v>
      </c>
      <c r="L1759" s="26"/>
    </row>
    <row r="1760" customFormat="false" ht="15" hidden="false" customHeight="true" outlineLevel="0" collapsed="false">
      <c r="A1760" s="29" t="s">
        <v>19158</v>
      </c>
      <c r="B1760" s="30" t="n">
        <v>45884</v>
      </c>
      <c r="C1760" s="29" t="s">
        <v>9944</v>
      </c>
      <c r="D1760" s="29" t="s">
        <v>15001</v>
      </c>
      <c r="E1760" s="29" t="s">
        <v>15002</v>
      </c>
      <c r="F1760" s="29" t="s">
        <v>15028</v>
      </c>
      <c r="G1760" s="29" t="s">
        <v>15028</v>
      </c>
      <c r="H1760" s="29" t="s">
        <v>14948</v>
      </c>
      <c r="I1760" s="29" t="s">
        <v>14987</v>
      </c>
      <c r="J1760" s="29" t="s">
        <v>14527</v>
      </c>
      <c r="K1760" s="29" t="s">
        <v>19159</v>
      </c>
      <c r="L1760" s="29"/>
    </row>
    <row r="1761" customFormat="false" ht="15" hidden="false" customHeight="true" outlineLevel="0" collapsed="false">
      <c r="A1761" s="26" t="s">
        <v>19160</v>
      </c>
      <c r="B1761" s="27" t="n">
        <v>45885</v>
      </c>
      <c r="C1761" s="26" t="s">
        <v>1027</v>
      </c>
      <c r="D1761" s="26" t="s">
        <v>15035</v>
      </c>
      <c r="E1761" s="26" t="s">
        <v>15036</v>
      </c>
      <c r="F1761" s="26" t="s">
        <v>17045</v>
      </c>
      <c r="G1761" s="26" t="s">
        <v>15160</v>
      </c>
      <c r="H1761" s="26" t="s">
        <v>14948</v>
      </c>
      <c r="I1761" s="26" t="s">
        <v>19161</v>
      </c>
      <c r="J1761" s="26" t="s">
        <v>14498</v>
      </c>
      <c r="K1761" s="26" t="s">
        <v>19162</v>
      </c>
      <c r="L1761" s="26"/>
    </row>
    <row r="1762" customFormat="false" ht="15" hidden="false" customHeight="true" outlineLevel="0" collapsed="false">
      <c r="A1762" s="29" t="s">
        <v>19163</v>
      </c>
      <c r="B1762" s="30" t="n">
        <v>45886</v>
      </c>
      <c r="C1762" s="29" t="s">
        <v>7478</v>
      </c>
      <c r="D1762" s="29" t="s">
        <v>15322</v>
      </c>
      <c r="E1762" s="29" t="s">
        <v>15323</v>
      </c>
      <c r="F1762" s="29" t="s">
        <v>16194</v>
      </c>
      <c r="G1762" s="29" t="s">
        <v>15541</v>
      </c>
      <c r="H1762" s="29" t="s">
        <v>14948</v>
      </c>
      <c r="I1762" s="29" t="s">
        <v>19164</v>
      </c>
      <c r="J1762" s="29" t="s">
        <v>14498</v>
      </c>
      <c r="K1762" s="29" t="s">
        <v>19165</v>
      </c>
      <c r="L1762" s="29"/>
    </row>
    <row r="1763" customFormat="false" ht="15" hidden="false" customHeight="true" outlineLevel="0" collapsed="false">
      <c r="A1763" s="26" t="s">
        <v>19166</v>
      </c>
      <c r="B1763" s="27" t="n">
        <v>45888</v>
      </c>
      <c r="C1763" s="26" t="s">
        <v>3973</v>
      </c>
      <c r="D1763" s="26" t="s">
        <v>15066</v>
      </c>
      <c r="E1763" s="26" t="s">
        <v>15067</v>
      </c>
      <c r="F1763" s="26" t="s">
        <v>15023</v>
      </c>
      <c r="G1763" s="26" t="s">
        <v>198</v>
      </c>
      <c r="H1763" s="26" t="s">
        <v>14948</v>
      </c>
      <c r="I1763" s="26" t="s">
        <v>14980</v>
      </c>
      <c r="J1763" s="26" t="s">
        <v>14527</v>
      </c>
      <c r="K1763" s="26" t="s">
        <v>19167</v>
      </c>
      <c r="L1763" s="26"/>
    </row>
    <row r="1764" customFormat="false" ht="15" hidden="false" customHeight="true" outlineLevel="0" collapsed="false">
      <c r="A1764" s="29" t="s">
        <v>19168</v>
      </c>
      <c r="B1764" s="30" t="n">
        <v>45890</v>
      </c>
      <c r="C1764" s="29" t="s">
        <v>7053</v>
      </c>
      <c r="D1764" s="29" t="s">
        <v>15011</v>
      </c>
      <c r="E1764" s="29" t="s">
        <v>15012</v>
      </c>
      <c r="F1764" s="29" t="s">
        <v>15078</v>
      </c>
      <c r="G1764" s="29" t="s">
        <v>166</v>
      </c>
      <c r="H1764" s="29" t="s">
        <v>14948</v>
      </c>
      <c r="I1764" s="29" t="s">
        <v>14987</v>
      </c>
      <c r="J1764" s="29" t="s">
        <v>14527</v>
      </c>
      <c r="K1764" s="29" t="s">
        <v>19169</v>
      </c>
      <c r="L1764" s="29"/>
    </row>
    <row r="1765" customFormat="false" ht="15" hidden="false" customHeight="true" outlineLevel="0" collapsed="false">
      <c r="A1765" s="26" t="s">
        <v>19170</v>
      </c>
      <c r="B1765" s="27" t="n">
        <v>45891</v>
      </c>
      <c r="C1765" s="26" t="s">
        <v>10984</v>
      </c>
      <c r="D1765" s="26" t="s">
        <v>15322</v>
      </c>
      <c r="E1765" s="26" t="s">
        <v>15323</v>
      </c>
      <c r="F1765" s="26" t="s">
        <v>15467</v>
      </c>
      <c r="G1765" s="26" t="s">
        <v>18107</v>
      </c>
      <c r="H1765" s="26" t="s">
        <v>14948</v>
      </c>
      <c r="I1765" s="26"/>
      <c r="J1765" s="26" t="s">
        <v>14498</v>
      </c>
      <c r="K1765" s="26" t="s">
        <v>19171</v>
      </c>
      <c r="L1765" s="26"/>
    </row>
    <row r="1766" customFormat="false" ht="15" hidden="false" customHeight="true" outlineLevel="0" collapsed="false">
      <c r="A1766" s="29" t="s">
        <v>19172</v>
      </c>
      <c r="B1766" s="30" t="n">
        <v>45891</v>
      </c>
      <c r="C1766" s="29" t="s">
        <v>9522</v>
      </c>
      <c r="D1766" s="29" t="s">
        <v>15113</v>
      </c>
      <c r="E1766" s="29" t="s">
        <v>15114</v>
      </c>
      <c r="F1766" s="29" t="s">
        <v>166</v>
      </c>
      <c r="G1766" s="29" t="s">
        <v>15075</v>
      </c>
      <c r="H1766" s="29" t="s">
        <v>14948</v>
      </c>
      <c r="I1766" s="29" t="s">
        <v>14980</v>
      </c>
      <c r="J1766" s="29" t="s">
        <v>14527</v>
      </c>
      <c r="K1766" s="29" t="s">
        <v>19171</v>
      </c>
      <c r="L1766" s="29"/>
    </row>
    <row r="1767" customFormat="false" ht="15" hidden="false" customHeight="true" outlineLevel="0" collapsed="false">
      <c r="A1767" s="26" t="s">
        <v>19173</v>
      </c>
      <c r="B1767" s="27" t="n">
        <v>45891</v>
      </c>
      <c r="C1767" s="26" t="s">
        <v>7917</v>
      </c>
      <c r="D1767" s="26" t="s">
        <v>15001</v>
      </c>
      <c r="E1767" s="26" t="s">
        <v>15002</v>
      </c>
      <c r="F1767" s="26" t="s">
        <v>15042</v>
      </c>
      <c r="G1767" s="26" t="s">
        <v>15027</v>
      </c>
      <c r="H1767" s="26" t="s">
        <v>14948</v>
      </c>
      <c r="I1767" s="26" t="s">
        <v>14987</v>
      </c>
      <c r="J1767" s="26" t="s">
        <v>14527</v>
      </c>
      <c r="K1767" s="26" t="s">
        <v>19171</v>
      </c>
      <c r="L1767" s="26"/>
    </row>
    <row r="1768" customFormat="false" ht="15" hidden="false" customHeight="true" outlineLevel="0" collapsed="false">
      <c r="A1768" s="29" t="s">
        <v>19174</v>
      </c>
      <c r="B1768" s="30" t="n">
        <v>45892</v>
      </c>
      <c r="C1768" s="29" t="s">
        <v>10675</v>
      </c>
      <c r="D1768" s="29" t="s">
        <v>15045</v>
      </c>
      <c r="E1768" s="29" t="s">
        <v>15046</v>
      </c>
      <c r="F1768" s="29" t="s">
        <v>19175</v>
      </c>
      <c r="G1768" s="29" t="s">
        <v>19176</v>
      </c>
      <c r="H1768" s="29" t="s">
        <v>14948</v>
      </c>
      <c r="I1768" s="29" t="s">
        <v>14980</v>
      </c>
      <c r="J1768" s="29" t="s">
        <v>14527</v>
      </c>
      <c r="K1768" s="29" t="s">
        <v>19177</v>
      </c>
      <c r="L1768" s="29"/>
    </row>
    <row r="1769" customFormat="false" ht="15" hidden="false" customHeight="true" outlineLevel="0" collapsed="false">
      <c r="A1769" s="26" t="s">
        <v>19178</v>
      </c>
      <c r="B1769" s="27" t="n">
        <v>45893</v>
      </c>
      <c r="C1769" s="26" t="s">
        <v>5721</v>
      </c>
      <c r="D1769" s="26" t="s">
        <v>15054</v>
      </c>
      <c r="E1769" s="26" t="s">
        <v>15055</v>
      </c>
      <c r="F1769" s="26" t="s">
        <v>15017</v>
      </c>
      <c r="G1769" s="26" t="s">
        <v>15135</v>
      </c>
      <c r="H1769" s="26" t="s">
        <v>14948</v>
      </c>
      <c r="I1769" s="26" t="s">
        <v>14987</v>
      </c>
      <c r="J1769" s="26" t="s">
        <v>14527</v>
      </c>
      <c r="K1769" s="26" t="s">
        <v>19179</v>
      </c>
      <c r="L1769" s="26"/>
    </row>
    <row r="1770" customFormat="false" ht="15" hidden="false" customHeight="true" outlineLevel="0" collapsed="false">
      <c r="A1770" s="29" t="s">
        <v>19180</v>
      </c>
      <c r="B1770" s="30" t="n">
        <v>45894</v>
      </c>
      <c r="C1770" s="29" t="s">
        <v>10523</v>
      </c>
      <c r="D1770" s="29" t="s">
        <v>14977</v>
      </c>
      <c r="E1770" s="29" t="s">
        <v>14978</v>
      </c>
      <c r="F1770" s="29" t="s">
        <v>16275</v>
      </c>
      <c r="G1770" s="29" t="s">
        <v>16275</v>
      </c>
      <c r="H1770" s="29" t="s">
        <v>14948</v>
      </c>
      <c r="I1770" s="29" t="s">
        <v>14980</v>
      </c>
      <c r="J1770" s="29" t="s">
        <v>14527</v>
      </c>
      <c r="K1770" s="29" t="s">
        <v>19181</v>
      </c>
      <c r="L1770" s="29"/>
    </row>
    <row r="1771" customFormat="false" ht="15" hidden="false" customHeight="true" outlineLevel="0" collapsed="false">
      <c r="A1771" s="26" t="s">
        <v>19182</v>
      </c>
      <c r="B1771" s="27" t="n">
        <v>45895</v>
      </c>
      <c r="C1771" s="26" t="s">
        <v>6584</v>
      </c>
      <c r="D1771" s="26" t="s">
        <v>15066</v>
      </c>
      <c r="E1771" s="26" t="s">
        <v>15067</v>
      </c>
      <c r="F1771" s="26" t="s">
        <v>270</v>
      </c>
      <c r="G1771" s="26" t="s">
        <v>198</v>
      </c>
      <c r="H1771" s="26" t="s">
        <v>14948</v>
      </c>
      <c r="I1771" s="26" t="s">
        <v>14960</v>
      </c>
      <c r="J1771" s="26" t="s">
        <v>14527</v>
      </c>
      <c r="K1771" s="26" t="s">
        <v>19183</v>
      </c>
      <c r="L1771" s="26"/>
    </row>
    <row r="1772" customFormat="false" ht="15" hidden="false" customHeight="true" outlineLevel="0" collapsed="false">
      <c r="A1772" s="29" t="s">
        <v>19184</v>
      </c>
      <c r="B1772" s="30" t="n">
        <v>45896</v>
      </c>
      <c r="C1772" s="29" t="s">
        <v>5751</v>
      </c>
      <c r="D1772" s="29" t="s">
        <v>15066</v>
      </c>
      <c r="E1772" s="29" t="s">
        <v>15067</v>
      </c>
      <c r="F1772" s="29" t="s">
        <v>345</v>
      </c>
      <c r="G1772" s="29" t="s">
        <v>15023</v>
      </c>
      <c r="H1772" s="29" t="s">
        <v>14948</v>
      </c>
      <c r="I1772" s="29" t="s">
        <v>14960</v>
      </c>
      <c r="J1772" s="29" t="s">
        <v>14527</v>
      </c>
      <c r="K1772" s="29" t="s">
        <v>19185</v>
      </c>
      <c r="L1772" s="29"/>
    </row>
    <row r="1773" customFormat="false" ht="15" hidden="false" customHeight="true" outlineLevel="0" collapsed="false">
      <c r="A1773" s="26" t="s">
        <v>19186</v>
      </c>
      <c r="B1773" s="27" t="n">
        <v>45897</v>
      </c>
      <c r="C1773" s="26" t="s">
        <v>4670</v>
      </c>
      <c r="D1773" s="26" t="s">
        <v>15021</v>
      </c>
      <c r="E1773" s="26" t="s">
        <v>15022</v>
      </c>
      <c r="F1773" s="26" t="s">
        <v>15018</v>
      </c>
      <c r="G1773" s="26" t="s">
        <v>15078</v>
      </c>
      <c r="H1773" s="26" t="s">
        <v>14948</v>
      </c>
      <c r="I1773" s="26" t="s">
        <v>14980</v>
      </c>
      <c r="J1773" s="26" t="s">
        <v>14527</v>
      </c>
      <c r="K1773" s="26" t="s">
        <v>19187</v>
      </c>
      <c r="L1773" s="26"/>
    </row>
    <row r="1774" customFormat="false" ht="15" hidden="false" customHeight="true" outlineLevel="0" collapsed="false">
      <c r="A1774" s="29" t="s">
        <v>19188</v>
      </c>
      <c r="B1774" s="30" t="n">
        <v>45897</v>
      </c>
      <c r="C1774" s="29" t="s">
        <v>9587</v>
      </c>
      <c r="D1774" s="29" t="s">
        <v>15322</v>
      </c>
      <c r="E1774" s="29" t="s">
        <v>15323</v>
      </c>
      <c r="F1774" s="29" t="s">
        <v>16817</v>
      </c>
      <c r="G1774" s="29" t="s">
        <v>16293</v>
      </c>
      <c r="H1774" s="29" t="s">
        <v>14948</v>
      </c>
      <c r="I1774" s="29" t="s">
        <v>19189</v>
      </c>
      <c r="J1774" s="29" t="s">
        <v>14498</v>
      </c>
      <c r="K1774" s="29" t="s">
        <v>19187</v>
      </c>
      <c r="L1774" s="29"/>
    </row>
    <row r="1775" customFormat="false" ht="15" hidden="false" customHeight="true" outlineLevel="0" collapsed="false">
      <c r="A1775" s="26" t="s">
        <v>19190</v>
      </c>
      <c r="B1775" s="27" t="n">
        <v>45897</v>
      </c>
      <c r="C1775" s="26" t="s">
        <v>8234</v>
      </c>
      <c r="D1775" s="26" t="s">
        <v>15035</v>
      </c>
      <c r="E1775" s="26" t="s">
        <v>15036</v>
      </c>
      <c r="F1775" s="26" t="s">
        <v>17196</v>
      </c>
      <c r="G1775" s="26" t="s">
        <v>19191</v>
      </c>
      <c r="H1775" s="26" t="s">
        <v>14948</v>
      </c>
      <c r="I1775" s="26" t="s">
        <v>16801</v>
      </c>
      <c r="J1775" s="26" t="s">
        <v>14498</v>
      </c>
      <c r="K1775" s="26" t="s">
        <v>19187</v>
      </c>
      <c r="L1775" s="26"/>
    </row>
    <row r="1776" customFormat="false" ht="15" hidden="false" customHeight="true" outlineLevel="0" collapsed="false">
      <c r="A1776" s="29" t="s">
        <v>19192</v>
      </c>
      <c r="B1776" s="30" t="n">
        <v>45898</v>
      </c>
      <c r="C1776" s="29" t="s">
        <v>6627</v>
      </c>
      <c r="D1776" s="29" t="s">
        <v>14972</v>
      </c>
      <c r="E1776" s="29" t="s">
        <v>14973</v>
      </c>
      <c r="F1776" s="29" t="s">
        <v>19193</v>
      </c>
      <c r="G1776" s="29" t="s">
        <v>19194</v>
      </c>
      <c r="H1776" s="29" t="s">
        <v>14948</v>
      </c>
      <c r="I1776" s="29" t="s">
        <v>15024</v>
      </c>
      <c r="J1776" s="29" t="s">
        <v>14527</v>
      </c>
      <c r="K1776" s="29" t="s">
        <v>19195</v>
      </c>
      <c r="L1776" s="29"/>
    </row>
    <row r="1777" customFormat="false" ht="15" hidden="false" customHeight="true" outlineLevel="0" collapsed="false">
      <c r="A1777" s="26" t="s">
        <v>19196</v>
      </c>
      <c r="B1777" s="27" t="n">
        <v>45899</v>
      </c>
      <c r="C1777" s="26" t="s">
        <v>10121</v>
      </c>
      <c r="D1777" s="26" t="s">
        <v>15054</v>
      </c>
      <c r="E1777" s="26" t="s">
        <v>15055</v>
      </c>
      <c r="F1777" s="26" t="s">
        <v>15078</v>
      </c>
      <c r="G1777" s="26" t="s">
        <v>15078</v>
      </c>
      <c r="H1777" s="26" t="s">
        <v>14948</v>
      </c>
      <c r="I1777" s="26" t="s">
        <v>15005</v>
      </c>
      <c r="J1777" s="26" t="s">
        <v>14527</v>
      </c>
      <c r="K1777" s="26" t="s">
        <v>19197</v>
      </c>
      <c r="L1777" s="26"/>
    </row>
    <row r="1778" customFormat="false" ht="15" hidden="false" customHeight="true" outlineLevel="0" collapsed="false">
      <c r="A1778" s="29" t="s">
        <v>19198</v>
      </c>
      <c r="B1778" s="30" t="n">
        <v>45899</v>
      </c>
      <c r="C1778" s="29" t="s">
        <v>6392</v>
      </c>
      <c r="D1778" s="29" t="s">
        <v>15113</v>
      </c>
      <c r="E1778" s="29" t="s">
        <v>15114</v>
      </c>
      <c r="F1778" s="29" t="s">
        <v>15078</v>
      </c>
      <c r="G1778" s="29" t="s">
        <v>198</v>
      </c>
      <c r="H1778" s="29" t="s">
        <v>14948</v>
      </c>
      <c r="I1778" s="29"/>
      <c r="J1778" s="29" t="s">
        <v>14527</v>
      </c>
      <c r="K1778" s="29" t="s">
        <v>19197</v>
      </c>
      <c r="L1778" s="29"/>
    </row>
    <row r="1779" customFormat="false" ht="15" hidden="false" customHeight="true" outlineLevel="0" collapsed="false">
      <c r="A1779" s="26" t="s">
        <v>19199</v>
      </c>
      <c r="B1779" s="27" t="n">
        <v>45901</v>
      </c>
      <c r="C1779" s="26" t="s">
        <v>5036</v>
      </c>
      <c r="D1779" s="26" t="s">
        <v>15322</v>
      </c>
      <c r="E1779" s="26" t="s">
        <v>15323</v>
      </c>
      <c r="F1779" s="26" t="s">
        <v>16325</v>
      </c>
      <c r="G1779" s="26" t="s">
        <v>18090</v>
      </c>
      <c r="H1779" s="26" t="s">
        <v>14948</v>
      </c>
      <c r="I1779" s="26" t="s">
        <v>19200</v>
      </c>
      <c r="J1779" s="26" t="s">
        <v>14498</v>
      </c>
      <c r="K1779" s="26" t="s">
        <v>19201</v>
      </c>
      <c r="L1779" s="26"/>
    </row>
    <row r="1780" customFormat="false" ht="15" hidden="false" customHeight="true" outlineLevel="0" collapsed="false">
      <c r="A1780" s="29" t="s">
        <v>19202</v>
      </c>
      <c r="B1780" s="30" t="n">
        <v>45901</v>
      </c>
      <c r="C1780" s="29" t="s">
        <v>6251</v>
      </c>
      <c r="D1780" s="29" t="s">
        <v>15021</v>
      </c>
      <c r="E1780" s="29" t="s">
        <v>15022</v>
      </c>
      <c r="F1780" s="29" t="s">
        <v>208</v>
      </c>
      <c r="G1780" s="29" t="s">
        <v>208</v>
      </c>
      <c r="H1780" s="29" t="s">
        <v>14948</v>
      </c>
      <c r="I1780" s="29" t="s">
        <v>15005</v>
      </c>
      <c r="J1780" s="29" t="s">
        <v>14527</v>
      </c>
      <c r="K1780" s="29" t="s">
        <v>19201</v>
      </c>
      <c r="L1780" s="29"/>
    </row>
    <row r="1781" customFormat="false" ht="15" hidden="false" customHeight="true" outlineLevel="0" collapsed="false">
      <c r="A1781" s="26" t="s">
        <v>19203</v>
      </c>
      <c r="B1781" s="27" t="n">
        <v>45902</v>
      </c>
      <c r="C1781" s="26" t="s">
        <v>3884</v>
      </c>
      <c r="D1781" s="26" t="s">
        <v>14984</v>
      </c>
      <c r="E1781" s="26" t="s">
        <v>14985</v>
      </c>
      <c r="F1781" s="26" t="s">
        <v>15078</v>
      </c>
      <c r="G1781" s="26" t="s">
        <v>229</v>
      </c>
      <c r="H1781" s="26" t="s">
        <v>14948</v>
      </c>
      <c r="I1781" s="26" t="s">
        <v>14980</v>
      </c>
      <c r="J1781" s="26" t="s">
        <v>14527</v>
      </c>
      <c r="K1781" s="26" t="s">
        <v>19204</v>
      </c>
      <c r="L1781" s="26"/>
    </row>
    <row r="1782" customFormat="false" ht="15" hidden="false" customHeight="true" outlineLevel="0" collapsed="false">
      <c r="A1782" s="29" t="s">
        <v>19205</v>
      </c>
      <c r="B1782" s="30" t="n">
        <v>45903</v>
      </c>
      <c r="C1782" s="29" t="s">
        <v>5004</v>
      </c>
      <c r="D1782" s="29" t="s">
        <v>14951</v>
      </c>
      <c r="E1782" s="29" t="s">
        <v>14952</v>
      </c>
      <c r="F1782" s="29" t="s">
        <v>15242</v>
      </c>
      <c r="G1782" s="29" t="s">
        <v>15087</v>
      </c>
      <c r="H1782" s="29" t="s">
        <v>14948</v>
      </c>
      <c r="I1782" s="29" t="s">
        <v>19206</v>
      </c>
      <c r="J1782" s="29" t="s">
        <v>14498</v>
      </c>
      <c r="K1782" s="29" t="s">
        <v>19207</v>
      </c>
      <c r="L1782" s="29"/>
    </row>
    <row r="1783" customFormat="false" ht="15" hidden="false" customHeight="true" outlineLevel="0" collapsed="false">
      <c r="A1783" s="26" t="s">
        <v>19208</v>
      </c>
      <c r="B1783" s="27" t="n">
        <v>45903</v>
      </c>
      <c r="C1783" s="26" t="s">
        <v>3243</v>
      </c>
      <c r="D1783" s="26" t="s">
        <v>14951</v>
      </c>
      <c r="E1783" s="26" t="s">
        <v>14952</v>
      </c>
      <c r="F1783" s="26" t="s">
        <v>17789</v>
      </c>
      <c r="G1783" s="26" t="s">
        <v>15595</v>
      </c>
      <c r="H1783" s="26" t="s">
        <v>14948</v>
      </c>
      <c r="I1783" s="26" t="s">
        <v>19209</v>
      </c>
      <c r="J1783" s="26" t="s">
        <v>14498</v>
      </c>
      <c r="K1783" s="26" t="s">
        <v>19207</v>
      </c>
      <c r="L1783" s="26"/>
    </row>
    <row r="1784" customFormat="false" ht="15" hidden="false" customHeight="true" outlineLevel="0" collapsed="false">
      <c r="A1784" s="29" t="s">
        <v>19210</v>
      </c>
      <c r="B1784" s="30" t="n">
        <v>45903</v>
      </c>
      <c r="C1784" s="29" t="s">
        <v>9513</v>
      </c>
      <c r="D1784" s="29" t="s">
        <v>15015</v>
      </c>
      <c r="E1784" s="29" t="s">
        <v>15016</v>
      </c>
      <c r="F1784" s="29" t="s">
        <v>166</v>
      </c>
      <c r="G1784" s="29" t="s">
        <v>345</v>
      </c>
      <c r="H1784" s="29" t="s">
        <v>14948</v>
      </c>
      <c r="I1784" s="29" t="s">
        <v>15024</v>
      </c>
      <c r="J1784" s="29" t="s">
        <v>14527</v>
      </c>
      <c r="K1784" s="29" t="s">
        <v>19207</v>
      </c>
      <c r="L1784" s="29"/>
    </row>
    <row r="1785" customFormat="false" ht="15" hidden="false" customHeight="true" outlineLevel="0" collapsed="false">
      <c r="A1785" s="26" t="s">
        <v>19211</v>
      </c>
      <c r="B1785" s="27" t="n">
        <v>45904</v>
      </c>
      <c r="C1785" s="26" t="s">
        <v>1953</v>
      </c>
      <c r="D1785" s="26" t="s">
        <v>15021</v>
      </c>
      <c r="E1785" s="26" t="s">
        <v>15022</v>
      </c>
      <c r="F1785" s="26" t="s">
        <v>322</v>
      </c>
      <c r="G1785" s="26" t="s">
        <v>198</v>
      </c>
      <c r="H1785" s="26" t="s">
        <v>14948</v>
      </c>
      <c r="I1785" s="26"/>
      <c r="J1785" s="26" t="s">
        <v>14527</v>
      </c>
      <c r="K1785" s="26" t="s">
        <v>19212</v>
      </c>
      <c r="L1785" s="26"/>
    </row>
    <row r="1786" customFormat="false" ht="15" hidden="false" customHeight="true" outlineLevel="0" collapsed="false">
      <c r="A1786" s="29" t="s">
        <v>19213</v>
      </c>
      <c r="B1786" s="30" t="n">
        <v>45905</v>
      </c>
      <c r="C1786" s="29" t="s">
        <v>634</v>
      </c>
      <c r="D1786" s="29" t="s">
        <v>15021</v>
      </c>
      <c r="E1786" s="29" t="s">
        <v>15022</v>
      </c>
      <c r="F1786" s="29" t="s">
        <v>259</v>
      </c>
      <c r="G1786" s="29" t="s">
        <v>15135</v>
      </c>
      <c r="H1786" s="29" t="s">
        <v>14948</v>
      </c>
      <c r="I1786" s="29" t="s">
        <v>14987</v>
      </c>
      <c r="J1786" s="29" t="s">
        <v>14527</v>
      </c>
      <c r="K1786" s="29" t="s">
        <v>19214</v>
      </c>
      <c r="L1786" s="29"/>
    </row>
    <row r="1787" customFormat="false" ht="15" hidden="false" customHeight="true" outlineLevel="0" collapsed="false">
      <c r="A1787" s="26" t="s">
        <v>19215</v>
      </c>
      <c r="B1787" s="27" t="n">
        <v>45906</v>
      </c>
      <c r="C1787" s="26" t="s">
        <v>3381</v>
      </c>
      <c r="D1787" s="26" t="s">
        <v>15066</v>
      </c>
      <c r="E1787" s="26" t="s">
        <v>15067</v>
      </c>
      <c r="F1787" s="26" t="s">
        <v>270</v>
      </c>
      <c r="G1787" s="26" t="s">
        <v>15078</v>
      </c>
      <c r="H1787" s="26" t="s">
        <v>14948</v>
      </c>
      <c r="I1787" s="26" t="s">
        <v>15024</v>
      </c>
      <c r="J1787" s="26" t="s">
        <v>14527</v>
      </c>
      <c r="K1787" s="26" t="s">
        <v>19216</v>
      </c>
      <c r="L1787" s="26"/>
    </row>
    <row r="1788" customFormat="false" ht="15" hidden="false" customHeight="true" outlineLevel="0" collapsed="false">
      <c r="A1788" s="29" t="s">
        <v>19217</v>
      </c>
      <c r="B1788" s="30" t="n">
        <v>45906</v>
      </c>
      <c r="C1788" s="29" t="s">
        <v>8765</v>
      </c>
      <c r="D1788" s="29" t="s">
        <v>15054</v>
      </c>
      <c r="E1788" s="29" t="s">
        <v>15055</v>
      </c>
      <c r="F1788" s="29" t="s">
        <v>15078</v>
      </c>
      <c r="G1788" s="29" t="s">
        <v>198</v>
      </c>
      <c r="H1788" s="29" t="s">
        <v>14948</v>
      </c>
      <c r="I1788" s="29" t="s">
        <v>15005</v>
      </c>
      <c r="J1788" s="29" t="s">
        <v>14527</v>
      </c>
      <c r="K1788" s="29" t="s">
        <v>19216</v>
      </c>
      <c r="L1788" s="29"/>
    </row>
    <row r="1789" customFormat="false" ht="15" hidden="false" customHeight="true" outlineLevel="0" collapsed="false">
      <c r="A1789" s="26" t="s">
        <v>19218</v>
      </c>
      <c r="B1789" s="27" t="n">
        <v>45906</v>
      </c>
      <c r="C1789" s="26" t="s">
        <v>6343</v>
      </c>
      <c r="D1789" s="26" t="s">
        <v>15054</v>
      </c>
      <c r="E1789" s="26" t="s">
        <v>15055</v>
      </c>
      <c r="F1789" s="26" t="s">
        <v>322</v>
      </c>
      <c r="G1789" s="26" t="s">
        <v>345</v>
      </c>
      <c r="H1789" s="26" t="s">
        <v>14948</v>
      </c>
      <c r="I1789" s="26" t="s">
        <v>14987</v>
      </c>
      <c r="J1789" s="26" t="s">
        <v>14527</v>
      </c>
      <c r="K1789" s="26" t="s">
        <v>19216</v>
      </c>
      <c r="L1789" s="26"/>
    </row>
    <row r="1790" customFormat="false" ht="15" hidden="false" customHeight="true" outlineLevel="0" collapsed="false">
      <c r="A1790" s="29" t="s">
        <v>19219</v>
      </c>
      <c r="B1790" s="30" t="n">
        <v>45907</v>
      </c>
      <c r="C1790" s="29" t="s">
        <v>7371</v>
      </c>
      <c r="D1790" s="29" t="s">
        <v>14946</v>
      </c>
      <c r="E1790" s="29" t="s">
        <v>14947</v>
      </c>
      <c r="F1790" s="29" t="s">
        <v>4906</v>
      </c>
      <c r="G1790" s="29" t="s">
        <v>207</v>
      </c>
      <c r="H1790" s="29" t="s">
        <v>14948</v>
      </c>
      <c r="I1790" s="29"/>
      <c r="J1790" s="29" t="s">
        <v>14527</v>
      </c>
      <c r="K1790" s="29" t="s">
        <v>19220</v>
      </c>
      <c r="L1790" s="29"/>
    </row>
    <row r="1791" customFormat="false" ht="15" hidden="false" customHeight="true" outlineLevel="0" collapsed="false">
      <c r="A1791" s="26" t="s">
        <v>19221</v>
      </c>
      <c r="B1791" s="27" t="n">
        <v>45907</v>
      </c>
      <c r="C1791" s="26" t="s">
        <v>6951</v>
      </c>
      <c r="D1791" s="26" t="s">
        <v>14946</v>
      </c>
      <c r="E1791" s="26" t="s">
        <v>14947</v>
      </c>
      <c r="F1791" s="26" t="s">
        <v>4858</v>
      </c>
      <c r="G1791" s="26" t="s">
        <v>942</v>
      </c>
      <c r="H1791" s="26" t="s">
        <v>14948</v>
      </c>
      <c r="I1791" s="26"/>
      <c r="J1791" s="26" t="s">
        <v>14527</v>
      </c>
      <c r="K1791" s="26" t="s">
        <v>19220</v>
      </c>
      <c r="L1791" s="26"/>
    </row>
    <row r="1792" customFormat="false" ht="15" hidden="false" customHeight="true" outlineLevel="0" collapsed="false">
      <c r="A1792" s="29" t="s">
        <v>19222</v>
      </c>
      <c r="B1792" s="30" t="n">
        <v>45908</v>
      </c>
      <c r="C1792" s="29" t="s">
        <v>7136</v>
      </c>
      <c r="D1792" s="29" t="s">
        <v>15011</v>
      </c>
      <c r="E1792" s="29" t="s">
        <v>15012</v>
      </c>
      <c r="F1792" s="29" t="s">
        <v>259</v>
      </c>
      <c r="G1792" s="29" t="s">
        <v>15135</v>
      </c>
      <c r="H1792" s="29" t="s">
        <v>14948</v>
      </c>
      <c r="I1792" s="29" t="s">
        <v>14960</v>
      </c>
      <c r="J1792" s="29" t="s">
        <v>14527</v>
      </c>
      <c r="K1792" s="29" t="s">
        <v>19223</v>
      </c>
      <c r="L1792" s="29"/>
    </row>
    <row r="1793" customFormat="false" ht="15" hidden="false" customHeight="true" outlineLevel="0" collapsed="false">
      <c r="A1793" s="26" t="s">
        <v>19224</v>
      </c>
      <c r="B1793" s="27" t="n">
        <v>45908</v>
      </c>
      <c r="C1793" s="26" t="s">
        <v>7507</v>
      </c>
      <c r="D1793" s="26" t="s">
        <v>14965</v>
      </c>
      <c r="E1793" s="26" t="s">
        <v>14966</v>
      </c>
      <c r="F1793" s="26" t="s">
        <v>14967</v>
      </c>
      <c r="G1793" s="26" t="s">
        <v>15708</v>
      </c>
      <c r="H1793" s="26" t="s">
        <v>14948</v>
      </c>
      <c r="I1793" s="26" t="s">
        <v>19225</v>
      </c>
      <c r="J1793" s="26" t="s">
        <v>14498</v>
      </c>
      <c r="K1793" s="26" t="s">
        <v>19223</v>
      </c>
      <c r="L1793" s="26"/>
    </row>
    <row r="1794" customFormat="false" ht="15" hidden="false" customHeight="true" outlineLevel="0" collapsed="false">
      <c r="A1794" s="29" t="s">
        <v>19226</v>
      </c>
      <c r="B1794" s="30" t="n">
        <v>45908</v>
      </c>
      <c r="C1794" s="29" t="s">
        <v>8228</v>
      </c>
      <c r="D1794" s="29" t="s">
        <v>15035</v>
      </c>
      <c r="E1794" s="29" t="s">
        <v>15036</v>
      </c>
      <c r="F1794" s="29" t="s">
        <v>16439</v>
      </c>
      <c r="G1794" s="29" t="s">
        <v>16170</v>
      </c>
      <c r="H1794" s="29" t="s">
        <v>14948</v>
      </c>
      <c r="I1794" s="29"/>
      <c r="J1794" s="29" t="s">
        <v>14498</v>
      </c>
      <c r="K1794" s="29" t="s">
        <v>19223</v>
      </c>
      <c r="L1794" s="29"/>
    </row>
    <row r="1795" customFormat="false" ht="15" hidden="false" customHeight="true" outlineLevel="0" collapsed="false">
      <c r="A1795" s="26" t="s">
        <v>19227</v>
      </c>
      <c r="B1795" s="27" t="n">
        <v>45909</v>
      </c>
      <c r="C1795" s="26" t="s">
        <v>6560</v>
      </c>
      <c r="D1795" s="26" t="s">
        <v>15021</v>
      </c>
      <c r="E1795" s="26" t="s">
        <v>15022</v>
      </c>
      <c r="F1795" s="26" t="s">
        <v>383</v>
      </c>
      <c r="G1795" s="26" t="s">
        <v>15023</v>
      </c>
      <c r="H1795" s="26" t="s">
        <v>14948</v>
      </c>
      <c r="I1795" s="26" t="s">
        <v>14987</v>
      </c>
      <c r="J1795" s="26" t="s">
        <v>14527</v>
      </c>
      <c r="K1795" s="26" t="s">
        <v>19228</v>
      </c>
      <c r="L1795" s="26"/>
    </row>
    <row r="1796" customFormat="false" ht="15" hidden="false" customHeight="true" outlineLevel="0" collapsed="false">
      <c r="A1796" s="29" t="s">
        <v>19229</v>
      </c>
      <c r="B1796" s="30" t="n">
        <v>45909</v>
      </c>
      <c r="C1796" s="29" t="s">
        <v>2023</v>
      </c>
      <c r="D1796" s="29" t="s">
        <v>14956</v>
      </c>
      <c r="E1796" s="29" t="s">
        <v>14957</v>
      </c>
      <c r="F1796" s="29" t="s">
        <v>19230</v>
      </c>
      <c r="G1796" s="29" t="s">
        <v>19231</v>
      </c>
      <c r="H1796" s="29" t="s">
        <v>14948</v>
      </c>
      <c r="I1796" s="29" t="s">
        <v>14980</v>
      </c>
      <c r="J1796" s="29" t="s">
        <v>14527</v>
      </c>
      <c r="K1796" s="29" t="s">
        <v>19228</v>
      </c>
      <c r="L1796" s="29"/>
    </row>
    <row r="1797" customFormat="false" ht="15" hidden="false" customHeight="true" outlineLevel="0" collapsed="false">
      <c r="A1797" s="26" t="s">
        <v>19232</v>
      </c>
      <c r="B1797" s="27" t="n">
        <v>45910</v>
      </c>
      <c r="C1797" s="26" t="s">
        <v>10873</v>
      </c>
      <c r="D1797" s="26" t="s">
        <v>15080</v>
      </c>
      <c r="E1797" s="26" t="s">
        <v>15081</v>
      </c>
      <c r="F1797" s="26" t="s">
        <v>14968</v>
      </c>
      <c r="G1797" s="26" t="s">
        <v>15154</v>
      </c>
      <c r="H1797" s="26" t="s">
        <v>14948</v>
      </c>
      <c r="I1797" s="26" t="s">
        <v>19233</v>
      </c>
      <c r="J1797" s="26" t="s">
        <v>14498</v>
      </c>
      <c r="K1797" s="26" t="s">
        <v>19234</v>
      </c>
      <c r="L1797" s="26"/>
    </row>
    <row r="1798" customFormat="false" ht="15" hidden="false" customHeight="true" outlineLevel="0" collapsed="false">
      <c r="A1798" s="29" t="s">
        <v>19235</v>
      </c>
      <c r="B1798" s="30" t="n">
        <v>45912</v>
      </c>
      <c r="C1798" s="29" t="s">
        <v>7384</v>
      </c>
      <c r="D1798" s="29" t="s">
        <v>15054</v>
      </c>
      <c r="E1798" s="29" t="s">
        <v>15055</v>
      </c>
      <c r="F1798" s="29" t="s">
        <v>218</v>
      </c>
      <c r="G1798" s="29" t="s">
        <v>15023</v>
      </c>
      <c r="H1798" s="29" t="s">
        <v>14948</v>
      </c>
      <c r="I1798" s="29" t="s">
        <v>14960</v>
      </c>
      <c r="J1798" s="29" t="s">
        <v>14527</v>
      </c>
      <c r="K1798" s="29" t="s">
        <v>19236</v>
      </c>
      <c r="L1798" s="29"/>
    </row>
    <row r="1799" customFormat="false" ht="15" hidden="false" customHeight="true" outlineLevel="0" collapsed="false">
      <c r="A1799" s="26" t="s">
        <v>19237</v>
      </c>
      <c r="B1799" s="27" t="n">
        <v>45912</v>
      </c>
      <c r="C1799" s="26" t="s">
        <v>10246</v>
      </c>
      <c r="D1799" s="26" t="s">
        <v>14946</v>
      </c>
      <c r="E1799" s="26" t="s">
        <v>14947</v>
      </c>
      <c r="F1799" s="26" t="s">
        <v>4784</v>
      </c>
      <c r="G1799" s="26" t="s">
        <v>5467</v>
      </c>
      <c r="H1799" s="26" t="s">
        <v>14948</v>
      </c>
      <c r="I1799" s="26" t="s">
        <v>14980</v>
      </c>
      <c r="J1799" s="26" t="s">
        <v>14527</v>
      </c>
      <c r="K1799" s="26" t="s">
        <v>19236</v>
      </c>
      <c r="L1799" s="26"/>
    </row>
    <row r="1800" customFormat="false" ht="15" hidden="false" customHeight="true" outlineLevel="0" collapsed="false">
      <c r="A1800" s="29" t="s">
        <v>19238</v>
      </c>
      <c r="B1800" s="30" t="n">
        <v>45913</v>
      </c>
      <c r="C1800" s="29" t="s">
        <v>9889</v>
      </c>
      <c r="D1800" s="29" t="s">
        <v>15015</v>
      </c>
      <c r="E1800" s="29" t="s">
        <v>15016</v>
      </c>
      <c r="F1800" s="29" t="s">
        <v>322</v>
      </c>
      <c r="G1800" s="29" t="s">
        <v>15078</v>
      </c>
      <c r="H1800" s="29" t="s">
        <v>14948</v>
      </c>
      <c r="I1800" s="29" t="s">
        <v>15005</v>
      </c>
      <c r="J1800" s="29" t="s">
        <v>14527</v>
      </c>
      <c r="K1800" s="29" t="s">
        <v>19239</v>
      </c>
      <c r="L1800" s="29"/>
    </row>
    <row r="1801" customFormat="false" ht="15" hidden="false" customHeight="true" outlineLevel="0" collapsed="false">
      <c r="A1801" s="26" t="s">
        <v>19240</v>
      </c>
      <c r="B1801" s="27" t="n">
        <v>45914</v>
      </c>
      <c r="C1801" s="26" t="s">
        <v>1328</v>
      </c>
      <c r="D1801" s="26" t="s">
        <v>15045</v>
      </c>
      <c r="E1801" s="26" t="s">
        <v>15046</v>
      </c>
      <c r="F1801" s="26" t="s">
        <v>19241</v>
      </c>
      <c r="G1801" s="26" t="s">
        <v>19242</v>
      </c>
      <c r="H1801" s="26" t="s">
        <v>14948</v>
      </c>
      <c r="I1801" s="26" t="s">
        <v>14980</v>
      </c>
      <c r="J1801" s="26" t="s">
        <v>14527</v>
      </c>
      <c r="K1801" s="26" t="s">
        <v>19243</v>
      </c>
      <c r="L1801" s="26"/>
    </row>
    <row r="1802" customFormat="false" ht="15" hidden="false" customHeight="true" outlineLevel="0" collapsed="false">
      <c r="A1802" s="29" t="s">
        <v>19244</v>
      </c>
      <c r="B1802" s="30" t="n">
        <v>45914</v>
      </c>
      <c r="C1802" s="29" t="s">
        <v>1202</v>
      </c>
      <c r="D1802" s="29" t="s">
        <v>15035</v>
      </c>
      <c r="E1802" s="29" t="s">
        <v>15036</v>
      </c>
      <c r="F1802" s="29" t="s">
        <v>15734</v>
      </c>
      <c r="G1802" s="29" t="s">
        <v>15101</v>
      </c>
      <c r="H1802" s="29" t="s">
        <v>14948</v>
      </c>
      <c r="I1802" s="29" t="s">
        <v>19245</v>
      </c>
      <c r="J1802" s="29" t="s">
        <v>14498</v>
      </c>
      <c r="K1802" s="29" t="s">
        <v>19243</v>
      </c>
      <c r="L1802" s="29"/>
    </row>
    <row r="1803" customFormat="false" ht="15" hidden="false" customHeight="true" outlineLevel="0" collapsed="false">
      <c r="A1803" s="26" t="s">
        <v>19246</v>
      </c>
      <c r="B1803" s="27" t="n">
        <v>45915</v>
      </c>
      <c r="C1803" s="26" t="s">
        <v>9532</v>
      </c>
      <c r="D1803" s="26" t="s">
        <v>14951</v>
      </c>
      <c r="E1803" s="26" t="s">
        <v>14952</v>
      </c>
      <c r="F1803" s="26" t="s">
        <v>19247</v>
      </c>
      <c r="G1803" s="26" t="s">
        <v>19248</v>
      </c>
      <c r="H1803" s="26" t="s">
        <v>14948</v>
      </c>
      <c r="I1803" s="26" t="s">
        <v>19249</v>
      </c>
      <c r="J1803" s="26" t="s">
        <v>14498</v>
      </c>
      <c r="K1803" s="26" t="s">
        <v>19250</v>
      </c>
      <c r="L1803" s="26"/>
    </row>
    <row r="1804" customFormat="false" ht="15" hidden="false" customHeight="true" outlineLevel="0" collapsed="false">
      <c r="A1804" s="29" t="s">
        <v>19251</v>
      </c>
      <c r="B1804" s="30" t="n">
        <v>45915</v>
      </c>
      <c r="C1804" s="29" t="s">
        <v>332</v>
      </c>
      <c r="D1804" s="29" t="s">
        <v>15080</v>
      </c>
      <c r="E1804" s="29" t="s">
        <v>15081</v>
      </c>
      <c r="F1804" s="29" t="s">
        <v>15193</v>
      </c>
      <c r="G1804" s="29" t="s">
        <v>15219</v>
      </c>
      <c r="H1804" s="29" t="s">
        <v>14948</v>
      </c>
      <c r="I1804" s="29" t="s">
        <v>19252</v>
      </c>
      <c r="J1804" s="29" t="s">
        <v>14498</v>
      </c>
      <c r="K1804" s="29" t="s">
        <v>19250</v>
      </c>
      <c r="L1804" s="29"/>
    </row>
    <row r="1805" customFormat="false" ht="15" hidden="false" customHeight="true" outlineLevel="0" collapsed="false">
      <c r="A1805" s="26" t="s">
        <v>19253</v>
      </c>
      <c r="B1805" s="27" t="n">
        <v>45915</v>
      </c>
      <c r="C1805" s="26" t="s">
        <v>2034</v>
      </c>
      <c r="D1805" s="26" t="s">
        <v>15322</v>
      </c>
      <c r="E1805" s="26" t="s">
        <v>15323</v>
      </c>
      <c r="F1805" s="26" t="s">
        <v>16293</v>
      </c>
      <c r="G1805" s="26" t="s">
        <v>15541</v>
      </c>
      <c r="H1805" s="26" t="s">
        <v>14948</v>
      </c>
      <c r="I1805" s="26" t="s">
        <v>19254</v>
      </c>
      <c r="J1805" s="26" t="s">
        <v>14498</v>
      </c>
      <c r="K1805" s="26" t="s">
        <v>19250</v>
      </c>
      <c r="L1805" s="26"/>
    </row>
    <row r="1806" customFormat="false" ht="15" hidden="false" customHeight="true" outlineLevel="0" collapsed="false">
      <c r="A1806" s="29" t="s">
        <v>19255</v>
      </c>
      <c r="B1806" s="30" t="n">
        <v>45917</v>
      </c>
      <c r="C1806" s="29" t="s">
        <v>10774</v>
      </c>
      <c r="D1806" s="29" t="s">
        <v>14956</v>
      </c>
      <c r="E1806" s="29" t="s">
        <v>14957</v>
      </c>
      <c r="F1806" s="29" t="s">
        <v>19256</v>
      </c>
      <c r="G1806" s="29" t="s">
        <v>19257</v>
      </c>
      <c r="H1806" s="29" t="s">
        <v>14948</v>
      </c>
      <c r="I1806" s="29"/>
      <c r="J1806" s="29" t="s">
        <v>14527</v>
      </c>
      <c r="K1806" s="29" t="s">
        <v>19258</v>
      </c>
      <c r="L1806" s="29"/>
    </row>
    <row r="1807" customFormat="false" ht="15" hidden="false" customHeight="true" outlineLevel="0" collapsed="false">
      <c r="A1807" s="26" t="s">
        <v>19259</v>
      </c>
      <c r="B1807" s="27" t="n">
        <v>45917</v>
      </c>
      <c r="C1807" s="26" t="s">
        <v>1742</v>
      </c>
      <c r="D1807" s="26" t="s">
        <v>14951</v>
      </c>
      <c r="E1807" s="26" t="s">
        <v>14952</v>
      </c>
      <c r="F1807" s="26" t="s">
        <v>19144</v>
      </c>
      <c r="G1807" s="26" t="s">
        <v>19260</v>
      </c>
      <c r="H1807" s="26" t="s">
        <v>14948</v>
      </c>
      <c r="I1807" s="26" t="s">
        <v>19261</v>
      </c>
      <c r="J1807" s="26" t="s">
        <v>14498</v>
      </c>
      <c r="K1807" s="26" t="s">
        <v>19258</v>
      </c>
      <c r="L1807" s="26"/>
    </row>
    <row r="1808" customFormat="false" ht="15" hidden="false" customHeight="true" outlineLevel="0" collapsed="false">
      <c r="A1808" s="29" t="s">
        <v>19262</v>
      </c>
      <c r="B1808" s="30" t="n">
        <v>45917</v>
      </c>
      <c r="C1808" s="29" t="s">
        <v>11022</v>
      </c>
      <c r="D1808" s="29" t="s">
        <v>14946</v>
      </c>
      <c r="E1808" s="29" t="s">
        <v>14947</v>
      </c>
      <c r="F1808" s="29" t="s">
        <v>2120</v>
      </c>
      <c r="G1808" s="29" t="s">
        <v>2803</v>
      </c>
      <c r="H1808" s="29" t="s">
        <v>14948</v>
      </c>
      <c r="I1808" s="29"/>
      <c r="J1808" s="29" t="s">
        <v>14527</v>
      </c>
      <c r="K1808" s="29" t="s">
        <v>19258</v>
      </c>
      <c r="L1808" s="29"/>
    </row>
    <row r="1809" customFormat="false" ht="15" hidden="false" customHeight="true" outlineLevel="0" collapsed="false">
      <c r="A1809" s="26" t="s">
        <v>19263</v>
      </c>
      <c r="B1809" s="27" t="n">
        <v>45922</v>
      </c>
      <c r="C1809" s="26" t="s">
        <v>9067</v>
      </c>
      <c r="D1809" s="26" t="s">
        <v>14972</v>
      </c>
      <c r="E1809" s="26" t="s">
        <v>14973</v>
      </c>
      <c r="F1809" s="26" t="s">
        <v>19264</v>
      </c>
      <c r="G1809" s="26" t="s">
        <v>19265</v>
      </c>
      <c r="H1809" s="26" t="s">
        <v>14948</v>
      </c>
      <c r="I1809" s="26" t="s">
        <v>15024</v>
      </c>
      <c r="J1809" s="26" t="s">
        <v>14527</v>
      </c>
      <c r="K1809" s="26" t="s">
        <v>19266</v>
      </c>
      <c r="L1809" s="26"/>
    </row>
    <row r="1810" customFormat="false" ht="15" hidden="false" customHeight="true" outlineLevel="0" collapsed="false">
      <c r="A1810" s="29" t="s">
        <v>19267</v>
      </c>
      <c r="B1810" s="30" t="n">
        <v>45922</v>
      </c>
      <c r="C1810" s="29" t="s">
        <v>6269</v>
      </c>
      <c r="D1810" s="29" t="s">
        <v>14946</v>
      </c>
      <c r="E1810" s="29" t="s">
        <v>14947</v>
      </c>
      <c r="F1810" s="29" t="s">
        <v>2137</v>
      </c>
      <c r="G1810" s="29" t="s">
        <v>498</v>
      </c>
      <c r="H1810" s="29" t="s">
        <v>14948</v>
      </c>
      <c r="I1810" s="29" t="s">
        <v>14980</v>
      </c>
      <c r="J1810" s="29" t="s">
        <v>14527</v>
      </c>
      <c r="K1810" s="29" t="s">
        <v>19266</v>
      </c>
      <c r="L1810" s="29"/>
    </row>
    <row r="1811" customFormat="false" ht="15" hidden="false" customHeight="true" outlineLevel="0" collapsed="false">
      <c r="A1811" s="26" t="s">
        <v>19268</v>
      </c>
      <c r="B1811" s="27" t="n">
        <v>45922</v>
      </c>
      <c r="C1811" s="26" t="s">
        <v>4458</v>
      </c>
      <c r="D1811" s="26" t="s">
        <v>14972</v>
      </c>
      <c r="E1811" s="26" t="s">
        <v>14973</v>
      </c>
      <c r="F1811" s="26" t="s">
        <v>19269</v>
      </c>
      <c r="G1811" s="26" t="s">
        <v>19270</v>
      </c>
      <c r="H1811" s="26" t="s">
        <v>14948</v>
      </c>
      <c r="I1811" s="26" t="s">
        <v>15005</v>
      </c>
      <c r="J1811" s="26" t="s">
        <v>14527</v>
      </c>
      <c r="K1811" s="26" t="s">
        <v>19266</v>
      </c>
      <c r="L1811" s="26"/>
    </row>
    <row r="1812" customFormat="false" ht="15" hidden="false" customHeight="true" outlineLevel="0" collapsed="false">
      <c r="A1812" s="29" t="s">
        <v>19271</v>
      </c>
      <c r="B1812" s="30" t="n">
        <v>45923</v>
      </c>
      <c r="C1812" s="29" t="s">
        <v>11356</v>
      </c>
      <c r="D1812" s="29" t="s">
        <v>14946</v>
      </c>
      <c r="E1812" s="29" t="s">
        <v>14947</v>
      </c>
      <c r="F1812" s="29" t="s">
        <v>4645</v>
      </c>
      <c r="G1812" s="29" t="s">
        <v>990</v>
      </c>
      <c r="H1812" s="29" t="s">
        <v>14948</v>
      </c>
      <c r="I1812" s="29" t="s">
        <v>14960</v>
      </c>
      <c r="J1812" s="29" t="s">
        <v>14527</v>
      </c>
      <c r="K1812" s="29" t="s">
        <v>19272</v>
      </c>
      <c r="L1812" s="29"/>
    </row>
    <row r="1813" customFormat="false" ht="15" hidden="false" customHeight="true" outlineLevel="0" collapsed="false">
      <c r="A1813" s="26" t="s">
        <v>19273</v>
      </c>
      <c r="B1813" s="27" t="n">
        <v>45924</v>
      </c>
      <c r="C1813" s="26" t="s">
        <v>1115</v>
      </c>
      <c r="D1813" s="26" t="s">
        <v>14972</v>
      </c>
      <c r="E1813" s="26" t="s">
        <v>14973</v>
      </c>
      <c r="F1813" s="26" t="s">
        <v>19274</v>
      </c>
      <c r="G1813" s="26" t="s">
        <v>19275</v>
      </c>
      <c r="H1813" s="26" t="s">
        <v>14948</v>
      </c>
      <c r="I1813" s="26" t="s">
        <v>14980</v>
      </c>
      <c r="J1813" s="26" t="s">
        <v>14527</v>
      </c>
      <c r="K1813" s="26" t="s">
        <v>19276</v>
      </c>
      <c r="L1813" s="26"/>
    </row>
    <row r="1814" customFormat="false" ht="15" hidden="false" customHeight="true" outlineLevel="0" collapsed="false">
      <c r="A1814" s="29" t="s">
        <v>19277</v>
      </c>
      <c r="B1814" s="30" t="n">
        <v>45924</v>
      </c>
      <c r="C1814" s="29" t="s">
        <v>6976</v>
      </c>
      <c r="D1814" s="29" t="s">
        <v>14984</v>
      </c>
      <c r="E1814" s="29" t="s">
        <v>14985</v>
      </c>
      <c r="F1814" s="29" t="s">
        <v>15135</v>
      </c>
      <c r="G1814" s="29" t="s">
        <v>15075</v>
      </c>
      <c r="H1814" s="29" t="s">
        <v>14948</v>
      </c>
      <c r="I1814" s="29" t="s">
        <v>15024</v>
      </c>
      <c r="J1814" s="29" t="s">
        <v>14527</v>
      </c>
      <c r="K1814" s="29" t="s">
        <v>19276</v>
      </c>
      <c r="L1814" s="29"/>
    </row>
    <row r="1815" customFormat="false" ht="15" hidden="false" customHeight="true" outlineLevel="0" collapsed="false">
      <c r="A1815" s="26" t="s">
        <v>19278</v>
      </c>
      <c r="B1815" s="27" t="n">
        <v>45924</v>
      </c>
      <c r="C1815" s="26" t="s">
        <v>9746</v>
      </c>
      <c r="D1815" s="26" t="s">
        <v>15045</v>
      </c>
      <c r="E1815" s="26" t="s">
        <v>15046</v>
      </c>
      <c r="F1815" s="26" t="s">
        <v>19279</v>
      </c>
      <c r="G1815" s="26" t="s">
        <v>19280</v>
      </c>
      <c r="H1815" s="26" t="s">
        <v>14948</v>
      </c>
      <c r="I1815" s="26"/>
      <c r="J1815" s="26" t="s">
        <v>14527</v>
      </c>
      <c r="K1815" s="26" t="s">
        <v>19276</v>
      </c>
      <c r="L1815" s="26"/>
    </row>
    <row r="1816" customFormat="false" ht="15" hidden="false" customHeight="true" outlineLevel="0" collapsed="false">
      <c r="A1816" s="29" t="s">
        <v>19281</v>
      </c>
      <c r="B1816" s="30" t="n">
        <v>45926</v>
      </c>
      <c r="C1816" s="29" t="s">
        <v>8733</v>
      </c>
      <c r="D1816" s="29" t="s">
        <v>14946</v>
      </c>
      <c r="E1816" s="29" t="s">
        <v>14947</v>
      </c>
      <c r="F1816" s="29" t="s">
        <v>1476</v>
      </c>
      <c r="G1816" s="29" t="s">
        <v>237</v>
      </c>
      <c r="H1816" s="29" t="s">
        <v>14948</v>
      </c>
      <c r="I1816" s="29" t="s">
        <v>15005</v>
      </c>
      <c r="J1816" s="29" t="s">
        <v>14527</v>
      </c>
      <c r="K1816" s="29" t="s">
        <v>19282</v>
      </c>
      <c r="L1816" s="29"/>
    </row>
    <row r="1817" customFormat="false" ht="15" hidden="false" customHeight="true" outlineLevel="0" collapsed="false">
      <c r="A1817" s="26" t="s">
        <v>19283</v>
      </c>
      <c r="B1817" s="27" t="n">
        <v>45926</v>
      </c>
      <c r="C1817" s="26" t="s">
        <v>9018</v>
      </c>
      <c r="D1817" s="26" t="s">
        <v>14965</v>
      </c>
      <c r="E1817" s="26" t="s">
        <v>14966</v>
      </c>
      <c r="F1817" s="26" t="s">
        <v>15368</v>
      </c>
      <c r="G1817" s="26" t="s">
        <v>15468</v>
      </c>
      <c r="H1817" s="26" t="s">
        <v>14948</v>
      </c>
      <c r="I1817" s="26"/>
      <c r="J1817" s="26" t="s">
        <v>14498</v>
      </c>
      <c r="K1817" s="26" t="s">
        <v>19282</v>
      </c>
      <c r="L1817" s="26"/>
    </row>
    <row r="1818" customFormat="false" ht="15" hidden="false" customHeight="true" outlineLevel="0" collapsed="false">
      <c r="A1818" s="29" t="s">
        <v>19284</v>
      </c>
      <c r="B1818" s="30" t="n">
        <v>45928</v>
      </c>
      <c r="C1818" s="29" t="s">
        <v>9130</v>
      </c>
      <c r="D1818" s="29" t="s">
        <v>14977</v>
      </c>
      <c r="E1818" s="29" t="s">
        <v>14978</v>
      </c>
      <c r="F1818" s="29" t="s">
        <v>15151</v>
      </c>
      <c r="G1818" s="29" t="s">
        <v>15151</v>
      </c>
      <c r="H1818" s="29" t="s">
        <v>14948</v>
      </c>
      <c r="I1818" s="29" t="s">
        <v>14960</v>
      </c>
      <c r="J1818" s="29" t="s">
        <v>14527</v>
      </c>
      <c r="K1818" s="29" t="s">
        <v>19285</v>
      </c>
      <c r="L1818" s="29"/>
    </row>
    <row r="1819" customFormat="false" ht="15" hidden="false" customHeight="true" outlineLevel="0" collapsed="false">
      <c r="A1819" s="26" t="s">
        <v>19286</v>
      </c>
      <c r="B1819" s="27" t="n">
        <v>45929</v>
      </c>
      <c r="C1819" s="26" t="s">
        <v>4667</v>
      </c>
      <c r="D1819" s="26" t="s">
        <v>14946</v>
      </c>
      <c r="E1819" s="26" t="s">
        <v>14947</v>
      </c>
      <c r="F1819" s="26" t="s">
        <v>2669</v>
      </c>
      <c r="G1819" s="26" t="s">
        <v>3217</v>
      </c>
      <c r="H1819" s="26" t="s">
        <v>14948</v>
      </c>
      <c r="I1819" s="26"/>
      <c r="J1819" s="26" t="s">
        <v>14527</v>
      </c>
      <c r="K1819" s="26" t="s">
        <v>19287</v>
      </c>
      <c r="L1819" s="26"/>
    </row>
    <row r="1820" customFormat="false" ht="15" hidden="false" customHeight="true" outlineLevel="0" collapsed="false">
      <c r="A1820" s="29" t="s">
        <v>19288</v>
      </c>
      <c r="B1820" s="30" t="n">
        <v>45929</v>
      </c>
      <c r="C1820" s="29" t="s">
        <v>5168</v>
      </c>
      <c r="D1820" s="29" t="s">
        <v>15001</v>
      </c>
      <c r="E1820" s="29" t="s">
        <v>15002</v>
      </c>
      <c r="F1820" s="29" t="s">
        <v>15003</v>
      </c>
      <c r="G1820" s="29" t="s">
        <v>15004</v>
      </c>
      <c r="H1820" s="29" t="s">
        <v>14948</v>
      </c>
      <c r="I1820" s="29" t="s">
        <v>14960</v>
      </c>
      <c r="J1820" s="29" t="s">
        <v>14527</v>
      </c>
      <c r="K1820" s="29" t="s">
        <v>19287</v>
      </c>
      <c r="L1820" s="29"/>
    </row>
    <row r="1821" customFormat="false" ht="15" hidden="false" customHeight="true" outlineLevel="0" collapsed="false">
      <c r="A1821" s="26" t="s">
        <v>19289</v>
      </c>
      <c r="B1821" s="27" t="n">
        <v>45934</v>
      </c>
      <c r="C1821" s="26" t="s">
        <v>8613</v>
      </c>
      <c r="D1821" s="26" t="s">
        <v>15054</v>
      </c>
      <c r="E1821" s="26" t="s">
        <v>15055</v>
      </c>
      <c r="F1821" s="26" t="s">
        <v>15078</v>
      </c>
      <c r="G1821" s="26" t="s">
        <v>383</v>
      </c>
      <c r="H1821" s="26" t="s">
        <v>14948</v>
      </c>
      <c r="I1821" s="26" t="s">
        <v>14980</v>
      </c>
      <c r="J1821" s="26" t="s">
        <v>14527</v>
      </c>
      <c r="K1821" s="26" t="s">
        <v>19290</v>
      </c>
      <c r="L1821" s="26"/>
    </row>
    <row r="1822" customFormat="false" ht="15" hidden="false" customHeight="true" outlineLevel="0" collapsed="false">
      <c r="A1822" s="29" t="s">
        <v>19291</v>
      </c>
      <c r="B1822" s="30" t="n">
        <v>45934</v>
      </c>
      <c r="C1822" s="29" t="s">
        <v>11487</v>
      </c>
      <c r="D1822" s="29" t="s">
        <v>15322</v>
      </c>
      <c r="E1822" s="29" t="s">
        <v>15323</v>
      </c>
      <c r="F1822" s="29" t="s">
        <v>16086</v>
      </c>
      <c r="G1822" s="29" t="s">
        <v>17366</v>
      </c>
      <c r="H1822" s="29" t="s">
        <v>14948</v>
      </c>
      <c r="I1822" s="29" t="s">
        <v>19292</v>
      </c>
      <c r="J1822" s="29" t="s">
        <v>14498</v>
      </c>
      <c r="K1822" s="29" t="s">
        <v>19290</v>
      </c>
      <c r="L1822" s="29"/>
    </row>
    <row r="1823" customFormat="false" ht="15" hidden="false" customHeight="true" outlineLevel="0" collapsed="false">
      <c r="A1823" s="26" t="s">
        <v>19293</v>
      </c>
      <c r="B1823" s="27" t="n">
        <v>45936</v>
      </c>
      <c r="C1823" s="26" t="s">
        <v>2422</v>
      </c>
      <c r="D1823" s="26" t="s">
        <v>15054</v>
      </c>
      <c r="E1823" s="26" t="s">
        <v>15055</v>
      </c>
      <c r="F1823" s="26" t="s">
        <v>259</v>
      </c>
      <c r="G1823" s="26" t="s">
        <v>166</v>
      </c>
      <c r="H1823" s="26" t="s">
        <v>14948</v>
      </c>
      <c r="I1823" s="26" t="s">
        <v>15005</v>
      </c>
      <c r="J1823" s="26" t="s">
        <v>14527</v>
      </c>
      <c r="K1823" s="26" t="s">
        <v>19294</v>
      </c>
      <c r="L1823" s="26"/>
    </row>
    <row r="1824" customFormat="false" ht="15" hidden="false" customHeight="true" outlineLevel="0" collapsed="false">
      <c r="A1824" s="29" t="s">
        <v>19295</v>
      </c>
      <c r="B1824" s="30" t="n">
        <v>45936</v>
      </c>
      <c r="C1824" s="29" t="s">
        <v>2148</v>
      </c>
      <c r="D1824" s="29" t="s">
        <v>14951</v>
      </c>
      <c r="E1824" s="29" t="s">
        <v>14952</v>
      </c>
      <c r="F1824" s="29" t="s">
        <v>19296</v>
      </c>
      <c r="G1824" s="29" t="s">
        <v>19297</v>
      </c>
      <c r="H1824" s="29" t="s">
        <v>14948</v>
      </c>
      <c r="I1824" s="29" t="s">
        <v>19298</v>
      </c>
      <c r="J1824" s="29" t="s">
        <v>14498</v>
      </c>
      <c r="K1824" s="29" t="s">
        <v>19294</v>
      </c>
      <c r="L1824" s="29"/>
    </row>
    <row r="1825" customFormat="false" ht="15" hidden="false" customHeight="true" outlineLevel="0" collapsed="false">
      <c r="A1825" s="26" t="s">
        <v>19299</v>
      </c>
      <c r="B1825" s="27" t="n">
        <v>45937</v>
      </c>
      <c r="C1825" s="26" t="s">
        <v>888</v>
      </c>
      <c r="D1825" s="26" t="s">
        <v>14951</v>
      </c>
      <c r="E1825" s="26" t="s">
        <v>14952</v>
      </c>
      <c r="F1825" s="26" t="s">
        <v>15201</v>
      </c>
      <c r="G1825" s="26" t="s">
        <v>19300</v>
      </c>
      <c r="H1825" s="26" t="s">
        <v>14948</v>
      </c>
      <c r="I1825" s="26" t="s">
        <v>19301</v>
      </c>
      <c r="J1825" s="26" t="s">
        <v>14498</v>
      </c>
      <c r="K1825" s="26" t="s">
        <v>19302</v>
      </c>
      <c r="L1825" s="26"/>
    </row>
    <row r="1826" customFormat="false" ht="15" hidden="false" customHeight="true" outlineLevel="0" collapsed="false">
      <c r="A1826" s="29" t="s">
        <v>19303</v>
      </c>
      <c r="B1826" s="30" t="n">
        <v>45939</v>
      </c>
      <c r="C1826" s="29" t="s">
        <v>9938</v>
      </c>
      <c r="D1826" s="29" t="s">
        <v>14956</v>
      </c>
      <c r="E1826" s="29" t="s">
        <v>14957</v>
      </c>
      <c r="F1826" s="29" t="s">
        <v>19304</v>
      </c>
      <c r="G1826" s="29" t="s">
        <v>19305</v>
      </c>
      <c r="H1826" s="29" t="s">
        <v>14948</v>
      </c>
      <c r="I1826" s="29" t="s">
        <v>14987</v>
      </c>
      <c r="J1826" s="29" t="s">
        <v>14527</v>
      </c>
      <c r="K1826" s="29" t="s">
        <v>19306</v>
      </c>
      <c r="L1826" s="29"/>
    </row>
    <row r="1827" customFormat="false" ht="15" hidden="false" customHeight="true" outlineLevel="0" collapsed="false">
      <c r="A1827" s="26" t="s">
        <v>19307</v>
      </c>
      <c r="B1827" s="27" t="n">
        <v>45939</v>
      </c>
      <c r="C1827" s="26" t="s">
        <v>7616</v>
      </c>
      <c r="D1827" s="26" t="s">
        <v>15080</v>
      </c>
      <c r="E1827" s="26" t="s">
        <v>15081</v>
      </c>
      <c r="F1827" s="26" t="s">
        <v>18386</v>
      </c>
      <c r="G1827" s="26" t="s">
        <v>15684</v>
      </c>
      <c r="H1827" s="26" t="s">
        <v>14948</v>
      </c>
      <c r="I1827" s="26"/>
      <c r="J1827" s="26" t="s">
        <v>14498</v>
      </c>
      <c r="K1827" s="26" t="s">
        <v>19306</v>
      </c>
      <c r="L1827" s="26"/>
    </row>
    <row r="1828" customFormat="false" ht="15" hidden="false" customHeight="true" outlineLevel="0" collapsed="false">
      <c r="A1828" s="29" t="s">
        <v>19308</v>
      </c>
      <c r="B1828" s="30" t="n">
        <v>45940</v>
      </c>
      <c r="C1828" s="29" t="s">
        <v>5780</v>
      </c>
      <c r="D1828" s="29" t="s">
        <v>14946</v>
      </c>
      <c r="E1828" s="29" t="s">
        <v>14947</v>
      </c>
      <c r="F1828" s="29" t="s">
        <v>2352</v>
      </c>
      <c r="G1828" s="29" t="s">
        <v>5372</v>
      </c>
      <c r="H1828" s="29" t="s">
        <v>14948</v>
      </c>
      <c r="I1828" s="29" t="s">
        <v>15024</v>
      </c>
      <c r="J1828" s="29" t="s">
        <v>14527</v>
      </c>
      <c r="K1828" s="29" t="s">
        <v>19309</v>
      </c>
      <c r="L1828" s="29"/>
    </row>
    <row r="1829" customFormat="false" ht="15" hidden="false" customHeight="true" outlineLevel="0" collapsed="false">
      <c r="A1829" s="26" t="s">
        <v>19310</v>
      </c>
      <c r="B1829" s="27" t="n">
        <v>45941</v>
      </c>
      <c r="C1829" s="26" t="s">
        <v>7691</v>
      </c>
      <c r="D1829" s="26" t="s">
        <v>15080</v>
      </c>
      <c r="E1829" s="26" t="s">
        <v>15081</v>
      </c>
      <c r="F1829" s="26" t="s">
        <v>17222</v>
      </c>
      <c r="G1829" s="26" t="s">
        <v>15499</v>
      </c>
      <c r="H1829" s="26" t="s">
        <v>14948</v>
      </c>
      <c r="I1829" s="26" t="s">
        <v>19311</v>
      </c>
      <c r="J1829" s="26" t="s">
        <v>14498</v>
      </c>
      <c r="K1829" s="26" t="s">
        <v>19312</v>
      </c>
      <c r="L1829" s="26"/>
    </row>
    <row r="1830" customFormat="false" ht="15" hidden="false" customHeight="true" outlineLevel="0" collapsed="false">
      <c r="A1830" s="29" t="s">
        <v>19313</v>
      </c>
      <c r="B1830" s="30" t="n">
        <v>45941</v>
      </c>
      <c r="C1830" s="29" t="s">
        <v>4264</v>
      </c>
      <c r="D1830" s="29" t="s">
        <v>14951</v>
      </c>
      <c r="E1830" s="29" t="s">
        <v>14952</v>
      </c>
      <c r="F1830" s="29" t="s">
        <v>15031</v>
      </c>
      <c r="G1830" s="29" t="s">
        <v>15644</v>
      </c>
      <c r="H1830" s="29" t="s">
        <v>14948</v>
      </c>
      <c r="I1830" s="29"/>
      <c r="J1830" s="29" t="s">
        <v>14498</v>
      </c>
      <c r="K1830" s="29" t="s">
        <v>19312</v>
      </c>
      <c r="L1830" s="29"/>
    </row>
    <row r="1831" customFormat="false" ht="15" hidden="false" customHeight="true" outlineLevel="0" collapsed="false">
      <c r="A1831" s="26" t="s">
        <v>19314</v>
      </c>
      <c r="B1831" s="27" t="n">
        <v>45942</v>
      </c>
      <c r="C1831" s="26" t="s">
        <v>634</v>
      </c>
      <c r="D1831" s="26" t="s">
        <v>14965</v>
      </c>
      <c r="E1831" s="26" t="s">
        <v>14966</v>
      </c>
      <c r="F1831" s="26" t="s">
        <v>14968</v>
      </c>
      <c r="G1831" s="26" t="s">
        <v>16094</v>
      </c>
      <c r="H1831" s="26" t="s">
        <v>14948</v>
      </c>
      <c r="I1831" s="26" t="s">
        <v>19315</v>
      </c>
      <c r="J1831" s="26" t="s">
        <v>14498</v>
      </c>
      <c r="K1831" s="26" t="s">
        <v>19316</v>
      </c>
      <c r="L1831" s="26"/>
    </row>
    <row r="1832" customFormat="false" ht="15" hidden="false" customHeight="true" outlineLevel="0" collapsed="false">
      <c r="A1832" s="29" t="s">
        <v>19317</v>
      </c>
      <c r="B1832" s="30" t="n">
        <v>45942</v>
      </c>
      <c r="C1832" s="29" t="s">
        <v>9837</v>
      </c>
      <c r="D1832" s="29" t="s">
        <v>14972</v>
      </c>
      <c r="E1832" s="29" t="s">
        <v>14973</v>
      </c>
      <c r="F1832" s="29" t="s">
        <v>19318</v>
      </c>
      <c r="G1832" s="29" t="s">
        <v>19319</v>
      </c>
      <c r="H1832" s="29" t="s">
        <v>14948</v>
      </c>
      <c r="I1832" s="29"/>
      <c r="J1832" s="29" t="s">
        <v>14527</v>
      </c>
      <c r="K1832" s="29" t="s">
        <v>19316</v>
      </c>
      <c r="L1832" s="29"/>
    </row>
    <row r="1833" customFormat="false" ht="15" hidden="false" customHeight="true" outlineLevel="0" collapsed="false">
      <c r="A1833" s="26" t="s">
        <v>19320</v>
      </c>
      <c r="B1833" s="27" t="n">
        <v>45942</v>
      </c>
      <c r="C1833" s="26" t="s">
        <v>10612</v>
      </c>
      <c r="D1833" s="26" t="s">
        <v>15035</v>
      </c>
      <c r="E1833" s="26" t="s">
        <v>15036</v>
      </c>
      <c r="F1833" s="26" t="s">
        <v>14954</v>
      </c>
      <c r="G1833" s="26" t="s">
        <v>18943</v>
      </c>
      <c r="H1833" s="26" t="s">
        <v>14948</v>
      </c>
      <c r="I1833" s="26" t="s">
        <v>19321</v>
      </c>
      <c r="J1833" s="26" t="s">
        <v>14498</v>
      </c>
      <c r="K1833" s="26" t="s">
        <v>19316</v>
      </c>
      <c r="L1833" s="26"/>
    </row>
    <row r="1834" customFormat="false" ht="15" hidden="false" customHeight="true" outlineLevel="0" collapsed="false">
      <c r="A1834" s="29" t="s">
        <v>19322</v>
      </c>
      <c r="B1834" s="30" t="n">
        <v>45943</v>
      </c>
      <c r="C1834" s="29" t="s">
        <v>2452</v>
      </c>
      <c r="D1834" s="29" t="s">
        <v>14951</v>
      </c>
      <c r="E1834" s="29" t="s">
        <v>14952</v>
      </c>
      <c r="F1834" s="29" t="s">
        <v>16414</v>
      </c>
      <c r="G1834" s="29" t="s">
        <v>17570</v>
      </c>
      <c r="H1834" s="29" t="s">
        <v>14948</v>
      </c>
      <c r="I1834" s="29" t="s">
        <v>19323</v>
      </c>
      <c r="J1834" s="29" t="s">
        <v>14498</v>
      </c>
      <c r="K1834" s="29" t="s">
        <v>19324</v>
      </c>
      <c r="L1834" s="29"/>
    </row>
    <row r="1835" customFormat="false" ht="15" hidden="false" customHeight="true" outlineLevel="0" collapsed="false">
      <c r="A1835" s="26" t="s">
        <v>19325</v>
      </c>
      <c r="B1835" s="27" t="n">
        <v>45944</v>
      </c>
      <c r="C1835" s="26" t="s">
        <v>7551</v>
      </c>
      <c r="D1835" s="26" t="s">
        <v>14972</v>
      </c>
      <c r="E1835" s="26" t="s">
        <v>14973</v>
      </c>
      <c r="F1835" s="26" t="s">
        <v>19326</v>
      </c>
      <c r="G1835" s="26" t="s">
        <v>19327</v>
      </c>
      <c r="H1835" s="26" t="s">
        <v>14948</v>
      </c>
      <c r="I1835" s="26"/>
      <c r="J1835" s="26" t="s">
        <v>14527</v>
      </c>
      <c r="K1835" s="26" t="s">
        <v>19328</v>
      </c>
      <c r="L1835" s="26"/>
    </row>
    <row r="1836" customFormat="false" ht="15" hidden="false" customHeight="true" outlineLevel="0" collapsed="false">
      <c r="A1836" s="29" t="s">
        <v>19329</v>
      </c>
      <c r="B1836" s="30" t="n">
        <v>45944</v>
      </c>
      <c r="C1836" s="29" t="s">
        <v>8696</v>
      </c>
      <c r="D1836" s="29" t="s">
        <v>14951</v>
      </c>
      <c r="E1836" s="29" t="s">
        <v>14952</v>
      </c>
      <c r="F1836" s="29" t="s">
        <v>15819</v>
      </c>
      <c r="G1836" s="29" t="s">
        <v>16015</v>
      </c>
      <c r="H1836" s="29" t="s">
        <v>14948</v>
      </c>
      <c r="I1836" s="29" t="s">
        <v>19330</v>
      </c>
      <c r="J1836" s="29" t="s">
        <v>14498</v>
      </c>
      <c r="K1836" s="29" t="s">
        <v>19328</v>
      </c>
      <c r="L1836" s="29"/>
    </row>
    <row r="1837" customFormat="false" ht="15" hidden="false" customHeight="true" outlineLevel="0" collapsed="false">
      <c r="A1837" s="26" t="s">
        <v>19331</v>
      </c>
      <c r="B1837" s="27" t="n">
        <v>45944</v>
      </c>
      <c r="C1837" s="26" t="s">
        <v>9163</v>
      </c>
      <c r="D1837" s="26" t="s">
        <v>14951</v>
      </c>
      <c r="E1837" s="26" t="s">
        <v>14952</v>
      </c>
      <c r="F1837" s="26" t="s">
        <v>19332</v>
      </c>
      <c r="G1837" s="26" t="s">
        <v>15460</v>
      </c>
      <c r="H1837" s="26" t="s">
        <v>14948</v>
      </c>
      <c r="I1837" s="26" t="s">
        <v>19333</v>
      </c>
      <c r="J1837" s="26" t="s">
        <v>14498</v>
      </c>
      <c r="K1837" s="26" t="s">
        <v>19328</v>
      </c>
      <c r="L1837" s="26"/>
    </row>
    <row r="1838" customFormat="false" ht="15" hidden="false" customHeight="true" outlineLevel="0" collapsed="false">
      <c r="A1838" s="29" t="s">
        <v>19334</v>
      </c>
      <c r="B1838" s="30" t="n">
        <v>45945</v>
      </c>
      <c r="C1838" s="29" t="s">
        <v>10842</v>
      </c>
      <c r="D1838" s="29" t="s">
        <v>14951</v>
      </c>
      <c r="E1838" s="29" t="s">
        <v>14952</v>
      </c>
      <c r="F1838" s="29" t="s">
        <v>15871</v>
      </c>
      <c r="G1838" s="29" t="s">
        <v>15871</v>
      </c>
      <c r="H1838" s="29" t="s">
        <v>14948</v>
      </c>
      <c r="I1838" s="29" t="s">
        <v>19335</v>
      </c>
      <c r="J1838" s="29" t="s">
        <v>14498</v>
      </c>
      <c r="K1838" s="29" t="s">
        <v>19336</v>
      </c>
      <c r="L1838" s="29"/>
    </row>
    <row r="1839" customFormat="false" ht="15" hidden="false" customHeight="true" outlineLevel="0" collapsed="false">
      <c r="A1839" s="26" t="s">
        <v>19337</v>
      </c>
      <c r="B1839" s="27" t="n">
        <v>45947</v>
      </c>
      <c r="C1839" s="26" t="s">
        <v>9973</v>
      </c>
      <c r="D1839" s="26" t="s">
        <v>14965</v>
      </c>
      <c r="E1839" s="26" t="s">
        <v>14966</v>
      </c>
      <c r="F1839" s="26" t="s">
        <v>17718</v>
      </c>
      <c r="G1839" s="26" t="s">
        <v>15166</v>
      </c>
      <c r="H1839" s="26" t="s">
        <v>14948</v>
      </c>
      <c r="I1839" s="26"/>
      <c r="J1839" s="26" t="s">
        <v>14498</v>
      </c>
      <c r="K1839" s="26" t="s">
        <v>19338</v>
      </c>
      <c r="L1839" s="26"/>
    </row>
    <row r="1840" customFormat="false" ht="15" hidden="false" customHeight="true" outlineLevel="0" collapsed="false">
      <c r="A1840" s="29" t="s">
        <v>19339</v>
      </c>
      <c r="B1840" s="30" t="n">
        <v>45948</v>
      </c>
      <c r="C1840" s="29" t="s">
        <v>6791</v>
      </c>
      <c r="D1840" s="29" t="s">
        <v>15015</v>
      </c>
      <c r="E1840" s="29" t="s">
        <v>15016</v>
      </c>
      <c r="F1840" s="29" t="s">
        <v>270</v>
      </c>
      <c r="G1840" s="29" t="s">
        <v>166</v>
      </c>
      <c r="H1840" s="29" t="s">
        <v>14948</v>
      </c>
      <c r="I1840" s="29" t="s">
        <v>14980</v>
      </c>
      <c r="J1840" s="29" t="s">
        <v>14527</v>
      </c>
      <c r="K1840" s="29" t="s">
        <v>19340</v>
      </c>
      <c r="L1840" s="29"/>
    </row>
    <row r="1841" customFormat="false" ht="15" hidden="false" customHeight="true" outlineLevel="0" collapsed="false">
      <c r="A1841" s="26" t="s">
        <v>19341</v>
      </c>
      <c r="B1841" s="27" t="n">
        <v>45949</v>
      </c>
      <c r="C1841" s="26" t="s">
        <v>561</v>
      </c>
      <c r="D1841" s="26" t="s">
        <v>14951</v>
      </c>
      <c r="E1841" s="26" t="s">
        <v>14952</v>
      </c>
      <c r="F1841" s="26" t="s">
        <v>16476</v>
      </c>
      <c r="G1841" s="26" t="s">
        <v>15696</v>
      </c>
      <c r="H1841" s="26" t="s">
        <v>14948</v>
      </c>
      <c r="I1841" s="26" t="s">
        <v>19342</v>
      </c>
      <c r="J1841" s="26" t="s">
        <v>14498</v>
      </c>
      <c r="K1841" s="26" t="s">
        <v>19343</v>
      </c>
      <c r="L1841" s="26"/>
    </row>
    <row r="1842" customFormat="false" ht="15" hidden="false" customHeight="true" outlineLevel="0" collapsed="false">
      <c r="A1842" s="29" t="s">
        <v>19344</v>
      </c>
      <c r="B1842" s="30" t="n">
        <v>45949</v>
      </c>
      <c r="C1842" s="29" t="s">
        <v>4965</v>
      </c>
      <c r="D1842" s="29" t="s">
        <v>14946</v>
      </c>
      <c r="E1842" s="29" t="s">
        <v>14947</v>
      </c>
      <c r="F1842" s="29" t="s">
        <v>959</v>
      </c>
      <c r="G1842" s="29" t="s">
        <v>4387</v>
      </c>
      <c r="H1842" s="29" t="s">
        <v>14948</v>
      </c>
      <c r="I1842" s="29" t="s">
        <v>14980</v>
      </c>
      <c r="J1842" s="29" t="s">
        <v>14527</v>
      </c>
      <c r="K1842" s="29" t="s">
        <v>19343</v>
      </c>
      <c r="L1842" s="29"/>
    </row>
    <row r="1843" customFormat="false" ht="15" hidden="false" customHeight="true" outlineLevel="0" collapsed="false">
      <c r="A1843" s="26" t="s">
        <v>19345</v>
      </c>
      <c r="B1843" s="27" t="n">
        <v>45949</v>
      </c>
      <c r="C1843" s="26" t="s">
        <v>1154</v>
      </c>
      <c r="D1843" s="26" t="s">
        <v>15113</v>
      </c>
      <c r="E1843" s="26" t="s">
        <v>15114</v>
      </c>
      <c r="F1843" s="26" t="s">
        <v>166</v>
      </c>
      <c r="G1843" s="26" t="s">
        <v>345</v>
      </c>
      <c r="H1843" s="26" t="s">
        <v>14948</v>
      </c>
      <c r="I1843" s="26" t="s">
        <v>14980</v>
      </c>
      <c r="J1843" s="26" t="s">
        <v>14527</v>
      </c>
      <c r="K1843" s="26" t="s">
        <v>19343</v>
      </c>
      <c r="L1843" s="26"/>
    </row>
    <row r="1844" customFormat="false" ht="15" hidden="false" customHeight="true" outlineLevel="0" collapsed="false">
      <c r="A1844" s="29" t="s">
        <v>19346</v>
      </c>
      <c r="B1844" s="30" t="n">
        <v>45950</v>
      </c>
      <c r="C1844" s="29" t="s">
        <v>11120</v>
      </c>
      <c r="D1844" s="29" t="s">
        <v>14977</v>
      </c>
      <c r="E1844" s="29" t="s">
        <v>14978</v>
      </c>
      <c r="F1844" s="29" t="s">
        <v>19347</v>
      </c>
      <c r="G1844" s="29" t="s">
        <v>19347</v>
      </c>
      <c r="H1844" s="29" t="s">
        <v>14948</v>
      </c>
      <c r="I1844" s="29" t="s">
        <v>15005</v>
      </c>
      <c r="J1844" s="29" t="s">
        <v>14527</v>
      </c>
      <c r="K1844" s="29" t="s">
        <v>19348</v>
      </c>
      <c r="L1844" s="29"/>
    </row>
    <row r="1845" customFormat="false" ht="15" hidden="false" customHeight="true" outlineLevel="0" collapsed="false">
      <c r="A1845" s="26" t="s">
        <v>19349</v>
      </c>
      <c r="B1845" s="27" t="n">
        <v>45952</v>
      </c>
      <c r="C1845" s="26" t="s">
        <v>7139</v>
      </c>
      <c r="D1845" s="26" t="s">
        <v>15035</v>
      </c>
      <c r="E1845" s="26" t="s">
        <v>15036</v>
      </c>
      <c r="F1845" s="26" t="s">
        <v>17080</v>
      </c>
      <c r="G1845" s="26" t="s">
        <v>17528</v>
      </c>
      <c r="H1845" s="26" t="s">
        <v>14948</v>
      </c>
      <c r="I1845" s="26" t="s">
        <v>19350</v>
      </c>
      <c r="J1845" s="26" t="s">
        <v>14498</v>
      </c>
      <c r="K1845" s="26" t="s">
        <v>19351</v>
      </c>
      <c r="L1845" s="26"/>
    </row>
    <row r="1846" customFormat="false" ht="15" hidden="false" customHeight="true" outlineLevel="0" collapsed="false">
      <c r="A1846" s="29" t="s">
        <v>19352</v>
      </c>
      <c r="B1846" s="30" t="n">
        <v>45953</v>
      </c>
      <c r="C1846" s="29" t="s">
        <v>1547</v>
      </c>
      <c r="D1846" s="29" t="s">
        <v>14965</v>
      </c>
      <c r="E1846" s="29" t="s">
        <v>14966</v>
      </c>
      <c r="F1846" s="29" t="s">
        <v>16094</v>
      </c>
      <c r="G1846" s="29" t="s">
        <v>18671</v>
      </c>
      <c r="H1846" s="29" t="s">
        <v>14948</v>
      </c>
      <c r="I1846" s="29" t="s">
        <v>19353</v>
      </c>
      <c r="J1846" s="29" t="s">
        <v>14498</v>
      </c>
      <c r="K1846" s="29" t="s">
        <v>19354</v>
      </c>
      <c r="L1846" s="29"/>
    </row>
    <row r="1847" customFormat="false" ht="15" hidden="false" customHeight="true" outlineLevel="0" collapsed="false">
      <c r="A1847" s="26" t="s">
        <v>19355</v>
      </c>
      <c r="B1847" s="27" t="n">
        <v>45954</v>
      </c>
      <c r="C1847" s="26" t="s">
        <v>6981</v>
      </c>
      <c r="D1847" s="26" t="s">
        <v>15045</v>
      </c>
      <c r="E1847" s="26" t="s">
        <v>15046</v>
      </c>
      <c r="F1847" s="26" t="s">
        <v>19356</v>
      </c>
      <c r="G1847" s="26" t="s">
        <v>19357</v>
      </c>
      <c r="H1847" s="26" t="s">
        <v>14948</v>
      </c>
      <c r="I1847" s="26" t="s">
        <v>15005</v>
      </c>
      <c r="J1847" s="26" t="s">
        <v>14527</v>
      </c>
      <c r="K1847" s="26" t="s">
        <v>19358</v>
      </c>
      <c r="L1847" s="26"/>
    </row>
    <row r="1848" customFormat="false" ht="15" hidden="false" customHeight="true" outlineLevel="0" collapsed="false">
      <c r="A1848" s="29" t="s">
        <v>19359</v>
      </c>
      <c r="B1848" s="30" t="n">
        <v>45954</v>
      </c>
      <c r="C1848" s="29" t="s">
        <v>3763</v>
      </c>
      <c r="D1848" s="29" t="s">
        <v>15001</v>
      </c>
      <c r="E1848" s="29" t="s">
        <v>15002</v>
      </c>
      <c r="F1848" s="29" t="s">
        <v>15003</v>
      </c>
      <c r="G1848" s="29" t="s">
        <v>15004</v>
      </c>
      <c r="H1848" s="29" t="s">
        <v>14948</v>
      </c>
      <c r="I1848" s="29" t="s">
        <v>15005</v>
      </c>
      <c r="J1848" s="29" t="s">
        <v>14527</v>
      </c>
      <c r="K1848" s="29" t="s">
        <v>19358</v>
      </c>
      <c r="L1848" s="29"/>
    </row>
    <row r="1849" customFormat="false" ht="15" hidden="false" customHeight="true" outlineLevel="0" collapsed="false">
      <c r="A1849" s="26" t="s">
        <v>19360</v>
      </c>
      <c r="B1849" s="27" t="n">
        <v>45954</v>
      </c>
      <c r="C1849" s="26" t="s">
        <v>1479</v>
      </c>
      <c r="D1849" s="26" t="s">
        <v>15113</v>
      </c>
      <c r="E1849" s="26" t="s">
        <v>15114</v>
      </c>
      <c r="F1849" s="26" t="s">
        <v>198</v>
      </c>
      <c r="G1849" s="26" t="s">
        <v>15135</v>
      </c>
      <c r="H1849" s="26" t="s">
        <v>14948</v>
      </c>
      <c r="I1849" s="26" t="s">
        <v>14987</v>
      </c>
      <c r="J1849" s="26" t="s">
        <v>14527</v>
      </c>
      <c r="K1849" s="26" t="s">
        <v>19358</v>
      </c>
      <c r="L1849" s="26"/>
    </row>
    <row r="1850" customFormat="false" ht="15" hidden="false" customHeight="true" outlineLevel="0" collapsed="false">
      <c r="A1850" s="29" t="s">
        <v>19361</v>
      </c>
      <c r="B1850" s="30" t="n">
        <v>45955</v>
      </c>
      <c r="C1850" s="29" t="s">
        <v>1535</v>
      </c>
      <c r="D1850" s="29" t="s">
        <v>14965</v>
      </c>
      <c r="E1850" s="29" t="s">
        <v>14966</v>
      </c>
      <c r="F1850" s="29" t="s">
        <v>16673</v>
      </c>
      <c r="G1850" s="29" t="s">
        <v>15166</v>
      </c>
      <c r="H1850" s="29" t="s">
        <v>14948</v>
      </c>
      <c r="I1850" s="29" t="s">
        <v>19362</v>
      </c>
      <c r="J1850" s="29" t="s">
        <v>14498</v>
      </c>
      <c r="K1850" s="29" t="s">
        <v>19363</v>
      </c>
      <c r="L1850" s="29"/>
    </row>
    <row r="1851" customFormat="false" ht="15" hidden="false" customHeight="true" outlineLevel="0" collapsed="false">
      <c r="A1851" s="26" t="s">
        <v>19364</v>
      </c>
      <c r="B1851" s="27" t="n">
        <v>45955</v>
      </c>
      <c r="C1851" s="26" t="s">
        <v>7215</v>
      </c>
      <c r="D1851" s="26" t="s">
        <v>15021</v>
      </c>
      <c r="E1851" s="26" t="s">
        <v>15022</v>
      </c>
      <c r="F1851" s="26" t="s">
        <v>15023</v>
      </c>
      <c r="G1851" s="26" t="s">
        <v>208</v>
      </c>
      <c r="H1851" s="26" t="s">
        <v>14948</v>
      </c>
      <c r="I1851" s="26" t="s">
        <v>14980</v>
      </c>
      <c r="J1851" s="26" t="s">
        <v>14527</v>
      </c>
      <c r="K1851" s="26" t="s">
        <v>19363</v>
      </c>
      <c r="L1851" s="26"/>
    </row>
    <row r="1852" customFormat="false" ht="15" hidden="false" customHeight="true" outlineLevel="0" collapsed="false">
      <c r="A1852" s="29" t="s">
        <v>19365</v>
      </c>
      <c r="B1852" s="30" t="n">
        <v>45955</v>
      </c>
      <c r="C1852" s="29" t="s">
        <v>8439</v>
      </c>
      <c r="D1852" s="29" t="s">
        <v>15021</v>
      </c>
      <c r="E1852" s="29" t="s">
        <v>15022</v>
      </c>
      <c r="F1852" s="29" t="s">
        <v>15078</v>
      </c>
      <c r="G1852" s="29" t="s">
        <v>218</v>
      </c>
      <c r="H1852" s="29" t="s">
        <v>14948</v>
      </c>
      <c r="I1852" s="29"/>
      <c r="J1852" s="29" t="s">
        <v>14527</v>
      </c>
      <c r="K1852" s="29" t="s">
        <v>19363</v>
      </c>
      <c r="L1852" s="29"/>
    </row>
    <row r="1853" customFormat="false" ht="15" hidden="false" customHeight="true" outlineLevel="0" collapsed="false">
      <c r="A1853" s="26" t="s">
        <v>19366</v>
      </c>
      <c r="B1853" s="27" t="n">
        <v>45955</v>
      </c>
      <c r="C1853" s="26" t="s">
        <v>6769</v>
      </c>
      <c r="D1853" s="26" t="s">
        <v>14956</v>
      </c>
      <c r="E1853" s="26" t="s">
        <v>14957</v>
      </c>
      <c r="F1853" s="26" t="s">
        <v>19367</v>
      </c>
      <c r="G1853" s="26" t="s">
        <v>19368</v>
      </c>
      <c r="H1853" s="26" t="s">
        <v>14948</v>
      </c>
      <c r="I1853" s="26" t="s">
        <v>15024</v>
      </c>
      <c r="J1853" s="26" t="s">
        <v>14527</v>
      </c>
      <c r="K1853" s="26" t="s">
        <v>19363</v>
      </c>
      <c r="L1853" s="26"/>
    </row>
    <row r="1854" customFormat="false" ht="15" hidden="false" customHeight="true" outlineLevel="0" collapsed="false">
      <c r="A1854" s="29" t="s">
        <v>19369</v>
      </c>
      <c r="B1854" s="30" t="n">
        <v>45956</v>
      </c>
      <c r="C1854" s="29" t="s">
        <v>7657</v>
      </c>
      <c r="D1854" s="29" t="s">
        <v>15035</v>
      </c>
      <c r="E1854" s="29" t="s">
        <v>15036</v>
      </c>
      <c r="F1854" s="29" t="s">
        <v>16293</v>
      </c>
      <c r="G1854" s="29" t="s">
        <v>16817</v>
      </c>
      <c r="H1854" s="29" t="s">
        <v>14948</v>
      </c>
      <c r="I1854" s="29" t="s">
        <v>19370</v>
      </c>
      <c r="J1854" s="29" t="s">
        <v>14498</v>
      </c>
      <c r="K1854" s="29" t="s">
        <v>19371</v>
      </c>
      <c r="L1854" s="29"/>
    </row>
    <row r="1855" customFormat="false" ht="15" hidden="false" customHeight="true" outlineLevel="0" collapsed="false">
      <c r="A1855" s="26" t="s">
        <v>19372</v>
      </c>
      <c r="B1855" s="27" t="n">
        <v>45956</v>
      </c>
      <c r="C1855" s="26" t="s">
        <v>5112</v>
      </c>
      <c r="D1855" s="26" t="s">
        <v>14956</v>
      </c>
      <c r="E1855" s="26" t="s">
        <v>14957</v>
      </c>
      <c r="F1855" s="26" t="s">
        <v>19373</v>
      </c>
      <c r="G1855" s="26" t="s">
        <v>19374</v>
      </c>
      <c r="H1855" s="26" t="s">
        <v>14948</v>
      </c>
      <c r="I1855" s="26"/>
      <c r="J1855" s="26" t="s">
        <v>14527</v>
      </c>
      <c r="K1855" s="26" t="s">
        <v>19371</v>
      </c>
      <c r="L1855" s="26"/>
    </row>
    <row r="1856" customFormat="false" ht="15" hidden="false" customHeight="true" outlineLevel="0" collapsed="false">
      <c r="A1856" s="29" t="s">
        <v>19375</v>
      </c>
      <c r="B1856" s="30" t="n">
        <v>45956</v>
      </c>
      <c r="C1856" s="29" t="s">
        <v>4864</v>
      </c>
      <c r="D1856" s="29" t="s">
        <v>14951</v>
      </c>
      <c r="E1856" s="29" t="s">
        <v>14952</v>
      </c>
      <c r="F1856" s="29" t="s">
        <v>19376</v>
      </c>
      <c r="G1856" s="29" t="s">
        <v>19377</v>
      </c>
      <c r="H1856" s="29" t="s">
        <v>14948</v>
      </c>
      <c r="I1856" s="29" t="s">
        <v>19378</v>
      </c>
      <c r="J1856" s="29" t="s">
        <v>14498</v>
      </c>
      <c r="K1856" s="29" t="s">
        <v>19371</v>
      </c>
      <c r="L1856" s="29"/>
    </row>
    <row r="1857" customFormat="false" ht="15" hidden="false" customHeight="true" outlineLevel="0" collapsed="false">
      <c r="A1857" s="26" t="s">
        <v>19379</v>
      </c>
      <c r="B1857" s="27" t="n">
        <v>45957</v>
      </c>
      <c r="C1857" s="26" t="s">
        <v>8398</v>
      </c>
      <c r="D1857" s="26" t="s">
        <v>14977</v>
      </c>
      <c r="E1857" s="26" t="s">
        <v>14978</v>
      </c>
      <c r="F1857" s="26" t="s">
        <v>15557</v>
      </c>
      <c r="G1857" s="26" t="s">
        <v>15557</v>
      </c>
      <c r="H1857" s="26" t="s">
        <v>14948</v>
      </c>
      <c r="I1857" s="26" t="s">
        <v>14987</v>
      </c>
      <c r="J1857" s="26" t="s">
        <v>14527</v>
      </c>
      <c r="K1857" s="26" t="s">
        <v>19380</v>
      </c>
      <c r="L1857" s="26"/>
    </row>
    <row r="1858" customFormat="false" ht="15" hidden="false" customHeight="true" outlineLevel="0" collapsed="false">
      <c r="A1858" s="29" t="s">
        <v>19381</v>
      </c>
      <c r="B1858" s="30" t="n">
        <v>45957</v>
      </c>
      <c r="C1858" s="29" t="s">
        <v>5050</v>
      </c>
      <c r="D1858" s="29" t="s">
        <v>15322</v>
      </c>
      <c r="E1858" s="29" t="s">
        <v>15323</v>
      </c>
      <c r="F1858" s="29" t="s">
        <v>15830</v>
      </c>
      <c r="G1858" s="29" t="s">
        <v>16075</v>
      </c>
      <c r="H1858" s="29" t="s">
        <v>14948</v>
      </c>
      <c r="I1858" s="29" t="s">
        <v>19382</v>
      </c>
      <c r="J1858" s="29" t="s">
        <v>14498</v>
      </c>
      <c r="K1858" s="29" t="s">
        <v>19380</v>
      </c>
      <c r="L1858" s="29"/>
    </row>
    <row r="1859" customFormat="false" ht="15" hidden="false" customHeight="true" outlineLevel="0" collapsed="false">
      <c r="A1859" s="26" t="s">
        <v>19383</v>
      </c>
      <c r="B1859" s="27" t="n">
        <v>45958</v>
      </c>
      <c r="C1859" s="26" t="s">
        <v>4993</v>
      </c>
      <c r="D1859" s="26" t="s">
        <v>15045</v>
      </c>
      <c r="E1859" s="26" t="s">
        <v>15046</v>
      </c>
      <c r="F1859" s="26" t="s">
        <v>19384</v>
      </c>
      <c r="G1859" s="26" t="s">
        <v>19385</v>
      </c>
      <c r="H1859" s="26" t="s">
        <v>14948</v>
      </c>
      <c r="I1859" s="26" t="s">
        <v>14960</v>
      </c>
      <c r="J1859" s="26" t="s">
        <v>14527</v>
      </c>
      <c r="K1859" s="26" t="s">
        <v>19386</v>
      </c>
      <c r="L1859" s="26"/>
    </row>
    <row r="1860" customFormat="false" ht="15" hidden="false" customHeight="true" outlineLevel="0" collapsed="false">
      <c r="A1860" s="29" t="s">
        <v>19387</v>
      </c>
      <c r="B1860" s="30" t="n">
        <v>45958</v>
      </c>
      <c r="C1860" s="29" t="s">
        <v>4131</v>
      </c>
      <c r="D1860" s="29" t="s">
        <v>15045</v>
      </c>
      <c r="E1860" s="29" t="s">
        <v>15046</v>
      </c>
      <c r="F1860" s="29" t="s">
        <v>19388</v>
      </c>
      <c r="G1860" s="29" t="s">
        <v>19389</v>
      </c>
      <c r="H1860" s="29" t="s">
        <v>14948</v>
      </c>
      <c r="I1860" s="29" t="s">
        <v>14960</v>
      </c>
      <c r="J1860" s="29" t="s">
        <v>14527</v>
      </c>
      <c r="K1860" s="29" t="s">
        <v>19386</v>
      </c>
      <c r="L1860" s="29"/>
    </row>
    <row r="1861" customFormat="false" ht="15" hidden="false" customHeight="true" outlineLevel="0" collapsed="false">
      <c r="A1861" s="26" t="s">
        <v>19390</v>
      </c>
      <c r="B1861" s="27" t="n">
        <v>45959</v>
      </c>
      <c r="C1861" s="26" t="s">
        <v>4306</v>
      </c>
      <c r="D1861" s="26" t="s">
        <v>14946</v>
      </c>
      <c r="E1861" s="26" t="s">
        <v>14947</v>
      </c>
      <c r="F1861" s="26" t="s">
        <v>2356</v>
      </c>
      <c r="G1861" s="26" t="s">
        <v>5391</v>
      </c>
      <c r="H1861" s="26" t="s">
        <v>14948</v>
      </c>
      <c r="I1861" s="26" t="s">
        <v>14960</v>
      </c>
      <c r="J1861" s="26" t="s">
        <v>14527</v>
      </c>
      <c r="K1861" s="26" t="s">
        <v>19391</v>
      </c>
      <c r="L1861" s="26"/>
    </row>
    <row r="1862" customFormat="false" ht="15" hidden="false" customHeight="true" outlineLevel="0" collapsed="false">
      <c r="A1862" s="29" t="s">
        <v>19392</v>
      </c>
      <c r="B1862" s="30" t="n">
        <v>45960</v>
      </c>
      <c r="C1862" s="29" t="s">
        <v>7838</v>
      </c>
      <c r="D1862" s="29" t="s">
        <v>15322</v>
      </c>
      <c r="E1862" s="29" t="s">
        <v>15323</v>
      </c>
      <c r="F1862" s="29" t="s">
        <v>18107</v>
      </c>
      <c r="G1862" s="29" t="s">
        <v>15467</v>
      </c>
      <c r="H1862" s="29" t="s">
        <v>14948</v>
      </c>
      <c r="I1862" s="29"/>
      <c r="J1862" s="29" t="s">
        <v>14498</v>
      </c>
      <c r="K1862" s="29" t="s">
        <v>19393</v>
      </c>
      <c r="L1862" s="29"/>
    </row>
    <row r="1863" customFormat="false" ht="15" hidden="false" customHeight="true" outlineLevel="0" collapsed="false">
      <c r="A1863" s="26" t="s">
        <v>19394</v>
      </c>
      <c r="B1863" s="27" t="n">
        <v>45960</v>
      </c>
      <c r="C1863" s="26" t="s">
        <v>5219</v>
      </c>
      <c r="D1863" s="26" t="s">
        <v>14951</v>
      </c>
      <c r="E1863" s="26" t="s">
        <v>14952</v>
      </c>
      <c r="F1863" s="26" t="s">
        <v>19395</v>
      </c>
      <c r="G1863" s="26" t="s">
        <v>15816</v>
      </c>
      <c r="H1863" s="26" t="s">
        <v>14948</v>
      </c>
      <c r="I1863" s="26"/>
      <c r="J1863" s="26" t="s">
        <v>14498</v>
      </c>
      <c r="K1863" s="26" t="s">
        <v>19393</v>
      </c>
      <c r="L1863" s="26"/>
    </row>
    <row r="1864" customFormat="false" ht="15" hidden="false" customHeight="true" outlineLevel="0" collapsed="false">
      <c r="A1864" s="29" t="s">
        <v>19396</v>
      </c>
      <c r="B1864" s="30" t="n">
        <v>45960</v>
      </c>
      <c r="C1864" s="29" t="s">
        <v>4488</v>
      </c>
      <c r="D1864" s="29" t="s">
        <v>14946</v>
      </c>
      <c r="E1864" s="29" t="s">
        <v>14947</v>
      </c>
      <c r="F1864" s="29" t="s">
        <v>1519</v>
      </c>
      <c r="G1864" s="29" t="s">
        <v>3175</v>
      </c>
      <c r="H1864" s="29" t="s">
        <v>14948</v>
      </c>
      <c r="I1864" s="29"/>
      <c r="J1864" s="29" t="s">
        <v>14527</v>
      </c>
      <c r="K1864" s="29" t="s">
        <v>19393</v>
      </c>
      <c r="L1864" s="29"/>
    </row>
    <row r="1865" customFormat="false" ht="15" hidden="false" customHeight="true" outlineLevel="0" collapsed="false">
      <c r="A1865" s="26" t="s">
        <v>19397</v>
      </c>
      <c r="B1865" s="27" t="n">
        <v>45960</v>
      </c>
      <c r="C1865" s="26" t="s">
        <v>8460</v>
      </c>
      <c r="D1865" s="26" t="s">
        <v>14951</v>
      </c>
      <c r="E1865" s="26" t="s">
        <v>14952</v>
      </c>
      <c r="F1865" s="26" t="s">
        <v>15644</v>
      </c>
      <c r="G1865" s="26" t="s">
        <v>19398</v>
      </c>
      <c r="H1865" s="26" t="s">
        <v>14948</v>
      </c>
      <c r="I1865" s="26" t="s">
        <v>19399</v>
      </c>
      <c r="J1865" s="26" t="s">
        <v>14498</v>
      </c>
      <c r="K1865" s="26" t="s">
        <v>19393</v>
      </c>
      <c r="L1865" s="26"/>
    </row>
    <row r="1866" customFormat="false" ht="15" hidden="false" customHeight="true" outlineLevel="0" collapsed="false">
      <c r="A1866" s="29" t="s">
        <v>19400</v>
      </c>
      <c r="B1866" s="30" t="n">
        <v>45960</v>
      </c>
      <c r="C1866" s="29" t="s">
        <v>4787</v>
      </c>
      <c r="D1866" s="29" t="s">
        <v>14977</v>
      </c>
      <c r="E1866" s="29" t="s">
        <v>14978</v>
      </c>
      <c r="F1866" s="29" t="s">
        <v>16384</v>
      </c>
      <c r="G1866" s="29" t="s">
        <v>16384</v>
      </c>
      <c r="H1866" s="29" t="s">
        <v>14948</v>
      </c>
      <c r="I1866" s="29" t="s">
        <v>14987</v>
      </c>
      <c r="J1866" s="29" t="s">
        <v>14527</v>
      </c>
      <c r="K1866" s="29" t="s">
        <v>19393</v>
      </c>
      <c r="L1866" s="29"/>
    </row>
    <row r="1867" customFormat="false" ht="15" hidden="false" customHeight="true" outlineLevel="0" collapsed="false">
      <c r="A1867" s="26" t="s">
        <v>19401</v>
      </c>
      <c r="B1867" s="27" t="n">
        <v>45961</v>
      </c>
      <c r="C1867" s="26" t="s">
        <v>4081</v>
      </c>
      <c r="D1867" s="26" t="s">
        <v>14956</v>
      </c>
      <c r="E1867" s="26" t="s">
        <v>14957</v>
      </c>
      <c r="F1867" s="26" t="s">
        <v>19402</v>
      </c>
      <c r="G1867" s="26" t="s">
        <v>19403</v>
      </c>
      <c r="H1867" s="26" t="s">
        <v>14948</v>
      </c>
      <c r="I1867" s="26" t="s">
        <v>15024</v>
      </c>
      <c r="J1867" s="26" t="s">
        <v>14527</v>
      </c>
      <c r="K1867" s="26" t="s">
        <v>19404</v>
      </c>
      <c r="L1867" s="26"/>
    </row>
    <row r="1868" customFormat="false" ht="15" hidden="false" customHeight="true" outlineLevel="0" collapsed="false">
      <c r="A1868" s="29" t="s">
        <v>19405</v>
      </c>
      <c r="B1868" s="30" t="n">
        <v>45962</v>
      </c>
      <c r="C1868" s="29" t="s">
        <v>1285</v>
      </c>
      <c r="D1868" s="29" t="s">
        <v>15322</v>
      </c>
      <c r="E1868" s="29" t="s">
        <v>15323</v>
      </c>
      <c r="F1868" s="29" t="s">
        <v>15571</v>
      </c>
      <c r="G1868" s="29" t="s">
        <v>17070</v>
      </c>
      <c r="H1868" s="29" t="s">
        <v>14948</v>
      </c>
      <c r="I1868" s="29" t="s">
        <v>19406</v>
      </c>
      <c r="J1868" s="29" t="s">
        <v>14498</v>
      </c>
      <c r="K1868" s="29" t="s">
        <v>19407</v>
      </c>
      <c r="L1868" s="29"/>
    </row>
    <row r="1869" customFormat="false" ht="15" hidden="false" customHeight="true" outlineLevel="0" collapsed="false">
      <c r="A1869" s="26" t="s">
        <v>19408</v>
      </c>
      <c r="B1869" s="27" t="n">
        <v>45962</v>
      </c>
      <c r="C1869" s="26" t="s">
        <v>1351</v>
      </c>
      <c r="D1869" s="26" t="s">
        <v>15021</v>
      </c>
      <c r="E1869" s="26" t="s">
        <v>15022</v>
      </c>
      <c r="F1869" s="26" t="s">
        <v>383</v>
      </c>
      <c r="G1869" s="26" t="s">
        <v>270</v>
      </c>
      <c r="H1869" s="26" t="s">
        <v>14948</v>
      </c>
      <c r="I1869" s="26" t="s">
        <v>15005</v>
      </c>
      <c r="J1869" s="26" t="s">
        <v>14527</v>
      </c>
      <c r="K1869" s="26" t="s">
        <v>19407</v>
      </c>
      <c r="L1869" s="26"/>
    </row>
    <row r="1870" customFormat="false" ht="15" hidden="false" customHeight="true" outlineLevel="0" collapsed="false">
      <c r="A1870" s="29" t="s">
        <v>19409</v>
      </c>
      <c r="B1870" s="30" t="n">
        <v>45962</v>
      </c>
      <c r="C1870" s="29" t="s">
        <v>11519</v>
      </c>
      <c r="D1870" s="29" t="s">
        <v>14951</v>
      </c>
      <c r="E1870" s="29" t="s">
        <v>14952</v>
      </c>
      <c r="F1870" s="29" t="s">
        <v>19410</v>
      </c>
      <c r="G1870" s="29" t="s">
        <v>15444</v>
      </c>
      <c r="H1870" s="29" t="s">
        <v>14948</v>
      </c>
      <c r="I1870" s="29" t="s">
        <v>19411</v>
      </c>
      <c r="J1870" s="29" t="s">
        <v>14498</v>
      </c>
      <c r="K1870" s="29" t="s">
        <v>19407</v>
      </c>
      <c r="L1870" s="29"/>
    </row>
    <row r="1871" customFormat="false" ht="15" hidden="false" customHeight="true" outlineLevel="0" collapsed="false">
      <c r="A1871" s="26" t="s">
        <v>19412</v>
      </c>
      <c r="B1871" s="27" t="n">
        <v>45962</v>
      </c>
      <c r="C1871" s="26" t="s">
        <v>7179</v>
      </c>
      <c r="D1871" s="26" t="s">
        <v>14946</v>
      </c>
      <c r="E1871" s="26" t="s">
        <v>14947</v>
      </c>
      <c r="F1871" s="26" t="s">
        <v>1583</v>
      </c>
      <c r="G1871" s="26" t="s">
        <v>1842</v>
      </c>
      <c r="H1871" s="26" t="s">
        <v>14948</v>
      </c>
      <c r="I1871" s="26" t="s">
        <v>14960</v>
      </c>
      <c r="J1871" s="26" t="s">
        <v>14527</v>
      </c>
      <c r="K1871" s="26" t="s">
        <v>19407</v>
      </c>
      <c r="L1871" s="26"/>
    </row>
    <row r="1872" customFormat="false" ht="15" hidden="false" customHeight="true" outlineLevel="0" collapsed="false">
      <c r="A1872" s="29" t="s">
        <v>19413</v>
      </c>
      <c r="B1872" s="30" t="n">
        <v>45963</v>
      </c>
      <c r="C1872" s="29" t="s">
        <v>8264</v>
      </c>
      <c r="D1872" s="29" t="s">
        <v>14946</v>
      </c>
      <c r="E1872" s="29" t="s">
        <v>14947</v>
      </c>
      <c r="F1872" s="29" t="s">
        <v>2822</v>
      </c>
      <c r="G1872" s="29" t="s">
        <v>685</v>
      </c>
      <c r="H1872" s="29" t="s">
        <v>14948</v>
      </c>
      <c r="I1872" s="29" t="s">
        <v>14980</v>
      </c>
      <c r="J1872" s="29" t="s">
        <v>14527</v>
      </c>
      <c r="K1872" s="29" t="s">
        <v>19414</v>
      </c>
      <c r="L1872" s="29"/>
    </row>
    <row r="1873" customFormat="false" ht="15" hidden="false" customHeight="true" outlineLevel="0" collapsed="false">
      <c r="A1873" s="26" t="s">
        <v>19415</v>
      </c>
      <c r="B1873" s="27" t="n">
        <v>45963</v>
      </c>
      <c r="C1873" s="26" t="s">
        <v>9575</v>
      </c>
      <c r="D1873" s="26" t="s">
        <v>15011</v>
      </c>
      <c r="E1873" s="26" t="s">
        <v>15012</v>
      </c>
      <c r="F1873" s="26" t="s">
        <v>218</v>
      </c>
      <c r="G1873" s="26" t="s">
        <v>15078</v>
      </c>
      <c r="H1873" s="26" t="s">
        <v>14948</v>
      </c>
      <c r="I1873" s="26" t="s">
        <v>15024</v>
      </c>
      <c r="J1873" s="26" t="s">
        <v>14527</v>
      </c>
      <c r="K1873" s="26" t="s">
        <v>19414</v>
      </c>
      <c r="L1873" s="26"/>
    </row>
    <row r="1874" customFormat="false" ht="15" hidden="false" customHeight="true" outlineLevel="0" collapsed="false">
      <c r="A1874" s="29" t="s">
        <v>19416</v>
      </c>
      <c r="B1874" s="30" t="n">
        <v>45963</v>
      </c>
      <c r="C1874" s="29" t="s">
        <v>8748</v>
      </c>
      <c r="D1874" s="29" t="s">
        <v>15001</v>
      </c>
      <c r="E1874" s="29" t="s">
        <v>15002</v>
      </c>
      <c r="F1874" s="29" t="s">
        <v>15064</v>
      </c>
      <c r="G1874" s="29" t="s">
        <v>15004</v>
      </c>
      <c r="H1874" s="29" t="s">
        <v>14948</v>
      </c>
      <c r="I1874" s="29" t="s">
        <v>14980</v>
      </c>
      <c r="J1874" s="29" t="s">
        <v>14527</v>
      </c>
      <c r="K1874" s="29" t="s">
        <v>19414</v>
      </c>
      <c r="L1874" s="29"/>
    </row>
    <row r="1875" customFormat="false" ht="15" hidden="false" customHeight="true" outlineLevel="0" collapsed="false">
      <c r="A1875" s="26" t="s">
        <v>19417</v>
      </c>
      <c r="B1875" s="27" t="n">
        <v>45963</v>
      </c>
      <c r="C1875" s="26" t="s">
        <v>7930</v>
      </c>
      <c r="D1875" s="26" t="s">
        <v>14977</v>
      </c>
      <c r="E1875" s="26" t="s">
        <v>14978</v>
      </c>
      <c r="F1875" s="26" t="s">
        <v>16384</v>
      </c>
      <c r="G1875" s="26" t="s">
        <v>16384</v>
      </c>
      <c r="H1875" s="26" t="s">
        <v>14948</v>
      </c>
      <c r="I1875" s="26" t="s">
        <v>14960</v>
      </c>
      <c r="J1875" s="26" t="s">
        <v>14527</v>
      </c>
      <c r="K1875" s="26" t="s">
        <v>19414</v>
      </c>
      <c r="L1875" s="26"/>
    </row>
    <row r="1876" customFormat="false" ht="15" hidden="false" customHeight="true" outlineLevel="0" collapsed="false">
      <c r="A1876" s="29" t="s">
        <v>19418</v>
      </c>
      <c r="B1876" s="30" t="n">
        <v>45964</v>
      </c>
      <c r="C1876" s="29" t="s">
        <v>7661</v>
      </c>
      <c r="D1876" s="29" t="s">
        <v>14946</v>
      </c>
      <c r="E1876" s="29" t="s">
        <v>14947</v>
      </c>
      <c r="F1876" s="29" t="s">
        <v>1227</v>
      </c>
      <c r="G1876" s="29" t="s">
        <v>952</v>
      </c>
      <c r="H1876" s="29" t="s">
        <v>14948</v>
      </c>
      <c r="I1876" s="29" t="s">
        <v>14987</v>
      </c>
      <c r="J1876" s="29" t="s">
        <v>14527</v>
      </c>
      <c r="K1876" s="29" t="s">
        <v>19419</v>
      </c>
      <c r="L1876" s="29"/>
    </row>
    <row r="1877" customFormat="false" ht="15" hidden="false" customHeight="true" outlineLevel="0" collapsed="false">
      <c r="A1877" s="26" t="s">
        <v>19420</v>
      </c>
      <c r="B1877" s="27" t="n">
        <v>45964</v>
      </c>
      <c r="C1877" s="26" t="s">
        <v>4860</v>
      </c>
      <c r="D1877" s="26" t="s">
        <v>14946</v>
      </c>
      <c r="E1877" s="26" t="s">
        <v>14947</v>
      </c>
      <c r="F1877" s="26" t="s">
        <v>726</v>
      </c>
      <c r="G1877" s="26" t="s">
        <v>2278</v>
      </c>
      <c r="H1877" s="26" t="s">
        <v>14948</v>
      </c>
      <c r="I1877" s="26" t="s">
        <v>14980</v>
      </c>
      <c r="J1877" s="26" t="s">
        <v>14527</v>
      </c>
      <c r="K1877" s="26" t="s">
        <v>19419</v>
      </c>
      <c r="L1877" s="26"/>
    </row>
    <row r="1878" customFormat="false" ht="15" hidden="false" customHeight="true" outlineLevel="0" collapsed="false">
      <c r="A1878" s="29" t="s">
        <v>19421</v>
      </c>
      <c r="B1878" s="30" t="n">
        <v>45964</v>
      </c>
      <c r="C1878" s="29" t="s">
        <v>8423</v>
      </c>
      <c r="D1878" s="29" t="s">
        <v>15021</v>
      </c>
      <c r="E1878" s="29" t="s">
        <v>15022</v>
      </c>
      <c r="F1878" s="29" t="s">
        <v>15075</v>
      </c>
      <c r="G1878" s="29" t="s">
        <v>15023</v>
      </c>
      <c r="H1878" s="29" t="s">
        <v>14948</v>
      </c>
      <c r="I1878" s="29" t="s">
        <v>15024</v>
      </c>
      <c r="J1878" s="29" t="s">
        <v>14527</v>
      </c>
      <c r="K1878" s="29" t="s">
        <v>19419</v>
      </c>
      <c r="L1878" s="29"/>
    </row>
    <row r="1879" customFormat="false" ht="15" hidden="false" customHeight="true" outlineLevel="0" collapsed="false">
      <c r="A1879" s="26" t="s">
        <v>19422</v>
      </c>
      <c r="B1879" s="27" t="n">
        <v>45966</v>
      </c>
      <c r="C1879" s="26" t="s">
        <v>2152</v>
      </c>
      <c r="D1879" s="26" t="s">
        <v>15001</v>
      </c>
      <c r="E1879" s="26" t="s">
        <v>15002</v>
      </c>
      <c r="F1879" s="26" t="s">
        <v>15027</v>
      </c>
      <c r="G1879" s="26" t="s">
        <v>15042</v>
      </c>
      <c r="H1879" s="26" t="s">
        <v>14948</v>
      </c>
      <c r="I1879" s="26" t="s">
        <v>14980</v>
      </c>
      <c r="J1879" s="26" t="s">
        <v>14527</v>
      </c>
      <c r="K1879" s="26" t="s">
        <v>19423</v>
      </c>
      <c r="L1879" s="26"/>
    </row>
    <row r="1880" customFormat="false" ht="15" hidden="false" customHeight="true" outlineLevel="0" collapsed="false">
      <c r="A1880" s="29" t="s">
        <v>19424</v>
      </c>
      <c r="B1880" s="30" t="n">
        <v>45967</v>
      </c>
      <c r="C1880" s="29" t="s">
        <v>9539</v>
      </c>
      <c r="D1880" s="29" t="s">
        <v>15066</v>
      </c>
      <c r="E1880" s="29" t="s">
        <v>15067</v>
      </c>
      <c r="F1880" s="29" t="s">
        <v>15023</v>
      </c>
      <c r="G1880" s="29" t="s">
        <v>15078</v>
      </c>
      <c r="H1880" s="29" t="s">
        <v>14948</v>
      </c>
      <c r="I1880" s="29"/>
      <c r="J1880" s="29" t="s">
        <v>14527</v>
      </c>
      <c r="K1880" s="29" t="s">
        <v>19425</v>
      </c>
      <c r="L1880" s="29"/>
    </row>
    <row r="1881" customFormat="false" ht="15" hidden="false" customHeight="true" outlineLevel="0" collapsed="false">
      <c r="A1881" s="26" t="s">
        <v>19426</v>
      </c>
      <c r="B1881" s="27" t="n">
        <v>45968</v>
      </c>
      <c r="C1881" s="26" t="s">
        <v>10710</v>
      </c>
      <c r="D1881" s="26" t="s">
        <v>14972</v>
      </c>
      <c r="E1881" s="26" t="s">
        <v>14973</v>
      </c>
      <c r="F1881" s="26" t="s">
        <v>19427</v>
      </c>
      <c r="G1881" s="26" t="s">
        <v>19428</v>
      </c>
      <c r="H1881" s="26" t="s">
        <v>14948</v>
      </c>
      <c r="I1881" s="26" t="s">
        <v>15005</v>
      </c>
      <c r="J1881" s="26" t="s">
        <v>14527</v>
      </c>
      <c r="K1881" s="26" t="s">
        <v>19429</v>
      </c>
      <c r="L1881" s="26"/>
    </row>
    <row r="1882" customFormat="false" ht="15" hidden="false" customHeight="true" outlineLevel="0" collapsed="false">
      <c r="A1882" s="29" t="s">
        <v>19430</v>
      </c>
      <c r="B1882" s="30" t="n">
        <v>45969</v>
      </c>
      <c r="C1882" s="29" t="s">
        <v>6300</v>
      </c>
      <c r="D1882" s="29" t="s">
        <v>14965</v>
      </c>
      <c r="E1882" s="29" t="s">
        <v>14966</v>
      </c>
      <c r="F1882" s="29" t="s">
        <v>15306</v>
      </c>
      <c r="G1882" s="29" t="s">
        <v>17022</v>
      </c>
      <c r="H1882" s="29" t="s">
        <v>14948</v>
      </c>
      <c r="I1882" s="29" t="s">
        <v>19431</v>
      </c>
      <c r="J1882" s="29" t="s">
        <v>14498</v>
      </c>
      <c r="K1882" s="29" t="s">
        <v>19432</v>
      </c>
      <c r="L1882" s="29"/>
    </row>
    <row r="1883" customFormat="false" ht="15" hidden="false" customHeight="true" outlineLevel="0" collapsed="false">
      <c r="A1883" s="26" t="s">
        <v>19433</v>
      </c>
      <c r="B1883" s="27" t="n">
        <v>45971</v>
      </c>
      <c r="C1883" s="26" t="s">
        <v>5168</v>
      </c>
      <c r="D1883" s="26" t="s">
        <v>15080</v>
      </c>
      <c r="E1883" s="26" t="s">
        <v>15081</v>
      </c>
      <c r="F1883" s="26" t="s">
        <v>17656</v>
      </c>
      <c r="G1883" s="26" t="s">
        <v>15434</v>
      </c>
      <c r="H1883" s="26" t="s">
        <v>14948</v>
      </c>
      <c r="I1883" s="26" t="s">
        <v>19434</v>
      </c>
      <c r="J1883" s="26" t="s">
        <v>14498</v>
      </c>
      <c r="K1883" s="26" t="s">
        <v>19435</v>
      </c>
      <c r="L1883" s="26"/>
    </row>
    <row r="1884" customFormat="false" ht="15" hidden="false" customHeight="true" outlineLevel="0" collapsed="false">
      <c r="A1884" s="29" t="s">
        <v>19436</v>
      </c>
      <c r="B1884" s="30" t="n">
        <v>45971</v>
      </c>
      <c r="C1884" s="29" t="s">
        <v>9665</v>
      </c>
      <c r="D1884" s="29" t="s">
        <v>15015</v>
      </c>
      <c r="E1884" s="29" t="s">
        <v>15016</v>
      </c>
      <c r="F1884" s="29" t="s">
        <v>15075</v>
      </c>
      <c r="G1884" s="29" t="s">
        <v>198</v>
      </c>
      <c r="H1884" s="29" t="s">
        <v>14948</v>
      </c>
      <c r="I1884" s="29" t="s">
        <v>14987</v>
      </c>
      <c r="J1884" s="29" t="s">
        <v>14527</v>
      </c>
      <c r="K1884" s="29" t="s">
        <v>19435</v>
      </c>
      <c r="L1884" s="29"/>
    </row>
    <row r="1885" customFormat="false" ht="15" hidden="false" customHeight="true" outlineLevel="0" collapsed="false">
      <c r="A1885" s="26" t="s">
        <v>19437</v>
      </c>
      <c r="B1885" s="27" t="n">
        <v>45971</v>
      </c>
      <c r="C1885" s="26" t="s">
        <v>548</v>
      </c>
      <c r="D1885" s="26" t="s">
        <v>14956</v>
      </c>
      <c r="E1885" s="26" t="s">
        <v>14957</v>
      </c>
      <c r="F1885" s="26" t="s">
        <v>19438</v>
      </c>
      <c r="G1885" s="26" t="s">
        <v>19439</v>
      </c>
      <c r="H1885" s="26" t="s">
        <v>14948</v>
      </c>
      <c r="I1885" s="26" t="s">
        <v>15024</v>
      </c>
      <c r="J1885" s="26" t="s">
        <v>14527</v>
      </c>
      <c r="K1885" s="26" t="s">
        <v>19435</v>
      </c>
      <c r="L1885" s="26"/>
    </row>
    <row r="1886" customFormat="false" ht="15" hidden="false" customHeight="true" outlineLevel="0" collapsed="false">
      <c r="A1886" s="29" t="s">
        <v>19440</v>
      </c>
      <c r="B1886" s="30" t="n">
        <v>45972</v>
      </c>
      <c r="C1886" s="29" t="s">
        <v>5315</v>
      </c>
      <c r="D1886" s="29" t="s">
        <v>15066</v>
      </c>
      <c r="E1886" s="29" t="s">
        <v>15067</v>
      </c>
      <c r="F1886" s="29" t="s">
        <v>15018</v>
      </c>
      <c r="G1886" s="29" t="s">
        <v>15078</v>
      </c>
      <c r="H1886" s="29" t="s">
        <v>14948</v>
      </c>
      <c r="I1886" s="29" t="s">
        <v>14960</v>
      </c>
      <c r="J1886" s="29" t="s">
        <v>14527</v>
      </c>
      <c r="K1886" s="29" t="s">
        <v>19441</v>
      </c>
      <c r="L1886" s="29"/>
    </row>
    <row r="1887" customFormat="false" ht="15" hidden="false" customHeight="true" outlineLevel="0" collapsed="false">
      <c r="A1887" s="26" t="s">
        <v>19442</v>
      </c>
      <c r="B1887" s="27" t="n">
        <v>45973</v>
      </c>
      <c r="C1887" s="26" t="s">
        <v>4670</v>
      </c>
      <c r="D1887" s="26" t="s">
        <v>14951</v>
      </c>
      <c r="E1887" s="26" t="s">
        <v>14952</v>
      </c>
      <c r="F1887" s="26" t="s">
        <v>17337</v>
      </c>
      <c r="G1887" s="26" t="s">
        <v>17766</v>
      </c>
      <c r="H1887" s="26" t="s">
        <v>14948</v>
      </c>
      <c r="I1887" s="26" t="s">
        <v>19443</v>
      </c>
      <c r="J1887" s="26" t="s">
        <v>14498</v>
      </c>
      <c r="K1887" s="26" t="s">
        <v>19444</v>
      </c>
      <c r="L1887" s="26"/>
    </row>
    <row r="1888" customFormat="false" ht="15" hidden="false" customHeight="true" outlineLevel="0" collapsed="false">
      <c r="A1888" s="29" t="s">
        <v>19445</v>
      </c>
      <c r="B1888" s="30" t="n">
        <v>45973</v>
      </c>
      <c r="C1888" s="29" t="s">
        <v>8376</v>
      </c>
      <c r="D1888" s="29" t="s">
        <v>14951</v>
      </c>
      <c r="E1888" s="29" t="s">
        <v>14952</v>
      </c>
      <c r="F1888" s="29" t="s">
        <v>15091</v>
      </c>
      <c r="G1888" s="29" t="s">
        <v>16182</v>
      </c>
      <c r="H1888" s="29" t="s">
        <v>14948</v>
      </c>
      <c r="I1888" s="29" t="s">
        <v>19446</v>
      </c>
      <c r="J1888" s="29" t="s">
        <v>14498</v>
      </c>
      <c r="K1888" s="29" t="s">
        <v>19444</v>
      </c>
      <c r="L1888" s="29"/>
    </row>
    <row r="1889" customFormat="false" ht="15" hidden="false" customHeight="true" outlineLevel="0" collapsed="false">
      <c r="A1889" s="26" t="s">
        <v>19447</v>
      </c>
      <c r="B1889" s="27" t="n">
        <v>45973</v>
      </c>
      <c r="C1889" s="26" t="s">
        <v>11475</v>
      </c>
      <c r="D1889" s="26" t="s">
        <v>15021</v>
      </c>
      <c r="E1889" s="26" t="s">
        <v>15022</v>
      </c>
      <c r="F1889" s="26" t="s">
        <v>15023</v>
      </c>
      <c r="G1889" s="26" t="s">
        <v>15017</v>
      </c>
      <c r="H1889" s="26" t="s">
        <v>14948</v>
      </c>
      <c r="I1889" s="26" t="s">
        <v>14987</v>
      </c>
      <c r="J1889" s="26" t="s">
        <v>14527</v>
      </c>
      <c r="K1889" s="26" t="s">
        <v>19444</v>
      </c>
      <c r="L1889" s="26"/>
    </row>
    <row r="1890" customFormat="false" ht="15" hidden="false" customHeight="true" outlineLevel="0" collapsed="false">
      <c r="A1890" s="29" t="s">
        <v>19448</v>
      </c>
      <c r="B1890" s="30" t="n">
        <v>45973</v>
      </c>
      <c r="C1890" s="29" t="s">
        <v>8815</v>
      </c>
      <c r="D1890" s="29" t="s">
        <v>15045</v>
      </c>
      <c r="E1890" s="29" t="s">
        <v>15046</v>
      </c>
      <c r="F1890" s="29" t="s">
        <v>19449</v>
      </c>
      <c r="G1890" s="29" t="s">
        <v>19450</v>
      </c>
      <c r="H1890" s="29" t="s">
        <v>14948</v>
      </c>
      <c r="I1890" s="29" t="s">
        <v>15005</v>
      </c>
      <c r="J1890" s="29" t="s">
        <v>14527</v>
      </c>
      <c r="K1890" s="29" t="s">
        <v>19444</v>
      </c>
      <c r="L1890" s="29"/>
    </row>
    <row r="1891" customFormat="false" ht="15" hidden="false" customHeight="true" outlineLevel="0" collapsed="false">
      <c r="A1891" s="26" t="s">
        <v>19451</v>
      </c>
      <c r="B1891" s="27" t="n">
        <v>45973</v>
      </c>
      <c r="C1891" s="26" t="s">
        <v>7936</v>
      </c>
      <c r="D1891" s="26" t="s">
        <v>15021</v>
      </c>
      <c r="E1891" s="26" t="s">
        <v>15022</v>
      </c>
      <c r="F1891" s="26" t="s">
        <v>166</v>
      </c>
      <c r="G1891" s="26" t="s">
        <v>15017</v>
      </c>
      <c r="H1891" s="26" t="s">
        <v>14948</v>
      </c>
      <c r="I1891" s="26" t="s">
        <v>14987</v>
      </c>
      <c r="J1891" s="26" t="s">
        <v>14527</v>
      </c>
      <c r="K1891" s="26" t="s">
        <v>19444</v>
      </c>
      <c r="L1891" s="26"/>
    </row>
    <row r="1892" customFormat="false" ht="15" hidden="false" customHeight="true" outlineLevel="0" collapsed="false">
      <c r="A1892" s="29" t="s">
        <v>19452</v>
      </c>
      <c r="B1892" s="30" t="n">
        <v>45975</v>
      </c>
      <c r="C1892" s="29" t="s">
        <v>185</v>
      </c>
      <c r="D1892" s="29" t="s">
        <v>15001</v>
      </c>
      <c r="E1892" s="29" t="s">
        <v>15002</v>
      </c>
      <c r="F1892" s="29" t="s">
        <v>15004</v>
      </c>
      <c r="G1892" s="29" t="s">
        <v>15064</v>
      </c>
      <c r="H1892" s="29" t="s">
        <v>14948</v>
      </c>
      <c r="I1892" s="29" t="s">
        <v>15024</v>
      </c>
      <c r="J1892" s="29" t="s">
        <v>14527</v>
      </c>
      <c r="K1892" s="29" t="s">
        <v>19453</v>
      </c>
      <c r="L1892" s="29"/>
    </row>
    <row r="1893" customFormat="false" ht="15" hidden="false" customHeight="true" outlineLevel="0" collapsed="false">
      <c r="A1893" s="26" t="s">
        <v>19454</v>
      </c>
      <c r="B1893" s="27" t="n">
        <v>45976</v>
      </c>
      <c r="C1893" s="26" t="s">
        <v>5386</v>
      </c>
      <c r="D1893" s="26" t="s">
        <v>14951</v>
      </c>
      <c r="E1893" s="26" t="s">
        <v>14952</v>
      </c>
      <c r="F1893" s="26" t="s">
        <v>19455</v>
      </c>
      <c r="G1893" s="26" t="s">
        <v>17877</v>
      </c>
      <c r="H1893" s="26" t="s">
        <v>14948</v>
      </c>
      <c r="I1893" s="26" t="s">
        <v>19456</v>
      </c>
      <c r="J1893" s="26" t="s">
        <v>14498</v>
      </c>
      <c r="K1893" s="26" t="s">
        <v>19457</v>
      </c>
      <c r="L1893" s="26"/>
    </row>
    <row r="1894" customFormat="false" ht="15" hidden="false" customHeight="true" outlineLevel="0" collapsed="false">
      <c r="A1894" s="29" t="s">
        <v>19458</v>
      </c>
      <c r="B1894" s="30" t="n">
        <v>45977</v>
      </c>
      <c r="C1894" s="29" t="s">
        <v>9801</v>
      </c>
      <c r="D1894" s="29" t="s">
        <v>14946</v>
      </c>
      <c r="E1894" s="29" t="s">
        <v>14947</v>
      </c>
      <c r="F1894" s="29" t="s">
        <v>2789</v>
      </c>
      <c r="G1894" s="29" t="s">
        <v>762</v>
      </c>
      <c r="H1894" s="29" t="s">
        <v>14948</v>
      </c>
      <c r="I1894" s="29"/>
      <c r="J1894" s="29" t="s">
        <v>14527</v>
      </c>
      <c r="K1894" s="29" t="s">
        <v>19459</v>
      </c>
      <c r="L1894" s="29"/>
    </row>
    <row r="1895" customFormat="false" ht="15" hidden="false" customHeight="true" outlineLevel="0" collapsed="false">
      <c r="A1895" s="26" t="s">
        <v>19460</v>
      </c>
      <c r="B1895" s="27" t="n">
        <v>45978</v>
      </c>
      <c r="C1895" s="26" t="s">
        <v>682</v>
      </c>
      <c r="D1895" s="26" t="s">
        <v>14951</v>
      </c>
      <c r="E1895" s="26" t="s">
        <v>14952</v>
      </c>
      <c r="F1895" s="26" t="s">
        <v>15239</v>
      </c>
      <c r="G1895" s="26" t="s">
        <v>16134</v>
      </c>
      <c r="H1895" s="26" t="s">
        <v>14948</v>
      </c>
      <c r="I1895" s="26" t="s">
        <v>19431</v>
      </c>
      <c r="J1895" s="26" t="s">
        <v>14498</v>
      </c>
      <c r="K1895" s="26" t="s">
        <v>19461</v>
      </c>
      <c r="L1895" s="26"/>
    </row>
    <row r="1896" customFormat="false" ht="15" hidden="false" customHeight="true" outlineLevel="0" collapsed="false">
      <c r="A1896" s="29" t="s">
        <v>19462</v>
      </c>
      <c r="B1896" s="30" t="n">
        <v>45980</v>
      </c>
      <c r="C1896" s="29" t="s">
        <v>7196</v>
      </c>
      <c r="D1896" s="29" t="s">
        <v>15035</v>
      </c>
      <c r="E1896" s="29" t="s">
        <v>15036</v>
      </c>
      <c r="F1896" s="29" t="s">
        <v>17222</v>
      </c>
      <c r="G1896" s="29" t="s">
        <v>18386</v>
      </c>
      <c r="H1896" s="29" t="s">
        <v>14948</v>
      </c>
      <c r="I1896" s="29" t="s">
        <v>19463</v>
      </c>
      <c r="J1896" s="29" t="s">
        <v>14498</v>
      </c>
      <c r="K1896" s="29" t="s">
        <v>19464</v>
      </c>
      <c r="L1896" s="29"/>
    </row>
    <row r="1897" customFormat="false" ht="15" hidden="false" customHeight="true" outlineLevel="0" collapsed="false">
      <c r="A1897" s="26" t="s">
        <v>19465</v>
      </c>
      <c r="B1897" s="27" t="n">
        <v>45980</v>
      </c>
      <c r="C1897" s="26" t="s">
        <v>9306</v>
      </c>
      <c r="D1897" s="26" t="s">
        <v>15054</v>
      </c>
      <c r="E1897" s="26" t="s">
        <v>15055</v>
      </c>
      <c r="F1897" s="26" t="s">
        <v>218</v>
      </c>
      <c r="G1897" s="26" t="s">
        <v>166</v>
      </c>
      <c r="H1897" s="26" t="s">
        <v>14948</v>
      </c>
      <c r="I1897" s="26" t="s">
        <v>14987</v>
      </c>
      <c r="J1897" s="26" t="s">
        <v>14527</v>
      </c>
      <c r="K1897" s="26" t="s">
        <v>19464</v>
      </c>
      <c r="L1897" s="26"/>
    </row>
    <row r="1898" customFormat="false" ht="15" hidden="false" customHeight="true" outlineLevel="0" collapsed="false">
      <c r="A1898" s="29" t="s">
        <v>19466</v>
      </c>
      <c r="B1898" s="30" t="n">
        <v>45980</v>
      </c>
      <c r="C1898" s="29" t="s">
        <v>441</v>
      </c>
      <c r="D1898" s="29" t="s">
        <v>15080</v>
      </c>
      <c r="E1898" s="29" t="s">
        <v>15081</v>
      </c>
      <c r="F1898" s="29" t="s">
        <v>15088</v>
      </c>
      <c r="G1898" s="29" t="s">
        <v>16762</v>
      </c>
      <c r="H1898" s="29" t="s">
        <v>14948</v>
      </c>
      <c r="I1898" s="29" t="s">
        <v>19467</v>
      </c>
      <c r="J1898" s="29" t="s">
        <v>14498</v>
      </c>
      <c r="K1898" s="29" t="s">
        <v>19464</v>
      </c>
      <c r="L1898" s="29"/>
    </row>
    <row r="1899" customFormat="false" ht="15" hidden="false" customHeight="true" outlineLevel="0" collapsed="false">
      <c r="A1899" s="26" t="s">
        <v>19468</v>
      </c>
      <c r="B1899" s="27" t="n">
        <v>45981</v>
      </c>
      <c r="C1899" s="26" t="s">
        <v>11151</v>
      </c>
      <c r="D1899" s="26" t="s">
        <v>15322</v>
      </c>
      <c r="E1899" s="26" t="s">
        <v>15323</v>
      </c>
      <c r="F1899" s="26" t="s">
        <v>18746</v>
      </c>
      <c r="G1899" s="26" t="s">
        <v>15540</v>
      </c>
      <c r="H1899" s="26" t="s">
        <v>14948</v>
      </c>
      <c r="I1899" s="26" t="s">
        <v>19469</v>
      </c>
      <c r="J1899" s="26" t="s">
        <v>14498</v>
      </c>
      <c r="K1899" s="26" t="s">
        <v>19470</v>
      </c>
      <c r="L1899" s="26"/>
    </row>
    <row r="1900" customFormat="false" ht="15" hidden="false" customHeight="true" outlineLevel="0" collapsed="false">
      <c r="A1900" s="29" t="s">
        <v>19471</v>
      </c>
      <c r="B1900" s="30" t="n">
        <v>45982</v>
      </c>
      <c r="C1900" s="29" t="s">
        <v>2480</v>
      </c>
      <c r="D1900" s="29" t="s">
        <v>15066</v>
      </c>
      <c r="E1900" s="29" t="s">
        <v>15067</v>
      </c>
      <c r="F1900" s="29" t="s">
        <v>229</v>
      </c>
      <c r="G1900" s="29" t="s">
        <v>248</v>
      </c>
      <c r="H1900" s="29" t="s">
        <v>14948</v>
      </c>
      <c r="I1900" s="29" t="s">
        <v>15005</v>
      </c>
      <c r="J1900" s="29" t="s">
        <v>14527</v>
      </c>
      <c r="K1900" s="29" t="s">
        <v>19472</v>
      </c>
      <c r="L1900" s="29"/>
    </row>
    <row r="1901" customFormat="false" ht="15" hidden="false" customHeight="true" outlineLevel="0" collapsed="false">
      <c r="A1901" s="26" t="s">
        <v>19473</v>
      </c>
      <c r="B1901" s="27" t="n">
        <v>45983</v>
      </c>
      <c r="C1901" s="26" t="s">
        <v>8072</v>
      </c>
      <c r="D1901" s="26" t="s">
        <v>15054</v>
      </c>
      <c r="E1901" s="26" t="s">
        <v>15055</v>
      </c>
      <c r="F1901" s="26" t="s">
        <v>15023</v>
      </c>
      <c r="G1901" s="26" t="s">
        <v>345</v>
      </c>
      <c r="H1901" s="26" t="s">
        <v>14948</v>
      </c>
      <c r="I1901" s="26" t="s">
        <v>15024</v>
      </c>
      <c r="J1901" s="26" t="s">
        <v>14527</v>
      </c>
      <c r="K1901" s="26" t="s">
        <v>19474</v>
      </c>
      <c r="L1901" s="26"/>
    </row>
    <row r="1902" customFormat="false" ht="15" hidden="false" customHeight="true" outlineLevel="0" collapsed="false">
      <c r="A1902" s="29" t="s">
        <v>19475</v>
      </c>
      <c r="B1902" s="30" t="n">
        <v>45984</v>
      </c>
      <c r="C1902" s="29" t="s">
        <v>386</v>
      </c>
      <c r="D1902" s="29" t="s">
        <v>15113</v>
      </c>
      <c r="E1902" s="29" t="s">
        <v>15114</v>
      </c>
      <c r="F1902" s="29" t="s">
        <v>14986</v>
      </c>
      <c r="G1902" s="29" t="s">
        <v>259</v>
      </c>
      <c r="H1902" s="29" t="s">
        <v>14948</v>
      </c>
      <c r="I1902" s="29"/>
      <c r="J1902" s="29" t="s">
        <v>14527</v>
      </c>
      <c r="K1902" s="29" t="s">
        <v>19476</v>
      </c>
      <c r="L1902" s="29"/>
    </row>
    <row r="1903" customFormat="false" ht="15" hidden="false" customHeight="true" outlineLevel="0" collapsed="false">
      <c r="A1903" s="26" t="s">
        <v>19477</v>
      </c>
      <c r="B1903" s="27" t="n">
        <v>45984</v>
      </c>
      <c r="C1903" s="26" t="s">
        <v>2953</v>
      </c>
      <c r="D1903" s="26" t="s">
        <v>14951</v>
      </c>
      <c r="E1903" s="26" t="s">
        <v>14952</v>
      </c>
      <c r="F1903" s="26" t="s">
        <v>17642</v>
      </c>
      <c r="G1903" s="26" t="s">
        <v>19478</v>
      </c>
      <c r="H1903" s="26" t="s">
        <v>14948</v>
      </c>
      <c r="I1903" s="26" t="s">
        <v>19479</v>
      </c>
      <c r="J1903" s="26" t="s">
        <v>14498</v>
      </c>
      <c r="K1903" s="26" t="s">
        <v>19476</v>
      </c>
      <c r="L1903" s="26"/>
    </row>
    <row r="1904" customFormat="false" ht="15" hidden="false" customHeight="true" outlineLevel="0" collapsed="false">
      <c r="A1904" s="29" t="s">
        <v>19480</v>
      </c>
      <c r="B1904" s="30" t="n">
        <v>45985</v>
      </c>
      <c r="C1904" s="29" t="s">
        <v>7233</v>
      </c>
      <c r="D1904" s="29" t="s">
        <v>15001</v>
      </c>
      <c r="E1904" s="29" t="s">
        <v>15002</v>
      </c>
      <c r="F1904" s="29" t="s">
        <v>15064</v>
      </c>
      <c r="G1904" s="29" t="s">
        <v>15028</v>
      </c>
      <c r="H1904" s="29" t="s">
        <v>14948</v>
      </c>
      <c r="I1904" s="29" t="s">
        <v>15024</v>
      </c>
      <c r="J1904" s="29" t="s">
        <v>14527</v>
      </c>
      <c r="K1904" s="29" t="s">
        <v>19481</v>
      </c>
      <c r="L1904" s="29"/>
    </row>
    <row r="1905" customFormat="false" ht="15" hidden="false" customHeight="true" outlineLevel="0" collapsed="false">
      <c r="A1905" s="26" t="s">
        <v>19482</v>
      </c>
      <c r="B1905" s="27" t="n">
        <v>45985</v>
      </c>
      <c r="C1905" s="26" t="s">
        <v>10927</v>
      </c>
      <c r="D1905" s="26" t="s">
        <v>15021</v>
      </c>
      <c r="E1905" s="26" t="s">
        <v>15022</v>
      </c>
      <c r="F1905" s="26" t="s">
        <v>15018</v>
      </c>
      <c r="G1905" s="26" t="s">
        <v>15017</v>
      </c>
      <c r="H1905" s="26" t="s">
        <v>14948</v>
      </c>
      <c r="I1905" s="26" t="s">
        <v>14987</v>
      </c>
      <c r="J1905" s="26" t="s">
        <v>14527</v>
      </c>
      <c r="K1905" s="26" t="s">
        <v>19481</v>
      </c>
      <c r="L1905" s="26"/>
    </row>
    <row r="1906" customFormat="false" ht="15" hidden="false" customHeight="true" outlineLevel="0" collapsed="false">
      <c r="A1906" s="29" t="s">
        <v>19483</v>
      </c>
      <c r="B1906" s="30" t="n">
        <v>45986</v>
      </c>
      <c r="C1906" s="29" t="s">
        <v>2524</v>
      </c>
      <c r="D1906" s="29" t="s">
        <v>15045</v>
      </c>
      <c r="E1906" s="29" t="s">
        <v>15046</v>
      </c>
      <c r="F1906" s="29" t="s">
        <v>19484</v>
      </c>
      <c r="G1906" s="29" t="s">
        <v>19485</v>
      </c>
      <c r="H1906" s="29" t="s">
        <v>14948</v>
      </c>
      <c r="I1906" s="29"/>
      <c r="J1906" s="29" t="s">
        <v>14527</v>
      </c>
      <c r="K1906" s="29" t="s">
        <v>19486</v>
      </c>
      <c r="L1906" s="29"/>
    </row>
    <row r="1907" customFormat="false" ht="15" hidden="false" customHeight="true" outlineLevel="0" collapsed="false">
      <c r="A1907" s="26" t="s">
        <v>19487</v>
      </c>
      <c r="B1907" s="27" t="n">
        <v>45987</v>
      </c>
      <c r="C1907" s="26" t="s">
        <v>8086</v>
      </c>
      <c r="D1907" s="26" t="s">
        <v>14972</v>
      </c>
      <c r="E1907" s="26" t="s">
        <v>14973</v>
      </c>
      <c r="F1907" s="26" t="s">
        <v>19488</v>
      </c>
      <c r="G1907" s="26" t="s">
        <v>19489</v>
      </c>
      <c r="H1907" s="26" t="s">
        <v>14948</v>
      </c>
      <c r="I1907" s="26" t="s">
        <v>14987</v>
      </c>
      <c r="J1907" s="26" t="s">
        <v>14527</v>
      </c>
      <c r="K1907" s="26" t="s">
        <v>19490</v>
      </c>
      <c r="L1907" s="26"/>
    </row>
    <row r="1908" customFormat="false" ht="15" hidden="false" customHeight="true" outlineLevel="0" collapsed="false">
      <c r="A1908" s="29" t="s">
        <v>19491</v>
      </c>
      <c r="B1908" s="30" t="n">
        <v>45988</v>
      </c>
      <c r="C1908" s="29" t="s">
        <v>1414</v>
      </c>
      <c r="D1908" s="29" t="s">
        <v>15021</v>
      </c>
      <c r="E1908" s="29" t="s">
        <v>15022</v>
      </c>
      <c r="F1908" s="29" t="s">
        <v>208</v>
      </c>
      <c r="G1908" s="29" t="s">
        <v>322</v>
      </c>
      <c r="H1908" s="29" t="s">
        <v>14948</v>
      </c>
      <c r="I1908" s="29" t="s">
        <v>15005</v>
      </c>
      <c r="J1908" s="29" t="s">
        <v>14527</v>
      </c>
      <c r="K1908" s="29" t="s">
        <v>19492</v>
      </c>
      <c r="L1908" s="29"/>
    </row>
    <row r="1909" customFormat="false" ht="15" hidden="false" customHeight="true" outlineLevel="0" collapsed="false">
      <c r="A1909" s="26" t="s">
        <v>19493</v>
      </c>
      <c r="B1909" s="27" t="n">
        <v>45988</v>
      </c>
      <c r="C1909" s="26" t="s">
        <v>1202</v>
      </c>
      <c r="D1909" s="26" t="s">
        <v>14972</v>
      </c>
      <c r="E1909" s="26" t="s">
        <v>14973</v>
      </c>
      <c r="F1909" s="26" t="s">
        <v>19494</v>
      </c>
      <c r="G1909" s="26" t="s">
        <v>19495</v>
      </c>
      <c r="H1909" s="26" t="s">
        <v>14948</v>
      </c>
      <c r="I1909" s="26" t="s">
        <v>15024</v>
      </c>
      <c r="J1909" s="26" t="s">
        <v>14527</v>
      </c>
      <c r="K1909" s="26" t="s">
        <v>19492</v>
      </c>
      <c r="L1909" s="26"/>
    </row>
    <row r="1910" customFormat="false" ht="15" hidden="false" customHeight="true" outlineLevel="0" collapsed="false">
      <c r="A1910" s="29" t="s">
        <v>19496</v>
      </c>
      <c r="B1910" s="30" t="n">
        <v>45990</v>
      </c>
      <c r="C1910" s="29" t="s">
        <v>10065</v>
      </c>
      <c r="D1910" s="29" t="s">
        <v>15045</v>
      </c>
      <c r="E1910" s="29" t="s">
        <v>15046</v>
      </c>
      <c r="F1910" s="29" t="s">
        <v>19497</v>
      </c>
      <c r="G1910" s="29" t="s">
        <v>19498</v>
      </c>
      <c r="H1910" s="29" t="s">
        <v>14948</v>
      </c>
      <c r="I1910" s="29"/>
      <c r="J1910" s="29" t="s">
        <v>14527</v>
      </c>
      <c r="K1910" s="29" t="s">
        <v>19499</v>
      </c>
      <c r="L1910" s="29"/>
    </row>
    <row r="1911" customFormat="false" ht="15" hidden="false" customHeight="true" outlineLevel="0" collapsed="false">
      <c r="A1911" s="26" t="s">
        <v>19500</v>
      </c>
      <c r="B1911" s="27" t="n">
        <v>45991</v>
      </c>
      <c r="C1911" s="26" t="s">
        <v>10468</v>
      </c>
      <c r="D1911" s="26" t="s">
        <v>15035</v>
      </c>
      <c r="E1911" s="26" t="s">
        <v>15036</v>
      </c>
      <c r="F1911" s="26" t="s">
        <v>15762</v>
      </c>
      <c r="G1911" s="26" t="s">
        <v>19004</v>
      </c>
      <c r="H1911" s="26" t="s">
        <v>14948</v>
      </c>
      <c r="I1911" s="26" t="s">
        <v>19501</v>
      </c>
      <c r="J1911" s="26" t="s">
        <v>14498</v>
      </c>
      <c r="K1911" s="26" t="s">
        <v>19502</v>
      </c>
      <c r="L1911" s="26"/>
    </row>
    <row r="1912" customFormat="false" ht="15" hidden="false" customHeight="true" outlineLevel="0" collapsed="false">
      <c r="A1912" s="29" t="s">
        <v>19503</v>
      </c>
      <c r="B1912" s="30" t="n">
        <v>45993</v>
      </c>
      <c r="C1912" s="29" t="s">
        <v>7894</v>
      </c>
      <c r="D1912" s="29" t="s">
        <v>14946</v>
      </c>
      <c r="E1912" s="29" t="s">
        <v>14947</v>
      </c>
      <c r="F1912" s="29" t="s">
        <v>1908</v>
      </c>
      <c r="G1912" s="29" t="s">
        <v>1445</v>
      </c>
      <c r="H1912" s="29" t="s">
        <v>14948</v>
      </c>
      <c r="I1912" s="29" t="s">
        <v>14960</v>
      </c>
      <c r="J1912" s="29" t="s">
        <v>14527</v>
      </c>
      <c r="K1912" s="29" t="s">
        <v>19504</v>
      </c>
      <c r="L1912" s="29"/>
    </row>
    <row r="1913" customFormat="false" ht="15" hidden="false" customHeight="true" outlineLevel="0" collapsed="false">
      <c r="A1913" s="26" t="s">
        <v>19505</v>
      </c>
      <c r="B1913" s="27" t="n">
        <v>45993</v>
      </c>
      <c r="C1913" s="26" t="s">
        <v>8815</v>
      </c>
      <c r="D1913" s="26" t="s">
        <v>14972</v>
      </c>
      <c r="E1913" s="26" t="s">
        <v>14973</v>
      </c>
      <c r="F1913" s="26" t="s">
        <v>19506</v>
      </c>
      <c r="G1913" s="26" t="s">
        <v>19507</v>
      </c>
      <c r="H1913" s="26" t="s">
        <v>14948</v>
      </c>
      <c r="I1913" s="26" t="s">
        <v>14960</v>
      </c>
      <c r="J1913" s="26" t="s">
        <v>14527</v>
      </c>
      <c r="K1913" s="26" t="s">
        <v>19504</v>
      </c>
      <c r="L1913" s="26"/>
    </row>
    <row r="1914" customFormat="false" ht="15" hidden="false" customHeight="true" outlineLevel="0" collapsed="false">
      <c r="A1914" s="29" t="s">
        <v>19508</v>
      </c>
      <c r="B1914" s="30" t="n">
        <v>45993</v>
      </c>
      <c r="C1914" s="29" t="s">
        <v>4633</v>
      </c>
      <c r="D1914" s="29" t="s">
        <v>14946</v>
      </c>
      <c r="E1914" s="29" t="s">
        <v>14947</v>
      </c>
      <c r="F1914" s="29" t="s">
        <v>5981</v>
      </c>
      <c r="G1914" s="29" t="s">
        <v>3106</v>
      </c>
      <c r="H1914" s="29" t="s">
        <v>14948</v>
      </c>
      <c r="I1914" s="29" t="s">
        <v>15005</v>
      </c>
      <c r="J1914" s="29" t="s">
        <v>14527</v>
      </c>
      <c r="K1914" s="29" t="s">
        <v>19504</v>
      </c>
      <c r="L1914" s="29"/>
    </row>
    <row r="1915" customFormat="false" ht="15" hidden="false" customHeight="true" outlineLevel="0" collapsed="false">
      <c r="A1915" s="26" t="s">
        <v>19509</v>
      </c>
      <c r="B1915" s="27" t="n">
        <v>45993</v>
      </c>
      <c r="C1915" s="26" t="s">
        <v>3336</v>
      </c>
      <c r="D1915" s="26" t="s">
        <v>15011</v>
      </c>
      <c r="E1915" s="26" t="s">
        <v>15012</v>
      </c>
      <c r="F1915" s="26" t="s">
        <v>15078</v>
      </c>
      <c r="G1915" s="26" t="s">
        <v>15018</v>
      </c>
      <c r="H1915" s="26" t="s">
        <v>14948</v>
      </c>
      <c r="I1915" s="26" t="s">
        <v>15024</v>
      </c>
      <c r="J1915" s="26" t="s">
        <v>14527</v>
      </c>
      <c r="K1915" s="26" t="s">
        <v>19504</v>
      </c>
      <c r="L1915" s="26"/>
    </row>
    <row r="1916" customFormat="false" ht="15" hidden="false" customHeight="true" outlineLevel="0" collapsed="false">
      <c r="A1916" s="29" t="s">
        <v>19510</v>
      </c>
      <c r="B1916" s="30" t="n">
        <v>45994</v>
      </c>
      <c r="C1916" s="29" t="s">
        <v>6396</v>
      </c>
      <c r="D1916" s="29" t="s">
        <v>15035</v>
      </c>
      <c r="E1916" s="29" t="s">
        <v>15036</v>
      </c>
      <c r="F1916" s="29" t="s">
        <v>15623</v>
      </c>
      <c r="G1916" s="29" t="s">
        <v>14968</v>
      </c>
      <c r="H1916" s="29" t="s">
        <v>14948</v>
      </c>
      <c r="I1916" s="29"/>
      <c r="J1916" s="29" t="s">
        <v>14498</v>
      </c>
      <c r="K1916" s="29" t="s">
        <v>19511</v>
      </c>
      <c r="L1916" s="29"/>
    </row>
    <row r="1917" customFormat="false" ht="15" hidden="false" customHeight="true" outlineLevel="0" collapsed="false">
      <c r="A1917" s="26" t="s">
        <v>19512</v>
      </c>
      <c r="B1917" s="27" t="n">
        <v>45994</v>
      </c>
      <c r="C1917" s="26" t="s">
        <v>1120</v>
      </c>
      <c r="D1917" s="26" t="s">
        <v>15322</v>
      </c>
      <c r="E1917" s="26" t="s">
        <v>15323</v>
      </c>
      <c r="F1917" s="26" t="s">
        <v>15811</v>
      </c>
      <c r="G1917" s="26" t="s">
        <v>15571</v>
      </c>
      <c r="H1917" s="26" t="s">
        <v>14948</v>
      </c>
      <c r="I1917" s="26" t="s">
        <v>19513</v>
      </c>
      <c r="J1917" s="26" t="s">
        <v>14498</v>
      </c>
      <c r="K1917" s="26" t="s">
        <v>19511</v>
      </c>
      <c r="L1917" s="26"/>
    </row>
    <row r="1918" customFormat="false" ht="15" hidden="false" customHeight="true" outlineLevel="0" collapsed="false">
      <c r="A1918" s="29" t="s">
        <v>19514</v>
      </c>
      <c r="B1918" s="30" t="n">
        <v>45995</v>
      </c>
      <c r="C1918" s="29" t="s">
        <v>4871</v>
      </c>
      <c r="D1918" s="29" t="s">
        <v>15035</v>
      </c>
      <c r="E1918" s="29" t="s">
        <v>15036</v>
      </c>
      <c r="F1918" s="29" t="s">
        <v>15159</v>
      </c>
      <c r="G1918" s="29" t="s">
        <v>17045</v>
      </c>
      <c r="H1918" s="29" t="s">
        <v>14948</v>
      </c>
      <c r="I1918" s="29" t="s">
        <v>19515</v>
      </c>
      <c r="J1918" s="29" t="s">
        <v>14498</v>
      </c>
      <c r="K1918" s="29" t="s">
        <v>19516</v>
      </c>
      <c r="L1918" s="29"/>
    </row>
    <row r="1919" customFormat="false" ht="15" hidden="false" customHeight="true" outlineLevel="0" collapsed="false">
      <c r="A1919" s="26" t="s">
        <v>19517</v>
      </c>
      <c r="B1919" s="27" t="n">
        <v>45997</v>
      </c>
      <c r="C1919" s="26" t="s">
        <v>740</v>
      </c>
      <c r="D1919" s="26" t="s">
        <v>14946</v>
      </c>
      <c r="E1919" s="26" t="s">
        <v>14947</v>
      </c>
      <c r="F1919" s="26" t="s">
        <v>3182</v>
      </c>
      <c r="G1919" s="26" t="s">
        <v>1476</v>
      </c>
      <c r="H1919" s="26" t="s">
        <v>14948</v>
      </c>
      <c r="I1919" s="26" t="s">
        <v>14960</v>
      </c>
      <c r="J1919" s="26" t="s">
        <v>14527</v>
      </c>
      <c r="K1919" s="26" t="s">
        <v>19518</v>
      </c>
      <c r="L1919" s="26"/>
    </row>
    <row r="1920" customFormat="false" ht="15" hidden="false" customHeight="true" outlineLevel="0" collapsed="false">
      <c r="A1920" s="29" t="s">
        <v>19519</v>
      </c>
      <c r="B1920" s="30" t="n">
        <v>45997</v>
      </c>
      <c r="C1920" s="29" t="s">
        <v>5318</v>
      </c>
      <c r="D1920" s="29" t="s">
        <v>15080</v>
      </c>
      <c r="E1920" s="29" t="s">
        <v>15081</v>
      </c>
      <c r="F1920" s="29" t="s">
        <v>16934</v>
      </c>
      <c r="G1920" s="29" t="s">
        <v>15474</v>
      </c>
      <c r="H1920" s="29" t="s">
        <v>14948</v>
      </c>
      <c r="I1920" s="29" t="s">
        <v>19520</v>
      </c>
      <c r="J1920" s="29" t="s">
        <v>14498</v>
      </c>
      <c r="K1920" s="29" t="s">
        <v>19518</v>
      </c>
      <c r="L1920" s="29"/>
    </row>
    <row r="1921" customFormat="false" ht="15" hidden="false" customHeight="true" outlineLevel="0" collapsed="false">
      <c r="A1921" s="26" t="s">
        <v>19521</v>
      </c>
      <c r="B1921" s="27" t="n">
        <v>45997</v>
      </c>
      <c r="C1921" s="26" t="s">
        <v>6674</v>
      </c>
      <c r="D1921" s="26" t="s">
        <v>15045</v>
      </c>
      <c r="E1921" s="26" t="s">
        <v>15046</v>
      </c>
      <c r="F1921" s="26" t="s">
        <v>19522</v>
      </c>
      <c r="G1921" s="26" t="s">
        <v>19523</v>
      </c>
      <c r="H1921" s="26" t="s">
        <v>14948</v>
      </c>
      <c r="I1921" s="26" t="s">
        <v>14980</v>
      </c>
      <c r="J1921" s="26" t="s">
        <v>14527</v>
      </c>
      <c r="K1921" s="26" t="s">
        <v>19518</v>
      </c>
      <c r="L1921" s="26"/>
    </row>
    <row r="1922" customFormat="false" ht="15" hidden="false" customHeight="true" outlineLevel="0" collapsed="false">
      <c r="A1922" s="29" t="s">
        <v>19524</v>
      </c>
      <c r="B1922" s="30" t="n">
        <v>45998</v>
      </c>
      <c r="C1922" s="29" t="s">
        <v>1736</v>
      </c>
      <c r="D1922" s="29" t="s">
        <v>15001</v>
      </c>
      <c r="E1922" s="29" t="s">
        <v>15002</v>
      </c>
      <c r="F1922" s="29" t="s">
        <v>15003</v>
      </c>
      <c r="G1922" s="29" t="s">
        <v>15335</v>
      </c>
      <c r="H1922" s="29" t="s">
        <v>14948</v>
      </c>
      <c r="I1922" s="29" t="s">
        <v>15024</v>
      </c>
      <c r="J1922" s="29" t="s">
        <v>14527</v>
      </c>
      <c r="K1922" s="29" t="s">
        <v>19525</v>
      </c>
      <c r="L1922" s="29"/>
    </row>
    <row r="1923" customFormat="false" ht="15" hidden="false" customHeight="true" outlineLevel="0" collapsed="false">
      <c r="A1923" s="26" t="s">
        <v>19526</v>
      </c>
      <c r="B1923" s="27" t="n">
        <v>45998</v>
      </c>
      <c r="C1923" s="26" t="s">
        <v>8616</v>
      </c>
      <c r="D1923" s="26" t="s">
        <v>14965</v>
      </c>
      <c r="E1923" s="26" t="s">
        <v>14966</v>
      </c>
      <c r="F1923" s="26" t="s">
        <v>15498</v>
      </c>
      <c r="G1923" s="26" t="s">
        <v>14968</v>
      </c>
      <c r="H1923" s="26" t="s">
        <v>14948</v>
      </c>
      <c r="I1923" s="26" t="s">
        <v>19527</v>
      </c>
      <c r="J1923" s="26" t="s">
        <v>14498</v>
      </c>
      <c r="K1923" s="26" t="s">
        <v>19525</v>
      </c>
      <c r="L1923" s="26"/>
    </row>
    <row r="1924" customFormat="false" ht="15" hidden="false" customHeight="true" outlineLevel="0" collapsed="false">
      <c r="A1924" s="29" t="s">
        <v>19528</v>
      </c>
      <c r="B1924" s="30" t="n">
        <v>46000</v>
      </c>
      <c r="C1924" s="29" t="s">
        <v>4972</v>
      </c>
      <c r="D1924" s="29" t="s">
        <v>14972</v>
      </c>
      <c r="E1924" s="29" t="s">
        <v>14973</v>
      </c>
      <c r="F1924" s="29" t="s">
        <v>19529</v>
      </c>
      <c r="G1924" s="29" t="s">
        <v>19530</v>
      </c>
      <c r="H1924" s="29" t="s">
        <v>14948</v>
      </c>
      <c r="I1924" s="29" t="s">
        <v>14960</v>
      </c>
      <c r="J1924" s="29" t="s">
        <v>14527</v>
      </c>
      <c r="K1924" s="29" t="s">
        <v>19531</v>
      </c>
      <c r="L1924" s="29"/>
    </row>
    <row r="1925" customFormat="false" ht="15" hidden="false" customHeight="true" outlineLevel="0" collapsed="false">
      <c r="A1925" s="26" t="s">
        <v>19532</v>
      </c>
      <c r="B1925" s="27" t="n">
        <v>46001</v>
      </c>
      <c r="C1925" s="26" t="s">
        <v>5134</v>
      </c>
      <c r="D1925" s="26" t="s">
        <v>15322</v>
      </c>
      <c r="E1925" s="26" t="s">
        <v>15323</v>
      </c>
      <c r="F1925" s="26" t="s">
        <v>17070</v>
      </c>
      <c r="G1925" s="26" t="s">
        <v>16091</v>
      </c>
      <c r="H1925" s="26" t="s">
        <v>14948</v>
      </c>
      <c r="I1925" s="26" t="s">
        <v>19533</v>
      </c>
      <c r="J1925" s="26" t="s">
        <v>14498</v>
      </c>
      <c r="K1925" s="26" t="s">
        <v>19534</v>
      </c>
      <c r="L1925" s="26"/>
    </row>
    <row r="1926" customFormat="false" ht="15" hidden="false" customHeight="true" outlineLevel="0" collapsed="false">
      <c r="A1926" s="29" t="s">
        <v>19535</v>
      </c>
      <c r="B1926" s="30" t="n">
        <v>46002</v>
      </c>
      <c r="C1926" s="29" t="s">
        <v>6361</v>
      </c>
      <c r="D1926" s="29" t="s">
        <v>14972</v>
      </c>
      <c r="E1926" s="29" t="s">
        <v>14973</v>
      </c>
      <c r="F1926" s="29" t="s">
        <v>19536</v>
      </c>
      <c r="G1926" s="29" t="s">
        <v>19537</v>
      </c>
      <c r="H1926" s="29" t="s">
        <v>14948</v>
      </c>
      <c r="I1926" s="29" t="s">
        <v>15005</v>
      </c>
      <c r="J1926" s="29" t="s">
        <v>14527</v>
      </c>
      <c r="K1926" s="29" t="s">
        <v>19538</v>
      </c>
      <c r="L1926" s="29"/>
    </row>
    <row r="1927" customFormat="false" ht="15" hidden="false" customHeight="true" outlineLevel="0" collapsed="false">
      <c r="A1927" s="26" t="s">
        <v>19539</v>
      </c>
      <c r="B1927" s="27" t="n">
        <v>46002</v>
      </c>
      <c r="C1927" s="26" t="s">
        <v>8589</v>
      </c>
      <c r="D1927" s="26" t="s">
        <v>15066</v>
      </c>
      <c r="E1927" s="26" t="s">
        <v>15067</v>
      </c>
      <c r="F1927" s="26" t="s">
        <v>208</v>
      </c>
      <c r="G1927" s="26" t="s">
        <v>208</v>
      </c>
      <c r="H1927" s="26" t="s">
        <v>14948</v>
      </c>
      <c r="I1927" s="26" t="s">
        <v>15005</v>
      </c>
      <c r="J1927" s="26" t="s">
        <v>14527</v>
      </c>
      <c r="K1927" s="26" t="s">
        <v>19538</v>
      </c>
      <c r="L1927" s="26"/>
    </row>
    <row r="1928" customFormat="false" ht="15" hidden="false" customHeight="true" outlineLevel="0" collapsed="false">
      <c r="A1928" s="29" t="s">
        <v>19540</v>
      </c>
      <c r="B1928" s="30" t="n">
        <v>46002</v>
      </c>
      <c r="C1928" s="29" t="s">
        <v>1069</v>
      </c>
      <c r="D1928" s="29" t="s">
        <v>15035</v>
      </c>
      <c r="E1928" s="29" t="s">
        <v>15036</v>
      </c>
      <c r="F1928" s="29" t="s">
        <v>19541</v>
      </c>
      <c r="G1928" s="29" t="s">
        <v>19542</v>
      </c>
      <c r="H1928" s="29" t="s">
        <v>14948</v>
      </c>
      <c r="I1928" s="29" t="s">
        <v>19543</v>
      </c>
      <c r="J1928" s="29" t="s">
        <v>14498</v>
      </c>
      <c r="K1928" s="29" t="s">
        <v>19538</v>
      </c>
      <c r="L1928" s="29"/>
    </row>
    <row r="1929" customFormat="false" ht="15" hidden="false" customHeight="true" outlineLevel="0" collapsed="false">
      <c r="A1929" s="26" t="s">
        <v>19544</v>
      </c>
      <c r="B1929" s="27" t="n">
        <v>46003</v>
      </c>
      <c r="C1929" s="26" t="s">
        <v>10964</v>
      </c>
      <c r="D1929" s="26" t="s">
        <v>14956</v>
      </c>
      <c r="E1929" s="26" t="s">
        <v>14957</v>
      </c>
      <c r="F1929" s="26" t="s">
        <v>19545</v>
      </c>
      <c r="G1929" s="26" t="s">
        <v>19546</v>
      </c>
      <c r="H1929" s="26" t="s">
        <v>14948</v>
      </c>
      <c r="I1929" s="26" t="s">
        <v>14960</v>
      </c>
      <c r="J1929" s="26" t="s">
        <v>14527</v>
      </c>
      <c r="K1929" s="26" t="s">
        <v>19547</v>
      </c>
      <c r="L1929" s="26"/>
    </row>
    <row r="1930" customFormat="false" ht="15" hidden="false" customHeight="true" outlineLevel="0" collapsed="false">
      <c r="A1930" s="29" t="s">
        <v>19548</v>
      </c>
      <c r="B1930" s="30" t="n">
        <v>46003</v>
      </c>
      <c r="C1930" s="29" t="s">
        <v>8123</v>
      </c>
      <c r="D1930" s="29" t="s">
        <v>15001</v>
      </c>
      <c r="E1930" s="29" t="s">
        <v>15002</v>
      </c>
      <c r="F1930" s="29" t="s">
        <v>15335</v>
      </c>
      <c r="G1930" s="29" t="s">
        <v>15028</v>
      </c>
      <c r="H1930" s="29" t="s">
        <v>14948</v>
      </c>
      <c r="I1930" s="29" t="s">
        <v>14980</v>
      </c>
      <c r="J1930" s="29" t="s">
        <v>14527</v>
      </c>
      <c r="K1930" s="29" t="s">
        <v>19547</v>
      </c>
      <c r="L1930" s="29"/>
    </row>
    <row r="1931" customFormat="false" ht="15" hidden="false" customHeight="true" outlineLevel="0" collapsed="false">
      <c r="A1931" s="26" t="s">
        <v>19549</v>
      </c>
      <c r="B1931" s="27" t="n">
        <v>46004</v>
      </c>
      <c r="C1931" s="26" t="s">
        <v>1715</v>
      </c>
      <c r="D1931" s="26" t="s">
        <v>15035</v>
      </c>
      <c r="E1931" s="26" t="s">
        <v>15036</v>
      </c>
      <c r="F1931" s="26" t="s">
        <v>15465</v>
      </c>
      <c r="G1931" s="26" t="s">
        <v>15534</v>
      </c>
      <c r="H1931" s="26" t="s">
        <v>14948</v>
      </c>
      <c r="I1931" s="26" t="s">
        <v>19550</v>
      </c>
      <c r="J1931" s="26" t="s">
        <v>14498</v>
      </c>
      <c r="K1931" s="26" t="s">
        <v>19551</v>
      </c>
      <c r="L1931" s="26"/>
    </row>
    <row r="1932" customFormat="false" ht="15" hidden="false" customHeight="true" outlineLevel="0" collapsed="false">
      <c r="A1932" s="29" t="s">
        <v>19552</v>
      </c>
      <c r="B1932" s="30" t="n">
        <v>46005</v>
      </c>
      <c r="C1932" s="29" t="s">
        <v>3009</v>
      </c>
      <c r="D1932" s="29" t="s">
        <v>15080</v>
      </c>
      <c r="E1932" s="29" t="s">
        <v>15081</v>
      </c>
      <c r="F1932" s="29" t="s">
        <v>15257</v>
      </c>
      <c r="G1932" s="29" t="s">
        <v>16842</v>
      </c>
      <c r="H1932" s="29" t="s">
        <v>14948</v>
      </c>
      <c r="I1932" s="29" t="s">
        <v>15942</v>
      </c>
      <c r="J1932" s="29" t="s">
        <v>14498</v>
      </c>
      <c r="K1932" s="29" t="s">
        <v>19553</v>
      </c>
      <c r="L1932" s="29"/>
    </row>
    <row r="1933" customFormat="false" ht="15" hidden="false" customHeight="true" outlineLevel="0" collapsed="false">
      <c r="A1933" s="26" t="s">
        <v>19554</v>
      </c>
      <c r="B1933" s="27" t="n">
        <v>46005</v>
      </c>
      <c r="C1933" s="26" t="s">
        <v>11189</v>
      </c>
      <c r="D1933" s="26" t="s">
        <v>14951</v>
      </c>
      <c r="E1933" s="26" t="s">
        <v>14952</v>
      </c>
      <c r="F1933" s="26" t="s">
        <v>16023</v>
      </c>
      <c r="G1933" s="26" t="s">
        <v>15696</v>
      </c>
      <c r="H1933" s="26" t="s">
        <v>14948</v>
      </c>
      <c r="I1933" s="26" t="s">
        <v>19555</v>
      </c>
      <c r="J1933" s="26" t="s">
        <v>14498</v>
      </c>
      <c r="K1933" s="26" t="s">
        <v>19553</v>
      </c>
      <c r="L1933" s="26"/>
    </row>
    <row r="1934" customFormat="false" ht="15" hidden="false" customHeight="true" outlineLevel="0" collapsed="false">
      <c r="A1934" s="29" t="s">
        <v>19556</v>
      </c>
      <c r="B1934" s="30" t="n">
        <v>46007</v>
      </c>
      <c r="C1934" s="29" t="s">
        <v>1893</v>
      </c>
      <c r="D1934" s="29" t="s">
        <v>14977</v>
      </c>
      <c r="E1934" s="29" t="s">
        <v>14978</v>
      </c>
      <c r="F1934" s="29" t="s">
        <v>19557</v>
      </c>
      <c r="G1934" s="29" t="s">
        <v>19557</v>
      </c>
      <c r="H1934" s="29" t="s">
        <v>14948</v>
      </c>
      <c r="I1934" s="29" t="s">
        <v>14987</v>
      </c>
      <c r="J1934" s="29" t="s">
        <v>14527</v>
      </c>
      <c r="K1934" s="29" t="s">
        <v>19558</v>
      </c>
      <c r="L1934" s="29"/>
    </row>
    <row r="1935" customFormat="false" ht="15" hidden="false" customHeight="true" outlineLevel="0" collapsed="false">
      <c r="A1935" s="26" t="s">
        <v>19559</v>
      </c>
      <c r="B1935" s="27" t="n">
        <v>46008</v>
      </c>
      <c r="C1935" s="26" t="s">
        <v>6532</v>
      </c>
      <c r="D1935" s="26" t="s">
        <v>15011</v>
      </c>
      <c r="E1935" s="26" t="s">
        <v>15012</v>
      </c>
      <c r="F1935" s="26" t="s">
        <v>15078</v>
      </c>
      <c r="G1935" s="26" t="s">
        <v>229</v>
      </c>
      <c r="H1935" s="26" t="s">
        <v>14948</v>
      </c>
      <c r="I1935" s="26" t="s">
        <v>14987</v>
      </c>
      <c r="J1935" s="26" t="s">
        <v>14527</v>
      </c>
      <c r="K1935" s="26" t="s">
        <v>19560</v>
      </c>
      <c r="L1935" s="26"/>
    </row>
    <row r="1936" customFormat="false" ht="15" hidden="false" customHeight="true" outlineLevel="0" collapsed="false">
      <c r="A1936" s="29" t="s">
        <v>19561</v>
      </c>
      <c r="B1936" s="30" t="n">
        <v>46008</v>
      </c>
      <c r="C1936" s="29" t="s">
        <v>3286</v>
      </c>
      <c r="D1936" s="29" t="s">
        <v>14984</v>
      </c>
      <c r="E1936" s="29" t="s">
        <v>14985</v>
      </c>
      <c r="F1936" s="29" t="s">
        <v>229</v>
      </c>
      <c r="G1936" s="29" t="s">
        <v>198</v>
      </c>
      <c r="H1936" s="29" t="s">
        <v>14948</v>
      </c>
      <c r="I1936" s="29"/>
      <c r="J1936" s="29" t="s">
        <v>14527</v>
      </c>
      <c r="K1936" s="29" t="s">
        <v>19560</v>
      </c>
      <c r="L1936" s="29"/>
    </row>
    <row r="1937" customFormat="false" ht="15" hidden="false" customHeight="true" outlineLevel="0" collapsed="false">
      <c r="A1937" s="26" t="s">
        <v>19562</v>
      </c>
      <c r="B1937" s="27" t="n">
        <v>46009</v>
      </c>
      <c r="C1937" s="26" t="s">
        <v>1865</v>
      </c>
      <c r="D1937" s="26" t="s">
        <v>15054</v>
      </c>
      <c r="E1937" s="26" t="s">
        <v>15055</v>
      </c>
      <c r="F1937" s="26" t="s">
        <v>259</v>
      </c>
      <c r="G1937" s="26" t="s">
        <v>208</v>
      </c>
      <c r="H1937" s="26" t="s">
        <v>14948</v>
      </c>
      <c r="I1937" s="26"/>
      <c r="J1937" s="26" t="s">
        <v>14527</v>
      </c>
      <c r="K1937" s="26" t="s">
        <v>19563</v>
      </c>
      <c r="L1937" s="26"/>
    </row>
    <row r="1938" customFormat="false" ht="15" hidden="false" customHeight="true" outlineLevel="0" collapsed="false">
      <c r="A1938" s="29" t="s">
        <v>19564</v>
      </c>
      <c r="B1938" s="30" t="n">
        <v>46011</v>
      </c>
      <c r="C1938" s="29" t="s">
        <v>1493</v>
      </c>
      <c r="D1938" s="29" t="s">
        <v>14946</v>
      </c>
      <c r="E1938" s="29" t="s">
        <v>14947</v>
      </c>
      <c r="F1938" s="29" t="s">
        <v>3635</v>
      </c>
      <c r="G1938" s="29" t="s">
        <v>1425</v>
      </c>
      <c r="H1938" s="29" t="s">
        <v>14948</v>
      </c>
      <c r="I1938" s="29" t="s">
        <v>14987</v>
      </c>
      <c r="J1938" s="29" t="s">
        <v>14527</v>
      </c>
      <c r="K1938" s="29" t="s">
        <v>19565</v>
      </c>
      <c r="L1938" s="29"/>
    </row>
    <row r="1939" customFormat="false" ht="15" hidden="false" customHeight="true" outlineLevel="0" collapsed="false">
      <c r="A1939" s="26" t="s">
        <v>19566</v>
      </c>
      <c r="B1939" s="27" t="n">
        <v>46012</v>
      </c>
      <c r="C1939" s="26" t="s">
        <v>6821</v>
      </c>
      <c r="D1939" s="26" t="s">
        <v>14984</v>
      </c>
      <c r="E1939" s="26" t="s">
        <v>14985</v>
      </c>
      <c r="F1939" s="26" t="s">
        <v>15078</v>
      </c>
      <c r="G1939" s="26" t="s">
        <v>15078</v>
      </c>
      <c r="H1939" s="26" t="s">
        <v>14948</v>
      </c>
      <c r="I1939" s="26" t="s">
        <v>14980</v>
      </c>
      <c r="J1939" s="26" t="s">
        <v>14527</v>
      </c>
      <c r="K1939" s="26" t="s">
        <v>19567</v>
      </c>
      <c r="L1939" s="26"/>
    </row>
    <row r="1940" customFormat="false" ht="15" hidden="false" customHeight="true" outlineLevel="0" collapsed="false">
      <c r="A1940" s="29" t="s">
        <v>19568</v>
      </c>
      <c r="B1940" s="30" t="n">
        <v>46013</v>
      </c>
      <c r="C1940" s="29" t="s">
        <v>10086</v>
      </c>
      <c r="D1940" s="29" t="s">
        <v>15113</v>
      </c>
      <c r="E1940" s="29" t="s">
        <v>15114</v>
      </c>
      <c r="F1940" s="29" t="s">
        <v>15135</v>
      </c>
      <c r="G1940" s="29" t="s">
        <v>15023</v>
      </c>
      <c r="H1940" s="29" t="s">
        <v>14948</v>
      </c>
      <c r="I1940" s="29" t="s">
        <v>15005</v>
      </c>
      <c r="J1940" s="29" t="s">
        <v>14527</v>
      </c>
      <c r="K1940" s="29" t="s">
        <v>19569</v>
      </c>
      <c r="L1940" s="29"/>
    </row>
    <row r="1941" customFormat="false" ht="15" hidden="false" customHeight="true" outlineLevel="0" collapsed="false">
      <c r="A1941" s="26" t="s">
        <v>19570</v>
      </c>
      <c r="B1941" s="27" t="n">
        <v>46013</v>
      </c>
      <c r="C1941" s="26" t="s">
        <v>8294</v>
      </c>
      <c r="D1941" s="26" t="s">
        <v>14965</v>
      </c>
      <c r="E1941" s="26" t="s">
        <v>14966</v>
      </c>
      <c r="F1941" s="26" t="s">
        <v>14968</v>
      </c>
      <c r="G1941" s="26" t="s">
        <v>15965</v>
      </c>
      <c r="H1941" s="26" t="s">
        <v>14948</v>
      </c>
      <c r="I1941" s="26" t="s">
        <v>19571</v>
      </c>
      <c r="J1941" s="26" t="s">
        <v>14498</v>
      </c>
      <c r="K1941" s="26" t="s">
        <v>19569</v>
      </c>
      <c r="L1941" s="26"/>
    </row>
    <row r="1942" customFormat="false" ht="15" hidden="false" customHeight="true" outlineLevel="0" collapsed="false">
      <c r="A1942" s="29" t="s">
        <v>19572</v>
      </c>
      <c r="B1942" s="30" t="n">
        <v>46013</v>
      </c>
      <c r="C1942" s="29" t="s">
        <v>4900</v>
      </c>
      <c r="D1942" s="29" t="s">
        <v>14984</v>
      </c>
      <c r="E1942" s="29" t="s">
        <v>14985</v>
      </c>
      <c r="F1942" s="29" t="s">
        <v>229</v>
      </c>
      <c r="G1942" s="29" t="s">
        <v>14986</v>
      </c>
      <c r="H1942" s="29" t="s">
        <v>14948</v>
      </c>
      <c r="I1942" s="29" t="s">
        <v>14960</v>
      </c>
      <c r="J1942" s="29" t="s">
        <v>14527</v>
      </c>
      <c r="K1942" s="29" t="s">
        <v>19569</v>
      </c>
      <c r="L1942" s="29"/>
    </row>
    <row r="1943" customFormat="false" ht="15" hidden="false" customHeight="true" outlineLevel="0" collapsed="false">
      <c r="A1943" s="26" t="s">
        <v>19573</v>
      </c>
      <c r="B1943" s="27" t="n">
        <v>46014</v>
      </c>
      <c r="C1943" s="26" t="s">
        <v>9584</v>
      </c>
      <c r="D1943" s="26" t="s">
        <v>14972</v>
      </c>
      <c r="E1943" s="26" t="s">
        <v>14973</v>
      </c>
      <c r="F1943" s="26" t="s">
        <v>19574</v>
      </c>
      <c r="G1943" s="26" t="s">
        <v>19575</v>
      </c>
      <c r="H1943" s="26" t="s">
        <v>14948</v>
      </c>
      <c r="I1943" s="26" t="s">
        <v>15024</v>
      </c>
      <c r="J1943" s="26" t="s">
        <v>14527</v>
      </c>
      <c r="K1943" s="26" t="s">
        <v>19576</v>
      </c>
      <c r="L1943" s="26"/>
    </row>
    <row r="1944" customFormat="false" ht="15" hidden="false" customHeight="true" outlineLevel="0" collapsed="false">
      <c r="A1944" s="29" t="s">
        <v>19577</v>
      </c>
      <c r="B1944" s="30" t="n">
        <v>46014</v>
      </c>
      <c r="C1944" s="29" t="s">
        <v>2856</v>
      </c>
      <c r="D1944" s="29" t="s">
        <v>15113</v>
      </c>
      <c r="E1944" s="29" t="s">
        <v>15114</v>
      </c>
      <c r="F1944" s="29" t="s">
        <v>166</v>
      </c>
      <c r="G1944" s="29" t="s">
        <v>15017</v>
      </c>
      <c r="H1944" s="29" t="s">
        <v>14948</v>
      </c>
      <c r="I1944" s="29"/>
      <c r="J1944" s="29" t="s">
        <v>14527</v>
      </c>
      <c r="K1944" s="29" t="s">
        <v>19576</v>
      </c>
      <c r="L1944" s="29"/>
    </row>
    <row r="1945" customFormat="false" ht="15" hidden="false" customHeight="true" outlineLevel="0" collapsed="false">
      <c r="A1945" s="26" t="s">
        <v>19578</v>
      </c>
      <c r="B1945" s="27" t="n">
        <v>46016</v>
      </c>
      <c r="C1945" s="26" t="s">
        <v>2318</v>
      </c>
      <c r="D1945" s="26" t="s">
        <v>14972</v>
      </c>
      <c r="E1945" s="26" t="s">
        <v>14973</v>
      </c>
      <c r="F1945" s="26" t="s">
        <v>19579</v>
      </c>
      <c r="G1945" s="26" t="s">
        <v>19580</v>
      </c>
      <c r="H1945" s="26" t="s">
        <v>14948</v>
      </c>
      <c r="I1945" s="26" t="s">
        <v>14980</v>
      </c>
      <c r="J1945" s="26" t="s">
        <v>14527</v>
      </c>
      <c r="K1945" s="26" t="s">
        <v>19581</v>
      </c>
      <c r="L1945" s="26"/>
    </row>
    <row r="1946" customFormat="false" ht="15" hidden="false" customHeight="true" outlineLevel="0" collapsed="false">
      <c r="A1946" s="29" t="s">
        <v>19582</v>
      </c>
      <c r="B1946" s="30" t="n">
        <v>46016</v>
      </c>
      <c r="C1946" s="29" t="s">
        <v>7077</v>
      </c>
      <c r="D1946" s="29" t="s">
        <v>14972</v>
      </c>
      <c r="E1946" s="29" t="s">
        <v>14973</v>
      </c>
      <c r="F1946" s="29" t="s">
        <v>19583</v>
      </c>
      <c r="G1946" s="29" t="s">
        <v>19584</v>
      </c>
      <c r="H1946" s="29" t="s">
        <v>14948</v>
      </c>
      <c r="I1946" s="29" t="s">
        <v>14980</v>
      </c>
      <c r="J1946" s="29" t="s">
        <v>14527</v>
      </c>
      <c r="K1946" s="29" t="s">
        <v>19581</v>
      </c>
      <c r="L1946" s="29"/>
    </row>
    <row r="1947" customFormat="false" ht="15" hidden="false" customHeight="true" outlineLevel="0" collapsed="false">
      <c r="A1947" s="26" t="s">
        <v>19585</v>
      </c>
      <c r="B1947" s="27" t="n">
        <v>46017</v>
      </c>
      <c r="C1947" s="26" t="s">
        <v>367</v>
      </c>
      <c r="D1947" s="26" t="s">
        <v>14946</v>
      </c>
      <c r="E1947" s="26" t="s">
        <v>14947</v>
      </c>
      <c r="F1947" s="26" t="s">
        <v>485</v>
      </c>
      <c r="G1947" s="26" t="s">
        <v>3076</v>
      </c>
      <c r="H1947" s="26" t="s">
        <v>14948</v>
      </c>
      <c r="I1947" s="26" t="s">
        <v>14980</v>
      </c>
      <c r="J1947" s="26" t="s">
        <v>14527</v>
      </c>
      <c r="K1947" s="26" t="s">
        <v>19586</v>
      </c>
      <c r="L1947" s="26"/>
    </row>
    <row r="1948" customFormat="false" ht="15" hidden="false" customHeight="true" outlineLevel="0" collapsed="false">
      <c r="A1948" s="29" t="s">
        <v>19587</v>
      </c>
      <c r="B1948" s="30" t="n">
        <v>46018</v>
      </c>
      <c r="C1948" s="29" t="s">
        <v>6684</v>
      </c>
      <c r="D1948" s="29" t="s">
        <v>14972</v>
      </c>
      <c r="E1948" s="29" t="s">
        <v>14973</v>
      </c>
      <c r="F1948" s="29" t="s">
        <v>19588</v>
      </c>
      <c r="G1948" s="29" t="s">
        <v>19589</v>
      </c>
      <c r="H1948" s="29" t="s">
        <v>14948</v>
      </c>
      <c r="I1948" s="29" t="s">
        <v>15024</v>
      </c>
      <c r="J1948" s="29" t="s">
        <v>14527</v>
      </c>
      <c r="K1948" s="29" t="s">
        <v>19590</v>
      </c>
      <c r="L1948" s="29"/>
    </row>
    <row r="1949" customFormat="false" ht="15" hidden="false" customHeight="true" outlineLevel="0" collapsed="false">
      <c r="A1949" s="26" t="s">
        <v>19591</v>
      </c>
      <c r="B1949" s="27" t="n">
        <v>46018</v>
      </c>
      <c r="C1949" s="26" t="s">
        <v>8622</v>
      </c>
      <c r="D1949" s="26" t="s">
        <v>15015</v>
      </c>
      <c r="E1949" s="26" t="s">
        <v>15016</v>
      </c>
      <c r="F1949" s="26" t="s">
        <v>15078</v>
      </c>
      <c r="G1949" s="26" t="s">
        <v>166</v>
      </c>
      <c r="H1949" s="26" t="s">
        <v>14948</v>
      </c>
      <c r="I1949" s="26" t="s">
        <v>14960</v>
      </c>
      <c r="J1949" s="26" t="s">
        <v>14527</v>
      </c>
      <c r="K1949" s="26" t="s">
        <v>19590</v>
      </c>
      <c r="L1949" s="26"/>
    </row>
    <row r="1950" customFormat="false" ht="15" hidden="false" customHeight="true" outlineLevel="0" collapsed="false">
      <c r="A1950" s="29" t="s">
        <v>19592</v>
      </c>
      <c r="B1950" s="30" t="n">
        <v>46018</v>
      </c>
      <c r="C1950" s="29" t="s">
        <v>3625</v>
      </c>
      <c r="D1950" s="29" t="s">
        <v>14972</v>
      </c>
      <c r="E1950" s="29" t="s">
        <v>14973</v>
      </c>
      <c r="F1950" s="29" t="s">
        <v>19593</v>
      </c>
      <c r="G1950" s="29" t="s">
        <v>19594</v>
      </c>
      <c r="H1950" s="29" t="s">
        <v>14948</v>
      </c>
      <c r="I1950" s="29" t="s">
        <v>15024</v>
      </c>
      <c r="J1950" s="29" t="s">
        <v>14527</v>
      </c>
      <c r="K1950" s="29" t="s">
        <v>19590</v>
      </c>
      <c r="L1950" s="29"/>
    </row>
    <row r="1951" customFormat="false" ht="15" hidden="false" customHeight="true" outlineLevel="0" collapsed="false">
      <c r="A1951" s="26" t="s">
        <v>19595</v>
      </c>
      <c r="B1951" s="27" t="n">
        <v>46019</v>
      </c>
      <c r="C1951" s="26" t="s">
        <v>8383</v>
      </c>
      <c r="D1951" s="26" t="s">
        <v>14946</v>
      </c>
      <c r="E1951" s="26" t="s">
        <v>14947</v>
      </c>
      <c r="F1951" s="26" t="s">
        <v>6517</v>
      </c>
      <c r="G1951" s="26" t="s">
        <v>3217</v>
      </c>
      <c r="H1951" s="26" t="s">
        <v>14948</v>
      </c>
      <c r="I1951" s="26" t="s">
        <v>15005</v>
      </c>
      <c r="J1951" s="26" t="s">
        <v>14527</v>
      </c>
      <c r="K1951" s="26" t="s">
        <v>19596</v>
      </c>
      <c r="L1951" s="26"/>
    </row>
    <row r="1952" customFormat="false" ht="15" hidden="false" customHeight="true" outlineLevel="0" collapsed="false">
      <c r="A1952" s="29" t="s">
        <v>19597</v>
      </c>
      <c r="B1952" s="30" t="n">
        <v>46019</v>
      </c>
      <c r="C1952" s="29" t="s">
        <v>6610</v>
      </c>
      <c r="D1952" s="29" t="s">
        <v>14965</v>
      </c>
      <c r="E1952" s="29" t="s">
        <v>14966</v>
      </c>
      <c r="F1952" s="29" t="s">
        <v>15252</v>
      </c>
      <c r="G1952" s="29" t="s">
        <v>15803</v>
      </c>
      <c r="H1952" s="29" t="s">
        <v>14948</v>
      </c>
      <c r="I1952" s="29" t="s">
        <v>16857</v>
      </c>
      <c r="J1952" s="29" t="s">
        <v>14498</v>
      </c>
      <c r="K1952" s="29" t="s">
        <v>19596</v>
      </c>
      <c r="L1952" s="29"/>
    </row>
    <row r="1953" customFormat="false" ht="15" hidden="false" customHeight="true" outlineLevel="0" collapsed="false">
      <c r="A1953" s="26" t="s">
        <v>19598</v>
      </c>
      <c r="B1953" s="27" t="n">
        <v>46020</v>
      </c>
      <c r="C1953" s="26" t="s">
        <v>10972</v>
      </c>
      <c r="D1953" s="26" t="s">
        <v>15322</v>
      </c>
      <c r="E1953" s="26" t="s">
        <v>15323</v>
      </c>
      <c r="F1953" s="26" t="s">
        <v>19125</v>
      </c>
      <c r="G1953" s="26" t="s">
        <v>19191</v>
      </c>
      <c r="H1953" s="26" t="s">
        <v>14948</v>
      </c>
      <c r="I1953" s="26" t="s">
        <v>19599</v>
      </c>
      <c r="J1953" s="26" t="s">
        <v>14498</v>
      </c>
      <c r="K1953" s="26" t="s">
        <v>19600</v>
      </c>
      <c r="L1953" s="26"/>
    </row>
    <row r="1954" customFormat="false" ht="15" hidden="false" customHeight="true" outlineLevel="0" collapsed="false">
      <c r="A1954" s="29" t="s">
        <v>19601</v>
      </c>
      <c r="B1954" s="30" t="n">
        <v>46020</v>
      </c>
      <c r="C1954" s="29" t="s">
        <v>3095</v>
      </c>
      <c r="D1954" s="29" t="s">
        <v>14951</v>
      </c>
      <c r="E1954" s="29" t="s">
        <v>14952</v>
      </c>
      <c r="F1954" s="29" t="s">
        <v>19602</v>
      </c>
      <c r="G1954" s="29" t="s">
        <v>19603</v>
      </c>
      <c r="H1954" s="29" t="s">
        <v>14948</v>
      </c>
      <c r="I1954" s="29" t="s">
        <v>19604</v>
      </c>
      <c r="J1954" s="29" t="s">
        <v>14498</v>
      </c>
      <c r="K1954" s="29" t="s">
        <v>19600</v>
      </c>
      <c r="L1954" s="29"/>
    </row>
    <row r="1955" customFormat="false" ht="15" hidden="false" customHeight="true" outlineLevel="0" collapsed="false">
      <c r="A1955" s="26" t="s">
        <v>19605</v>
      </c>
      <c r="B1955" s="27" t="n">
        <v>46020</v>
      </c>
      <c r="C1955" s="26" t="s">
        <v>8945</v>
      </c>
      <c r="D1955" s="26" t="s">
        <v>15001</v>
      </c>
      <c r="E1955" s="26" t="s">
        <v>15002</v>
      </c>
      <c r="F1955" s="26" t="s">
        <v>15335</v>
      </c>
      <c r="G1955" s="26" t="s">
        <v>15064</v>
      </c>
      <c r="H1955" s="26" t="s">
        <v>14948</v>
      </c>
      <c r="I1955" s="26" t="s">
        <v>15005</v>
      </c>
      <c r="J1955" s="26" t="s">
        <v>14527</v>
      </c>
      <c r="K1955" s="26" t="s">
        <v>19600</v>
      </c>
      <c r="L1955" s="26"/>
    </row>
    <row r="1956" customFormat="false" ht="15" hidden="false" customHeight="true" outlineLevel="0" collapsed="false">
      <c r="A1956" s="29" t="s">
        <v>19606</v>
      </c>
      <c r="B1956" s="30" t="n">
        <v>46022</v>
      </c>
      <c r="C1956" s="29" t="s">
        <v>6968</v>
      </c>
      <c r="D1956" s="29" t="s">
        <v>15045</v>
      </c>
      <c r="E1956" s="29" t="s">
        <v>15046</v>
      </c>
      <c r="F1956" s="29" t="s">
        <v>19607</v>
      </c>
      <c r="G1956" s="29" t="s">
        <v>19608</v>
      </c>
      <c r="H1956" s="29" t="s">
        <v>14948</v>
      </c>
      <c r="I1956" s="29"/>
      <c r="J1956" s="29" t="s">
        <v>14527</v>
      </c>
      <c r="K1956" s="29" t="s">
        <v>19609</v>
      </c>
      <c r="L1956" s="29"/>
    </row>
    <row r="1957" customFormat="false" ht="15" hidden="false" customHeight="true" outlineLevel="0" collapsed="false">
      <c r="A1957" s="26" t="s">
        <v>19610</v>
      </c>
      <c r="B1957" s="27" t="n">
        <v>46023</v>
      </c>
      <c r="C1957" s="26" t="s">
        <v>2778</v>
      </c>
      <c r="D1957" s="26" t="s">
        <v>15021</v>
      </c>
      <c r="E1957" s="26" t="s">
        <v>15022</v>
      </c>
      <c r="F1957" s="26" t="s">
        <v>218</v>
      </c>
      <c r="G1957" s="26" t="s">
        <v>15135</v>
      </c>
      <c r="H1957" s="26" t="s">
        <v>14948</v>
      </c>
      <c r="I1957" s="26"/>
      <c r="J1957" s="26" t="s">
        <v>14527</v>
      </c>
      <c r="K1957" s="26" t="s">
        <v>19611</v>
      </c>
      <c r="L1957" s="26"/>
    </row>
    <row r="1958" customFormat="false" ht="15" hidden="false" customHeight="true" outlineLevel="0" collapsed="false">
      <c r="A1958" s="29" t="s">
        <v>19612</v>
      </c>
      <c r="B1958" s="30" t="n">
        <v>46024</v>
      </c>
      <c r="C1958" s="29" t="s">
        <v>10173</v>
      </c>
      <c r="D1958" s="29" t="s">
        <v>14965</v>
      </c>
      <c r="E1958" s="29" t="s">
        <v>14966</v>
      </c>
      <c r="F1958" s="29" t="s">
        <v>17117</v>
      </c>
      <c r="G1958" s="29" t="s">
        <v>15100</v>
      </c>
      <c r="H1958" s="29" t="s">
        <v>14948</v>
      </c>
      <c r="I1958" s="29" t="s">
        <v>19613</v>
      </c>
      <c r="J1958" s="29" t="s">
        <v>14498</v>
      </c>
      <c r="K1958" s="29" t="s">
        <v>19614</v>
      </c>
      <c r="L1958" s="29"/>
    </row>
    <row r="1959" customFormat="false" ht="15" hidden="false" customHeight="true" outlineLevel="0" collapsed="false">
      <c r="A1959" s="26" t="s">
        <v>19615</v>
      </c>
      <c r="B1959" s="27" t="n">
        <v>46025</v>
      </c>
      <c r="C1959" s="26" t="s">
        <v>4165</v>
      </c>
      <c r="D1959" s="26" t="s">
        <v>15001</v>
      </c>
      <c r="E1959" s="26" t="s">
        <v>15002</v>
      </c>
      <c r="F1959" s="26" t="s">
        <v>15028</v>
      </c>
      <c r="G1959" s="26" t="s">
        <v>15064</v>
      </c>
      <c r="H1959" s="26" t="s">
        <v>14948</v>
      </c>
      <c r="I1959" s="26" t="s">
        <v>14960</v>
      </c>
      <c r="J1959" s="26" t="s">
        <v>14527</v>
      </c>
      <c r="K1959" s="26" t="s">
        <v>19616</v>
      </c>
      <c r="L1959" s="26"/>
    </row>
    <row r="1960" customFormat="false" ht="15" hidden="false" customHeight="true" outlineLevel="0" collapsed="false">
      <c r="A1960" s="29" t="s">
        <v>19617</v>
      </c>
      <c r="B1960" s="30" t="n">
        <v>46026</v>
      </c>
      <c r="C1960" s="29" t="s">
        <v>2731</v>
      </c>
      <c r="D1960" s="29" t="s">
        <v>14951</v>
      </c>
      <c r="E1960" s="29" t="s">
        <v>14952</v>
      </c>
      <c r="F1960" s="29" t="s">
        <v>15816</v>
      </c>
      <c r="G1960" s="29" t="s">
        <v>19247</v>
      </c>
      <c r="H1960" s="29" t="s">
        <v>14948</v>
      </c>
      <c r="I1960" s="29"/>
      <c r="J1960" s="29" t="s">
        <v>14498</v>
      </c>
      <c r="K1960" s="29" t="s">
        <v>19618</v>
      </c>
      <c r="L1960" s="29"/>
    </row>
    <row r="1961" customFormat="false" ht="15" hidden="false" customHeight="true" outlineLevel="0" collapsed="false">
      <c r="A1961" s="26" t="s">
        <v>19619</v>
      </c>
      <c r="B1961" s="27" t="n">
        <v>46027</v>
      </c>
      <c r="C1961" s="26" t="s">
        <v>10148</v>
      </c>
      <c r="D1961" s="26" t="s">
        <v>14951</v>
      </c>
      <c r="E1961" s="26" t="s">
        <v>14952</v>
      </c>
      <c r="F1961" s="26" t="s">
        <v>19042</v>
      </c>
      <c r="G1961" s="26" t="s">
        <v>16047</v>
      </c>
      <c r="H1961" s="26" t="s">
        <v>14948</v>
      </c>
      <c r="I1961" s="26" t="s">
        <v>19620</v>
      </c>
      <c r="J1961" s="26" t="s">
        <v>14498</v>
      </c>
      <c r="K1961" s="26" t="s">
        <v>19621</v>
      </c>
      <c r="L1961" s="26"/>
    </row>
    <row r="1962" customFormat="false" ht="15" hidden="false" customHeight="true" outlineLevel="0" collapsed="false">
      <c r="A1962" s="29" t="s">
        <v>19622</v>
      </c>
      <c r="B1962" s="30" t="n">
        <v>46029</v>
      </c>
      <c r="C1962" s="29" t="s">
        <v>9402</v>
      </c>
      <c r="D1962" s="29" t="s">
        <v>15035</v>
      </c>
      <c r="E1962" s="29" t="s">
        <v>15036</v>
      </c>
      <c r="F1962" s="29" t="s">
        <v>16211</v>
      </c>
      <c r="G1962" s="29" t="s">
        <v>15192</v>
      </c>
      <c r="H1962" s="29" t="s">
        <v>14948</v>
      </c>
      <c r="I1962" s="29" t="s">
        <v>19623</v>
      </c>
      <c r="J1962" s="29" t="s">
        <v>14498</v>
      </c>
      <c r="K1962" s="29" t="s">
        <v>19624</v>
      </c>
      <c r="L1962" s="29"/>
    </row>
    <row r="1963" customFormat="false" ht="15" hidden="false" customHeight="true" outlineLevel="0" collapsed="false">
      <c r="A1963" s="26" t="s">
        <v>19625</v>
      </c>
      <c r="B1963" s="27" t="n">
        <v>46029</v>
      </c>
      <c r="C1963" s="26" t="s">
        <v>6536</v>
      </c>
      <c r="D1963" s="26" t="s">
        <v>14977</v>
      </c>
      <c r="E1963" s="26" t="s">
        <v>14978</v>
      </c>
      <c r="F1963" s="26" t="s">
        <v>15121</v>
      </c>
      <c r="G1963" s="26" t="s">
        <v>15121</v>
      </c>
      <c r="H1963" s="26" t="s">
        <v>14948</v>
      </c>
      <c r="I1963" s="26"/>
      <c r="J1963" s="26" t="s">
        <v>14527</v>
      </c>
      <c r="K1963" s="26" t="s">
        <v>19624</v>
      </c>
      <c r="L1963" s="26"/>
    </row>
    <row r="1964" customFormat="false" ht="15" hidden="false" customHeight="true" outlineLevel="0" collapsed="false">
      <c r="A1964" s="29" t="s">
        <v>19626</v>
      </c>
      <c r="B1964" s="30" t="n">
        <v>46029</v>
      </c>
      <c r="C1964" s="29" t="s">
        <v>8319</v>
      </c>
      <c r="D1964" s="29" t="s">
        <v>14956</v>
      </c>
      <c r="E1964" s="29" t="s">
        <v>14957</v>
      </c>
      <c r="F1964" s="29" t="s">
        <v>19627</v>
      </c>
      <c r="G1964" s="29" t="s">
        <v>19628</v>
      </c>
      <c r="H1964" s="29" t="s">
        <v>14948</v>
      </c>
      <c r="I1964" s="29" t="s">
        <v>15005</v>
      </c>
      <c r="J1964" s="29" t="s">
        <v>14527</v>
      </c>
      <c r="K1964" s="29" t="s">
        <v>19624</v>
      </c>
      <c r="L1964" s="29"/>
    </row>
    <row r="1965" customFormat="false" ht="15" hidden="false" customHeight="true" outlineLevel="0" collapsed="false">
      <c r="A1965" s="26" t="s">
        <v>19629</v>
      </c>
      <c r="B1965" s="27" t="n">
        <v>46029</v>
      </c>
      <c r="C1965" s="26" t="s">
        <v>10417</v>
      </c>
      <c r="D1965" s="26" t="s">
        <v>15080</v>
      </c>
      <c r="E1965" s="26" t="s">
        <v>15081</v>
      </c>
      <c r="F1965" s="26" t="s">
        <v>18163</v>
      </c>
      <c r="G1965" s="26" t="s">
        <v>19630</v>
      </c>
      <c r="H1965" s="26" t="s">
        <v>14948</v>
      </c>
      <c r="I1965" s="26" t="s">
        <v>19631</v>
      </c>
      <c r="J1965" s="26" t="s">
        <v>14498</v>
      </c>
      <c r="K1965" s="26" t="s">
        <v>19624</v>
      </c>
      <c r="L1965" s="26"/>
    </row>
    <row r="1966" customFormat="false" ht="15" hidden="false" customHeight="true" outlineLevel="0" collapsed="false">
      <c r="A1966" s="29" t="s">
        <v>19632</v>
      </c>
      <c r="B1966" s="30" t="n">
        <v>46031</v>
      </c>
      <c r="C1966" s="29" t="s">
        <v>10353</v>
      </c>
      <c r="D1966" s="29" t="s">
        <v>14946</v>
      </c>
      <c r="E1966" s="29" t="s">
        <v>14947</v>
      </c>
      <c r="F1966" s="29" t="s">
        <v>3677</v>
      </c>
      <c r="G1966" s="29" t="s">
        <v>3182</v>
      </c>
      <c r="H1966" s="29" t="s">
        <v>14948</v>
      </c>
      <c r="I1966" s="29" t="s">
        <v>14980</v>
      </c>
      <c r="J1966" s="29" t="s">
        <v>14527</v>
      </c>
      <c r="K1966" s="29" t="s">
        <v>19633</v>
      </c>
      <c r="L1966" s="29"/>
    </row>
    <row r="1967" customFormat="false" ht="15" hidden="false" customHeight="true" outlineLevel="0" collapsed="false">
      <c r="A1967" s="26" t="s">
        <v>19634</v>
      </c>
      <c r="B1967" s="27" t="n">
        <v>46032</v>
      </c>
      <c r="C1967" s="26" t="s">
        <v>3873</v>
      </c>
      <c r="D1967" s="26" t="s">
        <v>14956</v>
      </c>
      <c r="E1967" s="26" t="s">
        <v>14957</v>
      </c>
      <c r="F1967" s="26" t="s">
        <v>19635</v>
      </c>
      <c r="G1967" s="26" t="s">
        <v>19636</v>
      </c>
      <c r="H1967" s="26" t="s">
        <v>14948</v>
      </c>
      <c r="I1967" s="26" t="s">
        <v>14980</v>
      </c>
      <c r="J1967" s="26" t="s">
        <v>14527</v>
      </c>
      <c r="K1967" s="26" t="s">
        <v>19637</v>
      </c>
      <c r="L1967" s="26"/>
    </row>
    <row r="1968" customFormat="false" ht="15" hidden="false" customHeight="true" outlineLevel="0" collapsed="false">
      <c r="A1968" s="29" t="s">
        <v>19638</v>
      </c>
      <c r="B1968" s="30" t="n">
        <v>46032</v>
      </c>
      <c r="C1968" s="29" t="s">
        <v>7844</v>
      </c>
      <c r="D1968" s="29" t="s">
        <v>14984</v>
      </c>
      <c r="E1968" s="29" t="s">
        <v>14985</v>
      </c>
      <c r="F1968" s="29" t="s">
        <v>345</v>
      </c>
      <c r="G1968" s="29" t="s">
        <v>15023</v>
      </c>
      <c r="H1968" s="29" t="s">
        <v>14948</v>
      </c>
      <c r="I1968" s="29" t="s">
        <v>14980</v>
      </c>
      <c r="J1968" s="29" t="s">
        <v>14527</v>
      </c>
      <c r="K1968" s="29" t="s">
        <v>19637</v>
      </c>
      <c r="L1968" s="29"/>
    </row>
    <row r="1969" customFormat="false" ht="15" hidden="false" customHeight="true" outlineLevel="0" collapsed="false">
      <c r="A1969" s="26" t="s">
        <v>19639</v>
      </c>
      <c r="B1969" s="27" t="n">
        <v>46033</v>
      </c>
      <c r="C1969" s="26" t="s">
        <v>8804</v>
      </c>
      <c r="D1969" s="26" t="s">
        <v>15021</v>
      </c>
      <c r="E1969" s="26" t="s">
        <v>15022</v>
      </c>
      <c r="F1969" s="26" t="s">
        <v>248</v>
      </c>
      <c r="G1969" s="26" t="s">
        <v>345</v>
      </c>
      <c r="H1969" s="26" t="s">
        <v>14948</v>
      </c>
      <c r="I1969" s="26" t="s">
        <v>14960</v>
      </c>
      <c r="J1969" s="26" t="s">
        <v>14527</v>
      </c>
      <c r="K1969" s="26" t="s">
        <v>19640</v>
      </c>
      <c r="L1969" s="26"/>
    </row>
    <row r="1970" customFormat="false" ht="15" hidden="false" customHeight="true" outlineLevel="0" collapsed="false">
      <c r="A1970" s="29" t="s">
        <v>19641</v>
      </c>
      <c r="B1970" s="30" t="n">
        <v>46033</v>
      </c>
      <c r="C1970" s="29" t="s">
        <v>3276</v>
      </c>
      <c r="D1970" s="29" t="s">
        <v>14946</v>
      </c>
      <c r="E1970" s="29" t="s">
        <v>14947</v>
      </c>
      <c r="F1970" s="29" t="s">
        <v>1853</v>
      </c>
      <c r="G1970" s="29" t="s">
        <v>269</v>
      </c>
      <c r="H1970" s="29" t="s">
        <v>14948</v>
      </c>
      <c r="I1970" s="29" t="s">
        <v>14980</v>
      </c>
      <c r="J1970" s="29" t="s">
        <v>14527</v>
      </c>
      <c r="K1970" s="29" t="s">
        <v>19640</v>
      </c>
      <c r="L1970" s="29"/>
    </row>
    <row r="1971" customFormat="false" ht="15" hidden="false" customHeight="true" outlineLevel="0" collapsed="false">
      <c r="A1971" s="26" t="s">
        <v>19642</v>
      </c>
      <c r="B1971" s="27" t="n">
        <v>46033</v>
      </c>
      <c r="C1971" s="26" t="s">
        <v>5828</v>
      </c>
      <c r="D1971" s="26" t="s">
        <v>15080</v>
      </c>
      <c r="E1971" s="26" t="s">
        <v>15081</v>
      </c>
      <c r="F1971" s="26" t="s">
        <v>16934</v>
      </c>
      <c r="G1971" s="26" t="s">
        <v>19643</v>
      </c>
      <c r="H1971" s="26" t="s">
        <v>14948</v>
      </c>
      <c r="I1971" s="26" t="s">
        <v>19644</v>
      </c>
      <c r="J1971" s="26" t="s">
        <v>14498</v>
      </c>
      <c r="K1971" s="26" t="s">
        <v>19640</v>
      </c>
      <c r="L1971" s="26"/>
    </row>
    <row r="1972" customFormat="false" ht="15" hidden="false" customHeight="true" outlineLevel="0" collapsed="false">
      <c r="A1972" s="29" t="s">
        <v>19645</v>
      </c>
      <c r="B1972" s="30" t="n">
        <v>46035</v>
      </c>
      <c r="C1972" s="29" t="s">
        <v>5173</v>
      </c>
      <c r="D1972" s="29" t="s">
        <v>15066</v>
      </c>
      <c r="E1972" s="29" t="s">
        <v>15067</v>
      </c>
      <c r="F1972" s="29" t="s">
        <v>229</v>
      </c>
      <c r="G1972" s="29" t="s">
        <v>15078</v>
      </c>
      <c r="H1972" s="29" t="s">
        <v>14948</v>
      </c>
      <c r="I1972" s="29" t="s">
        <v>14980</v>
      </c>
      <c r="J1972" s="29" t="s">
        <v>14527</v>
      </c>
      <c r="K1972" s="29" t="s">
        <v>19646</v>
      </c>
      <c r="L1972" s="29"/>
    </row>
    <row r="1973" customFormat="false" ht="15" hidden="false" customHeight="true" outlineLevel="0" collapsed="false">
      <c r="A1973" s="26" t="s">
        <v>19647</v>
      </c>
      <c r="B1973" s="27" t="n">
        <v>46037</v>
      </c>
      <c r="C1973" s="26" t="s">
        <v>7337</v>
      </c>
      <c r="D1973" s="26" t="s">
        <v>14965</v>
      </c>
      <c r="E1973" s="26" t="s">
        <v>14966</v>
      </c>
      <c r="F1973" s="26" t="s">
        <v>16174</v>
      </c>
      <c r="G1973" s="26" t="s">
        <v>15404</v>
      </c>
      <c r="H1973" s="26" t="s">
        <v>14948</v>
      </c>
      <c r="I1973" s="26" t="s">
        <v>19648</v>
      </c>
      <c r="J1973" s="26" t="s">
        <v>14498</v>
      </c>
      <c r="K1973" s="26" t="s">
        <v>19649</v>
      </c>
      <c r="L1973" s="26"/>
    </row>
    <row r="1974" customFormat="false" ht="15" hidden="false" customHeight="true" outlineLevel="0" collapsed="false">
      <c r="A1974" s="29" t="s">
        <v>19650</v>
      </c>
      <c r="B1974" s="30" t="n">
        <v>46038</v>
      </c>
      <c r="C1974" s="29" t="s">
        <v>6168</v>
      </c>
      <c r="D1974" s="29" t="s">
        <v>14946</v>
      </c>
      <c r="E1974" s="29" t="s">
        <v>14947</v>
      </c>
      <c r="F1974" s="29" t="s">
        <v>438</v>
      </c>
      <c r="G1974" s="29" t="s">
        <v>1259</v>
      </c>
      <c r="H1974" s="29" t="s">
        <v>14948</v>
      </c>
      <c r="I1974" s="29" t="s">
        <v>14960</v>
      </c>
      <c r="J1974" s="29" t="s">
        <v>14527</v>
      </c>
      <c r="K1974" s="29" t="s">
        <v>19651</v>
      </c>
      <c r="L1974" s="29"/>
    </row>
    <row r="1975" customFormat="false" ht="15" hidden="false" customHeight="true" outlineLevel="0" collapsed="false">
      <c r="A1975" s="26" t="s">
        <v>19652</v>
      </c>
      <c r="B1975" s="27" t="n">
        <v>46040</v>
      </c>
      <c r="C1975" s="26" t="s">
        <v>9428</v>
      </c>
      <c r="D1975" s="26" t="s">
        <v>14965</v>
      </c>
      <c r="E1975" s="26" t="s">
        <v>14966</v>
      </c>
      <c r="F1975" s="26" t="s">
        <v>15684</v>
      </c>
      <c r="G1975" s="26" t="s">
        <v>18386</v>
      </c>
      <c r="H1975" s="26" t="s">
        <v>14948</v>
      </c>
      <c r="I1975" s="26" t="s">
        <v>19653</v>
      </c>
      <c r="J1975" s="26" t="s">
        <v>14498</v>
      </c>
      <c r="K1975" s="26" t="s">
        <v>19654</v>
      </c>
      <c r="L1975" s="26"/>
    </row>
    <row r="1976" customFormat="false" ht="15" hidden="false" customHeight="true" outlineLevel="0" collapsed="false">
      <c r="A1976" s="29" t="s">
        <v>19655</v>
      </c>
      <c r="B1976" s="30" t="n">
        <v>46041</v>
      </c>
      <c r="C1976" s="29" t="s">
        <v>10295</v>
      </c>
      <c r="D1976" s="29" t="s">
        <v>14972</v>
      </c>
      <c r="E1976" s="29" t="s">
        <v>14973</v>
      </c>
      <c r="F1976" s="29" t="s">
        <v>19656</v>
      </c>
      <c r="G1976" s="29" t="s">
        <v>19657</v>
      </c>
      <c r="H1976" s="29" t="s">
        <v>14948</v>
      </c>
      <c r="I1976" s="29" t="s">
        <v>14960</v>
      </c>
      <c r="J1976" s="29" t="s">
        <v>14527</v>
      </c>
      <c r="K1976" s="29" t="s">
        <v>19658</v>
      </c>
      <c r="L1976" s="29"/>
    </row>
    <row r="1977" customFormat="false" ht="15" hidden="false" customHeight="true" outlineLevel="0" collapsed="false">
      <c r="A1977" s="26" t="s">
        <v>19659</v>
      </c>
      <c r="B1977" s="27" t="n">
        <v>46041</v>
      </c>
      <c r="C1977" s="26" t="s">
        <v>8645</v>
      </c>
      <c r="D1977" s="26" t="s">
        <v>15322</v>
      </c>
      <c r="E1977" s="26" t="s">
        <v>15323</v>
      </c>
      <c r="F1977" s="26" t="s">
        <v>16075</v>
      </c>
      <c r="G1977" s="26" t="s">
        <v>15547</v>
      </c>
      <c r="H1977" s="26" t="s">
        <v>14948</v>
      </c>
      <c r="I1977" s="26" t="s">
        <v>19660</v>
      </c>
      <c r="J1977" s="26" t="s">
        <v>14498</v>
      </c>
      <c r="K1977" s="26" t="s">
        <v>19658</v>
      </c>
      <c r="L1977" s="26"/>
    </row>
    <row r="1978" customFormat="false" ht="15" hidden="false" customHeight="true" outlineLevel="0" collapsed="false">
      <c r="A1978" s="29" t="s">
        <v>19661</v>
      </c>
      <c r="B1978" s="30" t="n">
        <v>46042</v>
      </c>
      <c r="C1978" s="29" t="s">
        <v>6592</v>
      </c>
      <c r="D1978" s="29" t="s">
        <v>15054</v>
      </c>
      <c r="E1978" s="29" t="s">
        <v>15055</v>
      </c>
      <c r="F1978" s="29" t="s">
        <v>208</v>
      </c>
      <c r="G1978" s="29" t="s">
        <v>15078</v>
      </c>
      <c r="H1978" s="29" t="s">
        <v>14948</v>
      </c>
      <c r="I1978" s="29" t="s">
        <v>14960</v>
      </c>
      <c r="J1978" s="29" t="s">
        <v>14527</v>
      </c>
      <c r="K1978" s="29" t="s">
        <v>19662</v>
      </c>
      <c r="L1978" s="29"/>
    </row>
    <row r="1979" customFormat="false" ht="15" hidden="false" customHeight="true" outlineLevel="0" collapsed="false">
      <c r="A1979" s="26" t="s">
        <v>19663</v>
      </c>
      <c r="B1979" s="27" t="n">
        <v>46043</v>
      </c>
      <c r="C1979" s="26" t="s">
        <v>3881</v>
      </c>
      <c r="D1979" s="26" t="s">
        <v>14972</v>
      </c>
      <c r="E1979" s="26" t="s">
        <v>14973</v>
      </c>
      <c r="F1979" s="26" t="s">
        <v>19664</v>
      </c>
      <c r="G1979" s="26" t="s">
        <v>19665</v>
      </c>
      <c r="H1979" s="26" t="s">
        <v>14948</v>
      </c>
      <c r="I1979" s="26" t="s">
        <v>15024</v>
      </c>
      <c r="J1979" s="26" t="s">
        <v>14527</v>
      </c>
      <c r="K1979" s="26" t="s">
        <v>19666</v>
      </c>
      <c r="L1979" s="26"/>
    </row>
    <row r="1980" customFormat="false" ht="15" hidden="false" customHeight="true" outlineLevel="0" collapsed="false">
      <c r="A1980" s="29" t="s">
        <v>19667</v>
      </c>
      <c r="B1980" s="30" t="n">
        <v>46044</v>
      </c>
      <c r="C1980" s="29" t="s">
        <v>1375</v>
      </c>
      <c r="D1980" s="29" t="s">
        <v>15080</v>
      </c>
      <c r="E1980" s="29" t="s">
        <v>15081</v>
      </c>
      <c r="F1980" s="29" t="s">
        <v>18358</v>
      </c>
      <c r="G1980" s="29" t="s">
        <v>19668</v>
      </c>
      <c r="H1980" s="29" t="s">
        <v>14948</v>
      </c>
      <c r="I1980" s="29"/>
      <c r="J1980" s="29" t="s">
        <v>14498</v>
      </c>
      <c r="K1980" s="29" t="s">
        <v>19669</v>
      </c>
      <c r="L1980" s="29"/>
    </row>
    <row r="1981" customFormat="false" ht="15" hidden="false" customHeight="true" outlineLevel="0" collapsed="false">
      <c r="A1981" s="26" t="s">
        <v>19670</v>
      </c>
      <c r="B1981" s="27" t="n">
        <v>46045</v>
      </c>
      <c r="C1981" s="26" t="s">
        <v>7395</v>
      </c>
      <c r="D1981" s="26" t="s">
        <v>15322</v>
      </c>
      <c r="E1981" s="26" t="s">
        <v>15323</v>
      </c>
      <c r="F1981" s="26" t="s">
        <v>18107</v>
      </c>
      <c r="G1981" s="26" t="s">
        <v>16627</v>
      </c>
      <c r="H1981" s="26" t="s">
        <v>14948</v>
      </c>
      <c r="I1981" s="26" t="s">
        <v>19671</v>
      </c>
      <c r="J1981" s="26" t="s">
        <v>14498</v>
      </c>
      <c r="K1981" s="26" t="s">
        <v>19672</v>
      </c>
      <c r="L1981" s="26"/>
    </row>
    <row r="1982" customFormat="false" ht="15" hidden="false" customHeight="true" outlineLevel="0" collapsed="false">
      <c r="A1982" s="29" t="s">
        <v>19673</v>
      </c>
      <c r="B1982" s="30" t="n">
        <v>46046</v>
      </c>
      <c r="C1982" s="29" t="s">
        <v>10125</v>
      </c>
      <c r="D1982" s="29" t="s">
        <v>14951</v>
      </c>
      <c r="E1982" s="29" t="s">
        <v>14952</v>
      </c>
      <c r="F1982" s="29" t="s">
        <v>17153</v>
      </c>
      <c r="G1982" s="29" t="s">
        <v>17666</v>
      </c>
      <c r="H1982" s="29" t="s">
        <v>14948</v>
      </c>
      <c r="I1982" s="29"/>
      <c r="J1982" s="29" t="s">
        <v>14498</v>
      </c>
      <c r="K1982" s="29" t="s">
        <v>19674</v>
      </c>
      <c r="L1982" s="29"/>
    </row>
    <row r="1983" customFormat="false" ht="15" hidden="false" customHeight="true" outlineLevel="0" collapsed="false">
      <c r="A1983" s="26" t="s">
        <v>19675</v>
      </c>
      <c r="B1983" s="27" t="n">
        <v>46046</v>
      </c>
      <c r="C1983" s="26" t="s">
        <v>2616</v>
      </c>
      <c r="D1983" s="26" t="s">
        <v>15113</v>
      </c>
      <c r="E1983" s="26" t="s">
        <v>15114</v>
      </c>
      <c r="F1983" s="26" t="s">
        <v>322</v>
      </c>
      <c r="G1983" s="26" t="s">
        <v>198</v>
      </c>
      <c r="H1983" s="26" t="s">
        <v>14948</v>
      </c>
      <c r="I1983" s="26" t="s">
        <v>14960</v>
      </c>
      <c r="J1983" s="26" t="s">
        <v>14527</v>
      </c>
      <c r="K1983" s="26" t="s">
        <v>19674</v>
      </c>
      <c r="L1983" s="26"/>
    </row>
    <row r="1984" customFormat="false" ht="15" hidden="false" customHeight="true" outlineLevel="0" collapsed="false">
      <c r="A1984" s="29" t="s">
        <v>19676</v>
      </c>
      <c r="B1984" s="30" t="n">
        <v>46047</v>
      </c>
      <c r="C1984" s="29" t="s">
        <v>5816</v>
      </c>
      <c r="D1984" s="29" t="s">
        <v>14951</v>
      </c>
      <c r="E1984" s="29" t="s">
        <v>14952</v>
      </c>
      <c r="F1984" s="29" t="s">
        <v>19677</v>
      </c>
      <c r="G1984" s="29" t="s">
        <v>16593</v>
      </c>
      <c r="H1984" s="29" t="s">
        <v>14948</v>
      </c>
      <c r="I1984" s="29" t="s">
        <v>17450</v>
      </c>
      <c r="J1984" s="29" t="s">
        <v>14498</v>
      </c>
      <c r="K1984" s="29" t="s">
        <v>19678</v>
      </c>
      <c r="L1984" s="29"/>
    </row>
    <row r="1985" customFormat="false" ht="15" hidden="false" customHeight="true" outlineLevel="0" collapsed="false">
      <c r="A1985" s="26" t="s">
        <v>19679</v>
      </c>
      <c r="B1985" s="27" t="n">
        <v>46049</v>
      </c>
      <c r="C1985" s="26" t="s">
        <v>2957</v>
      </c>
      <c r="D1985" s="26" t="s">
        <v>15001</v>
      </c>
      <c r="E1985" s="26" t="s">
        <v>15002</v>
      </c>
      <c r="F1985" s="26" t="s">
        <v>15027</v>
      </c>
      <c r="G1985" s="26" t="s">
        <v>15064</v>
      </c>
      <c r="H1985" s="26" t="s">
        <v>14948</v>
      </c>
      <c r="I1985" s="26"/>
      <c r="J1985" s="26" t="s">
        <v>14527</v>
      </c>
      <c r="K1985" s="26" t="s">
        <v>19680</v>
      </c>
      <c r="L1985" s="26"/>
    </row>
    <row r="1986" customFormat="false" ht="15" hidden="false" customHeight="true" outlineLevel="0" collapsed="false">
      <c r="A1986" s="29" t="s">
        <v>19681</v>
      </c>
      <c r="B1986" s="30" t="n">
        <v>46049</v>
      </c>
      <c r="C1986" s="29" t="s">
        <v>8687</v>
      </c>
      <c r="D1986" s="29" t="s">
        <v>14951</v>
      </c>
      <c r="E1986" s="29" t="s">
        <v>14952</v>
      </c>
      <c r="F1986" s="29" t="s">
        <v>18332</v>
      </c>
      <c r="G1986" s="29" t="s">
        <v>15515</v>
      </c>
      <c r="H1986" s="29" t="s">
        <v>14948</v>
      </c>
      <c r="I1986" s="29"/>
      <c r="J1986" s="29" t="s">
        <v>14498</v>
      </c>
      <c r="K1986" s="29" t="s">
        <v>19680</v>
      </c>
      <c r="L1986" s="29"/>
    </row>
    <row r="1987" customFormat="false" ht="15" hidden="false" customHeight="true" outlineLevel="0" collapsed="false">
      <c r="A1987" s="26" t="s">
        <v>19682</v>
      </c>
      <c r="B1987" s="27" t="n">
        <v>46049</v>
      </c>
      <c r="C1987" s="26" t="s">
        <v>10958</v>
      </c>
      <c r="D1987" s="26" t="s">
        <v>14951</v>
      </c>
      <c r="E1987" s="26" t="s">
        <v>14952</v>
      </c>
      <c r="F1987" s="26" t="s">
        <v>16889</v>
      </c>
      <c r="G1987" s="26" t="s">
        <v>15645</v>
      </c>
      <c r="H1987" s="26" t="s">
        <v>14948</v>
      </c>
      <c r="I1987" s="26" t="s">
        <v>19150</v>
      </c>
      <c r="J1987" s="26" t="s">
        <v>14498</v>
      </c>
      <c r="K1987" s="26" t="s">
        <v>19680</v>
      </c>
      <c r="L1987" s="26"/>
    </row>
    <row r="1988" customFormat="false" ht="15" hidden="false" customHeight="true" outlineLevel="0" collapsed="false">
      <c r="A1988" s="29" t="s">
        <v>19683</v>
      </c>
      <c r="B1988" s="30" t="n">
        <v>46050</v>
      </c>
      <c r="C1988" s="29" t="s">
        <v>6080</v>
      </c>
      <c r="D1988" s="29" t="s">
        <v>15015</v>
      </c>
      <c r="E1988" s="29" t="s">
        <v>15016</v>
      </c>
      <c r="F1988" s="29" t="s">
        <v>15135</v>
      </c>
      <c r="G1988" s="29" t="s">
        <v>15078</v>
      </c>
      <c r="H1988" s="29" t="s">
        <v>14948</v>
      </c>
      <c r="I1988" s="29" t="s">
        <v>14980</v>
      </c>
      <c r="J1988" s="29" t="s">
        <v>14527</v>
      </c>
      <c r="K1988" s="29" t="s">
        <v>19684</v>
      </c>
      <c r="L1988" s="29"/>
    </row>
    <row r="1989" customFormat="false" ht="15" hidden="false" customHeight="true" outlineLevel="0" collapsed="false">
      <c r="A1989" s="26" t="s">
        <v>19685</v>
      </c>
      <c r="B1989" s="27" t="n">
        <v>46052</v>
      </c>
      <c r="C1989" s="26" t="s">
        <v>2998</v>
      </c>
      <c r="D1989" s="26" t="s">
        <v>14956</v>
      </c>
      <c r="E1989" s="26" t="s">
        <v>14957</v>
      </c>
      <c r="F1989" s="26" t="s">
        <v>19686</v>
      </c>
      <c r="G1989" s="26" t="s">
        <v>19687</v>
      </c>
      <c r="H1989" s="26" t="s">
        <v>14948</v>
      </c>
      <c r="I1989" s="26" t="s">
        <v>14960</v>
      </c>
      <c r="J1989" s="26" t="s">
        <v>14527</v>
      </c>
      <c r="K1989" s="26" t="s">
        <v>19688</v>
      </c>
      <c r="L1989" s="26"/>
    </row>
    <row r="1990" customFormat="false" ht="15" hidden="false" customHeight="true" outlineLevel="0" collapsed="false">
      <c r="A1990" s="29" t="s">
        <v>19689</v>
      </c>
      <c r="B1990" s="30" t="n">
        <v>46052</v>
      </c>
      <c r="C1990" s="29" t="s">
        <v>4504</v>
      </c>
      <c r="D1990" s="29" t="s">
        <v>15066</v>
      </c>
      <c r="E1990" s="29" t="s">
        <v>15067</v>
      </c>
      <c r="F1990" s="29" t="s">
        <v>15023</v>
      </c>
      <c r="G1990" s="29" t="s">
        <v>248</v>
      </c>
      <c r="H1990" s="29" t="s">
        <v>14948</v>
      </c>
      <c r="I1990" s="29" t="s">
        <v>14987</v>
      </c>
      <c r="J1990" s="29" t="s">
        <v>14527</v>
      </c>
      <c r="K1990" s="29" t="s">
        <v>19688</v>
      </c>
      <c r="L1990" s="29"/>
    </row>
    <row r="1991" customFormat="false" ht="15" hidden="false" customHeight="true" outlineLevel="0" collapsed="false">
      <c r="A1991" s="26" t="s">
        <v>19690</v>
      </c>
      <c r="B1991" s="27" t="n">
        <v>46052</v>
      </c>
      <c r="C1991" s="26" t="s">
        <v>11425</v>
      </c>
      <c r="D1991" s="26" t="s">
        <v>14984</v>
      </c>
      <c r="E1991" s="26" t="s">
        <v>14985</v>
      </c>
      <c r="F1991" s="26" t="s">
        <v>198</v>
      </c>
      <c r="G1991" s="26" t="s">
        <v>15023</v>
      </c>
      <c r="H1991" s="26" t="s">
        <v>14948</v>
      </c>
      <c r="I1991" s="26"/>
      <c r="J1991" s="26" t="s">
        <v>14527</v>
      </c>
      <c r="K1991" s="26" t="s">
        <v>19688</v>
      </c>
      <c r="L1991" s="26"/>
    </row>
    <row r="1992" customFormat="false" ht="15" hidden="false" customHeight="true" outlineLevel="0" collapsed="false">
      <c r="A1992" s="29" t="s">
        <v>19691</v>
      </c>
      <c r="B1992" s="30" t="n">
        <v>46052</v>
      </c>
      <c r="C1992" s="29" t="s">
        <v>7215</v>
      </c>
      <c r="D1992" s="29" t="s">
        <v>15322</v>
      </c>
      <c r="E1992" s="29" t="s">
        <v>15323</v>
      </c>
      <c r="F1992" s="29" t="s">
        <v>19125</v>
      </c>
      <c r="G1992" s="29" t="s">
        <v>15941</v>
      </c>
      <c r="H1992" s="29" t="s">
        <v>14948</v>
      </c>
      <c r="I1992" s="29"/>
      <c r="J1992" s="29" t="s">
        <v>14498</v>
      </c>
      <c r="K1992" s="29" t="s">
        <v>19688</v>
      </c>
      <c r="L1992" s="29"/>
    </row>
    <row r="1993" customFormat="false" ht="15" hidden="false" customHeight="true" outlineLevel="0" collapsed="false">
      <c r="A1993" s="26" t="s">
        <v>19692</v>
      </c>
      <c r="B1993" s="27" t="n">
        <v>46054</v>
      </c>
      <c r="C1993" s="26" t="s">
        <v>10687</v>
      </c>
      <c r="D1993" s="26" t="s">
        <v>15015</v>
      </c>
      <c r="E1993" s="26" t="s">
        <v>15016</v>
      </c>
      <c r="F1993" s="26" t="s">
        <v>15023</v>
      </c>
      <c r="G1993" s="26" t="s">
        <v>270</v>
      </c>
      <c r="H1993" s="26" t="s">
        <v>14948</v>
      </c>
      <c r="I1993" s="26"/>
      <c r="J1993" s="26" t="s">
        <v>14527</v>
      </c>
      <c r="K1993" s="26" t="s">
        <v>19693</v>
      </c>
      <c r="L1993" s="26"/>
    </row>
    <row r="1994" customFormat="false" ht="15" hidden="false" customHeight="true" outlineLevel="0" collapsed="false">
      <c r="A1994" s="29" t="s">
        <v>19694</v>
      </c>
      <c r="B1994" s="30" t="n">
        <v>46054</v>
      </c>
      <c r="C1994" s="29" t="s">
        <v>11388</v>
      </c>
      <c r="D1994" s="29" t="s">
        <v>15045</v>
      </c>
      <c r="E1994" s="29" t="s">
        <v>15046</v>
      </c>
      <c r="F1994" s="29" t="s">
        <v>19695</v>
      </c>
      <c r="G1994" s="29" t="s">
        <v>19696</v>
      </c>
      <c r="H1994" s="29" t="s">
        <v>14948</v>
      </c>
      <c r="I1994" s="29" t="s">
        <v>15024</v>
      </c>
      <c r="J1994" s="29" t="s">
        <v>14527</v>
      </c>
      <c r="K1994" s="29" t="s">
        <v>19693</v>
      </c>
      <c r="L1994" s="29"/>
    </row>
    <row r="1995" customFormat="false" ht="15" hidden="false" customHeight="true" outlineLevel="0" collapsed="false">
      <c r="A1995" s="26" t="s">
        <v>19697</v>
      </c>
      <c r="B1995" s="27" t="n">
        <v>46054</v>
      </c>
      <c r="C1995" s="26" t="s">
        <v>10483</v>
      </c>
      <c r="D1995" s="26" t="s">
        <v>15001</v>
      </c>
      <c r="E1995" s="26" t="s">
        <v>15002</v>
      </c>
      <c r="F1995" s="26" t="s">
        <v>15042</v>
      </c>
      <c r="G1995" s="26" t="s">
        <v>15004</v>
      </c>
      <c r="H1995" s="26" t="s">
        <v>14948</v>
      </c>
      <c r="I1995" s="26" t="s">
        <v>15005</v>
      </c>
      <c r="J1995" s="26" t="s">
        <v>14527</v>
      </c>
      <c r="K1995" s="26" t="s">
        <v>19693</v>
      </c>
      <c r="L1995" s="26"/>
    </row>
    <row r="1996" customFormat="false" ht="15" hidden="false" customHeight="true" outlineLevel="0" collapsed="false">
      <c r="A1996" s="29" t="s">
        <v>19698</v>
      </c>
      <c r="B1996" s="30" t="n">
        <v>46054</v>
      </c>
      <c r="C1996" s="29" t="s">
        <v>5897</v>
      </c>
      <c r="D1996" s="29" t="s">
        <v>14977</v>
      </c>
      <c r="E1996" s="29" t="s">
        <v>14978</v>
      </c>
      <c r="F1996" s="29" t="s">
        <v>15121</v>
      </c>
      <c r="G1996" s="29" t="s">
        <v>15121</v>
      </c>
      <c r="H1996" s="29" t="s">
        <v>14948</v>
      </c>
      <c r="I1996" s="29" t="s">
        <v>14980</v>
      </c>
      <c r="J1996" s="29" t="s">
        <v>14527</v>
      </c>
      <c r="K1996" s="29" t="s">
        <v>19693</v>
      </c>
      <c r="L1996" s="29"/>
    </row>
    <row r="1997" customFormat="false" ht="15" hidden="false" customHeight="true" outlineLevel="0" collapsed="false">
      <c r="A1997" s="26" t="s">
        <v>19699</v>
      </c>
      <c r="B1997" s="27" t="n">
        <v>46055</v>
      </c>
      <c r="C1997" s="26" t="s">
        <v>2014</v>
      </c>
      <c r="D1997" s="26" t="s">
        <v>14984</v>
      </c>
      <c r="E1997" s="26" t="s">
        <v>14985</v>
      </c>
      <c r="F1997" s="26" t="s">
        <v>383</v>
      </c>
      <c r="G1997" s="26" t="s">
        <v>198</v>
      </c>
      <c r="H1997" s="26" t="s">
        <v>14948</v>
      </c>
      <c r="I1997" s="26" t="s">
        <v>14960</v>
      </c>
      <c r="J1997" s="26" t="s">
        <v>14527</v>
      </c>
      <c r="K1997" s="26" t="s">
        <v>19700</v>
      </c>
      <c r="L1997" s="26"/>
    </row>
    <row r="1998" customFormat="false" ht="15" hidden="false" customHeight="true" outlineLevel="0" collapsed="false">
      <c r="A1998" s="29" t="s">
        <v>19701</v>
      </c>
      <c r="B1998" s="30" t="n">
        <v>46056</v>
      </c>
      <c r="C1998" s="29" t="s">
        <v>3820</v>
      </c>
      <c r="D1998" s="29" t="s">
        <v>14984</v>
      </c>
      <c r="E1998" s="29" t="s">
        <v>14985</v>
      </c>
      <c r="F1998" s="29" t="s">
        <v>259</v>
      </c>
      <c r="G1998" s="29" t="s">
        <v>14986</v>
      </c>
      <c r="H1998" s="29" t="s">
        <v>14948</v>
      </c>
      <c r="I1998" s="29" t="s">
        <v>15005</v>
      </c>
      <c r="J1998" s="29" t="s">
        <v>14527</v>
      </c>
      <c r="K1998" s="29" t="s">
        <v>19702</v>
      </c>
      <c r="L1998" s="29"/>
    </row>
    <row r="1999" customFormat="false" ht="15" hidden="false" customHeight="true" outlineLevel="0" collapsed="false">
      <c r="A1999" s="26" t="s">
        <v>19703</v>
      </c>
      <c r="B1999" s="27" t="n">
        <v>46057</v>
      </c>
      <c r="C1999" s="26" t="s">
        <v>8193</v>
      </c>
      <c r="D1999" s="26" t="s">
        <v>14977</v>
      </c>
      <c r="E1999" s="26" t="s">
        <v>14978</v>
      </c>
      <c r="F1999" s="26" t="s">
        <v>15276</v>
      </c>
      <c r="G1999" s="26" t="s">
        <v>15276</v>
      </c>
      <c r="H1999" s="26" t="s">
        <v>14948</v>
      </c>
      <c r="I1999" s="26"/>
      <c r="J1999" s="26" t="s">
        <v>14527</v>
      </c>
      <c r="K1999" s="26" t="s">
        <v>19704</v>
      </c>
      <c r="L1999" s="26"/>
    </row>
    <row r="2000" customFormat="false" ht="15" hidden="false" customHeight="true" outlineLevel="0" collapsed="false">
      <c r="A2000" s="29" t="s">
        <v>19705</v>
      </c>
      <c r="B2000" s="30" t="n">
        <v>46059</v>
      </c>
      <c r="C2000" s="29" t="s">
        <v>9699</v>
      </c>
      <c r="D2000" s="29" t="s">
        <v>15080</v>
      </c>
      <c r="E2000" s="29" t="s">
        <v>15081</v>
      </c>
      <c r="F2000" s="29" t="s">
        <v>15090</v>
      </c>
      <c r="G2000" s="29" t="s">
        <v>19706</v>
      </c>
      <c r="H2000" s="29" t="s">
        <v>14948</v>
      </c>
      <c r="I2000" s="29"/>
      <c r="J2000" s="29" t="s">
        <v>14498</v>
      </c>
      <c r="K2000" s="29" t="s">
        <v>19707</v>
      </c>
      <c r="L2000" s="29"/>
    </row>
    <row r="2001" customFormat="false" ht="15" hidden="false" customHeight="true" outlineLevel="0" collapsed="false">
      <c r="A2001" s="26" t="s">
        <v>19708</v>
      </c>
      <c r="B2001" s="27" t="n">
        <v>46059</v>
      </c>
      <c r="C2001" s="26" t="s">
        <v>7554</v>
      </c>
      <c r="D2001" s="26" t="s">
        <v>15322</v>
      </c>
      <c r="E2001" s="26" t="s">
        <v>15323</v>
      </c>
      <c r="F2001" s="26" t="s">
        <v>15941</v>
      </c>
      <c r="G2001" s="26" t="s">
        <v>18746</v>
      </c>
      <c r="H2001" s="26" t="s">
        <v>14948</v>
      </c>
      <c r="I2001" s="26" t="s">
        <v>19709</v>
      </c>
      <c r="J2001" s="26" t="s">
        <v>14498</v>
      </c>
      <c r="K2001" s="26" t="s">
        <v>19707</v>
      </c>
      <c r="L2001" s="26"/>
    </row>
    <row r="2002" customFormat="false" ht="15" hidden="false" customHeight="true" outlineLevel="0" collapsed="false">
      <c r="A2002" s="29" t="s">
        <v>19710</v>
      </c>
      <c r="B2002" s="30" t="n">
        <v>46060</v>
      </c>
      <c r="C2002" s="29" t="s">
        <v>2185</v>
      </c>
      <c r="D2002" s="29" t="s">
        <v>14946</v>
      </c>
      <c r="E2002" s="29" t="s">
        <v>14947</v>
      </c>
      <c r="F2002" s="29" t="s">
        <v>3006</v>
      </c>
      <c r="G2002" s="29" t="s">
        <v>1739</v>
      </c>
      <c r="H2002" s="29" t="s">
        <v>14948</v>
      </c>
      <c r="I2002" s="29" t="s">
        <v>15005</v>
      </c>
      <c r="J2002" s="29" t="s">
        <v>14527</v>
      </c>
      <c r="K2002" s="29" t="s">
        <v>19711</v>
      </c>
      <c r="L2002" s="29"/>
    </row>
    <row r="2003" customFormat="false" ht="15" hidden="false" customHeight="true" outlineLevel="0" collapsed="false">
      <c r="A2003" s="26" t="s">
        <v>19712</v>
      </c>
      <c r="B2003" s="27" t="n">
        <v>46062</v>
      </c>
      <c r="C2003" s="26" t="s">
        <v>7062</v>
      </c>
      <c r="D2003" s="26" t="s">
        <v>14951</v>
      </c>
      <c r="E2003" s="26" t="s">
        <v>14952</v>
      </c>
      <c r="F2003" s="26" t="s">
        <v>15680</v>
      </c>
      <c r="G2003" s="26" t="s">
        <v>19144</v>
      </c>
      <c r="H2003" s="26" t="s">
        <v>14948</v>
      </c>
      <c r="I2003" s="26" t="s">
        <v>19713</v>
      </c>
      <c r="J2003" s="26" t="s">
        <v>14498</v>
      </c>
      <c r="K2003" s="26" t="s">
        <v>19714</v>
      </c>
      <c r="L2003" s="26"/>
    </row>
    <row r="2004" customFormat="false" ht="15" hidden="false" customHeight="true" outlineLevel="0" collapsed="false">
      <c r="A2004" s="29" t="s">
        <v>19715</v>
      </c>
      <c r="B2004" s="30" t="n">
        <v>46062</v>
      </c>
      <c r="C2004" s="29" t="s">
        <v>7466</v>
      </c>
      <c r="D2004" s="29" t="s">
        <v>14951</v>
      </c>
      <c r="E2004" s="29" t="s">
        <v>14952</v>
      </c>
      <c r="F2004" s="29" t="s">
        <v>15932</v>
      </c>
      <c r="G2004" s="29" t="s">
        <v>18025</v>
      </c>
      <c r="H2004" s="29" t="s">
        <v>14948</v>
      </c>
      <c r="I2004" s="29" t="s">
        <v>19716</v>
      </c>
      <c r="J2004" s="29" t="s">
        <v>14498</v>
      </c>
      <c r="K2004" s="29" t="s">
        <v>19714</v>
      </c>
      <c r="L2004" s="29"/>
    </row>
    <row r="2005" customFormat="false" ht="15" hidden="false" customHeight="true" outlineLevel="0" collapsed="false">
      <c r="A2005" s="26" t="s">
        <v>19717</v>
      </c>
      <c r="B2005" s="27" t="n">
        <v>46062</v>
      </c>
      <c r="C2005" s="26" t="s">
        <v>4582</v>
      </c>
      <c r="D2005" s="26" t="s">
        <v>14956</v>
      </c>
      <c r="E2005" s="26" t="s">
        <v>14957</v>
      </c>
      <c r="F2005" s="26" t="s">
        <v>19718</v>
      </c>
      <c r="G2005" s="26" t="s">
        <v>19719</v>
      </c>
      <c r="H2005" s="26" t="s">
        <v>14948</v>
      </c>
      <c r="I2005" s="26" t="s">
        <v>14987</v>
      </c>
      <c r="J2005" s="26" t="s">
        <v>14527</v>
      </c>
      <c r="K2005" s="26" t="s">
        <v>19714</v>
      </c>
      <c r="L2005" s="26"/>
    </row>
    <row r="2006" customFormat="false" ht="15" hidden="false" customHeight="true" outlineLevel="0" collapsed="false">
      <c r="A2006" s="29" t="s">
        <v>19720</v>
      </c>
      <c r="B2006" s="30" t="n">
        <v>46063</v>
      </c>
      <c r="C2006" s="29" t="s">
        <v>5370</v>
      </c>
      <c r="D2006" s="29" t="s">
        <v>15035</v>
      </c>
      <c r="E2006" s="29" t="s">
        <v>15036</v>
      </c>
      <c r="F2006" s="29" t="s">
        <v>16940</v>
      </c>
      <c r="G2006" s="29" t="s">
        <v>15427</v>
      </c>
      <c r="H2006" s="29" t="s">
        <v>14948</v>
      </c>
      <c r="I2006" s="29" t="s">
        <v>19721</v>
      </c>
      <c r="J2006" s="29" t="s">
        <v>14498</v>
      </c>
      <c r="K2006" s="29" t="s">
        <v>19722</v>
      </c>
      <c r="L2006" s="29"/>
    </row>
    <row r="2007" customFormat="false" ht="15" hidden="false" customHeight="true" outlineLevel="0" collapsed="false">
      <c r="A2007" s="26" t="s">
        <v>19723</v>
      </c>
      <c r="B2007" s="27" t="n">
        <v>46064</v>
      </c>
      <c r="C2007" s="26" t="s">
        <v>9600</v>
      </c>
      <c r="D2007" s="26" t="s">
        <v>15045</v>
      </c>
      <c r="E2007" s="26" t="s">
        <v>15046</v>
      </c>
      <c r="F2007" s="26" t="s">
        <v>19724</v>
      </c>
      <c r="G2007" s="26" t="s">
        <v>19725</v>
      </c>
      <c r="H2007" s="26" t="s">
        <v>14948</v>
      </c>
      <c r="I2007" s="26" t="s">
        <v>14960</v>
      </c>
      <c r="J2007" s="26" t="s">
        <v>14527</v>
      </c>
      <c r="K2007" s="26" t="s">
        <v>19726</v>
      </c>
      <c r="L2007" s="26"/>
    </row>
    <row r="2008" customFormat="false" ht="15" hidden="false" customHeight="true" outlineLevel="0" collapsed="false">
      <c r="A2008" s="29" t="s">
        <v>19727</v>
      </c>
      <c r="B2008" s="30" t="n">
        <v>46065</v>
      </c>
      <c r="C2008" s="29" t="s">
        <v>10201</v>
      </c>
      <c r="D2008" s="29" t="s">
        <v>14977</v>
      </c>
      <c r="E2008" s="29" t="s">
        <v>14978</v>
      </c>
      <c r="F2008" s="29" t="s">
        <v>16815</v>
      </c>
      <c r="G2008" s="29" t="s">
        <v>16815</v>
      </c>
      <c r="H2008" s="29" t="s">
        <v>14948</v>
      </c>
      <c r="I2008" s="29" t="s">
        <v>14960</v>
      </c>
      <c r="J2008" s="29" t="s">
        <v>14527</v>
      </c>
      <c r="K2008" s="29" t="s">
        <v>19728</v>
      </c>
      <c r="L2008" s="29"/>
    </row>
    <row r="2009" customFormat="false" ht="15" hidden="false" customHeight="true" outlineLevel="0" collapsed="false">
      <c r="A2009" s="26" t="s">
        <v>19729</v>
      </c>
      <c r="B2009" s="27" t="n">
        <v>46066</v>
      </c>
      <c r="C2009" s="26" t="s">
        <v>8556</v>
      </c>
      <c r="D2009" s="26" t="s">
        <v>15322</v>
      </c>
      <c r="E2009" s="26" t="s">
        <v>15323</v>
      </c>
      <c r="F2009" s="26" t="s">
        <v>16654</v>
      </c>
      <c r="G2009" s="26" t="s">
        <v>17070</v>
      </c>
      <c r="H2009" s="26" t="s">
        <v>14948</v>
      </c>
      <c r="I2009" s="26" t="s">
        <v>19730</v>
      </c>
      <c r="J2009" s="26" t="s">
        <v>14498</v>
      </c>
      <c r="K2009" s="26" t="s">
        <v>19731</v>
      </c>
      <c r="L2009" s="26"/>
    </row>
    <row r="2010" customFormat="false" ht="15" hidden="false" customHeight="true" outlineLevel="0" collapsed="false">
      <c r="A2010" s="29" t="s">
        <v>19732</v>
      </c>
      <c r="B2010" s="30" t="n">
        <v>46067</v>
      </c>
      <c r="C2010" s="29" t="s">
        <v>4153</v>
      </c>
      <c r="D2010" s="29" t="s">
        <v>14965</v>
      </c>
      <c r="E2010" s="29" t="s">
        <v>14966</v>
      </c>
      <c r="F2010" s="29" t="s">
        <v>16700</v>
      </c>
      <c r="G2010" s="29" t="s">
        <v>15404</v>
      </c>
      <c r="H2010" s="29" t="s">
        <v>14948</v>
      </c>
      <c r="I2010" s="29" t="s">
        <v>19733</v>
      </c>
      <c r="J2010" s="29" t="s">
        <v>14498</v>
      </c>
      <c r="K2010" s="29" t="s">
        <v>19734</v>
      </c>
      <c r="L2010" s="29"/>
    </row>
    <row r="2011" customFormat="false" ht="15" hidden="false" customHeight="true" outlineLevel="0" collapsed="false">
      <c r="A2011" s="26" t="s">
        <v>19735</v>
      </c>
      <c r="B2011" s="27" t="n">
        <v>46067</v>
      </c>
      <c r="C2011" s="26" t="s">
        <v>8294</v>
      </c>
      <c r="D2011" s="26" t="s">
        <v>15080</v>
      </c>
      <c r="E2011" s="26" t="s">
        <v>15081</v>
      </c>
      <c r="F2011" s="26" t="s">
        <v>16071</v>
      </c>
      <c r="G2011" s="26" t="s">
        <v>18614</v>
      </c>
      <c r="H2011" s="26" t="s">
        <v>14948</v>
      </c>
      <c r="I2011" s="26" t="s">
        <v>19736</v>
      </c>
      <c r="J2011" s="26" t="s">
        <v>14498</v>
      </c>
      <c r="K2011" s="26" t="s">
        <v>19734</v>
      </c>
      <c r="L2011" s="26"/>
    </row>
    <row r="2012" customFormat="false" ht="15" hidden="false" customHeight="true" outlineLevel="0" collapsed="false">
      <c r="A2012" s="29" t="s">
        <v>19737</v>
      </c>
      <c r="B2012" s="30" t="n">
        <v>46068</v>
      </c>
      <c r="C2012" s="29" t="s">
        <v>3586</v>
      </c>
      <c r="D2012" s="29" t="s">
        <v>14946</v>
      </c>
      <c r="E2012" s="29" t="s">
        <v>14947</v>
      </c>
      <c r="F2012" s="29" t="s">
        <v>3106</v>
      </c>
      <c r="G2012" s="29" t="s">
        <v>2249</v>
      </c>
      <c r="H2012" s="29" t="s">
        <v>14948</v>
      </c>
      <c r="I2012" s="29" t="s">
        <v>14980</v>
      </c>
      <c r="J2012" s="29" t="s">
        <v>14527</v>
      </c>
      <c r="K2012" s="29" t="s">
        <v>19738</v>
      </c>
      <c r="L2012" s="29"/>
    </row>
    <row r="2013" customFormat="false" ht="15" hidden="false" customHeight="true" outlineLevel="0" collapsed="false">
      <c r="A2013" s="26" t="s">
        <v>19739</v>
      </c>
      <c r="B2013" s="27" t="n">
        <v>46069</v>
      </c>
      <c r="C2013" s="26" t="s">
        <v>1058</v>
      </c>
      <c r="D2013" s="26" t="s">
        <v>14946</v>
      </c>
      <c r="E2013" s="26" t="s">
        <v>14947</v>
      </c>
      <c r="F2013" s="26" t="s">
        <v>1853</v>
      </c>
      <c r="G2013" s="26" t="s">
        <v>419</v>
      </c>
      <c r="H2013" s="26" t="s">
        <v>14948</v>
      </c>
      <c r="I2013" s="26" t="s">
        <v>14987</v>
      </c>
      <c r="J2013" s="26" t="s">
        <v>14527</v>
      </c>
      <c r="K2013" s="26" t="s">
        <v>19740</v>
      </c>
      <c r="L2013" s="26"/>
    </row>
    <row r="2014" customFormat="false" ht="15" hidden="false" customHeight="true" outlineLevel="0" collapsed="false">
      <c r="A2014" s="29" t="s">
        <v>19741</v>
      </c>
      <c r="B2014" s="30" t="n">
        <v>46070</v>
      </c>
      <c r="C2014" s="29" t="s">
        <v>4914</v>
      </c>
      <c r="D2014" s="29" t="s">
        <v>15322</v>
      </c>
      <c r="E2014" s="29" t="s">
        <v>15323</v>
      </c>
      <c r="F2014" s="29" t="s">
        <v>16075</v>
      </c>
      <c r="G2014" s="29" t="s">
        <v>16075</v>
      </c>
      <c r="H2014" s="29" t="s">
        <v>14948</v>
      </c>
      <c r="I2014" s="29"/>
      <c r="J2014" s="29" t="s">
        <v>14498</v>
      </c>
      <c r="K2014" s="29" t="s">
        <v>19742</v>
      </c>
      <c r="L2014" s="29"/>
    </row>
    <row r="2015" customFormat="false" ht="15" hidden="false" customHeight="true" outlineLevel="0" collapsed="false">
      <c r="A2015" s="26" t="s">
        <v>19743</v>
      </c>
      <c r="B2015" s="27" t="n">
        <v>46070</v>
      </c>
      <c r="C2015" s="26" t="s">
        <v>6653</v>
      </c>
      <c r="D2015" s="26" t="s">
        <v>14984</v>
      </c>
      <c r="E2015" s="26" t="s">
        <v>14985</v>
      </c>
      <c r="F2015" s="26" t="s">
        <v>259</v>
      </c>
      <c r="G2015" s="26" t="s">
        <v>15018</v>
      </c>
      <c r="H2015" s="26" t="s">
        <v>14948</v>
      </c>
      <c r="I2015" s="26" t="s">
        <v>15005</v>
      </c>
      <c r="J2015" s="26" t="s">
        <v>14527</v>
      </c>
      <c r="K2015" s="26" t="s">
        <v>19742</v>
      </c>
      <c r="L2015" s="26"/>
    </row>
    <row r="2016" customFormat="false" ht="15" hidden="false" customHeight="true" outlineLevel="0" collapsed="false">
      <c r="A2016" s="29" t="s">
        <v>19744</v>
      </c>
      <c r="B2016" s="30" t="n">
        <v>46071</v>
      </c>
      <c r="C2016" s="29" t="s">
        <v>1796</v>
      </c>
      <c r="D2016" s="29" t="s">
        <v>15054</v>
      </c>
      <c r="E2016" s="29" t="s">
        <v>15055</v>
      </c>
      <c r="F2016" s="29" t="s">
        <v>15023</v>
      </c>
      <c r="G2016" s="29" t="s">
        <v>198</v>
      </c>
      <c r="H2016" s="29" t="s">
        <v>14948</v>
      </c>
      <c r="I2016" s="29"/>
      <c r="J2016" s="29" t="s">
        <v>14527</v>
      </c>
      <c r="K2016" s="29" t="s">
        <v>19745</v>
      </c>
      <c r="L2016" s="29"/>
    </row>
    <row r="2017" customFormat="false" ht="15" hidden="false" customHeight="true" outlineLevel="0" collapsed="false">
      <c r="A2017" s="26" t="s">
        <v>19746</v>
      </c>
      <c r="B2017" s="27" t="n">
        <v>46071</v>
      </c>
      <c r="C2017" s="26" t="s">
        <v>10145</v>
      </c>
      <c r="D2017" s="26" t="s">
        <v>14951</v>
      </c>
      <c r="E2017" s="26" t="s">
        <v>14952</v>
      </c>
      <c r="F2017" s="26" t="s">
        <v>15188</v>
      </c>
      <c r="G2017" s="26" t="s">
        <v>17976</v>
      </c>
      <c r="H2017" s="26" t="s">
        <v>14948</v>
      </c>
      <c r="I2017" s="26" t="s">
        <v>19747</v>
      </c>
      <c r="J2017" s="26" t="s">
        <v>14498</v>
      </c>
      <c r="K2017" s="26" t="s">
        <v>19745</v>
      </c>
      <c r="L2017" s="26"/>
    </row>
    <row r="2018" customFormat="false" ht="15" hidden="false" customHeight="true" outlineLevel="0" collapsed="false">
      <c r="A2018" s="29" t="s">
        <v>19748</v>
      </c>
      <c r="B2018" s="30" t="n">
        <v>46072</v>
      </c>
      <c r="C2018" s="29" t="s">
        <v>8270</v>
      </c>
      <c r="D2018" s="29" t="s">
        <v>15113</v>
      </c>
      <c r="E2018" s="29" t="s">
        <v>15114</v>
      </c>
      <c r="F2018" s="29" t="s">
        <v>15018</v>
      </c>
      <c r="G2018" s="29" t="s">
        <v>15017</v>
      </c>
      <c r="H2018" s="29" t="s">
        <v>14948</v>
      </c>
      <c r="I2018" s="29" t="s">
        <v>14960</v>
      </c>
      <c r="J2018" s="29" t="s">
        <v>14527</v>
      </c>
      <c r="K2018" s="29" t="s">
        <v>19749</v>
      </c>
      <c r="L2018" s="29"/>
    </row>
    <row r="2019" customFormat="false" ht="15" hidden="false" customHeight="true" outlineLevel="0" collapsed="false">
      <c r="A2019" s="26" t="s">
        <v>19750</v>
      </c>
      <c r="B2019" s="27" t="n">
        <v>46072</v>
      </c>
      <c r="C2019" s="26" t="s">
        <v>8645</v>
      </c>
      <c r="D2019" s="26" t="s">
        <v>14972</v>
      </c>
      <c r="E2019" s="26" t="s">
        <v>14973</v>
      </c>
      <c r="F2019" s="26" t="s">
        <v>19751</v>
      </c>
      <c r="G2019" s="26" t="s">
        <v>19752</v>
      </c>
      <c r="H2019" s="26" t="s">
        <v>14948</v>
      </c>
      <c r="I2019" s="26" t="s">
        <v>15005</v>
      </c>
      <c r="J2019" s="26" t="s">
        <v>14527</v>
      </c>
      <c r="K2019" s="26" t="s">
        <v>19749</v>
      </c>
      <c r="L2019" s="26"/>
    </row>
    <row r="2020" customFormat="false" ht="15" hidden="false" customHeight="true" outlineLevel="0" collapsed="false">
      <c r="A2020" s="29" t="s">
        <v>19753</v>
      </c>
      <c r="B2020" s="30" t="n">
        <v>46072</v>
      </c>
      <c r="C2020" s="29" t="s">
        <v>2599</v>
      </c>
      <c r="D2020" s="29" t="s">
        <v>14946</v>
      </c>
      <c r="E2020" s="29" t="s">
        <v>14947</v>
      </c>
      <c r="F2020" s="29" t="s">
        <v>644</v>
      </c>
      <c r="G2020" s="29" t="s">
        <v>1716</v>
      </c>
      <c r="H2020" s="29" t="s">
        <v>14948</v>
      </c>
      <c r="I2020" s="29" t="s">
        <v>14960</v>
      </c>
      <c r="J2020" s="29" t="s">
        <v>14527</v>
      </c>
      <c r="K2020" s="29" t="s">
        <v>19749</v>
      </c>
      <c r="L2020" s="29"/>
    </row>
    <row r="2021" customFormat="false" ht="15" hidden="false" customHeight="true" outlineLevel="0" collapsed="false">
      <c r="A2021" s="26" t="s">
        <v>19754</v>
      </c>
      <c r="B2021" s="27" t="n">
        <v>46073</v>
      </c>
      <c r="C2021" s="26" t="s">
        <v>5564</v>
      </c>
      <c r="D2021" s="26" t="s">
        <v>14951</v>
      </c>
      <c r="E2021" s="26" t="s">
        <v>14952</v>
      </c>
      <c r="F2021" s="26" t="s">
        <v>15031</v>
      </c>
      <c r="G2021" s="26" t="s">
        <v>19755</v>
      </c>
      <c r="H2021" s="26" t="s">
        <v>14948</v>
      </c>
      <c r="I2021" s="26" t="s">
        <v>19756</v>
      </c>
      <c r="J2021" s="26" t="s">
        <v>14498</v>
      </c>
      <c r="K2021" s="26" t="s">
        <v>19757</v>
      </c>
      <c r="L2021" s="26"/>
    </row>
    <row r="2022" customFormat="false" ht="15" hidden="false" customHeight="true" outlineLevel="0" collapsed="false">
      <c r="A2022" s="29" t="s">
        <v>19758</v>
      </c>
      <c r="B2022" s="30" t="n">
        <v>46074</v>
      </c>
      <c r="C2022" s="29" t="s">
        <v>5365</v>
      </c>
      <c r="D2022" s="29" t="s">
        <v>15021</v>
      </c>
      <c r="E2022" s="29" t="s">
        <v>15022</v>
      </c>
      <c r="F2022" s="29" t="s">
        <v>15078</v>
      </c>
      <c r="G2022" s="29" t="s">
        <v>14986</v>
      </c>
      <c r="H2022" s="29" t="s">
        <v>14948</v>
      </c>
      <c r="I2022" s="29" t="s">
        <v>15024</v>
      </c>
      <c r="J2022" s="29" t="s">
        <v>14527</v>
      </c>
      <c r="K2022" s="29" t="s">
        <v>19759</v>
      </c>
      <c r="L2022" s="29"/>
    </row>
    <row r="2023" customFormat="false" ht="15" hidden="false" customHeight="true" outlineLevel="0" collapsed="false">
      <c r="A2023" s="26" t="s">
        <v>19760</v>
      </c>
      <c r="B2023" s="27" t="n">
        <v>46074</v>
      </c>
      <c r="C2023" s="26" t="s">
        <v>5582</v>
      </c>
      <c r="D2023" s="26" t="s">
        <v>14972</v>
      </c>
      <c r="E2023" s="26" t="s">
        <v>14973</v>
      </c>
      <c r="F2023" s="26" t="s">
        <v>19761</v>
      </c>
      <c r="G2023" s="26" t="s">
        <v>19762</v>
      </c>
      <c r="H2023" s="26" t="s">
        <v>14948</v>
      </c>
      <c r="I2023" s="26"/>
      <c r="J2023" s="26" t="s">
        <v>14527</v>
      </c>
      <c r="K2023" s="26" t="s">
        <v>19759</v>
      </c>
      <c r="L2023" s="26"/>
    </row>
    <row r="2024" customFormat="false" ht="15" hidden="false" customHeight="true" outlineLevel="0" collapsed="false">
      <c r="A2024" s="29" t="s">
        <v>19763</v>
      </c>
      <c r="B2024" s="30" t="n">
        <v>46076</v>
      </c>
      <c r="C2024" s="29" t="s">
        <v>10854</v>
      </c>
      <c r="D2024" s="29" t="s">
        <v>15011</v>
      </c>
      <c r="E2024" s="29" t="s">
        <v>15012</v>
      </c>
      <c r="F2024" s="29" t="s">
        <v>166</v>
      </c>
      <c r="G2024" s="29" t="s">
        <v>15017</v>
      </c>
      <c r="H2024" s="29" t="s">
        <v>14948</v>
      </c>
      <c r="I2024" s="29" t="s">
        <v>15024</v>
      </c>
      <c r="J2024" s="29" t="s">
        <v>14527</v>
      </c>
      <c r="K2024" s="29" t="s">
        <v>19764</v>
      </c>
      <c r="L2024" s="29"/>
    </row>
    <row r="2025" customFormat="false" ht="15" hidden="false" customHeight="true" outlineLevel="0" collapsed="false">
      <c r="A2025" s="26" t="s">
        <v>19765</v>
      </c>
      <c r="B2025" s="27" t="n">
        <v>46077</v>
      </c>
      <c r="C2025" s="26" t="s">
        <v>760</v>
      </c>
      <c r="D2025" s="26" t="s">
        <v>15001</v>
      </c>
      <c r="E2025" s="26" t="s">
        <v>15002</v>
      </c>
      <c r="F2025" s="26" t="s">
        <v>15003</v>
      </c>
      <c r="G2025" s="26" t="s">
        <v>15028</v>
      </c>
      <c r="H2025" s="26" t="s">
        <v>14948</v>
      </c>
      <c r="I2025" s="26"/>
      <c r="J2025" s="26" t="s">
        <v>14527</v>
      </c>
      <c r="K2025" s="26" t="s">
        <v>19766</v>
      </c>
      <c r="L2025" s="26"/>
    </row>
    <row r="2026" customFormat="false" ht="15" hidden="false" customHeight="true" outlineLevel="0" collapsed="false">
      <c r="A2026" s="29" t="s">
        <v>19767</v>
      </c>
      <c r="B2026" s="30" t="n">
        <v>46079</v>
      </c>
      <c r="C2026" s="29" t="s">
        <v>2579</v>
      </c>
      <c r="D2026" s="29" t="s">
        <v>15113</v>
      </c>
      <c r="E2026" s="29" t="s">
        <v>15114</v>
      </c>
      <c r="F2026" s="29" t="s">
        <v>259</v>
      </c>
      <c r="G2026" s="29" t="s">
        <v>15017</v>
      </c>
      <c r="H2026" s="29" t="s">
        <v>14948</v>
      </c>
      <c r="I2026" s="29" t="s">
        <v>14960</v>
      </c>
      <c r="J2026" s="29" t="s">
        <v>14527</v>
      </c>
      <c r="K2026" s="29" t="s">
        <v>19768</v>
      </c>
      <c r="L2026" s="29"/>
    </row>
    <row r="2027" customFormat="false" ht="15" hidden="false" customHeight="true" outlineLevel="0" collapsed="false">
      <c r="A2027" s="26" t="s">
        <v>19769</v>
      </c>
      <c r="B2027" s="27" t="n">
        <v>46079</v>
      </c>
      <c r="C2027" s="26" t="s">
        <v>2163</v>
      </c>
      <c r="D2027" s="26" t="s">
        <v>14965</v>
      </c>
      <c r="E2027" s="26" t="s">
        <v>14966</v>
      </c>
      <c r="F2027" s="26" t="s">
        <v>14968</v>
      </c>
      <c r="G2027" s="26" t="s">
        <v>16516</v>
      </c>
      <c r="H2027" s="26" t="s">
        <v>14948</v>
      </c>
      <c r="I2027" s="26" t="s">
        <v>19770</v>
      </c>
      <c r="J2027" s="26" t="s">
        <v>14498</v>
      </c>
      <c r="K2027" s="26" t="s">
        <v>19768</v>
      </c>
      <c r="L2027" s="26"/>
    </row>
    <row r="2028" customFormat="false" ht="15" hidden="false" customHeight="true" outlineLevel="0" collapsed="false">
      <c r="A2028" s="29" t="s">
        <v>19771</v>
      </c>
      <c r="B2028" s="30" t="n">
        <v>46079</v>
      </c>
      <c r="C2028" s="29" t="s">
        <v>5275</v>
      </c>
      <c r="D2028" s="29" t="s">
        <v>15021</v>
      </c>
      <c r="E2028" s="29" t="s">
        <v>15022</v>
      </c>
      <c r="F2028" s="29" t="s">
        <v>270</v>
      </c>
      <c r="G2028" s="29" t="s">
        <v>15017</v>
      </c>
      <c r="H2028" s="29" t="s">
        <v>14948</v>
      </c>
      <c r="I2028" s="29" t="s">
        <v>14987</v>
      </c>
      <c r="J2028" s="29" t="s">
        <v>14527</v>
      </c>
      <c r="K2028" s="29" t="s">
        <v>19768</v>
      </c>
      <c r="L2028" s="29"/>
    </row>
    <row r="2029" customFormat="false" ht="15" hidden="false" customHeight="true" outlineLevel="0" collapsed="false">
      <c r="A2029" s="26" t="s">
        <v>19772</v>
      </c>
      <c r="B2029" s="27" t="n">
        <v>46080</v>
      </c>
      <c r="C2029" s="26" t="s">
        <v>8942</v>
      </c>
      <c r="D2029" s="26" t="s">
        <v>14956</v>
      </c>
      <c r="E2029" s="26" t="s">
        <v>14957</v>
      </c>
      <c r="F2029" s="26" t="s">
        <v>19773</v>
      </c>
      <c r="G2029" s="26" t="s">
        <v>19774</v>
      </c>
      <c r="H2029" s="26" t="s">
        <v>14948</v>
      </c>
      <c r="I2029" s="26" t="s">
        <v>14987</v>
      </c>
      <c r="J2029" s="26" t="s">
        <v>14527</v>
      </c>
      <c r="K2029" s="26" t="s">
        <v>19775</v>
      </c>
      <c r="L2029" s="26"/>
    </row>
    <row r="2030" customFormat="false" ht="15" hidden="false" customHeight="true" outlineLevel="0" collapsed="false">
      <c r="A2030" s="29" t="s">
        <v>19776</v>
      </c>
      <c r="B2030" s="30" t="n">
        <v>46081</v>
      </c>
      <c r="C2030" s="29" t="s">
        <v>4215</v>
      </c>
      <c r="D2030" s="29" t="s">
        <v>15054</v>
      </c>
      <c r="E2030" s="29" t="s">
        <v>15055</v>
      </c>
      <c r="F2030" s="29" t="s">
        <v>270</v>
      </c>
      <c r="G2030" s="29" t="s">
        <v>198</v>
      </c>
      <c r="H2030" s="29" t="s">
        <v>14948</v>
      </c>
      <c r="I2030" s="29" t="s">
        <v>14960</v>
      </c>
      <c r="J2030" s="29" t="s">
        <v>14527</v>
      </c>
      <c r="K2030" s="29" t="s">
        <v>19777</v>
      </c>
      <c r="L2030" s="29"/>
    </row>
    <row r="2031" customFormat="false" ht="15" hidden="false" customHeight="true" outlineLevel="0" collapsed="false">
      <c r="A2031" s="26" t="s">
        <v>19778</v>
      </c>
      <c r="B2031" s="27" t="n">
        <v>46081</v>
      </c>
      <c r="C2031" s="26" t="s">
        <v>5729</v>
      </c>
      <c r="D2031" s="26" t="s">
        <v>14965</v>
      </c>
      <c r="E2031" s="26" t="s">
        <v>14966</v>
      </c>
      <c r="F2031" s="26" t="s">
        <v>15427</v>
      </c>
      <c r="G2031" s="26" t="s">
        <v>16471</v>
      </c>
      <c r="H2031" s="26" t="s">
        <v>14948</v>
      </c>
      <c r="I2031" s="26" t="s">
        <v>19779</v>
      </c>
      <c r="J2031" s="26" t="s">
        <v>14498</v>
      </c>
      <c r="K2031" s="26" t="s">
        <v>19777</v>
      </c>
      <c r="L2031" s="26"/>
    </row>
    <row r="2032" customFormat="false" ht="15" hidden="false" customHeight="true" outlineLevel="0" collapsed="false">
      <c r="A2032" s="29" t="s">
        <v>19780</v>
      </c>
      <c r="B2032" s="30" t="n">
        <v>46081</v>
      </c>
      <c r="C2032" s="29" t="s">
        <v>895</v>
      </c>
      <c r="D2032" s="29" t="s">
        <v>14951</v>
      </c>
      <c r="E2032" s="29" t="s">
        <v>14952</v>
      </c>
      <c r="F2032" s="29" t="s">
        <v>16047</v>
      </c>
      <c r="G2032" s="29" t="s">
        <v>16047</v>
      </c>
      <c r="H2032" s="29" t="s">
        <v>14948</v>
      </c>
      <c r="I2032" s="29" t="s">
        <v>19781</v>
      </c>
      <c r="J2032" s="29" t="s">
        <v>14498</v>
      </c>
      <c r="K2032" s="29" t="s">
        <v>19777</v>
      </c>
      <c r="L2032" s="29"/>
    </row>
    <row r="2033" customFormat="false" ht="15" hidden="false" customHeight="true" outlineLevel="0" collapsed="false">
      <c r="A2033" s="26" t="s">
        <v>19782</v>
      </c>
      <c r="B2033" s="27" t="n">
        <v>46082</v>
      </c>
      <c r="C2033" s="26" t="s">
        <v>8069</v>
      </c>
      <c r="D2033" s="26" t="s">
        <v>14984</v>
      </c>
      <c r="E2033" s="26" t="s">
        <v>14985</v>
      </c>
      <c r="F2033" s="26" t="s">
        <v>208</v>
      </c>
      <c r="G2033" s="26" t="s">
        <v>198</v>
      </c>
      <c r="H2033" s="26" t="s">
        <v>14948</v>
      </c>
      <c r="I2033" s="26" t="s">
        <v>15005</v>
      </c>
      <c r="J2033" s="26" t="s">
        <v>14527</v>
      </c>
      <c r="K2033" s="26" t="s">
        <v>19783</v>
      </c>
      <c r="L2033" s="26"/>
    </row>
    <row r="2034" customFormat="false" ht="15" hidden="false" customHeight="true" outlineLevel="0" collapsed="false">
      <c r="A2034" s="29" t="s">
        <v>19784</v>
      </c>
      <c r="B2034" s="30" t="n">
        <v>46082</v>
      </c>
      <c r="C2034" s="29" t="s">
        <v>2624</v>
      </c>
      <c r="D2034" s="29" t="s">
        <v>14946</v>
      </c>
      <c r="E2034" s="29" t="s">
        <v>14947</v>
      </c>
      <c r="F2034" s="29" t="s">
        <v>2249</v>
      </c>
      <c r="G2034" s="29" t="s">
        <v>2869</v>
      </c>
      <c r="H2034" s="29" t="s">
        <v>14948</v>
      </c>
      <c r="I2034" s="29" t="s">
        <v>14987</v>
      </c>
      <c r="J2034" s="29" t="s">
        <v>14527</v>
      </c>
      <c r="K2034" s="29" t="s">
        <v>19783</v>
      </c>
      <c r="L2034" s="29"/>
    </row>
    <row r="2035" customFormat="false" ht="15" hidden="false" customHeight="true" outlineLevel="0" collapsed="false">
      <c r="A2035" s="26" t="s">
        <v>19785</v>
      </c>
      <c r="B2035" s="27" t="n">
        <v>46083</v>
      </c>
      <c r="C2035" s="26" t="s">
        <v>6699</v>
      </c>
      <c r="D2035" s="26" t="s">
        <v>15045</v>
      </c>
      <c r="E2035" s="26" t="s">
        <v>15046</v>
      </c>
      <c r="F2035" s="26" t="s">
        <v>19786</v>
      </c>
      <c r="G2035" s="26" t="s">
        <v>19787</v>
      </c>
      <c r="H2035" s="26" t="s">
        <v>14948</v>
      </c>
      <c r="I2035" s="26" t="s">
        <v>14980</v>
      </c>
      <c r="J2035" s="26" t="s">
        <v>14527</v>
      </c>
      <c r="K2035" s="26" t="s">
        <v>19788</v>
      </c>
      <c r="L2035" s="26"/>
    </row>
    <row r="2036" customFormat="false" ht="15" hidden="false" customHeight="true" outlineLevel="0" collapsed="false">
      <c r="A2036" s="29" t="s">
        <v>19789</v>
      </c>
      <c r="B2036" s="30" t="n">
        <v>46084</v>
      </c>
      <c r="C2036" s="29" t="s">
        <v>3095</v>
      </c>
      <c r="D2036" s="29" t="s">
        <v>14977</v>
      </c>
      <c r="E2036" s="29" t="s">
        <v>14978</v>
      </c>
      <c r="F2036" s="29" t="s">
        <v>15123</v>
      </c>
      <c r="G2036" s="29" t="s">
        <v>15123</v>
      </c>
      <c r="H2036" s="29" t="s">
        <v>14948</v>
      </c>
      <c r="I2036" s="29" t="s">
        <v>14980</v>
      </c>
      <c r="J2036" s="29" t="s">
        <v>14527</v>
      </c>
      <c r="K2036" s="29" t="s">
        <v>19790</v>
      </c>
      <c r="L2036" s="29"/>
    </row>
    <row r="2037" customFormat="false" ht="15" hidden="false" customHeight="true" outlineLevel="0" collapsed="false">
      <c r="A2037" s="26" t="s">
        <v>19791</v>
      </c>
      <c r="B2037" s="27" t="n">
        <v>46087</v>
      </c>
      <c r="C2037" s="26" t="s">
        <v>6310</v>
      </c>
      <c r="D2037" s="26" t="s">
        <v>14984</v>
      </c>
      <c r="E2037" s="26" t="s">
        <v>14985</v>
      </c>
      <c r="F2037" s="26" t="s">
        <v>208</v>
      </c>
      <c r="G2037" s="26" t="s">
        <v>15078</v>
      </c>
      <c r="H2037" s="26" t="s">
        <v>14948</v>
      </c>
      <c r="I2037" s="26" t="s">
        <v>14980</v>
      </c>
      <c r="J2037" s="26" t="s">
        <v>14527</v>
      </c>
      <c r="K2037" s="26" t="s">
        <v>19792</v>
      </c>
      <c r="L2037" s="26"/>
    </row>
    <row r="2038" customFormat="false" ht="15" hidden="false" customHeight="true" outlineLevel="0" collapsed="false">
      <c r="A2038" s="29" t="s">
        <v>19793</v>
      </c>
      <c r="B2038" s="30" t="n">
        <v>46087</v>
      </c>
      <c r="C2038" s="29" t="s">
        <v>4284</v>
      </c>
      <c r="D2038" s="29" t="s">
        <v>14977</v>
      </c>
      <c r="E2038" s="29" t="s">
        <v>14978</v>
      </c>
      <c r="F2038" s="29" t="s">
        <v>18452</v>
      </c>
      <c r="G2038" s="29" t="s">
        <v>18452</v>
      </c>
      <c r="H2038" s="29" t="s">
        <v>14948</v>
      </c>
      <c r="I2038" s="29"/>
      <c r="J2038" s="29" t="s">
        <v>14527</v>
      </c>
      <c r="K2038" s="29" t="s">
        <v>19792</v>
      </c>
      <c r="L2038" s="29"/>
    </row>
    <row r="2039" customFormat="false" ht="15" hidden="false" customHeight="true" outlineLevel="0" collapsed="false">
      <c r="A2039" s="26" t="s">
        <v>19794</v>
      </c>
      <c r="B2039" s="27" t="n">
        <v>46088</v>
      </c>
      <c r="C2039" s="26" t="s">
        <v>3243</v>
      </c>
      <c r="D2039" s="26" t="s">
        <v>15035</v>
      </c>
      <c r="E2039" s="26" t="s">
        <v>15036</v>
      </c>
      <c r="F2039" s="26" t="s">
        <v>15778</v>
      </c>
      <c r="G2039" s="26" t="s">
        <v>15811</v>
      </c>
      <c r="H2039" s="26" t="s">
        <v>14948</v>
      </c>
      <c r="I2039" s="26" t="s">
        <v>19795</v>
      </c>
      <c r="J2039" s="26" t="s">
        <v>14498</v>
      </c>
      <c r="K2039" s="26" t="s">
        <v>19796</v>
      </c>
      <c r="L2039" s="26"/>
    </row>
    <row r="2040" customFormat="false" ht="15" hidden="false" customHeight="true" outlineLevel="0" collapsed="false">
      <c r="A2040" s="29" t="s">
        <v>19797</v>
      </c>
      <c r="B2040" s="30" t="n">
        <v>46088</v>
      </c>
      <c r="C2040" s="29" t="s">
        <v>7378</v>
      </c>
      <c r="D2040" s="29" t="s">
        <v>15001</v>
      </c>
      <c r="E2040" s="29" t="s">
        <v>15002</v>
      </c>
      <c r="F2040" s="29" t="s">
        <v>15027</v>
      </c>
      <c r="G2040" s="29" t="s">
        <v>15064</v>
      </c>
      <c r="H2040" s="29" t="s">
        <v>14948</v>
      </c>
      <c r="I2040" s="29" t="s">
        <v>15005</v>
      </c>
      <c r="J2040" s="29" t="s">
        <v>14527</v>
      </c>
      <c r="K2040" s="29" t="s">
        <v>19796</v>
      </c>
      <c r="L2040" s="29"/>
    </row>
    <row r="2041" customFormat="false" ht="15" hidden="false" customHeight="true" outlineLevel="0" collapsed="false">
      <c r="A2041" s="26" t="s">
        <v>19798</v>
      </c>
      <c r="B2041" s="27" t="n">
        <v>46088</v>
      </c>
      <c r="C2041" s="26" t="s">
        <v>8690</v>
      </c>
      <c r="D2041" s="26" t="s">
        <v>15322</v>
      </c>
      <c r="E2041" s="26" t="s">
        <v>15323</v>
      </c>
      <c r="F2041" s="26" t="s">
        <v>17249</v>
      </c>
      <c r="G2041" s="26" t="s">
        <v>19799</v>
      </c>
      <c r="H2041" s="26" t="s">
        <v>14948</v>
      </c>
      <c r="I2041" s="26" t="s">
        <v>19800</v>
      </c>
      <c r="J2041" s="26" t="s">
        <v>14498</v>
      </c>
      <c r="K2041" s="26" t="s">
        <v>19796</v>
      </c>
      <c r="L2041" s="26"/>
    </row>
    <row r="2042" customFormat="false" ht="15" hidden="false" customHeight="true" outlineLevel="0" collapsed="false">
      <c r="A2042" s="29" t="s">
        <v>19801</v>
      </c>
      <c r="B2042" s="30" t="n">
        <v>46089</v>
      </c>
      <c r="C2042" s="29" t="s">
        <v>476</v>
      </c>
      <c r="D2042" s="29" t="s">
        <v>15080</v>
      </c>
      <c r="E2042" s="29" t="s">
        <v>15081</v>
      </c>
      <c r="F2042" s="29" t="s">
        <v>16047</v>
      </c>
      <c r="G2042" s="29" t="s">
        <v>16895</v>
      </c>
      <c r="H2042" s="29" t="s">
        <v>14948</v>
      </c>
      <c r="I2042" s="29" t="s">
        <v>19802</v>
      </c>
      <c r="J2042" s="29" t="s">
        <v>14498</v>
      </c>
      <c r="K2042" s="29" t="s">
        <v>19803</v>
      </c>
      <c r="L2042" s="29"/>
    </row>
    <row r="2043" customFormat="false" ht="15" hidden="false" customHeight="true" outlineLevel="0" collapsed="false">
      <c r="A2043" s="26" t="s">
        <v>19804</v>
      </c>
      <c r="B2043" s="27" t="n">
        <v>46089</v>
      </c>
      <c r="C2043" s="26" t="s">
        <v>6361</v>
      </c>
      <c r="D2043" s="26" t="s">
        <v>15080</v>
      </c>
      <c r="E2043" s="26" t="s">
        <v>15081</v>
      </c>
      <c r="F2043" s="26" t="s">
        <v>18594</v>
      </c>
      <c r="G2043" s="26" t="s">
        <v>18443</v>
      </c>
      <c r="H2043" s="26" t="s">
        <v>14948</v>
      </c>
      <c r="I2043" s="26" t="s">
        <v>19805</v>
      </c>
      <c r="J2043" s="26" t="s">
        <v>14498</v>
      </c>
      <c r="K2043" s="26" t="s">
        <v>19803</v>
      </c>
      <c r="L2043" s="26"/>
    </row>
    <row r="2044" customFormat="false" ht="15" hidden="false" customHeight="true" outlineLevel="0" collapsed="false">
      <c r="A2044" s="29" t="s">
        <v>19806</v>
      </c>
      <c r="B2044" s="30" t="n">
        <v>46092</v>
      </c>
      <c r="C2044" s="29" t="s">
        <v>5207</v>
      </c>
      <c r="D2044" s="29" t="s">
        <v>15045</v>
      </c>
      <c r="E2044" s="29" t="s">
        <v>15046</v>
      </c>
      <c r="F2044" s="29" t="s">
        <v>19807</v>
      </c>
      <c r="G2044" s="29" t="s">
        <v>19808</v>
      </c>
      <c r="H2044" s="29" t="s">
        <v>14948</v>
      </c>
      <c r="I2044" s="29" t="s">
        <v>15005</v>
      </c>
      <c r="J2044" s="29" t="s">
        <v>14527</v>
      </c>
      <c r="K2044" s="29" t="s">
        <v>19809</v>
      </c>
      <c r="L2044" s="29"/>
    </row>
    <row r="2045" customFormat="false" ht="15" hidden="false" customHeight="true" outlineLevel="0" collapsed="false">
      <c r="A2045" s="26" t="s">
        <v>19810</v>
      </c>
      <c r="B2045" s="27" t="n">
        <v>46093</v>
      </c>
      <c r="C2045" s="26" t="s">
        <v>6532</v>
      </c>
      <c r="D2045" s="26" t="s">
        <v>14965</v>
      </c>
      <c r="E2045" s="26" t="s">
        <v>14966</v>
      </c>
      <c r="F2045" s="26" t="s">
        <v>18386</v>
      </c>
      <c r="G2045" s="26" t="s">
        <v>18671</v>
      </c>
      <c r="H2045" s="26" t="s">
        <v>14948</v>
      </c>
      <c r="I2045" s="26" t="s">
        <v>19811</v>
      </c>
      <c r="J2045" s="26" t="s">
        <v>14498</v>
      </c>
      <c r="K2045" s="26" t="s">
        <v>19812</v>
      </c>
      <c r="L2045" s="26"/>
    </row>
    <row r="2046" customFormat="false" ht="15" hidden="false" customHeight="true" outlineLevel="0" collapsed="false">
      <c r="A2046" s="29" t="s">
        <v>19813</v>
      </c>
      <c r="B2046" s="30" t="n">
        <v>46094</v>
      </c>
      <c r="C2046" s="29" t="s">
        <v>11457</v>
      </c>
      <c r="D2046" s="29" t="s">
        <v>15080</v>
      </c>
      <c r="E2046" s="29" t="s">
        <v>15081</v>
      </c>
      <c r="F2046" s="29" t="s">
        <v>15580</v>
      </c>
      <c r="G2046" s="29" t="s">
        <v>16182</v>
      </c>
      <c r="H2046" s="29" t="s">
        <v>14948</v>
      </c>
      <c r="I2046" s="29" t="s">
        <v>19814</v>
      </c>
      <c r="J2046" s="29" t="s">
        <v>14498</v>
      </c>
      <c r="K2046" s="29" t="s">
        <v>19815</v>
      </c>
      <c r="L2046" s="29"/>
    </row>
    <row r="2047" customFormat="false" ht="15" hidden="false" customHeight="true" outlineLevel="0" collapsed="false">
      <c r="A2047" s="26" t="s">
        <v>19816</v>
      </c>
      <c r="B2047" s="27" t="n">
        <v>46094</v>
      </c>
      <c r="C2047" s="26" t="s">
        <v>6042</v>
      </c>
      <c r="D2047" s="26" t="s">
        <v>15045</v>
      </c>
      <c r="E2047" s="26" t="s">
        <v>15046</v>
      </c>
      <c r="F2047" s="26" t="s">
        <v>19817</v>
      </c>
      <c r="G2047" s="26" t="s">
        <v>19818</v>
      </c>
      <c r="H2047" s="26" t="s">
        <v>14948</v>
      </c>
      <c r="I2047" s="26" t="s">
        <v>14960</v>
      </c>
      <c r="J2047" s="26" t="s">
        <v>14527</v>
      </c>
      <c r="K2047" s="26" t="s">
        <v>19815</v>
      </c>
      <c r="L2047" s="26"/>
    </row>
    <row r="2048" customFormat="false" ht="15" hidden="false" customHeight="true" outlineLevel="0" collapsed="false">
      <c r="A2048" s="29" t="s">
        <v>19819</v>
      </c>
      <c r="B2048" s="30" t="n">
        <v>46094</v>
      </c>
      <c r="C2048" s="29" t="s">
        <v>3763</v>
      </c>
      <c r="D2048" s="29" t="s">
        <v>15035</v>
      </c>
      <c r="E2048" s="29" t="s">
        <v>15036</v>
      </c>
      <c r="F2048" s="29" t="s">
        <v>19820</v>
      </c>
      <c r="G2048" s="29" t="s">
        <v>15407</v>
      </c>
      <c r="H2048" s="29" t="s">
        <v>14948</v>
      </c>
      <c r="I2048" s="29" t="s">
        <v>19821</v>
      </c>
      <c r="J2048" s="29" t="s">
        <v>14498</v>
      </c>
      <c r="K2048" s="29" t="s">
        <v>19815</v>
      </c>
      <c r="L2048" s="29"/>
    </row>
    <row r="2049" customFormat="false" ht="15" hidden="false" customHeight="true" outlineLevel="0" collapsed="false">
      <c r="A2049" s="26" t="s">
        <v>19822</v>
      </c>
      <c r="B2049" s="27" t="n">
        <v>46095</v>
      </c>
      <c r="C2049" s="26" t="s">
        <v>9442</v>
      </c>
      <c r="D2049" s="26" t="s">
        <v>14951</v>
      </c>
      <c r="E2049" s="26" t="s">
        <v>14952</v>
      </c>
      <c r="F2049" s="26" t="s">
        <v>17437</v>
      </c>
      <c r="G2049" s="26" t="s">
        <v>14953</v>
      </c>
      <c r="H2049" s="26" t="s">
        <v>14948</v>
      </c>
      <c r="I2049" s="26" t="s">
        <v>19823</v>
      </c>
      <c r="J2049" s="26" t="s">
        <v>14498</v>
      </c>
      <c r="K2049" s="26" t="s">
        <v>19824</v>
      </c>
      <c r="L2049" s="26"/>
    </row>
    <row r="2050" customFormat="false" ht="15" hidden="false" customHeight="true" outlineLevel="0" collapsed="false">
      <c r="A2050" s="29" t="s">
        <v>19825</v>
      </c>
      <c r="B2050" s="30" t="n">
        <v>46095</v>
      </c>
      <c r="C2050" s="29" t="s">
        <v>1590</v>
      </c>
      <c r="D2050" s="29" t="s">
        <v>14972</v>
      </c>
      <c r="E2050" s="29" t="s">
        <v>14973</v>
      </c>
      <c r="F2050" s="29" t="s">
        <v>19826</v>
      </c>
      <c r="G2050" s="29" t="s">
        <v>19827</v>
      </c>
      <c r="H2050" s="29" t="s">
        <v>14948</v>
      </c>
      <c r="I2050" s="29" t="s">
        <v>15024</v>
      </c>
      <c r="J2050" s="29" t="s">
        <v>14527</v>
      </c>
      <c r="K2050" s="29" t="s">
        <v>19824</v>
      </c>
      <c r="L2050" s="29"/>
    </row>
    <row r="2051" customFormat="false" ht="15" hidden="false" customHeight="true" outlineLevel="0" collapsed="false">
      <c r="A2051" s="26" t="s">
        <v>19828</v>
      </c>
      <c r="B2051" s="27" t="n">
        <v>46095</v>
      </c>
      <c r="C2051" s="26" t="s">
        <v>9932</v>
      </c>
      <c r="D2051" s="26" t="s">
        <v>15035</v>
      </c>
      <c r="E2051" s="26" t="s">
        <v>15036</v>
      </c>
      <c r="F2051" s="26" t="s">
        <v>16174</v>
      </c>
      <c r="G2051" s="26" t="s">
        <v>15403</v>
      </c>
      <c r="H2051" s="26" t="s">
        <v>14948</v>
      </c>
      <c r="I2051" s="26" t="s">
        <v>19829</v>
      </c>
      <c r="J2051" s="26" t="s">
        <v>14498</v>
      </c>
      <c r="K2051" s="26" t="s">
        <v>19824</v>
      </c>
      <c r="L2051" s="26"/>
    </row>
    <row r="2052" customFormat="false" ht="15" hidden="false" customHeight="true" outlineLevel="0" collapsed="false">
      <c r="A2052" s="29" t="s">
        <v>19830</v>
      </c>
      <c r="B2052" s="30" t="n">
        <v>46096</v>
      </c>
      <c r="C2052" s="29" t="s">
        <v>993</v>
      </c>
      <c r="D2052" s="29" t="s">
        <v>14984</v>
      </c>
      <c r="E2052" s="29" t="s">
        <v>14985</v>
      </c>
      <c r="F2052" s="29" t="s">
        <v>259</v>
      </c>
      <c r="G2052" s="29" t="s">
        <v>15018</v>
      </c>
      <c r="H2052" s="29" t="s">
        <v>14948</v>
      </c>
      <c r="I2052" s="29" t="s">
        <v>15024</v>
      </c>
      <c r="J2052" s="29" t="s">
        <v>14527</v>
      </c>
      <c r="K2052" s="29" t="s">
        <v>19831</v>
      </c>
      <c r="L2052" s="29"/>
    </row>
    <row r="2053" customFormat="false" ht="15" hidden="false" customHeight="true" outlineLevel="0" collapsed="false">
      <c r="A2053" s="26" t="s">
        <v>19832</v>
      </c>
      <c r="B2053" s="27" t="n">
        <v>46096</v>
      </c>
      <c r="C2053" s="26" t="s">
        <v>694</v>
      </c>
      <c r="D2053" s="26" t="s">
        <v>14956</v>
      </c>
      <c r="E2053" s="26" t="s">
        <v>14957</v>
      </c>
      <c r="F2053" s="26" t="s">
        <v>19833</v>
      </c>
      <c r="G2053" s="26" t="s">
        <v>19834</v>
      </c>
      <c r="H2053" s="26" t="s">
        <v>14948</v>
      </c>
      <c r="I2053" s="26" t="s">
        <v>14960</v>
      </c>
      <c r="J2053" s="26" t="s">
        <v>14527</v>
      </c>
      <c r="K2053" s="26" t="s">
        <v>19831</v>
      </c>
      <c r="L2053" s="26"/>
    </row>
    <row r="2054" customFormat="false" ht="15" hidden="false" customHeight="true" outlineLevel="0" collapsed="false">
      <c r="A2054" s="29" t="s">
        <v>19835</v>
      </c>
      <c r="B2054" s="30" t="n">
        <v>46097</v>
      </c>
      <c r="C2054" s="29" t="s">
        <v>5984</v>
      </c>
      <c r="D2054" s="29" t="s">
        <v>14972</v>
      </c>
      <c r="E2054" s="29" t="s">
        <v>14973</v>
      </c>
      <c r="F2054" s="29" t="s">
        <v>19836</v>
      </c>
      <c r="G2054" s="29" t="s">
        <v>19837</v>
      </c>
      <c r="H2054" s="29" t="s">
        <v>14948</v>
      </c>
      <c r="I2054" s="29" t="s">
        <v>14987</v>
      </c>
      <c r="J2054" s="29" t="s">
        <v>14527</v>
      </c>
      <c r="K2054" s="29" t="s">
        <v>19838</v>
      </c>
      <c r="L2054" s="29"/>
    </row>
    <row r="2055" customFormat="false" ht="15" hidden="false" customHeight="true" outlineLevel="0" collapsed="false">
      <c r="A2055" s="26" t="s">
        <v>19839</v>
      </c>
      <c r="B2055" s="27" t="n">
        <v>46097</v>
      </c>
      <c r="C2055" s="26" t="s">
        <v>6556</v>
      </c>
      <c r="D2055" s="26" t="s">
        <v>15322</v>
      </c>
      <c r="E2055" s="26" t="s">
        <v>15323</v>
      </c>
      <c r="F2055" s="26" t="s">
        <v>15519</v>
      </c>
      <c r="G2055" s="26" t="s">
        <v>18746</v>
      </c>
      <c r="H2055" s="26" t="s">
        <v>14948</v>
      </c>
      <c r="I2055" s="26" t="s">
        <v>19840</v>
      </c>
      <c r="J2055" s="26" t="s">
        <v>14498</v>
      </c>
      <c r="K2055" s="26" t="s">
        <v>19838</v>
      </c>
      <c r="L2055" s="26"/>
    </row>
    <row r="2056" customFormat="false" ht="15" hidden="false" customHeight="true" outlineLevel="0" collapsed="false">
      <c r="A2056" s="29" t="s">
        <v>19841</v>
      </c>
      <c r="B2056" s="30" t="n">
        <v>46097</v>
      </c>
      <c r="C2056" s="29" t="s">
        <v>8756</v>
      </c>
      <c r="D2056" s="29" t="s">
        <v>14956</v>
      </c>
      <c r="E2056" s="29" t="s">
        <v>14957</v>
      </c>
      <c r="F2056" s="29" t="s">
        <v>19842</v>
      </c>
      <c r="G2056" s="29" t="s">
        <v>19843</v>
      </c>
      <c r="H2056" s="29" t="s">
        <v>14948</v>
      </c>
      <c r="I2056" s="29" t="s">
        <v>15005</v>
      </c>
      <c r="J2056" s="29" t="s">
        <v>14527</v>
      </c>
      <c r="K2056" s="29" t="s">
        <v>19838</v>
      </c>
      <c r="L2056" s="29"/>
    </row>
    <row r="2057" customFormat="false" ht="15" hidden="false" customHeight="true" outlineLevel="0" collapsed="false">
      <c r="A2057" s="26" t="s">
        <v>19844</v>
      </c>
      <c r="B2057" s="27" t="n">
        <v>46099</v>
      </c>
      <c r="C2057" s="26" t="s">
        <v>2963</v>
      </c>
      <c r="D2057" s="26" t="s">
        <v>15054</v>
      </c>
      <c r="E2057" s="26" t="s">
        <v>15055</v>
      </c>
      <c r="F2057" s="26" t="s">
        <v>383</v>
      </c>
      <c r="G2057" s="26" t="s">
        <v>15078</v>
      </c>
      <c r="H2057" s="26" t="s">
        <v>14948</v>
      </c>
      <c r="I2057" s="26"/>
      <c r="J2057" s="26" t="s">
        <v>14527</v>
      </c>
      <c r="K2057" s="26" t="s">
        <v>19845</v>
      </c>
      <c r="L2057" s="26"/>
    </row>
    <row r="2058" customFormat="false" ht="15" hidden="false" customHeight="true" outlineLevel="0" collapsed="false">
      <c r="A2058" s="29" t="s">
        <v>19846</v>
      </c>
      <c r="B2058" s="30" t="n">
        <v>46101</v>
      </c>
      <c r="C2058" s="29" t="s">
        <v>8254</v>
      </c>
      <c r="D2058" s="29" t="s">
        <v>14965</v>
      </c>
      <c r="E2058" s="29" t="s">
        <v>14966</v>
      </c>
      <c r="F2058" s="29" t="s">
        <v>15966</v>
      </c>
      <c r="G2058" s="29" t="s">
        <v>16011</v>
      </c>
      <c r="H2058" s="29" t="s">
        <v>14948</v>
      </c>
      <c r="I2058" s="29" t="s">
        <v>19847</v>
      </c>
      <c r="J2058" s="29" t="s">
        <v>14498</v>
      </c>
      <c r="K2058" s="29" t="s">
        <v>19848</v>
      </c>
      <c r="L2058" s="29"/>
    </row>
    <row r="2059" customFormat="false" ht="15" hidden="false" customHeight="true" outlineLevel="0" collapsed="false">
      <c r="A2059" s="26" t="s">
        <v>19849</v>
      </c>
      <c r="B2059" s="27" t="n">
        <v>46101</v>
      </c>
      <c r="C2059" s="26" t="s">
        <v>6610</v>
      </c>
      <c r="D2059" s="26" t="s">
        <v>15045</v>
      </c>
      <c r="E2059" s="26" t="s">
        <v>15046</v>
      </c>
      <c r="F2059" s="26" t="s">
        <v>19850</v>
      </c>
      <c r="G2059" s="26" t="s">
        <v>19851</v>
      </c>
      <c r="H2059" s="26" t="s">
        <v>14948</v>
      </c>
      <c r="I2059" s="26" t="s">
        <v>15005</v>
      </c>
      <c r="J2059" s="26" t="s">
        <v>14527</v>
      </c>
      <c r="K2059" s="26" t="s">
        <v>19848</v>
      </c>
      <c r="L2059" s="26"/>
    </row>
    <row r="2060" customFormat="false" ht="15" hidden="false" customHeight="true" outlineLevel="0" collapsed="false">
      <c r="A2060" s="29" t="s">
        <v>19852</v>
      </c>
      <c r="B2060" s="30" t="n">
        <v>46101</v>
      </c>
      <c r="C2060" s="29" t="s">
        <v>6730</v>
      </c>
      <c r="D2060" s="29" t="s">
        <v>15015</v>
      </c>
      <c r="E2060" s="29" t="s">
        <v>15016</v>
      </c>
      <c r="F2060" s="29" t="s">
        <v>218</v>
      </c>
      <c r="G2060" s="29" t="s">
        <v>208</v>
      </c>
      <c r="H2060" s="29" t="s">
        <v>14948</v>
      </c>
      <c r="I2060" s="29" t="s">
        <v>14987</v>
      </c>
      <c r="J2060" s="29" t="s">
        <v>14527</v>
      </c>
      <c r="K2060" s="29" t="s">
        <v>19848</v>
      </c>
      <c r="L2060" s="29"/>
    </row>
    <row r="2061" customFormat="false" ht="15" hidden="false" customHeight="true" outlineLevel="0" collapsed="false">
      <c r="A2061" s="26" t="s">
        <v>19853</v>
      </c>
      <c r="B2061" s="27" t="n">
        <v>46102</v>
      </c>
      <c r="C2061" s="26" t="s">
        <v>6457</v>
      </c>
      <c r="D2061" s="26" t="s">
        <v>15080</v>
      </c>
      <c r="E2061" s="26" t="s">
        <v>15081</v>
      </c>
      <c r="F2061" s="26" t="s">
        <v>16414</v>
      </c>
      <c r="G2061" s="26" t="s">
        <v>15215</v>
      </c>
      <c r="H2061" s="26" t="s">
        <v>14948</v>
      </c>
      <c r="I2061" s="26" t="s">
        <v>19854</v>
      </c>
      <c r="J2061" s="26" t="s">
        <v>14498</v>
      </c>
      <c r="K2061" s="26" t="s">
        <v>19855</v>
      </c>
      <c r="L2061" s="26"/>
    </row>
    <row r="2062" customFormat="false" ht="15" hidden="false" customHeight="true" outlineLevel="0" collapsed="false">
      <c r="A2062" s="29" t="s">
        <v>19856</v>
      </c>
      <c r="B2062" s="30" t="n">
        <v>46102</v>
      </c>
      <c r="C2062" s="29" t="s">
        <v>8760</v>
      </c>
      <c r="D2062" s="29" t="s">
        <v>14956</v>
      </c>
      <c r="E2062" s="29" t="s">
        <v>14957</v>
      </c>
      <c r="F2062" s="29" t="s">
        <v>19857</v>
      </c>
      <c r="G2062" s="29" t="s">
        <v>19858</v>
      </c>
      <c r="H2062" s="29" t="s">
        <v>14948</v>
      </c>
      <c r="I2062" s="29" t="s">
        <v>15005</v>
      </c>
      <c r="J2062" s="29" t="s">
        <v>14527</v>
      </c>
      <c r="K2062" s="29" t="s">
        <v>19855</v>
      </c>
      <c r="L2062" s="29"/>
    </row>
    <row r="2063" customFormat="false" ht="15" hidden="false" customHeight="true" outlineLevel="0" collapsed="false">
      <c r="A2063" s="26" t="s">
        <v>19859</v>
      </c>
      <c r="B2063" s="27" t="n">
        <v>46103</v>
      </c>
      <c r="C2063" s="26" t="s">
        <v>4060</v>
      </c>
      <c r="D2063" s="26" t="s">
        <v>15015</v>
      </c>
      <c r="E2063" s="26" t="s">
        <v>15016</v>
      </c>
      <c r="F2063" s="26" t="s">
        <v>248</v>
      </c>
      <c r="G2063" s="26" t="s">
        <v>218</v>
      </c>
      <c r="H2063" s="26" t="s">
        <v>14948</v>
      </c>
      <c r="I2063" s="26" t="s">
        <v>14987</v>
      </c>
      <c r="J2063" s="26" t="s">
        <v>14527</v>
      </c>
      <c r="K2063" s="26" t="s">
        <v>19860</v>
      </c>
      <c r="L2063" s="26"/>
    </row>
    <row r="2064" customFormat="false" ht="15" hidden="false" customHeight="true" outlineLevel="0" collapsed="false">
      <c r="A2064" s="29" t="s">
        <v>19861</v>
      </c>
      <c r="B2064" s="30" t="n">
        <v>46103</v>
      </c>
      <c r="C2064" s="29" t="s">
        <v>2628</v>
      </c>
      <c r="D2064" s="29" t="s">
        <v>15113</v>
      </c>
      <c r="E2064" s="29" t="s">
        <v>15114</v>
      </c>
      <c r="F2064" s="29" t="s">
        <v>218</v>
      </c>
      <c r="G2064" s="29" t="s">
        <v>15135</v>
      </c>
      <c r="H2064" s="29" t="s">
        <v>14948</v>
      </c>
      <c r="I2064" s="29" t="s">
        <v>15005</v>
      </c>
      <c r="J2064" s="29" t="s">
        <v>14527</v>
      </c>
      <c r="K2064" s="29" t="s">
        <v>19860</v>
      </c>
      <c r="L2064" s="29"/>
    </row>
    <row r="2065" customFormat="false" ht="15" hidden="false" customHeight="true" outlineLevel="0" collapsed="false">
      <c r="A2065" s="26" t="s">
        <v>19862</v>
      </c>
      <c r="B2065" s="27" t="n">
        <v>46103</v>
      </c>
      <c r="C2065" s="26" t="s">
        <v>6266</v>
      </c>
      <c r="D2065" s="26" t="s">
        <v>15035</v>
      </c>
      <c r="E2065" s="26" t="s">
        <v>15036</v>
      </c>
      <c r="F2065" s="26" t="s">
        <v>17652</v>
      </c>
      <c r="G2065" s="26" t="s">
        <v>16100</v>
      </c>
      <c r="H2065" s="26" t="s">
        <v>14948</v>
      </c>
      <c r="I2065" s="26" t="s">
        <v>18437</v>
      </c>
      <c r="J2065" s="26" t="s">
        <v>14498</v>
      </c>
      <c r="K2065" s="26" t="s">
        <v>19860</v>
      </c>
      <c r="L2065" s="26"/>
    </row>
    <row r="2066" customFormat="false" ht="15" hidden="false" customHeight="true" outlineLevel="0" collapsed="false">
      <c r="A2066" s="29" t="s">
        <v>19863</v>
      </c>
      <c r="B2066" s="30" t="n">
        <v>46105</v>
      </c>
      <c r="C2066" s="29" t="s">
        <v>6033</v>
      </c>
      <c r="D2066" s="29" t="s">
        <v>14965</v>
      </c>
      <c r="E2066" s="29" t="s">
        <v>14966</v>
      </c>
      <c r="F2066" s="29" t="s">
        <v>15167</v>
      </c>
      <c r="G2066" s="29" t="s">
        <v>15428</v>
      </c>
      <c r="H2066" s="29" t="s">
        <v>14948</v>
      </c>
      <c r="I2066" s="29" t="s">
        <v>19864</v>
      </c>
      <c r="J2066" s="29" t="s">
        <v>14498</v>
      </c>
      <c r="K2066" s="29" t="s">
        <v>19865</v>
      </c>
      <c r="L2066" s="29"/>
    </row>
    <row r="2067" customFormat="false" ht="15" hidden="false" customHeight="true" outlineLevel="0" collapsed="false">
      <c r="A2067" s="26" t="s">
        <v>19866</v>
      </c>
      <c r="B2067" s="27" t="n">
        <v>46107</v>
      </c>
      <c r="C2067" s="26" t="s">
        <v>5558</v>
      </c>
      <c r="D2067" s="26" t="s">
        <v>15113</v>
      </c>
      <c r="E2067" s="26" t="s">
        <v>15114</v>
      </c>
      <c r="F2067" s="26" t="s">
        <v>15023</v>
      </c>
      <c r="G2067" s="26" t="s">
        <v>248</v>
      </c>
      <c r="H2067" s="26" t="s">
        <v>14948</v>
      </c>
      <c r="I2067" s="26" t="s">
        <v>14987</v>
      </c>
      <c r="J2067" s="26" t="s">
        <v>14527</v>
      </c>
      <c r="K2067" s="26" t="s">
        <v>19867</v>
      </c>
      <c r="L2067" s="26"/>
    </row>
    <row r="2068" customFormat="false" ht="15" hidden="false" customHeight="true" outlineLevel="0" collapsed="false">
      <c r="A2068" s="29" t="s">
        <v>19868</v>
      </c>
      <c r="B2068" s="30" t="n">
        <v>46107</v>
      </c>
      <c r="C2068" s="29" t="s">
        <v>11111</v>
      </c>
      <c r="D2068" s="29" t="s">
        <v>14984</v>
      </c>
      <c r="E2068" s="29" t="s">
        <v>14985</v>
      </c>
      <c r="F2068" s="29" t="s">
        <v>15135</v>
      </c>
      <c r="G2068" s="29" t="s">
        <v>166</v>
      </c>
      <c r="H2068" s="29" t="s">
        <v>14948</v>
      </c>
      <c r="I2068" s="29" t="s">
        <v>14980</v>
      </c>
      <c r="J2068" s="29" t="s">
        <v>14527</v>
      </c>
      <c r="K2068" s="29" t="s">
        <v>19867</v>
      </c>
      <c r="L2068" s="29"/>
    </row>
    <row r="2069" customFormat="false" ht="15" hidden="false" customHeight="true" outlineLevel="0" collapsed="false">
      <c r="A2069" s="26" t="s">
        <v>19869</v>
      </c>
      <c r="B2069" s="27" t="n">
        <v>46108</v>
      </c>
      <c r="C2069" s="26" t="s">
        <v>10029</v>
      </c>
      <c r="D2069" s="26" t="s">
        <v>15322</v>
      </c>
      <c r="E2069" s="26" t="s">
        <v>15323</v>
      </c>
      <c r="F2069" s="26" t="s">
        <v>15571</v>
      </c>
      <c r="G2069" s="26" t="s">
        <v>15324</v>
      </c>
      <c r="H2069" s="26" t="s">
        <v>14948</v>
      </c>
      <c r="I2069" s="26" t="s">
        <v>19870</v>
      </c>
      <c r="J2069" s="26" t="s">
        <v>14498</v>
      </c>
      <c r="K2069" s="26" t="s">
        <v>19871</v>
      </c>
      <c r="L2069" s="26"/>
    </row>
    <row r="2070" customFormat="false" ht="15" hidden="false" customHeight="true" outlineLevel="0" collapsed="false">
      <c r="A2070" s="29" t="s">
        <v>19872</v>
      </c>
      <c r="B2070" s="30" t="n">
        <v>46108</v>
      </c>
      <c r="C2070" s="29" t="s">
        <v>1147</v>
      </c>
      <c r="D2070" s="29" t="s">
        <v>14946</v>
      </c>
      <c r="E2070" s="29" t="s">
        <v>14947</v>
      </c>
      <c r="F2070" s="29" t="s">
        <v>757</v>
      </c>
      <c r="G2070" s="29" t="s">
        <v>2003</v>
      </c>
      <c r="H2070" s="29" t="s">
        <v>14948</v>
      </c>
      <c r="I2070" s="29" t="s">
        <v>14960</v>
      </c>
      <c r="J2070" s="29" t="s">
        <v>14527</v>
      </c>
      <c r="K2070" s="29" t="s">
        <v>19871</v>
      </c>
      <c r="L2070" s="29"/>
    </row>
    <row r="2071" customFormat="false" ht="15" hidden="false" customHeight="true" outlineLevel="0" collapsed="false">
      <c r="A2071" s="26" t="s">
        <v>19873</v>
      </c>
      <c r="B2071" s="27" t="n">
        <v>46108</v>
      </c>
      <c r="C2071" s="26" t="s">
        <v>4813</v>
      </c>
      <c r="D2071" s="26" t="s">
        <v>14984</v>
      </c>
      <c r="E2071" s="26" t="s">
        <v>14985</v>
      </c>
      <c r="F2071" s="26" t="s">
        <v>15078</v>
      </c>
      <c r="G2071" s="26" t="s">
        <v>259</v>
      </c>
      <c r="H2071" s="26" t="s">
        <v>14948</v>
      </c>
      <c r="I2071" s="26" t="s">
        <v>15005</v>
      </c>
      <c r="J2071" s="26" t="s">
        <v>14527</v>
      </c>
      <c r="K2071" s="26" t="s">
        <v>19871</v>
      </c>
      <c r="L2071" s="26"/>
    </row>
    <row r="2072" customFormat="false" ht="15" hidden="false" customHeight="true" outlineLevel="0" collapsed="false">
      <c r="A2072" s="29" t="s">
        <v>19874</v>
      </c>
      <c r="B2072" s="30" t="n">
        <v>46109</v>
      </c>
      <c r="C2072" s="29" t="s">
        <v>8678</v>
      </c>
      <c r="D2072" s="29" t="s">
        <v>15015</v>
      </c>
      <c r="E2072" s="29" t="s">
        <v>15016</v>
      </c>
      <c r="F2072" s="29" t="s">
        <v>15023</v>
      </c>
      <c r="G2072" s="29" t="s">
        <v>166</v>
      </c>
      <c r="H2072" s="29" t="s">
        <v>14948</v>
      </c>
      <c r="I2072" s="29" t="s">
        <v>14980</v>
      </c>
      <c r="J2072" s="29" t="s">
        <v>14527</v>
      </c>
      <c r="K2072" s="29" t="s">
        <v>19875</v>
      </c>
      <c r="L2072" s="29"/>
    </row>
    <row r="2073" customFormat="false" ht="15" hidden="false" customHeight="true" outlineLevel="0" collapsed="false">
      <c r="A2073" s="26" t="s">
        <v>19876</v>
      </c>
      <c r="B2073" s="27" t="n">
        <v>46111</v>
      </c>
      <c r="C2073" s="26" t="s">
        <v>3523</v>
      </c>
      <c r="D2073" s="26" t="s">
        <v>15322</v>
      </c>
      <c r="E2073" s="26" t="s">
        <v>15323</v>
      </c>
      <c r="F2073" s="26" t="s">
        <v>17923</v>
      </c>
      <c r="G2073" s="26" t="s">
        <v>19877</v>
      </c>
      <c r="H2073" s="26" t="s">
        <v>14948</v>
      </c>
      <c r="I2073" s="26" t="s">
        <v>19878</v>
      </c>
      <c r="J2073" s="26" t="s">
        <v>14498</v>
      </c>
      <c r="K2073" s="26" t="s">
        <v>19879</v>
      </c>
      <c r="L2073" s="26"/>
    </row>
    <row r="2074" customFormat="false" ht="15" hidden="false" customHeight="true" outlineLevel="0" collapsed="false">
      <c r="A2074" s="29" t="s">
        <v>19880</v>
      </c>
      <c r="B2074" s="30" t="n">
        <v>46111</v>
      </c>
      <c r="C2074" s="29" t="s">
        <v>9739</v>
      </c>
      <c r="D2074" s="29" t="s">
        <v>14965</v>
      </c>
      <c r="E2074" s="29" t="s">
        <v>14966</v>
      </c>
      <c r="F2074" s="29" t="s">
        <v>16004</v>
      </c>
      <c r="G2074" s="29" t="s">
        <v>16269</v>
      </c>
      <c r="H2074" s="29" t="s">
        <v>14948</v>
      </c>
      <c r="I2074" s="29" t="s">
        <v>19881</v>
      </c>
      <c r="J2074" s="29" t="s">
        <v>14498</v>
      </c>
      <c r="K2074" s="29" t="s">
        <v>19879</v>
      </c>
      <c r="L2074" s="29"/>
    </row>
    <row r="2075" customFormat="false" ht="15" hidden="false" customHeight="true" outlineLevel="0" collapsed="false">
      <c r="A2075" s="26" t="s">
        <v>19882</v>
      </c>
      <c r="B2075" s="27" t="n">
        <v>46111</v>
      </c>
      <c r="C2075" s="26" t="s">
        <v>10653</v>
      </c>
      <c r="D2075" s="26" t="s">
        <v>14977</v>
      </c>
      <c r="E2075" s="26" t="s">
        <v>14978</v>
      </c>
      <c r="F2075" s="26" t="s">
        <v>19883</v>
      </c>
      <c r="G2075" s="26" t="s">
        <v>19883</v>
      </c>
      <c r="H2075" s="26" t="s">
        <v>14948</v>
      </c>
      <c r="I2075" s="26" t="s">
        <v>15024</v>
      </c>
      <c r="J2075" s="26" t="s">
        <v>14527</v>
      </c>
      <c r="K2075" s="26" t="s">
        <v>19879</v>
      </c>
      <c r="L2075" s="26"/>
    </row>
    <row r="2076" customFormat="false" ht="15" hidden="false" customHeight="true" outlineLevel="0" collapsed="false">
      <c r="A2076" s="29" t="s">
        <v>19884</v>
      </c>
      <c r="B2076" s="30" t="n">
        <v>46112</v>
      </c>
      <c r="C2076" s="29" t="s">
        <v>5515</v>
      </c>
      <c r="D2076" s="29" t="s">
        <v>14984</v>
      </c>
      <c r="E2076" s="29" t="s">
        <v>14985</v>
      </c>
      <c r="F2076" s="29" t="s">
        <v>218</v>
      </c>
      <c r="G2076" s="29" t="s">
        <v>166</v>
      </c>
      <c r="H2076" s="29" t="s">
        <v>14948</v>
      </c>
      <c r="I2076" s="29" t="s">
        <v>14960</v>
      </c>
      <c r="J2076" s="29" t="s">
        <v>14527</v>
      </c>
      <c r="K2076" s="29" t="s">
        <v>19885</v>
      </c>
      <c r="L2076" s="29"/>
    </row>
    <row r="2077" customFormat="false" ht="15" hidden="false" customHeight="true" outlineLevel="0" collapsed="false">
      <c r="A2077" s="26" t="s">
        <v>19886</v>
      </c>
      <c r="B2077" s="27" t="n">
        <v>46113</v>
      </c>
      <c r="C2077" s="26" t="s">
        <v>5624</v>
      </c>
      <c r="D2077" s="26" t="s">
        <v>14972</v>
      </c>
      <c r="E2077" s="26" t="s">
        <v>14973</v>
      </c>
      <c r="F2077" s="26" t="s">
        <v>19887</v>
      </c>
      <c r="G2077" s="26" t="s">
        <v>19888</v>
      </c>
      <c r="H2077" s="26" t="s">
        <v>14948</v>
      </c>
      <c r="I2077" s="26" t="s">
        <v>14980</v>
      </c>
      <c r="J2077" s="26" t="s">
        <v>14527</v>
      </c>
      <c r="K2077" s="26" t="s">
        <v>19889</v>
      </c>
      <c r="L2077" s="26"/>
    </row>
    <row r="2078" customFormat="false" ht="15" hidden="false" customHeight="true" outlineLevel="0" collapsed="false">
      <c r="A2078" s="29" t="s">
        <v>19890</v>
      </c>
      <c r="B2078" s="30" t="n">
        <v>46113</v>
      </c>
      <c r="C2078" s="29" t="s">
        <v>10379</v>
      </c>
      <c r="D2078" s="29" t="s">
        <v>15066</v>
      </c>
      <c r="E2078" s="29" t="s">
        <v>15067</v>
      </c>
      <c r="F2078" s="29" t="s">
        <v>15078</v>
      </c>
      <c r="G2078" s="29" t="s">
        <v>383</v>
      </c>
      <c r="H2078" s="29" t="s">
        <v>14948</v>
      </c>
      <c r="I2078" s="29" t="s">
        <v>14980</v>
      </c>
      <c r="J2078" s="29" t="s">
        <v>14527</v>
      </c>
      <c r="K2078" s="29" t="s">
        <v>19889</v>
      </c>
      <c r="L2078" s="29"/>
    </row>
    <row r="2079" customFormat="false" ht="15" hidden="false" customHeight="true" outlineLevel="0" collapsed="false">
      <c r="A2079" s="26" t="s">
        <v>19891</v>
      </c>
      <c r="B2079" s="27" t="n">
        <v>46114</v>
      </c>
      <c r="C2079" s="26" t="s">
        <v>1185</v>
      </c>
      <c r="D2079" s="26" t="s">
        <v>14984</v>
      </c>
      <c r="E2079" s="26" t="s">
        <v>14985</v>
      </c>
      <c r="F2079" s="26" t="s">
        <v>166</v>
      </c>
      <c r="G2079" s="26" t="s">
        <v>15023</v>
      </c>
      <c r="H2079" s="26" t="s">
        <v>14948</v>
      </c>
      <c r="I2079" s="26" t="s">
        <v>15024</v>
      </c>
      <c r="J2079" s="26" t="s">
        <v>14527</v>
      </c>
      <c r="K2079" s="26" t="s">
        <v>19892</v>
      </c>
      <c r="L2079" s="26"/>
    </row>
    <row r="2080" customFormat="false" ht="15" hidden="false" customHeight="true" outlineLevel="0" collapsed="false">
      <c r="A2080" s="29" t="s">
        <v>19893</v>
      </c>
      <c r="B2080" s="30" t="n">
        <v>46116</v>
      </c>
      <c r="C2080" s="29" t="s">
        <v>10229</v>
      </c>
      <c r="D2080" s="29" t="s">
        <v>14972</v>
      </c>
      <c r="E2080" s="29" t="s">
        <v>14973</v>
      </c>
      <c r="F2080" s="29" t="s">
        <v>19894</v>
      </c>
      <c r="G2080" s="29" t="s">
        <v>19895</v>
      </c>
      <c r="H2080" s="29" t="s">
        <v>14948</v>
      </c>
      <c r="I2080" s="29"/>
      <c r="J2080" s="29" t="s">
        <v>14527</v>
      </c>
      <c r="K2080" s="29" t="s">
        <v>19896</v>
      </c>
      <c r="L2080" s="29"/>
    </row>
    <row r="2081" customFormat="false" ht="15" hidden="false" customHeight="true" outlineLevel="0" collapsed="false">
      <c r="A2081" s="26" t="s">
        <v>19897</v>
      </c>
      <c r="B2081" s="27" t="n">
        <v>46116</v>
      </c>
      <c r="C2081" s="26" t="s">
        <v>2075</v>
      </c>
      <c r="D2081" s="26" t="s">
        <v>14951</v>
      </c>
      <c r="E2081" s="26" t="s">
        <v>14952</v>
      </c>
      <c r="F2081" s="26" t="s">
        <v>19898</v>
      </c>
      <c r="G2081" s="26" t="s">
        <v>18171</v>
      </c>
      <c r="H2081" s="26" t="s">
        <v>14948</v>
      </c>
      <c r="I2081" s="26" t="s">
        <v>19899</v>
      </c>
      <c r="J2081" s="26" t="s">
        <v>14498</v>
      </c>
      <c r="K2081" s="26" t="s">
        <v>19896</v>
      </c>
      <c r="L2081" s="26"/>
    </row>
    <row r="2082" customFormat="false" ht="15" hidden="false" customHeight="true" outlineLevel="0" collapsed="false">
      <c r="A2082" s="29" t="s">
        <v>19900</v>
      </c>
      <c r="B2082" s="30" t="n">
        <v>46117</v>
      </c>
      <c r="C2082" s="29" t="s">
        <v>9786</v>
      </c>
      <c r="D2082" s="29" t="s">
        <v>14951</v>
      </c>
      <c r="E2082" s="29" t="s">
        <v>14952</v>
      </c>
      <c r="F2082" s="29" t="s">
        <v>19377</v>
      </c>
      <c r="G2082" s="29" t="s">
        <v>16024</v>
      </c>
      <c r="H2082" s="29" t="s">
        <v>14948</v>
      </c>
      <c r="I2082" s="29" t="s">
        <v>19901</v>
      </c>
      <c r="J2082" s="29" t="s">
        <v>14498</v>
      </c>
      <c r="K2082" s="29" t="s">
        <v>19902</v>
      </c>
      <c r="L2082" s="29"/>
    </row>
    <row r="2083" customFormat="false" ht="15" hidden="false" customHeight="true" outlineLevel="0" collapsed="false">
      <c r="A2083" s="26" t="s">
        <v>19903</v>
      </c>
      <c r="B2083" s="27" t="n">
        <v>46118</v>
      </c>
      <c r="C2083" s="26" t="s">
        <v>8808</v>
      </c>
      <c r="D2083" s="26" t="s">
        <v>15054</v>
      </c>
      <c r="E2083" s="26" t="s">
        <v>15055</v>
      </c>
      <c r="F2083" s="26" t="s">
        <v>15023</v>
      </c>
      <c r="G2083" s="26" t="s">
        <v>198</v>
      </c>
      <c r="H2083" s="26" t="s">
        <v>14948</v>
      </c>
      <c r="I2083" s="26" t="s">
        <v>14980</v>
      </c>
      <c r="J2083" s="26" t="s">
        <v>14527</v>
      </c>
      <c r="K2083" s="26" t="s">
        <v>19904</v>
      </c>
      <c r="L2083" s="26"/>
    </row>
    <row r="2084" customFormat="false" ht="15" hidden="false" customHeight="true" outlineLevel="0" collapsed="false">
      <c r="A2084" s="29" t="s">
        <v>19905</v>
      </c>
      <c r="B2084" s="30" t="n">
        <v>46120</v>
      </c>
      <c r="C2084" s="29" t="s">
        <v>8739</v>
      </c>
      <c r="D2084" s="29" t="s">
        <v>14946</v>
      </c>
      <c r="E2084" s="29" t="s">
        <v>14947</v>
      </c>
      <c r="F2084" s="29" t="s">
        <v>4432</v>
      </c>
      <c r="G2084" s="29" t="s">
        <v>2120</v>
      </c>
      <c r="H2084" s="29" t="s">
        <v>14948</v>
      </c>
      <c r="I2084" s="29" t="s">
        <v>14980</v>
      </c>
      <c r="J2084" s="29" t="s">
        <v>14527</v>
      </c>
      <c r="K2084" s="29" t="s">
        <v>19906</v>
      </c>
      <c r="L2084" s="29"/>
    </row>
    <row r="2085" customFormat="false" ht="15" hidden="false" customHeight="true" outlineLevel="0" collapsed="false">
      <c r="A2085" s="26" t="s">
        <v>19907</v>
      </c>
      <c r="B2085" s="27" t="n">
        <v>46120</v>
      </c>
      <c r="C2085" s="26" t="s">
        <v>5901</v>
      </c>
      <c r="D2085" s="26" t="s">
        <v>14972</v>
      </c>
      <c r="E2085" s="26" t="s">
        <v>14973</v>
      </c>
      <c r="F2085" s="26" t="s">
        <v>19908</v>
      </c>
      <c r="G2085" s="26" t="s">
        <v>19909</v>
      </c>
      <c r="H2085" s="26" t="s">
        <v>14948</v>
      </c>
      <c r="I2085" s="26" t="s">
        <v>14980</v>
      </c>
      <c r="J2085" s="26" t="s">
        <v>14527</v>
      </c>
      <c r="K2085" s="26" t="s">
        <v>19906</v>
      </c>
      <c r="L2085" s="26"/>
    </row>
    <row r="2086" customFormat="false" ht="15" hidden="false" customHeight="true" outlineLevel="0" collapsed="false">
      <c r="A2086" s="29" t="s">
        <v>19910</v>
      </c>
      <c r="B2086" s="30" t="n">
        <v>46121</v>
      </c>
      <c r="C2086" s="29" t="s">
        <v>4032</v>
      </c>
      <c r="D2086" s="29" t="s">
        <v>14946</v>
      </c>
      <c r="E2086" s="29" t="s">
        <v>14947</v>
      </c>
      <c r="F2086" s="29" t="s">
        <v>3316</v>
      </c>
      <c r="G2086" s="29" t="s">
        <v>4485</v>
      </c>
      <c r="H2086" s="29" t="s">
        <v>14948</v>
      </c>
      <c r="I2086" s="29" t="s">
        <v>15005</v>
      </c>
      <c r="J2086" s="29" t="s">
        <v>14527</v>
      </c>
      <c r="K2086" s="29" t="s">
        <v>19911</v>
      </c>
      <c r="L2086" s="29"/>
    </row>
    <row r="2087" customFormat="false" ht="15" hidden="false" customHeight="true" outlineLevel="0" collapsed="false">
      <c r="A2087" s="26" t="s">
        <v>19912</v>
      </c>
      <c r="B2087" s="27" t="n">
        <v>46121</v>
      </c>
      <c r="C2087" s="26" t="s">
        <v>8638</v>
      </c>
      <c r="D2087" s="26" t="s">
        <v>15322</v>
      </c>
      <c r="E2087" s="26" t="s">
        <v>15323</v>
      </c>
      <c r="F2087" s="26" t="s">
        <v>15379</v>
      </c>
      <c r="G2087" s="26" t="s">
        <v>19913</v>
      </c>
      <c r="H2087" s="26" t="s">
        <v>14948</v>
      </c>
      <c r="I2087" s="26" t="s">
        <v>19914</v>
      </c>
      <c r="J2087" s="26" t="s">
        <v>14498</v>
      </c>
      <c r="K2087" s="26" t="s">
        <v>19911</v>
      </c>
      <c r="L2087" s="26"/>
    </row>
    <row r="2088" customFormat="false" ht="15" hidden="false" customHeight="true" outlineLevel="0" collapsed="false">
      <c r="A2088" s="29" t="s">
        <v>19915</v>
      </c>
      <c r="B2088" s="30" t="n">
        <v>46123</v>
      </c>
      <c r="C2088" s="29" t="s">
        <v>2180</v>
      </c>
      <c r="D2088" s="29" t="s">
        <v>15011</v>
      </c>
      <c r="E2088" s="29" t="s">
        <v>15012</v>
      </c>
      <c r="F2088" s="29" t="s">
        <v>166</v>
      </c>
      <c r="G2088" s="29" t="s">
        <v>218</v>
      </c>
      <c r="H2088" s="29" t="s">
        <v>14948</v>
      </c>
      <c r="I2088" s="29" t="s">
        <v>14987</v>
      </c>
      <c r="J2088" s="29" t="s">
        <v>14527</v>
      </c>
      <c r="K2088" s="29" t="s">
        <v>19916</v>
      </c>
      <c r="L2088" s="29"/>
    </row>
    <row r="2089" customFormat="false" ht="15" hidden="false" customHeight="true" outlineLevel="0" collapsed="false">
      <c r="A2089" s="26" t="s">
        <v>19917</v>
      </c>
      <c r="B2089" s="27" t="n">
        <v>46123</v>
      </c>
      <c r="C2089" s="26" t="s">
        <v>6766</v>
      </c>
      <c r="D2089" s="26" t="s">
        <v>14984</v>
      </c>
      <c r="E2089" s="26" t="s">
        <v>14985</v>
      </c>
      <c r="F2089" s="26" t="s">
        <v>208</v>
      </c>
      <c r="G2089" s="26" t="s">
        <v>15017</v>
      </c>
      <c r="H2089" s="26" t="s">
        <v>14948</v>
      </c>
      <c r="I2089" s="26" t="s">
        <v>14987</v>
      </c>
      <c r="J2089" s="26" t="s">
        <v>14527</v>
      </c>
      <c r="K2089" s="26" t="s">
        <v>19916</v>
      </c>
      <c r="L2089" s="26"/>
    </row>
    <row r="2090" customFormat="false" ht="15" hidden="false" customHeight="true" outlineLevel="0" collapsed="false">
      <c r="A2090" s="29" t="s">
        <v>19918</v>
      </c>
      <c r="B2090" s="30" t="n">
        <v>46123</v>
      </c>
      <c r="C2090" s="29" t="s">
        <v>11098</v>
      </c>
      <c r="D2090" s="29" t="s">
        <v>14977</v>
      </c>
      <c r="E2090" s="29" t="s">
        <v>14978</v>
      </c>
      <c r="F2090" s="29" t="s">
        <v>15273</v>
      </c>
      <c r="G2090" s="29" t="s">
        <v>15273</v>
      </c>
      <c r="H2090" s="29" t="s">
        <v>14948</v>
      </c>
      <c r="I2090" s="29"/>
      <c r="J2090" s="29" t="s">
        <v>14527</v>
      </c>
      <c r="K2090" s="29" t="s">
        <v>19916</v>
      </c>
      <c r="L2090" s="29"/>
    </row>
    <row r="2091" customFormat="false" ht="15" hidden="false" customHeight="true" outlineLevel="0" collapsed="false">
      <c r="A2091" s="26" t="s">
        <v>19919</v>
      </c>
      <c r="B2091" s="27" t="n">
        <v>46124</v>
      </c>
      <c r="C2091" s="26" t="s">
        <v>4118</v>
      </c>
      <c r="D2091" s="26" t="s">
        <v>15001</v>
      </c>
      <c r="E2091" s="26" t="s">
        <v>15002</v>
      </c>
      <c r="F2091" s="26" t="s">
        <v>15064</v>
      </c>
      <c r="G2091" s="26" t="s">
        <v>15042</v>
      </c>
      <c r="H2091" s="26" t="s">
        <v>14948</v>
      </c>
      <c r="I2091" s="26" t="s">
        <v>14980</v>
      </c>
      <c r="J2091" s="26" t="s">
        <v>14527</v>
      </c>
      <c r="K2091" s="26" t="s">
        <v>19920</v>
      </c>
      <c r="L2091" s="26"/>
    </row>
    <row r="2092" customFormat="false" ht="15" hidden="false" customHeight="true" outlineLevel="0" collapsed="false">
      <c r="A2092" s="29" t="s">
        <v>19921</v>
      </c>
      <c r="B2092" s="30" t="n">
        <v>46126</v>
      </c>
      <c r="C2092" s="29" t="s">
        <v>6869</v>
      </c>
      <c r="D2092" s="29" t="s">
        <v>15021</v>
      </c>
      <c r="E2092" s="29" t="s">
        <v>15022</v>
      </c>
      <c r="F2092" s="29" t="s">
        <v>229</v>
      </c>
      <c r="G2092" s="29" t="s">
        <v>345</v>
      </c>
      <c r="H2092" s="29" t="s">
        <v>14948</v>
      </c>
      <c r="I2092" s="29" t="s">
        <v>14980</v>
      </c>
      <c r="J2092" s="29" t="s">
        <v>14527</v>
      </c>
      <c r="K2092" s="29" t="s">
        <v>19922</v>
      </c>
      <c r="L2092" s="29"/>
    </row>
    <row r="2093" customFormat="false" ht="15" hidden="false" customHeight="true" outlineLevel="0" collapsed="false">
      <c r="A2093" s="26" t="s">
        <v>19923</v>
      </c>
      <c r="B2093" s="27" t="n">
        <v>46126</v>
      </c>
      <c r="C2093" s="26" t="s">
        <v>9082</v>
      </c>
      <c r="D2093" s="26" t="s">
        <v>14946</v>
      </c>
      <c r="E2093" s="26" t="s">
        <v>14947</v>
      </c>
      <c r="F2093" s="26" t="s">
        <v>2669</v>
      </c>
      <c r="G2093" s="26" t="s">
        <v>2064</v>
      </c>
      <c r="H2093" s="26" t="s">
        <v>14948</v>
      </c>
      <c r="I2093" s="26"/>
      <c r="J2093" s="26" t="s">
        <v>14527</v>
      </c>
      <c r="K2093" s="26" t="s">
        <v>19922</v>
      </c>
      <c r="L2093" s="26"/>
    </row>
    <row r="2094" customFormat="false" ht="15" hidden="false" customHeight="true" outlineLevel="0" collapsed="false">
      <c r="A2094" s="29" t="s">
        <v>19924</v>
      </c>
      <c r="B2094" s="30" t="n">
        <v>46127</v>
      </c>
      <c r="C2094" s="29" t="s">
        <v>7466</v>
      </c>
      <c r="D2094" s="29" t="s">
        <v>15045</v>
      </c>
      <c r="E2094" s="29" t="s">
        <v>15046</v>
      </c>
      <c r="F2094" s="29" t="s">
        <v>19925</v>
      </c>
      <c r="G2094" s="29" t="s">
        <v>19926</v>
      </c>
      <c r="H2094" s="29" t="s">
        <v>14948</v>
      </c>
      <c r="I2094" s="29" t="s">
        <v>15005</v>
      </c>
      <c r="J2094" s="29" t="s">
        <v>14527</v>
      </c>
      <c r="K2094" s="29" t="s">
        <v>19927</v>
      </c>
      <c r="L2094" s="29"/>
    </row>
    <row r="2095" customFormat="false" ht="15" hidden="false" customHeight="true" outlineLevel="0" collapsed="false">
      <c r="A2095" s="26" t="s">
        <v>19928</v>
      </c>
      <c r="B2095" s="27" t="n">
        <v>46127</v>
      </c>
      <c r="C2095" s="26" t="s">
        <v>1064</v>
      </c>
      <c r="D2095" s="26" t="s">
        <v>15113</v>
      </c>
      <c r="E2095" s="26" t="s">
        <v>15114</v>
      </c>
      <c r="F2095" s="26" t="s">
        <v>15017</v>
      </c>
      <c r="G2095" s="26" t="s">
        <v>15018</v>
      </c>
      <c r="H2095" s="26" t="s">
        <v>14948</v>
      </c>
      <c r="I2095" s="26" t="s">
        <v>14987</v>
      </c>
      <c r="J2095" s="26" t="s">
        <v>14527</v>
      </c>
      <c r="K2095" s="26" t="s">
        <v>19927</v>
      </c>
      <c r="L2095" s="26"/>
    </row>
    <row r="2096" customFormat="false" ht="15" hidden="false" customHeight="true" outlineLevel="0" collapsed="false">
      <c r="A2096" s="29" t="s">
        <v>19929</v>
      </c>
      <c r="B2096" s="30" t="n">
        <v>46127</v>
      </c>
      <c r="C2096" s="29" t="s">
        <v>11447</v>
      </c>
      <c r="D2096" s="29" t="s">
        <v>14956</v>
      </c>
      <c r="E2096" s="29" t="s">
        <v>14957</v>
      </c>
      <c r="F2096" s="29" t="s">
        <v>19930</v>
      </c>
      <c r="G2096" s="29" t="s">
        <v>19931</v>
      </c>
      <c r="H2096" s="29" t="s">
        <v>14948</v>
      </c>
      <c r="I2096" s="29" t="s">
        <v>15024</v>
      </c>
      <c r="J2096" s="29" t="s">
        <v>14527</v>
      </c>
      <c r="K2096" s="29" t="s">
        <v>19927</v>
      </c>
      <c r="L2096" s="29"/>
    </row>
    <row r="2097" customFormat="false" ht="15" hidden="false" customHeight="true" outlineLevel="0" collapsed="false">
      <c r="A2097" s="26" t="s">
        <v>19932</v>
      </c>
      <c r="B2097" s="27" t="n">
        <v>46127</v>
      </c>
      <c r="C2097" s="26" t="s">
        <v>3994</v>
      </c>
      <c r="D2097" s="26" t="s">
        <v>15054</v>
      </c>
      <c r="E2097" s="26" t="s">
        <v>15055</v>
      </c>
      <c r="F2097" s="26" t="s">
        <v>15023</v>
      </c>
      <c r="G2097" s="26" t="s">
        <v>322</v>
      </c>
      <c r="H2097" s="26" t="s">
        <v>14948</v>
      </c>
      <c r="I2097" s="26"/>
      <c r="J2097" s="26" t="s">
        <v>14527</v>
      </c>
      <c r="K2097" s="26" t="s">
        <v>19927</v>
      </c>
      <c r="L2097" s="26"/>
    </row>
    <row r="2098" customFormat="false" ht="15" hidden="false" customHeight="true" outlineLevel="0" collapsed="false">
      <c r="A2098" s="29" t="s">
        <v>19933</v>
      </c>
      <c r="B2098" s="30" t="n">
        <v>46127</v>
      </c>
      <c r="C2098" s="29" t="s">
        <v>3601</v>
      </c>
      <c r="D2098" s="29" t="s">
        <v>15035</v>
      </c>
      <c r="E2098" s="29" t="s">
        <v>15036</v>
      </c>
      <c r="F2098" s="29" t="s">
        <v>15311</v>
      </c>
      <c r="G2098" s="29" t="s">
        <v>15324</v>
      </c>
      <c r="H2098" s="29" t="s">
        <v>14948</v>
      </c>
      <c r="I2098" s="29" t="s">
        <v>19934</v>
      </c>
      <c r="J2098" s="29" t="s">
        <v>14498</v>
      </c>
      <c r="K2098" s="29" t="s">
        <v>19927</v>
      </c>
      <c r="L2098" s="29"/>
    </row>
    <row r="2099" customFormat="false" ht="15" hidden="false" customHeight="true" outlineLevel="0" collapsed="false">
      <c r="A2099" s="26" t="s">
        <v>19935</v>
      </c>
      <c r="B2099" s="27" t="n">
        <v>46128</v>
      </c>
      <c r="C2099" s="26" t="s">
        <v>6307</v>
      </c>
      <c r="D2099" s="26" t="s">
        <v>15113</v>
      </c>
      <c r="E2099" s="26" t="s">
        <v>15114</v>
      </c>
      <c r="F2099" s="26" t="s">
        <v>15078</v>
      </c>
      <c r="G2099" s="26" t="s">
        <v>259</v>
      </c>
      <c r="H2099" s="26" t="s">
        <v>14948</v>
      </c>
      <c r="I2099" s="26" t="s">
        <v>14987</v>
      </c>
      <c r="J2099" s="26" t="s">
        <v>14527</v>
      </c>
      <c r="K2099" s="26" t="s">
        <v>19936</v>
      </c>
      <c r="L2099" s="26"/>
    </row>
    <row r="2100" customFormat="false" ht="15" hidden="false" customHeight="true" outlineLevel="0" collapsed="false">
      <c r="A2100" s="29" t="s">
        <v>19937</v>
      </c>
      <c r="B2100" s="30" t="n">
        <v>46128</v>
      </c>
      <c r="C2100" s="29" t="s">
        <v>2565</v>
      </c>
      <c r="D2100" s="29" t="s">
        <v>15011</v>
      </c>
      <c r="E2100" s="29" t="s">
        <v>15012</v>
      </c>
      <c r="F2100" s="29" t="s">
        <v>15023</v>
      </c>
      <c r="G2100" s="29" t="s">
        <v>15078</v>
      </c>
      <c r="H2100" s="29" t="s">
        <v>14948</v>
      </c>
      <c r="I2100" s="29" t="s">
        <v>15005</v>
      </c>
      <c r="J2100" s="29" t="s">
        <v>14527</v>
      </c>
      <c r="K2100" s="29" t="s">
        <v>19936</v>
      </c>
      <c r="L2100" s="29"/>
    </row>
    <row r="2101" customFormat="false" ht="15" hidden="false" customHeight="true" outlineLevel="0" collapsed="false">
      <c r="A2101" s="26" t="s">
        <v>19938</v>
      </c>
      <c r="B2101" s="27" t="n">
        <v>46128</v>
      </c>
      <c r="C2101" s="26" t="s">
        <v>5112</v>
      </c>
      <c r="D2101" s="26" t="s">
        <v>15011</v>
      </c>
      <c r="E2101" s="26" t="s">
        <v>15012</v>
      </c>
      <c r="F2101" s="26" t="s">
        <v>322</v>
      </c>
      <c r="G2101" s="26" t="s">
        <v>14986</v>
      </c>
      <c r="H2101" s="26" t="s">
        <v>14948</v>
      </c>
      <c r="I2101" s="26" t="s">
        <v>15005</v>
      </c>
      <c r="J2101" s="26" t="s">
        <v>14527</v>
      </c>
      <c r="K2101" s="26" t="s">
        <v>19936</v>
      </c>
      <c r="L2101" s="26"/>
    </row>
    <row r="2102" customFormat="false" ht="15" hidden="false" customHeight="true" outlineLevel="0" collapsed="false">
      <c r="A2102" s="29" t="s">
        <v>19939</v>
      </c>
      <c r="B2102" s="30" t="n">
        <v>46129</v>
      </c>
      <c r="C2102" s="29" t="s">
        <v>2633</v>
      </c>
      <c r="D2102" s="29" t="s">
        <v>15045</v>
      </c>
      <c r="E2102" s="29" t="s">
        <v>15046</v>
      </c>
      <c r="F2102" s="29" t="s">
        <v>19940</v>
      </c>
      <c r="G2102" s="29" t="s">
        <v>19941</v>
      </c>
      <c r="H2102" s="29" t="s">
        <v>14948</v>
      </c>
      <c r="I2102" s="29" t="s">
        <v>14987</v>
      </c>
      <c r="J2102" s="29" t="s">
        <v>14527</v>
      </c>
      <c r="K2102" s="29" t="s">
        <v>19942</v>
      </c>
      <c r="L2102" s="29"/>
    </row>
    <row r="2103" customFormat="false" ht="15" hidden="false" customHeight="true" outlineLevel="0" collapsed="false">
      <c r="A2103" s="26" t="s">
        <v>19943</v>
      </c>
      <c r="B2103" s="27" t="n">
        <v>46129</v>
      </c>
      <c r="C2103" s="26" t="s">
        <v>4206</v>
      </c>
      <c r="D2103" s="26" t="s">
        <v>15322</v>
      </c>
      <c r="E2103" s="26" t="s">
        <v>15323</v>
      </c>
      <c r="F2103" s="26" t="s">
        <v>15380</v>
      </c>
      <c r="G2103" s="26" t="s">
        <v>17298</v>
      </c>
      <c r="H2103" s="26" t="s">
        <v>14948</v>
      </c>
      <c r="I2103" s="26" t="s">
        <v>19944</v>
      </c>
      <c r="J2103" s="26" t="s">
        <v>14498</v>
      </c>
      <c r="K2103" s="26" t="s">
        <v>19942</v>
      </c>
      <c r="L2103" s="26"/>
    </row>
    <row r="2104" customFormat="false" ht="15" hidden="false" customHeight="true" outlineLevel="0" collapsed="false">
      <c r="A2104" s="29" t="s">
        <v>19945</v>
      </c>
      <c r="B2104" s="30" t="n">
        <v>46129</v>
      </c>
      <c r="C2104" s="29" t="s">
        <v>8610</v>
      </c>
      <c r="D2104" s="29" t="s">
        <v>15011</v>
      </c>
      <c r="E2104" s="29" t="s">
        <v>15012</v>
      </c>
      <c r="F2104" s="29" t="s">
        <v>15075</v>
      </c>
      <c r="G2104" s="29" t="s">
        <v>15078</v>
      </c>
      <c r="H2104" s="29" t="s">
        <v>14948</v>
      </c>
      <c r="I2104" s="29" t="s">
        <v>15005</v>
      </c>
      <c r="J2104" s="29" t="s">
        <v>14527</v>
      </c>
      <c r="K2104" s="29" t="s">
        <v>19942</v>
      </c>
      <c r="L2104" s="29"/>
    </row>
    <row r="2105" customFormat="false" ht="15" hidden="false" customHeight="true" outlineLevel="0" collapsed="false">
      <c r="A2105" s="26" t="s">
        <v>19946</v>
      </c>
      <c r="B2105" s="27" t="n">
        <v>46131</v>
      </c>
      <c r="C2105" s="26" t="s">
        <v>9944</v>
      </c>
      <c r="D2105" s="26" t="s">
        <v>15080</v>
      </c>
      <c r="E2105" s="26" t="s">
        <v>15081</v>
      </c>
      <c r="F2105" s="26" t="s">
        <v>15225</v>
      </c>
      <c r="G2105" s="26" t="s">
        <v>18912</v>
      </c>
      <c r="H2105" s="26" t="s">
        <v>14948</v>
      </c>
      <c r="I2105" s="26" t="s">
        <v>19947</v>
      </c>
      <c r="J2105" s="26" t="s">
        <v>14498</v>
      </c>
      <c r="K2105" s="26" t="s">
        <v>19948</v>
      </c>
      <c r="L2105" s="26"/>
    </row>
    <row r="2106" customFormat="false" ht="15" hidden="false" customHeight="true" outlineLevel="0" collapsed="false">
      <c r="A2106" s="29" t="s">
        <v>19949</v>
      </c>
      <c r="B2106" s="30" t="n">
        <v>46131</v>
      </c>
      <c r="C2106" s="29" t="s">
        <v>11008</v>
      </c>
      <c r="D2106" s="29" t="s">
        <v>15011</v>
      </c>
      <c r="E2106" s="29" t="s">
        <v>15012</v>
      </c>
      <c r="F2106" s="29" t="s">
        <v>166</v>
      </c>
      <c r="G2106" s="29" t="s">
        <v>259</v>
      </c>
      <c r="H2106" s="29" t="s">
        <v>14948</v>
      </c>
      <c r="I2106" s="29" t="s">
        <v>15024</v>
      </c>
      <c r="J2106" s="29" t="s">
        <v>14527</v>
      </c>
      <c r="K2106" s="29" t="s">
        <v>19948</v>
      </c>
      <c r="L2106" s="29"/>
    </row>
    <row r="2107" customFormat="false" ht="15" hidden="false" customHeight="true" outlineLevel="0" collapsed="false">
      <c r="A2107" s="26" t="s">
        <v>19950</v>
      </c>
      <c r="B2107" s="27" t="n">
        <v>46133</v>
      </c>
      <c r="C2107" s="26" t="s">
        <v>2825</v>
      </c>
      <c r="D2107" s="26" t="s">
        <v>14984</v>
      </c>
      <c r="E2107" s="26" t="s">
        <v>14985</v>
      </c>
      <c r="F2107" s="26" t="s">
        <v>259</v>
      </c>
      <c r="G2107" s="26" t="s">
        <v>270</v>
      </c>
      <c r="H2107" s="26" t="s">
        <v>14948</v>
      </c>
      <c r="I2107" s="26" t="s">
        <v>15005</v>
      </c>
      <c r="J2107" s="26" t="s">
        <v>14527</v>
      </c>
      <c r="K2107" s="26" t="s">
        <v>19951</v>
      </c>
      <c r="L2107" s="26"/>
    </row>
    <row r="2108" customFormat="false" ht="15" hidden="false" customHeight="true" outlineLevel="0" collapsed="false">
      <c r="A2108" s="29" t="s">
        <v>19952</v>
      </c>
      <c r="B2108" s="30" t="n">
        <v>46133</v>
      </c>
      <c r="C2108" s="29" t="s">
        <v>3236</v>
      </c>
      <c r="D2108" s="29" t="s">
        <v>14951</v>
      </c>
      <c r="E2108" s="29" t="s">
        <v>14952</v>
      </c>
      <c r="F2108" s="29" t="s">
        <v>15263</v>
      </c>
      <c r="G2108" s="29" t="s">
        <v>19004</v>
      </c>
      <c r="H2108" s="29" t="s">
        <v>14948</v>
      </c>
      <c r="I2108" s="29"/>
      <c r="J2108" s="29" t="s">
        <v>14498</v>
      </c>
      <c r="K2108" s="29" t="s">
        <v>19951</v>
      </c>
      <c r="L2108" s="29"/>
    </row>
    <row r="2109" customFormat="false" ht="15" hidden="false" customHeight="true" outlineLevel="0" collapsed="false">
      <c r="A2109" s="26" t="s">
        <v>19953</v>
      </c>
      <c r="B2109" s="27" t="n">
        <v>46133</v>
      </c>
      <c r="C2109" s="26" t="s">
        <v>9654</v>
      </c>
      <c r="D2109" s="26" t="s">
        <v>15011</v>
      </c>
      <c r="E2109" s="26" t="s">
        <v>15012</v>
      </c>
      <c r="F2109" s="26" t="s">
        <v>15078</v>
      </c>
      <c r="G2109" s="26" t="s">
        <v>248</v>
      </c>
      <c r="H2109" s="26" t="s">
        <v>14948</v>
      </c>
      <c r="I2109" s="26" t="s">
        <v>14980</v>
      </c>
      <c r="J2109" s="26" t="s">
        <v>14527</v>
      </c>
      <c r="K2109" s="26" t="s">
        <v>19951</v>
      </c>
      <c r="L2109" s="26"/>
    </row>
    <row r="2110" customFormat="false" ht="15" hidden="false" customHeight="true" outlineLevel="0" collapsed="false">
      <c r="A2110" s="29" t="s">
        <v>19954</v>
      </c>
      <c r="B2110" s="30" t="n">
        <v>46135</v>
      </c>
      <c r="C2110" s="29" t="s">
        <v>9060</v>
      </c>
      <c r="D2110" s="29" t="s">
        <v>15015</v>
      </c>
      <c r="E2110" s="29" t="s">
        <v>15016</v>
      </c>
      <c r="F2110" s="29" t="s">
        <v>208</v>
      </c>
      <c r="G2110" s="29" t="s">
        <v>248</v>
      </c>
      <c r="H2110" s="29" t="s">
        <v>14948</v>
      </c>
      <c r="I2110" s="29" t="s">
        <v>15005</v>
      </c>
      <c r="J2110" s="29" t="s">
        <v>14527</v>
      </c>
      <c r="K2110" s="29" t="s">
        <v>19955</v>
      </c>
      <c r="L2110" s="29"/>
    </row>
    <row r="2111" customFormat="false" ht="15" hidden="false" customHeight="true" outlineLevel="0" collapsed="false">
      <c r="A2111" s="26" t="s">
        <v>19956</v>
      </c>
      <c r="B2111" s="27" t="n">
        <v>46135</v>
      </c>
      <c r="C2111" s="26" t="s">
        <v>9479</v>
      </c>
      <c r="D2111" s="26" t="s">
        <v>15322</v>
      </c>
      <c r="E2111" s="26" t="s">
        <v>15323</v>
      </c>
      <c r="F2111" s="26" t="s">
        <v>16000</v>
      </c>
      <c r="G2111" s="26" t="s">
        <v>15312</v>
      </c>
      <c r="H2111" s="26" t="s">
        <v>14948</v>
      </c>
      <c r="I2111" s="26" t="s">
        <v>19957</v>
      </c>
      <c r="J2111" s="26" t="s">
        <v>14498</v>
      </c>
      <c r="K2111" s="26" t="s">
        <v>19955</v>
      </c>
      <c r="L2111" s="26"/>
    </row>
    <row r="2112" customFormat="false" ht="15" hidden="false" customHeight="true" outlineLevel="0" collapsed="false">
      <c r="A2112" s="29" t="s">
        <v>19958</v>
      </c>
      <c r="B2112" s="30" t="n">
        <v>46135</v>
      </c>
      <c r="C2112" s="29" t="s">
        <v>8499</v>
      </c>
      <c r="D2112" s="29" t="s">
        <v>15035</v>
      </c>
      <c r="E2112" s="29" t="s">
        <v>15036</v>
      </c>
      <c r="F2112" s="29" t="s">
        <v>16799</v>
      </c>
      <c r="G2112" s="29" t="s">
        <v>17045</v>
      </c>
      <c r="H2112" s="29" t="s">
        <v>14948</v>
      </c>
      <c r="I2112" s="29" t="s">
        <v>19959</v>
      </c>
      <c r="J2112" s="29" t="s">
        <v>14498</v>
      </c>
      <c r="K2112" s="29" t="s">
        <v>19955</v>
      </c>
      <c r="L2112" s="29"/>
    </row>
    <row r="2113" customFormat="false" ht="15" hidden="false" customHeight="true" outlineLevel="0" collapsed="false">
      <c r="A2113" s="26" t="s">
        <v>19960</v>
      </c>
      <c r="B2113" s="27" t="n">
        <v>46136</v>
      </c>
      <c r="C2113" s="26" t="s">
        <v>1154</v>
      </c>
      <c r="D2113" s="26" t="s">
        <v>15054</v>
      </c>
      <c r="E2113" s="26" t="s">
        <v>15055</v>
      </c>
      <c r="F2113" s="26" t="s">
        <v>15075</v>
      </c>
      <c r="G2113" s="26" t="s">
        <v>198</v>
      </c>
      <c r="H2113" s="26" t="s">
        <v>14948</v>
      </c>
      <c r="I2113" s="26"/>
      <c r="J2113" s="26" t="s">
        <v>14527</v>
      </c>
      <c r="K2113" s="26" t="s">
        <v>19961</v>
      </c>
      <c r="L2113" s="26"/>
    </row>
    <row r="2114" customFormat="false" ht="15" hidden="false" customHeight="true" outlineLevel="0" collapsed="false">
      <c r="A2114" s="29" t="s">
        <v>19962</v>
      </c>
      <c r="B2114" s="30" t="n">
        <v>46138</v>
      </c>
      <c r="C2114" s="29" t="s">
        <v>7808</v>
      </c>
      <c r="D2114" s="29" t="s">
        <v>15001</v>
      </c>
      <c r="E2114" s="29" t="s">
        <v>15002</v>
      </c>
      <c r="F2114" s="29" t="s">
        <v>15004</v>
      </c>
      <c r="G2114" s="29" t="s">
        <v>15003</v>
      </c>
      <c r="H2114" s="29" t="s">
        <v>14948</v>
      </c>
      <c r="I2114" s="29" t="s">
        <v>15024</v>
      </c>
      <c r="J2114" s="29" t="s">
        <v>14527</v>
      </c>
      <c r="K2114" s="29" t="s">
        <v>19963</v>
      </c>
      <c r="L2114" s="29"/>
    </row>
    <row r="2115" customFormat="false" ht="15" hidden="false" customHeight="true" outlineLevel="0" collapsed="false">
      <c r="A2115" s="26" t="s">
        <v>19964</v>
      </c>
      <c r="B2115" s="27" t="n">
        <v>46139</v>
      </c>
      <c r="C2115" s="26" t="s">
        <v>1069</v>
      </c>
      <c r="D2115" s="26" t="s">
        <v>15066</v>
      </c>
      <c r="E2115" s="26" t="s">
        <v>15067</v>
      </c>
      <c r="F2115" s="26" t="s">
        <v>322</v>
      </c>
      <c r="G2115" s="26" t="s">
        <v>248</v>
      </c>
      <c r="H2115" s="26" t="s">
        <v>14948</v>
      </c>
      <c r="I2115" s="26" t="s">
        <v>14987</v>
      </c>
      <c r="J2115" s="26" t="s">
        <v>14527</v>
      </c>
      <c r="K2115" s="26" t="s">
        <v>19965</v>
      </c>
      <c r="L2115" s="26"/>
    </row>
    <row r="2116" customFormat="false" ht="15" hidden="false" customHeight="true" outlineLevel="0" collapsed="false">
      <c r="A2116" s="29" t="s">
        <v>19966</v>
      </c>
      <c r="B2116" s="30" t="n">
        <v>46141</v>
      </c>
      <c r="C2116" s="29" t="s">
        <v>6392</v>
      </c>
      <c r="D2116" s="29" t="s">
        <v>14946</v>
      </c>
      <c r="E2116" s="29" t="s">
        <v>14947</v>
      </c>
      <c r="F2116" s="29" t="s">
        <v>1017</v>
      </c>
      <c r="G2116" s="29" t="s">
        <v>1008</v>
      </c>
      <c r="H2116" s="29" t="s">
        <v>14948</v>
      </c>
      <c r="I2116" s="29" t="s">
        <v>15024</v>
      </c>
      <c r="J2116" s="29" t="s">
        <v>14527</v>
      </c>
      <c r="K2116" s="29" t="s">
        <v>19967</v>
      </c>
      <c r="L2116" s="29"/>
    </row>
    <row r="2117" customFormat="false" ht="15" hidden="false" customHeight="true" outlineLevel="0" collapsed="false">
      <c r="A2117" s="26" t="s">
        <v>19968</v>
      </c>
      <c r="B2117" s="27" t="n">
        <v>46141</v>
      </c>
      <c r="C2117" s="26" t="s">
        <v>5670</v>
      </c>
      <c r="D2117" s="26" t="s">
        <v>14965</v>
      </c>
      <c r="E2117" s="26" t="s">
        <v>14966</v>
      </c>
      <c r="F2117" s="26" t="s">
        <v>15499</v>
      </c>
      <c r="G2117" s="26" t="s">
        <v>18146</v>
      </c>
      <c r="H2117" s="26" t="s">
        <v>14948</v>
      </c>
      <c r="I2117" s="26" t="s">
        <v>19969</v>
      </c>
      <c r="J2117" s="26" t="s">
        <v>14498</v>
      </c>
      <c r="K2117" s="26" t="s">
        <v>19967</v>
      </c>
      <c r="L2117" s="26"/>
    </row>
    <row r="2118" customFormat="false" ht="15" hidden="false" customHeight="true" outlineLevel="0" collapsed="false">
      <c r="A2118" s="29" t="s">
        <v>19970</v>
      </c>
      <c r="B2118" s="30" t="n">
        <v>46143</v>
      </c>
      <c r="C2118" s="29" t="s">
        <v>11114</v>
      </c>
      <c r="D2118" s="29" t="s">
        <v>14951</v>
      </c>
      <c r="E2118" s="29" t="s">
        <v>14952</v>
      </c>
      <c r="F2118" s="29" t="s">
        <v>17370</v>
      </c>
      <c r="G2118" s="29" t="s">
        <v>19971</v>
      </c>
      <c r="H2118" s="29" t="s">
        <v>14948</v>
      </c>
      <c r="I2118" s="29" t="s">
        <v>19972</v>
      </c>
      <c r="J2118" s="29" t="s">
        <v>14498</v>
      </c>
      <c r="K2118" s="29" t="s">
        <v>19973</v>
      </c>
      <c r="L2118" s="29"/>
    </row>
    <row r="2119" customFormat="false" ht="15" hidden="false" customHeight="true" outlineLevel="0" collapsed="false">
      <c r="A2119" s="26" t="s">
        <v>19974</v>
      </c>
      <c r="B2119" s="27" t="n">
        <v>46143</v>
      </c>
      <c r="C2119" s="26" t="s">
        <v>8909</v>
      </c>
      <c r="D2119" s="26" t="s">
        <v>15054</v>
      </c>
      <c r="E2119" s="26" t="s">
        <v>15055</v>
      </c>
      <c r="F2119" s="26" t="s">
        <v>198</v>
      </c>
      <c r="G2119" s="26" t="s">
        <v>15078</v>
      </c>
      <c r="H2119" s="26" t="s">
        <v>14948</v>
      </c>
      <c r="I2119" s="26" t="s">
        <v>15024</v>
      </c>
      <c r="J2119" s="26" t="s">
        <v>14527</v>
      </c>
      <c r="K2119" s="26" t="s">
        <v>19973</v>
      </c>
      <c r="L2119" s="26"/>
    </row>
    <row r="2120" customFormat="false" ht="15" hidden="false" customHeight="true" outlineLevel="0" collapsed="false">
      <c r="A2120" s="29" t="s">
        <v>19975</v>
      </c>
      <c r="B2120" s="30" t="n">
        <v>46143</v>
      </c>
      <c r="C2120" s="29" t="s">
        <v>6691</v>
      </c>
      <c r="D2120" s="29" t="s">
        <v>15080</v>
      </c>
      <c r="E2120" s="29" t="s">
        <v>15081</v>
      </c>
      <c r="F2120" s="29" t="s">
        <v>15433</v>
      </c>
      <c r="G2120" s="29" t="s">
        <v>16027</v>
      </c>
      <c r="H2120" s="29" t="s">
        <v>14948</v>
      </c>
      <c r="I2120" s="29" t="s">
        <v>19976</v>
      </c>
      <c r="J2120" s="29" t="s">
        <v>14498</v>
      </c>
      <c r="K2120" s="29" t="s">
        <v>19973</v>
      </c>
      <c r="L2120" s="29"/>
    </row>
    <row r="2121" customFormat="false" ht="15" hidden="false" customHeight="true" outlineLevel="0" collapsed="false">
      <c r="A2121" s="26" t="s">
        <v>19977</v>
      </c>
      <c r="B2121" s="27" t="n">
        <v>46144</v>
      </c>
      <c r="C2121" s="26" t="s">
        <v>6202</v>
      </c>
      <c r="D2121" s="26" t="s">
        <v>15113</v>
      </c>
      <c r="E2121" s="26" t="s">
        <v>15114</v>
      </c>
      <c r="F2121" s="26" t="s">
        <v>15078</v>
      </c>
      <c r="G2121" s="26" t="s">
        <v>15017</v>
      </c>
      <c r="H2121" s="26" t="s">
        <v>14948</v>
      </c>
      <c r="I2121" s="26" t="s">
        <v>15005</v>
      </c>
      <c r="J2121" s="26" t="s">
        <v>14527</v>
      </c>
      <c r="K2121" s="26" t="s">
        <v>19978</v>
      </c>
      <c r="L2121" s="26"/>
    </row>
    <row r="2122" customFormat="false" ht="15" hidden="false" customHeight="true" outlineLevel="0" collapsed="false">
      <c r="A2122" s="29" t="s">
        <v>19979</v>
      </c>
      <c r="B2122" s="30" t="n">
        <v>46144</v>
      </c>
      <c r="C2122" s="29" t="s">
        <v>4176</v>
      </c>
      <c r="D2122" s="29" t="s">
        <v>15001</v>
      </c>
      <c r="E2122" s="29" t="s">
        <v>15002</v>
      </c>
      <c r="F2122" s="29" t="s">
        <v>15335</v>
      </c>
      <c r="G2122" s="29" t="s">
        <v>15042</v>
      </c>
      <c r="H2122" s="29" t="s">
        <v>14948</v>
      </c>
      <c r="I2122" s="29" t="s">
        <v>14960</v>
      </c>
      <c r="J2122" s="29" t="s">
        <v>14527</v>
      </c>
      <c r="K2122" s="29" t="s">
        <v>19978</v>
      </c>
      <c r="L2122" s="29"/>
    </row>
    <row r="2123" customFormat="false" ht="15" hidden="false" customHeight="true" outlineLevel="0" collapsed="false">
      <c r="A2123" s="26" t="s">
        <v>19980</v>
      </c>
      <c r="B2123" s="27" t="n">
        <v>46144</v>
      </c>
      <c r="C2123" s="26" t="s">
        <v>5257</v>
      </c>
      <c r="D2123" s="26" t="s">
        <v>15021</v>
      </c>
      <c r="E2123" s="26" t="s">
        <v>15022</v>
      </c>
      <c r="F2123" s="26" t="s">
        <v>166</v>
      </c>
      <c r="G2123" s="26" t="s">
        <v>218</v>
      </c>
      <c r="H2123" s="26" t="s">
        <v>14948</v>
      </c>
      <c r="I2123" s="26" t="s">
        <v>14987</v>
      </c>
      <c r="J2123" s="26" t="s">
        <v>14527</v>
      </c>
      <c r="K2123" s="26" t="s">
        <v>19978</v>
      </c>
      <c r="L2123" s="26"/>
    </row>
    <row r="2124" customFormat="false" ht="15" hidden="false" customHeight="true" outlineLevel="0" collapsed="false">
      <c r="A2124" s="29" t="s">
        <v>19981</v>
      </c>
      <c r="B2124" s="30" t="n">
        <v>46144</v>
      </c>
      <c r="C2124" s="29" t="s">
        <v>3286</v>
      </c>
      <c r="D2124" s="29" t="s">
        <v>14965</v>
      </c>
      <c r="E2124" s="29" t="s">
        <v>14966</v>
      </c>
      <c r="F2124" s="29" t="s">
        <v>16269</v>
      </c>
      <c r="G2124" s="29" t="s">
        <v>17793</v>
      </c>
      <c r="H2124" s="29" t="s">
        <v>14948</v>
      </c>
      <c r="I2124" s="29" t="s">
        <v>19982</v>
      </c>
      <c r="J2124" s="29" t="s">
        <v>14498</v>
      </c>
      <c r="K2124" s="29" t="s">
        <v>19978</v>
      </c>
      <c r="L2124" s="29"/>
    </row>
    <row r="2125" customFormat="false" ht="15" hidden="false" customHeight="true" outlineLevel="0" collapsed="false">
      <c r="A2125" s="26" t="s">
        <v>19983</v>
      </c>
      <c r="B2125" s="27" t="n">
        <v>46144</v>
      </c>
      <c r="C2125" s="26" t="s">
        <v>1552</v>
      </c>
      <c r="D2125" s="26" t="s">
        <v>15021</v>
      </c>
      <c r="E2125" s="26" t="s">
        <v>15022</v>
      </c>
      <c r="F2125" s="26" t="s">
        <v>166</v>
      </c>
      <c r="G2125" s="26" t="s">
        <v>15078</v>
      </c>
      <c r="H2125" s="26" t="s">
        <v>14948</v>
      </c>
      <c r="I2125" s="26" t="s">
        <v>15024</v>
      </c>
      <c r="J2125" s="26" t="s">
        <v>14527</v>
      </c>
      <c r="K2125" s="26" t="s">
        <v>19978</v>
      </c>
      <c r="L2125" s="26"/>
    </row>
    <row r="2126" customFormat="false" ht="15" hidden="false" customHeight="true" outlineLevel="0" collapsed="false">
      <c r="A2126" s="29" t="s">
        <v>19984</v>
      </c>
      <c r="B2126" s="30" t="n">
        <v>46145</v>
      </c>
      <c r="C2126" s="29" t="s">
        <v>10810</v>
      </c>
      <c r="D2126" s="29" t="s">
        <v>14965</v>
      </c>
      <c r="E2126" s="29" t="s">
        <v>14966</v>
      </c>
      <c r="F2126" s="29" t="s">
        <v>15427</v>
      </c>
      <c r="G2126" s="29" t="s">
        <v>17492</v>
      </c>
      <c r="H2126" s="29" t="s">
        <v>14948</v>
      </c>
      <c r="I2126" s="29" t="s">
        <v>19985</v>
      </c>
      <c r="J2126" s="29" t="s">
        <v>14498</v>
      </c>
      <c r="K2126" s="29" t="s">
        <v>19986</v>
      </c>
      <c r="L2126" s="29"/>
    </row>
    <row r="2127" customFormat="false" ht="15" hidden="false" customHeight="true" outlineLevel="0" collapsed="false">
      <c r="A2127" s="26" t="s">
        <v>19987</v>
      </c>
      <c r="B2127" s="27" t="n">
        <v>46146</v>
      </c>
      <c r="C2127" s="26" t="s">
        <v>710</v>
      </c>
      <c r="D2127" s="26" t="s">
        <v>14946</v>
      </c>
      <c r="E2127" s="26" t="s">
        <v>14947</v>
      </c>
      <c r="F2127" s="26" t="s">
        <v>2501</v>
      </c>
      <c r="G2127" s="26" t="s">
        <v>313</v>
      </c>
      <c r="H2127" s="26" t="s">
        <v>14948</v>
      </c>
      <c r="I2127" s="26" t="s">
        <v>14980</v>
      </c>
      <c r="J2127" s="26" t="s">
        <v>14527</v>
      </c>
      <c r="K2127" s="26" t="s">
        <v>19988</v>
      </c>
      <c r="L2127" s="26"/>
    </row>
    <row r="2128" customFormat="false" ht="15" hidden="false" customHeight="true" outlineLevel="0" collapsed="false">
      <c r="A2128" s="29" t="s">
        <v>19989</v>
      </c>
      <c r="B2128" s="30" t="n">
        <v>46147</v>
      </c>
      <c r="C2128" s="29" t="s">
        <v>3572</v>
      </c>
      <c r="D2128" s="29" t="s">
        <v>15015</v>
      </c>
      <c r="E2128" s="29" t="s">
        <v>15016</v>
      </c>
      <c r="F2128" s="29" t="s">
        <v>229</v>
      </c>
      <c r="G2128" s="29" t="s">
        <v>166</v>
      </c>
      <c r="H2128" s="29" t="s">
        <v>14948</v>
      </c>
      <c r="I2128" s="29" t="s">
        <v>14987</v>
      </c>
      <c r="J2128" s="29" t="s">
        <v>14527</v>
      </c>
      <c r="K2128" s="29" t="s">
        <v>19990</v>
      </c>
      <c r="L2128" s="29"/>
    </row>
    <row r="2129" customFormat="false" ht="15" hidden="false" customHeight="true" outlineLevel="0" collapsed="false">
      <c r="A2129" s="26" t="s">
        <v>19991</v>
      </c>
      <c r="B2129" s="27" t="n">
        <v>46147</v>
      </c>
      <c r="C2129" s="26" t="s">
        <v>2520</v>
      </c>
      <c r="D2129" s="26" t="s">
        <v>14951</v>
      </c>
      <c r="E2129" s="26" t="s">
        <v>14952</v>
      </c>
      <c r="F2129" s="26" t="s">
        <v>15433</v>
      </c>
      <c r="G2129" s="26" t="s">
        <v>19992</v>
      </c>
      <c r="H2129" s="26" t="s">
        <v>14948</v>
      </c>
      <c r="I2129" s="26" t="s">
        <v>19993</v>
      </c>
      <c r="J2129" s="26" t="s">
        <v>14498</v>
      </c>
      <c r="K2129" s="26" t="s">
        <v>19990</v>
      </c>
      <c r="L2129" s="26"/>
    </row>
    <row r="2130" customFormat="false" ht="15" hidden="false" customHeight="true" outlineLevel="0" collapsed="false">
      <c r="A2130" s="29" t="s">
        <v>19994</v>
      </c>
      <c r="B2130" s="30" t="n">
        <v>46148</v>
      </c>
      <c r="C2130" s="29" t="s">
        <v>9416</v>
      </c>
      <c r="D2130" s="29" t="s">
        <v>14972</v>
      </c>
      <c r="E2130" s="29" t="s">
        <v>14973</v>
      </c>
      <c r="F2130" s="29" t="s">
        <v>19995</v>
      </c>
      <c r="G2130" s="29" t="s">
        <v>19996</v>
      </c>
      <c r="H2130" s="29" t="s">
        <v>14948</v>
      </c>
      <c r="I2130" s="29" t="s">
        <v>14960</v>
      </c>
      <c r="J2130" s="29" t="s">
        <v>14527</v>
      </c>
      <c r="K2130" s="29" t="s">
        <v>19997</v>
      </c>
      <c r="L2130" s="29"/>
    </row>
    <row r="2131" customFormat="false" ht="15" hidden="false" customHeight="true" outlineLevel="0" collapsed="false">
      <c r="A2131" s="26" t="s">
        <v>19998</v>
      </c>
      <c r="B2131" s="27" t="n">
        <v>46148</v>
      </c>
      <c r="C2131" s="26" t="s">
        <v>9651</v>
      </c>
      <c r="D2131" s="26" t="s">
        <v>15113</v>
      </c>
      <c r="E2131" s="26" t="s">
        <v>15114</v>
      </c>
      <c r="F2131" s="26" t="s">
        <v>15078</v>
      </c>
      <c r="G2131" s="26" t="s">
        <v>270</v>
      </c>
      <c r="H2131" s="26" t="s">
        <v>14948</v>
      </c>
      <c r="I2131" s="26" t="s">
        <v>14980</v>
      </c>
      <c r="J2131" s="26" t="s">
        <v>14527</v>
      </c>
      <c r="K2131" s="26" t="s">
        <v>19997</v>
      </c>
      <c r="L2131" s="26"/>
    </row>
    <row r="2132" customFormat="false" ht="15" hidden="false" customHeight="true" outlineLevel="0" collapsed="false">
      <c r="A2132" s="29" t="s">
        <v>19999</v>
      </c>
      <c r="B2132" s="30" t="n">
        <v>46148</v>
      </c>
      <c r="C2132" s="29" t="s">
        <v>4653</v>
      </c>
      <c r="D2132" s="29" t="s">
        <v>15113</v>
      </c>
      <c r="E2132" s="29" t="s">
        <v>15114</v>
      </c>
      <c r="F2132" s="29" t="s">
        <v>15017</v>
      </c>
      <c r="G2132" s="29" t="s">
        <v>208</v>
      </c>
      <c r="H2132" s="29" t="s">
        <v>14948</v>
      </c>
      <c r="I2132" s="29"/>
      <c r="J2132" s="29" t="s">
        <v>14527</v>
      </c>
      <c r="K2132" s="29" t="s">
        <v>19997</v>
      </c>
      <c r="L2132" s="29"/>
    </row>
    <row r="2133" customFormat="false" ht="15" hidden="false" customHeight="true" outlineLevel="0" collapsed="false">
      <c r="A2133" s="26" t="s">
        <v>20000</v>
      </c>
      <c r="B2133" s="27" t="n">
        <v>46149</v>
      </c>
      <c r="C2133" s="26" t="s">
        <v>1701</v>
      </c>
      <c r="D2133" s="26" t="s">
        <v>15322</v>
      </c>
      <c r="E2133" s="26" t="s">
        <v>15323</v>
      </c>
      <c r="F2133" s="26" t="s">
        <v>16076</v>
      </c>
      <c r="G2133" s="26" t="s">
        <v>16000</v>
      </c>
      <c r="H2133" s="26" t="s">
        <v>14948</v>
      </c>
      <c r="I2133" s="26" t="s">
        <v>20001</v>
      </c>
      <c r="J2133" s="26" t="s">
        <v>14498</v>
      </c>
      <c r="K2133" s="26" t="s">
        <v>20002</v>
      </c>
      <c r="L2133" s="26"/>
    </row>
    <row r="2134" customFormat="false" ht="15" hidden="false" customHeight="true" outlineLevel="0" collapsed="false">
      <c r="A2134" s="29" t="s">
        <v>20003</v>
      </c>
      <c r="B2134" s="30" t="n">
        <v>46150</v>
      </c>
      <c r="C2134" s="29" t="s">
        <v>7384</v>
      </c>
      <c r="D2134" s="29" t="s">
        <v>15045</v>
      </c>
      <c r="E2134" s="29" t="s">
        <v>15046</v>
      </c>
      <c r="F2134" s="29" t="s">
        <v>20004</v>
      </c>
      <c r="G2134" s="29" t="s">
        <v>20005</v>
      </c>
      <c r="H2134" s="29" t="s">
        <v>14948</v>
      </c>
      <c r="I2134" s="29" t="s">
        <v>15005</v>
      </c>
      <c r="J2134" s="29" t="s">
        <v>14527</v>
      </c>
      <c r="K2134" s="29" t="s">
        <v>20006</v>
      </c>
      <c r="L2134" s="29"/>
    </row>
    <row r="2135" customFormat="false" ht="15" hidden="false" customHeight="true" outlineLevel="0" collapsed="false">
      <c r="A2135" s="26" t="s">
        <v>20007</v>
      </c>
      <c r="B2135" s="27" t="n">
        <v>46150</v>
      </c>
      <c r="C2135" s="26" t="s">
        <v>11111</v>
      </c>
      <c r="D2135" s="26" t="s">
        <v>15113</v>
      </c>
      <c r="E2135" s="26" t="s">
        <v>15114</v>
      </c>
      <c r="F2135" s="26" t="s">
        <v>208</v>
      </c>
      <c r="G2135" s="26" t="s">
        <v>15018</v>
      </c>
      <c r="H2135" s="26" t="s">
        <v>14948</v>
      </c>
      <c r="I2135" s="26" t="s">
        <v>14960</v>
      </c>
      <c r="J2135" s="26" t="s">
        <v>14527</v>
      </c>
      <c r="K2135" s="26" t="s">
        <v>20006</v>
      </c>
      <c r="L2135" s="26"/>
    </row>
    <row r="2136" customFormat="false" ht="15" hidden="false" customHeight="true" outlineLevel="0" collapsed="false">
      <c r="A2136" s="29" t="s">
        <v>20008</v>
      </c>
      <c r="B2136" s="30" t="n">
        <v>46151</v>
      </c>
      <c r="C2136" s="29" t="s">
        <v>6691</v>
      </c>
      <c r="D2136" s="29" t="s">
        <v>14977</v>
      </c>
      <c r="E2136" s="29" t="s">
        <v>14978</v>
      </c>
      <c r="F2136" s="29" t="s">
        <v>15151</v>
      </c>
      <c r="G2136" s="29" t="s">
        <v>15151</v>
      </c>
      <c r="H2136" s="29" t="s">
        <v>14948</v>
      </c>
      <c r="I2136" s="29" t="s">
        <v>15005</v>
      </c>
      <c r="J2136" s="29" t="s">
        <v>14527</v>
      </c>
      <c r="K2136" s="29" t="s">
        <v>20009</v>
      </c>
      <c r="L2136" s="29"/>
    </row>
    <row r="2137" customFormat="false" ht="15" hidden="false" customHeight="true" outlineLevel="0" collapsed="false">
      <c r="A2137" s="26" t="s">
        <v>20010</v>
      </c>
      <c r="B2137" s="27" t="n">
        <v>46151</v>
      </c>
      <c r="C2137" s="26" t="s">
        <v>6012</v>
      </c>
      <c r="D2137" s="26" t="s">
        <v>15015</v>
      </c>
      <c r="E2137" s="26" t="s">
        <v>15016</v>
      </c>
      <c r="F2137" s="26" t="s">
        <v>322</v>
      </c>
      <c r="G2137" s="26" t="s">
        <v>15023</v>
      </c>
      <c r="H2137" s="26" t="s">
        <v>14948</v>
      </c>
      <c r="I2137" s="26" t="s">
        <v>15024</v>
      </c>
      <c r="J2137" s="26" t="s">
        <v>14527</v>
      </c>
      <c r="K2137" s="26" t="s">
        <v>20009</v>
      </c>
      <c r="L2137" s="26"/>
    </row>
    <row r="2138" customFormat="false" ht="15" hidden="false" customHeight="true" outlineLevel="0" collapsed="false">
      <c r="A2138" s="29" t="s">
        <v>20011</v>
      </c>
      <c r="B2138" s="30" t="n">
        <v>46153</v>
      </c>
      <c r="C2138" s="29" t="s">
        <v>9008</v>
      </c>
      <c r="D2138" s="29" t="s">
        <v>15080</v>
      </c>
      <c r="E2138" s="29" t="s">
        <v>15081</v>
      </c>
      <c r="F2138" s="29" t="s">
        <v>16673</v>
      </c>
      <c r="G2138" s="29" t="s">
        <v>16173</v>
      </c>
      <c r="H2138" s="29" t="s">
        <v>14948</v>
      </c>
      <c r="I2138" s="29" t="s">
        <v>20012</v>
      </c>
      <c r="J2138" s="29" t="s">
        <v>14498</v>
      </c>
      <c r="K2138" s="29" t="s">
        <v>20013</v>
      </c>
      <c r="L2138" s="29"/>
    </row>
    <row r="2139" customFormat="false" ht="15" hidden="false" customHeight="true" outlineLevel="0" collapsed="false">
      <c r="A2139" s="26" t="s">
        <v>20014</v>
      </c>
      <c r="B2139" s="27" t="n">
        <v>46153</v>
      </c>
      <c r="C2139" s="26" t="s">
        <v>7157</v>
      </c>
      <c r="D2139" s="26" t="s">
        <v>14977</v>
      </c>
      <c r="E2139" s="26" t="s">
        <v>14978</v>
      </c>
      <c r="F2139" s="26" t="s">
        <v>16746</v>
      </c>
      <c r="G2139" s="26" t="s">
        <v>16746</v>
      </c>
      <c r="H2139" s="26" t="s">
        <v>14948</v>
      </c>
      <c r="I2139" s="26" t="s">
        <v>14987</v>
      </c>
      <c r="J2139" s="26" t="s">
        <v>14527</v>
      </c>
      <c r="K2139" s="26" t="s">
        <v>20013</v>
      </c>
      <c r="L2139" s="26"/>
    </row>
    <row r="2140" customFormat="false" ht="15" hidden="false" customHeight="true" outlineLevel="0" collapsed="false">
      <c r="A2140" s="29" t="s">
        <v>20015</v>
      </c>
      <c r="B2140" s="30" t="n">
        <v>46155</v>
      </c>
      <c r="C2140" s="29" t="s">
        <v>10675</v>
      </c>
      <c r="D2140" s="29" t="s">
        <v>14977</v>
      </c>
      <c r="E2140" s="29" t="s">
        <v>14978</v>
      </c>
      <c r="F2140" s="29" t="s">
        <v>18452</v>
      </c>
      <c r="G2140" s="29" t="s">
        <v>18452</v>
      </c>
      <c r="H2140" s="29" t="s">
        <v>14948</v>
      </c>
      <c r="I2140" s="29"/>
      <c r="J2140" s="29" t="s">
        <v>14527</v>
      </c>
      <c r="K2140" s="29" t="s">
        <v>20016</v>
      </c>
      <c r="L2140" s="29"/>
    </row>
    <row r="2141" customFormat="false" ht="15" hidden="false" customHeight="true" outlineLevel="0" collapsed="false">
      <c r="A2141" s="26" t="s">
        <v>20017</v>
      </c>
      <c r="B2141" s="27" t="n">
        <v>46155</v>
      </c>
      <c r="C2141" s="26" t="s">
        <v>3562</v>
      </c>
      <c r="D2141" s="26" t="s">
        <v>15054</v>
      </c>
      <c r="E2141" s="26" t="s">
        <v>15055</v>
      </c>
      <c r="F2141" s="26" t="s">
        <v>15023</v>
      </c>
      <c r="G2141" s="26" t="s">
        <v>15078</v>
      </c>
      <c r="H2141" s="26" t="s">
        <v>14948</v>
      </c>
      <c r="I2141" s="26" t="s">
        <v>14960</v>
      </c>
      <c r="J2141" s="26" t="s">
        <v>14527</v>
      </c>
      <c r="K2141" s="26" t="s">
        <v>20016</v>
      </c>
      <c r="L2141" s="26"/>
    </row>
    <row r="2142" customFormat="false" ht="15" hidden="false" customHeight="true" outlineLevel="0" collapsed="false">
      <c r="A2142" s="29" t="s">
        <v>20018</v>
      </c>
      <c r="B2142" s="30" t="n">
        <v>46155</v>
      </c>
      <c r="C2142" s="29" t="s">
        <v>8066</v>
      </c>
      <c r="D2142" s="29" t="s">
        <v>14951</v>
      </c>
      <c r="E2142" s="29" t="s">
        <v>14952</v>
      </c>
      <c r="F2142" s="29" t="s">
        <v>16023</v>
      </c>
      <c r="G2142" s="29" t="s">
        <v>20019</v>
      </c>
      <c r="H2142" s="29" t="s">
        <v>14948</v>
      </c>
      <c r="I2142" s="29" t="s">
        <v>20020</v>
      </c>
      <c r="J2142" s="29" t="s">
        <v>14498</v>
      </c>
      <c r="K2142" s="29" t="s">
        <v>20016</v>
      </c>
      <c r="L2142" s="29"/>
    </row>
    <row r="2143" customFormat="false" ht="15" hidden="false" customHeight="true" outlineLevel="0" collapsed="false">
      <c r="A2143" s="26" t="s">
        <v>20021</v>
      </c>
      <c r="B2143" s="27" t="n">
        <v>46157</v>
      </c>
      <c r="C2143" s="26" t="s">
        <v>10848</v>
      </c>
      <c r="D2143" s="26" t="s">
        <v>14956</v>
      </c>
      <c r="E2143" s="26" t="s">
        <v>14957</v>
      </c>
      <c r="F2143" s="26" t="s">
        <v>20022</v>
      </c>
      <c r="G2143" s="26" t="s">
        <v>20023</v>
      </c>
      <c r="H2143" s="26" t="s">
        <v>14948</v>
      </c>
      <c r="I2143" s="26" t="s">
        <v>14960</v>
      </c>
      <c r="J2143" s="26" t="s">
        <v>14527</v>
      </c>
      <c r="K2143" s="26" t="s">
        <v>20024</v>
      </c>
      <c r="L2143" s="26"/>
    </row>
    <row r="2144" customFormat="false" ht="15" hidden="false" customHeight="true" outlineLevel="0" collapsed="false">
      <c r="A2144" s="29" t="s">
        <v>20025</v>
      </c>
      <c r="B2144" s="30" t="n">
        <v>46157</v>
      </c>
      <c r="C2144" s="29" t="s">
        <v>6054</v>
      </c>
      <c r="D2144" s="29" t="s">
        <v>15080</v>
      </c>
      <c r="E2144" s="29" t="s">
        <v>15081</v>
      </c>
      <c r="F2144" s="29" t="s">
        <v>16725</v>
      </c>
      <c r="G2144" s="29" t="s">
        <v>14997</v>
      </c>
      <c r="H2144" s="29" t="s">
        <v>14948</v>
      </c>
      <c r="I2144" s="29" t="s">
        <v>19252</v>
      </c>
      <c r="J2144" s="29" t="s">
        <v>14498</v>
      </c>
      <c r="K2144" s="29" t="s">
        <v>20024</v>
      </c>
      <c r="L2144" s="29"/>
    </row>
    <row r="2145" customFormat="false" ht="15" hidden="false" customHeight="true" outlineLevel="0" collapsed="false">
      <c r="A2145" s="26" t="s">
        <v>20026</v>
      </c>
      <c r="B2145" s="27" t="n">
        <v>46159</v>
      </c>
      <c r="C2145" s="26" t="s">
        <v>10699</v>
      </c>
      <c r="D2145" s="26" t="s">
        <v>15054</v>
      </c>
      <c r="E2145" s="26" t="s">
        <v>15055</v>
      </c>
      <c r="F2145" s="26" t="s">
        <v>15135</v>
      </c>
      <c r="G2145" s="26" t="s">
        <v>15135</v>
      </c>
      <c r="H2145" s="26" t="s">
        <v>14948</v>
      </c>
      <c r="I2145" s="26"/>
      <c r="J2145" s="26" t="s">
        <v>14527</v>
      </c>
      <c r="K2145" s="26" t="s">
        <v>20027</v>
      </c>
      <c r="L2145" s="26"/>
    </row>
    <row r="2146" customFormat="false" ht="15" hidden="false" customHeight="true" outlineLevel="0" collapsed="false">
      <c r="A2146" s="29" t="s">
        <v>20028</v>
      </c>
      <c r="B2146" s="30" t="n">
        <v>46159</v>
      </c>
      <c r="C2146" s="29" t="s">
        <v>7284</v>
      </c>
      <c r="D2146" s="29" t="s">
        <v>15066</v>
      </c>
      <c r="E2146" s="29" t="s">
        <v>15067</v>
      </c>
      <c r="F2146" s="29" t="s">
        <v>15023</v>
      </c>
      <c r="G2146" s="29" t="s">
        <v>15017</v>
      </c>
      <c r="H2146" s="29" t="s">
        <v>14948</v>
      </c>
      <c r="I2146" s="29" t="s">
        <v>14960</v>
      </c>
      <c r="J2146" s="29" t="s">
        <v>14527</v>
      </c>
      <c r="K2146" s="29" t="s">
        <v>20027</v>
      </c>
      <c r="L2146" s="29"/>
    </row>
    <row r="2147" customFormat="false" ht="15" hidden="false" customHeight="true" outlineLevel="0" collapsed="false">
      <c r="A2147" s="26" t="s">
        <v>20029</v>
      </c>
      <c r="B2147" s="27" t="n">
        <v>46159</v>
      </c>
      <c r="C2147" s="26" t="s">
        <v>6140</v>
      </c>
      <c r="D2147" s="26" t="s">
        <v>14951</v>
      </c>
      <c r="E2147" s="26" t="s">
        <v>14952</v>
      </c>
      <c r="F2147" s="26" t="s">
        <v>15441</v>
      </c>
      <c r="G2147" s="26" t="s">
        <v>19297</v>
      </c>
      <c r="H2147" s="26" t="s">
        <v>14948</v>
      </c>
      <c r="I2147" s="26" t="s">
        <v>20030</v>
      </c>
      <c r="J2147" s="26" t="s">
        <v>14498</v>
      </c>
      <c r="K2147" s="26" t="s">
        <v>20027</v>
      </c>
      <c r="L2147" s="26"/>
    </row>
    <row r="2148" customFormat="false" ht="15" hidden="false" customHeight="true" outlineLevel="0" collapsed="false">
      <c r="A2148" s="29" t="s">
        <v>20031</v>
      </c>
      <c r="B2148" s="30" t="n">
        <v>46163</v>
      </c>
      <c r="C2148" s="29" t="s">
        <v>3629</v>
      </c>
      <c r="D2148" s="29" t="s">
        <v>15054</v>
      </c>
      <c r="E2148" s="29" t="s">
        <v>15055</v>
      </c>
      <c r="F2148" s="29" t="s">
        <v>208</v>
      </c>
      <c r="G2148" s="29" t="s">
        <v>270</v>
      </c>
      <c r="H2148" s="29" t="s">
        <v>14948</v>
      </c>
      <c r="I2148" s="29"/>
      <c r="J2148" s="29" t="s">
        <v>14527</v>
      </c>
      <c r="K2148" s="29" t="s">
        <v>20032</v>
      </c>
      <c r="L2148" s="29"/>
    </row>
    <row r="2149" customFormat="false" ht="15" hidden="false" customHeight="true" outlineLevel="0" collapsed="false">
      <c r="A2149" s="26" t="s">
        <v>20033</v>
      </c>
      <c r="B2149" s="27" t="n">
        <v>46164</v>
      </c>
      <c r="C2149" s="26" t="s">
        <v>4948</v>
      </c>
      <c r="D2149" s="26" t="s">
        <v>14946</v>
      </c>
      <c r="E2149" s="26" t="s">
        <v>14947</v>
      </c>
      <c r="F2149" s="26" t="s">
        <v>5543</v>
      </c>
      <c r="G2149" s="26" t="s">
        <v>2781</v>
      </c>
      <c r="H2149" s="26" t="s">
        <v>14948</v>
      </c>
      <c r="I2149" s="26" t="s">
        <v>14987</v>
      </c>
      <c r="J2149" s="26" t="s">
        <v>14527</v>
      </c>
      <c r="K2149" s="26" t="s">
        <v>20034</v>
      </c>
      <c r="L2149" s="26"/>
    </row>
    <row r="2150" customFormat="false" ht="15" hidden="false" customHeight="true" outlineLevel="0" collapsed="false">
      <c r="A2150" s="29" t="s">
        <v>20035</v>
      </c>
      <c r="B2150" s="30" t="n">
        <v>46164</v>
      </c>
      <c r="C2150" s="29" t="s">
        <v>6624</v>
      </c>
      <c r="D2150" s="29" t="s">
        <v>15045</v>
      </c>
      <c r="E2150" s="29" t="s">
        <v>15046</v>
      </c>
      <c r="F2150" s="29" t="s">
        <v>20036</v>
      </c>
      <c r="G2150" s="29" t="s">
        <v>20037</v>
      </c>
      <c r="H2150" s="29" t="s">
        <v>14948</v>
      </c>
      <c r="I2150" s="29"/>
      <c r="J2150" s="29" t="s">
        <v>14527</v>
      </c>
      <c r="K2150" s="29" t="s">
        <v>20034</v>
      </c>
      <c r="L2150" s="29"/>
    </row>
    <row r="2151" customFormat="false" ht="15" hidden="false" customHeight="true" outlineLevel="0" collapsed="false">
      <c r="A2151" s="26" t="s">
        <v>20038</v>
      </c>
      <c r="B2151" s="27" t="n">
        <v>46165</v>
      </c>
      <c r="C2151" s="26" t="s">
        <v>11199</v>
      </c>
      <c r="D2151" s="26" t="s">
        <v>15045</v>
      </c>
      <c r="E2151" s="26" t="s">
        <v>15046</v>
      </c>
      <c r="F2151" s="26" t="s">
        <v>20039</v>
      </c>
      <c r="G2151" s="26" t="s">
        <v>20040</v>
      </c>
      <c r="H2151" s="26" t="s">
        <v>14948</v>
      </c>
      <c r="I2151" s="26" t="s">
        <v>14960</v>
      </c>
      <c r="J2151" s="26" t="s">
        <v>14527</v>
      </c>
      <c r="K2151" s="26" t="s">
        <v>20041</v>
      </c>
      <c r="L2151" s="26"/>
    </row>
    <row r="2152" customFormat="false" ht="15" hidden="false" customHeight="true" outlineLevel="0" collapsed="false">
      <c r="A2152" s="29" t="s">
        <v>20042</v>
      </c>
      <c r="B2152" s="30" t="n">
        <v>46166</v>
      </c>
      <c r="C2152" s="29" t="s">
        <v>8086</v>
      </c>
      <c r="D2152" s="29" t="s">
        <v>14951</v>
      </c>
      <c r="E2152" s="29" t="s">
        <v>14952</v>
      </c>
      <c r="F2152" s="29" t="s">
        <v>17656</v>
      </c>
      <c r="G2152" s="29" t="s">
        <v>16567</v>
      </c>
      <c r="H2152" s="29" t="s">
        <v>14948</v>
      </c>
      <c r="I2152" s="29" t="s">
        <v>20043</v>
      </c>
      <c r="J2152" s="29" t="s">
        <v>14498</v>
      </c>
      <c r="K2152" s="29" t="s">
        <v>20044</v>
      </c>
      <c r="L2152" s="29"/>
    </row>
    <row r="2153" customFormat="false" ht="15" hidden="false" customHeight="true" outlineLevel="0" collapsed="false">
      <c r="A2153" s="26" t="s">
        <v>20045</v>
      </c>
      <c r="B2153" s="27" t="n">
        <v>46166</v>
      </c>
      <c r="C2153" s="26" t="s">
        <v>4819</v>
      </c>
      <c r="D2153" s="26" t="s">
        <v>15001</v>
      </c>
      <c r="E2153" s="26" t="s">
        <v>15002</v>
      </c>
      <c r="F2153" s="26" t="s">
        <v>15027</v>
      </c>
      <c r="G2153" s="26" t="s">
        <v>15004</v>
      </c>
      <c r="H2153" s="26" t="s">
        <v>14948</v>
      </c>
      <c r="I2153" s="26" t="s">
        <v>14960</v>
      </c>
      <c r="J2153" s="26" t="s">
        <v>14527</v>
      </c>
      <c r="K2153" s="26" t="s">
        <v>20044</v>
      </c>
      <c r="L2153" s="26"/>
    </row>
    <row r="2154" customFormat="false" ht="15" hidden="false" customHeight="true" outlineLevel="0" collapsed="false">
      <c r="A2154" s="29" t="s">
        <v>20046</v>
      </c>
      <c r="B2154" s="30" t="n">
        <v>46167</v>
      </c>
      <c r="C2154" s="29" t="s">
        <v>7930</v>
      </c>
      <c r="D2154" s="29" t="s">
        <v>14951</v>
      </c>
      <c r="E2154" s="29" t="s">
        <v>14952</v>
      </c>
      <c r="F2154" s="29" t="s">
        <v>20047</v>
      </c>
      <c r="G2154" s="29" t="s">
        <v>20048</v>
      </c>
      <c r="H2154" s="29" t="s">
        <v>14948</v>
      </c>
      <c r="I2154" s="29" t="s">
        <v>17340</v>
      </c>
      <c r="J2154" s="29" t="s">
        <v>14498</v>
      </c>
      <c r="K2154" s="29" t="s">
        <v>20049</v>
      </c>
      <c r="L2154" s="29"/>
    </row>
    <row r="2155" customFormat="false" ht="15" hidden="false" customHeight="true" outlineLevel="0" collapsed="false">
      <c r="A2155" s="26" t="s">
        <v>20050</v>
      </c>
      <c r="B2155" s="27" t="n">
        <v>46167</v>
      </c>
      <c r="C2155" s="26" t="s">
        <v>5134</v>
      </c>
      <c r="D2155" s="26" t="s">
        <v>15021</v>
      </c>
      <c r="E2155" s="26" t="s">
        <v>15022</v>
      </c>
      <c r="F2155" s="26" t="s">
        <v>15135</v>
      </c>
      <c r="G2155" s="26" t="s">
        <v>208</v>
      </c>
      <c r="H2155" s="26" t="s">
        <v>14948</v>
      </c>
      <c r="I2155" s="26" t="s">
        <v>14980</v>
      </c>
      <c r="J2155" s="26" t="s">
        <v>14527</v>
      </c>
      <c r="K2155" s="26" t="s">
        <v>20049</v>
      </c>
      <c r="L2155" s="26"/>
    </row>
    <row r="2156" customFormat="false" ht="15" hidden="false" customHeight="true" outlineLevel="0" collapsed="false">
      <c r="A2156" s="29" t="s">
        <v>20051</v>
      </c>
      <c r="B2156" s="30" t="n">
        <v>46169</v>
      </c>
      <c r="C2156" s="29" t="s">
        <v>10649</v>
      </c>
      <c r="D2156" s="29" t="s">
        <v>15045</v>
      </c>
      <c r="E2156" s="29" t="s">
        <v>15046</v>
      </c>
      <c r="F2156" s="29" t="s">
        <v>20052</v>
      </c>
      <c r="G2156" s="29" t="s">
        <v>20053</v>
      </c>
      <c r="H2156" s="29" t="s">
        <v>14948</v>
      </c>
      <c r="I2156" s="29" t="s">
        <v>15024</v>
      </c>
      <c r="J2156" s="29" t="s">
        <v>14527</v>
      </c>
      <c r="K2156" s="29" t="s">
        <v>20054</v>
      </c>
      <c r="L2156" s="29"/>
    </row>
    <row r="2157" customFormat="false" ht="15" hidden="false" customHeight="true" outlineLevel="0" collapsed="false">
      <c r="A2157" s="26" t="s">
        <v>20055</v>
      </c>
      <c r="B2157" s="27" t="n">
        <v>46169</v>
      </c>
      <c r="C2157" s="26" t="s">
        <v>7043</v>
      </c>
      <c r="D2157" s="26" t="s">
        <v>15035</v>
      </c>
      <c r="E2157" s="26" t="s">
        <v>15036</v>
      </c>
      <c r="F2157" s="26" t="s">
        <v>17117</v>
      </c>
      <c r="G2157" s="26" t="s">
        <v>15220</v>
      </c>
      <c r="H2157" s="26" t="s">
        <v>14948</v>
      </c>
      <c r="I2157" s="26" t="s">
        <v>20056</v>
      </c>
      <c r="J2157" s="26" t="s">
        <v>14498</v>
      </c>
      <c r="K2157" s="26" t="s">
        <v>20054</v>
      </c>
      <c r="L2157" s="26"/>
    </row>
    <row r="2158" customFormat="false" ht="15" hidden="false" customHeight="true" outlineLevel="0" collapsed="false">
      <c r="A2158" s="29" t="s">
        <v>20057</v>
      </c>
      <c r="B2158" s="30" t="n">
        <v>46170</v>
      </c>
      <c r="C2158" s="29" t="s">
        <v>7856</v>
      </c>
      <c r="D2158" s="29" t="s">
        <v>14951</v>
      </c>
      <c r="E2158" s="29" t="s">
        <v>14952</v>
      </c>
      <c r="F2158" s="29" t="s">
        <v>20047</v>
      </c>
      <c r="G2158" s="29" t="s">
        <v>15904</v>
      </c>
      <c r="H2158" s="29" t="s">
        <v>14948</v>
      </c>
      <c r="I2158" s="29" t="s">
        <v>20058</v>
      </c>
      <c r="J2158" s="29" t="s">
        <v>14498</v>
      </c>
      <c r="K2158" s="29" t="s">
        <v>20059</v>
      </c>
      <c r="L2158" s="29"/>
    </row>
    <row r="2159" customFormat="false" ht="15" hidden="false" customHeight="true" outlineLevel="0" collapsed="false">
      <c r="A2159" s="26" t="s">
        <v>20060</v>
      </c>
      <c r="B2159" s="27" t="n">
        <v>46170</v>
      </c>
      <c r="C2159" s="26" t="s">
        <v>3193</v>
      </c>
      <c r="D2159" s="26" t="s">
        <v>15322</v>
      </c>
      <c r="E2159" s="26" t="s">
        <v>15323</v>
      </c>
      <c r="F2159" s="26" t="s">
        <v>15325</v>
      </c>
      <c r="G2159" s="26" t="s">
        <v>16505</v>
      </c>
      <c r="H2159" s="26" t="s">
        <v>14948</v>
      </c>
      <c r="I2159" s="26" t="s">
        <v>20061</v>
      </c>
      <c r="J2159" s="26" t="s">
        <v>14498</v>
      </c>
      <c r="K2159" s="26" t="s">
        <v>20059</v>
      </c>
      <c r="L2159" s="26"/>
    </row>
    <row r="2160" customFormat="false" ht="15" hidden="false" customHeight="true" outlineLevel="0" collapsed="false">
      <c r="A2160" s="29" t="s">
        <v>20062</v>
      </c>
      <c r="B2160" s="30" t="n">
        <v>46170</v>
      </c>
      <c r="C2160" s="29" t="s">
        <v>9759</v>
      </c>
      <c r="D2160" s="29" t="s">
        <v>15045</v>
      </c>
      <c r="E2160" s="29" t="s">
        <v>15046</v>
      </c>
      <c r="F2160" s="29" t="s">
        <v>20063</v>
      </c>
      <c r="G2160" s="29" t="s">
        <v>20064</v>
      </c>
      <c r="H2160" s="29" t="s">
        <v>14948</v>
      </c>
      <c r="I2160" s="29" t="s">
        <v>14987</v>
      </c>
      <c r="J2160" s="29" t="s">
        <v>14527</v>
      </c>
      <c r="K2160" s="29" t="s">
        <v>20059</v>
      </c>
      <c r="L2160" s="29"/>
    </row>
    <row r="2161" customFormat="false" ht="15" hidden="false" customHeight="true" outlineLevel="0" collapsed="false">
      <c r="A2161" s="26" t="s">
        <v>20065</v>
      </c>
      <c r="B2161" s="27" t="n">
        <v>46171</v>
      </c>
      <c r="C2161" s="26" t="s">
        <v>3291</v>
      </c>
      <c r="D2161" s="26" t="s">
        <v>15054</v>
      </c>
      <c r="E2161" s="26" t="s">
        <v>15055</v>
      </c>
      <c r="F2161" s="26" t="s">
        <v>345</v>
      </c>
      <c r="G2161" s="26" t="s">
        <v>15078</v>
      </c>
      <c r="H2161" s="26" t="s">
        <v>14948</v>
      </c>
      <c r="I2161" s="26" t="s">
        <v>14987</v>
      </c>
      <c r="J2161" s="26" t="s">
        <v>14527</v>
      </c>
      <c r="K2161" s="26" t="s">
        <v>20066</v>
      </c>
      <c r="L2161" s="26"/>
    </row>
    <row r="2162" customFormat="false" ht="15" hidden="false" customHeight="true" outlineLevel="0" collapsed="false">
      <c r="A2162" s="29" t="s">
        <v>20067</v>
      </c>
      <c r="B2162" s="30" t="n">
        <v>46172</v>
      </c>
      <c r="C2162" s="29" t="s">
        <v>6725</v>
      </c>
      <c r="D2162" s="29" t="s">
        <v>15113</v>
      </c>
      <c r="E2162" s="29" t="s">
        <v>15114</v>
      </c>
      <c r="F2162" s="29" t="s">
        <v>15018</v>
      </c>
      <c r="G2162" s="29" t="s">
        <v>15023</v>
      </c>
      <c r="H2162" s="29" t="s">
        <v>14948</v>
      </c>
      <c r="I2162" s="29" t="s">
        <v>14980</v>
      </c>
      <c r="J2162" s="29" t="s">
        <v>14527</v>
      </c>
      <c r="K2162" s="29" t="s">
        <v>20068</v>
      </c>
      <c r="L2162" s="29"/>
    </row>
    <row r="2163" customFormat="false" ht="15" hidden="false" customHeight="true" outlineLevel="0" collapsed="false">
      <c r="A2163" s="26" t="s">
        <v>20069</v>
      </c>
      <c r="B2163" s="27" t="n">
        <v>46174</v>
      </c>
      <c r="C2163" s="26" t="s">
        <v>9783</v>
      </c>
      <c r="D2163" s="26" t="s">
        <v>15035</v>
      </c>
      <c r="E2163" s="26" t="s">
        <v>15036</v>
      </c>
      <c r="F2163" s="26" t="s">
        <v>16250</v>
      </c>
      <c r="G2163" s="26" t="s">
        <v>17158</v>
      </c>
      <c r="H2163" s="26" t="s">
        <v>14948</v>
      </c>
      <c r="I2163" s="26" t="s">
        <v>20070</v>
      </c>
      <c r="J2163" s="26" t="s">
        <v>14498</v>
      </c>
      <c r="K2163" s="26" t="s">
        <v>20071</v>
      </c>
      <c r="L2163" s="26"/>
    </row>
    <row r="2164" customFormat="false" ht="15" hidden="false" customHeight="true" outlineLevel="0" collapsed="false">
      <c r="A2164" s="29" t="s">
        <v>20072</v>
      </c>
      <c r="B2164" s="30" t="n">
        <v>46174</v>
      </c>
      <c r="C2164" s="29" t="s">
        <v>4803</v>
      </c>
      <c r="D2164" s="29" t="s">
        <v>15035</v>
      </c>
      <c r="E2164" s="29" t="s">
        <v>15036</v>
      </c>
      <c r="F2164" s="29" t="s">
        <v>17570</v>
      </c>
      <c r="G2164" s="29" t="s">
        <v>16169</v>
      </c>
      <c r="H2164" s="29" t="s">
        <v>14948</v>
      </c>
      <c r="I2164" s="29" t="s">
        <v>20073</v>
      </c>
      <c r="J2164" s="29" t="s">
        <v>14498</v>
      </c>
      <c r="K2164" s="29" t="s">
        <v>20071</v>
      </c>
      <c r="L2164" s="29"/>
    </row>
    <row r="2165" customFormat="false" ht="15" hidden="false" customHeight="true" outlineLevel="0" collapsed="false">
      <c r="A2165" s="26" t="s">
        <v>20074</v>
      </c>
      <c r="B2165" s="27" t="n">
        <v>46174</v>
      </c>
      <c r="C2165" s="26" t="s">
        <v>4903</v>
      </c>
      <c r="D2165" s="26" t="s">
        <v>14984</v>
      </c>
      <c r="E2165" s="26" t="s">
        <v>14985</v>
      </c>
      <c r="F2165" s="26" t="s">
        <v>248</v>
      </c>
      <c r="G2165" s="26" t="s">
        <v>166</v>
      </c>
      <c r="H2165" s="26" t="s">
        <v>14948</v>
      </c>
      <c r="I2165" s="26" t="s">
        <v>14960</v>
      </c>
      <c r="J2165" s="26" t="s">
        <v>14527</v>
      </c>
      <c r="K2165" s="26" t="s">
        <v>20071</v>
      </c>
      <c r="L2165" s="26"/>
    </row>
    <row r="2166" customFormat="false" ht="15" hidden="false" customHeight="true" outlineLevel="0" collapsed="false">
      <c r="A2166" s="29" t="s">
        <v>20075</v>
      </c>
      <c r="B2166" s="30" t="n">
        <v>46175</v>
      </c>
      <c r="C2166" s="29" t="s">
        <v>6972</v>
      </c>
      <c r="D2166" s="29" t="s">
        <v>15066</v>
      </c>
      <c r="E2166" s="29" t="s">
        <v>15067</v>
      </c>
      <c r="F2166" s="29" t="s">
        <v>166</v>
      </c>
      <c r="G2166" s="29" t="s">
        <v>229</v>
      </c>
      <c r="H2166" s="29" t="s">
        <v>14948</v>
      </c>
      <c r="I2166" s="29"/>
      <c r="J2166" s="29" t="s">
        <v>14527</v>
      </c>
      <c r="K2166" s="29" t="s">
        <v>20076</v>
      </c>
      <c r="L2166" s="29"/>
    </row>
    <row r="2167" customFormat="false" ht="15" hidden="false" customHeight="true" outlineLevel="0" collapsed="false">
      <c r="A2167" s="26" t="s">
        <v>20077</v>
      </c>
      <c r="B2167" s="27" t="n">
        <v>46175</v>
      </c>
      <c r="C2167" s="26" t="s">
        <v>1992</v>
      </c>
      <c r="D2167" s="26" t="s">
        <v>15011</v>
      </c>
      <c r="E2167" s="26" t="s">
        <v>15012</v>
      </c>
      <c r="F2167" s="26" t="s">
        <v>15075</v>
      </c>
      <c r="G2167" s="26" t="s">
        <v>15017</v>
      </c>
      <c r="H2167" s="26" t="s">
        <v>14948</v>
      </c>
      <c r="I2167" s="26" t="s">
        <v>15024</v>
      </c>
      <c r="J2167" s="26" t="s">
        <v>14527</v>
      </c>
      <c r="K2167" s="26" t="s">
        <v>20076</v>
      </c>
      <c r="L2167" s="26"/>
    </row>
    <row r="2168" customFormat="false" ht="15" hidden="false" customHeight="true" outlineLevel="0" collapsed="false">
      <c r="A2168" s="29" t="s">
        <v>20078</v>
      </c>
      <c r="B2168" s="30" t="n">
        <v>46176</v>
      </c>
      <c r="C2168" s="29" t="s">
        <v>1361</v>
      </c>
      <c r="D2168" s="29" t="s">
        <v>15035</v>
      </c>
      <c r="E2168" s="29" t="s">
        <v>15036</v>
      </c>
      <c r="F2168" s="29" t="s">
        <v>18107</v>
      </c>
      <c r="G2168" s="29" t="s">
        <v>15519</v>
      </c>
      <c r="H2168" s="29" t="s">
        <v>14948</v>
      </c>
      <c r="I2168" s="29" t="s">
        <v>20079</v>
      </c>
      <c r="J2168" s="29" t="s">
        <v>14498</v>
      </c>
      <c r="K2168" s="29" t="s">
        <v>20080</v>
      </c>
      <c r="L2168" s="29"/>
    </row>
    <row r="2169" customFormat="false" ht="15" hidden="false" customHeight="true" outlineLevel="0" collapsed="false">
      <c r="A2169" s="26" t="s">
        <v>20081</v>
      </c>
      <c r="B2169" s="27" t="n">
        <v>46176</v>
      </c>
      <c r="C2169" s="26" t="s">
        <v>10879</v>
      </c>
      <c r="D2169" s="26" t="s">
        <v>15011</v>
      </c>
      <c r="E2169" s="26" t="s">
        <v>15012</v>
      </c>
      <c r="F2169" s="26" t="s">
        <v>15078</v>
      </c>
      <c r="G2169" s="26" t="s">
        <v>208</v>
      </c>
      <c r="H2169" s="26" t="s">
        <v>14948</v>
      </c>
      <c r="I2169" s="26"/>
      <c r="J2169" s="26" t="s">
        <v>14527</v>
      </c>
      <c r="K2169" s="26" t="s">
        <v>20080</v>
      </c>
      <c r="L2169" s="26"/>
    </row>
    <row r="2170" customFormat="false" ht="15" hidden="false" customHeight="true" outlineLevel="0" collapsed="false">
      <c r="A2170" s="29" t="s">
        <v>20082</v>
      </c>
      <c r="B2170" s="30" t="n">
        <v>46177</v>
      </c>
      <c r="C2170" s="29" t="s">
        <v>6878</v>
      </c>
      <c r="D2170" s="29" t="s">
        <v>15021</v>
      </c>
      <c r="E2170" s="29" t="s">
        <v>15022</v>
      </c>
      <c r="F2170" s="29" t="s">
        <v>166</v>
      </c>
      <c r="G2170" s="29" t="s">
        <v>198</v>
      </c>
      <c r="H2170" s="29" t="s">
        <v>14948</v>
      </c>
      <c r="I2170" s="29" t="s">
        <v>14980</v>
      </c>
      <c r="J2170" s="29" t="s">
        <v>14527</v>
      </c>
      <c r="K2170" s="29" t="s">
        <v>20083</v>
      </c>
      <c r="L2170" s="29"/>
    </row>
    <row r="2171" customFormat="false" ht="15" hidden="false" customHeight="true" outlineLevel="0" collapsed="false">
      <c r="A2171" s="26" t="s">
        <v>20084</v>
      </c>
      <c r="B2171" s="27" t="n">
        <v>46178</v>
      </c>
      <c r="C2171" s="26" t="s">
        <v>10949</v>
      </c>
      <c r="D2171" s="26" t="s">
        <v>15080</v>
      </c>
      <c r="E2171" s="26" t="s">
        <v>15081</v>
      </c>
      <c r="F2171" s="26" t="s">
        <v>15734</v>
      </c>
      <c r="G2171" s="26" t="s">
        <v>16174</v>
      </c>
      <c r="H2171" s="26" t="s">
        <v>14948</v>
      </c>
      <c r="I2171" s="26" t="s">
        <v>20085</v>
      </c>
      <c r="J2171" s="26" t="s">
        <v>14498</v>
      </c>
      <c r="K2171" s="26" t="s">
        <v>20086</v>
      </c>
      <c r="L2171" s="26"/>
    </row>
    <row r="2172" customFormat="false" ht="15" hidden="false" customHeight="true" outlineLevel="0" collapsed="false">
      <c r="A2172" s="29" t="s">
        <v>20087</v>
      </c>
      <c r="B2172" s="30" t="n">
        <v>46178</v>
      </c>
      <c r="C2172" s="29" t="s">
        <v>5343</v>
      </c>
      <c r="D2172" s="29" t="s">
        <v>14946</v>
      </c>
      <c r="E2172" s="29" t="s">
        <v>14947</v>
      </c>
      <c r="F2172" s="29" t="s">
        <v>3040</v>
      </c>
      <c r="G2172" s="29" t="s">
        <v>757</v>
      </c>
      <c r="H2172" s="29" t="s">
        <v>14948</v>
      </c>
      <c r="I2172" s="29" t="s">
        <v>15005</v>
      </c>
      <c r="J2172" s="29" t="s">
        <v>14527</v>
      </c>
      <c r="K2172" s="29" t="s">
        <v>20086</v>
      </c>
      <c r="L2172" s="29"/>
    </row>
    <row r="2173" customFormat="false" ht="15" hidden="false" customHeight="true" outlineLevel="0" collapsed="false">
      <c r="A2173" s="26" t="s">
        <v>20088</v>
      </c>
      <c r="B2173" s="27" t="n">
        <v>46180</v>
      </c>
      <c r="C2173" s="26" t="s">
        <v>10139</v>
      </c>
      <c r="D2173" s="26" t="s">
        <v>14951</v>
      </c>
      <c r="E2173" s="26" t="s">
        <v>14952</v>
      </c>
      <c r="F2173" s="26" t="s">
        <v>18935</v>
      </c>
      <c r="G2173" s="26" t="s">
        <v>15461</v>
      </c>
      <c r="H2173" s="26" t="s">
        <v>14948</v>
      </c>
      <c r="I2173" s="26" t="s">
        <v>20089</v>
      </c>
      <c r="J2173" s="26" t="s">
        <v>14498</v>
      </c>
      <c r="K2173" s="26" t="s">
        <v>20090</v>
      </c>
      <c r="L2173" s="26"/>
    </row>
    <row r="2174" customFormat="false" ht="15" hidden="false" customHeight="true" outlineLevel="0" collapsed="false">
      <c r="A2174" s="29" t="s">
        <v>20091</v>
      </c>
      <c r="B2174" s="30" t="n">
        <v>46181</v>
      </c>
      <c r="C2174" s="29" t="s">
        <v>1185</v>
      </c>
      <c r="D2174" s="29" t="s">
        <v>15021</v>
      </c>
      <c r="E2174" s="29" t="s">
        <v>15022</v>
      </c>
      <c r="F2174" s="29" t="s">
        <v>345</v>
      </c>
      <c r="G2174" s="29" t="s">
        <v>229</v>
      </c>
      <c r="H2174" s="29" t="s">
        <v>14948</v>
      </c>
      <c r="I2174" s="29" t="s">
        <v>15005</v>
      </c>
      <c r="J2174" s="29" t="s">
        <v>14527</v>
      </c>
      <c r="K2174" s="29" t="s">
        <v>20092</v>
      </c>
      <c r="L2174" s="29"/>
    </row>
    <row r="2175" customFormat="false" ht="15" hidden="false" customHeight="true" outlineLevel="0" collapsed="false">
      <c r="A2175" s="26" t="s">
        <v>20093</v>
      </c>
      <c r="B2175" s="27" t="n">
        <v>46182</v>
      </c>
      <c r="C2175" s="26" t="s">
        <v>11082</v>
      </c>
      <c r="D2175" s="26" t="s">
        <v>14965</v>
      </c>
      <c r="E2175" s="26" t="s">
        <v>14966</v>
      </c>
      <c r="F2175" s="26" t="s">
        <v>15553</v>
      </c>
      <c r="G2175" s="26" t="s">
        <v>15684</v>
      </c>
      <c r="H2175" s="26" t="s">
        <v>14948</v>
      </c>
      <c r="I2175" s="26" t="s">
        <v>20094</v>
      </c>
      <c r="J2175" s="26" t="s">
        <v>14498</v>
      </c>
      <c r="K2175" s="26" t="s">
        <v>20095</v>
      </c>
      <c r="L2175" s="26"/>
    </row>
    <row r="2176" customFormat="false" ht="15" hidden="false" customHeight="true" outlineLevel="0" collapsed="false">
      <c r="A2176" s="29" t="s">
        <v>20096</v>
      </c>
      <c r="B2176" s="30" t="n">
        <v>46183</v>
      </c>
      <c r="C2176" s="29" t="s">
        <v>9232</v>
      </c>
      <c r="D2176" s="29" t="s">
        <v>14977</v>
      </c>
      <c r="E2176" s="29" t="s">
        <v>14978</v>
      </c>
      <c r="F2176" s="29" t="s">
        <v>17509</v>
      </c>
      <c r="G2176" s="29" t="s">
        <v>17509</v>
      </c>
      <c r="H2176" s="29" t="s">
        <v>14948</v>
      </c>
      <c r="I2176" s="29" t="s">
        <v>14980</v>
      </c>
      <c r="J2176" s="29" t="s">
        <v>14527</v>
      </c>
      <c r="K2176" s="29" t="s">
        <v>20097</v>
      </c>
      <c r="L2176" s="29"/>
    </row>
    <row r="2177" customFormat="false" ht="15" hidden="false" customHeight="true" outlineLevel="0" collapsed="false">
      <c r="A2177" s="26" t="s">
        <v>20098</v>
      </c>
      <c r="B2177" s="27" t="n">
        <v>46184</v>
      </c>
      <c r="C2177" s="26" t="s">
        <v>5128</v>
      </c>
      <c r="D2177" s="26" t="s">
        <v>15054</v>
      </c>
      <c r="E2177" s="26" t="s">
        <v>15055</v>
      </c>
      <c r="F2177" s="26" t="s">
        <v>208</v>
      </c>
      <c r="G2177" s="26" t="s">
        <v>15078</v>
      </c>
      <c r="H2177" s="26" t="s">
        <v>14948</v>
      </c>
      <c r="I2177" s="26" t="s">
        <v>15005</v>
      </c>
      <c r="J2177" s="26" t="s">
        <v>14527</v>
      </c>
      <c r="K2177" s="26" t="s">
        <v>20099</v>
      </c>
      <c r="L2177" s="26"/>
    </row>
    <row r="2178" customFormat="false" ht="15" hidden="false" customHeight="true" outlineLevel="0" collapsed="false">
      <c r="A2178" s="29" t="s">
        <v>20100</v>
      </c>
      <c r="B2178" s="30" t="n">
        <v>46184</v>
      </c>
      <c r="C2178" s="29" t="s">
        <v>11163</v>
      </c>
      <c r="D2178" s="29" t="s">
        <v>14972</v>
      </c>
      <c r="E2178" s="29" t="s">
        <v>14973</v>
      </c>
      <c r="F2178" s="29" t="s">
        <v>20101</v>
      </c>
      <c r="G2178" s="29" t="s">
        <v>20102</v>
      </c>
      <c r="H2178" s="29" t="s">
        <v>14948</v>
      </c>
      <c r="I2178" s="29" t="s">
        <v>15005</v>
      </c>
      <c r="J2178" s="29" t="s">
        <v>14527</v>
      </c>
      <c r="K2178" s="29" t="s">
        <v>20099</v>
      </c>
      <c r="L2178" s="29"/>
    </row>
    <row r="2179" customFormat="false" ht="15" hidden="false" customHeight="true" outlineLevel="0" collapsed="false">
      <c r="A2179" s="26" t="s">
        <v>20103</v>
      </c>
      <c r="B2179" s="27" t="n">
        <v>46184</v>
      </c>
      <c r="C2179" s="26" t="s">
        <v>6570</v>
      </c>
      <c r="D2179" s="26" t="s">
        <v>14946</v>
      </c>
      <c r="E2179" s="26" t="s">
        <v>14947</v>
      </c>
      <c r="F2179" s="26" t="s">
        <v>4762</v>
      </c>
      <c r="G2179" s="26" t="s">
        <v>335</v>
      </c>
      <c r="H2179" s="26" t="s">
        <v>14948</v>
      </c>
      <c r="I2179" s="26" t="s">
        <v>15005</v>
      </c>
      <c r="J2179" s="26" t="s">
        <v>14527</v>
      </c>
      <c r="K2179" s="26" t="s">
        <v>20099</v>
      </c>
      <c r="L2179" s="26"/>
    </row>
    <row r="2180" customFormat="false" ht="15" hidden="false" customHeight="true" outlineLevel="0" collapsed="false">
      <c r="A2180" s="29" t="s">
        <v>20104</v>
      </c>
      <c r="B2180" s="30" t="n">
        <v>46187</v>
      </c>
      <c r="C2180" s="29" t="s">
        <v>8261</v>
      </c>
      <c r="D2180" s="29" t="s">
        <v>15011</v>
      </c>
      <c r="E2180" s="29" t="s">
        <v>15012</v>
      </c>
      <c r="F2180" s="29" t="s">
        <v>15017</v>
      </c>
      <c r="G2180" s="29" t="s">
        <v>259</v>
      </c>
      <c r="H2180" s="29" t="s">
        <v>14948</v>
      </c>
      <c r="I2180" s="29" t="s">
        <v>14987</v>
      </c>
      <c r="J2180" s="29" t="s">
        <v>14527</v>
      </c>
      <c r="K2180" s="29" t="s">
        <v>20105</v>
      </c>
      <c r="L2180" s="29"/>
    </row>
    <row r="2181" customFormat="false" ht="15" hidden="false" customHeight="true" outlineLevel="0" collapsed="false">
      <c r="A2181" s="26" t="s">
        <v>20106</v>
      </c>
      <c r="B2181" s="27" t="n">
        <v>46187</v>
      </c>
      <c r="C2181" s="26" t="s">
        <v>7551</v>
      </c>
      <c r="D2181" s="26" t="s">
        <v>14977</v>
      </c>
      <c r="E2181" s="26" t="s">
        <v>14978</v>
      </c>
      <c r="F2181" s="26" t="s">
        <v>15121</v>
      </c>
      <c r="G2181" s="26" t="s">
        <v>15121</v>
      </c>
      <c r="H2181" s="26" t="s">
        <v>14948</v>
      </c>
      <c r="I2181" s="26"/>
      <c r="J2181" s="26" t="s">
        <v>14527</v>
      </c>
      <c r="K2181" s="26" t="s">
        <v>20105</v>
      </c>
      <c r="L2181" s="26"/>
    </row>
    <row r="2182" customFormat="false" ht="15" hidden="false" customHeight="true" outlineLevel="0" collapsed="false">
      <c r="A2182" s="29" t="s">
        <v>20107</v>
      </c>
      <c r="B2182" s="30" t="n">
        <v>46187</v>
      </c>
      <c r="C2182" s="29" t="s">
        <v>4252</v>
      </c>
      <c r="D2182" s="29" t="s">
        <v>15080</v>
      </c>
      <c r="E2182" s="29" t="s">
        <v>15081</v>
      </c>
      <c r="F2182" s="29" t="s">
        <v>15867</v>
      </c>
      <c r="G2182" s="29" t="s">
        <v>16240</v>
      </c>
      <c r="H2182" s="29" t="s">
        <v>14948</v>
      </c>
      <c r="I2182" s="29" t="s">
        <v>20108</v>
      </c>
      <c r="J2182" s="29" t="s">
        <v>14498</v>
      </c>
      <c r="K2182" s="29" t="s">
        <v>20105</v>
      </c>
      <c r="L2182" s="29"/>
    </row>
    <row r="2183" customFormat="false" ht="15" hidden="false" customHeight="true" outlineLevel="0" collapsed="false">
      <c r="A2183" s="26" t="s">
        <v>20109</v>
      </c>
      <c r="B2183" s="27" t="n">
        <v>46189</v>
      </c>
      <c r="C2183" s="26" t="s">
        <v>2504</v>
      </c>
      <c r="D2183" s="26" t="s">
        <v>15045</v>
      </c>
      <c r="E2183" s="26" t="s">
        <v>15046</v>
      </c>
      <c r="F2183" s="26" t="s">
        <v>20110</v>
      </c>
      <c r="G2183" s="26" t="s">
        <v>20111</v>
      </c>
      <c r="H2183" s="26" t="s">
        <v>14948</v>
      </c>
      <c r="I2183" s="26" t="s">
        <v>14960</v>
      </c>
      <c r="J2183" s="26" t="s">
        <v>14527</v>
      </c>
      <c r="K2183" s="26" t="s">
        <v>20112</v>
      </c>
      <c r="L2183" s="26"/>
    </row>
    <row r="2184" customFormat="false" ht="15" hidden="false" customHeight="true" outlineLevel="0" collapsed="false">
      <c r="A2184" s="29" t="s">
        <v>20113</v>
      </c>
      <c r="B2184" s="30" t="n">
        <v>46191</v>
      </c>
      <c r="C2184" s="29" t="s">
        <v>10770</v>
      </c>
      <c r="D2184" s="29" t="s">
        <v>15015</v>
      </c>
      <c r="E2184" s="29" t="s">
        <v>15016</v>
      </c>
      <c r="F2184" s="29" t="s">
        <v>208</v>
      </c>
      <c r="G2184" s="29" t="s">
        <v>15023</v>
      </c>
      <c r="H2184" s="29" t="s">
        <v>14948</v>
      </c>
      <c r="I2184" s="29" t="s">
        <v>15024</v>
      </c>
      <c r="J2184" s="29" t="s">
        <v>14527</v>
      </c>
      <c r="K2184" s="29" t="s">
        <v>20114</v>
      </c>
      <c r="L2184" s="29"/>
    </row>
    <row r="2185" customFormat="false" ht="15" hidden="false" customHeight="true" outlineLevel="0" collapsed="false">
      <c r="A2185" s="26" t="s">
        <v>20115</v>
      </c>
      <c r="B2185" s="27" t="n">
        <v>46191</v>
      </c>
      <c r="C2185" s="26" t="s">
        <v>360</v>
      </c>
      <c r="D2185" s="26" t="s">
        <v>14984</v>
      </c>
      <c r="E2185" s="26" t="s">
        <v>14985</v>
      </c>
      <c r="F2185" s="26" t="s">
        <v>15078</v>
      </c>
      <c r="G2185" s="26" t="s">
        <v>345</v>
      </c>
      <c r="H2185" s="26" t="s">
        <v>14948</v>
      </c>
      <c r="I2185" s="26" t="s">
        <v>14987</v>
      </c>
      <c r="J2185" s="26" t="s">
        <v>14527</v>
      </c>
      <c r="K2185" s="26" t="s">
        <v>20114</v>
      </c>
      <c r="L2185" s="26"/>
    </row>
    <row r="2186" customFormat="false" ht="15" hidden="false" customHeight="true" outlineLevel="0" collapsed="false">
      <c r="A2186" s="29" t="s">
        <v>20116</v>
      </c>
      <c r="B2186" s="30" t="n">
        <v>46191</v>
      </c>
      <c r="C2186" s="29" t="s">
        <v>11490</v>
      </c>
      <c r="D2186" s="29" t="s">
        <v>14951</v>
      </c>
      <c r="E2186" s="29" t="s">
        <v>14952</v>
      </c>
      <c r="F2186" s="29" t="s">
        <v>16618</v>
      </c>
      <c r="G2186" s="29" t="s">
        <v>19103</v>
      </c>
      <c r="H2186" s="29" t="s">
        <v>14948</v>
      </c>
      <c r="I2186" s="29" t="s">
        <v>20117</v>
      </c>
      <c r="J2186" s="29" t="s">
        <v>14498</v>
      </c>
      <c r="K2186" s="29" t="s">
        <v>20114</v>
      </c>
      <c r="L2186" s="29"/>
    </row>
    <row r="2187" customFormat="false" ht="15" hidden="false" customHeight="true" outlineLevel="0" collapsed="false">
      <c r="A2187" s="26" t="s">
        <v>20118</v>
      </c>
      <c r="B2187" s="27" t="n">
        <v>46191</v>
      </c>
      <c r="C2187" s="26" t="s">
        <v>4043</v>
      </c>
      <c r="D2187" s="26" t="s">
        <v>14956</v>
      </c>
      <c r="E2187" s="26" t="s">
        <v>14957</v>
      </c>
      <c r="F2187" s="26" t="s">
        <v>20119</v>
      </c>
      <c r="G2187" s="26" t="s">
        <v>20120</v>
      </c>
      <c r="H2187" s="26" t="s">
        <v>14948</v>
      </c>
      <c r="I2187" s="26" t="s">
        <v>14987</v>
      </c>
      <c r="J2187" s="26" t="s">
        <v>14527</v>
      </c>
      <c r="K2187" s="26" t="s">
        <v>20114</v>
      </c>
      <c r="L2187" s="26"/>
    </row>
    <row r="2188" customFormat="false" ht="15" hidden="false" customHeight="true" outlineLevel="0" collapsed="false">
      <c r="A2188" s="29" t="s">
        <v>20121</v>
      </c>
      <c r="B2188" s="30" t="n">
        <v>46191</v>
      </c>
      <c r="C2188" s="29" t="s">
        <v>5156</v>
      </c>
      <c r="D2188" s="29" t="s">
        <v>15015</v>
      </c>
      <c r="E2188" s="29" t="s">
        <v>15016</v>
      </c>
      <c r="F2188" s="29" t="s">
        <v>166</v>
      </c>
      <c r="G2188" s="29" t="s">
        <v>248</v>
      </c>
      <c r="H2188" s="29" t="s">
        <v>14948</v>
      </c>
      <c r="I2188" s="29" t="s">
        <v>14987</v>
      </c>
      <c r="J2188" s="29" t="s">
        <v>14527</v>
      </c>
      <c r="K2188" s="29" t="s">
        <v>20114</v>
      </c>
      <c r="L2188" s="29"/>
    </row>
    <row r="2189" customFormat="false" ht="15" hidden="false" customHeight="true" outlineLevel="0" collapsed="false">
      <c r="A2189" s="26" t="s">
        <v>20122</v>
      </c>
      <c r="B2189" s="27" t="n">
        <v>46192</v>
      </c>
      <c r="C2189" s="26" t="s">
        <v>9395</v>
      </c>
      <c r="D2189" s="26" t="s">
        <v>15045</v>
      </c>
      <c r="E2189" s="26" t="s">
        <v>15046</v>
      </c>
      <c r="F2189" s="26" t="s">
        <v>20123</v>
      </c>
      <c r="G2189" s="26" t="s">
        <v>20124</v>
      </c>
      <c r="H2189" s="26" t="s">
        <v>14948</v>
      </c>
      <c r="I2189" s="26" t="s">
        <v>14980</v>
      </c>
      <c r="J2189" s="26" t="s">
        <v>14527</v>
      </c>
      <c r="K2189" s="26" t="s">
        <v>20125</v>
      </c>
      <c r="L2189" s="26"/>
    </row>
    <row r="2190" customFormat="false" ht="15" hidden="false" customHeight="true" outlineLevel="0" collapsed="false">
      <c r="A2190" s="29" t="s">
        <v>20126</v>
      </c>
      <c r="B2190" s="30" t="n">
        <v>46192</v>
      </c>
      <c r="C2190" s="29" t="s">
        <v>2302</v>
      </c>
      <c r="D2190" s="29" t="s">
        <v>15011</v>
      </c>
      <c r="E2190" s="29" t="s">
        <v>15012</v>
      </c>
      <c r="F2190" s="29" t="s">
        <v>15078</v>
      </c>
      <c r="G2190" s="29" t="s">
        <v>345</v>
      </c>
      <c r="H2190" s="29" t="s">
        <v>14948</v>
      </c>
      <c r="I2190" s="29" t="s">
        <v>14980</v>
      </c>
      <c r="J2190" s="29" t="s">
        <v>14527</v>
      </c>
      <c r="K2190" s="29" t="s">
        <v>20125</v>
      </c>
      <c r="L2190" s="29"/>
    </row>
    <row r="2191" customFormat="false" ht="15" hidden="false" customHeight="true" outlineLevel="0" collapsed="false">
      <c r="A2191" s="26" t="s">
        <v>20127</v>
      </c>
      <c r="B2191" s="27" t="n">
        <v>46192</v>
      </c>
      <c r="C2191" s="26" t="s">
        <v>7727</v>
      </c>
      <c r="D2191" s="26" t="s">
        <v>14977</v>
      </c>
      <c r="E2191" s="26" t="s">
        <v>14978</v>
      </c>
      <c r="F2191" s="26" t="s">
        <v>16804</v>
      </c>
      <c r="G2191" s="26" t="s">
        <v>16804</v>
      </c>
      <c r="H2191" s="26" t="s">
        <v>14948</v>
      </c>
      <c r="I2191" s="26" t="s">
        <v>15005</v>
      </c>
      <c r="J2191" s="26" t="s">
        <v>14527</v>
      </c>
      <c r="K2191" s="26" t="s">
        <v>20125</v>
      </c>
      <c r="L2191" s="26"/>
    </row>
    <row r="2192" customFormat="false" ht="15" hidden="false" customHeight="true" outlineLevel="0" collapsed="false">
      <c r="A2192" s="29" t="s">
        <v>20128</v>
      </c>
      <c r="B2192" s="30" t="n">
        <v>46192</v>
      </c>
      <c r="C2192" s="29" t="s">
        <v>6186</v>
      </c>
      <c r="D2192" s="29" t="s">
        <v>15066</v>
      </c>
      <c r="E2192" s="29" t="s">
        <v>15067</v>
      </c>
      <c r="F2192" s="29" t="s">
        <v>218</v>
      </c>
      <c r="G2192" s="29" t="s">
        <v>198</v>
      </c>
      <c r="H2192" s="29" t="s">
        <v>14948</v>
      </c>
      <c r="I2192" s="29" t="s">
        <v>14960</v>
      </c>
      <c r="J2192" s="29" t="s">
        <v>14527</v>
      </c>
      <c r="K2192" s="29" t="s">
        <v>20125</v>
      </c>
      <c r="L2192" s="29"/>
    </row>
    <row r="2193" customFormat="false" ht="15" hidden="false" customHeight="true" outlineLevel="0" collapsed="false">
      <c r="A2193" s="26" t="s">
        <v>20129</v>
      </c>
      <c r="B2193" s="27" t="n">
        <v>46194</v>
      </c>
      <c r="C2193" s="26" t="s">
        <v>469</v>
      </c>
      <c r="D2193" s="26" t="s">
        <v>15035</v>
      </c>
      <c r="E2193" s="26" t="s">
        <v>15036</v>
      </c>
      <c r="F2193" s="26" t="s">
        <v>15281</v>
      </c>
      <c r="G2193" s="26" t="s">
        <v>15596</v>
      </c>
      <c r="H2193" s="26" t="s">
        <v>14948</v>
      </c>
      <c r="I2193" s="26" t="s">
        <v>20089</v>
      </c>
      <c r="J2193" s="26" t="s">
        <v>14498</v>
      </c>
      <c r="K2193" s="26" t="s">
        <v>20130</v>
      </c>
      <c r="L2193" s="26"/>
    </row>
    <row r="2194" customFormat="false" ht="15" hidden="false" customHeight="true" outlineLevel="0" collapsed="false">
      <c r="A2194" s="29" t="s">
        <v>20131</v>
      </c>
      <c r="B2194" s="30" t="n">
        <v>46194</v>
      </c>
      <c r="C2194" s="29" t="s">
        <v>7489</v>
      </c>
      <c r="D2194" s="29" t="s">
        <v>15011</v>
      </c>
      <c r="E2194" s="29" t="s">
        <v>15012</v>
      </c>
      <c r="F2194" s="29" t="s">
        <v>15135</v>
      </c>
      <c r="G2194" s="29" t="s">
        <v>270</v>
      </c>
      <c r="H2194" s="29" t="s">
        <v>14948</v>
      </c>
      <c r="I2194" s="29"/>
      <c r="J2194" s="29" t="s">
        <v>14527</v>
      </c>
      <c r="K2194" s="29" t="s">
        <v>20130</v>
      </c>
      <c r="L2194" s="29"/>
    </row>
    <row r="2195" customFormat="false" ht="15" hidden="false" customHeight="true" outlineLevel="0" collapsed="false">
      <c r="A2195" s="26" t="s">
        <v>20132</v>
      </c>
      <c r="B2195" s="27" t="n">
        <v>46195</v>
      </c>
      <c r="C2195" s="26" t="s">
        <v>11300</v>
      </c>
      <c r="D2195" s="26" t="s">
        <v>15066</v>
      </c>
      <c r="E2195" s="26" t="s">
        <v>15067</v>
      </c>
      <c r="F2195" s="26" t="s">
        <v>166</v>
      </c>
      <c r="G2195" s="26" t="s">
        <v>270</v>
      </c>
      <c r="H2195" s="26" t="s">
        <v>14948</v>
      </c>
      <c r="I2195" s="26" t="s">
        <v>14987</v>
      </c>
      <c r="J2195" s="26" t="s">
        <v>14527</v>
      </c>
      <c r="K2195" s="26" t="s">
        <v>20133</v>
      </c>
      <c r="L2195" s="26"/>
    </row>
    <row r="2196" customFormat="false" ht="15" hidden="false" customHeight="true" outlineLevel="0" collapsed="false">
      <c r="A2196" s="29" t="s">
        <v>20134</v>
      </c>
      <c r="B2196" s="30" t="n">
        <v>46196</v>
      </c>
      <c r="C2196" s="29" t="s">
        <v>7056</v>
      </c>
      <c r="D2196" s="29" t="s">
        <v>14977</v>
      </c>
      <c r="E2196" s="29" t="s">
        <v>14978</v>
      </c>
      <c r="F2196" s="29" t="s">
        <v>20135</v>
      </c>
      <c r="G2196" s="29" t="s">
        <v>20135</v>
      </c>
      <c r="H2196" s="29" t="s">
        <v>14948</v>
      </c>
      <c r="I2196" s="29" t="s">
        <v>14987</v>
      </c>
      <c r="J2196" s="29" t="s">
        <v>14527</v>
      </c>
      <c r="K2196" s="29" t="s">
        <v>20136</v>
      </c>
      <c r="L2196" s="29"/>
    </row>
    <row r="2197" customFormat="false" ht="15" hidden="false" customHeight="true" outlineLevel="0" collapsed="false">
      <c r="A2197" s="26" t="s">
        <v>20137</v>
      </c>
      <c r="B2197" s="27" t="n">
        <v>46196</v>
      </c>
      <c r="C2197" s="26" t="s">
        <v>6320</v>
      </c>
      <c r="D2197" s="26" t="s">
        <v>15080</v>
      </c>
      <c r="E2197" s="26" t="s">
        <v>15081</v>
      </c>
      <c r="F2197" s="26" t="s">
        <v>17437</v>
      </c>
      <c r="G2197" s="26" t="s">
        <v>17570</v>
      </c>
      <c r="H2197" s="26" t="s">
        <v>14948</v>
      </c>
      <c r="I2197" s="26"/>
      <c r="J2197" s="26" t="s">
        <v>14498</v>
      </c>
      <c r="K2197" s="26" t="s">
        <v>20136</v>
      </c>
      <c r="L2197" s="26"/>
    </row>
    <row r="2198" customFormat="false" ht="15" hidden="false" customHeight="true" outlineLevel="0" collapsed="false">
      <c r="A2198" s="29" t="s">
        <v>20138</v>
      </c>
      <c r="B2198" s="30" t="n">
        <v>46196</v>
      </c>
      <c r="C2198" s="29" t="s">
        <v>9567</v>
      </c>
      <c r="D2198" s="29" t="s">
        <v>15015</v>
      </c>
      <c r="E2198" s="29" t="s">
        <v>15016</v>
      </c>
      <c r="F2198" s="29" t="s">
        <v>248</v>
      </c>
      <c r="G2198" s="29" t="s">
        <v>322</v>
      </c>
      <c r="H2198" s="29" t="s">
        <v>14948</v>
      </c>
      <c r="I2198" s="29" t="s">
        <v>14980</v>
      </c>
      <c r="J2198" s="29" t="s">
        <v>14527</v>
      </c>
      <c r="K2198" s="29" t="s">
        <v>20136</v>
      </c>
      <c r="L2198" s="29"/>
    </row>
    <row r="2199" customFormat="false" ht="15" hidden="false" customHeight="true" outlineLevel="0" collapsed="false">
      <c r="A2199" s="26" t="s">
        <v>20139</v>
      </c>
      <c r="B2199" s="27" t="n">
        <v>46197</v>
      </c>
      <c r="C2199" s="26" t="s">
        <v>5925</v>
      </c>
      <c r="D2199" s="26" t="s">
        <v>15001</v>
      </c>
      <c r="E2199" s="26" t="s">
        <v>15002</v>
      </c>
      <c r="F2199" s="26" t="s">
        <v>15042</v>
      </c>
      <c r="G2199" s="26" t="s">
        <v>15003</v>
      </c>
      <c r="H2199" s="26" t="s">
        <v>14948</v>
      </c>
      <c r="I2199" s="26" t="s">
        <v>14980</v>
      </c>
      <c r="J2199" s="26" t="s">
        <v>14527</v>
      </c>
      <c r="K2199" s="26" t="s">
        <v>20140</v>
      </c>
      <c r="L2199" s="26"/>
    </row>
    <row r="2200" customFormat="false" ht="15" hidden="false" customHeight="true" outlineLevel="0" collapsed="false">
      <c r="A2200" s="29" t="s">
        <v>20141</v>
      </c>
      <c r="B2200" s="30" t="n">
        <v>46197</v>
      </c>
      <c r="C2200" s="29" t="s">
        <v>4145</v>
      </c>
      <c r="D2200" s="29" t="s">
        <v>15015</v>
      </c>
      <c r="E2200" s="29" t="s">
        <v>15016</v>
      </c>
      <c r="F2200" s="29" t="s">
        <v>229</v>
      </c>
      <c r="G2200" s="29" t="s">
        <v>198</v>
      </c>
      <c r="H2200" s="29" t="s">
        <v>14948</v>
      </c>
      <c r="I2200" s="29" t="s">
        <v>15024</v>
      </c>
      <c r="J2200" s="29" t="s">
        <v>14527</v>
      </c>
      <c r="K2200" s="29" t="s">
        <v>20140</v>
      </c>
      <c r="L2200" s="29"/>
    </row>
    <row r="2201" customFormat="false" ht="15" hidden="false" customHeight="true" outlineLevel="0" collapsed="false">
      <c r="A2201" s="26" t="s">
        <v>20142</v>
      </c>
      <c r="B2201" s="27" t="n">
        <v>46201</v>
      </c>
      <c r="C2201" s="26" t="s">
        <v>8801</v>
      </c>
      <c r="D2201" s="26" t="s">
        <v>15035</v>
      </c>
      <c r="E2201" s="26" t="s">
        <v>15036</v>
      </c>
      <c r="F2201" s="26" t="s">
        <v>19992</v>
      </c>
      <c r="G2201" s="26" t="s">
        <v>15107</v>
      </c>
      <c r="H2201" s="26" t="s">
        <v>14948</v>
      </c>
      <c r="I2201" s="26" t="s">
        <v>20143</v>
      </c>
      <c r="J2201" s="26" t="s">
        <v>14498</v>
      </c>
      <c r="K2201" s="26" t="s">
        <v>20144</v>
      </c>
      <c r="L2201" s="26"/>
    </row>
    <row r="2202" customFormat="false" ht="15" hidden="false" customHeight="true" outlineLevel="0" collapsed="false">
      <c r="A2202" s="29" t="s">
        <v>20145</v>
      </c>
      <c r="B2202" s="30" t="n">
        <v>46201</v>
      </c>
      <c r="C2202" s="29" t="s">
        <v>5287</v>
      </c>
      <c r="D2202" s="29" t="s">
        <v>15011</v>
      </c>
      <c r="E2202" s="29" t="s">
        <v>15012</v>
      </c>
      <c r="F2202" s="29" t="s">
        <v>15078</v>
      </c>
      <c r="G2202" s="29" t="s">
        <v>270</v>
      </c>
      <c r="H2202" s="29" t="s">
        <v>14948</v>
      </c>
      <c r="I2202" s="29"/>
      <c r="J2202" s="29" t="s">
        <v>14527</v>
      </c>
      <c r="K2202" s="29" t="s">
        <v>20144</v>
      </c>
      <c r="L2202" s="29"/>
    </row>
    <row r="2203" customFormat="false" ht="15" hidden="false" customHeight="true" outlineLevel="0" collapsed="false">
      <c r="A2203" s="26" t="s">
        <v>20146</v>
      </c>
      <c r="B2203" s="27" t="n">
        <v>46201</v>
      </c>
      <c r="C2203" s="26" t="s">
        <v>5504</v>
      </c>
      <c r="D2203" s="26" t="s">
        <v>14972</v>
      </c>
      <c r="E2203" s="26" t="s">
        <v>14973</v>
      </c>
      <c r="F2203" s="26" t="s">
        <v>20147</v>
      </c>
      <c r="G2203" s="26" t="s">
        <v>20148</v>
      </c>
      <c r="H2203" s="26" t="s">
        <v>14948</v>
      </c>
      <c r="I2203" s="26" t="s">
        <v>15024</v>
      </c>
      <c r="J2203" s="26" t="s">
        <v>14527</v>
      </c>
      <c r="K2203" s="26" t="s">
        <v>20144</v>
      </c>
      <c r="L2203" s="26"/>
    </row>
    <row r="2204" customFormat="false" ht="15" hidden="false" customHeight="true" outlineLevel="0" collapsed="false">
      <c r="A2204" s="29" t="s">
        <v>20149</v>
      </c>
      <c r="B2204" s="30" t="n">
        <v>46201</v>
      </c>
      <c r="C2204" s="29" t="s">
        <v>5343</v>
      </c>
      <c r="D2204" s="29" t="s">
        <v>14951</v>
      </c>
      <c r="E2204" s="29" t="s">
        <v>14952</v>
      </c>
      <c r="F2204" s="29" t="s">
        <v>17246</v>
      </c>
      <c r="G2204" s="29" t="s">
        <v>17245</v>
      </c>
      <c r="H2204" s="29" t="s">
        <v>14948</v>
      </c>
      <c r="I2204" s="29" t="s">
        <v>20150</v>
      </c>
      <c r="J2204" s="29" t="s">
        <v>14498</v>
      </c>
      <c r="K2204" s="29" t="s">
        <v>20144</v>
      </c>
      <c r="L2204" s="29"/>
    </row>
    <row r="2205" customFormat="false" ht="15" hidden="false" customHeight="true" outlineLevel="0" collapsed="false">
      <c r="A2205" s="26" t="s">
        <v>20151</v>
      </c>
      <c r="B2205" s="27" t="n">
        <v>46202</v>
      </c>
      <c r="C2205" s="26" t="s">
        <v>11327</v>
      </c>
      <c r="D2205" s="26" t="s">
        <v>14977</v>
      </c>
      <c r="E2205" s="26" t="s">
        <v>14978</v>
      </c>
      <c r="F2205" s="26" t="s">
        <v>14995</v>
      </c>
      <c r="G2205" s="26" t="s">
        <v>14995</v>
      </c>
      <c r="H2205" s="26" t="s">
        <v>14948</v>
      </c>
      <c r="I2205" s="26" t="s">
        <v>15005</v>
      </c>
      <c r="J2205" s="26" t="s">
        <v>14527</v>
      </c>
      <c r="K2205" s="26" t="s">
        <v>20152</v>
      </c>
      <c r="L2205" s="26"/>
    </row>
    <row r="2206" customFormat="false" ht="15" hidden="false" customHeight="true" outlineLevel="0" collapsed="false">
      <c r="A2206" s="29" t="s">
        <v>20153</v>
      </c>
      <c r="B2206" s="30" t="n">
        <v>46202</v>
      </c>
      <c r="C2206" s="29" t="s">
        <v>5666</v>
      </c>
      <c r="D2206" s="29" t="s">
        <v>15011</v>
      </c>
      <c r="E2206" s="29" t="s">
        <v>15012</v>
      </c>
      <c r="F2206" s="29" t="s">
        <v>198</v>
      </c>
      <c r="G2206" s="29" t="s">
        <v>15017</v>
      </c>
      <c r="H2206" s="29" t="s">
        <v>14948</v>
      </c>
      <c r="I2206" s="29" t="s">
        <v>14987</v>
      </c>
      <c r="J2206" s="29" t="s">
        <v>14527</v>
      </c>
      <c r="K2206" s="29" t="s">
        <v>20152</v>
      </c>
      <c r="L2206" s="29"/>
    </row>
    <row r="2207" customFormat="false" ht="15" hidden="false" customHeight="true" outlineLevel="0" collapsed="false">
      <c r="A2207" s="26" t="s">
        <v>20154</v>
      </c>
      <c r="B2207" s="27" t="n">
        <v>46203</v>
      </c>
      <c r="C2207" s="26" t="s">
        <v>8835</v>
      </c>
      <c r="D2207" s="26" t="s">
        <v>14951</v>
      </c>
      <c r="E2207" s="26" t="s">
        <v>14952</v>
      </c>
      <c r="F2207" s="26" t="s">
        <v>15345</v>
      </c>
      <c r="G2207" s="26" t="s">
        <v>20155</v>
      </c>
      <c r="H2207" s="26" t="s">
        <v>14948</v>
      </c>
      <c r="I2207" s="26"/>
      <c r="J2207" s="26" t="s">
        <v>14498</v>
      </c>
      <c r="K2207" s="26" t="s">
        <v>20156</v>
      </c>
      <c r="L2207" s="26"/>
    </row>
    <row r="2208" customFormat="false" ht="15" hidden="false" customHeight="true" outlineLevel="0" collapsed="false">
      <c r="A2208" s="29" t="s">
        <v>20157</v>
      </c>
      <c r="B2208" s="30" t="n">
        <v>46203</v>
      </c>
      <c r="C2208" s="29" t="s">
        <v>9139</v>
      </c>
      <c r="D2208" s="29" t="s">
        <v>14965</v>
      </c>
      <c r="E2208" s="29" t="s">
        <v>14966</v>
      </c>
      <c r="F2208" s="29" t="s">
        <v>15553</v>
      </c>
      <c r="G2208" s="29" t="s">
        <v>15369</v>
      </c>
      <c r="H2208" s="29" t="s">
        <v>14948</v>
      </c>
      <c r="I2208" s="29" t="s">
        <v>20158</v>
      </c>
      <c r="J2208" s="29" t="s">
        <v>14498</v>
      </c>
      <c r="K2208" s="29" t="s">
        <v>20156</v>
      </c>
      <c r="L2208" s="29"/>
    </row>
    <row r="2209" customFormat="false" ht="15" hidden="false" customHeight="true" outlineLevel="0" collapsed="false">
      <c r="A2209" s="26" t="s">
        <v>20159</v>
      </c>
      <c r="B2209" s="27" t="n">
        <v>46203</v>
      </c>
      <c r="C2209" s="26" t="s">
        <v>6276</v>
      </c>
      <c r="D2209" s="26" t="s">
        <v>15066</v>
      </c>
      <c r="E2209" s="26" t="s">
        <v>15067</v>
      </c>
      <c r="F2209" s="26" t="s">
        <v>15135</v>
      </c>
      <c r="G2209" s="26" t="s">
        <v>383</v>
      </c>
      <c r="H2209" s="26" t="s">
        <v>14948</v>
      </c>
      <c r="I2209" s="26" t="s">
        <v>15024</v>
      </c>
      <c r="J2209" s="26" t="s">
        <v>14527</v>
      </c>
      <c r="K2209" s="26" t="s">
        <v>20156</v>
      </c>
      <c r="L2209" s="26"/>
    </row>
    <row r="2210" customFormat="false" ht="15" hidden="false" customHeight="true" outlineLevel="0" collapsed="false">
      <c r="A2210" s="29" t="s">
        <v>20160</v>
      </c>
      <c r="B2210" s="30" t="n">
        <v>46205</v>
      </c>
      <c r="C2210" s="29" t="s">
        <v>7020</v>
      </c>
      <c r="D2210" s="29" t="s">
        <v>14951</v>
      </c>
      <c r="E2210" s="29" t="s">
        <v>14952</v>
      </c>
      <c r="F2210" s="29" t="s">
        <v>19478</v>
      </c>
      <c r="G2210" s="29" t="s">
        <v>16439</v>
      </c>
      <c r="H2210" s="29" t="s">
        <v>14948</v>
      </c>
      <c r="I2210" s="29" t="s">
        <v>20161</v>
      </c>
      <c r="J2210" s="29" t="s">
        <v>14498</v>
      </c>
      <c r="K2210" s="29" t="s">
        <v>20162</v>
      </c>
      <c r="L2210" s="29"/>
    </row>
    <row r="2211" customFormat="false" ht="15" hidden="false" customHeight="true" outlineLevel="0" collapsed="false">
      <c r="A2211" s="26" t="s">
        <v>20163</v>
      </c>
      <c r="B2211" s="27" t="n">
        <v>46206</v>
      </c>
      <c r="C2211" s="26" t="s">
        <v>6839</v>
      </c>
      <c r="D2211" s="26" t="s">
        <v>14956</v>
      </c>
      <c r="E2211" s="26" t="s">
        <v>14957</v>
      </c>
      <c r="F2211" s="26" t="s">
        <v>20164</v>
      </c>
      <c r="G2211" s="26" t="s">
        <v>20165</v>
      </c>
      <c r="H2211" s="26" t="s">
        <v>14948</v>
      </c>
      <c r="I2211" s="26" t="s">
        <v>15024</v>
      </c>
      <c r="J2211" s="26" t="s">
        <v>14527</v>
      </c>
      <c r="K2211" s="26" t="s">
        <v>20166</v>
      </c>
      <c r="L2211" s="26"/>
    </row>
    <row r="2212" customFormat="false" ht="15" hidden="false" customHeight="true" outlineLevel="0" collapsed="false">
      <c r="A2212" s="29" t="s">
        <v>20167</v>
      </c>
      <c r="B2212" s="30" t="n">
        <v>46206</v>
      </c>
      <c r="C2212" s="29" t="s">
        <v>5428</v>
      </c>
      <c r="D2212" s="29" t="s">
        <v>15015</v>
      </c>
      <c r="E2212" s="29" t="s">
        <v>15016</v>
      </c>
      <c r="F2212" s="29" t="s">
        <v>166</v>
      </c>
      <c r="G2212" s="29" t="s">
        <v>208</v>
      </c>
      <c r="H2212" s="29" t="s">
        <v>14948</v>
      </c>
      <c r="I2212" s="29" t="s">
        <v>14987</v>
      </c>
      <c r="J2212" s="29" t="s">
        <v>14527</v>
      </c>
      <c r="K2212" s="29" t="s">
        <v>20166</v>
      </c>
      <c r="L2212" s="29"/>
    </row>
    <row r="2213" customFormat="false" ht="15" hidden="false" customHeight="true" outlineLevel="0" collapsed="false">
      <c r="A2213" s="26" t="s">
        <v>20168</v>
      </c>
      <c r="B2213" s="27" t="n">
        <v>46209</v>
      </c>
      <c r="C2213" s="26" t="s">
        <v>4139</v>
      </c>
      <c r="D2213" s="26" t="s">
        <v>14956</v>
      </c>
      <c r="E2213" s="26" t="s">
        <v>14957</v>
      </c>
      <c r="F2213" s="26" t="s">
        <v>20169</v>
      </c>
      <c r="G2213" s="26" t="s">
        <v>20170</v>
      </c>
      <c r="H2213" s="26" t="s">
        <v>14948</v>
      </c>
      <c r="I2213" s="26" t="s">
        <v>14987</v>
      </c>
      <c r="J2213" s="26" t="s">
        <v>14527</v>
      </c>
      <c r="K2213" s="26" t="s">
        <v>20171</v>
      </c>
      <c r="L2213" s="26"/>
    </row>
    <row r="2214" customFormat="false" ht="15" hidden="false" customHeight="true" outlineLevel="0" collapsed="false">
      <c r="A2214" s="29" t="s">
        <v>20172</v>
      </c>
      <c r="B2214" s="30" t="n">
        <v>46210</v>
      </c>
      <c r="C2214" s="29" t="s">
        <v>2118</v>
      </c>
      <c r="D2214" s="29" t="s">
        <v>15080</v>
      </c>
      <c r="E2214" s="29" t="s">
        <v>15081</v>
      </c>
      <c r="F2214" s="29" t="s">
        <v>17046</v>
      </c>
      <c r="G2214" s="29" t="s">
        <v>17158</v>
      </c>
      <c r="H2214" s="29" t="s">
        <v>14948</v>
      </c>
      <c r="I2214" s="29" t="s">
        <v>20173</v>
      </c>
      <c r="J2214" s="29" t="s">
        <v>14498</v>
      </c>
      <c r="K2214" s="29" t="s">
        <v>20174</v>
      </c>
      <c r="L2214" s="29"/>
    </row>
    <row r="2215" customFormat="false" ht="15" hidden="false" customHeight="true" outlineLevel="0" collapsed="false">
      <c r="A2215" s="26" t="s">
        <v>20175</v>
      </c>
      <c r="B2215" s="27" t="n">
        <v>46211</v>
      </c>
      <c r="C2215" s="26" t="s">
        <v>7787</v>
      </c>
      <c r="D2215" s="26" t="s">
        <v>14956</v>
      </c>
      <c r="E2215" s="26" t="s">
        <v>14957</v>
      </c>
      <c r="F2215" s="26" t="s">
        <v>20176</v>
      </c>
      <c r="G2215" s="26" t="s">
        <v>20177</v>
      </c>
      <c r="H2215" s="26" t="s">
        <v>14948</v>
      </c>
      <c r="I2215" s="26"/>
      <c r="J2215" s="26" t="s">
        <v>14527</v>
      </c>
      <c r="K2215" s="26" t="s">
        <v>20178</v>
      </c>
      <c r="L2215" s="26"/>
    </row>
    <row r="2216" customFormat="false" ht="15" hidden="false" customHeight="true" outlineLevel="0" collapsed="false">
      <c r="A2216" s="29" t="s">
        <v>20179</v>
      </c>
      <c r="B2216" s="30" t="n">
        <v>46211</v>
      </c>
      <c r="C2216" s="29" t="s">
        <v>8383</v>
      </c>
      <c r="D2216" s="29" t="s">
        <v>15080</v>
      </c>
      <c r="E2216" s="29" t="s">
        <v>15081</v>
      </c>
      <c r="F2216" s="29" t="s">
        <v>15498</v>
      </c>
      <c r="G2216" s="29" t="s">
        <v>18146</v>
      </c>
      <c r="H2216" s="29" t="s">
        <v>14948</v>
      </c>
      <c r="I2216" s="29" t="s">
        <v>20180</v>
      </c>
      <c r="J2216" s="29" t="s">
        <v>14498</v>
      </c>
      <c r="K2216" s="29" t="s">
        <v>20178</v>
      </c>
      <c r="L2216" s="29"/>
    </row>
    <row r="2217" customFormat="false" ht="15" hidden="false" customHeight="true" outlineLevel="0" collapsed="false">
      <c r="A2217" s="26" t="s">
        <v>20181</v>
      </c>
      <c r="B2217" s="27" t="n">
        <v>46212</v>
      </c>
      <c r="C2217" s="26" t="s">
        <v>6805</v>
      </c>
      <c r="D2217" s="26" t="s">
        <v>14977</v>
      </c>
      <c r="E2217" s="26" t="s">
        <v>14978</v>
      </c>
      <c r="F2217" s="26" t="s">
        <v>19557</v>
      </c>
      <c r="G2217" s="26" t="s">
        <v>19557</v>
      </c>
      <c r="H2217" s="26" t="s">
        <v>14948</v>
      </c>
      <c r="I2217" s="26" t="s">
        <v>15024</v>
      </c>
      <c r="J2217" s="26" t="s">
        <v>14527</v>
      </c>
      <c r="K2217" s="26" t="s">
        <v>20182</v>
      </c>
      <c r="L2217" s="26"/>
    </row>
    <row r="2218" customFormat="false" ht="15" hidden="false" customHeight="true" outlineLevel="0" collapsed="false">
      <c r="A2218" s="29" t="s">
        <v>20183</v>
      </c>
      <c r="B2218" s="30" t="n">
        <v>46212</v>
      </c>
      <c r="C2218" s="29" t="s">
        <v>9232</v>
      </c>
      <c r="D2218" s="29" t="s">
        <v>15066</v>
      </c>
      <c r="E2218" s="29" t="s">
        <v>15067</v>
      </c>
      <c r="F2218" s="29" t="s">
        <v>322</v>
      </c>
      <c r="G2218" s="29" t="s">
        <v>15078</v>
      </c>
      <c r="H2218" s="29" t="s">
        <v>14948</v>
      </c>
      <c r="I2218" s="29"/>
      <c r="J2218" s="29" t="s">
        <v>14527</v>
      </c>
      <c r="K2218" s="29" t="s">
        <v>20182</v>
      </c>
      <c r="L2218" s="29"/>
    </row>
    <row r="2219" customFormat="false" ht="15" hidden="false" customHeight="true" outlineLevel="0" collapsed="false">
      <c r="A2219" s="26" t="s">
        <v>20184</v>
      </c>
      <c r="B2219" s="27" t="n">
        <v>46214</v>
      </c>
      <c r="C2219" s="26" t="s">
        <v>4972</v>
      </c>
      <c r="D2219" s="26" t="s">
        <v>15001</v>
      </c>
      <c r="E2219" s="26" t="s">
        <v>15002</v>
      </c>
      <c r="F2219" s="26" t="s">
        <v>15042</v>
      </c>
      <c r="G2219" s="26" t="s">
        <v>15042</v>
      </c>
      <c r="H2219" s="26" t="s">
        <v>14948</v>
      </c>
      <c r="I2219" s="26" t="s">
        <v>14987</v>
      </c>
      <c r="J2219" s="26" t="s">
        <v>14527</v>
      </c>
      <c r="K2219" s="26" t="s">
        <v>20185</v>
      </c>
      <c r="L2219" s="26"/>
    </row>
    <row r="2220" customFormat="false" ht="15" hidden="false" customHeight="true" outlineLevel="0" collapsed="false">
      <c r="A2220" s="29" t="s">
        <v>20186</v>
      </c>
      <c r="B2220" s="30" t="n">
        <v>46215</v>
      </c>
      <c r="C2220" s="29" t="s">
        <v>1346</v>
      </c>
      <c r="D2220" s="29" t="s">
        <v>15322</v>
      </c>
      <c r="E2220" s="29" t="s">
        <v>15323</v>
      </c>
      <c r="F2220" s="29" t="s">
        <v>15519</v>
      </c>
      <c r="G2220" s="29" t="s">
        <v>15572</v>
      </c>
      <c r="H2220" s="29" t="s">
        <v>14948</v>
      </c>
      <c r="I2220" s="29" t="s">
        <v>20187</v>
      </c>
      <c r="J2220" s="29" t="s">
        <v>14498</v>
      </c>
      <c r="K2220" s="29" t="s">
        <v>20188</v>
      </c>
      <c r="L2220" s="29"/>
    </row>
    <row r="2221" customFormat="false" ht="15" hidden="false" customHeight="true" outlineLevel="0" collapsed="false">
      <c r="A2221" s="26" t="s">
        <v>20189</v>
      </c>
      <c r="B2221" s="27" t="n">
        <v>46217</v>
      </c>
      <c r="C2221" s="26" t="s">
        <v>4326</v>
      </c>
      <c r="D2221" s="26" t="s">
        <v>15066</v>
      </c>
      <c r="E2221" s="26" t="s">
        <v>15067</v>
      </c>
      <c r="F2221" s="26" t="s">
        <v>15023</v>
      </c>
      <c r="G2221" s="26" t="s">
        <v>198</v>
      </c>
      <c r="H2221" s="26" t="s">
        <v>14948</v>
      </c>
      <c r="I2221" s="26" t="s">
        <v>14960</v>
      </c>
      <c r="J2221" s="26" t="s">
        <v>14527</v>
      </c>
      <c r="K2221" s="26" t="s">
        <v>20190</v>
      </c>
      <c r="L2221" s="26"/>
    </row>
    <row r="2222" customFormat="false" ht="15" hidden="false" customHeight="true" outlineLevel="0" collapsed="false">
      <c r="A2222" s="29" t="s">
        <v>20191</v>
      </c>
      <c r="B2222" s="30" t="n">
        <v>46217</v>
      </c>
      <c r="C2222" s="29" t="s">
        <v>4777</v>
      </c>
      <c r="D2222" s="29" t="s">
        <v>14946</v>
      </c>
      <c r="E2222" s="29" t="s">
        <v>14947</v>
      </c>
      <c r="F2222" s="29" t="s">
        <v>1066</v>
      </c>
      <c r="G2222" s="29" t="s">
        <v>7238</v>
      </c>
      <c r="H2222" s="29" t="s">
        <v>14948</v>
      </c>
      <c r="I2222" s="29" t="s">
        <v>15024</v>
      </c>
      <c r="J2222" s="29" t="s">
        <v>14527</v>
      </c>
      <c r="K2222" s="29" t="s">
        <v>20190</v>
      </c>
      <c r="L2222" s="29"/>
    </row>
    <row r="2223" customFormat="false" ht="15" hidden="false" customHeight="true" outlineLevel="0" collapsed="false">
      <c r="A2223" s="26" t="s">
        <v>20192</v>
      </c>
      <c r="B2223" s="27" t="n">
        <v>46218</v>
      </c>
      <c r="C2223" s="26" t="s">
        <v>8409</v>
      </c>
      <c r="D2223" s="26" t="s">
        <v>15001</v>
      </c>
      <c r="E2223" s="26" t="s">
        <v>15002</v>
      </c>
      <c r="F2223" s="26" t="s">
        <v>15042</v>
      </c>
      <c r="G2223" s="26" t="s">
        <v>15042</v>
      </c>
      <c r="H2223" s="26" t="s">
        <v>14948</v>
      </c>
      <c r="I2223" s="26" t="s">
        <v>14987</v>
      </c>
      <c r="J2223" s="26" t="s">
        <v>14527</v>
      </c>
      <c r="K2223" s="26" t="s">
        <v>20193</v>
      </c>
      <c r="L2223" s="26"/>
    </row>
    <row r="2224" customFormat="false" ht="15" hidden="false" customHeight="true" outlineLevel="0" collapsed="false">
      <c r="A2224" s="29" t="s">
        <v>20194</v>
      </c>
      <c r="B2224" s="30" t="n">
        <v>46219</v>
      </c>
      <c r="C2224" s="29" t="s">
        <v>8765</v>
      </c>
      <c r="D2224" s="29" t="s">
        <v>15080</v>
      </c>
      <c r="E2224" s="29" t="s">
        <v>15081</v>
      </c>
      <c r="F2224" s="29" t="s">
        <v>16492</v>
      </c>
      <c r="G2224" s="29" t="s">
        <v>15403</v>
      </c>
      <c r="H2224" s="29" t="s">
        <v>14948</v>
      </c>
      <c r="I2224" s="29"/>
      <c r="J2224" s="29" t="s">
        <v>14498</v>
      </c>
      <c r="K2224" s="29" t="s">
        <v>20195</v>
      </c>
      <c r="L2224" s="29"/>
    </row>
    <row r="2225" customFormat="false" ht="15" hidden="false" customHeight="true" outlineLevel="0" collapsed="false">
      <c r="A2225" s="26" t="s">
        <v>20196</v>
      </c>
      <c r="B2225" s="27" t="n">
        <v>46219</v>
      </c>
      <c r="C2225" s="26" t="s">
        <v>8613</v>
      </c>
      <c r="D2225" s="26" t="s">
        <v>15015</v>
      </c>
      <c r="E2225" s="26" t="s">
        <v>15016</v>
      </c>
      <c r="F2225" s="26" t="s">
        <v>15075</v>
      </c>
      <c r="G2225" s="26" t="s">
        <v>166</v>
      </c>
      <c r="H2225" s="26" t="s">
        <v>14948</v>
      </c>
      <c r="I2225" s="26" t="s">
        <v>15024</v>
      </c>
      <c r="J2225" s="26" t="s">
        <v>14527</v>
      </c>
      <c r="K2225" s="26" t="s">
        <v>20195</v>
      </c>
      <c r="L2225" s="26"/>
    </row>
    <row r="2226" customFormat="false" ht="15" hidden="false" customHeight="true" outlineLevel="0" collapsed="false">
      <c r="A2226" s="29" t="s">
        <v>20197</v>
      </c>
      <c r="B2226" s="30" t="n">
        <v>46219</v>
      </c>
      <c r="C2226" s="29" t="s">
        <v>5411</v>
      </c>
      <c r="D2226" s="29" t="s">
        <v>15066</v>
      </c>
      <c r="E2226" s="29" t="s">
        <v>15067</v>
      </c>
      <c r="F2226" s="29" t="s">
        <v>218</v>
      </c>
      <c r="G2226" s="29" t="s">
        <v>248</v>
      </c>
      <c r="H2226" s="29" t="s">
        <v>14948</v>
      </c>
      <c r="I2226" s="29" t="s">
        <v>15005</v>
      </c>
      <c r="J2226" s="29" t="s">
        <v>14527</v>
      </c>
      <c r="K2226" s="29" t="s">
        <v>20195</v>
      </c>
      <c r="L2226" s="29"/>
    </row>
    <row r="2227" customFormat="false" ht="15" hidden="false" customHeight="true" outlineLevel="0" collapsed="false">
      <c r="A2227" s="26" t="s">
        <v>20198</v>
      </c>
      <c r="B2227" s="27" t="n">
        <v>46219</v>
      </c>
      <c r="C2227" s="26" t="s">
        <v>8442</v>
      </c>
      <c r="D2227" s="26" t="s">
        <v>15021</v>
      </c>
      <c r="E2227" s="26" t="s">
        <v>15022</v>
      </c>
      <c r="F2227" s="26" t="s">
        <v>259</v>
      </c>
      <c r="G2227" s="26" t="s">
        <v>198</v>
      </c>
      <c r="H2227" s="26" t="s">
        <v>14948</v>
      </c>
      <c r="I2227" s="26" t="s">
        <v>15024</v>
      </c>
      <c r="J2227" s="26" t="s">
        <v>14527</v>
      </c>
      <c r="K2227" s="26" t="s">
        <v>20195</v>
      </c>
      <c r="L2227" s="26"/>
    </row>
    <row r="2228" customFormat="false" ht="15" hidden="false" customHeight="true" outlineLevel="0" collapsed="false">
      <c r="A2228" s="29" t="s">
        <v>20199</v>
      </c>
      <c r="B2228" s="30" t="n">
        <v>46220</v>
      </c>
      <c r="C2228" s="29" t="s">
        <v>9133</v>
      </c>
      <c r="D2228" s="29" t="s">
        <v>14977</v>
      </c>
      <c r="E2228" s="29" t="s">
        <v>14978</v>
      </c>
      <c r="F2228" s="29" t="s">
        <v>17962</v>
      </c>
      <c r="G2228" s="29" t="s">
        <v>17962</v>
      </c>
      <c r="H2228" s="29" t="s">
        <v>14948</v>
      </c>
      <c r="I2228" s="29" t="s">
        <v>14987</v>
      </c>
      <c r="J2228" s="29" t="s">
        <v>14527</v>
      </c>
      <c r="K2228" s="29" t="s">
        <v>20200</v>
      </c>
      <c r="L2228" s="29"/>
    </row>
    <row r="2229" customFormat="false" ht="15" hidden="false" customHeight="true" outlineLevel="0" collapsed="false">
      <c r="A2229" s="26" t="s">
        <v>20201</v>
      </c>
      <c r="B2229" s="27" t="n">
        <v>46220</v>
      </c>
      <c r="C2229" s="26" t="s">
        <v>6054</v>
      </c>
      <c r="D2229" s="26" t="s">
        <v>15066</v>
      </c>
      <c r="E2229" s="26" t="s">
        <v>15067</v>
      </c>
      <c r="F2229" s="26" t="s">
        <v>166</v>
      </c>
      <c r="G2229" s="26" t="s">
        <v>229</v>
      </c>
      <c r="H2229" s="26" t="s">
        <v>14948</v>
      </c>
      <c r="I2229" s="26" t="s">
        <v>15024</v>
      </c>
      <c r="J2229" s="26" t="s">
        <v>14527</v>
      </c>
      <c r="K2229" s="26" t="s">
        <v>20200</v>
      </c>
      <c r="L2229" s="26"/>
    </row>
    <row r="2230" customFormat="false" ht="15" hidden="false" customHeight="true" outlineLevel="0" collapsed="false">
      <c r="A2230" s="29" t="s">
        <v>20202</v>
      </c>
      <c r="B2230" s="30" t="n">
        <v>46220</v>
      </c>
      <c r="C2230" s="29" t="s">
        <v>11022</v>
      </c>
      <c r="D2230" s="29" t="s">
        <v>14946</v>
      </c>
      <c r="E2230" s="29" t="s">
        <v>14947</v>
      </c>
      <c r="F2230" s="29" t="s">
        <v>1490</v>
      </c>
      <c r="G2230" s="29" t="s">
        <v>899</v>
      </c>
      <c r="H2230" s="29" t="s">
        <v>14948</v>
      </c>
      <c r="I2230" s="29" t="s">
        <v>14960</v>
      </c>
      <c r="J2230" s="29" t="s">
        <v>14527</v>
      </c>
      <c r="K2230" s="29" t="s">
        <v>20200</v>
      </c>
      <c r="L2230" s="29"/>
    </row>
    <row r="2231" customFormat="false" ht="15" hidden="false" customHeight="true" outlineLevel="0" collapsed="false">
      <c r="A2231" s="26" t="s">
        <v>20203</v>
      </c>
      <c r="B2231" s="27" t="n">
        <v>46221</v>
      </c>
      <c r="C2231" s="26" t="s">
        <v>9944</v>
      </c>
      <c r="D2231" s="26" t="s">
        <v>14965</v>
      </c>
      <c r="E2231" s="26" t="s">
        <v>14966</v>
      </c>
      <c r="F2231" s="26" t="s">
        <v>16756</v>
      </c>
      <c r="G2231" s="26" t="s">
        <v>15599</v>
      </c>
      <c r="H2231" s="26" t="s">
        <v>14948</v>
      </c>
      <c r="I2231" s="26" t="s">
        <v>20204</v>
      </c>
      <c r="J2231" s="26" t="s">
        <v>14498</v>
      </c>
      <c r="K2231" s="26" t="s">
        <v>20205</v>
      </c>
      <c r="L2231" s="26"/>
    </row>
    <row r="2232" customFormat="false" ht="15" hidden="false" customHeight="true" outlineLevel="0" collapsed="false">
      <c r="A2232" s="29" t="s">
        <v>20206</v>
      </c>
      <c r="B2232" s="30" t="n">
        <v>46222</v>
      </c>
      <c r="C2232" s="29" t="s">
        <v>11261</v>
      </c>
      <c r="D2232" s="29" t="s">
        <v>14951</v>
      </c>
      <c r="E2232" s="29" t="s">
        <v>14952</v>
      </c>
      <c r="F2232" s="29" t="s">
        <v>17234</v>
      </c>
      <c r="G2232" s="29" t="s">
        <v>16567</v>
      </c>
      <c r="H2232" s="29" t="s">
        <v>14948</v>
      </c>
      <c r="I2232" s="29" t="s">
        <v>20207</v>
      </c>
      <c r="J2232" s="29" t="s">
        <v>14498</v>
      </c>
      <c r="K2232" s="29" t="s">
        <v>20208</v>
      </c>
      <c r="L2232" s="29"/>
    </row>
    <row r="2233" customFormat="false" ht="15" hidden="false" customHeight="true" outlineLevel="0" collapsed="false">
      <c r="A2233" s="26" t="s">
        <v>20209</v>
      </c>
      <c r="B2233" s="27" t="n">
        <v>46224</v>
      </c>
      <c r="C2233" s="26" t="s">
        <v>9300</v>
      </c>
      <c r="D2233" s="26" t="s">
        <v>14972</v>
      </c>
      <c r="E2233" s="26" t="s">
        <v>14973</v>
      </c>
      <c r="F2233" s="26" t="s">
        <v>20210</v>
      </c>
      <c r="G2233" s="26" t="s">
        <v>20211</v>
      </c>
      <c r="H2233" s="26" t="s">
        <v>14948</v>
      </c>
      <c r="I2233" s="26" t="s">
        <v>14980</v>
      </c>
      <c r="J2233" s="26" t="s">
        <v>14527</v>
      </c>
      <c r="K2233" s="26" t="s">
        <v>20212</v>
      </c>
      <c r="L2233" s="26"/>
    </row>
    <row r="2234" customFormat="false" ht="15" hidden="false" customHeight="true" outlineLevel="0" collapsed="false">
      <c r="A2234" s="29" t="s">
        <v>20213</v>
      </c>
      <c r="B2234" s="30" t="n">
        <v>46224</v>
      </c>
      <c r="C2234" s="29" t="s">
        <v>10105</v>
      </c>
      <c r="D2234" s="29" t="s">
        <v>14977</v>
      </c>
      <c r="E2234" s="29" t="s">
        <v>14978</v>
      </c>
      <c r="F2234" s="29" t="s">
        <v>15151</v>
      </c>
      <c r="G2234" s="29" t="s">
        <v>15151</v>
      </c>
      <c r="H2234" s="29" t="s">
        <v>14948</v>
      </c>
      <c r="I2234" s="29" t="s">
        <v>14987</v>
      </c>
      <c r="J2234" s="29" t="s">
        <v>14527</v>
      </c>
      <c r="K2234" s="29" t="s">
        <v>20212</v>
      </c>
      <c r="L2234" s="29"/>
    </row>
    <row r="2235" customFormat="false" ht="15" hidden="false" customHeight="true" outlineLevel="0" collapsed="false">
      <c r="A2235" s="26" t="s">
        <v>20214</v>
      </c>
      <c r="B2235" s="27" t="n">
        <v>46229</v>
      </c>
      <c r="C2235" s="26" t="s">
        <v>9367</v>
      </c>
      <c r="D2235" s="26" t="s">
        <v>15054</v>
      </c>
      <c r="E2235" s="26" t="s">
        <v>15055</v>
      </c>
      <c r="F2235" s="26" t="s">
        <v>15023</v>
      </c>
      <c r="G2235" s="26" t="s">
        <v>229</v>
      </c>
      <c r="H2235" s="26" t="s">
        <v>14948</v>
      </c>
      <c r="I2235" s="26" t="s">
        <v>15024</v>
      </c>
      <c r="J2235" s="26" t="s">
        <v>14527</v>
      </c>
      <c r="K2235" s="26" t="s">
        <v>20215</v>
      </c>
      <c r="L2235" s="26"/>
    </row>
    <row r="2236" customFormat="false" ht="15" hidden="false" customHeight="true" outlineLevel="0" collapsed="false">
      <c r="A2236" s="29" t="s">
        <v>20216</v>
      </c>
      <c r="B2236" s="30" t="n">
        <v>46230</v>
      </c>
      <c r="C2236" s="29" t="s">
        <v>4756</v>
      </c>
      <c r="D2236" s="29" t="s">
        <v>15054</v>
      </c>
      <c r="E2236" s="29" t="s">
        <v>15055</v>
      </c>
      <c r="F2236" s="29" t="s">
        <v>15075</v>
      </c>
      <c r="G2236" s="29" t="s">
        <v>198</v>
      </c>
      <c r="H2236" s="29" t="s">
        <v>14948</v>
      </c>
      <c r="I2236" s="29"/>
      <c r="J2236" s="29" t="s">
        <v>14527</v>
      </c>
      <c r="K2236" s="29" t="s">
        <v>20217</v>
      </c>
      <c r="L2236" s="29"/>
    </row>
    <row r="2237" customFormat="false" ht="15" hidden="false" customHeight="true" outlineLevel="0" collapsed="false">
      <c r="A2237" s="26" t="s">
        <v>20218</v>
      </c>
      <c r="B2237" s="27" t="n">
        <v>46234</v>
      </c>
      <c r="C2237" s="26" t="s">
        <v>404</v>
      </c>
      <c r="D2237" s="26" t="s">
        <v>15015</v>
      </c>
      <c r="E2237" s="26" t="s">
        <v>15016</v>
      </c>
      <c r="F2237" s="26" t="s">
        <v>15078</v>
      </c>
      <c r="G2237" s="26" t="s">
        <v>15023</v>
      </c>
      <c r="H2237" s="26" t="s">
        <v>14948</v>
      </c>
      <c r="I2237" s="26" t="s">
        <v>15024</v>
      </c>
      <c r="J2237" s="26" t="s">
        <v>14527</v>
      </c>
      <c r="K2237" s="26" t="s">
        <v>20219</v>
      </c>
      <c r="L2237" s="26"/>
    </row>
    <row r="2238" customFormat="false" ht="15" hidden="false" customHeight="true" outlineLevel="0" collapsed="false">
      <c r="A2238" s="29" t="s">
        <v>20220</v>
      </c>
      <c r="B2238" s="30" t="n">
        <v>46238</v>
      </c>
      <c r="C2238" s="29" t="s">
        <v>4465</v>
      </c>
      <c r="D2238" s="29" t="s">
        <v>15080</v>
      </c>
      <c r="E2238" s="29" t="s">
        <v>15081</v>
      </c>
      <c r="F2238" s="29" t="s">
        <v>15872</v>
      </c>
      <c r="G2238" s="29" t="s">
        <v>15225</v>
      </c>
      <c r="H2238" s="29" t="s">
        <v>14948</v>
      </c>
      <c r="I2238" s="29" t="s">
        <v>20221</v>
      </c>
      <c r="J2238" s="29" t="s">
        <v>14498</v>
      </c>
      <c r="K2238" s="29" t="s">
        <v>20222</v>
      </c>
      <c r="L2238" s="29"/>
    </row>
    <row r="2239" customFormat="false" ht="15" hidden="false" customHeight="true" outlineLevel="0" collapsed="false">
      <c r="A2239" s="26" t="s">
        <v>20223</v>
      </c>
      <c r="B2239" s="27" t="n">
        <v>46238</v>
      </c>
      <c r="C2239" s="26" t="s">
        <v>5714</v>
      </c>
      <c r="D2239" s="26" t="s">
        <v>14956</v>
      </c>
      <c r="E2239" s="26" t="s">
        <v>14957</v>
      </c>
      <c r="F2239" s="26" t="s">
        <v>20224</v>
      </c>
      <c r="G2239" s="26" t="s">
        <v>20225</v>
      </c>
      <c r="H2239" s="26" t="s">
        <v>14948</v>
      </c>
      <c r="I2239" s="26" t="s">
        <v>14960</v>
      </c>
      <c r="J2239" s="26" t="s">
        <v>14527</v>
      </c>
      <c r="K2239" s="26" t="s">
        <v>20222</v>
      </c>
      <c r="L2239" s="26"/>
    </row>
    <row r="2240" customFormat="false" ht="15" hidden="false" customHeight="true" outlineLevel="0" collapsed="false">
      <c r="A2240" s="29" t="s">
        <v>20226</v>
      </c>
      <c r="B2240" s="30" t="n">
        <v>46238</v>
      </c>
      <c r="C2240" s="29" t="s">
        <v>5935</v>
      </c>
      <c r="D2240" s="29" t="s">
        <v>15001</v>
      </c>
      <c r="E2240" s="29" t="s">
        <v>15002</v>
      </c>
      <c r="F2240" s="29" t="s">
        <v>15027</v>
      </c>
      <c r="G2240" s="29" t="s">
        <v>15042</v>
      </c>
      <c r="H2240" s="29" t="s">
        <v>14948</v>
      </c>
      <c r="I2240" s="29" t="s">
        <v>14980</v>
      </c>
      <c r="J2240" s="29" t="s">
        <v>14527</v>
      </c>
      <c r="K2240" s="29" t="s">
        <v>20222</v>
      </c>
      <c r="L2240" s="29"/>
    </row>
    <row r="2241" customFormat="false" ht="15" hidden="false" customHeight="true" outlineLevel="0" collapsed="false">
      <c r="A2241" s="26" t="s">
        <v>20227</v>
      </c>
      <c r="B2241" s="27" t="n">
        <v>46241</v>
      </c>
      <c r="C2241" s="26" t="s">
        <v>4414</v>
      </c>
      <c r="D2241" s="26" t="s">
        <v>14946</v>
      </c>
      <c r="E2241" s="26" t="s">
        <v>14947</v>
      </c>
      <c r="F2241" s="26" t="s">
        <v>2781</v>
      </c>
      <c r="G2241" s="26" t="s">
        <v>492</v>
      </c>
      <c r="H2241" s="26" t="s">
        <v>14948</v>
      </c>
      <c r="I2241" s="26" t="s">
        <v>14960</v>
      </c>
      <c r="J2241" s="26" t="s">
        <v>14527</v>
      </c>
      <c r="K2241" s="26" t="s">
        <v>20228</v>
      </c>
      <c r="L2241" s="26"/>
    </row>
    <row r="2242" customFormat="false" ht="15" hidden="false" customHeight="true" outlineLevel="0" collapsed="false">
      <c r="A2242" s="29" t="s">
        <v>20229</v>
      </c>
      <c r="B2242" s="30" t="n">
        <v>46245</v>
      </c>
      <c r="C2242" s="29" t="s">
        <v>9085</v>
      </c>
      <c r="D2242" s="29" t="s">
        <v>15045</v>
      </c>
      <c r="E2242" s="29" t="s">
        <v>15046</v>
      </c>
      <c r="F2242" s="29" t="s">
        <v>20230</v>
      </c>
      <c r="G2242" s="29" t="s">
        <v>20231</v>
      </c>
      <c r="H2242" s="29" t="s">
        <v>14948</v>
      </c>
      <c r="I2242" s="29" t="s">
        <v>14980</v>
      </c>
      <c r="J2242" s="29" t="s">
        <v>14527</v>
      </c>
      <c r="K2242" s="29" t="s">
        <v>20232</v>
      </c>
      <c r="L2242" s="29"/>
    </row>
    <row r="2243" customFormat="false" ht="15" hidden="false" customHeight="true" outlineLevel="0" collapsed="false">
      <c r="A2243" s="26" t="s">
        <v>20233</v>
      </c>
      <c r="B2243" s="27" t="n">
        <v>46247</v>
      </c>
      <c r="C2243" s="26" t="s">
        <v>8231</v>
      </c>
      <c r="D2243" s="26" t="s">
        <v>15113</v>
      </c>
      <c r="E2243" s="26" t="s">
        <v>15114</v>
      </c>
      <c r="F2243" s="26" t="s">
        <v>166</v>
      </c>
      <c r="G2243" s="26" t="s">
        <v>15075</v>
      </c>
      <c r="H2243" s="26" t="s">
        <v>14948</v>
      </c>
      <c r="I2243" s="26" t="s">
        <v>14987</v>
      </c>
      <c r="J2243" s="26" t="s">
        <v>14527</v>
      </c>
      <c r="K2243" s="26" t="s">
        <v>20234</v>
      </c>
      <c r="L2243" s="26"/>
    </row>
    <row r="2244" customFormat="false" ht="15" hidden="false" customHeight="true" outlineLevel="0" collapsed="false">
      <c r="A2244" s="29" t="s">
        <v>20235</v>
      </c>
      <c r="B2244" s="30" t="n">
        <v>46248</v>
      </c>
      <c r="C2244" s="29" t="s">
        <v>8552</v>
      </c>
      <c r="D2244" s="29" t="s">
        <v>15113</v>
      </c>
      <c r="E2244" s="29" t="s">
        <v>15114</v>
      </c>
      <c r="F2244" s="29" t="s">
        <v>198</v>
      </c>
      <c r="G2244" s="29" t="s">
        <v>322</v>
      </c>
      <c r="H2244" s="29" t="s">
        <v>14948</v>
      </c>
      <c r="I2244" s="29" t="s">
        <v>14987</v>
      </c>
      <c r="J2244" s="29" t="s">
        <v>14527</v>
      </c>
      <c r="K2244" s="29" t="s">
        <v>20236</v>
      </c>
      <c r="L2244" s="29"/>
    </row>
    <row r="2245" customFormat="false" ht="15" hidden="false" customHeight="true" outlineLevel="0" collapsed="false">
      <c r="A2245" s="26" t="s">
        <v>20237</v>
      </c>
      <c r="B2245" s="27" t="n">
        <v>46249</v>
      </c>
      <c r="C2245" s="26" t="s">
        <v>11123</v>
      </c>
      <c r="D2245" s="26" t="s">
        <v>15001</v>
      </c>
      <c r="E2245" s="26" t="s">
        <v>15002</v>
      </c>
      <c r="F2245" s="26" t="s">
        <v>15064</v>
      </c>
      <c r="G2245" s="26" t="s">
        <v>15027</v>
      </c>
      <c r="H2245" s="26" t="s">
        <v>14948</v>
      </c>
      <c r="I2245" s="26"/>
      <c r="J2245" s="26" t="s">
        <v>14527</v>
      </c>
      <c r="K2245" s="26" t="s">
        <v>20238</v>
      </c>
      <c r="L2245" s="26"/>
    </row>
    <row r="2246" customFormat="false" ht="15" hidden="false" customHeight="true" outlineLevel="0" collapsed="false">
      <c r="A2246" s="29" t="s">
        <v>20239</v>
      </c>
      <c r="B2246" s="30" t="n">
        <v>46251</v>
      </c>
      <c r="C2246" s="29" t="s">
        <v>10873</v>
      </c>
      <c r="D2246" s="29" t="s">
        <v>14951</v>
      </c>
      <c r="E2246" s="29" t="s">
        <v>14952</v>
      </c>
      <c r="F2246" s="29" t="s">
        <v>15355</v>
      </c>
      <c r="G2246" s="29" t="s">
        <v>18070</v>
      </c>
      <c r="H2246" s="29" t="s">
        <v>14948</v>
      </c>
      <c r="I2246" s="29" t="s">
        <v>20240</v>
      </c>
      <c r="J2246" s="29" t="s">
        <v>14498</v>
      </c>
      <c r="K2246" s="29" t="s">
        <v>20241</v>
      </c>
      <c r="L2246" s="29"/>
    </row>
    <row r="2247" customFormat="false" ht="15" hidden="false" customHeight="true" outlineLevel="0" collapsed="false">
      <c r="A2247" s="26" t="s">
        <v>20242</v>
      </c>
      <c r="B2247" s="27" t="n">
        <v>46251</v>
      </c>
      <c r="C2247" s="26" t="s">
        <v>4900</v>
      </c>
      <c r="D2247" s="26" t="s">
        <v>14972</v>
      </c>
      <c r="E2247" s="26" t="s">
        <v>14973</v>
      </c>
      <c r="F2247" s="26" t="s">
        <v>20243</v>
      </c>
      <c r="G2247" s="26" t="s">
        <v>20244</v>
      </c>
      <c r="H2247" s="26" t="s">
        <v>14948</v>
      </c>
      <c r="I2247" s="26" t="s">
        <v>15005</v>
      </c>
      <c r="J2247" s="26" t="s">
        <v>14527</v>
      </c>
      <c r="K2247" s="26" t="s">
        <v>20241</v>
      </c>
      <c r="L2247" s="26"/>
    </row>
    <row r="2248" customFormat="false" ht="15" hidden="false" customHeight="true" outlineLevel="0" collapsed="false">
      <c r="A2248" s="29" t="s">
        <v>20245</v>
      </c>
      <c r="B2248" s="30" t="n">
        <v>46252</v>
      </c>
      <c r="C2248" s="29" t="s">
        <v>9987</v>
      </c>
      <c r="D2248" s="29" t="s">
        <v>14946</v>
      </c>
      <c r="E2248" s="29" t="s">
        <v>14947</v>
      </c>
      <c r="F2248" s="29" t="s">
        <v>2003</v>
      </c>
      <c r="G2248" s="29" t="s">
        <v>4694</v>
      </c>
      <c r="H2248" s="29" t="s">
        <v>14948</v>
      </c>
      <c r="I2248" s="29" t="s">
        <v>14980</v>
      </c>
      <c r="J2248" s="29" t="s">
        <v>14527</v>
      </c>
      <c r="K2248" s="29" t="s">
        <v>20246</v>
      </c>
      <c r="L2248" s="29"/>
    </row>
  </sheetData>
  <autoFilter ref="A4:L2248"/>
  <mergeCells count="2">
    <mergeCell ref="A1:L1"/>
    <mergeCell ref="A2:L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22"/>
    <col collapsed="false" customWidth="true" hidden="false" outlineLevel="0" max="10" min="10" style="1" width="13"/>
    <col collapsed="false" customWidth="true" hidden="false" outlineLevel="0" max="11" min="11" style="1" width="22"/>
    <col collapsed="false" customWidth="true" hidden="false" outlineLevel="0" max="12" min="12" style="1" width="11"/>
    <col collapsed="false" customWidth="true" hidden="false" outlineLevel="0" max="13" min="13" style="1" width="21"/>
    <col collapsed="false" customWidth="true" hidden="false" outlineLevel="0" max="14" min="14" style="1" width="19"/>
    <col collapsed="false" customWidth="true" hidden="false" outlineLevel="0" max="15" min="15" style="1" width="15"/>
    <col collapsed="false" customWidth="true" hidden="false" outlineLevel="0" max="16" min="16" style="1" width="14"/>
    <col collapsed="false" customWidth="true" hidden="false" outlineLevel="0" max="17" min="17" style="1" width="22"/>
    <col collapsed="false" customWidth="true" hidden="false" outlineLevel="0" max="18" min="18" style="1" width="10"/>
  </cols>
  <sheetData>
    <row r="1" customFormat="false" ht="31.5" hidden="false" customHeight="true" outlineLevel="0" collapsed="false">
      <c r="A1" s="2" t="s">
        <v>20247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7.75" hidden="false" customHeight="true" outlineLevel="0" collapsed="false">
      <c r="A2" s="3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30.75" hidden="false" customHeight="true" outlineLevel="0" collapsed="false">
      <c r="A4" s="18" t="s">
        <v>11608</v>
      </c>
      <c r="B4" s="18" t="s">
        <v>11609</v>
      </c>
      <c r="C4" s="18" t="s">
        <v>20248</v>
      </c>
      <c r="D4" s="18" t="s">
        <v>20249</v>
      </c>
      <c r="E4" s="18" t="s">
        <v>11610</v>
      </c>
      <c r="F4" s="18" t="s">
        <v>20250</v>
      </c>
      <c r="G4" s="18" t="s">
        <v>11611</v>
      </c>
      <c r="H4" s="18" t="s">
        <v>20251</v>
      </c>
      <c r="I4" s="18" t="s">
        <v>20252</v>
      </c>
      <c r="J4" s="18" t="s">
        <v>144</v>
      </c>
      <c r="K4" s="18" t="s">
        <v>20253</v>
      </c>
      <c r="L4" s="18" t="s">
        <v>20254</v>
      </c>
      <c r="M4" s="18" t="s">
        <v>20255</v>
      </c>
      <c r="N4" s="18" t="s">
        <v>145</v>
      </c>
      <c r="O4" s="18" t="s">
        <v>20256</v>
      </c>
      <c r="P4" s="18" t="s">
        <v>11613</v>
      </c>
      <c r="Q4" s="18" t="s">
        <v>20257</v>
      </c>
      <c r="R4" s="18" t="s">
        <v>158</v>
      </c>
    </row>
    <row r="5" customFormat="false" ht="15" hidden="false" customHeight="true" outlineLevel="0" collapsed="false">
      <c r="A5" s="26" t="s">
        <v>14063</v>
      </c>
      <c r="B5" s="26" t="s">
        <v>276</v>
      </c>
      <c r="C5" s="26" t="s">
        <v>11611</v>
      </c>
      <c r="D5" s="26" t="s">
        <v>20258</v>
      </c>
      <c r="E5" s="26" t="n">
        <v>24</v>
      </c>
      <c r="F5" s="26" t="s">
        <v>20259</v>
      </c>
      <c r="G5" s="26" t="s">
        <v>11629</v>
      </c>
      <c r="H5" s="26" t="n">
        <v>9</v>
      </c>
      <c r="I5" s="26" t="s">
        <v>20260</v>
      </c>
      <c r="J5" s="26" t="s">
        <v>20261</v>
      </c>
      <c r="K5" s="26" t="s">
        <v>20262</v>
      </c>
      <c r="L5" s="26" t="s">
        <v>6524</v>
      </c>
      <c r="M5" s="26" t="s">
        <v>20263</v>
      </c>
      <c r="N5" s="26" t="s">
        <v>2261</v>
      </c>
      <c r="O5" s="28" t="n">
        <v>51</v>
      </c>
      <c r="P5" s="28" t="n">
        <v>10.4</v>
      </c>
      <c r="Q5" s="27" t="n">
        <v>46014</v>
      </c>
      <c r="R5" s="26"/>
    </row>
    <row r="6" customFormat="false" ht="15" hidden="false" customHeight="true" outlineLevel="0" collapsed="false">
      <c r="A6" s="29" t="s">
        <v>12850</v>
      </c>
      <c r="B6" s="29" t="s">
        <v>276</v>
      </c>
      <c r="C6" s="29" t="s">
        <v>11611</v>
      </c>
      <c r="D6" s="29" t="s">
        <v>20258</v>
      </c>
      <c r="E6" s="29" t="n">
        <v>40</v>
      </c>
      <c r="F6" s="29" t="s">
        <v>20264</v>
      </c>
      <c r="G6" s="29" t="s">
        <v>11629</v>
      </c>
      <c r="H6" s="29" t="n">
        <v>14</v>
      </c>
      <c r="I6" s="29" t="s">
        <v>20265</v>
      </c>
      <c r="J6" s="29" t="s">
        <v>20261</v>
      </c>
      <c r="K6" s="29" t="s">
        <v>13331</v>
      </c>
      <c r="L6" s="29" t="s">
        <v>6421</v>
      </c>
      <c r="M6" s="29" t="s">
        <v>20266</v>
      </c>
      <c r="N6" s="29" t="s">
        <v>1155</v>
      </c>
      <c r="O6" s="31" t="n">
        <v>21.9</v>
      </c>
      <c r="P6" s="31" t="n">
        <v>10.4</v>
      </c>
      <c r="Q6" s="30" t="n">
        <v>46136</v>
      </c>
      <c r="R6" s="29"/>
    </row>
    <row r="7" customFormat="false" ht="15" hidden="false" customHeight="true" outlineLevel="0" collapsed="false">
      <c r="A7" s="26" t="s">
        <v>12433</v>
      </c>
      <c r="B7" s="26" t="s">
        <v>276</v>
      </c>
      <c r="C7" s="26" t="s">
        <v>11611</v>
      </c>
      <c r="D7" s="26" t="s">
        <v>20258</v>
      </c>
      <c r="E7" s="26" t="n">
        <v>28</v>
      </c>
      <c r="F7" s="26" t="s">
        <v>20259</v>
      </c>
      <c r="G7" s="26" t="s">
        <v>11629</v>
      </c>
      <c r="H7" s="26" t="n">
        <v>10</v>
      </c>
      <c r="I7" s="26" t="s">
        <v>20260</v>
      </c>
      <c r="J7" s="26" t="s">
        <v>20261</v>
      </c>
      <c r="K7" s="26" t="s">
        <v>20267</v>
      </c>
      <c r="L7" s="26" t="s">
        <v>2569</v>
      </c>
      <c r="M7" s="26" t="s">
        <v>20268</v>
      </c>
      <c r="N7" s="26" t="s">
        <v>2433</v>
      </c>
      <c r="O7" s="28" t="n">
        <v>32.7</v>
      </c>
      <c r="P7" s="28" t="n">
        <v>10.4</v>
      </c>
      <c r="Q7" s="27" t="n">
        <v>45636</v>
      </c>
      <c r="R7" s="26"/>
    </row>
    <row r="8" customFormat="false" ht="15" hidden="false" customHeight="true" outlineLevel="0" collapsed="false">
      <c r="A8" s="29" t="s">
        <v>12688</v>
      </c>
      <c r="B8" s="29" t="s">
        <v>276</v>
      </c>
      <c r="C8" s="29" t="s">
        <v>11611</v>
      </c>
      <c r="D8" s="29" t="s">
        <v>20258</v>
      </c>
      <c r="E8" s="29" t="n">
        <v>24</v>
      </c>
      <c r="F8" s="29" t="s">
        <v>20259</v>
      </c>
      <c r="G8" s="29" t="s">
        <v>11629</v>
      </c>
      <c r="H8" s="29" t="n">
        <v>9</v>
      </c>
      <c r="I8" s="29" t="s">
        <v>20260</v>
      </c>
      <c r="J8" s="29" t="s">
        <v>20261</v>
      </c>
      <c r="K8" s="29" t="s">
        <v>13451</v>
      </c>
      <c r="L8" s="29" t="s">
        <v>10661</v>
      </c>
      <c r="M8" s="29" t="s">
        <v>20269</v>
      </c>
      <c r="N8" s="29" t="s">
        <v>10662</v>
      </c>
      <c r="O8" s="31" t="n">
        <v>42.8</v>
      </c>
      <c r="P8" s="31" t="n">
        <v>10.4</v>
      </c>
      <c r="Q8" s="30" t="n">
        <v>45813</v>
      </c>
      <c r="R8" s="29"/>
    </row>
    <row r="9" customFormat="false" ht="15" hidden="false" customHeight="true" outlineLevel="0" collapsed="false">
      <c r="A9" s="26" t="s">
        <v>13511</v>
      </c>
      <c r="B9" s="26" t="s">
        <v>276</v>
      </c>
      <c r="C9" s="26" t="s">
        <v>11611</v>
      </c>
      <c r="D9" s="26" t="s">
        <v>20258</v>
      </c>
      <c r="E9" s="26" t="n">
        <v>36</v>
      </c>
      <c r="F9" s="26" t="s">
        <v>20264</v>
      </c>
      <c r="G9" s="26" t="s">
        <v>11629</v>
      </c>
      <c r="H9" s="26" t="n">
        <v>13</v>
      </c>
      <c r="I9" s="26" t="s">
        <v>20265</v>
      </c>
      <c r="J9" s="26" t="s">
        <v>20261</v>
      </c>
      <c r="K9" s="26" t="s">
        <v>13377</v>
      </c>
      <c r="L9" s="26" t="s">
        <v>11482</v>
      </c>
      <c r="M9" s="26" t="s">
        <v>20270</v>
      </c>
      <c r="N9" s="26" t="s">
        <v>990</v>
      </c>
      <c r="O9" s="28" t="n">
        <v>39</v>
      </c>
      <c r="P9" s="28" t="n">
        <v>10.4</v>
      </c>
      <c r="Q9" s="27" t="n">
        <v>45674</v>
      </c>
      <c r="R9" s="26"/>
    </row>
    <row r="10" customFormat="false" ht="15" hidden="false" customHeight="true" outlineLevel="0" collapsed="false">
      <c r="A10" s="29" t="s">
        <v>12393</v>
      </c>
      <c r="B10" s="29" t="s">
        <v>276</v>
      </c>
      <c r="C10" s="29" t="s">
        <v>11611</v>
      </c>
      <c r="D10" s="29" t="s">
        <v>20258</v>
      </c>
      <c r="E10" s="29" t="n">
        <v>24</v>
      </c>
      <c r="F10" s="29" t="s">
        <v>20259</v>
      </c>
      <c r="G10" s="29" t="s">
        <v>11629</v>
      </c>
      <c r="H10" s="29" t="n">
        <v>9</v>
      </c>
      <c r="I10" s="29" t="s">
        <v>20260</v>
      </c>
      <c r="J10" s="29" t="s">
        <v>20261</v>
      </c>
      <c r="K10" s="29" t="s">
        <v>13485</v>
      </c>
      <c r="L10" s="29" t="s">
        <v>6085</v>
      </c>
      <c r="M10" s="29" t="s">
        <v>20271</v>
      </c>
      <c r="N10" s="29" t="s">
        <v>207</v>
      </c>
      <c r="O10" s="31" t="n">
        <v>39</v>
      </c>
      <c r="P10" s="31" t="n">
        <v>10.4</v>
      </c>
      <c r="Q10" s="30" t="n">
        <v>46044</v>
      </c>
      <c r="R10" s="29"/>
    </row>
    <row r="11" customFormat="false" ht="15" hidden="false" customHeight="true" outlineLevel="0" collapsed="false">
      <c r="A11" s="26" t="s">
        <v>12328</v>
      </c>
      <c r="B11" s="26" t="s">
        <v>276</v>
      </c>
      <c r="C11" s="26" t="s">
        <v>11611</v>
      </c>
      <c r="D11" s="26" t="s">
        <v>20258</v>
      </c>
      <c r="E11" s="26" t="n">
        <v>24</v>
      </c>
      <c r="F11" s="26" t="s">
        <v>20259</v>
      </c>
      <c r="G11" s="26" t="s">
        <v>11629</v>
      </c>
      <c r="H11" s="26" t="n">
        <v>9</v>
      </c>
      <c r="I11" s="26" t="s">
        <v>20260</v>
      </c>
      <c r="J11" s="26" t="s">
        <v>20261</v>
      </c>
      <c r="K11" s="26" t="s">
        <v>13249</v>
      </c>
      <c r="L11" s="26" t="s">
        <v>7133</v>
      </c>
      <c r="M11" s="26" t="s">
        <v>20272</v>
      </c>
      <c r="N11" s="26" t="s">
        <v>237</v>
      </c>
      <c r="O11" s="28" t="n">
        <v>30.4</v>
      </c>
      <c r="P11" s="28" t="n">
        <v>10.4</v>
      </c>
      <c r="Q11" s="27" t="n">
        <v>45836</v>
      </c>
      <c r="R11" s="26"/>
    </row>
    <row r="12" customFormat="false" ht="15" hidden="false" customHeight="true" outlineLevel="0" collapsed="false">
      <c r="A12" s="29" t="s">
        <v>20273</v>
      </c>
      <c r="B12" s="29" t="s">
        <v>276</v>
      </c>
      <c r="C12" s="29" t="s">
        <v>11611</v>
      </c>
      <c r="D12" s="29" t="s">
        <v>20258</v>
      </c>
      <c r="E12" s="29" t="n">
        <v>32</v>
      </c>
      <c r="F12" s="29" t="s">
        <v>20264</v>
      </c>
      <c r="G12" s="29" t="s">
        <v>11629</v>
      </c>
      <c r="H12" s="29" t="n">
        <v>12</v>
      </c>
      <c r="I12" s="29" t="s">
        <v>20260</v>
      </c>
      <c r="J12" s="29" t="s">
        <v>20261</v>
      </c>
      <c r="K12" s="29" t="s">
        <v>20274</v>
      </c>
      <c r="L12" s="29" t="s">
        <v>3086</v>
      </c>
      <c r="M12" s="29" t="s">
        <v>20275</v>
      </c>
      <c r="N12" s="29" t="s">
        <v>3087</v>
      </c>
      <c r="O12" s="31" t="n">
        <v>23.4</v>
      </c>
      <c r="P12" s="31" t="n">
        <v>10.4</v>
      </c>
      <c r="Q12" s="30" t="n">
        <v>45664</v>
      </c>
      <c r="R12" s="29"/>
    </row>
    <row r="13" customFormat="false" ht="15" hidden="false" customHeight="true" outlineLevel="0" collapsed="false">
      <c r="A13" s="26" t="s">
        <v>13585</v>
      </c>
      <c r="B13" s="26" t="s">
        <v>276</v>
      </c>
      <c r="C13" s="26" t="s">
        <v>11611</v>
      </c>
      <c r="D13" s="26" t="s">
        <v>20258</v>
      </c>
      <c r="E13" s="26" t="n">
        <v>32</v>
      </c>
      <c r="F13" s="26" t="s">
        <v>20264</v>
      </c>
      <c r="G13" s="26" t="s">
        <v>11629</v>
      </c>
      <c r="H13" s="26" t="n">
        <v>12</v>
      </c>
      <c r="I13" s="26" t="s">
        <v>20260</v>
      </c>
      <c r="J13" s="26" t="s">
        <v>20261</v>
      </c>
      <c r="K13" s="26" t="s">
        <v>20276</v>
      </c>
      <c r="L13" s="26" t="s">
        <v>7717</v>
      </c>
      <c r="M13" s="26" t="s">
        <v>20277</v>
      </c>
      <c r="N13" s="26" t="s">
        <v>1034</v>
      </c>
      <c r="O13" s="28" t="n">
        <v>20.8</v>
      </c>
      <c r="P13" s="28" t="n">
        <v>10.4</v>
      </c>
      <c r="Q13" s="27" t="n">
        <v>46089</v>
      </c>
      <c r="R13" s="26"/>
    </row>
    <row r="14" customFormat="false" ht="15" hidden="false" customHeight="true" outlineLevel="0" collapsed="false">
      <c r="A14" s="29" t="s">
        <v>20278</v>
      </c>
      <c r="B14" s="29" t="s">
        <v>276</v>
      </c>
      <c r="C14" s="29" t="s">
        <v>11611</v>
      </c>
      <c r="D14" s="29" t="s">
        <v>20258</v>
      </c>
      <c r="E14" s="29" t="n">
        <v>28</v>
      </c>
      <c r="F14" s="29" t="s">
        <v>20259</v>
      </c>
      <c r="G14" s="29" t="s">
        <v>11629</v>
      </c>
      <c r="H14" s="29" t="n">
        <v>10</v>
      </c>
      <c r="I14" s="29" t="s">
        <v>20260</v>
      </c>
      <c r="J14" s="29" t="s">
        <v>20261</v>
      </c>
      <c r="K14" s="29" t="s">
        <v>13219</v>
      </c>
      <c r="L14" s="29" t="s">
        <v>9018</v>
      </c>
      <c r="M14" s="29" t="s">
        <v>20279</v>
      </c>
      <c r="N14" s="29" t="s">
        <v>513</v>
      </c>
      <c r="O14" s="31" t="n">
        <v>26</v>
      </c>
      <c r="P14" s="31" t="n">
        <v>10.4</v>
      </c>
      <c r="Q14" s="30" t="n">
        <v>45893</v>
      </c>
      <c r="R14" s="29"/>
    </row>
    <row r="15" customFormat="false" ht="15" hidden="false" customHeight="true" outlineLevel="0" collapsed="false">
      <c r="A15" s="26" t="s">
        <v>11676</v>
      </c>
      <c r="B15" s="26" t="s">
        <v>276</v>
      </c>
      <c r="C15" s="26" t="s">
        <v>11611</v>
      </c>
      <c r="D15" s="26" t="s">
        <v>20258</v>
      </c>
      <c r="E15" s="26" t="n">
        <v>40</v>
      </c>
      <c r="F15" s="26" t="s">
        <v>20264</v>
      </c>
      <c r="G15" s="26" t="s">
        <v>11629</v>
      </c>
      <c r="H15" s="26" t="n">
        <v>14</v>
      </c>
      <c r="I15" s="26" t="s">
        <v>20265</v>
      </c>
      <c r="J15" s="26" t="s">
        <v>20261</v>
      </c>
      <c r="K15" s="26" t="s">
        <v>20280</v>
      </c>
      <c r="L15" s="26" t="s">
        <v>10649</v>
      </c>
      <c r="M15" s="26" t="s">
        <v>20281</v>
      </c>
      <c r="N15" s="26" t="s">
        <v>1885</v>
      </c>
      <c r="O15" s="28" t="n">
        <v>53.5</v>
      </c>
      <c r="P15" s="28" t="n">
        <v>10.4</v>
      </c>
      <c r="Q15" s="27" t="n">
        <v>46052</v>
      </c>
      <c r="R15" s="26"/>
    </row>
    <row r="16" customFormat="false" ht="15" hidden="false" customHeight="true" outlineLevel="0" collapsed="false">
      <c r="A16" s="29" t="s">
        <v>20282</v>
      </c>
      <c r="B16" s="29" t="s">
        <v>276</v>
      </c>
      <c r="C16" s="29" t="s">
        <v>11611</v>
      </c>
      <c r="D16" s="29" t="s">
        <v>20258</v>
      </c>
      <c r="E16" s="29" t="n">
        <v>32</v>
      </c>
      <c r="F16" s="29" t="s">
        <v>20264</v>
      </c>
      <c r="G16" s="29" t="s">
        <v>11629</v>
      </c>
      <c r="H16" s="29" t="n">
        <v>12</v>
      </c>
      <c r="I16" s="29" t="s">
        <v>20260</v>
      </c>
      <c r="J16" s="29" t="s">
        <v>20283</v>
      </c>
      <c r="K16" s="29"/>
      <c r="L16" s="29"/>
      <c r="M16" s="29"/>
      <c r="N16" s="29"/>
      <c r="O16" s="29"/>
      <c r="P16" s="31" t="n">
        <v>10.4</v>
      </c>
      <c r="Q16" s="30" t="n">
        <v>45766</v>
      </c>
      <c r="R16" s="29"/>
    </row>
    <row r="17" customFormat="false" ht="15" hidden="false" customHeight="true" outlineLevel="0" collapsed="false">
      <c r="A17" s="26" t="s">
        <v>11747</v>
      </c>
      <c r="B17" s="26" t="s">
        <v>276</v>
      </c>
      <c r="C17" s="26" t="s">
        <v>11611</v>
      </c>
      <c r="D17" s="26" t="s">
        <v>20258</v>
      </c>
      <c r="E17" s="26" t="n">
        <v>36</v>
      </c>
      <c r="F17" s="26" t="s">
        <v>20264</v>
      </c>
      <c r="G17" s="26" t="s">
        <v>11629</v>
      </c>
      <c r="H17" s="26" t="n">
        <v>13</v>
      </c>
      <c r="I17" s="26" t="s">
        <v>20265</v>
      </c>
      <c r="J17" s="26" t="s">
        <v>20261</v>
      </c>
      <c r="K17" s="26" t="s">
        <v>20284</v>
      </c>
      <c r="L17" s="26" t="s">
        <v>7696</v>
      </c>
      <c r="M17" s="26" t="s">
        <v>20285</v>
      </c>
      <c r="N17" s="26" t="s">
        <v>1960</v>
      </c>
      <c r="O17" s="28" t="n">
        <v>26</v>
      </c>
      <c r="P17" s="28" t="n">
        <v>10.4</v>
      </c>
      <c r="Q17" s="27" t="n">
        <v>46169</v>
      </c>
      <c r="R17" s="26"/>
    </row>
    <row r="18" customFormat="false" ht="15" hidden="false" customHeight="true" outlineLevel="0" collapsed="false">
      <c r="A18" s="29" t="s">
        <v>12929</v>
      </c>
      <c r="B18" s="29" t="s">
        <v>276</v>
      </c>
      <c r="C18" s="29" t="s">
        <v>11611</v>
      </c>
      <c r="D18" s="29" t="s">
        <v>20258</v>
      </c>
      <c r="E18" s="29" t="n">
        <v>24</v>
      </c>
      <c r="F18" s="29" t="s">
        <v>20259</v>
      </c>
      <c r="G18" s="29" t="s">
        <v>11629</v>
      </c>
      <c r="H18" s="29" t="n">
        <v>9</v>
      </c>
      <c r="I18" s="29" t="s">
        <v>20260</v>
      </c>
      <c r="J18" s="29" t="s">
        <v>20261</v>
      </c>
      <c r="K18" s="29" t="s">
        <v>20286</v>
      </c>
      <c r="L18" s="29" t="s">
        <v>5785</v>
      </c>
      <c r="M18" s="29" t="s">
        <v>20287</v>
      </c>
      <c r="N18" s="29" t="s">
        <v>2352</v>
      </c>
      <c r="O18" s="31" t="n">
        <v>28.2</v>
      </c>
      <c r="P18" s="31" t="n">
        <v>10.4</v>
      </c>
      <c r="Q18" s="30" t="n">
        <v>46038</v>
      </c>
      <c r="R18" s="29"/>
    </row>
    <row r="19" customFormat="false" ht="15" hidden="false" customHeight="true" outlineLevel="0" collapsed="false">
      <c r="A19" s="26" t="s">
        <v>14258</v>
      </c>
      <c r="B19" s="26" t="s">
        <v>276</v>
      </c>
      <c r="C19" s="26" t="s">
        <v>11611</v>
      </c>
      <c r="D19" s="26" t="s">
        <v>20258</v>
      </c>
      <c r="E19" s="26" t="n">
        <v>28</v>
      </c>
      <c r="F19" s="26" t="s">
        <v>20259</v>
      </c>
      <c r="G19" s="26" t="s">
        <v>11629</v>
      </c>
      <c r="H19" s="26" t="n">
        <v>10</v>
      </c>
      <c r="I19" s="26" t="s">
        <v>20260</v>
      </c>
      <c r="J19" s="26" t="s">
        <v>20261</v>
      </c>
      <c r="K19" s="26" t="s">
        <v>20288</v>
      </c>
      <c r="L19" s="26" t="s">
        <v>8334</v>
      </c>
      <c r="M19" s="26" t="s">
        <v>20289</v>
      </c>
      <c r="N19" s="26" t="s">
        <v>2294</v>
      </c>
      <c r="O19" s="28" t="n">
        <v>18.8</v>
      </c>
      <c r="P19" s="28" t="n">
        <v>10.4</v>
      </c>
      <c r="Q19" s="27" t="n">
        <v>45786</v>
      </c>
      <c r="R19" s="26"/>
    </row>
    <row r="20" customFormat="false" ht="15" hidden="false" customHeight="true" outlineLevel="0" collapsed="false">
      <c r="A20" s="29" t="s">
        <v>20290</v>
      </c>
      <c r="B20" s="29" t="s">
        <v>276</v>
      </c>
      <c r="C20" s="29" t="s">
        <v>11611</v>
      </c>
      <c r="D20" s="29" t="s">
        <v>20258</v>
      </c>
      <c r="E20" s="29" t="n">
        <v>28</v>
      </c>
      <c r="F20" s="29" t="s">
        <v>20259</v>
      </c>
      <c r="G20" s="29" t="s">
        <v>11629</v>
      </c>
      <c r="H20" s="29" t="n">
        <v>10</v>
      </c>
      <c r="I20" s="29" t="s">
        <v>20260</v>
      </c>
      <c r="J20" s="29" t="s">
        <v>20261</v>
      </c>
      <c r="K20" s="29" t="s">
        <v>13036</v>
      </c>
      <c r="L20" s="29" t="s">
        <v>5004</v>
      </c>
      <c r="M20" s="29" t="s">
        <v>20291</v>
      </c>
      <c r="N20" s="29" t="s">
        <v>3269</v>
      </c>
      <c r="O20" s="31" t="n">
        <v>19.2</v>
      </c>
      <c r="P20" s="31" t="n">
        <v>10.4</v>
      </c>
      <c r="Q20" s="30" t="n">
        <v>45958</v>
      </c>
      <c r="R20" s="29"/>
    </row>
    <row r="21" customFormat="false" ht="15" hidden="false" customHeight="true" outlineLevel="0" collapsed="false">
      <c r="A21" s="26" t="s">
        <v>20292</v>
      </c>
      <c r="B21" s="26" t="s">
        <v>276</v>
      </c>
      <c r="C21" s="26" t="s">
        <v>11611</v>
      </c>
      <c r="D21" s="26" t="s">
        <v>20258</v>
      </c>
      <c r="E21" s="26" t="n">
        <v>32</v>
      </c>
      <c r="F21" s="26" t="s">
        <v>20264</v>
      </c>
      <c r="G21" s="26" t="s">
        <v>11629</v>
      </c>
      <c r="H21" s="26" t="n">
        <v>12</v>
      </c>
      <c r="I21" s="26" t="s">
        <v>20260</v>
      </c>
      <c r="J21" s="26" t="s">
        <v>20261</v>
      </c>
      <c r="K21" s="26" t="s">
        <v>20293</v>
      </c>
      <c r="L21" s="26" t="s">
        <v>2169</v>
      </c>
      <c r="M21" s="26" t="s">
        <v>20294</v>
      </c>
      <c r="N21" s="26" t="s">
        <v>1977</v>
      </c>
      <c r="O21" s="28" t="n">
        <v>28.7</v>
      </c>
      <c r="P21" s="28" t="n">
        <v>10.4</v>
      </c>
      <c r="Q21" s="27" t="n">
        <v>45736</v>
      </c>
      <c r="R21" s="26"/>
    </row>
    <row r="22" customFormat="false" ht="15" hidden="false" customHeight="true" outlineLevel="0" collapsed="false">
      <c r="A22" s="29" t="s">
        <v>20295</v>
      </c>
      <c r="B22" s="29" t="s">
        <v>276</v>
      </c>
      <c r="C22" s="29" t="s">
        <v>11611</v>
      </c>
      <c r="D22" s="29" t="s">
        <v>20258</v>
      </c>
      <c r="E22" s="29" t="n">
        <v>24</v>
      </c>
      <c r="F22" s="29" t="s">
        <v>20259</v>
      </c>
      <c r="G22" s="29" t="s">
        <v>11629</v>
      </c>
      <c r="H22" s="29" t="n">
        <v>9</v>
      </c>
      <c r="I22" s="29" t="s">
        <v>20260</v>
      </c>
      <c r="J22" s="29" t="s">
        <v>20261</v>
      </c>
      <c r="K22" s="29" t="s">
        <v>20296</v>
      </c>
      <c r="L22" s="29" t="s">
        <v>10687</v>
      </c>
      <c r="M22" s="29" t="s">
        <v>20297</v>
      </c>
      <c r="N22" s="29" t="s">
        <v>1819</v>
      </c>
      <c r="O22" s="31" t="n">
        <v>22.1</v>
      </c>
      <c r="P22" s="31" t="n">
        <v>10.4</v>
      </c>
      <c r="Q22" s="30" t="n">
        <v>45598</v>
      </c>
      <c r="R22" s="29"/>
    </row>
    <row r="23" customFormat="false" ht="15" hidden="false" customHeight="true" outlineLevel="0" collapsed="false">
      <c r="A23" s="26" t="s">
        <v>13655</v>
      </c>
      <c r="B23" s="26" t="s">
        <v>276</v>
      </c>
      <c r="C23" s="26" t="s">
        <v>11611</v>
      </c>
      <c r="D23" s="26" t="s">
        <v>20258</v>
      </c>
      <c r="E23" s="26" t="n">
        <v>24</v>
      </c>
      <c r="F23" s="26" t="s">
        <v>20259</v>
      </c>
      <c r="G23" s="26" t="s">
        <v>11629</v>
      </c>
      <c r="H23" s="26" t="n">
        <v>9</v>
      </c>
      <c r="I23" s="26" t="s">
        <v>20260</v>
      </c>
      <c r="J23" s="26" t="s">
        <v>20261</v>
      </c>
      <c r="K23" s="26" t="s">
        <v>20298</v>
      </c>
      <c r="L23" s="26" t="s">
        <v>4398</v>
      </c>
      <c r="M23" s="26" t="s">
        <v>20299</v>
      </c>
      <c r="N23" s="26" t="s">
        <v>2334</v>
      </c>
      <c r="O23" s="28" t="n">
        <v>43.5</v>
      </c>
      <c r="P23" s="28" t="n">
        <v>10.4</v>
      </c>
      <c r="Q23" s="27" t="n">
        <v>46187</v>
      </c>
      <c r="R23" s="26"/>
    </row>
    <row r="24" customFormat="false" ht="15" hidden="false" customHeight="true" outlineLevel="0" collapsed="false">
      <c r="A24" s="29" t="s">
        <v>20300</v>
      </c>
      <c r="B24" s="29" t="s">
        <v>276</v>
      </c>
      <c r="C24" s="29" t="s">
        <v>11611</v>
      </c>
      <c r="D24" s="29" t="s">
        <v>20258</v>
      </c>
      <c r="E24" s="29" t="n">
        <v>32</v>
      </c>
      <c r="F24" s="29" t="s">
        <v>20264</v>
      </c>
      <c r="G24" s="29" t="s">
        <v>11629</v>
      </c>
      <c r="H24" s="29" t="n">
        <v>12</v>
      </c>
      <c r="I24" s="29" t="s">
        <v>20260</v>
      </c>
      <c r="J24" s="29" t="s">
        <v>20261</v>
      </c>
      <c r="K24" s="29" t="s">
        <v>20301</v>
      </c>
      <c r="L24" s="29" t="s">
        <v>8973</v>
      </c>
      <c r="M24" s="29" t="s">
        <v>20302</v>
      </c>
      <c r="N24" s="29" t="s">
        <v>8974</v>
      </c>
      <c r="O24" s="31" t="n">
        <v>30.8</v>
      </c>
      <c r="P24" s="31" t="n">
        <v>10.4</v>
      </c>
      <c r="Q24" s="30" t="n">
        <v>46056</v>
      </c>
      <c r="R24" s="29"/>
    </row>
    <row r="25" customFormat="false" ht="15" hidden="false" customHeight="true" outlineLevel="0" collapsed="false">
      <c r="A25" s="26" t="s">
        <v>11706</v>
      </c>
      <c r="B25" s="26" t="s">
        <v>276</v>
      </c>
      <c r="C25" s="26" t="s">
        <v>11611</v>
      </c>
      <c r="D25" s="26" t="s">
        <v>20258</v>
      </c>
      <c r="E25" s="26" t="n">
        <v>32</v>
      </c>
      <c r="F25" s="26" t="s">
        <v>20264</v>
      </c>
      <c r="G25" s="26" t="s">
        <v>11629</v>
      </c>
      <c r="H25" s="26" t="n">
        <v>12</v>
      </c>
      <c r="I25" s="26" t="s">
        <v>20260</v>
      </c>
      <c r="J25" s="26" t="s">
        <v>20261</v>
      </c>
      <c r="K25" s="26" t="s">
        <v>20303</v>
      </c>
      <c r="L25" s="26" t="s">
        <v>10155</v>
      </c>
      <c r="M25" s="26" t="s">
        <v>20304</v>
      </c>
      <c r="N25" s="26" t="s">
        <v>3071</v>
      </c>
      <c r="O25" s="28" t="n">
        <v>51.3</v>
      </c>
      <c r="P25" s="28" t="n">
        <v>10.4</v>
      </c>
      <c r="Q25" s="27" t="n">
        <v>45730</v>
      </c>
      <c r="R25" s="26"/>
    </row>
    <row r="26" customFormat="false" ht="15" hidden="false" customHeight="true" outlineLevel="0" collapsed="false">
      <c r="A26" s="29" t="s">
        <v>20305</v>
      </c>
      <c r="B26" s="29" t="s">
        <v>276</v>
      </c>
      <c r="C26" s="29" t="s">
        <v>11611</v>
      </c>
      <c r="D26" s="29" t="s">
        <v>20258</v>
      </c>
      <c r="E26" s="29" t="n">
        <v>36</v>
      </c>
      <c r="F26" s="29" t="s">
        <v>20264</v>
      </c>
      <c r="G26" s="29" t="s">
        <v>11629</v>
      </c>
      <c r="H26" s="29" t="n">
        <v>13</v>
      </c>
      <c r="I26" s="29" t="s">
        <v>20265</v>
      </c>
      <c r="J26" s="29" t="s">
        <v>20261</v>
      </c>
      <c r="K26" s="29" t="s">
        <v>20306</v>
      </c>
      <c r="L26" s="29" t="s">
        <v>4781</v>
      </c>
      <c r="M26" s="29" t="s">
        <v>20307</v>
      </c>
      <c r="N26" s="29" t="s">
        <v>4784</v>
      </c>
      <c r="O26" s="31" t="n">
        <v>48.2</v>
      </c>
      <c r="P26" s="31" t="n">
        <v>10.4</v>
      </c>
      <c r="Q26" s="30" t="n">
        <v>45574</v>
      </c>
      <c r="R26" s="29"/>
    </row>
    <row r="27" customFormat="false" ht="15" hidden="false" customHeight="true" outlineLevel="0" collapsed="false">
      <c r="A27" s="26" t="s">
        <v>12072</v>
      </c>
      <c r="B27" s="26" t="s">
        <v>276</v>
      </c>
      <c r="C27" s="26" t="s">
        <v>11611</v>
      </c>
      <c r="D27" s="26" t="s">
        <v>20258</v>
      </c>
      <c r="E27" s="26" t="n">
        <v>32</v>
      </c>
      <c r="F27" s="26" t="s">
        <v>20264</v>
      </c>
      <c r="G27" s="26" t="s">
        <v>11629</v>
      </c>
      <c r="H27" s="26" t="n">
        <v>12</v>
      </c>
      <c r="I27" s="26" t="s">
        <v>20260</v>
      </c>
      <c r="J27" s="26" t="s">
        <v>20261</v>
      </c>
      <c r="K27" s="26" t="s">
        <v>20308</v>
      </c>
      <c r="L27" s="26" t="s">
        <v>10163</v>
      </c>
      <c r="M27" s="26" t="s">
        <v>20309</v>
      </c>
      <c r="N27" s="26" t="s">
        <v>6824</v>
      </c>
      <c r="O27" s="28" t="n">
        <v>25.3</v>
      </c>
      <c r="P27" s="28" t="n">
        <v>10.4</v>
      </c>
      <c r="Q27" s="27" t="n">
        <v>46096</v>
      </c>
      <c r="R27" s="26"/>
    </row>
    <row r="28" customFormat="false" ht="15" hidden="false" customHeight="true" outlineLevel="0" collapsed="false">
      <c r="A28" s="29" t="s">
        <v>13816</v>
      </c>
      <c r="B28" s="29" t="s">
        <v>276</v>
      </c>
      <c r="C28" s="29" t="s">
        <v>11611</v>
      </c>
      <c r="D28" s="29" t="s">
        <v>20258</v>
      </c>
      <c r="E28" s="29" t="n">
        <v>28</v>
      </c>
      <c r="F28" s="29" t="s">
        <v>20259</v>
      </c>
      <c r="G28" s="29" t="s">
        <v>11629</v>
      </c>
      <c r="H28" s="29" t="n">
        <v>10</v>
      </c>
      <c r="I28" s="29" t="s">
        <v>20260</v>
      </c>
      <c r="J28" s="29" t="s">
        <v>20261</v>
      </c>
      <c r="K28" s="29" t="s">
        <v>20310</v>
      </c>
      <c r="L28" s="29" t="s">
        <v>5198</v>
      </c>
      <c r="M28" s="29" t="s">
        <v>20311</v>
      </c>
      <c r="N28" s="29" t="s">
        <v>444</v>
      </c>
      <c r="O28" s="31" t="n">
        <v>38.8</v>
      </c>
      <c r="P28" s="31" t="n">
        <v>10.4</v>
      </c>
      <c r="Q28" s="30" t="n">
        <v>45680</v>
      </c>
      <c r="R28" s="29"/>
    </row>
    <row r="29" customFormat="false" ht="15" hidden="false" customHeight="true" outlineLevel="0" collapsed="false">
      <c r="A29" s="26" t="s">
        <v>12653</v>
      </c>
      <c r="B29" s="26" t="s">
        <v>276</v>
      </c>
      <c r="C29" s="26" t="s">
        <v>11611</v>
      </c>
      <c r="D29" s="26" t="s">
        <v>20312</v>
      </c>
      <c r="E29" s="26" t="n">
        <v>36</v>
      </c>
      <c r="F29" s="26" t="s">
        <v>20264</v>
      </c>
      <c r="G29" s="26" t="s">
        <v>11629</v>
      </c>
      <c r="H29" s="26" t="n">
        <v>13</v>
      </c>
      <c r="I29" s="26" t="s">
        <v>20265</v>
      </c>
      <c r="J29" s="26" t="s">
        <v>20261</v>
      </c>
      <c r="K29" s="26" t="s">
        <v>20313</v>
      </c>
      <c r="L29" s="26" t="s">
        <v>10766</v>
      </c>
      <c r="M29" s="26" t="s">
        <v>20314</v>
      </c>
      <c r="N29" s="26" t="s">
        <v>697</v>
      </c>
      <c r="O29" s="28" t="n">
        <v>51.3</v>
      </c>
      <c r="P29" s="28" t="n">
        <v>10.4</v>
      </c>
      <c r="Q29" s="27" t="n">
        <v>45959</v>
      </c>
      <c r="R29" s="26"/>
    </row>
    <row r="30" customFormat="false" ht="15" hidden="false" customHeight="true" outlineLevel="0" collapsed="false">
      <c r="A30" s="29" t="s">
        <v>20315</v>
      </c>
      <c r="B30" s="29" t="s">
        <v>276</v>
      </c>
      <c r="C30" s="29" t="s">
        <v>11611</v>
      </c>
      <c r="D30" s="29" t="s">
        <v>20312</v>
      </c>
      <c r="E30" s="29" t="n">
        <v>36</v>
      </c>
      <c r="F30" s="29" t="s">
        <v>20264</v>
      </c>
      <c r="G30" s="29" t="s">
        <v>11629</v>
      </c>
      <c r="H30" s="29" t="n">
        <v>13</v>
      </c>
      <c r="I30" s="29" t="s">
        <v>20265</v>
      </c>
      <c r="J30" s="29" t="s">
        <v>20261</v>
      </c>
      <c r="K30" s="29" t="s">
        <v>20316</v>
      </c>
      <c r="L30" s="29" t="s">
        <v>8409</v>
      </c>
      <c r="M30" s="29" t="s">
        <v>20317</v>
      </c>
      <c r="N30" s="29" t="s">
        <v>3711</v>
      </c>
      <c r="O30" s="31" t="n">
        <v>37.5</v>
      </c>
      <c r="P30" s="31" t="n">
        <v>10.4</v>
      </c>
      <c r="Q30" s="30" t="n">
        <v>45663</v>
      </c>
      <c r="R30" s="29"/>
    </row>
    <row r="31" customFormat="false" ht="15" hidden="false" customHeight="true" outlineLevel="0" collapsed="false">
      <c r="A31" s="26" t="s">
        <v>12647</v>
      </c>
      <c r="B31" s="26" t="s">
        <v>276</v>
      </c>
      <c r="C31" s="26" t="s">
        <v>11611</v>
      </c>
      <c r="D31" s="26" t="s">
        <v>20312</v>
      </c>
      <c r="E31" s="26" t="n">
        <v>28</v>
      </c>
      <c r="F31" s="26" t="s">
        <v>20259</v>
      </c>
      <c r="G31" s="26" t="s">
        <v>11629</v>
      </c>
      <c r="H31" s="26" t="n">
        <v>10</v>
      </c>
      <c r="I31" s="26" t="s">
        <v>20260</v>
      </c>
      <c r="J31" s="26" t="s">
        <v>20261</v>
      </c>
      <c r="K31" s="26" t="s">
        <v>13419</v>
      </c>
      <c r="L31" s="26" t="s">
        <v>4165</v>
      </c>
      <c r="M31" s="26" t="s">
        <v>20318</v>
      </c>
      <c r="N31" s="26" t="s">
        <v>1649</v>
      </c>
      <c r="O31" s="28" t="n">
        <v>28.3</v>
      </c>
      <c r="P31" s="28" t="n">
        <v>10.4</v>
      </c>
      <c r="Q31" s="27" t="n">
        <v>46098</v>
      </c>
      <c r="R31" s="26"/>
    </row>
    <row r="32" customFormat="false" ht="15" hidden="false" customHeight="true" outlineLevel="0" collapsed="false">
      <c r="A32" s="29" t="s">
        <v>12322</v>
      </c>
      <c r="B32" s="29" t="s">
        <v>276</v>
      </c>
      <c r="C32" s="29" t="s">
        <v>11611</v>
      </c>
      <c r="D32" s="29" t="s">
        <v>20312</v>
      </c>
      <c r="E32" s="29" t="n">
        <v>28</v>
      </c>
      <c r="F32" s="29" t="s">
        <v>20259</v>
      </c>
      <c r="G32" s="29" t="s">
        <v>11629</v>
      </c>
      <c r="H32" s="29" t="n">
        <v>10</v>
      </c>
      <c r="I32" s="29" t="s">
        <v>20260</v>
      </c>
      <c r="J32" s="29" t="s">
        <v>20261</v>
      </c>
      <c r="K32" s="29" t="s">
        <v>20319</v>
      </c>
      <c r="L32" s="29" t="s">
        <v>3173</v>
      </c>
      <c r="M32" s="29" t="s">
        <v>20320</v>
      </c>
      <c r="N32" s="29" t="s">
        <v>3175</v>
      </c>
      <c r="O32" s="31" t="n">
        <v>35.6</v>
      </c>
      <c r="P32" s="31" t="n">
        <v>10.4</v>
      </c>
      <c r="Q32" s="30" t="n">
        <v>45822</v>
      </c>
      <c r="R32" s="29"/>
    </row>
    <row r="33" customFormat="false" ht="15" hidden="false" customHeight="true" outlineLevel="0" collapsed="false">
      <c r="A33" s="26" t="s">
        <v>20321</v>
      </c>
      <c r="B33" s="26" t="s">
        <v>276</v>
      </c>
      <c r="C33" s="26" t="s">
        <v>11611</v>
      </c>
      <c r="D33" s="26" t="s">
        <v>20312</v>
      </c>
      <c r="E33" s="26" t="n">
        <v>40</v>
      </c>
      <c r="F33" s="26" t="s">
        <v>20264</v>
      </c>
      <c r="G33" s="26" t="s">
        <v>11629</v>
      </c>
      <c r="H33" s="26" t="n">
        <v>14</v>
      </c>
      <c r="I33" s="26" t="s">
        <v>20265</v>
      </c>
      <c r="J33" s="26" t="s">
        <v>20261</v>
      </c>
      <c r="K33" s="26" t="s">
        <v>20322</v>
      </c>
      <c r="L33" s="26" t="s">
        <v>2867</v>
      </c>
      <c r="M33" s="26" t="s">
        <v>20323</v>
      </c>
      <c r="N33" s="26" t="s">
        <v>2869</v>
      </c>
      <c r="O33" s="28" t="n">
        <v>23</v>
      </c>
      <c r="P33" s="28" t="n">
        <v>10.4</v>
      </c>
      <c r="Q33" s="27" t="n">
        <v>45854</v>
      </c>
      <c r="R33" s="26"/>
    </row>
    <row r="34" customFormat="false" ht="15" hidden="false" customHeight="true" outlineLevel="0" collapsed="false">
      <c r="A34" s="29" t="s">
        <v>14039</v>
      </c>
      <c r="B34" s="29" t="s">
        <v>276</v>
      </c>
      <c r="C34" s="29" t="s">
        <v>11611</v>
      </c>
      <c r="D34" s="29" t="s">
        <v>20312</v>
      </c>
      <c r="E34" s="29" t="n">
        <v>24</v>
      </c>
      <c r="F34" s="29" t="s">
        <v>20259</v>
      </c>
      <c r="G34" s="29" t="s">
        <v>11629</v>
      </c>
      <c r="H34" s="29" t="n">
        <v>9</v>
      </c>
      <c r="I34" s="29" t="s">
        <v>20260</v>
      </c>
      <c r="J34" s="29" t="s">
        <v>20261</v>
      </c>
      <c r="K34" s="29" t="s">
        <v>13146</v>
      </c>
      <c r="L34" s="29" t="s">
        <v>8804</v>
      </c>
      <c r="M34" s="29" t="s">
        <v>20324</v>
      </c>
      <c r="N34" s="29" t="s">
        <v>1802</v>
      </c>
      <c r="O34" s="31" t="n">
        <v>41.4</v>
      </c>
      <c r="P34" s="31" t="n">
        <v>10.4</v>
      </c>
      <c r="Q34" s="30" t="n">
        <v>46051</v>
      </c>
      <c r="R34" s="29"/>
    </row>
    <row r="35" customFormat="false" ht="15" hidden="false" customHeight="true" outlineLevel="0" collapsed="false">
      <c r="A35" s="26" t="s">
        <v>13884</v>
      </c>
      <c r="B35" s="26" t="s">
        <v>276</v>
      </c>
      <c r="C35" s="26" t="s">
        <v>11611</v>
      </c>
      <c r="D35" s="26" t="s">
        <v>20312</v>
      </c>
      <c r="E35" s="26" t="n">
        <v>40</v>
      </c>
      <c r="F35" s="26" t="s">
        <v>20264</v>
      </c>
      <c r="G35" s="26" t="s">
        <v>11629</v>
      </c>
      <c r="H35" s="26" t="n">
        <v>14</v>
      </c>
      <c r="I35" s="26" t="s">
        <v>20265</v>
      </c>
      <c r="J35" s="26" t="s">
        <v>20325</v>
      </c>
      <c r="K35" s="26"/>
      <c r="L35" s="26"/>
      <c r="M35" s="26"/>
      <c r="N35" s="26"/>
      <c r="O35" s="26"/>
      <c r="P35" s="28" t="n">
        <v>10.4</v>
      </c>
      <c r="Q35" s="27" t="n">
        <v>45926</v>
      </c>
      <c r="R35" s="26"/>
    </row>
    <row r="36" customFormat="false" ht="15" hidden="false" customHeight="true" outlineLevel="0" collapsed="false">
      <c r="A36" s="29" t="s">
        <v>13788</v>
      </c>
      <c r="B36" s="29" t="s">
        <v>276</v>
      </c>
      <c r="C36" s="29" t="s">
        <v>11611</v>
      </c>
      <c r="D36" s="29" t="s">
        <v>20312</v>
      </c>
      <c r="E36" s="29" t="n">
        <v>32</v>
      </c>
      <c r="F36" s="29" t="s">
        <v>20264</v>
      </c>
      <c r="G36" s="29" t="s">
        <v>11629</v>
      </c>
      <c r="H36" s="29" t="n">
        <v>12</v>
      </c>
      <c r="I36" s="29" t="s">
        <v>20260</v>
      </c>
      <c r="J36" s="29" t="s">
        <v>20261</v>
      </c>
      <c r="K36" s="29" t="s">
        <v>12991</v>
      </c>
      <c r="L36" s="29" t="s">
        <v>6488</v>
      </c>
      <c r="M36" s="29" t="s">
        <v>20326</v>
      </c>
      <c r="N36" s="29" t="s">
        <v>370</v>
      </c>
      <c r="O36" s="31" t="n">
        <v>35.9</v>
      </c>
      <c r="P36" s="31" t="n">
        <v>10.4</v>
      </c>
      <c r="Q36" s="30" t="n">
        <v>46062</v>
      </c>
      <c r="R36" s="29"/>
    </row>
    <row r="37" customFormat="false" ht="15" hidden="false" customHeight="true" outlineLevel="0" collapsed="false">
      <c r="A37" s="26" t="s">
        <v>20327</v>
      </c>
      <c r="B37" s="26" t="s">
        <v>276</v>
      </c>
      <c r="C37" s="26" t="s">
        <v>11611</v>
      </c>
      <c r="D37" s="26" t="s">
        <v>20312</v>
      </c>
      <c r="E37" s="26" t="n">
        <v>32</v>
      </c>
      <c r="F37" s="26" t="s">
        <v>20264</v>
      </c>
      <c r="G37" s="26" t="s">
        <v>11629</v>
      </c>
      <c r="H37" s="26" t="n">
        <v>12</v>
      </c>
      <c r="I37" s="26" t="s">
        <v>20260</v>
      </c>
      <c r="J37" s="26" t="s">
        <v>20261</v>
      </c>
      <c r="K37" s="26" t="s">
        <v>13100</v>
      </c>
      <c r="L37" s="26" t="s">
        <v>2880</v>
      </c>
      <c r="M37" s="26" t="s">
        <v>20328</v>
      </c>
      <c r="N37" s="26" t="s">
        <v>2198</v>
      </c>
      <c r="O37" s="28" t="n">
        <v>19.8</v>
      </c>
      <c r="P37" s="28" t="n">
        <v>10.4</v>
      </c>
      <c r="Q37" s="27" t="n">
        <v>46016</v>
      </c>
      <c r="R37" s="26"/>
    </row>
    <row r="38" customFormat="false" ht="15" hidden="false" customHeight="true" outlineLevel="0" collapsed="false">
      <c r="A38" s="29" t="s">
        <v>14010</v>
      </c>
      <c r="B38" s="29" t="s">
        <v>276</v>
      </c>
      <c r="C38" s="29" t="s">
        <v>11611</v>
      </c>
      <c r="D38" s="29" t="s">
        <v>20312</v>
      </c>
      <c r="E38" s="29" t="n">
        <v>40</v>
      </c>
      <c r="F38" s="29" t="s">
        <v>20264</v>
      </c>
      <c r="G38" s="29" t="s">
        <v>11629</v>
      </c>
      <c r="H38" s="29" t="n">
        <v>14</v>
      </c>
      <c r="I38" s="29" t="s">
        <v>20265</v>
      </c>
      <c r="J38" s="29" t="s">
        <v>20261</v>
      </c>
      <c r="K38" s="29" t="s">
        <v>20329</v>
      </c>
      <c r="L38" s="29" t="s">
        <v>5575</v>
      </c>
      <c r="M38" s="29" t="s">
        <v>20330</v>
      </c>
      <c r="N38" s="29" t="s">
        <v>3170</v>
      </c>
      <c r="O38" s="31" t="n">
        <v>24.8</v>
      </c>
      <c r="P38" s="31" t="n">
        <v>10.4</v>
      </c>
      <c r="Q38" s="30" t="n">
        <v>46029</v>
      </c>
      <c r="R38" s="29"/>
    </row>
    <row r="39" customFormat="false" ht="15" hidden="false" customHeight="true" outlineLevel="0" collapsed="false">
      <c r="A39" s="26" t="s">
        <v>14091</v>
      </c>
      <c r="B39" s="26" t="s">
        <v>276</v>
      </c>
      <c r="C39" s="26" t="s">
        <v>11611</v>
      </c>
      <c r="D39" s="26" t="s">
        <v>20312</v>
      </c>
      <c r="E39" s="26" t="n">
        <v>24</v>
      </c>
      <c r="F39" s="26" t="s">
        <v>20259</v>
      </c>
      <c r="G39" s="26" t="s">
        <v>11629</v>
      </c>
      <c r="H39" s="26" t="n">
        <v>9</v>
      </c>
      <c r="I39" s="26" t="s">
        <v>20260</v>
      </c>
      <c r="J39" s="26" t="s">
        <v>20325</v>
      </c>
      <c r="K39" s="26"/>
      <c r="L39" s="26"/>
      <c r="M39" s="26"/>
      <c r="N39" s="26"/>
      <c r="O39" s="26"/>
      <c r="P39" s="28" t="n">
        <v>10.4</v>
      </c>
      <c r="Q39" s="27" t="n">
        <v>45973</v>
      </c>
      <c r="R39" s="26"/>
    </row>
    <row r="40" customFormat="false" ht="15" hidden="false" customHeight="true" outlineLevel="0" collapsed="false">
      <c r="A40" s="29" t="s">
        <v>13339</v>
      </c>
      <c r="B40" s="29" t="s">
        <v>276</v>
      </c>
      <c r="C40" s="29" t="s">
        <v>11611</v>
      </c>
      <c r="D40" s="29" t="s">
        <v>20312</v>
      </c>
      <c r="E40" s="29" t="n">
        <v>24</v>
      </c>
      <c r="F40" s="29" t="s">
        <v>20259</v>
      </c>
      <c r="G40" s="29" t="s">
        <v>11629</v>
      </c>
      <c r="H40" s="29" t="n">
        <v>9</v>
      </c>
      <c r="I40" s="29" t="s">
        <v>20260</v>
      </c>
      <c r="J40" s="29" t="s">
        <v>20261</v>
      </c>
      <c r="K40" s="29" t="s">
        <v>13340</v>
      </c>
      <c r="L40" s="29" t="s">
        <v>9722</v>
      </c>
      <c r="M40" s="29" t="s">
        <v>20331</v>
      </c>
      <c r="N40" s="29" t="s">
        <v>1908</v>
      </c>
      <c r="O40" s="31" t="n">
        <v>57.4</v>
      </c>
      <c r="P40" s="31" t="n">
        <v>10.4</v>
      </c>
      <c r="Q40" s="30" t="n">
        <v>46111</v>
      </c>
      <c r="R40" s="29"/>
    </row>
    <row r="41" customFormat="false" ht="15" hidden="false" customHeight="true" outlineLevel="0" collapsed="false">
      <c r="A41" s="26" t="s">
        <v>20332</v>
      </c>
      <c r="B41" s="26" t="s">
        <v>276</v>
      </c>
      <c r="C41" s="26" t="s">
        <v>11611</v>
      </c>
      <c r="D41" s="26" t="s">
        <v>20312</v>
      </c>
      <c r="E41" s="26" t="n">
        <v>40</v>
      </c>
      <c r="F41" s="26" t="s">
        <v>20264</v>
      </c>
      <c r="G41" s="26" t="s">
        <v>11629</v>
      </c>
      <c r="H41" s="26" t="n">
        <v>14</v>
      </c>
      <c r="I41" s="26" t="s">
        <v>20265</v>
      </c>
      <c r="J41" s="26" t="s">
        <v>20261</v>
      </c>
      <c r="K41" s="26" t="s">
        <v>20333</v>
      </c>
      <c r="L41" s="26" t="s">
        <v>6336</v>
      </c>
      <c r="M41" s="26" t="s">
        <v>20334</v>
      </c>
      <c r="N41" s="26" t="s">
        <v>3273</v>
      </c>
      <c r="O41" s="28" t="n">
        <v>49.7</v>
      </c>
      <c r="P41" s="28" t="n">
        <v>10.4</v>
      </c>
      <c r="Q41" s="27" t="n">
        <v>45885</v>
      </c>
      <c r="R41" s="26"/>
    </row>
    <row r="42" customFormat="false" ht="15" hidden="false" customHeight="true" outlineLevel="0" collapsed="false">
      <c r="A42" s="29" t="s">
        <v>13293</v>
      </c>
      <c r="B42" s="29" t="s">
        <v>276</v>
      </c>
      <c r="C42" s="29" t="s">
        <v>11611</v>
      </c>
      <c r="D42" s="29" t="s">
        <v>20312</v>
      </c>
      <c r="E42" s="29" t="n">
        <v>28</v>
      </c>
      <c r="F42" s="29" t="s">
        <v>20259</v>
      </c>
      <c r="G42" s="29" t="s">
        <v>11629</v>
      </c>
      <c r="H42" s="29" t="n">
        <v>10</v>
      </c>
      <c r="I42" s="29" t="s">
        <v>20260</v>
      </c>
      <c r="J42" s="29" t="s">
        <v>20261</v>
      </c>
      <c r="K42" s="29" t="s">
        <v>13032</v>
      </c>
      <c r="L42" s="29" t="s">
        <v>4145</v>
      </c>
      <c r="M42" s="29" t="s">
        <v>20335</v>
      </c>
      <c r="N42" s="29" t="s">
        <v>3259</v>
      </c>
      <c r="O42" s="31" t="n">
        <v>31</v>
      </c>
      <c r="P42" s="31" t="n">
        <v>10.4</v>
      </c>
      <c r="Q42" s="30" t="n">
        <v>45756</v>
      </c>
      <c r="R42" s="29"/>
    </row>
    <row r="43" customFormat="false" ht="15" hidden="false" customHeight="true" outlineLevel="0" collapsed="false">
      <c r="A43" s="26" t="s">
        <v>12016</v>
      </c>
      <c r="B43" s="26" t="s">
        <v>276</v>
      </c>
      <c r="C43" s="26" t="s">
        <v>11611</v>
      </c>
      <c r="D43" s="26" t="s">
        <v>20312</v>
      </c>
      <c r="E43" s="26" t="n">
        <v>28</v>
      </c>
      <c r="F43" s="26" t="s">
        <v>20259</v>
      </c>
      <c r="G43" s="26" t="s">
        <v>11629</v>
      </c>
      <c r="H43" s="26" t="n">
        <v>10</v>
      </c>
      <c r="I43" s="26" t="s">
        <v>20260</v>
      </c>
      <c r="J43" s="26" t="s">
        <v>20261</v>
      </c>
      <c r="K43" s="26" t="s">
        <v>12980</v>
      </c>
      <c r="L43" s="26" t="s">
        <v>2053</v>
      </c>
      <c r="M43" s="26" t="s">
        <v>20336</v>
      </c>
      <c r="N43" s="26" t="s">
        <v>1466</v>
      </c>
      <c r="O43" s="28" t="n">
        <v>26.3</v>
      </c>
      <c r="P43" s="28" t="n">
        <v>10.4</v>
      </c>
      <c r="Q43" s="27" t="n">
        <v>45670</v>
      </c>
      <c r="R43" s="26"/>
    </row>
    <row r="44" customFormat="false" ht="15" hidden="false" customHeight="true" outlineLevel="0" collapsed="false">
      <c r="A44" s="29" t="s">
        <v>11661</v>
      </c>
      <c r="B44" s="29" t="s">
        <v>276</v>
      </c>
      <c r="C44" s="29" t="s">
        <v>11611</v>
      </c>
      <c r="D44" s="29" t="s">
        <v>20312</v>
      </c>
      <c r="E44" s="29" t="n">
        <v>32</v>
      </c>
      <c r="F44" s="29" t="s">
        <v>20264</v>
      </c>
      <c r="G44" s="29" t="s">
        <v>11629</v>
      </c>
      <c r="H44" s="29" t="n">
        <v>12</v>
      </c>
      <c r="I44" s="29" t="s">
        <v>20260</v>
      </c>
      <c r="J44" s="29" t="s">
        <v>20261</v>
      </c>
      <c r="K44" s="29" t="s">
        <v>20337</v>
      </c>
      <c r="L44" s="29" t="s">
        <v>2476</v>
      </c>
      <c r="M44" s="29" t="s">
        <v>20338</v>
      </c>
      <c r="N44" s="29" t="s">
        <v>526</v>
      </c>
      <c r="O44" s="31" t="n">
        <v>57</v>
      </c>
      <c r="P44" s="31" t="n">
        <v>10.4</v>
      </c>
      <c r="Q44" s="30" t="n">
        <v>45762</v>
      </c>
      <c r="R44" s="29"/>
    </row>
    <row r="45" customFormat="false" ht="15" hidden="false" customHeight="true" outlineLevel="0" collapsed="false">
      <c r="A45" s="26" t="s">
        <v>12498</v>
      </c>
      <c r="B45" s="26" t="s">
        <v>276</v>
      </c>
      <c r="C45" s="26" t="s">
        <v>11611</v>
      </c>
      <c r="D45" s="26" t="s">
        <v>20312</v>
      </c>
      <c r="E45" s="26" t="n">
        <v>40</v>
      </c>
      <c r="F45" s="26" t="s">
        <v>20264</v>
      </c>
      <c r="G45" s="26" t="s">
        <v>11629</v>
      </c>
      <c r="H45" s="26" t="n">
        <v>14</v>
      </c>
      <c r="I45" s="26" t="s">
        <v>20265</v>
      </c>
      <c r="J45" s="26" t="s">
        <v>20261</v>
      </c>
      <c r="K45" s="26" t="s">
        <v>20339</v>
      </c>
      <c r="L45" s="26" t="s">
        <v>2792</v>
      </c>
      <c r="M45" s="26" t="s">
        <v>20340</v>
      </c>
      <c r="N45" s="26" t="s">
        <v>1939</v>
      </c>
      <c r="O45" s="28" t="n">
        <v>58.7</v>
      </c>
      <c r="P45" s="28" t="n">
        <v>10.4</v>
      </c>
      <c r="Q45" s="27" t="n">
        <v>45777</v>
      </c>
      <c r="R45" s="26"/>
    </row>
    <row r="46" customFormat="false" ht="15" hidden="false" customHeight="true" outlineLevel="0" collapsed="false">
      <c r="A46" s="29" t="s">
        <v>20341</v>
      </c>
      <c r="B46" s="29" t="s">
        <v>276</v>
      </c>
      <c r="C46" s="29" t="s">
        <v>11611</v>
      </c>
      <c r="D46" s="29" t="s">
        <v>20312</v>
      </c>
      <c r="E46" s="29" t="n">
        <v>24</v>
      </c>
      <c r="F46" s="29" t="s">
        <v>20259</v>
      </c>
      <c r="G46" s="29" t="s">
        <v>11629</v>
      </c>
      <c r="H46" s="29" t="n">
        <v>9</v>
      </c>
      <c r="I46" s="29" t="s">
        <v>20260</v>
      </c>
      <c r="J46" s="29" t="s">
        <v>20261</v>
      </c>
      <c r="K46" s="29" t="s">
        <v>20342</v>
      </c>
      <c r="L46" s="29" t="s">
        <v>1247</v>
      </c>
      <c r="M46" s="29" t="s">
        <v>20343</v>
      </c>
      <c r="N46" s="29" t="s">
        <v>1249</v>
      </c>
      <c r="O46" s="31" t="n">
        <v>41.6</v>
      </c>
      <c r="P46" s="31" t="n">
        <v>10.4</v>
      </c>
      <c r="Q46" s="30" t="n">
        <v>45657</v>
      </c>
      <c r="R46" s="29"/>
    </row>
    <row r="47" customFormat="false" ht="15" hidden="false" customHeight="true" outlineLevel="0" collapsed="false">
      <c r="A47" s="26" t="s">
        <v>12622</v>
      </c>
      <c r="B47" s="26" t="s">
        <v>276</v>
      </c>
      <c r="C47" s="26" t="s">
        <v>11611</v>
      </c>
      <c r="D47" s="26" t="s">
        <v>20312</v>
      </c>
      <c r="E47" s="26" t="n">
        <v>28</v>
      </c>
      <c r="F47" s="26" t="s">
        <v>20259</v>
      </c>
      <c r="G47" s="26" t="s">
        <v>11629</v>
      </c>
      <c r="H47" s="26" t="n">
        <v>10</v>
      </c>
      <c r="I47" s="26" t="s">
        <v>20260</v>
      </c>
      <c r="J47" s="26" t="s">
        <v>20261</v>
      </c>
      <c r="K47" s="26" t="s">
        <v>13118</v>
      </c>
      <c r="L47" s="26" t="s">
        <v>2002</v>
      </c>
      <c r="M47" s="26" t="s">
        <v>20344</v>
      </c>
      <c r="N47" s="26" t="s">
        <v>2003</v>
      </c>
      <c r="O47" s="28" t="n">
        <v>46.9</v>
      </c>
      <c r="P47" s="28" t="n">
        <v>10.4</v>
      </c>
      <c r="Q47" s="27" t="n">
        <v>46090</v>
      </c>
      <c r="R47" s="26"/>
    </row>
    <row r="48" customFormat="false" ht="15" hidden="false" customHeight="true" outlineLevel="0" collapsed="false">
      <c r="A48" s="29" t="s">
        <v>12599</v>
      </c>
      <c r="B48" s="29" t="s">
        <v>276</v>
      </c>
      <c r="C48" s="29" t="s">
        <v>11611</v>
      </c>
      <c r="D48" s="29" t="s">
        <v>20312</v>
      </c>
      <c r="E48" s="29" t="n">
        <v>28</v>
      </c>
      <c r="F48" s="29" t="s">
        <v>20259</v>
      </c>
      <c r="G48" s="29" t="s">
        <v>11629</v>
      </c>
      <c r="H48" s="29" t="n">
        <v>10</v>
      </c>
      <c r="I48" s="29" t="s">
        <v>20260</v>
      </c>
      <c r="J48" s="29" t="s">
        <v>20261</v>
      </c>
      <c r="K48" s="29" t="s">
        <v>20345</v>
      </c>
      <c r="L48" s="29" t="s">
        <v>7329</v>
      </c>
      <c r="M48" s="29" t="s">
        <v>20346</v>
      </c>
      <c r="N48" s="29" t="s">
        <v>370</v>
      </c>
      <c r="O48" s="31" t="n">
        <v>45.1</v>
      </c>
      <c r="P48" s="31" t="n">
        <v>10.4</v>
      </c>
      <c r="Q48" s="30" t="n">
        <v>46162</v>
      </c>
      <c r="R48" s="29"/>
    </row>
    <row r="49" customFormat="false" ht="15" hidden="false" customHeight="true" outlineLevel="0" collapsed="false">
      <c r="A49" s="26" t="s">
        <v>20347</v>
      </c>
      <c r="B49" s="26" t="s">
        <v>276</v>
      </c>
      <c r="C49" s="26" t="s">
        <v>11611</v>
      </c>
      <c r="D49" s="26" t="s">
        <v>20312</v>
      </c>
      <c r="E49" s="26" t="n">
        <v>24</v>
      </c>
      <c r="F49" s="26" t="s">
        <v>20259</v>
      </c>
      <c r="G49" s="26" t="s">
        <v>11629</v>
      </c>
      <c r="H49" s="26" t="n">
        <v>9</v>
      </c>
      <c r="I49" s="26" t="s">
        <v>20260</v>
      </c>
      <c r="J49" s="26" t="s">
        <v>20261</v>
      </c>
      <c r="K49" s="26" t="s">
        <v>13488</v>
      </c>
      <c r="L49" s="26" t="s">
        <v>9923</v>
      </c>
      <c r="M49" s="26" t="s">
        <v>20348</v>
      </c>
      <c r="N49" s="26" t="s">
        <v>413</v>
      </c>
      <c r="O49" s="28" t="n">
        <v>57.8</v>
      </c>
      <c r="P49" s="28" t="n">
        <v>10.4</v>
      </c>
      <c r="Q49" s="27" t="n">
        <v>45866</v>
      </c>
      <c r="R49" s="26"/>
    </row>
    <row r="50" customFormat="false" ht="15" hidden="false" customHeight="true" outlineLevel="0" collapsed="false">
      <c r="A50" s="29" t="s">
        <v>11957</v>
      </c>
      <c r="B50" s="29" t="s">
        <v>276</v>
      </c>
      <c r="C50" s="29" t="s">
        <v>11611</v>
      </c>
      <c r="D50" s="29" t="s">
        <v>20312</v>
      </c>
      <c r="E50" s="29" t="n">
        <v>36</v>
      </c>
      <c r="F50" s="29" t="s">
        <v>20264</v>
      </c>
      <c r="G50" s="29" t="s">
        <v>11629</v>
      </c>
      <c r="H50" s="29" t="n">
        <v>13</v>
      </c>
      <c r="I50" s="29" t="s">
        <v>20265</v>
      </c>
      <c r="J50" s="29" t="s">
        <v>20261</v>
      </c>
      <c r="K50" s="29" t="s">
        <v>20349</v>
      </c>
      <c r="L50" s="29" t="s">
        <v>1292</v>
      </c>
      <c r="M50" s="29" t="s">
        <v>20350</v>
      </c>
      <c r="N50" s="29" t="s">
        <v>1296</v>
      </c>
      <c r="O50" s="31" t="n">
        <v>25.5</v>
      </c>
      <c r="P50" s="31" t="n">
        <v>10.4</v>
      </c>
      <c r="Q50" s="30" t="n">
        <v>45916</v>
      </c>
      <c r="R50" s="29"/>
    </row>
    <row r="51" customFormat="false" ht="15" hidden="false" customHeight="true" outlineLevel="0" collapsed="false">
      <c r="A51" s="26" t="s">
        <v>12297</v>
      </c>
      <c r="B51" s="26" t="s">
        <v>276</v>
      </c>
      <c r="C51" s="26" t="s">
        <v>11611</v>
      </c>
      <c r="D51" s="26" t="s">
        <v>20312</v>
      </c>
      <c r="E51" s="26" t="n">
        <v>24</v>
      </c>
      <c r="F51" s="26" t="s">
        <v>20259</v>
      </c>
      <c r="G51" s="26" t="s">
        <v>11629</v>
      </c>
      <c r="H51" s="26" t="n">
        <v>9</v>
      </c>
      <c r="I51" s="26" t="s">
        <v>20260</v>
      </c>
      <c r="J51" s="26" t="s">
        <v>20261</v>
      </c>
      <c r="K51" s="26" t="s">
        <v>13427</v>
      </c>
      <c r="L51" s="26" t="s">
        <v>6725</v>
      </c>
      <c r="M51" s="26" t="s">
        <v>20351</v>
      </c>
      <c r="N51" s="26" t="s">
        <v>451</v>
      </c>
      <c r="O51" s="28" t="n">
        <v>49.8</v>
      </c>
      <c r="P51" s="28" t="n">
        <v>10.4</v>
      </c>
      <c r="Q51" s="27" t="n">
        <v>45952</v>
      </c>
      <c r="R51" s="26"/>
    </row>
    <row r="52" customFormat="false" ht="15" hidden="false" customHeight="true" outlineLevel="0" collapsed="false">
      <c r="A52" s="29" t="s">
        <v>20352</v>
      </c>
      <c r="B52" s="29" t="s">
        <v>276</v>
      </c>
      <c r="C52" s="29" t="s">
        <v>11611</v>
      </c>
      <c r="D52" s="29" t="s">
        <v>20312</v>
      </c>
      <c r="E52" s="29" t="n">
        <v>40</v>
      </c>
      <c r="F52" s="29" t="s">
        <v>20264</v>
      </c>
      <c r="G52" s="29" t="s">
        <v>11629</v>
      </c>
      <c r="H52" s="29" t="n">
        <v>14</v>
      </c>
      <c r="I52" s="29" t="s">
        <v>20265</v>
      </c>
      <c r="J52" s="29" t="s">
        <v>20261</v>
      </c>
      <c r="K52" s="29" t="s">
        <v>20353</v>
      </c>
      <c r="L52" s="29" t="s">
        <v>1671</v>
      </c>
      <c r="M52" s="29" t="s">
        <v>20354</v>
      </c>
      <c r="N52" s="29" t="s">
        <v>1673</v>
      </c>
      <c r="O52" s="31" t="n">
        <v>26.7</v>
      </c>
      <c r="P52" s="31" t="n">
        <v>10.4</v>
      </c>
      <c r="Q52" s="30" t="n">
        <v>45874</v>
      </c>
      <c r="R52" s="29"/>
    </row>
    <row r="53" customFormat="false" ht="15" hidden="false" customHeight="true" outlineLevel="0" collapsed="false">
      <c r="A53" s="26" t="s">
        <v>12545</v>
      </c>
      <c r="B53" s="26" t="s">
        <v>276</v>
      </c>
      <c r="C53" s="26" t="s">
        <v>11611</v>
      </c>
      <c r="D53" s="26" t="s">
        <v>20355</v>
      </c>
      <c r="E53" s="26" t="n">
        <v>28</v>
      </c>
      <c r="F53" s="26" t="s">
        <v>20259</v>
      </c>
      <c r="G53" s="26" t="s">
        <v>11629</v>
      </c>
      <c r="H53" s="26" t="n">
        <v>10</v>
      </c>
      <c r="I53" s="26" t="s">
        <v>20260</v>
      </c>
      <c r="J53" s="26" t="s">
        <v>20261</v>
      </c>
      <c r="K53" s="26" t="s">
        <v>12977</v>
      </c>
      <c r="L53" s="26" t="s">
        <v>9980</v>
      </c>
      <c r="M53" s="26" t="s">
        <v>20356</v>
      </c>
      <c r="N53" s="26" t="s">
        <v>3414</v>
      </c>
      <c r="O53" s="28" t="n">
        <v>18.4</v>
      </c>
      <c r="P53" s="28" t="n">
        <v>10.4</v>
      </c>
      <c r="Q53" s="27" t="n">
        <v>46030</v>
      </c>
      <c r="R53" s="26"/>
    </row>
    <row r="54" customFormat="false" ht="15" hidden="false" customHeight="true" outlineLevel="0" collapsed="false">
      <c r="A54" s="29" t="s">
        <v>12479</v>
      </c>
      <c r="B54" s="29" t="s">
        <v>276</v>
      </c>
      <c r="C54" s="29" t="s">
        <v>11611</v>
      </c>
      <c r="D54" s="29" t="s">
        <v>20355</v>
      </c>
      <c r="E54" s="29" t="n">
        <v>32</v>
      </c>
      <c r="F54" s="29" t="s">
        <v>20264</v>
      </c>
      <c r="G54" s="29" t="s">
        <v>11629</v>
      </c>
      <c r="H54" s="29" t="n">
        <v>12</v>
      </c>
      <c r="I54" s="29" t="s">
        <v>20260</v>
      </c>
      <c r="J54" s="29" t="s">
        <v>20261</v>
      </c>
      <c r="K54" s="29" t="s">
        <v>20357</v>
      </c>
      <c r="L54" s="29" t="s">
        <v>8696</v>
      </c>
      <c r="M54" s="29" t="s">
        <v>20358</v>
      </c>
      <c r="N54" s="29" t="s">
        <v>444</v>
      </c>
      <c r="O54" s="31" t="n">
        <v>37.3</v>
      </c>
      <c r="P54" s="31" t="n">
        <v>10.4</v>
      </c>
      <c r="Q54" s="30" t="n">
        <v>46179</v>
      </c>
      <c r="R54" s="29"/>
    </row>
    <row r="55" customFormat="false" ht="15" hidden="false" customHeight="true" outlineLevel="0" collapsed="false">
      <c r="A55" s="26" t="s">
        <v>13398</v>
      </c>
      <c r="B55" s="26" t="s">
        <v>276</v>
      </c>
      <c r="C55" s="26" t="s">
        <v>11611</v>
      </c>
      <c r="D55" s="26" t="s">
        <v>20355</v>
      </c>
      <c r="E55" s="26" t="n">
        <v>32</v>
      </c>
      <c r="F55" s="26" t="s">
        <v>20264</v>
      </c>
      <c r="G55" s="26" t="s">
        <v>11629</v>
      </c>
      <c r="H55" s="26" t="n">
        <v>12</v>
      </c>
      <c r="I55" s="26" t="s">
        <v>20260</v>
      </c>
      <c r="J55" s="26" t="s">
        <v>20261</v>
      </c>
      <c r="K55" s="26" t="s">
        <v>20359</v>
      </c>
      <c r="L55" s="26" t="s">
        <v>8014</v>
      </c>
      <c r="M55" s="26" t="s">
        <v>20360</v>
      </c>
      <c r="N55" s="26" t="s">
        <v>1008</v>
      </c>
      <c r="O55" s="28" t="n">
        <v>54</v>
      </c>
      <c r="P55" s="28" t="n">
        <v>10.4</v>
      </c>
      <c r="Q55" s="27" t="n">
        <v>46176</v>
      </c>
      <c r="R55" s="26"/>
    </row>
    <row r="56" customFormat="false" ht="15" hidden="false" customHeight="true" outlineLevel="0" collapsed="false">
      <c r="A56" s="29" t="s">
        <v>13649</v>
      </c>
      <c r="B56" s="29" t="s">
        <v>276</v>
      </c>
      <c r="C56" s="29" t="s">
        <v>11611</v>
      </c>
      <c r="D56" s="29" t="s">
        <v>20355</v>
      </c>
      <c r="E56" s="29" t="n">
        <v>36</v>
      </c>
      <c r="F56" s="29" t="s">
        <v>20264</v>
      </c>
      <c r="G56" s="29" t="s">
        <v>11629</v>
      </c>
      <c r="H56" s="29" t="n">
        <v>13</v>
      </c>
      <c r="I56" s="29" t="s">
        <v>20265</v>
      </c>
      <c r="J56" s="29" t="s">
        <v>20361</v>
      </c>
      <c r="K56" s="29"/>
      <c r="L56" s="29"/>
      <c r="M56" s="29"/>
      <c r="N56" s="29"/>
      <c r="O56" s="29"/>
      <c r="P56" s="31" t="n">
        <v>10.4</v>
      </c>
      <c r="Q56" s="30" t="n">
        <v>45936</v>
      </c>
      <c r="R56" s="29"/>
    </row>
    <row r="57" customFormat="false" ht="15" hidden="false" customHeight="true" outlineLevel="0" collapsed="false">
      <c r="A57" s="26" t="s">
        <v>12093</v>
      </c>
      <c r="B57" s="26" t="s">
        <v>276</v>
      </c>
      <c r="C57" s="26" t="s">
        <v>11611</v>
      </c>
      <c r="D57" s="26" t="s">
        <v>20355</v>
      </c>
      <c r="E57" s="26" t="n">
        <v>32</v>
      </c>
      <c r="F57" s="26" t="s">
        <v>20264</v>
      </c>
      <c r="G57" s="26" t="s">
        <v>11629</v>
      </c>
      <c r="H57" s="26" t="n">
        <v>12</v>
      </c>
      <c r="I57" s="26" t="s">
        <v>20260</v>
      </c>
      <c r="J57" s="26" t="s">
        <v>20261</v>
      </c>
      <c r="K57" s="26" t="s">
        <v>20362</v>
      </c>
      <c r="L57" s="26" t="s">
        <v>10130</v>
      </c>
      <c r="M57" s="26" t="s">
        <v>20363</v>
      </c>
      <c r="N57" s="26" t="s">
        <v>1325</v>
      </c>
      <c r="O57" s="28" t="n">
        <v>19.4</v>
      </c>
      <c r="P57" s="28" t="n">
        <v>10.4</v>
      </c>
      <c r="Q57" s="27" t="n">
        <v>45896</v>
      </c>
      <c r="R57" s="26"/>
    </row>
    <row r="58" customFormat="false" ht="15" hidden="false" customHeight="true" outlineLevel="0" collapsed="false">
      <c r="A58" s="29" t="s">
        <v>20364</v>
      </c>
      <c r="B58" s="29" t="s">
        <v>276</v>
      </c>
      <c r="C58" s="29" t="s">
        <v>11611</v>
      </c>
      <c r="D58" s="29" t="s">
        <v>20355</v>
      </c>
      <c r="E58" s="29" t="n">
        <v>32</v>
      </c>
      <c r="F58" s="29" t="s">
        <v>20264</v>
      </c>
      <c r="G58" s="29" t="s">
        <v>11629</v>
      </c>
      <c r="H58" s="29" t="n">
        <v>12</v>
      </c>
      <c r="I58" s="29" t="s">
        <v>20260</v>
      </c>
      <c r="J58" s="29" t="s">
        <v>20261</v>
      </c>
      <c r="K58" s="29" t="s">
        <v>13165</v>
      </c>
      <c r="L58" s="29" t="s">
        <v>6191</v>
      </c>
      <c r="M58" s="29" t="s">
        <v>20365</v>
      </c>
      <c r="N58" s="29" t="s">
        <v>1095</v>
      </c>
      <c r="O58" s="31" t="n">
        <v>54.1</v>
      </c>
      <c r="P58" s="31" t="n">
        <v>10.4</v>
      </c>
      <c r="Q58" s="30" t="n">
        <v>45957</v>
      </c>
      <c r="R58" s="29"/>
    </row>
    <row r="59" customFormat="false" ht="15" hidden="false" customHeight="true" outlineLevel="0" collapsed="false">
      <c r="A59" s="26" t="s">
        <v>11984</v>
      </c>
      <c r="B59" s="26" t="s">
        <v>276</v>
      </c>
      <c r="C59" s="26" t="s">
        <v>11611</v>
      </c>
      <c r="D59" s="26" t="s">
        <v>20355</v>
      </c>
      <c r="E59" s="26" t="n">
        <v>36</v>
      </c>
      <c r="F59" s="26" t="s">
        <v>20264</v>
      </c>
      <c r="G59" s="26" t="s">
        <v>11629</v>
      </c>
      <c r="H59" s="26" t="n">
        <v>13</v>
      </c>
      <c r="I59" s="26" t="s">
        <v>20265</v>
      </c>
      <c r="J59" s="26" t="s">
        <v>20261</v>
      </c>
      <c r="K59" s="26" t="s">
        <v>13062</v>
      </c>
      <c r="L59" s="26" t="s">
        <v>9331</v>
      </c>
      <c r="M59" s="26" t="s">
        <v>20366</v>
      </c>
      <c r="N59" s="26" t="s">
        <v>638</v>
      </c>
      <c r="O59" s="28" t="n">
        <v>60.7</v>
      </c>
      <c r="P59" s="28" t="n">
        <v>10.4</v>
      </c>
      <c r="Q59" s="27" t="n">
        <v>46118</v>
      </c>
      <c r="R59" s="26"/>
    </row>
    <row r="60" customFormat="false" ht="15" hidden="false" customHeight="true" outlineLevel="0" collapsed="false">
      <c r="A60" s="29" t="s">
        <v>14438</v>
      </c>
      <c r="B60" s="29" t="s">
        <v>276</v>
      </c>
      <c r="C60" s="29" t="s">
        <v>11611</v>
      </c>
      <c r="D60" s="29" t="s">
        <v>20355</v>
      </c>
      <c r="E60" s="29" t="n">
        <v>24</v>
      </c>
      <c r="F60" s="29" t="s">
        <v>20259</v>
      </c>
      <c r="G60" s="29" t="s">
        <v>11629</v>
      </c>
      <c r="H60" s="29" t="n">
        <v>9</v>
      </c>
      <c r="I60" s="29" t="s">
        <v>20260</v>
      </c>
      <c r="J60" s="29" t="s">
        <v>20283</v>
      </c>
      <c r="K60" s="29"/>
      <c r="L60" s="29"/>
      <c r="M60" s="29"/>
      <c r="N60" s="29"/>
      <c r="O60" s="29"/>
      <c r="P60" s="31" t="n">
        <v>10.4</v>
      </c>
      <c r="Q60" s="30" t="n">
        <v>46121</v>
      </c>
      <c r="R60" s="29"/>
    </row>
    <row r="61" customFormat="false" ht="15" hidden="false" customHeight="true" outlineLevel="0" collapsed="false">
      <c r="A61" s="26" t="s">
        <v>13415</v>
      </c>
      <c r="B61" s="26" t="s">
        <v>276</v>
      </c>
      <c r="C61" s="26" t="s">
        <v>11611</v>
      </c>
      <c r="D61" s="26" t="s">
        <v>20355</v>
      </c>
      <c r="E61" s="26" t="n">
        <v>40</v>
      </c>
      <c r="F61" s="26" t="s">
        <v>20264</v>
      </c>
      <c r="G61" s="26" t="s">
        <v>11629</v>
      </c>
      <c r="H61" s="26" t="n">
        <v>14</v>
      </c>
      <c r="I61" s="26" t="s">
        <v>20265</v>
      </c>
      <c r="J61" s="26" t="s">
        <v>20261</v>
      </c>
      <c r="K61" s="26" t="s">
        <v>13416</v>
      </c>
      <c r="L61" s="26" t="s">
        <v>8131</v>
      </c>
      <c r="M61" s="26" t="s">
        <v>20367</v>
      </c>
      <c r="N61" s="26" t="s">
        <v>1555</v>
      </c>
      <c r="O61" s="28" t="n">
        <v>42.3</v>
      </c>
      <c r="P61" s="28" t="n">
        <v>10.4</v>
      </c>
      <c r="Q61" s="27" t="n">
        <v>45866</v>
      </c>
      <c r="R61" s="26"/>
    </row>
    <row r="62" customFormat="false" ht="15" hidden="false" customHeight="true" outlineLevel="0" collapsed="false">
      <c r="A62" s="29" t="s">
        <v>13159</v>
      </c>
      <c r="B62" s="29" t="s">
        <v>276</v>
      </c>
      <c r="C62" s="29" t="s">
        <v>11611</v>
      </c>
      <c r="D62" s="29" t="s">
        <v>20355</v>
      </c>
      <c r="E62" s="29" t="n">
        <v>32</v>
      </c>
      <c r="F62" s="29" t="s">
        <v>20264</v>
      </c>
      <c r="G62" s="29" t="s">
        <v>11629</v>
      </c>
      <c r="H62" s="29" t="n">
        <v>12</v>
      </c>
      <c r="I62" s="29" t="s">
        <v>20260</v>
      </c>
      <c r="J62" s="29" t="s">
        <v>20283</v>
      </c>
      <c r="K62" s="29"/>
      <c r="L62" s="29"/>
      <c r="M62" s="29"/>
      <c r="N62" s="29"/>
      <c r="O62" s="29"/>
      <c r="P62" s="31" t="n">
        <v>10.4</v>
      </c>
      <c r="Q62" s="30" t="n">
        <v>45743</v>
      </c>
      <c r="R62" s="29"/>
    </row>
    <row r="63" customFormat="false" ht="15" hidden="false" customHeight="true" outlineLevel="0" collapsed="false">
      <c r="A63" s="26" t="s">
        <v>20368</v>
      </c>
      <c r="B63" s="26" t="s">
        <v>276</v>
      </c>
      <c r="C63" s="26" t="s">
        <v>11611</v>
      </c>
      <c r="D63" s="26" t="s">
        <v>20355</v>
      </c>
      <c r="E63" s="26" t="n">
        <v>24</v>
      </c>
      <c r="F63" s="26" t="s">
        <v>20259</v>
      </c>
      <c r="G63" s="26" t="s">
        <v>11629</v>
      </c>
      <c r="H63" s="26" t="n">
        <v>9</v>
      </c>
      <c r="I63" s="26" t="s">
        <v>20260</v>
      </c>
      <c r="J63" s="26" t="s">
        <v>20261</v>
      </c>
      <c r="K63" s="26" t="s">
        <v>13235</v>
      </c>
      <c r="L63" s="26" t="s">
        <v>3254</v>
      </c>
      <c r="M63" s="26" t="s">
        <v>20369</v>
      </c>
      <c r="N63" s="26" t="s">
        <v>3255</v>
      </c>
      <c r="O63" s="28" t="n">
        <v>23.9</v>
      </c>
      <c r="P63" s="28" t="n">
        <v>10.4</v>
      </c>
      <c r="Q63" s="27" t="n">
        <v>45935</v>
      </c>
      <c r="R63" s="26"/>
    </row>
    <row r="64" customFormat="false" ht="15" hidden="false" customHeight="true" outlineLevel="0" collapsed="false">
      <c r="A64" s="29" t="s">
        <v>14241</v>
      </c>
      <c r="B64" s="29" t="s">
        <v>276</v>
      </c>
      <c r="C64" s="29" t="s">
        <v>11611</v>
      </c>
      <c r="D64" s="29" t="s">
        <v>20355</v>
      </c>
      <c r="E64" s="29" t="n">
        <v>24</v>
      </c>
      <c r="F64" s="29" t="s">
        <v>20259</v>
      </c>
      <c r="G64" s="29" t="s">
        <v>11629</v>
      </c>
      <c r="H64" s="29" t="n">
        <v>9</v>
      </c>
      <c r="I64" s="29" t="s">
        <v>20260</v>
      </c>
      <c r="J64" s="29" t="s">
        <v>20261</v>
      </c>
      <c r="K64" s="29" t="s">
        <v>20370</v>
      </c>
      <c r="L64" s="29" t="s">
        <v>9668</v>
      </c>
      <c r="M64" s="29" t="s">
        <v>20371</v>
      </c>
      <c r="N64" s="29" t="s">
        <v>2278</v>
      </c>
      <c r="O64" s="31" t="n">
        <v>31.1</v>
      </c>
      <c r="P64" s="31" t="n">
        <v>10.4</v>
      </c>
      <c r="Q64" s="30" t="n">
        <v>46190</v>
      </c>
      <c r="R64" s="29"/>
    </row>
    <row r="65" customFormat="false" ht="15" hidden="false" customHeight="true" outlineLevel="0" collapsed="false">
      <c r="A65" s="26" t="s">
        <v>11656</v>
      </c>
      <c r="B65" s="26" t="s">
        <v>276</v>
      </c>
      <c r="C65" s="26" t="s">
        <v>11611</v>
      </c>
      <c r="D65" s="26" t="s">
        <v>20355</v>
      </c>
      <c r="E65" s="26" t="n">
        <v>32</v>
      </c>
      <c r="F65" s="26" t="s">
        <v>20264</v>
      </c>
      <c r="G65" s="26" t="s">
        <v>11629</v>
      </c>
      <c r="H65" s="26" t="n">
        <v>12</v>
      </c>
      <c r="I65" s="26" t="s">
        <v>20260</v>
      </c>
      <c r="J65" s="26" t="s">
        <v>20261</v>
      </c>
      <c r="K65" s="26" t="s">
        <v>20372</v>
      </c>
      <c r="L65" s="26" t="s">
        <v>7381</v>
      </c>
      <c r="M65" s="26" t="s">
        <v>20373</v>
      </c>
      <c r="N65" s="26" t="s">
        <v>6824</v>
      </c>
      <c r="O65" s="28" t="n">
        <v>24.8</v>
      </c>
      <c r="P65" s="28" t="n">
        <v>10.4</v>
      </c>
      <c r="Q65" s="27" t="n">
        <v>45932</v>
      </c>
      <c r="R65" s="26"/>
    </row>
    <row r="66" customFormat="false" ht="15" hidden="false" customHeight="true" outlineLevel="0" collapsed="false">
      <c r="A66" s="29" t="s">
        <v>12003</v>
      </c>
      <c r="B66" s="29" t="s">
        <v>276</v>
      </c>
      <c r="C66" s="29" t="s">
        <v>11611</v>
      </c>
      <c r="D66" s="29" t="s">
        <v>20355</v>
      </c>
      <c r="E66" s="29" t="n">
        <v>32</v>
      </c>
      <c r="F66" s="29" t="s">
        <v>20264</v>
      </c>
      <c r="G66" s="29" t="s">
        <v>11629</v>
      </c>
      <c r="H66" s="29" t="n">
        <v>12</v>
      </c>
      <c r="I66" s="29" t="s">
        <v>20260</v>
      </c>
      <c r="J66" s="29" t="s">
        <v>20261</v>
      </c>
      <c r="K66" s="29" t="s">
        <v>13382</v>
      </c>
      <c r="L66" s="29" t="s">
        <v>9476</v>
      </c>
      <c r="M66" s="29" t="s">
        <v>20374</v>
      </c>
      <c r="N66" s="29" t="s">
        <v>1592</v>
      </c>
      <c r="O66" s="31" t="n">
        <v>26.3</v>
      </c>
      <c r="P66" s="31" t="n">
        <v>10.4</v>
      </c>
      <c r="Q66" s="30" t="n">
        <v>46199</v>
      </c>
      <c r="R66" s="29"/>
    </row>
    <row r="67" customFormat="false" ht="15" hidden="false" customHeight="true" outlineLevel="0" collapsed="false">
      <c r="A67" s="26" t="s">
        <v>13125</v>
      </c>
      <c r="B67" s="26" t="s">
        <v>276</v>
      </c>
      <c r="C67" s="26" t="s">
        <v>11611</v>
      </c>
      <c r="D67" s="26" t="s">
        <v>20355</v>
      </c>
      <c r="E67" s="26" t="n">
        <v>24</v>
      </c>
      <c r="F67" s="26" t="s">
        <v>20259</v>
      </c>
      <c r="G67" s="26" t="s">
        <v>11629</v>
      </c>
      <c r="H67" s="26" t="n">
        <v>9</v>
      </c>
      <c r="I67" s="26" t="s">
        <v>20260</v>
      </c>
      <c r="J67" s="26" t="s">
        <v>20261</v>
      </c>
      <c r="K67" s="26" t="s">
        <v>20375</v>
      </c>
      <c r="L67" s="26" t="s">
        <v>7674</v>
      </c>
      <c r="M67" s="26" t="s">
        <v>20376</v>
      </c>
      <c r="N67" s="26" t="s">
        <v>2659</v>
      </c>
      <c r="O67" s="28" t="n">
        <v>31.6</v>
      </c>
      <c r="P67" s="28" t="n">
        <v>10.4</v>
      </c>
      <c r="Q67" s="27" t="n">
        <v>45684</v>
      </c>
      <c r="R67" s="26"/>
    </row>
    <row r="68" customFormat="false" ht="15" hidden="false" customHeight="true" outlineLevel="0" collapsed="false">
      <c r="A68" s="29" t="s">
        <v>13703</v>
      </c>
      <c r="B68" s="29" t="s">
        <v>276</v>
      </c>
      <c r="C68" s="29" t="s">
        <v>11611</v>
      </c>
      <c r="D68" s="29" t="s">
        <v>20355</v>
      </c>
      <c r="E68" s="29" t="n">
        <v>40</v>
      </c>
      <c r="F68" s="29" t="s">
        <v>20264</v>
      </c>
      <c r="G68" s="29" t="s">
        <v>11629</v>
      </c>
      <c r="H68" s="29" t="n">
        <v>14</v>
      </c>
      <c r="I68" s="29" t="s">
        <v>20265</v>
      </c>
      <c r="J68" s="29" t="s">
        <v>20261</v>
      </c>
      <c r="K68" s="29" t="s">
        <v>13215</v>
      </c>
      <c r="L68" s="29" t="s">
        <v>10945</v>
      </c>
      <c r="M68" s="29" t="s">
        <v>20377</v>
      </c>
      <c r="N68" s="29" t="s">
        <v>3299</v>
      </c>
      <c r="O68" s="31" t="n">
        <v>53.5</v>
      </c>
      <c r="P68" s="31" t="n">
        <v>10.4</v>
      </c>
      <c r="Q68" s="30" t="n">
        <v>45924</v>
      </c>
      <c r="R68" s="29"/>
    </row>
    <row r="69" customFormat="false" ht="15" hidden="false" customHeight="true" outlineLevel="0" collapsed="false">
      <c r="A69" s="26" t="s">
        <v>12339</v>
      </c>
      <c r="B69" s="26" t="s">
        <v>276</v>
      </c>
      <c r="C69" s="26" t="s">
        <v>11611</v>
      </c>
      <c r="D69" s="26" t="s">
        <v>20355</v>
      </c>
      <c r="E69" s="26" t="n">
        <v>40</v>
      </c>
      <c r="F69" s="26" t="s">
        <v>20264</v>
      </c>
      <c r="G69" s="26" t="s">
        <v>11629</v>
      </c>
      <c r="H69" s="26" t="n">
        <v>14</v>
      </c>
      <c r="I69" s="26" t="s">
        <v>20265</v>
      </c>
      <c r="J69" s="26" t="s">
        <v>20261</v>
      </c>
      <c r="K69" s="26" t="s">
        <v>13170</v>
      </c>
      <c r="L69" s="26" t="s">
        <v>8264</v>
      </c>
      <c r="M69" s="26" t="s">
        <v>20378</v>
      </c>
      <c r="N69" s="26" t="s">
        <v>357</v>
      </c>
      <c r="O69" s="28" t="n">
        <v>22.7</v>
      </c>
      <c r="P69" s="28" t="n">
        <v>10.4</v>
      </c>
      <c r="Q69" s="27" t="n">
        <v>46101</v>
      </c>
      <c r="R69" s="26"/>
    </row>
    <row r="70" customFormat="false" ht="15" hidden="false" customHeight="true" outlineLevel="0" collapsed="false">
      <c r="A70" s="29" t="s">
        <v>13513</v>
      </c>
      <c r="B70" s="29" t="s">
        <v>276</v>
      </c>
      <c r="C70" s="29" t="s">
        <v>11611</v>
      </c>
      <c r="D70" s="29" t="s">
        <v>20355</v>
      </c>
      <c r="E70" s="29" t="n">
        <v>32</v>
      </c>
      <c r="F70" s="29" t="s">
        <v>20264</v>
      </c>
      <c r="G70" s="29" t="s">
        <v>11629</v>
      </c>
      <c r="H70" s="29" t="n">
        <v>12</v>
      </c>
      <c r="I70" s="29" t="s">
        <v>20260</v>
      </c>
      <c r="J70" s="29" t="s">
        <v>20261</v>
      </c>
      <c r="K70" s="29" t="s">
        <v>13514</v>
      </c>
      <c r="L70" s="29" t="s">
        <v>10193</v>
      </c>
      <c r="M70" s="29" t="s">
        <v>20379</v>
      </c>
      <c r="N70" s="29" t="s">
        <v>2684</v>
      </c>
      <c r="O70" s="31" t="n">
        <v>34.5</v>
      </c>
      <c r="P70" s="31" t="n">
        <v>10.4</v>
      </c>
      <c r="Q70" s="30" t="n">
        <v>46066</v>
      </c>
      <c r="R70" s="29"/>
    </row>
    <row r="71" customFormat="false" ht="15" hidden="false" customHeight="true" outlineLevel="0" collapsed="false">
      <c r="A71" s="26" t="s">
        <v>13927</v>
      </c>
      <c r="B71" s="26" t="s">
        <v>276</v>
      </c>
      <c r="C71" s="26" t="s">
        <v>11611</v>
      </c>
      <c r="D71" s="26" t="s">
        <v>20355</v>
      </c>
      <c r="E71" s="26" t="n">
        <v>32</v>
      </c>
      <c r="F71" s="26" t="s">
        <v>20264</v>
      </c>
      <c r="G71" s="26" t="s">
        <v>11629</v>
      </c>
      <c r="H71" s="26" t="n">
        <v>12</v>
      </c>
      <c r="I71" s="26" t="s">
        <v>20260</v>
      </c>
      <c r="J71" s="26" t="s">
        <v>20325</v>
      </c>
      <c r="K71" s="26"/>
      <c r="L71" s="26"/>
      <c r="M71" s="26"/>
      <c r="N71" s="26"/>
      <c r="O71" s="26"/>
      <c r="P71" s="28" t="n">
        <v>10.4</v>
      </c>
      <c r="Q71" s="27" t="n">
        <v>45813</v>
      </c>
      <c r="R71" s="26"/>
    </row>
    <row r="72" customFormat="false" ht="15" hidden="false" customHeight="true" outlineLevel="0" collapsed="false">
      <c r="A72" s="29" t="s">
        <v>11682</v>
      </c>
      <c r="B72" s="29" t="s">
        <v>276</v>
      </c>
      <c r="C72" s="29" t="s">
        <v>11611</v>
      </c>
      <c r="D72" s="29" t="s">
        <v>20355</v>
      </c>
      <c r="E72" s="29" t="n">
        <v>24</v>
      </c>
      <c r="F72" s="29" t="s">
        <v>20259</v>
      </c>
      <c r="G72" s="29" t="s">
        <v>11629</v>
      </c>
      <c r="H72" s="29" t="n">
        <v>9</v>
      </c>
      <c r="I72" s="29" t="s">
        <v>20260</v>
      </c>
      <c r="J72" s="29" t="s">
        <v>20261</v>
      </c>
      <c r="K72" s="29" t="s">
        <v>20380</v>
      </c>
      <c r="L72" s="29" t="s">
        <v>6836</v>
      </c>
      <c r="M72" s="29" t="s">
        <v>20381</v>
      </c>
      <c r="N72" s="29" t="s">
        <v>3781</v>
      </c>
      <c r="O72" s="31" t="n">
        <v>53.4</v>
      </c>
      <c r="P72" s="31" t="n">
        <v>10.4</v>
      </c>
      <c r="Q72" s="30" t="n">
        <v>46097</v>
      </c>
      <c r="R72" s="29"/>
    </row>
    <row r="73" customFormat="false" ht="15" hidden="false" customHeight="true" outlineLevel="0" collapsed="false">
      <c r="A73" s="26" t="s">
        <v>12255</v>
      </c>
      <c r="B73" s="26" t="s">
        <v>276</v>
      </c>
      <c r="C73" s="26" t="s">
        <v>11611</v>
      </c>
      <c r="D73" s="26" t="s">
        <v>20355</v>
      </c>
      <c r="E73" s="26" t="n">
        <v>28</v>
      </c>
      <c r="F73" s="26" t="s">
        <v>20259</v>
      </c>
      <c r="G73" s="26" t="s">
        <v>11629</v>
      </c>
      <c r="H73" s="26" t="n">
        <v>10</v>
      </c>
      <c r="I73" s="26" t="s">
        <v>20260</v>
      </c>
      <c r="J73" s="26" t="s">
        <v>20261</v>
      </c>
      <c r="K73" s="26" t="s">
        <v>13093</v>
      </c>
      <c r="L73" s="26" t="s">
        <v>9947</v>
      </c>
      <c r="M73" s="26" t="s">
        <v>20382</v>
      </c>
      <c r="N73" s="26" t="s">
        <v>413</v>
      </c>
      <c r="O73" s="28" t="n">
        <v>34.2</v>
      </c>
      <c r="P73" s="28" t="n">
        <v>10.4</v>
      </c>
      <c r="Q73" s="27" t="n">
        <v>45719</v>
      </c>
      <c r="R73" s="26"/>
    </row>
    <row r="74" customFormat="false" ht="15" hidden="false" customHeight="true" outlineLevel="0" collapsed="false">
      <c r="A74" s="29" t="s">
        <v>11874</v>
      </c>
      <c r="B74" s="29" t="s">
        <v>276</v>
      </c>
      <c r="C74" s="29" t="s">
        <v>11611</v>
      </c>
      <c r="D74" s="29" t="s">
        <v>20355</v>
      </c>
      <c r="E74" s="29" t="n">
        <v>24</v>
      </c>
      <c r="F74" s="29" t="s">
        <v>20259</v>
      </c>
      <c r="G74" s="29" t="s">
        <v>11629</v>
      </c>
      <c r="H74" s="29" t="n">
        <v>9</v>
      </c>
      <c r="I74" s="29" t="s">
        <v>20260</v>
      </c>
      <c r="J74" s="29" t="s">
        <v>20261</v>
      </c>
      <c r="K74" s="29" t="s">
        <v>13370</v>
      </c>
      <c r="L74" s="29" t="s">
        <v>3029</v>
      </c>
      <c r="M74" s="29" t="s">
        <v>20383</v>
      </c>
      <c r="N74" s="29" t="s">
        <v>948</v>
      </c>
      <c r="O74" s="31" t="n">
        <v>57.4</v>
      </c>
      <c r="P74" s="31" t="n">
        <v>10.4</v>
      </c>
      <c r="Q74" s="30" t="n">
        <v>45596</v>
      </c>
      <c r="R74" s="29"/>
    </row>
    <row r="75" customFormat="false" ht="15" hidden="false" customHeight="true" outlineLevel="0" collapsed="false">
      <c r="A75" s="26" t="s">
        <v>12759</v>
      </c>
      <c r="B75" s="26" t="s">
        <v>276</v>
      </c>
      <c r="C75" s="26" t="s">
        <v>11611</v>
      </c>
      <c r="D75" s="26" t="s">
        <v>20355</v>
      </c>
      <c r="E75" s="26" t="n">
        <v>24</v>
      </c>
      <c r="F75" s="26" t="s">
        <v>20259</v>
      </c>
      <c r="G75" s="26" t="s">
        <v>11629</v>
      </c>
      <c r="H75" s="26" t="n">
        <v>9</v>
      </c>
      <c r="I75" s="26" t="s">
        <v>20260</v>
      </c>
      <c r="J75" s="26" t="s">
        <v>20261</v>
      </c>
      <c r="K75" s="26" t="s">
        <v>20384</v>
      </c>
      <c r="L75" s="26" t="s">
        <v>6602</v>
      </c>
      <c r="M75" s="26" t="s">
        <v>20385</v>
      </c>
      <c r="N75" s="26" t="s">
        <v>6603</v>
      </c>
      <c r="O75" s="28" t="n">
        <v>48.5</v>
      </c>
      <c r="P75" s="28" t="n">
        <v>10.4</v>
      </c>
      <c r="Q75" s="27" t="n">
        <v>46038</v>
      </c>
      <c r="R75" s="26"/>
    </row>
    <row r="76" customFormat="false" ht="15" hidden="false" customHeight="true" outlineLevel="0" collapsed="false">
      <c r="A76" s="29" t="s">
        <v>13221</v>
      </c>
      <c r="B76" s="29" t="s">
        <v>276</v>
      </c>
      <c r="C76" s="29" t="s">
        <v>11611</v>
      </c>
      <c r="D76" s="29" t="s">
        <v>20355</v>
      </c>
      <c r="E76" s="29" t="n">
        <v>32</v>
      </c>
      <c r="F76" s="29" t="s">
        <v>20264</v>
      </c>
      <c r="G76" s="29" t="s">
        <v>11629</v>
      </c>
      <c r="H76" s="29" t="n">
        <v>12</v>
      </c>
      <c r="I76" s="29" t="s">
        <v>20260</v>
      </c>
      <c r="J76" s="29" t="s">
        <v>20261</v>
      </c>
      <c r="K76" s="29" t="s">
        <v>13360</v>
      </c>
      <c r="L76" s="29" t="s">
        <v>2628</v>
      </c>
      <c r="M76" s="29" t="s">
        <v>20386</v>
      </c>
      <c r="N76" s="29" t="s">
        <v>2630</v>
      </c>
      <c r="O76" s="31" t="n">
        <v>44.5</v>
      </c>
      <c r="P76" s="31" t="n">
        <v>10.4</v>
      </c>
      <c r="Q76" s="30" t="n">
        <v>46108</v>
      </c>
      <c r="R76" s="29"/>
    </row>
    <row r="77" customFormat="false" ht="15" hidden="false" customHeight="true" outlineLevel="0" collapsed="false">
      <c r="A77" s="26" t="s">
        <v>12765</v>
      </c>
      <c r="B77" s="26" t="s">
        <v>276</v>
      </c>
      <c r="C77" s="26" t="s">
        <v>11611</v>
      </c>
      <c r="D77" s="26" t="s">
        <v>20387</v>
      </c>
      <c r="E77" s="26" t="n">
        <v>24</v>
      </c>
      <c r="F77" s="26" t="s">
        <v>20259</v>
      </c>
      <c r="G77" s="26" t="s">
        <v>11629</v>
      </c>
      <c r="H77" s="26" t="n">
        <v>9</v>
      </c>
      <c r="I77" s="26" t="s">
        <v>20260</v>
      </c>
      <c r="J77" s="26" t="s">
        <v>20325</v>
      </c>
      <c r="K77" s="26"/>
      <c r="L77" s="26"/>
      <c r="M77" s="26"/>
      <c r="N77" s="26"/>
      <c r="O77" s="26"/>
      <c r="P77" s="28" t="n">
        <v>10.4</v>
      </c>
      <c r="Q77" s="27" t="n">
        <v>46112</v>
      </c>
      <c r="R77" s="26"/>
    </row>
    <row r="78" customFormat="false" ht="15" hidden="false" customHeight="true" outlineLevel="0" collapsed="false">
      <c r="A78" s="29" t="s">
        <v>12559</v>
      </c>
      <c r="B78" s="29" t="s">
        <v>276</v>
      </c>
      <c r="C78" s="29" t="s">
        <v>11611</v>
      </c>
      <c r="D78" s="29" t="s">
        <v>20387</v>
      </c>
      <c r="E78" s="29" t="n">
        <v>28</v>
      </c>
      <c r="F78" s="29" t="s">
        <v>20259</v>
      </c>
      <c r="G78" s="29" t="s">
        <v>11629</v>
      </c>
      <c r="H78" s="29" t="n">
        <v>10</v>
      </c>
      <c r="I78" s="29" t="s">
        <v>20260</v>
      </c>
      <c r="J78" s="29" t="s">
        <v>20261</v>
      </c>
      <c r="K78" s="29" t="s">
        <v>20388</v>
      </c>
      <c r="L78" s="29" t="s">
        <v>1309</v>
      </c>
      <c r="M78" s="29" t="s">
        <v>20389</v>
      </c>
      <c r="N78" s="29" t="s">
        <v>942</v>
      </c>
      <c r="O78" s="31" t="n">
        <v>36.5</v>
      </c>
      <c r="P78" s="31" t="n">
        <v>10.4</v>
      </c>
      <c r="Q78" s="30" t="n">
        <v>45582</v>
      </c>
      <c r="R78" s="29"/>
    </row>
    <row r="79" customFormat="false" ht="15" hidden="false" customHeight="true" outlineLevel="0" collapsed="false">
      <c r="A79" s="26" t="s">
        <v>12784</v>
      </c>
      <c r="B79" s="26" t="s">
        <v>276</v>
      </c>
      <c r="C79" s="26" t="s">
        <v>11611</v>
      </c>
      <c r="D79" s="26" t="s">
        <v>20387</v>
      </c>
      <c r="E79" s="26" t="n">
        <v>24</v>
      </c>
      <c r="F79" s="26" t="s">
        <v>20259</v>
      </c>
      <c r="G79" s="26" t="s">
        <v>11629</v>
      </c>
      <c r="H79" s="26" t="n">
        <v>9</v>
      </c>
      <c r="I79" s="26" t="s">
        <v>20260</v>
      </c>
      <c r="J79" s="26" t="s">
        <v>20261</v>
      </c>
      <c r="K79" s="26" t="s">
        <v>13102</v>
      </c>
      <c r="L79" s="26" t="s">
        <v>597</v>
      </c>
      <c r="M79" s="26" t="s">
        <v>20390</v>
      </c>
      <c r="N79" s="26" t="s">
        <v>600</v>
      </c>
      <c r="O79" s="28" t="n">
        <v>46.9</v>
      </c>
      <c r="P79" s="28" t="n">
        <v>10.4</v>
      </c>
      <c r="Q79" s="27" t="n">
        <v>45724</v>
      </c>
      <c r="R79" s="26"/>
    </row>
    <row r="80" customFormat="false" ht="15" hidden="false" customHeight="true" outlineLevel="0" collapsed="false">
      <c r="A80" s="29" t="s">
        <v>12736</v>
      </c>
      <c r="B80" s="29" t="s">
        <v>276</v>
      </c>
      <c r="C80" s="29" t="s">
        <v>11611</v>
      </c>
      <c r="D80" s="29" t="s">
        <v>20387</v>
      </c>
      <c r="E80" s="29" t="n">
        <v>24</v>
      </c>
      <c r="F80" s="29" t="s">
        <v>20259</v>
      </c>
      <c r="G80" s="29" t="s">
        <v>11629</v>
      </c>
      <c r="H80" s="29" t="n">
        <v>9</v>
      </c>
      <c r="I80" s="29" t="s">
        <v>20260</v>
      </c>
      <c r="J80" s="29" t="s">
        <v>20261</v>
      </c>
      <c r="K80" s="29" t="s">
        <v>13197</v>
      </c>
      <c r="L80" s="29" t="s">
        <v>8398</v>
      </c>
      <c r="M80" s="29" t="s">
        <v>20391</v>
      </c>
      <c r="N80" s="29" t="s">
        <v>8399</v>
      </c>
      <c r="O80" s="31" t="n">
        <v>27.2</v>
      </c>
      <c r="P80" s="31" t="n">
        <v>10.4</v>
      </c>
      <c r="Q80" s="30" t="n">
        <v>45577</v>
      </c>
      <c r="R80" s="29"/>
    </row>
    <row r="81" customFormat="false" ht="15" hidden="false" customHeight="true" outlineLevel="0" collapsed="false">
      <c r="A81" s="26" t="s">
        <v>13025</v>
      </c>
      <c r="B81" s="26" t="s">
        <v>276</v>
      </c>
      <c r="C81" s="26" t="s">
        <v>11611</v>
      </c>
      <c r="D81" s="26" t="s">
        <v>20387</v>
      </c>
      <c r="E81" s="26" t="n">
        <v>24</v>
      </c>
      <c r="F81" s="26" t="s">
        <v>20259</v>
      </c>
      <c r="G81" s="26" t="s">
        <v>11629</v>
      </c>
      <c r="H81" s="26" t="n">
        <v>9</v>
      </c>
      <c r="I81" s="26" t="s">
        <v>20260</v>
      </c>
      <c r="J81" s="26" t="s">
        <v>20261</v>
      </c>
      <c r="K81" s="26" t="s">
        <v>13106</v>
      </c>
      <c r="L81" s="26" t="s">
        <v>6856</v>
      </c>
      <c r="M81" s="26" t="s">
        <v>20392</v>
      </c>
      <c r="N81" s="26" t="s">
        <v>805</v>
      </c>
      <c r="O81" s="28" t="n">
        <v>34.5</v>
      </c>
      <c r="P81" s="28" t="n">
        <v>10.4</v>
      </c>
      <c r="Q81" s="27" t="n">
        <v>45794</v>
      </c>
      <c r="R81" s="26"/>
    </row>
    <row r="82" customFormat="false" ht="15" hidden="false" customHeight="true" outlineLevel="0" collapsed="false">
      <c r="A82" s="29" t="s">
        <v>20393</v>
      </c>
      <c r="B82" s="29" t="s">
        <v>276</v>
      </c>
      <c r="C82" s="29" t="s">
        <v>11611</v>
      </c>
      <c r="D82" s="29" t="s">
        <v>20387</v>
      </c>
      <c r="E82" s="29" t="n">
        <v>24</v>
      </c>
      <c r="F82" s="29" t="s">
        <v>20259</v>
      </c>
      <c r="G82" s="29" t="s">
        <v>11629</v>
      </c>
      <c r="H82" s="29" t="n">
        <v>9</v>
      </c>
      <c r="I82" s="29" t="s">
        <v>20260</v>
      </c>
      <c r="J82" s="29" t="s">
        <v>20261</v>
      </c>
      <c r="K82" s="29" t="s">
        <v>20394</v>
      </c>
      <c r="L82" s="29" t="s">
        <v>5873</v>
      </c>
      <c r="M82" s="29" t="s">
        <v>20395</v>
      </c>
      <c r="N82" s="29" t="s">
        <v>5875</v>
      </c>
      <c r="O82" s="31" t="n">
        <v>59.6</v>
      </c>
      <c r="P82" s="31" t="n">
        <v>10.4</v>
      </c>
      <c r="Q82" s="30" t="n">
        <v>46148</v>
      </c>
      <c r="R82" s="29"/>
    </row>
    <row r="83" customFormat="false" ht="15" hidden="false" customHeight="true" outlineLevel="0" collapsed="false">
      <c r="A83" s="26" t="s">
        <v>11754</v>
      </c>
      <c r="B83" s="26" t="s">
        <v>276</v>
      </c>
      <c r="C83" s="26" t="s">
        <v>11611</v>
      </c>
      <c r="D83" s="26" t="s">
        <v>20387</v>
      </c>
      <c r="E83" s="26" t="n">
        <v>28</v>
      </c>
      <c r="F83" s="26" t="s">
        <v>20259</v>
      </c>
      <c r="G83" s="26" t="s">
        <v>11629</v>
      </c>
      <c r="H83" s="26" t="n">
        <v>10</v>
      </c>
      <c r="I83" s="26" t="s">
        <v>20260</v>
      </c>
      <c r="J83" s="26" t="s">
        <v>20261</v>
      </c>
      <c r="K83" s="26" t="s">
        <v>13468</v>
      </c>
      <c r="L83" s="26" t="s">
        <v>6140</v>
      </c>
      <c r="M83" s="26" t="s">
        <v>20396</v>
      </c>
      <c r="N83" s="26" t="s">
        <v>4851</v>
      </c>
      <c r="O83" s="28" t="n">
        <v>38.4</v>
      </c>
      <c r="P83" s="28" t="n">
        <v>10.4</v>
      </c>
      <c r="Q83" s="27" t="n">
        <v>45757</v>
      </c>
      <c r="R83" s="26"/>
    </row>
    <row r="84" customFormat="false" ht="15" hidden="false" customHeight="true" outlineLevel="0" collapsed="false">
      <c r="A84" s="29" t="s">
        <v>12359</v>
      </c>
      <c r="B84" s="29" t="s">
        <v>276</v>
      </c>
      <c r="C84" s="29" t="s">
        <v>11611</v>
      </c>
      <c r="D84" s="29" t="s">
        <v>20387</v>
      </c>
      <c r="E84" s="29" t="n">
        <v>40</v>
      </c>
      <c r="F84" s="29" t="s">
        <v>20264</v>
      </c>
      <c r="G84" s="29" t="s">
        <v>11629</v>
      </c>
      <c r="H84" s="29" t="n">
        <v>14</v>
      </c>
      <c r="I84" s="29" t="s">
        <v>20265</v>
      </c>
      <c r="J84" s="29" t="s">
        <v>20261</v>
      </c>
      <c r="K84" s="29" t="s">
        <v>13177</v>
      </c>
      <c r="L84" s="29" t="s">
        <v>9316</v>
      </c>
      <c r="M84" s="29" t="s">
        <v>20397</v>
      </c>
      <c r="N84" s="29" t="s">
        <v>8399</v>
      </c>
      <c r="O84" s="31" t="n">
        <v>23.9</v>
      </c>
      <c r="P84" s="31" t="n">
        <v>10.4</v>
      </c>
      <c r="Q84" s="30" t="n">
        <v>46079</v>
      </c>
      <c r="R84" s="29"/>
    </row>
    <row r="85" customFormat="false" ht="15" hidden="false" customHeight="true" outlineLevel="0" collapsed="false">
      <c r="A85" s="26" t="s">
        <v>13756</v>
      </c>
      <c r="B85" s="26" t="s">
        <v>276</v>
      </c>
      <c r="C85" s="26" t="s">
        <v>11611</v>
      </c>
      <c r="D85" s="26" t="s">
        <v>20387</v>
      </c>
      <c r="E85" s="26" t="n">
        <v>32</v>
      </c>
      <c r="F85" s="26" t="s">
        <v>20264</v>
      </c>
      <c r="G85" s="26" t="s">
        <v>11629</v>
      </c>
      <c r="H85" s="26" t="n">
        <v>12</v>
      </c>
      <c r="I85" s="26" t="s">
        <v>20260</v>
      </c>
      <c r="J85" s="26" t="s">
        <v>20261</v>
      </c>
      <c r="K85" s="26" t="s">
        <v>20398</v>
      </c>
      <c r="L85" s="26" t="s">
        <v>7426</v>
      </c>
      <c r="M85" s="26" t="s">
        <v>20399</v>
      </c>
      <c r="N85" s="26" t="s">
        <v>7429</v>
      </c>
      <c r="O85" s="28" t="n">
        <v>48.1</v>
      </c>
      <c r="P85" s="28" t="n">
        <v>10.4</v>
      </c>
      <c r="Q85" s="27" t="n">
        <v>45864</v>
      </c>
      <c r="R85" s="26"/>
    </row>
    <row r="86" customFormat="false" ht="15" hidden="false" customHeight="true" outlineLevel="0" collapsed="false">
      <c r="A86" s="29" t="s">
        <v>13005</v>
      </c>
      <c r="B86" s="29" t="s">
        <v>276</v>
      </c>
      <c r="C86" s="29" t="s">
        <v>11611</v>
      </c>
      <c r="D86" s="29" t="s">
        <v>20387</v>
      </c>
      <c r="E86" s="29" t="n">
        <v>24</v>
      </c>
      <c r="F86" s="29" t="s">
        <v>20259</v>
      </c>
      <c r="G86" s="29" t="s">
        <v>11629</v>
      </c>
      <c r="H86" s="29" t="n">
        <v>9</v>
      </c>
      <c r="I86" s="29" t="s">
        <v>20260</v>
      </c>
      <c r="J86" s="29" t="s">
        <v>20261</v>
      </c>
      <c r="K86" s="29" t="s">
        <v>13006</v>
      </c>
      <c r="L86" s="29" t="s">
        <v>6570</v>
      </c>
      <c r="M86" s="29" t="s">
        <v>20400</v>
      </c>
      <c r="N86" s="29" t="s">
        <v>2608</v>
      </c>
      <c r="O86" s="31" t="n">
        <v>39.7</v>
      </c>
      <c r="P86" s="31" t="n">
        <v>10.4</v>
      </c>
      <c r="Q86" s="30" t="n">
        <v>45882</v>
      </c>
      <c r="R86" s="29"/>
    </row>
    <row r="87" customFormat="false" ht="15" hidden="false" customHeight="true" outlineLevel="0" collapsed="false">
      <c r="A87" s="26" t="s">
        <v>11856</v>
      </c>
      <c r="B87" s="26" t="s">
        <v>276</v>
      </c>
      <c r="C87" s="26" t="s">
        <v>11611</v>
      </c>
      <c r="D87" s="26" t="s">
        <v>20387</v>
      </c>
      <c r="E87" s="26" t="n">
        <v>24</v>
      </c>
      <c r="F87" s="26" t="s">
        <v>20259</v>
      </c>
      <c r="G87" s="26" t="s">
        <v>11629</v>
      </c>
      <c r="H87" s="26" t="n">
        <v>9</v>
      </c>
      <c r="I87" s="26" t="s">
        <v>20260</v>
      </c>
      <c r="J87" s="26" t="s">
        <v>20261</v>
      </c>
      <c r="K87" s="26" t="s">
        <v>13104</v>
      </c>
      <c r="L87" s="26" t="s">
        <v>4608</v>
      </c>
      <c r="M87" s="26" t="s">
        <v>20401</v>
      </c>
      <c r="N87" s="26" t="s">
        <v>948</v>
      </c>
      <c r="O87" s="28" t="n">
        <v>24.6</v>
      </c>
      <c r="P87" s="28" t="n">
        <v>10.4</v>
      </c>
      <c r="Q87" s="27" t="n">
        <v>45825</v>
      </c>
      <c r="R87" s="26"/>
    </row>
    <row r="88" customFormat="false" ht="15" hidden="false" customHeight="true" outlineLevel="0" collapsed="false">
      <c r="A88" s="29" t="s">
        <v>12831</v>
      </c>
      <c r="B88" s="29" t="s">
        <v>276</v>
      </c>
      <c r="C88" s="29" t="s">
        <v>11611</v>
      </c>
      <c r="D88" s="29" t="s">
        <v>20387</v>
      </c>
      <c r="E88" s="29" t="n">
        <v>32</v>
      </c>
      <c r="F88" s="29" t="s">
        <v>20264</v>
      </c>
      <c r="G88" s="29" t="s">
        <v>11629</v>
      </c>
      <c r="H88" s="29" t="n">
        <v>12</v>
      </c>
      <c r="I88" s="29" t="s">
        <v>20260</v>
      </c>
      <c r="J88" s="29" t="s">
        <v>20261</v>
      </c>
      <c r="K88" s="29" t="s">
        <v>13350</v>
      </c>
      <c r="L88" s="29" t="s">
        <v>1563</v>
      </c>
      <c r="M88" s="29" t="s">
        <v>20402</v>
      </c>
      <c r="N88" s="29" t="s">
        <v>492</v>
      </c>
      <c r="O88" s="31" t="n">
        <v>41.2</v>
      </c>
      <c r="P88" s="31" t="n">
        <v>10.4</v>
      </c>
      <c r="Q88" s="30" t="n">
        <v>45891</v>
      </c>
      <c r="R88" s="29"/>
    </row>
    <row r="89" customFormat="false" ht="15" hidden="false" customHeight="true" outlineLevel="0" collapsed="false">
      <c r="A89" s="26" t="s">
        <v>11749</v>
      </c>
      <c r="B89" s="26" t="s">
        <v>276</v>
      </c>
      <c r="C89" s="26" t="s">
        <v>11611</v>
      </c>
      <c r="D89" s="26" t="s">
        <v>20387</v>
      </c>
      <c r="E89" s="26" t="n">
        <v>28</v>
      </c>
      <c r="F89" s="26" t="s">
        <v>20259</v>
      </c>
      <c r="G89" s="26" t="s">
        <v>11629</v>
      </c>
      <c r="H89" s="26" t="n">
        <v>10</v>
      </c>
      <c r="I89" s="26" t="s">
        <v>20260</v>
      </c>
      <c r="J89" s="26" t="s">
        <v>20261</v>
      </c>
      <c r="K89" s="26" t="s">
        <v>13447</v>
      </c>
      <c r="L89" s="26" t="s">
        <v>7073</v>
      </c>
      <c r="M89" s="26" t="s">
        <v>20403</v>
      </c>
      <c r="N89" s="26" t="s">
        <v>401</v>
      </c>
      <c r="O89" s="28" t="n">
        <v>23.7</v>
      </c>
      <c r="P89" s="28" t="n">
        <v>10.4</v>
      </c>
      <c r="Q89" s="27" t="n">
        <v>45585</v>
      </c>
      <c r="R89" s="26"/>
    </row>
    <row r="90" customFormat="false" ht="15" hidden="false" customHeight="true" outlineLevel="0" collapsed="false">
      <c r="A90" s="29" t="s">
        <v>11636</v>
      </c>
      <c r="B90" s="29" t="s">
        <v>276</v>
      </c>
      <c r="C90" s="29" t="s">
        <v>11611</v>
      </c>
      <c r="D90" s="29" t="s">
        <v>20387</v>
      </c>
      <c r="E90" s="29" t="n">
        <v>40</v>
      </c>
      <c r="F90" s="29" t="s">
        <v>20264</v>
      </c>
      <c r="G90" s="29" t="s">
        <v>11629</v>
      </c>
      <c r="H90" s="29" t="n">
        <v>14</v>
      </c>
      <c r="I90" s="29" t="s">
        <v>20265</v>
      </c>
      <c r="J90" s="29" t="s">
        <v>20283</v>
      </c>
      <c r="K90" s="29"/>
      <c r="L90" s="29"/>
      <c r="M90" s="29"/>
      <c r="N90" s="29"/>
      <c r="O90" s="29"/>
      <c r="P90" s="31" t="n">
        <v>10.4</v>
      </c>
      <c r="Q90" s="30" t="n">
        <v>45824</v>
      </c>
      <c r="R90" s="29"/>
    </row>
    <row r="91" customFormat="false" ht="15" hidden="false" customHeight="true" outlineLevel="0" collapsed="false">
      <c r="A91" s="26" t="s">
        <v>13532</v>
      </c>
      <c r="B91" s="26" t="s">
        <v>276</v>
      </c>
      <c r="C91" s="26" t="s">
        <v>11611</v>
      </c>
      <c r="D91" s="26" t="s">
        <v>20387</v>
      </c>
      <c r="E91" s="26" t="n">
        <v>24</v>
      </c>
      <c r="F91" s="26" t="s">
        <v>20259</v>
      </c>
      <c r="G91" s="26" t="s">
        <v>11629</v>
      </c>
      <c r="H91" s="26" t="n">
        <v>9</v>
      </c>
      <c r="I91" s="26" t="s">
        <v>20260</v>
      </c>
      <c r="J91" s="26" t="s">
        <v>20261</v>
      </c>
      <c r="K91" s="26" t="s">
        <v>20404</v>
      </c>
      <c r="L91" s="26" t="s">
        <v>11588</v>
      </c>
      <c r="M91" s="26" t="s">
        <v>20405</v>
      </c>
      <c r="N91" s="26" t="s">
        <v>4829</v>
      </c>
      <c r="O91" s="28" t="n">
        <v>35.9</v>
      </c>
      <c r="P91" s="28" t="n">
        <v>10.4</v>
      </c>
      <c r="Q91" s="27" t="n">
        <v>45587</v>
      </c>
      <c r="R91" s="26"/>
    </row>
    <row r="92" customFormat="false" ht="15" hidden="false" customHeight="true" outlineLevel="0" collapsed="false">
      <c r="A92" s="29" t="s">
        <v>12951</v>
      </c>
      <c r="B92" s="29" t="s">
        <v>276</v>
      </c>
      <c r="C92" s="29" t="s">
        <v>11611</v>
      </c>
      <c r="D92" s="29" t="s">
        <v>20387</v>
      </c>
      <c r="E92" s="29" t="n">
        <v>24</v>
      </c>
      <c r="F92" s="29" t="s">
        <v>20259</v>
      </c>
      <c r="G92" s="29" t="s">
        <v>11629</v>
      </c>
      <c r="H92" s="29" t="n">
        <v>9</v>
      </c>
      <c r="I92" s="29" t="s">
        <v>20260</v>
      </c>
      <c r="J92" s="29" t="s">
        <v>20261</v>
      </c>
      <c r="K92" s="29" t="s">
        <v>13113</v>
      </c>
      <c r="L92" s="29" t="s">
        <v>3662</v>
      </c>
      <c r="M92" s="29" t="s">
        <v>20406</v>
      </c>
      <c r="N92" s="29" t="s">
        <v>3665</v>
      </c>
      <c r="O92" s="31" t="n">
        <v>47.8</v>
      </c>
      <c r="P92" s="31" t="n">
        <v>10.4</v>
      </c>
      <c r="Q92" s="30" t="n">
        <v>46151</v>
      </c>
      <c r="R92" s="29"/>
    </row>
    <row r="93" customFormat="false" ht="15" hidden="false" customHeight="true" outlineLevel="0" collapsed="false">
      <c r="A93" s="26" t="s">
        <v>20407</v>
      </c>
      <c r="B93" s="26" t="s">
        <v>276</v>
      </c>
      <c r="C93" s="26" t="s">
        <v>11611</v>
      </c>
      <c r="D93" s="26" t="s">
        <v>20387</v>
      </c>
      <c r="E93" s="26" t="n">
        <v>40</v>
      </c>
      <c r="F93" s="26" t="s">
        <v>20264</v>
      </c>
      <c r="G93" s="26" t="s">
        <v>11629</v>
      </c>
      <c r="H93" s="26" t="n">
        <v>14</v>
      </c>
      <c r="I93" s="26" t="s">
        <v>20265</v>
      </c>
      <c r="J93" s="26" t="s">
        <v>20261</v>
      </c>
      <c r="K93" s="26" t="s">
        <v>13509</v>
      </c>
      <c r="L93" s="26" t="s">
        <v>7432</v>
      </c>
      <c r="M93" s="26" t="s">
        <v>20408</v>
      </c>
      <c r="N93" s="26" t="s">
        <v>3244</v>
      </c>
      <c r="O93" s="28" t="n">
        <v>60.9</v>
      </c>
      <c r="P93" s="28" t="n">
        <v>10.4</v>
      </c>
      <c r="Q93" s="27" t="n">
        <v>45913</v>
      </c>
      <c r="R93" s="26"/>
    </row>
    <row r="94" customFormat="false" ht="15" hidden="false" customHeight="true" outlineLevel="0" collapsed="false">
      <c r="A94" s="29" t="s">
        <v>12586</v>
      </c>
      <c r="B94" s="29" t="s">
        <v>276</v>
      </c>
      <c r="C94" s="29" t="s">
        <v>11611</v>
      </c>
      <c r="D94" s="29" t="s">
        <v>20387</v>
      </c>
      <c r="E94" s="29" t="n">
        <v>24</v>
      </c>
      <c r="F94" s="29" t="s">
        <v>20259</v>
      </c>
      <c r="G94" s="29" t="s">
        <v>11629</v>
      </c>
      <c r="H94" s="29" t="n">
        <v>9</v>
      </c>
      <c r="I94" s="29" t="s">
        <v>20260</v>
      </c>
      <c r="J94" s="29" t="s">
        <v>20261</v>
      </c>
      <c r="K94" s="29" t="s">
        <v>20409</v>
      </c>
      <c r="L94" s="29" t="s">
        <v>3685</v>
      </c>
      <c r="M94" s="29" t="s">
        <v>20410</v>
      </c>
      <c r="N94" s="29" t="s">
        <v>2950</v>
      </c>
      <c r="O94" s="31" t="n">
        <v>43.7</v>
      </c>
      <c r="P94" s="31" t="n">
        <v>10.4</v>
      </c>
      <c r="Q94" s="30" t="n">
        <v>46024</v>
      </c>
      <c r="R94" s="29"/>
    </row>
    <row r="95" customFormat="false" ht="15" hidden="false" customHeight="true" outlineLevel="0" collapsed="false">
      <c r="A95" s="26" t="s">
        <v>13881</v>
      </c>
      <c r="B95" s="26" t="s">
        <v>276</v>
      </c>
      <c r="C95" s="26" t="s">
        <v>11611</v>
      </c>
      <c r="D95" s="26" t="s">
        <v>20387</v>
      </c>
      <c r="E95" s="26" t="n">
        <v>24</v>
      </c>
      <c r="F95" s="26" t="s">
        <v>20259</v>
      </c>
      <c r="G95" s="26" t="s">
        <v>11629</v>
      </c>
      <c r="H95" s="26" t="n">
        <v>9</v>
      </c>
      <c r="I95" s="26" t="s">
        <v>20260</v>
      </c>
      <c r="J95" s="26" t="s">
        <v>20261</v>
      </c>
      <c r="K95" s="26" t="s">
        <v>20411</v>
      </c>
      <c r="L95" s="26" t="s">
        <v>8274</v>
      </c>
      <c r="M95" s="26" t="s">
        <v>20412</v>
      </c>
      <c r="N95" s="26" t="s">
        <v>6824</v>
      </c>
      <c r="O95" s="28" t="n">
        <v>44.4</v>
      </c>
      <c r="P95" s="28" t="n">
        <v>10.4</v>
      </c>
      <c r="Q95" s="27" t="n">
        <v>45960</v>
      </c>
      <c r="R95" s="26"/>
    </row>
    <row r="96" customFormat="false" ht="15" hidden="false" customHeight="true" outlineLevel="0" collapsed="false">
      <c r="A96" s="29" t="s">
        <v>20413</v>
      </c>
      <c r="B96" s="29" t="s">
        <v>276</v>
      </c>
      <c r="C96" s="29" t="s">
        <v>11611</v>
      </c>
      <c r="D96" s="29" t="s">
        <v>20387</v>
      </c>
      <c r="E96" s="29" t="n">
        <v>36</v>
      </c>
      <c r="F96" s="29" t="s">
        <v>20264</v>
      </c>
      <c r="G96" s="29" t="s">
        <v>11629</v>
      </c>
      <c r="H96" s="29" t="n">
        <v>13</v>
      </c>
      <c r="I96" s="29" t="s">
        <v>20265</v>
      </c>
      <c r="J96" s="29" t="s">
        <v>20261</v>
      </c>
      <c r="K96" s="29" t="s">
        <v>13460</v>
      </c>
      <c r="L96" s="29" t="s">
        <v>9539</v>
      </c>
      <c r="M96" s="29" t="s">
        <v>20414</v>
      </c>
      <c r="N96" s="29" t="s">
        <v>1220</v>
      </c>
      <c r="O96" s="31" t="n">
        <v>28.9</v>
      </c>
      <c r="P96" s="31" t="n">
        <v>10.4</v>
      </c>
      <c r="Q96" s="30" t="n">
        <v>45735</v>
      </c>
      <c r="R96" s="29"/>
    </row>
    <row r="97" customFormat="false" ht="15" hidden="false" customHeight="true" outlineLevel="0" collapsed="false">
      <c r="A97" s="26" t="s">
        <v>13266</v>
      </c>
      <c r="B97" s="26" t="s">
        <v>276</v>
      </c>
      <c r="C97" s="26" t="s">
        <v>11611</v>
      </c>
      <c r="D97" s="26" t="s">
        <v>20387</v>
      </c>
      <c r="E97" s="26" t="n">
        <v>28</v>
      </c>
      <c r="F97" s="26" t="s">
        <v>20259</v>
      </c>
      <c r="G97" s="26" t="s">
        <v>11629</v>
      </c>
      <c r="H97" s="26" t="n">
        <v>10</v>
      </c>
      <c r="I97" s="26" t="s">
        <v>20260</v>
      </c>
      <c r="J97" s="26" t="s">
        <v>20261</v>
      </c>
      <c r="K97" s="26" t="s">
        <v>13073</v>
      </c>
      <c r="L97" s="26" t="s">
        <v>10478</v>
      </c>
      <c r="M97" s="26" t="s">
        <v>20415</v>
      </c>
      <c r="N97" s="26" t="s">
        <v>935</v>
      </c>
      <c r="O97" s="28" t="n">
        <v>25.1</v>
      </c>
      <c r="P97" s="28" t="n">
        <v>10.4</v>
      </c>
      <c r="Q97" s="27" t="n">
        <v>46112</v>
      </c>
      <c r="R97" s="26"/>
    </row>
    <row r="98" customFormat="false" ht="15" hidden="false" customHeight="true" outlineLevel="0" collapsed="false">
      <c r="A98" s="29" t="s">
        <v>11951</v>
      </c>
      <c r="B98" s="29" t="s">
        <v>276</v>
      </c>
      <c r="C98" s="29" t="s">
        <v>11611</v>
      </c>
      <c r="D98" s="29" t="s">
        <v>20387</v>
      </c>
      <c r="E98" s="29" t="n">
        <v>32</v>
      </c>
      <c r="F98" s="29" t="s">
        <v>20264</v>
      </c>
      <c r="G98" s="29" t="s">
        <v>11629</v>
      </c>
      <c r="H98" s="29" t="n">
        <v>12</v>
      </c>
      <c r="I98" s="29" t="s">
        <v>20260</v>
      </c>
      <c r="J98" s="29" t="s">
        <v>20261</v>
      </c>
      <c r="K98" s="29" t="s">
        <v>20416</v>
      </c>
      <c r="L98" s="29" t="s">
        <v>8090</v>
      </c>
      <c r="M98" s="29" t="s">
        <v>20417</v>
      </c>
      <c r="N98" s="29" t="s">
        <v>8092</v>
      </c>
      <c r="O98" s="31" t="n">
        <v>33.5</v>
      </c>
      <c r="P98" s="31" t="n">
        <v>10.4</v>
      </c>
      <c r="Q98" s="30" t="n">
        <v>46001</v>
      </c>
      <c r="R98" s="29"/>
    </row>
    <row r="99" customFormat="false" ht="15" hidden="false" customHeight="true" outlineLevel="0" collapsed="false">
      <c r="A99" s="26" t="s">
        <v>12152</v>
      </c>
      <c r="B99" s="26" t="s">
        <v>276</v>
      </c>
      <c r="C99" s="26" t="s">
        <v>11611</v>
      </c>
      <c r="D99" s="26" t="s">
        <v>20387</v>
      </c>
      <c r="E99" s="26" t="n">
        <v>40</v>
      </c>
      <c r="F99" s="26" t="s">
        <v>20264</v>
      </c>
      <c r="G99" s="26" t="s">
        <v>11629</v>
      </c>
      <c r="H99" s="26" t="n">
        <v>14</v>
      </c>
      <c r="I99" s="26" t="s">
        <v>20265</v>
      </c>
      <c r="J99" s="26" t="s">
        <v>20261</v>
      </c>
      <c r="K99" s="26" t="s">
        <v>20418</v>
      </c>
      <c r="L99" s="26" t="s">
        <v>3990</v>
      </c>
      <c r="M99" s="26" t="s">
        <v>20419</v>
      </c>
      <c r="N99" s="26" t="s">
        <v>3991</v>
      </c>
      <c r="O99" s="28" t="n">
        <v>34.6</v>
      </c>
      <c r="P99" s="28" t="n">
        <v>10.4</v>
      </c>
      <c r="Q99" s="27" t="n">
        <v>45795</v>
      </c>
      <c r="R99" s="26"/>
    </row>
    <row r="100" customFormat="false" ht="15" hidden="false" customHeight="true" outlineLevel="0" collapsed="false">
      <c r="A100" s="29" t="s">
        <v>20420</v>
      </c>
      <c r="B100" s="29" t="s">
        <v>276</v>
      </c>
      <c r="C100" s="29" t="s">
        <v>11611</v>
      </c>
      <c r="D100" s="29" t="s">
        <v>20387</v>
      </c>
      <c r="E100" s="29" t="n">
        <v>28</v>
      </c>
      <c r="F100" s="29" t="s">
        <v>20259</v>
      </c>
      <c r="G100" s="29" t="s">
        <v>11629</v>
      </c>
      <c r="H100" s="29" t="n">
        <v>10</v>
      </c>
      <c r="I100" s="29" t="s">
        <v>20260</v>
      </c>
      <c r="J100" s="29" t="s">
        <v>20261</v>
      </c>
      <c r="K100" s="29" t="s">
        <v>20421</v>
      </c>
      <c r="L100" s="29" t="s">
        <v>8373</v>
      </c>
      <c r="M100" s="29" t="s">
        <v>20422</v>
      </c>
      <c r="N100" s="29" t="s">
        <v>364</v>
      </c>
      <c r="O100" s="31" t="n">
        <v>28.5</v>
      </c>
      <c r="P100" s="31" t="n">
        <v>10.4</v>
      </c>
      <c r="Q100" s="30" t="n">
        <v>45775</v>
      </c>
      <c r="R100" s="29"/>
    </row>
    <row r="101" customFormat="false" ht="15" hidden="false" customHeight="true" outlineLevel="0" collapsed="false">
      <c r="A101" s="26" t="s">
        <v>12780</v>
      </c>
      <c r="B101" s="26" t="s">
        <v>276</v>
      </c>
      <c r="C101" s="26" t="s">
        <v>11611</v>
      </c>
      <c r="D101" s="26" t="s">
        <v>20423</v>
      </c>
      <c r="E101" s="26" t="n">
        <v>40</v>
      </c>
      <c r="F101" s="26" t="s">
        <v>20264</v>
      </c>
      <c r="G101" s="26" t="s">
        <v>11629</v>
      </c>
      <c r="H101" s="26" t="n">
        <v>14</v>
      </c>
      <c r="I101" s="26" t="s">
        <v>20265</v>
      </c>
      <c r="J101" s="26" t="s">
        <v>20361</v>
      </c>
      <c r="K101" s="26"/>
      <c r="L101" s="26"/>
      <c r="M101" s="26"/>
      <c r="N101" s="26"/>
      <c r="O101" s="26"/>
      <c r="P101" s="28" t="n">
        <v>10.4</v>
      </c>
      <c r="Q101" s="27" t="n">
        <v>45818</v>
      </c>
      <c r="R101" s="26"/>
    </row>
    <row r="102" customFormat="false" ht="15" hidden="false" customHeight="true" outlineLevel="0" collapsed="false">
      <c r="A102" s="29" t="s">
        <v>12894</v>
      </c>
      <c r="B102" s="29" t="s">
        <v>276</v>
      </c>
      <c r="C102" s="29" t="s">
        <v>11611</v>
      </c>
      <c r="D102" s="29" t="s">
        <v>20423</v>
      </c>
      <c r="E102" s="29" t="n">
        <v>32</v>
      </c>
      <c r="F102" s="29" t="s">
        <v>20264</v>
      </c>
      <c r="G102" s="29" t="s">
        <v>11629</v>
      </c>
      <c r="H102" s="29" t="n">
        <v>12</v>
      </c>
      <c r="I102" s="29" t="s">
        <v>20260</v>
      </c>
      <c r="J102" s="29" t="s">
        <v>20261</v>
      </c>
      <c r="K102" s="29" t="s">
        <v>20424</v>
      </c>
      <c r="L102" s="29" t="s">
        <v>7236</v>
      </c>
      <c r="M102" s="29" t="s">
        <v>20425</v>
      </c>
      <c r="N102" s="29" t="s">
        <v>7238</v>
      </c>
      <c r="O102" s="31" t="n">
        <v>53.6</v>
      </c>
      <c r="P102" s="31" t="n">
        <v>10.4</v>
      </c>
      <c r="Q102" s="30" t="n">
        <v>45883</v>
      </c>
      <c r="R102" s="29"/>
    </row>
    <row r="103" customFormat="false" ht="15" hidden="false" customHeight="true" outlineLevel="0" collapsed="false">
      <c r="A103" s="26" t="s">
        <v>11727</v>
      </c>
      <c r="B103" s="26" t="s">
        <v>276</v>
      </c>
      <c r="C103" s="26" t="s">
        <v>11611</v>
      </c>
      <c r="D103" s="26" t="s">
        <v>20423</v>
      </c>
      <c r="E103" s="26" t="n">
        <v>24</v>
      </c>
      <c r="F103" s="26" t="s">
        <v>20259</v>
      </c>
      <c r="G103" s="26" t="s">
        <v>11629</v>
      </c>
      <c r="H103" s="26" t="n">
        <v>9</v>
      </c>
      <c r="I103" s="26" t="s">
        <v>20260</v>
      </c>
      <c r="J103" s="26" t="s">
        <v>20261</v>
      </c>
      <c r="K103" s="26" t="s">
        <v>20426</v>
      </c>
      <c r="L103" s="26" t="s">
        <v>10592</v>
      </c>
      <c r="M103" s="26" t="s">
        <v>20427</v>
      </c>
      <c r="N103" s="26" t="s">
        <v>3462</v>
      </c>
      <c r="O103" s="28" t="n">
        <v>34</v>
      </c>
      <c r="P103" s="28" t="n">
        <v>10.4</v>
      </c>
      <c r="Q103" s="27" t="n">
        <v>45630</v>
      </c>
      <c r="R103" s="26"/>
    </row>
    <row r="104" customFormat="false" ht="15" hidden="false" customHeight="true" outlineLevel="0" collapsed="false">
      <c r="A104" s="29" t="s">
        <v>14054</v>
      </c>
      <c r="B104" s="29" t="s">
        <v>276</v>
      </c>
      <c r="C104" s="29" t="s">
        <v>11611</v>
      </c>
      <c r="D104" s="29" t="s">
        <v>20423</v>
      </c>
      <c r="E104" s="29" t="n">
        <v>28</v>
      </c>
      <c r="F104" s="29" t="s">
        <v>20259</v>
      </c>
      <c r="G104" s="29" t="s">
        <v>11629</v>
      </c>
      <c r="H104" s="29" t="n">
        <v>10</v>
      </c>
      <c r="I104" s="29" t="s">
        <v>20260</v>
      </c>
      <c r="J104" s="29" t="s">
        <v>20261</v>
      </c>
      <c r="K104" s="29" t="s">
        <v>20428</v>
      </c>
      <c r="L104" s="29" t="s">
        <v>8445</v>
      </c>
      <c r="M104" s="29" t="s">
        <v>20429</v>
      </c>
      <c r="N104" s="29" t="s">
        <v>8446</v>
      </c>
      <c r="O104" s="31" t="n">
        <v>57.8</v>
      </c>
      <c r="P104" s="31" t="n">
        <v>10.4</v>
      </c>
      <c r="Q104" s="30" t="n">
        <v>45994</v>
      </c>
      <c r="R104" s="29"/>
    </row>
    <row r="105" customFormat="false" ht="15" hidden="false" customHeight="true" outlineLevel="0" collapsed="false">
      <c r="A105" s="26" t="s">
        <v>11998</v>
      </c>
      <c r="B105" s="26" t="s">
        <v>276</v>
      </c>
      <c r="C105" s="26" t="s">
        <v>11611</v>
      </c>
      <c r="D105" s="26" t="s">
        <v>20423</v>
      </c>
      <c r="E105" s="26" t="n">
        <v>28</v>
      </c>
      <c r="F105" s="26" t="s">
        <v>20259</v>
      </c>
      <c r="G105" s="26" t="s">
        <v>11629</v>
      </c>
      <c r="H105" s="26" t="n">
        <v>10</v>
      </c>
      <c r="I105" s="26" t="s">
        <v>20260</v>
      </c>
      <c r="J105" s="26" t="s">
        <v>20261</v>
      </c>
      <c r="K105" s="26" t="s">
        <v>13502</v>
      </c>
      <c r="L105" s="26" t="s">
        <v>6492</v>
      </c>
      <c r="M105" s="26" t="s">
        <v>20430</v>
      </c>
      <c r="N105" s="26" t="s">
        <v>4746</v>
      </c>
      <c r="O105" s="28" t="n">
        <v>57.9</v>
      </c>
      <c r="P105" s="28" t="n">
        <v>10.4</v>
      </c>
      <c r="Q105" s="27" t="n">
        <v>45707</v>
      </c>
      <c r="R105" s="26"/>
    </row>
    <row r="106" customFormat="false" ht="15" hidden="false" customHeight="true" outlineLevel="0" collapsed="false">
      <c r="A106" s="29" t="s">
        <v>11828</v>
      </c>
      <c r="B106" s="29" t="s">
        <v>276</v>
      </c>
      <c r="C106" s="29" t="s">
        <v>11611</v>
      </c>
      <c r="D106" s="29" t="s">
        <v>20423</v>
      </c>
      <c r="E106" s="29" t="n">
        <v>24</v>
      </c>
      <c r="F106" s="29" t="s">
        <v>20259</v>
      </c>
      <c r="G106" s="29" t="s">
        <v>11629</v>
      </c>
      <c r="H106" s="29" t="n">
        <v>9</v>
      </c>
      <c r="I106" s="29" t="s">
        <v>20260</v>
      </c>
      <c r="J106" s="29" t="s">
        <v>20261</v>
      </c>
      <c r="K106" s="29" t="s">
        <v>13413</v>
      </c>
      <c r="L106" s="29" t="s">
        <v>1014</v>
      </c>
      <c r="M106" s="29" t="s">
        <v>20431</v>
      </c>
      <c r="N106" s="29" t="s">
        <v>1017</v>
      </c>
      <c r="O106" s="31" t="n">
        <v>46.7</v>
      </c>
      <c r="P106" s="31" t="n">
        <v>10.4</v>
      </c>
      <c r="Q106" s="30" t="n">
        <v>45666</v>
      </c>
      <c r="R106" s="29"/>
    </row>
    <row r="107" customFormat="false" ht="15" hidden="false" customHeight="true" outlineLevel="0" collapsed="false">
      <c r="A107" s="26" t="s">
        <v>13669</v>
      </c>
      <c r="B107" s="26" t="s">
        <v>276</v>
      </c>
      <c r="C107" s="26" t="s">
        <v>11611</v>
      </c>
      <c r="D107" s="26" t="s">
        <v>20423</v>
      </c>
      <c r="E107" s="26" t="n">
        <v>32</v>
      </c>
      <c r="F107" s="26" t="s">
        <v>20264</v>
      </c>
      <c r="G107" s="26" t="s">
        <v>11629</v>
      </c>
      <c r="H107" s="26" t="n">
        <v>12</v>
      </c>
      <c r="I107" s="26" t="s">
        <v>20260</v>
      </c>
      <c r="J107" s="26" t="s">
        <v>20261</v>
      </c>
      <c r="K107" s="26" t="s">
        <v>20432</v>
      </c>
      <c r="L107" s="26" t="s">
        <v>9597</v>
      </c>
      <c r="M107" s="26" t="s">
        <v>20433</v>
      </c>
      <c r="N107" s="26" t="s">
        <v>296</v>
      </c>
      <c r="O107" s="28" t="n">
        <v>41</v>
      </c>
      <c r="P107" s="28" t="n">
        <v>10.4</v>
      </c>
      <c r="Q107" s="27" t="n">
        <v>45735</v>
      </c>
      <c r="R107" s="26"/>
    </row>
    <row r="108" customFormat="false" ht="15" hidden="false" customHeight="true" outlineLevel="0" collapsed="false">
      <c r="A108" s="29" t="s">
        <v>13714</v>
      </c>
      <c r="B108" s="29" t="s">
        <v>276</v>
      </c>
      <c r="C108" s="29" t="s">
        <v>11611</v>
      </c>
      <c r="D108" s="29" t="s">
        <v>20423</v>
      </c>
      <c r="E108" s="29" t="n">
        <v>24</v>
      </c>
      <c r="F108" s="29" t="s">
        <v>20259</v>
      </c>
      <c r="G108" s="29" t="s">
        <v>11629</v>
      </c>
      <c r="H108" s="29" t="n">
        <v>9</v>
      </c>
      <c r="I108" s="29" t="s">
        <v>20260</v>
      </c>
      <c r="J108" s="29" t="s">
        <v>20261</v>
      </c>
      <c r="K108" s="29" t="s">
        <v>20434</v>
      </c>
      <c r="L108" s="29" t="s">
        <v>4302</v>
      </c>
      <c r="M108" s="29" t="s">
        <v>20435</v>
      </c>
      <c r="N108" s="29" t="s">
        <v>458</v>
      </c>
      <c r="O108" s="31" t="n">
        <v>56.6</v>
      </c>
      <c r="P108" s="31" t="n">
        <v>10.4</v>
      </c>
      <c r="Q108" s="30" t="n">
        <v>45663</v>
      </c>
      <c r="R108" s="29"/>
    </row>
    <row r="109" customFormat="false" ht="15" hidden="false" customHeight="true" outlineLevel="0" collapsed="false">
      <c r="A109" s="26" t="s">
        <v>13516</v>
      </c>
      <c r="B109" s="26" t="s">
        <v>276</v>
      </c>
      <c r="C109" s="26" t="s">
        <v>11611</v>
      </c>
      <c r="D109" s="26" t="s">
        <v>20423</v>
      </c>
      <c r="E109" s="26" t="n">
        <v>32</v>
      </c>
      <c r="F109" s="26" t="s">
        <v>20264</v>
      </c>
      <c r="G109" s="26" t="s">
        <v>11629</v>
      </c>
      <c r="H109" s="26" t="n">
        <v>12</v>
      </c>
      <c r="I109" s="26" t="s">
        <v>20260</v>
      </c>
      <c r="J109" s="26" t="s">
        <v>20261</v>
      </c>
      <c r="K109" s="26" t="s">
        <v>13439</v>
      </c>
      <c r="L109" s="26" t="s">
        <v>4756</v>
      </c>
      <c r="M109" s="26" t="s">
        <v>20436</v>
      </c>
      <c r="N109" s="26" t="s">
        <v>1193</v>
      </c>
      <c r="O109" s="28" t="n">
        <v>50</v>
      </c>
      <c r="P109" s="28" t="n">
        <v>10.4</v>
      </c>
      <c r="Q109" s="27" t="n">
        <v>46122</v>
      </c>
      <c r="R109" s="26"/>
    </row>
    <row r="110" customFormat="false" ht="15" hidden="false" customHeight="true" outlineLevel="0" collapsed="false">
      <c r="A110" s="29" t="s">
        <v>20437</v>
      </c>
      <c r="B110" s="29" t="s">
        <v>276</v>
      </c>
      <c r="C110" s="29" t="s">
        <v>11611</v>
      </c>
      <c r="D110" s="29" t="s">
        <v>20423</v>
      </c>
      <c r="E110" s="29" t="n">
        <v>36</v>
      </c>
      <c r="F110" s="29" t="s">
        <v>20264</v>
      </c>
      <c r="G110" s="29" t="s">
        <v>11629</v>
      </c>
      <c r="H110" s="29" t="n">
        <v>13</v>
      </c>
      <c r="I110" s="29" t="s">
        <v>20265</v>
      </c>
      <c r="J110" s="29" t="s">
        <v>20261</v>
      </c>
      <c r="K110" s="29" t="s">
        <v>13210</v>
      </c>
      <c r="L110" s="29" t="s">
        <v>9519</v>
      </c>
      <c r="M110" s="29" t="s">
        <v>20438</v>
      </c>
      <c r="N110" s="29" t="s">
        <v>269</v>
      </c>
      <c r="O110" s="31" t="n">
        <v>58.7</v>
      </c>
      <c r="P110" s="31" t="n">
        <v>10.4</v>
      </c>
      <c r="Q110" s="30" t="n">
        <v>45987</v>
      </c>
      <c r="R110" s="29"/>
    </row>
    <row r="111" customFormat="false" ht="15" hidden="false" customHeight="true" outlineLevel="0" collapsed="false">
      <c r="A111" s="26" t="s">
        <v>20439</v>
      </c>
      <c r="B111" s="26" t="s">
        <v>276</v>
      </c>
      <c r="C111" s="26" t="s">
        <v>11611</v>
      </c>
      <c r="D111" s="26" t="s">
        <v>20423</v>
      </c>
      <c r="E111" s="26" t="n">
        <v>40</v>
      </c>
      <c r="F111" s="26" t="s">
        <v>20264</v>
      </c>
      <c r="G111" s="26" t="s">
        <v>11629</v>
      </c>
      <c r="H111" s="26" t="n">
        <v>14</v>
      </c>
      <c r="I111" s="26" t="s">
        <v>20265</v>
      </c>
      <c r="J111" s="26" t="s">
        <v>20261</v>
      </c>
      <c r="K111" s="26" t="s">
        <v>20440</v>
      </c>
      <c r="L111" s="26" t="s">
        <v>580</v>
      </c>
      <c r="M111" s="26" t="s">
        <v>20441</v>
      </c>
      <c r="N111" s="26" t="s">
        <v>583</v>
      </c>
      <c r="O111" s="28" t="n">
        <v>23.7</v>
      </c>
      <c r="P111" s="28" t="n">
        <v>10.4</v>
      </c>
      <c r="Q111" s="27" t="n">
        <v>45589</v>
      </c>
      <c r="R111" s="26"/>
    </row>
    <row r="112" customFormat="false" ht="15" hidden="false" customHeight="true" outlineLevel="0" collapsed="false">
      <c r="A112" s="29" t="s">
        <v>13141</v>
      </c>
      <c r="B112" s="29" t="s">
        <v>276</v>
      </c>
      <c r="C112" s="29" t="s">
        <v>11611</v>
      </c>
      <c r="D112" s="29" t="s">
        <v>20423</v>
      </c>
      <c r="E112" s="29" t="n">
        <v>40</v>
      </c>
      <c r="F112" s="29" t="s">
        <v>20264</v>
      </c>
      <c r="G112" s="29" t="s">
        <v>11629</v>
      </c>
      <c r="H112" s="29" t="n">
        <v>14</v>
      </c>
      <c r="I112" s="29" t="s">
        <v>20265</v>
      </c>
      <c r="J112" s="29" t="s">
        <v>20261</v>
      </c>
      <c r="K112" s="29" t="s">
        <v>13142</v>
      </c>
      <c r="L112" s="29" t="s">
        <v>8316</v>
      </c>
      <c r="M112" s="29" t="s">
        <v>20442</v>
      </c>
      <c r="N112" s="29" t="s">
        <v>269</v>
      </c>
      <c r="O112" s="31" t="n">
        <v>19</v>
      </c>
      <c r="P112" s="31" t="n">
        <v>10.4</v>
      </c>
      <c r="Q112" s="30" t="n">
        <v>46185</v>
      </c>
      <c r="R112" s="29"/>
    </row>
    <row r="113" customFormat="false" ht="15" hidden="false" customHeight="true" outlineLevel="0" collapsed="false">
      <c r="A113" s="26" t="s">
        <v>11817</v>
      </c>
      <c r="B113" s="26" t="s">
        <v>276</v>
      </c>
      <c r="C113" s="26" t="s">
        <v>11611</v>
      </c>
      <c r="D113" s="26" t="s">
        <v>20423</v>
      </c>
      <c r="E113" s="26" t="n">
        <v>24</v>
      </c>
      <c r="F113" s="26" t="s">
        <v>20259</v>
      </c>
      <c r="G113" s="26" t="s">
        <v>11629</v>
      </c>
      <c r="H113" s="26" t="n">
        <v>9</v>
      </c>
      <c r="I113" s="26" t="s">
        <v>20260</v>
      </c>
      <c r="J113" s="26" t="s">
        <v>20261</v>
      </c>
      <c r="K113" s="26" t="s">
        <v>13270</v>
      </c>
      <c r="L113" s="26" t="s">
        <v>2849</v>
      </c>
      <c r="M113" s="26" t="s">
        <v>20443</v>
      </c>
      <c r="N113" s="26" t="s">
        <v>837</v>
      </c>
      <c r="O113" s="28" t="n">
        <v>40.2</v>
      </c>
      <c r="P113" s="28" t="n">
        <v>10.4</v>
      </c>
      <c r="Q113" s="27" t="n">
        <v>45649</v>
      </c>
      <c r="R113" s="26"/>
    </row>
    <row r="114" customFormat="false" ht="15" hidden="false" customHeight="true" outlineLevel="0" collapsed="false">
      <c r="A114" s="29" t="s">
        <v>11764</v>
      </c>
      <c r="B114" s="29" t="s">
        <v>276</v>
      </c>
      <c r="C114" s="29" t="s">
        <v>11611</v>
      </c>
      <c r="D114" s="29" t="s">
        <v>20423</v>
      </c>
      <c r="E114" s="29" t="n">
        <v>28</v>
      </c>
      <c r="F114" s="29" t="s">
        <v>20259</v>
      </c>
      <c r="G114" s="29" t="s">
        <v>11629</v>
      </c>
      <c r="H114" s="29" t="n">
        <v>10</v>
      </c>
      <c r="I114" s="29" t="s">
        <v>20260</v>
      </c>
      <c r="J114" s="29" t="s">
        <v>20261</v>
      </c>
      <c r="K114" s="29" t="s">
        <v>20444</v>
      </c>
      <c r="L114" s="29" t="s">
        <v>435</v>
      </c>
      <c r="M114" s="29" t="s">
        <v>20445</v>
      </c>
      <c r="N114" s="29" t="s">
        <v>438</v>
      </c>
      <c r="O114" s="31" t="n">
        <v>23.3</v>
      </c>
      <c r="P114" s="31" t="n">
        <v>10.4</v>
      </c>
      <c r="Q114" s="30" t="n">
        <v>45840</v>
      </c>
      <c r="R114" s="29"/>
    </row>
    <row r="115" customFormat="false" ht="15" hidden="false" customHeight="true" outlineLevel="0" collapsed="false">
      <c r="A115" s="26" t="s">
        <v>13017</v>
      </c>
      <c r="B115" s="26" t="s">
        <v>276</v>
      </c>
      <c r="C115" s="26" t="s">
        <v>11611</v>
      </c>
      <c r="D115" s="26" t="s">
        <v>20423</v>
      </c>
      <c r="E115" s="26" t="n">
        <v>40</v>
      </c>
      <c r="F115" s="26" t="s">
        <v>20264</v>
      </c>
      <c r="G115" s="26" t="s">
        <v>11629</v>
      </c>
      <c r="H115" s="26" t="n">
        <v>14</v>
      </c>
      <c r="I115" s="26" t="s">
        <v>20265</v>
      </c>
      <c r="J115" s="26" t="s">
        <v>20446</v>
      </c>
      <c r="K115" s="26"/>
      <c r="L115" s="26"/>
      <c r="M115" s="26"/>
      <c r="N115" s="26"/>
      <c r="O115" s="26"/>
      <c r="P115" s="28" t="n">
        <v>10.4</v>
      </c>
      <c r="Q115" s="27" t="n">
        <v>46052</v>
      </c>
      <c r="R115" s="26"/>
    </row>
    <row r="116" customFormat="false" ht="15" hidden="false" customHeight="true" outlineLevel="0" collapsed="false">
      <c r="A116" s="29" t="s">
        <v>12043</v>
      </c>
      <c r="B116" s="29" t="s">
        <v>276</v>
      </c>
      <c r="C116" s="29" t="s">
        <v>11611</v>
      </c>
      <c r="D116" s="29" t="s">
        <v>20423</v>
      </c>
      <c r="E116" s="29" t="n">
        <v>40</v>
      </c>
      <c r="F116" s="29" t="s">
        <v>20264</v>
      </c>
      <c r="G116" s="29" t="s">
        <v>11629</v>
      </c>
      <c r="H116" s="29" t="n">
        <v>14</v>
      </c>
      <c r="I116" s="29" t="s">
        <v>20265</v>
      </c>
      <c r="J116" s="29" t="s">
        <v>20261</v>
      </c>
      <c r="K116" s="29" t="s">
        <v>20447</v>
      </c>
      <c r="L116" s="29" t="s">
        <v>9001</v>
      </c>
      <c r="M116" s="29" t="s">
        <v>20448</v>
      </c>
      <c r="N116" s="29" t="s">
        <v>395</v>
      </c>
      <c r="O116" s="31" t="n">
        <v>18.9</v>
      </c>
      <c r="P116" s="31" t="n">
        <v>10.4</v>
      </c>
      <c r="Q116" s="30" t="n">
        <v>45920</v>
      </c>
      <c r="R116" s="29"/>
    </row>
    <row r="117" customFormat="false" ht="15" hidden="false" customHeight="true" outlineLevel="0" collapsed="false">
      <c r="A117" s="26" t="s">
        <v>20449</v>
      </c>
      <c r="B117" s="26" t="s">
        <v>276</v>
      </c>
      <c r="C117" s="26" t="s">
        <v>11611</v>
      </c>
      <c r="D117" s="26" t="s">
        <v>20423</v>
      </c>
      <c r="E117" s="26" t="n">
        <v>36</v>
      </c>
      <c r="F117" s="26" t="s">
        <v>20264</v>
      </c>
      <c r="G117" s="26" t="s">
        <v>11629</v>
      </c>
      <c r="H117" s="26" t="n">
        <v>13</v>
      </c>
      <c r="I117" s="26" t="s">
        <v>20265</v>
      </c>
      <c r="J117" s="26" t="s">
        <v>20261</v>
      </c>
      <c r="K117" s="26" t="s">
        <v>13076</v>
      </c>
      <c r="L117" s="26" t="s">
        <v>7529</v>
      </c>
      <c r="M117" s="26" t="s">
        <v>20450</v>
      </c>
      <c r="N117" s="26" t="s">
        <v>4573</v>
      </c>
      <c r="O117" s="28" t="n">
        <v>55</v>
      </c>
      <c r="P117" s="28" t="n">
        <v>10.4</v>
      </c>
      <c r="Q117" s="27" t="n">
        <v>46135</v>
      </c>
      <c r="R117" s="26"/>
    </row>
    <row r="118" customFormat="false" ht="15" hidden="false" customHeight="true" outlineLevel="0" collapsed="false">
      <c r="A118" s="29" t="s">
        <v>12935</v>
      </c>
      <c r="B118" s="29" t="s">
        <v>276</v>
      </c>
      <c r="C118" s="29" t="s">
        <v>11611</v>
      </c>
      <c r="D118" s="29" t="s">
        <v>20423</v>
      </c>
      <c r="E118" s="29" t="n">
        <v>36</v>
      </c>
      <c r="F118" s="29" t="s">
        <v>20264</v>
      </c>
      <c r="G118" s="29" t="s">
        <v>11629</v>
      </c>
      <c r="H118" s="29" t="n">
        <v>13</v>
      </c>
      <c r="I118" s="29" t="s">
        <v>20265</v>
      </c>
      <c r="J118" s="29" t="s">
        <v>20261</v>
      </c>
      <c r="K118" s="29" t="s">
        <v>13067</v>
      </c>
      <c r="L118" s="29" t="s">
        <v>8406</v>
      </c>
      <c r="M118" s="29" t="s">
        <v>20451</v>
      </c>
      <c r="N118" s="29" t="s">
        <v>4911</v>
      </c>
      <c r="O118" s="31" t="n">
        <v>34.6</v>
      </c>
      <c r="P118" s="31" t="n">
        <v>10.4</v>
      </c>
      <c r="Q118" s="30" t="n">
        <v>46138</v>
      </c>
      <c r="R118" s="29"/>
    </row>
    <row r="119" customFormat="false" ht="15" hidden="false" customHeight="true" outlineLevel="0" collapsed="false">
      <c r="A119" s="26" t="s">
        <v>13632</v>
      </c>
      <c r="B119" s="26" t="s">
        <v>276</v>
      </c>
      <c r="C119" s="26" t="s">
        <v>11611</v>
      </c>
      <c r="D119" s="26" t="s">
        <v>20423</v>
      </c>
      <c r="E119" s="26" t="n">
        <v>32</v>
      </c>
      <c r="F119" s="26" t="s">
        <v>20264</v>
      </c>
      <c r="G119" s="26" t="s">
        <v>11629</v>
      </c>
      <c r="H119" s="26" t="n">
        <v>12</v>
      </c>
      <c r="I119" s="26" t="s">
        <v>20260</v>
      </c>
      <c r="J119" s="26" t="s">
        <v>20261</v>
      </c>
      <c r="K119" s="26" t="s">
        <v>13237</v>
      </c>
      <c r="L119" s="26" t="s">
        <v>9163</v>
      </c>
      <c r="M119" s="26" t="s">
        <v>20452</v>
      </c>
      <c r="N119" s="26" t="s">
        <v>1775</v>
      </c>
      <c r="O119" s="28" t="n">
        <v>36.5</v>
      </c>
      <c r="P119" s="28" t="n">
        <v>10.4</v>
      </c>
      <c r="Q119" s="27" t="n">
        <v>46163</v>
      </c>
      <c r="R119" s="26"/>
    </row>
    <row r="120" customFormat="false" ht="15" hidden="false" customHeight="true" outlineLevel="0" collapsed="false">
      <c r="A120" s="29" t="s">
        <v>12670</v>
      </c>
      <c r="B120" s="29" t="s">
        <v>276</v>
      </c>
      <c r="C120" s="29" t="s">
        <v>11611</v>
      </c>
      <c r="D120" s="29" t="s">
        <v>20423</v>
      </c>
      <c r="E120" s="29" t="n">
        <v>32</v>
      </c>
      <c r="F120" s="29" t="s">
        <v>20264</v>
      </c>
      <c r="G120" s="29" t="s">
        <v>11629</v>
      </c>
      <c r="H120" s="29" t="n">
        <v>12</v>
      </c>
      <c r="I120" s="29" t="s">
        <v>20260</v>
      </c>
      <c r="J120" s="29" t="s">
        <v>20261</v>
      </c>
      <c r="K120" s="29" t="s">
        <v>20453</v>
      </c>
      <c r="L120" s="29" t="s">
        <v>4465</v>
      </c>
      <c r="M120" s="29" t="s">
        <v>20454</v>
      </c>
      <c r="N120" s="29" t="s">
        <v>3414</v>
      </c>
      <c r="O120" s="31" t="n">
        <v>38.5</v>
      </c>
      <c r="P120" s="31" t="n">
        <v>10.4</v>
      </c>
      <c r="Q120" s="30" t="n">
        <v>46130</v>
      </c>
      <c r="R120" s="29"/>
    </row>
    <row r="121" customFormat="false" ht="15" hidden="false" customHeight="true" outlineLevel="0" collapsed="false">
      <c r="A121" s="26" t="s">
        <v>20455</v>
      </c>
      <c r="B121" s="26" t="s">
        <v>276</v>
      </c>
      <c r="C121" s="26" t="s">
        <v>11611</v>
      </c>
      <c r="D121" s="26" t="s">
        <v>20423</v>
      </c>
      <c r="E121" s="26" t="n">
        <v>40</v>
      </c>
      <c r="F121" s="26" t="s">
        <v>20264</v>
      </c>
      <c r="G121" s="26" t="s">
        <v>11629</v>
      </c>
      <c r="H121" s="26" t="n">
        <v>14</v>
      </c>
      <c r="I121" s="26" t="s">
        <v>20265</v>
      </c>
      <c r="J121" s="26" t="s">
        <v>20261</v>
      </c>
      <c r="K121" s="26" t="s">
        <v>20456</v>
      </c>
      <c r="L121" s="26" t="s">
        <v>9091</v>
      </c>
      <c r="M121" s="26" t="s">
        <v>20457</v>
      </c>
      <c r="N121" s="26" t="s">
        <v>1220</v>
      </c>
      <c r="O121" s="28" t="n">
        <v>39.5</v>
      </c>
      <c r="P121" s="28" t="n">
        <v>10.4</v>
      </c>
      <c r="Q121" s="27" t="n">
        <v>46113</v>
      </c>
      <c r="R121" s="26"/>
    </row>
    <row r="122" customFormat="false" ht="15" hidden="false" customHeight="true" outlineLevel="0" collapsed="false">
      <c r="A122" s="29" t="s">
        <v>20458</v>
      </c>
      <c r="B122" s="29" t="s">
        <v>276</v>
      </c>
      <c r="C122" s="29" t="s">
        <v>11611</v>
      </c>
      <c r="D122" s="29" t="s">
        <v>20423</v>
      </c>
      <c r="E122" s="29" t="n">
        <v>40</v>
      </c>
      <c r="F122" s="29" t="s">
        <v>20264</v>
      </c>
      <c r="G122" s="29" t="s">
        <v>11629</v>
      </c>
      <c r="H122" s="29" t="n">
        <v>14</v>
      </c>
      <c r="I122" s="29" t="s">
        <v>20265</v>
      </c>
      <c r="J122" s="29" t="s">
        <v>20261</v>
      </c>
      <c r="K122" s="29" t="s">
        <v>20459</v>
      </c>
      <c r="L122" s="29" t="s">
        <v>3247</v>
      </c>
      <c r="M122" s="29" t="s">
        <v>20460</v>
      </c>
      <c r="N122" s="29" t="s">
        <v>1276</v>
      </c>
      <c r="O122" s="31" t="n">
        <v>60.6</v>
      </c>
      <c r="P122" s="31" t="n">
        <v>10.4</v>
      </c>
      <c r="Q122" s="30" t="n">
        <v>45570</v>
      </c>
      <c r="R122" s="29"/>
    </row>
    <row r="123" customFormat="false" ht="15" hidden="false" customHeight="true" outlineLevel="0" collapsed="false">
      <c r="A123" s="26" t="s">
        <v>11912</v>
      </c>
      <c r="B123" s="26" t="s">
        <v>276</v>
      </c>
      <c r="C123" s="26" t="s">
        <v>11611</v>
      </c>
      <c r="D123" s="26" t="s">
        <v>20423</v>
      </c>
      <c r="E123" s="26" t="n">
        <v>24</v>
      </c>
      <c r="F123" s="26" t="s">
        <v>20259</v>
      </c>
      <c r="G123" s="26" t="s">
        <v>11629</v>
      </c>
      <c r="H123" s="26" t="n">
        <v>9</v>
      </c>
      <c r="I123" s="26" t="s">
        <v>20260</v>
      </c>
      <c r="J123" s="26" t="s">
        <v>20261</v>
      </c>
      <c r="K123" s="26" t="s">
        <v>13149</v>
      </c>
      <c r="L123" s="26" t="s">
        <v>9271</v>
      </c>
      <c r="M123" s="26" t="s">
        <v>20461</v>
      </c>
      <c r="N123" s="26" t="s">
        <v>3233</v>
      </c>
      <c r="O123" s="28" t="n">
        <v>24.2</v>
      </c>
      <c r="P123" s="28" t="n">
        <v>10.4</v>
      </c>
      <c r="Q123" s="27" t="n">
        <v>46176</v>
      </c>
      <c r="R123" s="26"/>
    </row>
    <row r="124" customFormat="false" ht="15" hidden="false" customHeight="true" outlineLevel="0" collapsed="false">
      <c r="A124" s="29" t="s">
        <v>12463</v>
      </c>
      <c r="B124" s="29" t="s">
        <v>276</v>
      </c>
      <c r="C124" s="29" t="s">
        <v>11611</v>
      </c>
      <c r="D124" s="29" t="s">
        <v>20423</v>
      </c>
      <c r="E124" s="29" t="n">
        <v>28</v>
      </c>
      <c r="F124" s="29" t="s">
        <v>20259</v>
      </c>
      <c r="G124" s="29" t="s">
        <v>11629</v>
      </c>
      <c r="H124" s="29" t="n">
        <v>10</v>
      </c>
      <c r="I124" s="29" t="s">
        <v>20260</v>
      </c>
      <c r="J124" s="29" t="s">
        <v>20261</v>
      </c>
      <c r="K124" s="29" t="s">
        <v>13344</v>
      </c>
      <c r="L124" s="29" t="s">
        <v>7452</v>
      </c>
      <c r="M124" s="29" t="s">
        <v>20462</v>
      </c>
      <c r="N124" s="29" t="s">
        <v>4858</v>
      </c>
      <c r="O124" s="31" t="n">
        <v>24.6</v>
      </c>
      <c r="P124" s="31" t="n">
        <v>10.4</v>
      </c>
      <c r="Q124" s="30" t="n">
        <v>46060</v>
      </c>
      <c r="R124" s="29"/>
    </row>
    <row r="125" customFormat="false" ht="15" hidden="false" customHeight="true" outlineLevel="0" collapsed="false">
      <c r="A125" s="26" t="s">
        <v>12381</v>
      </c>
      <c r="B125" s="26" t="s">
        <v>276</v>
      </c>
      <c r="C125" s="26" t="s">
        <v>11611</v>
      </c>
      <c r="D125" s="26" t="s">
        <v>20463</v>
      </c>
      <c r="E125" s="26" t="n">
        <v>24</v>
      </c>
      <c r="F125" s="26" t="s">
        <v>20259</v>
      </c>
      <c r="G125" s="26" t="s">
        <v>11629</v>
      </c>
      <c r="H125" s="26" t="n">
        <v>9</v>
      </c>
      <c r="I125" s="26" t="s">
        <v>20260</v>
      </c>
      <c r="J125" s="26" t="s">
        <v>20261</v>
      </c>
      <c r="K125" s="26" t="s">
        <v>20464</v>
      </c>
      <c r="L125" s="26" t="s">
        <v>7257</v>
      </c>
      <c r="M125" s="26" t="s">
        <v>20465</v>
      </c>
      <c r="N125" s="26" t="s">
        <v>2352</v>
      </c>
      <c r="O125" s="28" t="n">
        <v>29.3</v>
      </c>
      <c r="P125" s="28" t="n">
        <v>10.4</v>
      </c>
      <c r="Q125" s="27" t="n">
        <v>46140</v>
      </c>
      <c r="R125" s="26"/>
    </row>
    <row r="126" customFormat="false" ht="15" hidden="false" customHeight="true" outlineLevel="0" collapsed="false">
      <c r="A126" s="29" t="s">
        <v>20466</v>
      </c>
      <c r="B126" s="29" t="s">
        <v>276</v>
      </c>
      <c r="C126" s="29" t="s">
        <v>11611</v>
      </c>
      <c r="D126" s="29" t="s">
        <v>20463</v>
      </c>
      <c r="E126" s="29" t="n">
        <v>36</v>
      </c>
      <c r="F126" s="29" t="s">
        <v>20264</v>
      </c>
      <c r="G126" s="29" t="s">
        <v>11629</v>
      </c>
      <c r="H126" s="29" t="n">
        <v>13</v>
      </c>
      <c r="I126" s="29" t="s">
        <v>20265</v>
      </c>
      <c r="J126" s="29" t="s">
        <v>20261</v>
      </c>
      <c r="K126" s="29" t="s">
        <v>20467</v>
      </c>
      <c r="L126" s="29" t="s">
        <v>2075</v>
      </c>
      <c r="M126" s="29" t="s">
        <v>20468</v>
      </c>
      <c r="N126" s="29" t="s">
        <v>1269</v>
      </c>
      <c r="O126" s="31" t="n">
        <v>57.7</v>
      </c>
      <c r="P126" s="31" t="n">
        <v>10.4</v>
      </c>
      <c r="Q126" s="30" t="n">
        <v>46186</v>
      </c>
      <c r="R126" s="29"/>
    </row>
    <row r="127" customFormat="false" ht="15" hidden="false" customHeight="true" outlineLevel="0" collapsed="false">
      <c r="A127" s="26" t="s">
        <v>12946</v>
      </c>
      <c r="B127" s="26" t="s">
        <v>276</v>
      </c>
      <c r="C127" s="26" t="s">
        <v>11611</v>
      </c>
      <c r="D127" s="26" t="s">
        <v>20463</v>
      </c>
      <c r="E127" s="26" t="n">
        <v>28</v>
      </c>
      <c r="F127" s="26" t="s">
        <v>20259</v>
      </c>
      <c r="G127" s="26" t="s">
        <v>11629</v>
      </c>
      <c r="H127" s="26" t="n">
        <v>10</v>
      </c>
      <c r="I127" s="26" t="s">
        <v>20260</v>
      </c>
      <c r="J127" s="26" t="s">
        <v>20261</v>
      </c>
      <c r="K127" s="26" t="s">
        <v>13010</v>
      </c>
      <c r="L127" s="26" t="s">
        <v>8258</v>
      </c>
      <c r="M127" s="26" t="s">
        <v>20469</v>
      </c>
      <c r="N127" s="26" t="s">
        <v>1155</v>
      </c>
      <c r="O127" s="28" t="n">
        <v>32.2</v>
      </c>
      <c r="P127" s="28" t="n">
        <v>10.4</v>
      </c>
      <c r="Q127" s="27" t="n">
        <v>45886</v>
      </c>
      <c r="R127" s="26"/>
    </row>
    <row r="128" customFormat="false" ht="15" hidden="false" customHeight="true" outlineLevel="0" collapsed="false">
      <c r="A128" s="29" t="s">
        <v>12822</v>
      </c>
      <c r="B128" s="29" t="s">
        <v>276</v>
      </c>
      <c r="C128" s="29" t="s">
        <v>11611</v>
      </c>
      <c r="D128" s="29" t="s">
        <v>20463</v>
      </c>
      <c r="E128" s="29" t="n">
        <v>40</v>
      </c>
      <c r="F128" s="29" t="s">
        <v>20264</v>
      </c>
      <c r="G128" s="29" t="s">
        <v>11629</v>
      </c>
      <c r="H128" s="29" t="n">
        <v>14</v>
      </c>
      <c r="I128" s="29" t="s">
        <v>20265</v>
      </c>
      <c r="J128" s="29" t="s">
        <v>20261</v>
      </c>
      <c r="K128" s="29" t="s">
        <v>13289</v>
      </c>
      <c r="L128" s="29" t="s">
        <v>7136</v>
      </c>
      <c r="M128" s="29" t="s">
        <v>20470</v>
      </c>
      <c r="N128" s="29" t="s">
        <v>3462</v>
      </c>
      <c r="O128" s="31" t="n">
        <v>51</v>
      </c>
      <c r="P128" s="31" t="n">
        <v>10.4</v>
      </c>
      <c r="Q128" s="30" t="n">
        <v>46055</v>
      </c>
      <c r="R128" s="29"/>
    </row>
    <row r="129" customFormat="false" ht="15" hidden="false" customHeight="true" outlineLevel="0" collapsed="false">
      <c r="A129" s="26" t="s">
        <v>14020</v>
      </c>
      <c r="B129" s="26" t="s">
        <v>276</v>
      </c>
      <c r="C129" s="26" t="s">
        <v>11611</v>
      </c>
      <c r="D129" s="26" t="s">
        <v>20463</v>
      </c>
      <c r="E129" s="26" t="n">
        <v>24</v>
      </c>
      <c r="F129" s="26" t="s">
        <v>20259</v>
      </c>
      <c r="G129" s="26" t="s">
        <v>11629</v>
      </c>
      <c r="H129" s="26" t="n">
        <v>9</v>
      </c>
      <c r="I129" s="26" t="s">
        <v>20260</v>
      </c>
      <c r="J129" s="26" t="s">
        <v>20261</v>
      </c>
      <c r="K129" s="26" t="s">
        <v>20471</v>
      </c>
      <c r="L129" s="26" t="s">
        <v>3862</v>
      </c>
      <c r="M129" s="26" t="s">
        <v>20472</v>
      </c>
      <c r="N129" s="26" t="s">
        <v>3863</v>
      </c>
      <c r="O129" s="28" t="n">
        <v>50.9</v>
      </c>
      <c r="P129" s="28" t="n">
        <v>10.4</v>
      </c>
      <c r="Q129" s="27" t="n">
        <v>46116</v>
      </c>
      <c r="R129" s="26"/>
    </row>
    <row r="130" customFormat="false" ht="15" hidden="false" customHeight="true" outlineLevel="0" collapsed="false">
      <c r="A130" s="29" t="s">
        <v>14083</v>
      </c>
      <c r="B130" s="29" t="s">
        <v>276</v>
      </c>
      <c r="C130" s="29" t="s">
        <v>11611</v>
      </c>
      <c r="D130" s="29" t="s">
        <v>20463</v>
      </c>
      <c r="E130" s="29" t="n">
        <v>24</v>
      </c>
      <c r="F130" s="29" t="s">
        <v>20259</v>
      </c>
      <c r="G130" s="29" t="s">
        <v>11629</v>
      </c>
      <c r="H130" s="29" t="n">
        <v>9</v>
      </c>
      <c r="I130" s="29" t="s">
        <v>20260</v>
      </c>
      <c r="J130" s="29" t="s">
        <v>20261</v>
      </c>
      <c r="K130" s="29" t="s">
        <v>12996</v>
      </c>
      <c r="L130" s="29" t="s">
        <v>11019</v>
      </c>
      <c r="M130" s="29" t="s">
        <v>20473</v>
      </c>
      <c r="N130" s="29" t="s">
        <v>818</v>
      </c>
      <c r="O130" s="31" t="n">
        <v>61.2</v>
      </c>
      <c r="P130" s="31" t="n">
        <v>10.4</v>
      </c>
      <c r="Q130" s="30" t="n">
        <v>46156</v>
      </c>
      <c r="R130" s="29"/>
    </row>
    <row r="131" customFormat="false" ht="15" hidden="false" customHeight="true" outlineLevel="0" collapsed="false">
      <c r="A131" s="26" t="s">
        <v>13356</v>
      </c>
      <c r="B131" s="26" t="s">
        <v>276</v>
      </c>
      <c r="C131" s="26" t="s">
        <v>11611</v>
      </c>
      <c r="D131" s="26" t="s">
        <v>20463</v>
      </c>
      <c r="E131" s="26" t="n">
        <v>40</v>
      </c>
      <c r="F131" s="26" t="s">
        <v>20264</v>
      </c>
      <c r="G131" s="26" t="s">
        <v>11629</v>
      </c>
      <c r="H131" s="26" t="n">
        <v>14</v>
      </c>
      <c r="I131" s="26" t="s">
        <v>20265</v>
      </c>
      <c r="J131" s="26" t="s">
        <v>20261</v>
      </c>
      <c r="K131" s="26" t="s">
        <v>20474</v>
      </c>
      <c r="L131" s="26" t="s">
        <v>2252</v>
      </c>
      <c r="M131" s="26" t="s">
        <v>20475</v>
      </c>
      <c r="N131" s="26" t="s">
        <v>2254</v>
      </c>
      <c r="O131" s="28" t="n">
        <v>30.7</v>
      </c>
      <c r="P131" s="28" t="n">
        <v>10.4</v>
      </c>
      <c r="Q131" s="27" t="n">
        <v>45832</v>
      </c>
      <c r="R131" s="26"/>
    </row>
    <row r="132" customFormat="false" ht="15" hidden="false" customHeight="true" outlineLevel="0" collapsed="false">
      <c r="A132" s="29" t="s">
        <v>20476</v>
      </c>
      <c r="B132" s="29" t="s">
        <v>276</v>
      </c>
      <c r="C132" s="29" t="s">
        <v>11611</v>
      </c>
      <c r="D132" s="29" t="s">
        <v>20463</v>
      </c>
      <c r="E132" s="29" t="n">
        <v>28</v>
      </c>
      <c r="F132" s="29" t="s">
        <v>20259</v>
      </c>
      <c r="G132" s="29" t="s">
        <v>11629</v>
      </c>
      <c r="H132" s="29" t="n">
        <v>10</v>
      </c>
      <c r="I132" s="29" t="s">
        <v>20260</v>
      </c>
      <c r="J132" s="29" t="s">
        <v>20261</v>
      </c>
      <c r="K132" s="29" t="s">
        <v>20477</v>
      </c>
      <c r="L132" s="29" t="s">
        <v>11580</v>
      </c>
      <c r="M132" s="29" t="s">
        <v>20478</v>
      </c>
      <c r="N132" s="29" t="s">
        <v>638</v>
      </c>
      <c r="O132" s="31" t="n">
        <v>22.6</v>
      </c>
      <c r="P132" s="31" t="n">
        <v>10.4</v>
      </c>
      <c r="Q132" s="30" t="n">
        <v>45727</v>
      </c>
      <c r="R132" s="29"/>
    </row>
    <row r="133" customFormat="false" ht="15" hidden="false" customHeight="true" outlineLevel="0" collapsed="false">
      <c r="A133" s="26" t="s">
        <v>13764</v>
      </c>
      <c r="B133" s="26" t="s">
        <v>276</v>
      </c>
      <c r="C133" s="26" t="s">
        <v>11611</v>
      </c>
      <c r="D133" s="26" t="s">
        <v>20463</v>
      </c>
      <c r="E133" s="26" t="n">
        <v>24</v>
      </c>
      <c r="F133" s="26" t="s">
        <v>20259</v>
      </c>
      <c r="G133" s="26" t="s">
        <v>11629</v>
      </c>
      <c r="H133" s="26" t="n">
        <v>9</v>
      </c>
      <c r="I133" s="26" t="s">
        <v>20260</v>
      </c>
      <c r="J133" s="26" t="s">
        <v>20261</v>
      </c>
      <c r="K133" s="26" t="s">
        <v>20479</v>
      </c>
      <c r="L133" s="26" t="s">
        <v>3239</v>
      </c>
      <c r="M133" s="26" t="s">
        <v>20480</v>
      </c>
      <c r="N133" s="26" t="s">
        <v>1929</v>
      </c>
      <c r="O133" s="28" t="n">
        <v>37.3</v>
      </c>
      <c r="P133" s="28" t="n">
        <v>10.4</v>
      </c>
      <c r="Q133" s="27" t="n">
        <v>45661</v>
      </c>
      <c r="R133" s="26"/>
    </row>
    <row r="134" customFormat="false" ht="15" hidden="false" customHeight="true" outlineLevel="0" collapsed="false">
      <c r="A134" s="29" t="s">
        <v>20481</v>
      </c>
      <c r="B134" s="29" t="s">
        <v>276</v>
      </c>
      <c r="C134" s="29" t="s">
        <v>11611</v>
      </c>
      <c r="D134" s="29" t="s">
        <v>20463</v>
      </c>
      <c r="E134" s="29" t="n">
        <v>28</v>
      </c>
      <c r="F134" s="29" t="s">
        <v>20259</v>
      </c>
      <c r="G134" s="29" t="s">
        <v>11629</v>
      </c>
      <c r="H134" s="29" t="n">
        <v>10</v>
      </c>
      <c r="I134" s="29" t="s">
        <v>20260</v>
      </c>
      <c r="J134" s="29" t="s">
        <v>20261</v>
      </c>
      <c r="K134" s="29" t="s">
        <v>20482</v>
      </c>
      <c r="L134" s="29" t="s">
        <v>8206</v>
      </c>
      <c r="M134" s="29" t="s">
        <v>20483</v>
      </c>
      <c r="N134" s="29" t="s">
        <v>473</v>
      </c>
      <c r="O134" s="31" t="n">
        <v>34.5</v>
      </c>
      <c r="P134" s="31" t="n">
        <v>10.4</v>
      </c>
      <c r="Q134" s="30" t="n">
        <v>46086</v>
      </c>
      <c r="R134" s="29"/>
    </row>
    <row r="135" customFormat="false" ht="15" hidden="false" customHeight="true" outlineLevel="0" collapsed="false">
      <c r="A135" s="26" t="s">
        <v>20484</v>
      </c>
      <c r="B135" s="26" t="s">
        <v>276</v>
      </c>
      <c r="C135" s="26" t="s">
        <v>11611</v>
      </c>
      <c r="D135" s="26" t="s">
        <v>20463</v>
      </c>
      <c r="E135" s="26" t="n">
        <v>24</v>
      </c>
      <c r="F135" s="26" t="s">
        <v>20259</v>
      </c>
      <c r="G135" s="26" t="s">
        <v>11629</v>
      </c>
      <c r="H135" s="26" t="n">
        <v>9</v>
      </c>
      <c r="I135" s="26" t="s">
        <v>20260</v>
      </c>
      <c r="J135" s="26" t="s">
        <v>20261</v>
      </c>
      <c r="K135" s="26" t="s">
        <v>20485</v>
      </c>
      <c r="L135" s="26" t="s">
        <v>10432</v>
      </c>
      <c r="M135" s="26" t="s">
        <v>20486</v>
      </c>
      <c r="N135" s="26" t="s">
        <v>2003</v>
      </c>
      <c r="O135" s="28" t="n">
        <v>60.7</v>
      </c>
      <c r="P135" s="28" t="n">
        <v>10.4</v>
      </c>
      <c r="Q135" s="27" t="n">
        <v>45600</v>
      </c>
      <c r="R135" s="26"/>
    </row>
    <row r="136" customFormat="false" ht="15" hidden="false" customHeight="true" outlineLevel="0" collapsed="false">
      <c r="A136" s="29" t="s">
        <v>11658</v>
      </c>
      <c r="B136" s="29" t="s">
        <v>276</v>
      </c>
      <c r="C136" s="29" t="s">
        <v>11611</v>
      </c>
      <c r="D136" s="29" t="s">
        <v>20463</v>
      </c>
      <c r="E136" s="29" t="n">
        <v>32</v>
      </c>
      <c r="F136" s="29" t="s">
        <v>20264</v>
      </c>
      <c r="G136" s="29" t="s">
        <v>11629</v>
      </c>
      <c r="H136" s="29" t="n">
        <v>12</v>
      </c>
      <c r="I136" s="29" t="s">
        <v>20260</v>
      </c>
      <c r="J136" s="29" t="s">
        <v>20261</v>
      </c>
      <c r="K136" s="29" t="s">
        <v>13189</v>
      </c>
      <c r="L136" s="29" t="s">
        <v>3341</v>
      </c>
      <c r="M136" s="29" t="s">
        <v>20487</v>
      </c>
      <c r="N136" s="29" t="s">
        <v>3343</v>
      </c>
      <c r="O136" s="31" t="n">
        <v>18.6</v>
      </c>
      <c r="P136" s="31" t="n">
        <v>10.4</v>
      </c>
      <c r="Q136" s="30" t="n">
        <v>45579</v>
      </c>
      <c r="R136" s="29"/>
    </row>
    <row r="137" customFormat="false" ht="15" hidden="false" customHeight="true" outlineLevel="0" collapsed="false">
      <c r="A137" s="26" t="s">
        <v>12611</v>
      </c>
      <c r="B137" s="26" t="s">
        <v>276</v>
      </c>
      <c r="C137" s="26" t="s">
        <v>11611</v>
      </c>
      <c r="D137" s="26" t="s">
        <v>20463</v>
      </c>
      <c r="E137" s="26" t="n">
        <v>24</v>
      </c>
      <c r="F137" s="26" t="s">
        <v>20259</v>
      </c>
      <c r="G137" s="26" t="s">
        <v>11629</v>
      </c>
      <c r="H137" s="26" t="n">
        <v>9</v>
      </c>
      <c r="I137" s="26" t="s">
        <v>20260</v>
      </c>
      <c r="J137" s="26" t="s">
        <v>20261</v>
      </c>
      <c r="K137" s="26" t="s">
        <v>13013</v>
      </c>
      <c r="L137" s="26" t="s">
        <v>10057</v>
      </c>
      <c r="M137" s="26" t="s">
        <v>20488</v>
      </c>
      <c r="N137" s="26" t="s">
        <v>3383</v>
      </c>
      <c r="O137" s="28" t="n">
        <v>52.8</v>
      </c>
      <c r="P137" s="28" t="n">
        <v>10.4</v>
      </c>
      <c r="Q137" s="27" t="n">
        <v>45861</v>
      </c>
      <c r="R137" s="26"/>
    </row>
    <row r="138" customFormat="false" ht="15" hidden="false" customHeight="true" outlineLevel="0" collapsed="false">
      <c r="A138" s="29" t="s">
        <v>14143</v>
      </c>
      <c r="B138" s="29" t="s">
        <v>276</v>
      </c>
      <c r="C138" s="29" t="s">
        <v>11611</v>
      </c>
      <c r="D138" s="29" t="s">
        <v>20463</v>
      </c>
      <c r="E138" s="29" t="n">
        <v>28</v>
      </c>
      <c r="F138" s="29" t="s">
        <v>20259</v>
      </c>
      <c r="G138" s="29" t="s">
        <v>11629</v>
      </c>
      <c r="H138" s="29" t="n">
        <v>10</v>
      </c>
      <c r="I138" s="29" t="s">
        <v>20260</v>
      </c>
      <c r="J138" s="29" t="s">
        <v>20261</v>
      </c>
      <c r="K138" s="29" t="s">
        <v>20489</v>
      </c>
      <c r="L138" s="29" t="s">
        <v>856</v>
      </c>
      <c r="M138" s="29" t="s">
        <v>20490</v>
      </c>
      <c r="N138" s="29" t="s">
        <v>858</v>
      </c>
      <c r="O138" s="31" t="n">
        <v>18.7</v>
      </c>
      <c r="P138" s="31" t="n">
        <v>10.4</v>
      </c>
      <c r="Q138" s="30" t="n">
        <v>45890</v>
      </c>
      <c r="R138" s="29"/>
    </row>
    <row r="139" customFormat="false" ht="15" hidden="false" customHeight="true" outlineLevel="0" collapsed="false">
      <c r="A139" s="26" t="s">
        <v>20491</v>
      </c>
      <c r="B139" s="26" t="s">
        <v>276</v>
      </c>
      <c r="C139" s="26" t="s">
        <v>11611</v>
      </c>
      <c r="D139" s="26" t="s">
        <v>20463</v>
      </c>
      <c r="E139" s="26" t="n">
        <v>36</v>
      </c>
      <c r="F139" s="26" t="s">
        <v>20264</v>
      </c>
      <c r="G139" s="26" t="s">
        <v>11629</v>
      </c>
      <c r="H139" s="26" t="n">
        <v>13</v>
      </c>
      <c r="I139" s="26" t="s">
        <v>20265</v>
      </c>
      <c r="J139" s="26" t="s">
        <v>20261</v>
      </c>
      <c r="K139" s="26" t="s">
        <v>13194</v>
      </c>
      <c r="L139" s="26" t="s">
        <v>11294</v>
      </c>
      <c r="M139" s="26" t="s">
        <v>20492</v>
      </c>
      <c r="N139" s="26" t="s">
        <v>521</v>
      </c>
      <c r="O139" s="28" t="n">
        <v>37.5</v>
      </c>
      <c r="P139" s="28" t="n">
        <v>10.4</v>
      </c>
      <c r="Q139" s="27" t="n">
        <v>46170</v>
      </c>
      <c r="R139" s="26"/>
    </row>
    <row r="140" customFormat="false" ht="15" hidden="false" customHeight="true" outlineLevel="0" collapsed="false">
      <c r="A140" s="29" t="s">
        <v>13876</v>
      </c>
      <c r="B140" s="29" t="s">
        <v>276</v>
      </c>
      <c r="C140" s="29" t="s">
        <v>11611</v>
      </c>
      <c r="D140" s="29" t="s">
        <v>20463</v>
      </c>
      <c r="E140" s="29" t="n">
        <v>24</v>
      </c>
      <c r="F140" s="29" t="s">
        <v>20259</v>
      </c>
      <c r="G140" s="29" t="s">
        <v>11629</v>
      </c>
      <c r="H140" s="29" t="n">
        <v>9</v>
      </c>
      <c r="I140" s="29" t="s">
        <v>20260</v>
      </c>
      <c r="J140" s="29" t="s">
        <v>20261</v>
      </c>
      <c r="K140" s="29" t="s">
        <v>13039</v>
      </c>
      <c r="L140" s="29" t="s">
        <v>11415</v>
      </c>
      <c r="M140" s="29" t="s">
        <v>20493</v>
      </c>
      <c r="N140" s="29" t="s">
        <v>1269</v>
      </c>
      <c r="O140" s="31" t="n">
        <v>51.4</v>
      </c>
      <c r="P140" s="31" t="n">
        <v>10.4</v>
      </c>
      <c r="Q140" s="30" t="n">
        <v>46177</v>
      </c>
      <c r="R140" s="29"/>
    </row>
    <row r="141" customFormat="false" ht="15" hidden="false" customHeight="true" outlineLevel="0" collapsed="false">
      <c r="A141" s="26" t="s">
        <v>20494</v>
      </c>
      <c r="B141" s="26" t="s">
        <v>276</v>
      </c>
      <c r="C141" s="26" t="s">
        <v>11611</v>
      </c>
      <c r="D141" s="26" t="s">
        <v>20463</v>
      </c>
      <c r="E141" s="26" t="n">
        <v>28</v>
      </c>
      <c r="F141" s="26" t="s">
        <v>20259</v>
      </c>
      <c r="G141" s="26" t="s">
        <v>11629</v>
      </c>
      <c r="H141" s="26" t="n">
        <v>10</v>
      </c>
      <c r="I141" s="26" t="s">
        <v>20260</v>
      </c>
      <c r="J141" s="26" t="s">
        <v>20261</v>
      </c>
      <c r="K141" s="26" t="s">
        <v>20495</v>
      </c>
      <c r="L141" s="26" t="s">
        <v>5168</v>
      </c>
      <c r="M141" s="26" t="s">
        <v>20496</v>
      </c>
      <c r="N141" s="26" t="s">
        <v>2781</v>
      </c>
      <c r="O141" s="28" t="n">
        <v>35.6</v>
      </c>
      <c r="P141" s="28" t="n">
        <v>10.4</v>
      </c>
      <c r="Q141" s="27" t="n">
        <v>46007</v>
      </c>
      <c r="R141" s="26"/>
    </row>
    <row r="142" customFormat="false" ht="15" hidden="false" customHeight="true" outlineLevel="0" collapsed="false">
      <c r="A142" s="29" t="s">
        <v>20497</v>
      </c>
      <c r="B142" s="29" t="s">
        <v>276</v>
      </c>
      <c r="C142" s="29" t="s">
        <v>11611</v>
      </c>
      <c r="D142" s="29" t="s">
        <v>20463</v>
      </c>
      <c r="E142" s="29" t="n">
        <v>32</v>
      </c>
      <c r="F142" s="29" t="s">
        <v>20264</v>
      </c>
      <c r="G142" s="29" t="s">
        <v>11629</v>
      </c>
      <c r="H142" s="29" t="n">
        <v>12</v>
      </c>
      <c r="I142" s="29" t="s">
        <v>20260</v>
      </c>
      <c r="J142" s="29" t="s">
        <v>20261</v>
      </c>
      <c r="K142" s="29" t="s">
        <v>20498</v>
      </c>
      <c r="L142" s="29" t="s">
        <v>4731</v>
      </c>
      <c r="M142" s="29" t="s">
        <v>20499</v>
      </c>
      <c r="N142" s="29" t="s">
        <v>4733</v>
      </c>
      <c r="O142" s="31" t="n">
        <v>30.1</v>
      </c>
      <c r="P142" s="31" t="n">
        <v>10.4</v>
      </c>
      <c r="Q142" s="30" t="n">
        <v>46124</v>
      </c>
      <c r="R142" s="29"/>
    </row>
    <row r="143" customFormat="false" ht="15" hidden="false" customHeight="true" outlineLevel="0" collapsed="false">
      <c r="A143" s="26" t="s">
        <v>11813</v>
      </c>
      <c r="B143" s="26" t="s">
        <v>276</v>
      </c>
      <c r="C143" s="26" t="s">
        <v>11611</v>
      </c>
      <c r="D143" s="26" t="s">
        <v>20463</v>
      </c>
      <c r="E143" s="26" t="n">
        <v>36</v>
      </c>
      <c r="F143" s="26" t="s">
        <v>20264</v>
      </c>
      <c r="G143" s="26" t="s">
        <v>11629</v>
      </c>
      <c r="H143" s="26" t="n">
        <v>13</v>
      </c>
      <c r="I143" s="26" t="s">
        <v>20265</v>
      </c>
      <c r="J143" s="26" t="s">
        <v>20325</v>
      </c>
      <c r="K143" s="26"/>
      <c r="L143" s="26"/>
      <c r="M143" s="26"/>
      <c r="N143" s="26"/>
      <c r="O143" s="26"/>
      <c r="P143" s="28" t="n">
        <v>10.4</v>
      </c>
      <c r="Q143" s="27" t="n">
        <v>45615</v>
      </c>
      <c r="R143" s="26"/>
    </row>
    <row r="144" customFormat="false" ht="15" hidden="false" customHeight="true" outlineLevel="0" collapsed="false">
      <c r="A144" s="29" t="s">
        <v>11973</v>
      </c>
      <c r="B144" s="29" t="s">
        <v>276</v>
      </c>
      <c r="C144" s="29" t="s">
        <v>11611</v>
      </c>
      <c r="D144" s="29" t="s">
        <v>20463</v>
      </c>
      <c r="E144" s="29" t="n">
        <v>32</v>
      </c>
      <c r="F144" s="29" t="s">
        <v>20264</v>
      </c>
      <c r="G144" s="29" t="s">
        <v>11629</v>
      </c>
      <c r="H144" s="29" t="n">
        <v>12</v>
      </c>
      <c r="I144" s="29" t="s">
        <v>20260</v>
      </c>
      <c r="J144" s="29" t="s">
        <v>20261</v>
      </c>
      <c r="K144" s="29" t="s">
        <v>20500</v>
      </c>
      <c r="L144" s="29" t="s">
        <v>6410</v>
      </c>
      <c r="M144" s="29" t="s">
        <v>20501</v>
      </c>
      <c r="N144" s="29" t="s">
        <v>4481</v>
      </c>
      <c r="O144" s="31" t="n">
        <v>40.5</v>
      </c>
      <c r="P144" s="31" t="n">
        <v>10.4</v>
      </c>
      <c r="Q144" s="30" t="n">
        <v>45989</v>
      </c>
      <c r="R144" s="29"/>
    </row>
    <row r="145" customFormat="false" ht="15" hidden="false" customHeight="true" outlineLevel="0" collapsed="false">
      <c r="A145" s="26" t="s">
        <v>14058</v>
      </c>
      <c r="B145" s="26" t="s">
        <v>276</v>
      </c>
      <c r="C145" s="26" t="s">
        <v>11611</v>
      </c>
      <c r="D145" s="26" t="s">
        <v>20463</v>
      </c>
      <c r="E145" s="26" t="n">
        <v>40</v>
      </c>
      <c r="F145" s="26" t="s">
        <v>20264</v>
      </c>
      <c r="G145" s="26" t="s">
        <v>11629</v>
      </c>
      <c r="H145" s="26" t="n">
        <v>14</v>
      </c>
      <c r="I145" s="26" t="s">
        <v>20265</v>
      </c>
      <c r="J145" s="26" t="s">
        <v>20261</v>
      </c>
      <c r="K145" s="26" t="s">
        <v>20502</v>
      </c>
      <c r="L145" s="26" t="s">
        <v>5632</v>
      </c>
      <c r="M145" s="26" t="s">
        <v>20503</v>
      </c>
      <c r="N145" s="26" t="s">
        <v>917</v>
      </c>
      <c r="O145" s="28" t="n">
        <v>22</v>
      </c>
      <c r="P145" s="28" t="n">
        <v>10.4</v>
      </c>
      <c r="Q145" s="27" t="n">
        <v>45721</v>
      </c>
      <c r="R145" s="26"/>
    </row>
    <row r="146" customFormat="false" ht="15" hidden="false" customHeight="true" outlineLevel="0" collapsed="false">
      <c r="A146" s="29" t="s">
        <v>13308</v>
      </c>
      <c r="B146" s="29" t="s">
        <v>276</v>
      </c>
      <c r="C146" s="29" t="s">
        <v>11611</v>
      </c>
      <c r="D146" s="29" t="s">
        <v>20463</v>
      </c>
      <c r="E146" s="29" t="n">
        <v>32</v>
      </c>
      <c r="F146" s="29" t="s">
        <v>20264</v>
      </c>
      <c r="G146" s="29" t="s">
        <v>11629</v>
      </c>
      <c r="H146" s="29" t="n">
        <v>12</v>
      </c>
      <c r="I146" s="29" t="s">
        <v>20260</v>
      </c>
      <c r="J146" s="29" t="s">
        <v>20261</v>
      </c>
      <c r="K146" s="29" t="s">
        <v>13309</v>
      </c>
      <c r="L146" s="29" t="s">
        <v>10604</v>
      </c>
      <c r="M146" s="29" t="s">
        <v>20504</v>
      </c>
      <c r="N146" s="29" t="s">
        <v>10605</v>
      </c>
      <c r="O146" s="31" t="n">
        <v>39.4</v>
      </c>
      <c r="P146" s="31" t="n">
        <v>10.4</v>
      </c>
      <c r="Q146" s="30" t="n">
        <v>45647</v>
      </c>
      <c r="R146" s="29"/>
    </row>
    <row r="147" customFormat="false" ht="15" hidden="false" customHeight="true" outlineLevel="0" collapsed="false">
      <c r="A147" s="26" t="s">
        <v>20505</v>
      </c>
      <c r="B147" s="26" t="s">
        <v>276</v>
      </c>
      <c r="C147" s="26" t="s">
        <v>11611</v>
      </c>
      <c r="D147" s="26" t="s">
        <v>20463</v>
      </c>
      <c r="E147" s="26" t="n">
        <v>32</v>
      </c>
      <c r="F147" s="26" t="s">
        <v>20264</v>
      </c>
      <c r="G147" s="26" t="s">
        <v>11629</v>
      </c>
      <c r="H147" s="26" t="n">
        <v>12</v>
      </c>
      <c r="I147" s="26" t="s">
        <v>20260</v>
      </c>
      <c r="J147" s="26" t="s">
        <v>20261</v>
      </c>
      <c r="K147" s="26" t="s">
        <v>13550</v>
      </c>
      <c r="L147" s="26" t="s">
        <v>8861</v>
      </c>
      <c r="M147" s="26" t="s">
        <v>20506</v>
      </c>
      <c r="N147" s="26" t="s">
        <v>5358</v>
      </c>
      <c r="O147" s="28" t="n">
        <v>53.9</v>
      </c>
      <c r="P147" s="28" t="n">
        <v>10.4</v>
      </c>
      <c r="Q147" s="27" t="n">
        <v>45657</v>
      </c>
      <c r="R147" s="26"/>
    </row>
    <row r="148" customFormat="false" ht="15" hidden="false" customHeight="true" outlineLevel="0" collapsed="false">
      <c r="A148" s="29" t="s">
        <v>13305</v>
      </c>
      <c r="B148" s="29" t="s">
        <v>276</v>
      </c>
      <c r="C148" s="29" t="s">
        <v>11611</v>
      </c>
      <c r="D148" s="29" t="s">
        <v>20463</v>
      </c>
      <c r="E148" s="29" t="n">
        <v>40</v>
      </c>
      <c r="F148" s="29" t="s">
        <v>20264</v>
      </c>
      <c r="G148" s="29" t="s">
        <v>11629</v>
      </c>
      <c r="H148" s="29" t="n">
        <v>14</v>
      </c>
      <c r="I148" s="29" t="s">
        <v>20265</v>
      </c>
      <c r="J148" s="29" t="s">
        <v>20261</v>
      </c>
      <c r="K148" s="29" t="s">
        <v>13306</v>
      </c>
      <c r="L148" s="29" t="s">
        <v>8361</v>
      </c>
      <c r="M148" s="29" t="s">
        <v>20507</v>
      </c>
      <c r="N148" s="29" t="s">
        <v>864</v>
      </c>
      <c r="O148" s="31" t="n">
        <v>49.8</v>
      </c>
      <c r="P148" s="31" t="n">
        <v>10.4</v>
      </c>
      <c r="Q148" s="30" t="n">
        <v>46129</v>
      </c>
      <c r="R148" s="29"/>
    </row>
    <row r="149" customFormat="false" ht="15" hidden="false" customHeight="true" outlineLevel="0" collapsed="false">
      <c r="A149" s="26" t="s">
        <v>14349</v>
      </c>
      <c r="B149" s="26" t="s">
        <v>276</v>
      </c>
      <c r="C149" s="26" t="s">
        <v>11611</v>
      </c>
      <c r="D149" s="26" t="s">
        <v>20508</v>
      </c>
      <c r="E149" s="26" t="n">
        <v>24</v>
      </c>
      <c r="F149" s="26" t="s">
        <v>20259</v>
      </c>
      <c r="G149" s="26" t="s">
        <v>11629</v>
      </c>
      <c r="H149" s="26" t="n">
        <v>9</v>
      </c>
      <c r="I149" s="26" t="s">
        <v>20260</v>
      </c>
      <c r="J149" s="26" t="s">
        <v>20261</v>
      </c>
      <c r="K149" s="26" t="s">
        <v>20509</v>
      </c>
      <c r="L149" s="26" t="s">
        <v>6186</v>
      </c>
      <c r="M149" s="26" t="s">
        <v>20510</v>
      </c>
      <c r="N149" s="26" t="s">
        <v>2741</v>
      </c>
      <c r="O149" s="28" t="n">
        <v>43.4</v>
      </c>
      <c r="P149" s="28" t="n">
        <v>10.4</v>
      </c>
      <c r="Q149" s="27" t="n">
        <v>45571</v>
      </c>
      <c r="R149" s="26"/>
    </row>
    <row r="150" customFormat="false" ht="15" hidden="false" customHeight="true" outlineLevel="0" collapsed="false">
      <c r="A150" s="29" t="s">
        <v>12295</v>
      </c>
      <c r="B150" s="29" t="s">
        <v>276</v>
      </c>
      <c r="C150" s="29" t="s">
        <v>11611</v>
      </c>
      <c r="D150" s="29" t="s">
        <v>20508</v>
      </c>
      <c r="E150" s="29" t="n">
        <v>32</v>
      </c>
      <c r="F150" s="29" t="s">
        <v>20264</v>
      </c>
      <c r="G150" s="29" t="s">
        <v>11629</v>
      </c>
      <c r="H150" s="29" t="n">
        <v>12</v>
      </c>
      <c r="I150" s="29" t="s">
        <v>20260</v>
      </c>
      <c r="J150" s="29" t="s">
        <v>20261</v>
      </c>
      <c r="K150" s="29" t="s">
        <v>13088</v>
      </c>
      <c r="L150" s="29" t="s">
        <v>3719</v>
      </c>
      <c r="M150" s="29" t="s">
        <v>20511</v>
      </c>
      <c r="N150" s="29" t="s">
        <v>3722</v>
      </c>
      <c r="O150" s="31" t="n">
        <v>51.4</v>
      </c>
      <c r="P150" s="31" t="n">
        <v>10.4</v>
      </c>
      <c r="Q150" s="30" t="n">
        <v>45704</v>
      </c>
      <c r="R150" s="29"/>
    </row>
    <row r="151" customFormat="false" ht="15" hidden="false" customHeight="true" outlineLevel="0" collapsed="false">
      <c r="A151" s="26" t="s">
        <v>20512</v>
      </c>
      <c r="B151" s="26" t="s">
        <v>276</v>
      </c>
      <c r="C151" s="26" t="s">
        <v>11611</v>
      </c>
      <c r="D151" s="26" t="s">
        <v>20508</v>
      </c>
      <c r="E151" s="26" t="n">
        <v>40</v>
      </c>
      <c r="F151" s="26" t="s">
        <v>20264</v>
      </c>
      <c r="G151" s="26" t="s">
        <v>11629</v>
      </c>
      <c r="H151" s="26" t="n">
        <v>14</v>
      </c>
      <c r="I151" s="26" t="s">
        <v>20265</v>
      </c>
      <c r="J151" s="26" t="s">
        <v>20261</v>
      </c>
      <c r="K151" s="26" t="s">
        <v>20513</v>
      </c>
      <c r="L151" s="26" t="s">
        <v>10295</v>
      </c>
      <c r="M151" s="26" t="s">
        <v>20514</v>
      </c>
      <c r="N151" s="26" t="s">
        <v>5333</v>
      </c>
      <c r="O151" s="28" t="n">
        <v>58.9</v>
      </c>
      <c r="P151" s="28" t="n">
        <v>10.4</v>
      </c>
      <c r="Q151" s="27" t="n">
        <v>46030</v>
      </c>
      <c r="R151" s="26"/>
    </row>
    <row r="152" customFormat="false" ht="15" hidden="false" customHeight="true" outlineLevel="0" collapsed="false">
      <c r="A152" s="29" t="s">
        <v>13154</v>
      </c>
      <c r="B152" s="29" t="s">
        <v>276</v>
      </c>
      <c r="C152" s="29" t="s">
        <v>11611</v>
      </c>
      <c r="D152" s="29" t="s">
        <v>20508</v>
      </c>
      <c r="E152" s="29" t="n">
        <v>28</v>
      </c>
      <c r="F152" s="29" t="s">
        <v>20259</v>
      </c>
      <c r="G152" s="29" t="s">
        <v>11629</v>
      </c>
      <c r="H152" s="29" t="n">
        <v>10</v>
      </c>
      <c r="I152" s="29" t="s">
        <v>20260</v>
      </c>
      <c r="J152" s="29" t="s">
        <v>20261</v>
      </c>
      <c r="K152" s="29" t="s">
        <v>13155</v>
      </c>
      <c r="L152" s="29" t="s">
        <v>5247</v>
      </c>
      <c r="M152" s="29" t="s">
        <v>20515</v>
      </c>
      <c r="N152" s="29" t="s">
        <v>811</v>
      </c>
      <c r="O152" s="31" t="n">
        <v>52.4</v>
      </c>
      <c r="P152" s="31" t="n">
        <v>10.4</v>
      </c>
      <c r="Q152" s="30" t="n">
        <v>45910</v>
      </c>
      <c r="R152" s="29"/>
    </row>
    <row r="153" customFormat="false" ht="15" hidden="false" customHeight="true" outlineLevel="0" collapsed="false">
      <c r="A153" s="26" t="s">
        <v>14028</v>
      </c>
      <c r="B153" s="26" t="s">
        <v>276</v>
      </c>
      <c r="C153" s="26" t="s">
        <v>11611</v>
      </c>
      <c r="D153" s="26" t="s">
        <v>20508</v>
      </c>
      <c r="E153" s="26" t="n">
        <v>24</v>
      </c>
      <c r="F153" s="26" t="s">
        <v>20259</v>
      </c>
      <c r="G153" s="26" t="s">
        <v>11629</v>
      </c>
      <c r="H153" s="26" t="n">
        <v>9</v>
      </c>
      <c r="I153" s="26" t="s">
        <v>20260</v>
      </c>
      <c r="J153" s="26" t="s">
        <v>20261</v>
      </c>
      <c r="K153" s="26" t="s">
        <v>13187</v>
      </c>
      <c r="L153" s="26" t="s">
        <v>6122</v>
      </c>
      <c r="M153" s="26" t="s">
        <v>20516</v>
      </c>
      <c r="N153" s="26" t="s">
        <v>2558</v>
      </c>
      <c r="O153" s="28" t="n">
        <v>43.6</v>
      </c>
      <c r="P153" s="28" t="n">
        <v>10.4</v>
      </c>
      <c r="Q153" s="27" t="n">
        <v>46086</v>
      </c>
      <c r="R153" s="26"/>
    </row>
    <row r="154" customFormat="false" ht="15" hidden="false" customHeight="true" outlineLevel="0" collapsed="false">
      <c r="A154" s="29" t="s">
        <v>12798</v>
      </c>
      <c r="B154" s="29" t="s">
        <v>276</v>
      </c>
      <c r="C154" s="29" t="s">
        <v>11611</v>
      </c>
      <c r="D154" s="29" t="s">
        <v>20508</v>
      </c>
      <c r="E154" s="29" t="n">
        <v>28</v>
      </c>
      <c r="F154" s="29" t="s">
        <v>20259</v>
      </c>
      <c r="G154" s="29" t="s">
        <v>11629</v>
      </c>
      <c r="H154" s="29" t="n">
        <v>10</v>
      </c>
      <c r="I154" s="29" t="s">
        <v>20260</v>
      </c>
      <c r="J154" s="29" t="s">
        <v>20261</v>
      </c>
      <c r="K154" s="29" t="s">
        <v>20517</v>
      </c>
      <c r="L154" s="29" t="s">
        <v>4311</v>
      </c>
      <c r="M154" s="29" t="s">
        <v>20518</v>
      </c>
      <c r="N154" s="29" t="s">
        <v>1450</v>
      </c>
      <c r="O154" s="31" t="n">
        <v>43.6</v>
      </c>
      <c r="P154" s="31" t="n">
        <v>10.4</v>
      </c>
      <c r="Q154" s="30" t="n">
        <v>46158</v>
      </c>
      <c r="R154" s="29"/>
    </row>
    <row r="155" customFormat="false" ht="15" hidden="false" customHeight="true" outlineLevel="0" collapsed="false">
      <c r="A155" s="26" t="s">
        <v>11648</v>
      </c>
      <c r="B155" s="26" t="s">
        <v>276</v>
      </c>
      <c r="C155" s="26" t="s">
        <v>11611</v>
      </c>
      <c r="D155" s="26" t="s">
        <v>20508</v>
      </c>
      <c r="E155" s="26" t="n">
        <v>28</v>
      </c>
      <c r="F155" s="26" t="s">
        <v>20259</v>
      </c>
      <c r="G155" s="26" t="s">
        <v>11629</v>
      </c>
      <c r="H155" s="26" t="n">
        <v>10</v>
      </c>
      <c r="I155" s="26" t="s">
        <v>20260</v>
      </c>
      <c r="J155" s="26" t="s">
        <v>20261</v>
      </c>
      <c r="K155" s="26" t="s">
        <v>13544</v>
      </c>
      <c r="L155" s="26" t="s">
        <v>6909</v>
      </c>
      <c r="M155" s="26" t="s">
        <v>20519</v>
      </c>
      <c r="N155" s="26" t="s">
        <v>1425</v>
      </c>
      <c r="O155" s="28" t="n">
        <v>45.6</v>
      </c>
      <c r="P155" s="28" t="n">
        <v>10.4</v>
      </c>
      <c r="Q155" s="27" t="n">
        <v>46165</v>
      </c>
      <c r="R155" s="26"/>
    </row>
    <row r="156" customFormat="false" ht="15" hidden="false" customHeight="true" outlineLevel="0" collapsed="false">
      <c r="A156" s="29" t="s">
        <v>12815</v>
      </c>
      <c r="B156" s="29" t="s">
        <v>276</v>
      </c>
      <c r="C156" s="29" t="s">
        <v>11611</v>
      </c>
      <c r="D156" s="29" t="s">
        <v>20508</v>
      </c>
      <c r="E156" s="29" t="n">
        <v>32</v>
      </c>
      <c r="F156" s="29" t="s">
        <v>20264</v>
      </c>
      <c r="G156" s="29" t="s">
        <v>11629</v>
      </c>
      <c r="H156" s="29" t="n">
        <v>12</v>
      </c>
      <c r="I156" s="29" t="s">
        <v>20260</v>
      </c>
      <c r="J156" s="29" t="s">
        <v>20261</v>
      </c>
      <c r="K156" s="29" t="s">
        <v>20520</v>
      </c>
      <c r="L156" s="29" t="s">
        <v>11240</v>
      </c>
      <c r="M156" s="29" t="s">
        <v>20521</v>
      </c>
      <c r="N156" s="29" t="s">
        <v>2992</v>
      </c>
      <c r="O156" s="31" t="n">
        <v>43.3</v>
      </c>
      <c r="P156" s="31" t="n">
        <v>10.4</v>
      </c>
      <c r="Q156" s="30" t="n">
        <v>45650</v>
      </c>
      <c r="R156" s="29"/>
    </row>
    <row r="157" customFormat="false" ht="15" hidden="false" customHeight="true" outlineLevel="0" collapsed="false">
      <c r="A157" s="26" t="s">
        <v>20522</v>
      </c>
      <c r="B157" s="26" t="s">
        <v>276</v>
      </c>
      <c r="C157" s="26" t="s">
        <v>11611</v>
      </c>
      <c r="D157" s="26" t="s">
        <v>20508</v>
      </c>
      <c r="E157" s="26" t="n">
        <v>28</v>
      </c>
      <c r="F157" s="26" t="s">
        <v>20259</v>
      </c>
      <c r="G157" s="26" t="s">
        <v>11629</v>
      </c>
      <c r="H157" s="26" t="n">
        <v>10</v>
      </c>
      <c r="I157" s="26" t="s">
        <v>20260</v>
      </c>
      <c r="J157" s="26" t="s">
        <v>20261</v>
      </c>
      <c r="K157" s="26" t="s">
        <v>20523</v>
      </c>
      <c r="L157" s="26" t="s">
        <v>7445</v>
      </c>
      <c r="M157" s="26" t="s">
        <v>20524</v>
      </c>
      <c r="N157" s="26" t="s">
        <v>5513</v>
      </c>
      <c r="O157" s="28" t="n">
        <v>45.7</v>
      </c>
      <c r="P157" s="28" t="n">
        <v>10.4</v>
      </c>
      <c r="Q157" s="27" t="n">
        <v>46074</v>
      </c>
      <c r="R157" s="26"/>
    </row>
    <row r="158" customFormat="false" ht="15" hidden="false" customHeight="true" outlineLevel="0" collapsed="false">
      <c r="A158" s="29" t="s">
        <v>20525</v>
      </c>
      <c r="B158" s="29" t="s">
        <v>276</v>
      </c>
      <c r="C158" s="29" t="s">
        <v>11611</v>
      </c>
      <c r="D158" s="29" t="s">
        <v>20508</v>
      </c>
      <c r="E158" s="29" t="n">
        <v>28</v>
      </c>
      <c r="F158" s="29" t="s">
        <v>20259</v>
      </c>
      <c r="G158" s="29" t="s">
        <v>11629</v>
      </c>
      <c r="H158" s="29" t="n">
        <v>10</v>
      </c>
      <c r="I158" s="29" t="s">
        <v>20260</v>
      </c>
      <c r="J158" s="29" t="s">
        <v>20261</v>
      </c>
      <c r="K158" s="29" t="s">
        <v>13128</v>
      </c>
      <c r="L158" s="29" t="s">
        <v>11575</v>
      </c>
      <c r="M158" s="29" t="s">
        <v>20526</v>
      </c>
      <c r="N158" s="29" t="s">
        <v>4200</v>
      </c>
      <c r="O158" s="31" t="n">
        <v>33.7</v>
      </c>
      <c r="P158" s="31" t="n">
        <v>10.4</v>
      </c>
      <c r="Q158" s="30" t="n">
        <v>45807</v>
      </c>
      <c r="R158" s="29"/>
    </row>
    <row r="159" customFormat="false" ht="15" hidden="false" customHeight="true" outlineLevel="0" collapsed="false">
      <c r="A159" s="26" t="s">
        <v>11733</v>
      </c>
      <c r="B159" s="26" t="s">
        <v>276</v>
      </c>
      <c r="C159" s="26" t="s">
        <v>11611</v>
      </c>
      <c r="D159" s="26" t="s">
        <v>20508</v>
      </c>
      <c r="E159" s="26" t="n">
        <v>36</v>
      </c>
      <c r="F159" s="26" t="s">
        <v>20264</v>
      </c>
      <c r="G159" s="26" t="s">
        <v>11629</v>
      </c>
      <c r="H159" s="26" t="n">
        <v>13</v>
      </c>
      <c r="I159" s="26" t="s">
        <v>20265</v>
      </c>
      <c r="J159" s="26" t="s">
        <v>20261</v>
      </c>
      <c r="K159" s="26" t="s">
        <v>13029</v>
      </c>
      <c r="L159" s="26" t="s">
        <v>3836</v>
      </c>
      <c r="M159" s="26" t="s">
        <v>20527</v>
      </c>
      <c r="N159" s="26" t="s">
        <v>762</v>
      </c>
      <c r="O159" s="28" t="n">
        <v>43.4</v>
      </c>
      <c r="P159" s="28" t="n">
        <v>10.4</v>
      </c>
      <c r="Q159" s="27" t="n">
        <v>45598</v>
      </c>
      <c r="R159" s="26"/>
    </row>
    <row r="160" customFormat="false" ht="15" hidden="false" customHeight="true" outlineLevel="0" collapsed="false">
      <c r="A160" s="29" t="s">
        <v>13384</v>
      </c>
      <c r="B160" s="29" t="s">
        <v>276</v>
      </c>
      <c r="C160" s="29" t="s">
        <v>11611</v>
      </c>
      <c r="D160" s="29" t="s">
        <v>20508</v>
      </c>
      <c r="E160" s="29" t="n">
        <v>36</v>
      </c>
      <c r="F160" s="29" t="s">
        <v>20264</v>
      </c>
      <c r="G160" s="29" t="s">
        <v>11629</v>
      </c>
      <c r="H160" s="29" t="n">
        <v>13</v>
      </c>
      <c r="I160" s="29" t="s">
        <v>20265</v>
      </c>
      <c r="J160" s="29" t="s">
        <v>20261</v>
      </c>
      <c r="K160" s="29" t="s">
        <v>13385</v>
      </c>
      <c r="L160" s="29" t="s">
        <v>8309</v>
      </c>
      <c r="M160" s="29" t="s">
        <v>20528</v>
      </c>
      <c r="N160" s="29" t="s">
        <v>2558</v>
      </c>
      <c r="O160" s="31" t="n">
        <v>36.1</v>
      </c>
      <c r="P160" s="31" t="n">
        <v>10.4</v>
      </c>
      <c r="Q160" s="30" t="n">
        <v>45670</v>
      </c>
      <c r="R160" s="29"/>
    </row>
    <row r="161" customFormat="false" ht="15" hidden="false" customHeight="true" outlineLevel="0" collapsed="false">
      <c r="A161" s="26" t="s">
        <v>20529</v>
      </c>
      <c r="B161" s="26" t="s">
        <v>276</v>
      </c>
      <c r="C161" s="26" t="s">
        <v>11611</v>
      </c>
      <c r="D161" s="26" t="s">
        <v>20508</v>
      </c>
      <c r="E161" s="26" t="n">
        <v>40</v>
      </c>
      <c r="F161" s="26" t="s">
        <v>20264</v>
      </c>
      <c r="G161" s="26" t="s">
        <v>11629</v>
      </c>
      <c r="H161" s="26" t="n">
        <v>14</v>
      </c>
      <c r="I161" s="26" t="s">
        <v>20265</v>
      </c>
      <c r="J161" s="26" t="s">
        <v>20261</v>
      </c>
      <c r="K161" s="26" t="s">
        <v>13157</v>
      </c>
      <c r="L161" s="26" t="s">
        <v>10025</v>
      </c>
      <c r="M161" s="26" t="s">
        <v>20530</v>
      </c>
      <c r="N161" s="26" t="s">
        <v>3520</v>
      </c>
      <c r="O161" s="28" t="n">
        <v>39.1</v>
      </c>
      <c r="P161" s="28" t="n">
        <v>10.4</v>
      </c>
      <c r="Q161" s="27" t="n">
        <v>45967</v>
      </c>
      <c r="R161" s="26"/>
    </row>
    <row r="162" customFormat="false" ht="15" hidden="false" customHeight="true" outlineLevel="0" collapsed="false">
      <c r="A162" s="29" t="s">
        <v>13598</v>
      </c>
      <c r="B162" s="29" t="s">
        <v>276</v>
      </c>
      <c r="C162" s="29" t="s">
        <v>11611</v>
      </c>
      <c r="D162" s="29" t="s">
        <v>20508</v>
      </c>
      <c r="E162" s="29" t="n">
        <v>24</v>
      </c>
      <c r="F162" s="29" t="s">
        <v>20259</v>
      </c>
      <c r="G162" s="29" t="s">
        <v>11629</v>
      </c>
      <c r="H162" s="29" t="n">
        <v>9</v>
      </c>
      <c r="I162" s="29" t="s">
        <v>20260</v>
      </c>
      <c r="J162" s="29" t="s">
        <v>20261</v>
      </c>
      <c r="K162" s="29" t="s">
        <v>20531</v>
      </c>
      <c r="L162" s="29" t="s">
        <v>2516</v>
      </c>
      <c r="M162" s="29" t="s">
        <v>20532</v>
      </c>
      <c r="N162" s="29" t="s">
        <v>2137</v>
      </c>
      <c r="O162" s="31" t="n">
        <v>31.9</v>
      </c>
      <c r="P162" s="31" t="n">
        <v>10.4</v>
      </c>
      <c r="Q162" s="30" t="n">
        <v>45891</v>
      </c>
      <c r="R162" s="29"/>
    </row>
    <row r="163" customFormat="false" ht="15" hidden="false" customHeight="true" outlineLevel="0" collapsed="false">
      <c r="A163" s="26" t="s">
        <v>11842</v>
      </c>
      <c r="B163" s="26" t="s">
        <v>276</v>
      </c>
      <c r="C163" s="26" t="s">
        <v>11611</v>
      </c>
      <c r="D163" s="26" t="s">
        <v>20508</v>
      </c>
      <c r="E163" s="26" t="n">
        <v>32</v>
      </c>
      <c r="F163" s="26" t="s">
        <v>20264</v>
      </c>
      <c r="G163" s="26" t="s">
        <v>11629</v>
      </c>
      <c r="H163" s="26" t="n">
        <v>12</v>
      </c>
      <c r="I163" s="26" t="s">
        <v>20260</v>
      </c>
      <c r="J163" s="26" t="s">
        <v>20261</v>
      </c>
      <c r="K163" s="26" t="s">
        <v>13261</v>
      </c>
      <c r="L163" s="26" t="s">
        <v>10080</v>
      </c>
      <c r="M163" s="26" t="s">
        <v>20533</v>
      </c>
      <c r="N163" s="26" t="s">
        <v>5047</v>
      </c>
      <c r="O163" s="28" t="n">
        <v>55.9</v>
      </c>
      <c r="P163" s="28" t="n">
        <v>10.4</v>
      </c>
      <c r="Q163" s="27" t="n">
        <v>46145</v>
      </c>
      <c r="R163" s="26"/>
    </row>
    <row r="164" customFormat="false" ht="15" hidden="false" customHeight="true" outlineLevel="0" collapsed="false">
      <c r="A164" s="29" t="s">
        <v>20534</v>
      </c>
      <c r="B164" s="29" t="s">
        <v>276</v>
      </c>
      <c r="C164" s="29" t="s">
        <v>11611</v>
      </c>
      <c r="D164" s="29" t="s">
        <v>20508</v>
      </c>
      <c r="E164" s="29" t="n">
        <v>24</v>
      </c>
      <c r="F164" s="29" t="s">
        <v>20259</v>
      </c>
      <c r="G164" s="29" t="s">
        <v>11629</v>
      </c>
      <c r="H164" s="29" t="n">
        <v>9</v>
      </c>
      <c r="I164" s="29" t="s">
        <v>20260</v>
      </c>
      <c r="J164" s="29" t="s">
        <v>20261</v>
      </c>
      <c r="K164" s="29" t="s">
        <v>20535</v>
      </c>
      <c r="L164" s="29" t="s">
        <v>10560</v>
      </c>
      <c r="M164" s="29" t="s">
        <v>20536</v>
      </c>
      <c r="N164" s="29" t="s">
        <v>4308</v>
      </c>
      <c r="O164" s="31" t="n">
        <v>40.5</v>
      </c>
      <c r="P164" s="31" t="n">
        <v>10.4</v>
      </c>
      <c r="Q164" s="30" t="n">
        <v>45844</v>
      </c>
      <c r="R164" s="29"/>
    </row>
    <row r="165" customFormat="false" ht="15" hidden="false" customHeight="true" outlineLevel="0" collapsed="false">
      <c r="A165" s="26" t="s">
        <v>12699</v>
      </c>
      <c r="B165" s="26" t="s">
        <v>276</v>
      </c>
      <c r="C165" s="26" t="s">
        <v>11611</v>
      </c>
      <c r="D165" s="26" t="s">
        <v>20508</v>
      </c>
      <c r="E165" s="26" t="n">
        <v>24</v>
      </c>
      <c r="F165" s="26" t="s">
        <v>20259</v>
      </c>
      <c r="G165" s="26" t="s">
        <v>11629</v>
      </c>
      <c r="H165" s="26" t="n">
        <v>9</v>
      </c>
      <c r="I165" s="26" t="s">
        <v>20260</v>
      </c>
      <c r="J165" s="26" t="s">
        <v>20261</v>
      </c>
      <c r="K165" s="26" t="s">
        <v>13152</v>
      </c>
      <c r="L165" s="26" t="s">
        <v>1953</v>
      </c>
      <c r="M165" s="26" t="s">
        <v>20537</v>
      </c>
      <c r="N165" s="26" t="s">
        <v>178</v>
      </c>
      <c r="O165" s="28" t="n">
        <v>55.2</v>
      </c>
      <c r="P165" s="28" t="n">
        <v>10.4</v>
      </c>
      <c r="Q165" s="27" t="n">
        <v>45893</v>
      </c>
      <c r="R165" s="26"/>
    </row>
    <row r="166" customFormat="false" ht="15" hidden="false" customHeight="true" outlineLevel="0" collapsed="false">
      <c r="A166" s="29" t="s">
        <v>12917</v>
      </c>
      <c r="B166" s="29" t="s">
        <v>276</v>
      </c>
      <c r="C166" s="29" t="s">
        <v>11611</v>
      </c>
      <c r="D166" s="29" t="s">
        <v>20508</v>
      </c>
      <c r="E166" s="29" t="n">
        <v>32</v>
      </c>
      <c r="F166" s="29" t="s">
        <v>20264</v>
      </c>
      <c r="G166" s="29" t="s">
        <v>11629</v>
      </c>
      <c r="H166" s="29" t="n">
        <v>12</v>
      </c>
      <c r="I166" s="29" t="s">
        <v>20260</v>
      </c>
      <c r="J166" s="29" t="s">
        <v>20261</v>
      </c>
      <c r="K166" s="29" t="s">
        <v>20538</v>
      </c>
      <c r="L166" s="29" t="s">
        <v>9893</v>
      </c>
      <c r="M166" s="29" t="s">
        <v>20539</v>
      </c>
      <c r="N166" s="29" t="s">
        <v>4308</v>
      </c>
      <c r="O166" s="31" t="n">
        <v>25.4</v>
      </c>
      <c r="P166" s="31" t="n">
        <v>10.4</v>
      </c>
      <c r="Q166" s="30" t="n">
        <v>46079</v>
      </c>
      <c r="R166" s="29"/>
    </row>
    <row r="167" customFormat="false" ht="15" hidden="false" customHeight="true" outlineLevel="0" collapsed="false">
      <c r="A167" s="26" t="s">
        <v>12159</v>
      </c>
      <c r="B167" s="26" t="s">
        <v>276</v>
      </c>
      <c r="C167" s="26" t="s">
        <v>11611</v>
      </c>
      <c r="D167" s="26" t="s">
        <v>20508</v>
      </c>
      <c r="E167" s="26" t="n">
        <v>32</v>
      </c>
      <c r="F167" s="26" t="s">
        <v>20264</v>
      </c>
      <c r="G167" s="26" t="s">
        <v>11629</v>
      </c>
      <c r="H167" s="26" t="n">
        <v>12</v>
      </c>
      <c r="I167" s="26" t="s">
        <v>20260</v>
      </c>
      <c r="J167" s="26" t="s">
        <v>20261</v>
      </c>
      <c r="K167" s="26" t="s">
        <v>13201</v>
      </c>
      <c r="L167" s="26" t="s">
        <v>6791</v>
      </c>
      <c r="M167" s="26" t="s">
        <v>20540</v>
      </c>
      <c r="N167" s="26" t="s">
        <v>3520</v>
      </c>
      <c r="O167" s="28" t="n">
        <v>32.7</v>
      </c>
      <c r="P167" s="28" t="n">
        <v>10.4</v>
      </c>
      <c r="Q167" s="27" t="n">
        <v>45820</v>
      </c>
      <c r="R167" s="26"/>
    </row>
    <row r="168" customFormat="false" ht="15" hidden="false" customHeight="true" outlineLevel="0" collapsed="false">
      <c r="A168" s="29" t="s">
        <v>11854</v>
      </c>
      <c r="B168" s="29" t="s">
        <v>276</v>
      </c>
      <c r="C168" s="29" t="s">
        <v>11611</v>
      </c>
      <c r="D168" s="29" t="s">
        <v>20508</v>
      </c>
      <c r="E168" s="29" t="n">
        <v>32</v>
      </c>
      <c r="F168" s="29" t="s">
        <v>20264</v>
      </c>
      <c r="G168" s="29" t="s">
        <v>11629</v>
      </c>
      <c r="H168" s="29" t="n">
        <v>12</v>
      </c>
      <c r="I168" s="29" t="s">
        <v>20260</v>
      </c>
      <c r="J168" s="29" t="s">
        <v>20261</v>
      </c>
      <c r="K168" s="29" t="s">
        <v>13121</v>
      </c>
      <c r="L168" s="29" t="s">
        <v>3708</v>
      </c>
      <c r="M168" s="29" t="s">
        <v>20541</v>
      </c>
      <c r="N168" s="29" t="s">
        <v>3711</v>
      </c>
      <c r="O168" s="31" t="n">
        <v>53.5</v>
      </c>
      <c r="P168" s="31" t="n">
        <v>10.4</v>
      </c>
      <c r="Q168" s="30" t="n">
        <v>46160</v>
      </c>
      <c r="R168" s="29"/>
    </row>
    <row r="169" customFormat="false" ht="15" hidden="false" customHeight="true" outlineLevel="0" collapsed="false">
      <c r="A169" s="26" t="s">
        <v>13498</v>
      </c>
      <c r="B169" s="26" t="s">
        <v>276</v>
      </c>
      <c r="C169" s="26" t="s">
        <v>11611</v>
      </c>
      <c r="D169" s="26" t="s">
        <v>20508</v>
      </c>
      <c r="E169" s="26" t="n">
        <v>36</v>
      </c>
      <c r="F169" s="26" t="s">
        <v>20264</v>
      </c>
      <c r="G169" s="26" t="s">
        <v>11629</v>
      </c>
      <c r="H169" s="26" t="n">
        <v>13</v>
      </c>
      <c r="I169" s="26" t="s">
        <v>20265</v>
      </c>
      <c r="J169" s="26" t="s">
        <v>20283</v>
      </c>
      <c r="K169" s="26"/>
      <c r="L169" s="26"/>
      <c r="M169" s="26"/>
      <c r="N169" s="26"/>
      <c r="O169" s="26"/>
      <c r="P169" s="28" t="n">
        <v>10.4</v>
      </c>
      <c r="Q169" s="27" t="n">
        <v>46049</v>
      </c>
      <c r="R169" s="26"/>
    </row>
    <row r="170" customFormat="false" ht="15" hidden="false" customHeight="true" outlineLevel="0" collapsed="false">
      <c r="A170" s="29" t="s">
        <v>13191</v>
      </c>
      <c r="B170" s="29" t="s">
        <v>276</v>
      </c>
      <c r="C170" s="29" t="s">
        <v>11611</v>
      </c>
      <c r="D170" s="29" t="s">
        <v>20508</v>
      </c>
      <c r="E170" s="29" t="n">
        <v>24</v>
      </c>
      <c r="F170" s="29" t="s">
        <v>20259</v>
      </c>
      <c r="G170" s="29" t="s">
        <v>11629</v>
      </c>
      <c r="H170" s="29" t="n">
        <v>9</v>
      </c>
      <c r="I170" s="29" t="s">
        <v>20260</v>
      </c>
      <c r="J170" s="29" t="s">
        <v>20261</v>
      </c>
      <c r="K170" s="29" t="s">
        <v>20542</v>
      </c>
      <c r="L170" s="29" t="s">
        <v>6839</v>
      </c>
      <c r="M170" s="29" t="s">
        <v>20543</v>
      </c>
      <c r="N170" s="29" t="s">
        <v>395</v>
      </c>
      <c r="O170" s="31" t="n">
        <v>59.7</v>
      </c>
      <c r="P170" s="31" t="n">
        <v>10.4</v>
      </c>
      <c r="Q170" s="30" t="n">
        <v>45907</v>
      </c>
      <c r="R170" s="29"/>
    </row>
    <row r="171" customFormat="false" ht="15" hidden="false" customHeight="true" outlineLevel="0" collapsed="false">
      <c r="A171" s="26" t="s">
        <v>13761</v>
      </c>
      <c r="B171" s="26" t="s">
        <v>276</v>
      </c>
      <c r="C171" s="26" t="s">
        <v>11611</v>
      </c>
      <c r="D171" s="26" t="s">
        <v>20508</v>
      </c>
      <c r="E171" s="26" t="n">
        <v>28</v>
      </c>
      <c r="F171" s="26" t="s">
        <v>20259</v>
      </c>
      <c r="G171" s="26" t="s">
        <v>11629</v>
      </c>
      <c r="H171" s="26" t="n">
        <v>10</v>
      </c>
      <c r="I171" s="26" t="s">
        <v>20260</v>
      </c>
      <c r="J171" s="26" t="s">
        <v>20261</v>
      </c>
      <c r="K171" s="26" t="s">
        <v>13445</v>
      </c>
      <c r="L171" s="26" t="s">
        <v>850</v>
      </c>
      <c r="M171" s="26" t="s">
        <v>20422</v>
      </c>
      <c r="N171" s="26" t="s">
        <v>853</v>
      </c>
      <c r="O171" s="28" t="n">
        <v>37.7</v>
      </c>
      <c r="P171" s="28" t="n">
        <v>10.4</v>
      </c>
      <c r="Q171" s="27" t="n">
        <v>46051</v>
      </c>
      <c r="R171" s="26"/>
    </row>
    <row r="172" customFormat="false" ht="15" hidden="false" customHeight="true" outlineLevel="0" collapsed="false">
      <c r="A172" s="29" t="s">
        <v>20544</v>
      </c>
      <c r="B172" s="29" t="s">
        <v>276</v>
      </c>
      <c r="C172" s="29" t="s">
        <v>11611</v>
      </c>
      <c r="D172" s="29" t="s">
        <v>20508</v>
      </c>
      <c r="E172" s="29" t="n">
        <v>28</v>
      </c>
      <c r="F172" s="29" t="s">
        <v>20259</v>
      </c>
      <c r="G172" s="29" t="s">
        <v>11629</v>
      </c>
      <c r="H172" s="29" t="n">
        <v>10</v>
      </c>
      <c r="I172" s="29" t="s">
        <v>20260</v>
      </c>
      <c r="J172" s="29" t="s">
        <v>20261</v>
      </c>
      <c r="K172" s="29" t="s">
        <v>20545</v>
      </c>
      <c r="L172" s="29" t="s">
        <v>3829</v>
      </c>
      <c r="M172" s="29" t="s">
        <v>20546</v>
      </c>
      <c r="N172" s="29" t="s">
        <v>1078</v>
      </c>
      <c r="O172" s="31" t="n">
        <v>56.3</v>
      </c>
      <c r="P172" s="31" t="n">
        <v>10.4</v>
      </c>
      <c r="Q172" s="30" t="n">
        <v>45886</v>
      </c>
      <c r="R172" s="29"/>
    </row>
    <row r="173" customFormat="false" ht="15" hidden="false" customHeight="true" outlineLevel="0" collapsed="false">
      <c r="A173" s="26" t="s">
        <v>14151</v>
      </c>
      <c r="B173" s="26" t="s">
        <v>276</v>
      </c>
      <c r="C173" s="26" t="s">
        <v>11611</v>
      </c>
      <c r="D173" s="26" t="s">
        <v>20547</v>
      </c>
      <c r="E173" s="26" t="n">
        <v>36</v>
      </c>
      <c r="F173" s="26" t="s">
        <v>20264</v>
      </c>
      <c r="G173" s="26" t="s">
        <v>11629</v>
      </c>
      <c r="H173" s="26" t="n">
        <v>13</v>
      </c>
      <c r="I173" s="26" t="s">
        <v>20265</v>
      </c>
      <c r="J173" s="26" t="s">
        <v>20261</v>
      </c>
      <c r="K173" s="26" t="s">
        <v>20548</v>
      </c>
      <c r="L173" s="26" t="s">
        <v>6104</v>
      </c>
      <c r="M173" s="26" t="s">
        <v>20549</v>
      </c>
      <c r="N173" s="26" t="s">
        <v>1490</v>
      </c>
      <c r="O173" s="28" t="n">
        <v>46.1</v>
      </c>
      <c r="P173" s="28" t="n">
        <v>10.4</v>
      </c>
      <c r="Q173" s="27" t="n">
        <v>46075</v>
      </c>
      <c r="R173" s="26"/>
    </row>
    <row r="174" customFormat="false" ht="15" hidden="false" customHeight="true" outlineLevel="0" collapsed="false">
      <c r="A174" s="29" t="s">
        <v>20550</v>
      </c>
      <c r="B174" s="29" t="s">
        <v>276</v>
      </c>
      <c r="C174" s="29" t="s">
        <v>11611</v>
      </c>
      <c r="D174" s="29" t="s">
        <v>20547</v>
      </c>
      <c r="E174" s="29" t="n">
        <v>40</v>
      </c>
      <c r="F174" s="29" t="s">
        <v>20264</v>
      </c>
      <c r="G174" s="29" t="s">
        <v>11629</v>
      </c>
      <c r="H174" s="29" t="n">
        <v>14</v>
      </c>
      <c r="I174" s="29" t="s">
        <v>20265</v>
      </c>
      <c r="J174" s="29" t="s">
        <v>20261</v>
      </c>
      <c r="K174" s="29" t="s">
        <v>20551</v>
      </c>
      <c r="L174" s="29" t="s">
        <v>10328</v>
      </c>
      <c r="M174" s="29" t="s">
        <v>20552</v>
      </c>
      <c r="N174" s="29" t="s">
        <v>4829</v>
      </c>
      <c r="O174" s="31" t="n">
        <v>35.1</v>
      </c>
      <c r="P174" s="31" t="n">
        <v>10.4</v>
      </c>
      <c r="Q174" s="30" t="n">
        <v>45642</v>
      </c>
      <c r="R174" s="29"/>
    </row>
    <row r="175" customFormat="false" ht="15" hidden="false" customHeight="true" outlineLevel="0" collapsed="false">
      <c r="A175" s="26" t="s">
        <v>13526</v>
      </c>
      <c r="B175" s="26" t="s">
        <v>276</v>
      </c>
      <c r="C175" s="26" t="s">
        <v>11611</v>
      </c>
      <c r="D175" s="26" t="s">
        <v>20547</v>
      </c>
      <c r="E175" s="26" t="n">
        <v>28</v>
      </c>
      <c r="F175" s="26" t="s">
        <v>20259</v>
      </c>
      <c r="G175" s="26" t="s">
        <v>11629</v>
      </c>
      <c r="H175" s="26" t="n">
        <v>10</v>
      </c>
      <c r="I175" s="26" t="s">
        <v>20260</v>
      </c>
      <c r="J175" s="26" t="s">
        <v>20261</v>
      </c>
      <c r="K175" s="26" t="s">
        <v>13527</v>
      </c>
      <c r="L175" s="26" t="s">
        <v>9783</v>
      </c>
      <c r="M175" s="26" t="s">
        <v>20553</v>
      </c>
      <c r="N175" s="26" t="s">
        <v>4901</v>
      </c>
      <c r="O175" s="28" t="n">
        <v>47.8</v>
      </c>
      <c r="P175" s="28" t="n">
        <v>10.4</v>
      </c>
      <c r="Q175" s="27" t="n">
        <v>45997</v>
      </c>
      <c r="R175" s="26"/>
    </row>
    <row r="176" customFormat="false" ht="15" hidden="false" customHeight="true" outlineLevel="0" collapsed="false">
      <c r="A176" s="29" t="s">
        <v>11638</v>
      </c>
      <c r="B176" s="29" t="s">
        <v>276</v>
      </c>
      <c r="C176" s="29" t="s">
        <v>11611</v>
      </c>
      <c r="D176" s="29" t="s">
        <v>20547</v>
      </c>
      <c r="E176" s="29" t="n">
        <v>32</v>
      </c>
      <c r="F176" s="29" t="s">
        <v>20264</v>
      </c>
      <c r="G176" s="29" t="s">
        <v>11629</v>
      </c>
      <c r="H176" s="29" t="n">
        <v>12</v>
      </c>
      <c r="I176" s="29" t="s">
        <v>20260</v>
      </c>
      <c r="J176" s="29" t="s">
        <v>20325</v>
      </c>
      <c r="K176" s="29"/>
      <c r="L176" s="29"/>
      <c r="M176" s="29"/>
      <c r="N176" s="29"/>
      <c r="O176" s="29"/>
      <c r="P176" s="31" t="n">
        <v>10.4</v>
      </c>
      <c r="Q176" s="30" t="n">
        <v>45630</v>
      </c>
      <c r="R176" s="29"/>
    </row>
    <row r="177" customFormat="false" ht="15" hidden="false" customHeight="true" outlineLevel="0" collapsed="false">
      <c r="A177" s="26" t="s">
        <v>12039</v>
      </c>
      <c r="B177" s="26" t="s">
        <v>276</v>
      </c>
      <c r="C177" s="26" t="s">
        <v>11611</v>
      </c>
      <c r="D177" s="26" t="s">
        <v>20547</v>
      </c>
      <c r="E177" s="26" t="n">
        <v>36</v>
      </c>
      <c r="F177" s="26" t="s">
        <v>20264</v>
      </c>
      <c r="G177" s="26" t="s">
        <v>11629</v>
      </c>
      <c r="H177" s="26" t="n">
        <v>13</v>
      </c>
      <c r="I177" s="26" t="s">
        <v>20265</v>
      </c>
      <c r="J177" s="26" t="s">
        <v>20261</v>
      </c>
      <c r="K177" s="26" t="s">
        <v>20554</v>
      </c>
      <c r="L177" s="26" t="s">
        <v>5814</v>
      </c>
      <c r="M177" s="26" t="s">
        <v>20555</v>
      </c>
      <c r="N177" s="26" t="s">
        <v>787</v>
      </c>
      <c r="O177" s="28" t="n">
        <v>39.6</v>
      </c>
      <c r="P177" s="28" t="n">
        <v>10.4</v>
      </c>
      <c r="Q177" s="27" t="n">
        <v>45739</v>
      </c>
      <c r="R177" s="26"/>
    </row>
    <row r="178" customFormat="false" ht="15" hidden="false" customHeight="true" outlineLevel="0" collapsed="false">
      <c r="A178" s="29" t="s">
        <v>11725</v>
      </c>
      <c r="B178" s="29" t="s">
        <v>276</v>
      </c>
      <c r="C178" s="29" t="s">
        <v>11611</v>
      </c>
      <c r="D178" s="29" t="s">
        <v>20547</v>
      </c>
      <c r="E178" s="29" t="n">
        <v>36</v>
      </c>
      <c r="F178" s="29" t="s">
        <v>20264</v>
      </c>
      <c r="G178" s="29" t="s">
        <v>11629</v>
      </c>
      <c r="H178" s="29" t="n">
        <v>13</v>
      </c>
      <c r="I178" s="29" t="s">
        <v>20265</v>
      </c>
      <c r="J178" s="29" t="s">
        <v>20261</v>
      </c>
      <c r="K178" s="29" t="s">
        <v>13264</v>
      </c>
      <c r="L178" s="29" t="s">
        <v>7727</v>
      </c>
      <c r="M178" s="29" t="s">
        <v>20556</v>
      </c>
      <c r="N178" s="29" t="s">
        <v>7728</v>
      </c>
      <c r="O178" s="31" t="n">
        <v>55.1</v>
      </c>
      <c r="P178" s="31" t="n">
        <v>10.4</v>
      </c>
      <c r="Q178" s="30" t="n">
        <v>45947</v>
      </c>
      <c r="R178" s="29"/>
    </row>
    <row r="179" customFormat="false" ht="15" hidden="false" customHeight="true" outlineLevel="0" collapsed="false">
      <c r="A179" s="26" t="s">
        <v>12459</v>
      </c>
      <c r="B179" s="26" t="s">
        <v>276</v>
      </c>
      <c r="C179" s="26" t="s">
        <v>11611</v>
      </c>
      <c r="D179" s="26" t="s">
        <v>20547</v>
      </c>
      <c r="E179" s="26" t="n">
        <v>24</v>
      </c>
      <c r="F179" s="26" t="s">
        <v>20259</v>
      </c>
      <c r="G179" s="26" t="s">
        <v>11629</v>
      </c>
      <c r="H179" s="26" t="n">
        <v>9</v>
      </c>
      <c r="I179" s="26" t="s">
        <v>20260</v>
      </c>
      <c r="J179" s="26" t="s">
        <v>20261</v>
      </c>
      <c r="K179" s="26" t="s">
        <v>20557</v>
      </c>
      <c r="L179" s="26" t="s">
        <v>7284</v>
      </c>
      <c r="M179" s="26" t="s">
        <v>20558</v>
      </c>
      <c r="N179" s="26" t="s">
        <v>6419</v>
      </c>
      <c r="O179" s="28" t="n">
        <v>40.6</v>
      </c>
      <c r="P179" s="28" t="n">
        <v>10.4</v>
      </c>
      <c r="Q179" s="27" t="n">
        <v>46098</v>
      </c>
      <c r="R179" s="26"/>
    </row>
    <row r="180" customFormat="false" ht="15" hidden="false" customHeight="true" outlineLevel="0" collapsed="false">
      <c r="A180" s="29" t="s">
        <v>20559</v>
      </c>
      <c r="B180" s="29" t="s">
        <v>276</v>
      </c>
      <c r="C180" s="29" t="s">
        <v>11611</v>
      </c>
      <c r="D180" s="29" t="s">
        <v>20547</v>
      </c>
      <c r="E180" s="29" t="n">
        <v>40</v>
      </c>
      <c r="F180" s="29" t="s">
        <v>20264</v>
      </c>
      <c r="G180" s="29" t="s">
        <v>11629</v>
      </c>
      <c r="H180" s="29" t="n">
        <v>14</v>
      </c>
      <c r="I180" s="29" t="s">
        <v>20265</v>
      </c>
      <c r="J180" s="29" t="s">
        <v>20261</v>
      </c>
      <c r="K180" s="29" t="s">
        <v>13496</v>
      </c>
      <c r="L180" s="29" t="s">
        <v>9619</v>
      </c>
      <c r="M180" s="29" t="s">
        <v>20560</v>
      </c>
      <c r="N180" s="29" t="s">
        <v>1673</v>
      </c>
      <c r="O180" s="31" t="n">
        <v>42.3</v>
      </c>
      <c r="P180" s="31" t="n">
        <v>10.4</v>
      </c>
      <c r="Q180" s="30" t="n">
        <v>45885</v>
      </c>
      <c r="R180" s="29"/>
    </row>
    <row r="181" customFormat="false" ht="15" hidden="false" customHeight="true" outlineLevel="0" collapsed="false">
      <c r="A181" s="26" t="s">
        <v>13055</v>
      </c>
      <c r="B181" s="26" t="s">
        <v>276</v>
      </c>
      <c r="C181" s="26" t="s">
        <v>11611</v>
      </c>
      <c r="D181" s="26" t="s">
        <v>20547</v>
      </c>
      <c r="E181" s="26" t="n">
        <v>28</v>
      </c>
      <c r="F181" s="26" t="s">
        <v>20259</v>
      </c>
      <c r="G181" s="26" t="s">
        <v>11629</v>
      </c>
      <c r="H181" s="26" t="n">
        <v>10</v>
      </c>
      <c r="I181" s="26" t="s">
        <v>20260</v>
      </c>
      <c r="J181" s="26" t="s">
        <v>20261</v>
      </c>
      <c r="K181" s="26" t="s">
        <v>13056</v>
      </c>
      <c r="L181" s="26" t="s">
        <v>5676</v>
      </c>
      <c r="M181" s="26" t="s">
        <v>20561</v>
      </c>
      <c r="N181" s="26" t="s">
        <v>762</v>
      </c>
      <c r="O181" s="28" t="n">
        <v>34.3</v>
      </c>
      <c r="P181" s="28" t="n">
        <v>10.4</v>
      </c>
      <c r="Q181" s="27" t="n">
        <v>45566</v>
      </c>
      <c r="R181" s="26"/>
    </row>
    <row r="182" customFormat="false" ht="15" hidden="false" customHeight="true" outlineLevel="0" collapsed="false">
      <c r="A182" s="29" t="s">
        <v>20562</v>
      </c>
      <c r="B182" s="29" t="s">
        <v>276</v>
      </c>
      <c r="C182" s="29" t="s">
        <v>11611</v>
      </c>
      <c r="D182" s="29" t="s">
        <v>20547</v>
      </c>
      <c r="E182" s="29" t="n">
        <v>36</v>
      </c>
      <c r="F182" s="29" t="s">
        <v>20264</v>
      </c>
      <c r="G182" s="29" t="s">
        <v>11629</v>
      </c>
      <c r="H182" s="29" t="n">
        <v>13</v>
      </c>
      <c r="I182" s="29" t="s">
        <v>20265</v>
      </c>
      <c r="J182" s="29" t="s">
        <v>20361</v>
      </c>
      <c r="K182" s="29"/>
      <c r="L182" s="29"/>
      <c r="M182" s="29"/>
      <c r="N182" s="29"/>
      <c r="O182" s="29"/>
      <c r="P182" s="31" t="n">
        <v>10.4</v>
      </c>
      <c r="Q182" s="30" t="n">
        <v>45842</v>
      </c>
      <c r="R182" s="29"/>
    </row>
    <row r="183" customFormat="false" ht="15" hidden="false" customHeight="true" outlineLevel="0" collapsed="false">
      <c r="A183" s="26" t="s">
        <v>11830</v>
      </c>
      <c r="B183" s="26" t="s">
        <v>276</v>
      </c>
      <c r="C183" s="26" t="s">
        <v>11611</v>
      </c>
      <c r="D183" s="26" t="s">
        <v>20547</v>
      </c>
      <c r="E183" s="26" t="n">
        <v>36</v>
      </c>
      <c r="F183" s="26" t="s">
        <v>20264</v>
      </c>
      <c r="G183" s="26" t="s">
        <v>11629</v>
      </c>
      <c r="H183" s="26" t="n">
        <v>13</v>
      </c>
      <c r="I183" s="26" t="s">
        <v>20265</v>
      </c>
      <c r="J183" s="26" t="s">
        <v>20261</v>
      </c>
      <c r="K183" s="26" t="s">
        <v>20563</v>
      </c>
      <c r="L183" s="26" t="s">
        <v>5263</v>
      </c>
      <c r="M183" s="26" t="s">
        <v>20564</v>
      </c>
      <c r="N183" s="26" t="s">
        <v>5265</v>
      </c>
      <c r="O183" s="28" t="n">
        <v>51.3</v>
      </c>
      <c r="P183" s="28" t="n">
        <v>10.4</v>
      </c>
      <c r="Q183" s="27" t="n">
        <v>45708</v>
      </c>
      <c r="R183" s="26"/>
    </row>
    <row r="184" customFormat="false" ht="15" hidden="false" customHeight="true" outlineLevel="0" collapsed="false">
      <c r="A184" s="29" t="s">
        <v>11917</v>
      </c>
      <c r="B184" s="29" t="s">
        <v>276</v>
      </c>
      <c r="C184" s="29" t="s">
        <v>11611</v>
      </c>
      <c r="D184" s="29" t="s">
        <v>20547</v>
      </c>
      <c r="E184" s="29" t="n">
        <v>28</v>
      </c>
      <c r="F184" s="29" t="s">
        <v>20259</v>
      </c>
      <c r="G184" s="29" t="s">
        <v>11629</v>
      </c>
      <c r="H184" s="29" t="n">
        <v>10</v>
      </c>
      <c r="I184" s="29" t="s">
        <v>20260</v>
      </c>
      <c r="J184" s="29" t="s">
        <v>20261</v>
      </c>
      <c r="K184" s="29" t="s">
        <v>13095</v>
      </c>
      <c r="L184" s="29" t="s">
        <v>6788</v>
      </c>
      <c r="M184" s="29" t="s">
        <v>20565</v>
      </c>
      <c r="N184" s="29" t="s">
        <v>377</v>
      </c>
      <c r="O184" s="31" t="n">
        <v>25.6</v>
      </c>
      <c r="P184" s="31" t="n">
        <v>10.4</v>
      </c>
      <c r="Q184" s="30" t="n">
        <v>45947</v>
      </c>
      <c r="R184" s="29"/>
    </row>
    <row r="185" customFormat="false" ht="15" hidden="false" customHeight="true" outlineLevel="0" collapsed="false">
      <c r="A185" s="26" t="s">
        <v>12282</v>
      </c>
      <c r="B185" s="26" t="s">
        <v>276</v>
      </c>
      <c r="C185" s="26" t="s">
        <v>11611</v>
      </c>
      <c r="D185" s="26" t="s">
        <v>20547</v>
      </c>
      <c r="E185" s="26" t="n">
        <v>32</v>
      </c>
      <c r="F185" s="26" t="s">
        <v>20264</v>
      </c>
      <c r="G185" s="26" t="s">
        <v>11629</v>
      </c>
      <c r="H185" s="26" t="n">
        <v>12</v>
      </c>
      <c r="I185" s="26" t="s">
        <v>20260</v>
      </c>
      <c r="J185" s="26" t="s">
        <v>20261</v>
      </c>
      <c r="K185" s="26" t="s">
        <v>13116</v>
      </c>
      <c r="L185" s="26" t="s">
        <v>6542</v>
      </c>
      <c r="M185" s="26" t="s">
        <v>20566</v>
      </c>
      <c r="N185" s="26" t="s">
        <v>6543</v>
      </c>
      <c r="O185" s="28" t="n">
        <v>37.5</v>
      </c>
      <c r="P185" s="28" t="n">
        <v>10.4</v>
      </c>
      <c r="Q185" s="27" t="n">
        <v>46149</v>
      </c>
      <c r="R185" s="26"/>
    </row>
    <row r="186" customFormat="false" ht="15" hidden="false" customHeight="true" outlineLevel="0" collapsed="false">
      <c r="A186" s="29" t="s">
        <v>20567</v>
      </c>
      <c r="B186" s="29" t="s">
        <v>276</v>
      </c>
      <c r="C186" s="29" t="s">
        <v>11611</v>
      </c>
      <c r="D186" s="29" t="s">
        <v>20547</v>
      </c>
      <c r="E186" s="29" t="n">
        <v>32</v>
      </c>
      <c r="F186" s="29" t="s">
        <v>20264</v>
      </c>
      <c r="G186" s="29" t="s">
        <v>11629</v>
      </c>
      <c r="H186" s="29" t="n">
        <v>12</v>
      </c>
      <c r="I186" s="29" t="s">
        <v>20260</v>
      </c>
      <c r="J186" s="29" t="s">
        <v>20261</v>
      </c>
      <c r="K186" s="29" t="s">
        <v>20568</v>
      </c>
      <c r="L186" s="29" t="s">
        <v>6405</v>
      </c>
      <c r="M186" s="29" t="s">
        <v>20569</v>
      </c>
      <c r="N186" s="29" t="s">
        <v>864</v>
      </c>
      <c r="O186" s="31" t="n">
        <v>34.5</v>
      </c>
      <c r="P186" s="31" t="n">
        <v>10.4</v>
      </c>
      <c r="Q186" s="30" t="n">
        <v>45798</v>
      </c>
      <c r="R186" s="29"/>
    </row>
    <row r="187" customFormat="false" ht="15" hidden="false" customHeight="true" outlineLevel="0" collapsed="false">
      <c r="A187" s="26" t="s">
        <v>13392</v>
      </c>
      <c r="B187" s="26" t="s">
        <v>276</v>
      </c>
      <c r="C187" s="26" t="s">
        <v>11611</v>
      </c>
      <c r="D187" s="26" t="s">
        <v>20547</v>
      </c>
      <c r="E187" s="26" t="n">
        <v>24</v>
      </c>
      <c r="F187" s="26" t="s">
        <v>20259</v>
      </c>
      <c r="G187" s="26" t="s">
        <v>11629</v>
      </c>
      <c r="H187" s="26" t="n">
        <v>9</v>
      </c>
      <c r="I187" s="26" t="s">
        <v>20260</v>
      </c>
      <c r="J187" s="26" t="s">
        <v>20261</v>
      </c>
      <c r="K187" s="26" t="s">
        <v>13393</v>
      </c>
      <c r="L187" s="26" t="s">
        <v>4670</v>
      </c>
      <c r="M187" s="26" t="s">
        <v>20570</v>
      </c>
      <c r="N187" s="26" t="s">
        <v>1044</v>
      </c>
      <c r="O187" s="28" t="n">
        <v>49.8</v>
      </c>
      <c r="P187" s="28" t="n">
        <v>10.4</v>
      </c>
      <c r="Q187" s="27" t="n">
        <v>45916</v>
      </c>
      <c r="R187" s="26"/>
    </row>
    <row r="188" customFormat="false" ht="15" hidden="false" customHeight="true" outlineLevel="0" collapsed="false">
      <c r="A188" s="29" t="s">
        <v>13874</v>
      </c>
      <c r="B188" s="29" t="s">
        <v>276</v>
      </c>
      <c r="C188" s="29" t="s">
        <v>11611</v>
      </c>
      <c r="D188" s="29" t="s">
        <v>20547</v>
      </c>
      <c r="E188" s="29" t="n">
        <v>28</v>
      </c>
      <c r="F188" s="29" t="s">
        <v>20259</v>
      </c>
      <c r="G188" s="29" t="s">
        <v>11629</v>
      </c>
      <c r="H188" s="29" t="n">
        <v>10</v>
      </c>
      <c r="I188" s="29" t="s">
        <v>20260</v>
      </c>
      <c r="J188" s="29" t="s">
        <v>20261</v>
      </c>
      <c r="K188" s="29" t="s">
        <v>20571</v>
      </c>
      <c r="L188" s="29" t="s">
        <v>9373</v>
      </c>
      <c r="M188" s="29" t="s">
        <v>20572</v>
      </c>
      <c r="N188" s="29" t="s">
        <v>631</v>
      </c>
      <c r="O188" s="31" t="n">
        <v>47.4</v>
      </c>
      <c r="P188" s="31" t="n">
        <v>10.4</v>
      </c>
      <c r="Q188" s="30" t="n">
        <v>45702</v>
      </c>
      <c r="R188" s="29"/>
    </row>
    <row r="189" customFormat="false" ht="15" hidden="false" customHeight="true" outlineLevel="0" collapsed="false">
      <c r="A189" s="26" t="s">
        <v>13566</v>
      </c>
      <c r="B189" s="26" t="s">
        <v>276</v>
      </c>
      <c r="C189" s="26" t="s">
        <v>11611</v>
      </c>
      <c r="D189" s="26" t="s">
        <v>20547</v>
      </c>
      <c r="E189" s="26" t="n">
        <v>32</v>
      </c>
      <c r="F189" s="26" t="s">
        <v>20264</v>
      </c>
      <c r="G189" s="26" t="s">
        <v>11629</v>
      </c>
      <c r="H189" s="26" t="n">
        <v>12</v>
      </c>
      <c r="I189" s="26" t="s">
        <v>20260</v>
      </c>
      <c r="J189" s="26" t="s">
        <v>20261</v>
      </c>
      <c r="K189" s="26" t="s">
        <v>13567</v>
      </c>
      <c r="L189" s="26" t="s">
        <v>10678</v>
      </c>
      <c r="M189" s="26" t="s">
        <v>20573</v>
      </c>
      <c r="N189" s="26" t="s">
        <v>1896</v>
      </c>
      <c r="O189" s="28" t="n">
        <v>22.2</v>
      </c>
      <c r="P189" s="28" t="n">
        <v>10.4</v>
      </c>
      <c r="Q189" s="27" t="n">
        <v>45816</v>
      </c>
      <c r="R189" s="26"/>
    </row>
    <row r="190" customFormat="false" ht="15" hidden="false" customHeight="true" outlineLevel="0" collapsed="false">
      <c r="A190" s="29" t="s">
        <v>14045</v>
      </c>
      <c r="B190" s="29" t="s">
        <v>276</v>
      </c>
      <c r="C190" s="29" t="s">
        <v>11611</v>
      </c>
      <c r="D190" s="29" t="s">
        <v>20547</v>
      </c>
      <c r="E190" s="29" t="n">
        <v>28</v>
      </c>
      <c r="F190" s="29" t="s">
        <v>20259</v>
      </c>
      <c r="G190" s="29" t="s">
        <v>11629</v>
      </c>
      <c r="H190" s="29" t="n">
        <v>10</v>
      </c>
      <c r="I190" s="29" t="s">
        <v>20260</v>
      </c>
      <c r="J190" s="29" t="s">
        <v>20261</v>
      </c>
      <c r="K190" s="29" t="s">
        <v>20574</v>
      </c>
      <c r="L190" s="29" t="s">
        <v>8208</v>
      </c>
      <c r="M190" s="29" t="s">
        <v>20575</v>
      </c>
      <c r="N190" s="29" t="s">
        <v>990</v>
      </c>
      <c r="O190" s="31" t="n">
        <v>60.9</v>
      </c>
      <c r="P190" s="31" t="n">
        <v>10.4</v>
      </c>
      <c r="Q190" s="30" t="n">
        <v>46056</v>
      </c>
      <c r="R190" s="29"/>
    </row>
    <row r="191" customFormat="false" ht="15" hidden="false" customHeight="true" outlineLevel="0" collapsed="false">
      <c r="A191" s="26" t="s">
        <v>20576</v>
      </c>
      <c r="B191" s="26" t="s">
        <v>276</v>
      </c>
      <c r="C191" s="26" t="s">
        <v>11611</v>
      </c>
      <c r="D191" s="26" t="s">
        <v>20547</v>
      </c>
      <c r="E191" s="26" t="n">
        <v>32</v>
      </c>
      <c r="F191" s="26" t="s">
        <v>20264</v>
      </c>
      <c r="G191" s="26" t="s">
        <v>11629</v>
      </c>
      <c r="H191" s="26" t="n">
        <v>12</v>
      </c>
      <c r="I191" s="26" t="s">
        <v>20260</v>
      </c>
      <c r="J191" s="26" t="s">
        <v>20261</v>
      </c>
      <c r="K191" s="26" t="s">
        <v>20577</v>
      </c>
      <c r="L191" s="26" t="s">
        <v>5521</v>
      </c>
      <c r="M191" s="26" t="s">
        <v>20578</v>
      </c>
      <c r="N191" s="26" t="s">
        <v>4746</v>
      </c>
      <c r="O191" s="28" t="n">
        <v>19.1</v>
      </c>
      <c r="P191" s="28" t="n">
        <v>10.4</v>
      </c>
      <c r="Q191" s="27" t="n">
        <v>45758</v>
      </c>
      <c r="R191" s="26"/>
    </row>
    <row r="192" customFormat="false" ht="15" hidden="false" customHeight="true" outlineLevel="0" collapsed="false">
      <c r="A192" s="29" t="s">
        <v>11885</v>
      </c>
      <c r="B192" s="29" t="s">
        <v>276</v>
      </c>
      <c r="C192" s="29" t="s">
        <v>11611</v>
      </c>
      <c r="D192" s="29" t="s">
        <v>20547</v>
      </c>
      <c r="E192" s="29" t="n">
        <v>32</v>
      </c>
      <c r="F192" s="29" t="s">
        <v>20264</v>
      </c>
      <c r="G192" s="29" t="s">
        <v>11629</v>
      </c>
      <c r="H192" s="29" t="n">
        <v>12</v>
      </c>
      <c r="I192" s="29" t="s">
        <v>20260</v>
      </c>
      <c r="J192" s="29" t="s">
        <v>20261</v>
      </c>
      <c r="K192" s="29" t="s">
        <v>13162</v>
      </c>
      <c r="L192" s="29" t="s">
        <v>867</v>
      </c>
      <c r="M192" s="29" t="s">
        <v>20579</v>
      </c>
      <c r="N192" s="29" t="s">
        <v>868</v>
      </c>
      <c r="O192" s="31" t="n">
        <v>43.9</v>
      </c>
      <c r="P192" s="31" t="n">
        <v>10.4</v>
      </c>
      <c r="Q192" s="30" t="n">
        <v>45574</v>
      </c>
      <c r="R192" s="29"/>
    </row>
    <row r="193" customFormat="false" ht="15" hidden="false" customHeight="true" outlineLevel="0" collapsed="false">
      <c r="A193" s="26" t="s">
        <v>20580</v>
      </c>
      <c r="B193" s="26" t="s">
        <v>276</v>
      </c>
      <c r="C193" s="26" t="s">
        <v>11611</v>
      </c>
      <c r="D193" s="26" t="s">
        <v>20547</v>
      </c>
      <c r="E193" s="26" t="n">
        <v>28</v>
      </c>
      <c r="F193" s="26" t="s">
        <v>20259</v>
      </c>
      <c r="G193" s="26" t="s">
        <v>11629</v>
      </c>
      <c r="H193" s="26" t="n">
        <v>10</v>
      </c>
      <c r="I193" s="26" t="s">
        <v>20260</v>
      </c>
      <c r="J193" s="26" t="s">
        <v>20261</v>
      </c>
      <c r="K193" s="26" t="s">
        <v>20581</v>
      </c>
      <c r="L193" s="26" t="s">
        <v>9812</v>
      </c>
      <c r="M193" s="26" t="s">
        <v>20582</v>
      </c>
      <c r="N193" s="26" t="s">
        <v>1775</v>
      </c>
      <c r="O193" s="28" t="n">
        <v>53.2</v>
      </c>
      <c r="P193" s="28" t="n">
        <v>10.4</v>
      </c>
      <c r="Q193" s="27" t="n">
        <v>46099</v>
      </c>
      <c r="R193" s="26"/>
    </row>
    <row r="194" customFormat="false" ht="15" hidden="false" customHeight="true" outlineLevel="0" collapsed="false">
      <c r="A194" s="29" t="s">
        <v>13564</v>
      </c>
      <c r="B194" s="29" t="s">
        <v>276</v>
      </c>
      <c r="C194" s="29" t="s">
        <v>11611</v>
      </c>
      <c r="D194" s="29" t="s">
        <v>20547</v>
      </c>
      <c r="E194" s="29" t="n">
        <v>36</v>
      </c>
      <c r="F194" s="29" t="s">
        <v>20264</v>
      </c>
      <c r="G194" s="29" t="s">
        <v>11629</v>
      </c>
      <c r="H194" s="29" t="n">
        <v>13</v>
      </c>
      <c r="I194" s="29" t="s">
        <v>20265</v>
      </c>
      <c r="J194" s="29" t="s">
        <v>20261</v>
      </c>
      <c r="K194" s="29" t="s">
        <v>20583</v>
      </c>
      <c r="L194" s="29" t="s">
        <v>7569</v>
      </c>
      <c r="M194" s="29" t="s">
        <v>20584</v>
      </c>
      <c r="N194" s="29" t="s">
        <v>679</v>
      </c>
      <c r="O194" s="31" t="n">
        <v>60.7</v>
      </c>
      <c r="P194" s="31" t="n">
        <v>10.4</v>
      </c>
      <c r="Q194" s="30" t="n">
        <v>45994</v>
      </c>
      <c r="R194" s="29"/>
    </row>
    <row r="195" customFormat="false" ht="15" hidden="false" customHeight="true" outlineLevel="0" collapsed="false">
      <c r="A195" s="26" t="s">
        <v>20585</v>
      </c>
      <c r="B195" s="26" t="s">
        <v>276</v>
      </c>
      <c r="C195" s="26" t="s">
        <v>11611</v>
      </c>
      <c r="D195" s="26" t="s">
        <v>20547</v>
      </c>
      <c r="E195" s="26" t="n">
        <v>24</v>
      </c>
      <c r="F195" s="26" t="s">
        <v>20259</v>
      </c>
      <c r="G195" s="26" t="s">
        <v>11629</v>
      </c>
      <c r="H195" s="26" t="n">
        <v>9</v>
      </c>
      <c r="I195" s="26" t="s">
        <v>20260</v>
      </c>
      <c r="J195" s="26" t="s">
        <v>20261</v>
      </c>
      <c r="K195" s="26" t="s">
        <v>20586</v>
      </c>
      <c r="L195" s="26" t="s">
        <v>9625</v>
      </c>
      <c r="M195" s="26" t="s">
        <v>20587</v>
      </c>
      <c r="N195" s="26" t="s">
        <v>5501</v>
      </c>
      <c r="O195" s="28" t="n">
        <v>42.5</v>
      </c>
      <c r="P195" s="28" t="n">
        <v>10.4</v>
      </c>
      <c r="Q195" s="27" t="n">
        <v>45754</v>
      </c>
      <c r="R195" s="26"/>
    </row>
    <row r="196" customFormat="false" ht="15" hidden="false" customHeight="true" outlineLevel="0" collapsed="false">
      <c r="A196" s="29" t="s">
        <v>13953</v>
      </c>
      <c r="B196" s="29" t="s">
        <v>276</v>
      </c>
      <c r="C196" s="29" t="s">
        <v>11611</v>
      </c>
      <c r="D196" s="29" t="s">
        <v>20547</v>
      </c>
      <c r="E196" s="29" t="n">
        <v>40</v>
      </c>
      <c r="F196" s="29" t="s">
        <v>20264</v>
      </c>
      <c r="G196" s="29" t="s">
        <v>11629</v>
      </c>
      <c r="H196" s="29" t="n">
        <v>14</v>
      </c>
      <c r="I196" s="29" t="s">
        <v>20265</v>
      </c>
      <c r="J196" s="29" t="s">
        <v>20261</v>
      </c>
      <c r="K196" s="29" t="s">
        <v>20588</v>
      </c>
      <c r="L196" s="29" t="s">
        <v>360</v>
      </c>
      <c r="M196" s="29" t="s">
        <v>20589</v>
      </c>
      <c r="N196" s="29" t="s">
        <v>364</v>
      </c>
      <c r="O196" s="31" t="n">
        <v>48.1</v>
      </c>
      <c r="P196" s="31" t="n">
        <v>10.4</v>
      </c>
      <c r="Q196" s="30" t="n">
        <v>45576</v>
      </c>
      <c r="R196" s="29"/>
    </row>
    <row r="197" customFormat="false" ht="15" hidden="false" customHeight="true" outlineLevel="0" collapsed="false">
      <c r="A197" s="26" t="s">
        <v>13834</v>
      </c>
      <c r="B197" s="26" t="s">
        <v>276</v>
      </c>
      <c r="C197" s="26" t="s">
        <v>11611</v>
      </c>
      <c r="D197" s="26" t="s">
        <v>20590</v>
      </c>
      <c r="E197" s="26" t="n">
        <v>40</v>
      </c>
      <c r="F197" s="26" t="s">
        <v>20264</v>
      </c>
      <c r="G197" s="26" t="s">
        <v>11629</v>
      </c>
      <c r="H197" s="26" t="n">
        <v>14</v>
      </c>
      <c r="I197" s="26" t="s">
        <v>20265</v>
      </c>
      <c r="J197" s="26" t="s">
        <v>20261</v>
      </c>
      <c r="K197" s="26" t="s">
        <v>13282</v>
      </c>
      <c r="L197" s="26" t="s">
        <v>7337</v>
      </c>
      <c r="M197" s="26" t="s">
        <v>20591</v>
      </c>
      <c r="N197" s="26" t="s">
        <v>7338</v>
      </c>
      <c r="O197" s="28" t="n">
        <v>24.3</v>
      </c>
      <c r="P197" s="28" t="n">
        <v>10.4</v>
      </c>
      <c r="Q197" s="27" t="n">
        <v>45586</v>
      </c>
      <c r="R197" s="26"/>
    </row>
    <row r="198" customFormat="false" ht="15" hidden="false" customHeight="true" outlineLevel="0" collapsed="false">
      <c r="A198" s="29" t="s">
        <v>13909</v>
      </c>
      <c r="B198" s="29" t="s">
        <v>276</v>
      </c>
      <c r="C198" s="29" t="s">
        <v>11611</v>
      </c>
      <c r="D198" s="29" t="s">
        <v>20590</v>
      </c>
      <c r="E198" s="29" t="n">
        <v>32</v>
      </c>
      <c r="F198" s="29" t="s">
        <v>20264</v>
      </c>
      <c r="G198" s="29" t="s">
        <v>11629</v>
      </c>
      <c r="H198" s="29" t="n">
        <v>12</v>
      </c>
      <c r="I198" s="29" t="s">
        <v>20260</v>
      </c>
      <c r="J198" s="29" t="s">
        <v>20261</v>
      </c>
      <c r="K198" s="29" t="s">
        <v>13442</v>
      </c>
      <c r="L198" s="29" t="s">
        <v>4364</v>
      </c>
      <c r="M198" s="29" t="s">
        <v>20592</v>
      </c>
      <c r="N198" s="29" t="s">
        <v>438</v>
      </c>
      <c r="O198" s="31" t="n">
        <v>57.6</v>
      </c>
      <c r="P198" s="31" t="n">
        <v>10.4</v>
      </c>
      <c r="Q198" s="30" t="n">
        <v>45865</v>
      </c>
      <c r="R198" s="29"/>
    </row>
    <row r="199" customFormat="false" ht="15" hidden="false" customHeight="true" outlineLevel="0" collapsed="false">
      <c r="A199" s="26" t="s">
        <v>13364</v>
      </c>
      <c r="B199" s="26" t="s">
        <v>276</v>
      </c>
      <c r="C199" s="26" t="s">
        <v>11611</v>
      </c>
      <c r="D199" s="26" t="s">
        <v>20590</v>
      </c>
      <c r="E199" s="26" t="n">
        <v>36</v>
      </c>
      <c r="F199" s="26" t="s">
        <v>20264</v>
      </c>
      <c r="G199" s="26" t="s">
        <v>11629</v>
      </c>
      <c r="H199" s="26" t="n">
        <v>13</v>
      </c>
      <c r="I199" s="26" t="s">
        <v>20265</v>
      </c>
      <c r="J199" s="26" t="s">
        <v>20261</v>
      </c>
      <c r="K199" s="26" t="s">
        <v>13388</v>
      </c>
      <c r="L199" s="26" t="s">
        <v>1333</v>
      </c>
      <c r="M199" s="26" t="s">
        <v>20593</v>
      </c>
      <c r="N199" s="26" t="s">
        <v>1337</v>
      </c>
      <c r="O199" s="28" t="n">
        <v>20.2</v>
      </c>
      <c r="P199" s="28" t="n">
        <v>10.4</v>
      </c>
      <c r="Q199" s="27" t="n">
        <v>46149</v>
      </c>
      <c r="R199" s="26"/>
    </row>
    <row r="200" customFormat="false" ht="15" hidden="false" customHeight="true" outlineLevel="0" collapsed="false">
      <c r="A200" s="29" t="s">
        <v>20594</v>
      </c>
      <c r="B200" s="29" t="s">
        <v>276</v>
      </c>
      <c r="C200" s="29" t="s">
        <v>11611</v>
      </c>
      <c r="D200" s="29" t="s">
        <v>20590</v>
      </c>
      <c r="E200" s="29" t="n">
        <v>32</v>
      </c>
      <c r="F200" s="29" t="s">
        <v>20264</v>
      </c>
      <c r="G200" s="29" t="s">
        <v>11629</v>
      </c>
      <c r="H200" s="29" t="n">
        <v>12</v>
      </c>
      <c r="I200" s="29" t="s">
        <v>20260</v>
      </c>
      <c r="J200" s="29" t="s">
        <v>20261</v>
      </c>
      <c r="K200" s="29" t="s">
        <v>13492</v>
      </c>
      <c r="L200" s="29" t="s">
        <v>11137</v>
      </c>
      <c r="M200" s="29" t="s">
        <v>20595</v>
      </c>
      <c r="N200" s="29" t="s">
        <v>3217</v>
      </c>
      <c r="O200" s="31" t="n">
        <v>61.6</v>
      </c>
      <c r="P200" s="31" t="n">
        <v>10.4</v>
      </c>
      <c r="Q200" s="30" t="n">
        <v>46141</v>
      </c>
      <c r="R200" s="29"/>
    </row>
    <row r="201" customFormat="false" ht="15" hidden="false" customHeight="true" outlineLevel="0" collapsed="false">
      <c r="A201" s="26" t="s">
        <v>20596</v>
      </c>
      <c r="B201" s="26" t="s">
        <v>276</v>
      </c>
      <c r="C201" s="26" t="s">
        <v>11611</v>
      </c>
      <c r="D201" s="26" t="s">
        <v>20590</v>
      </c>
      <c r="E201" s="26" t="n">
        <v>36</v>
      </c>
      <c r="F201" s="26" t="s">
        <v>20264</v>
      </c>
      <c r="G201" s="26" t="s">
        <v>11629</v>
      </c>
      <c r="H201" s="26" t="n">
        <v>13</v>
      </c>
      <c r="I201" s="26" t="s">
        <v>20265</v>
      </c>
      <c r="J201" s="26" t="s">
        <v>20261</v>
      </c>
      <c r="K201" s="26" t="s">
        <v>20597</v>
      </c>
      <c r="L201" s="26" t="s">
        <v>4060</v>
      </c>
      <c r="M201" s="26" t="s">
        <v>20598</v>
      </c>
      <c r="N201" s="26" t="s">
        <v>1673</v>
      </c>
      <c r="O201" s="28" t="n">
        <v>53.6</v>
      </c>
      <c r="P201" s="28" t="n">
        <v>10.4</v>
      </c>
      <c r="Q201" s="27" t="n">
        <v>45650</v>
      </c>
      <c r="R201" s="26"/>
    </row>
    <row r="202" customFormat="false" ht="15" hidden="false" customHeight="true" outlineLevel="0" collapsed="false">
      <c r="A202" s="29" t="s">
        <v>12341</v>
      </c>
      <c r="B202" s="29" t="s">
        <v>276</v>
      </c>
      <c r="C202" s="29" t="s">
        <v>11611</v>
      </c>
      <c r="D202" s="29" t="s">
        <v>20590</v>
      </c>
      <c r="E202" s="29" t="n">
        <v>28</v>
      </c>
      <c r="F202" s="29" t="s">
        <v>20259</v>
      </c>
      <c r="G202" s="29" t="s">
        <v>11629</v>
      </c>
      <c r="H202" s="29" t="n">
        <v>10</v>
      </c>
      <c r="I202" s="29" t="s">
        <v>20260</v>
      </c>
      <c r="J202" s="29" t="s">
        <v>20261</v>
      </c>
      <c r="K202" s="29" t="s">
        <v>13098</v>
      </c>
      <c r="L202" s="29" t="s">
        <v>8601</v>
      </c>
      <c r="M202" s="29" t="s">
        <v>20599</v>
      </c>
      <c r="N202" s="29" t="s">
        <v>3312</v>
      </c>
      <c r="O202" s="31" t="n">
        <v>57.3</v>
      </c>
      <c r="P202" s="31" t="n">
        <v>10.4</v>
      </c>
      <c r="Q202" s="30" t="n">
        <v>45734</v>
      </c>
      <c r="R202" s="29"/>
    </row>
    <row r="203" customFormat="false" ht="15" hidden="false" customHeight="true" outlineLevel="0" collapsed="false">
      <c r="A203" s="26" t="s">
        <v>20600</v>
      </c>
      <c r="B203" s="26" t="s">
        <v>276</v>
      </c>
      <c r="C203" s="26" t="s">
        <v>11611</v>
      </c>
      <c r="D203" s="26" t="s">
        <v>20590</v>
      </c>
      <c r="E203" s="26" t="n">
        <v>24</v>
      </c>
      <c r="F203" s="26" t="s">
        <v>20259</v>
      </c>
      <c r="G203" s="26" t="s">
        <v>11629</v>
      </c>
      <c r="H203" s="26" t="n">
        <v>9</v>
      </c>
      <c r="I203" s="26" t="s">
        <v>20260</v>
      </c>
      <c r="J203" s="26" t="s">
        <v>20261</v>
      </c>
      <c r="K203" s="26" t="s">
        <v>20601</v>
      </c>
      <c r="L203" s="26" t="s">
        <v>8082</v>
      </c>
      <c r="M203" s="26" t="s">
        <v>20602</v>
      </c>
      <c r="N203" s="26" t="s">
        <v>751</v>
      </c>
      <c r="O203" s="28" t="n">
        <v>45.7</v>
      </c>
      <c r="P203" s="28" t="n">
        <v>10.4</v>
      </c>
      <c r="Q203" s="27" t="n">
        <v>45672</v>
      </c>
      <c r="R203" s="26"/>
    </row>
    <row r="204" customFormat="false" ht="15" hidden="false" customHeight="true" outlineLevel="0" collapsed="false">
      <c r="A204" s="29" t="s">
        <v>14081</v>
      </c>
      <c r="B204" s="29" t="s">
        <v>276</v>
      </c>
      <c r="C204" s="29" t="s">
        <v>11611</v>
      </c>
      <c r="D204" s="29" t="s">
        <v>20590</v>
      </c>
      <c r="E204" s="29" t="n">
        <v>28</v>
      </c>
      <c r="F204" s="29" t="s">
        <v>20259</v>
      </c>
      <c r="G204" s="29" t="s">
        <v>11629</v>
      </c>
      <c r="H204" s="29" t="n">
        <v>10</v>
      </c>
      <c r="I204" s="29" t="s">
        <v>20260</v>
      </c>
      <c r="J204" s="29" t="s">
        <v>20261</v>
      </c>
      <c r="K204" s="29" t="s">
        <v>20603</v>
      </c>
      <c r="L204" s="29" t="s">
        <v>204</v>
      </c>
      <c r="M204" s="29" t="s">
        <v>20604</v>
      </c>
      <c r="N204" s="29" t="s">
        <v>207</v>
      </c>
      <c r="O204" s="31" t="n">
        <v>49.9</v>
      </c>
      <c r="P204" s="31" t="n">
        <v>10.4</v>
      </c>
      <c r="Q204" s="30" t="n">
        <v>46059</v>
      </c>
      <c r="R204" s="29"/>
    </row>
    <row r="205" customFormat="false" ht="15" hidden="false" customHeight="true" outlineLevel="0" collapsed="false">
      <c r="A205" s="26" t="s">
        <v>11792</v>
      </c>
      <c r="B205" s="26" t="s">
        <v>276</v>
      </c>
      <c r="C205" s="26" t="s">
        <v>11611</v>
      </c>
      <c r="D205" s="26" t="s">
        <v>20590</v>
      </c>
      <c r="E205" s="26" t="n">
        <v>24</v>
      </c>
      <c r="F205" s="26" t="s">
        <v>20259</v>
      </c>
      <c r="G205" s="26" t="s">
        <v>11629</v>
      </c>
      <c r="H205" s="26" t="n">
        <v>9</v>
      </c>
      <c r="I205" s="26" t="s">
        <v>20260</v>
      </c>
      <c r="J205" s="26" t="s">
        <v>20261</v>
      </c>
      <c r="K205" s="26" t="s">
        <v>20605</v>
      </c>
      <c r="L205" s="26" t="s">
        <v>4113</v>
      </c>
      <c r="M205" s="26" t="s">
        <v>20606</v>
      </c>
      <c r="N205" s="26" t="s">
        <v>2024</v>
      </c>
      <c r="O205" s="28" t="n">
        <v>46.7</v>
      </c>
      <c r="P205" s="28" t="n">
        <v>10.4</v>
      </c>
      <c r="Q205" s="27" t="n">
        <v>45607</v>
      </c>
      <c r="R205" s="26"/>
    </row>
    <row r="206" customFormat="false" ht="15" hidden="false" customHeight="true" outlineLevel="0" collapsed="false">
      <c r="A206" s="29" t="s">
        <v>13279</v>
      </c>
      <c r="B206" s="29" t="s">
        <v>276</v>
      </c>
      <c r="C206" s="29" t="s">
        <v>11611</v>
      </c>
      <c r="D206" s="29" t="s">
        <v>20590</v>
      </c>
      <c r="E206" s="29" t="n">
        <v>28</v>
      </c>
      <c r="F206" s="29" t="s">
        <v>20259</v>
      </c>
      <c r="G206" s="29" t="s">
        <v>11629</v>
      </c>
      <c r="H206" s="29" t="n">
        <v>10</v>
      </c>
      <c r="I206" s="29" t="s">
        <v>20260</v>
      </c>
      <c r="J206" s="29" t="s">
        <v>20261</v>
      </c>
      <c r="K206" s="29" t="s">
        <v>13280</v>
      </c>
      <c r="L206" s="29" t="s">
        <v>4854</v>
      </c>
      <c r="M206" s="29" t="s">
        <v>20607</v>
      </c>
      <c r="N206" s="29" t="s">
        <v>258</v>
      </c>
      <c r="O206" s="31" t="n">
        <v>38</v>
      </c>
      <c r="P206" s="31" t="n">
        <v>10.4</v>
      </c>
      <c r="Q206" s="30" t="n">
        <v>45908</v>
      </c>
      <c r="R206" s="29"/>
    </row>
    <row r="207" customFormat="false" ht="15" hidden="false" customHeight="true" outlineLevel="0" collapsed="false">
      <c r="A207" s="26" t="s">
        <v>13402</v>
      </c>
      <c r="B207" s="26" t="s">
        <v>276</v>
      </c>
      <c r="C207" s="26" t="s">
        <v>11611</v>
      </c>
      <c r="D207" s="26" t="s">
        <v>20590</v>
      </c>
      <c r="E207" s="26" t="n">
        <v>24</v>
      </c>
      <c r="F207" s="26" t="s">
        <v>20259</v>
      </c>
      <c r="G207" s="26" t="s">
        <v>11629</v>
      </c>
      <c r="H207" s="26" t="n">
        <v>9</v>
      </c>
      <c r="I207" s="26" t="s">
        <v>20260</v>
      </c>
      <c r="J207" s="26" t="s">
        <v>20261</v>
      </c>
      <c r="K207" s="26" t="s">
        <v>20608</v>
      </c>
      <c r="L207" s="26" t="s">
        <v>4875</v>
      </c>
      <c r="M207" s="26" t="s">
        <v>20609</v>
      </c>
      <c r="N207" s="26" t="s">
        <v>2102</v>
      </c>
      <c r="O207" s="28" t="n">
        <v>43.3</v>
      </c>
      <c r="P207" s="28" t="n">
        <v>10.4</v>
      </c>
      <c r="Q207" s="27" t="n">
        <v>45813</v>
      </c>
      <c r="R207" s="26"/>
    </row>
    <row r="208" customFormat="false" ht="15" hidden="false" customHeight="true" outlineLevel="0" collapsed="false">
      <c r="A208" s="29" t="s">
        <v>12411</v>
      </c>
      <c r="B208" s="29" t="s">
        <v>276</v>
      </c>
      <c r="C208" s="29" t="s">
        <v>11611</v>
      </c>
      <c r="D208" s="29" t="s">
        <v>20590</v>
      </c>
      <c r="E208" s="29" t="n">
        <v>32</v>
      </c>
      <c r="F208" s="29" t="s">
        <v>20264</v>
      </c>
      <c r="G208" s="29" t="s">
        <v>11629</v>
      </c>
      <c r="H208" s="29" t="n">
        <v>12</v>
      </c>
      <c r="I208" s="29" t="s">
        <v>20260</v>
      </c>
      <c r="J208" s="29" t="s">
        <v>20261</v>
      </c>
      <c r="K208" s="29" t="s">
        <v>13303</v>
      </c>
      <c r="L208" s="29" t="s">
        <v>8412</v>
      </c>
      <c r="M208" s="29" t="s">
        <v>20610</v>
      </c>
      <c r="N208" s="29" t="s">
        <v>3244</v>
      </c>
      <c r="O208" s="31" t="n">
        <v>32.6</v>
      </c>
      <c r="P208" s="31" t="n">
        <v>10.4</v>
      </c>
      <c r="Q208" s="30" t="n">
        <v>45836</v>
      </c>
      <c r="R208" s="29"/>
    </row>
    <row r="209" customFormat="false" ht="15" hidden="false" customHeight="true" outlineLevel="0" collapsed="false">
      <c r="A209" s="26" t="s">
        <v>20611</v>
      </c>
      <c r="B209" s="26" t="s">
        <v>276</v>
      </c>
      <c r="C209" s="26" t="s">
        <v>11611</v>
      </c>
      <c r="D209" s="26" t="s">
        <v>20590</v>
      </c>
      <c r="E209" s="26" t="n">
        <v>32</v>
      </c>
      <c r="F209" s="26" t="s">
        <v>20264</v>
      </c>
      <c r="G209" s="26" t="s">
        <v>11629</v>
      </c>
      <c r="H209" s="26" t="n">
        <v>12</v>
      </c>
      <c r="I209" s="26" t="s">
        <v>20260</v>
      </c>
      <c r="J209" s="26" t="s">
        <v>20261</v>
      </c>
      <c r="K209" s="26" t="s">
        <v>13367</v>
      </c>
      <c r="L209" s="26" t="s">
        <v>6036</v>
      </c>
      <c r="M209" s="26" t="s">
        <v>20612</v>
      </c>
      <c r="N209" s="26" t="s">
        <v>1793</v>
      </c>
      <c r="O209" s="28" t="n">
        <v>43.1</v>
      </c>
      <c r="P209" s="28" t="n">
        <v>10.4</v>
      </c>
      <c r="Q209" s="27" t="n">
        <v>46087</v>
      </c>
      <c r="R209" s="26"/>
    </row>
    <row r="210" customFormat="false" ht="15" hidden="false" customHeight="true" outlineLevel="0" collapsed="false">
      <c r="A210" s="29" t="s">
        <v>13133</v>
      </c>
      <c r="B210" s="29" t="s">
        <v>276</v>
      </c>
      <c r="C210" s="29" t="s">
        <v>11611</v>
      </c>
      <c r="D210" s="29" t="s">
        <v>20590</v>
      </c>
      <c r="E210" s="29" t="n">
        <v>40</v>
      </c>
      <c r="F210" s="29" t="s">
        <v>20264</v>
      </c>
      <c r="G210" s="29" t="s">
        <v>11629</v>
      </c>
      <c r="H210" s="29" t="n">
        <v>14</v>
      </c>
      <c r="I210" s="29" t="s">
        <v>20265</v>
      </c>
      <c r="J210" s="29" t="s">
        <v>20261</v>
      </c>
      <c r="K210" s="29" t="s">
        <v>13134</v>
      </c>
      <c r="L210" s="29" t="s">
        <v>3655</v>
      </c>
      <c r="M210" s="29" t="s">
        <v>20613</v>
      </c>
      <c r="N210" s="29" t="s">
        <v>1445</v>
      </c>
      <c r="O210" s="31" t="n">
        <v>35.1</v>
      </c>
      <c r="P210" s="31" t="n">
        <v>10.4</v>
      </c>
      <c r="Q210" s="30" t="n">
        <v>46086</v>
      </c>
      <c r="R210" s="29"/>
    </row>
    <row r="211" customFormat="false" ht="15" hidden="false" customHeight="true" outlineLevel="0" collapsed="false">
      <c r="A211" s="26" t="s">
        <v>14173</v>
      </c>
      <c r="B211" s="26" t="s">
        <v>276</v>
      </c>
      <c r="C211" s="26" t="s">
        <v>11611</v>
      </c>
      <c r="D211" s="26" t="s">
        <v>20590</v>
      </c>
      <c r="E211" s="26" t="n">
        <v>32</v>
      </c>
      <c r="F211" s="26" t="s">
        <v>20264</v>
      </c>
      <c r="G211" s="26" t="s">
        <v>11629</v>
      </c>
      <c r="H211" s="26" t="n">
        <v>12</v>
      </c>
      <c r="I211" s="26" t="s">
        <v>20260</v>
      </c>
      <c r="J211" s="26" t="s">
        <v>20261</v>
      </c>
      <c r="K211" s="26" t="s">
        <v>20614</v>
      </c>
      <c r="L211" s="26" t="s">
        <v>2422</v>
      </c>
      <c r="M211" s="26" t="s">
        <v>20615</v>
      </c>
      <c r="N211" s="26" t="s">
        <v>2424</v>
      </c>
      <c r="O211" s="28" t="n">
        <v>35.1</v>
      </c>
      <c r="P211" s="28" t="n">
        <v>10.4</v>
      </c>
      <c r="Q211" s="27" t="n">
        <v>45917</v>
      </c>
      <c r="R211" s="26"/>
    </row>
    <row r="212" customFormat="false" ht="15" hidden="false" customHeight="true" outlineLevel="0" collapsed="false">
      <c r="A212" s="29" t="s">
        <v>12293</v>
      </c>
      <c r="B212" s="29" t="s">
        <v>276</v>
      </c>
      <c r="C212" s="29" t="s">
        <v>11611</v>
      </c>
      <c r="D212" s="29" t="s">
        <v>20590</v>
      </c>
      <c r="E212" s="29" t="n">
        <v>36</v>
      </c>
      <c r="F212" s="29" t="s">
        <v>20264</v>
      </c>
      <c r="G212" s="29" t="s">
        <v>11629</v>
      </c>
      <c r="H212" s="29" t="n">
        <v>13</v>
      </c>
      <c r="I212" s="29" t="s">
        <v>20265</v>
      </c>
      <c r="J212" s="29" t="s">
        <v>20325</v>
      </c>
      <c r="K212" s="29"/>
      <c r="L212" s="29"/>
      <c r="M212" s="29"/>
      <c r="N212" s="29"/>
      <c r="O212" s="29"/>
      <c r="P212" s="31" t="n">
        <v>10.4</v>
      </c>
      <c r="Q212" s="30" t="n">
        <v>45598</v>
      </c>
      <c r="R212" s="29"/>
    </row>
    <row r="213" customFormat="false" ht="15" hidden="false" customHeight="true" outlineLevel="0" collapsed="false">
      <c r="A213" s="26" t="s">
        <v>12860</v>
      </c>
      <c r="B213" s="26" t="s">
        <v>276</v>
      </c>
      <c r="C213" s="26" t="s">
        <v>11611</v>
      </c>
      <c r="D213" s="26" t="s">
        <v>20590</v>
      </c>
      <c r="E213" s="26" t="n">
        <v>36</v>
      </c>
      <c r="F213" s="26" t="s">
        <v>20264</v>
      </c>
      <c r="G213" s="26" t="s">
        <v>11629</v>
      </c>
      <c r="H213" s="26" t="n">
        <v>13</v>
      </c>
      <c r="I213" s="26" t="s">
        <v>20265</v>
      </c>
      <c r="J213" s="26" t="s">
        <v>20261</v>
      </c>
      <c r="K213" s="26" t="s">
        <v>20616</v>
      </c>
      <c r="L213" s="26" t="s">
        <v>2314</v>
      </c>
      <c r="M213" s="26" t="s">
        <v>20617</v>
      </c>
      <c r="N213" s="26" t="s">
        <v>2315</v>
      </c>
      <c r="O213" s="28" t="n">
        <v>34.5</v>
      </c>
      <c r="P213" s="28" t="n">
        <v>10.4</v>
      </c>
      <c r="Q213" s="27" t="n">
        <v>45751</v>
      </c>
      <c r="R213" s="26"/>
    </row>
    <row r="214" customFormat="false" ht="15" hidden="false" customHeight="true" outlineLevel="0" collapsed="false">
      <c r="A214" s="29" t="s">
        <v>13318</v>
      </c>
      <c r="B214" s="29" t="s">
        <v>276</v>
      </c>
      <c r="C214" s="29" t="s">
        <v>11611</v>
      </c>
      <c r="D214" s="29" t="s">
        <v>20590</v>
      </c>
      <c r="E214" s="29" t="n">
        <v>36</v>
      </c>
      <c r="F214" s="29" t="s">
        <v>20264</v>
      </c>
      <c r="G214" s="29" t="s">
        <v>11629</v>
      </c>
      <c r="H214" s="29" t="n">
        <v>13</v>
      </c>
      <c r="I214" s="29" t="s">
        <v>20265</v>
      </c>
      <c r="J214" s="29" t="s">
        <v>20261</v>
      </c>
      <c r="K214" s="29" t="s">
        <v>13319</v>
      </c>
      <c r="L214" s="29" t="s">
        <v>11376</v>
      </c>
      <c r="M214" s="29" t="s">
        <v>20618</v>
      </c>
      <c r="N214" s="29" t="s">
        <v>1769</v>
      </c>
      <c r="O214" s="31" t="n">
        <v>58.2</v>
      </c>
      <c r="P214" s="31" t="n">
        <v>10.4</v>
      </c>
      <c r="Q214" s="30" t="n">
        <v>45924</v>
      </c>
      <c r="R214" s="29"/>
    </row>
    <row r="215" customFormat="false" ht="15" hidden="false" customHeight="true" outlineLevel="0" collapsed="false">
      <c r="A215" s="26" t="s">
        <v>20619</v>
      </c>
      <c r="B215" s="26" t="s">
        <v>276</v>
      </c>
      <c r="C215" s="26" t="s">
        <v>11611</v>
      </c>
      <c r="D215" s="26" t="s">
        <v>20590</v>
      </c>
      <c r="E215" s="26" t="n">
        <v>32</v>
      </c>
      <c r="F215" s="26" t="s">
        <v>20264</v>
      </c>
      <c r="G215" s="26" t="s">
        <v>11629</v>
      </c>
      <c r="H215" s="26" t="n">
        <v>12</v>
      </c>
      <c r="I215" s="26" t="s">
        <v>20260</v>
      </c>
      <c r="J215" s="26" t="s">
        <v>20261</v>
      </c>
      <c r="K215" s="26" t="s">
        <v>20620</v>
      </c>
      <c r="L215" s="26" t="s">
        <v>8521</v>
      </c>
      <c r="M215" s="26" t="s">
        <v>20621</v>
      </c>
      <c r="N215" s="26" t="s">
        <v>3426</v>
      </c>
      <c r="O215" s="28" t="n">
        <v>24.5</v>
      </c>
      <c r="P215" s="28" t="n">
        <v>10.4</v>
      </c>
      <c r="Q215" s="27" t="n">
        <v>46144</v>
      </c>
      <c r="R215" s="26"/>
    </row>
    <row r="216" customFormat="false" ht="15" hidden="false" customHeight="true" outlineLevel="0" collapsed="false">
      <c r="A216" s="29" t="s">
        <v>13015</v>
      </c>
      <c r="B216" s="29" t="s">
        <v>276</v>
      </c>
      <c r="C216" s="29" t="s">
        <v>11611</v>
      </c>
      <c r="D216" s="29" t="s">
        <v>20590</v>
      </c>
      <c r="E216" s="29" t="n">
        <v>28</v>
      </c>
      <c r="F216" s="29" t="s">
        <v>20259</v>
      </c>
      <c r="G216" s="29" t="s">
        <v>11629</v>
      </c>
      <c r="H216" s="29" t="n">
        <v>10</v>
      </c>
      <c r="I216" s="29" t="s">
        <v>20260</v>
      </c>
      <c r="J216" s="29" t="s">
        <v>20261</v>
      </c>
      <c r="K216" s="29" t="s">
        <v>20622</v>
      </c>
      <c r="L216" s="29" t="s">
        <v>1230</v>
      </c>
      <c r="M216" s="29" t="s">
        <v>20623</v>
      </c>
      <c r="N216" s="29" t="s">
        <v>873</v>
      </c>
      <c r="O216" s="31" t="n">
        <v>38.3</v>
      </c>
      <c r="P216" s="31" t="n">
        <v>10.4</v>
      </c>
      <c r="Q216" s="30" t="n">
        <v>45592</v>
      </c>
      <c r="R216" s="29"/>
    </row>
    <row r="217" customFormat="false" ht="15" hidden="false" customHeight="true" outlineLevel="0" collapsed="false">
      <c r="A217" s="26" t="s">
        <v>14089</v>
      </c>
      <c r="B217" s="26" t="s">
        <v>276</v>
      </c>
      <c r="C217" s="26" t="s">
        <v>11611</v>
      </c>
      <c r="D217" s="26" t="s">
        <v>20590</v>
      </c>
      <c r="E217" s="26" t="n">
        <v>28</v>
      </c>
      <c r="F217" s="26" t="s">
        <v>20259</v>
      </c>
      <c r="G217" s="26" t="s">
        <v>11629</v>
      </c>
      <c r="H217" s="26" t="n">
        <v>10</v>
      </c>
      <c r="I217" s="26" t="s">
        <v>20260</v>
      </c>
      <c r="J217" s="26" t="s">
        <v>20261</v>
      </c>
      <c r="K217" s="26" t="s">
        <v>20624</v>
      </c>
      <c r="L217" s="26" t="s">
        <v>6269</v>
      </c>
      <c r="M217" s="26" t="s">
        <v>20625</v>
      </c>
      <c r="N217" s="26" t="s">
        <v>2766</v>
      </c>
      <c r="O217" s="28" t="n">
        <v>24.8</v>
      </c>
      <c r="P217" s="28" t="n">
        <v>10.4</v>
      </c>
      <c r="Q217" s="27" t="n">
        <v>45844</v>
      </c>
      <c r="R217" s="26"/>
    </row>
    <row r="218" customFormat="false" ht="15" hidden="false" customHeight="true" outlineLevel="0" collapsed="false">
      <c r="A218" s="29" t="s">
        <v>20626</v>
      </c>
      <c r="B218" s="29" t="s">
        <v>276</v>
      </c>
      <c r="C218" s="29" t="s">
        <v>11611</v>
      </c>
      <c r="D218" s="29" t="s">
        <v>20590</v>
      </c>
      <c r="E218" s="29" t="n">
        <v>24</v>
      </c>
      <c r="F218" s="29" t="s">
        <v>20259</v>
      </c>
      <c r="G218" s="29" t="s">
        <v>11629</v>
      </c>
      <c r="H218" s="29" t="n">
        <v>9</v>
      </c>
      <c r="I218" s="29" t="s">
        <v>20260</v>
      </c>
      <c r="J218" s="29" t="s">
        <v>20261</v>
      </c>
      <c r="K218" s="29" t="s">
        <v>13083</v>
      </c>
      <c r="L218" s="29" t="s">
        <v>9428</v>
      </c>
      <c r="M218" s="29" t="s">
        <v>20627</v>
      </c>
      <c r="N218" s="29" t="s">
        <v>1319</v>
      </c>
      <c r="O218" s="31" t="n">
        <v>58</v>
      </c>
      <c r="P218" s="31" t="n">
        <v>10.4</v>
      </c>
      <c r="Q218" s="30" t="n">
        <v>45813</v>
      </c>
      <c r="R218" s="29"/>
    </row>
    <row r="219" customFormat="false" ht="15" hidden="false" customHeight="true" outlineLevel="0" collapsed="false">
      <c r="A219" s="26" t="s">
        <v>12471</v>
      </c>
      <c r="B219" s="26" t="s">
        <v>276</v>
      </c>
      <c r="C219" s="26" t="s">
        <v>11611</v>
      </c>
      <c r="D219" s="26" t="s">
        <v>20590</v>
      </c>
      <c r="E219" s="26" t="n">
        <v>24</v>
      </c>
      <c r="F219" s="26" t="s">
        <v>20259</v>
      </c>
      <c r="G219" s="26" t="s">
        <v>11629</v>
      </c>
      <c r="H219" s="26" t="n">
        <v>9</v>
      </c>
      <c r="I219" s="26" t="s">
        <v>20260</v>
      </c>
      <c r="J219" s="26" t="s">
        <v>20261</v>
      </c>
      <c r="K219" s="26" t="s">
        <v>13285</v>
      </c>
      <c r="L219" s="26" t="s">
        <v>7371</v>
      </c>
      <c r="M219" s="26" t="s">
        <v>20628</v>
      </c>
      <c r="N219" s="26" t="s">
        <v>2060</v>
      </c>
      <c r="O219" s="28" t="n">
        <v>21</v>
      </c>
      <c r="P219" s="28" t="n">
        <v>10.4</v>
      </c>
      <c r="Q219" s="27" t="n">
        <v>45581</v>
      </c>
      <c r="R219" s="26"/>
    </row>
    <row r="220" customFormat="false" ht="15" hidden="false" customHeight="true" outlineLevel="0" collapsed="false">
      <c r="A220" s="29" t="s">
        <v>14298</v>
      </c>
      <c r="B220" s="29" t="s">
        <v>276</v>
      </c>
      <c r="C220" s="29" t="s">
        <v>11611</v>
      </c>
      <c r="D220" s="29" t="s">
        <v>20590</v>
      </c>
      <c r="E220" s="29" t="n">
        <v>28</v>
      </c>
      <c r="F220" s="29" t="s">
        <v>20259</v>
      </c>
      <c r="G220" s="29" t="s">
        <v>11629</v>
      </c>
      <c r="H220" s="29" t="n">
        <v>10</v>
      </c>
      <c r="I220" s="29" t="s">
        <v>20260</v>
      </c>
      <c r="J220" s="29" t="s">
        <v>20261</v>
      </c>
      <c r="K220" s="29" t="s">
        <v>20629</v>
      </c>
      <c r="L220" s="29" t="s">
        <v>1936</v>
      </c>
      <c r="M220" s="29" t="s">
        <v>20630</v>
      </c>
      <c r="N220" s="29" t="s">
        <v>1939</v>
      </c>
      <c r="O220" s="31" t="n">
        <v>59.9</v>
      </c>
      <c r="P220" s="31" t="n">
        <v>10.4</v>
      </c>
      <c r="Q220" s="30" t="n">
        <v>45670</v>
      </c>
      <c r="R220" s="29"/>
    </row>
    <row r="221" customFormat="false" ht="15" hidden="false" customHeight="true" outlineLevel="0" collapsed="false">
      <c r="A221" s="26" t="s">
        <v>12242</v>
      </c>
      <c r="B221" s="26" t="s">
        <v>276</v>
      </c>
      <c r="C221" s="26" t="s">
        <v>11611</v>
      </c>
      <c r="D221" s="26" t="s">
        <v>20631</v>
      </c>
      <c r="E221" s="26" t="n">
        <v>40</v>
      </c>
      <c r="F221" s="26" t="s">
        <v>20264</v>
      </c>
      <c r="G221" s="26" t="s">
        <v>11629</v>
      </c>
      <c r="H221" s="26" t="n">
        <v>14</v>
      </c>
      <c r="I221" s="26" t="s">
        <v>20265</v>
      </c>
      <c r="J221" s="26" t="s">
        <v>20261</v>
      </c>
      <c r="K221" s="26" t="s">
        <v>20632</v>
      </c>
      <c r="L221" s="26" t="s">
        <v>9174</v>
      </c>
      <c r="M221" s="26" t="s">
        <v>20633</v>
      </c>
      <c r="N221" s="26" t="s">
        <v>5208</v>
      </c>
      <c r="O221" s="28" t="n">
        <v>54.4</v>
      </c>
      <c r="P221" s="28" t="n">
        <v>10.4</v>
      </c>
      <c r="Q221" s="27" t="n">
        <v>45829</v>
      </c>
      <c r="R221" s="26"/>
    </row>
    <row r="222" customFormat="false" ht="15" hidden="false" customHeight="true" outlineLevel="0" collapsed="false">
      <c r="A222" s="29" t="s">
        <v>13624</v>
      </c>
      <c r="B222" s="29" t="s">
        <v>276</v>
      </c>
      <c r="C222" s="29" t="s">
        <v>11611</v>
      </c>
      <c r="D222" s="29" t="s">
        <v>20631</v>
      </c>
      <c r="E222" s="29" t="n">
        <v>32</v>
      </c>
      <c r="F222" s="29" t="s">
        <v>20264</v>
      </c>
      <c r="G222" s="29" t="s">
        <v>11629</v>
      </c>
      <c r="H222" s="29" t="n">
        <v>12</v>
      </c>
      <c r="I222" s="29" t="s">
        <v>20260</v>
      </c>
      <c r="J222" s="29" t="s">
        <v>20261</v>
      </c>
      <c r="K222" s="29" t="s">
        <v>20634</v>
      </c>
      <c r="L222" s="29" t="s">
        <v>9875</v>
      </c>
      <c r="M222" s="29" t="s">
        <v>20635</v>
      </c>
      <c r="N222" s="29" t="s">
        <v>7345</v>
      </c>
      <c r="O222" s="31" t="n">
        <v>62</v>
      </c>
      <c r="P222" s="31" t="n">
        <v>10.4</v>
      </c>
      <c r="Q222" s="30" t="n">
        <v>45793</v>
      </c>
      <c r="R222" s="29"/>
    </row>
    <row r="223" customFormat="false" ht="15" hidden="false" customHeight="true" outlineLevel="0" collapsed="false">
      <c r="A223" s="26" t="s">
        <v>11665</v>
      </c>
      <c r="B223" s="26" t="s">
        <v>276</v>
      </c>
      <c r="C223" s="26" t="s">
        <v>11611</v>
      </c>
      <c r="D223" s="26" t="s">
        <v>20631</v>
      </c>
      <c r="E223" s="26" t="n">
        <v>28</v>
      </c>
      <c r="F223" s="26" t="s">
        <v>20259</v>
      </c>
      <c r="G223" s="26" t="s">
        <v>11629</v>
      </c>
      <c r="H223" s="26" t="n">
        <v>10</v>
      </c>
      <c r="I223" s="26" t="s">
        <v>20260</v>
      </c>
      <c r="J223" s="26" t="s">
        <v>20261</v>
      </c>
      <c r="K223" s="26" t="s">
        <v>13205</v>
      </c>
      <c r="L223" s="26" t="s">
        <v>1926</v>
      </c>
      <c r="M223" s="26" t="s">
        <v>20636</v>
      </c>
      <c r="N223" s="26" t="s">
        <v>1929</v>
      </c>
      <c r="O223" s="28" t="n">
        <v>56.2</v>
      </c>
      <c r="P223" s="28" t="n">
        <v>10.4</v>
      </c>
      <c r="Q223" s="27" t="n">
        <v>45680</v>
      </c>
      <c r="R223" s="26"/>
    </row>
    <row r="224" customFormat="false" ht="15" hidden="false" customHeight="true" outlineLevel="0" collapsed="false">
      <c r="A224" s="29" t="s">
        <v>13561</v>
      </c>
      <c r="B224" s="29" t="s">
        <v>276</v>
      </c>
      <c r="C224" s="29" t="s">
        <v>11611</v>
      </c>
      <c r="D224" s="29" t="s">
        <v>20631</v>
      </c>
      <c r="E224" s="29" t="n">
        <v>24</v>
      </c>
      <c r="F224" s="29" t="s">
        <v>20259</v>
      </c>
      <c r="G224" s="29" t="s">
        <v>11629</v>
      </c>
      <c r="H224" s="29" t="n">
        <v>9</v>
      </c>
      <c r="I224" s="29" t="s">
        <v>20260</v>
      </c>
      <c r="J224" s="29" t="s">
        <v>20261</v>
      </c>
      <c r="K224" s="29" t="s">
        <v>13562</v>
      </c>
      <c r="L224" s="29" t="s">
        <v>9958</v>
      </c>
      <c r="M224" s="29" t="s">
        <v>20637</v>
      </c>
      <c r="N224" s="29" t="s">
        <v>7654</v>
      </c>
      <c r="O224" s="31" t="n">
        <v>33.9</v>
      </c>
      <c r="P224" s="31" t="n">
        <v>10.4</v>
      </c>
      <c r="Q224" s="30" t="n">
        <v>45913</v>
      </c>
      <c r="R224" s="29"/>
    </row>
    <row r="225" customFormat="false" ht="15" hidden="false" customHeight="true" outlineLevel="0" collapsed="false">
      <c r="A225" s="26" t="s">
        <v>20638</v>
      </c>
      <c r="B225" s="26" t="s">
        <v>276</v>
      </c>
      <c r="C225" s="26" t="s">
        <v>11611</v>
      </c>
      <c r="D225" s="26" t="s">
        <v>20631</v>
      </c>
      <c r="E225" s="26" t="n">
        <v>28</v>
      </c>
      <c r="F225" s="26" t="s">
        <v>20259</v>
      </c>
      <c r="G225" s="26" t="s">
        <v>11629</v>
      </c>
      <c r="H225" s="26" t="n">
        <v>10</v>
      </c>
      <c r="I225" s="26" t="s">
        <v>20260</v>
      </c>
      <c r="J225" s="26" t="s">
        <v>20261</v>
      </c>
      <c r="K225" s="26" t="s">
        <v>20639</v>
      </c>
      <c r="L225" s="26" t="s">
        <v>10995</v>
      </c>
      <c r="M225" s="26" t="s">
        <v>20640</v>
      </c>
      <c r="N225" s="26" t="s">
        <v>1466</v>
      </c>
      <c r="O225" s="28" t="n">
        <v>38</v>
      </c>
      <c r="P225" s="28" t="n">
        <v>10.4</v>
      </c>
      <c r="Q225" s="27" t="n">
        <v>45986</v>
      </c>
      <c r="R225" s="26"/>
    </row>
    <row r="226" customFormat="false" ht="15" hidden="false" customHeight="true" outlineLevel="0" collapsed="false">
      <c r="A226" s="29" t="s">
        <v>20641</v>
      </c>
      <c r="B226" s="29" t="s">
        <v>276</v>
      </c>
      <c r="C226" s="29" t="s">
        <v>11611</v>
      </c>
      <c r="D226" s="29" t="s">
        <v>20631</v>
      </c>
      <c r="E226" s="29" t="n">
        <v>36</v>
      </c>
      <c r="F226" s="29" t="s">
        <v>20264</v>
      </c>
      <c r="G226" s="29" t="s">
        <v>11629</v>
      </c>
      <c r="H226" s="29" t="n">
        <v>13</v>
      </c>
      <c r="I226" s="29" t="s">
        <v>20265</v>
      </c>
      <c r="J226" s="29" t="s">
        <v>20261</v>
      </c>
      <c r="K226" s="29" t="s">
        <v>20642</v>
      </c>
      <c r="L226" s="29" t="s">
        <v>7546</v>
      </c>
      <c r="M226" s="29" t="s">
        <v>20643</v>
      </c>
      <c r="N226" s="29" t="s">
        <v>4040</v>
      </c>
      <c r="O226" s="31" t="n">
        <v>19.5</v>
      </c>
      <c r="P226" s="31" t="n">
        <v>10.4</v>
      </c>
      <c r="Q226" s="30" t="n">
        <v>45705</v>
      </c>
      <c r="R226" s="29"/>
    </row>
    <row r="227" customFormat="false" ht="15" hidden="false" customHeight="true" outlineLevel="0" collapsed="false">
      <c r="A227" s="26" t="s">
        <v>20644</v>
      </c>
      <c r="B227" s="26" t="s">
        <v>276</v>
      </c>
      <c r="C227" s="26" t="s">
        <v>11611</v>
      </c>
      <c r="D227" s="26" t="s">
        <v>20631</v>
      </c>
      <c r="E227" s="26" t="n">
        <v>32</v>
      </c>
      <c r="F227" s="26" t="s">
        <v>20264</v>
      </c>
      <c r="G227" s="26" t="s">
        <v>11629</v>
      </c>
      <c r="H227" s="26" t="n">
        <v>12</v>
      </c>
      <c r="I227" s="26" t="s">
        <v>20260</v>
      </c>
      <c r="J227" s="26" t="s">
        <v>20261</v>
      </c>
      <c r="K227" s="26" t="s">
        <v>13335</v>
      </c>
      <c r="L227" s="26" t="s">
        <v>10854</v>
      </c>
      <c r="M227" s="26" t="s">
        <v>20645</v>
      </c>
      <c r="N227" s="26" t="s">
        <v>1017</v>
      </c>
      <c r="O227" s="28" t="n">
        <v>57.9</v>
      </c>
      <c r="P227" s="28" t="n">
        <v>10.4</v>
      </c>
      <c r="Q227" s="27" t="n">
        <v>46154</v>
      </c>
      <c r="R227" s="26"/>
    </row>
    <row r="228" customFormat="false" ht="15" hidden="false" customHeight="true" outlineLevel="0" collapsed="false">
      <c r="A228" s="29" t="s">
        <v>12627</v>
      </c>
      <c r="B228" s="29" t="s">
        <v>276</v>
      </c>
      <c r="C228" s="29" t="s">
        <v>11611</v>
      </c>
      <c r="D228" s="29" t="s">
        <v>20631</v>
      </c>
      <c r="E228" s="29" t="n">
        <v>32</v>
      </c>
      <c r="F228" s="29" t="s">
        <v>20264</v>
      </c>
      <c r="G228" s="29" t="s">
        <v>11629</v>
      </c>
      <c r="H228" s="29" t="n">
        <v>12</v>
      </c>
      <c r="I228" s="29" t="s">
        <v>20260</v>
      </c>
      <c r="J228" s="29" t="s">
        <v>20261</v>
      </c>
      <c r="K228" s="29" t="s">
        <v>20646</v>
      </c>
      <c r="L228" s="29" t="s">
        <v>7539</v>
      </c>
      <c r="M228" s="29" t="s">
        <v>20647</v>
      </c>
      <c r="N228" s="29" t="s">
        <v>5265</v>
      </c>
      <c r="O228" s="31" t="n">
        <v>58.9</v>
      </c>
      <c r="P228" s="31" t="n">
        <v>10.4</v>
      </c>
      <c r="Q228" s="30" t="n">
        <v>46184</v>
      </c>
      <c r="R228" s="29"/>
    </row>
    <row r="229" customFormat="false" ht="15" hidden="false" customHeight="true" outlineLevel="0" collapsed="false">
      <c r="A229" s="26" t="s">
        <v>12642</v>
      </c>
      <c r="B229" s="26" t="s">
        <v>276</v>
      </c>
      <c r="C229" s="26" t="s">
        <v>11611</v>
      </c>
      <c r="D229" s="26" t="s">
        <v>20631</v>
      </c>
      <c r="E229" s="26" t="n">
        <v>32</v>
      </c>
      <c r="F229" s="26" t="s">
        <v>20264</v>
      </c>
      <c r="G229" s="26" t="s">
        <v>11629</v>
      </c>
      <c r="H229" s="26" t="n">
        <v>12</v>
      </c>
      <c r="I229" s="26" t="s">
        <v>20260</v>
      </c>
      <c r="J229" s="26" t="s">
        <v>20261</v>
      </c>
      <c r="K229" s="26" t="s">
        <v>20648</v>
      </c>
      <c r="L229" s="26" t="s">
        <v>4198</v>
      </c>
      <c r="M229" s="26" t="s">
        <v>20649</v>
      </c>
      <c r="N229" s="26" t="s">
        <v>4200</v>
      </c>
      <c r="O229" s="28" t="n">
        <v>19.3</v>
      </c>
      <c r="P229" s="28" t="n">
        <v>10.4</v>
      </c>
      <c r="Q229" s="27" t="n">
        <v>45960</v>
      </c>
      <c r="R229" s="26"/>
    </row>
    <row r="230" customFormat="false" ht="15" hidden="false" customHeight="true" outlineLevel="0" collapsed="false">
      <c r="A230" s="29" t="s">
        <v>11901</v>
      </c>
      <c r="B230" s="29" t="s">
        <v>276</v>
      </c>
      <c r="C230" s="29" t="s">
        <v>11611</v>
      </c>
      <c r="D230" s="29" t="s">
        <v>20631</v>
      </c>
      <c r="E230" s="29" t="n">
        <v>32</v>
      </c>
      <c r="F230" s="29" t="s">
        <v>20264</v>
      </c>
      <c r="G230" s="29" t="s">
        <v>11629</v>
      </c>
      <c r="H230" s="29" t="n">
        <v>12</v>
      </c>
      <c r="I230" s="29" t="s">
        <v>20260</v>
      </c>
      <c r="J230" s="29" t="s">
        <v>20261</v>
      </c>
      <c r="K230" s="29" t="s">
        <v>13049</v>
      </c>
      <c r="L230" s="29" t="s">
        <v>3668</v>
      </c>
      <c r="M230" s="29" t="s">
        <v>20650</v>
      </c>
      <c r="N230" s="29" t="s">
        <v>3671</v>
      </c>
      <c r="O230" s="31" t="n">
        <v>61.8</v>
      </c>
      <c r="P230" s="31" t="n">
        <v>10.4</v>
      </c>
      <c r="Q230" s="30" t="n">
        <v>45729</v>
      </c>
      <c r="R230" s="29"/>
    </row>
    <row r="231" customFormat="false" ht="15" hidden="false" customHeight="true" outlineLevel="0" collapsed="false">
      <c r="A231" s="26" t="s">
        <v>20651</v>
      </c>
      <c r="B231" s="26" t="s">
        <v>276</v>
      </c>
      <c r="C231" s="26" t="s">
        <v>11611</v>
      </c>
      <c r="D231" s="26" t="s">
        <v>20631</v>
      </c>
      <c r="E231" s="26" t="n">
        <v>24</v>
      </c>
      <c r="F231" s="26" t="s">
        <v>20259</v>
      </c>
      <c r="G231" s="26" t="s">
        <v>11629</v>
      </c>
      <c r="H231" s="26" t="n">
        <v>9</v>
      </c>
      <c r="I231" s="26" t="s">
        <v>20260</v>
      </c>
      <c r="J231" s="26" t="s">
        <v>20261</v>
      </c>
      <c r="K231" s="26" t="s">
        <v>20652</v>
      </c>
      <c r="L231" s="26" t="s">
        <v>8270</v>
      </c>
      <c r="M231" s="26" t="s">
        <v>20653</v>
      </c>
      <c r="N231" s="26" t="s">
        <v>1425</v>
      </c>
      <c r="O231" s="28" t="n">
        <v>40.9</v>
      </c>
      <c r="P231" s="28" t="n">
        <v>10.4</v>
      </c>
      <c r="Q231" s="27" t="n">
        <v>46048</v>
      </c>
      <c r="R231" s="26"/>
    </row>
    <row r="232" customFormat="false" ht="15" hidden="false" customHeight="true" outlineLevel="0" collapsed="false">
      <c r="A232" s="29" t="s">
        <v>12427</v>
      </c>
      <c r="B232" s="29" t="s">
        <v>276</v>
      </c>
      <c r="C232" s="29" t="s">
        <v>11611</v>
      </c>
      <c r="D232" s="29" t="s">
        <v>20631</v>
      </c>
      <c r="E232" s="29" t="n">
        <v>28</v>
      </c>
      <c r="F232" s="29" t="s">
        <v>20259</v>
      </c>
      <c r="G232" s="29" t="s">
        <v>11629</v>
      </c>
      <c r="H232" s="29" t="n">
        <v>10</v>
      </c>
      <c r="I232" s="29" t="s">
        <v>20260</v>
      </c>
      <c r="J232" s="29" t="s">
        <v>20261</v>
      </c>
      <c r="K232" s="29" t="s">
        <v>13213</v>
      </c>
      <c r="L232" s="29" t="s">
        <v>5231</v>
      </c>
      <c r="M232" s="29" t="s">
        <v>20654</v>
      </c>
      <c r="N232" s="29" t="s">
        <v>5232</v>
      </c>
      <c r="O232" s="31" t="n">
        <v>28.7</v>
      </c>
      <c r="P232" s="31" t="n">
        <v>10.4</v>
      </c>
      <c r="Q232" s="30" t="n">
        <v>46093</v>
      </c>
      <c r="R232" s="29"/>
    </row>
    <row r="233" customFormat="false" ht="15" hidden="false" customHeight="true" outlineLevel="0" collapsed="false">
      <c r="A233" s="26" t="s">
        <v>20655</v>
      </c>
      <c r="B233" s="26" t="s">
        <v>276</v>
      </c>
      <c r="C233" s="26" t="s">
        <v>11611</v>
      </c>
      <c r="D233" s="26" t="s">
        <v>20631</v>
      </c>
      <c r="E233" s="26" t="n">
        <v>28</v>
      </c>
      <c r="F233" s="26" t="s">
        <v>20259</v>
      </c>
      <c r="G233" s="26" t="s">
        <v>11629</v>
      </c>
      <c r="H233" s="26" t="n">
        <v>10</v>
      </c>
      <c r="I233" s="26" t="s">
        <v>20260</v>
      </c>
      <c r="J233" s="26" t="s">
        <v>20261</v>
      </c>
      <c r="K233" s="26" t="s">
        <v>20656</v>
      </c>
      <c r="L233" s="26" t="s">
        <v>1581</v>
      </c>
      <c r="M233" s="26" t="s">
        <v>20657</v>
      </c>
      <c r="N233" s="26" t="s">
        <v>1583</v>
      </c>
      <c r="O233" s="28" t="n">
        <v>19.5</v>
      </c>
      <c r="P233" s="28" t="n">
        <v>10.4</v>
      </c>
      <c r="Q233" s="27" t="n">
        <v>45587</v>
      </c>
      <c r="R233" s="26"/>
    </row>
    <row r="234" customFormat="false" ht="15" hidden="false" customHeight="true" outlineLevel="0" collapsed="false">
      <c r="A234" s="29" t="s">
        <v>20658</v>
      </c>
      <c r="B234" s="29" t="s">
        <v>276</v>
      </c>
      <c r="C234" s="29" t="s">
        <v>11611</v>
      </c>
      <c r="D234" s="29" t="s">
        <v>20631</v>
      </c>
      <c r="E234" s="29" t="n">
        <v>24</v>
      </c>
      <c r="F234" s="29" t="s">
        <v>20259</v>
      </c>
      <c r="G234" s="29" t="s">
        <v>11629</v>
      </c>
      <c r="H234" s="29" t="n">
        <v>9</v>
      </c>
      <c r="I234" s="29" t="s">
        <v>20260</v>
      </c>
      <c r="J234" s="29" t="s">
        <v>20261</v>
      </c>
      <c r="K234" s="29" t="s">
        <v>13373</v>
      </c>
      <c r="L234" s="29" t="s">
        <v>6878</v>
      </c>
      <c r="M234" s="29" t="s">
        <v>20659</v>
      </c>
      <c r="N234" s="29" t="s">
        <v>4200</v>
      </c>
      <c r="O234" s="31" t="n">
        <v>19.4</v>
      </c>
      <c r="P234" s="31" t="n">
        <v>10.4</v>
      </c>
      <c r="Q234" s="30" t="n">
        <v>45599</v>
      </c>
      <c r="R234" s="29"/>
    </row>
    <row r="235" customFormat="false" ht="15" hidden="false" customHeight="true" outlineLevel="0" collapsed="false">
      <c r="A235" s="26" t="s">
        <v>12262</v>
      </c>
      <c r="B235" s="26" t="s">
        <v>276</v>
      </c>
      <c r="C235" s="26" t="s">
        <v>11611</v>
      </c>
      <c r="D235" s="26" t="s">
        <v>20631</v>
      </c>
      <c r="E235" s="26" t="n">
        <v>24</v>
      </c>
      <c r="F235" s="26" t="s">
        <v>20259</v>
      </c>
      <c r="G235" s="26" t="s">
        <v>11629</v>
      </c>
      <c r="H235" s="26" t="n">
        <v>9</v>
      </c>
      <c r="I235" s="26" t="s">
        <v>20260</v>
      </c>
      <c r="J235" s="26" t="s">
        <v>20283</v>
      </c>
      <c r="K235" s="26"/>
      <c r="L235" s="26"/>
      <c r="M235" s="26"/>
      <c r="N235" s="26"/>
      <c r="O235" s="26"/>
      <c r="P235" s="28" t="n">
        <v>10.4</v>
      </c>
      <c r="Q235" s="27" t="n">
        <v>46062</v>
      </c>
      <c r="R235" s="26"/>
    </row>
    <row r="236" customFormat="false" ht="15" hidden="false" customHeight="true" outlineLevel="0" collapsed="false">
      <c r="A236" s="29" t="s">
        <v>20660</v>
      </c>
      <c r="B236" s="29" t="s">
        <v>276</v>
      </c>
      <c r="C236" s="29" t="s">
        <v>11611</v>
      </c>
      <c r="D236" s="29" t="s">
        <v>20631</v>
      </c>
      <c r="E236" s="29" t="n">
        <v>28</v>
      </c>
      <c r="F236" s="29" t="s">
        <v>20259</v>
      </c>
      <c r="G236" s="29" t="s">
        <v>11629</v>
      </c>
      <c r="H236" s="29" t="n">
        <v>10</v>
      </c>
      <c r="I236" s="29" t="s">
        <v>20260</v>
      </c>
      <c r="J236" s="29" t="s">
        <v>20261</v>
      </c>
      <c r="K236" s="29" t="s">
        <v>13139</v>
      </c>
      <c r="L236" s="29" t="s">
        <v>8839</v>
      </c>
      <c r="M236" s="29" t="s">
        <v>20661</v>
      </c>
      <c r="N236" s="29" t="s">
        <v>3988</v>
      </c>
      <c r="O236" s="31" t="n">
        <v>25.9</v>
      </c>
      <c r="P236" s="31" t="n">
        <v>10.4</v>
      </c>
      <c r="Q236" s="30" t="n">
        <v>45957</v>
      </c>
      <c r="R236" s="29"/>
    </row>
    <row r="237" customFormat="false" ht="15" hidden="false" customHeight="true" outlineLevel="0" collapsed="false">
      <c r="A237" s="26" t="s">
        <v>12052</v>
      </c>
      <c r="B237" s="26" t="s">
        <v>276</v>
      </c>
      <c r="C237" s="26" t="s">
        <v>11611</v>
      </c>
      <c r="D237" s="26" t="s">
        <v>20631</v>
      </c>
      <c r="E237" s="26" t="n">
        <v>32</v>
      </c>
      <c r="F237" s="26" t="s">
        <v>20264</v>
      </c>
      <c r="G237" s="26" t="s">
        <v>11629</v>
      </c>
      <c r="H237" s="26" t="n">
        <v>12</v>
      </c>
      <c r="I237" s="26" t="s">
        <v>20260</v>
      </c>
      <c r="J237" s="26" t="s">
        <v>20261</v>
      </c>
      <c r="K237" s="26" t="s">
        <v>13559</v>
      </c>
      <c r="L237" s="26" t="s">
        <v>4236</v>
      </c>
      <c r="M237" s="26" t="s">
        <v>20662</v>
      </c>
      <c r="N237" s="26" t="s">
        <v>1227</v>
      </c>
      <c r="O237" s="28" t="n">
        <v>55.1</v>
      </c>
      <c r="P237" s="28" t="n">
        <v>10.4</v>
      </c>
      <c r="Q237" s="27" t="n">
        <v>45903</v>
      </c>
      <c r="R237" s="26"/>
    </row>
    <row r="238" customFormat="false" ht="15" hidden="false" customHeight="true" outlineLevel="0" collapsed="false">
      <c r="A238" s="29" t="s">
        <v>12769</v>
      </c>
      <c r="B238" s="29" t="s">
        <v>276</v>
      </c>
      <c r="C238" s="29" t="s">
        <v>11611</v>
      </c>
      <c r="D238" s="29" t="s">
        <v>20631</v>
      </c>
      <c r="E238" s="29" t="n">
        <v>32</v>
      </c>
      <c r="F238" s="29" t="s">
        <v>20264</v>
      </c>
      <c r="G238" s="29" t="s">
        <v>11629</v>
      </c>
      <c r="H238" s="29" t="n">
        <v>12</v>
      </c>
      <c r="I238" s="29" t="s">
        <v>20260</v>
      </c>
      <c r="J238" s="29" t="s">
        <v>20261</v>
      </c>
      <c r="K238" s="29" t="s">
        <v>20663</v>
      </c>
      <c r="L238" s="29" t="s">
        <v>1586</v>
      </c>
      <c r="M238" s="29" t="s">
        <v>20664</v>
      </c>
      <c r="N238" s="29" t="s">
        <v>1187</v>
      </c>
      <c r="O238" s="31" t="n">
        <v>53.2</v>
      </c>
      <c r="P238" s="31" t="n">
        <v>10.4</v>
      </c>
      <c r="Q238" s="30" t="n">
        <v>46096</v>
      </c>
      <c r="R238" s="29"/>
    </row>
    <row r="239" customFormat="false" ht="15" hidden="false" customHeight="true" outlineLevel="0" collapsed="false">
      <c r="A239" s="26" t="s">
        <v>11674</v>
      </c>
      <c r="B239" s="26" t="s">
        <v>276</v>
      </c>
      <c r="C239" s="26" t="s">
        <v>11611</v>
      </c>
      <c r="D239" s="26" t="s">
        <v>20631</v>
      </c>
      <c r="E239" s="26" t="n">
        <v>32</v>
      </c>
      <c r="F239" s="26" t="s">
        <v>20264</v>
      </c>
      <c r="G239" s="26" t="s">
        <v>11629</v>
      </c>
      <c r="H239" s="26" t="n">
        <v>12</v>
      </c>
      <c r="I239" s="26" t="s">
        <v>20260</v>
      </c>
      <c r="J239" s="26" t="s">
        <v>20283</v>
      </c>
      <c r="K239" s="26"/>
      <c r="L239" s="26"/>
      <c r="M239" s="26"/>
      <c r="N239" s="26"/>
      <c r="O239" s="26"/>
      <c r="P239" s="28" t="n">
        <v>10.4</v>
      </c>
      <c r="Q239" s="27" t="n">
        <v>45890</v>
      </c>
      <c r="R239" s="26"/>
    </row>
    <row r="240" customFormat="false" ht="15" hidden="false" customHeight="true" outlineLevel="0" collapsed="false">
      <c r="A240" s="29" t="s">
        <v>12214</v>
      </c>
      <c r="B240" s="29" t="s">
        <v>276</v>
      </c>
      <c r="C240" s="29" t="s">
        <v>11611</v>
      </c>
      <c r="D240" s="29" t="s">
        <v>20631</v>
      </c>
      <c r="E240" s="29" t="n">
        <v>32</v>
      </c>
      <c r="F240" s="29" t="s">
        <v>20264</v>
      </c>
      <c r="G240" s="29" t="s">
        <v>11629</v>
      </c>
      <c r="H240" s="29" t="n">
        <v>12</v>
      </c>
      <c r="I240" s="29" t="s">
        <v>20260</v>
      </c>
      <c r="J240" s="29" t="s">
        <v>20261</v>
      </c>
      <c r="K240" s="29" t="s">
        <v>20665</v>
      </c>
      <c r="L240" s="29" t="s">
        <v>4845</v>
      </c>
      <c r="M240" s="29" t="s">
        <v>20666</v>
      </c>
      <c r="N240" s="29" t="s">
        <v>1376</v>
      </c>
      <c r="O240" s="31" t="n">
        <v>25.1</v>
      </c>
      <c r="P240" s="31" t="n">
        <v>10.4</v>
      </c>
      <c r="Q240" s="30" t="n">
        <v>46087</v>
      </c>
      <c r="R240" s="29"/>
    </row>
    <row r="241" customFormat="false" ht="15" hidden="false" customHeight="true" outlineLevel="0" collapsed="false">
      <c r="A241" s="26" t="s">
        <v>20667</v>
      </c>
      <c r="B241" s="26" t="s">
        <v>276</v>
      </c>
      <c r="C241" s="26" t="s">
        <v>11611</v>
      </c>
      <c r="D241" s="26" t="s">
        <v>20631</v>
      </c>
      <c r="E241" s="26" t="n">
        <v>24</v>
      </c>
      <c r="F241" s="26" t="s">
        <v>20259</v>
      </c>
      <c r="G241" s="26" t="s">
        <v>11629</v>
      </c>
      <c r="H241" s="26" t="n">
        <v>9</v>
      </c>
      <c r="I241" s="26" t="s">
        <v>20260</v>
      </c>
      <c r="J241" s="26" t="s">
        <v>20261</v>
      </c>
      <c r="K241" s="26" t="s">
        <v>20668</v>
      </c>
      <c r="L241" s="26" t="s">
        <v>7924</v>
      </c>
      <c r="M241" s="26" t="s">
        <v>20669</v>
      </c>
      <c r="N241" s="26" t="s">
        <v>3925</v>
      </c>
      <c r="O241" s="28" t="n">
        <v>36.2</v>
      </c>
      <c r="P241" s="28" t="n">
        <v>10.4</v>
      </c>
      <c r="Q241" s="27" t="n">
        <v>46185</v>
      </c>
      <c r="R241" s="26"/>
    </row>
    <row r="242" customFormat="false" ht="15" hidden="false" customHeight="true" outlineLevel="0" collapsed="false">
      <c r="A242" s="29" t="s">
        <v>20670</v>
      </c>
      <c r="B242" s="29" t="s">
        <v>276</v>
      </c>
      <c r="C242" s="29" t="s">
        <v>11611</v>
      </c>
      <c r="D242" s="29" t="s">
        <v>20631</v>
      </c>
      <c r="E242" s="29" t="n">
        <v>24</v>
      </c>
      <c r="F242" s="29" t="s">
        <v>20259</v>
      </c>
      <c r="G242" s="29" t="s">
        <v>11629</v>
      </c>
      <c r="H242" s="29" t="n">
        <v>9</v>
      </c>
      <c r="I242" s="29" t="s">
        <v>20260</v>
      </c>
      <c r="J242" s="29" t="s">
        <v>20261</v>
      </c>
      <c r="K242" s="29" t="s">
        <v>20671</v>
      </c>
      <c r="L242" s="29" t="s">
        <v>4109</v>
      </c>
      <c r="M242" s="29" t="s">
        <v>20672</v>
      </c>
      <c r="N242" s="29" t="s">
        <v>1187</v>
      </c>
      <c r="O242" s="31" t="n">
        <v>28.7</v>
      </c>
      <c r="P242" s="31" t="n">
        <v>10.4</v>
      </c>
      <c r="Q242" s="30" t="n">
        <v>45832</v>
      </c>
      <c r="R242" s="29"/>
    </row>
    <row r="243" customFormat="false" ht="15" hidden="false" customHeight="true" outlineLevel="0" collapsed="false">
      <c r="A243" s="26" t="s">
        <v>20673</v>
      </c>
      <c r="B243" s="26" t="s">
        <v>276</v>
      </c>
      <c r="C243" s="26" t="s">
        <v>11611</v>
      </c>
      <c r="D243" s="26" t="s">
        <v>20631</v>
      </c>
      <c r="E243" s="26" t="n">
        <v>24</v>
      </c>
      <c r="F243" s="26" t="s">
        <v>20259</v>
      </c>
      <c r="G243" s="26" t="s">
        <v>11629</v>
      </c>
      <c r="H243" s="26" t="n">
        <v>9</v>
      </c>
      <c r="I243" s="26" t="s">
        <v>20260</v>
      </c>
      <c r="J243" s="26" t="s">
        <v>20261</v>
      </c>
      <c r="K243" s="26" t="s">
        <v>20674</v>
      </c>
      <c r="L243" s="26" t="s">
        <v>2180</v>
      </c>
      <c r="M243" s="26" t="s">
        <v>20675</v>
      </c>
      <c r="N243" s="26" t="s">
        <v>864</v>
      </c>
      <c r="O243" s="28" t="n">
        <v>20</v>
      </c>
      <c r="P243" s="28" t="n">
        <v>10.4</v>
      </c>
      <c r="Q243" s="27" t="n">
        <v>45824</v>
      </c>
      <c r="R243" s="26"/>
    </row>
    <row r="244" customFormat="false" ht="15" hidden="false" customHeight="true" outlineLevel="0" collapsed="false">
      <c r="A244" s="29" t="s">
        <v>13311</v>
      </c>
      <c r="B244" s="29" t="s">
        <v>276</v>
      </c>
      <c r="C244" s="29" t="s">
        <v>11611</v>
      </c>
      <c r="D244" s="29" t="s">
        <v>20631</v>
      </c>
      <c r="E244" s="29" t="n">
        <v>32</v>
      </c>
      <c r="F244" s="29" t="s">
        <v>20264</v>
      </c>
      <c r="G244" s="29" t="s">
        <v>11629</v>
      </c>
      <c r="H244" s="29" t="n">
        <v>12</v>
      </c>
      <c r="I244" s="29" t="s">
        <v>20260</v>
      </c>
      <c r="J244" s="29" t="s">
        <v>20261</v>
      </c>
      <c r="K244" s="29" t="s">
        <v>20676</v>
      </c>
      <c r="L244" s="29" t="s">
        <v>386</v>
      </c>
      <c r="M244" s="29" t="s">
        <v>20677</v>
      </c>
      <c r="N244" s="29" t="s">
        <v>389</v>
      </c>
      <c r="O244" s="31" t="n">
        <v>53.7</v>
      </c>
      <c r="P244" s="31" t="n">
        <v>10.4</v>
      </c>
      <c r="Q244" s="30" t="n">
        <v>46081</v>
      </c>
      <c r="R244" s="29"/>
    </row>
    <row r="245" customFormat="false" ht="15" hidden="false" customHeight="true" outlineLevel="0" collapsed="false">
      <c r="A245" s="26" t="s">
        <v>13477</v>
      </c>
      <c r="B245" s="26" t="s">
        <v>276</v>
      </c>
      <c r="C245" s="26" t="s">
        <v>11611</v>
      </c>
      <c r="D245" s="26" t="s">
        <v>20678</v>
      </c>
      <c r="E245" s="26" t="n">
        <v>36</v>
      </c>
      <c r="F245" s="26" t="s">
        <v>20264</v>
      </c>
      <c r="G245" s="26" t="s">
        <v>11629</v>
      </c>
      <c r="H245" s="26" t="n">
        <v>13</v>
      </c>
      <c r="I245" s="26" t="s">
        <v>20265</v>
      </c>
      <c r="J245" s="26" t="s">
        <v>20446</v>
      </c>
      <c r="K245" s="26"/>
      <c r="L245" s="26"/>
      <c r="M245" s="26"/>
      <c r="N245" s="26"/>
      <c r="O245" s="26"/>
      <c r="P245" s="28" t="n">
        <v>10.4</v>
      </c>
      <c r="Q245" s="27" t="n">
        <v>46073</v>
      </c>
      <c r="R245" s="26"/>
    </row>
    <row r="246" customFormat="false" ht="15" hidden="false" customHeight="true" outlineLevel="0" collapsed="false">
      <c r="A246" s="29" t="s">
        <v>14249</v>
      </c>
      <c r="B246" s="29" t="s">
        <v>276</v>
      </c>
      <c r="C246" s="29" t="s">
        <v>11611</v>
      </c>
      <c r="D246" s="29" t="s">
        <v>20678</v>
      </c>
      <c r="E246" s="29" t="n">
        <v>28</v>
      </c>
      <c r="F246" s="29" t="s">
        <v>20259</v>
      </c>
      <c r="G246" s="29" t="s">
        <v>11629</v>
      </c>
      <c r="H246" s="29" t="n">
        <v>10</v>
      </c>
      <c r="I246" s="29" t="s">
        <v>20260</v>
      </c>
      <c r="J246" s="29" t="s">
        <v>20261</v>
      </c>
      <c r="K246" s="29" t="s">
        <v>20679</v>
      </c>
      <c r="L246" s="29" t="s">
        <v>11205</v>
      </c>
      <c r="M246" s="29" t="s">
        <v>20680</v>
      </c>
      <c r="N246" s="29" t="s">
        <v>2356</v>
      </c>
      <c r="O246" s="31" t="n">
        <v>54.9</v>
      </c>
      <c r="P246" s="31" t="n">
        <v>10.4</v>
      </c>
      <c r="Q246" s="30" t="n">
        <v>45846</v>
      </c>
      <c r="R246" s="29"/>
    </row>
    <row r="247" customFormat="false" ht="15" hidden="false" customHeight="true" outlineLevel="0" collapsed="false">
      <c r="A247" s="26" t="s">
        <v>14336</v>
      </c>
      <c r="B247" s="26" t="s">
        <v>276</v>
      </c>
      <c r="C247" s="26" t="s">
        <v>11611</v>
      </c>
      <c r="D247" s="26" t="s">
        <v>20678</v>
      </c>
      <c r="E247" s="26" t="n">
        <v>32</v>
      </c>
      <c r="F247" s="26" t="s">
        <v>20264</v>
      </c>
      <c r="G247" s="26" t="s">
        <v>11629</v>
      </c>
      <c r="H247" s="26" t="n">
        <v>12</v>
      </c>
      <c r="I247" s="26" t="s">
        <v>20260</v>
      </c>
      <c r="J247" s="26" t="s">
        <v>20261</v>
      </c>
      <c r="K247" s="26" t="s">
        <v>20681</v>
      </c>
      <c r="L247" s="26" t="s">
        <v>8938</v>
      </c>
      <c r="M247" s="26" t="s">
        <v>20682</v>
      </c>
      <c r="N247" s="26" t="s">
        <v>5391</v>
      </c>
      <c r="O247" s="28" t="n">
        <v>23.2</v>
      </c>
      <c r="P247" s="28" t="n">
        <v>10.4</v>
      </c>
      <c r="Q247" s="27" t="n">
        <v>45876</v>
      </c>
      <c r="R247" s="26"/>
    </row>
    <row r="248" customFormat="false" ht="15" hidden="false" customHeight="true" outlineLevel="0" collapsed="false">
      <c r="A248" s="29" t="s">
        <v>12539</v>
      </c>
      <c r="B248" s="29" t="s">
        <v>276</v>
      </c>
      <c r="C248" s="29" t="s">
        <v>11611</v>
      </c>
      <c r="D248" s="29" t="s">
        <v>20678</v>
      </c>
      <c r="E248" s="29" t="n">
        <v>32</v>
      </c>
      <c r="F248" s="29" t="s">
        <v>20264</v>
      </c>
      <c r="G248" s="29" t="s">
        <v>11629</v>
      </c>
      <c r="H248" s="29" t="n">
        <v>12</v>
      </c>
      <c r="I248" s="29" t="s">
        <v>20260</v>
      </c>
      <c r="J248" s="29" t="s">
        <v>20261</v>
      </c>
      <c r="K248" s="29" t="s">
        <v>20683</v>
      </c>
      <c r="L248" s="29" t="s">
        <v>8549</v>
      </c>
      <c r="M248" s="29" t="s">
        <v>20684</v>
      </c>
      <c r="N248" s="29" t="s">
        <v>1050</v>
      </c>
      <c r="O248" s="31" t="n">
        <v>53.6</v>
      </c>
      <c r="P248" s="31" t="n">
        <v>10.4</v>
      </c>
      <c r="Q248" s="30" t="n">
        <v>46122</v>
      </c>
      <c r="R248" s="29"/>
    </row>
    <row r="249" customFormat="false" ht="15" hidden="false" customHeight="true" outlineLevel="0" collapsed="false">
      <c r="A249" s="26" t="s">
        <v>14269</v>
      </c>
      <c r="B249" s="26" t="s">
        <v>276</v>
      </c>
      <c r="C249" s="26" t="s">
        <v>11611</v>
      </c>
      <c r="D249" s="26" t="s">
        <v>20678</v>
      </c>
      <c r="E249" s="26" t="n">
        <v>36</v>
      </c>
      <c r="F249" s="26" t="s">
        <v>20264</v>
      </c>
      <c r="G249" s="26" t="s">
        <v>11629</v>
      </c>
      <c r="H249" s="26" t="n">
        <v>13</v>
      </c>
      <c r="I249" s="26" t="s">
        <v>20265</v>
      </c>
      <c r="J249" s="26" t="s">
        <v>20261</v>
      </c>
      <c r="K249" s="26" t="s">
        <v>20685</v>
      </c>
      <c r="L249" s="26" t="s">
        <v>4942</v>
      </c>
      <c r="M249" s="26" t="s">
        <v>20686</v>
      </c>
      <c r="N249" s="26" t="s">
        <v>1039</v>
      </c>
      <c r="O249" s="28" t="n">
        <v>48.9</v>
      </c>
      <c r="P249" s="28" t="n">
        <v>10.4</v>
      </c>
      <c r="Q249" s="27" t="n">
        <v>46022</v>
      </c>
      <c r="R249" s="26"/>
    </row>
    <row r="250" customFormat="false" ht="15" hidden="false" customHeight="true" outlineLevel="0" collapsed="false">
      <c r="A250" s="29" t="s">
        <v>11799</v>
      </c>
      <c r="B250" s="29" t="s">
        <v>276</v>
      </c>
      <c r="C250" s="29" t="s">
        <v>11611</v>
      </c>
      <c r="D250" s="29" t="s">
        <v>20678</v>
      </c>
      <c r="E250" s="29" t="n">
        <v>24</v>
      </c>
      <c r="F250" s="29" t="s">
        <v>20259</v>
      </c>
      <c r="G250" s="29" t="s">
        <v>11629</v>
      </c>
      <c r="H250" s="29" t="n">
        <v>9</v>
      </c>
      <c r="I250" s="29" t="s">
        <v>20260</v>
      </c>
      <c r="J250" s="29" t="s">
        <v>20261</v>
      </c>
      <c r="K250" s="29" t="s">
        <v>20687</v>
      </c>
      <c r="L250" s="29" t="s">
        <v>3526</v>
      </c>
      <c r="M250" s="29" t="s">
        <v>20688</v>
      </c>
      <c r="N250" s="29" t="s">
        <v>327</v>
      </c>
      <c r="O250" s="31" t="n">
        <v>18.6</v>
      </c>
      <c r="P250" s="31" t="n">
        <v>10.4</v>
      </c>
      <c r="Q250" s="30" t="n">
        <v>45931</v>
      </c>
      <c r="R250" s="29"/>
    </row>
    <row r="251" customFormat="false" ht="15" hidden="false" customHeight="true" outlineLevel="0" collapsed="false">
      <c r="A251" s="26" t="s">
        <v>13644</v>
      </c>
      <c r="B251" s="26" t="s">
        <v>276</v>
      </c>
      <c r="C251" s="26" t="s">
        <v>11611</v>
      </c>
      <c r="D251" s="26" t="s">
        <v>20678</v>
      </c>
      <c r="E251" s="26" t="n">
        <v>28</v>
      </c>
      <c r="F251" s="26" t="s">
        <v>20259</v>
      </c>
      <c r="G251" s="26" t="s">
        <v>11629</v>
      </c>
      <c r="H251" s="26" t="n">
        <v>10</v>
      </c>
      <c r="I251" s="26" t="s">
        <v>20260</v>
      </c>
      <c r="J251" s="26" t="s">
        <v>20261</v>
      </c>
      <c r="K251" s="26" t="s">
        <v>20689</v>
      </c>
      <c r="L251" s="26" t="s">
        <v>11127</v>
      </c>
      <c r="M251" s="26" t="s">
        <v>20690</v>
      </c>
      <c r="N251" s="26" t="s">
        <v>3190</v>
      </c>
      <c r="O251" s="28" t="n">
        <v>47.6</v>
      </c>
      <c r="P251" s="28" t="n">
        <v>10.4</v>
      </c>
      <c r="Q251" s="27" t="n">
        <v>45685</v>
      </c>
      <c r="R251" s="26"/>
    </row>
    <row r="252" customFormat="false" ht="15" hidden="false" customHeight="true" outlineLevel="0" collapsed="false">
      <c r="A252" s="29" t="s">
        <v>13672</v>
      </c>
      <c r="B252" s="29" t="s">
        <v>276</v>
      </c>
      <c r="C252" s="29" t="s">
        <v>11611</v>
      </c>
      <c r="D252" s="29" t="s">
        <v>20678</v>
      </c>
      <c r="E252" s="29" t="n">
        <v>32</v>
      </c>
      <c r="F252" s="29" t="s">
        <v>20264</v>
      </c>
      <c r="G252" s="29" t="s">
        <v>11629</v>
      </c>
      <c r="H252" s="29" t="n">
        <v>12</v>
      </c>
      <c r="I252" s="29" t="s">
        <v>20260</v>
      </c>
      <c r="J252" s="29" t="s">
        <v>20261</v>
      </c>
      <c r="K252" s="29" t="s">
        <v>20691</v>
      </c>
      <c r="L252" s="29" t="s">
        <v>7026</v>
      </c>
      <c r="M252" s="29" t="s">
        <v>20692</v>
      </c>
      <c r="N252" s="29" t="s">
        <v>638</v>
      </c>
      <c r="O252" s="31" t="n">
        <v>30.9</v>
      </c>
      <c r="P252" s="31" t="n">
        <v>10.4</v>
      </c>
      <c r="Q252" s="30" t="n">
        <v>45794</v>
      </c>
      <c r="R252" s="29"/>
    </row>
    <row r="253" customFormat="false" ht="15" hidden="false" customHeight="true" outlineLevel="0" collapsed="false">
      <c r="A253" s="26" t="s">
        <v>14134</v>
      </c>
      <c r="B253" s="26" t="s">
        <v>276</v>
      </c>
      <c r="C253" s="26" t="s">
        <v>11611</v>
      </c>
      <c r="D253" s="26" t="s">
        <v>20678</v>
      </c>
      <c r="E253" s="26" t="n">
        <v>24</v>
      </c>
      <c r="F253" s="26" t="s">
        <v>20259</v>
      </c>
      <c r="G253" s="26" t="s">
        <v>11629</v>
      </c>
      <c r="H253" s="26" t="n">
        <v>9</v>
      </c>
      <c r="I253" s="26" t="s">
        <v>20260</v>
      </c>
      <c r="J253" s="26" t="s">
        <v>20261</v>
      </c>
      <c r="K253" s="26" t="s">
        <v>20693</v>
      </c>
      <c r="L253" s="26" t="s">
        <v>7439</v>
      </c>
      <c r="M253" s="26" t="s">
        <v>20694</v>
      </c>
      <c r="N253" s="26" t="s">
        <v>444</v>
      </c>
      <c r="O253" s="28" t="n">
        <v>29.2</v>
      </c>
      <c r="P253" s="28" t="n">
        <v>10.4</v>
      </c>
      <c r="Q253" s="27" t="n">
        <v>45618</v>
      </c>
      <c r="R253" s="26"/>
    </row>
    <row r="254" customFormat="false" ht="15" hidden="false" customHeight="true" outlineLevel="0" collapsed="false">
      <c r="A254" s="29" t="s">
        <v>20695</v>
      </c>
      <c r="B254" s="29" t="s">
        <v>276</v>
      </c>
      <c r="C254" s="29" t="s">
        <v>11611</v>
      </c>
      <c r="D254" s="29" t="s">
        <v>20678</v>
      </c>
      <c r="E254" s="29" t="n">
        <v>24</v>
      </c>
      <c r="F254" s="29" t="s">
        <v>20259</v>
      </c>
      <c r="G254" s="29" t="s">
        <v>11629</v>
      </c>
      <c r="H254" s="29" t="n">
        <v>9</v>
      </c>
      <c r="I254" s="29" t="s">
        <v>20260</v>
      </c>
      <c r="J254" s="29" t="s">
        <v>20261</v>
      </c>
      <c r="K254" s="29" t="s">
        <v>20696</v>
      </c>
      <c r="L254" s="29" t="s">
        <v>775</v>
      </c>
      <c r="M254" s="29" t="s">
        <v>20697</v>
      </c>
      <c r="N254" s="29" t="s">
        <v>777</v>
      </c>
      <c r="O254" s="31" t="n">
        <v>34.1</v>
      </c>
      <c r="P254" s="31" t="n">
        <v>10.4</v>
      </c>
      <c r="Q254" s="30" t="n">
        <v>45815</v>
      </c>
      <c r="R254" s="29"/>
    </row>
    <row r="255" customFormat="false" ht="15" hidden="false" customHeight="true" outlineLevel="0" collapsed="false">
      <c r="A255" s="26" t="s">
        <v>12232</v>
      </c>
      <c r="B255" s="26" t="s">
        <v>276</v>
      </c>
      <c r="C255" s="26" t="s">
        <v>11611</v>
      </c>
      <c r="D255" s="26" t="s">
        <v>20678</v>
      </c>
      <c r="E255" s="26" t="n">
        <v>32</v>
      </c>
      <c r="F255" s="26" t="s">
        <v>20264</v>
      </c>
      <c r="G255" s="26" t="s">
        <v>11629</v>
      </c>
      <c r="H255" s="26" t="n">
        <v>12</v>
      </c>
      <c r="I255" s="26" t="s">
        <v>20260</v>
      </c>
      <c r="J255" s="26" t="s">
        <v>20261</v>
      </c>
      <c r="K255" s="26" t="s">
        <v>20698</v>
      </c>
      <c r="L255" s="26" t="s">
        <v>7708</v>
      </c>
      <c r="M255" s="26" t="s">
        <v>20699</v>
      </c>
      <c r="N255" s="26" t="s">
        <v>2781</v>
      </c>
      <c r="O255" s="28" t="n">
        <v>54.5</v>
      </c>
      <c r="P255" s="28" t="n">
        <v>10.4</v>
      </c>
      <c r="Q255" s="27" t="n">
        <v>45812</v>
      </c>
      <c r="R255" s="26"/>
    </row>
    <row r="256" customFormat="false" ht="15" hidden="false" customHeight="true" outlineLevel="0" collapsed="false">
      <c r="A256" s="29" t="s">
        <v>12006</v>
      </c>
      <c r="B256" s="29" t="s">
        <v>276</v>
      </c>
      <c r="C256" s="29" t="s">
        <v>11611</v>
      </c>
      <c r="D256" s="29" t="s">
        <v>20678</v>
      </c>
      <c r="E256" s="29" t="n">
        <v>40</v>
      </c>
      <c r="F256" s="29" t="s">
        <v>20264</v>
      </c>
      <c r="G256" s="29" t="s">
        <v>11629</v>
      </c>
      <c r="H256" s="29" t="n">
        <v>14</v>
      </c>
      <c r="I256" s="29" t="s">
        <v>20265</v>
      </c>
      <c r="J256" s="29" t="s">
        <v>20261</v>
      </c>
      <c r="K256" s="29" t="s">
        <v>13184</v>
      </c>
      <c r="L256" s="29" t="s">
        <v>10929</v>
      </c>
      <c r="M256" s="29" t="s">
        <v>20700</v>
      </c>
      <c r="N256" s="29" t="s">
        <v>5333</v>
      </c>
      <c r="O256" s="31" t="n">
        <v>34.5</v>
      </c>
      <c r="P256" s="31" t="n">
        <v>10.4</v>
      </c>
      <c r="Q256" s="30" t="n">
        <v>46167</v>
      </c>
      <c r="R256" s="29"/>
    </row>
    <row r="257" customFormat="false" ht="15" hidden="false" customHeight="true" outlineLevel="0" collapsed="false">
      <c r="A257" s="26" t="s">
        <v>20701</v>
      </c>
      <c r="B257" s="26" t="s">
        <v>276</v>
      </c>
      <c r="C257" s="26" t="s">
        <v>11611</v>
      </c>
      <c r="D257" s="26" t="s">
        <v>20678</v>
      </c>
      <c r="E257" s="26" t="n">
        <v>24</v>
      </c>
      <c r="F257" s="26" t="s">
        <v>20259</v>
      </c>
      <c r="G257" s="26" t="s">
        <v>11629</v>
      </c>
      <c r="H257" s="26" t="n">
        <v>9</v>
      </c>
      <c r="I257" s="26" t="s">
        <v>20260</v>
      </c>
      <c r="J257" s="26" t="s">
        <v>20261</v>
      </c>
      <c r="K257" s="26" t="s">
        <v>20702</v>
      </c>
      <c r="L257" s="26" t="s">
        <v>4997</v>
      </c>
      <c r="M257" s="26" t="s">
        <v>20703</v>
      </c>
      <c r="N257" s="26" t="s">
        <v>2414</v>
      </c>
      <c r="O257" s="28" t="n">
        <v>18</v>
      </c>
      <c r="P257" s="28" t="n">
        <v>10.4</v>
      </c>
      <c r="Q257" s="27" t="n">
        <v>45759</v>
      </c>
      <c r="R257" s="26"/>
    </row>
    <row r="258" customFormat="false" ht="15" hidden="false" customHeight="true" outlineLevel="0" collapsed="false">
      <c r="A258" s="29" t="s">
        <v>12104</v>
      </c>
      <c r="B258" s="29" t="s">
        <v>276</v>
      </c>
      <c r="C258" s="29" t="s">
        <v>11611</v>
      </c>
      <c r="D258" s="29" t="s">
        <v>20678</v>
      </c>
      <c r="E258" s="29" t="n">
        <v>32</v>
      </c>
      <c r="F258" s="29" t="s">
        <v>20264</v>
      </c>
      <c r="G258" s="29" t="s">
        <v>11629</v>
      </c>
      <c r="H258" s="29" t="n">
        <v>12</v>
      </c>
      <c r="I258" s="29" t="s">
        <v>20260</v>
      </c>
      <c r="J258" s="29" t="s">
        <v>20261</v>
      </c>
      <c r="K258" s="29" t="s">
        <v>20704</v>
      </c>
      <c r="L258" s="29" t="s">
        <v>3578</v>
      </c>
      <c r="M258" s="29" t="s">
        <v>20705</v>
      </c>
      <c r="N258" s="29" t="s">
        <v>885</v>
      </c>
      <c r="O258" s="31" t="n">
        <v>21.4</v>
      </c>
      <c r="P258" s="31" t="n">
        <v>10.4</v>
      </c>
      <c r="Q258" s="30" t="n">
        <v>45976</v>
      </c>
      <c r="R258" s="29"/>
    </row>
    <row r="259" customFormat="false" ht="15" hidden="false" customHeight="true" outlineLevel="0" collapsed="false">
      <c r="A259" s="26" t="s">
        <v>20706</v>
      </c>
      <c r="B259" s="26" t="s">
        <v>276</v>
      </c>
      <c r="C259" s="26" t="s">
        <v>11611</v>
      </c>
      <c r="D259" s="26" t="s">
        <v>20678</v>
      </c>
      <c r="E259" s="26" t="n">
        <v>28</v>
      </c>
      <c r="F259" s="26" t="s">
        <v>20259</v>
      </c>
      <c r="G259" s="26" t="s">
        <v>11629</v>
      </c>
      <c r="H259" s="26" t="n">
        <v>10</v>
      </c>
      <c r="I259" s="26" t="s">
        <v>20260</v>
      </c>
      <c r="J259" s="26" t="s">
        <v>20261</v>
      </c>
      <c r="K259" s="26" t="s">
        <v>20707</v>
      </c>
      <c r="L259" s="26" t="s">
        <v>7804</v>
      </c>
      <c r="M259" s="26" t="s">
        <v>20708</v>
      </c>
      <c r="N259" s="26" t="s">
        <v>5807</v>
      </c>
      <c r="O259" s="28" t="n">
        <v>58.7</v>
      </c>
      <c r="P259" s="28" t="n">
        <v>10.4</v>
      </c>
      <c r="Q259" s="27" t="n">
        <v>46009</v>
      </c>
      <c r="R259" s="26"/>
    </row>
    <row r="260" customFormat="false" ht="15" hidden="false" customHeight="true" outlineLevel="0" collapsed="false">
      <c r="A260" s="29" t="s">
        <v>12399</v>
      </c>
      <c r="B260" s="29" t="s">
        <v>276</v>
      </c>
      <c r="C260" s="29" t="s">
        <v>11611</v>
      </c>
      <c r="D260" s="29" t="s">
        <v>20678</v>
      </c>
      <c r="E260" s="29" t="n">
        <v>28</v>
      </c>
      <c r="F260" s="29" t="s">
        <v>20259</v>
      </c>
      <c r="G260" s="29" t="s">
        <v>11629</v>
      </c>
      <c r="H260" s="29" t="n">
        <v>10</v>
      </c>
      <c r="I260" s="29" t="s">
        <v>20260</v>
      </c>
      <c r="J260" s="29" t="s">
        <v>20261</v>
      </c>
      <c r="K260" s="29" t="s">
        <v>20709</v>
      </c>
      <c r="L260" s="29" t="s">
        <v>10077</v>
      </c>
      <c r="M260" s="29" t="s">
        <v>20710</v>
      </c>
      <c r="N260" s="29" t="s">
        <v>2239</v>
      </c>
      <c r="O260" s="31" t="n">
        <v>36.8</v>
      </c>
      <c r="P260" s="31" t="n">
        <v>10.4</v>
      </c>
      <c r="Q260" s="30" t="n">
        <v>46012</v>
      </c>
      <c r="R260" s="29"/>
    </row>
    <row r="261" customFormat="false" ht="15" hidden="false" customHeight="true" outlineLevel="0" collapsed="false">
      <c r="A261" s="26" t="s">
        <v>13997</v>
      </c>
      <c r="B261" s="26" t="s">
        <v>276</v>
      </c>
      <c r="C261" s="26" t="s">
        <v>11611</v>
      </c>
      <c r="D261" s="26" t="s">
        <v>20678</v>
      </c>
      <c r="E261" s="26" t="n">
        <v>24</v>
      </c>
      <c r="F261" s="26" t="s">
        <v>20259</v>
      </c>
      <c r="G261" s="26" t="s">
        <v>11629</v>
      </c>
      <c r="H261" s="26" t="n">
        <v>9</v>
      </c>
      <c r="I261" s="26" t="s">
        <v>20260</v>
      </c>
      <c r="J261" s="26" t="s">
        <v>20261</v>
      </c>
      <c r="K261" s="26" t="s">
        <v>20711</v>
      </c>
      <c r="L261" s="26" t="s">
        <v>4660</v>
      </c>
      <c r="M261" s="26" t="s">
        <v>20712</v>
      </c>
      <c r="N261" s="26" t="s">
        <v>3316</v>
      </c>
      <c r="O261" s="28" t="n">
        <v>62</v>
      </c>
      <c r="P261" s="28" t="n">
        <v>10.4</v>
      </c>
      <c r="Q261" s="27" t="n">
        <v>45817</v>
      </c>
      <c r="R261" s="26"/>
    </row>
    <row r="262" customFormat="false" ht="15" hidden="false" customHeight="true" outlineLevel="0" collapsed="false">
      <c r="A262" s="29" t="s">
        <v>12865</v>
      </c>
      <c r="B262" s="29" t="s">
        <v>276</v>
      </c>
      <c r="C262" s="29" t="s">
        <v>11611</v>
      </c>
      <c r="D262" s="29" t="s">
        <v>20678</v>
      </c>
      <c r="E262" s="29" t="n">
        <v>24</v>
      </c>
      <c r="F262" s="29" t="s">
        <v>20259</v>
      </c>
      <c r="G262" s="29" t="s">
        <v>11629</v>
      </c>
      <c r="H262" s="29" t="n">
        <v>9</v>
      </c>
      <c r="I262" s="29" t="s">
        <v>20260</v>
      </c>
      <c r="J262" s="29" t="s">
        <v>20261</v>
      </c>
      <c r="K262" s="29" t="s">
        <v>20713</v>
      </c>
      <c r="L262" s="29" t="s">
        <v>6703</v>
      </c>
      <c r="M262" s="29" t="s">
        <v>20714</v>
      </c>
      <c r="N262" s="29" t="s">
        <v>5333</v>
      </c>
      <c r="O262" s="31" t="n">
        <v>59.8</v>
      </c>
      <c r="P262" s="31" t="n">
        <v>10.4</v>
      </c>
      <c r="Q262" s="30" t="n">
        <v>45862</v>
      </c>
      <c r="R262" s="29"/>
    </row>
    <row r="263" customFormat="false" ht="15" hidden="false" customHeight="true" outlineLevel="0" collapsed="false">
      <c r="A263" s="26" t="s">
        <v>20715</v>
      </c>
      <c r="B263" s="26" t="s">
        <v>276</v>
      </c>
      <c r="C263" s="26" t="s">
        <v>11611</v>
      </c>
      <c r="D263" s="26" t="s">
        <v>20678</v>
      </c>
      <c r="E263" s="26" t="n">
        <v>32</v>
      </c>
      <c r="F263" s="26" t="s">
        <v>20264</v>
      </c>
      <c r="G263" s="26" t="s">
        <v>11629</v>
      </c>
      <c r="H263" s="26" t="n">
        <v>12</v>
      </c>
      <c r="I263" s="26" t="s">
        <v>20260</v>
      </c>
      <c r="J263" s="26" t="s">
        <v>20261</v>
      </c>
      <c r="K263" s="26" t="s">
        <v>20716</v>
      </c>
      <c r="L263" s="26" t="s">
        <v>9402</v>
      </c>
      <c r="M263" s="26" t="s">
        <v>20717</v>
      </c>
      <c r="N263" s="26" t="s">
        <v>2669</v>
      </c>
      <c r="O263" s="28" t="n">
        <v>41.3</v>
      </c>
      <c r="P263" s="28" t="n">
        <v>10.4</v>
      </c>
      <c r="Q263" s="27" t="n">
        <v>45655</v>
      </c>
      <c r="R263" s="26"/>
    </row>
    <row r="264" customFormat="false" ht="15" hidden="false" customHeight="true" outlineLevel="0" collapsed="false">
      <c r="A264" s="29" t="s">
        <v>13630</v>
      </c>
      <c r="B264" s="29" t="s">
        <v>276</v>
      </c>
      <c r="C264" s="29" t="s">
        <v>11611</v>
      </c>
      <c r="D264" s="29" t="s">
        <v>20678</v>
      </c>
      <c r="E264" s="29" t="n">
        <v>32</v>
      </c>
      <c r="F264" s="29" t="s">
        <v>20264</v>
      </c>
      <c r="G264" s="29" t="s">
        <v>11629</v>
      </c>
      <c r="H264" s="29" t="n">
        <v>12</v>
      </c>
      <c r="I264" s="29" t="s">
        <v>20260</v>
      </c>
      <c r="J264" s="29" t="s">
        <v>20261</v>
      </c>
      <c r="K264" s="29" t="s">
        <v>20718</v>
      </c>
      <c r="L264" s="29" t="s">
        <v>340</v>
      </c>
      <c r="M264" s="29" t="s">
        <v>20719</v>
      </c>
      <c r="N264" s="29" t="s">
        <v>344</v>
      </c>
      <c r="O264" s="31" t="n">
        <v>24.1</v>
      </c>
      <c r="P264" s="31" t="n">
        <v>10.4</v>
      </c>
      <c r="Q264" s="30" t="n">
        <v>45932</v>
      </c>
      <c r="R264" s="29"/>
    </row>
    <row r="265" customFormat="false" ht="15" hidden="false" customHeight="true" outlineLevel="0" collapsed="false">
      <c r="A265" s="26" t="s">
        <v>14140</v>
      </c>
      <c r="B265" s="26" t="s">
        <v>167</v>
      </c>
      <c r="C265" s="26" t="s">
        <v>11611</v>
      </c>
      <c r="D265" s="26" t="s">
        <v>20258</v>
      </c>
      <c r="E265" s="26" t="n">
        <v>36</v>
      </c>
      <c r="F265" s="26" t="s">
        <v>20264</v>
      </c>
      <c r="G265" s="26" t="s">
        <v>11629</v>
      </c>
      <c r="H265" s="26" t="n">
        <v>13</v>
      </c>
      <c r="I265" s="26" t="s">
        <v>20265</v>
      </c>
      <c r="J265" s="26" t="s">
        <v>20261</v>
      </c>
      <c r="K265" s="26" t="s">
        <v>20262</v>
      </c>
      <c r="L265" s="26" t="s">
        <v>9973</v>
      </c>
      <c r="M265" s="26" t="s">
        <v>20720</v>
      </c>
      <c r="N265" s="26" t="s">
        <v>594</v>
      </c>
      <c r="O265" s="28" t="n">
        <v>61</v>
      </c>
      <c r="P265" s="28" t="n">
        <v>10.4</v>
      </c>
      <c r="Q265" s="27" t="n">
        <v>46124</v>
      </c>
      <c r="R265" s="26"/>
    </row>
    <row r="266" customFormat="false" ht="15" hidden="false" customHeight="true" outlineLevel="0" collapsed="false">
      <c r="A266" s="29" t="s">
        <v>12179</v>
      </c>
      <c r="B266" s="29" t="s">
        <v>167</v>
      </c>
      <c r="C266" s="29" t="s">
        <v>11611</v>
      </c>
      <c r="D266" s="29" t="s">
        <v>20258</v>
      </c>
      <c r="E266" s="29" t="n">
        <v>24</v>
      </c>
      <c r="F266" s="29" t="s">
        <v>20259</v>
      </c>
      <c r="G266" s="29" t="s">
        <v>11629</v>
      </c>
      <c r="H266" s="29" t="n">
        <v>9</v>
      </c>
      <c r="I266" s="29" t="s">
        <v>20260</v>
      </c>
      <c r="J266" s="29" t="s">
        <v>20261</v>
      </c>
      <c r="K266" s="29" t="s">
        <v>13331</v>
      </c>
      <c r="L266" s="29" t="s">
        <v>9749</v>
      </c>
      <c r="M266" s="29" t="s">
        <v>20721</v>
      </c>
      <c r="N266" s="29" t="s">
        <v>1842</v>
      </c>
      <c r="O266" s="31" t="n">
        <v>33.2</v>
      </c>
      <c r="P266" s="31" t="n">
        <v>10.4</v>
      </c>
      <c r="Q266" s="30" t="n">
        <v>46165</v>
      </c>
      <c r="R266" s="29"/>
    </row>
    <row r="267" customFormat="false" ht="15" hidden="false" customHeight="true" outlineLevel="0" collapsed="false">
      <c r="A267" s="26" t="s">
        <v>12451</v>
      </c>
      <c r="B267" s="26" t="s">
        <v>167</v>
      </c>
      <c r="C267" s="26" t="s">
        <v>11611</v>
      </c>
      <c r="D267" s="26" t="s">
        <v>20258</v>
      </c>
      <c r="E267" s="26" t="n">
        <v>24</v>
      </c>
      <c r="F267" s="26" t="s">
        <v>20259</v>
      </c>
      <c r="G267" s="26" t="s">
        <v>11629</v>
      </c>
      <c r="H267" s="26" t="n">
        <v>9</v>
      </c>
      <c r="I267" s="26" t="s">
        <v>20260</v>
      </c>
      <c r="J267" s="26" t="s">
        <v>20261</v>
      </c>
      <c r="K267" s="26" t="s">
        <v>20267</v>
      </c>
      <c r="L267" s="26" t="s">
        <v>9060</v>
      </c>
      <c r="M267" s="26" t="s">
        <v>20722</v>
      </c>
      <c r="N267" s="26" t="s">
        <v>1896</v>
      </c>
      <c r="O267" s="28" t="n">
        <v>38.9</v>
      </c>
      <c r="P267" s="28" t="n">
        <v>10.4</v>
      </c>
      <c r="Q267" s="27" t="n">
        <v>45764</v>
      </c>
      <c r="R267" s="26"/>
    </row>
    <row r="268" customFormat="false" ht="15" hidden="false" customHeight="true" outlineLevel="0" collapsed="false">
      <c r="A268" s="29" t="s">
        <v>13123</v>
      </c>
      <c r="B268" s="29" t="s">
        <v>167</v>
      </c>
      <c r="C268" s="29" t="s">
        <v>11611</v>
      </c>
      <c r="D268" s="29" t="s">
        <v>20258</v>
      </c>
      <c r="E268" s="29" t="n">
        <v>24</v>
      </c>
      <c r="F268" s="29" t="s">
        <v>20259</v>
      </c>
      <c r="G268" s="29" t="s">
        <v>11629</v>
      </c>
      <c r="H268" s="29" t="n">
        <v>9</v>
      </c>
      <c r="I268" s="29" t="s">
        <v>20260</v>
      </c>
      <c r="J268" s="29" t="s">
        <v>20446</v>
      </c>
      <c r="K268" s="29"/>
      <c r="L268" s="29"/>
      <c r="M268" s="29"/>
      <c r="N268" s="29"/>
      <c r="O268" s="29"/>
      <c r="P268" s="31" t="n">
        <v>10.4</v>
      </c>
      <c r="Q268" s="30" t="n">
        <v>46021</v>
      </c>
      <c r="R268" s="29"/>
    </row>
    <row r="269" customFormat="false" ht="15" hidden="false" customHeight="true" outlineLevel="0" collapsed="false">
      <c r="A269" s="26" t="s">
        <v>13376</v>
      </c>
      <c r="B269" s="26" t="s">
        <v>167</v>
      </c>
      <c r="C269" s="26" t="s">
        <v>11611</v>
      </c>
      <c r="D269" s="26" t="s">
        <v>20258</v>
      </c>
      <c r="E269" s="26" t="n">
        <v>40</v>
      </c>
      <c r="F269" s="26" t="s">
        <v>20264</v>
      </c>
      <c r="G269" s="26" t="s">
        <v>11629</v>
      </c>
      <c r="H269" s="26" t="n">
        <v>14</v>
      </c>
      <c r="I269" s="26" t="s">
        <v>20265</v>
      </c>
      <c r="J269" s="26" t="s">
        <v>20261</v>
      </c>
      <c r="K269" s="26" t="s">
        <v>13377</v>
      </c>
      <c r="L269" s="26" t="s">
        <v>11379</v>
      </c>
      <c r="M269" s="26" t="s">
        <v>20723</v>
      </c>
      <c r="N269" s="26" t="s">
        <v>2808</v>
      </c>
      <c r="O269" s="28" t="n">
        <v>53.9</v>
      </c>
      <c r="P269" s="28" t="n">
        <v>10.4</v>
      </c>
      <c r="Q269" s="27" t="n">
        <v>46006</v>
      </c>
      <c r="R269" s="26"/>
    </row>
    <row r="270" customFormat="false" ht="15" hidden="false" customHeight="true" outlineLevel="0" collapsed="false">
      <c r="A270" s="29" t="s">
        <v>13484</v>
      </c>
      <c r="B270" s="29" t="s">
        <v>167</v>
      </c>
      <c r="C270" s="29" t="s">
        <v>11611</v>
      </c>
      <c r="D270" s="29" t="s">
        <v>20258</v>
      </c>
      <c r="E270" s="29" t="n">
        <v>24</v>
      </c>
      <c r="F270" s="29" t="s">
        <v>20259</v>
      </c>
      <c r="G270" s="29" t="s">
        <v>11629</v>
      </c>
      <c r="H270" s="29" t="n">
        <v>9</v>
      </c>
      <c r="I270" s="29" t="s">
        <v>20260</v>
      </c>
      <c r="J270" s="29" t="s">
        <v>20261</v>
      </c>
      <c r="K270" s="29" t="s">
        <v>13485</v>
      </c>
      <c r="L270" s="29" t="s">
        <v>1627</v>
      </c>
      <c r="M270" s="29" t="s">
        <v>20724</v>
      </c>
      <c r="N270" s="29" t="s">
        <v>942</v>
      </c>
      <c r="O270" s="31" t="n">
        <v>48.2</v>
      </c>
      <c r="P270" s="31" t="n">
        <v>10.4</v>
      </c>
      <c r="Q270" s="30" t="n">
        <v>46154</v>
      </c>
      <c r="R270" s="29"/>
    </row>
    <row r="271" customFormat="false" ht="15" hidden="false" customHeight="true" outlineLevel="0" collapsed="false">
      <c r="A271" s="26" t="s">
        <v>13248</v>
      </c>
      <c r="B271" s="26" t="s">
        <v>167</v>
      </c>
      <c r="C271" s="26" t="s">
        <v>11611</v>
      </c>
      <c r="D271" s="26" t="s">
        <v>20258</v>
      </c>
      <c r="E271" s="26" t="n">
        <v>24</v>
      </c>
      <c r="F271" s="26" t="s">
        <v>20259</v>
      </c>
      <c r="G271" s="26" t="s">
        <v>11629</v>
      </c>
      <c r="H271" s="26" t="n">
        <v>9</v>
      </c>
      <c r="I271" s="26" t="s">
        <v>20260</v>
      </c>
      <c r="J271" s="26" t="s">
        <v>20261</v>
      </c>
      <c r="K271" s="26" t="s">
        <v>13249</v>
      </c>
      <c r="L271" s="26" t="s">
        <v>7987</v>
      </c>
      <c r="M271" s="26" t="s">
        <v>20725</v>
      </c>
      <c r="N271" s="26" t="s">
        <v>2261</v>
      </c>
      <c r="O271" s="28" t="n">
        <v>35.5</v>
      </c>
      <c r="P271" s="28" t="n">
        <v>10.4</v>
      </c>
      <c r="Q271" s="27" t="n">
        <v>45717</v>
      </c>
      <c r="R271" s="26"/>
    </row>
    <row r="272" customFormat="false" ht="15" hidden="false" customHeight="true" outlineLevel="0" collapsed="false">
      <c r="A272" s="29" t="s">
        <v>20726</v>
      </c>
      <c r="B272" s="29" t="s">
        <v>167</v>
      </c>
      <c r="C272" s="29" t="s">
        <v>11611</v>
      </c>
      <c r="D272" s="29" t="s">
        <v>20258</v>
      </c>
      <c r="E272" s="29" t="n">
        <v>32</v>
      </c>
      <c r="F272" s="29" t="s">
        <v>20264</v>
      </c>
      <c r="G272" s="29" t="s">
        <v>11629</v>
      </c>
      <c r="H272" s="29" t="n">
        <v>12</v>
      </c>
      <c r="I272" s="29" t="s">
        <v>20260</v>
      </c>
      <c r="J272" s="29" t="s">
        <v>20261</v>
      </c>
      <c r="K272" s="29" t="s">
        <v>20274</v>
      </c>
      <c r="L272" s="29" t="s">
        <v>11487</v>
      </c>
      <c r="M272" s="29" t="s">
        <v>20727</v>
      </c>
      <c r="N272" s="29" t="s">
        <v>3781</v>
      </c>
      <c r="O272" s="31" t="n">
        <v>29.7</v>
      </c>
      <c r="P272" s="31" t="n">
        <v>10.4</v>
      </c>
      <c r="Q272" s="30" t="n">
        <v>45796</v>
      </c>
      <c r="R272" s="29"/>
    </row>
    <row r="273" customFormat="false" ht="15" hidden="false" customHeight="true" outlineLevel="0" collapsed="false">
      <c r="A273" s="26" t="s">
        <v>12473</v>
      </c>
      <c r="B273" s="26" t="s">
        <v>167</v>
      </c>
      <c r="C273" s="26" t="s">
        <v>11611</v>
      </c>
      <c r="D273" s="26" t="s">
        <v>20258</v>
      </c>
      <c r="E273" s="26" t="n">
        <v>28</v>
      </c>
      <c r="F273" s="26" t="s">
        <v>20259</v>
      </c>
      <c r="G273" s="26" t="s">
        <v>11629</v>
      </c>
      <c r="H273" s="26" t="n">
        <v>10</v>
      </c>
      <c r="I273" s="26" t="s">
        <v>20260</v>
      </c>
      <c r="J273" s="26" t="s">
        <v>20261</v>
      </c>
      <c r="K273" s="26" t="s">
        <v>20276</v>
      </c>
      <c r="L273" s="26" t="s">
        <v>6933</v>
      </c>
      <c r="M273" s="26" t="s">
        <v>20728</v>
      </c>
      <c r="N273" s="26" t="s">
        <v>1989</v>
      </c>
      <c r="O273" s="28" t="n">
        <v>30.9</v>
      </c>
      <c r="P273" s="28" t="n">
        <v>10.4</v>
      </c>
      <c r="Q273" s="27" t="n">
        <v>45693</v>
      </c>
      <c r="R273" s="26"/>
    </row>
    <row r="274" customFormat="false" ht="15" hidden="false" customHeight="true" outlineLevel="0" collapsed="false">
      <c r="A274" s="29" t="s">
        <v>20729</v>
      </c>
      <c r="B274" s="29" t="s">
        <v>167</v>
      </c>
      <c r="C274" s="29" t="s">
        <v>11611</v>
      </c>
      <c r="D274" s="29" t="s">
        <v>20258</v>
      </c>
      <c r="E274" s="29" t="n">
        <v>24</v>
      </c>
      <c r="F274" s="29" t="s">
        <v>20259</v>
      </c>
      <c r="G274" s="29" t="s">
        <v>11629</v>
      </c>
      <c r="H274" s="29" t="n">
        <v>9</v>
      </c>
      <c r="I274" s="29" t="s">
        <v>20260</v>
      </c>
      <c r="J274" s="29" t="s">
        <v>20261</v>
      </c>
      <c r="K274" s="29" t="s">
        <v>13219</v>
      </c>
      <c r="L274" s="29" t="s">
        <v>4462</v>
      </c>
      <c r="M274" s="29" t="s">
        <v>20730</v>
      </c>
      <c r="N274" s="29" t="s">
        <v>3299</v>
      </c>
      <c r="O274" s="31" t="n">
        <v>52</v>
      </c>
      <c r="P274" s="31" t="n">
        <v>10.4</v>
      </c>
      <c r="Q274" s="30" t="n">
        <v>45823</v>
      </c>
      <c r="R274" s="29"/>
    </row>
    <row r="275" customFormat="false" ht="15" hidden="false" customHeight="true" outlineLevel="0" collapsed="false">
      <c r="A275" s="26" t="s">
        <v>20731</v>
      </c>
      <c r="B275" s="26" t="s">
        <v>167</v>
      </c>
      <c r="C275" s="26" t="s">
        <v>11611</v>
      </c>
      <c r="D275" s="26" t="s">
        <v>20258</v>
      </c>
      <c r="E275" s="26" t="n">
        <v>32</v>
      </c>
      <c r="F275" s="26" t="s">
        <v>20264</v>
      </c>
      <c r="G275" s="26" t="s">
        <v>11629</v>
      </c>
      <c r="H275" s="26" t="n">
        <v>12</v>
      </c>
      <c r="I275" s="26" t="s">
        <v>20260</v>
      </c>
      <c r="J275" s="26" t="s">
        <v>20261</v>
      </c>
      <c r="K275" s="26" t="s">
        <v>20280</v>
      </c>
      <c r="L275" s="26" t="s">
        <v>10704</v>
      </c>
      <c r="M275" s="26" t="s">
        <v>20732</v>
      </c>
      <c r="N275" s="26" t="s">
        <v>1842</v>
      </c>
      <c r="O275" s="28" t="n">
        <v>39</v>
      </c>
      <c r="P275" s="28" t="n">
        <v>10.4</v>
      </c>
      <c r="Q275" s="27" t="n">
        <v>45913</v>
      </c>
      <c r="R275" s="26"/>
    </row>
    <row r="276" customFormat="false" ht="15" hidden="false" customHeight="true" outlineLevel="0" collapsed="false">
      <c r="A276" s="29" t="s">
        <v>12223</v>
      </c>
      <c r="B276" s="29" t="s">
        <v>167</v>
      </c>
      <c r="C276" s="29" t="s">
        <v>11611</v>
      </c>
      <c r="D276" s="29" t="s">
        <v>20258</v>
      </c>
      <c r="E276" s="29" t="n">
        <v>36</v>
      </c>
      <c r="F276" s="29" t="s">
        <v>20264</v>
      </c>
      <c r="G276" s="29" t="s">
        <v>11629</v>
      </c>
      <c r="H276" s="29" t="n">
        <v>13</v>
      </c>
      <c r="I276" s="29" t="s">
        <v>20265</v>
      </c>
      <c r="J276" s="29" t="s">
        <v>20261</v>
      </c>
      <c r="K276" s="29" t="s">
        <v>13536</v>
      </c>
      <c r="L276" s="29" t="s">
        <v>1351</v>
      </c>
      <c r="M276" s="29" t="s">
        <v>20733</v>
      </c>
      <c r="N276" s="29" t="s">
        <v>1353</v>
      </c>
      <c r="O276" s="31" t="n">
        <v>53</v>
      </c>
      <c r="P276" s="31" t="n">
        <v>10.4</v>
      </c>
      <c r="Q276" s="30" t="n">
        <v>46167</v>
      </c>
      <c r="R276" s="29"/>
    </row>
    <row r="277" customFormat="false" ht="15" hidden="false" customHeight="true" outlineLevel="0" collapsed="false">
      <c r="A277" s="26" t="s">
        <v>12543</v>
      </c>
      <c r="B277" s="26" t="s">
        <v>167</v>
      </c>
      <c r="C277" s="26" t="s">
        <v>11611</v>
      </c>
      <c r="D277" s="26" t="s">
        <v>20258</v>
      </c>
      <c r="E277" s="26" t="n">
        <v>28</v>
      </c>
      <c r="F277" s="26" t="s">
        <v>20259</v>
      </c>
      <c r="G277" s="26" t="s">
        <v>11629</v>
      </c>
      <c r="H277" s="26" t="n">
        <v>10</v>
      </c>
      <c r="I277" s="26" t="s">
        <v>20260</v>
      </c>
      <c r="J277" s="26" t="s">
        <v>20261</v>
      </c>
      <c r="K277" s="26" t="s">
        <v>20284</v>
      </c>
      <c r="L277" s="26" t="s">
        <v>3231</v>
      </c>
      <c r="M277" s="26" t="s">
        <v>20734</v>
      </c>
      <c r="N277" s="26" t="s">
        <v>3233</v>
      </c>
      <c r="O277" s="28" t="n">
        <v>24.8</v>
      </c>
      <c r="P277" s="28" t="n">
        <v>10.4</v>
      </c>
      <c r="Q277" s="27" t="n">
        <v>45634</v>
      </c>
      <c r="R277" s="26"/>
    </row>
    <row r="278" customFormat="false" ht="15" hidden="false" customHeight="true" outlineLevel="0" collapsed="false">
      <c r="A278" s="29" t="s">
        <v>12767</v>
      </c>
      <c r="B278" s="29" t="s">
        <v>167</v>
      </c>
      <c r="C278" s="29" t="s">
        <v>11611</v>
      </c>
      <c r="D278" s="29" t="s">
        <v>20258</v>
      </c>
      <c r="E278" s="29" t="n">
        <v>28</v>
      </c>
      <c r="F278" s="29" t="s">
        <v>20259</v>
      </c>
      <c r="G278" s="29" t="s">
        <v>11629</v>
      </c>
      <c r="H278" s="29" t="n">
        <v>10</v>
      </c>
      <c r="I278" s="29" t="s">
        <v>20260</v>
      </c>
      <c r="J278" s="29" t="s">
        <v>20261</v>
      </c>
      <c r="K278" s="29" t="s">
        <v>20286</v>
      </c>
      <c r="L278" s="29" t="s">
        <v>5492</v>
      </c>
      <c r="M278" s="29" t="s">
        <v>20735</v>
      </c>
      <c r="N278" s="29" t="s">
        <v>533</v>
      </c>
      <c r="O278" s="31" t="n">
        <v>40.2</v>
      </c>
      <c r="P278" s="31" t="n">
        <v>10.4</v>
      </c>
      <c r="Q278" s="30" t="n">
        <v>45915</v>
      </c>
      <c r="R278" s="29"/>
    </row>
    <row r="279" customFormat="false" ht="15" hidden="false" customHeight="true" outlineLevel="0" collapsed="false">
      <c r="A279" s="26" t="s">
        <v>12145</v>
      </c>
      <c r="B279" s="26" t="s">
        <v>167</v>
      </c>
      <c r="C279" s="26" t="s">
        <v>11611</v>
      </c>
      <c r="D279" s="26" t="s">
        <v>20258</v>
      </c>
      <c r="E279" s="26" t="n">
        <v>24</v>
      </c>
      <c r="F279" s="26" t="s">
        <v>20259</v>
      </c>
      <c r="G279" s="26" t="s">
        <v>11629</v>
      </c>
      <c r="H279" s="26" t="n">
        <v>9</v>
      </c>
      <c r="I279" s="26" t="s">
        <v>20260</v>
      </c>
      <c r="J279" s="26" t="s">
        <v>20261</v>
      </c>
      <c r="K279" s="26" t="s">
        <v>20288</v>
      </c>
      <c r="L279" s="26" t="s">
        <v>11396</v>
      </c>
      <c r="M279" s="26" t="s">
        <v>20736</v>
      </c>
      <c r="N279" s="26" t="s">
        <v>552</v>
      </c>
      <c r="O279" s="28" t="n">
        <v>32</v>
      </c>
      <c r="P279" s="28" t="n">
        <v>10.4</v>
      </c>
      <c r="Q279" s="27" t="n">
        <v>45632</v>
      </c>
      <c r="R279" s="26"/>
    </row>
    <row r="280" customFormat="false" ht="15" hidden="false" customHeight="true" outlineLevel="0" collapsed="false">
      <c r="A280" s="29" t="s">
        <v>14099</v>
      </c>
      <c r="B280" s="29" t="s">
        <v>167</v>
      </c>
      <c r="C280" s="29" t="s">
        <v>11611</v>
      </c>
      <c r="D280" s="29" t="s">
        <v>20258</v>
      </c>
      <c r="E280" s="29" t="n">
        <v>36</v>
      </c>
      <c r="F280" s="29" t="s">
        <v>20264</v>
      </c>
      <c r="G280" s="29" t="s">
        <v>11629</v>
      </c>
      <c r="H280" s="29" t="n">
        <v>13</v>
      </c>
      <c r="I280" s="29" t="s">
        <v>20265</v>
      </c>
      <c r="J280" s="29" t="s">
        <v>20261</v>
      </c>
      <c r="K280" s="29" t="s">
        <v>13036</v>
      </c>
      <c r="L280" s="29" t="s">
        <v>9983</v>
      </c>
      <c r="M280" s="29" t="s">
        <v>20737</v>
      </c>
      <c r="N280" s="29" t="s">
        <v>2111</v>
      </c>
      <c r="O280" s="31" t="n">
        <v>54.6</v>
      </c>
      <c r="P280" s="31" t="n">
        <v>10.4</v>
      </c>
      <c r="Q280" s="30" t="n">
        <v>45819</v>
      </c>
      <c r="R280" s="29"/>
    </row>
    <row r="281" customFormat="false" ht="15" hidden="false" customHeight="true" outlineLevel="0" collapsed="false">
      <c r="A281" s="26" t="s">
        <v>20738</v>
      </c>
      <c r="B281" s="26" t="s">
        <v>167</v>
      </c>
      <c r="C281" s="26" t="s">
        <v>11611</v>
      </c>
      <c r="D281" s="26" t="s">
        <v>20258</v>
      </c>
      <c r="E281" s="26" t="n">
        <v>32</v>
      </c>
      <c r="F281" s="26" t="s">
        <v>20264</v>
      </c>
      <c r="G281" s="26" t="s">
        <v>11629</v>
      </c>
      <c r="H281" s="26" t="n">
        <v>12</v>
      </c>
      <c r="I281" s="26" t="s">
        <v>20260</v>
      </c>
      <c r="J281" s="26" t="s">
        <v>20261</v>
      </c>
      <c r="K281" s="26" t="s">
        <v>20293</v>
      </c>
      <c r="L281" s="26" t="s">
        <v>3698</v>
      </c>
      <c r="M281" s="26" t="s">
        <v>20739</v>
      </c>
      <c r="N281" s="26" t="s">
        <v>1129</v>
      </c>
      <c r="O281" s="28" t="n">
        <v>53.2</v>
      </c>
      <c r="P281" s="28" t="n">
        <v>10.4</v>
      </c>
      <c r="Q281" s="27" t="n">
        <v>46179</v>
      </c>
      <c r="R281" s="26"/>
    </row>
    <row r="282" customFormat="false" ht="15" hidden="false" customHeight="true" outlineLevel="0" collapsed="false">
      <c r="A282" s="29" t="s">
        <v>12904</v>
      </c>
      <c r="B282" s="29" t="s">
        <v>167</v>
      </c>
      <c r="C282" s="29" t="s">
        <v>11611</v>
      </c>
      <c r="D282" s="29" t="s">
        <v>20258</v>
      </c>
      <c r="E282" s="29" t="n">
        <v>24</v>
      </c>
      <c r="F282" s="29" t="s">
        <v>20259</v>
      </c>
      <c r="G282" s="29" t="s">
        <v>11629</v>
      </c>
      <c r="H282" s="29" t="n">
        <v>9</v>
      </c>
      <c r="I282" s="29" t="s">
        <v>20260</v>
      </c>
      <c r="J282" s="29" t="s">
        <v>20261</v>
      </c>
      <c r="K282" s="29" t="s">
        <v>20296</v>
      </c>
      <c r="L282" s="29" t="s">
        <v>1861</v>
      </c>
      <c r="M282" s="29" t="s">
        <v>20740</v>
      </c>
      <c r="N282" s="29" t="s">
        <v>288</v>
      </c>
      <c r="O282" s="31" t="n">
        <v>44</v>
      </c>
      <c r="P282" s="31" t="n">
        <v>10.4</v>
      </c>
      <c r="Q282" s="30" t="n">
        <v>46066</v>
      </c>
      <c r="R282" s="29"/>
    </row>
    <row r="283" customFormat="false" ht="15" hidden="false" customHeight="true" outlineLevel="0" collapsed="false">
      <c r="A283" s="26" t="s">
        <v>20741</v>
      </c>
      <c r="B283" s="26" t="s">
        <v>167</v>
      </c>
      <c r="C283" s="26" t="s">
        <v>11611</v>
      </c>
      <c r="D283" s="26" t="s">
        <v>20258</v>
      </c>
      <c r="E283" s="26" t="n">
        <v>32</v>
      </c>
      <c r="F283" s="26" t="s">
        <v>20264</v>
      </c>
      <c r="G283" s="26" t="s">
        <v>11629</v>
      </c>
      <c r="H283" s="26" t="n">
        <v>12</v>
      </c>
      <c r="I283" s="26" t="s">
        <v>20260</v>
      </c>
      <c r="J283" s="26" t="s">
        <v>20261</v>
      </c>
      <c r="K283" s="26" t="s">
        <v>20298</v>
      </c>
      <c r="L283" s="26" t="s">
        <v>3404</v>
      </c>
      <c r="M283" s="26" t="s">
        <v>20742</v>
      </c>
      <c r="N283" s="26" t="s">
        <v>1353</v>
      </c>
      <c r="O283" s="28" t="n">
        <v>61.3</v>
      </c>
      <c r="P283" s="28" t="n">
        <v>10.4</v>
      </c>
      <c r="Q283" s="27" t="n">
        <v>45581</v>
      </c>
      <c r="R283" s="26"/>
    </row>
    <row r="284" customFormat="false" ht="15" hidden="false" customHeight="true" outlineLevel="0" collapsed="false">
      <c r="A284" s="29" t="s">
        <v>14436</v>
      </c>
      <c r="B284" s="29" t="s">
        <v>167</v>
      </c>
      <c r="C284" s="29" t="s">
        <v>11611</v>
      </c>
      <c r="D284" s="29" t="s">
        <v>20258</v>
      </c>
      <c r="E284" s="29" t="n">
        <v>28</v>
      </c>
      <c r="F284" s="29" t="s">
        <v>20259</v>
      </c>
      <c r="G284" s="29" t="s">
        <v>11629</v>
      </c>
      <c r="H284" s="29" t="n">
        <v>10</v>
      </c>
      <c r="I284" s="29" t="s">
        <v>20260</v>
      </c>
      <c r="J284" s="29" t="s">
        <v>20261</v>
      </c>
      <c r="K284" s="29" t="s">
        <v>20301</v>
      </c>
      <c r="L284" s="29" t="s">
        <v>5000</v>
      </c>
      <c r="M284" s="29" t="s">
        <v>20743</v>
      </c>
      <c r="N284" s="29" t="s">
        <v>2937</v>
      </c>
      <c r="O284" s="31" t="n">
        <v>47.6</v>
      </c>
      <c r="P284" s="31" t="n">
        <v>10.4</v>
      </c>
      <c r="Q284" s="30" t="n">
        <v>45571</v>
      </c>
      <c r="R284" s="29"/>
    </row>
    <row r="285" customFormat="false" ht="15" hidden="false" customHeight="true" outlineLevel="0" collapsed="false">
      <c r="A285" s="26" t="s">
        <v>14420</v>
      </c>
      <c r="B285" s="26" t="s">
        <v>167</v>
      </c>
      <c r="C285" s="26" t="s">
        <v>11611</v>
      </c>
      <c r="D285" s="26" t="s">
        <v>20258</v>
      </c>
      <c r="E285" s="26" t="n">
        <v>32</v>
      </c>
      <c r="F285" s="26" t="s">
        <v>20264</v>
      </c>
      <c r="G285" s="26" t="s">
        <v>11629</v>
      </c>
      <c r="H285" s="26" t="n">
        <v>12</v>
      </c>
      <c r="I285" s="26" t="s">
        <v>20260</v>
      </c>
      <c r="J285" s="26" t="s">
        <v>20261</v>
      </c>
      <c r="K285" s="26" t="s">
        <v>20303</v>
      </c>
      <c r="L285" s="26" t="s">
        <v>8028</v>
      </c>
      <c r="M285" s="26" t="s">
        <v>20744</v>
      </c>
      <c r="N285" s="26" t="s">
        <v>1902</v>
      </c>
      <c r="O285" s="28" t="n">
        <v>56.3</v>
      </c>
      <c r="P285" s="28" t="n">
        <v>10.4</v>
      </c>
      <c r="Q285" s="27" t="n">
        <v>46038</v>
      </c>
      <c r="R285" s="26"/>
    </row>
    <row r="286" customFormat="false" ht="15" hidden="false" customHeight="true" outlineLevel="0" collapsed="false">
      <c r="A286" s="29" t="s">
        <v>14170</v>
      </c>
      <c r="B286" s="29" t="s">
        <v>167</v>
      </c>
      <c r="C286" s="29" t="s">
        <v>11611</v>
      </c>
      <c r="D286" s="29" t="s">
        <v>20258</v>
      </c>
      <c r="E286" s="29" t="n">
        <v>40</v>
      </c>
      <c r="F286" s="29" t="s">
        <v>20264</v>
      </c>
      <c r="G286" s="29" t="s">
        <v>11629</v>
      </c>
      <c r="H286" s="29" t="n">
        <v>14</v>
      </c>
      <c r="I286" s="29" t="s">
        <v>20265</v>
      </c>
      <c r="J286" s="29" t="s">
        <v>20261</v>
      </c>
      <c r="K286" s="29" t="s">
        <v>20306</v>
      </c>
      <c r="L286" s="29" t="s">
        <v>3695</v>
      </c>
      <c r="M286" s="29" t="s">
        <v>20745</v>
      </c>
      <c r="N286" s="29" t="s">
        <v>793</v>
      </c>
      <c r="O286" s="31" t="n">
        <v>31.4</v>
      </c>
      <c r="P286" s="31" t="n">
        <v>10.4</v>
      </c>
      <c r="Q286" s="30" t="n">
        <v>45875</v>
      </c>
      <c r="R286" s="29"/>
    </row>
    <row r="287" customFormat="false" ht="15" hidden="false" customHeight="true" outlineLevel="0" collapsed="false">
      <c r="A287" s="26" t="s">
        <v>12148</v>
      </c>
      <c r="B287" s="26" t="s">
        <v>167</v>
      </c>
      <c r="C287" s="26" t="s">
        <v>11611</v>
      </c>
      <c r="D287" s="26" t="s">
        <v>20258</v>
      </c>
      <c r="E287" s="26" t="n">
        <v>36</v>
      </c>
      <c r="F287" s="26" t="s">
        <v>20264</v>
      </c>
      <c r="G287" s="26" t="s">
        <v>11629</v>
      </c>
      <c r="H287" s="26" t="n">
        <v>13</v>
      </c>
      <c r="I287" s="26" t="s">
        <v>20265</v>
      </c>
      <c r="J287" s="26" t="s">
        <v>20261</v>
      </c>
      <c r="K287" s="26" t="s">
        <v>20308</v>
      </c>
      <c r="L287" s="26" t="s">
        <v>9125</v>
      </c>
      <c r="M287" s="26" t="s">
        <v>20746</v>
      </c>
      <c r="N287" s="26" t="s">
        <v>1775</v>
      </c>
      <c r="O287" s="28" t="n">
        <v>58.8</v>
      </c>
      <c r="P287" s="28" t="n">
        <v>10.4</v>
      </c>
      <c r="Q287" s="27" t="n">
        <v>45576</v>
      </c>
      <c r="R287" s="26"/>
    </row>
    <row r="288" customFormat="false" ht="15" hidden="false" customHeight="true" outlineLevel="0" collapsed="false">
      <c r="A288" s="29" t="s">
        <v>14222</v>
      </c>
      <c r="B288" s="29" t="s">
        <v>167</v>
      </c>
      <c r="C288" s="29" t="s">
        <v>11611</v>
      </c>
      <c r="D288" s="29" t="s">
        <v>20258</v>
      </c>
      <c r="E288" s="29" t="n">
        <v>32</v>
      </c>
      <c r="F288" s="29" t="s">
        <v>20264</v>
      </c>
      <c r="G288" s="29" t="s">
        <v>11629</v>
      </c>
      <c r="H288" s="29" t="n">
        <v>12</v>
      </c>
      <c r="I288" s="29" t="s">
        <v>20260</v>
      </c>
      <c r="J288" s="29" t="s">
        <v>20261</v>
      </c>
      <c r="K288" s="29" t="s">
        <v>20310</v>
      </c>
      <c r="L288" s="29" t="s">
        <v>9036</v>
      </c>
      <c r="M288" s="29" t="s">
        <v>20747</v>
      </c>
      <c r="N288" s="29" t="s">
        <v>6281</v>
      </c>
      <c r="O288" s="31" t="n">
        <v>46.9</v>
      </c>
      <c r="P288" s="31" t="n">
        <v>10.4</v>
      </c>
      <c r="Q288" s="30" t="n">
        <v>45721</v>
      </c>
      <c r="R288" s="29"/>
    </row>
    <row r="289" customFormat="false" ht="15" hidden="false" customHeight="true" outlineLevel="0" collapsed="false">
      <c r="A289" s="26" t="s">
        <v>14023</v>
      </c>
      <c r="B289" s="26" t="s">
        <v>167</v>
      </c>
      <c r="C289" s="26" t="s">
        <v>11611</v>
      </c>
      <c r="D289" s="26" t="s">
        <v>20312</v>
      </c>
      <c r="E289" s="26" t="n">
        <v>32</v>
      </c>
      <c r="F289" s="26" t="s">
        <v>20264</v>
      </c>
      <c r="G289" s="26" t="s">
        <v>11629</v>
      </c>
      <c r="H289" s="26" t="n">
        <v>12</v>
      </c>
      <c r="I289" s="26" t="s">
        <v>20260</v>
      </c>
      <c r="J289" s="26" t="s">
        <v>20261</v>
      </c>
      <c r="K289" s="26" t="s">
        <v>20313</v>
      </c>
      <c r="L289" s="26" t="s">
        <v>3358</v>
      </c>
      <c r="M289" s="26" t="s">
        <v>20748</v>
      </c>
      <c r="N289" s="26" t="s">
        <v>1456</v>
      </c>
      <c r="O289" s="28" t="n">
        <v>42.3</v>
      </c>
      <c r="P289" s="28" t="n">
        <v>10.4</v>
      </c>
      <c r="Q289" s="27" t="n">
        <v>45934</v>
      </c>
      <c r="R289" s="26"/>
    </row>
    <row r="290" customFormat="false" ht="15" hidden="false" customHeight="true" outlineLevel="0" collapsed="false">
      <c r="A290" s="29" t="s">
        <v>20749</v>
      </c>
      <c r="B290" s="29" t="s">
        <v>167</v>
      </c>
      <c r="C290" s="29" t="s">
        <v>11611</v>
      </c>
      <c r="D290" s="29" t="s">
        <v>20312</v>
      </c>
      <c r="E290" s="29" t="n">
        <v>40</v>
      </c>
      <c r="F290" s="29" t="s">
        <v>20264</v>
      </c>
      <c r="G290" s="29" t="s">
        <v>11629</v>
      </c>
      <c r="H290" s="29" t="n">
        <v>14</v>
      </c>
      <c r="I290" s="29" t="s">
        <v>20265</v>
      </c>
      <c r="J290" s="29" t="s">
        <v>20261</v>
      </c>
      <c r="K290" s="29" t="s">
        <v>20316</v>
      </c>
      <c r="L290" s="29" t="s">
        <v>7387</v>
      </c>
      <c r="M290" s="29" t="s">
        <v>20750</v>
      </c>
      <c r="N290" s="29" t="s">
        <v>2584</v>
      </c>
      <c r="O290" s="31" t="n">
        <v>27.2</v>
      </c>
      <c r="P290" s="31" t="n">
        <v>10.4</v>
      </c>
      <c r="Q290" s="30" t="n">
        <v>45810</v>
      </c>
      <c r="R290" s="29"/>
    </row>
    <row r="291" customFormat="false" ht="15" hidden="false" customHeight="true" outlineLevel="0" collapsed="false">
      <c r="A291" s="26" t="s">
        <v>11870</v>
      </c>
      <c r="B291" s="26" t="s">
        <v>167</v>
      </c>
      <c r="C291" s="26" t="s">
        <v>11611</v>
      </c>
      <c r="D291" s="26" t="s">
        <v>20312</v>
      </c>
      <c r="E291" s="26" t="n">
        <v>32</v>
      </c>
      <c r="F291" s="26" t="s">
        <v>20264</v>
      </c>
      <c r="G291" s="26" t="s">
        <v>11629</v>
      </c>
      <c r="H291" s="26" t="n">
        <v>12</v>
      </c>
      <c r="I291" s="26" t="s">
        <v>20260</v>
      </c>
      <c r="J291" s="26" t="s">
        <v>20261</v>
      </c>
      <c r="K291" s="26" t="s">
        <v>13419</v>
      </c>
      <c r="L291" s="26" t="s">
        <v>10927</v>
      </c>
      <c r="M291" s="26" t="s">
        <v>20751</v>
      </c>
      <c r="N291" s="26" t="s">
        <v>407</v>
      </c>
      <c r="O291" s="28" t="n">
        <v>36</v>
      </c>
      <c r="P291" s="28" t="n">
        <v>10.4</v>
      </c>
      <c r="Q291" s="27" t="n">
        <v>45987</v>
      </c>
      <c r="R291" s="26"/>
    </row>
    <row r="292" customFormat="false" ht="15" hidden="false" customHeight="true" outlineLevel="0" collapsed="false">
      <c r="A292" s="29" t="s">
        <v>12961</v>
      </c>
      <c r="B292" s="29" t="s">
        <v>167</v>
      </c>
      <c r="C292" s="29" t="s">
        <v>11611</v>
      </c>
      <c r="D292" s="29" t="s">
        <v>20312</v>
      </c>
      <c r="E292" s="29" t="n">
        <v>40</v>
      </c>
      <c r="F292" s="29" t="s">
        <v>20264</v>
      </c>
      <c r="G292" s="29" t="s">
        <v>11629</v>
      </c>
      <c r="H292" s="29" t="n">
        <v>14</v>
      </c>
      <c r="I292" s="29" t="s">
        <v>20265</v>
      </c>
      <c r="J292" s="29" t="s">
        <v>20261</v>
      </c>
      <c r="K292" s="29" t="s">
        <v>20319</v>
      </c>
      <c r="L292" s="29" t="s">
        <v>8589</v>
      </c>
      <c r="M292" s="29" t="s">
        <v>20752</v>
      </c>
      <c r="N292" s="29" t="s">
        <v>4746</v>
      </c>
      <c r="O292" s="31" t="n">
        <v>41.7</v>
      </c>
      <c r="P292" s="31" t="n">
        <v>10.4</v>
      </c>
      <c r="Q292" s="30" t="n">
        <v>46151</v>
      </c>
      <c r="R292" s="29"/>
    </row>
    <row r="293" customFormat="false" ht="15" hidden="false" customHeight="true" outlineLevel="0" collapsed="false">
      <c r="A293" s="26" t="s">
        <v>12601</v>
      </c>
      <c r="B293" s="26" t="s">
        <v>167</v>
      </c>
      <c r="C293" s="26" t="s">
        <v>11611</v>
      </c>
      <c r="D293" s="26" t="s">
        <v>20312</v>
      </c>
      <c r="E293" s="26" t="n">
        <v>28</v>
      </c>
      <c r="F293" s="26" t="s">
        <v>20259</v>
      </c>
      <c r="G293" s="26" t="s">
        <v>11629</v>
      </c>
      <c r="H293" s="26" t="n">
        <v>10</v>
      </c>
      <c r="I293" s="26" t="s">
        <v>20260</v>
      </c>
      <c r="J293" s="26" t="s">
        <v>20261</v>
      </c>
      <c r="K293" s="26" t="s">
        <v>20322</v>
      </c>
      <c r="L293" s="26" t="s">
        <v>7188</v>
      </c>
      <c r="M293" s="26" t="s">
        <v>20753</v>
      </c>
      <c r="N293" s="26" t="s">
        <v>389</v>
      </c>
      <c r="O293" s="28" t="n">
        <v>34.3</v>
      </c>
      <c r="P293" s="28" t="n">
        <v>10.4</v>
      </c>
      <c r="Q293" s="27" t="n">
        <v>45882</v>
      </c>
      <c r="R293" s="26"/>
    </row>
    <row r="294" customFormat="false" ht="15" hidden="false" customHeight="true" outlineLevel="0" collapsed="false">
      <c r="A294" s="29" t="s">
        <v>13174</v>
      </c>
      <c r="B294" s="29" t="s">
        <v>167</v>
      </c>
      <c r="C294" s="29" t="s">
        <v>11611</v>
      </c>
      <c r="D294" s="29" t="s">
        <v>20312</v>
      </c>
      <c r="E294" s="29" t="n">
        <v>28</v>
      </c>
      <c r="F294" s="29" t="s">
        <v>20259</v>
      </c>
      <c r="G294" s="29" t="s">
        <v>11629</v>
      </c>
      <c r="H294" s="29" t="n">
        <v>10</v>
      </c>
      <c r="I294" s="29" t="s">
        <v>20260</v>
      </c>
      <c r="J294" s="29" t="s">
        <v>20261</v>
      </c>
      <c r="K294" s="29" t="s">
        <v>13146</v>
      </c>
      <c r="L294" s="29" t="s">
        <v>2247</v>
      </c>
      <c r="M294" s="29" t="s">
        <v>20754</v>
      </c>
      <c r="N294" s="29" t="s">
        <v>2249</v>
      </c>
      <c r="O294" s="31" t="n">
        <v>22.5</v>
      </c>
      <c r="P294" s="31" t="n">
        <v>10.4</v>
      </c>
      <c r="Q294" s="30" t="n">
        <v>45580</v>
      </c>
      <c r="R294" s="29"/>
    </row>
    <row r="295" customFormat="false" ht="15" hidden="false" customHeight="true" outlineLevel="0" collapsed="false">
      <c r="A295" s="26" t="s">
        <v>20755</v>
      </c>
      <c r="B295" s="26" t="s">
        <v>167</v>
      </c>
      <c r="C295" s="26" t="s">
        <v>11611</v>
      </c>
      <c r="D295" s="26" t="s">
        <v>20312</v>
      </c>
      <c r="E295" s="26" t="n">
        <v>24</v>
      </c>
      <c r="F295" s="26" t="s">
        <v>20259</v>
      </c>
      <c r="G295" s="26" t="s">
        <v>11629</v>
      </c>
      <c r="H295" s="26" t="n">
        <v>9</v>
      </c>
      <c r="I295" s="26" t="s">
        <v>20260</v>
      </c>
      <c r="J295" s="26" t="s">
        <v>20261</v>
      </c>
      <c r="K295" s="26" t="s">
        <v>13405</v>
      </c>
      <c r="L295" s="26" t="s">
        <v>10516</v>
      </c>
      <c r="M295" s="26" t="s">
        <v>20756</v>
      </c>
      <c r="N295" s="26" t="s">
        <v>853</v>
      </c>
      <c r="O295" s="28" t="n">
        <v>49.1</v>
      </c>
      <c r="P295" s="28" t="n">
        <v>10.4</v>
      </c>
      <c r="Q295" s="27" t="n">
        <v>46154</v>
      </c>
      <c r="R295" s="26"/>
    </row>
    <row r="296" customFormat="false" ht="15" hidden="false" customHeight="true" outlineLevel="0" collapsed="false">
      <c r="A296" s="29" t="s">
        <v>20757</v>
      </c>
      <c r="B296" s="29" t="s">
        <v>167</v>
      </c>
      <c r="C296" s="29" t="s">
        <v>11611</v>
      </c>
      <c r="D296" s="29" t="s">
        <v>20312</v>
      </c>
      <c r="E296" s="29" t="n">
        <v>40</v>
      </c>
      <c r="F296" s="29" t="s">
        <v>20264</v>
      </c>
      <c r="G296" s="29" t="s">
        <v>11629</v>
      </c>
      <c r="H296" s="29" t="n">
        <v>14</v>
      </c>
      <c r="I296" s="29" t="s">
        <v>20265</v>
      </c>
      <c r="J296" s="29" t="s">
        <v>20261</v>
      </c>
      <c r="K296" s="29" t="s">
        <v>12991</v>
      </c>
      <c r="L296" s="29" t="s">
        <v>10229</v>
      </c>
      <c r="M296" s="29" t="s">
        <v>20758</v>
      </c>
      <c r="N296" s="29" t="s">
        <v>1353</v>
      </c>
      <c r="O296" s="31" t="n">
        <v>21.8</v>
      </c>
      <c r="P296" s="31" t="n">
        <v>10.4</v>
      </c>
      <c r="Q296" s="30" t="n">
        <v>46009</v>
      </c>
      <c r="R296" s="29"/>
    </row>
    <row r="297" customFormat="false" ht="15" hidden="false" customHeight="true" outlineLevel="0" collapsed="false">
      <c r="A297" s="26" t="s">
        <v>13872</v>
      </c>
      <c r="B297" s="26" t="s">
        <v>167</v>
      </c>
      <c r="C297" s="26" t="s">
        <v>11611</v>
      </c>
      <c r="D297" s="26" t="s">
        <v>20312</v>
      </c>
      <c r="E297" s="26" t="n">
        <v>32</v>
      </c>
      <c r="F297" s="26" t="s">
        <v>20264</v>
      </c>
      <c r="G297" s="26" t="s">
        <v>11629</v>
      </c>
      <c r="H297" s="26" t="n">
        <v>12</v>
      </c>
      <c r="I297" s="26" t="s">
        <v>20260</v>
      </c>
      <c r="J297" s="26" t="s">
        <v>20261</v>
      </c>
      <c r="K297" s="26" t="s">
        <v>13100</v>
      </c>
      <c r="L297" s="26" t="s">
        <v>7593</v>
      </c>
      <c r="M297" s="26" t="s">
        <v>20759</v>
      </c>
      <c r="N297" s="26" t="s">
        <v>335</v>
      </c>
      <c r="O297" s="28" t="n">
        <v>38.1</v>
      </c>
      <c r="P297" s="28" t="n">
        <v>10.4</v>
      </c>
      <c r="Q297" s="27" t="n">
        <v>45788</v>
      </c>
      <c r="R297" s="26"/>
    </row>
    <row r="298" customFormat="false" ht="15" hidden="false" customHeight="true" outlineLevel="0" collapsed="false">
      <c r="A298" s="29" t="s">
        <v>20760</v>
      </c>
      <c r="B298" s="29" t="s">
        <v>167</v>
      </c>
      <c r="C298" s="29" t="s">
        <v>11611</v>
      </c>
      <c r="D298" s="29" t="s">
        <v>20312</v>
      </c>
      <c r="E298" s="29" t="n">
        <v>28</v>
      </c>
      <c r="F298" s="29" t="s">
        <v>20259</v>
      </c>
      <c r="G298" s="29" t="s">
        <v>11629</v>
      </c>
      <c r="H298" s="29" t="n">
        <v>10</v>
      </c>
      <c r="I298" s="29" t="s">
        <v>20260</v>
      </c>
      <c r="J298" s="29" t="s">
        <v>20261</v>
      </c>
      <c r="K298" s="29" t="s">
        <v>20329</v>
      </c>
      <c r="L298" s="29" t="s">
        <v>8066</v>
      </c>
      <c r="M298" s="29" t="s">
        <v>20761</v>
      </c>
      <c r="N298" s="29" t="s">
        <v>6987</v>
      </c>
      <c r="O298" s="31" t="n">
        <v>20.9</v>
      </c>
      <c r="P298" s="31" t="n">
        <v>10.4</v>
      </c>
      <c r="Q298" s="30" t="n">
        <v>45726</v>
      </c>
      <c r="R298" s="29"/>
    </row>
    <row r="299" customFormat="false" ht="15" hidden="false" customHeight="true" outlineLevel="0" collapsed="false">
      <c r="A299" s="26" t="s">
        <v>20762</v>
      </c>
      <c r="B299" s="26" t="s">
        <v>167</v>
      </c>
      <c r="C299" s="26" t="s">
        <v>11611</v>
      </c>
      <c r="D299" s="26" t="s">
        <v>20312</v>
      </c>
      <c r="E299" s="26" t="n">
        <v>40</v>
      </c>
      <c r="F299" s="26" t="s">
        <v>20264</v>
      </c>
      <c r="G299" s="26" t="s">
        <v>11629</v>
      </c>
      <c r="H299" s="26" t="n">
        <v>14</v>
      </c>
      <c r="I299" s="26" t="s">
        <v>20265</v>
      </c>
      <c r="J299" s="26" t="s">
        <v>20261</v>
      </c>
      <c r="K299" s="26" t="s">
        <v>20763</v>
      </c>
      <c r="L299" s="26" t="s">
        <v>5681</v>
      </c>
      <c r="M299" s="26" t="s">
        <v>20764</v>
      </c>
      <c r="N299" s="26" t="s">
        <v>5232</v>
      </c>
      <c r="O299" s="28" t="n">
        <v>38.3</v>
      </c>
      <c r="P299" s="28" t="n">
        <v>10.4</v>
      </c>
      <c r="Q299" s="27" t="n">
        <v>45586</v>
      </c>
      <c r="R299" s="26"/>
    </row>
    <row r="300" customFormat="false" ht="15" hidden="false" customHeight="true" outlineLevel="0" collapsed="false">
      <c r="A300" s="29" t="s">
        <v>20765</v>
      </c>
      <c r="B300" s="29" t="s">
        <v>167</v>
      </c>
      <c r="C300" s="29" t="s">
        <v>11611</v>
      </c>
      <c r="D300" s="29" t="s">
        <v>20312</v>
      </c>
      <c r="E300" s="29" t="n">
        <v>24</v>
      </c>
      <c r="F300" s="29" t="s">
        <v>20259</v>
      </c>
      <c r="G300" s="29" t="s">
        <v>11629</v>
      </c>
      <c r="H300" s="29" t="n">
        <v>9</v>
      </c>
      <c r="I300" s="29" t="s">
        <v>20260</v>
      </c>
      <c r="J300" s="29" t="s">
        <v>20261</v>
      </c>
      <c r="K300" s="29" t="s">
        <v>13340</v>
      </c>
      <c r="L300" s="29" t="s">
        <v>8478</v>
      </c>
      <c r="M300" s="29" t="s">
        <v>20766</v>
      </c>
      <c r="N300" s="29" t="s">
        <v>197</v>
      </c>
      <c r="O300" s="31" t="n">
        <v>57.3</v>
      </c>
      <c r="P300" s="31" t="n">
        <v>10.4</v>
      </c>
      <c r="Q300" s="30" t="n">
        <v>45978</v>
      </c>
      <c r="R300" s="29"/>
    </row>
    <row r="301" customFormat="false" ht="15" hidden="false" customHeight="true" outlineLevel="0" collapsed="false">
      <c r="A301" s="26" t="s">
        <v>20767</v>
      </c>
      <c r="B301" s="26" t="s">
        <v>167</v>
      </c>
      <c r="C301" s="26" t="s">
        <v>11611</v>
      </c>
      <c r="D301" s="26" t="s">
        <v>20312</v>
      </c>
      <c r="E301" s="26" t="n">
        <v>24</v>
      </c>
      <c r="F301" s="26" t="s">
        <v>20259</v>
      </c>
      <c r="G301" s="26" t="s">
        <v>11629</v>
      </c>
      <c r="H301" s="26" t="n">
        <v>9</v>
      </c>
      <c r="I301" s="26" t="s">
        <v>20260</v>
      </c>
      <c r="J301" s="26" t="s">
        <v>20261</v>
      </c>
      <c r="K301" s="26" t="s">
        <v>20333</v>
      </c>
      <c r="L301" s="26" t="s">
        <v>173</v>
      </c>
      <c r="M301" s="26" t="s">
        <v>20768</v>
      </c>
      <c r="N301" s="26" t="s">
        <v>178</v>
      </c>
      <c r="O301" s="28" t="n">
        <v>38.2</v>
      </c>
      <c r="P301" s="28" t="n">
        <v>10.4</v>
      </c>
      <c r="Q301" s="27" t="n">
        <v>45580</v>
      </c>
      <c r="R301" s="26"/>
    </row>
    <row r="302" customFormat="false" ht="15" hidden="false" customHeight="true" outlineLevel="0" collapsed="false">
      <c r="A302" s="29" t="s">
        <v>12871</v>
      </c>
      <c r="B302" s="29" t="s">
        <v>167</v>
      </c>
      <c r="C302" s="29" t="s">
        <v>11611</v>
      </c>
      <c r="D302" s="29" t="s">
        <v>20312</v>
      </c>
      <c r="E302" s="29" t="n">
        <v>24</v>
      </c>
      <c r="F302" s="29" t="s">
        <v>20259</v>
      </c>
      <c r="G302" s="29" t="s">
        <v>11629</v>
      </c>
      <c r="H302" s="29" t="n">
        <v>9</v>
      </c>
      <c r="I302" s="29" t="s">
        <v>20260</v>
      </c>
      <c r="J302" s="29" t="s">
        <v>20261</v>
      </c>
      <c r="K302" s="29" t="s">
        <v>13032</v>
      </c>
      <c r="L302" s="29" t="s">
        <v>4361</v>
      </c>
      <c r="M302" s="29" t="s">
        <v>20769</v>
      </c>
      <c r="N302" s="29" t="s">
        <v>2433</v>
      </c>
      <c r="O302" s="31" t="n">
        <v>60.4</v>
      </c>
      <c r="P302" s="31" t="n">
        <v>10.4</v>
      </c>
      <c r="Q302" s="30" t="n">
        <v>46183</v>
      </c>
      <c r="R302" s="29"/>
    </row>
    <row r="303" customFormat="false" ht="15" hidden="false" customHeight="true" outlineLevel="0" collapsed="false">
      <c r="A303" s="26" t="s">
        <v>12306</v>
      </c>
      <c r="B303" s="26" t="s">
        <v>167</v>
      </c>
      <c r="C303" s="26" t="s">
        <v>11611</v>
      </c>
      <c r="D303" s="26" t="s">
        <v>20312</v>
      </c>
      <c r="E303" s="26" t="n">
        <v>28</v>
      </c>
      <c r="F303" s="26" t="s">
        <v>20259</v>
      </c>
      <c r="G303" s="26" t="s">
        <v>11629</v>
      </c>
      <c r="H303" s="26" t="n">
        <v>10</v>
      </c>
      <c r="I303" s="26" t="s">
        <v>20260</v>
      </c>
      <c r="J303" s="26" t="s">
        <v>20261</v>
      </c>
      <c r="K303" s="26" t="s">
        <v>12980</v>
      </c>
      <c r="L303" s="26" t="s">
        <v>9774</v>
      </c>
      <c r="M303" s="26" t="s">
        <v>20770</v>
      </c>
      <c r="N303" s="26" t="s">
        <v>1084</v>
      </c>
      <c r="O303" s="28" t="n">
        <v>18.3</v>
      </c>
      <c r="P303" s="28" t="n">
        <v>10.4</v>
      </c>
      <c r="Q303" s="27" t="n">
        <v>45581</v>
      </c>
      <c r="R303" s="26"/>
    </row>
    <row r="304" customFormat="false" ht="15" hidden="false" customHeight="true" outlineLevel="0" collapsed="false">
      <c r="A304" s="29" t="s">
        <v>12926</v>
      </c>
      <c r="B304" s="29" t="s">
        <v>167</v>
      </c>
      <c r="C304" s="29" t="s">
        <v>11611</v>
      </c>
      <c r="D304" s="29" t="s">
        <v>20312</v>
      </c>
      <c r="E304" s="29" t="n">
        <v>40</v>
      </c>
      <c r="F304" s="29" t="s">
        <v>20264</v>
      </c>
      <c r="G304" s="29" t="s">
        <v>11629</v>
      </c>
      <c r="H304" s="29" t="n">
        <v>14</v>
      </c>
      <c r="I304" s="29" t="s">
        <v>20265</v>
      </c>
      <c r="J304" s="29" t="s">
        <v>20261</v>
      </c>
      <c r="K304" s="29" t="s">
        <v>20337</v>
      </c>
      <c r="L304" s="29" t="s">
        <v>5848</v>
      </c>
      <c r="M304" s="29" t="s">
        <v>20771</v>
      </c>
      <c r="N304" s="29" t="s">
        <v>3659</v>
      </c>
      <c r="O304" s="31" t="n">
        <v>30.8</v>
      </c>
      <c r="P304" s="31" t="n">
        <v>10.4</v>
      </c>
      <c r="Q304" s="30" t="n">
        <v>45679</v>
      </c>
      <c r="R304" s="29"/>
    </row>
    <row r="305" customFormat="false" ht="15" hidden="false" customHeight="true" outlineLevel="0" collapsed="false">
      <c r="A305" s="26" t="s">
        <v>20772</v>
      </c>
      <c r="B305" s="26" t="s">
        <v>167</v>
      </c>
      <c r="C305" s="26" t="s">
        <v>11611</v>
      </c>
      <c r="D305" s="26" t="s">
        <v>20312</v>
      </c>
      <c r="E305" s="26" t="n">
        <v>24</v>
      </c>
      <c r="F305" s="26" t="s">
        <v>20259</v>
      </c>
      <c r="G305" s="26" t="s">
        <v>11629</v>
      </c>
      <c r="H305" s="26" t="n">
        <v>9</v>
      </c>
      <c r="I305" s="26" t="s">
        <v>20260</v>
      </c>
      <c r="J305" s="26" t="s">
        <v>20261</v>
      </c>
      <c r="K305" s="26" t="s">
        <v>20339</v>
      </c>
      <c r="L305" s="26" t="s">
        <v>9837</v>
      </c>
      <c r="M305" s="26" t="s">
        <v>20773</v>
      </c>
      <c r="N305" s="26" t="s">
        <v>6480</v>
      </c>
      <c r="O305" s="28" t="n">
        <v>38.5</v>
      </c>
      <c r="P305" s="28" t="n">
        <v>10.4</v>
      </c>
      <c r="Q305" s="27" t="n">
        <v>45820</v>
      </c>
      <c r="R305" s="26"/>
    </row>
    <row r="306" customFormat="false" ht="15" hidden="false" customHeight="true" outlineLevel="0" collapsed="false">
      <c r="A306" s="29" t="s">
        <v>12852</v>
      </c>
      <c r="B306" s="29" t="s">
        <v>167</v>
      </c>
      <c r="C306" s="29" t="s">
        <v>11611</v>
      </c>
      <c r="D306" s="29" t="s">
        <v>20312</v>
      </c>
      <c r="E306" s="29" t="n">
        <v>24</v>
      </c>
      <c r="F306" s="29" t="s">
        <v>20259</v>
      </c>
      <c r="G306" s="29" t="s">
        <v>11629</v>
      </c>
      <c r="H306" s="29" t="n">
        <v>9</v>
      </c>
      <c r="I306" s="29" t="s">
        <v>20260</v>
      </c>
      <c r="J306" s="29" t="s">
        <v>20261</v>
      </c>
      <c r="K306" s="29" t="s">
        <v>20342</v>
      </c>
      <c r="L306" s="29" t="s">
        <v>6874</v>
      </c>
      <c r="M306" s="29" t="s">
        <v>20774</v>
      </c>
      <c r="N306" s="29" t="s">
        <v>2892</v>
      </c>
      <c r="O306" s="31" t="n">
        <v>27</v>
      </c>
      <c r="P306" s="31" t="n">
        <v>10.4</v>
      </c>
      <c r="Q306" s="30" t="n">
        <v>45717</v>
      </c>
      <c r="R306" s="29"/>
    </row>
    <row r="307" customFormat="false" ht="15" hidden="false" customHeight="true" outlineLevel="0" collapsed="false">
      <c r="A307" s="26" t="s">
        <v>13346</v>
      </c>
      <c r="B307" s="26" t="s">
        <v>167</v>
      </c>
      <c r="C307" s="26" t="s">
        <v>11611</v>
      </c>
      <c r="D307" s="26" t="s">
        <v>20312</v>
      </c>
      <c r="E307" s="26" t="n">
        <v>28</v>
      </c>
      <c r="F307" s="26" t="s">
        <v>20259</v>
      </c>
      <c r="G307" s="26" t="s">
        <v>11629</v>
      </c>
      <c r="H307" s="26" t="n">
        <v>10</v>
      </c>
      <c r="I307" s="26" t="s">
        <v>20260</v>
      </c>
      <c r="J307" s="26" t="s">
        <v>20261</v>
      </c>
      <c r="K307" s="26" t="s">
        <v>13118</v>
      </c>
      <c r="L307" s="26" t="s">
        <v>8468</v>
      </c>
      <c r="M307" s="26" t="s">
        <v>20775</v>
      </c>
      <c r="N307" s="26" t="s">
        <v>1793</v>
      </c>
      <c r="O307" s="28" t="n">
        <v>47.7</v>
      </c>
      <c r="P307" s="28" t="n">
        <v>10.4</v>
      </c>
      <c r="Q307" s="27" t="n">
        <v>45619</v>
      </c>
      <c r="R307" s="26"/>
    </row>
    <row r="308" customFormat="false" ht="15" hidden="false" customHeight="true" outlineLevel="0" collapsed="false">
      <c r="A308" s="29" t="s">
        <v>11710</v>
      </c>
      <c r="B308" s="29" t="s">
        <v>167</v>
      </c>
      <c r="C308" s="29" t="s">
        <v>11611</v>
      </c>
      <c r="D308" s="29" t="s">
        <v>20312</v>
      </c>
      <c r="E308" s="29" t="n">
        <v>28</v>
      </c>
      <c r="F308" s="29" t="s">
        <v>20259</v>
      </c>
      <c r="G308" s="29" t="s">
        <v>11629</v>
      </c>
      <c r="H308" s="29" t="n">
        <v>10</v>
      </c>
      <c r="I308" s="29" t="s">
        <v>20260</v>
      </c>
      <c r="J308" s="29" t="s">
        <v>20261</v>
      </c>
      <c r="K308" s="29" t="s">
        <v>20345</v>
      </c>
      <c r="L308" s="29" t="s">
        <v>6885</v>
      </c>
      <c r="M308" s="29" t="s">
        <v>20776</v>
      </c>
      <c r="N308" s="29" t="s">
        <v>2223</v>
      </c>
      <c r="O308" s="31" t="n">
        <v>24.4</v>
      </c>
      <c r="P308" s="31" t="n">
        <v>10.4</v>
      </c>
      <c r="Q308" s="30" t="n">
        <v>46100</v>
      </c>
      <c r="R308" s="29"/>
    </row>
    <row r="309" customFormat="false" ht="15" hidden="false" customHeight="true" outlineLevel="0" collapsed="false">
      <c r="A309" s="26" t="s">
        <v>13487</v>
      </c>
      <c r="B309" s="26" t="s">
        <v>167</v>
      </c>
      <c r="C309" s="26" t="s">
        <v>11611</v>
      </c>
      <c r="D309" s="26" t="s">
        <v>20312</v>
      </c>
      <c r="E309" s="26" t="n">
        <v>24</v>
      </c>
      <c r="F309" s="26" t="s">
        <v>20259</v>
      </c>
      <c r="G309" s="26" t="s">
        <v>11629</v>
      </c>
      <c r="H309" s="26" t="n">
        <v>9</v>
      </c>
      <c r="I309" s="26" t="s">
        <v>20260</v>
      </c>
      <c r="J309" s="26" t="s">
        <v>20261</v>
      </c>
      <c r="K309" s="26" t="s">
        <v>13488</v>
      </c>
      <c r="L309" s="26" t="s">
        <v>987</v>
      </c>
      <c r="M309" s="26" t="s">
        <v>20777</v>
      </c>
      <c r="N309" s="26" t="s">
        <v>990</v>
      </c>
      <c r="O309" s="28" t="n">
        <v>31.2</v>
      </c>
      <c r="P309" s="28" t="n">
        <v>10.4</v>
      </c>
      <c r="Q309" s="27" t="n">
        <v>45664</v>
      </c>
      <c r="R309" s="26"/>
    </row>
    <row r="310" customFormat="false" ht="15" hidden="false" customHeight="true" outlineLevel="0" collapsed="false">
      <c r="A310" s="29" t="s">
        <v>12056</v>
      </c>
      <c r="B310" s="29" t="s">
        <v>167</v>
      </c>
      <c r="C310" s="29" t="s">
        <v>11611</v>
      </c>
      <c r="D310" s="29" t="s">
        <v>20312</v>
      </c>
      <c r="E310" s="29" t="n">
        <v>28</v>
      </c>
      <c r="F310" s="29" t="s">
        <v>20259</v>
      </c>
      <c r="G310" s="29" t="s">
        <v>11629</v>
      </c>
      <c r="H310" s="29" t="n">
        <v>10</v>
      </c>
      <c r="I310" s="29" t="s">
        <v>20260</v>
      </c>
      <c r="J310" s="29" t="s">
        <v>20261</v>
      </c>
      <c r="K310" s="29" t="s">
        <v>20349</v>
      </c>
      <c r="L310" s="29" t="s">
        <v>6136</v>
      </c>
      <c r="M310" s="29" t="s">
        <v>20778</v>
      </c>
      <c r="N310" s="29" t="s">
        <v>237</v>
      </c>
      <c r="O310" s="31" t="n">
        <v>61.3</v>
      </c>
      <c r="P310" s="31" t="n">
        <v>10.4</v>
      </c>
      <c r="Q310" s="30" t="n">
        <v>45742</v>
      </c>
      <c r="R310" s="29"/>
    </row>
    <row r="311" customFormat="false" ht="15" hidden="false" customHeight="true" outlineLevel="0" collapsed="false">
      <c r="A311" s="26" t="s">
        <v>13429</v>
      </c>
      <c r="B311" s="26" t="s">
        <v>167</v>
      </c>
      <c r="C311" s="26" t="s">
        <v>11611</v>
      </c>
      <c r="D311" s="26" t="s">
        <v>20312</v>
      </c>
      <c r="E311" s="26" t="n">
        <v>32</v>
      </c>
      <c r="F311" s="26" t="s">
        <v>20264</v>
      </c>
      <c r="G311" s="26" t="s">
        <v>11629</v>
      </c>
      <c r="H311" s="26" t="n">
        <v>12</v>
      </c>
      <c r="I311" s="26" t="s">
        <v>20260</v>
      </c>
      <c r="J311" s="26" t="s">
        <v>20261</v>
      </c>
      <c r="K311" s="26" t="s">
        <v>13427</v>
      </c>
      <c r="L311" s="26" t="s">
        <v>5189</v>
      </c>
      <c r="M311" s="26" t="s">
        <v>20779</v>
      </c>
      <c r="N311" s="26" t="s">
        <v>5191</v>
      </c>
      <c r="O311" s="28" t="n">
        <v>31.4</v>
      </c>
      <c r="P311" s="28" t="n">
        <v>10.4</v>
      </c>
      <c r="Q311" s="27" t="n">
        <v>45934</v>
      </c>
      <c r="R311" s="26"/>
    </row>
    <row r="312" customFormat="false" ht="15" hidden="false" customHeight="true" outlineLevel="0" collapsed="false">
      <c r="A312" s="29" t="s">
        <v>12837</v>
      </c>
      <c r="B312" s="29" t="s">
        <v>167</v>
      </c>
      <c r="C312" s="29" t="s">
        <v>11611</v>
      </c>
      <c r="D312" s="29" t="s">
        <v>20312</v>
      </c>
      <c r="E312" s="29" t="n">
        <v>28</v>
      </c>
      <c r="F312" s="29" t="s">
        <v>20259</v>
      </c>
      <c r="G312" s="29" t="s">
        <v>11629</v>
      </c>
      <c r="H312" s="29" t="n">
        <v>10</v>
      </c>
      <c r="I312" s="29" t="s">
        <v>20260</v>
      </c>
      <c r="J312" s="29" t="s">
        <v>20261</v>
      </c>
      <c r="K312" s="29" t="s">
        <v>20353</v>
      </c>
      <c r="L312" s="29" t="s">
        <v>1681</v>
      </c>
      <c r="M312" s="29" t="s">
        <v>20780</v>
      </c>
      <c r="N312" s="29" t="s">
        <v>1684</v>
      </c>
      <c r="O312" s="31" t="n">
        <v>27</v>
      </c>
      <c r="P312" s="31" t="n">
        <v>10.4</v>
      </c>
      <c r="Q312" s="30" t="n">
        <v>45890</v>
      </c>
      <c r="R312" s="29"/>
    </row>
    <row r="313" customFormat="false" ht="15" hidden="false" customHeight="true" outlineLevel="0" collapsed="false">
      <c r="A313" s="26" t="s">
        <v>12469</v>
      </c>
      <c r="B313" s="26" t="s">
        <v>167</v>
      </c>
      <c r="C313" s="26" t="s">
        <v>11611</v>
      </c>
      <c r="D313" s="26" t="s">
        <v>20355</v>
      </c>
      <c r="E313" s="26" t="n">
        <v>24</v>
      </c>
      <c r="F313" s="26" t="s">
        <v>20259</v>
      </c>
      <c r="G313" s="26" t="s">
        <v>11629</v>
      </c>
      <c r="H313" s="26" t="n">
        <v>9</v>
      </c>
      <c r="I313" s="26" t="s">
        <v>20260</v>
      </c>
      <c r="J313" s="26" t="s">
        <v>20283</v>
      </c>
      <c r="K313" s="26"/>
      <c r="L313" s="26"/>
      <c r="M313" s="26"/>
      <c r="N313" s="26"/>
      <c r="O313" s="26"/>
      <c r="P313" s="28" t="n">
        <v>10.4</v>
      </c>
      <c r="Q313" s="27" t="n">
        <v>45884</v>
      </c>
      <c r="R313" s="26"/>
    </row>
    <row r="314" customFormat="false" ht="15" hidden="false" customHeight="true" outlineLevel="0" collapsed="false">
      <c r="A314" s="29" t="s">
        <v>11772</v>
      </c>
      <c r="B314" s="29" t="s">
        <v>167</v>
      </c>
      <c r="C314" s="29" t="s">
        <v>11611</v>
      </c>
      <c r="D314" s="29" t="s">
        <v>20355</v>
      </c>
      <c r="E314" s="29" t="n">
        <v>28</v>
      </c>
      <c r="F314" s="29" t="s">
        <v>20259</v>
      </c>
      <c r="G314" s="29" t="s">
        <v>11629</v>
      </c>
      <c r="H314" s="29" t="n">
        <v>10</v>
      </c>
      <c r="I314" s="29" t="s">
        <v>20260</v>
      </c>
      <c r="J314" s="29" t="s">
        <v>20261</v>
      </c>
      <c r="K314" s="29" t="s">
        <v>20357</v>
      </c>
      <c r="L314" s="29" t="s">
        <v>2561</v>
      </c>
      <c r="M314" s="29" t="s">
        <v>20781</v>
      </c>
      <c r="N314" s="29" t="s">
        <v>2111</v>
      </c>
      <c r="O314" s="31" t="n">
        <v>41.3</v>
      </c>
      <c r="P314" s="31" t="n">
        <v>10.4</v>
      </c>
      <c r="Q314" s="30" t="n">
        <v>45885</v>
      </c>
      <c r="R314" s="29"/>
    </row>
    <row r="315" customFormat="false" ht="15" hidden="false" customHeight="true" outlineLevel="0" collapsed="false">
      <c r="A315" s="26" t="s">
        <v>14110</v>
      </c>
      <c r="B315" s="26" t="s">
        <v>167</v>
      </c>
      <c r="C315" s="26" t="s">
        <v>11611</v>
      </c>
      <c r="D315" s="26" t="s">
        <v>20355</v>
      </c>
      <c r="E315" s="26" t="n">
        <v>32</v>
      </c>
      <c r="F315" s="26" t="s">
        <v>20264</v>
      </c>
      <c r="G315" s="26" t="s">
        <v>11629</v>
      </c>
      <c r="H315" s="26" t="n">
        <v>12</v>
      </c>
      <c r="I315" s="26" t="s">
        <v>20260</v>
      </c>
      <c r="J315" s="26" t="s">
        <v>20261</v>
      </c>
      <c r="K315" s="26" t="s">
        <v>20359</v>
      </c>
      <c r="L315" s="26" t="s">
        <v>2063</v>
      </c>
      <c r="M315" s="26" t="s">
        <v>20782</v>
      </c>
      <c r="N315" s="26" t="s">
        <v>2064</v>
      </c>
      <c r="O315" s="28" t="n">
        <v>30.5</v>
      </c>
      <c r="P315" s="28" t="n">
        <v>10.4</v>
      </c>
      <c r="Q315" s="27" t="n">
        <v>45688</v>
      </c>
      <c r="R315" s="26"/>
    </row>
    <row r="316" customFormat="false" ht="15" hidden="false" customHeight="true" outlineLevel="0" collapsed="false">
      <c r="A316" s="29" t="s">
        <v>12202</v>
      </c>
      <c r="B316" s="29" t="s">
        <v>167</v>
      </c>
      <c r="C316" s="29" t="s">
        <v>11611</v>
      </c>
      <c r="D316" s="29" t="s">
        <v>20355</v>
      </c>
      <c r="E316" s="29" t="n">
        <v>32</v>
      </c>
      <c r="F316" s="29" t="s">
        <v>20264</v>
      </c>
      <c r="G316" s="29" t="s">
        <v>11629</v>
      </c>
      <c r="H316" s="29" t="n">
        <v>12</v>
      </c>
      <c r="I316" s="29" t="s">
        <v>20260</v>
      </c>
      <c r="J316" s="29" t="s">
        <v>20261</v>
      </c>
      <c r="K316" s="29" t="s">
        <v>13539</v>
      </c>
      <c r="L316" s="29" t="s">
        <v>1893</v>
      </c>
      <c r="M316" s="29" t="s">
        <v>20783</v>
      </c>
      <c r="N316" s="29" t="s">
        <v>1896</v>
      </c>
      <c r="O316" s="31" t="n">
        <v>32.2</v>
      </c>
      <c r="P316" s="31" t="n">
        <v>10.4</v>
      </c>
      <c r="Q316" s="30" t="n">
        <v>45833</v>
      </c>
      <c r="R316" s="29"/>
    </row>
    <row r="317" customFormat="false" ht="15" hidden="false" customHeight="true" outlineLevel="0" collapsed="false">
      <c r="A317" s="26" t="s">
        <v>20784</v>
      </c>
      <c r="B317" s="26" t="s">
        <v>167</v>
      </c>
      <c r="C317" s="26" t="s">
        <v>11611</v>
      </c>
      <c r="D317" s="26" t="s">
        <v>20355</v>
      </c>
      <c r="E317" s="26" t="n">
        <v>24</v>
      </c>
      <c r="F317" s="26" t="s">
        <v>20259</v>
      </c>
      <c r="G317" s="26" t="s">
        <v>11629</v>
      </c>
      <c r="H317" s="26" t="n">
        <v>9</v>
      </c>
      <c r="I317" s="26" t="s">
        <v>20260</v>
      </c>
      <c r="J317" s="26" t="s">
        <v>20261</v>
      </c>
      <c r="K317" s="26" t="s">
        <v>20362</v>
      </c>
      <c r="L317" s="26" t="s">
        <v>5394</v>
      </c>
      <c r="M317" s="26" t="s">
        <v>20785</v>
      </c>
      <c r="N317" s="26" t="s">
        <v>2024</v>
      </c>
      <c r="O317" s="28" t="n">
        <v>45.8</v>
      </c>
      <c r="P317" s="28" t="n">
        <v>10.4</v>
      </c>
      <c r="Q317" s="27" t="n">
        <v>45917</v>
      </c>
      <c r="R317" s="26"/>
    </row>
    <row r="318" customFormat="false" ht="15" hidden="false" customHeight="true" outlineLevel="0" collapsed="false">
      <c r="A318" s="29" t="s">
        <v>13164</v>
      </c>
      <c r="B318" s="29" t="s">
        <v>167</v>
      </c>
      <c r="C318" s="29" t="s">
        <v>11611</v>
      </c>
      <c r="D318" s="29" t="s">
        <v>20355</v>
      </c>
      <c r="E318" s="29" t="n">
        <v>28</v>
      </c>
      <c r="F318" s="29" t="s">
        <v>20259</v>
      </c>
      <c r="G318" s="29" t="s">
        <v>11629</v>
      </c>
      <c r="H318" s="29" t="n">
        <v>10</v>
      </c>
      <c r="I318" s="29" t="s">
        <v>20260</v>
      </c>
      <c r="J318" s="29" t="s">
        <v>20261</v>
      </c>
      <c r="K318" s="29" t="s">
        <v>13165</v>
      </c>
      <c r="L318" s="29" t="s">
        <v>9886</v>
      </c>
      <c r="M318" s="29" t="s">
        <v>20786</v>
      </c>
      <c r="N318" s="29" t="s">
        <v>3520</v>
      </c>
      <c r="O318" s="31" t="n">
        <v>18.3</v>
      </c>
      <c r="P318" s="31" t="n">
        <v>10.4</v>
      </c>
      <c r="Q318" s="30" t="n">
        <v>45953</v>
      </c>
      <c r="R318" s="29"/>
    </row>
    <row r="319" customFormat="false" ht="15" hidden="false" customHeight="true" outlineLevel="0" collapsed="false">
      <c r="A319" s="26" t="s">
        <v>13950</v>
      </c>
      <c r="B319" s="26" t="s">
        <v>167</v>
      </c>
      <c r="C319" s="26" t="s">
        <v>11611</v>
      </c>
      <c r="D319" s="26" t="s">
        <v>20355</v>
      </c>
      <c r="E319" s="26" t="n">
        <v>24</v>
      </c>
      <c r="F319" s="26" t="s">
        <v>20259</v>
      </c>
      <c r="G319" s="26" t="s">
        <v>11629</v>
      </c>
      <c r="H319" s="26" t="n">
        <v>9</v>
      </c>
      <c r="I319" s="26" t="s">
        <v>20260</v>
      </c>
      <c r="J319" s="26" t="s">
        <v>20261</v>
      </c>
      <c r="K319" s="26" t="s">
        <v>13062</v>
      </c>
      <c r="L319" s="26" t="s">
        <v>2257</v>
      </c>
      <c r="M319" s="26" t="s">
        <v>20787</v>
      </c>
      <c r="N319" s="26" t="s">
        <v>2261</v>
      </c>
      <c r="O319" s="28" t="n">
        <v>32</v>
      </c>
      <c r="P319" s="28" t="n">
        <v>10.4</v>
      </c>
      <c r="Q319" s="27" t="n">
        <v>45590</v>
      </c>
      <c r="R319" s="26"/>
    </row>
    <row r="320" customFormat="false" ht="15" hidden="false" customHeight="true" outlineLevel="0" collapsed="false">
      <c r="A320" s="29" t="s">
        <v>20788</v>
      </c>
      <c r="B320" s="29" t="s">
        <v>167</v>
      </c>
      <c r="C320" s="29" t="s">
        <v>11611</v>
      </c>
      <c r="D320" s="29" t="s">
        <v>20355</v>
      </c>
      <c r="E320" s="29" t="n">
        <v>24</v>
      </c>
      <c r="F320" s="29" t="s">
        <v>20259</v>
      </c>
      <c r="G320" s="29" t="s">
        <v>11629</v>
      </c>
      <c r="H320" s="29" t="n">
        <v>9</v>
      </c>
      <c r="I320" s="29" t="s">
        <v>20260</v>
      </c>
      <c r="J320" s="29" t="s">
        <v>20261</v>
      </c>
      <c r="K320" s="29" t="s">
        <v>20789</v>
      </c>
      <c r="L320" s="29" t="s">
        <v>10461</v>
      </c>
      <c r="M320" s="29" t="s">
        <v>20790</v>
      </c>
      <c r="N320" s="29" t="s">
        <v>1244</v>
      </c>
      <c r="O320" s="31" t="n">
        <v>41.8</v>
      </c>
      <c r="P320" s="31" t="n">
        <v>10.4</v>
      </c>
      <c r="Q320" s="30" t="n">
        <v>45950</v>
      </c>
      <c r="R320" s="29"/>
    </row>
    <row r="321" customFormat="false" ht="15" hidden="false" customHeight="true" outlineLevel="0" collapsed="false">
      <c r="A321" s="26" t="s">
        <v>12957</v>
      </c>
      <c r="B321" s="26" t="s">
        <v>167</v>
      </c>
      <c r="C321" s="26" t="s">
        <v>11611</v>
      </c>
      <c r="D321" s="26" t="s">
        <v>20355</v>
      </c>
      <c r="E321" s="26" t="n">
        <v>36</v>
      </c>
      <c r="F321" s="26" t="s">
        <v>20264</v>
      </c>
      <c r="G321" s="26" t="s">
        <v>11629</v>
      </c>
      <c r="H321" s="26" t="n">
        <v>13</v>
      </c>
      <c r="I321" s="26" t="s">
        <v>20265</v>
      </c>
      <c r="J321" s="26" t="s">
        <v>20261</v>
      </c>
      <c r="K321" s="26" t="s">
        <v>13416</v>
      </c>
      <c r="L321" s="26" t="s">
        <v>7318</v>
      </c>
      <c r="M321" s="26" t="s">
        <v>20791</v>
      </c>
      <c r="N321" s="26" t="s">
        <v>6521</v>
      </c>
      <c r="O321" s="28" t="n">
        <v>20.6</v>
      </c>
      <c r="P321" s="28" t="n">
        <v>10.4</v>
      </c>
      <c r="Q321" s="27" t="n">
        <v>45639</v>
      </c>
      <c r="R321" s="26"/>
    </row>
    <row r="322" customFormat="false" ht="15" hidden="false" customHeight="true" outlineLevel="0" collapsed="false">
      <c r="A322" s="29" t="s">
        <v>20792</v>
      </c>
      <c r="B322" s="29" t="s">
        <v>167</v>
      </c>
      <c r="C322" s="29" t="s">
        <v>11611</v>
      </c>
      <c r="D322" s="29" t="s">
        <v>20355</v>
      </c>
      <c r="E322" s="29" t="n">
        <v>28</v>
      </c>
      <c r="F322" s="29" t="s">
        <v>20259</v>
      </c>
      <c r="G322" s="29" t="s">
        <v>11629</v>
      </c>
      <c r="H322" s="29" t="n">
        <v>10</v>
      </c>
      <c r="I322" s="29" t="s">
        <v>20260</v>
      </c>
      <c r="J322" s="29" t="s">
        <v>20261</v>
      </c>
      <c r="K322" s="29" t="s">
        <v>20793</v>
      </c>
      <c r="L322" s="29" t="s">
        <v>9603</v>
      </c>
      <c r="M322" s="29" t="s">
        <v>20794</v>
      </c>
      <c r="N322" s="29" t="s">
        <v>1829</v>
      </c>
      <c r="O322" s="31" t="n">
        <v>38.6</v>
      </c>
      <c r="P322" s="31" t="n">
        <v>10.4</v>
      </c>
      <c r="Q322" s="30" t="n">
        <v>45642</v>
      </c>
      <c r="R322" s="29"/>
    </row>
    <row r="323" customFormat="false" ht="15" hidden="false" customHeight="true" outlineLevel="0" collapsed="false">
      <c r="A323" s="26" t="s">
        <v>12968</v>
      </c>
      <c r="B323" s="26" t="s">
        <v>167</v>
      </c>
      <c r="C323" s="26" t="s">
        <v>11611</v>
      </c>
      <c r="D323" s="26" t="s">
        <v>20355</v>
      </c>
      <c r="E323" s="26" t="n">
        <v>32</v>
      </c>
      <c r="F323" s="26" t="s">
        <v>20264</v>
      </c>
      <c r="G323" s="26" t="s">
        <v>11629</v>
      </c>
      <c r="H323" s="26" t="n">
        <v>12</v>
      </c>
      <c r="I323" s="26" t="s">
        <v>20260</v>
      </c>
      <c r="J323" s="26" t="s">
        <v>20261</v>
      </c>
      <c r="K323" s="26" t="s">
        <v>13235</v>
      </c>
      <c r="L323" s="26" t="s">
        <v>3914</v>
      </c>
      <c r="M323" s="26" t="s">
        <v>20795</v>
      </c>
      <c r="N323" s="26" t="s">
        <v>3916</v>
      </c>
      <c r="O323" s="28" t="n">
        <v>46.6</v>
      </c>
      <c r="P323" s="28" t="n">
        <v>10.4</v>
      </c>
      <c r="Q323" s="27" t="n">
        <v>45888</v>
      </c>
      <c r="R323" s="26"/>
    </row>
    <row r="324" customFormat="false" ht="15" hidden="false" customHeight="true" outlineLevel="0" collapsed="false">
      <c r="A324" s="29" t="s">
        <v>14341</v>
      </c>
      <c r="B324" s="29" t="s">
        <v>167</v>
      </c>
      <c r="C324" s="29" t="s">
        <v>11611</v>
      </c>
      <c r="D324" s="29" t="s">
        <v>20355</v>
      </c>
      <c r="E324" s="29" t="n">
        <v>24</v>
      </c>
      <c r="F324" s="29" t="s">
        <v>20259</v>
      </c>
      <c r="G324" s="29" t="s">
        <v>11629</v>
      </c>
      <c r="H324" s="29" t="n">
        <v>9</v>
      </c>
      <c r="I324" s="29" t="s">
        <v>20260</v>
      </c>
      <c r="J324" s="29" t="s">
        <v>20261</v>
      </c>
      <c r="K324" s="29" t="s">
        <v>20370</v>
      </c>
      <c r="L324" s="29" t="s">
        <v>9309</v>
      </c>
      <c r="M324" s="29" t="s">
        <v>20796</v>
      </c>
      <c r="N324" s="29" t="s">
        <v>1440</v>
      </c>
      <c r="O324" s="31" t="n">
        <v>56.6</v>
      </c>
      <c r="P324" s="31" t="n">
        <v>10.4</v>
      </c>
      <c r="Q324" s="30" t="n">
        <v>46153</v>
      </c>
      <c r="R324" s="29"/>
    </row>
    <row r="325" customFormat="false" ht="15" hidden="false" customHeight="true" outlineLevel="0" collapsed="false">
      <c r="A325" s="26" t="s">
        <v>14453</v>
      </c>
      <c r="B325" s="26" t="s">
        <v>167</v>
      </c>
      <c r="C325" s="26" t="s">
        <v>11611</v>
      </c>
      <c r="D325" s="26" t="s">
        <v>20355</v>
      </c>
      <c r="E325" s="26" t="n">
        <v>24</v>
      </c>
      <c r="F325" s="26" t="s">
        <v>20259</v>
      </c>
      <c r="G325" s="26" t="s">
        <v>11629</v>
      </c>
      <c r="H325" s="26" t="n">
        <v>9</v>
      </c>
      <c r="I325" s="26" t="s">
        <v>20260</v>
      </c>
      <c r="J325" s="26" t="s">
        <v>20446</v>
      </c>
      <c r="K325" s="26"/>
      <c r="L325" s="26"/>
      <c r="M325" s="26"/>
      <c r="N325" s="26"/>
      <c r="O325" s="26"/>
      <c r="P325" s="28" t="n">
        <v>10.4</v>
      </c>
      <c r="Q325" s="27" t="n">
        <v>46076</v>
      </c>
      <c r="R325" s="26"/>
    </row>
    <row r="326" customFormat="false" ht="15" hidden="false" customHeight="true" outlineLevel="0" collapsed="false">
      <c r="A326" s="29" t="s">
        <v>13268</v>
      </c>
      <c r="B326" s="29" t="s">
        <v>167</v>
      </c>
      <c r="C326" s="29" t="s">
        <v>11611</v>
      </c>
      <c r="D326" s="29" t="s">
        <v>20355</v>
      </c>
      <c r="E326" s="29" t="n">
        <v>24</v>
      </c>
      <c r="F326" s="29" t="s">
        <v>20259</v>
      </c>
      <c r="G326" s="29" t="s">
        <v>11629</v>
      </c>
      <c r="H326" s="29" t="n">
        <v>9</v>
      </c>
      <c r="I326" s="29" t="s">
        <v>20260</v>
      </c>
      <c r="J326" s="29" t="s">
        <v>20261</v>
      </c>
      <c r="K326" s="29" t="s">
        <v>13382</v>
      </c>
      <c r="L326" s="29" t="s">
        <v>6080</v>
      </c>
      <c r="M326" s="29" t="s">
        <v>20797</v>
      </c>
      <c r="N326" s="29" t="s">
        <v>3711</v>
      </c>
      <c r="O326" s="31" t="n">
        <v>61.1</v>
      </c>
      <c r="P326" s="31" t="n">
        <v>10.4</v>
      </c>
      <c r="Q326" s="30" t="n">
        <v>45701</v>
      </c>
      <c r="R326" s="29"/>
    </row>
    <row r="327" customFormat="false" ht="15" hidden="false" customHeight="true" outlineLevel="0" collapsed="false">
      <c r="A327" s="26" t="s">
        <v>14423</v>
      </c>
      <c r="B327" s="26" t="s">
        <v>167</v>
      </c>
      <c r="C327" s="26" t="s">
        <v>11611</v>
      </c>
      <c r="D327" s="26" t="s">
        <v>20355</v>
      </c>
      <c r="E327" s="26" t="n">
        <v>28</v>
      </c>
      <c r="F327" s="26" t="s">
        <v>20259</v>
      </c>
      <c r="G327" s="26" t="s">
        <v>11629</v>
      </c>
      <c r="H327" s="26" t="n">
        <v>10</v>
      </c>
      <c r="I327" s="26" t="s">
        <v>20260</v>
      </c>
      <c r="J327" s="26" t="s">
        <v>20261</v>
      </c>
      <c r="K327" s="26" t="s">
        <v>20375</v>
      </c>
      <c r="L327" s="26" t="s">
        <v>9644</v>
      </c>
      <c r="M327" s="26" t="s">
        <v>20798</v>
      </c>
      <c r="N327" s="26" t="s">
        <v>5637</v>
      </c>
      <c r="O327" s="28" t="n">
        <v>40</v>
      </c>
      <c r="P327" s="28" t="n">
        <v>10.4</v>
      </c>
      <c r="Q327" s="27" t="n">
        <v>46030</v>
      </c>
      <c r="R327" s="26"/>
    </row>
    <row r="328" customFormat="false" ht="15" hidden="false" customHeight="true" outlineLevel="0" collapsed="false">
      <c r="A328" s="29" t="s">
        <v>13316</v>
      </c>
      <c r="B328" s="29" t="s">
        <v>167</v>
      </c>
      <c r="C328" s="29" t="s">
        <v>11611</v>
      </c>
      <c r="D328" s="29" t="s">
        <v>20355</v>
      </c>
      <c r="E328" s="29" t="n">
        <v>36</v>
      </c>
      <c r="F328" s="29" t="s">
        <v>20264</v>
      </c>
      <c r="G328" s="29" t="s">
        <v>11629</v>
      </c>
      <c r="H328" s="29" t="n">
        <v>13</v>
      </c>
      <c r="I328" s="29" t="s">
        <v>20265</v>
      </c>
      <c r="J328" s="29" t="s">
        <v>20261</v>
      </c>
      <c r="K328" s="29" t="s">
        <v>13215</v>
      </c>
      <c r="L328" s="29" t="s">
        <v>10209</v>
      </c>
      <c r="M328" s="29" t="s">
        <v>20799</v>
      </c>
      <c r="N328" s="29" t="s">
        <v>853</v>
      </c>
      <c r="O328" s="31" t="n">
        <v>32.7</v>
      </c>
      <c r="P328" s="31" t="n">
        <v>10.4</v>
      </c>
      <c r="Q328" s="30" t="n">
        <v>45895</v>
      </c>
      <c r="R328" s="29"/>
    </row>
    <row r="329" customFormat="false" ht="15" hidden="false" customHeight="true" outlineLevel="0" collapsed="false">
      <c r="A329" s="26" t="s">
        <v>20800</v>
      </c>
      <c r="B329" s="26" t="s">
        <v>167</v>
      </c>
      <c r="C329" s="26" t="s">
        <v>11611</v>
      </c>
      <c r="D329" s="26" t="s">
        <v>20355</v>
      </c>
      <c r="E329" s="26" t="n">
        <v>24</v>
      </c>
      <c r="F329" s="26" t="s">
        <v>20259</v>
      </c>
      <c r="G329" s="26" t="s">
        <v>11629</v>
      </c>
      <c r="H329" s="26" t="n">
        <v>9</v>
      </c>
      <c r="I329" s="26" t="s">
        <v>20260</v>
      </c>
      <c r="J329" s="26" t="s">
        <v>20261</v>
      </c>
      <c r="K329" s="26" t="s">
        <v>13170</v>
      </c>
      <c r="L329" s="26" t="s">
        <v>5558</v>
      </c>
      <c r="M329" s="26" t="s">
        <v>20801</v>
      </c>
      <c r="N329" s="26" t="s">
        <v>1161</v>
      </c>
      <c r="O329" s="28" t="n">
        <v>38.4</v>
      </c>
      <c r="P329" s="28" t="n">
        <v>10.4</v>
      </c>
      <c r="Q329" s="27" t="n">
        <v>45881</v>
      </c>
      <c r="R329" s="26"/>
    </row>
    <row r="330" customFormat="false" ht="15" hidden="false" customHeight="true" outlineLevel="0" collapsed="false">
      <c r="A330" s="29" t="s">
        <v>20802</v>
      </c>
      <c r="B330" s="29" t="s">
        <v>167</v>
      </c>
      <c r="C330" s="29" t="s">
        <v>11611</v>
      </c>
      <c r="D330" s="29" t="s">
        <v>20355</v>
      </c>
      <c r="E330" s="29" t="n">
        <v>32</v>
      </c>
      <c r="F330" s="29" t="s">
        <v>20264</v>
      </c>
      <c r="G330" s="29" t="s">
        <v>11629</v>
      </c>
      <c r="H330" s="29" t="n">
        <v>12</v>
      </c>
      <c r="I330" s="29" t="s">
        <v>20260</v>
      </c>
      <c r="J330" s="29" t="s">
        <v>20261</v>
      </c>
      <c r="K330" s="29" t="s">
        <v>13514</v>
      </c>
      <c r="L330" s="29" t="s">
        <v>5856</v>
      </c>
      <c r="M330" s="29" t="s">
        <v>20803</v>
      </c>
      <c r="N330" s="29" t="s">
        <v>432</v>
      </c>
      <c r="O330" s="31" t="n">
        <v>27.2</v>
      </c>
      <c r="P330" s="31" t="n">
        <v>10.4</v>
      </c>
      <c r="Q330" s="30" t="n">
        <v>45800</v>
      </c>
      <c r="R330" s="29"/>
    </row>
    <row r="331" customFormat="false" ht="15" hidden="false" customHeight="true" outlineLevel="0" collapsed="false">
      <c r="A331" s="26" t="s">
        <v>20804</v>
      </c>
      <c r="B331" s="26" t="s">
        <v>167</v>
      </c>
      <c r="C331" s="26" t="s">
        <v>11611</v>
      </c>
      <c r="D331" s="26" t="s">
        <v>20355</v>
      </c>
      <c r="E331" s="26" t="n">
        <v>28</v>
      </c>
      <c r="F331" s="26" t="s">
        <v>20259</v>
      </c>
      <c r="G331" s="26" t="s">
        <v>11629</v>
      </c>
      <c r="H331" s="26" t="n">
        <v>10</v>
      </c>
      <c r="I331" s="26" t="s">
        <v>20260</v>
      </c>
      <c r="J331" s="26" t="s">
        <v>20261</v>
      </c>
      <c r="K331" s="26" t="s">
        <v>13328</v>
      </c>
      <c r="L331" s="26" t="s">
        <v>2268</v>
      </c>
      <c r="M331" s="26" t="s">
        <v>20805</v>
      </c>
      <c r="N331" s="26" t="s">
        <v>425</v>
      </c>
      <c r="O331" s="28" t="n">
        <v>25.8</v>
      </c>
      <c r="P331" s="28" t="n">
        <v>10.4</v>
      </c>
      <c r="Q331" s="27" t="n">
        <v>45572</v>
      </c>
      <c r="R331" s="26"/>
    </row>
    <row r="332" customFormat="false" ht="15" hidden="false" customHeight="true" outlineLevel="0" collapsed="false">
      <c r="A332" s="29" t="s">
        <v>11768</v>
      </c>
      <c r="B332" s="29" t="s">
        <v>167</v>
      </c>
      <c r="C332" s="29" t="s">
        <v>11611</v>
      </c>
      <c r="D332" s="29" t="s">
        <v>20355</v>
      </c>
      <c r="E332" s="29" t="n">
        <v>32</v>
      </c>
      <c r="F332" s="29" t="s">
        <v>20264</v>
      </c>
      <c r="G332" s="29" t="s">
        <v>11629</v>
      </c>
      <c r="H332" s="29" t="n">
        <v>12</v>
      </c>
      <c r="I332" s="29" t="s">
        <v>20260</v>
      </c>
      <c r="J332" s="29" t="s">
        <v>20261</v>
      </c>
      <c r="K332" s="29" t="s">
        <v>20380</v>
      </c>
      <c r="L332" s="29" t="s">
        <v>1636</v>
      </c>
      <c r="M332" s="29" t="s">
        <v>20806</v>
      </c>
      <c r="N332" s="29" t="s">
        <v>1638</v>
      </c>
      <c r="O332" s="31" t="n">
        <v>50</v>
      </c>
      <c r="P332" s="31" t="n">
        <v>10.4</v>
      </c>
      <c r="Q332" s="30" t="n">
        <v>45963</v>
      </c>
      <c r="R332" s="29"/>
    </row>
    <row r="333" customFormat="false" ht="15" hidden="false" customHeight="true" outlineLevel="0" collapsed="false">
      <c r="A333" s="26" t="s">
        <v>20807</v>
      </c>
      <c r="B333" s="26" t="s">
        <v>167</v>
      </c>
      <c r="C333" s="26" t="s">
        <v>11611</v>
      </c>
      <c r="D333" s="26" t="s">
        <v>20355</v>
      </c>
      <c r="E333" s="26" t="n">
        <v>28</v>
      </c>
      <c r="F333" s="26" t="s">
        <v>20259</v>
      </c>
      <c r="G333" s="26" t="s">
        <v>11629</v>
      </c>
      <c r="H333" s="26" t="n">
        <v>10</v>
      </c>
      <c r="I333" s="26" t="s">
        <v>20260</v>
      </c>
      <c r="J333" s="26" t="s">
        <v>20261</v>
      </c>
      <c r="K333" s="26" t="s">
        <v>13093</v>
      </c>
      <c r="L333" s="26" t="s">
        <v>8856</v>
      </c>
      <c r="M333" s="26" t="s">
        <v>20808</v>
      </c>
      <c r="N333" s="26" t="s">
        <v>1842</v>
      </c>
      <c r="O333" s="28" t="n">
        <v>26.2</v>
      </c>
      <c r="P333" s="28" t="n">
        <v>10.4</v>
      </c>
      <c r="Q333" s="27" t="n">
        <v>45666</v>
      </c>
      <c r="R333" s="26"/>
    </row>
    <row r="334" customFormat="false" ht="15" hidden="false" customHeight="true" outlineLevel="0" collapsed="false">
      <c r="A334" s="29" t="s">
        <v>12535</v>
      </c>
      <c r="B334" s="29" t="s">
        <v>167</v>
      </c>
      <c r="C334" s="29" t="s">
        <v>11611</v>
      </c>
      <c r="D334" s="29" t="s">
        <v>20355</v>
      </c>
      <c r="E334" s="29" t="n">
        <v>40</v>
      </c>
      <c r="F334" s="29" t="s">
        <v>20264</v>
      </c>
      <c r="G334" s="29" t="s">
        <v>11629</v>
      </c>
      <c r="H334" s="29" t="n">
        <v>14</v>
      </c>
      <c r="I334" s="29" t="s">
        <v>20265</v>
      </c>
      <c r="J334" s="29" t="s">
        <v>20261</v>
      </c>
      <c r="K334" s="29" t="s">
        <v>13370</v>
      </c>
      <c r="L334" s="29" t="s">
        <v>5860</v>
      </c>
      <c r="M334" s="29" t="s">
        <v>20809</v>
      </c>
      <c r="N334" s="29" t="s">
        <v>726</v>
      </c>
      <c r="O334" s="31" t="n">
        <v>22.7</v>
      </c>
      <c r="P334" s="31" t="n">
        <v>10.4</v>
      </c>
      <c r="Q334" s="30" t="n">
        <v>46157</v>
      </c>
      <c r="R334" s="29"/>
    </row>
    <row r="335" customFormat="false" ht="15" hidden="false" customHeight="true" outlineLevel="0" collapsed="false">
      <c r="A335" s="26" t="s">
        <v>14025</v>
      </c>
      <c r="B335" s="26" t="s">
        <v>167</v>
      </c>
      <c r="C335" s="26" t="s">
        <v>11611</v>
      </c>
      <c r="D335" s="26" t="s">
        <v>20355</v>
      </c>
      <c r="E335" s="26" t="n">
        <v>40</v>
      </c>
      <c r="F335" s="26" t="s">
        <v>20264</v>
      </c>
      <c r="G335" s="26" t="s">
        <v>11629</v>
      </c>
      <c r="H335" s="26" t="n">
        <v>14</v>
      </c>
      <c r="I335" s="26" t="s">
        <v>20265</v>
      </c>
      <c r="J335" s="26" t="s">
        <v>20261</v>
      </c>
      <c r="K335" s="26" t="s">
        <v>20384</v>
      </c>
      <c r="L335" s="26" t="s">
        <v>2753</v>
      </c>
      <c r="M335" s="26" t="s">
        <v>20810</v>
      </c>
      <c r="N335" s="26" t="s">
        <v>1549</v>
      </c>
      <c r="O335" s="28" t="n">
        <v>43.8</v>
      </c>
      <c r="P335" s="28" t="n">
        <v>10.4</v>
      </c>
      <c r="Q335" s="27" t="n">
        <v>45595</v>
      </c>
      <c r="R335" s="26"/>
    </row>
    <row r="336" customFormat="false" ht="15" hidden="false" customHeight="true" outlineLevel="0" collapsed="false">
      <c r="A336" s="29" t="s">
        <v>13359</v>
      </c>
      <c r="B336" s="29" t="s">
        <v>167</v>
      </c>
      <c r="C336" s="29" t="s">
        <v>11611</v>
      </c>
      <c r="D336" s="29" t="s">
        <v>20355</v>
      </c>
      <c r="E336" s="29" t="n">
        <v>36</v>
      </c>
      <c r="F336" s="29" t="s">
        <v>20264</v>
      </c>
      <c r="G336" s="29" t="s">
        <v>11629</v>
      </c>
      <c r="H336" s="29" t="n">
        <v>13</v>
      </c>
      <c r="I336" s="29" t="s">
        <v>20265</v>
      </c>
      <c r="J336" s="29" t="s">
        <v>20261</v>
      </c>
      <c r="K336" s="29" t="s">
        <v>13360</v>
      </c>
      <c r="L336" s="29" t="s">
        <v>1932</v>
      </c>
      <c r="M336" s="29" t="s">
        <v>20811</v>
      </c>
      <c r="N336" s="29" t="s">
        <v>679</v>
      </c>
      <c r="O336" s="31" t="n">
        <v>36.7</v>
      </c>
      <c r="P336" s="31" t="n">
        <v>10.4</v>
      </c>
      <c r="Q336" s="30" t="n">
        <v>45715</v>
      </c>
      <c r="R336" s="29"/>
    </row>
    <row r="337" customFormat="false" ht="15" hidden="false" customHeight="true" outlineLevel="0" collapsed="false">
      <c r="A337" s="26" t="s">
        <v>11774</v>
      </c>
      <c r="B337" s="26" t="s">
        <v>167</v>
      </c>
      <c r="C337" s="26" t="s">
        <v>11611</v>
      </c>
      <c r="D337" s="26" t="s">
        <v>20387</v>
      </c>
      <c r="E337" s="26" t="n">
        <v>24</v>
      </c>
      <c r="F337" s="26" t="s">
        <v>20259</v>
      </c>
      <c r="G337" s="26" t="s">
        <v>11629</v>
      </c>
      <c r="H337" s="26" t="n">
        <v>9</v>
      </c>
      <c r="I337" s="26" t="s">
        <v>20260</v>
      </c>
      <c r="J337" s="26" t="s">
        <v>20261</v>
      </c>
      <c r="K337" s="26" t="s">
        <v>13518</v>
      </c>
      <c r="L337" s="26" t="s">
        <v>4078</v>
      </c>
      <c r="M337" s="26" t="s">
        <v>20812</v>
      </c>
      <c r="N337" s="26" t="s">
        <v>1249</v>
      </c>
      <c r="O337" s="28" t="n">
        <v>41.1</v>
      </c>
      <c r="P337" s="28" t="n">
        <v>10.4</v>
      </c>
      <c r="Q337" s="27" t="n">
        <v>45712</v>
      </c>
      <c r="R337" s="26"/>
    </row>
    <row r="338" customFormat="false" ht="15" hidden="false" customHeight="true" outlineLevel="0" collapsed="false">
      <c r="A338" s="29" t="s">
        <v>14354</v>
      </c>
      <c r="B338" s="29" t="s">
        <v>167</v>
      </c>
      <c r="C338" s="29" t="s">
        <v>11611</v>
      </c>
      <c r="D338" s="29" t="s">
        <v>20387</v>
      </c>
      <c r="E338" s="29" t="n">
        <v>36</v>
      </c>
      <c r="F338" s="29" t="s">
        <v>20264</v>
      </c>
      <c r="G338" s="29" t="s">
        <v>11629</v>
      </c>
      <c r="H338" s="29" t="n">
        <v>13</v>
      </c>
      <c r="I338" s="29" t="s">
        <v>20265</v>
      </c>
      <c r="J338" s="29" t="s">
        <v>20261</v>
      </c>
      <c r="K338" s="29" t="s">
        <v>20388</v>
      </c>
      <c r="L338" s="29" t="s">
        <v>4721</v>
      </c>
      <c r="M338" s="29" t="s">
        <v>20813</v>
      </c>
      <c r="N338" s="29" t="s">
        <v>1555</v>
      </c>
      <c r="O338" s="31" t="n">
        <v>46.8</v>
      </c>
      <c r="P338" s="31" t="n">
        <v>10.4</v>
      </c>
      <c r="Q338" s="30" t="n">
        <v>45888</v>
      </c>
      <c r="R338" s="29"/>
    </row>
    <row r="339" customFormat="false" ht="15" hidden="false" customHeight="true" outlineLevel="0" collapsed="false">
      <c r="A339" s="26" t="s">
        <v>12665</v>
      </c>
      <c r="B339" s="26" t="s">
        <v>167</v>
      </c>
      <c r="C339" s="26" t="s">
        <v>11611</v>
      </c>
      <c r="D339" s="26" t="s">
        <v>20387</v>
      </c>
      <c r="E339" s="26" t="n">
        <v>28</v>
      </c>
      <c r="F339" s="26" t="s">
        <v>20259</v>
      </c>
      <c r="G339" s="26" t="s">
        <v>11629</v>
      </c>
      <c r="H339" s="26" t="n">
        <v>10</v>
      </c>
      <c r="I339" s="26" t="s">
        <v>20260</v>
      </c>
      <c r="J339" s="26" t="s">
        <v>20261</v>
      </c>
      <c r="K339" s="26" t="s">
        <v>13102</v>
      </c>
      <c r="L339" s="26" t="s">
        <v>10404</v>
      </c>
      <c r="M339" s="26" t="s">
        <v>20814</v>
      </c>
      <c r="N339" s="26" t="s">
        <v>327</v>
      </c>
      <c r="O339" s="28" t="n">
        <v>37.4</v>
      </c>
      <c r="P339" s="28" t="n">
        <v>10.4</v>
      </c>
      <c r="Q339" s="27" t="n">
        <v>45601</v>
      </c>
      <c r="R339" s="26"/>
    </row>
    <row r="340" customFormat="false" ht="15" hidden="false" customHeight="true" outlineLevel="0" collapsed="false">
      <c r="A340" s="29" t="s">
        <v>14418</v>
      </c>
      <c r="B340" s="29" t="s">
        <v>167</v>
      </c>
      <c r="C340" s="29" t="s">
        <v>11611</v>
      </c>
      <c r="D340" s="29" t="s">
        <v>20387</v>
      </c>
      <c r="E340" s="29" t="n">
        <v>28</v>
      </c>
      <c r="F340" s="29" t="s">
        <v>20259</v>
      </c>
      <c r="G340" s="29" t="s">
        <v>11629</v>
      </c>
      <c r="H340" s="29" t="n">
        <v>10</v>
      </c>
      <c r="I340" s="29" t="s">
        <v>20260</v>
      </c>
      <c r="J340" s="29" t="s">
        <v>20283</v>
      </c>
      <c r="K340" s="29"/>
      <c r="L340" s="29"/>
      <c r="M340" s="29"/>
      <c r="N340" s="29"/>
      <c r="O340" s="29"/>
      <c r="P340" s="31" t="n">
        <v>10.4</v>
      </c>
      <c r="Q340" s="30" t="n">
        <v>45619</v>
      </c>
      <c r="R340" s="29"/>
    </row>
    <row r="341" customFormat="false" ht="15" hidden="false" customHeight="true" outlineLevel="0" collapsed="false">
      <c r="A341" s="26" t="s">
        <v>20815</v>
      </c>
      <c r="B341" s="26" t="s">
        <v>167</v>
      </c>
      <c r="C341" s="26" t="s">
        <v>11611</v>
      </c>
      <c r="D341" s="26" t="s">
        <v>20387</v>
      </c>
      <c r="E341" s="26" t="n">
        <v>36</v>
      </c>
      <c r="F341" s="26" t="s">
        <v>20264</v>
      </c>
      <c r="G341" s="26" t="s">
        <v>11629</v>
      </c>
      <c r="H341" s="26" t="n">
        <v>13</v>
      </c>
      <c r="I341" s="26" t="s">
        <v>20265</v>
      </c>
      <c r="J341" s="26" t="s">
        <v>20261</v>
      </c>
      <c r="K341" s="26" t="s">
        <v>13106</v>
      </c>
      <c r="L341" s="26" t="s">
        <v>5343</v>
      </c>
      <c r="M341" s="26" t="s">
        <v>20816</v>
      </c>
      <c r="N341" s="26" t="s">
        <v>5344</v>
      </c>
      <c r="O341" s="28" t="n">
        <v>55.4</v>
      </c>
      <c r="P341" s="28" t="n">
        <v>10.4</v>
      </c>
      <c r="Q341" s="27" t="n">
        <v>46143</v>
      </c>
      <c r="R341" s="26"/>
    </row>
    <row r="342" customFormat="false" ht="15" hidden="false" customHeight="true" outlineLevel="0" collapsed="false">
      <c r="A342" s="29" t="s">
        <v>20817</v>
      </c>
      <c r="B342" s="29" t="s">
        <v>167</v>
      </c>
      <c r="C342" s="29" t="s">
        <v>11611</v>
      </c>
      <c r="D342" s="29" t="s">
        <v>20387</v>
      </c>
      <c r="E342" s="29" t="n">
        <v>40</v>
      </c>
      <c r="F342" s="29" t="s">
        <v>20264</v>
      </c>
      <c r="G342" s="29" t="s">
        <v>11629</v>
      </c>
      <c r="H342" s="29" t="n">
        <v>14</v>
      </c>
      <c r="I342" s="29" t="s">
        <v>20265</v>
      </c>
      <c r="J342" s="29" t="s">
        <v>20261</v>
      </c>
      <c r="K342" s="29" t="s">
        <v>20394</v>
      </c>
      <c r="L342" s="29" t="s">
        <v>3193</v>
      </c>
      <c r="M342" s="29" t="s">
        <v>20818</v>
      </c>
      <c r="N342" s="29" t="s">
        <v>1182</v>
      </c>
      <c r="O342" s="31" t="n">
        <v>56.4</v>
      </c>
      <c r="P342" s="31" t="n">
        <v>10.4</v>
      </c>
      <c r="Q342" s="30" t="n">
        <v>45584</v>
      </c>
      <c r="R342" s="29"/>
    </row>
    <row r="343" customFormat="false" ht="15" hidden="false" customHeight="true" outlineLevel="0" collapsed="false">
      <c r="A343" s="26" t="s">
        <v>13520</v>
      </c>
      <c r="B343" s="26" t="s">
        <v>167</v>
      </c>
      <c r="C343" s="26" t="s">
        <v>11611</v>
      </c>
      <c r="D343" s="26" t="s">
        <v>20387</v>
      </c>
      <c r="E343" s="26" t="n">
        <v>24</v>
      </c>
      <c r="F343" s="26" t="s">
        <v>20259</v>
      </c>
      <c r="G343" s="26" t="s">
        <v>11629</v>
      </c>
      <c r="H343" s="26" t="n">
        <v>9</v>
      </c>
      <c r="I343" s="26" t="s">
        <v>20260</v>
      </c>
      <c r="J343" s="26" t="s">
        <v>20261</v>
      </c>
      <c r="K343" s="26" t="s">
        <v>13468</v>
      </c>
      <c r="L343" s="26" t="s">
        <v>7583</v>
      </c>
      <c r="M343" s="26" t="s">
        <v>20819</v>
      </c>
      <c r="N343" s="26" t="s">
        <v>473</v>
      </c>
      <c r="O343" s="28" t="n">
        <v>30.6</v>
      </c>
      <c r="P343" s="28" t="n">
        <v>10.4</v>
      </c>
      <c r="Q343" s="27" t="n">
        <v>46195</v>
      </c>
      <c r="R343" s="26"/>
    </row>
    <row r="344" customFormat="false" ht="15" hidden="false" customHeight="true" outlineLevel="0" collapsed="false">
      <c r="A344" s="29" t="s">
        <v>11987</v>
      </c>
      <c r="B344" s="29" t="s">
        <v>167</v>
      </c>
      <c r="C344" s="29" t="s">
        <v>11611</v>
      </c>
      <c r="D344" s="29" t="s">
        <v>20387</v>
      </c>
      <c r="E344" s="29" t="n">
        <v>36</v>
      </c>
      <c r="F344" s="29" t="s">
        <v>20264</v>
      </c>
      <c r="G344" s="29" t="s">
        <v>11629</v>
      </c>
      <c r="H344" s="29" t="n">
        <v>13</v>
      </c>
      <c r="I344" s="29" t="s">
        <v>20265</v>
      </c>
      <c r="J344" s="29" t="s">
        <v>20261</v>
      </c>
      <c r="K344" s="29" t="s">
        <v>13177</v>
      </c>
      <c r="L344" s="29" t="s">
        <v>586</v>
      </c>
      <c r="M344" s="29" t="s">
        <v>20820</v>
      </c>
      <c r="N344" s="29" t="s">
        <v>492</v>
      </c>
      <c r="O344" s="31" t="n">
        <v>52.4</v>
      </c>
      <c r="P344" s="31" t="n">
        <v>10.4</v>
      </c>
      <c r="Q344" s="30" t="n">
        <v>45944</v>
      </c>
      <c r="R344" s="29"/>
    </row>
    <row r="345" customFormat="false" ht="15" hidden="false" customHeight="true" outlineLevel="0" collapsed="false">
      <c r="A345" s="26" t="s">
        <v>13229</v>
      </c>
      <c r="B345" s="26" t="s">
        <v>167</v>
      </c>
      <c r="C345" s="26" t="s">
        <v>11611</v>
      </c>
      <c r="D345" s="26" t="s">
        <v>20387</v>
      </c>
      <c r="E345" s="26" t="n">
        <v>32</v>
      </c>
      <c r="F345" s="26" t="s">
        <v>20264</v>
      </c>
      <c r="G345" s="26" t="s">
        <v>11629</v>
      </c>
      <c r="H345" s="26" t="n">
        <v>12</v>
      </c>
      <c r="I345" s="26" t="s">
        <v>20260</v>
      </c>
      <c r="J345" s="26" t="s">
        <v>20261</v>
      </c>
      <c r="K345" s="26" t="s">
        <v>20398</v>
      </c>
      <c r="L345" s="26" t="s">
        <v>4210</v>
      </c>
      <c r="M345" s="26" t="s">
        <v>20821</v>
      </c>
      <c r="N345" s="26" t="s">
        <v>868</v>
      </c>
      <c r="O345" s="28" t="n">
        <v>57</v>
      </c>
      <c r="P345" s="28" t="n">
        <v>10.4</v>
      </c>
      <c r="Q345" s="27" t="n">
        <v>45659</v>
      </c>
      <c r="R345" s="26"/>
    </row>
    <row r="346" customFormat="false" ht="15" hidden="false" customHeight="true" outlineLevel="0" collapsed="false">
      <c r="A346" s="29" t="s">
        <v>20822</v>
      </c>
      <c r="B346" s="29" t="s">
        <v>167</v>
      </c>
      <c r="C346" s="29" t="s">
        <v>11611</v>
      </c>
      <c r="D346" s="29" t="s">
        <v>20387</v>
      </c>
      <c r="E346" s="29" t="n">
        <v>32</v>
      </c>
      <c r="F346" s="29" t="s">
        <v>20264</v>
      </c>
      <c r="G346" s="29" t="s">
        <v>11629</v>
      </c>
      <c r="H346" s="29" t="n">
        <v>12</v>
      </c>
      <c r="I346" s="29" t="s">
        <v>20260</v>
      </c>
      <c r="J346" s="29" t="s">
        <v>20261</v>
      </c>
      <c r="K346" s="29" t="s">
        <v>13006</v>
      </c>
      <c r="L346" s="29" t="s">
        <v>7633</v>
      </c>
      <c r="M346" s="29" t="s">
        <v>20823</v>
      </c>
      <c r="N346" s="29" t="s">
        <v>1456</v>
      </c>
      <c r="O346" s="31" t="n">
        <v>20.6</v>
      </c>
      <c r="P346" s="31" t="n">
        <v>10.4</v>
      </c>
      <c r="Q346" s="30" t="n">
        <v>45670</v>
      </c>
      <c r="R346" s="29"/>
    </row>
    <row r="347" customFormat="false" ht="15" hidden="false" customHeight="true" outlineLevel="0" collapsed="false">
      <c r="A347" s="26" t="s">
        <v>20824</v>
      </c>
      <c r="B347" s="26" t="s">
        <v>167</v>
      </c>
      <c r="C347" s="26" t="s">
        <v>11611</v>
      </c>
      <c r="D347" s="26" t="s">
        <v>20387</v>
      </c>
      <c r="E347" s="26" t="n">
        <v>24</v>
      </c>
      <c r="F347" s="26" t="s">
        <v>20259</v>
      </c>
      <c r="G347" s="26" t="s">
        <v>11629</v>
      </c>
      <c r="H347" s="26" t="n">
        <v>9</v>
      </c>
      <c r="I347" s="26" t="s">
        <v>20260</v>
      </c>
      <c r="J347" s="26" t="s">
        <v>20261</v>
      </c>
      <c r="K347" s="26" t="s">
        <v>13104</v>
      </c>
      <c r="L347" s="26" t="s">
        <v>8489</v>
      </c>
      <c r="M347" s="26" t="s">
        <v>20825</v>
      </c>
      <c r="N347" s="26" t="s">
        <v>1269</v>
      </c>
      <c r="O347" s="28" t="n">
        <v>37</v>
      </c>
      <c r="P347" s="28" t="n">
        <v>10.4</v>
      </c>
      <c r="Q347" s="27" t="n">
        <v>46052</v>
      </c>
      <c r="R347" s="26"/>
    </row>
    <row r="348" customFormat="false" ht="15" hidden="false" customHeight="true" outlineLevel="0" collapsed="false">
      <c r="A348" s="29" t="s">
        <v>20826</v>
      </c>
      <c r="B348" s="29" t="s">
        <v>167</v>
      </c>
      <c r="C348" s="29" t="s">
        <v>11611</v>
      </c>
      <c r="D348" s="29" t="s">
        <v>20387</v>
      </c>
      <c r="E348" s="29" t="n">
        <v>36</v>
      </c>
      <c r="F348" s="29" t="s">
        <v>20264</v>
      </c>
      <c r="G348" s="29" t="s">
        <v>11629</v>
      </c>
      <c r="H348" s="29" t="n">
        <v>13</v>
      </c>
      <c r="I348" s="29" t="s">
        <v>20265</v>
      </c>
      <c r="J348" s="29" t="s">
        <v>20261</v>
      </c>
      <c r="K348" s="29" t="s">
        <v>13350</v>
      </c>
      <c r="L348" s="29" t="s">
        <v>5845</v>
      </c>
      <c r="M348" s="29" t="s">
        <v>20827</v>
      </c>
      <c r="N348" s="29" t="s">
        <v>811</v>
      </c>
      <c r="O348" s="31" t="n">
        <v>55.9</v>
      </c>
      <c r="P348" s="31" t="n">
        <v>10.4</v>
      </c>
      <c r="Q348" s="30" t="n">
        <v>45911</v>
      </c>
      <c r="R348" s="29"/>
    </row>
    <row r="349" customFormat="false" ht="15" hidden="false" customHeight="true" outlineLevel="0" collapsed="false">
      <c r="A349" s="26" t="s">
        <v>12953</v>
      </c>
      <c r="B349" s="26" t="s">
        <v>167</v>
      </c>
      <c r="C349" s="26" t="s">
        <v>11611</v>
      </c>
      <c r="D349" s="26" t="s">
        <v>20387</v>
      </c>
      <c r="E349" s="26" t="n">
        <v>32</v>
      </c>
      <c r="F349" s="26" t="s">
        <v>20264</v>
      </c>
      <c r="G349" s="26" t="s">
        <v>11629</v>
      </c>
      <c r="H349" s="26" t="n">
        <v>12</v>
      </c>
      <c r="I349" s="26" t="s">
        <v>20260</v>
      </c>
      <c r="J349" s="26" t="s">
        <v>20261</v>
      </c>
      <c r="K349" s="26" t="s">
        <v>13447</v>
      </c>
      <c r="L349" s="26" t="s">
        <v>285</v>
      </c>
      <c r="M349" s="26" t="s">
        <v>20828</v>
      </c>
      <c r="N349" s="26" t="s">
        <v>288</v>
      </c>
      <c r="O349" s="28" t="n">
        <v>43.6</v>
      </c>
      <c r="P349" s="28" t="n">
        <v>10.4</v>
      </c>
      <c r="Q349" s="27" t="n">
        <v>45826</v>
      </c>
      <c r="R349" s="26"/>
    </row>
    <row r="350" customFormat="false" ht="15" hidden="false" customHeight="true" outlineLevel="0" collapsed="false">
      <c r="A350" s="29" t="s">
        <v>14163</v>
      </c>
      <c r="B350" s="29" t="s">
        <v>167</v>
      </c>
      <c r="C350" s="29" t="s">
        <v>11611</v>
      </c>
      <c r="D350" s="29" t="s">
        <v>20387</v>
      </c>
      <c r="E350" s="29" t="n">
        <v>32</v>
      </c>
      <c r="F350" s="29" t="s">
        <v>20264</v>
      </c>
      <c r="G350" s="29" t="s">
        <v>11629</v>
      </c>
      <c r="H350" s="29" t="n">
        <v>12</v>
      </c>
      <c r="I350" s="29" t="s">
        <v>20260</v>
      </c>
      <c r="J350" s="29" t="s">
        <v>20261</v>
      </c>
      <c r="K350" s="29" t="s">
        <v>20829</v>
      </c>
      <c r="L350" s="29" t="s">
        <v>10908</v>
      </c>
      <c r="M350" s="29" t="s">
        <v>20830</v>
      </c>
      <c r="N350" s="29" t="s">
        <v>1793</v>
      </c>
      <c r="O350" s="31" t="n">
        <v>55.4</v>
      </c>
      <c r="P350" s="31" t="n">
        <v>10.4</v>
      </c>
      <c r="Q350" s="30" t="n">
        <v>45659</v>
      </c>
      <c r="R350" s="29"/>
    </row>
    <row r="351" customFormat="false" ht="15" hidden="false" customHeight="true" outlineLevel="0" collapsed="false">
      <c r="A351" s="26" t="s">
        <v>14322</v>
      </c>
      <c r="B351" s="26" t="s">
        <v>167</v>
      </c>
      <c r="C351" s="26" t="s">
        <v>11611</v>
      </c>
      <c r="D351" s="26" t="s">
        <v>20387</v>
      </c>
      <c r="E351" s="26" t="n">
        <v>24</v>
      </c>
      <c r="F351" s="26" t="s">
        <v>20259</v>
      </c>
      <c r="G351" s="26" t="s">
        <v>11629</v>
      </c>
      <c r="H351" s="26" t="n">
        <v>9</v>
      </c>
      <c r="I351" s="26" t="s">
        <v>20260</v>
      </c>
      <c r="J351" s="26" t="s">
        <v>20261</v>
      </c>
      <c r="K351" s="26" t="s">
        <v>20404</v>
      </c>
      <c r="L351" s="26" t="s">
        <v>10257</v>
      </c>
      <c r="M351" s="26" t="s">
        <v>20831</v>
      </c>
      <c r="N351" s="26" t="s">
        <v>3614</v>
      </c>
      <c r="O351" s="28" t="n">
        <v>23.3</v>
      </c>
      <c r="P351" s="28" t="n">
        <v>10.4</v>
      </c>
      <c r="Q351" s="27" t="n">
        <v>46009</v>
      </c>
      <c r="R351" s="26"/>
    </row>
    <row r="352" customFormat="false" ht="15" hidden="false" customHeight="true" outlineLevel="0" collapsed="false">
      <c r="A352" s="29" t="s">
        <v>11962</v>
      </c>
      <c r="B352" s="29" t="s">
        <v>167</v>
      </c>
      <c r="C352" s="29" t="s">
        <v>11611</v>
      </c>
      <c r="D352" s="29" t="s">
        <v>20387</v>
      </c>
      <c r="E352" s="29" t="n">
        <v>36</v>
      </c>
      <c r="F352" s="29" t="s">
        <v>20264</v>
      </c>
      <c r="G352" s="29" t="s">
        <v>11629</v>
      </c>
      <c r="H352" s="29" t="n">
        <v>13</v>
      </c>
      <c r="I352" s="29" t="s">
        <v>20265</v>
      </c>
      <c r="J352" s="29" t="s">
        <v>20261</v>
      </c>
      <c r="K352" s="29" t="s">
        <v>13113</v>
      </c>
      <c r="L352" s="29" t="s">
        <v>10587</v>
      </c>
      <c r="M352" s="29" t="s">
        <v>20832</v>
      </c>
      <c r="N352" s="29" t="s">
        <v>644</v>
      </c>
      <c r="O352" s="31" t="n">
        <v>19</v>
      </c>
      <c r="P352" s="31" t="n">
        <v>10.4</v>
      </c>
      <c r="Q352" s="30" t="n">
        <v>45613</v>
      </c>
      <c r="R352" s="29"/>
    </row>
    <row r="353" customFormat="false" ht="15" hidden="false" customHeight="true" outlineLevel="0" collapsed="false">
      <c r="A353" s="26" t="s">
        <v>20833</v>
      </c>
      <c r="B353" s="26" t="s">
        <v>167</v>
      </c>
      <c r="C353" s="26" t="s">
        <v>11611</v>
      </c>
      <c r="D353" s="26" t="s">
        <v>20387</v>
      </c>
      <c r="E353" s="26" t="n">
        <v>32</v>
      </c>
      <c r="F353" s="26" t="s">
        <v>20264</v>
      </c>
      <c r="G353" s="26" t="s">
        <v>11629</v>
      </c>
      <c r="H353" s="26" t="n">
        <v>12</v>
      </c>
      <c r="I353" s="26" t="s">
        <v>20260</v>
      </c>
      <c r="J353" s="26" t="s">
        <v>20261</v>
      </c>
      <c r="K353" s="26" t="s">
        <v>13509</v>
      </c>
      <c r="L353" s="26" t="s">
        <v>9754</v>
      </c>
      <c r="M353" s="26" t="s">
        <v>20834</v>
      </c>
      <c r="N353" s="26" t="s">
        <v>732</v>
      </c>
      <c r="O353" s="28" t="n">
        <v>25.7</v>
      </c>
      <c r="P353" s="28" t="n">
        <v>10.4</v>
      </c>
      <c r="Q353" s="27" t="n">
        <v>45952</v>
      </c>
      <c r="R353" s="26"/>
    </row>
    <row r="354" customFormat="false" ht="15" hidden="false" customHeight="true" outlineLevel="0" collapsed="false">
      <c r="A354" s="29" t="s">
        <v>20835</v>
      </c>
      <c r="B354" s="29" t="s">
        <v>167</v>
      </c>
      <c r="C354" s="29" t="s">
        <v>11611</v>
      </c>
      <c r="D354" s="29" t="s">
        <v>20387</v>
      </c>
      <c r="E354" s="29" t="n">
        <v>32</v>
      </c>
      <c r="F354" s="29" t="s">
        <v>20264</v>
      </c>
      <c r="G354" s="29" t="s">
        <v>11629</v>
      </c>
      <c r="H354" s="29" t="n">
        <v>12</v>
      </c>
      <c r="I354" s="29" t="s">
        <v>20260</v>
      </c>
      <c r="J354" s="29" t="s">
        <v>20261</v>
      </c>
      <c r="K354" s="29" t="s">
        <v>20409</v>
      </c>
      <c r="L354" s="29" t="s">
        <v>9263</v>
      </c>
      <c r="M354" s="29" t="s">
        <v>20836</v>
      </c>
      <c r="N354" s="29" t="s">
        <v>762</v>
      </c>
      <c r="O354" s="31" t="n">
        <v>33.8</v>
      </c>
      <c r="P354" s="31" t="n">
        <v>10.4</v>
      </c>
      <c r="Q354" s="30" t="n">
        <v>45579</v>
      </c>
      <c r="R354" s="29"/>
    </row>
    <row r="355" customFormat="false" ht="15" hidden="false" customHeight="true" outlineLevel="0" collapsed="false">
      <c r="A355" s="26" t="s">
        <v>13824</v>
      </c>
      <c r="B355" s="26" t="s">
        <v>167</v>
      </c>
      <c r="C355" s="26" t="s">
        <v>11611</v>
      </c>
      <c r="D355" s="26" t="s">
        <v>20387</v>
      </c>
      <c r="E355" s="26" t="n">
        <v>32</v>
      </c>
      <c r="F355" s="26" t="s">
        <v>20264</v>
      </c>
      <c r="G355" s="26" t="s">
        <v>11629</v>
      </c>
      <c r="H355" s="26" t="n">
        <v>12</v>
      </c>
      <c r="I355" s="26" t="s">
        <v>20260</v>
      </c>
      <c r="J355" s="26" t="s">
        <v>20261</v>
      </c>
      <c r="K355" s="26" t="s">
        <v>20411</v>
      </c>
      <c r="L355" s="26" t="s">
        <v>11511</v>
      </c>
      <c r="M355" s="26" t="s">
        <v>20837</v>
      </c>
      <c r="N355" s="26" t="s">
        <v>697</v>
      </c>
      <c r="O355" s="28" t="n">
        <v>32.3</v>
      </c>
      <c r="P355" s="28" t="n">
        <v>10.4</v>
      </c>
      <c r="Q355" s="27" t="n">
        <v>46120</v>
      </c>
      <c r="R355" s="26"/>
    </row>
    <row r="356" customFormat="false" ht="15" hidden="false" customHeight="true" outlineLevel="0" collapsed="false">
      <c r="A356" s="29" t="s">
        <v>13470</v>
      </c>
      <c r="B356" s="29" t="s">
        <v>167</v>
      </c>
      <c r="C356" s="29" t="s">
        <v>11611</v>
      </c>
      <c r="D356" s="29" t="s">
        <v>20387</v>
      </c>
      <c r="E356" s="29" t="n">
        <v>24</v>
      </c>
      <c r="F356" s="29" t="s">
        <v>20259</v>
      </c>
      <c r="G356" s="29" t="s">
        <v>11629</v>
      </c>
      <c r="H356" s="29" t="n">
        <v>9</v>
      </c>
      <c r="I356" s="29" t="s">
        <v>20260</v>
      </c>
      <c r="J356" s="29" t="s">
        <v>20261</v>
      </c>
      <c r="K356" s="29" t="s">
        <v>13460</v>
      </c>
      <c r="L356" s="29" t="s">
        <v>1438</v>
      </c>
      <c r="M356" s="29" t="s">
        <v>20838</v>
      </c>
      <c r="N356" s="29" t="s">
        <v>1440</v>
      </c>
      <c r="O356" s="31" t="n">
        <v>27.2</v>
      </c>
      <c r="P356" s="31" t="n">
        <v>10.4</v>
      </c>
      <c r="Q356" s="30" t="n">
        <v>45984</v>
      </c>
      <c r="R356" s="29"/>
    </row>
    <row r="357" customFormat="false" ht="15" hidden="false" customHeight="true" outlineLevel="0" collapsed="false">
      <c r="A357" s="26" t="s">
        <v>13723</v>
      </c>
      <c r="B357" s="26" t="s">
        <v>167</v>
      </c>
      <c r="C357" s="26" t="s">
        <v>11611</v>
      </c>
      <c r="D357" s="26" t="s">
        <v>20387</v>
      </c>
      <c r="E357" s="26" t="n">
        <v>40</v>
      </c>
      <c r="F357" s="26" t="s">
        <v>20264</v>
      </c>
      <c r="G357" s="26" t="s">
        <v>11629</v>
      </c>
      <c r="H357" s="26" t="n">
        <v>14</v>
      </c>
      <c r="I357" s="26" t="s">
        <v>20265</v>
      </c>
      <c r="J357" s="26" t="s">
        <v>20446</v>
      </c>
      <c r="K357" s="26"/>
      <c r="L357" s="26"/>
      <c r="M357" s="26"/>
      <c r="N357" s="26"/>
      <c r="O357" s="26"/>
      <c r="P357" s="28" t="n">
        <v>10.4</v>
      </c>
      <c r="Q357" s="27" t="n">
        <v>45621</v>
      </c>
      <c r="R357" s="26"/>
    </row>
    <row r="358" customFormat="false" ht="15" hidden="false" customHeight="true" outlineLevel="0" collapsed="false">
      <c r="A358" s="29" t="s">
        <v>20839</v>
      </c>
      <c r="B358" s="29" t="s">
        <v>167</v>
      </c>
      <c r="C358" s="29" t="s">
        <v>11611</v>
      </c>
      <c r="D358" s="29" t="s">
        <v>20387</v>
      </c>
      <c r="E358" s="29" t="n">
        <v>36</v>
      </c>
      <c r="F358" s="29" t="s">
        <v>20264</v>
      </c>
      <c r="G358" s="29" t="s">
        <v>11629</v>
      </c>
      <c r="H358" s="29" t="n">
        <v>13</v>
      </c>
      <c r="I358" s="29" t="s">
        <v>20265</v>
      </c>
      <c r="J358" s="29" t="s">
        <v>20261</v>
      </c>
      <c r="K358" s="29" t="s">
        <v>20416</v>
      </c>
      <c r="L358" s="29" t="s">
        <v>11335</v>
      </c>
      <c r="M358" s="29" t="s">
        <v>20840</v>
      </c>
      <c r="N358" s="29" t="s">
        <v>8343</v>
      </c>
      <c r="O358" s="31" t="n">
        <v>31.6</v>
      </c>
      <c r="P358" s="31" t="n">
        <v>10.4</v>
      </c>
      <c r="Q358" s="30" t="n">
        <v>46197</v>
      </c>
      <c r="R358" s="29"/>
    </row>
    <row r="359" customFormat="false" ht="15" hidden="false" customHeight="true" outlineLevel="0" collapsed="false">
      <c r="A359" s="26" t="s">
        <v>12922</v>
      </c>
      <c r="B359" s="26" t="s">
        <v>167</v>
      </c>
      <c r="C359" s="26" t="s">
        <v>11611</v>
      </c>
      <c r="D359" s="26" t="s">
        <v>20387</v>
      </c>
      <c r="E359" s="26" t="n">
        <v>24</v>
      </c>
      <c r="F359" s="26" t="s">
        <v>20259</v>
      </c>
      <c r="G359" s="26" t="s">
        <v>11629</v>
      </c>
      <c r="H359" s="26" t="n">
        <v>9</v>
      </c>
      <c r="I359" s="26" t="s">
        <v>20260</v>
      </c>
      <c r="J359" s="26" t="s">
        <v>20261</v>
      </c>
      <c r="K359" s="26" t="s">
        <v>20418</v>
      </c>
      <c r="L359" s="26" t="s">
        <v>8717</v>
      </c>
      <c r="M359" s="26" t="s">
        <v>20841</v>
      </c>
      <c r="N359" s="26" t="s">
        <v>4573</v>
      </c>
      <c r="O359" s="28" t="n">
        <v>30.1</v>
      </c>
      <c r="P359" s="28" t="n">
        <v>10.4</v>
      </c>
      <c r="Q359" s="27" t="n">
        <v>46098</v>
      </c>
      <c r="R359" s="26"/>
    </row>
    <row r="360" customFormat="false" ht="15" hidden="false" customHeight="true" outlineLevel="0" collapsed="false">
      <c r="A360" s="29" t="s">
        <v>20842</v>
      </c>
      <c r="B360" s="29" t="s">
        <v>167</v>
      </c>
      <c r="C360" s="29" t="s">
        <v>11611</v>
      </c>
      <c r="D360" s="29" t="s">
        <v>20387</v>
      </c>
      <c r="E360" s="29" t="n">
        <v>40</v>
      </c>
      <c r="F360" s="29" t="s">
        <v>20264</v>
      </c>
      <c r="G360" s="29" t="s">
        <v>11629</v>
      </c>
      <c r="H360" s="29" t="n">
        <v>14</v>
      </c>
      <c r="I360" s="29" t="s">
        <v>20265</v>
      </c>
      <c r="J360" s="29" t="s">
        <v>20261</v>
      </c>
      <c r="K360" s="29" t="s">
        <v>20421</v>
      </c>
      <c r="L360" s="29" t="s">
        <v>7887</v>
      </c>
      <c r="M360" s="29" t="s">
        <v>20843</v>
      </c>
      <c r="N360" s="29" t="s">
        <v>1483</v>
      </c>
      <c r="O360" s="31" t="n">
        <v>48.8</v>
      </c>
      <c r="P360" s="31" t="n">
        <v>10.4</v>
      </c>
      <c r="Q360" s="30" t="n">
        <v>45828</v>
      </c>
      <c r="R360" s="29"/>
    </row>
    <row r="361" customFormat="false" ht="15" hidden="false" customHeight="true" outlineLevel="0" collapsed="false">
      <c r="A361" s="26" t="s">
        <v>14306</v>
      </c>
      <c r="B361" s="26" t="s">
        <v>167</v>
      </c>
      <c r="C361" s="26" t="s">
        <v>11611</v>
      </c>
      <c r="D361" s="26" t="s">
        <v>20423</v>
      </c>
      <c r="E361" s="26" t="n">
        <v>28</v>
      </c>
      <c r="F361" s="26" t="s">
        <v>20259</v>
      </c>
      <c r="G361" s="26" t="s">
        <v>11629</v>
      </c>
      <c r="H361" s="26" t="n">
        <v>10</v>
      </c>
      <c r="I361" s="26" t="s">
        <v>20260</v>
      </c>
      <c r="J361" s="26" t="s">
        <v>20261</v>
      </c>
      <c r="K361" s="26" t="s">
        <v>20844</v>
      </c>
      <c r="L361" s="26" t="s">
        <v>10503</v>
      </c>
      <c r="M361" s="26" t="s">
        <v>20845</v>
      </c>
      <c r="N361" s="26" t="s">
        <v>4040</v>
      </c>
      <c r="O361" s="28" t="n">
        <v>36.2</v>
      </c>
      <c r="P361" s="28" t="n">
        <v>10.4</v>
      </c>
      <c r="Q361" s="27" t="n">
        <v>45574</v>
      </c>
      <c r="R361" s="26"/>
    </row>
    <row r="362" customFormat="false" ht="15" hidden="false" customHeight="true" outlineLevel="0" collapsed="false">
      <c r="A362" s="29" t="s">
        <v>13741</v>
      </c>
      <c r="B362" s="29" t="s">
        <v>167</v>
      </c>
      <c r="C362" s="29" t="s">
        <v>11611</v>
      </c>
      <c r="D362" s="29" t="s">
        <v>20423</v>
      </c>
      <c r="E362" s="29" t="n">
        <v>32</v>
      </c>
      <c r="F362" s="29" t="s">
        <v>20264</v>
      </c>
      <c r="G362" s="29" t="s">
        <v>11629</v>
      </c>
      <c r="H362" s="29" t="n">
        <v>12</v>
      </c>
      <c r="I362" s="29" t="s">
        <v>20260</v>
      </c>
      <c r="J362" s="29" t="s">
        <v>20261</v>
      </c>
      <c r="K362" s="29" t="s">
        <v>20424</v>
      </c>
      <c r="L362" s="29" t="s">
        <v>5382</v>
      </c>
      <c r="M362" s="29" t="s">
        <v>20846</v>
      </c>
      <c r="N362" s="29" t="s">
        <v>3671</v>
      </c>
      <c r="O362" s="31" t="n">
        <v>40.1</v>
      </c>
      <c r="P362" s="31" t="n">
        <v>10.4</v>
      </c>
      <c r="Q362" s="30" t="n">
        <v>45720</v>
      </c>
      <c r="R362" s="29"/>
    </row>
    <row r="363" customFormat="false" ht="15" hidden="false" customHeight="true" outlineLevel="0" collapsed="false">
      <c r="A363" s="26" t="s">
        <v>20847</v>
      </c>
      <c r="B363" s="26" t="s">
        <v>167</v>
      </c>
      <c r="C363" s="26" t="s">
        <v>11611</v>
      </c>
      <c r="D363" s="26" t="s">
        <v>20423</v>
      </c>
      <c r="E363" s="26" t="n">
        <v>24</v>
      </c>
      <c r="F363" s="26" t="s">
        <v>20259</v>
      </c>
      <c r="G363" s="26" t="s">
        <v>11629</v>
      </c>
      <c r="H363" s="26" t="n">
        <v>9</v>
      </c>
      <c r="I363" s="26" t="s">
        <v>20260</v>
      </c>
      <c r="J363" s="26" t="s">
        <v>20283</v>
      </c>
      <c r="K363" s="26"/>
      <c r="L363" s="26"/>
      <c r="M363" s="26"/>
      <c r="N363" s="26"/>
      <c r="O363" s="26"/>
      <c r="P363" s="28" t="n">
        <v>10.4</v>
      </c>
      <c r="Q363" s="27" t="n">
        <v>45821</v>
      </c>
      <c r="R363" s="26"/>
    </row>
    <row r="364" customFormat="false" ht="15" hidden="false" customHeight="true" outlineLevel="0" collapsed="false">
      <c r="A364" s="29" t="s">
        <v>12548</v>
      </c>
      <c r="B364" s="29" t="s">
        <v>167</v>
      </c>
      <c r="C364" s="29" t="s">
        <v>11611</v>
      </c>
      <c r="D364" s="29" t="s">
        <v>20423</v>
      </c>
      <c r="E364" s="29" t="n">
        <v>36</v>
      </c>
      <c r="F364" s="29" t="s">
        <v>20264</v>
      </c>
      <c r="G364" s="29" t="s">
        <v>11629</v>
      </c>
      <c r="H364" s="29" t="n">
        <v>13</v>
      </c>
      <c r="I364" s="29" t="s">
        <v>20265</v>
      </c>
      <c r="J364" s="29" t="s">
        <v>20261</v>
      </c>
      <c r="K364" s="29" t="s">
        <v>20428</v>
      </c>
      <c r="L364" s="29" t="s">
        <v>11016</v>
      </c>
      <c r="M364" s="29" t="s">
        <v>20848</v>
      </c>
      <c r="N364" s="29" t="s">
        <v>4085</v>
      </c>
      <c r="O364" s="31" t="n">
        <v>51.6</v>
      </c>
      <c r="P364" s="31" t="n">
        <v>10.4</v>
      </c>
      <c r="Q364" s="30" t="n">
        <v>46156</v>
      </c>
      <c r="R364" s="29"/>
    </row>
    <row r="365" customFormat="false" ht="15" hidden="false" customHeight="true" outlineLevel="0" collapsed="false">
      <c r="A365" s="26" t="s">
        <v>12274</v>
      </c>
      <c r="B365" s="26" t="s">
        <v>167</v>
      </c>
      <c r="C365" s="26" t="s">
        <v>11611</v>
      </c>
      <c r="D365" s="26" t="s">
        <v>20423</v>
      </c>
      <c r="E365" s="26" t="n">
        <v>36</v>
      </c>
      <c r="F365" s="26" t="s">
        <v>20264</v>
      </c>
      <c r="G365" s="26" t="s">
        <v>11629</v>
      </c>
      <c r="H365" s="26" t="n">
        <v>13</v>
      </c>
      <c r="I365" s="26" t="s">
        <v>20265</v>
      </c>
      <c r="J365" s="26" t="s">
        <v>20261</v>
      </c>
      <c r="K365" s="26" t="s">
        <v>13502</v>
      </c>
      <c r="L365" s="26" t="s">
        <v>9706</v>
      </c>
      <c r="M365" s="26" t="s">
        <v>20849</v>
      </c>
      <c r="N365" s="26" t="s">
        <v>805</v>
      </c>
      <c r="O365" s="28" t="n">
        <v>54.4</v>
      </c>
      <c r="P365" s="28" t="n">
        <v>10.4</v>
      </c>
      <c r="Q365" s="27" t="n">
        <v>46030</v>
      </c>
      <c r="R365" s="26"/>
    </row>
    <row r="366" customFormat="false" ht="15" hidden="false" customHeight="true" outlineLevel="0" collapsed="false">
      <c r="A366" s="29" t="s">
        <v>20850</v>
      </c>
      <c r="B366" s="29" t="s">
        <v>167</v>
      </c>
      <c r="C366" s="29" t="s">
        <v>11611</v>
      </c>
      <c r="D366" s="29" t="s">
        <v>20423</v>
      </c>
      <c r="E366" s="29" t="n">
        <v>28</v>
      </c>
      <c r="F366" s="29" t="s">
        <v>20259</v>
      </c>
      <c r="G366" s="29" t="s">
        <v>11629</v>
      </c>
      <c r="H366" s="29" t="n">
        <v>10</v>
      </c>
      <c r="I366" s="29" t="s">
        <v>20260</v>
      </c>
      <c r="J366" s="29" t="s">
        <v>20261</v>
      </c>
      <c r="K366" s="29" t="s">
        <v>13413</v>
      </c>
      <c r="L366" s="29" t="s">
        <v>9067</v>
      </c>
      <c r="M366" s="29" t="s">
        <v>20851</v>
      </c>
      <c r="N366" s="29" t="s">
        <v>269</v>
      </c>
      <c r="O366" s="31" t="n">
        <v>39.5</v>
      </c>
      <c r="P366" s="31" t="n">
        <v>10.4</v>
      </c>
      <c r="Q366" s="30" t="n">
        <v>45995</v>
      </c>
      <c r="R366" s="29"/>
    </row>
    <row r="367" customFormat="false" ht="15" hidden="false" customHeight="true" outlineLevel="0" collapsed="false">
      <c r="A367" s="26" t="s">
        <v>14097</v>
      </c>
      <c r="B367" s="26" t="s">
        <v>167</v>
      </c>
      <c r="C367" s="26" t="s">
        <v>11611</v>
      </c>
      <c r="D367" s="26" t="s">
        <v>20423</v>
      </c>
      <c r="E367" s="26" t="n">
        <v>40</v>
      </c>
      <c r="F367" s="26" t="s">
        <v>20264</v>
      </c>
      <c r="G367" s="26" t="s">
        <v>11629</v>
      </c>
      <c r="H367" s="26" t="n">
        <v>14</v>
      </c>
      <c r="I367" s="26" t="s">
        <v>20265</v>
      </c>
      <c r="J367" s="26" t="s">
        <v>20261</v>
      </c>
      <c r="K367" s="26" t="s">
        <v>20432</v>
      </c>
      <c r="L367" s="26" t="s">
        <v>2979</v>
      </c>
      <c r="M367" s="26" t="s">
        <v>20852</v>
      </c>
      <c r="N367" s="26" t="s">
        <v>751</v>
      </c>
      <c r="O367" s="28" t="n">
        <v>29.8</v>
      </c>
      <c r="P367" s="28" t="n">
        <v>10.4</v>
      </c>
      <c r="Q367" s="27" t="n">
        <v>45796</v>
      </c>
      <c r="R367" s="26"/>
    </row>
    <row r="368" customFormat="false" ht="15" hidden="false" customHeight="true" outlineLevel="0" collapsed="false">
      <c r="A368" s="29" t="s">
        <v>12496</v>
      </c>
      <c r="B368" s="29" t="s">
        <v>167</v>
      </c>
      <c r="C368" s="29" t="s">
        <v>11611</v>
      </c>
      <c r="D368" s="29" t="s">
        <v>20423</v>
      </c>
      <c r="E368" s="29" t="n">
        <v>24</v>
      </c>
      <c r="F368" s="29" t="s">
        <v>20259</v>
      </c>
      <c r="G368" s="29" t="s">
        <v>11629</v>
      </c>
      <c r="H368" s="29" t="n">
        <v>9</v>
      </c>
      <c r="I368" s="29" t="s">
        <v>20260</v>
      </c>
      <c r="J368" s="29" t="s">
        <v>20261</v>
      </c>
      <c r="K368" s="29" t="s">
        <v>20434</v>
      </c>
      <c r="L368" s="29" t="s">
        <v>4219</v>
      </c>
      <c r="M368" s="29" t="s">
        <v>20853</v>
      </c>
      <c r="N368" s="29" t="s">
        <v>1919</v>
      </c>
      <c r="O368" s="31" t="n">
        <v>53.2</v>
      </c>
      <c r="P368" s="31" t="n">
        <v>10.4</v>
      </c>
      <c r="Q368" s="30" t="n">
        <v>45577</v>
      </c>
      <c r="R368" s="29"/>
    </row>
    <row r="369" customFormat="false" ht="15" hidden="false" customHeight="true" outlineLevel="0" collapsed="false">
      <c r="A369" s="26" t="s">
        <v>12931</v>
      </c>
      <c r="B369" s="26" t="s">
        <v>167</v>
      </c>
      <c r="C369" s="26" t="s">
        <v>11611</v>
      </c>
      <c r="D369" s="26" t="s">
        <v>20423</v>
      </c>
      <c r="E369" s="26" t="n">
        <v>28</v>
      </c>
      <c r="F369" s="26" t="s">
        <v>20259</v>
      </c>
      <c r="G369" s="26" t="s">
        <v>11629</v>
      </c>
      <c r="H369" s="26" t="n">
        <v>10</v>
      </c>
      <c r="I369" s="26" t="s">
        <v>20260</v>
      </c>
      <c r="J369" s="26" t="s">
        <v>20261</v>
      </c>
      <c r="K369" s="26" t="s">
        <v>13439</v>
      </c>
      <c r="L369" s="26" t="s">
        <v>6117</v>
      </c>
      <c r="M369" s="26" t="s">
        <v>20854</v>
      </c>
      <c r="N369" s="26" t="s">
        <v>2082</v>
      </c>
      <c r="O369" s="28" t="n">
        <v>33</v>
      </c>
      <c r="P369" s="28" t="n">
        <v>10.4</v>
      </c>
      <c r="Q369" s="27" t="n">
        <v>46029</v>
      </c>
      <c r="R369" s="26"/>
    </row>
    <row r="370" customFormat="false" ht="15" hidden="false" customHeight="true" outlineLevel="0" collapsed="false">
      <c r="A370" s="29" t="s">
        <v>12466</v>
      </c>
      <c r="B370" s="29" t="s">
        <v>167</v>
      </c>
      <c r="C370" s="29" t="s">
        <v>11611</v>
      </c>
      <c r="D370" s="29" t="s">
        <v>20423</v>
      </c>
      <c r="E370" s="29" t="n">
        <v>40</v>
      </c>
      <c r="F370" s="29" t="s">
        <v>20264</v>
      </c>
      <c r="G370" s="29" t="s">
        <v>11629</v>
      </c>
      <c r="H370" s="29" t="n">
        <v>14</v>
      </c>
      <c r="I370" s="29" t="s">
        <v>20265</v>
      </c>
      <c r="J370" s="29" t="s">
        <v>20261</v>
      </c>
      <c r="K370" s="29" t="s">
        <v>13210</v>
      </c>
      <c r="L370" s="29" t="s">
        <v>11338</v>
      </c>
      <c r="M370" s="29" t="s">
        <v>20855</v>
      </c>
      <c r="N370" s="29" t="s">
        <v>2299</v>
      </c>
      <c r="O370" s="31" t="n">
        <v>21</v>
      </c>
      <c r="P370" s="31" t="n">
        <v>10.4</v>
      </c>
      <c r="Q370" s="30" t="n">
        <v>45807</v>
      </c>
      <c r="R370" s="29"/>
    </row>
    <row r="371" customFormat="false" ht="15" hidden="false" customHeight="true" outlineLevel="0" collapsed="false">
      <c r="A371" s="26" t="s">
        <v>20856</v>
      </c>
      <c r="B371" s="26" t="s">
        <v>167</v>
      </c>
      <c r="C371" s="26" t="s">
        <v>11611</v>
      </c>
      <c r="D371" s="26" t="s">
        <v>20423</v>
      </c>
      <c r="E371" s="26" t="n">
        <v>28</v>
      </c>
      <c r="F371" s="26" t="s">
        <v>20259</v>
      </c>
      <c r="G371" s="26" t="s">
        <v>11629</v>
      </c>
      <c r="H371" s="26" t="n">
        <v>10</v>
      </c>
      <c r="I371" s="26" t="s">
        <v>20260</v>
      </c>
      <c r="J371" s="26" t="s">
        <v>20261</v>
      </c>
      <c r="K371" s="26" t="s">
        <v>20440</v>
      </c>
      <c r="L371" s="26" t="s">
        <v>5021</v>
      </c>
      <c r="M371" s="26" t="s">
        <v>20857</v>
      </c>
      <c r="N371" s="26" t="s">
        <v>5022</v>
      </c>
      <c r="O371" s="28" t="n">
        <v>46.2</v>
      </c>
      <c r="P371" s="28" t="n">
        <v>10.4</v>
      </c>
      <c r="Q371" s="27" t="n">
        <v>46189</v>
      </c>
      <c r="R371" s="26"/>
    </row>
    <row r="372" customFormat="false" ht="15" hidden="false" customHeight="true" outlineLevel="0" collapsed="false">
      <c r="A372" s="29" t="s">
        <v>12732</v>
      </c>
      <c r="B372" s="29" t="s">
        <v>167</v>
      </c>
      <c r="C372" s="29" t="s">
        <v>11611</v>
      </c>
      <c r="D372" s="29" t="s">
        <v>20423</v>
      </c>
      <c r="E372" s="29" t="n">
        <v>28</v>
      </c>
      <c r="F372" s="29" t="s">
        <v>20259</v>
      </c>
      <c r="G372" s="29" t="s">
        <v>11629</v>
      </c>
      <c r="H372" s="29" t="n">
        <v>10</v>
      </c>
      <c r="I372" s="29" t="s">
        <v>20260</v>
      </c>
      <c r="J372" s="29" t="s">
        <v>20261</v>
      </c>
      <c r="K372" s="29" t="s">
        <v>13142</v>
      </c>
      <c r="L372" s="29" t="s">
        <v>7083</v>
      </c>
      <c r="M372" s="29" t="s">
        <v>20858</v>
      </c>
      <c r="N372" s="29" t="s">
        <v>3199</v>
      </c>
      <c r="O372" s="31" t="n">
        <v>21.8</v>
      </c>
      <c r="P372" s="31" t="n">
        <v>10.4</v>
      </c>
      <c r="Q372" s="30" t="n">
        <v>45958</v>
      </c>
      <c r="R372" s="29"/>
    </row>
    <row r="373" customFormat="false" ht="15" hidden="false" customHeight="true" outlineLevel="0" collapsed="false">
      <c r="A373" s="26" t="s">
        <v>12656</v>
      </c>
      <c r="B373" s="26" t="s">
        <v>167</v>
      </c>
      <c r="C373" s="26" t="s">
        <v>11611</v>
      </c>
      <c r="D373" s="26" t="s">
        <v>20423</v>
      </c>
      <c r="E373" s="26" t="n">
        <v>32</v>
      </c>
      <c r="F373" s="26" t="s">
        <v>20264</v>
      </c>
      <c r="G373" s="26" t="s">
        <v>11629</v>
      </c>
      <c r="H373" s="26" t="n">
        <v>12</v>
      </c>
      <c r="I373" s="26" t="s">
        <v>20260</v>
      </c>
      <c r="J373" s="26" t="s">
        <v>20261</v>
      </c>
      <c r="K373" s="26" t="s">
        <v>13270</v>
      </c>
      <c r="L373" s="26" t="s">
        <v>1202</v>
      </c>
      <c r="M373" s="26" t="s">
        <v>20859</v>
      </c>
      <c r="N373" s="26" t="s">
        <v>1205</v>
      </c>
      <c r="O373" s="28" t="n">
        <v>57.9</v>
      </c>
      <c r="P373" s="28" t="n">
        <v>10.4</v>
      </c>
      <c r="Q373" s="27" t="n">
        <v>45885</v>
      </c>
      <c r="R373" s="26"/>
    </row>
    <row r="374" customFormat="false" ht="15" hidden="false" customHeight="true" outlineLevel="0" collapsed="false">
      <c r="A374" s="29" t="s">
        <v>14372</v>
      </c>
      <c r="B374" s="29" t="s">
        <v>167</v>
      </c>
      <c r="C374" s="29" t="s">
        <v>11611</v>
      </c>
      <c r="D374" s="29" t="s">
        <v>20423</v>
      </c>
      <c r="E374" s="29" t="n">
        <v>24</v>
      </c>
      <c r="F374" s="29" t="s">
        <v>20259</v>
      </c>
      <c r="G374" s="29" t="s">
        <v>11629</v>
      </c>
      <c r="H374" s="29" t="n">
        <v>9</v>
      </c>
      <c r="I374" s="29" t="s">
        <v>20260</v>
      </c>
      <c r="J374" s="29" t="s">
        <v>20261</v>
      </c>
      <c r="K374" s="29" t="s">
        <v>20444</v>
      </c>
      <c r="L374" s="29" t="s">
        <v>9433</v>
      </c>
      <c r="M374" s="29" t="s">
        <v>20860</v>
      </c>
      <c r="N374" s="29" t="s">
        <v>3148</v>
      </c>
      <c r="O374" s="31" t="n">
        <v>26</v>
      </c>
      <c r="P374" s="31" t="n">
        <v>10.4</v>
      </c>
      <c r="Q374" s="30" t="n">
        <v>46113</v>
      </c>
      <c r="R374" s="29"/>
    </row>
    <row r="375" customFormat="false" ht="15" hidden="false" customHeight="true" outlineLevel="0" collapsed="false">
      <c r="A375" s="26" t="s">
        <v>20861</v>
      </c>
      <c r="B375" s="26" t="s">
        <v>167</v>
      </c>
      <c r="C375" s="26" t="s">
        <v>11611</v>
      </c>
      <c r="D375" s="26" t="s">
        <v>20423</v>
      </c>
      <c r="E375" s="26" t="n">
        <v>24</v>
      </c>
      <c r="F375" s="26" t="s">
        <v>20259</v>
      </c>
      <c r="G375" s="26" t="s">
        <v>11629</v>
      </c>
      <c r="H375" s="26" t="n">
        <v>9</v>
      </c>
      <c r="I375" s="26" t="s">
        <v>20260</v>
      </c>
      <c r="J375" s="26" t="s">
        <v>20261</v>
      </c>
      <c r="K375" s="26" t="s">
        <v>20862</v>
      </c>
      <c r="L375" s="26" t="s">
        <v>7077</v>
      </c>
      <c r="M375" s="26" t="s">
        <v>20863</v>
      </c>
      <c r="N375" s="26" t="s">
        <v>2781</v>
      </c>
      <c r="O375" s="28" t="n">
        <v>41.5</v>
      </c>
      <c r="P375" s="28" t="n">
        <v>10.4</v>
      </c>
      <c r="Q375" s="27" t="n">
        <v>45877</v>
      </c>
      <c r="R375" s="26"/>
    </row>
    <row r="376" customFormat="false" ht="15" hidden="false" customHeight="true" outlineLevel="0" collapsed="false">
      <c r="A376" s="29" t="s">
        <v>20864</v>
      </c>
      <c r="B376" s="29" t="s">
        <v>167</v>
      </c>
      <c r="C376" s="29" t="s">
        <v>11611</v>
      </c>
      <c r="D376" s="29" t="s">
        <v>20423</v>
      </c>
      <c r="E376" s="29" t="n">
        <v>32</v>
      </c>
      <c r="F376" s="29" t="s">
        <v>20264</v>
      </c>
      <c r="G376" s="29" t="s">
        <v>11629</v>
      </c>
      <c r="H376" s="29" t="n">
        <v>12</v>
      </c>
      <c r="I376" s="29" t="s">
        <v>20260</v>
      </c>
      <c r="J376" s="29" t="s">
        <v>20283</v>
      </c>
      <c r="K376" s="29"/>
      <c r="L376" s="29"/>
      <c r="M376" s="29"/>
      <c r="N376" s="29"/>
      <c r="O376" s="29"/>
      <c r="P376" s="31" t="n">
        <v>10.4</v>
      </c>
      <c r="Q376" s="30" t="n">
        <v>45939</v>
      </c>
      <c r="R376" s="29"/>
    </row>
    <row r="377" customFormat="false" ht="15" hidden="false" customHeight="true" outlineLevel="0" collapsed="false">
      <c r="A377" s="26" t="s">
        <v>13422</v>
      </c>
      <c r="B377" s="26" t="s">
        <v>167</v>
      </c>
      <c r="C377" s="26" t="s">
        <v>11611</v>
      </c>
      <c r="D377" s="26" t="s">
        <v>20423</v>
      </c>
      <c r="E377" s="26" t="n">
        <v>28</v>
      </c>
      <c r="F377" s="26" t="s">
        <v>20259</v>
      </c>
      <c r="G377" s="26" t="s">
        <v>11629</v>
      </c>
      <c r="H377" s="26" t="n">
        <v>10</v>
      </c>
      <c r="I377" s="26" t="s">
        <v>20260</v>
      </c>
      <c r="J377" s="26" t="s">
        <v>20261</v>
      </c>
      <c r="K377" s="26" t="s">
        <v>13076</v>
      </c>
      <c r="L377" s="26" t="s">
        <v>10196</v>
      </c>
      <c r="M377" s="26" t="s">
        <v>20865</v>
      </c>
      <c r="N377" s="26" t="s">
        <v>6055</v>
      </c>
      <c r="O377" s="28" t="n">
        <v>59.8</v>
      </c>
      <c r="P377" s="28" t="n">
        <v>10.4</v>
      </c>
      <c r="Q377" s="27" t="n">
        <v>45956</v>
      </c>
      <c r="R377" s="26"/>
    </row>
    <row r="378" customFormat="false" ht="15" hidden="false" customHeight="true" outlineLevel="0" collapsed="false">
      <c r="A378" s="29" t="s">
        <v>12310</v>
      </c>
      <c r="B378" s="29" t="s">
        <v>167</v>
      </c>
      <c r="C378" s="29" t="s">
        <v>11611</v>
      </c>
      <c r="D378" s="29" t="s">
        <v>20423</v>
      </c>
      <c r="E378" s="29" t="n">
        <v>28</v>
      </c>
      <c r="F378" s="29" t="s">
        <v>20259</v>
      </c>
      <c r="G378" s="29" t="s">
        <v>11629</v>
      </c>
      <c r="H378" s="29" t="n">
        <v>10</v>
      </c>
      <c r="I378" s="29" t="s">
        <v>20260</v>
      </c>
      <c r="J378" s="29" t="s">
        <v>20261</v>
      </c>
      <c r="K378" s="29" t="s">
        <v>13067</v>
      </c>
      <c r="L378" s="29" t="s">
        <v>3060</v>
      </c>
      <c r="M378" s="29" t="s">
        <v>20866</v>
      </c>
      <c r="N378" s="29" t="s">
        <v>1050</v>
      </c>
      <c r="O378" s="31" t="n">
        <v>56.9</v>
      </c>
      <c r="P378" s="31" t="n">
        <v>10.4</v>
      </c>
      <c r="Q378" s="30" t="n">
        <v>45587</v>
      </c>
      <c r="R378" s="29"/>
    </row>
    <row r="379" customFormat="false" ht="15" hidden="false" customHeight="true" outlineLevel="0" collapsed="false">
      <c r="A379" s="26" t="s">
        <v>13231</v>
      </c>
      <c r="B379" s="26" t="s">
        <v>167</v>
      </c>
      <c r="C379" s="26" t="s">
        <v>11611</v>
      </c>
      <c r="D379" s="26" t="s">
        <v>20423</v>
      </c>
      <c r="E379" s="26" t="n">
        <v>24</v>
      </c>
      <c r="F379" s="26" t="s">
        <v>20259</v>
      </c>
      <c r="G379" s="26" t="s">
        <v>11629</v>
      </c>
      <c r="H379" s="26" t="n">
        <v>9</v>
      </c>
      <c r="I379" s="26" t="s">
        <v>20260</v>
      </c>
      <c r="J379" s="26" t="s">
        <v>20261</v>
      </c>
      <c r="K379" s="26" t="s">
        <v>13237</v>
      </c>
      <c r="L379" s="26" t="s">
        <v>7657</v>
      </c>
      <c r="M379" s="26" t="s">
        <v>20867</v>
      </c>
      <c r="N379" s="26" t="s">
        <v>4911</v>
      </c>
      <c r="O379" s="28" t="n">
        <v>48.2</v>
      </c>
      <c r="P379" s="28" t="n">
        <v>10.4</v>
      </c>
      <c r="Q379" s="27" t="n">
        <v>46006</v>
      </c>
      <c r="R379" s="26"/>
    </row>
    <row r="380" customFormat="false" ht="15" hidden="false" customHeight="true" outlineLevel="0" collapsed="false">
      <c r="A380" s="29" t="s">
        <v>14114</v>
      </c>
      <c r="B380" s="29" t="s">
        <v>167</v>
      </c>
      <c r="C380" s="29" t="s">
        <v>11611</v>
      </c>
      <c r="D380" s="29" t="s">
        <v>20423</v>
      </c>
      <c r="E380" s="29" t="n">
        <v>28</v>
      </c>
      <c r="F380" s="29" t="s">
        <v>20259</v>
      </c>
      <c r="G380" s="29" t="s">
        <v>11629</v>
      </c>
      <c r="H380" s="29" t="n">
        <v>10</v>
      </c>
      <c r="I380" s="29" t="s">
        <v>20260</v>
      </c>
      <c r="J380" s="29" t="s">
        <v>20261</v>
      </c>
      <c r="K380" s="29" t="s">
        <v>20453</v>
      </c>
      <c r="L380" s="29" t="s">
        <v>8573</v>
      </c>
      <c r="M380" s="29" t="s">
        <v>20868</v>
      </c>
      <c r="N380" s="29" t="s">
        <v>3233</v>
      </c>
      <c r="O380" s="31" t="n">
        <v>36</v>
      </c>
      <c r="P380" s="31" t="n">
        <v>10.4</v>
      </c>
      <c r="Q380" s="30" t="n">
        <v>45590</v>
      </c>
      <c r="R380" s="29"/>
    </row>
    <row r="381" customFormat="false" ht="15" hidden="false" customHeight="true" outlineLevel="0" collapsed="false">
      <c r="A381" s="26" t="s">
        <v>12526</v>
      </c>
      <c r="B381" s="26" t="s">
        <v>167</v>
      </c>
      <c r="C381" s="26" t="s">
        <v>11611</v>
      </c>
      <c r="D381" s="26" t="s">
        <v>20423</v>
      </c>
      <c r="E381" s="26" t="n">
        <v>32</v>
      </c>
      <c r="F381" s="26" t="s">
        <v>20264</v>
      </c>
      <c r="G381" s="26" t="s">
        <v>11629</v>
      </c>
      <c r="H381" s="26" t="n">
        <v>12</v>
      </c>
      <c r="I381" s="26" t="s">
        <v>20260</v>
      </c>
      <c r="J381" s="26" t="s">
        <v>20261</v>
      </c>
      <c r="K381" s="26" t="s">
        <v>20456</v>
      </c>
      <c r="L381" s="26" t="s">
        <v>8098</v>
      </c>
      <c r="M381" s="26" t="s">
        <v>20869</v>
      </c>
      <c r="N381" s="26" t="s">
        <v>8100</v>
      </c>
      <c r="O381" s="28" t="n">
        <v>33.2</v>
      </c>
      <c r="P381" s="28" t="n">
        <v>10.4</v>
      </c>
      <c r="Q381" s="27" t="n">
        <v>45913</v>
      </c>
      <c r="R381" s="26"/>
    </row>
    <row r="382" customFormat="false" ht="15" hidden="false" customHeight="true" outlineLevel="0" collapsed="false">
      <c r="A382" s="29" t="s">
        <v>12513</v>
      </c>
      <c r="B382" s="29" t="s">
        <v>167</v>
      </c>
      <c r="C382" s="29" t="s">
        <v>11611</v>
      </c>
      <c r="D382" s="29" t="s">
        <v>20423</v>
      </c>
      <c r="E382" s="29" t="n">
        <v>32</v>
      </c>
      <c r="F382" s="29" t="s">
        <v>20264</v>
      </c>
      <c r="G382" s="29" t="s">
        <v>11629</v>
      </c>
      <c r="H382" s="29" t="n">
        <v>12</v>
      </c>
      <c r="I382" s="29" t="s">
        <v>20260</v>
      </c>
      <c r="J382" s="29" t="s">
        <v>20261</v>
      </c>
      <c r="K382" s="29" t="s">
        <v>20459</v>
      </c>
      <c r="L382" s="29" t="s">
        <v>10184</v>
      </c>
      <c r="M382" s="29" t="s">
        <v>20870</v>
      </c>
      <c r="N382" s="29" t="s">
        <v>7638</v>
      </c>
      <c r="O382" s="31" t="n">
        <v>42.5</v>
      </c>
      <c r="P382" s="31" t="n">
        <v>10.4</v>
      </c>
      <c r="Q382" s="30" t="n">
        <v>45746</v>
      </c>
      <c r="R382" s="29"/>
    </row>
    <row r="383" customFormat="false" ht="15" hidden="false" customHeight="true" outlineLevel="0" collapsed="false">
      <c r="A383" s="26" t="s">
        <v>20871</v>
      </c>
      <c r="B383" s="26" t="s">
        <v>167</v>
      </c>
      <c r="C383" s="26" t="s">
        <v>11611</v>
      </c>
      <c r="D383" s="26" t="s">
        <v>20423</v>
      </c>
      <c r="E383" s="26" t="n">
        <v>32</v>
      </c>
      <c r="F383" s="26" t="s">
        <v>20264</v>
      </c>
      <c r="G383" s="26" t="s">
        <v>11629</v>
      </c>
      <c r="H383" s="26" t="n">
        <v>12</v>
      </c>
      <c r="I383" s="26" t="s">
        <v>20260</v>
      </c>
      <c r="J383" s="26" t="s">
        <v>20261</v>
      </c>
      <c r="K383" s="26" t="s">
        <v>13149</v>
      </c>
      <c r="L383" s="26" t="s">
        <v>4586</v>
      </c>
      <c r="M383" s="26" t="s">
        <v>20872</v>
      </c>
      <c r="N383" s="26" t="s">
        <v>1044</v>
      </c>
      <c r="O383" s="28" t="n">
        <v>38.7</v>
      </c>
      <c r="P383" s="28" t="n">
        <v>10.4</v>
      </c>
      <c r="Q383" s="27" t="n">
        <v>45605</v>
      </c>
      <c r="R383" s="26"/>
    </row>
    <row r="384" customFormat="false" ht="15" hidden="false" customHeight="true" outlineLevel="0" collapsed="false">
      <c r="A384" s="29" t="s">
        <v>11989</v>
      </c>
      <c r="B384" s="29" t="s">
        <v>167</v>
      </c>
      <c r="C384" s="29" t="s">
        <v>11611</v>
      </c>
      <c r="D384" s="29" t="s">
        <v>20423</v>
      </c>
      <c r="E384" s="29" t="n">
        <v>28</v>
      </c>
      <c r="F384" s="29" t="s">
        <v>20259</v>
      </c>
      <c r="G384" s="29" t="s">
        <v>11629</v>
      </c>
      <c r="H384" s="29" t="n">
        <v>10</v>
      </c>
      <c r="I384" s="29" t="s">
        <v>20260</v>
      </c>
      <c r="J384" s="29" t="s">
        <v>20261</v>
      </c>
      <c r="K384" s="29" t="s">
        <v>13344</v>
      </c>
      <c r="L384" s="29" t="s">
        <v>7782</v>
      </c>
      <c r="M384" s="29" t="s">
        <v>20873</v>
      </c>
      <c r="N384" s="29" t="s">
        <v>2414</v>
      </c>
      <c r="O384" s="31" t="n">
        <v>22.5</v>
      </c>
      <c r="P384" s="31" t="n">
        <v>10.4</v>
      </c>
      <c r="Q384" s="30" t="n">
        <v>45584</v>
      </c>
      <c r="R384" s="29"/>
    </row>
    <row r="385" customFormat="false" ht="15" hidden="false" customHeight="true" outlineLevel="0" collapsed="false">
      <c r="A385" s="26" t="s">
        <v>13466</v>
      </c>
      <c r="B385" s="26" t="s">
        <v>167</v>
      </c>
      <c r="C385" s="26" t="s">
        <v>11611</v>
      </c>
      <c r="D385" s="26" t="s">
        <v>20463</v>
      </c>
      <c r="E385" s="26" t="n">
        <v>24</v>
      </c>
      <c r="F385" s="26" t="s">
        <v>20259</v>
      </c>
      <c r="G385" s="26" t="s">
        <v>11629</v>
      </c>
      <c r="H385" s="26" t="n">
        <v>9</v>
      </c>
      <c r="I385" s="26" t="s">
        <v>20260</v>
      </c>
      <c r="J385" s="26" t="s">
        <v>20261</v>
      </c>
      <c r="K385" s="26" t="s">
        <v>20464</v>
      </c>
      <c r="L385" s="26" t="s">
        <v>3800</v>
      </c>
      <c r="M385" s="26" t="s">
        <v>20874</v>
      </c>
      <c r="N385" s="26" t="s">
        <v>2402</v>
      </c>
      <c r="O385" s="28" t="n">
        <v>45.6</v>
      </c>
      <c r="P385" s="28" t="n">
        <v>10.4</v>
      </c>
      <c r="Q385" s="27" t="n">
        <v>45801</v>
      </c>
      <c r="R385" s="26"/>
    </row>
    <row r="386" customFormat="false" ht="15" hidden="false" customHeight="true" outlineLevel="0" collapsed="false">
      <c r="A386" s="29" t="s">
        <v>13182</v>
      </c>
      <c r="B386" s="29" t="s">
        <v>167</v>
      </c>
      <c r="C386" s="29" t="s">
        <v>11611</v>
      </c>
      <c r="D386" s="29" t="s">
        <v>20463</v>
      </c>
      <c r="E386" s="29" t="n">
        <v>24</v>
      </c>
      <c r="F386" s="29" t="s">
        <v>20259</v>
      </c>
      <c r="G386" s="29" t="s">
        <v>11629</v>
      </c>
      <c r="H386" s="29" t="n">
        <v>9</v>
      </c>
      <c r="I386" s="29" t="s">
        <v>20260</v>
      </c>
      <c r="J386" s="29" t="s">
        <v>20261</v>
      </c>
      <c r="K386" s="29" t="s">
        <v>20467</v>
      </c>
      <c r="L386" s="29" t="s">
        <v>9367</v>
      </c>
      <c r="M386" s="29" t="s">
        <v>20875</v>
      </c>
      <c r="N386" s="29" t="s">
        <v>5696</v>
      </c>
      <c r="O386" s="31" t="n">
        <v>39.8</v>
      </c>
      <c r="P386" s="31" t="n">
        <v>10.4</v>
      </c>
      <c r="Q386" s="30" t="n">
        <v>46045</v>
      </c>
      <c r="R386" s="29"/>
    </row>
    <row r="387" customFormat="false" ht="15" hidden="false" customHeight="true" outlineLevel="0" collapsed="false">
      <c r="A387" s="26" t="s">
        <v>20876</v>
      </c>
      <c r="B387" s="26" t="s">
        <v>167</v>
      </c>
      <c r="C387" s="26" t="s">
        <v>11611</v>
      </c>
      <c r="D387" s="26" t="s">
        <v>20463</v>
      </c>
      <c r="E387" s="26" t="n">
        <v>28</v>
      </c>
      <c r="F387" s="26" t="s">
        <v>20259</v>
      </c>
      <c r="G387" s="26" t="s">
        <v>11629</v>
      </c>
      <c r="H387" s="26" t="n">
        <v>10</v>
      </c>
      <c r="I387" s="26" t="s">
        <v>20260</v>
      </c>
      <c r="J387" s="26" t="s">
        <v>20261</v>
      </c>
      <c r="K387" s="26" t="s">
        <v>13010</v>
      </c>
      <c r="L387" s="26" t="s">
        <v>981</v>
      </c>
      <c r="M387" s="26" t="s">
        <v>20877</v>
      </c>
      <c r="N387" s="26" t="s">
        <v>613</v>
      </c>
      <c r="O387" s="28" t="n">
        <v>27.8</v>
      </c>
      <c r="P387" s="28" t="n">
        <v>10.4</v>
      </c>
      <c r="Q387" s="27" t="n">
        <v>46024</v>
      </c>
      <c r="R387" s="26"/>
    </row>
    <row r="388" customFormat="false" ht="15" hidden="false" customHeight="true" outlineLevel="0" collapsed="false">
      <c r="A388" s="29" t="s">
        <v>13752</v>
      </c>
      <c r="B388" s="29" t="s">
        <v>167</v>
      </c>
      <c r="C388" s="29" t="s">
        <v>11611</v>
      </c>
      <c r="D388" s="29" t="s">
        <v>20463</v>
      </c>
      <c r="E388" s="29" t="n">
        <v>28</v>
      </c>
      <c r="F388" s="29" t="s">
        <v>20259</v>
      </c>
      <c r="G388" s="29" t="s">
        <v>11629</v>
      </c>
      <c r="H388" s="29" t="n">
        <v>10</v>
      </c>
      <c r="I388" s="29" t="s">
        <v>20260</v>
      </c>
      <c r="J388" s="29" t="s">
        <v>20261</v>
      </c>
      <c r="K388" s="29" t="s">
        <v>13289</v>
      </c>
      <c r="L388" s="29" t="s">
        <v>4878</v>
      </c>
      <c r="M388" s="29" t="s">
        <v>20878</v>
      </c>
      <c r="N388" s="29" t="s">
        <v>1698</v>
      </c>
      <c r="O388" s="31" t="n">
        <v>19.5</v>
      </c>
      <c r="P388" s="31" t="n">
        <v>10.4</v>
      </c>
      <c r="Q388" s="30" t="n">
        <v>45891</v>
      </c>
      <c r="R388" s="29"/>
    </row>
    <row r="389" customFormat="false" ht="15" hidden="false" customHeight="true" outlineLevel="0" collapsed="false">
      <c r="A389" s="26" t="s">
        <v>12595</v>
      </c>
      <c r="B389" s="26" t="s">
        <v>167</v>
      </c>
      <c r="C389" s="26" t="s">
        <v>11611</v>
      </c>
      <c r="D389" s="26" t="s">
        <v>20463</v>
      </c>
      <c r="E389" s="26" t="n">
        <v>24</v>
      </c>
      <c r="F389" s="26" t="s">
        <v>20259</v>
      </c>
      <c r="G389" s="26" t="s">
        <v>11629</v>
      </c>
      <c r="H389" s="26" t="n">
        <v>9</v>
      </c>
      <c r="I389" s="26" t="s">
        <v>20260</v>
      </c>
      <c r="J389" s="26" t="s">
        <v>20261</v>
      </c>
      <c r="K389" s="26" t="s">
        <v>20471</v>
      </c>
      <c r="L389" s="26" t="s">
        <v>8149</v>
      </c>
      <c r="M389" s="26" t="s">
        <v>20879</v>
      </c>
      <c r="N389" s="26" t="s">
        <v>7030</v>
      </c>
      <c r="O389" s="28" t="n">
        <v>35.2</v>
      </c>
      <c r="P389" s="28" t="n">
        <v>10.4</v>
      </c>
      <c r="Q389" s="27" t="n">
        <v>45963</v>
      </c>
      <c r="R389" s="26"/>
    </row>
    <row r="390" customFormat="false" ht="15" hidden="false" customHeight="true" outlineLevel="0" collapsed="false">
      <c r="A390" s="29" t="s">
        <v>12752</v>
      </c>
      <c r="B390" s="29" t="s">
        <v>167</v>
      </c>
      <c r="C390" s="29" t="s">
        <v>11611</v>
      </c>
      <c r="D390" s="29" t="s">
        <v>20463</v>
      </c>
      <c r="E390" s="29" t="n">
        <v>28</v>
      </c>
      <c r="F390" s="29" t="s">
        <v>20259</v>
      </c>
      <c r="G390" s="29" t="s">
        <v>11629</v>
      </c>
      <c r="H390" s="29" t="n">
        <v>10</v>
      </c>
      <c r="I390" s="29" t="s">
        <v>20260</v>
      </c>
      <c r="J390" s="29" t="s">
        <v>20261</v>
      </c>
      <c r="K390" s="29" t="s">
        <v>12996</v>
      </c>
      <c r="L390" s="29" t="s">
        <v>6389</v>
      </c>
      <c r="M390" s="29" t="s">
        <v>20880</v>
      </c>
      <c r="N390" s="29" t="s">
        <v>545</v>
      </c>
      <c r="O390" s="31" t="n">
        <v>44.8</v>
      </c>
      <c r="P390" s="31" t="n">
        <v>10.4</v>
      </c>
      <c r="Q390" s="30" t="n">
        <v>45645</v>
      </c>
      <c r="R390" s="29"/>
    </row>
    <row r="391" customFormat="false" ht="15" hidden="false" customHeight="true" outlineLevel="0" collapsed="false">
      <c r="A391" s="26" t="s">
        <v>12532</v>
      </c>
      <c r="B391" s="26" t="s">
        <v>167</v>
      </c>
      <c r="C391" s="26" t="s">
        <v>11611</v>
      </c>
      <c r="D391" s="26" t="s">
        <v>20463</v>
      </c>
      <c r="E391" s="26" t="n">
        <v>36</v>
      </c>
      <c r="F391" s="26" t="s">
        <v>20264</v>
      </c>
      <c r="G391" s="26" t="s">
        <v>11629</v>
      </c>
      <c r="H391" s="26" t="n">
        <v>13</v>
      </c>
      <c r="I391" s="26" t="s">
        <v>20265</v>
      </c>
      <c r="J391" s="26" t="s">
        <v>20261</v>
      </c>
      <c r="K391" s="26" t="s">
        <v>20474</v>
      </c>
      <c r="L391" s="26" t="s">
        <v>3189</v>
      </c>
      <c r="M391" s="26" t="s">
        <v>20881</v>
      </c>
      <c r="N391" s="26" t="s">
        <v>3190</v>
      </c>
      <c r="O391" s="28" t="n">
        <v>29.2</v>
      </c>
      <c r="P391" s="28" t="n">
        <v>10.4</v>
      </c>
      <c r="Q391" s="27" t="n">
        <v>45692</v>
      </c>
      <c r="R391" s="26"/>
    </row>
    <row r="392" customFormat="false" ht="15" hidden="false" customHeight="true" outlineLevel="0" collapsed="false">
      <c r="A392" s="29" t="s">
        <v>20882</v>
      </c>
      <c r="B392" s="29" t="s">
        <v>167</v>
      </c>
      <c r="C392" s="29" t="s">
        <v>11611</v>
      </c>
      <c r="D392" s="29" t="s">
        <v>20463</v>
      </c>
      <c r="E392" s="29" t="n">
        <v>32</v>
      </c>
      <c r="F392" s="29" t="s">
        <v>20264</v>
      </c>
      <c r="G392" s="29" t="s">
        <v>11629</v>
      </c>
      <c r="H392" s="29" t="n">
        <v>12</v>
      </c>
      <c r="I392" s="29" t="s">
        <v>20260</v>
      </c>
      <c r="J392" s="29" t="s">
        <v>20325</v>
      </c>
      <c r="K392" s="29"/>
      <c r="L392" s="29"/>
      <c r="M392" s="29"/>
      <c r="N392" s="29"/>
      <c r="O392" s="29"/>
      <c r="P392" s="31" t="n">
        <v>10.4</v>
      </c>
      <c r="Q392" s="30" t="n">
        <v>46168</v>
      </c>
      <c r="R392" s="29"/>
    </row>
    <row r="393" customFormat="false" ht="15" hidden="false" customHeight="true" outlineLevel="0" collapsed="false">
      <c r="A393" s="26" t="s">
        <v>20883</v>
      </c>
      <c r="B393" s="26" t="s">
        <v>167</v>
      </c>
      <c r="C393" s="26" t="s">
        <v>11611</v>
      </c>
      <c r="D393" s="26" t="s">
        <v>20463</v>
      </c>
      <c r="E393" s="26" t="n">
        <v>36</v>
      </c>
      <c r="F393" s="26" t="s">
        <v>20264</v>
      </c>
      <c r="G393" s="26" t="s">
        <v>11629</v>
      </c>
      <c r="H393" s="26" t="n">
        <v>13</v>
      </c>
      <c r="I393" s="26" t="s">
        <v>20265</v>
      </c>
      <c r="J393" s="26" t="s">
        <v>20261</v>
      </c>
      <c r="K393" s="26" t="s">
        <v>20479</v>
      </c>
      <c r="L393" s="26" t="s">
        <v>3001</v>
      </c>
      <c r="M393" s="26" t="s">
        <v>20884</v>
      </c>
      <c r="N393" s="26" t="s">
        <v>613</v>
      </c>
      <c r="O393" s="28" t="n">
        <v>34.2</v>
      </c>
      <c r="P393" s="28" t="n">
        <v>10.4</v>
      </c>
      <c r="Q393" s="27" t="n">
        <v>45898</v>
      </c>
      <c r="R393" s="26"/>
    </row>
    <row r="394" customFormat="false" ht="15" hidden="false" customHeight="true" outlineLevel="0" collapsed="false">
      <c r="A394" s="29" t="s">
        <v>12510</v>
      </c>
      <c r="B394" s="29" t="s">
        <v>167</v>
      </c>
      <c r="C394" s="29" t="s">
        <v>11611</v>
      </c>
      <c r="D394" s="29" t="s">
        <v>20463</v>
      </c>
      <c r="E394" s="29" t="n">
        <v>32</v>
      </c>
      <c r="F394" s="29" t="s">
        <v>20264</v>
      </c>
      <c r="G394" s="29" t="s">
        <v>11629</v>
      </c>
      <c r="H394" s="29" t="n">
        <v>12</v>
      </c>
      <c r="I394" s="29" t="s">
        <v>20260</v>
      </c>
      <c r="J394" s="29" t="s">
        <v>20261</v>
      </c>
      <c r="K394" s="29" t="s">
        <v>20482</v>
      </c>
      <c r="L394" s="29" t="s">
        <v>8733</v>
      </c>
      <c r="M394" s="29" t="s">
        <v>20885</v>
      </c>
      <c r="N394" s="29" t="s">
        <v>3255</v>
      </c>
      <c r="O394" s="31" t="n">
        <v>59.6</v>
      </c>
      <c r="P394" s="31" t="n">
        <v>10.4</v>
      </c>
      <c r="Q394" s="30" t="n">
        <v>45869</v>
      </c>
      <c r="R394" s="29"/>
    </row>
    <row r="395" customFormat="false" ht="15" hidden="false" customHeight="true" outlineLevel="0" collapsed="false">
      <c r="A395" s="26" t="s">
        <v>11898</v>
      </c>
      <c r="B395" s="26" t="s">
        <v>167</v>
      </c>
      <c r="C395" s="26" t="s">
        <v>11611</v>
      </c>
      <c r="D395" s="26" t="s">
        <v>20463</v>
      </c>
      <c r="E395" s="26" t="n">
        <v>32</v>
      </c>
      <c r="F395" s="26" t="s">
        <v>20264</v>
      </c>
      <c r="G395" s="26" t="s">
        <v>11629</v>
      </c>
      <c r="H395" s="26" t="n">
        <v>12</v>
      </c>
      <c r="I395" s="26" t="s">
        <v>20260</v>
      </c>
      <c r="J395" s="26" t="s">
        <v>20261</v>
      </c>
      <c r="K395" s="26" t="s">
        <v>20485</v>
      </c>
      <c r="L395" s="26" t="s">
        <v>2027</v>
      </c>
      <c r="M395" s="26" t="s">
        <v>20886</v>
      </c>
      <c r="N395" s="26" t="s">
        <v>1372</v>
      </c>
      <c r="O395" s="28" t="n">
        <v>18.3</v>
      </c>
      <c r="P395" s="28" t="n">
        <v>10.4</v>
      </c>
      <c r="Q395" s="27" t="n">
        <v>45951</v>
      </c>
      <c r="R395" s="26"/>
    </row>
    <row r="396" customFormat="false" ht="15" hidden="false" customHeight="true" outlineLevel="0" collapsed="false">
      <c r="A396" s="29" t="s">
        <v>20887</v>
      </c>
      <c r="B396" s="29" t="s">
        <v>167</v>
      </c>
      <c r="C396" s="29" t="s">
        <v>11611</v>
      </c>
      <c r="D396" s="29" t="s">
        <v>20463</v>
      </c>
      <c r="E396" s="29" t="n">
        <v>24</v>
      </c>
      <c r="F396" s="29" t="s">
        <v>20259</v>
      </c>
      <c r="G396" s="29" t="s">
        <v>11629</v>
      </c>
      <c r="H396" s="29" t="n">
        <v>9</v>
      </c>
      <c r="I396" s="29" t="s">
        <v>20260</v>
      </c>
      <c r="J396" s="29" t="s">
        <v>20261</v>
      </c>
      <c r="K396" s="29" t="s">
        <v>13189</v>
      </c>
      <c r="L396" s="29" t="s">
        <v>11471</v>
      </c>
      <c r="M396" s="29" t="s">
        <v>20888</v>
      </c>
      <c r="N396" s="29" t="s">
        <v>1440</v>
      </c>
      <c r="O396" s="31" t="n">
        <v>57</v>
      </c>
      <c r="P396" s="31" t="n">
        <v>10.4</v>
      </c>
      <c r="Q396" s="30" t="n">
        <v>45828</v>
      </c>
      <c r="R396" s="29"/>
    </row>
    <row r="397" customFormat="false" ht="15" hidden="false" customHeight="true" outlineLevel="0" collapsed="false">
      <c r="A397" s="26" t="s">
        <v>20889</v>
      </c>
      <c r="B397" s="26" t="s">
        <v>167</v>
      </c>
      <c r="C397" s="26" t="s">
        <v>11611</v>
      </c>
      <c r="D397" s="26" t="s">
        <v>20463</v>
      </c>
      <c r="E397" s="26" t="n">
        <v>24</v>
      </c>
      <c r="F397" s="26" t="s">
        <v>20259</v>
      </c>
      <c r="G397" s="26" t="s">
        <v>11629</v>
      </c>
      <c r="H397" s="26" t="n">
        <v>9</v>
      </c>
      <c r="I397" s="26" t="s">
        <v>20260</v>
      </c>
      <c r="J397" s="26" t="s">
        <v>20261</v>
      </c>
      <c r="K397" s="26" t="s">
        <v>13013</v>
      </c>
      <c r="L397" s="26" t="s">
        <v>6624</v>
      </c>
      <c r="M397" s="26" t="s">
        <v>20890</v>
      </c>
      <c r="N397" s="26" t="s">
        <v>2813</v>
      </c>
      <c r="O397" s="28" t="n">
        <v>54.3</v>
      </c>
      <c r="P397" s="28" t="n">
        <v>10.4</v>
      </c>
      <c r="Q397" s="27" t="n">
        <v>46087</v>
      </c>
      <c r="R397" s="26"/>
    </row>
    <row r="398" customFormat="false" ht="15" hidden="false" customHeight="true" outlineLevel="0" collapsed="false">
      <c r="A398" s="29" t="s">
        <v>20891</v>
      </c>
      <c r="B398" s="29" t="s">
        <v>167</v>
      </c>
      <c r="C398" s="29" t="s">
        <v>11611</v>
      </c>
      <c r="D398" s="29" t="s">
        <v>20463</v>
      </c>
      <c r="E398" s="29" t="n">
        <v>32</v>
      </c>
      <c r="F398" s="29" t="s">
        <v>20264</v>
      </c>
      <c r="G398" s="29" t="s">
        <v>11629</v>
      </c>
      <c r="H398" s="29" t="n">
        <v>12</v>
      </c>
      <c r="I398" s="29" t="s">
        <v>20260</v>
      </c>
      <c r="J398" s="29" t="s">
        <v>20261</v>
      </c>
      <c r="K398" s="29" t="s">
        <v>20489</v>
      </c>
      <c r="L398" s="29" t="s">
        <v>4255</v>
      </c>
      <c r="M398" s="29" t="s">
        <v>20892</v>
      </c>
      <c r="N398" s="29" t="s">
        <v>4257</v>
      </c>
      <c r="O398" s="31" t="n">
        <v>44.8</v>
      </c>
      <c r="P398" s="31" t="n">
        <v>10.4</v>
      </c>
      <c r="Q398" s="30" t="n">
        <v>45881</v>
      </c>
      <c r="R398" s="29"/>
    </row>
    <row r="399" customFormat="false" ht="15" hidden="false" customHeight="true" outlineLevel="0" collapsed="false">
      <c r="A399" s="26" t="s">
        <v>11914</v>
      </c>
      <c r="B399" s="26" t="s">
        <v>167</v>
      </c>
      <c r="C399" s="26" t="s">
        <v>11611</v>
      </c>
      <c r="D399" s="26" t="s">
        <v>20463</v>
      </c>
      <c r="E399" s="26" t="n">
        <v>40</v>
      </c>
      <c r="F399" s="26" t="s">
        <v>20264</v>
      </c>
      <c r="G399" s="26" t="s">
        <v>11629</v>
      </c>
      <c r="H399" s="26" t="n">
        <v>14</v>
      </c>
      <c r="I399" s="26" t="s">
        <v>20265</v>
      </c>
      <c r="J399" s="26" t="s">
        <v>20261</v>
      </c>
      <c r="K399" s="26" t="s">
        <v>13194</v>
      </c>
      <c r="L399" s="26" t="s">
        <v>7466</v>
      </c>
      <c r="M399" s="26" t="s">
        <v>20893</v>
      </c>
      <c r="N399" s="26" t="s">
        <v>7429</v>
      </c>
      <c r="O399" s="28" t="n">
        <v>49.6</v>
      </c>
      <c r="P399" s="28" t="n">
        <v>10.4</v>
      </c>
      <c r="Q399" s="27" t="n">
        <v>45949</v>
      </c>
      <c r="R399" s="26"/>
    </row>
    <row r="400" customFormat="false" ht="15" hidden="false" customHeight="true" outlineLevel="0" collapsed="false">
      <c r="A400" s="29" t="s">
        <v>13960</v>
      </c>
      <c r="B400" s="29" t="s">
        <v>167</v>
      </c>
      <c r="C400" s="29" t="s">
        <v>11611</v>
      </c>
      <c r="D400" s="29" t="s">
        <v>20463</v>
      </c>
      <c r="E400" s="29" t="n">
        <v>24</v>
      </c>
      <c r="F400" s="29" t="s">
        <v>20259</v>
      </c>
      <c r="G400" s="29" t="s">
        <v>11629</v>
      </c>
      <c r="H400" s="29" t="n">
        <v>9</v>
      </c>
      <c r="I400" s="29" t="s">
        <v>20260</v>
      </c>
      <c r="J400" s="29" t="s">
        <v>20261</v>
      </c>
      <c r="K400" s="29" t="s">
        <v>13039</v>
      </c>
      <c r="L400" s="29" t="s">
        <v>3349</v>
      </c>
      <c r="M400" s="29" t="s">
        <v>20894</v>
      </c>
      <c r="N400" s="29" t="s">
        <v>1380</v>
      </c>
      <c r="O400" s="31" t="n">
        <v>32.5</v>
      </c>
      <c r="P400" s="31" t="n">
        <v>10.4</v>
      </c>
      <c r="Q400" s="30" t="n">
        <v>45850</v>
      </c>
      <c r="R400" s="29"/>
    </row>
    <row r="401" customFormat="false" ht="15" hidden="false" customHeight="true" outlineLevel="0" collapsed="false">
      <c r="A401" s="26" t="s">
        <v>12575</v>
      </c>
      <c r="B401" s="26" t="s">
        <v>167</v>
      </c>
      <c r="C401" s="26" t="s">
        <v>11611</v>
      </c>
      <c r="D401" s="26" t="s">
        <v>20463</v>
      </c>
      <c r="E401" s="26" t="n">
        <v>40</v>
      </c>
      <c r="F401" s="26" t="s">
        <v>20264</v>
      </c>
      <c r="G401" s="26" t="s">
        <v>11629</v>
      </c>
      <c r="H401" s="26" t="n">
        <v>14</v>
      </c>
      <c r="I401" s="26" t="s">
        <v>20265</v>
      </c>
      <c r="J401" s="26" t="s">
        <v>20261</v>
      </c>
      <c r="K401" s="26" t="s">
        <v>20495</v>
      </c>
      <c r="L401" s="26" t="s">
        <v>8138</v>
      </c>
      <c r="M401" s="26" t="s">
        <v>20895</v>
      </c>
      <c r="N401" s="26" t="s">
        <v>1618</v>
      </c>
      <c r="O401" s="28" t="n">
        <v>48.2</v>
      </c>
      <c r="P401" s="28" t="n">
        <v>10.4</v>
      </c>
      <c r="Q401" s="27" t="n">
        <v>45683</v>
      </c>
      <c r="R401" s="26"/>
    </row>
    <row r="402" customFormat="false" ht="15" hidden="false" customHeight="true" outlineLevel="0" collapsed="false">
      <c r="A402" s="29" t="s">
        <v>20896</v>
      </c>
      <c r="B402" s="29" t="s">
        <v>167</v>
      </c>
      <c r="C402" s="29" t="s">
        <v>11611</v>
      </c>
      <c r="D402" s="29" t="s">
        <v>20463</v>
      </c>
      <c r="E402" s="29" t="n">
        <v>24</v>
      </c>
      <c r="F402" s="29" t="s">
        <v>20259</v>
      </c>
      <c r="G402" s="29" t="s">
        <v>11629</v>
      </c>
      <c r="H402" s="29" t="n">
        <v>9</v>
      </c>
      <c r="I402" s="29" t="s">
        <v>20260</v>
      </c>
      <c r="J402" s="29" t="s">
        <v>20261</v>
      </c>
      <c r="K402" s="29" t="s">
        <v>20498</v>
      </c>
      <c r="L402" s="29" t="s">
        <v>7927</v>
      </c>
      <c r="M402" s="29" t="s">
        <v>20897</v>
      </c>
      <c r="N402" s="29" t="s">
        <v>1368</v>
      </c>
      <c r="O402" s="31" t="n">
        <v>59.7</v>
      </c>
      <c r="P402" s="31" t="n">
        <v>10.4</v>
      </c>
      <c r="Q402" s="30" t="n">
        <v>45993</v>
      </c>
      <c r="R402" s="29"/>
    </row>
    <row r="403" customFormat="false" ht="15" hidden="false" customHeight="true" outlineLevel="0" collapsed="false">
      <c r="A403" s="26" t="s">
        <v>13179</v>
      </c>
      <c r="B403" s="26" t="s">
        <v>167</v>
      </c>
      <c r="C403" s="26" t="s">
        <v>11611</v>
      </c>
      <c r="D403" s="26" t="s">
        <v>20463</v>
      </c>
      <c r="E403" s="26" t="n">
        <v>24</v>
      </c>
      <c r="F403" s="26" t="s">
        <v>20259</v>
      </c>
      <c r="G403" s="26" t="s">
        <v>11629</v>
      </c>
      <c r="H403" s="26" t="n">
        <v>9</v>
      </c>
      <c r="I403" s="26" t="s">
        <v>20260</v>
      </c>
      <c r="J403" s="26" t="s">
        <v>20261</v>
      </c>
      <c r="K403" s="26" t="s">
        <v>13180</v>
      </c>
      <c r="L403" s="26" t="s">
        <v>4247</v>
      </c>
      <c r="M403" s="26" t="s">
        <v>20898</v>
      </c>
      <c r="N403" s="26" t="s">
        <v>1220</v>
      </c>
      <c r="O403" s="28" t="n">
        <v>61.4</v>
      </c>
      <c r="P403" s="28" t="n">
        <v>10.4</v>
      </c>
      <c r="Q403" s="27" t="n">
        <v>46048</v>
      </c>
      <c r="R403" s="26"/>
    </row>
    <row r="404" customFormat="false" ht="15" hidden="false" customHeight="true" outlineLevel="0" collapsed="false">
      <c r="A404" s="29" t="s">
        <v>12050</v>
      </c>
      <c r="B404" s="29" t="s">
        <v>167</v>
      </c>
      <c r="C404" s="29" t="s">
        <v>11611</v>
      </c>
      <c r="D404" s="29" t="s">
        <v>20463</v>
      </c>
      <c r="E404" s="29" t="n">
        <v>40</v>
      </c>
      <c r="F404" s="29" t="s">
        <v>20264</v>
      </c>
      <c r="G404" s="29" t="s">
        <v>11629</v>
      </c>
      <c r="H404" s="29" t="n">
        <v>14</v>
      </c>
      <c r="I404" s="29" t="s">
        <v>20265</v>
      </c>
      <c r="J404" s="29" t="s">
        <v>20261</v>
      </c>
      <c r="K404" s="29" t="s">
        <v>20500</v>
      </c>
      <c r="L404" s="29" t="s">
        <v>1498</v>
      </c>
      <c r="M404" s="29" t="s">
        <v>20899</v>
      </c>
      <c r="N404" s="29" t="s">
        <v>1227</v>
      </c>
      <c r="O404" s="31" t="n">
        <v>48</v>
      </c>
      <c r="P404" s="31" t="n">
        <v>10.4</v>
      </c>
      <c r="Q404" s="30" t="n">
        <v>46097</v>
      </c>
      <c r="R404" s="29"/>
    </row>
    <row r="405" customFormat="false" ht="15" hidden="false" customHeight="true" outlineLevel="0" collapsed="false">
      <c r="A405" s="26" t="s">
        <v>11735</v>
      </c>
      <c r="B405" s="26" t="s">
        <v>167</v>
      </c>
      <c r="C405" s="26" t="s">
        <v>11611</v>
      </c>
      <c r="D405" s="26" t="s">
        <v>20463</v>
      </c>
      <c r="E405" s="26" t="n">
        <v>24</v>
      </c>
      <c r="F405" s="26" t="s">
        <v>20259</v>
      </c>
      <c r="G405" s="26" t="s">
        <v>11629</v>
      </c>
      <c r="H405" s="26" t="n">
        <v>9</v>
      </c>
      <c r="I405" s="26" t="s">
        <v>20260</v>
      </c>
      <c r="J405" s="26" t="s">
        <v>20261</v>
      </c>
      <c r="K405" s="26" t="s">
        <v>20502</v>
      </c>
      <c r="L405" s="26" t="s">
        <v>1742</v>
      </c>
      <c r="M405" s="26" t="s">
        <v>20900</v>
      </c>
      <c r="N405" s="26" t="s">
        <v>178</v>
      </c>
      <c r="O405" s="28" t="n">
        <v>19.9</v>
      </c>
      <c r="P405" s="28" t="n">
        <v>10.4</v>
      </c>
      <c r="Q405" s="27" t="n">
        <v>45767</v>
      </c>
      <c r="R405" s="26"/>
    </row>
    <row r="406" customFormat="false" ht="15" hidden="false" customHeight="true" outlineLevel="0" collapsed="false">
      <c r="A406" s="29" t="s">
        <v>13090</v>
      </c>
      <c r="B406" s="29" t="s">
        <v>167</v>
      </c>
      <c r="C406" s="29" t="s">
        <v>11611</v>
      </c>
      <c r="D406" s="29" t="s">
        <v>20463</v>
      </c>
      <c r="E406" s="29" t="n">
        <v>32</v>
      </c>
      <c r="F406" s="29" t="s">
        <v>20264</v>
      </c>
      <c r="G406" s="29" t="s">
        <v>11629</v>
      </c>
      <c r="H406" s="29" t="n">
        <v>12</v>
      </c>
      <c r="I406" s="29" t="s">
        <v>20260</v>
      </c>
      <c r="J406" s="29" t="s">
        <v>20261</v>
      </c>
      <c r="K406" s="29" t="s">
        <v>13309</v>
      </c>
      <c r="L406" s="29" t="s">
        <v>717</v>
      </c>
      <c r="M406" s="29" t="s">
        <v>20901</v>
      </c>
      <c r="N406" s="29" t="s">
        <v>720</v>
      </c>
      <c r="O406" s="31" t="n">
        <v>19.6</v>
      </c>
      <c r="P406" s="31" t="n">
        <v>10.4</v>
      </c>
      <c r="Q406" s="30" t="n">
        <v>45594</v>
      </c>
      <c r="R406" s="29"/>
    </row>
    <row r="407" customFormat="false" ht="15" hidden="false" customHeight="true" outlineLevel="0" collapsed="false">
      <c r="A407" s="26" t="s">
        <v>12165</v>
      </c>
      <c r="B407" s="26" t="s">
        <v>167</v>
      </c>
      <c r="C407" s="26" t="s">
        <v>11611</v>
      </c>
      <c r="D407" s="26" t="s">
        <v>20463</v>
      </c>
      <c r="E407" s="26" t="n">
        <v>24</v>
      </c>
      <c r="F407" s="26" t="s">
        <v>20259</v>
      </c>
      <c r="G407" s="26" t="s">
        <v>11629</v>
      </c>
      <c r="H407" s="26" t="n">
        <v>9</v>
      </c>
      <c r="I407" s="26" t="s">
        <v>20260</v>
      </c>
      <c r="J407" s="26" t="s">
        <v>20261</v>
      </c>
      <c r="K407" s="26" t="s">
        <v>13550</v>
      </c>
      <c r="L407" s="26" t="s">
        <v>7646</v>
      </c>
      <c r="M407" s="26" t="s">
        <v>20902</v>
      </c>
      <c r="N407" s="26" t="s">
        <v>4858</v>
      </c>
      <c r="O407" s="28" t="n">
        <v>42.6</v>
      </c>
      <c r="P407" s="28" t="n">
        <v>10.4</v>
      </c>
      <c r="Q407" s="27" t="n">
        <v>46080</v>
      </c>
      <c r="R407" s="26"/>
    </row>
    <row r="408" customFormat="false" ht="15" hidden="false" customHeight="true" outlineLevel="0" collapsed="false">
      <c r="A408" s="29" t="s">
        <v>13737</v>
      </c>
      <c r="B408" s="29" t="s">
        <v>167</v>
      </c>
      <c r="C408" s="29" t="s">
        <v>11611</v>
      </c>
      <c r="D408" s="29" t="s">
        <v>20463</v>
      </c>
      <c r="E408" s="29" t="n">
        <v>40</v>
      </c>
      <c r="F408" s="29" t="s">
        <v>20264</v>
      </c>
      <c r="G408" s="29" t="s">
        <v>11629</v>
      </c>
      <c r="H408" s="29" t="n">
        <v>14</v>
      </c>
      <c r="I408" s="29" t="s">
        <v>20265</v>
      </c>
      <c r="J408" s="29" t="s">
        <v>20261</v>
      </c>
      <c r="K408" s="29" t="s">
        <v>13306</v>
      </c>
      <c r="L408" s="29" t="s">
        <v>9575</v>
      </c>
      <c r="M408" s="29" t="s">
        <v>20903</v>
      </c>
      <c r="N408" s="29" t="s">
        <v>4958</v>
      </c>
      <c r="O408" s="31" t="n">
        <v>19.5</v>
      </c>
      <c r="P408" s="31" t="n">
        <v>10.4</v>
      </c>
      <c r="Q408" s="30" t="n">
        <v>45776</v>
      </c>
      <c r="R408" s="29"/>
    </row>
    <row r="409" customFormat="false" ht="15" hidden="false" customHeight="true" outlineLevel="0" collapsed="false">
      <c r="A409" s="26" t="s">
        <v>20904</v>
      </c>
      <c r="B409" s="26" t="s">
        <v>167</v>
      </c>
      <c r="C409" s="26" t="s">
        <v>11611</v>
      </c>
      <c r="D409" s="26" t="s">
        <v>20508</v>
      </c>
      <c r="E409" s="26" t="n">
        <v>32</v>
      </c>
      <c r="F409" s="26" t="s">
        <v>20264</v>
      </c>
      <c r="G409" s="26" t="s">
        <v>11629</v>
      </c>
      <c r="H409" s="26" t="n">
        <v>12</v>
      </c>
      <c r="I409" s="26" t="s">
        <v>20260</v>
      </c>
      <c r="J409" s="26" t="s">
        <v>20261</v>
      </c>
      <c r="K409" s="26" t="s">
        <v>20509</v>
      </c>
      <c r="L409" s="26" t="s">
        <v>5661</v>
      </c>
      <c r="M409" s="26" t="s">
        <v>20905</v>
      </c>
      <c r="N409" s="26" t="s">
        <v>3328</v>
      </c>
      <c r="O409" s="28" t="n">
        <v>38</v>
      </c>
      <c r="P409" s="28" t="n">
        <v>10.4</v>
      </c>
      <c r="Q409" s="27" t="n">
        <v>46125</v>
      </c>
      <c r="R409" s="26"/>
    </row>
    <row r="410" customFormat="false" ht="15" hidden="false" customHeight="true" outlineLevel="0" collapsed="false">
      <c r="A410" s="29" t="s">
        <v>13805</v>
      </c>
      <c r="B410" s="29" t="s">
        <v>167</v>
      </c>
      <c r="C410" s="29" t="s">
        <v>11611</v>
      </c>
      <c r="D410" s="29" t="s">
        <v>20508</v>
      </c>
      <c r="E410" s="29" t="n">
        <v>32</v>
      </c>
      <c r="F410" s="29" t="s">
        <v>20264</v>
      </c>
      <c r="G410" s="29" t="s">
        <v>11629</v>
      </c>
      <c r="H410" s="29" t="n">
        <v>12</v>
      </c>
      <c r="I410" s="29" t="s">
        <v>20260</v>
      </c>
      <c r="J410" s="29" t="s">
        <v>20325</v>
      </c>
      <c r="K410" s="29"/>
      <c r="L410" s="29"/>
      <c r="M410" s="29"/>
      <c r="N410" s="29"/>
      <c r="O410" s="29"/>
      <c r="P410" s="31" t="n">
        <v>10.4</v>
      </c>
      <c r="Q410" s="30" t="n">
        <v>45917</v>
      </c>
      <c r="R410" s="29"/>
    </row>
    <row r="411" customFormat="false" ht="15" hidden="false" customHeight="true" outlineLevel="0" collapsed="false">
      <c r="A411" s="26" t="s">
        <v>20906</v>
      </c>
      <c r="B411" s="26" t="s">
        <v>167</v>
      </c>
      <c r="C411" s="26" t="s">
        <v>11611</v>
      </c>
      <c r="D411" s="26" t="s">
        <v>20508</v>
      </c>
      <c r="E411" s="26" t="n">
        <v>28</v>
      </c>
      <c r="F411" s="26" t="s">
        <v>20259</v>
      </c>
      <c r="G411" s="26" t="s">
        <v>11629</v>
      </c>
      <c r="H411" s="26" t="n">
        <v>10</v>
      </c>
      <c r="I411" s="26" t="s">
        <v>20260</v>
      </c>
      <c r="J411" s="26" t="s">
        <v>20261</v>
      </c>
      <c r="K411" s="26" t="s">
        <v>20513</v>
      </c>
      <c r="L411" s="26" t="s">
        <v>4470</v>
      </c>
      <c r="M411" s="26" t="s">
        <v>20907</v>
      </c>
      <c r="N411" s="26" t="s">
        <v>1182</v>
      </c>
      <c r="O411" s="28" t="n">
        <v>60.8</v>
      </c>
      <c r="P411" s="28" t="n">
        <v>10.4</v>
      </c>
      <c r="Q411" s="27" t="n">
        <v>45796</v>
      </c>
      <c r="R411" s="26"/>
    </row>
    <row r="412" customFormat="false" ht="15" hidden="false" customHeight="true" outlineLevel="0" collapsed="false">
      <c r="A412" s="29" t="s">
        <v>20908</v>
      </c>
      <c r="B412" s="29" t="s">
        <v>167</v>
      </c>
      <c r="C412" s="29" t="s">
        <v>11611</v>
      </c>
      <c r="D412" s="29" t="s">
        <v>20508</v>
      </c>
      <c r="E412" s="29" t="n">
        <v>40</v>
      </c>
      <c r="F412" s="29" t="s">
        <v>20264</v>
      </c>
      <c r="G412" s="29" t="s">
        <v>11629</v>
      </c>
      <c r="H412" s="29" t="n">
        <v>14</v>
      </c>
      <c r="I412" s="29" t="s">
        <v>20265</v>
      </c>
      <c r="J412" s="29" t="s">
        <v>20261</v>
      </c>
      <c r="K412" s="29" t="s">
        <v>13155</v>
      </c>
      <c r="L412" s="29" t="s">
        <v>7606</v>
      </c>
      <c r="M412" s="29" t="s">
        <v>20909</v>
      </c>
      <c r="N412" s="29" t="s">
        <v>2688</v>
      </c>
      <c r="O412" s="31" t="n">
        <v>43.1</v>
      </c>
      <c r="P412" s="31" t="n">
        <v>10.4</v>
      </c>
      <c r="Q412" s="30" t="n">
        <v>46194</v>
      </c>
      <c r="R412" s="29"/>
    </row>
    <row r="413" customFormat="false" ht="15" hidden="false" customHeight="true" outlineLevel="0" collapsed="false">
      <c r="A413" s="26" t="s">
        <v>12842</v>
      </c>
      <c r="B413" s="26" t="s">
        <v>167</v>
      </c>
      <c r="C413" s="26" t="s">
        <v>11611</v>
      </c>
      <c r="D413" s="26" t="s">
        <v>20508</v>
      </c>
      <c r="E413" s="26" t="n">
        <v>28</v>
      </c>
      <c r="F413" s="26" t="s">
        <v>20259</v>
      </c>
      <c r="G413" s="26" t="s">
        <v>11629</v>
      </c>
      <c r="H413" s="26" t="n">
        <v>10</v>
      </c>
      <c r="I413" s="26" t="s">
        <v>20260</v>
      </c>
      <c r="J413" s="26" t="s">
        <v>20261</v>
      </c>
      <c r="K413" s="26" t="s">
        <v>13187</v>
      </c>
      <c r="L413" s="26" t="s">
        <v>8534</v>
      </c>
      <c r="M413" s="26" t="s">
        <v>20910</v>
      </c>
      <c r="N413" s="26" t="s">
        <v>1029</v>
      </c>
      <c r="O413" s="28" t="n">
        <v>45.4</v>
      </c>
      <c r="P413" s="28" t="n">
        <v>10.4</v>
      </c>
      <c r="Q413" s="27" t="n">
        <v>45612</v>
      </c>
      <c r="R413" s="26"/>
    </row>
    <row r="414" customFormat="false" ht="15" hidden="false" customHeight="true" outlineLevel="0" collapsed="false">
      <c r="A414" s="29" t="s">
        <v>12420</v>
      </c>
      <c r="B414" s="29" t="s">
        <v>167</v>
      </c>
      <c r="C414" s="29" t="s">
        <v>11611</v>
      </c>
      <c r="D414" s="29" t="s">
        <v>20508</v>
      </c>
      <c r="E414" s="29" t="n">
        <v>32</v>
      </c>
      <c r="F414" s="29" t="s">
        <v>20264</v>
      </c>
      <c r="G414" s="29" t="s">
        <v>11629</v>
      </c>
      <c r="H414" s="29" t="n">
        <v>12</v>
      </c>
      <c r="I414" s="29" t="s">
        <v>20260</v>
      </c>
      <c r="J414" s="29" t="s">
        <v>20261</v>
      </c>
      <c r="K414" s="29" t="s">
        <v>20517</v>
      </c>
      <c r="L414" s="29" t="s">
        <v>7208</v>
      </c>
      <c r="M414" s="29" t="s">
        <v>20911</v>
      </c>
      <c r="N414" s="29" t="s">
        <v>539</v>
      </c>
      <c r="O414" s="31" t="n">
        <v>33.5</v>
      </c>
      <c r="P414" s="31" t="n">
        <v>10.4</v>
      </c>
      <c r="Q414" s="30" t="n">
        <v>45758</v>
      </c>
      <c r="R414" s="29"/>
    </row>
    <row r="415" customFormat="false" ht="15" hidden="false" customHeight="true" outlineLevel="0" collapsed="false">
      <c r="A415" s="26" t="s">
        <v>13543</v>
      </c>
      <c r="B415" s="26" t="s">
        <v>167</v>
      </c>
      <c r="C415" s="26" t="s">
        <v>11611</v>
      </c>
      <c r="D415" s="26" t="s">
        <v>20508</v>
      </c>
      <c r="E415" s="26" t="n">
        <v>28</v>
      </c>
      <c r="F415" s="26" t="s">
        <v>20259</v>
      </c>
      <c r="G415" s="26" t="s">
        <v>11629</v>
      </c>
      <c r="H415" s="26" t="n">
        <v>10</v>
      </c>
      <c r="I415" s="26" t="s">
        <v>20260</v>
      </c>
      <c r="J415" s="26" t="s">
        <v>20261</v>
      </c>
      <c r="K415" s="26" t="s">
        <v>13544</v>
      </c>
      <c r="L415" s="26" t="s">
        <v>1064</v>
      </c>
      <c r="M415" s="26" t="s">
        <v>20912</v>
      </c>
      <c r="N415" s="26" t="s">
        <v>1066</v>
      </c>
      <c r="O415" s="28" t="n">
        <v>19.6</v>
      </c>
      <c r="P415" s="28" t="n">
        <v>10.4</v>
      </c>
      <c r="Q415" s="27" t="n">
        <v>45579</v>
      </c>
      <c r="R415" s="26"/>
    </row>
    <row r="416" customFormat="false" ht="15" hidden="false" customHeight="true" outlineLevel="0" collapsed="false">
      <c r="A416" s="29" t="s">
        <v>20913</v>
      </c>
      <c r="B416" s="29" t="s">
        <v>167</v>
      </c>
      <c r="C416" s="29" t="s">
        <v>11611</v>
      </c>
      <c r="D416" s="29" t="s">
        <v>20508</v>
      </c>
      <c r="E416" s="29" t="n">
        <v>36</v>
      </c>
      <c r="F416" s="29" t="s">
        <v>20264</v>
      </c>
      <c r="G416" s="29" t="s">
        <v>11629</v>
      </c>
      <c r="H416" s="29" t="n">
        <v>13</v>
      </c>
      <c r="I416" s="29" t="s">
        <v>20265</v>
      </c>
      <c r="J416" s="29" t="s">
        <v>20261</v>
      </c>
      <c r="K416" s="29" t="s">
        <v>20520</v>
      </c>
      <c r="L416" s="29" t="s">
        <v>3009</v>
      </c>
      <c r="M416" s="29" t="s">
        <v>20914</v>
      </c>
      <c r="N416" s="29" t="s">
        <v>2702</v>
      </c>
      <c r="O416" s="31" t="n">
        <v>21.4</v>
      </c>
      <c r="P416" s="31" t="n">
        <v>10.4</v>
      </c>
      <c r="Q416" s="30" t="n">
        <v>45629</v>
      </c>
      <c r="R416" s="29"/>
    </row>
    <row r="417" customFormat="false" ht="15" hidden="false" customHeight="true" outlineLevel="0" collapsed="false">
      <c r="A417" s="26" t="s">
        <v>20915</v>
      </c>
      <c r="B417" s="26" t="s">
        <v>167</v>
      </c>
      <c r="C417" s="26" t="s">
        <v>11611</v>
      </c>
      <c r="D417" s="26" t="s">
        <v>20508</v>
      </c>
      <c r="E417" s="26" t="n">
        <v>40</v>
      </c>
      <c r="F417" s="26" t="s">
        <v>20264</v>
      </c>
      <c r="G417" s="26" t="s">
        <v>11629</v>
      </c>
      <c r="H417" s="26" t="n">
        <v>14</v>
      </c>
      <c r="I417" s="26" t="s">
        <v>20265</v>
      </c>
      <c r="J417" s="26" t="s">
        <v>20261</v>
      </c>
      <c r="K417" s="26" t="s">
        <v>20523</v>
      </c>
      <c r="L417" s="26" t="s">
        <v>8935</v>
      </c>
      <c r="M417" s="26" t="s">
        <v>20916</v>
      </c>
      <c r="N417" s="26" t="s">
        <v>1999</v>
      </c>
      <c r="O417" s="28" t="n">
        <v>43.5</v>
      </c>
      <c r="P417" s="28" t="n">
        <v>10.4</v>
      </c>
      <c r="Q417" s="27" t="n">
        <v>45810</v>
      </c>
      <c r="R417" s="26"/>
    </row>
    <row r="418" customFormat="false" ht="15" hidden="false" customHeight="true" outlineLevel="0" collapsed="false">
      <c r="A418" s="29" t="s">
        <v>12889</v>
      </c>
      <c r="B418" s="29" t="s">
        <v>167</v>
      </c>
      <c r="C418" s="29" t="s">
        <v>11611</v>
      </c>
      <c r="D418" s="29" t="s">
        <v>20508</v>
      </c>
      <c r="E418" s="29" t="n">
        <v>36</v>
      </c>
      <c r="F418" s="29" t="s">
        <v>20264</v>
      </c>
      <c r="G418" s="29" t="s">
        <v>11629</v>
      </c>
      <c r="H418" s="29" t="n">
        <v>13</v>
      </c>
      <c r="I418" s="29" t="s">
        <v>20265</v>
      </c>
      <c r="J418" s="29" t="s">
        <v>20261</v>
      </c>
      <c r="K418" s="29" t="s">
        <v>13128</v>
      </c>
      <c r="L418" s="29" t="s">
        <v>1075</v>
      </c>
      <c r="M418" s="29" t="s">
        <v>20917</v>
      </c>
      <c r="N418" s="29" t="s">
        <v>1078</v>
      </c>
      <c r="O418" s="31" t="n">
        <v>36.7</v>
      </c>
      <c r="P418" s="31" t="n">
        <v>10.4</v>
      </c>
      <c r="Q418" s="30" t="n">
        <v>45808</v>
      </c>
      <c r="R418" s="29"/>
    </row>
    <row r="419" customFormat="false" ht="15" hidden="false" customHeight="true" outlineLevel="0" collapsed="false">
      <c r="A419" s="26" t="s">
        <v>14208</v>
      </c>
      <c r="B419" s="26" t="s">
        <v>167</v>
      </c>
      <c r="C419" s="26" t="s">
        <v>11611</v>
      </c>
      <c r="D419" s="26" t="s">
        <v>20508</v>
      </c>
      <c r="E419" s="26" t="n">
        <v>36</v>
      </c>
      <c r="F419" s="26" t="s">
        <v>20264</v>
      </c>
      <c r="G419" s="26" t="s">
        <v>11629</v>
      </c>
      <c r="H419" s="26" t="n">
        <v>13</v>
      </c>
      <c r="I419" s="26" t="s">
        <v>20265</v>
      </c>
      <c r="J419" s="26" t="s">
        <v>20261</v>
      </c>
      <c r="K419" s="26" t="s">
        <v>13029</v>
      </c>
      <c r="L419" s="26" t="s">
        <v>9073</v>
      </c>
      <c r="M419" s="26" t="s">
        <v>20918</v>
      </c>
      <c r="N419" s="26" t="s">
        <v>2402</v>
      </c>
      <c r="O419" s="28" t="n">
        <v>37.2</v>
      </c>
      <c r="P419" s="28" t="n">
        <v>10.4</v>
      </c>
      <c r="Q419" s="27" t="n">
        <v>45789</v>
      </c>
      <c r="R419" s="26"/>
    </row>
    <row r="420" customFormat="false" ht="15" hidden="false" customHeight="true" outlineLevel="0" collapsed="false">
      <c r="A420" s="29" t="s">
        <v>11944</v>
      </c>
      <c r="B420" s="29" t="s">
        <v>167</v>
      </c>
      <c r="C420" s="29" t="s">
        <v>11611</v>
      </c>
      <c r="D420" s="29" t="s">
        <v>20508</v>
      </c>
      <c r="E420" s="29" t="n">
        <v>28</v>
      </c>
      <c r="F420" s="29" t="s">
        <v>20259</v>
      </c>
      <c r="G420" s="29" t="s">
        <v>11629</v>
      </c>
      <c r="H420" s="29" t="n">
        <v>10</v>
      </c>
      <c r="I420" s="29" t="s">
        <v>20260</v>
      </c>
      <c r="J420" s="29" t="s">
        <v>20261</v>
      </c>
      <c r="K420" s="29" t="s">
        <v>13385</v>
      </c>
      <c r="L420" s="29" t="s">
        <v>10344</v>
      </c>
      <c r="M420" s="29" t="s">
        <v>20919</v>
      </c>
      <c r="N420" s="29" t="s">
        <v>4573</v>
      </c>
      <c r="O420" s="31" t="n">
        <v>40.6</v>
      </c>
      <c r="P420" s="31" t="n">
        <v>10.4</v>
      </c>
      <c r="Q420" s="30" t="n">
        <v>46117</v>
      </c>
      <c r="R420" s="29"/>
    </row>
    <row r="421" customFormat="false" ht="15" hidden="false" customHeight="true" outlineLevel="0" collapsed="false">
      <c r="A421" s="26" t="s">
        <v>12840</v>
      </c>
      <c r="B421" s="26" t="s">
        <v>167</v>
      </c>
      <c r="C421" s="26" t="s">
        <v>11611</v>
      </c>
      <c r="D421" s="26" t="s">
        <v>20508</v>
      </c>
      <c r="E421" s="26" t="n">
        <v>32</v>
      </c>
      <c r="F421" s="26" t="s">
        <v>20264</v>
      </c>
      <c r="G421" s="26" t="s">
        <v>11629</v>
      </c>
      <c r="H421" s="26" t="n">
        <v>12</v>
      </c>
      <c r="I421" s="26" t="s">
        <v>20260</v>
      </c>
      <c r="J421" s="26" t="s">
        <v>20261</v>
      </c>
      <c r="K421" s="26" t="s">
        <v>13157</v>
      </c>
      <c r="L421" s="26" t="s">
        <v>1747</v>
      </c>
      <c r="M421" s="26" t="s">
        <v>20920</v>
      </c>
      <c r="N421" s="26" t="s">
        <v>1751</v>
      </c>
      <c r="O421" s="28" t="n">
        <v>33.8</v>
      </c>
      <c r="P421" s="28" t="n">
        <v>10.4</v>
      </c>
      <c r="Q421" s="27" t="n">
        <v>45940</v>
      </c>
      <c r="R421" s="26"/>
    </row>
    <row r="422" customFormat="false" ht="15" hidden="false" customHeight="true" outlineLevel="0" collapsed="false">
      <c r="A422" s="29" t="s">
        <v>20921</v>
      </c>
      <c r="B422" s="29" t="s">
        <v>167</v>
      </c>
      <c r="C422" s="29" t="s">
        <v>11611</v>
      </c>
      <c r="D422" s="29" t="s">
        <v>20508</v>
      </c>
      <c r="E422" s="29" t="n">
        <v>32</v>
      </c>
      <c r="F422" s="29" t="s">
        <v>20264</v>
      </c>
      <c r="G422" s="29" t="s">
        <v>11629</v>
      </c>
      <c r="H422" s="29" t="n">
        <v>12</v>
      </c>
      <c r="I422" s="29" t="s">
        <v>20260</v>
      </c>
      <c r="J422" s="29" t="s">
        <v>20261</v>
      </c>
      <c r="K422" s="29" t="s">
        <v>20531</v>
      </c>
      <c r="L422" s="29" t="s">
        <v>5883</v>
      </c>
      <c r="M422" s="29" t="s">
        <v>20922</v>
      </c>
      <c r="N422" s="29" t="s">
        <v>1716</v>
      </c>
      <c r="O422" s="31" t="n">
        <v>61.3</v>
      </c>
      <c r="P422" s="31" t="n">
        <v>10.4</v>
      </c>
      <c r="Q422" s="30" t="n">
        <v>46171</v>
      </c>
      <c r="R422" s="29"/>
    </row>
    <row r="423" customFormat="false" ht="15" hidden="false" customHeight="true" outlineLevel="0" collapsed="false">
      <c r="A423" s="26" t="s">
        <v>20923</v>
      </c>
      <c r="B423" s="26" t="s">
        <v>167</v>
      </c>
      <c r="C423" s="26" t="s">
        <v>11611</v>
      </c>
      <c r="D423" s="26" t="s">
        <v>20508</v>
      </c>
      <c r="E423" s="26" t="n">
        <v>24</v>
      </c>
      <c r="F423" s="26" t="s">
        <v>20259</v>
      </c>
      <c r="G423" s="26" t="s">
        <v>11629</v>
      </c>
      <c r="H423" s="26" t="n">
        <v>9</v>
      </c>
      <c r="I423" s="26" t="s">
        <v>20260</v>
      </c>
      <c r="J423" s="26" t="s">
        <v>20261</v>
      </c>
      <c r="K423" s="26" t="s">
        <v>13261</v>
      </c>
      <c r="L423" s="26" t="s">
        <v>8003</v>
      </c>
      <c r="M423" s="26" t="s">
        <v>20924</v>
      </c>
      <c r="N423" s="26" t="s">
        <v>1704</v>
      </c>
      <c r="O423" s="28" t="n">
        <v>48.7</v>
      </c>
      <c r="P423" s="28" t="n">
        <v>10.4</v>
      </c>
      <c r="Q423" s="27" t="n">
        <v>46010</v>
      </c>
      <c r="R423" s="26"/>
    </row>
    <row r="424" customFormat="false" ht="15" hidden="false" customHeight="true" outlineLevel="0" collapsed="false">
      <c r="A424" s="29" t="s">
        <v>13295</v>
      </c>
      <c r="B424" s="29" t="s">
        <v>167</v>
      </c>
      <c r="C424" s="29" t="s">
        <v>11611</v>
      </c>
      <c r="D424" s="29" t="s">
        <v>20508</v>
      </c>
      <c r="E424" s="29" t="n">
        <v>32</v>
      </c>
      <c r="F424" s="29" t="s">
        <v>20264</v>
      </c>
      <c r="G424" s="29" t="s">
        <v>11629</v>
      </c>
      <c r="H424" s="29" t="n">
        <v>12</v>
      </c>
      <c r="I424" s="29" t="s">
        <v>20260</v>
      </c>
      <c r="J424" s="29" t="s">
        <v>20261</v>
      </c>
      <c r="K424" s="29" t="s">
        <v>20535</v>
      </c>
      <c r="L424" s="29" t="s">
        <v>6678</v>
      </c>
      <c r="M424" s="29" t="s">
        <v>20925</v>
      </c>
      <c r="N424" s="29" t="s">
        <v>2202</v>
      </c>
      <c r="O424" s="31" t="n">
        <v>57.3</v>
      </c>
      <c r="P424" s="31" t="n">
        <v>10.4</v>
      </c>
      <c r="Q424" s="30" t="n">
        <v>45759</v>
      </c>
      <c r="R424" s="29"/>
    </row>
    <row r="425" customFormat="false" ht="15" hidden="false" customHeight="true" outlineLevel="0" collapsed="false">
      <c r="A425" s="26" t="s">
        <v>12123</v>
      </c>
      <c r="B425" s="26" t="s">
        <v>167</v>
      </c>
      <c r="C425" s="26" t="s">
        <v>11611</v>
      </c>
      <c r="D425" s="26" t="s">
        <v>20508</v>
      </c>
      <c r="E425" s="26" t="n">
        <v>32</v>
      </c>
      <c r="F425" s="26" t="s">
        <v>20264</v>
      </c>
      <c r="G425" s="26" t="s">
        <v>11629</v>
      </c>
      <c r="H425" s="26" t="n">
        <v>12</v>
      </c>
      <c r="I425" s="26" t="s">
        <v>20260</v>
      </c>
      <c r="J425" s="26" t="s">
        <v>20261</v>
      </c>
      <c r="K425" s="26" t="s">
        <v>13152</v>
      </c>
      <c r="L425" s="26" t="s">
        <v>2872</v>
      </c>
      <c r="M425" s="26" t="s">
        <v>20926</v>
      </c>
      <c r="N425" s="26" t="s">
        <v>2873</v>
      </c>
      <c r="O425" s="28" t="n">
        <v>50.3</v>
      </c>
      <c r="P425" s="28" t="n">
        <v>10.4</v>
      </c>
      <c r="Q425" s="27" t="n">
        <v>45722</v>
      </c>
      <c r="R425" s="26"/>
    </row>
    <row r="426" customFormat="false" ht="15" hidden="false" customHeight="true" outlineLevel="0" collapsed="false">
      <c r="A426" s="29" t="s">
        <v>12011</v>
      </c>
      <c r="B426" s="29" t="s">
        <v>167</v>
      </c>
      <c r="C426" s="29" t="s">
        <v>11611</v>
      </c>
      <c r="D426" s="29" t="s">
        <v>20508</v>
      </c>
      <c r="E426" s="29" t="n">
        <v>28</v>
      </c>
      <c r="F426" s="29" t="s">
        <v>20259</v>
      </c>
      <c r="G426" s="29" t="s">
        <v>11629</v>
      </c>
      <c r="H426" s="29" t="n">
        <v>10</v>
      </c>
      <c r="I426" s="29" t="s">
        <v>20260</v>
      </c>
      <c r="J426" s="29" t="s">
        <v>20261</v>
      </c>
      <c r="K426" s="29" t="s">
        <v>20538</v>
      </c>
      <c r="L426" s="29" t="s">
        <v>7366</v>
      </c>
      <c r="M426" s="29" t="s">
        <v>20927</v>
      </c>
      <c r="N426" s="29" t="s">
        <v>892</v>
      </c>
      <c r="O426" s="31" t="n">
        <v>35.6</v>
      </c>
      <c r="P426" s="31" t="n">
        <v>10.4</v>
      </c>
      <c r="Q426" s="30" t="n">
        <v>45983</v>
      </c>
      <c r="R426" s="29"/>
    </row>
    <row r="427" customFormat="false" ht="15" hidden="false" customHeight="true" outlineLevel="0" collapsed="false">
      <c r="A427" s="26" t="s">
        <v>11815</v>
      </c>
      <c r="B427" s="26" t="s">
        <v>167</v>
      </c>
      <c r="C427" s="26" t="s">
        <v>11611</v>
      </c>
      <c r="D427" s="26" t="s">
        <v>20508</v>
      </c>
      <c r="E427" s="26" t="n">
        <v>32</v>
      </c>
      <c r="F427" s="26" t="s">
        <v>20264</v>
      </c>
      <c r="G427" s="26" t="s">
        <v>11629</v>
      </c>
      <c r="H427" s="26" t="n">
        <v>12</v>
      </c>
      <c r="I427" s="26" t="s">
        <v>20260</v>
      </c>
      <c r="J427" s="26" t="s">
        <v>20261</v>
      </c>
      <c r="K427" s="26" t="s">
        <v>13201</v>
      </c>
      <c r="L427" s="26" t="s">
        <v>3866</v>
      </c>
      <c r="M427" s="26" t="s">
        <v>20928</v>
      </c>
      <c r="N427" s="26" t="s">
        <v>3677</v>
      </c>
      <c r="O427" s="28" t="n">
        <v>22.5</v>
      </c>
      <c r="P427" s="28" t="n">
        <v>10.4</v>
      </c>
      <c r="Q427" s="27" t="n">
        <v>45724</v>
      </c>
      <c r="R427" s="26"/>
    </row>
    <row r="428" customFormat="false" ht="15" hidden="false" customHeight="true" outlineLevel="0" collapsed="false">
      <c r="A428" s="29" t="s">
        <v>12597</v>
      </c>
      <c r="B428" s="29" t="s">
        <v>167</v>
      </c>
      <c r="C428" s="29" t="s">
        <v>11611</v>
      </c>
      <c r="D428" s="29" t="s">
        <v>20508</v>
      </c>
      <c r="E428" s="29" t="n">
        <v>40</v>
      </c>
      <c r="F428" s="29" t="s">
        <v>20264</v>
      </c>
      <c r="G428" s="29" t="s">
        <v>11629</v>
      </c>
      <c r="H428" s="29" t="n">
        <v>14</v>
      </c>
      <c r="I428" s="29" t="s">
        <v>20265</v>
      </c>
      <c r="J428" s="29" t="s">
        <v>20261</v>
      </c>
      <c r="K428" s="29" t="s">
        <v>13121</v>
      </c>
      <c r="L428" s="29" t="s">
        <v>482</v>
      </c>
      <c r="M428" s="29" t="s">
        <v>20929</v>
      </c>
      <c r="N428" s="29" t="s">
        <v>485</v>
      </c>
      <c r="O428" s="31" t="n">
        <v>61.5</v>
      </c>
      <c r="P428" s="31" t="n">
        <v>10.4</v>
      </c>
      <c r="Q428" s="30" t="n">
        <v>45992</v>
      </c>
      <c r="R428" s="29"/>
    </row>
    <row r="429" customFormat="false" ht="15" hidden="false" customHeight="true" outlineLevel="0" collapsed="false">
      <c r="A429" s="26" t="s">
        <v>13065</v>
      </c>
      <c r="B429" s="26" t="s">
        <v>167</v>
      </c>
      <c r="C429" s="26" t="s">
        <v>11611</v>
      </c>
      <c r="D429" s="26" t="s">
        <v>20508</v>
      </c>
      <c r="E429" s="26" t="n">
        <v>28</v>
      </c>
      <c r="F429" s="26" t="s">
        <v>20259</v>
      </c>
      <c r="G429" s="26" t="s">
        <v>11629</v>
      </c>
      <c r="H429" s="26" t="n">
        <v>10</v>
      </c>
      <c r="I429" s="26" t="s">
        <v>20260</v>
      </c>
      <c r="J429" s="26" t="s">
        <v>20261</v>
      </c>
      <c r="K429" s="26" t="s">
        <v>13499</v>
      </c>
      <c r="L429" s="26" t="s">
        <v>1725</v>
      </c>
      <c r="M429" s="26" t="s">
        <v>20930</v>
      </c>
      <c r="N429" s="26" t="s">
        <v>1727</v>
      </c>
      <c r="O429" s="28" t="n">
        <v>20.5</v>
      </c>
      <c r="P429" s="28" t="n">
        <v>10.4</v>
      </c>
      <c r="Q429" s="27" t="n">
        <v>46004</v>
      </c>
      <c r="R429" s="26"/>
    </row>
    <row r="430" customFormat="false" ht="15" hidden="false" customHeight="true" outlineLevel="0" collapsed="false">
      <c r="A430" s="29" t="s">
        <v>20931</v>
      </c>
      <c r="B430" s="29" t="s">
        <v>167</v>
      </c>
      <c r="C430" s="29" t="s">
        <v>11611</v>
      </c>
      <c r="D430" s="29" t="s">
        <v>20508</v>
      </c>
      <c r="E430" s="29" t="n">
        <v>32</v>
      </c>
      <c r="F430" s="29" t="s">
        <v>20264</v>
      </c>
      <c r="G430" s="29" t="s">
        <v>11629</v>
      </c>
      <c r="H430" s="29" t="n">
        <v>12</v>
      </c>
      <c r="I430" s="29" t="s">
        <v>20260</v>
      </c>
      <c r="J430" s="29" t="s">
        <v>20261</v>
      </c>
      <c r="K430" s="29" t="s">
        <v>20542</v>
      </c>
      <c r="L430" s="29" t="s">
        <v>8760</v>
      </c>
      <c r="M430" s="29" t="s">
        <v>20932</v>
      </c>
      <c r="N430" s="29" t="s">
        <v>1470</v>
      </c>
      <c r="O430" s="31" t="n">
        <v>53.8</v>
      </c>
      <c r="P430" s="31" t="n">
        <v>10.4</v>
      </c>
      <c r="Q430" s="30" t="n">
        <v>46021</v>
      </c>
      <c r="R430" s="29"/>
    </row>
    <row r="431" customFormat="false" ht="15" hidden="false" customHeight="true" outlineLevel="0" collapsed="false">
      <c r="A431" s="26" t="s">
        <v>11969</v>
      </c>
      <c r="B431" s="26" t="s">
        <v>167</v>
      </c>
      <c r="C431" s="26" t="s">
        <v>11611</v>
      </c>
      <c r="D431" s="26" t="s">
        <v>20508</v>
      </c>
      <c r="E431" s="26" t="n">
        <v>24</v>
      </c>
      <c r="F431" s="26" t="s">
        <v>20259</v>
      </c>
      <c r="G431" s="26" t="s">
        <v>11629</v>
      </c>
      <c r="H431" s="26" t="n">
        <v>9</v>
      </c>
      <c r="I431" s="26" t="s">
        <v>20260</v>
      </c>
      <c r="J431" s="26" t="s">
        <v>20261</v>
      </c>
      <c r="K431" s="26" t="s">
        <v>13445</v>
      </c>
      <c r="L431" s="26" t="s">
        <v>9202</v>
      </c>
      <c r="M431" s="26" t="s">
        <v>20933</v>
      </c>
      <c r="N431" s="26" t="s">
        <v>3702</v>
      </c>
      <c r="O431" s="28" t="n">
        <v>55.2</v>
      </c>
      <c r="P431" s="28" t="n">
        <v>10.4</v>
      </c>
      <c r="Q431" s="27" t="n">
        <v>45926</v>
      </c>
      <c r="R431" s="26"/>
    </row>
    <row r="432" customFormat="false" ht="15" hidden="false" customHeight="true" outlineLevel="0" collapsed="false">
      <c r="A432" s="29" t="s">
        <v>20934</v>
      </c>
      <c r="B432" s="29" t="s">
        <v>167</v>
      </c>
      <c r="C432" s="29" t="s">
        <v>11611</v>
      </c>
      <c r="D432" s="29" t="s">
        <v>20508</v>
      </c>
      <c r="E432" s="29" t="n">
        <v>24</v>
      </c>
      <c r="F432" s="29" t="s">
        <v>20259</v>
      </c>
      <c r="G432" s="29" t="s">
        <v>11629</v>
      </c>
      <c r="H432" s="29" t="n">
        <v>9</v>
      </c>
      <c r="I432" s="29" t="s">
        <v>20260</v>
      </c>
      <c r="J432" s="29" t="s">
        <v>20261</v>
      </c>
      <c r="K432" s="29" t="s">
        <v>20545</v>
      </c>
      <c r="L432" s="29" t="s">
        <v>7522</v>
      </c>
      <c r="M432" s="29" t="s">
        <v>20935</v>
      </c>
      <c r="N432" s="29" t="s">
        <v>1296</v>
      </c>
      <c r="O432" s="31" t="n">
        <v>54.7</v>
      </c>
      <c r="P432" s="31" t="n">
        <v>10.4</v>
      </c>
      <c r="Q432" s="30" t="n">
        <v>45959</v>
      </c>
      <c r="R432" s="29"/>
    </row>
    <row r="433" customFormat="false" ht="15" hidden="false" customHeight="true" outlineLevel="0" collapsed="false">
      <c r="A433" s="26" t="s">
        <v>20936</v>
      </c>
      <c r="B433" s="26" t="s">
        <v>167</v>
      </c>
      <c r="C433" s="26" t="s">
        <v>11611</v>
      </c>
      <c r="D433" s="26" t="s">
        <v>20547</v>
      </c>
      <c r="E433" s="26" t="n">
        <v>40</v>
      </c>
      <c r="F433" s="26" t="s">
        <v>20264</v>
      </c>
      <c r="G433" s="26" t="s">
        <v>11629</v>
      </c>
      <c r="H433" s="26" t="n">
        <v>14</v>
      </c>
      <c r="I433" s="26" t="s">
        <v>20265</v>
      </c>
      <c r="J433" s="26" t="s">
        <v>20261</v>
      </c>
      <c r="K433" s="26" t="s">
        <v>20548</v>
      </c>
      <c r="L433" s="26" t="s">
        <v>808</v>
      </c>
      <c r="M433" s="26" t="s">
        <v>20937</v>
      </c>
      <c r="N433" s="26" t="s">
        <v>811</v>
      </c>
      <c r="O433" s="28" t="n">
        <v>37.8</v>
      </c>
      <c r="P433" s="28" t="n">
        <v>10.4</v>
      </c>
      <c r="Q433" s="27" t="n">
        <v>46147</v>
      </c>
      <c r="R433" s="26"/>
    </row>
    <row r="434" customFormat="false" ht="15" hidden="false" customHeight="true" outlineLevel="0" collapsed="false">
      <c r="A434" s="29" t="s">
        <v>20938</v>
      </c>
      <c r="B434" s="29" t="s">
        <v>167</v>
      </c>
      <c r="C434" s="29" t="s">
        <v>11611</v>
      </c>
      <c r="D434" s="29" t="s">
        <v>20547</v>
      </c>
      <c r="E434" s="29" t="n">
        <v>40</v>
      </c>
      <c r="F434" s="29" t="s">
        <v>20264</v>
      </c>
      <c r="G434" s="29" t="s">
        <v>11629</v>
      </c>
      <c r="H434" s="29" t="n">
        <v>14</v>
      </c>
      <c r="I434" s="29" t="s">
        <v>20265</v>
      </c>
      <c r="J434" s="29" t="s">
        <v>20261</v>
      </c>
      <c r="K434" s="29" t="s">
        <v>20551</v>
      </c>
      <c r="L434" s="29" t="s">
        <v>8785</v>
      </c>
      <c r="M434" s="29" t="s">
        <v>20939</v>
      </c>
      <c r="N434" s="29" t="s">
        <v>3583</v>
      </c>
      <c r="O434" s="31" t="n">
        <v>49.8</v>
      </c>
      <c r="P434" s="31" t="n">
        <v>10.4</v>
      </c>
      <c r="Q434" s="30" t="n">
        <v>45609</v>
      </c>
      <c r="R434" s="29"/>
    </row>
    <row r="435" customFormat="false" ht="15" hidden="false" customHeight="true" outlineLevel="0" collapsed="false">
      <c r="A435" s="26" t="s">
        <v>20940</v>
      </c>
      <c r="B435" s="26" t="s">
        <v>167</v>
      </c>
      <c r="C435" s="26" t="s">
        <v>11611</v>
      </c>
      <c r="D435" s="26" t="s">
        <v>20547</v>
      </c>
      <c r="E435" s="26" t="n">
        <v>28</v>
      </c>
      <c r="F435" s="26" t="s">
        <v>20259</v>
      </c>
      <c r="G435" s="26" t="s">
        <v>11629</v>
      </c>
      <c r="H435" s="26" t="n">
        <v>10</v>
      </c>
      <c r="I435" s="26" t="s">
        <v>20260</v>
      </c>
      <c r="J435" s="26" t="s">
        <v>20261</v>
      </c>
      <c r="K435" s="26" t="s">
        <v>13527</v>
      </c>
      <c r="L435" s="26" t="s">
        <v>4435</v>
      </c>
      <c r="M435" s="26" t="s">
        <v>20941</v>
      </c>
      <c r="N435" s="26" t="s">
        <v>1618</v>
      </c>
      <c r="O435" s="28" t="n">
        <v>27.9</v>
      </c>
      <c r="P435" s="28" t="n">
        <v>10.4</v>
      </c>
      <c r="Q435" s="27" t="n">
        <v>45663</v>
      </c>
      <c r="R435" s="26"/>
    </row>
    <row r="436" customFormat="false" ht="15" hidden="false" customHeight="true" outlineLevel="0" collapsed="false">
      <c r="A436" s="29" t="s">
        <v>11967</v>
      </c>
      <c r="B436" s="29" t="s">
        <v>167</v>
      </c>
      <c r="C436" s="29" t="s">
        <v>11611</v>
      </c>
      <c r="D436" s="29" t="s">
        <v>20547</v>
      </c>
      <c r="E436" s="29" t="n">
        <v>24</v>
      </c>
      <c r="F436" s="29" t="s">
        <v>20259</v>
      </c>
      <c r="G436" s="29" t="s">
        <v>11629</v>
      </c>
      <c r="H436" s="29" t="n">
        <v>9</v>
      </c>
      <c r="I436" s="29" t="s">
        <v>20260</v>
      </c>
      <c r="J436" s="29" t="s">
        <v>20261</v>
      </c>
      <c r="K436" s="29" t="s">
        <v>20942</v>
      </c>
      <c r="L436" s="29" t="s">
        <v>7958</v>
      </c>
      <c r="M436" s="29" t="s">
        <v>20943</v>
      </c>
      <c r="N436" s="29" t="s">
        <v>2566</v>
      </c>
      <c r="O436" s="31" t="n">
        <v>21.2</v>
      </c>
      <c r="P436" s="31" t="n">
        <v>10.4</v>
      </c>
      <c r="Q436" s="30" t="n">
        <v>45764</v>
      </c>
      <c r="R436" s="29"/>
    </row>
    <row r="437" customFormat="false" ht="15" hidden="false" customHeight="true" outlineLevel="0" collapsed="false">
      <c r="A437" s="26" t="s">
        <v>12625</v>
      </c>
      <c r="B437" s="26" t="s">
        <v>167</v>
      </c>
      <c r="C437" s="26" t="s">
        <v>11611</v>
      </c>
      <c r="D437" s="26" t="s">
        <v>20547</v>
      </c>
      <c r="E437" s="26" t="n">
        <v>32</v>
      </c>
      <c r="F437" s="26" t="s">
        <v>20264</v>
      </c>
      <c r="G437" s="26" t="s">
        <v>11629</v>
      </c>
      <c r="H437" s="26" t="n">
        <v>12</v>
      </c>
      <c r="I437" s="26" t="s">
        <v>20260</v>
      </c>
      <c r="J437" s="26" t="s">
        <v>20261</v>
      </c>
      <c r="K437" s="26" t="s">
        <v>20554</v>
      </c>
      <c r="L437" s="26" t="s">
        <v>9535</v>
      </c>
      <c r="M437" s="26" t="s">
        <v>20944</v>
      </c>
      <c r="N437" s="26" t="s">
        <v>4046</v>
      </c>
      <c r="O437" s="28" t="n">
        <v>23.2</v>
      </c>
      <c r="P437" s="28" t="n">
        <v>10.4</v>
      </c>
      <c r="Q437" s="27" t="n">
        <v>45990</v>
      </c>
      <c r="R437" s="26"/>
    </row>
    <row r="438" customFormat="false" ht="15" hidden="false" customHeight="true" outlineLevel="0" collapsed="false">
      <c r="A438" s="29" t="s">
        <v>20945</v>
      </c>
      <c r="B438" s="29" t="s">
        <v>167</v>
      </c>
      <c r="C438" s="29" t="s">
        <v>11611</v>
      </c>
      <c r="D438" s="29" t="s">
        <v>20547</v>
      </c>
      <c r="E438" s="29" t="n">
        <v>32</v>
      </c>
      <c r="F438" s="29" t="s">
        <v>20264</v>
      </c>
      <c r="G438" s="29" t="s">
        <v>11629</v>
      </c>
      <c r="H438" s="29" t="n">
        <v>12</v>
      </c>
      <c r="I438" s="29" t="s">
        <v>20260</v>
      </c>
      <c r="J438" s="29" t="s">
        <v>20261</v>
      </c>
      <c r="K438" s="29" t="s">
        <v>13264</v>
      </c>
      <c r="L438" s="29" t="s">
        <v>2772</v>
      </c>
      <c r="M438" s="29" t="s">
        <v>20946</v>
      </c>
      <c r="N438" s="29" t="s">
        <v>2207</v>
      </c>
      <c r="O438" s="31" t="n">
        <v>18.4</v>
      </c>
      <c r="P438" s="31" t="n">
        <v>10.4</v>
      </c>
      <c r="Q438" s="30" t="n">
        <v>45641</v>
      </c>
      <c r="R438" s="29"/>
    </row>
    <row r="439" customFormat="false" ht="15" hidden="false" customHeight="true" outlineLevel="0" collapsed="false">
      <c r="A439" s="26" t="s">
        <v>20947</v>
      </c>
      <c r="B439" s="26" t="s">
        <v>167</v>
      </c>
      <c r="C439" s="26" t="s">
        <v>11611</v>
      </c>
      <c r="D439" s="26" t="s">
        <v>20547</v>
      </c>
      <c r="E439" s="26" t="n">
        <v>36</v>
      </c>
      <c r="F439" s="26" t="s">
        <v>20264</v>
      </c>
      <c r="G439" s="26" t="s">
        <v>11629</v>
      </c>
      <c r="H439" s="26" t="n">
        <v>13</v>
      </c>
      <c r="I439" s="26" t="s">
        <v>20265</v>
      </c>
      <c r="J439" s="26" t="s">
        <v>20261</v>
      </c>
      <c r="K439" s="26" t="s">
        <v>20557</v>
      </c>
      <c r="L439" s="26" t="s">
        <v>2769</v>
      </c>
      <c r="M439" s="26" t="s">
        <v>20285</v>
      </c>
      <c r="N439" s="26" t="s">
        <v>631</v>
      </c>
      <c r="O439" s="28" t="n">
        <v>58.2</v>
      </c>
      <c r="P439" s="28" t="n">
        <v>10.4</v>
      </c>
      <c r="Q439" s="27" t="n">
        <v>45687</v>
      </c>
      <c r="R439" s="26"/>
    </row>
    <row r="440" customFormat="false" ht="15" hidden="false" customHeight="true" outlineLevel="0" collapsed="false">
      <c r="A440" s="29" t="s">
        <v>11744</v>
      </c>
      <c r="B440" s="29" t="s">
        <v>167</v>
      </c>
      <c r="C440" s="29" t="s">
        <v>11611</v>
      </c>
      <c r="D440" s="29" t="s">
        <v>20547</v>
      </c>
      <c r="E440" s="29" t="n">
        <v>24</v>
      </c>
      <c r="F440" s="29" t="s">
        <v>20259</v>
      </c>
      <c r="G440" s="29" t="s">
        <v>11629</v>
      </c>
      <c r="H440" s="29" t="n">
        <v>9</v>
      </c>
      <c r="I440" s="29" t="s">
        <v>20260</v>
      </c>
      <c r="J440" s="29" t="s">
        <v>20261</v>
      </c>
      <c r="K440" s="29" t="s">
        <v>13496</v>
      </c>
      <c r="L440" s="29" t="s">
        <v>11360</v>
      </c>
      <c r="M440" s="29" t="s">
        <v>20948</v>
      </c>
      <c r="N440" s="29" t="s">
        <v>4804</v>
      </c>
      <c r="O440" s="31" t="n">
        <v>18.2</v>
      </c>
      <c r="P440" s="31" t="n">
        <v>10.4</v>
      </c>
      <c r="Q440" s="30" t="n">
        <v>45973</v>
      </c>
      <c r="R440" s="29"/>
    </row>
    <row r="441" customFormat="false" ht="15" hidden="false" customHeight="true" outlineLevel="0" collapsed="false">
      <c r="A441" s="26" t="s">
        <v>20949</v>
      </c>
      <c r="B441" s="26" t="s">
        <v>167</v>
      </c>
      <c r="C441" s="26" t="s">
        <v>11611</v>
      </c>
      <c r="D441" s="26" t="s">
        <v>20547</v>
      </c>
      <c r="E441" s="26" t="n">
        <v>28</v>
      </c>
      <c r="F441" s="26" t="s">
        <v>20259</v>
      </c>
      <c r="G441" s="26" t="s">
        <v>11629</v>
      </c>
      <c r="H441" s="26" t="n">
        <v>10</v>
      </c>
      <c r="I441" s="26" t="s">
        <v>20260</v>
      </c>
      <c r="J441" s="26" t="s">
        <v>20361</v>
      </c>
      <c r="K441" s="26"/>
      <c r="L441" s="26"/>
      <c r="M441" s="26"/>
      <c r="N441" s="26"/>
      <c r="O441" s="26"/>
      <c r="P441" s="28" t="n">
        <v>10.4</v>
      </c>
      <c r="Q441" s="27" t="n">
        <v>46198</v>
      </c>
      <c r="R441" s="26"/>
    </row>
    <row r="442" customFormat="false" ht="15" hidden="false" customHeight="true" outlineLevel="0" collapsed="false">
      <c r="A442" s="29" t="s">
        <v>12581</v>
      </c>
      <c r="B442" s="29" t="s">
        <v>167</v>
      </c>
      <c r="C442" s="29" t="s">
        <v>11611</v>
      </c>
      <c r="D442" s="29" t="s">
        <v>20547</v>
      </c>
      <c r="E442" s="29" t="n">
        <v>32</v>
      </c>
      <c r="F442" s="29" t="s">
        <v>20264</v>
      </c>
      <c r="G442" s="29" t="s">
        <v>11629</v>
      </c>
      <c r="H442" s="29" t="n">
        <v>12</v>
      </c>
      <c r="I442" s="29" t="s">
        <v>20260</v>
      </c>
      <c r="J442" s="29" t="s">
        <v>20261</v>
      </c>
      <c r="K442" s="29" t="s">
        <v>20950</v>
      </c>
      <c r="L442" s="29" t="s">
        <v>10092</v>
      </c>
      <c r="M442" s="29" t="s">
        <v>20951</v>
      </c>
      <c r="N442" s="29" t="s">
        <v>228</v>
      </c>
      <c r="O442" s="31" t="n">
        <v>21.3</v>
      </c>
      <c r="P442" s="31" t="n">
        <v>10.4</v>
      </c>
      <c r="Q442" s="30" t="n">
        <v>46109</v>
      </c>
      <c r="R442" s="29"/>
    </row>
    <row r="443" customFormat="false" ht="15" hidden="false" customHeight="true" outlineLevel="0" collapsed="false">
      <c r="A443" s="26" t="s">
        <v>20952</v>
      </c>
      <c r="B443" s="26" t="s">
        <v>167</v>
      </c>
      <c r="C443" s="26" t="s">
        <v>11611</v>
      </c>
      <c r="D443" s="26" t="s">
        <v>20547</v>
      </c>
      <c r="E443" s="26" t="n">
        <v>40</v>
      </c>
      <c r="F443" s="26" t="s">
        <v>20264</v>
      </c>
      <c r="G443" s="26" t="s">
        <v>11629</v>
      </c>
      <c r="H443" s="26" t="n">
        <v>14</v>
      </c>
      <c r="I443" s="26" t="s">
        <v>20265</v>
      </c>
      <c r="J443" s="26" t="s">
        <v>20261</v>
      </c>
      <c r="K443" s="26" t="s">
        <v>20563</v>
      </c>
      <c r="L443" s="26" t="s">
        <v>6441</v>
      </c>
      <c r="M443" s="26" t="s">
        <v>20953</v>
      </c>
      <c r="N443" s="26" t="s">
        <v>3444</v>
      </c>
      <c r="O443" s="28" t="n">
        <v>52.9</v>
      </c>
      <c r="P443" s="28" t="n">
        <v>10.4</v>
      </c>
      <c r="Q443" s="27" t="n">
        <v>45667</v>
      </c>
      <c r="R443" s="26"/>
    </row>
    <row r="444" customFormat="false" ht="15" hidden="false" customHeight="true" outlineLevel="0" collapsed="false">
      <c r="A444" s="29" t="s">
        <v>12207</v>
      </c>
      <c r="B444" s="29" t="s">
        <v>167</v>
      </c>
      <c r="C444" s="29" t="s">
        <v>11611</v>
      </c>
      <c r="D444" s="29" t="s">
        <v>20547</v>
      </c>
      <c r="E444" s="29" t="n">
        <v>32</v>
      </c>
      <c r="F444" s="29" t="s">
        <v>20264</v>
      </c>
      <c r="G444" s="29" t="s">
        <v>11629</v>
      </c>
      <c r="H444" s="29" t="n">
        <v>12</v>
      </c>
      <c r="I444" s="29" t="s">
        <v>20260</v>
      </c>
      <c r="J444" s="29" t="s">
        <v>20261</v>
      </c>
      <c r="K444" s="29" t="s">
        <v>13095</v>
      </c>
      <c r="L444" s="29" t="s">
        <v>7247</v>
      </c>
      <c r="M444" s="29" t="s">
        <v>20954</v>
      </c>
      <c r="N444" s="29" t="s">
        <v>419</v>
      </c>
      <c r="O444" s="31" t="n">
        <v>33.4</v>
      </c>
      <c r="P444" s="31" t="n">
        <v>10.4</v>
      </c>
      <c r="Q444" s="30" t="n">
        <v>45783</v>
      </c>
      <c r="R444" s="29"/>
    </row>
    <row r="445" customFormat="false" ht="15" hidden="false" customHeight="true" outlineLevel="0" collapsed="false">
      <c r="A445" s="26" t="s">
        <v>13115</v>
      </c>
      <c r="B445" s="26" t="s">
        <v>167</v>
      </c>
      <c r="C445" s="26" t="s">
        <v>11611</v>
      </c>
      <c r="D445" s="26" t="s">
        <v>20547</v>
      </c>
      <c r="E445" s="26" t="n">
        <v>28</v>
      </c>
      <c r="F445" s="26" t="s">
        <v>20259</v>
      </c>
      <c r="G445" s="26" t="s">
        <v>11629</v>
      </c>
      <c r="H445" s="26" t="n">
        <v>10</v>
      </c>
      <c r="I445" s="26" t="s">
        <v>20260</v>
      </c>
      <c r="J445" s="26" t="s">
        <v>20261</v>
      </c>
      <c r="K445" s="26" t="s">
        <v>13116</v>
      </c>
      <c r="L445" s="26" t="s">
        <v>8989</v>
      </c>
      <c r="M445" s="26" t="s">
        <v>20955</v>
      </c>
      <c r="N445" s="26" t="s">
        <v>7638</v>
      </c>
      <c r="O445" s="28" t="n">
        <v>56.2</v>
      </c>
      <c r="P445" s="28" t="n">
        <v>10.4</v>
      </c>
      <c r="Q445" s="27" t="n">
        <v>46011</v>
      </c>
      <c r="R445" s="26"/>
    </row>
    <row r="446" customFormat="false" ht="15" hidden="false" customHeight="true" outlineLevel="0" collapsed="false">
      <c r="A446" s="29" t="s">
        <v>20956</v>
      </c>
      <c r="B446" s="29" t="s">
        <v>167</v>
      </c>
      <c r="C446" s="29" t="s">
        <v>11611</v>
      </c>
      <c r="D446" s="29" t="s">
        <v>20547</v>
      </c>
      <c r="E446" s="29" t="n">
        <v>28</v>
      </c>
      <c r="F446" s="29" t="s">
        <v>20259</v>
      </c>
      <c r="G446" s="29" t="s">
        <v>11629</v>
      </c>
      <c r="H446" s="29" t="n">
        <v>10</v>
      </c>
      <c r="I446" s="29" t="s">
        <v>20260</v>
      </c>
      <c r="J446" s="29" t="s">
        <v>20261</v>
      </c>
      <c r="K446" s="29" t="s">
        <v>20568</v>
      </c>
      <c r="L446" s="29" t="s">
        <v>10612</v>
      </c>
      <c r="M446" s="29" t="s">
        <v>20957</v>
      </c>
      <c r="N446" s="29" t="s">
        <v>2424</v>
      </c>
      <c r="O446" s="31" t="n">
        <v>59.7</v>
      </c>
      <c r="P446" s="31" t="n">
        <v>10.4</v>
      </c>
      <c r="Q446" s="30" t="n">
        <v>45914</v>
      </c>
      <c r="R446" s="29"/>
    </row>
    <row r="447" customFormat="false" ht="15" hidden="false" customHeight="true" outlineLevel="0" collapsed="false">
      <c r="A447" s="26" t="s">
        <v>11872</v>
      </c>
      <c r="B447" s="26" t="s">
        <v>167</v>
      </c>
      <c r="C447" s="26" t="s">
        <v>11611</v>
      </c>
      <c r="D447" s="26" t="s">
        <v>20547</v>
      </c>
      <c r="E447" s="26" t="n">
        <v>36</v>
      </c>
      <c r="F447" s="26" t="s">
        <v>20264</v>
      </c>
      <c r="G447" s="26" t="s">
        <v>11629</v>
      </c>
      <c r="H447" s="26" t="n">
        <v>13</v>
      </c>
      <c r="I447" s="26" t="s">
        <v>20265</v>
      </c>
      <c r="J447" s="26" t="s">
        <v>20261</v>
      </c>
      <c r="K447" s="26" t="s">
        <v>13393</v>
      </c>
      <c r="L447" s="26" t="s">
        <v>4284</v>
      </c>
      <c r="M447" s="26" t="s">
        <v>20958</v>
      </c>
      <c r="N447" s="26" t="s">
        <v>3614</v>
      </c>
      <c r="O447" s="28" t="n">
        <v>22.4</v>
      </c>
      <c r="P447" s="28" t="n">
        <v>10.4</v>
      </c>
      <c r="Q447" s="27" t="n">
        <v>45582</v>
      </c>
      <c r="R447" s="26"/>
    </row>
    <row r="448" customFormat="false" ht="15" hidden="false" customHeight="true" outlineLevel="0" collapsed="false">
      <c r="A448" s="29" t="s">
        <v>20959</v>
      </c>
      <c r="B448" s="29" t="s">
        <v>167</v>
      </c>
      <c r="C448" s="29" t="s">
        <v>11611</v>
      </c>
      <c r="D448" s="29" t="s">
        <v>20547</v>
      </c>
      <c r="E448" s="29" t="n">
        <v>32</v>
      </c>
      <c r="F448" s="29" t="s">
        <v>20264</v>
      </c>
      <c r="G448" s="29" t="s">
        <v>11629</v>
      </c>
      <c r="H448" s="29" t="n">
        <v>12</v>
      </c>
      <c r="I448" s="29" t="s">
        <v>20260</v>
      </c>
      <c r="J448" s="29" t="s">
        <v>20261</v>
      </c>
      <c r="K448" s="29" t="s">
        <v>20571</v>
      </c>
      <c r="L448" s="29" t="s">
        <v>7917</v>
      </c>
      <c r="M448" s="29" t="s">
        <v>20960</v>
      </c>
      <c r="N448" s="29" t="s">
        <v>5642</v>
      </c>
      <c r="O448" s="31" t="n">
        <v>58.6</v>
      </c>
      <c r="P448" s="31" t="n">
        <v>10.4</v>
      </c>
      <c r="Q448" s="30" t="n">
        <v>45742</v>
      </c>
      <c r="R448" s="29"/>
    </row>
    <row r="449" customFormat="false" ht="15" hidden="false" customHeight="true" outlineLevel="0" collapsed="false">
      <c r="A449" s="26" t="s">
        <v>20961</v>
      </c>
      <c r="B449" s="26" t="s">
        <v>167</v>
      </c>
      <c r="C449" s="26" t="s">
        <v>11611</v>
      </c>
      <c r="D449" s="26" t="s">
        <v>20547</v>
      </c>
      <c r="E449" s="26" t="n">
        <v>28</v>
      </c>
      <c r="F449" s="26" t="s">
        <v>20259</v>
      </c>
      <c r="G449" s="26" t="s">
        <v>11629</v>
      </c>
      <c r="H449" s="26" t="n">
        <v>10</v>
      </c>
      <c r="I449" s="26" t="s">
        <v>20260</v>
      </c>
      <c r="J449" s="26" t="s">
        <v>20261</v>
      </c>
      <c r="K449" s="26" t="s">
        <v>13567</v>
      </c>
      <c r="L449" s="26" t="s">
        <v>5165</v>
      </c>
      <c r="M449" s="26" t="s">
        <v>20962</v>
      </c>
      <c r="N449" s="26" t="s">
        <v>1929</v>
      </c>
      <c r="O449" s="28" t="n">
        <v>54.9</v>
      </c>
      <c r="P449" s="28" t="n">
        <v>10.4</v>
      </c>
      <c r="Q449" s="27" t="n">
        <v>45992</v>
      </c>
      <c r="R449" s="26"/>
    </row>
    <row r="450" customFormat="false" ht="15" hidden="false" customHeight="true" outlineLevel="0" collapsed="false">
      <c r="A450" s="29" t="s">
        <v>12435</v>
      </c>
      <c r="B450" s="29" t="s">
        <v>167</v>
      </c>
      <c r="C450" s="29" t="s">
        <v>11611</v>
      </c>
      <c r="D450" s="29" t="s">
        <v>20547</v>
      </c>
      <c r="E450" s="29" t="n">
        <v>24</v>
      </c>
      <c r="F450" s="29" t="s">
        <v>20259</v>
      </c>
      <c r="G450" s="29" t="s">
        <v>11629</v>
      </c>
      <c r="H450" s="29" t="n">
        <v>9</v>
      </c>
      <c r="I450" s="29" t="s">
        <v>20260</v>
      </c>
      <c r="J450" s="29" t="s">
        <v>20261</v>
      </c>
      <c r="K450" s="29" t="s">
        <v>20574</v>
      </c>
      <c r="L450" s="29" t="s">
        <v>2810</v>
      </c>
      <c r="M450" s="29" t="s">
        <v>20963</v>
      </c>
      <c r="N450" s="29" t="s">
        <v>2813</v>
      </c>
      <c r="O450" s="31" t="n">
        <v>47</v>
      </c>
      <c r="P450" s="31" t="n">
        <v>10.4</v>
      </c>
      <c r="Q450" s="30" t="n">
        <v>45745</v>
      </c>
      <c r="R450" s="29"/>
    </row>
    <row r="451" customFormat="false" ht="15" hidden="false" customHeight="true" outlineLevel="0" collapsed="false">
      <c r="A451" s="26" t="s">
        <v>12109</v>
      </c>
      <c r="B451" s="26" t="s">
        <v>167</v>
      </c>
      <c r="C451" s="26" t="s">
        <v>11611</v>
      </c>
      <c r="D451" s="26" t="s">
        <v>20547</v>
      </c>
      <c r="E451" s="26" t="n">
        <v>24</v>
      </c>
      <c r="F451" s="26" t="s">
        <v>20259</v>
      </c>
      <c r="G451" s="26" t="s">
        <v>11629</v>
      </c>
      <c r="H451" s="26" t="n">
        <v>9</v>
      </c>
      <c r="I451" s="26" t="s">
        <v>20260</v>
      </c>
      <c r="J451" s="26" t="s">
        <v>20261</v>
      </c>
      <c r="K451" s="26" t="s">
        <v>20577</v>
      </c>
      <c r="L451" s="26" t="s">
        <v>9235</v>
      </c>
      <c r="M451" s="26" t="s">
        <v>20964</v>
      </c>
      <c r="N451" s="26" t="s">
        <v>1483</v>
      </c>
      <c r="O451" s="28" t="n">
        <v>56.9</v>
      </c>
      <c r="P451" s="28" t="n">
        <v>10.4</v>
      </c>
      <c r="Q451" s="27" t="n">
        <v>46166</v>
      </c>
      <c r="R451" s="26"/>
    </row>
    <row r="452" customFormat="false" ht="15" hidden="false" customHeight="true" outlineLevel="0" collapsed="false">
      <c r="A452" s="29" t="s">
        <v>11653</v>
      </c>
      <c r="B452" s="29" t="s">
        <v>167</v>
      </c>
      <c r="C452" s="29" t="s">
        <v>11611</v>
      </c>
      <c r="D452" s="29" t="s">
        <v>20547</v>
      </c>
      <c r="E452" s="29" t="n">
        <v>36</v>
      </c>
      <c r="F452" s="29" t="s">
        <v>20264</v>
      </c>
      <c r="G452" s="29" t="s">
        <v>11629</v>
      </c>
      <c r="H452" s="29" t="n">
        <v>13</v>
      </c>
      <c r="I452" s="29" t="s">
        <v>20265</v>
      </c>
      <c r="J452" s="29" t="s">
        <v>20261</v>
      </c>
      <c r="K452" s="29" t="s">
        <v>13162</v>
      </c>
      <c r="L452" s="29" t="s">
        <v>4252</v>
      </c>
      <c r="M452" s="29" t="s">
        <v>20965</v>
      </c>
      <c r="N452" s="29" t="s">
        <v>521</v>
      </c>
      <c r="O452" s="31" t="n">
        <v>39.8</v>
      </c>
      <c r="P452" s="31" t="n">
        <v>10.4</v>
      </c>
      <c r="Q452" s="30" t="n">
        <v>45929</v>
      </c>
      <c r="R452" s="29"/>
    </row>
    <row r="453" customFormat="false" ht="15" hidden="false" customHeight="true" outlineLevel="0" collapsed="false">
      <c r="A453" s="26" t="s">
        <v>12029</v>
      </c>
      <c r="B453" s="26" t="s">
        <v>167</v>
      </c>
      <c r="C453" s="26" t="s">
        <v>11611</v>
      </c>
      <c r="D453" s="26" t="s">
        <v>20547</v>
      </c>
      <c r="E453" s="26" t="n">
        <v>40</v>
      </c>
      <c r="F453" s="26" t="s">
        <v>20264</v>
      </c>
      <c r="G453" s="26" t="s">
        <v>11629</v>
      </c>
      <c r="H453" s="26" t="n">
        <v>14</v>
      </c>
      <c r="I453" s="26" t="s">
        <v>20265</v>
      </c>
      <c r="J453" s="26" t="s">
        <v>20261</v>
      </c>
      <c r="K453" s="26" t="s">
        <v>20581</v>
      </c>
      <c r="L453" s="26" t="s">
        <v>5964</v>
      </c>
      <c r="M453" s="26" t="s">
        <v>20966</v>
      </c>
      <c r="N453" s="26" t="s">
        <v>3378</v>
      </c>
      <c r="O453" s="28" t="n">
        <v>57.6</v>
      </c>
      <c r="P453" s="28" t="n">
        <v>10.4</v>
      </c>
      <c r="Q453" s="27" t="n">
        <v>45949</v>
      </c>
      <c r="R453" s="26"/>
    </row>
    <row r="454" customFormat="false" ht="15" hidden="false" customHeight="true" outlineLevel="0" collapsed="false">
      <c r="A454" s="29" t="s">
        <v>20967</v>
      </c>
      <c r="B454" s="29" t="s">
        <v>167</v>
      </c>
      <c r="C454" s="29" t="s">
        <v>11611</v>
      </c>
      <c r="D454" s="29" t="s">
        <v>20547</v>
      </c>
      <c r="E454" s="29" t="n">
        <v>36</v>
      </c>
      <c r="F454" s="29" t="s">
        <v>20264</v>
      </c>
      <c r="G454" s="29" t="s">
        <v>11629</v>
      </c>
      <c r="H454" s="29" t="n">
        <v>13</v>
      </c>
      <c r="I454" s="29" t="s">
        <v>20265</v>
      </c>
      <c r="J454" s="29" t="s">
        <v>20261</v>
      </c>
      <c r="K454" s="29" t="s">
        <v>20583</v>
      </c>
      <c r="L454" s="29" t="s">
        <v>1980</v>
      </c>
      <c r="M454" s="29" t="s">
        <v>20968</v>
      </c>
      <c r="N454" s="29" t="s">
        <v>1984</v>
      </c>
      <c r="O454" s="31" t="n">
        <v>50.8</v>
      </c>
      <c r="P454" s="31" t="n">
        <v>10.4</v>
      </c>
      <c r="Q454" s="30" t="n">
        <v>45724</v>
      </c>
      <c r="R454" s="29"/>
    </row>
    <row r="455" customFormat="false" ht="15" hidden="false" customHeight="true" outlineLevel="0" collapsed="false">
      <c r="A455" s="26" t="s">
        <v>14016</v>
      </c>
      <c r="B455" s="26" t="s">
        <v>167</v>
      </c>
      <c r="C455" s="26" t="s">
        <v>11611</v>
      </c>
      <c r="D455" s="26" t="s">
        <v>20547</v>
      </c>
      <c r="E455" s="26" t="n">
        <v>40</v>
      </c>
      <c r="F455" s="26" t="s">
        <v>20264</v>
      </c>
      <c r="G455" s="26" t="s">
        <v>11629</v>
      </c>
      <c r="H455" s="26" t="n">
        <v>14</v>
      </c>
      <c r="I455" s="26" t="s">
        <v>20265</v>
      </c>
      <c r="J455" s="26" t="s">
        <v>20261</v>
      </c>
      <c r="K455" s="26" t="s">
        <v>20586</v>
      </c>
      <c r="L455" s="26" t="s">
        <v>4494</v>
      </c>
      <c r="M455" s="26" t="s">
        <v>20969</v>
      </c>
      <c r="N455" s="26" t="s">
        <v>1659</v>
      </c>
      <c r="O455" s="28" t="n">
        <v>58.3</v>
      </c>
      <c r="P455" s="28" t="n">
        <v>10.4</v>
      </c>
      <c r="Q455" s="27" t="n">
        <v>45974</v>
      </c>
      <c r="R455" s="26"/>
    </row>
    <row r="456" customFormat="false" ht="15" hidden="false" customHeight="true" outlineLevel="0" collapsed="false">
      <c r="A456" s="29" t="s">
        <v>12718</v>
      </c>
      <c r="B456" s="29" t="s">
        <v>167</v>
      </c>
      <c r="C456" s="29" t="s">
        <v>11611</v>
      </c>
      <c r="D456" s="29" t="s">
        <v>20547</v>
      </c>
      <c r="E456" s="29" t="n">
        <v>28</v>
      </c>
      <c r="F456" s="29" t="s">
        <v>20259</v>
      </c>
      <c r="G456" s="29" t="s">
        <v>11629</v>
      </c>
      <c r="H456" s="29" t="n">
        <v>10</v>
      </c>
      <c r="I456" s="29" t="s">
        <v>20260</v>
      </c>
      <c r="J456" s="29" t="s">
        <v>20361</v>
      </c>
      <c r="K456" s="29"/>
      <c r="L456" s="29"/>
      <c r="M456" s="29"/>
      <c r="N456" s="29"/>
      <c r="O456" s="29"/>
      <c r="P456" s="31" t="n">
        <v>10.4</v>
      </c>
      <c r="Q456" s="30" t="n">
        <v>45777</v>
      </c>
      <c r="R456" s="29"/>
    </row>
    <row r="457" customFormat="false" ht="15" hidden="false" customHeight="true" outlineLevel="0" collapsed="false">
      <c r="A457" s="26" t="s">
        <v>13693</v>
      </c>
      <c r="B457" s="26" t="s">
        <v>167</v>
      </c>
      <c r="C457" s="26" t="s">
        <v>11611</v>
      </c>
      <c r="D457" s="26" t="s">
        <v>20590</v>
      </c>
      <c r="E457" s="26" t="n">
        <v>36</v>
      </c>
      <c r="F457" s="26" t="s">
        <v>20264</v>
      </c>
      <c r="G457" s="26" t="s">
        <v>11629</v>
      </c>
      <c r="H457" s="26" t="n">
        <v>13</v>
      </c>
      <c r="I457" s="26" t="s">
        <v>20265</v>
      </c>
      <c r="J457" s="26" t="s">
        <v>20261</v>
      </c>
      <c r="K457" s="26" t="s">
        <v>13282</v>
      </c>
      <c r="L457" s="26" t="s">
        <v>7294</v>
      </c>
      <c r="M457" s="26" t="s">
        <v>20970</v>
      </c>
      <c r="N457" s="26" t="s">
        <v>3102</v>
      </c>
      <c r="O457" s="28" t="n">
        <v>46.5</v>
      </c>
      <c r="P457" s="28" t="n">
        <v>10.4</v>
      </c>
      <c r="Q457" s="27" t="n">
        <v>45721</v>
      </c>
      <c r="R457" s="26"/>
    </row>
    <row r="458" customFormat="false" ht="15" hidden="false" customHeight="true" outlineLevel="0" collapsed="false">
      <c r="A458" s="29" t="s">
        <v>12771</v>
      </c>
      <c r="B458" s="29" t="s">
        <v>167</v>
      </c>
      <c r="C458" s="29" t="s">
        <v>11611</v>
      </c>
      <c r="D458" s="29" t="s">
        <v>20590</v>
      </c>
      <c r="E458" s="29" t="n">
        <v>28</v>
      </c>
      <c r="F458" s="29" t="s">
        <v>20259</v>
      </c>
      <c r="G458" s="29" t="s">
        <v>11629</v>
      </c>
      <c r="H458" s="29" t="n">
        <v>10</v>
      </c>
      <c r="I458" s="29" t="s">
        <v>20260</v>
      </c>
      <c r="J458" s="29" t="s">
        <v>20261</v>
      </c>
      <c r="K458" s="29" t="s">
        <v>13442</v>
      </c>
      <c r="L458" s="29" t="s">
        <v>1730</v>
      </c>
      <c r="M458" s="29" t="s">
        <v>20971</v>
      </c>
      <c r="N458" s="29" t="s">
        <v>1733</v>
      </c>
      <c r="O458" s="31" t="n">
        <v>58.1</v>
      </c>
      <c r="P458" s="31" t="n">
        <v>10.4</v>
      </c>
      <c r="Q458" s="30" t="n">
        <v>45781</v>
      </c>
      <c r="R458" s="29"/>
    </row>
    <row r="459" customFormat="false" ht="15" hidden="false" customHeight="true" outlineLevel="0" collapsed="false">
      <c r="A459" s="26" t="s">
        <v>20972</v>
      </c>
      <c r="B459" s="26" t="s">
        <v>167</v>
      </c>
      <c r="C459" s="26" t="s">
        <v>11611</v>
      </c>
      <c r="D459" s="26" t="s">
        <v>20590</v>
      </c>
      <c r="E459" s="26" t="n">
        <v>36</v>
      </c>
      <c r="F459" s="26" t="s">
        <v>20264</v>
      </c>
      <c r="G459" s="26" t="s">
        <v>11629</v>
      </c>
      <c r="H459" s="26" t="n">
        <v>13</v>
      </c>
      <c r="I459" s="26" t="s">
        <v>20265</v>
      </c>
      <c r="J459" s="26" t="s">
        <v>20261</v>
      </c>
      <c r="K459" s="26" t="s">
        <v>13388</v>
      </c>
      <c r="L459" s="26" t="s">
        <v>6584</v>
      </c>
      <c r="M459" s="26" t="s">
        <v>20973</v>
      </c>
      <c r="N459" s="26" t="s">
        <v>4481</v>
      </c>
      <c r="O459" s="28" t="n">
        <v>56.6</v>
      </c>
      <c r="P459" s="28" t="n">
        <v>10.4</v>
      </c>
      <c r="Q459" s="27" t="n">
        <v>45999</v>
      </c>
      <c r="R459" s="26"/>
    </row>
    <row r="460" customFormat="false" ht="15" hidden="false" customHeight="true" outlineLevel="0" collapsed="false">
      <c r="A460" s="29" t="s">
        <v>14929</v>
      </c>
      <c r="B460" s="29" t="s">
        <v>167</v>
      </c>
      <c r="C460" s="29" t="s">
        <v>11611</v>
      </c>
      <c r="D460" s="29" t="s">
        <v>20590</v>
      </c>
      <c r="E460" s="29" t="n">
        <v>28</v>
      </c>
      <c r="F460" s="29" t="s">
        <v>20259</v>
      </c>
      <c r="G460" s="29" t="s">
        <v>11629</v>
      </c>
      <c r="H460" s="29" t="n">
        <v>10</v>
      </c>
      <c r="I460" s="29" t="s">
        <v>20260</v>
      </c>
      <c r="J460" s="29" t="s">
        <v>20261</v>
      </c>
      <c r="K460" s="29" t="s">
        <v>13492</v>
      </c>
      <c r="L460" s="29" t="s">
        <v>6226</v>
      </c>
      <c r="M460" s="29" t="s">
        <v>20974</v>
      </c>
      <c r="N460" s="29" t="s">
        <v>1896</v>
      </c>
      <c r="O460" s="31" t="n">
        <v>56.5</v>
      </c>
      <c r="P460" s="31" t="n">
        <v>10.4</v>
      </c>
      <c r="Q460" s="30" t="n">
        <v>45917</v>
      </c>
      <c r="R460" s="29"/>
    </row>
    <row r="461" customFormat="false" ht="15" hidden="false" customHeight="true" outlineLevel="0" collapsed="false">
      <c r="A461" s="26" t="s">
        <v>12168</v>
      </c>
      <c r="B461" s="26" t="s">
        <v>167</v>
      </c>
      <c r="C461" s="26" t="s">
        <v>11611</v>
      </c>
      <c r="D461" s="26" t="s">
        <v>20590</v>
      </c>
      <c r="E461" s="26" t="n">
        <v>28</v>
      </c>
      <c r="F461" s="26" t="s">
        <v>20259</v>
      </c>
      <c r="G461" s="26" t="s">
        <v>11629</v>
      </c>
      <c r="H461" s="26" t="n">
        <v>10</v>
      </c>
      <c r="I461" s="26" t="s">
        <v>20260</v>
      </c>
      <c r="J461" s="26" t="s">
        <v>20261</v>
      </c>
      <c r="K461" s="26" t="s">
        <v>20597</v>
      </c>
      <c r="L461" s="26" t="s">
        <v>8877</v>
      </c>
      <c r="M461" s="26" t="s">
        <v>20975</v>
      </c>
      <c r="N461" s="26" t="s">
        <v>2789</v>
      </c>
      <c r="O461" s="28" t="n">
        <v>24.5</v>
      </c>
      <c r="P461" s="28" t="n">
        <v>10.4</v>
      </c>
      <c r="Q461" s="27" t="n">
        <v>45884</v>
      </c>
      <c r="R461" s="26"/>
    </row>
    <row r="462" customFormat="false" ht="15" hidden="false" customHeight="true" outlineLevel="0" collapsed="false">
      <c r="A462" s="29" t="s">
        <v>13705</v>
      </c>
      <c r="B462" s="29" t="s">
        <v>167</v>
      </c>
      <c r="C462" s="29" t="s">
        <v>11611</v>
      </c>
      <c r="D462" s="29" t="s">
        <v>20590</v>
      </c>
      <c r="E462" s="29" t="n">
        <v>36</v>
      </c>
      <c r="F462" s="29" t="s">
        <v>20264</v>
      </c>
      <c r="G462" s="29" t="s">
        <v>11629</v>
      </c>
      <c r="H462" s="29" t="n">
        <v>13</v>
      </c>
      <c r="I462" s="29" t="s">
        <v>20265</v>
      </c>
      <c r="J462" s="29" t="s">
        <v>20261</v>
      </c>
      <c r="K462" s="29" t="s">
        <v>13098</v>
      </c>
      <c r="L462" s="29" t="s">
        <v>7641</v>
      </c>
      <c r="M462" s="29" t="s">
        <v>20976</v>
      </c>
      <c r="N462" s="29" t="s">
        <v>751</v>
      </c>
      <c r="O462" s="31" t="n">
        <v>29.3</v>
      </c>
      <c r="P462" s="31" t="n">
        <v>10.4</v>
      </c>
      <c r="Q462" s="30" t="n">
        <v>46078</v>
      </c>
      <c r="R462" s="29"/>
    </row>
    <row r="463" customFormat="false" ht="15" hidden="false" customHeight="true" outlineLevel="0" collapsed="false">
      <c r="A463" s="26" t="s">
        <v>11628</v>
      </c>
      <c r="B463" s="26" t="s">
        <v>167</v>
      </c>
      <c r="C463" s="26" t="s">
        <v>11611</v>
      </c>
      <c r="D463" s="26" t="s">
        <v>20590</v>
      </c>
      <c r="E463" s="26" t="n">
        <v>28</v>
      </c>
      <c r="F463" s="26" t="s">
        <v>20259</v>
      </c>
      <c r="G463" s="26" t="s">
        <v>11629</v>
      </c>
      <c r="H463" s="26" t="n">
        <v>10</v>
      </c>
      <c r="I463" s="26" t="s">
        <v>20260</v>
      </c>
      <c r="J463" s="26" t="s">
        <v>20261</v>
      </c>
      <c r="K463" s="26" t="s">
        <v>20601</v>
      </c>
      <c r="L463" s="26" t="s">
        <v>11418</v>
      </c>
      <c r="M463" s="26" t="s">
        <v>20977</v>
      </c>
      <c r="N463" s="26" t="s">
        <v>1431</v>
      </c>
      <c r="O463" s="28" t="n">
        <v>35.8</v>
      </c>
      <c r="P463" s="28" t="n">
        <v>10.4</v>
      </c>
      <c r="Q463" s="27" t="n">
        <v>45740</v>
      </c>
      <c r="R463" s="26"/>
    </row>
    <row r="464" customFormat="false" ht="15" hidden="false" customHeight="true" outlineLevel="0" collapsed="false">
      <c r="A464" s="29" t="s">
        <v>14179</v>
      </c>
      <c r="B464" s="29" t="s">
        <v>167</v>
      </c>
      <c r="C464" s="29" t="s">
        <v>11611</v>
      </c>
      <c r="D464" s="29" t="s">
        <v>20590</v>
      </c>
      <c r="E464" s="29" t="n">
        <v>32</v>
      </c>
      <c r="F464" s="29" t="s">
        <v>20264</v>
      </c>
      <c r="G464" s="29" t="s">
        <v>11629</v>
      </c>
      <c r="H464" s="29" t="n">
        <v>12</v>
      </c>
      <c r="I464" s="29" t="s">
        <v>20260</v>
      </c>
      <c r="J464" s="29" t="s">
        <v>20261</v>
      </c>
      <c r="K464" s="29" t="s">
        <v>20603</v>
      </c>
      <c r="L464" s="29" t="s">
        <v>7511</v>
      </c>
      <c r="M464" s="29" t="s">
        <v>20978</v>
      </c>
      <c r="N464" s="29" t="s">
        <v>7512</v>
      </c>
      <c r="O464" s="31" t="n">
        <v>55.4</v>
      </c>
      <c r="P464" s="31" t="n">
        <v>10.4</v>
      </c>
      <c r="Q464" s="30" t="n">
        <v>46137</v>
      </c>
      <c r="R464" s="29"/>
    </row>
    <row r="465" customFormat="false" ht="15" hidden="false" customHeight="true" outlineLevel="0" collapsed="false">
      <c r="A465" s="26" t="s">
        <v>12396</v>
      </c>
      <c r="B465" s="26" t="s">
        <v>167</v>
      </c>
      <c r="C465" s="26" t="s">
        <v>11611</v>
      </c>
      <c r="D465" s="26" t="s">
        <v>20590</v>
      </c>
      <c r="E465" s="26" t="n">
        <v>24</v>
      </c>
      <c r="F465" s="26" t="s">
        <v>20259</v>
      </c>
      <c r="G465" s="26" t="s">
        <v>11629</v>
      </c>
      <c r="H465" s="26" t="n">
        <v>9</v>
      </c>
      <c r="I465" s="26" t="s">
        <v>20260</v>
      </c>
      <c r="J465" s="26" t="s">
        <v>20261</v>
      </c>
      <c r="K465" s="26" t="s">
        <v>20605</v>
      </c>
      <c r="L465" s="26" t="s">
        <v>6072</v>
      </c>
      <c r="M465" s="26" t="s">
        <v>20979</v>
      </c>
      <c r="N465" s="26" t="s">
        <v>583</v>
      </c>
      <c r="O465" s="28" t="n">
        <v>61.6</v>
      </c>
      <c r="P465" s="28" t="n">
        <v>10.4</v>
      </c>
      <c r="Q465" s="27" t="n">
        <v>45827</v>
      </c>
      <c r="R465" s="26"/>
    </row>
    <row r="466" customFormat="false" ht="15" hidden="false" customHeight="true" outlineLevel="0" collapsed="false">
      <c r="A466" s="29" t="s">
        <v>20980</v>
      </c>
      <c r="B466" s="29" t="s">
        <v>167</v>
      </c>
      <c r="C466" s="29" t="s">
        <v>11611</v>
      </c>
      <c r="D466" s="29" t="s">
        <v>20590</v>
      </c>
      <c r="E466" s="29" t="n">
        <v>36</v>
      </c>
      <c r="F466" s="29" t="s">
        <v>20264</v>
      </c>
      <c r="G466" s="29" t="s">
        <v>11629</v>
      </c>
      <c r="H466" s="29" t="n">
        <v>13</v>
      </c>
      <c r="I466" s="29" t="s">
        <v>20265</v>
      </c>
      <c r="J466" s="29" t="s">
        <v>20261</v>
      </c>
      <c r="K466" s="29" t="s">
        <v>13280</v>
      </c>
      <c r="L466" s="29" t="s">
        <v>9587</v>
      </c>
      <c r="M466" s="29" t="s">
        <v>20981</v>
      </c>
      <c r="N466" s="29" t="s">
        <v>6866</v>
      </c>
      <c r="O466" s="31" t="n">
        <v>61</v>
      </c>
      <c r="P466" s="31" t="n">
        <v>10.4</v>
      </c>
      <c r="Q466" s="30" t="n">
        <v>45789</v>
      </c>
      <c r="R466" s="29"/>
    </row>
    <row r="467" customFormat="false" ht="15" hidden="false" customHeight="true" outlineLevel="0" collapsed="false">
      <c r="A467" s="26" t="s">
        <v>20982</v>
      </c>
      <c r="B467" s="26" t="s">
        <v>167</v>
      </c>
      <c r="C467" s="26" t="s">
        <v>11611</v>
      </c>
      <c r="D467" s="26" t="s">
        <v>20590</v>
      </c>
      <c r="E467" s="26" t="n">
        <v>40</v>
      </c>
      <c r="F467" s="26" t="s">
        <v>20264</v>
      </c>
      <c r="G467" s="26" t="s">
        <v>11629</v>
      </c>
      <c r="H467" s="26" t="n">
        <v>14</v>
      </c>
      <c r="I467" s="26" t="s">
        <v>20265</v>
      </c>
      <c r="J467" s="26" t="s">
        <v>20261</v>
      </c>
      <c r="K467" s="26" t="s">
        <v>20608</v>
      </c>
      <c r="L467" s="26" t="s">
        <v>2864</v>
      </c>
      <c r="M467" s="26" t="s">
        <v>20983</v>
      </c>
      <c r="N467" s="26" t="s">
        <v>1618</v>
      </c>
      <c r="O467" s="28" t="n">
        <v>47.3</v>
      </c>
      <c r="P467" s="28" t="n">
        <v>10.4</v>
      </c>
      <c r="Q467" s="27" t="n">
        <v>46074</v>
      </c>
      <c r="R467" s="26"/>
    </row>
    <row r="468" customFormat="false" ht="15" hidden="false" customHeight="true" outlineLevel="0" collapsed="false">
      <c r="A468" s="29" t="s">
        <v>14158</v>
      </c>
      <c r="B468" s="29" t="s">
        <v>167</v>
      </c>
      <c r="C468" s="29" t="s">
        <v>11611</v>
      </c>
      <c r="D468" s="29" t="s">
        <v>20590</v>
      </c>
      <c r="E468" s="29" t="n">
        <v>40</v>
      </c>
      <c r="F468" s="29" t="s">
        <v>20264</v>
      </c>
      <c r="G468" s="29" t="s">
        <v>11629</v>
      </c>
      <c r="H468" s="29" t="n">
        <v>14</v>
      </c>
      <c r="I468" s="29" t="s">
        <v>20265</v>
      </c>
      <c r="J468" s="29" t="s">
        <v>20261</v>
      </c>
      <c r="K468" s="29" t="s">
        <v>13303</v>
      </c>
      <c r="L468" s="29" t="s">
        <v>380</v>
      </c>
      <c r="M468" s="29" t="s">
        <v>20984</v>
      </c>
      <c r="N468" s="29" t="s">
        <v>382</v>
      </c>
      <c r="O468" s="31" t="n">
        <v>53.9</v>
      </c>
      <c r="P468" s="31" t="n">
        <v>10.4</v>
      </c>
      <c r="Q468" s="30" t="n">
        <v>46142</v>
      </c>
      <c r="R468" s="29"/>
    </row>
    <row r="469" customFormat="false" ht="15" hidden="false" customHeight="true" outlineLevel="0" collapsed="false">
      <c r="A469" s="26" t="s">
        <v>13379</v>
      </c>
      <c r="B469" s="26" t="s">
        <v>167</v>
      </c>
      <c r="C469" s="26" t="s">
        <v>11611</v>
      </c>
      <c r="D469" s="26" t="s">
        <v>20590</v>
      </c>
      <c r="E469" s="26" t="n">
        <v>24</v>
      </c>
      <c r="F469" s="26" t="s">
        <v>20259</v>
      </c>
      <c r="G469" s="26" t="s">
        <v>11629</v>
      </c>
      <c r="H469" s="26" t="n">
        <v>9</v>
      </c>
      <c r="I469" s="26" t="s">
        <v>20260</v>
      </c>
      <c r="J469" s="26" t="s">
        <v>20261</v>
      </c>
      <c r="K469" s="26" t="s">
        <v>13367</v>
      </c>
      <c r="L469" s="26" t="s">
        <v>11363</v>
      </c>
      <c r="M469" s="26" t="s">
        <v>20985</v>
      </c>
      <c r="N469" s="26" t="s">
        <v>5642</v>
      </c>
      <c r="O469" s="28" t="n">
        <v>29.2</v>
      </c>
      <c r="P469" s="28" t="n">
        <v>10.4</v>
      </c>
      <c r="Q469" s="27" t="n">
        <v>45625</v>
      </c>
      <c r="R469" s="26"/>
    </row>
    <row r="470" customFormat="false" ht="15" hidden="false" customHeight="true" outlineLevel="0" collapsed="false">
      <c r="A470" s="29" t="s">
        <v>20986</v>
      </c>
      <c r="B470" s="29" t="s">
        <v>167</v>
      </c>
      <c r="C470" s="29" t="s">
        <v>11611</v>
      </c>
      <c r="D470" s="29" t="s">
        <v>20590</v>
      </c>
      <c r="E470" s="29" t="n">
        <v>28</v>
      </c>
      <c r="F470" s="29" t="s">
        <v>20259</v>
      </c>
      <c r="G470" s="29" t="s">
        <v>11629</v>
      </c>
      <c r="H470" s="29" t="n">
        <v>10</v>
      </c>
      <c r="I470" s="29" t="s">
        <v>20260</v>
      </c>
      <c r="J470" s="29" t="s">
        <v>20261</v>
      </c>
      <c r="K470" s="29" t="s">
        <v>13134</v>
      </c>
      <c r="L470" s="29" t="s">
        <v>8358</v>
      </c>
      <c r="M470" s="29" t="s">
        <v>20987</v>
      </c>
      <c r="N470" s="29" t="s">
        <v>2470</v>
      </c>
      <c r="O470" s="31" t="n">
        <v>23.5</v>
      </c>
      <c r="P470" s="31" t="n">
        <v>10.4</v>
      </c>
      <c r="Q470" s="30" t="n">
        <v>45833</v>
      </c>
      <c r="R470" s="29"/>
    </row>
    <row r="471" customFormat="false" ht="15" hidden="false" customHeight="true" outlineLevel="0" collapsed="false">
      <c r="A471" s="26" t="s">
        <v>11825</v>
      </c>
      <c r="B471" s="26" t="s">
        <v>167</v>
      </c>
      <c r="C471" s="26" t="s">
        <v>11611</v>
      </c>
      <c r="D471" s="26" t="s">
        <v>20590</v>
      </c>
      <c r="E471" s="26" t="n">
        <v>28</v>
      </c>
      <c r="F471" s="26" t="s">
        <v>20259</v>
      </c>
      <c r="G471" s="26" t="s">
        <v>11629</v>
      </c>
      <c r="H471" s="26" t="n">
        <v>10</v>
      </c>
      <c r="I471" s="26" t="s">
        <v>20260</v>
      </c>
      <c r="J471" s="26" t="s">
        <v>20261</v>
      </c>
      <c r="K471" s="26" t="s">
        <v>20614</v>
      </c>
      <c r="L471" s="26" t="s">
        <v>6457</v>
      </c>
      <c r="M471" s="26" t="s">
        <v>20988</v>
      </c>
      <c r="N471" s="26" t="s">
        <v>1902</v>
      </c>
      <c r="O471" s="28" t="n">
        <v>37</v>
      </c>
      <c r="P471" s="28" t="n">
        <v>10.4</v>
      </c>
      <c r="Q471" s="27" t="n">
        <v>46022</v>
      </c>
      <c r="R471" s="26"/>
    </row>
    <row r="472" customFormat="false" ht="15" hidden="false" customHeight="true" outlineLevel="0" collapsed="false">
      <c r="A472" s="29" t="s">
        <v>14246</v>
      </c>
      <c r="B472" s="29" t="s">
        <v>167</v>
      </c>
      <c r="C472" s="29" t="s">
        <v>11611</v>
      </c>
      <c r="D472" s="29" t="s">
        <v>20590</v>
      </c>
      <c r="E472" s="29" t="n">
        <v>24</v>
      </c>
      <c r="F472" s="29" t="s">
        <v>20259</v>
      </c>
      <c r="G472" s="29" t="s">
        <v>11629</v>
      </c>
      <c r="H472" s="29" t="n">
        <v>9</v>
      </c>
      <c r="I472" s="29" t="s">
        <v>20260</v>
      </c>
      <c r="J472" s="29" t="s">
        <v>20261</v>
      </c>
      <c r="K472" s="29" t="s">
        <v>13137</v>
      </c>
      <c r="L472" s="29" t="s">
        <v>1340</v>
      </c>
      <c r="M472" s="29" t="s">
        <v>20989</v>
      </c>
      <c r="N472" s="29" t="s">
        <v>1343</v>
      </c>
      <c r="O472" s="31" t="n">
        <v>26.9</v>
      </c>
      <c r="P472" s="31" t="n">
        <v>10.4</v>
      </c>
      <c r="Q472" s="30" t="n">
        <v>45579</v>
      </c>
      <c r="R472" s="29"/>
    </row>
    <row r="473" customFormat="false" ht="15" hidden="false" customHeight="true" outlineLevel="0" collapsed="false">
      <c r="A473" s="26" t="s">
        <v>13453</v>
      </c>
      <c r="B473" s="26" t="s">
        <v>167</v>
      </c>
      <c r="C473" s="26" t="s">
        <v>11611</v>
      </c>
      <c r="D473" s="26" t="s">
        <v>20590</v>
      </c>
      <c r="E473" s="26" t="n">
        <v>28</v>
      </c>
      <c r="F473" s="26" t="s">
        <v>20259</v>
      </c>
      <c r="G473" s="26" t="s">
        <v>11629</v>
      </c>
      <c r="H473" s="26" t="n">
        <v>10</v>
      </c>
      <c r="I473" s="26" t="s">
        <v>20260</v>
      </c>
      <c r="J473" s="26" t="s">
        <v>20261</v>
      </c>
      <c r="K473" s="26" t="s">
        <v>20616</v>
      </c>
      <c r="L473" s="26" t="s">
        <v>9970</v>
      </c>
      <c r="M473" s="26" t="s">
        <v>20990</v>
      </c>
      <c r="N473" s="26" t="s">
        <v>3414</v>
      </c>
      <c r="O473" s="28" t="n">
        <v>54.5</v>
      </c>
      <c r="P473" s="28" t="n">
        <v>10.4</v>
      </c>
      <c r="Q473" s="27" t="n">
        <v>45914</v>
      </c>
      <c r="R473" s="26"/>
    </row>
    <row r="474" customFormat="false" ht="15" hidden="false" customHeight="true" outlineLevel="0" collapsed="false">
      <c r="A474" s="29" t="s">
        <v>13523</v>
      </c>
      <c r="B474" s="29" t="s">
        <v>167</v>
      </c>
      <c r="C474" s="29" t="s">
        <v>11611</v>
      </c>
      <c r="D474" s="29" t="s">
        <v>20590</v>
      </c>
      <c r="E474" s="29" t="n">
        <v>36</v>
      </c>
      <c r="F474" s="29" t="s">
        <v>20264</v>
      </c>
      <c r="G474" s="29" t="s">
        <v>11629</v>
      </c>
      <c r="H474" s="29" t="n">
        <v>13</v>
      </c>
      <c r="I474" s="29" t="s">
        <v>20265</v>
      </c>
      <c r="J474" s="29" t="s">
        <v>20261</v>
      </c>
      <c r="K474" s="29" t="s">
        <v>13319</v>
      </c>
      <c r="L474" s="29" t="s">
        <v>8645</v>
      </c>
      <c r="M474" s="29" t="s">
        <v>20991</v>
      </c>
      <c r="N474" s="29" t="s">
        <v>1684</v>
      </c>
      <c r="O474" s="31" t="n">
        <v>26.6</v>
      </c>
      <c r="P474" s="31" t="n">
        <v>10.4</v>
      </c>
      <c r="Q474" s="30" t="n">
        <v>46131</v>
      </c>
      <c r="R474" s="29"/>
    </row>
    <row r="475" customFormat="false" ht="15" hidden="false" customHeight="true" outlineLevel="0" collapsed="false">
      <c r="A475" s="26" t="s">
        <v>12031</v>
      </c>
      <c r="B475" s="26" t="s">
        <v>167</v>
      </c>
      <c r="C475" s="26" t="s">
        <v>11611</v>
      </c>
      <c r="D475" s="26" t="s">
        <v>20590</v>
      </c>
      <c r="E475" s="26" t="n">
        <v>24</v>
      </c>
      <c r="F475" s="26" t="s">
        <v>20259</v>
      </c>
      <c r="G475" s="26" t="s">
        <v>11629</v>
      </c>
      <c r="H475" s="26" t="n">
        <v>9</v>
      </c>
      <c r="I475" s="26" t="s">
        <v>20260</v>
      </c>
      <c r="J475" s="26" t="s">
        <v>20261</v>
      </c>
      <c r="K475" s="26" t="s">
        <v>20620</v>
      </c>
      <c r="L475" s="26" t="s">
        <v>8847</v>
      </c>
      <c r="M475" s="26" t="s">
        <v>20992</v>
      </c>
      <c r="N475" s="26" t="s">
        <v>288</v>
      </c>
      <c r="O475" s="28" t="n">
        <v>61.6</v>
      </c>
      <c r="P475" s="28" t="n">
        <v>10.4</v>
      </c>
      <c r="Q475" s="27" t="n">
        <v>46012</v>
      </c>
      <c r="R475" s="26"/>
    </row>
    <row r="476" customFormat="false" ht="15" hidden="false" customHeight="true" outlineLevel="0" collapsed="false">
      <c r="A476" s="29" t="s">
        <v>13172</v>
      </c>
      <c r="B476" s="29" t="s">
        <v>167</v>
      </c>
      <c r="C476" s="29" t="s">
        <v>11611</v>
      </c>
      <c r="D476" s="29" t="s">
        <v>20590</v>
      </c>
      <c r="E476" s="29" t="n">
        <v>32</v>
      </c>
      <c r="F476" s="29" t="s">
        <v>20264</v>
      </c>
      <c r="G476" s="29" t="s">
        <v>11629</v>
      </c>
      <c r="H476" s="29" t="n">
        <v>12</v>
      </c>
      <c r="I476" s="29" t="s">
        <v>20260</v>
      </c>
      <c r="J476" s="29" t="s">
        <v>20261</v>
      </c>
      <c r="K476" s="29" t="s">
        <v>20622</v>
      </c>
      <c r="L476" s="29" t="s">
        <v>5894</v>
      </c>
      <c r="M476" s="29" t="s">
        <v>20993</v>
      </c>
      <c r="N476" s="29" t="s">
        <v>357</v>
      </c>
      <c r="O476" s="31" t="n">
        <v>47.1</v>
      </c>
      <c r="P476" s="31" t="n">
        <v>10.4</v>
      </c>
      <c r="Q476" s="30" t="n">
        <v>46082</v>
      </c>
      <c r="R476" s="29"/>
    </row>
    <row r="477" customFormat="false" ht="15" hidden="false" customHeight="true" outlineLevel="0" collapsed="false">
      <c r="A477" s="26" t="s">
        <v>11739</v>
      </c>
      <c r="B477" s="26" t="s">
        <v>167</v>
      </c>
      <c r="C477" s="26" t="s">
        <v>11611</v>
      </c>
      <c r="D477" s="26" t="s">
        <v>20590</v>
      </c>
      <c r="E477" s="26" t="n">
        <v>28</v>
      </c>
      <c r="F477" s="26" t="s">
        <v>20259</v>
      </c>
      <c r="G477" s="26" t="s">
        <v>11629</v>
      </c>
      <c r="H477" s="26" t="n">
        <v>10</v>
      </c>
      <c r="I477" s="26" t="s">
        <v>20260</v>
      </c>
      <c r="J477" s="26" t="s">
        <v>20261</v>
      </c>
      <c r="K477" s="26" t="s">
        <v>20624</v>
      </c>
      <c r="L477" s="26" t="s">
        <v>10391</v>
      </c>
      <c r="M477" s="26" t="s">
        <v>20720</v>
      </c>
      <c r="N477" s="26" t="s">
        <v>178</v>
      </c>
      <c r="O477" s="28" t="n">
        <v>19.3</v>
      </c>
      <c r="P477" s="28" t="n">
        <v>10.4</v>
      </c>
      <c r="Q477" s="27" t="n">
        <v>45775</v>
      </c>
      <c r="R477" s="26"/>
    </row>
    <row r="478" customFormat="false" ht="15" hidden="false" customHeight="true" outlineLevel="0" collapsed="false">
      <c r="A478" s="29" t="s">
        <v>13082</v>
      </c>
      <c r="B478" s="29" t="s">
        <v>167</v>
      </c>
      <c r="C478" s="29" t="s">
        <v>11611</v>
      </c>
      <c r="D478" s="29" t="s">
        <v>20590</v>
      </c>
      <c r="E478" s="29" t="n">
        <v>28</v>
      </c>
      <c r="F478" s="29" t="s">
        <v>20259</v>
      </c>
      <c r="G478" s="29" t="s">
        <v>11629</v>
      </c>
      <c r="H478" s="29" t="n">
        <v>10</v>
      </c>
      <c r="I478" s="29" t="s">
        <v>20260</v>
      </c>
      <c r="J478" s="29" t="s">
        <v>20283</v>
      </c>
      <c r="K478" s="29"/>
      <c r="L478" s="29"/>
      <c r="M478" s="29"/>
      <c r="N478" s="29"/>
      <c r="O478" s="29"/>
      <c r="P478" s="31" t="n">
        <v>10.4</v>
      </c>
      <c r="Q478" s="30" t="n">
        <v>45657</v>
      </c>
      <c r="R478" s="29"/>
    </row>
    <row r="479" customFormat="false" ht="15" hidden="false" customHeight="true" outlineLevel="0" collapsed="false">
      <c r="A479" s="26" t="s">
        <v>13284</v>
      </c>
      <c r="B479" s="26" t="s">
        <v>167</v>
      </c>
      <c r="C479" s="26" t="s">
        <v>11611</v>
      </c>
      <c r="D479" s="26" t="s">
        <v>20590</v>
      </c>
      <c r="E479" s="26" t="n">
        <v>36</v>
      </c>
      <c r="F479" s="26" t="s">
        <v>20264</v>
      </c>
      <c r="G479" s="26" t="s">
        <v>11629</v>
      </c>
      <c r="H479" s="26" t="n">
        <v>13</v>
      </c>
      <c r="I479" s="26" t="s">
        <v>20265</v>
      </c>
      <c r="J479" s="26" t="s">
        <v>20261</v>
      </c>
      <c r="K479" s="26" t="s">
        <v>13285</v>
      </c>
      <c r="L479" s="26" t="s">
        <v>7355</v>
      </c>
      <c r="M479" s="26" t="s">
        <v>20994</v>
      </c>
      <c r="N479" s="26" t="s">
        <v>1902</v>
      </c>
      <c r="O479" s="28" t="n">
        <v>40.3</v>
      </c>
      <c r="P479" s="28" t="n">
        <v>10.4</v>
      </c>
      <c r="Q479" s="27" t="n">
        <v>45598</v>
      </c>
      <c r="R479" s="26"/>
    </row>
    <row r="480" customFormat="false" ht="15" hidden="false" customHeight="true" outlineLevel="0" collapsed="false">
      <c r="A480" s="29" t="s">
        <v>13256</v>
      </c>
      <c r="B480" s="29" t="s">
        <v>167</v>
      </c>
      <c r="C480" s="29" t="s">
        <v>11611</v>
      </c>
      <c r="D480" s="29" t="s">
        <v>20590</v>
      </c>
      <c r="E480" s="29" t="n">
        <v>32</v>
      </c>
      <c r="F480" s="29" t="s">
        <v>20264</v>
      </c>
      <c r="G480" s="29" t="s">
        <v>11629</v>
      </c>
      <c r="H480" s="29" t="n">
        <v>12</v>
      </c>
      <c r="I480" s="29" t="s">
        <v>20260</v>
      </c>
      <c r="J480" s="29" t="s">
        <v>20261</v>
      </c>
      <c r="K480" s="29" t="s">
        <v>20629</v>
      </c>
      <c r="L480" s="29" t="s">
        <v>9144</v>
      </c>
      <c r="M480" s="29" t="s">
        <v>20995</v>
      </c>
      <c r="N480" s="29" t="s">
        <v>3665</v>
      </c>
      <c r="O480" s="31" t="n">
        <v>27.6</v>
      </c>
      <c r="P480" s="31" t="n">
        <v>10.4</v>
      </c>
      <c r="Q480" s="30" t="n">
        <v>46022</v>
      </c>
      <c r="R480" s="29"/>
    </row>
    <row r="481" customFormat="false" ht="15" hidden="false" customHeight="true" outlineLevel="0" collapsed="false">
      <c r="A481" s="26" t="s">
        <v>11863</v>
      </c>
      <c r="B481" s="26" t="s">
        <v>167</v>
      </c>
      <c r="C481" s="26" t="s">
        <v>11611</v>
      </c>
      <c r="D481" s="26" t="s">
        <v>20631</v>
      </c>
      <c r="E481" s="26" t="n">
        <v>40</v>
      </c>
      <c r="F481" s="26" t="s">
        <v>20264</v>
      </c>
      <c r="G481" s="26" t="s">
        <v>11629</v>
      </c>
      <c r="H481" s="26" t="n">
        <v>14</v>
      </c>
      <c r="I481" s="26" t="s">
        <v>20265</v>
      </c>
      <c r="J481" s="26" t="s">
        <v>20261</v>
      </c>
      <c r="K481" s="26" t="s">
        <v>20632</v>
      </c>
      <c r="L481" s="26" t="s">
        <v>11233</v>
      </c>
      <c r="M481" s="26" t="s">
        <v>20996</v>
      </c>
      <c r="N481" s="26" t="s">
        <v>407</v>
      </c>
      <c r="O481" s="28" t="n">
        <v>20.9</v>
      </c>
      <c r="P481" s="28" t="n">
        <v>10.4</v>
      </c>
      <c r="Q481" s="27" t="n">
        <v>45899</v>
      </c>
      <c r="R481" s="26"/>
    </row>
    <row r="482" customFormat="false" ht="15" hidden="false" customHeight="true" outlineLevel="0" collapsed="false">
      <c r="A482" s="29" t="s">
        <v>14238</v>
      </c>
      <c r="B482" s="29" t="s">
        <v>167</v>
      </c>
      <c r="C482" s="29" t="s">
        <v>11611</v>
      </c>
      <c r="D482" s="29" t="s">
        <v>20631</v>
      </c>
      <c r="E482" s="29" t="n">
        <v>28</v>
      </c>
      <c r="F482" s="29" t="s">
        <v>20259</v>
      </c>
      <c r="G482" s="29" t="s">
        <v>11629</v>
      </c>
      <c r="H482" s="29" t="n">
        <v>10</v>
      </c>
      <c r="I482" s="29" t="s">
        <v>20260</v>
      </c>
      <c r="J482" s="29" t="s">
        <v>20261</v>
      </c>
      <c r="K482" s="29" t="s">
        <v>20634</v>
      </c>
      <c r="L482" s="29" t="s">
        <v>8193</v>
      </c>
      <c r="M482" s="29" t="s">
        <v>20997</v>
      </c>
      <c r="N482" s="29" t="s">
        <v>3604</v>
      </c>
      <c r="O482" s="31" t="n">
        <v>60</v>
      </c>
      <c r="P482" s="31" t="n">
        <v>10.4</v>
      </c>
      <c r="Q482" s="30" t="n">
        <v>46124</v>
      </c>
      <c r="R482" s="29"/>
    </row>
    <row r="483" customFormat="false" ht="15" hidden="false" customHeight="true" outlineLevel="0" collapsed="false">
      <c r="A483" s="26" t="s">
        <v>13204</v>
      </c>
      <c r="B483" s="26" t="s">
        <v>167</v>
      </c>
      <c r="C483" s="26" t="s">
        <v>11611</v>
      </c>
      <c r="D483" s="26" t="s">
        <v>20631</v>
      </c>
      <c r="E483" s="26" t="n">
        <v>32</v>
      </c>
      <c r="F483" s="26" t="s">
        <v>20264</v>
      </c>
      <c r="G483" s="26" t="s">
        <v>11629</v>
      </c>
      <c r="H483" s="26" t="n">
        <v>12</v>
      </c>
      <c r="I483" s="26" t="s">
        <v>20260</v>
      </c>
      <c r="J483" s="26" t="s">
        <v>20361</v>
      </c>
      <c r="K483" s="26"/>
      <c r="L483" s="26"/>
      <c r="M483" s="26"/>
      <c r="N483" s="26"/>
      <c r="O483" s="26"/>
      <c r="P483" s="28" t="n">
        <v>10.4</v>
      </c>
      <c r="Q483" s="27" t="n">
        <v>46197</v>
      </c>
      <c r="R483" s="26"/>
    </row>
    <row r="484" customFormat="false" ht="15" hidden="false" customHeight="true" outlineLevel="0" collapsed="false">
      <c r="A484" s="29" t="s">
        <v>14457</v>
      </c>
      <c r="B484" s="29" t="s">
        <v>167</v>
      </c>
      <c r="C484" s="29" t="s">
        <v>11611</v>
      </c>
      <c r="D484" s="29" t="s">
        <v>20631</v>
      </c>
      <c r="E484" s="29" t="n">
        <v>28</v>
      </c>
      <c r="F484" s="29" t="s">
        <v>20259</v>
      </c>
      <c r="G484" s="29" t="s">
        <v>11629</v>
      </c>
      <c r="H484" s="29" t="n">
        <v>10</v>
      </c>
      <c r="I484" s="29" t="s">
        <v>20260</v>
      </c>
      <c r="J484" s="29" t="s">
        <v>20261</v>
      </c>
      <c r="K484" s="29" t="s">
        <v>13562</v>
      </c>
      <c r="L484" s="29" t="s">
        <v>11117</v>
      </c>
      <c r="M484" s="29" t="s">
        <v>20998</v>
      </c>
      <c r="N484" s="29" t="s">
        <v>2239</v>
      </c>
      <c r="O484" s="31" t="n">
        <v>35.9</v>
      </c>
      <c r="P484" s="31" t="n">
        <v>10.4</v>
      </c>
      <c r="Q484" s="30" t="n">
        <v>46001</v>
      </c>
      <c r="R484" s="29"/>
    </row>
    <row r="485" customFormat="false" ht="15" hidden="false" customHeight="true" outlineLevel="0" collapsed="false">
      <c r="A485" s="26" t="s">
        <v>20999</v>
      </c>
      <c r="B485" s="26" t="s">
        <v>167</v>
      </c>
      <c r="C485" s="26" t="s">
        <v>11611</v>
      </c>
      <c r="D485" s="26" t="s">
        <v>20631</v>
      </c>
      <c r="E485" s="26" t="n">
        <v>28</v>
      </c>
      <c r="F485" s="26" t="s">
        <v>20259</v>
      </c>
      <c r="G485" s="26" t="s">
        <v>11629</v>
      </c>
      <c r="H485" s="26" t="n">
        <v>10</v>
      </c>
      <c r="I485" s="26" t="s">
        <v>20260</v>
      </c>
      <c r="J485" s="26" t="s">
        <v>20261</v>
      </c>
      <c r="K485" s="26" t="s">
        <v>20639</v>
      </c>
      <c r="L485" s="26" t="s">
        <v>4374</v>
      </c>
      <c r="M485" s="26" t="s">
        <v>21000</v>
      </c>
      <c r="N485" s="26" t="s">
        <v>2688</v>
      </c>
      <c r="O485" s="28" t="n">
        <v>56.3</v>
      </c>
      <c r="P485" s="28" t="n">
        <v>10.4</v>
      </c>
      <c r="Q485" s="27" t="n">
        <v>45571</v>
      </c>
      <c r="R485" s="26"/>
    </row>
    <row r="486" customFormat="false" ht="15" hidden="false" customHeight="true" outlineLevel="0" collapsed="false">
      <c r="A486" s="29" t="s">
        <v>14197</v>
      </c>
      <c r="B486" s="29" t="s">
        <v>167</v>
      </c>
      <c r="C486" s="29" t="s">
        <v>11611</v>
      </c>
      <c r="D486" s="29" t="s">
        <v>20631</v>
      </c>
      <c r="E486" s="29" t="n">
        <v>24</v>
      </c>
      <c r="F486" s="29" t="s">
        <v>20259</v>
      </c>
      <c r="G486" s="29" t="s">
        <v>11629</v>
      </c>
      <c r="H486" s="29" t="n">
        <v>9</v>
      </c>
      <c r="I486" s="29" t="s">
        <v>20260</v>
      </c>
      <c r="J486" s="29" t="s">
        <v>20261</v>
      </c>
      <c r="K486" s="29" t="s">
        <v>20642</v>
      </c>
      <c r="L486" s="29" t="s">
        <v>10982</v>
      </c>
      <c r="M486" s="29" t="s">
        <v>21001</v>
      </c>
      <c r="N486" s="29" t="s">
        <v>873</v>
      </c>
      <c r="O486" s="31" t="n">
        <v>28.1</v>
      </c>
      <c r="P486" s="31" t="n">
        <v>10.4</v>
      </c>
      <c r="Q486" s="30" t="n">
        <v>45669</v>
      </c>
      <c r="R486" s="29"/>
    </row>
    <row r="487" customFormat="false" ht="15" hidden="false" customHeight="true" outlineLevel="0" collapsed="false">
      <c r="A487" s="26" t="s">
        <v>12583</v>
      </c>
      <c r="B487" s="26" t="s">
        <v>167</v>
      </c>
      <c r="C487" s="26" t="s">
        <v>11611</v>
      </c>
      <c r="D487" s="26" t="s">
        <v>20631</v>
      </c>
      <c r="E487" s="26" t="n">
        <v>36</v>
      </c>
      <c r="F487" s="26" t="s">
        <v>20264</v>
      </c>
      <c r="G487" s="26" t="s">
        <v>11629</v>
      </c>
      <c r="H487" s="26" t="n">
        <v>13</v>
      </c>
      <c r="I487" s="26" t="s">
        <v>20265</v>
      </c>
      <c r="J487" s="26" t="s">
        <v>20261</v>
      </c>
      <c r="K487" s="26" t="s">
        <v>13335</v>
      </c>
      <c r="L487" s="26" t="s">
        <v>7820</v>
      </c>
      <c r="M487" s="26" t="s">
        <v>21002</v>
      </c>
      <c r="N487" s="26" t="s">
        <v>5811</v>
      </c>
      <c r="O487" s="28" t="n">
        <v>46.3</v>
      </c>
      <c r="P487" s="28" t="n">
        <v>10.4</v>
      </c>
      <c r="Q487" s="27" t="n">
        <v>45761</v>
      </c>
      <c r="R487" s="26"/>
    </row>
    <row r="488" customFormat="false" ht="15" hidden="false" customHeight="true" outlineLevel="0" collapsed="false">
      <c r="A488" s="29" t="s">
        <v>13325</v>
      </c>
      <c r="B488" s="29" t="s">
        <v>167</v>
      </c>
      <c r="C488" s="29" t="s">
        <v>11611</v>
      </c>
      <c r="D488" s="29" t="s">
        <v>20631</v>
      </c>
      <c r="E488" s="29" t="n">
        <v>36</v>
      </c>
      <c r="F488" s="29" t="s">
        <v>20264</v>
      </c>
      <c r="G488" s="29" t="s">
        <v>11629</v>
      </c>
      <c r="H488" s="29" t="n">
        <v>13</v>
      </c>
      <c r="I488" s="29" t="s">
        <v>20265</v>
      </c>
      <c r="J488" s="29" t="s">
        <v>20261</v>
      </c>
      <c r="K488" s="29" t="s">
        <v>20646</v>
      </c>
      <c r="L488" s="29" t="s">
        <v>5628</v>
      </c>
      <c r="M488" s="29" t="s">
        <v>21003</v>
      </c>
      <c r="N488" s="29" t="s">
        <v>2188</v>
      </c>
      <c r="O488" s="31" t="n">
        <v>49.2</v>
      </c>
      <c r="P488" s="31" t="n">
        <v>10.4</v>
      </c>
      <c r="Q488" s="30" t="n">
        <v>45678</v>
      </c>
      <c r="R488" s="29"/>
    </row>
    <row r="489" customFormat="false" ht="15" hidden="false" customHeight="true" outlineLevel="0" collapsed="false">
      <c r="A489" s="26" t="s">
        <v>13744</v>
      </c>
      <c r="B489" s="26" t="s">
        <v>167</v>
      </c>
      <c r="C489" s="26" t="s">
        <v>11611</v>
      </c>
      <c r="D489" s="26" t="s">
        <v>20631</v>
      </c>
      <c r="E489" s="26" t="n">
        <v>28</v>
      </c>
      <c r="F489" s="26" t="s">
        <v>20259</v>
      </c>
      <c r="G489" s="26" t="s">
        <v>11629</v>
      </c>
      <c r="H489" s="26" t="n">
        <v>10</v>
      </c>
      <c r="I489" s="26" t="s">
        <v>20260</v>
      </c>
      <c r="J489" s="26" t="s">
        <v>20261</v>
      </c>
      <c r="K489" s="26" t="s">
        <v>20648</v>
      </c>
      <c r="L489" s="26" t="s">
        <v>7838</v>
      </c>
      <c r="M489" s="26" t="s">
        <v>21004</v>
      </c>
      <c r="N489" s="26" t="s">
        <v>3175</v>
      </c>
      <c r="O489" s="28" t="n">
        <v>43.3</v>
      </c>
      <c r="P489" s="28" t="n">
        <v>10.4</v>
      </c>
      <c r="Q489" s="27" t="n">
        <v>45774</v>
      </c>
      <c r="R489" s="26"/>
    </row>
    <row r="490" customFormat="false" ht="15" hidden="false" customHeight="true" outlineLevel="0" collapsed="false">
      <c r="A490" s="29" t="s">
        <v>13233</v>
      </c>
      <c r="B490" s="29" t="s">
        <v>167</v>
      </c>
      <c r="C490" s="29" t="s">
        <v>11611</v>
      </c>
      <c r="D490" s="29" t="s">
        <v>20631</v>
      </c>
      <c r="E490" s="29" t="n">
        <v>24</v>
      </c>
      <c r="F490" s="29" t="s">
        <v>20259</v>
      </c>
      <c r="G490" s="29" t="s">
        <v>11629</v>
      </c>
      <c r="H490" s="29" t="n">
        <v>9</v>
      </c>
      <c r="I490" s="29" t="s">
        <v>20260</v>
      </c>
      <c r="J490" s="29" t="s">
        <v>20261</v>
      </c>
      <c r="K490" s="29" t="s">
        <v>13049</v>
      </c>
      <c r="L490" s="29" t="s">
        <v>8798</v>
      </c>
      <c r="M490" s="29" t="s">
        <v>21005</v>
      </c>
      <c r="N490" s="29" t="s">
        <v>952</v>
      </c>
      <c r="O490" s="31" t="n">
        <v>48.1</v>
      </c>
      <c r="P490" s="31" t="n">
        <v>10.4</v>
      </c>
      <c r="Q490" s="30" t="n">
        <v>45898</v>
      </c>
      <c r="R490" s="29"/>
    </row>
    <row r="491" customFormat="false" ht="15" hidden="false" customHeight="true" outlineLevel="0" collapsed="false">
      <c r="A491" s="26" t="s">
        <v>12000</v>
      </c>
      <c r="B491" s="26" t="s">
        <v>167</v>
      </c>
      <c r="C491" s="26" t="s">
        <v>11611</v>
      </c>
      <c r="D491" s="26" t="s">
        <v>20631</v>
      </c>
      <c r="E491" s="26" t="n">
        <v>40</v>
      </c>
      <c r="F491" s="26" t="s">
        <v>20264</v>
      </c>
      <c r="G491" s="26" t="s">
        <v>11629</v>
      </c>
      <c r="H491" s="26" t="n">
        <v>14</v>
      </c>
      <c r="I491" s="26" t="s">
        <v>20265</v>
      </c>
      <c r="J491" s="26" t="s">
        <v>20261</v>
      </c>
      <c r="K491" s="26" t="s">
        <v>20652</v>
      </c>
      <c r="L491" s="26" t="s">
        <v>1304</v>
      </c>
      <c r="M491" s="26" t="s">
        <v>21006</v>
      </c>
      <c r="N491" s="26" t="s">
        <v>1306</v>
      </c>
      <c r="O491" s="28" t="n">
        <v>28.3</v>
      </c>
      <c r="P491" s="28" t="n">
        <v>10.4</v>
      </c>
      <c r="Q491" s="27" t="n">
        <v>46023</v>
      </c>
      <c r="R491" s="26"/>
    </row>
    <row r="492" customFormat="false" ht="15" hidden="false" customHeight="true" outlineLevel="0" collapsed="false">
      <c r="A492" s="29" t="s">
        <v>13212</v>
      </c>
      <c r="B492" s="29" t="s">
        <v>167</v>
      </c>
      <c r="C492" s="29" t="s">
        <v>11611</v>
      </c>
      <c r="D492" s="29" t="s">
        <v>20631</v>
      </c>
      <c r="E492" s="29" t="n">
        <v>40</v>
      </c>
      <c r="F492" s="29" t="s">
        <v>20264</v>
      </c>
      <c r="G492" s="29" t="s">
        <v>11629</v>
      </c>
      <c r="H492" s="29" t="n">
        <v>14</v>
      </c>
      <c r="I492" s="29" t="s">
        <v>20265</v>
      </c>
      <c r="J492" s="29" t="s">
        <v>20261</v>
      </c>
      <c r="K492" s="29" t="s">
        <v>13213</v>
      </c>
      <c r="L492" s="29" t="s">
        <v>1997</v>
      </c>
      <c r="M492" s="29" t="s">
        <v>21007</v>
      </c>
      <c r="N492" s="29" t="s">
        <v>1999</v>
      </c>
      <c r="O492" s="31" t="n">
        <v>57.4</v>
      </c>
      <c r="P492" s="31" t="n">
        <v>10.4</v>
      </c>
      <c r="Q492" s="30" t="n">
        <v>45776</v>
      </c>
      <c r="R492" s="29"/>
    </row>
    <row r="493" customFormat="false" ht="15" hidden="false" customHeight="true" outlineLevel="0" collapsed="false">
      <c r="A493" s="26" t="s">
        <v>12502</v>
      </c>
      <c r="B493" s="26" t="s">
        <v>167</v>
      </c>
      <c r="C493" s="26" t="s">
        <v>11611</v>
      </c>
      <c r="D493" s="26" t="s">
        <v>20631</v>
      </c>
      <c r="E493" s="26" t="n">
        <v>28</v>
      </c>
      <c r="F493" s="26" t="s">
        <v>20259</v>
      </c>
      <c r="G493" s="26" t="s">
        <v>11629</v>
      </c>
      <c r="H493" s="26" t="n">
        <v>10</v>
      </c>
      <c r="I493" s="26" t="s">
        <v>20260</v>
      </c>
      <c r="J493" s="26" t="s">
        <v>20261</v>
      </c>
      <c r="K493" s="26" t="s">
        <v>20656</v>
      </c>
      <c r="L493" s="26" t="s">
        <v>5294</v>
      </c>
      <c r="M493" s="26" t="s">
        <v>21008</v>
      </c>
      <c r="N493" s="26" t="s">
        <v>1084</v>
      </c>
      <c r="O493" s="28" t="n">
        <v>21</v>
      </c>
      <c r="P493" s="28" t="n">
        <v>10.4</v>
      </c>
      <c r="Q493" s="27" t="n">
        <v>45689</v>
      </c>
      <c r="R493" s="26"/>
    </row>
    <row r="494" customFormat="false" ht="15" hidden="false" customHeight="true" outlineLevel="0" collapsed="false">
      <c r="A494" s="29" t="s">
        <v>11993</v>
      </c>
      <c r="B494" s="29" t="s">
        <v>167</v>
      </c>
      <c r="C494" s="29" t="s">
        <v>11611</v>
      </c>
      <c r="D494" s="29" t="s">
        <v>20631</v>
      </c>
      <c r="E494" s="29" t="n">
        <v>36</v>
      </c>
      <c r="F494" s="29" t="s">
        <v>20264</v>
      </c>
      <c r="G494" s="29" t="s">
        <v>11629</v>
      </c>
      <c r="H494" s="29" t="n">
        <v>13</v>
      </c>
      <c r="I494" s="29" t="s">
        <v>20265</v>
      </c>
      <c r="J494" s="29" t="s">
        <v>20261</v>
      </c>
      <c r="K494" s="29" t="s">
        <v>13373</v>
      </c>
      <c r="L494" s="29" t="s">
        <v>5609</v>
      </c>
      <c r="M494" s="29" t="s">
        <v>21009</v>
      </c>
      <c r="N494" s="29" t="s">
        <v>885</v>
      </c>
      <c r="O494" s="31" t="n">
        <v>32.3</v>
      </c>
      <c r="P494" s="31" t="n">
        <v>10.4</v>
      </c>
      <c r="Q494" s="30" t="n">
        <v>45599</v>
      </c>
      <c r="R494" s="29"/>
    </row>
    <row r="495" customFormat="false" ht="15" hidden="false" customHeight="true" outlineLevel="0" collapsed="false">
      <c r="A495" s="26" t="s">
        <v>13556</v>
      </c>
      <c r="B495" s="26" t="s">
        <v>167</v>
      </c>
      <c r="C495" s="26" t="s">
        <v>11611</v>
      </c>
      <c r="D495" s="26" t="s">
        <v>20631</v>
      </c>
      <c r="E495" s="26" t="n">
        <v>36</v>
      </c>
      <c r="F495" s="26" t="s">
        <v>20264</v>
      </c>
      <c r="G495" s="26" t="s">
        <v>11629</v>
      </c>
      <c r="H495" s="26" t="n">
        <v>13</v>
      </c>
      <c r="I495" s="26" t="s">
        <v>20265</v>
      </c>
      <c r="J495" s="26" t="s">
        <v>20261</v>
      </c>
      <c r="K495" s="26" t="s">
        <v>13557</v>
      </c>
      <c r="L495" s="26" t="s">
        <v>2705</v>
      </c>
      <c r="M495" s="26" t="s">
        <v>21010</v>
      </c>
      <c r="N495" s="26" t="s">
        <v>2217</v>
      </c>
      <c r="O495" s="28" t="n">
        <v>38.1</v>
      </c>
      <c r="P495" s="28" t="n">
        <v>10.4</v>
      </c>
      <c r="Q495" s="27" t="n">
        <v>45899</v>
      </c>
      <c r="R495" s="26"/>
    </row>
    <row r="496" customFormat="false" ht="15" hidden="false" customHeight="true" outlineLevel="0" collapsed="false">
      <c r="A496" s="29" t="s">
        <v>11840</v>
      </c>
      <c r="B496" s="29" t="s">
        <v>167</v>
      </c>
      <c r="C496" s="29" t="s">
        <v>11611</v>
      </c>
      <c r="D496" s="29" t="s">
        <v>20631</v>
      </c>
      <c r="E496" s="29" t="n">
        <v>24</v>
      </c>
      <c r="F496" s="29" t="s">
        <v>20259</v>
      </c>
      <c r="G496" s="29" t="s">
        <v>11629</v>
      </c>
      <c r="H496" s="29" t="n">
        <v>9</v>
      </c>
      <c r="I496" s="29" t="s">
        <v>20260</v>
      </c>
      <c r="J496" s="29" t="s">
        <v>20261</v>
      </c>
      <c r="K496" s="29" t="s">
        <v>13139</v>
      </c>
      <c r="L496" s="29" t="s">
        <v>8801</v>
      </c>
      <c r="M496" s="29" t="s">
        <v>21011</v>
      </c>
      <c r="N496" s="29" t="s">
        <v>413</v>
      </c>
      <c r="O496" s="31" t="n">
        <v>50</v>
      </c>
      <c r="P496" s="31" t="n">
        <v>10.4</v>
      </c>
      <c r="Q496" s="30" t="n">
        <v>46172</v>
      </c>
      <c r="R496" s="29"/>
    </row>
    <row r="497" customFormat="false" ht="15" hidden="false" customHeight="true" outlineLevel="0" collapsed="false">
      <c r="A497" s="26" t="s">
        <v>11697</v>
      </c>
      <c r="B497" s="26" t="s">
        <v>167</v>
      </c>
      <c r="C497" s="26" t="s">
        <v>11611</v>
      </c>
      <c r="D497" s="26" t="s">
        <v>20631</v>
      </c>
      <c r="E497" s="26" t="n">
        <v>24</v>
      </c>
      <c r="F497" s="26" t="s">
        <v>20259</v>
      </c>
      <c r="G497" s="26" t="s">
        <v>11629</v>
      </c>
      <c r="H497" s="26" t="n">
        <v>9</v>
      </c>
      <c r="I497" s="26" t="s">
        <v>20260</v>
      </c>
      <c r="J497" s="26" t="s">
        <v>20261</v>
      </c>
      <c r="K497" s="26" t="s">
        <v>13559</v>
      </c>
      <c r="L497" s="26" t="s">
        <v>8890</v>
      </c>
      <c r="M497" s="26" t="s">
        <v>21012</v>
      </c>
      <c r="N497" s="26" t="s">
        <v>3863</v>
      </c>
      <c r="O497" s="28" t="n">
        <v>34.6</v>
      </c>
      <c r="P497" s="28" t="n">
        <v>10.4</v>
      </c>
      <c r="Q497" s="27" t="n">
        <v>46049</v>
      </c>
      <c r="R497" s="26"/>
    </row>
    <row r="498" customFormat="false" ht="15" hidden="false" customHeight="true" outlineLevel="0" collapsed="false">
      <c r="A498" s="29" t="s">
        <v>12095</v>
      </c>
      <c r="B498" s="29" t="s">
        <v>167</v>
      </c>
      <c r="C498" s="29" t="s">
        <v>11611</v>
      </c>
      <c r="D498" s="29" t="s">
        <v>20631</v>
      </c>
      <c r="E498" s="29" t="n">
        <v>36</v>
      </c>
      <c r="F498" s="29" t="s">
        <v>20264</v>
      </c>
      <c r="G498" s="29" t="s">
        <v>11629</v>
      </c>
      <c r="H498" s="29" t="n">
        <v>13</v>
      </c>
      <c r="I498" s="29" t="s">
        <v>20265</v>
      </c>
      <c r="J498" s="29" t="s">
        <v>20261</v>
      </c>
      <c r="K498" s="29" t="s">
        <v>20663</v>
      </c>
      <c r="L498" s="29" t="s">
        <v>5275</v>
      </c>
      <c r="M498" s="29" t="s">
        <v>21013</v>
      </c>
      <c r="N498" s="29" t="s">
        <v>5039</v>
      </c>
      <c r="O498" s="31" t="n">
        <v>51.9</v>
      </c>
      <c r="P498" s="31" t="n">
        <v>10.4</v>
      </c>
      <c r="Q498" s="30" t="n">
        <v>46031</v>
      </c>
      <c r="R498" s="29"/>
    </row>
    <row r="499" customFormat="false" ht="15" hidden="false" customHeight="true" outlineLevel="0" collapsed="false">
      <c r="A499" s="26" t="s">
        <v>12140</v>
      </c>
      <c r="B499" s="26" t="s">
        <v>167</v>
      </c>
      <c r="C499" s="26" t="s">
        <v>11611</v>
      </c>
      <c r="D499" s="26" t="s">
        <v>20631</v>
      </c>
      <c r="E499" s="26" t="n">
        <v>24</v>
      </c>
      <c r="F499" s="26" t="s">
        <v>20259</v>
      </c>
      <c r="G499" s="26" t="s">
        <v>11629</v>
      </c>
      <c r="H499" s="26" t="n">
        <v>9</v>
      </c>
      <c r="I499" s="26" t="s">
        <v>20260</v>
      </c>
      <c r="J499" s="26" t="s">
        <v>20261</v>
      </c>
      <c r="K499" s="26" t="s">
        <v>13086</v>
      </c>
      <c r="L499" s="26" t="s">
        <v>10821</v>
      </c>
      <c r="M499" s="26" t="s">
        <v>21014</v>
      </c>
      <c r="N499" s="26" t="s">
        <v>7429</v>
      </c>
      <c r="O499" s="28" t="n">
        <v>33.4</v>
      </c>
      <c r="P499" s="28" t="n">
        <v>10.4</v>
      </c>
      <c r="Q499" s="27" t="n">
        <v>46036</v>
      </c>
      <c r="R499" s="26"/>
    </row>
    <row r="500" customFormat="false" ht="15" hidden="false" customHeight="true" outlineLevel="0" collapsed="false">
      <c r="A500" s="29" t="s">
        <v>13747</v>
      </c>
      <c r="B500" s="29" t="s">
        <v>167</v>
      </c>
      <c r="C500" s="29" t="s">
        <v>11611</v>
      </c>
      <c r="D500" s="29" t="s">
        <v>20631</v>
      </c>
      <c r="E500" s="29" t="n">
        <v>40</v>
      </c>
      <c r="F500" s="29" t="s">
        <v>20264</v>
      </c>
      <c r="G500" s="29" t="s">
        <v>11629</v>
      </c>
      <c r="H500" s="29" t="n">
        <v>14</v>
      </c>
      <c r="I500" s="29" t="s">
        <v>20265</v>
      </c>
      <c r="J500" s="29" t="s">
        <v>20261</v>
      </c>
      <c r="K500" s="29" t="s">
        <v>20665</v>
      </c>
      <c r="L500" s="29" t="s">
        <v>5321</v>
      </c>
      <c r="M500" s="29" t="s">
        <v>21015</v>
      </c>
      <c r="N500" s="29" t="s">
        <v>1943</v>
      </c>
      <c r="O500" s="31" t="n">
        <v>36.8</v>
      </c>
      <c r="P500" s="31" t="n">
        <v>10.4</v>
      </c>
      <c r="Q500" s="30" t="n">
        <v>45739</v>
      </c>
      <c r="R500" s="29"/>
    </row>
    <row r="501" customFormat="false" ht="15" hidden="false" customHeight="true" outlineLevel="0" collapsed="false">
      <c r="A501" s="26" t="s">
        <v>12518</v>
      </c>
      <c r="B501" s="26" t="s">
        <v>167</v>
      </c>
      <c r="C501" s="26" t="s">
        <v>11611</v>
      </c>
      <c r="D501" s="26" t="s">
        <v>20631</v>
      </c>
      <c r="E501" s="26" t="n">
        <v>40</v>
      </c>
      <c r="F501" s="26" t="s">
        <v>20264</v>
      </c>
      <c r="G501" s="26" t="s">
        <v>11629</v>
      </c>
      <c r="H501" s="26" t="n">
        <v>14</v>
      </c>
      <c r="I501" s="26" t="s">
        <v>20265</v>
      </c>
      <c r="J501" s="26" t="s">
        <v>20261</v>
      </c>
      <c r="K501" s="26" t="s">
        <v>20668</v>
      </c>
      <c r="L501" s="26" t="s">
        <v>9024</v>
      </c>
      <c r="M501" s="26" t="s">
        <v>21016</v>
      </c>
      <c r="N501" s="26" t="s">
        <v>1519</v>
      </c>
      <c r="O501" s="28" t="n">
        <v>40.5</v>
      </c>
      <c r="P501" s="28" t="n">
        <v>10.4</v>
      </c>
      <c r="Q501" s="27" t="n">
        <v>46049</v>
      </c>
      <c r="R501" s="26"/>
    </row>
    <row r="502" customFormat="false" ht="15" hidden="false" customHeight="true" outlineLevel="0" collapsed="false">
      <c r="A502" s="29" t="s">
        <v>21017</v>
      </c>
      <c r="B502" s="29" t="s">
        <v>167</v>
      </c>
      <c r="C502" s="29" t="s">
        <v>11611</v>
      </c>
      <c r="D502" s="29" t="s">
        <v>20631</v>
      </c>
      <c r="E502" s="29" t="n">
        <v>36</v>
      </c>
      <c r="F502" s="29" t="s">
        <v>20264</v>
      </c>
      <c r="G502" s="29" t="s">
        <v>11629</v>
      </c>
      <c r="H502" s="29" t="n">
        <v>13</v>
      </c>
      <c r="I502" s="29" t="s">
        <v>20265</v>
      </c>
      <c r="J502" s="29" t="s">
        <v>20261</v>
      </c>
      <c r="K502" s="29" t="s">
        <v>20671</v>
      </c>
      <c r="L502" s="29" t="s">
        <v>4810</v>
      </c>
      <c r="M502" s="29" t="s">
        <v>21018</v>
      </c>
      <c r="N502" s="29" t="s">
        <v>2274</v>
      </c>
      <c r="O502" s="31" t="n">
        <v>56.3</v>
      </c>
      <c r="P502" s="31" t="n">
        <v>10.4</v>
      </c>
      <c r="Q502" s="30" t="n">
        <v>45668</v>
      </c>
      <c r="R502" s="29"/>
    </row>
    <row r="503" customFormat="false" ht="15" hidden="false" customHeight="true" outlineLevel="0" collapsed="false">
      <c r="A503" s="26" t="s">
        <v>12363</v>
      </c>
      <c r="B503" s="26" t="s">
        <v>167</v>
      </c>
      <c r="C503" s="26" t="s">
        <v>11611</v>
      </c>
      <c r="D503" s="26" t="s">
        <v>20631</v>
      </c>
      <c r="E503" s="26" t="n">
        <v>28</v>
      </c>
      <c r="F503" s="26" t="s">
        <v>20259</v>
      </c>
      <c r="G503" s="26" t="s">
        <v>11629</v>
      </c>
      <c r="H503" s="26" t="n">
        <v>10</v>
      </c>
      <c r="I503" s="26" t="s">
        <v>20260</v>
      </c>
      <c r="J503" s="26" t="s">
        <v>20261</v>
      </c>
      <c r="K503" s="26" t="s">
        <v>20674</v>
      </c>
      <c r="L503" s="26" t="s">
        <v>2652</v>
      </c>
      <c r="M503" s="26" t="s">
        <v>21019</v>
      </c>
      <c r="N503" s="26" t="s">
        <v>2015</v>
      </c>
      <c r="O503" s="28" t="n">
        <v>29.6</v>
      </c>
      <c r="P503" s="28" t="n">
        <v>10.4</v>
      </c>
      <c r="Q503" s="27" t="n">
        <v>45995</v>
      </c>
      <c r="R503" s="26"/>
    </row>
    <row r="504" customFormat="false" ht="15" hidden="false" customHeight="true" outlineLevel="0" collapsed="false">
      <c r="A504" s="29" t="s">
        <v>11861</v>
      </c>
      <c r="B504" s="29" t="s">
        <v>167</v>
      </c>
      <c r="C504" s="29" t="s">
        <v>11611</v>
      </c>
      <c r="D504" s="29" t="s">
        <v>20631</v>
      </c>
      <c r="E504" s="29" t="n">
        <v>32</v>
      </c>
      <c r="F504" s="29" t="s">
        <v>20264</v>
      </c>
      <c r="G504" s="29" t="s">
        <v>11629</v>
      </c>
      <c r="H504" s="29" t="n">
        <v>12</v>
      </c>
      <c r="I504" s="29" t="s">
        <v>20260</v>
      </c>
      <c r="J504" s="29" t="s">
        <v>20261</v>
      </c>
      <c r="K504" s="29" t="s">
        <v>20676</v>
      </c>
      <c r="L504" s="29" t="s">
        <v>6610</v>
      </c>
      <c r="M504" s="29" t="s">
        <v>21020</v>
      </c>
      <c r="N504" s="29" t="s">
        <v>762</v>
      </c>
      <c r="O504" s="31" t="n">
        <v>55.7</v>
      </c>
      <c r="P504" s="31" t="n">
        <v>10.4</v>
      </c>
      <c r="Q504" s="30" t="n">
        <v>45890</v>
      </c>
      <c r="R504" s="29"/>
    </row>
    <row r="505" customFormat="false" ht="15" hidden="false" customHeight="true" outlineLevel="0" collapsed="false">
      <c r="A505" s="26" t="s">
        <v>12351</v>
      </c>
      <c r="B505" s="26" t="s">
        <v>314</v>
      </c>
      <c r="C505" s="26" t="s">
        <v>21021</v>
      </c>
      <c r="D505" s="26" t="s">
        <v>20258</v>
      </c>
      <c r="E505" s="26" t="n">
        <v>80</v>
      </c>
      <c r="F505" s="26" t="s">
        <v>21022</v>
      </c>
      <c r="G505" s="26" t="s">
        <v>11623</v>
      </c>
      <c r="H505" s="26" t="n">
        <v>24</v>
      </c>
      <c r="I505" s="26" t="s">
        <v>21023</v>
      </c>
      <c r="J505" s="26" t="s">
        <v>20261</v>
      </c>
      <c r="K505" s="26" t="s">
        <v>20262</v>
      </c>
      <c r="L505" s="26" t="s">
        <v>2410</v>
      </c>
      <c r="M505" s="26" t="s">
        <v>21024</v>
      </c>
      <c r="N505" s="26" t="s">
        <v>2414</v>
      </c>
      <c r="O505" s="28" t="n">
        <v>29.3</v>
      </c>
      <c r="P505" s="28" t="n">
        <v>7.55</v>
      </c>
      <c r="Q505" s="27" t="n">
        <v>46060</v>
      </c>
      <c r="R505" s="26"/>
    </row>
    <row r="506" customFormat="false" ht="15" hidden="false" customHeight="true" outlineLevel="0" collapsed="false">
      <c r="A506" s="29" t="s">
        <v>12568</v>
      </c>
      <c r="B506" s="29" t="s">
        <v>314</v>
      </c>
      <c r="C506" s="29" t="s">
        <v>21021</v>
      </c>
      <c r="D506" s="29" t="s">
        <v>20258</v>
      </c>
      <c r="E506" s="29" t="n">
        <v>24</v>
      </c>
      <c r="F506" s="29" t="s">
        <v>20259</v>
      </c>
      <c r="G506" s="29" t="s">
        <v>11623</v>
      </c>
      <c r="H506" s="29" t="n">
        <v>9</v>
      </c>
      <c r="I506" s="29" t="s">
        <v>20260</v>
      </c>
      <c r="J506" s="29" t="s">
        <v>20261</v>
      </c>
      <c r="K506" s="29" t="s">
        <v>13331</v>
      </c>
      <c r="L506" s="29" t="s">
        <v>10797</v>
      </c>
      <c r="M506" s="29" t="s">
        <v>21025</v>
      </c>
      <c r="N506" s="29" t="s">
        <v>2842</v>
      </c>
      <c r="O506" s="31" t="n">
        <v>55.3</v>
      </c>
      <c r="P506" s="31" t="n">
        <v>7.55</v>
      </c>
      <c r="Q506" s="30" t="n">
        <v>45586</v>
      </c>
      <c r="R506" s="29"/>
    </row>
    <row r="507" customFormat="false" ht="15" hidden="false" customHeight="true" outlineLevel="0" collapsed="false">
      <c r="A507" s="26" t="s">
        <v>21026</v>
      </c>
      <c r="B507" s="26" t="s">
        <v>314</v>
      </c>
      <c r="C507" s="26" t="s">
        <v>21021</v>
      </c>
      <c r="D507" s="26" t="s">
        <v>20258</v>
      </c>
      <c r="E507" s="26" t="n">
        <v>36</v>
      </c>
      <c r="F507" s="26" t="s">
        <v>20264</v>
      </c>
      <c r="G507" s="26" t="s">
        <v>11623</v>
      </c>
      <c r="H507" s="26" t="n">
        <v>13</v>
      </c>
      <c r="I507" s="26" t="s">
        <v>20265</v>
      </c>
      <c r="J507" s="26" t="s">
        <v>20261</v>
      </c>
      <c r="K507" s="26" t="s">
        <v>20267</v>
      </c>
      <c r="L507" s="26" t="s">
        <v>1092</v>
      </c>
      <c r="M507" s="26" t="s">
        <v>21027</v>
      </c>
      <c r="N507" s="26" t="s">
        <v>1095</v>
      </c>
      <c r="O507" s="28" t="n">
        <v>42.6</v>
      </c>
      <c r="P507" s="28" t="n">
        <v>7.55</v>
      </c>
      <c r="Q507" s="27" t="n">
        <v>46009</v>
      </c>
      <c r="R507" s="26"/>
    </row>
    <row r="508" customFormat="false" ht="15" hidden="false" customHeight="true" outlineLevel="0" collapsed="false">
      <c r="A508" s="29" t="s">
        <v>14394</v>
      </c>
      <c r="B508" s="29" t="s">
        <v>314</v>
      </c>
      <c r="C508" s="29" t="s">
        <v>21021</v>
      </c>
      <c r="D508" s="29" t="s">
        <v>20258</v>
      </c>
      <c r="E508" s="29" t="n">
        <v>40</v>
      </c>
      <c r="F508" s="29" t="s">
        <v>20264</v>
      </c>
      <c r="G508" s="29" t="s">
        <v>11623</v>
      </c>
      <c r="H508" s="29" t="n">
        <v>14</v>
      </c>
      <c r="I508" s="29" t="s">
        <v>20265</v>
      </c>
      <c r="J508" s="29" t="s">
        <v>20361</v>
      </c>
      <c r="K508" s="29"/>
      <c r="L508" s="29"/>
      <c r="M508" s="29"/>
      <c r="N508" s="29"/>
      <c r="O508" s="29"/>
      <c r="P508" s="31" t="n">
        <v>7.55</v>
      </c>
      <c r="Q508" s="30" t="n">
        <v>45951</v>
      </c>
      <c r="R508" s="29"/>
    </row>
    <row r="509" customFormat="false" ht="15" hidden="false" customHeight="true" outlineLevel="0" collapsed="false">
      <c r="A509" s="26" t="s">
        <v>12739</v>
      </c>
      <c r="B509" s="26" t="s">
        <v>314</v>
      </c>
      <c r="C509" s="26" t="s">
        <v>21021</v>
      </c>
      <c r="D509" s="26" t="s">
        <v>20258</v>
      </c>
      <c r="E509" s="26" t="n">
        <v>36</v>
      </c>
      <c r="F509" s="26" t="s">
        <v>20264</v>
      </c>
      <c r="G509" s="26" t="s">
        <v>11623</v>
      </c>
      <c r="H509" s="26" t="n">
        <v>13</v>
      </c>
      <c r="I509" s="26" t="s">
        <v>20265</v>
      </c>
      <c r="J509" s="26" t="s">
        <v>20261</v>
      </c>
      <c r="K509" s="26" t="s">
        <v>13377</v>
      </c>
      <c r="L509" s="26" t="s">
        <v>9369</v>
      </c>
      <c r="M509" s="26" t="s">
        <v>21028</v>
      </c>
      <c r="N509" s="26" t="s">
        <v>8092</v>
      </c>
      <c r="O509" s="28" t="n">
        <v>60.2</v>
      </c>
      <c r="P509" s="28" t="n">
        <v>7.55</v>
      </c>
      <c r="Q509" s="27" t="n">
        <v>46063</v>
      </c>
      <c r="R509" s="26"/>
    </row>
    <row r="510" customFormat="false" ht="15" hidden="false" customHeight="true" outlineLevel="0" collapsed="false">
      <c r="A510" s="29" t="s">
        <v>21029</v>
      </c>
      <c r="B510" s="29" t="s">
        <v>314</v>
      </c>
      <c r="C510" s="29" t="s">
        <v>21021</v>
      </c>
      <c r="D510" s="29" t="s">
        <v>20258</v>
      </c>
      <c r="E510" s="29" t="n">
        <v>45</v>
      </c>
      <c r="F510" s="29" t="s">
        <v>21030</v>
      </c>
      <c r="G510" s="29" t="s">
        <v>11623</v>
      </c>
      <c r="H510" s="29" t="n">
        <v>16</v>
      </c>
      <c r="I510" s="29" t="s">
        <v>21031</v>
      </c>
      <c r="J510" s="29" t="s">
        <v>20261</v>
      </c>
      <c r="K510" s="29" t="s">
        <v>13485</v>
      </c>
      <c r="L510" s="29" t="s">
        <v>9826</v>
      </c>
      <c r="M510" s="29" t="s">
        <v>21032</v>
      </c>
      <c r="N510" s="29" t="s">
        <v>3604</v>
      </c>
      <c r="O510" s="31" t="n">
        <v>47.5</v>
      </c>
      <c r="P510" s="31" t="n">
        <v>7.55</v>
      </c>
      <c r="Q510" s="30" t="n">
        <v>46006</v>
      </c>
      <c r="R510" s="29"/>
    </row>
    <row r="511" customFormat="false" ht="15" hidden="false" customHeight="true" outlineLevel="0" collapsed="false">
      <c r="A511" s="26" t="s">
        <v>12844</v>
      </c>
      <c r="B511" s="26" t="s">
        <v>314</v>
      </c>
      <c r="C511" s="26" t="s">
        <v>21021</v>
      </c>
      <c r="D511" s="26" t="s">
        <v>20258</v>
      </c>
      <c r="E511" s="26" t="n">
        <v>28</v>
      </c>
      <c r="F511" s="26" t="s">
        <v>20259</v>
      </c>
      <c r="G511" s="26" t="s">
        <v>11623</v>
      </c>
      <c r="H511" s="26" t="n">
        <v>10</v>
      </c>
      <c r="I511" s="26" t="s">
        <v>20260</v>
      </c>
      <c r="J511" s="26" t="s">
        <v>20261</v>
      </c>
      <c r="K511" s="26" t="s">
        <v>13249</v>
      </c>
      <c r="L511" s="26" t="s">
        <v>2201</v>
      </c>
      <c r="M511" s="26" t="s">
        <v>21033</v>
      </c>
      <c r="N511" s="26" t="s">
        <v>2202</v>
      </c>
      <c r="O511" s="28" t="n">
        <v>23.7</v>
      </c>
      <c r="P511" s="28" t="n">
        <v>7.55</v>
      </c>
      <c r="Q511" s="27" t="n">
        <v>45933</v>
      </c>
      <c r="R511" s="26"/>
    </row>
    <row r="512" customFormat="false" ht="15" hidden="false" customHeight="true" outlineLevel="0" collapsed="false">
      <c r="A512" s="29" t="s">
        <v>14444</v>
      </c>
      <c r="B512" s="29" t="s">
        <v>314</v>
      </c>
      <c r="C512" s="29" t="s">
        <v>21021</v>
      </c>
      <c r="D512" s="29" t="s">
        <v>20258</v>
      </c>
      <c r="E512" s="29" t="n">
        <v>40</v>
      </c>
      <c r="F512" s="29" t="s">
        <v>20264</v>
      </c>
      <c r="G512" s="29" t="s">
        <v>11623</v>
      </c>
      <c r="H512" s="29" t="n">
        <v>14</v>
      </c>
      <c r="I512" s="29" t="s">
        <v>20265</v>
      </c>
      <c r="J512" s="29" t="s">
        <v>20261</v>
      </c>
      <c r="K512" s="29" t="s">
        <v>20274</v>
      </c>
      <c r="L512" s="29" t="s">
        <v>5159</v>
      </c>
      <c r="M512" s="29" t="s">
        <v>21034</v>
      </c>
      <c r="N512" s="29" t="s">
        <v>1943</v>
      </c>
      <c r="O512" s="31" t="n">
        <v>59.3</v>
      </c>
      <c r="P512" s="31" t="n">
        <v>7.55</v>
      </c>
      <c r="Q512" s="30" t="n">
        <v>45931</v>
      </c>
      <c r="R512" s="29"/>
    </row>
    <row r="513" customFormat="false" ht="15" hidden="false" customHeight="true" outlineLevel="0" collapsed="false">
      <c r="A513" s="26" t="s">
        <v>11770</v>
      </c>
      <c r="B513" s="26" t="s">
        <v>314</v>
      </c>
      <c r="C513" s="26" t="s">
        <v>21021</v>
      </c>
      <c r="D513" s="26" t="s">
        <v>20258</v>
      </c>
      <c r="E513" s="26" t="n">
        <v>60</v>
      </c>
      <c r="F513" s="26" t="s">
        <v>21022</v>
      </c>
      <c r="G513" s="26" t="s">
        <v>11623</v>
      </c>
      <c r="H513" s="26" t="n">
        <v>20</v>
      </c>
      <c r="I513" s="26" t="s">
        <v>21023</v>
      </c>
      <c r="J513" s="26" t="s">
        <v>20261</v>
      </c>
      <c r="K513" s="26" t="s">
        <v>20276</v>
      </c>
      <c r="L513" s="26" t="s">
        <v>10659</v>
      </c>
      <c r="M513" s="26" t="s">
        <v>21035</v>
      </c>
      <c r="N513" s="26" t="s">
        <v>4485</v>
      </c>
      <c r="O513" s="28" t="n">
        <v>30.9</v>
      </c>
      <c r="P513" s="28" t="n">
        <v>7.55</v>
      </c>
      <c r="Q513" s="27" t="n">
        <v>45757</v>
      </c>
      <c r="R513" s="26"/>
    </row>
    <row r="514" customFormat="false" ht="15" hidden="false" customHeight="true" outlineLevel="0" collapsed="false">
      <c r="A514" s="29" t="s">
        <v>12690</v>
      </c>
      <c r="B514" s="29" t="s">
        <v>314</v>
      </c>
      <c r="C514" s="29" t="s">
        <v>21021</v>
      </c>
      <c r="D514" s="29" t="s">
        <v>20258</v>
      </c>
      <c r="E514" s="29" t="n">
        <v>28</v>
      </c>
      <c r="F514" s="29" t="s">
        <v>20259</v>
      </c>
      <c r="G514" s="29" t="s">
        <v>11623</v>
      </c>
      <c r="H514" s="29" t="n">
        <v>10</v>
      </c>
      <c r="I514" s="29" t="s">
        <v>20260</v>
      </c>
      <c r="J514" s="29" t="s">
        <v>20261</v>
      </c>
      <c r="K514" s="29" t="s">
        <v>13219</v>
      </c>
      <c r="L514" s="29" t="s">
        <v>4206</v>
      </c>
      <c r="M514" s="29" t="s">
        <v>21036</v>
      </c>
      <c r="N514" s="29" t="s">
        <v>3279</v>
      </c>
      <c r="O514" s="31" t="n">
        <v>36.3</v>
      </c>
      <c r="P514" s="31" t="n">
        <v>7.55</v>
      </c>
      <c r="Q514" s="30" t="n">
        <v>45832</v>
      </c>
      <c r="R514" s="29"/>
    </row>
    <row r="515" customFormat="false" ht="15" hidden="false" customHeight="true" outlineLevel="0" collapsed="false">
      <c r="A515" s="26" t="s">
        <v>12702</v>
      </c>
      <c r="B515" s="26" t="s">
        <v>314</v>
      </c>
      <c r="C515" s="26" t="s">
        <v>21021</v>
      </c>
      <c r="D515" s="26" t="s">
        <v>20258</v>
      </c>
      <c r="E515" s="26" t="n">
        <v>28</v>
      </c>
      <c r="F515" s="26" t="s">
        <v>20259</v>
      </c>
      <c r="G515" s="26" t="s">
        <v>11623</v>
      </c>
      <c r="H515" s="26" t="n">
        <v>10</v>
      </c>
      <c r="I515" s="26" t="s">
        <v>20260</v>
      </c>
      <c r="J515" s="26" t="s">
        <v>20261</v>
      </c>
      <c r="K515" s="26" t="s">
        <v>20280</v>
      </c>
      <c r="L515" s="26" t="s">
        <v>3306</v>
      </c>
      <c r="M515" s="26" t="s">
        <v>21037</v>
      </c>
      <c r="N515" s="26" t="s">
        <v>3307</v>
      </c>
      <c r="O515" s="28" t="n">
        <v>43.9</v>
      </c>
      <c r="P515" s="28" t="n">
        <v>7.55</v>
      </c>
      <c r="Q515" s="27" t="n">
        <v>46042</v>
      </c>
      <c r="R515" s="26"/>
    </row>
    <row r="516" customFormat="false" ht="15" hidden="false" customHeight="true" outlineLevel="0" collapsed="false">
      <c r="A516" s="29" t="s">
        <v>13912</v>
      </c>
      <c r="B516" s="29" t="s">
        <v>314</v>
      </c>
      <c r="C516" s="29" t="s">
        <v>21021</v>
      </c>
      <c r="D516" s="29" t="s">
        <v>20258</v>
      </c>
      <c r="E516" s="29" t="n">
        <v>70</v>
      </c>
      <c r="F516" s="29" t="s">
        <v>21022</v>
      </c>
      <c r="G516" s="29" t="s">
        <v>11623</v>
      </c>
      <c r="H516" s="29" t="n">
        <v>22</v>
      </c>
      <c r="I516" s="29" t="s">
        <v>21023</v>
      </c>
      <c r="J516" s="29" t="s">
        <v>20261</v>
      </c>
      <c r="K516" s="29" t="s">
        <v>13536</v>
      </c>
      <c r="L516" s="29" t="s">
        <v>2947</v>
      </c>
      <c r="M516" s="29" t="s">
        <v>21038</v>
      </c>
      <c r="N516" s="29" t="s">
        <v>2950</v>
      </c>
      <c r="O516" s="31" t="n">
        <v>38.7</v>
      </c>
      <c r="P516" s="31" t="n">
        <v>7.55</v>
      </c>
      <c r="Q516" s="30" t="n">
        <v>46194</v>
      </c>
      <c r="R516" s="29"/>
    </row>
    <row r="517" customFormat="false" ht="15" hidden="false" customHeight="true" outlineLevel="0" collapsed="false">
      <c r="A517" s="26" t="s">
        <v>21039</v>
      </c>
      <c r="B517" s="26" t="s">
        <v>314</v>
      </c>
      <c r="C517" s="26" t="s">
        <v>21021</v>
      </c>
      <c r="D517" s="26" t="s">
        <v>20258</v>
      </c>
      <c r="E517" s="26" t="n">
        <v>45</v>
      </c>
      <c r="F517" s="26" t="s">
        <v>21030</v>
      </c>
      <c r="G517" s="26" t="s">
        <v>11623</v>
      </c>
      <c r="H517" s="26" t="n">
        <v>16</v>
      </c>
      <c r="I517" s="26" t="s">
        <v>21031</v>
      </c>
      <c r="J517" s="26" t="s">
        <v>20261</v>
      </c>
      <c r="K517" s="26" t="s">
        <v>20284</v>
      </c>
      <c r="L517" s="26" t="s">
        <v>2722</v>
      </c>
      <c r="M517" s="26" t="s">
        <v>21040</v>
      </c>
      <c r="N517" s="26" t="s">
        <v>2254</v>
      </c>
      <c r="O517" s="28" t="n">
        <v>61.3</v>
      </c>
      <c r="P517" s="28" t="n">
        <v>7.55</v>
      </c>
      <c r="Q517" s="27" t="n">
        <v>46054</v>
      </c>
      <c r="R517" s="26"/>
    </row>
    <row r="518" customFormat="false" ht="15" hidden="false" customHeight="true" outlineLevel="0" collapsed="false">
      <c r="A518" s="29" t="s">
        <v>21041</v>
      </c>
      <c r="B518" s="29" t="s">
        <v>314</v>
      </c>
      <c r="C518" s="29" t="s">
        <v>21021</v>
      </c>
      <c r="D518" s="29" t="s">
        <v>20258</v>
      </c>
      <c r="E518" s="29" t="n">
        <v>24</v>
      </c>
      <c r="F518" s="29" t="s">
        <v>20259</v>
      </c>
      <c r="G518" s="29" t="s">
        <v>11623</v>
      </c>
      <c r="H518" s="29" t="n">
        <v>9</v>
      </c>
      <c r="I518" s="29" t="s">
        <v>20260</v>
      </c>
      <c r="J518" s="29" t="s">
        <v>20261</v>
      </c>
      <c r="K518" s="29" t="s">
        <v>20286</v>
      </c>
      <c r="L518" s="29" t="s">
        <v>9696</v>
      </c>
      <c r="M518" s="29" t="s">
        <v>21042</v>
      </c>
      <c r="N518" s="29" t="s">
        <v>1649</v>
      </c>
      <c r="O518" s="31" t="n">
        <v>41.6</v>
      </c>
      <c r="P518" s="31" t="n">
        <v>7.55</v>
      </c>
      <c r="Q518" s="30" t="n">
        <v>45622</v>
      </c>
      <c r="R518" s="29"/>
    </row>
    <row r="519" customFormat="false" ht="15" hidden="false" customHeight="true" outlineLevel="0" collapsed="false">
      <c r="A519" s="26" t="s">
        <v>21043</v>
      </c>
      <c r="B519" s="26" t="s">
        <v>314</v>
      </c>
      <c r="C519" s="26" t="s">
        <v>21021</v>
      </c>
      <c r="D519" s="26" t="s">
        <v>20258</v>
      </c>
      <c r="E519" s="26" t="n">
        <v>32</v>
      </c>
      <c r="F519" s="26" t="s">
        <v>20264</v>
      </c>
      <c r="G519" s="26" t="s">
        <v>11623</v>
      </c>
      <c r="H519" s="26" t="n">
        <v>12</v>
      </c>
      <c r="I519" s="26" t="s">
        <v>20260</v>
      </c>
      <c r="J519" s="26" t="s">
        <v>20261</v>
      </c>
      <c r="K519" s="26" t="s">
        <v>20288</v>
      </c>
      <c r="L519" s="26" t="s">
        <v>4118</v>
      </c>
      <c r="M519" s="26" t="s">
        <v>21044</v>
      </c>
      <c r="N519" s="26" t="s">
        <v>2659</v>
      </c>
      <c r="O519" s="28" t="n">
        <v>38.4</v>
      </c>
      <c r="P519" s="28" t="n">
        <v>7.55</v>
      </c>
      <c r="Q519" s="27" t="n">
        <v>45882</v>
      </c>
      <c r="R519" s="26"/>
    </row>
    <row r="520" customFormat="false" ht="15" hidden="false" customHeight="true" outlineLevel="0" collapsed="false">
      <c r="A520" s="29" t="s">
        <v>12943</v>
      </c>
      <c r="B520" s="29" t="s">
        <v>314</v>
      </c>
      <c r="C520" s="29" t="s">
        <v>21021</v>
      </c>
      <c r="D520" s="29" t="s">
        <v>20258</v>
      </c>
      <c r="E520" s="29" t="n">
        <v>32</v>
      </c>
      <c r="F520" s="29" t="s">
        <v>20264</v>
      </c>
      <c r="G520" s="29" t="s">
        <v>11623</v>
      </c>
      <c r="H520" s="29" t="n">
        <v>12</v>
      </c>
      <c r="I520" s="29" t="s">
        <v>20260</v>
      </c>
      <c r="J520" s="29" t="s">
        <v>20261</v>
      </c>
      <c r="K520" s="29" t="s">
        <v>13036</v>
      </c>
      <c r="L520" s="29" t="s">
        <v>6957</v>
      </c>
      <c r="M520" s="29" t="s">
        <v>21045</v>
      </c>
      <c r="N520" s="29" t="s">
        <v>4085</v>
      </c>
      <c r="O520" s="31" t="n">
        <v>25.7</v>
      </c>
      <c r="P520" s="31" t="n">
        <v>7.55</v>
      </c>
      <c r="Q520" s="30" t="n">
        <v>45567</v>
      </c>
      <c r="R520" s="29"/>
    </row>
    <row r="521" customFormat="false" ht="15" hidden="false" customHeight="true" outlineLevel="0" collapsed="false">
      <c r="A521" s="26" t="s">
        <v>21046</v>
      </c>
      <c r="B521" s="26" t="s">
        <v>314</v>
      </c>
      <c r="C521" s="26" t="s">
        <v>21021</v>
      </c>
      <c r="D521" s="26" t="s">
        <v>20258</v>
      </c>
      <c r="E521" s="26" t="n">
        <v>80</v>
      </c>
      <c r="F521" s="26" t="s">
        <v>21022</v>
      </c>
      <c r="G521" s="26" t="s">
        <v>11623</v>
      </c>
      <c r="H521" s="26" t="n">
        <v>24</v>
      </c>
      <c r="I521" s="26" t="s">
        <v>21023</v>
      </c>
      <c r="J521" s="26" t="s">
        <v>20283</v>
      </c>
      <c r="K521" s="26"/>
      <c r="L521" s="26"/>
      <c r="M521" s="26"/>
      <c r="N521" s="26"/>
      <c r="O521" s="26"/>
      <c r="P521" s="28" t="n">
        <v>7.55</v>
      </c>
      <c r="Q521" s="27" t="n">
        <v>46032</v>
      </c>
      <c r="R521" s="26"/>
    </row>
    <row r="522" customFormat="false" ht="15" hidden="false" customHeight="true" outlineLevel="0" collapsed="false">
      <c r="A522" s="29" t="s">
        <v>13352</v>
      </c>
      <c r="B522" s="29" t="s">
        <v>314</v>
      </c>
      <c r="C522" s="29" t="s">
        <v>21021</v>
      </c>
      <c r="D522" s="29" t="s">
        <v>20258</v>
      </c>
      <c r="E522" s="29" t="n">
        <v>45</v>
      </c>
      <c r="F522" s="29" t="s">
        <v>21030</v>
      </c>
      <c r="G522" s="29" t="s">
        <v>11623</v>
      </c>
      <c r="H522" s="29" t="n">
        <v>16</v>
      </c>
      <c r="I522" s="29" t="s">
        <v>21031</v>
      </c>
      <c r="J522" s="29" t="s">
        <v>20261</v>
      </c>
      <c r="K522" s="29" t="s">
        <v>20296</v>
      </c>
      <c r="L522" s="29" t="s">
        <v>10139</v>
      </c>
      <c r="M522" s="29" t="s">
        <v>21047</v>
      </c>
      <c r="N522" s="29" t="s">
        <v>1649</v>
      </c>
      <c r="O522" s="31" t="n">
        <v>48.3</v>
      </c>
      <c r="P522" s="31" t="n">
        <v>7.55</v>
      </c>
      <c r="Q522" s="30" t="n">
        <v>45862</v>
      </c>
      <c r="R522" s="29"/>
    </row>
    <row r="523" customFormat="false" ht="15" hidden="false" customHeight="true" outlineLevel="0" collapsed="false">
      <c r="A523" s="26" t="s">
        <v>11719</v>
      </c>
      <c r="B523" s="26" t="s">
        <v>314</v>
      </c>
      <c r="C523" s="26" t="s">
        <v>21021</v>
      </c>
      <c r="D523" s="26" t="s">
        <v>20258</v>
      </c>
      <c r="E523" s="26" t="n">
        <v>32</v>
      </c>
      <c r="F523" s="26" t="s">
        <v>20264</v>
      </c>
      <c r="G523" s="26" t="s">
        <v>11623</v>
      </c>
      <c r="H523" s="26" t="n">
        <v>12</v>
      </c>
      <c r="I523" s="26" t="s">
        <v>20260</v>
      </c>
      <c r="J523" s="26" t="s">
        <v>20261</v>
      </c>
      <c r="K523" s="26" t="s">
        <v>20298</v>
      </c>
      <c r="L523" s="26" t="s">
        <v>6435</v>
      </c>
      <c r="M523" s="26" t="s">
        <v>21048</v>
      </c>
      <c r="N523" s="26" t="s">
        <v>1395</v>
      </c>
      <c r="O523" s="28" t="n">
        <v>48.3</v>
      </c>
      <c r="P523" s="28" t="n">
        <v>7.55</v>
      </c>
      <c r="Q523" s="27" t="n">
        <v>45757</v>
      </c>
      <c r="R523" s="26"/>
    </row>
    <row r="524" customFormat="false" ht="15" hidden="false" customHeight="true" outlineLevel="0" collapsed="false">
      <c r="A524" s="29" t="s">
        <v>12131</v>
      </c>
      <c r="B524" s="29" t="s">
        <v>314</v>
      </c>
      <c r="C524" s="29" t="s">
        <v>21021</v>
      </c>
      <c r="D524" s="29" t="s">
        <v>20258</v>
      </c>
      <c r="E524" s="29" t="n">
        <v>80</v>
      </c>
      <c r="F524" s="29" t="s">
        <v>21022</v>
      </c>
      <c r="G524" s="29" t="s">
        <v>11623</v>
      </c>
      <c r="H524" s="29" t="n">
        <v>24</v>
      </c>
      <c r="I524" s="29" t="s">
        <v>21023</v>
      </c>
      <c r="J524" s="29" t="s">
        <v>20261</v>
      </c>
      <c r="K524" s="29" t="s">
        <v>20301</v>
      </c>
      <c r="L524" s="29" t="s">
        <v>5460</v>
      </c>
      <c r="M524" s="29" t="s">
        <v>21049</v>
      </c>
      <c r="N524" s="29" t="s">
        <v>1161</v>
      </c>
      <c r="O524" s="31" t="n">
        <v>59.3</v>
      </c>
      <c r="P524" s="31" t="n">
        <v>7.55</v>
      </c>
      <c r="Q524" s="30" t="n">
        <v>45622</v>
      </c>
      <c r="R524" s="29"/>
    </row>
    <row r="525" customFormat="false" ht="15" hidden="false" customHeight="true" outlineLevel="0" collapsed="false">
      <c r="A525" s="26" t="s">
        <v>21050</v>
      </c>
      <c r="B525" s="26" t="s">
        <v>314</v>
      </c>
      <c r="C525" s="26" t="s">
        <v>21021</v>
      </c>
      <c r="D525" s="26" t="s">
        <v>20258</v>
      </c>
      <c r="E525" s="26" t="n">
        <v>28</v>
      </c>
      <c r="F525" s="26" t="s">
        <v>20259</v>
      </c>
      <c r="G525" s="26" t="s">
        <v>11623</v>
      </c>
      <c r="H525" s="26" t="n">
        <v>10</v>
      </c>
      <c r="I525" s="26" t="s">
        <v>20260</v>
      </c>
      <c r="J525" s="26" t="s">
        <v>20261</v>
      </c>
      <c r="K525" s="26" t="s">
        <v>20303</v>
      </c>
      <c r="L525" s="26" t="s">
        <v>962</v>
      </c>
      <c r="M525" s="26" t="s">
        <v>21051</v>
      </c>
      <c r="N525" s="26" t="s">
        <v>288</v>
      </c>
      <c r="O525" s="28" t="n">
        <v>37.9</v>
      </c>
      <c r="P525" s="28" t="n">
        <v>7.55</v>
      </c>
      <c r="Q525" s="27" t="n">
        <v>45782</v>
      </c>
      <c r="R525" s="26"/>
    </row>
    <row r="526" customFormat="false" ht="15" hidden="false" customHeight="true" outlineLevel="0" collapsed="false">
      <c r="A526" s="29" t="s">
        <v>11833</v>
      </c>
      <c r="B526" s="29" t="s">
        <v>314</v>
      </c>
      <c r="C526" s="29" t="s">
        <v>21021</v>
      </c>
      <c r="D526" s="29" t="s">
        <v>20258</v>
      </c>
      <c r="E526" s="29" t="n">
        <v>70</v>
      </c>
      <c r="F526" s="29" t="s">
        <v>21022</v>
      </c>
      <c r="G526" s="29" t="s">
        <v>11623</v>
      </c>
      <c r="H526" s="29" t="n">
        <v>22</v>
      </c>
      <c r="I526" s="29" t="s">
        <v>21023</v>
      </c>
      <c r="J526" s="29" t="s">
        <v>20261</v>
      </c>
      <c r="K526" s="29" t="s">
        <v>20306</v>
      </c>
      <c r="L526" s="29" t="s">
        <v>11287</v>
      </c>
      <c r="M526" s="29" t="s">
        <v>21052</v>
      </c>
      <c r="N526" s="29" t="s">
        <v>2249</v>
      </c>
      <c r="O526" s="31" t="n">
        <v>25.7</v>
      </c>
      <c r="P526" s="31" t="n">
        <v>7.55</v>
      </c>
      <c r="Q526" s="30" t="n">
        <v>46164</v>
      </c>
      <c r="R526" s="29"/>
    </row>
    <row r="527" customFormat="false" ht="15" hidden="false" customHeight="true" outlineLevel="0" collapsed="false">
      <c r="A527" s="26" t="s">
        <v>21053</v>
      </c>
      <c r="B527" s="26" t="s">
        <v>314</v>
      </c>
      <c r="C527" s="26" t="s">
        <v>21021</v>
      </c>
      <c r="D527" s="26" t="s">
        <v>20258</v>
      </c>
      <c r="E527" s="26" t="n">
        <v>28</v>
      </c>
      <c r="F527" s="26" t="s">
        <v>20259</v>
      </c>
      <c r="G527" s="26" t="s">
        <v>11623</v>
      </c>
      <c r="H527" s="26" t="n">
        <v>10</v>
      </c>
      <c r="I527" s="26" t="s">
        <v>20260</v>
      </c>
      <c r="J527" s="26" t="s">
        <v>20261</v>
      </c>
      <c r="K527" s="26" t="s">
        <v>20308</v>
      </c>
      <c r="L527" s="26" t="s">
        <v>9238</v>
      </c>
      <c r="M527" s="26" t="s">
        <v>21054</v>
      </c>
      <c r="N527" s="26" t="s">
        <v>2303</v>
      </c>
      <c r="O527" s="28" t="n">
        <v>44.4</v>
      </c>
      <c r="P527" s="28" t="n">
        <v>7.55</v>
      </c>
      <c r="Q527" s="27" t="n">
        <v>45746</v>
      </c>
      <c r="R527" s="26"/>
    </row>
    <row r="528" customFormat="false" ht="15" hidden="false" customHeight="true" outlineLevel="0" collapsed="false">
      <c r="A528" s="29" t="s">
        <v>11776</v>
      </c>
      <c r="B528" s="29" t="s">
        <v>314</v>
      </c>
      <c r="C528" s="29" t="s">
        <v>21021</v>
      </c>
      <c r="D528" s="29" t="s">
        <v>20258</v>
      </c>
      <c r="E528" s="29" t="n">
        <v>32</v>
      </c>
      <c r="F528" s="29" t="s">
        <v>20264</v>
      </c>
      <c r="G528" s="29" t="s">
        <v>11623</v>
      </c>
      <c r="H528" s="29" t="n">
        <v>12</v>
      </c>
      <c r="I528" s="29" t="s">
        <v>20260</v>
      </c>
      <c r="J528" s="29" t="s">
        <v>20261</v>
      </c>
      <c r="K528" s="29" t="s">
        <v>20310</v>
      </c>
      <c r="L528" s="29" t="s">
        <v>9765</v>
      </c>
      <c r="M528" s="29" t="s">
        <v>21055</v>
      </c>
      <c r="N528" s="29" t="s">
        <v>1793</v>
      </c>
      <c r="O528" s="31" t="n">
        <v>55.7</v>
      </c>
      <c r="P528" s="31" t="n">
        <v>7.55</v>
      </c>
      <c r="Q528" s="30" t="n">
        <v>45728</v>
      </c>
      <c r="R528" s="29"/>
    </row>
    <row r="529" customFormat="false" ht="15" hidden="false" customHeight="true" outlineLevel="0" collapsed="false">
      <c r="A529" s="26" t="s">
        <v>13920</v>
      </c>
      <c r="B529" s="26" t="s">
        <v>314</v>
      </c>
      <c r="C529" s="26" t="s">
        <v>21021</v>
      </c>
      <c r="D529" s="26" t="s">
        <v>20312</v>
      </c>
      <c r="E529" s="26" t="n">
        <v>36</v>
      </c>
      <c r="F529" s="26" t="s">
        <v>20264</v>
      </c>
      <c r="G529" s="26" t="s">
        <v>11623</v>
      </c>
      <c r="H529" s="26" t="n">
        <v>13</v>
      </c>
      <c r="I529" s="26" t="s">
        <v>20265</v>
      </c>
      <c r="J529" s="26" t="s">
        <v>20261</v>
      </c>
      <c r="K529" s="26" t="s">
        <v>20313</v>
      </c>
      <c r="L529" s="26" t="s">
        <v>7894</v>
      </c>
      <c r="M529" s="26" t="s">
        <v>21056</v>
      </c>
      <c r="N529" s="26" t="s">
        <v>521</v>
      </c>
      <c r="O529" s="28" t="n">
        <v>39.3</v>
      </c>
      <c r="P529" s="28" t="n">
        <v>7.55</v>
      </c>
      <c r="Q529" s="27" t="n">
        <v>46072</v>
      </c>
      <c r="R529" s="26"/>
    </row>
    <row r="530" customFormat="false" ht="15" hidden="false" customHeight="true" outlineLevel="0" collapsed="false">
      <c r="A530" s="29" t="s">
        <v>21057</v>
      </c>
      <c r="B530" s="29" t="s">
        <v>314</v>
      </c>
      <c r="C530" s="29" t="s">
        <v>21021</v>
      </c>
      <c r="D530" s="29" t="s">
        <v>20312</v>
      </c>
      <c r="E530" s="29" t="n">
        <v>32</v>
      </c>
      <c r="F530" s="29" t="s">
        <v>20264</v>
      </c>
      <c r="G530" s="29" t="s">
        <v>11623</v>
      </c>
      <c r="H530" s="29" t="n">
        <v>12</v>
      </c>
      <c r="I530" s="29" t="s">
        <v>20260</v>
      </c>
      <c r="J530" s="29" t="s">
        <v>20261</v>
      </c>
      <c r="K530" s="29" t="s">
        <v>20316</v>
      </c>
      <c r="L530" s="29" t="s">
        <v>9665</v>
      </c>
      <c r="M530" s="29" t="s">
        <v>21058</v>
      </c>
      <c r="N530" s="29" t="s">
        <v>868</v>
      </c>
      <c r="O530" s="31" t="n">
        <v>49.2</v>
      </c>
      <c r="P530" s="31" t="n">
        <v>7.55</v>
      </c>
      <c r="Q530" s="30" t="n">
        <v>45747</v>
      </c>
      <c r="R530" s="29"/>
    </row>
    <row r="531" customFormat="false" ht="15" hidden="false" customHeight="true" outlineLevel="0" collapsed="false">
      <c r="A531" s="26" t="s">
        <v>12373</v>
      </c>
      <c r="B531" s="26" t="s">
        <v>314</v>
      </c>
      <c r="C531" s="26" t="s">
        <v>21021</v>
      </c>
      <c r="D531" s="26" t="s">
        <v>20312</v>
      </c>
      <c r="E531" s="26" t="n">
        <v>28</v>
      </c>
      <c r="F531" s="26" t="s">
        <v>20259</v>
      </c>
      <c r="G531" s="26" t="s">
        <v>11623</v>
      </c>
      <c r="H531" s="26" t="n">
        <v>10</v>
      </c>
      <c r="I531" s="26" t="s">
        <v>20260</v>
      </c>
      <c r="J531" s="26" t="s">
        <v>20261</v>
      </c>
      <c r="K531" s="26" t="s">
        <v>13419</v>
      </c>
      <c r="L531" s="26" t="s">
        <v>7384</v>
      </c>
      <c r="M531" s="26" t="s">
        <v>21059</v>
      </c>
      <c r="N531" s="26" t="s">
        <v>1618</v>
      </c>
      <c r="O531" s="28" t="n">
        <v>34.1</v>
      </c>
      <c r="P531" s="28" t="n">
        <v>7.55</v>
      </c>
      <c r="Q531" s="27" t="n">
        <v>45605</v>
      </c>
      <c r="R531" s="26"/>
    </row>
    <row r="532" customFormat="false" ht="15" hidden="false" customHeight="true" outlineLevel="0" collapsed="false">
      <c r="A532" s="29" t="s">
        <v>21060</v>
      </c>
      <c r="B532" s="29" t="s">
        <v>314</v>
      </c>
      <c r="C532" s="29" t="s">
        <v>21021</v>
      </c>
      <c r="D532" s="29" t="s">
        <v>20312</v>
      </c>
      <c r="E532" s="29" t="n">
        <v>40</v>
      </c>
      <c r="F532" s="29" t="s">
        <v>20264</v>
      </c>
      <c r="G532" s="29" t="s">
        <v>11623</v>
      </c>
      <c r="H532" s="29" t="n">
        <v>14</v>
      </c>
      <c r="I532" s="29" t="s">
        <v>20265</v>
      </c>
      <c r="J532" s="29" t="s">
        <v>20261</v>
      </c>
      <c r="K532" s="29" t="s">
        <v>20319</v>
      </c>
      <c r="L532" s="29" t="s">
        <v>2995</v>
      </c>
      <c r="M532" s="29" t="s">
        <v>21061</v>
      </c>
      <c r="N532" s="29" t="s">
        <v>978</v>
      </c>
      <c r="O532" s="31" t="n">
        <v>21.1</v>
      </c>
      <c r="P532" s="31" t="n">
        <v>7.55</v>
      </c>
      <c r="Q532" s="30" t="n">
        <v>45836</v>
      </c>
      <c r="R532" s="29"/>
    </row>
    <row r="533" customFormat="false" ht="15" hidden="false" customHeight="true" outlineLevel="0" collapsed="false">
      <c r="A533" s="26" t="s">
        <v>13727</v>
      </c>
      <c r="B533" s="26" t="s">
        <v>314</v>
      </c>
      <c r="C533" s="26" t="s">
        <v>21021</v>
      </c>
      <c r="D533" s="26" t="s">
        <v>20312</v>
      </c>
      <c r="E533" s="26" t="n">
        <v>60</v>
      </c>
      <c r="F533" s="26" t="s">
        <v>21022</v>
      </c>
      <c r="G533" s="26" t="s">
        <v>11623</v>
      </c>
      <c r="H533" s="26" t="n">
        <v>20</v>
      </c>
      <c r="I533" s="26" t="s">
        <v>21023</v>
      </c>
      <c r="J533" s="26" t="s">
        <v>20361</v>
      </c>
      <c r="K533" s="26"/>
      <c r="L533" s="26"/>
      <c r="M533" s="26"/>
      <c r="N533" s="26"/>
      <c r="O533" s="26"/>
      <c r="P533" s="28" t="n">
        <v>7.55</v>
      </c>
      <c r="Q533" s="27" t="n">
        <v>45583</v>
      </c>
      <c r="R533" s="26"/>
    </row>
    <row r="534" customFormat="false" ht="15" hidden="false" customHeight="true" outlineLevel="0" collapsed="false">
      <c r="A534" s="29" t="s">
        <v>13145</v>
      </c>
      <c r="B534" s="29" t="s">
        <v>314</v>
      </c>
      <c r="C534" s="29" t="s">
        <v>21021</v>
      </c>
      <c r="D534" s="29" t="s">
        <v>20312</v>
      </c>
      <c r="E534" s="29" t="n">
        <v>24</v>
      </c>
      <c r="F534" s="29" t="s">
        <v>20259</v>
      </c>
      <c r="G534" s="29" t="s">
        <v>11623</v>
      </c>
      <c r="H534" s="29" t="n">
        <v>9</v>
      </c>
      <c r="I534" s="29" t="s">
        <v>20260</v>
      </c>
      <c r="J534" s="29" t="s">
        <v>20261</v>
      </c>
      <c r="K534" s="29" t="s">
        <v>13146</v>
      </c>
      <c r="L534" s="29" t="s">
        <v>1800</v>
      </c>
      <c r="M534" s="29" t="s">
        <v>21062</v>
      </c>
      <c r="N534" s="29" t="s">
        <v>1802</v>
      </c>
      <c r="O534" s="31" t="n">
        <v>35.2</v>
      </c>
      <c r="P534" s="31" t="n">
        <v>7.55</v>
      </c>
      <c r="Q534" s="30" t="n">
        <v>45975</v>
      </c>
      <c r="R534" s="29"/>
    </row>
    <row r="535" customFormat="false" ht="15" hidden="false" customHeight="true" outlineLevel="0" collapsed="false">
      <c r="A535" s="26" t="s">
        <v>13404</v>
      </c>
      <c r="B535" s="26" t="s">
        <v>314</v>
      </c>
      <c r="C535" s="26" t="s">
        <v>21021</v>
      </c>
      <c r="D535" s="26" t="s">
        <v>20312</v>
      </c>
      <c r="E535" s="26" t="n">
        <v>45</v>
      </c>
      <c r="F535" s="26" t="s">
        <v>21030</v>
      </c>
      <c r="G535" s="26" t="s">
        <v>11623</v>
      </c>
      <c r="H535" s="26" t="n">
        <v>16</v>
      </c>
      <c r="I535" s="26" t="s">
        <v>21031</v>
      </c>
      <c r="J535" s="26" t="s">
        <v>20261</v>
      </c>
      <c r="K535" s="26" t="s">
        <v>13405</v>
      </c>
      <c r="L535" s="26" t="s">
        <v>2744</v>
      </c>
      <c r="M535" s="26" t="s">
        <v>21063</v>
      </c>
      <c r="N535" s="26" t="s">
        <v>1141</v>
      </c>
      <c r="O535" s="28" t="n">
        <v>42.1</v>
      </c>
      <c r="P535" s="28" t="n">
        <v>7.55</v>
      </c>
      <c r="Q535" s="27" t="n">
        <v>45791</v>
      </c>
      <c r="R535" s="26"/>
    </row>
    <row r="536" customFormat="false" ht="15" hidden="false" customHeight="true" outlineLevel="0" collapsed="false">
      <c r="A536" s="29" t="s">
        <v>14346</v>
      </c>
      <c r="B536" s="29" t="s">
        <v>314</v>
      </c>
      <c r="C536" s="29" t="s">
        <v>21021</v>
      </c>
      <c r="D536" s="29" t="s">
        <v>20312</v>
      </c>
      <c r="E536" s="29" t="n">
        <v>32</v>
      </c>
      <c r="F536" s="29" t="s">
        <v>20264</v>
      </c>
      <c r="G536" s="29" t="s">
        <v>11623</v>
      </c>
      <c r="H536" s="29" t="n">
        <v>12</v>
      </c>
      <c r="I536" s="29" t="s">
        <v>20260</v>
      </c>
      <c r="J536" s="29" t="s">
        <v>20261</v>
      </c>
      <c r="K536" s="29" t="s">
        <v>12991</v>
      </c>
      <c r="L536" s="29" t="s">
        <v>8981</v>
      </c>
      <c r="M536" s="29" t="s">
        <v>21064</v>
      </c>
      <c r="N536" s="29" t="s">
        <v>2015</v>
      </c>
      <c r="O536" s="31" t="n">
        <v>24.5</v>
      </c>
      <c r="P536" s="31" t="n">
        <v>7.55</v>
      </c>
      <c r="Q536" s="30" t="n">
        <v>45629</v>
      </c>
      <c r="R536" s="29"/>
    </row>
    <row r="537" customFormat="false" ht="15" hidden="false" customHeight="true" outlineLevel="0" collapsed="false">
      <c r="A537" s="26" t="s">
        <v>12982</v>
      </c>
      <c r="B537" s="26" t="s">
        <v>314</v>
      </c>
      <c r="C537" s="26" t="s">
        <v>21021</v>
      </c>
      <c r="D537" s="26" t="s">
        <v>20312</v>
      </c>
      <c r="E537" s="26" t="n">
        <v>36</v>
      </c>
      <c r="F537" s="26" t="s">
        <v>20264</v>
      </c>
      <c r="G537" s="26" t="s">
        <v>11623</v>
      </c>
      <c r="H537" s="26" t="n">
        <v>13</v>
      </c>
      <c r="I537" s="26" t="s">
        <v>20265</v>
      </c>
      <c r="J537" s="26" t="s">
        <v>20261</v>
      </c>
      <c r="K537" s="26" t="s">
        <v>13100</v>
      </c>
      <c r="L537" s="26" t="s">
        <v>7374</v>
      </c>
      <c r="M537" s="26" t="s">
        <v>21065</v>
      </c>
      <c r="N537" s="26" t="s">
        <v>631</v>
      </c>
      <c r="O537" s="28" t="n">
        <v>30.4</v>
      </c>
      <c r="P537" s="28" t="n">
        <v>7.55</v>
      </c>
      <c r="Q537" s="27" t="n">
        <v>46152</v>
      </c>
      <c r="R537" s="26"/>
    </row>
    <row r="538" customFormat="false" ht="15" hidden="false" customHeight="true" outlineLevel="0" collapsed="false">
      <c r="A538" s="29" t="s">
        <v>13797</v>
      </c>
      <c r="B538" s="29" t="s">
        <v>314</v>
      </c>
      <c r="C538" s="29" t="s">
        <v>21021</v>
      </c>
      <c r="D538" s="29" t="s">
        <v>20312</v>
      </c>
      <c r="E538" s="29" t="n">
        <v>24</v>
      </c>
      <c r="F538" s="29" t="s">
        <v>20259</v>
      </c>
      <c r="G538" s="29" t="s">
        <v>11623</v>
      </c>
      <c r="H538" s="29" t="n">
        <v>9</v>
      </c>
      <c r="I538" s="29" t="s">
        <v>20260</v>
      </c>
      <c r="J538" s="29" t="s">
        <v>20261</v>
      </c>
      <c r="K538" s="29" t="s">
        <v>20329</v>
      </c>
      <c r="L538" s="29" t="s">
        <v>3796</v>
      </c>
      <c r="M538" s="29" t="s">
        <v>21066</v>
      </c>
      <c r="N538" s="29" t="s">
        <v>892</v>
      </c>
      <c r="O538" s="31" t="n">
        <v>39.6</v>
      </c>
      <c r="P538" s="31" t="n">
        <v>7.55</v>
      </c>
      <c r="Q538" s="30" t="n">
        <v>46183</v>
      </c>
      <c r="R538" s="29"/>
    </row>
    <row r="539" customFormat="false" ht="15" hidden="false" customHeight="true" outlineLevel="0" collapsed="false">
      <c r="A539" s="26" t="s">
        <v>21067</v>
      </c>
      <c r="B539" s="26" t="s">
        <v>314</v>
      </c>
      <c r="C539" s="26" t="s">
        <v>21021</v>
      </c>
      <c r="D539" s="26" t="s">
        <v>20312</v>
      </c>
      <c r="E539" s="26" t="n">
        <v>50</v>
      </c>
      <c r="F539" s="26" t="s">
        <v>21030</v>
      </c>
      <c r="G539" s="26" t="s">
        <v>11623</v>
      </c>
      <c r="H539" s="26" t="n">
        <v>18</v>
      </c>
      <c r="I539" s="26" t="s">
        <v>21031</v>
      </c>
      <c r="J539" s="26" t="s">
        <v>20261</v>
      </c>
      <c r="K539" s="26" t="s">
        <v>20763</v>
      </c>
      <c r="L539" s="26" t="s">
        <v>5551</v>
      </c>
      <c r="M539" s="26" t="s">
        <v>21068</v>
      </c>
      <c r="N539" s="26" t="s">
        <v>2937</v>
      </c>
      <c r="O539" s="28" t="n">
        <v>41.5</v>
      </c>
      <c r="P539" s="28" t="n">
        <v>7.55</v>
      </c>
      <c r="Q539" s="27" t="n">
        <v>45732</v>
      </c>
      <c r="R539" s="26"/>
    </row>
    <row r="540" customFormat="false" ht="15" hidden="false" customHeight="true" outlineLevel="0" collapsed="false">
      <c r="A540" s="29" t="s">
        <v>21069</v>
      </c>
      <c r="B540" s="29" t="s">
        <v>314</v>
      </c>
      <c r="C540" s="29" t="s">
        <v>21021</v>
      </c>
      <c r="D540" s="29" t="s">
        <v>20312</v>
      </c>
      <c r="E540" s="29" t="n">
        <v>32</v>
      </c>
      <c r="F540" s="29" t="s">
        <v>20264</v>
      </c>
      <c r="G540" s="29" t="s">
        <v>11623</v>
      </c>
      <c r="H540" s="29" t="n">
        <v>12</v>
      </c>
      <c r="I540" s="29" t="s">
        <v>20260</v>
      </c>
      <c r="J540" s="29" t="s">
        <v>20261</v>
      </c>
      <c r="K540" s="29" t="s">
        <v>13340</v>
      </c>
      <c r="L540" s="29" t="s">
        <v>3185</v>
      </c>
      <c r="M540" s="29" t="s">
        <v>21070</v>
      </c>
      <c r="N540" s="29" t="s">
        <v>1560</v>
      </c>
      <c r="O540" s="31" t="n">
        <v>19.5</v>
      </c>
      <c r="P540" s="31" t="n">
        <v>7.55</v>
      </c>
      <c r="Q540" s="30" t="n">
        <v>45874</v>
      </c>
      <c r="R540" s="29"/>
    </row>
    <row r="541" customFormat="false" ht="15" hidden="false" customHeight="true" outlineLevel="0" collapsed="false">
      <c r="A541" s="26" t="s">
        <v>12746</v>
      </c>
      <c r="B541" s="26" t="s">
        <v>314</v>
      </c>
      <c r="C541" s="26" t="s">
        <v>21021</v>
      </c>
      <c r="D541" s="26" t="s">
        <v>20312</v>
      </c>
      <c r="E541" s="26" t="n">
        <v>28</v>
      </c>
      <c r="F541" s="26" t="s">
        <v>20259</v>
      </c>
      <c r="G541" s="26" t="s">
        <v>11623</v>
      </c>
      <c r="H541" s="26" t="n">
        <v>10</v>
      </c>
      <c r="I541" s="26" t="s">
        <v>20260</v>
      </c>
      <c r="J541" s="26" t="s">
        <v>20283</v>
      </c>
      <c r="K541" s="26"/>
      <c r="L541" s="26"/>
      <c r="M541" s="26"/>
      <c r="N541" s="26"/>
      <c r="O541" s="26"/>
      <c r="P541" s="28" t="n">
        <v>7.55</v>
      </c>
      <c r="Q541" s="27" t="n">
        <v>46119</v>
      </c>
      <c r="R541" s="26"/>
    </row>
    <row r="542" customFormat="false" ht="15" hidden="false" customHeight="true" outlineLevel="0" collapsed="false">
      <c r="A542" s="29" t="s">
        <v>13031</v>
      </c>
      <c r="B542" s="29" t="s">
        <v>314</v>
      </c>
      <c r="C542" s="29" t="s">
        <v>21021</v>
      </c>
      <c r="D542" s="29" t="s">
        <v>20312</v>
      </c>
      <c r="E542" s="29" t="n">
        <v>60</v>
      </c>
      <c r="F542" s="29" t="s">
        <v>21022</v>
      </c>
      <c r="G542" s="29" t="s">
        <v>11623</v>
      </c>
      <c r="H542" s="29" t="n">
        <v>20</v>
      </c>
      <c r="I542" s="29" t="s">
        <v>21023</v>
      </c>
      <c r="J542" s="29" t="s">
        <v>20261</v>
      </c>
      <c r="K542" s="29" t="s">
        <v>13032</v>
      </c>
      <c r="L542" s="29" t="s">
        <v>3452</v>
      </c>
      <c r="M542" s="29" t="s">
        <v>21071</v>
      </c>
      <c r="N542" s="29" t="s">
        <v>3444</v>
      </c>
      <c r="O542" s="31" t="n">
        <v>23.2</v>
      </c>
      <c r="P542" s="31" t="n">
        <v>7.55</v>
      </c>
      <c r="Q542" s="30" t="n">
        <v>46196</v>
      </c>
      <c r="R542" s="29"/>
    </row>
    <row r="543" customFormat="false" ht="15" hidden="false" customHeight="true" outlineLevel="0" collapsed="false">
      <c r="A543" s="26" t="s">
        <v>12492</v>
      </c>
      <c r="B543" s="26" t="s">
        <v>314</v>
      </c>
      <c r="C543" s="26" t="s">
        <v>21021</v>
      </c>
      <c r="D543" s="26" t="s">
        <v>20312</v>
      </c>
      <c r="E543" s="26" t="n">
        <v>32</v>
      </c>
      <c r="F543" s="26" t="s">
        <v>20264</v>
      </c>
      <c r="G543" s="26" t="s">
        <v>11623</v>
      </c>
      <c r="H543" s="26" t="n">
        <v>12</v>
      </c>
      <c r="I543" s="26" t="s">
        <v>20260</v>
      </c>
      <c r="J543" s="26" t="s">
        <v>20261</v>
      </c>
      <c r="K543" s="26" t="s">
        <v>12980</v>
      </c>
      <c r="L543" s="26" t="s">
        <v>10807</v>
      </c>
      <c r="M543" s="26" t="s">
        <v>21072</v>
      </c>
      <c r="N543" s="26" t="s">
        <v>3156</v>
      </c>
      <c r="O543" s="28" t="n">
        <v>20.4</v>
      </c>
      <c r="P543" s="28" t="n">
        <v>7.55</v>
      </c>
      <c r="Q543" s="27" t="n">
        <v>46186</v>
      </c>
      <c r="R543" s="26"/>
    </row>
    <row r="544" customFormat="false" ht="15" hidden="false" customHeight="true" outlineLevel="0" collapsed="false">
      <c r="A544" s="29" t="s">
        <v>14362</v>
      </c>
      <c r="B544" s="29" t="s">
        <v>314</v>
      </c>
      <c r="C544" s="29" t="s">
        <v>21021</v>
      </c>
      <c r="D544" s="29" t="s">
        <v>20312</v>
      </c>
      <c r="E544" s="29" t="n">
        <v>50</v>
      </c>
      <c r="F544" s="29" t="s">
        <v>21030</v>
      </c>
      <c r="G544" s="29" t="s">
        <v>11623</v>
      </c>
      <c r="H544" s="29" t="n">
        <v>18</v>
      </c>
      <c r="I544" s="29" t="s">
        <v>21031</v>
      </c>
      <c r="J544" s="29" t="s">
        <v>20261</v>
      </c>
      <c r="K544" s="29" t="s">
        <v>20337</v>
      </c>
      <c r="L544" s="29" t="s">
        <v>2123</v>
      </c>
      <c r="M544" s="29" t="s">
        <v>21073</v>
      </c>
      <c r="N544" s="29" t="s">
        <v>2126</v>
      </c>
      <c r="O544" s="31" t="n">
        <v>42.6</v>
      </c>
      <c r="P544" s="31" t="n">
        <v>7.55</v>
      </c>
      <c r="Q544" s="30" t="n">
        <v>46185</v>
      </c>
      <c r="R544" s="29"/>
    </row>
    <row r="545" customFormat="false" ht="15" hidden="false" customHeight="true" outlineLevel="0" collapsed="false">
      <c r="A545" s="26" t="s">
        <v>21074</v>
      </c>
      <c r="B545" s="26" t="s">
        <v>314</v>
      </c>
      <c r="C545" s="26" t="s">
        <v>21021</v>
      </c>
      <c r="D545" s="26" t="s">
        <v>20312</v>
      </c>
      <c r="E545" s="26" t="n">
        <v>32</v>
      </c>
      <c r="F545" s="26" t="s">
        <v>20264</v>
      </c>
      <c r="G545" s="26" t="s">
        <v>11623</v>
      </c>
      <c r="H545" s="26" t="n">
        <v>12</v>
      </c>
      <c r="I545" s="26" t="s">
        <v>20260</v>
      </c>
      <c r="J545" s="26" t="s">
        <v>20261</v>
      </c>
      <c r="K545" s="26" t="s">
        <v>20339</v>
      </c>
      <c r="L545" s="26" t="s">
        <v>3083</v>
      </c>
      <c r="M545" s="26" t="s">
        <v>21075</v>
      </c>
      <c r="N545" s="26" t="s">
        <v>1549</v>
      </c>
      <c r="O545" s="28" t="n">
        <v>32.9</v>
      </c>
      <c r="P545" s="28" t="n">
        <v>7.55</v>
      </c>
      <c r="Q545" s="27" t="n">
        <v>45643</v>
      </c>
      <c r="R545" s="26"/>
    </row>
    <row r="546" customFormat="false" ht="15" hidden="false" customHeight="true" outlineLevel="0" collapsed="false">
      <c r="A546" s="29" t="s">
        <v>21076</v>
      </c>
      <c r="B546" s="29" t="s">
        <v>314</v>
      </c>
      <c r="C546" s="29" t="s">
        <v>21021</v>
      </c>
      <c r="D546" s="29" t="s">
        <v>20312</v>
      </c>
      <c r="E546" s="29" t="n">
        <v>36</v>
      </c>
      <c r="F546" s="29" t="s">
        <v>20264</v>
      </c>
      <c r="G546" s="29" t="s">
        <v>11623</v>
      </c>
      <c r="H546" s="29" t="n">
        <v>13</v>
      </c>
      <c r="I546" s="29" t="s">
        <v>20265</v>
      </c>
      <c r="J546" s="29" t="s">
        <v>20261</v>
      </c>
      <c r="K546" s="29" t="s">
        <v>20342</v>
      </c>
      <c r="L546" s="29" t="s">
        <v>273</v>
      </c>
      <c r="M546" s="29" t="s">
        <v>21077</v>
      </c>
      <c r="N546" s="29" t="s">
        <v>275</v>
      </c>
      <c r="O546" s="31" t="n">
        <v>23</v>
      </c>
      <c r="P546" s="31" t="n">
        <v>7.55</v>
      </c>
      <c r="Q546" s="30" t="n">
        <v>45967</v>
      </c>
      <c r="R546" s="29"/>
    </row>
    <row r="547" customFormat="false" ht="15" hidden="false" customHeight="true" outlineLevel="0" collapsed="false">
      <c r="A547" s="26" t="s">
        <v>12253</v>
      </c>
      <c r="B547" s="26" t="s">
        <v>314</v>
      </c>
      <c r="C547" s="26" t="s">
        <v>21021</v>
      </c>
      <c r="D547" s="26" t="s">
        <v>20312</v>
      </c>
      <c r="E547" s="26" t="n">
        <v>70</v>
      </c>
      <c r="F547" s="26" t="s">
        <v>21022</v>
      </c>
      <c r="G547" s="26" t="s">
        <v>11623</v>
      </c>
      <c r="H547" s="26" t="n">
        <v>22</v>
      </c>
      <c r="I547" s="26" t="s">
        <v>21023</v>
      </c>
      <c r="J547" s="26" t="s">
        <v>20261</v>
      </c>
      <c r="K547" s="26" t="s">
        <v>13118</v>
      </c>
      <c r="L547" s="26" t="s">
        <v>5810</v>
      </c>
      <c r="M547" s="26" t="s">
        <v>21078</v>
      </c>
      <c r="N547" s="26" t="s">
        <v>5811</v>
      </c>
      <c r="O547" s="28" t="n">
        <v>21.3</v>
      </c>
      <c r="P547" s="28" t="n">
        <v>7.55</v>
      </c>
      <c r="Q547" s="27" t="n">
        <v>45769</v>
      </c>
      <c r="R547" s="26"/>
    </row>
    <row r="548" customFormat="false" ht="15" hidden="false" customHeight="true" outlineLevel="0" collapsed="false">
      <c r="A548" s="29" t="s">
        <v>21079</v>
      </c>
      <c r="B548" s="29" t="s">
        <v>314</v>
      </c>
      <c r="C548" s="29" t="s">
        <v>21021</v>
      </c>
      <c r="D548" s="29" t="s">
        <v>20312</v>
      </c>
      <c r="E548" s="29" t="n">
        <v>40</v>
      </c>
      <c r="F548" s="29" t="s">
        <v>20264</v>
      </c>
      <c r="G548" s="29" t="s">
        <v>11623</v>
      </c>
      <c r="H548" s="29" t="n">
        <v>14</v>
      </c>
      <c r="I548" s="29" t="s">
        <v>20265</v>
      </c>
      <c r="J548" s="29" t="s">
        <v>20261</v>
      </c>
      <c r="K548" s="29" t="s">
        <v>20345</v>
      </c>
      <c r="L548" s="29" t="s">
        <v>1383</v>
      </c>
      <c r="M548" s="29" t="s">
        <v>21080</v>
      </c>
      <c r="N548" s="29" t="s">
        <v>1193</v>
      </c>
      <c r="O548" s="31" t="n">
        <v>22.1</v>
      </c>
      <c r="P548" s="31" t="n">
        <v>7.55</v>
      </c>
      <c r="Q548" s="30" t="n">
        <v>46177</v>
      </c>
      <c r="R548" s="29"/>
    </row>
    <row r="549" customFormat="false" ht="15" hidden="false" customHeight="true" outlineLevel="0" collapsed="false">
      <c r="A549" s="26" t="s">
        <v>21081</v>
      </c>
      <c r="B549" s="26" t="s">
        <v>314</v>
      </c>
      <c r="C549" s="26" t="s">
        <v>21021</v>
      </c>
      <c r="D549" s="26" t="s">
        <v>20312</v>
      </c>
      <c r="E549" s="26" t="n">
        <v>28</v>
      </c>
      <c r="F549" s="26" t="s">
        <v>20259</v>
      </c>
      <c r="G549" s="26" t="s">
        <v>11623</v>
      </c>
      <c r="H549" s="26" t="n">
        <v>10</v>
      </c>
      <c r="I549" s="26" t="s">
        <v>20260</v>
      </c>
      <c r="J549" s="26" t="s">
        <v>20261</v>
      </c>
      <c r="K549" s="26" t="s">
        <v>13488</v>
      </c>
      <c r="L549" s="26" t="s">
        <v>7277</v>
      </c>
      <c r="M549" s="26" t="s">
        <v>21082</v>
      </c>
      <c r="N549" s="26" t="s">
        <v>2249</v>
      </c>
      <c r="O549" s="28" t="n">
        <v>57.1</v>
      </c>
      <c r="P549" s="28" t="n">
        <v>7.55</v>
      </c>
      <c r="Q549" s="27" t="n">
        <v>45766</v>
      </c>
      <c r="R549" s="26"/>
    </row>
    <row r="550" customFormat="false" ht="15" hidden="false" customHeight="true" outlineLevel="0" collapsed="false">
      <c r="A550" s="29" t="s">
        <v>12133</v>
      </c>
      <c r="B550" s="29" t="s">
        <v>314</v>
      </c>
      <c r="C550" s="29" t="s">
        <v>21021</v>
      </c>
      <c r="D550" s="29" t="s">
        <v>20312</v>
      </c>
      <c r="E550" s="29" t="n">
        <v>24</v>
      </c>
      <c r="F550" s="29" t="s">
        <v>20259</v>
      </c>
      <c r="G550" s="29" t="s">
        <v>11623</v>
      </c>
      <c r="H550" s="29" t="n">
        <v>9</v>
      </c>
      <c r="I550" s="29" t="s">
        <v>20260</v>
      </c>
      <c r="J550" s="29" t="s">
        <v>20261</v>
      </c>
      <c r="K550" s="29" t="s">
        <v>20349</v>
      </c>
      <c r="L550" s="29" t="s">
        <v>8221</v>
      </c>
      <c r="M550" s="29" t="s">
        <v>21083</v>
      </c>
      <c r="N550" s="29" t="s">
        <v>444</v>
      </c>
      <c r="O550" s="31" t="n">
        <v>29.3</v>
      </c>
      <c r="P550" s="31" t="n">
        <v>7.55</v>
      </c>
      <c r="Q550" s="30" t="n">
        <v>46043</v>
      </c>
      <c r="R550" s="29"/>
    </row>
    <row r="551" customFormat="false" ht="15" hidden="false" customHeight="true" outlineLevel="0" collapsed="false">
      <c r="A551" s="26" t="s">
        <v>21084</v>
      </c>
      <c r="B551" s="26" t="s">
        <v>314</v>
      </c>
      <c r="C551" s="26" t="s">
        <v>21021</v>
      </c>
      <c r="D551" s="26" t="s">
        <v>20312</v>
      </c>
      <c r="E551" s="26" t="n">
        <v>36</v>
      </c>
      <c r="F551" s="26" t="s">
        <v>20264</v>
      </c>
      <c r="G551" s="26" t="s">
        <v>11623</v>
      </c>
      <c r="H551" s="26" t="n">
        <v>13</v>
      </c>
      <c r="I551" s="26" t="s">
        <v>20265</v>
      </c>
      <c r="J551" s="26" t="s">
        <v>20261</v>
      </c>
      <c r="K551" s="26" t="s">
        <v>13427</v>
      </c>
      <c r="L551" s="26" t="s">
        <v>4663</v>
      </c>
      <c r="M551" s="26" t="s">
        <v>21085</v>
      </c>
      <c r="N551" s="26" t="s">
        <v>3635</v>
      </c>
      <c r="O551" s="28" t="n">
        <v>19</v>
      </c>
      <c r="P551" s="28" t="n">
        <v>7.55</v>
      </c>
      <c r="Q551" s="27" t="n">
        <v>46165</v>
      </c>
      <c r="R551" s="26"/>
    </row>
    <row r="552" customFormat="false" ht="15" hidden="false" customHeight="true" outlineLevel="0" collapsed="false">
      <c r="A552" s="29" t="s">
        <v>14468</v>
      </c>
      <c r="B552" s="29" t="s">
        <v>314</v>
      </c>
      <c r="C552" s="29" t="s">
        <v>21021</v>
      </c>
      <c r="D552" s="29" t="s">
        <v>20312</v>
      </c>
      <c r="E552" s="29" t="n">
        <v>24</v>
      </c>
      <c r="F552" s="29" t="s">
        <v>20259</v>
      </c>
      <c r="G552" s="29" t="s">
        <v>11623</v>
      </c>
      <c r="H552" s="29" t="n">
        <v>9</v>
      </c>
      <c r="I552" s="29" t="s">
        <v>20260</v>
      </c>
      <c r="J552" s="29" t="s">
        <v>20261</v>
      </c>
      <c r="K552" s="29" t="s">
        <v>20353</v>
      </c>
      <c r="L552" s="29" t="s">
        <v>972</v>
      </c>
      <c r="M552" s="29" t="s">
        <v>21086</v>
      </c>
      <c r="N552" s="29" t="s">
        <v>521</v>
      </c>
      <c r="O552" s="31" t="n">
        <v>49.6</v>
      </c>
      <c r="P552" s="31" t="n">
        <v>7.55</v>
      </c>
      <c r="Q552" s="30" t="n">
        <v>46016</v>
      </c>
      <c r="R552" s="29"/>
    </row>
    <row r="553" customFormat="false" ht="15" hidden="false" customHeight="true" outlineLevel="0" collapsed="false">
      <c r="A553" s="26" t="s">
        <v>14383</v>
      </c>
      <c r="B553" s="26" t="s">
        <v>314</v>
      </c>
      <c r="C553" s="26" t="s">
        <v>21021</v>
      </c>
      <c r="D553" s="26" t="s">
        <v>20355</v>
      </c>
      <c r="E553" s="26" t="n">
        <v>28</v>
      </c>
      <c r="F553" s="26" t="s">
        <v>20259</v>
      </c>
      <c r="G553" s="26" t="s">
        <v>11623</v>
      </c>
      <c r="H553" s="26" t="n">
        <v>10</v>
      </c>
      <c r="I553" s="26" t="s">
        <v>20260</v>
      </c>
      <c r="J553" s="26" t="s">
        <v>20446</v>
      </c>
      <c r="K553" s="26"/>
      <c r="L553" s="26"/>
      <c r="M553" s="26"/>
      <c r="N553" s="26"/>
      <c r="O553" s="26"/>
      <c r="P553" s="28" t="n">
        <v>7.55</v>
      </c>
      <c r="Q553" s="27" t="n">
        <v>46150</v>
      </c>
      <c r="R553" s="26"/>
    </row>
    <row r="554" customFormat="false" ht="15" hidden="false" customHeight="true" outlineLevel="0" collapsed="false">
      <c r="A554" s="29" t="s">
        <v>13408</v>
      </c>
      <c r="B554" s="29" t="s">
        <v>314</v>
      </c>
      <c r="C554" s="29" t="s">
        <v>21021</v>
      </c>
      <c r="D554" s="29" t="s">
        <v>20355</v>
      </c>
      <c r="E554" s="29" t="n">
        <v>40</v>
      </c>
      <c r="F554" s="29" t="s">
        <v>20264</v>
      </c>
      <c r="G554" s="29" t="s">
        <v>11623</v>
      </c>
      <c r="H554" s="29" t="n">
        <v>14</v>
      </c>
      <c r="I554" s="29" t="s">
        <v>20265</v>
      </c>
      <c r="J554" s="29" t="s">
        <v>20261</v>
      </c>
      <c r="K554" s="29" t="s">
        <v>20357</v>
      </c>
      <c r="L554" s="29" t="s">
        <v>4519</v>
      </c>
      <c r="M554" s="29" t="s">
        <v>21087</v>
      </c>
      <c r="N554" s="29" t="s">
        <v>3722</v>
      </c>
      <c r="O554" s="31" t="n">
        <v>49.2</v>
      </c>
      <c r="P554" s="31" t="n">
        <v>7.55</v>
      </c>
      <c r="Q554" s="30" t="n">
        <v>46197</v>
      </c>
      <c r="R554" s="29"/>
    </row>
    <row r="555" customFormat="false" ht="15" hidden="false" customHeight="true" outlineLevel="0" collapsed="false">
      <c r="A555" s="26" t="s">
        <v>14030</v>
      </c>
      <c r="B555" s="26" t="s">
        <v>314</v>
      </c>
      <c r="C555" s="26" t="s">
        <v>21021</v>
      </c>
      <c r="D555" s="26" t="s">
        <v>20355</v>
      </c>
      <c r="E555" s="26" t="n">
        <v>40</v>
      </c>
      <c r="F555" s="26" t="s">
        <v>20264</v>
      </c>
      <c r="G555" s="26" t="s">
        <v>11623</v>
      </c>
      <c r="H555" s="26" t="n">
        <v>14</v>
      </c>
      <c r="I555" s="26" t="s">
        <v>20265</v>
      </c>
      <c r="J555" s="26" t="s">
        <v>20261</v>
      </c>
      <c r="K555" s="26" t="s">
        <v>20359</v>
      </c>
      <c r="L555" s="26" t="s">
        <v>780</v>
      </c>
      <c r="M555" s="26" t="s">
        <v>21088</v>
      </c>
      <c r="N555" s="26" t="s">
        <v>783</v>
      </c>
      <c r="O555" s="28" t="n">
        <v>29.4</v>
      </c>
      <c r="P555" s="28" t="n">
        <v>7.55</v>
      </c>
      <c r="Q555" s="27" t="n">
        <v>46173</v>
      </c>
      <c r="R555" s="26"/>
    </row>
    <row r="556" customFormat="false" ht="15" hidden="false" customHeight="true" outlineLevel="0" collapsed="false">
      <c r="A556" s="29" t="s">
        <v>12500</v>
      </c>
      <c r="B556" s="29" t="s">
        <v>314</v>
      </c>
      <c r="C556" s="29" t="s">
        <v>21021</v>
      </c>
      <c r="D556" s="29" t="s">
        <v>20355</v>
      </c>
      <c r="E556" s="29" t="n">
        <v>36</v>
      </c>
      <c r="F556" s="29" t="s">
        <v>20264</v>
      </c>
      <c r="G556" s="29" t="s">
        <v>11623</v>
      </c>
      <c r="H556" s="29" t="n">
        <v>13</v>
      </c>
      <c r="I556" s="29" t="s">
        <v>20265</v>
      </c>
      <c r="J556" s="29" t="s">
        <v>20261</v>
      </c>
      <c r="K556" s="29" t="s">
        <v>13539</v>
      </c>
      <c r="L556" s="29" t="s">
        <v>10976</v>
      </c>
      <c r="M556" s="29" t="s">
        <v>21089</v>
      </c>
      <c r="N556" s="29" t="s">
        <v>1129</v>
      </c>
      <c r="O556" s="31" t="n">
        <v>39.1</v>
      </c>
      <c r="P556" s="31" t="n">
        <v>7.55</v>
      </c>
      <c r="Q556" s="30" t="n">
        <v>45786</v>
      </c>
      <c r="R556" s="29"/>
    </row>
    <row r="557" customFormat="false" ht="15" hidden="false" customHeight="true" outlineLevel="0" collapsed="false">
      <c r="A557" s="26" t="s">
        <v>21090</v>
      </c>
      <c r="B557" s="26" t="s">
        <v>314</v>
      </c>
      <c r="C557" s="26" t="s">
        <v>21021</v>
      </c>
      <c r="D557" s="26" t="s">
        <v>20355</v>
      </c>
      <c r="E557" s="26" t="n">
        <v>40</v>
      </c>
      <c r="F557" s="26" t="s">
        <v>20264</v>
      </c>
      <c r="G557" s="26" t="s">
        <v>11623</v>
      </c>
      <c r="H557" s="26" t="n">
        <v>14</v>
      </c>
      <c r="I557" s="26" t="s">
        <v>20265</v>
      </c>
      <c r="J557" s="26" t="s">
        <v>20261</v>
      </c>
      <c r="K557" s="26" t="s">
        <v>20362</v>
      </c>
      <c r="L557" s="26" t="s">
        <v>7033</v>
      </c>
      <c r="M557" s="26" t="s">
        <v>21091</v>
      </c>
      <c r="N557" s="26" t="s">
        <v>4639</v>
      </c>
      <c r="O557" s="28" t="n">
        <v>61.9</v>
      </c>
      <c r="P557" s="28" t="n">
        <v>7.55</v>
      </c>
      <c r="Q557" s="27" t="n">
        <v>46034</v>
      </c>
      <c r="R557" s="26"/>
    </row>
    <row r="558" customFormat="false" ht="15" hidden="false" customHeight="true" outlineLevel="0" collapsed="false">
      <c r="A558" s="29" t="s">
        <v>12636</v>
      </c>
      <c r="B558" s="29" t="s">
        <v>314</v>
      </c>
      <c r="C558" s="29" t="s">
        <v>21021</v>
      </c>
      <c r="D558" s="29" t="s">
        <v>20355</v>
      </c>
      <c r="E558" s="29" t="n">
        <v>50</v>
      </c>
      <c r="F558" s="29" t="s">
        <v>21030</v>
      </c>
      <c r="G558" s="29" t="s">
        <v>11623</v>
      </c>
      <c r="H558" s="29" t="n">
        <v>18</v>
      </c>
      <c r="I558" s="29" t="s">
        <v>21031</v>
      </c>
      <c r="J558" s="29" t="s">
        <v>20261</v>
      </c>
      <c r="K558" s="29" t="s">
        <v>13165</v>
      </c>
      <c r="L558" s="29" t="s">
        <v>4323</v>
      </c>
      <c r="M558" s="29" t="s">
        <v>21092</v>
      </c>
      <c r="N558" s="29" t="s">
        <v>1161</v>
      </c>
      <c r="O558" s="31" t="n">
        <v>21</v>
      </c>
      <c r="P558" s="31" t="n">
        <v>7.55</v>
      </c>
      <c r="Q558" s="30" t="n">
        <v>45598</v>
      </c>
      <c r="R558" s="29"/>
    </row>
    <row r="559" customFormat="false" ht="15" hidden="false" customHeight="true" outlineLevel="0" collapsed="false">
      <c r="A559" s="26" t="s">
        <v>12192</v>
      </c>
      <c r="B559" s="26" t="s">
        <v>314</v>
      </c>
      <c r="C559" s="26" t="s">
        <v>21021</v>
      </c>
      <c r="D559" s="26" t="s">
        <v>20355</v>
      </c>
      <c r="E559" s="26" t="n">
        <v>70</v>
      </c>
      <c r="F559" s="26" t="s">
        <v>21022</v>
      </c>
      <c r="G559" s="26" t="s">
        <v>11623</v>
      </c>
      <c r="H559" s="26" t="n">
        <v>22</v>
      </c>
      <c r="I559" s="26" t="s">
        <v>21023</v>
      </c>
      <c r="J559" s="26" t="s">
        <v>20261</v>
      </c>
      <c r="K559" s="26" t="s">
        <v>13062</v>
      </c>
      <c r="L559" s="26" t="s">
        <v>1279</v>
      </c>
      <c r="M559" s="26" t="s">
        <v>21093</v>
      </c>
      <c r="N559" s="26" t="s">
        <v>942</v>
      </c>
      <c r="O559" s="28" t="n">
        <v>19.3</v>
      </c>
      <c r="P559" s="28" t="n">
        <v>7.55</v>
      </c>
      <c r="Q559" s="27" t="n">
        <v>46073</v>
      </c>
      <c r="R559" s="26"/>
    </row>
    <row r="560" customFormat="false" ht="15" hidden="false" customHeight="true" outlineLevel="0" collapsed="false">
      <c r="A560" s="29" t="s">
        <v>13226</v>
      </c>
      <c r="B560" s="29" t="s">
        <v>314</v>
      </c>
      <c r="C560" s="29" t="s">
        <v>21021</v>
      </c>
      <c r="D560" s="29" t="s">
        <v>20355</v>
      </c>
      <c r="E560" s="29" t="n">
        <v>28</v>
      </c>
      <c r="F560" s="29" t="s">
        <v>20259</v>
      </c>
      <c r="G560" s="29" t="s">
        <v>11623</v>
      </c>
      <c r="H560" s="29" t="n">
        <v>10</v>
      </c>
      <c r="I560" s="29" t="s">
        <v>20260</v>
      </c>
      <c r="J560" s="29" t="s">
        <v>20261</v>
      </c>
      <c r="K560" s="29" t="s">
        <v>20789</v>
      </c>
      <c r="L560" s="29" t="s">
        <v>5302</v>
      </c>
      <c r="M560" s="29" t="s">
        <v>21094</v>
      </c>
      <c r="N560" s="29" t="s">
        <v>451</v>
      </c>
      <c r="O560" s="31" t="n">
        <v>26.7</v>
      </c>
      <c r="P560" s="31" t="n">
        <v>7.55</v>
      </c>
      <c r="Q560" s="30" t="n">
        <v>46053</v>
      </c>
      <c r="R560" s="29"/>
    </row>
    <row r="561" customFormat="false" ht="15" hidden="false" customHeight="true" outlineLevel="0" collapsed="false">
      <c r="A561" s="26" t="s">
        <v>14319</v>
      </c>
      <c r="B561" s="26" t="s">
        <v>314</v>
      </c>
      <c r="C561" s="26" t="s">
        <v>21021</v>
      </c>
      <c r="D561" s="26" t="s">
        <v>20355</v>
      </c>
      <c r="E561" s="26" t="n">
        <v>50</v>
      </c>
      <c r="F561" s="26" t="s">
        <v>21030</v>
      </c>
      <c r="G561" s="26" t="s">
        <v>11623</v>
      </c>
      <c r="H561" s="26" t="n">
        <v>18</v>
      </c>
      <c r="I561" s="26" t="s">
        <v>21031</v>
      </c>
      <c r="J561" s="26" t="s">
        <v>20261</v>
      </c>
      <c r="K561" s="26" t="s">
        <v>13416</v>
      </c>
      <c r="L561" s="26" t="s">
        <v>4736</v>
      </c>
      <c r="M561" s="26" t="s">
        <v>21095</v>
      </c>
      <c r="N561" s="26" t="s">
        <v>899</v>
      </c>
      <c r="O561" s="28" t="n">
        <v>43.4</v>
      </c>
      <c r="P561" s="28" t="n">
        <v>7.55</v>
      </c>
      <c r="Q561" s="27" t="n">
        <v>45878</v>
      </c>
      <c r="R561" s="26"/>
    </row>
    <row r="562" customFormat="false" ht="15" hidden="false" customHeight="true" outlineLevel="0" collapsed="false">
      <c r="A562" s="29" t="s">
        <v>12750</v>
      </c>
      <c r="B562" s="29" t="s">
        <v>314</v>
      </c>
      <c r="C562" s="29" t="s">
        <v>21021</v>
      </c>
      <c r="D562" s="29" t="s">
        <v>20355</v>
      </c>
      <c r="E562" s="29" t="n">
        <v>24</v>
      </c>
      <c r="F562" s="29" t="s">
        <v>20259</v>
      </c>
      <c r="G562" s="29" t="s">
        <v>11623</v>
      </c>
      <c r="H562" s="29" t="n">
        <v>9</v>
      </c>
      <c r="I562" s="29" t="s">
        <v>20260</v>
      </c>
      <c r="J562" s="29" t="s">
        <v>20325</v>
      </c>
      <c r="K562" s="29"/>
      <c r="L562" s="29"/>
      <c r="M562" s="29"/>
      <c r="N562" s="29"/>
      <c r="O562" s="29"/>
      <c r="P562" s="31" t="n">
        <v>7.55</v>
      </c>
      <c r="Q562" s="30" t="n">
        <v>45598</v>
      </c>
      <c r="R562" s="29"/>
    </row>
    <row r="563" customFormat="false" ht="15" hidden="false" customHeight="true" outlineLevel="0" collapsed="false">
      <c r="A563" s="26" t="s">
        <v>12368</v>
      </c>
      <c r="B563" s="26" t="s">
        <v>314</v>
      </c>
      <c r="C563" s="26" t="s">
        <v>21021</v>
      </c>
      <c r="D563" s="26" t="s">
        <v>20355</v>
      </c>
      <c r="E563" s="26" t="n">
        <v>32</v>
      </c>
      <c r="F563" s="26" t="s">
        <v>20264</v>
      </c>
      <c r="G563" s="26" t="s">
        <v>11623</v>
      </c>
      <c r="H563" s="26" t="n">
        <v>12</v>
      </c>
      <c r="I563" s="26" t="s">
        <v>20260</v>
      </c>
      <c r="J563" s="26" t="s">
        <v>20261</v>
      </c>
      <c r="K563" s="26" t="s">
        <v>13235</v>
      </c>
      <c r="L563" s="26" t="s">
        <v>5828</v>
      </c>
      <c r="M563" s="26" t="s">
        <v>21096</v>
      </c>
      <c r="N563" s="26" t="s">
        <v>3916</v>
      </c>
      <c r="O563" s="28" t="n">
        <v>22.3</v>
      </c>
      <c r="P563" s="28" t="n">
        <v>7.55</v>
      </c>
      <c r="Q563" s="27" t="n">
        <v>45584</v>
      </c>
      <c r="R563" s="26"/>
    </row>
    <row r="564" customFormat="false" ht="15" hidden="false" customHeight="true" outlineLevel="0" collapsed="false">
      <c r="A564" s="29" t="s">
        <v>21097</v>
      </c>
      <c r="B564" s="29" t="s">
        <v>314</v>
      </c>
      <c r="C564" s="29" t="s">
        <v>21021</v>
      </c>
      <c r="D564" s="29" t="s">
        <v>20355</v>
      </c>
      <c r="E564" s="29" t="n">
        <v>28</v>
      </c>
      <c r="F564" s="29" t="s">
        <v>20259</v>
      </c>
      <c r="G564" s="29" t="s">
        <v>11623</v>
      </c>
      <c r="H564" s="29" t="n">
        <v>10</v>
      </c>
      <c r="I564" s="29" t="s">
        <v>20260</v>
      </c>
      <c r="J564" s="29" t="s">
        <v>20261</v>
      </c>
      <c r="K564" s="29" t="s">
        <v>20370</v>
      </c>
      <c r="L564" s="29" t="s">
        <v>11264</v>
      </c>
      <c r="M564" s="29" t="s">
        <v>21098</v>
      </c>
      <c r="N564" s="29" t="s">
        <v>432</v>
      </c>
      <c r="O564" s="31" t="n">
        <v>30.1</v>
      </c>
      <c r="P564" s="31" t="n">
        <v>7.55</v>
      </c>
      <c r="Q564" s="30" t="n">
        <v>45999</v>
      </c>
      <c r="R564" s="29"/>
    </row>
    <row r="565" customFormat="false" ht="15" hidden="false" customHeight="true" outlineLevel="0" collapsed="false">
      <c r="A565" s="26" t="s">
        <v>11688</v>
      </c>
      <c r="B565" s="26" t="s">
        <v>314</v>
      </c>
      <c r="C565" s="26" t="s">
        <v>21021</v>
      </c>
      <c r="D565" s="26" t="s">
        <v>20355</v>
      </c>
      <c r="E565" s="26" t="n">
        <v>50</v>
      </c>
      <c r="F565" s="26" t="s">
        <v>21030</v>
      </c>
      <c r="G565" s="26" t="s">
        <v>11623</v>
      </c>
      <c r="H565" s="26" t="n">
        <v>18</v>
      </c>
      <c r="I565" s="26" t="s">
        <v>21031</v>
      </c>
      <c r="J565" s="26" t="s">
        <v>20261</v>
      </c>
      <c r="K565" s="26" t="s">
        <v>20372</v>
      </c>
      <c r="L565" s="26" t="s">
        <v>2480</v>
      </c>
      <c r="M565" s="26" t="s">
        <v>21099</v>
      </c>
      <c r="N565" s="26" t="s">
        <v>1445</v>
      </c>
      <c r="O565" s="28" t="n">
        <v>21.8</v>
      </c>
      <c r="P565" s="28" t="n">
        <v>7.55</v>
      </c>
      <c r="Q565" s="27" t="n">
        <v>46006</v>
      </c>
      <c r="R565" s="26"/>
    </row>
    <row r="566" customFormat="false" ht="15" hidden="false" customHeight="true" outlineLevel="0" collapsed="false">
      <c r="A566" s="29" t="s">
        <v>13381</v>
      </c>
      <c r="B566" s="29" t="s">
        <v>314</v>
      </c>
      <c r="C566" s="29" t="s">
        <v>21021</v>
      </c>
      <c r="D566" s="29" t="s">
        <v>20355</v>
      </c>
      <c r="E566" s="29" t="n">
        <v>32</v>
      </c>
      <c r="F566" s="29" t="s">
        <v>20264</v>
      </c>
      <c r="G566" s="29" t="s">
        <v>11623</v>
      </c>
      <c r="H566" s="29" t="n">
        <v>12</v>
      </c>
      <c r="I566" s="29" t="s">
        <v>20260</v>
      </c>
      <c r="J566" s="29" t="s">
        <v>20261</v>
      </c>
      <c r="K566" s="29" t="s">
        <v>13382</v>
      </c>
      <c r="L566" s="29" t="s">
        <v>3741</v>
      </c>
      <c r="M566" s="29" t="s">
        <v>21100</v>
      </c>
      <c r="N566" s="29" t="s">
        <v>3743</v>
      </c>
      <c r="O566" s="31" t="n">
        <v>32.5</v>
      </c>
      <c r="P566" s="31" t="n">
        <v>7.55</v>
      </c>
      <c r="Q566" s="30" t="n">
        <v>46034</v>
      </c>
      <c r="R566" s="29"/>
    </row>
    <row r="567" customFormat="false" ht="15" hidden="false" customHeight="true" outlineLevel="0" collapsed="false">
      <c r="A567" s="26" t="s">
        <v>12639</v>
      </c>
      <c r="B567" s="26" t="s">
        <v>314</v>
      </c>
      <c r="C567" s="26" t="s">
        <v>21021</v>
      </c>
      <c r="D567" s="26" t="s">
        <v>20355</v>
      </c>
      <c r="E567" s="26" t="n">
        <v>24</v>
      </c>
      <c r="F567" s="26" t="s">
        <v>20259</v>
      </c>
      <c r="G567" s="26" t="s">
        <v>11623</v>
      </c>
      <c r="H567" s="26" t="n">
        <v>9</v>
      </c>
      <c r="I567" s="26" t="s">
        <v>20260</v>
      </c>
      <c r="J567" s="26" t="s">
        <v>20261</v>
      </c>
      <c r="K567" s="26" t="s">
        <v>20375</v>
      </c>
      <c r="L567" s="26" t="s">
        <v>2284</v>
      </c>
      <c r="M567" s="26" t="s">
        <v>21101</v>
      </c>
      <c r="N567" s="26" t="s">
        <v>1117</v>
      </c>
      <c r="O567" s="28" t="n">
        <v>43.2</v>
      </c>
      <c r="P567" s="28" t="n">
        <v>7.55</v>
      </c>
      <c r="Q567" s="27" t="n">
        <v>45943</v>
      </c>
      <c r="R567" s="26"/>
    </row>
    <row r="568" customFormat="false" ht="15" hidden="false" customHeight="true" outlineLevel="0" collapsed="false">
      <c r="A568" s="29" t="s">
        <v>12195</v>
      </c>
      <c r="B568" s="29" t="s">
        <v>314</v>
      </c>
      <c r="C568" s="29" t="s">
        <v>21021</v>
      </c>
      <c r="D568" s="29" t="s">
        <v>20355</v>
      </c>
      <c r="E568" s="29" t="n">
        <v>36</v>
      </c>
      <c r="F568" s="29" t="s">
        <v>20264</v>
      </c>
      <c r="G568" s="29" t="s">
        <v>11623</v>
      </c>
      <c r="H568" s="29" t="n">
        <v>13</v>
      </c>
      <c r="I568" s="29" t="s">
        <v>20265</v>
      </c>
      <c r="J568" s="29" t="s">
        <v>20261</v>
      </c>
      <c r="K568" s="29" t="s">
        <v>13215</v>
      </c>
      <c r="L568" s="29" t="s">
        <v>8322</v>
      </c>
      <c r="M568" s="29" t="s">
        <v>21102</v>
      </c>
      <c r="N568" s="29" t="s">
        <v>8324</v>
      </c>
      <c r="O568" s="31" t="n">
        <v>60.1</v>
      </c>
      <c r="P568" s="31" t="n">
        <v>7.55</v>
      </c>
      <c r="Q568" s="30" t="n">
        <v>45652</v>
      </c>
      <c r="R568" s="29"/>
    </row>
    <row r="569" customFormat="false" ht="15" hidden="false" customHeight="true" outlineLevel="0" collapsed="false">
      <c r="A569" s="26" t="s">
        <v>11704</v>
      </c>
      <c r="B569" s="26" t="s">
        <v>314</v>
      </c>
      <c r="C569" s="26" t="s">
        <v>21021</v>
      </c>
      <c r="D569" s="26" t="s">
        <v>20355</v>
      </c>
      <c r="E569" s="26" t="n">
        <v>36</v>
      </c>
      <c r="F569" s="26" t="s">
        <v>20264</v>
      </c>
      <c r="G569" s="26" t="s">
        <v>11623</v>
      </c>
      <c r="H569" s="26" t="n">
        <v>13</v>
      </c>
      <c r="I569" s="26" t="s">
        <v>20265</v>
      </c>
      <c r="J569" s="26" t="s">
        <v>20261</v>
      </c>
      <c r="K569" s="26" t="s">
        <v>13170</v>
      </c>
      <c r="L569" s="26" t="s">
        <v>4948</v>
      </c>
      <c r="M569" s="26" t="s">
        <v>21103</v>
      </c>
      <c r="N569" s="26" t="s">
        <v>1505</v>
      </c>
      <c r="O569" s="28" t="n">
        <v>44.2</v>
      </c>
      <c r="P569" s="28" t="n">
        <v>7.55</v>
      </c>
      <c r="Q569" s="27" t="n">
        <v>45705</v>
      </c>
      <c r="R569" s="26"/>
    </row>
    <row r="570" customFormat="false" ht="15" hidden="false" customHeight="true" outlineLevel="0" collapsed="false">
      <c r="A570" s="29" t="s">
        <v>11845</v>
      </c>
      <c r="B570" s="29" t="s">
        <v>314</v>
      </c>
      <c r="C570" s="29" t="s">
        <v>21021</v>
      </c>
      <c r="D570" s="29" t="s">
        <v>20355</v>
      </c>
      <c r="E570" s="29" t="n">
        <v>32</v>
      </c>
      <c r="F570" s="29" t="s">
        <v>20264</v>
      </c>
      <c r="G570" s="29" t="s">
        <v>11623</v>
      </c>
      <c r="H570" s="29" t="n">
        <v>12</v>
      </c>
      <c r="I570" s="29" t="s">
        <v>20260</v>
      </c>
      <c r="J570" s="29" t="s">
        <v>20261</v>
      </c>
      <c r="K570" s="29" t="s">
        <v>13514</v>
      </c>
      <c r="L570" s="29" t="s">
        <v>9094</v>
      </c>
      <c r="M570" s="29" t="s">
        <v>21104</v>
      </c>
      <c r="N570" s="29" t="s">
        <v>899</v>
      </c>
      <c r="O570" s="31" t="n">
        <v>37</v>
      </c>
      <c r="P570" s="31" t="n">
        <v>7.55</v>
      </c>
      <c r="Q570" s="30" t="n">
        <v>45917</v>
      </c>
      <c r="R570" s="29"/>
    </row>
    <row r="571" customFormat="false" ht="15" hidden="false" customHeight="true" outlineLevel="0" collapsed="false">
      <c r="A571" s="26" t="s">
        <v>13327</v>
      </c>
      <c r="B571" s="26" t="s">
        <v>314</v>
      </c>
      <c r="C571" s="26" t="s">
        <v>21021</v>
      </c>
      <c r="D571" s="26" t="s">
        <v>20355</v>
      </c>
      <c r="E571" s="26" t="n">
        <v>70</v>
      </c>
      <c r="F571" s="26" t="s">
        <v>21022</v>
      </c>
      <c r="G571" s="26" t="s">
        <v>11623</v>
      </c>
      <c r="H571" s="26" t="n">
        <v>22</v>
      </c>
      <c r="I571" s="26" t="s">
        <v>21023</v>
      </c>
      <c r="J571" s="26" t="s">
        <v>20261</v>
      </c>
      <c r="K571" s="26" t="s">
        <v>13328</v>
      </c>
      <c r="L571" s="26" t="s">
        <v>7458</v>
      </c>
      <c r="M571" s="26" t="s">
        <v>21105</v>
      </c>
      <c r="N571" s="26" t="s">
        <v>1029</v>
      </c>
      <c r="O571" s="28" t="n">
        <v>56.8</v>
      </c>
      <c r="P571" s="28" t="n">
        <v>7.55</v>
      </c>
      <c r="Q571" s="27" t="n">
        <v>45876</v>
      </c>
      <c r="R571" s="26"/>
    </row>
    <row r="572" customFormat="false" ht="15" hidden="false" customHeight="true" outlineLevel="0" collapsed="false">
      <c r="A572" s="29" t="s">
        <v>12566</v>
      </c>
      <c r="B572" s="29" t="s">
        <v>314</v>
      </c>
      <c r="C572" s="29" t="s">
        <v>21021</v>
      </c>
      <c r="D572" s="29" t="s">
        <v>20355</v>
      </c>
      <c r="E572" s="29" t="n">
        <v>60</v>
      </c>
      <c r="F572" s="29" t="s">
        <v>21022</v>
      </c>
      <c r="G572" s="29" t="s">
        <v>11623</v>
      </c>
      <c r="H572" s="29" t="n">
        <v>20</v>
      </c>
      <c r="I572" s="29" t="s">
        <v>21023</v>
      </c>
      <c r="J572" s="29" t="s">
        <v>20325</v>
      </c>
      <c r="K572" s="29"/>
      <c r="L572" s="29"/>
      <c r="M572" s="29"/>
      <c r="N572" s="29"/>
      <c r="O572" s="29"/>
      <c r="P572" s="31" t="n">
        <v>7.55</v>
      </c>
      <c r="Q572" s="30" t="n">
        <v>46149</v>
      </c>
      <c r="R572" s="29"/>
    </row>
    <row r="573" customFormat="false" ht="15" hidden="false" customHeight="true" outlineLevel="0" collapsed="false">
      <c r="A573" s="26" t="s">
        <v>13092</v>
      </c>
      <c r="B573" s="26" t="s">
        <v>314</v>
      </c>
      <c r="C573" s="26" t="s">
        <v>21021</v>
      </c>
      <c r="D573" s="26" t="s">
        <v>20355</v>
      </c>
      <c r="E573" s="26" t="n">
        <v>70</v>
      </c>
      <c r="F573" s="26" t="s">
        <v>21022</v>
      </c>
      <c r="G573" s="26" t="s">
        <v>11623</v>
      </c>
      <c r="H573" s="26" t="n">
        <v>22</v>
      </c>
      <c r="I573" s="26" t="s">
        <v>21023</v>
      </c>
      <c r="J573" s="26" t="s">
        <v>20261</v>
      </c>
      <c r="K573" s="26" t="s">
        <v>13093</v>
      </c>
      <c r="L573" s="26" t="s">
        <v>7333</v>
      </c>
      <c r="M573" s="26" t="s">
        <v>21106</v>
      </c>
      <c r="N573" s="26" t="s">
        <v>737</v>
      </c>
      <c r="O573" s="28" t="n">
        <v>18.7</v>
      </c>
      <c r="P573" s="28" t="n">
        <v>7.55</v>
      </c>
      <c r="Q573" s="27" t="n">
        <v>46147</v>
      </c>
      <c r="R573" s="26"/>
    </row>
    <row r="574" customFormat="false" ht="15" hidden="false" customHeight="true" outlineLevel="0" collapsed="false">
      <c r="A574" s="29" t="s">
        <v>11927</v>
      </c>
      <c r="B574" s="29" t="s">
        <v>314</v>
      </c>
      <c r="C574" s="29" t="s">
        <v>21021</v>
      </c>
      <c r="D574" s="29" t="s">
        <v>20355</v>
      </c>
      <c r="E574" s="29" t="n">
        <v>28</v>
      </c>
      <c r="F574" s="29" t="s">
        <v>20259</v>
      </c>
      <c r="G574" s="29" t="s">
        <v>11623</v>
      </c>
      <c r="H574" s="29" t="n">
        <v>10</v>
      </c>
      <c r="I574" s="29" t="s">
        <v>20260</v>
      </c>
      <c r="J574" s="29" t="s">
        <v>20261</v>
      </c>
      <c r="K574" s="29" t="s">
        <v>13370</v>
      </c>
      <c r="L574" s="29" t="s">
        <v>4925</v>
      </c>
      <c r="M574" s="29" t="s">
        <v>21107</v>
      </c>
      <c r="N574" s="29" t="s">
        <v>996</v>
      </c>
      <c r="O574" s="31" t="n">
        <v>56.7</v>
      </c>
      <c r="P574" s="31" t="n">
        <v>7.55</v>
      </c>
      <c r="Q574" s="30" t="n">
        <v>45975</v>
      </c>
      <c r="R574" s="29"/>
    </row>
    <row r="575" customFormat="false" ht="15" hidden="false" customHeight="true" outlineLevel="0" collapsed="false">
      <c r="A575" s="26" t="s">
        <v>12163</v>
      </c>
      <c r="B575" s="26" t="s">
        <v>314</v>
      </c>
      <c r="C575" s="26" t="s">
        <v>21021</v>
      </c>
      <c r="D575" s="26" t="s">
        <v>20355</v>
      </c>
      <c r="E575" s="26" t="n">
        <v>36</v>
      </c>
      <c r="F575" s="26" t="s">
        <v>20264</v>
      </c>
      <c r="G575" s="26" t="s">
        <v>11623</v>
      </c>
      <c r="H575" s="26" t="n">
        <v>13</v>
      </c>
      <c r="I575" s="26" t="s">
        <v>20265</v>
      </c>
      <c r="J575" s="26" t="s">
        <v>20261</v>
      </c>
      <c r="K575" s="26" t="s">
        <v>20384</v>
      </c>
      <c r="L575" s="26" t="s">
        <v>7416</v>
      </c>
      <c r="M575" s="26" t="s">
        <v>21108</v>
      </c>
      <c r="N575" s="26" t="s">
        <v>2239</v>
      </c>
      <c r="O575" s="28" t="n">
        <v>50.2</v>
      </c>
      <c r="P575" s="28" t="n">
        <v>7.55</v>
      </c>
      <c r="Q575" s="27" t="n">
        <v>45878</v>
      </c>
      <c r="R575" s="26"/>
    </row>
    <row r="576" customFormat="false" ht="15" hidden="false" customHeight="true" outlineLevel="0" collapsed="false">
      <c r="A576" s="29" t="s">
        <v>12910</v>
      </c>
      <c r="B576" s="29" t="s">
        <v>314</v>
      </c>
      <c r="C576" s="29" t="s">
        <v>21021</v>
      </c>
      <c r="D576" s="29" t="s">
        <v>20355</v>
      </c>
      <c r="E576" s="29" t="n">
        <v>80</v>
      </c>
      <c r="F576" s="29" t="s">
        <v>21022</v>
      </c>
      <c r="G576" s="29" t="s">
        <v>11623</v>
      </c>
      <c r="H576" s="29" t="n">
        <v>24</v>
      </c>
      <c r="I576" s="29" t="s">
        <v>21023</v>
      </c>
      <c r="J576" s="29" t="s">
        <v>20261</v>
      </c>
      <c r="K576" s="29" t="s">
        <v>13360</v>
      </c>
      <c r="L576" s="29" t="s">
        <v>6596</v>
      </c>
      <c r="M576" s="29" t="s">
        <v>21109</v>
      </c>
      <c r="N576" s="29" t="s">
        <v>4800</v>
      </c>
      <c r="O576" s="31" t="n">
        <v>19.3</v>
      </c>
      <c r="P576" s="31" t="n">
        <v>7.55</v>
      </c>
      <c r="Q576" s="30" t="n">
        <v>45867</v>
      </c>
      <c r="R576" s="29"/>
    </row>
    <row r="577" customFormat="false" ht="15" hidden="false" customHeight="true" outlineLevel="0" collapsed="false">
      <c r="A577" s="26" t="s">
        <v>12035</v>
      </c>
      <c r="B577" s="26" t="s">
        <v>314</v>
      </c>
      <c r="C577" s="26" t="s">
        <v>21021</v>
      </c>
      <c r="D577" s="26" t="s">
        <v>20387</v>
      </c>
      <c r="E577" s="26" t="n">
        <v>28</v>
      </c>
      <c r="F577" s="26" t="s">
        <v>20259</v>
      </c>
      <c r="G577" s="26" t="s">
        <v>11623</v>
      </c>
      <c r="H577" s="26" t="n">
        <v>10</v>
      </c>
      <c r="I577" s="26" t="s">
        <v>20260</v>
      </c>
      <c r="J577" s="26" t="s">
        <v>20261</v>
      </c>
      <c r="K577" s="26" t="s">
        <v>13518</v>
      </c>
      <c r="L577" s="26" t="s">
        <v>6300</v>
      </c>
      <c r="M577" s="26" t="s">
        <v>21110</v>
      </c>
      <c r="N577" s="26" t="s">
        <v>1853</v>
      </c>
      <c r="O577" s="28" t="n">
        <v>50.5</v>
      </c>
      <c r="P577" s="28" t="n">
        <v>7.55</v>
      </c>
      <c r="Q577" s="27" t="n">
        <v>46132</v>
      </c>
      <c r="R577" s="26"/>
    </row>
    <row r="578" customFormat="false" ht="15" hidden="false" customHeight="true" outlineLevel="0" collapsed="false">
      <c r="A578" s="29" t="s">
        <v>13700</v>
      </c>
      <c r="B578" s="29" t="s">
        <v>314</v>
      </c>
      <c r="C578" s="29" t="s">
        <v>21021</v>
      </c>
      <c r="D578" s="29" t="s">
        <v>20387</v>
      </c>
      <c r="E578" s="29" t="n">
        <v>40</v>
      </c>
      <c r="F578" s="29" t="s">
        <v>20264</v>
      </c>
      <c r="G578" s="29" t="s">
        <v>11623</v>
      </c>
      <c r="H578" s="29" t="n">
        <v>14</v>
      </c>
      <c r="I578" s="29" t="s">
        <v>20265</v>
      </c>
      <c r="J578" s="29" t="s">
        <v>20261</v>
      </c>
      <c r="K578" s="29" t="s">
        <v>20388</v>
      </c>
      <c r="L578" s="29" t="s">
        <v>3840</v>
      </c>
      <c r="M578" s="29" t="s">
        <v>21111</v>
      </c>
      <c r="N578" s="29" t="s">
        <v>1337</v>
      </c>
      <c r="O578" s="31" t="n">
        <v>31.6</v>
      </c>
      <c r="P578" s="31" t="n">
        <v>7.55</v>
      </c>
      <c r="Q578" s="30" t="n">
        <v>45698</v>
      </c>
      <c r="R578" s="29"/>
    </row>
    <row r="579" customFormat="false" ht="15" hidden="false" customHeight="true" outlineLevel="0" collapsed="false">
      <c r="A579" s="26" t="s">
        <v>21112</v>
      </c>
      <c r="B579" s="26" t="s">
        <v>314</v>
      </c>
      <c r="C579" s="26" t="s">
        <v>21021</v>
      </c>
      <c r="D579" s="26" t="s">
        <v>20387</v>
      </c>
      <c r="E579" s="26" t="n">
        <v>50</v>
      </c>
      <c r="F579" s="26" t="s">
        <v>21030</v>
      </c>
      <c r="G579" s="26" t="s">
        <v>11623</v>
      </c>
      <c r="H579" s="26" t="n">
        <v>18</v>
      </c>
      <c r="I579" s="26" t="s">
        <v>21031</v>
      </c>
      <c r="J579" s="26" t="s">
        <v>20261</v>
      </c>
      <c r="K579" s="26" t="s">
        <v>13102</v>
      </c>
      <c r="L579" s="26" t="s">
        <v>1409</v>
      </c>
      <c r="M579" s="26" t="s">
        <v>21113</v>
      </c>
      <c r="N579" s="26" t="s">
        <v>1411</v>
      </c>
      <c r="O579" s="28" t="n">
        <v>60</v>
      </c>
      <c r="P579" s="28" t="n">
        <v>7.55</v>
      </c>
      <c r="Q579" s="27" t="n">
        <v>45741</v>
      </c>
      <c r="R579" s="26"/>
    </row>
    <row r="580" customFormat="false" ht="15" hidden="false" customHeight="true" outlineLevel="0" collapsed="false">
      <c r="A580" s="29" t="s">
        <v>13196</v>
      </c>
      <c r="B580" s="29" t="s">
        <v>314</v>
      </c>
      <c r="C580" s="29" t="s">
        <v>21021</v>
      </c>
      <c r="D580" s="29" t="s">
        <v>20387</v>
      </c>
      <c r="E580" s="29" t="n">
        <v>70</v>
      </c>
      <c r="F580" s="29" t="s">
        <v>21022</v>
      </c>
      <c r="G580" s="29" t="s">
        <v>11623</v>
      </c>
      <c r="H580" s="29" t="n">
        <v>22</v>
      </c>
      <c r="I580" s="29" t="s">
        <v>21023</v>
      </c>
      <c r="J580" s="29" t="s">
        <v>20261</v>
      </c>
      <c r="K580" s="29" t="s">
        <v>13197</v>
      </c>
      <c r="L580" s="29" t="s">
        <v>2210</v>
      </c>
      <c r="M580" s="29" t="s">
        <v>21114</v>
      </c>
      <c r="N580" s="29" t="s">
        <v>2213</v>
      </c>
      <c r="O580" s="31" t="n">
        <v>31.8</v>
      </c>
      <c r="P580" s="31" t="n">
        <v>7.55</v>
      </c>
      <c r="Q580" s="30" t="n">
        <v>45689</v>
      </c>
      <c r="R580" s="29"/>
    </row>
    <row r="581" customFormat="false" ht="15" hidden="false" customHeight="true" outlineLevel="0" collapsed="false">
      <c r="A581" s="26" t="s">
        <v>21115</v>
      </c>
      <c r="B581" s="26" t="s">
        <v>314</v>
      </c>
      <c r="C581" s="26" t="s">
        <v>21021</v>
      </c>
      <c r="D581" s="26" t="s">
        <v>20387</v>
      </c>
      <c r="E581" s="26" t="n">
        <v>24</v>
      </c>
      <c r="F581" s="26" t="s">
        <v>20259</v>
      </c>
      <c r="G581" s="26" t="s">
        <v>11623</v>
      </c>
      <c r="H581" s="26" t="n">
        <v>9</v>
      </c>
      <c r="I581" s="26" t="s">
        <v>20260</v>
      </c>
      <c r="J581" s="26" t="s">
        <v>20261</v>
      </c>
      <c r="K581" s="26" t="s">
        <v>13106</v>
      </c>
      <c r="L581" s="26" t="s">
        <v>6671</v>
      </c>
      <c r="M581" s="26" t="s">
        <v>21116</v>
      </c>
      <c r="N581" s="26" t="s">
        <v>407</v>
      </c>
      <c r="O581" s="28" t="n">
        <v>46.9</v>
      </c>
      <c r="P581" s="28" t="n">
        <v>7.55</v>
      </c>
      <c r="Q581" s="27" t="n">
        <v>45972</v>
      </c>
      <c r="R581" s="26"/>
    </row>
    <row r="582" customFormat="false" ht="15" hidden="false" customHeight="true" outlineLevel="0" collapsed="false">
      <c r="A582" s="29" t="s">
        <v>13457</v>
      </c>
      <c r="B582" s="29" t="s">
        <v>314</v>
      </c>
      <c r="C582" s="29" t="s">
        <v>21021</v>
      </c>
      <c r="D582" s="29" t="s">
        <v>20387</v>
      </c>
      <c r="E582" s="29" t="n">
        <v>40</v>
      </c>
      <c r="F582" s="29" t="s">
        <v>20264</v>
      </c>
      <c r="G582" s="29" t="s">
        <v>11623</v>
      </c>
      <c r="H582" s="29" t="n">
        <v>14</v>
      </c>
      <c r="I582" s="29" t="s">
        <v>20265</v>
      </c>
      <c r="J582" s="29" t="s">
        <v>20261</v>
      </c>
      <c r="K582" s="29" t="s">
        <v>20394</v>
      </c>
      <c r="L582" s="29" t="s">
        <v>7865</v>
      </c>
      <c r="M582" s="29" t="s">
        <v>21117</v>
      </c>
      <c r="N582" s="29" t="s">
        <v>4645</v>
      </c>
      <c r="O582" s="31" t="n">
        <v>29.4</v>
      </c>
      <c r="P582" s="31" t="n">
        <v>7.55</v>
      </c>
      <c r="Q582" s="30" t="n">
        <v>45754</v>
      </c>
      <c r="R582" s="29"/>
    </row>
    <row r="583" customFormat="false" ht="15" hidden="false" customHeight="true" outlineLevel="0" collapsed="false">
      <c r="A583" s="26" t="s">
        <v>21118</v>
      </c>
      <c r="B583" s="26" t="s">
        <v>314</v>
      </c>
      <c r="C583" s="26" t="s">
        <v>21021</v>
      </c>
      <c r="D583" s="26" t="s">
        <v>20387</v>
      </c>
      <c r="E583" s="26" t="n">
        <v>45</v>
      </c>
      <c r="F583" s="26" t="s">
        <v>21030</v>
      </c>
      <c r="G583" s="26" t="s">
        <v>11623</v>
      </c>
      <c r="H583" s="26" t="n">
        <v>16</v>
      </c>
      <c r="I583" s="26" t="s">
        <v>21031</v>
      </c>
      <c r="J583" s="26" t="s">
        <v>20261</v>
      </c>
      <c r="K583" s="26" t="s">
        <v>13468</v>
      </c>
      <c r="L583" s="26" t="s">
        <v>6075</v>
      </c>
      <c r="M583" s="26" t="s">
        <v>21119</v>
      </c>
      <c r="N583" s="26" t="s">
        <v>2082</v>
      </c>
      <c r="O583" s="28" t="n">
        <v>31.1</v>
      </c>
      <c r="P583" s="28" t="n">
        <v>7.55</v>
      </c>
      <c r="Q583" s="27" t="n">
        <v>46039</v>
      </c>
      <c r="R583" s="26"/>
    </row>
    <row r="584" customFormat="false" ht="15" hidden="false" customHeight="true" outlineLevel="0" collapsed="false">
      <c r="A584" s="29" t="s">
        <v>11680</v>
      </c>
      <c r="B584" s="29" t="s">
        <v>314</v>
      </c>
      <c r="C584" s="29" t="s">
        <v>21021</v>
      </c>
      <c r="D584" s="29" t="s">
        <v>20387</v>
      </c>
      <c r="E584" s="29" t="n">
        <v>28</v>
      </c>
      <c r="F584" s="29" t="s">
        <v>20259</v>
      </c>
      <c r="G584" s="29" t="s">
        <v>11623</v>
      </c>
      <c r="H584" s="29" t="n">
        <v>10</v>
      </c>
      <c r="I584" s="29" t="s">
        <v>20260</v>
      </c>
      <c r="J584" s="29" t="s">
        <v>20261</v>
      </c>
      <c r="K584" s="29" t="s">
        <v>13177</v>
      </c>
      <c r="L584" s="29" t="s">
        <v>7489</v>
      </c>
      <c r="M584" s="29" t="s">
        <v>21120</v>
      </c>
      <c r="N584" s="29" t="s">
        <v>885</v>
      </c>
      <c r="O584" s="31" t="n">
        <v>59.4</v>
      </c>
      <c r="P584" s="31" t="n">
        <v>7.55</v>
      </c>
      <c r="Q584" s="30" t="n">
        <v>46033</v>
      </c>
      <c r="R584" s="29"/>
    </row>
    <row r="585" customFormat="false" ht="15" hidden="false" customHeight="true" outlineLevel="0" collapsed="false">
      <c r="A585" s="26" t="s">
        <v>13859</v>
      </c>
      <c r="B585" s="26" t="s">
        <v>314</v>
      </c>
      <c r="C585" s="26" t="s">
        <v>21021</v>
      </c>
      <c r="D585" s="26" t="s">
        <v>20387</v>
      </c>
      <c r="E585" s="26" t="n">
        <v>70</v>
      </c>
      <c r="F585" s="26" t="s">
        <v>21022</v>
      </c>
      <c r="G585" s="26" t="s">
        <v>11623</v>
      </c>
      <c r="H585" s="26" t="n">
        <v>22</v>
      </c>
      <c r="I585" s="26" t="s">
        <v>21023</v>
      </c>
      <c r="J585" s="26" t="s">
        <v>20261</v>
      </c>
      <c r="K585" s="26" t="s">
        <v>20398</v>
      </c>
      <c r="L585" s="26" t="s">
        <v>1687</v>
      </c>
      <c r="M585" s="26" t="s">
        <v>21121</v>
      </c>
      <c r="N585" s="26" t="s">
        <v>948</v>
      </c>
      <c r="O585" s="28" t="n">
        <v>51.6</v>
      </c>
      <c r="P585" s="28" t="n">
        <v>7.55</v>
      </c>
      <c r="Q585" s="27" t="n">
        <v>46111</v>
      </c>
      <c r="R585" s="26"/>
    </row>
    <row r="586" customFormat="false" ht="15" hidden="false" customHeight="true" outlineLevel="0" collapsed="false">
      <c r="A586" s="29" t="s">
        <v>12863</v>
      </c>
      <c r="B586" s="29" t="s">
        <v>314</v>
      </c>
      <c r="C586" s="29" t="s">
        <v>21021</v>
      </c>
      <c r="D586" s="29" t="s">
        <v>20387</v>
      </c>
      <c r="E586" s="29" t="n">
        <v>32</v>
      </c>
      <c r="F586" s="29" t="s">
        <v>20264</v>
      </c>
      <c r="G586" s="29" t="s">
        <v>11623</v>
      </c>
      <c r="H586" s="29" t="n">
        <v>12</v>
      </c>
      <c r="I586" s="29" t="s">
        <v>20260</v>
      </c>
      <c r="J586" s="29" t="s">
        <v>20261</v>
      </c>
      <c r="K586" s="29" t="s">
        <v>13006</v>
      </c>
      <c r="L586" s="29" t="s">
        <v>6556</v>
      </c>
      <c r="M586" s="29" t="s">
        <v>21122</v>
      </c>
      <c r="N586" s="29" t="s">
        <v>451</v>
      </c>
      <c r="O586" s="31" t="n">
        <v>44.8</v>
      </c>
      <c r="P586" s="31" t="n">
        <v>7.55</v>
      </c>
      <c r="Q586" s="30" t="n">
        <v>45903</v>
      </c>
      <c r="R586" s="29"/>
    </row>
    <row r="587" customFormat="false" ht="15" hidden="false" customHeight="true" outlineLevel="0" collapsed="false">
      <c r="A587" s="26" t="s">
        <v>11892</v>
      </c>
      <c r="B587" s="26" t="s">
        <v>314</v>
      </c>
      <c r="C587" s="26" t="s">
        <v>21021</v>
      </c>
      <c r="D587" s="26" t="s">
        <v>20387</v>
      </c>
      <c r="E587" s="26" t="n">
        <v>70</v>
      </c>
      <c r="F587" s="26" t="s">
        <v>21022</v>
      </c>
      <c r="G587" s="26" t="s">
        <v>11623</v>
      </c>
      <c r="H587" s="26" t="n">
        <v>22</v>
      </c>
      <c r="I587" s="26" t="s">
        <v>21023</v>
      </c>
      <c r="J587" s="26" t="s">
        <v>20261</v>
      </c>
      <c r="K587" s="26" t="s">
        <v>13104</v>
      </c>
      <c r="L587" s="26" t="s">
        <v>2757</v>
      </c>
      <c r="M587" s="26" t="s">
        <v>21123</v>
      </c>
      <c r="N587" s="26" t="s">
        <v>1802</v>
      </c>
      <c r="O587" s="28" t="n">
        <v>26.8</v>
      </c>
      <c r="P587" s="28" t="n">
        <v>7.55</v>
      </c>
      <c r="Q587" s="27" t="n">
        <v>45783</v>
      </c>
      <c r="R587" s="26"/>
    </row>
    <row r="588" customFormat="false" ht="15" hidden="false" customHeight="true" outlineLevel="0" collapsed="false">
      <c r="A588" s="29" t="s">
        <v>21124</v>
      </c>
      <c r="B588" s="29" t="s">
        <v>314</v>
      </c>
      <c r="C588" s="29" t="s">
        <v>21021</v>
      </c>
      <c r="D588" s="29" t="s">
        <v>20387</v>
      </c>
      <c r="E588" s="29" t="n">
        <v>70</v>
      </c>
      <c r="F588" s="29" t="s">
        <v>21022</v>
      </c>
      <c r="G588" s="29" t="s">
        <v>11623</v>
      </c>
      <c r="H588" s="29" t="n">
        <v>22</v>
      </c>
      <c r="I588" s="29" t="s">
        <v>21023</v>
      </c>
      <c r="J588" s="29" t="s">
        <v>20261</v>
      </c>
      <c r="K588" s="29" t="s">
        <v>13350</v>
      </c>
      <c r="L588" s="29" t="s">
        <v>4298</v>
      </c>
      <c r="M588" s="29" t="s">
        <v>21125</v>
      </c>
      <c r="N588" s="29" t="s">
        <v>990</v>
      </c>
      <c r="O588" s="31" t="n">
        <v>42.5</v>
      </c>
      <c r="P588" s="31" t="n">
        <v>7.55</v>
      </c>
      <c r="Q588" s="30" t="n">
        <v>46128</v>
      </c>
      <c r="R588" s="29"/>
    </row>
    <row r="589" customFormat="false" ht="15" hidden="false" customHeight="true" outlineLevel="0" collapsed="false">
      <c r="A589" s="26" t="s">
        <v>21126</v>
      </c>
      <c r="B589" s="26" t="s">
        <v>314</v>
      </c>
      <c r="C589" s="26" t="s">
        <v>21021</v>
      </c>
      <c r="D589" s="26" t="s">
        <v>20387</v>
      </c>
      <c r="E589" s="26" t="n">
        <v>70</v>
      </c>
      <c r="F589" s="26" t="s">
        <v>21022</v>
      </c>
      <c r="G589" s="26" t="s">
        <v>11623</v>
      </c>
      <c r="H589" s="26" t="n">
        <v>22</v>
      </c>
      <c r="I589" s="26" t="s">
        <v>21023</v>
      </c>
      <c r="J589" s="26" t="s">
        <v>20261</v>
      </c>
      <c r="K589" s="26" t="s">
        <v>13447</v>
      </c>
      <c r="L589" s="26" t="s">
        <v>5541</v>
      </c>
      <c r="M589" s="26" t="s">
        <v>21127</v>
      </c>
      <c r="N589" s="26" t="s">
        <v>5543</v>
      </c>
      <c r="O589" s="28" t="n">
        <v>58.8</v>
      </c>
      <c r="P589" s="28" t="n">
        <v>7.55</v>
      </c>
      <c r="Q589" s="27" t="n">
        <v>45938</v>
      </c>
      <c r="R589" s="26"/>
    </row>
    <row r="590" customFormat="false" ht="15" hidden="false" customHeight="true" outlineLevel="0" collapsed="false">
      <c r="A590" s="29" t="s">
        <v>21128</v>
      </c>
      <c r="B590" s="29" t="s">
        <v>314</v>
      </c>
      <c r="C590" s="29" t="s">
        <v>21021</v>
      </c>
      <c r="D590" s="29" t="s">
        <v>20387</v>
      </c>
      <c r="E590" s="29" t="n">
        <v>40</v>
      </c>
      <c r="F590" s="29" t="s">
        <v>20264</v>
      </c>
      <c r="G590" s="29" t="s">
        <v>11623</v>
      </c>
      <c r="H590" s="29" t="n">
        <v>14</v>
      </c>
      <c r="I590" s="29" t="s">
        <v>20265</v>
      </c>
      <c r="J590" s="29" t="s">
        <v>20261</v>
      </c>
      <c r="K590" s="29" t="s">
        <v>20829</v>
      </c>
      <c r="L590" s="29" t="s">
        <v>5732</v>
      </c>
      <c r="M590" s="29" t="s">
        <v>21129</v>
      </c>
      <c r="N590" s="29" t="s">
        <v>1001</v>
      </c>
      <c r="O590" s="31" t="n">
        <v>20.6</v>
      </c>
      <c r="P590" s="31" t="n">
        <v>7.55</v>
      </c>
      <c r="Q590" s="30" t="n">
        <v>45685</v>
      </c>
      <c r="R590" s="29"/>
    </row>
    <row r="591" customFormat="false" ht="15" hidden="false" customHeight="true" outlineLevel="0" collapsed="false">
      <c r="A591" s="26" t="s">
        <v>13795</v>
      </c>
      <c r="B591" s="26" t="s">
        <v>314</v>
      </c>
      <c r="C591" s="26" t="s">
        <v>21021</v>
      </c>
      <c r="D591" s="26" t="s">
        <v>20387</v>
      </c>
      <c r="E591" s="26" t="n">
        <v>24</v>
      </c>
      <c r="F591" s="26" t="s">
        <v>20259</v>
      </c>
      <c r="G591" s="26" t="s">
        <v>11623</v>
      </c>
      <c r="H591" s="26" t="n">
        <v>9</v>
      </c>
      <c r="I591" s="26" t="s">
        <v>20260</v>
      </c>
      <c r="J591" s="26" t="s">
        <v>20261</v>
      </c>
      <c r="K591" s="26" t="s">
        <v>20404</v>
      </c>
      <c r="L591" s="26" t="s">
        <v>6882</v>
      </c>
      <c r="M591" s="26" t="s">
        <v>21130</v>
      </c>
      <c r="N591" s="26" t="s">
        <v>1466</v>
      </c>
      <c r="O591" s="28" t="n">
        <v>42.4</v>
      </c>
      <c r="P591" s="28" t="n">
        <v>7.55</v>
      </c>
      <c r="Q591" s="27" t="n">
        <v>46115</v>
      </c>
      <c r="R591" s="26"/>
    </row>
    <row r="592" customFormat="false" ht="15" hidden="false" customHeight="true" outlineLevel="0" collapsed="false">
      <c r="A592" s="29" t="s">
        <v>13112</v>
      </c>
      <c r="B592" s="29" t="s">
        <v>314</v>
      </c>
      <c r="C592" s="29" t="s">
        <v>21021</v>
      </c>
      <c r="D592" s="29" t="s">
        <v>20387</v>
      </c>
      <c r="E592" s="29" t="n">
        <v>24</v>
      </c>
      <c r="F592" s="29" t="s">
        <v>20259</v>
      </c>
      <c r="G592" s="29" t="s">
        <v>11623</v>
      </c>
      <c r="H592" s="29" t="n">
        <v>9</v>
      </c>
      <c r="I592" s="29" t="s">
        <v>20260</v>
      </c>
      <c r="J592" s="29" t="s">
        <v>20261</v>
      </c>
      <c r="K592" s="29" t="s">
        <v>13113</v>
      </c>
      <c r="L592" s="29" t="s">
        <v>8499</v>
      </c>
      <c r="M592" s="29" t="s">
        <v>21131</v>
      </c>
      <c r="N592" s="29" t="s">
        <v>3316</v>
      </c>
      <c r="O592" s="31" t="n">
        <v>33.7</v>
      </c>
      <c r="P592" s="31" t="n">
        <v>7.55</v>
      </c>
      <c r="Q592" s="30" t="n">
        <v>46050</v>
      </c>
      <c r="R592" s="29"/>
    </row>
    <row r="593" customFormat="false" ht="15" hidden="false" customHeight="true" outlineLevel="0" collapsed="false">
      <c r="A593" s="26" t="s">
        <v>13508</v>
      </c>
      <c r="B593" s="26" t="s">
        <v>314</v>
      </c>
      <c r="C593" s="26" t="s">
        <v>21021</v>
      </c>
      <c r="D593" s="26" t="s">
        <v>20387</v>
      </c>
      <c r="E593" s="26" t="n">
        <v>28</v>
      </c>
      <c r="F593" s="26" t="s">
        <v>20259</v>
      </c>
      <c r="G593" s="26" t="s">
        <v>11623</v>
      </c>
      <c r="H593" s="26" t="n">
        <v>10</v>
      </c>
      <c r="I593" s="26" t="s">
        <v>20260</v>
      </c>
      <c r="J593" s="26" t="s">
        <v>20261</v>
      </c>
      <c r="K593" s="26" t="s">
        <v>13509</v>
      </c>
      <c r="L593" s="26" t="s">
        <v>4871</v>
      </c>
      <c r="M593" s="26" t="s">
        <v>21132</v>
      </c>
      <c r="N593" s="26" t="s">
        <v>357</v>
      </c>
      <c r="O593" s="28" t="n">
        <v>56.9</v>
      </c>
      <c r="P593" s="28" t="n">
        <v>7.55</v>
      </c>
      <c r="Q593" s="27" t="n">
        <v>45605</v>
      </c>
      <c r="R593" s="26"/>
    </row>
    <row r="594" customFormat="false" ht="15" hidden="false" customHeight="true" outlineLevel="0" collapsed="false">
      <c r="A594" s="29" t="s">
        <v>21133</v>
      </c>
      <c r="B594" s="29" t="s">
        <v>314</v>
      </c>
      <c r="C594" s="29" t="s">
        <v>21021</v>
      </c>
      <c r="D594" s="29" t="s">
        <v>20387</v>
      </c>
      <c r="E594" s="29" t="n">
        <v>24</v>
      </c>
      <c r="F594" s="29" t="s">
        <v>20259</v>
      </c>
      <c r="G594" s="29" t="s">
        <v>11623</v>
      </c>
      <c r="H594" s="29" t="n">
        <v>9</v>
      </c>
      <c r="I594" s="29" t="s">
        <v>20260</v>
      </c>
      <c r="J594" s="29" t="s">
        <v>20261</v>
      </c>
      <c r="K594" s="29" t="s">
        <v>20409</v>
      </c>
      <c r="L594" s="29" t="s">
        <v>7731</v>
      </c>
      <c r="M594" s="29" t="s">
        <v>21134</v>
      </c>
      <c r="N594" s="29" t="s">
        <v>5880</v>
      </c>
      <c r="O594" s="31" t="n">
        <v>58</v>
      </c>
      <c r="P594" s="31" t="n">
        <v>7.55</v>
      </c>
      <c r="Q594" s="30" t="n">
        <v>45698</v>
      </c>
      <c r="R594" s="29"/>
    </row>
    <row r="595" customFormat="false" ht="15" hidden="false" customHeight="true" outlineLevel="0" collapsed="false">
      <c r="A595" s="26" t="s">
        <v>11921</v>
      </c>
      <c r="B595" s="26" t="s">
        <v>314</v>
      </c>
      <c r="C595" s="26" t="s">
        <v>21021</v>
      </c>
      <c r="D595" s="26" t="s">
        <v>20387</v>
      </c>
      <c r="E595" s="26" t="n">
        <v>45</v>
      </c>
      <c r="F595" s="26" t="s">
        <v>21030</v>
      </c>
      <c r="G595" s="26" t="s">
        <v>11623</v>
      </c>
      <c r="H595" s="26" t="n">
        <v>16</v>
      </c>
      <c r="I595" s="26" t="s">
        <v>21031</v>
      </c>
      <c r="J595" s="26" t="s">
        <v>20261</v>
      </c>
      <c r="K595" s="26" t="s">
        <v>20411</v>
      </c>
      <c r="L595" s="26" t="s">
        <v>11070</v>
      </c>
      <c r="M595" s="26" t="s">
        <v>21135</v>
      </c>
      <c r="N595" s="26" t="s">
        <v>565</v>
      </c>
      <c r="O595" s="28" t="n">
        <v>36.5</v>
      </c>
      <c r="P595" s="28" t="n">
        <v>7.55</v>
      </c>
      <c r="Q595" s="27" t="n">
        <v>46135</v>
      </c>
      <c r="R595" s="26"/>
    </row>
    <row r="596" customFormat="false" ht="15" hidden="false" customHeight="true" outlineLevel="0" collapsed="false">
      <c r="A596" s="29" t="s">
        <v>12331</v>
      </c>
      <c r="B596" s="29" t="s">
        <v>314</v>
      </c>
      <c r="C596" s="29" t="s">
        <v>21021</v>
      </c>
      <c r="D596" s="29" t="s">
        <v>20387</v>
      </c>
      <c r="E596" s="29" t="n">
        <v>32</v>
      </c>
      <c r="F596" s="29" t="s">
        <v>20264</v>
      </c>
      <c r="G596" s="29" t="s">
        <v>11623</v>
      </c>
      <c r="H596" s="29" t="n">
        <v>12</v>
      </c>
      <c r="I596" s="29" t="s">
        <v>20260</v>
      </c>
      <c r="J596" s="29" t="s">
        <v>20261</v>
      </c>
      <c r="K596" s="29" t="s">
        <v>13460</v>
      </c>
      <c r="L596" s="29" t="s">
        <v>8704</v>
      </c>
      <c r="M596" s="29" t="s">
        <v>21136</v>
      </c>
      <c r="N596" s="29" t="s">
        <v>1066</v>
      </c>
      <c r="O596" s="31" t="n">
        <v>21.8</v>
      </c>
      <c r="P596" s="31" t="n">
        <v>7.55</v>
      </c>
      <c r="Q596" s="30" t="n">
        <v>45855</v>
      </c>
      <c r="R596" s="29"/>
    </row>
    <row r="597" customFormat="false" ht="15" hidden="false" customHeight="true" outlineLevel="0" collapsed="false">
      <c r="A597" s="26" t="s">
        <v>11785</v>
      </c>
      <c r="B597" s="26" t="s">
        <v>314</v>
      </c>
      <c r="C597" s="26" t="s">
        <v>21021</v>
      </c>
      <c r="D597" s="26" t="s">
        <v>20387</v>
      </c>
      <c r="E597" s="26" t="n">
        <v>36</v>
      </c>
      <c r="F597" s="26" t="s">
        <v>20264</v>
      </c>
      <c r="G597" s="26" t="s">
        <v>11623</v>
      </c>
      <c r="H597" s="26" t="n">
        <v>13</v>
      </c>
      <c r="I597" s="26" t="s">
        <v>20265</v>
      </c>
      <c r="J597" s="26" t="s">
        <v>20261</v>
      </c>
      <c r="K597" s="26" t="s">
        <v>13073</v>
      </c>
      <c r="L597" s="26" t="s">
        <v>2441</v>
      </c>
      <c r="M597" s="26" t="s">
        <v>21137</v>
      </c>
      <c r="N597" s="26" t="s">
        <v>2249</v>
      </c>
      <c r="O597" s="28" t="n">
        <v>26.2</v>
      </c>
      <c r="P597" s="28" t="n">
        <v>7.55</v>
      </c>
      <c r="Q597" s="27" t="n">
        <v>46077</v>
      </c>
      <c r="R597" s="26"/>
    </row>
    <row r="598" customFormat="false" ht="15" hidden="false" customHeight="true" outlineLevel="0" collapsed="false">
      <c r="A598" s="29" t="s">
        <v>13541</v>
      </c>
      <c r="B598" s="29" t="s">
        <v>314</v>
      </c>
      <c r="C598" s="29" t="s">
        <v>21021</v>
      </c>
      <c r="D598" s="29" t="s">
        <v>20387</v>
      </c>
      <c r="E598" s="29" t="n">
        <v>60</v>
      </c>
      <c r="F598" s="29" t="s">
        <v>21022</v>
      </c>
      <c r="G598" s="29" t="s">
        <v>11623</v>
      </c>
      <c r="H598" s="29" t="n">
        <v>20</v>
      </c>
      <c r="I598" s="29" t="s">
        <v>21023</v>
      </c>
      <c r="J598" s="29" t="s">
        <v>20361</v>
      </c>
      <c r="K598" s="29"/>
      <c r="L598" s="29"/>
      <c r="M598" s="29"/>
      <c r="N598" s="29"/>
      <c r="O598" s="29"/>
      <c r="P598" s="31" t="n">
        <v>7.55</v>
      </c>
      <c r="Q598" s="30" t="n">
        <v>46115</v>
      </c>
      <c r="R598" s="29"/>
    </row>
    <row r="599" customFormat="false" ht="15" hidden="false" customHeight="true" outlineLevel="0" collapsed="false">
      <c r="A599" s="26" t="s">
        <v>11794</v>
      </c>
      <c r="B599" s="26" t="s">
        <v>314</v>
      </c>
      <c r="C599" s="26" t="s">
        <v>21021</v>
      </c>
      <c r="D599" s="26" t="s">
        <v>20387</v>
      </c>
      <c r="E599" s="26" t="n">
        <v>70</v>
      </c>
      <c r="F599" s="26" t="s">
        <v>21022</v>
      </c>
      <c r="G599" s="26" t="s">
        <v>11623</v>
      </c>
      <c r="H599" s="26" t="n">
        <v>22</v>
      </c>
      <c r="I599" s="26" t="s">
        <v>21023</v>
      </c>
      <c r="J599" s="26" t="s">
        <v>20261</v>
      </c>
      <c r="K599" s="26" t="s">
        <v>20418</v>
      </c>
      <c r="L599" s="26" t="s">
        <v>4504</v>
      </c>
      <c r="M599" s="26" t="s">
        <v>21138</v>
      </c>
      <c r="N599" s="26" t="s">
        <v>594</v>
      </c>
      <c r="O599" s="28" t="n">
        <v>37.2</v>
      </c>
      <c r="P599" s="28" t="n">
        <v>7.55</v>
      </c>
      <c r="Q599" s="27" t="n">
        <v>46093</v>
      </c>
      <c r="R599" s="26"/>
    </row>
    <row r="600" customFormat="false" ht="15" hidden="false" customHeight="true" outlineLevel="0" collapsed="false">
      <c r="A600" s="29" t="s">
        <v>11778</v>
      </c>
      <c r="B600" s="29" t="s">
        <v>314</v>
      </c>
      <c r="C600" s="29" t="s">
        <v>21021</v>
      </c>
      <c r="D600" s="29" t="s">
        <v>20387</v>
      </c>
      <c r="E600" s="29" t="n">
        <v>45</v>
      </c>
      <c r="F600" s="29" t="s">
        <v>21030</v>
      </c>
      <c r="G600" s="29" t="s">
        <v>11623</v>
      </c>
      <c r="H600" s="29" t="n">
        <v>16</v>
      </c>
      <c r="I600" s="29" t="s">
        <v>21031</v>
      </c>
      <c r="J600" s="29" t="s">
        <v>20261</v>
      </c>
      <c r="K600" s="29" t="s">
        <v>20421</v>
      </c>
      <c r="L600" s="29" t="s">
        <v>11199</v>
      </c>
      <c r="M600" s="29" t="s">
        <v>21139</v>
      </c>
      <c r="N600" s="29" t="s">
        <v>7728</v>
      </c>
      <c r="O600" s="31" t="n">
        <v>51.9</v>
      </c>
      <c r="P600" s="31" t="n">
        <v>7.55</v>
      </c>
      <c r="Q600" s="30" t="n">
        <v>45826</v>
      </c>
      <c r="R600" s="29"/>
    </row>
    <row r="601" customFormat="false" ht="15" hidden="false" customHeight="true" outlineLevel="0" collapsed="false">
      <c r="A601" s="26" t="s">
        <v>21140</v>
      </c>
      <c r="B601" s="26" t="s">
        <v>314</v>
      </c>
      <c r="C601" s="26" t="s">
        <v>21021</v>
      </c>
      <c r="D601" s="26" t="s">
        <v>20423</v>
      </c>
      <c r="E601" s="26" t="n">
        <v>24</v>
      </c>
      <c r="F601" s="26" t="s">
        <v>20259</v>
      </c>
      <c r="G601" s="26" t="s">
        <v>11623</v>
      </c>
      <c r="H601" s="26" t="n">
        <v>9</v>
      </c>
      <c r="I601" s="26" t="s">
        <v>20260</v>
      </c>
      <c r="J601" s="26" t="s">
        <v>20325</v>
      </c>
      <c r="K601" s="26"/>
      <c r="L601" s="26"/>
      <c r="M601" s="26"/>
      <c r="N601" s="26"/>
      <c r="O601" s="26"/>
      <c r="P601" s="28" t="n">
        <v>7.55</v>
      </c>
      <c r="Q601" s="27" t="n">
        <v>45973</v>
      </c>
      <c r="R601" s="26"/>
    </row>
    <row r="602" customFormat="false" ht="15" hidden="false" customHeight="true" outlineLevel="0" collapsed="false">
      <c r="A602" s="29" t="s">
        <v>12225</v>
      </c>
      <c r="B602" s="29" t="s">
        <v>314</v>
      </c>
      <c r="C602" s="29" t="s">
        <v>21021</v>
      </c>
      <c r="D602" s="29" t="s">
        <v>20423</v>
      </c>
      <c r="E602" s="29" t="n">
        <v>32</v>
      </c>
      <c r="F602" s="29" t="s">
        <v>20264</v>
      </c>
      <c r="G602" s="29" t="s">
        <v>11623</v>
      </c>
      <c r="H602" s="29" t="n">
        <v>12</v>
      </c>
      <c r="I602" s="29" t="s">
        <v>20260</v>
      </c>
      <c r="J602" s="29" t="s">
        <v>20261</v>
      </c>
      <c r="K602" s="29" t="s">
        <v>20424</v>
      </c>
      <c r="L602" s="29" t="s">
        <v>6961</v>
      </c>
      <c r="M602" s="29" t="s">
        <v>21141</v>
      </c>
      <c r="N602" s="29" t="s">
        <v>4125</v>
      </c>
      <c r="O602" s="31" t="n">
        <v>46.4</v>
      </c>
      <c r="P602" s="31" t="n">
        <v>7.55</v>
      </c>
      <c r="Q602" s="30" t="n">
        <v>46126</v>
      </c>
      <c r="R602" s="29"/>
    </row>
    <row r="603" customFormat="false" ht="15" hidden="false" customHeight="true" outlineLevel="0" collapsed="false">
      <c r="A603" s="26" t="s">
        <v>13043</v>
      </c>
      <c r="B603" s="26" t="s">
        <v>314</v>
      </c>
      <c r="C603" s="26" t="s">
        <v>21021</v>
      </c>
      <c r="D603" s="26" t="s">
        <v>20423</v>
      </c>
      <c r="E603" s="26" t="n">
        <v>36</v>
      </c>
      <c r="F603" s="26" t="s">
        <v>20264</v>
      </c>
      <c r="G603" s="26" t="s">
        <v>11623</v>
      </c>
      <c r="H603" s="26" t="n">
        <v>13</v>
      </c>
      <c r="I603" s="26" t="s">
        <v>20265</v>
      </c>
      <c r="J603" s="26" t="s">
        <v>20261</v>
      </c>
      <c r="K603" s="26" t="s">
        <v>20426</v>
      </c>
      <c r="L603" s="26" t="s">
        <v>3896</v>
      </c>
      <c r="M603" s="26" t="s">
        <v>21142</v>
      </c>
      <c r="N603" s="26" t="s">
        <v>3076</v>
      </c>
      <c r="O603" s="28" t="n">
        <v>58.9</v>
      </c>
      <c r="P603" s="28" t="n">
        <v>7.55</v>
      </c>
      <c r="Q603" s="27" t="n">
        <v>45821</v>
      </c>
      <c r="R603" s="26"/>
    </row>
    <row r="604" customFormat="false" ht="15" hidden="false" customHeight="true" outlineLevel="0" collapsed="false">
      <c r="A604" s="29" t="s">
        <v>12696</v>
      </c>
      <c r="B604" s="29" t="s">
        <v>314</v>
      </c>
      <c r="C604" s="29" t="s">
        <v>21021</v>
      </c>
      <c r="D604" s="29" t="s">
        <v>20423</v>
      </c>
      <c r="E604" s="29" t="n">
        <v>28</v>
      </c>
      <c r="F604" s="29" t="s">
        <v>20259</v>
      </c>
      <c r="G604" s="29" t="s">
        <v>11623</v>
      </c>
      <c r="H604" s="29" t="n">
        <v>10</v>
      </c>
      <c r="I604" s="29" t="s">
        <v>20260</v>
      </c>
      <c r="J604" s="29" t="s">
        <v>20261</v>
      </c>
      <c r="K604" s="29" t="s">
        <v>20428</v>
      </c>
      <c r="L604" s="29" t="s">
        <v>5721</v>
      </c>
      <c r="M604" s="29" t="s">
        <v>21143</v>
      </c>
      <c r="N604" s="29" t="s">
        <v>228</v>
      </c>
      <c r="O604" s="31" t="n">
        <v>54.2</v>
      </c>
      <c r="P604" s="31" t="n">
        <v>7.55</v>
      </c>
      <c r="Q604" s="30" t="n">
        <v>46199</v>
      </c>
      <c r="R604" s="29"/>
    </row>
    <row r="605" customFormat="false" ht="15" hidden="false" customHeight="true" outlineLevel="0" collapsed="false">
      <c r="A605" s="26" t="s">
        <v>14365</v>
      </c>
      <c r="B605" s="26" t="s">
        <v>314</v>
      </c>
      <c r="C605" s="26" t="s">
        <v>21021</v>
      </c>
      <c r="D605" s="26" t="s">
        <v>20423</v>
      </c>
      <c r="E605" s="26" t="n">
        <v>32</v>
      </c>
      <c r="F605" s="26" t="s">
        <v>20264</v>
      </c>
      <c r="G605" s="26" t="s">
        <v>11623</v>
      </c>
      <c r="H605" s="26" t="n">
        <v>12</v>
      </c>
      <c r="I605" s="26" t="s">
        <v>20260</v>
      </c>
      <c r="J605" s="26" t="s">
        <v>20261</v>
      </c>
      <c r="K605" s="26" t="s">
        <v>13502</v>
      </c>
      <c r="L605" s="26" t="s">
        <v>6614</v>
      </c>
      <c r="M605" s="26" t="s">
        <v>21144</v>
      </c>
      <c r="N605" s="26" t="s">
        <v>1578</v>
      </c>
      <c r="O605" s="28" t="n">
        <v>26.2</v>
      </c>
      <c r="P605" s="28" t="n">
        <v>7.55</v>
      </c>
      <c r="Q605" s="27" t="n">
        <v>45907</v>
      </c>
      <c r="R605" s="26"/>
    </row>
    <row r="606" customFormat="false" ht="15" hidden="false" customHeight="true" outlineLevel="0" collapsed="false">
      <c r="A606" s="29" t="s">
        <v>21145</v>
      </c>
      <c r="B606" s="29" t="s">
        <v>314</v>
      </c>
      <c r="C606" s="29" t="s">
        <v>21021</v>
      </c>
      <c r="D606" s="29" t="s">
        <v>20423</v>
      </c>
      <c r="E606" s="29" t="n">
        <v>60</v>
      </c>
      <c r="F606" s="29" t="s">
        <v>21022</v>
      </c>
      <c r="G606" s="29" t="s">
        <v>11623</v>
      </c>
      <c r="H606" s="29" t="n">
        <v>20</v>
      </c>
      <c r="I606" s="29" t="s">
        <v>21023</v>
      </c>
      <c r="J606" s="29" t="s">
        <v>20261</v>
      </c>
      <c r="K606" s="29" t="s">
        <v>13413</v>
      </c>
      <c r="L606" s="29" t="s">
        <v>3262</v>
      </c>
      <c r="M606" s="29" t="s">
        <v>21146</v>
      </c>
      <c r="N606" s="29" t="s">
        <v>2525</v>
      </c>
      <c r="O606" s="31" t="n">
        <v>37.4</v>
      </c>
      <c r="P606" s="31" t="n">
        <v>7.55</v>
      </c>
      <c r="Q606" s="30" t="n">
        <v>45948</v>
      </c>
      <c r="R606" s="29"/>
    </row>
    <row r="607" customFormat="false" ht="15" hidden="false" customHeight="true" outlineLevel="0" collapsed="false">
      <c r="A607" s="26" t="s">
        <v>21147</v>
      </c>
      <c r="B607" s="26" t="s">
        <v>314</v>
      </c>
      <c r="C607" s="26" t="s">
        <v>21021</v>
      </c>
      <c r="D607" s="26" t="s">
        <v>20423</v>
      </c>
      <c r="E607" s="26" t="n">
        <v>70</v>
      </c>
      <c r="F607" s="26" t="s">
        <v>21022</v>
      </c>
      <c r="G607" s="26" t="s">
        <v>11623</v>
      </c>
      <c r="H607" s="26" t="n">
        <v>22</v>
      </c>
      <c r="I607" s="26" t="s">
        <v>21023</v>
      </c>
      <c r="J607" s="26" t="s">
        <v>20261</v>
      </c>
      <c r="K607" s="26" t="s">
        <v>20432</v>
      </c>
      <c r="L607" s="26" t="s">
        <v>8069</v>
      </c>
      <c r="M607" s="26" t="s">
        <v>21148</v>
      </c>
      <c r="N607" s="26" t="s">
        <v>3635</v>
      </c>
      <c r="O607" s="28" t="n">
        <v>55.2</v>
      </c>
      <c r="P607" s="28" t="n">
        <v>7.55</v>
      </c>
      <c r="Q607" s="27" t="n">
        <v>45723</v>
      </c>
      <c r="R607" s="26"/>
    </row>
    <row r="608" customFormat="false" ht="15" hidden="false" customHeight="true" outlineLevel="0" collapsed="false">
      <c r="A608" s="29" t="s">
        <v>21149</v>
      </c>
      <c r="B608" s="29" t="s">
        <v>314</v>
      </c>
      <c r="C608" s="29" t="s">
        <v>21021</v>
      </c>
      <c r="D608" s="29" t="s">
        <v>20423</v>
      </c>
      <c r="E608" s="29" t="n">
        <v>36</v>
      </c>
      <c r="F608" s="29" t="s">
        <v>20264</v>
      </c>
      <c r="G608" s="29" t="s">
        <v>11623</v>
      </c>
      <c r="H608" s="29" t="n">
        <v>13</v>
      </c>
      <c r="I608" s="29" t="s">
        <v>20265</v>
      </c>
      <c r="J608" s="29" t="s">
        <v>20261</v>
      </c>
      <c r="K608" s="29" t="s">
        <v>20434</v>
      </c>
      <c r="L608" s="29" t="s">
        <v>10360</v>
      </c>
      <c r="M608" s="29" t="s">
        <v>21150</v>
      </c>
      <c r="N608" s="29" t="s">
        <v>3414</v>
      </c>
      <c r="O608" s="31" t="n">
        <v>59.7</v>
      </c>
      <c r="P608" s="31" t="n">
        <v>7.55</v>
      </c>
      <c r="Q608" s="30" t="n">
        <v>45584</v>
      </c>
      <c r="R608" s="29"/>
    </row>
    <row r="609" customFormat="false" ht="15" hidden="false" customHeight="true" outlineLevel="0" collapsed="false">
      <c r="A609" s="26" t="s">
        <v>13217</v>
      </c>
      <c r="B609" s="26" t="s">
        <v>314</v>
      </c>
      <c r="C609" s="26" t="s">
        <v>21021</v>
      </c>
      <c r="D609" s="26" t="s">
        <v>20423</v>
      </c>
      <c r="E609" s="26" t="n">
        <v>40</v>
      </c>
      <c r="F609" s="26" t="s">
        <v>20264</v>
      </c>
      <c r="G609" s="26" t="s">
        <v>11623</v>
      </c>
      <c r="H609" s="26" t="n">
        <v>14</v>
      </c>
      <c r="I609" s="26" t="s">
        <v>20265</v>
      </c>
      <c r="J609" s="26" t="s">
        <v>20283</v>
      </c>
      <c r="K609" s="26"/>
      <c r="L609" s="26"/>
      <c r="M609" s="26"/>
      <c r="N609" s="26"/>
      <c r="O609" s="26"/>
      <c r="P609" s="28" t="n">
        <v>7.55</v>
      </c>
      <c r="Q609" s="27" t="n">
        <v>45947</v>
      </c>
      <c r="R609" s="26"/>
    </row>
    <row r="610" customFormat="false" ht="15" hidden="false" customHeight="true" outlineLevel="0" collapsed="false">
      <c r="A610" s="29" t="s">
        <v>14380</v>
      </c>
      <c r="B610" s="29" t="s">
        <v>314</v>
      </c>
      <c r="C610" s="29" t="s">
        <v>21021</v>
      </c>
      <c r="D610" s="29" t="s">
        <v>20423</v>
      </c>
      <c r="E610" s="29" t="n">
        <v>28</v>
      </c>
      <c r="F610" s="29" t="s">
        <v>20259</v>
      </c>
      <c r="G610" s="29" t="s">
        <v>11623</v>
      </c>
      <c r="H610" s="29" t="n">
        <v>10</v>
      </c>
      <c r="I610" s="29" t="s">
        <v>20260</v>
      </c>
      <c r="J610" s="29" t="s">
        <v>20261</v>
      </c>
      <c r="K610" s="29" t="s">
        <v>13210</v>
      </c>
      <c r="L610" s="29" t="s">
        <v>9715</v>
      </c>
      <c r="M610" s="29" t="s">
        <v>21078</v>
      </c>
      <c r="N610" s="29" t="s">
        <v>5284</v>
      </c>
      <c r="O610" s="31" t="n">
        <v>52.5</v>
      </c>
      <c r="P610" s="31" t="n">
        <v>7.55</v>
      </c>
      <c r="Q610" s="30" t="n">
        <v>46049</v>
      </c>
      <c r="R610" s="29"/>
    </row>
    <row r="611" customFormat="false" ht="15" hidden="false" customHeight="true" outlineLevel="0" collapsed="false">
      <c r="A611" s="26" t="s">
        <v>11924</v>
      </c>
      <c r="B611" s="26" t="s">
        <v>314</v>
      </c>
      <c r="C611" s="26" t="s">
        <v>21021</v>
      </c>
      <c r="D611" s="26" t="s">
        <v>20423</v>
      </c>
      <c r="E611" s="26" t="n">
        <v>28</v>
      </c>
      <c r="F611" s="26" t="s">
        <v>20259</v>
      </c>
      <c r="G611" s="26" t="s">
        <v>11623</v>
      </c>
      <c r="H611" s="26" t="n">
        <v>10</v>
      </c>
      <c r="I611" s="26" t="s">
        <v>20260</v>
      </c>
      <c r="J611" s="26" t="s">
        <v>20261</v>
      </c>
      <c r="K611" s="26" t="s">
        <v>20440</v>
      </c>
      <c r="L611" s="26" t="s">
        <v>9516</v>
      </c>
      <c r="M611" s="26" t="s">
        <v>21151</v>
      </c>
      <c r="N611" s="26" t="s">
        <v>539</v>
      </c>
      <c r="O611" s="28" t="n">
        <v>35.3</v>
      </c>
      <c r="P611" s="28" t="n">
        <v>7.55</v>
      </c>
      <c r="Q611" s="27" t="n">
        <v>46048</v>
      </c>
      <c r="R611" s="26"/>
    </row>
    <row r="612" customFormat="false" ht="15" hidden="false" customHeight="true" outlineLevel="0" collapsed="false">
      <c r="A612" s="29" t="s">
        <v>11804</v>
      </c>
      <c r="B612" s="29" t="s">
        <v>314</v>
      </c>
      <c r="C612" s="29" t="s">
        <v>21021</v>
      </c>
      <c r="D612" s="29" t="s">
        <v>20423</v>
      </c>
      <c r="E612" s="29" t="n">
        <v>60</v>
      </c>
      <c r="F612" s="29" t="s">
        <v>21022</v>
      </c>
      <c r="G612" s="29" t="s">
        <v>11623</v>
      </c>
      <c r="H612" s="29" t="n">
        <v>20</v>
      </c>
      <c r="I612" s="29" t="s">
        <v>21023</v>
      </c>
      <c r="J612" s="29" t="s">
        <v>20261</v>
      </c>
      <c r="K612" s="29" t="s">
        <v>13142</v>
      </c>
      <c r="L612" s="29" t="s">
        <v>8108</v>
      </c>
      <c r="M612" s="29" t="s">
        <v>21152</v>
      </c>
      <c r="N612" s="29" t="s">
        <v>3283</v>
      </c>
      <c r="O612" s="31" t="n">
        <v>43.8</v>
      </c>
      <c r="P612" s="31" t="n">
        <v>7.55</v>
      </c>
      <c r="Q612" s="30" t="n">
        <v>45719</v>
      </c>
      <c r="R612" s="29"/>
    </row>
    <row r="613" customFormat="false" ht="15" hidden="false" customHeight="true" outlineLevel="0" collapsed="false">
      <c r="A613" s="26" t="s">
        <v>21153</v>
      </c>
      <c r="B613" s="26" t="s">
        <v>314</v>
      </c>
      <c r="C613" s="26" t="s">
        <v>21021</v>
      </c>
      <c r="D613" s="26" t="s">
        <v>20423</v>
      </c>
      <c r="E613" s="26" t="n">
        <v>24</v>
      </c>
      <c r="F613" s="26" t="s">
        <v>20259</v>
      </c>
      <c r="G613" s="26" t="s">
        <v>11623</v>
      </c>
      <c r="H613" s="26" t="n">
        <v>9</v>
      </c>
      <c r="I613" s="26" t="s">
        <v>20260</v>
      </c>
      <c r="J613" s="26" t="s">
        <v>20261</v>
      </c>
      <c r="K613" s="26" t="s">
        <v>13270</v>
      </c>
      <c r="L613" s="26" t="s">
        <v>3638</v>
      </c>
      <c r="M613" s="26" t="s">
        <v>21154</v>
      </c>
      <c r="N613" s="26" t="s">
        <v>3642</v>
      </c>
      <c r="O613" s="28" t="n">
        <v>40.1</v>
      </c>
      <c r="P613" s="28" t="n">
        <v>7.55</v>
      </c>
      <c r="Q613" s="27" t="n">
        <v>45853</v>
      </c>
      <c r="R613" s="26"/>
    </row>
    <row r="614" customFormat="false" ht="15" hidden="false" customHeight="true" outlineLevel="0" collapsed="false">
      <c r="A614" s="29" t="s">
        <v>12234</v>
      </c>
      <c r="B614" s="29" t="s">
        <v>314</v>
      </c>
      <c r="C614" s="29" t="s">
        <v>21021</v>
      </c>
      <c r="D614" s="29" t="s">
        <v>20423</v>
      </c>
      <c r="E614" s="29" t="n">
        <v>24</v>
      </c>
      <c r="F614" s="29" t="s">
        <v>20259</v>
      </c>
      <c r="G614" s="29" t="s">
        <v>11623</v>
      </c>
      <c r="H614" s="29" t="n">
        <v>9</v>
      </c>
      <c r="I614" s="29" t="s">
        <v>20260</v>
      </c>
      <c r="J614" s="29" t="s">
        <v>20261</v>
      </c>
      <c r="K614" s="29" t="s">
        <v>20444</v>
      </c>
      <c r="L614" s="29" t="s">
        <v>7442</v>
      </c>
      <c r="M614" s="29" t="s">
        <v>21155</v>
      </c>
      <c r="N614" s="29" t="s">
        <v>6543</v>
      </c>
      <c r="O614" s="31" t="n">
        <v>50.2</v>
      </c>
      <c r="P614" s="31" t="n">
        <v>7.55</v>
      </c>
      <c r="Q614" s="30" t="n">
        <v>45642</v>
      </c>
      <c r="R614" s="29"/>
    </row>
    <row r="615" customFormat="false" ht="15" hidden="false" customHeight="true" outlineLevel="0" collapsed="false">
      <c r="A615" s="26" t="s">
        <v>21156</v>
      </c>
      <c r="B615" s="26" t="s">
        <v>314</v>
      </c>
      <c r="C615" s="26" t="s">
        <v>21021</v>
      </c>
      <c r="D615" s="26" t="s">
        <v>20423</v>
      </c>
      <c r="E615" s="26" t="n">
        <v>24</v>
      </c>
      <c r="F615" s="26" t="s">
        <v>20259</v>
      </c>
      <c r="G615" s="26" t="s">
        <v>11623</v>
      </c>
      <c r="H615" s="26" t="n">
        <v>9</v>
      </c>
      <c r="I615" s="26" t="s">
        <v>20260</v>
      </c>
      <c r="J615" s="26" t="s">
        <v>20261</v>
      </c>
      <c r="K615" s="26" t="s">
        <v>20862</v>
      </c>
      <c r="L615" s="26" t="s">
        <v>4625</v>
      </c>
      <c r="M615" s="26" t="s">
        <v>21157</v>
      </c>
      <c r="N615" s="26" t="s">
        <v>1989</v>
      </c>
      <c r="O615" s="28" t="n">
        <v>61</v>
      </c>
      <c r="P615" s="28" t="n">
        <v>7.55</v>
      </c>
      <c r="Q615" s="27" t="n">
        <v>45815</v>
      </c>
      <c r="R615" s="26"/>
    </row>
    <row r="616" customFormat="false" ht="15" hidden="false" customHeight="true" outlineLevel="0" collapsed="false">
      <c r="A616" s="29" t="s">
        <v>21158</v>
      </c>
      <c r="B616" s="29" t="s">
        <v>314</v>
      </c>
      <c r="C616" s="29" t="s">
        <v>21021</v>
      </c>
      <c r="D616" s="29" t="s">
        <v>20423</v>
      </c>
      <c r="E616" s="29" t="n">
        <v>40</v>
      </c>
      <c r="F616" s="29" t="s">
        <v>20264</v>
      </c>
      <c r="G616" s="29" t="s">
        <v>11623</v>
      </c>
      <c r="H616" s="29" t="n">
        <v>14</v>
      </c>
      <c r="I616" s="29" t="s">
        <v>20265</v>
      </c>
      <c r="J616" s="29" t="s">
        <v>20261</v>
      </c>
      <c r="K616" s="29" t="s">
        <v>20447</v>
      </c>
      <c r="L616" s="29" t="s">
        <v>11596</v>
      </c>
      <c r="M616" s="29" t="s">
        <v>21159</v>
      </c>
      <c r="N616" s="29" t="s">
        <v>4257</v>
      </c>
      <c r="O616" s="31" t="n">
        <v>30.5</v>
      </c>
      <c r="P616" s="31" t="n">
        <v>7.55</v>
      </c>
      <c r="Q616" s="30" t="n">
        <v>46151</v>
      </c>
      <c r="R616" s="29"/>
    </row>
    <row r="617" customFormat="false" ht="15" hidden="false" customHeight="true" outlineLevel="0" collapsed="false">
      <c r="A617" s="26" t="s">
        <v>13075</v>
      </c>
      <c r="B617" s="26" t="s">
        <v>314</v>
      </c>
      <c r="C617" s="26" t="s">
        <v>21021</v>
      </c>
      <c r="D617" s="26" t="s">
        <v>20423</v>
      </c>
      <c r="E617" s="26" t="n">
        <v>24</v>
      </c>
      <c r="F617" s="26" t="s">
        <v>20259</v>
      </c>
      <c r="G617" s="26" t="s">
        <v>11623</v>
      </c>
      <c r="H617" s="26" t="n">
        <v>9</v>
      </c>
      <c r="I617" s="26" t="s">
        <v>20260</v>
      </c>
      <c r="J617" s="26" t="s">
        <v>20261</v>
      </c>
      <c r="K617" s="26" t="s">
        <v>13076</v>
      </c>
      <c r="L617" s="26" t="s">
        <v>3547</v>
      </c>
      <c r="M617" s="26" t="s">
        <v>21160</v>
      </c>
      <c r="N617" s="26" t="s">
        <v>3548</v>
      </c>
      <c r="O617" s="28" t="n">
        <v>38.6</v>
      </c>
      <c r="P617" s="28" t="n">
        <v>7.55</v>
      </c>
      <c r="Q617" s="27" t="n">
        <v>45763</v>
      </c>
      <c r="R617" s="26"/>
    </row>
    <row r="618" customFormat="false" ht="15" hidden="false" customHeight="true" outlineLevel="0" collapsed="false">
      <c r="A618" s="29" t="s">
        <v>12778</v>
      </c>
      <c r="B618" s="29" t="s">
        <v>314</v>
      </c>
      <c r="C618" s="29" t="s">
        <v>21021</v>
      </c>
      <c r="D618" s="29" t="s">
        <v>20423</v>
      </c>
      <c r="E618" s="29" t="n">
        <v>50</v>
      </c>
      <c r="F618" s="29" t="s">
        <v>21030</v>
      </c>
      <c r="G618" s="29" t="s">
        <v>11623</v>
      </c>
      <c r="H618" s="29" t="n">
        <v>18</v>
      </c>
      <c r="I618" s="29" t="s">
        <v>21031</v>
      </c>
      <c r="J618" s="29" t="s">
        <v>20261</v>
      </c>
      <c r="K618" s="29" t="s">
        <v>13067</v>
      </c>
      <c r="L618" s="29" t="s">
        <v>2499</v>
      </c>
      <c r="M618" s="29" t="s">
        <v>21161</v>
      </c>
      <c r="N618" s="29" t="s">
        <v>2501</v>
      </c>
      <c r="O618" s="31" t="n">
        <v>36.8</v>
      </c>
      <c r="P618" s="31" t="n">
        <v>7.55</v>
      </c>
      <c r="Q618" s="30" t="n">
        <v>45707</v>
      </c>
      <c r="R618" s="29"/>
    </row>
    <row r="619" customFormat="false" ht="15" hidden="false" customHeight="true" outlineLevel="0" collapsed="false">
      <c r="A619" s="26" t="s">
        <v>12817</v>
      </c>
      <c r="B619" s="26" t="s">
        <v>314</v>
      </c>
      <c r="C619" s="26" t="s">
        <v>21021</v>
      </c>
      <c r="D619" s="26" t="s">
        <v>20423</v>
      </c>
      <c r="E619" s="26" t="n">
        <v>32</v>
      </c>
      <c r="F619" s="26" t="s">
        <v>20264</v>
      </c>
      <c r="G619" s="26" t="s">
        <v>11623</v>
      </c>
      <c r="H619" s="26" t="n">
        <v>12</v>
      </c>
      <c r="I619" s="26" t="s">
        <v>20260</v>
      </c>
      <c r="J619" s="26" t="s">
        <v>20261</v>
      </c>
      <c r="K619" s="26" t="s">
        <v>13237</v>
      </c>
      <c r="L619" s="26" t="s">
        <v>3935</v>
      </c>
      <c r="M619" s="26" t="s">
        <v>21162</v>
      </c>
      <c r="N619" s="26" t="s">
        <v>351</v>
      </c>
      <c r="O619" s="28" t="n">
        <v>53.2</v>
      </c>
      <c r="P619" s="28" t="n">
        <v>7.55</v>
      </c>
      <c r="Q619" s="27" t="n">
        <v>45929</v>
      </c>
      <c r="R619" s="26"/>
    </row>
    <row r="620" customFormat="false" ht="15" hidden="false" customHeight="true" outlineLevel="0" collapsed="false">
      <c r="A620" s="29" t="s">
        <v>21163</v>
      </c>
      <c r="B620" s="29" t="s">
        <v>314</v>
      </c>
      <c r="C620" s="29" t="s">
        <v>21021</v>
      </c>
      <c r="D620" s="29" t="s">
        <v>20423</v>
      </c>
      <c r="E620" s="29" t="n">
        <v>24</v>
      </c>
      <c r="F620" s="29" t="s">
        <v>20259</v>
      </c>
      <c r="G620" s="29" t="s">
        <v>11623</v>
      </c>
      <c r="H620" s="29" t="n">
        <v>9</v>
      </c>
      <c r="I620" s="29" t="s">
        <v>20260</v>
      </c>
      <c r="J620" s="29" t="s">
        <v>20261</v>
      </c>
      <c r="K620" s="29" t="s">
        <v>20453</v>
      </c>
      <c r="L620" s="29" t="s">
        <v>7455</v>
      </c>
      <c r="M620" s="29" t="s">
        <v>21164</v>
      </c>
      <c r="N620" s="29" t="s">
        <v>2904</v>
      </c>
      <c r="O620" s="31" t="n">
        <v>26.9</v>
      </c>
      <c r="P620" s="31" t="n">
        <v>7.55</v>
      </c>
      <c r="Q620" s="30" t="n">
        <v>45658</v>
      </c>
      <c r="R620" s="29"/>
    </row>
    <row r="621" customFormat="false" ht="15" hidden="false" customHeight="true" outlineLevel="0" collapsed="false">
      <c r="A621" s="26" t="s">
        <v>21165</v>
      </c>
      <c r="B621" s="26" t="s">
        <v>314</v>
      </c>
      <c r="C621" s="26" t="s">
        <v>21021</v>
      </c>
      <c r="D621" s="26" t="s">
        <v>20423</v>
      </c>
      <c r="E621" s="26" t="n">
        <v>50</v>
      </c>
      <c r="F621" s="26" t="s">
        <v>21030</v>
      </c>
      <c r="G621" s="26" t="s">
        <v>11623</v>
      </c>
      <c r="H621" s="26" t="n">
        <v>18</v>
      </c>
      <c r="I621" s="26" t="s">
        <v>21031</v>
      </c>
      <c r="J621" s="26" t="s">
        <v>20261</v>
      </c>
      <c r="K621" s="26" t="s">
        <v>20456</v>
      </c>
      <c r="L621" s="26" t="s">
        <v>8514</v>
      </c>
      <c r="M621" s="26" t="s">
        <v>21166</v>
      </c>
      <c r="N621" s="26" t="s">
        <v>432</v>
      </c>
      <c r="O621" s="28" t="n">
        <v>38.3</v>
      </c>
      <c r="P621" s="28" t="n">
        <v>7.55</v>
      </c>
      <c r="Q621" s="27" t="n">
        <v>46180</v>
      </c>
      <c r="R621" s="26"/>
    </row>
    <row r="622" customFormat="false" ht="15" hidden="false" customHeight="true" outlineLevel="0" collapsed="false">
      <c r="A622" s="29" t="s">
        <v>12605</v>
      </c>
      <c r="B622" s="29" t="s">
        <v>314</v>
      </c>
      <c r="C622" s="29" t="s">
        <v>21021</v>
      </c>
      <c r="D622" s="29" t="s">
        <v>20423</v>
      </c>
      <c r="E622" s="29" t="n">
        <v>36</v>
      </c>
      <c r="F622" s="29" t="s">
        <v>20264</v>
      </c>
      <c r="G622" s="29" t="s">
        <v>11623</v>
      </c>
      <c r="H622" s="29" t="n">
        <v>13</v>
      </c>
      <c r="I622" s="29" t="s">
        <v>20265</v>
      </c>
      <c r="J622" s="29" t="s">
        <v>20261</v>
      </c>
      <c r="K622" s="29" t="s">
        <v>20459</v>
      </c>
      <c r="L622" s="29" t="s">
        <v>10675</v>
      </c>
      <c r="M622" s="29" t="s">
        <v>21167</v>
      </c>
      <c r="N622" s="29" t="s">
        <v>5875</v>
      </c>
      <c r="O622" s="31" t="n">
        <v>26.5</v>
      </c>
      <c r="P622" s="31" t="n">
        <v>7.55</v>
      </c>
      <c r="Q622" s="30" t="n">
        <v>45652</v>
      </c>
      <c r="R622" s="29"/>
    </row>
    <row r="623" customFormat="false" ht="15" hidden="false" customHeight="true" outlineLevel="0" collapsed="false">
      <c r="A623" s="26" t="s">
        <v>13242</v>
      </c>
      <c r="B623" s="26" t="s">
        <v>314</v>
      </c>
      <c r="C623" s="26" t="s">
        <v>21021</v>
      </c>
      <c r="D623" s="26" t="s">
        <v>20423</v>
      </c>
      <c r="E623" s="26" t="n">
        <v>24</v>
      </c>
      <c r="F623" s="26" t="s">
        <v>20259</v>
      </c>
      <c r="G623" s="26" t="s">
        <v>11623</v>
      </c>
      <c r="H623" s="26" t="n">
        <v>9</v>
      </c>
      <c r="I623" s="26" t="s">
        <v>20260</v>
      </c>
      <c r="J623" s="26" t="s">
        <v>20261</v>
      </c>
      <c r="K623" s="26" t="s">
        <v>13149</v>
      </c>
      <c r="L623" s="26" t="s">
        <v>4773</v>
      </c>
      <c r="M623" s="26" t="s">
        <v>21168</v>
      </c>
      <c r="N623" s="26" t="s">
        <v>1618</v>
      </c>
      <c r="O623" s="28" t="n">
        <v>57.9</v>
      </c>
      <c r="P623" s="28" t="n">
        <v>7.55</v>
      </c>
      <c r="Q623" s="27" t="n">
        <v>46022</v>
      </c>
      <c r="R623" s="26"/>
    </row>
    <row r="624" customFormat="false" ht="15" hidden="false" customHeight="true" outlineLevel="0" collapsed="false">
      <c r="A624" s="29" t="s">
        <v>21169</v>
      </c>
      <c r="B624" s="29" t="s">
        <v>314</v>
      </c>
      <c r="C624" s="29" t="s">
        <v>21021</v>
      </c>
      <c r="D624" s="29" t="s">
        <v>20423</v>
      </c>
      <c r="E624" s="29" t="n">
        <v>32</v>
      </c>
      <c r="F624" s="29" t="s">
        <v>20264</v>
      </c>
      <c r="G624" s="29" t="s">
        <v>11623</v>
      </c>
      <c r="H624" s="29" t="n">
        <v>12</v>
      </c>
      <c r="I624" s="29" t="s">
        <v>20260</v>
      </c>
      <c r="J624" s="29" t="s">
        <v>20261</v>
      </c>
      <c r="K624" s="29" t="s">
        <v>13344</v>
      </c>
      <c r="L624" s="29" t="s">
        <v>1865</v>
      </c>
      <c r="M624" s="29" t="s">
        <v>21170</v>
      </c>
      <c r="N624" s="29" t="s">
        <v>16112</v>
      </c>
      <c r="O624" s="31" t="n">
        <v>19.2</v>
      </c>
      <c r="P624" s="31" t="n">
        <v>7.55</v>
      </c>
      <c r="Q624" s="30" t="n">
        <v>46025</v>
      </c>
      <c r="R624" s="29"/>
    </row>
    <row r="625" customFormat="false" ht="15" hidden="false" customHeight="true" outlineLevel="0" collapsed="false">
      <c r="A625" s="26" t="s">
        <v>11849</v>
      </c>
      <c r="B625" s="26" t="s">
        <v>314</v>
      </c>
      <c r="C625" s="26" t="s">
        <v>21021</v>
      </c>
      <c r="D625" s="26" t="s">
        <v>20463</v>
      </c>
      <c r="E625" s="26" t="n">
        <v>24</v>
      </c>
      <c r="F625" s="26" t="s">
        <v>20259</v>
      </c>
      <c r="G625" s="26" t="s">
        <v>11623</v>
      </c>
      <c r="H625" s="26" t="n">
        <v>9</v>
      </c>
      <c r="I625" s="26" t="s">
        <v>20260</v>
      </c>
      <c r="J625" s="26" t="s">
        <v>20261</v>
      </c>
      <c r="K625" s="26" t="s">
        <v>20464</v>
      </c>
      <c r="L625" s="26" t="s">
        <v>7761</v>
      </c>
      <c r="M625" s="26" t="s">
        <v>21171</v>
      </c>
      <c r="N625" s="26" t="s">
        <v>7764</v>
      </c>
      <c r="O625" s="28" t="n">
        <v>22.8</v>
      </c>
      <c r="P625" s="28" t="n">
        <v>7.55</v>
      </c>
      <c r="Q625" s="27" t="n">
        <v>45871</v>
      </c>
      <c r="R625" s="26"/>
    </row>
    <row r="626" customFormat="false" ht="15" hidden="false" customHeight="true" outlineLevel="0" collapsed="false">
      <c r="A626" s="29" t="s">
        <v>12111</v>
      </c>
      <c r="B626" s="29" t="s">
        <v>314</v>
      </c>
      <c r="C626" s="29" t="s">
        <v>21021</v>
      </c>
      <c r="D626" s="29" t="s">
        <v>20463</v>
      </c>
      <c r="E626" s="29" t="n">
        <v>50</v>
      </c>
      <c r="F626" s="29" t="s">
        <v>21030</v>
      </c>
      <c r="G626" s="29" t="s">
        <v>11623</v>
      </c>
      <c r="H626" s="29" t="n">
        <v>18</v>
      </c>
      <c r="I626" s="29" t="s">
        <v>21031</v>
      </c>
      <c r="J626" s="29" t="s">
        <v>20261</v>
      </c>
      <c r="K626" s="29" t="s">
        <v>20467</v>
      </c>
      <c r="L626" s="29" t="s">
        <v>7017</v>
      </c>
      <c r="M626" s="29" t="s">
        <v>21172</v>
      </c>
      <c r="N626" s="29" t="s">
        <v>4694</v>
      </c>
      <c r="O626" s="31" t="n">
        <v>26.9</v>
      </c>
      <c r="P626" s="31" t="n">
        <v>7.55</v>
      </c>
      <c r="Q626" s="30" t="n">
        <v>45725</v>
      </c>
      <c r="R626" s="29"/>
    </row>
    <row r="627" customFormat="false" ht="15" hidden="false" customHeight="true" outlineLevel="0" collapsed="false">
      <c r="A627" s="26" t="s">
        <v>13735</v>
      </c>
      <c r="B627" s="26" t="s">
        <v>314</v>
      </c>
      <c r="C627" s="26" t="s">
        <v>21021</v>
      </c>
      <c r="D627" s="26" t="s">
        <v>20463</v>
      </c>
      <c r="E627" s="26" t="n">
        <v>24</v>
      </c>
      <c r="F627" s="26" t="s">
        <v>20259</v>
      </c>
      <c r="G627" s="26" t="s">
        <v>11623</v>
      </c>
      <c r="H627" s="26" t="n">
        <v>9</v>
      </c>
      <c r="I627" s="26" t="s">
        <v>20260</v>
      </c>
      <c r="J627" s="26" t="s">
        <v>20261</v>
      </c>
      <c r="K627" s="26" t="s">
        <v>13010</v>
      </c>
      <c r="L627" s="26" t="s">
        <v>10793</v>
      </c>
      <c r="M627" s="26" t="s">
        <v>21173</v>
      </c>
      <c r="N627" s="26" t="s">
        <v>2896</v>
      </c>
      <c r="O627" s="28" t="n">
        <v>22</v>
      </c>
      <c r="P627" s="28" t="n">
        <v>7.55</v>
      </c>
      <c r="Q627" s="27" t="n">
        <v>45597</v>
      </c>
      <c r="R627" s="26"/>
    </row>
    <row r="628" customFormat="false" ht="15" hidden="false" customHeight="true" outlineLevel="0" collapsed="false">
      <c r="A628" s="29" t="s">
        <v>14430</v>
      </c>
      <c r="B628" s="29" t="s">
        <v>314</v>
      </c>
      <c r="C628" s="29" t="s">
        <v>21021</v>
      </c>
      <c r="D628" s="29" t="s">
        <v>20463</v>
      </c>
      <c r="E628" s="29" t="n">
        <v>60</v>
      </c>
      <c r="F628" s="29" t="s">
        <v>21022</v>
      </c>
      <c r="G628" s="29" t="s">
        <v>11623</v>
      </c>
      <c r="H628" s="29" t="n">
        <v>20</v>
      </c>
      <c r="I628" s="29" t="s">
        <v>21023</v>
      </c>
      <c r="J628" s="29" t="s">
        <v>20261</v>
      </c>
      <c r="K628" s="29" t="s">
        <v>13289</v>
      </c>
      <c r="L628" s="29" t="s">
        <v>6002</v>
      </c>
      <c r="M628" s="29" t="s">
        <v>21174</v>
      </c>
      <c r="N628" s="29" t="s">
        <v>4888</v>
      </c>
      <c r="O628" s="31" t="n">
        <v>35</v>
      </c>
      <c r="P628" s="31" t="n">
        <v>7.55</v>
      </c>
      <c r="Q628" s="30" t="n">
        <v>46035</v>
      </c>
      <c r="R628" s="29"/>
    </row>
    <row r="629" customFormat="false" ht="15" hidden="false" customHeight="true" outlineLevel="0" collapsed="false">
      <c r="A629" s="26" t="s">
        <v>21175</v>
      </c>
      <c r="B629" s="26" t="s">
        <v>314</v>
      </c>
      <c r="C629" s="26" t="s">
        <v>21021</v>
      </c>
      <c r="D629" s="26" t="s">
        <v>20463</v>
      </c>
      <c r="E629" s="26" t="n">
        <v>40</v>
      </c>
      <c r="F629" s="26" t="s">
        <v>20264</v>
      </c>
      <c r="G629" s="26" t="s">
        <v>11623</v>
      </c>
      <c r="H629" s="26" t="n">
        <v>14</v>
      </c>
      <c r="I629" s="26" t="s">
        <v>20265</v>
      </c>
      <c r="J629" s="26" t="s">
        <v>20261</v>
      </c>
      <c r="K629" s="26" t="s">
        <v>20471</v>
      </c>
      <c r="L629" s="26" t="s">
        <v>4945</v>
      </c>
      <c r="M629" s="26" t="s">
        <v>21176</v>
      </c>
      <c r="N629" s="26" t="s">
        <v>2239</v>
      </c>
      <c r="O629" s="28" t="n">
        <v>54.9</v>
      </c>
      <c r="P629" s="28" t="n">
        <v>7.55</v>
      </c>
      <c r="Q629" s="27" t="n">
        <v>45994</v>
      </c>
      <c r="R629" s="26"/>
    </row>
    <row r="630" customFormat="false" ht="15" hidden="false" customHeight="true" outlineLevel="0" collapsed="false">
      <c r="A630" s="29" t="s">
        <v>21177</v>
      </c>
      <c r="B630" s="29" t="s">
        <v>314</v>
      </c>
      <c r="C630" s="29" t="s">
        <v>21021</v>
      </c>
      <c r="D630" s="29" t="s">
        <v>20463</v>
      </c>
      <c r="E630" s="29" t="n">
        <v>45</v>
      </c>
      <c r="F630" s="29" t="s">
        <v>21030</v>
      </c>
      <c r="G630" s="29" t="s">
        <v>11623</v>
      </c>
      <c r="H630" s="29" t="n">
        <v>16</v>
      </c>
      <c r="I630" s="29" t="s">
        <v>21031</v>
      </c>
      <c r="J630" s="29" t="s">
        <v>20261</v>
      </c>
      <c r="K630" s="29" t="s">
        <v>12996</v>
      </c>
      <c r="L630" s="29" t="s">
        <v>10002</v>
      </c>
      <c r="M630" s="29" t="s">
        <v>21178</v>
      </c>
      <c r="N630" s="29" t="s">
        <v>1050</v>
      </c>
      <c r="O630" s="31" t="n">
        <v>53.8</v>
      </c>
      <c r="P630" s="31" t="n">
        <v>7.55</v>
      </c>
      <c r="Q630" s="30" t="n">
        <v>46032</v>
      </c>
      <c r="R630" s="29"/>
    </row>
    <row r="631" customFormat="false" ht="15" hidden="false" customHeight="true" outlineLevel="0" collapsed="false">
      <c r="A631" s="26" t="s">
        <v>13207</v>
      </c>
      <c r="B631" s="26" t="s">
        <v>314</v>
      </c>
      <c r="C631" s="26" t="s">
        <v>21021</v>
      </c>
      <c r="D631" s="26" t="s">
        <v>20463</v>
      </c>
      <c r="E631" s="26" t="n">
        <v>24</v>
      </c>
      <c r="F631" s="26" t="s">
        <v>20259</v>
      </c>
      <c r="G631" s="26" t="s">
        <v>11623</v>
      </c>
      <c r="H631" s="26" t="n">
        <v>9</v>
      </c>
      <c r="I631" s="26" t="s">
        <v>20260</v>
      </c>
      <c r="J631" s="26" t="s">
        <v>20261</v>
      </c>
      <c r="K631" s="26" t="s">
        <v>20474</v>
      </c>
      <c r="L631" s="26" t="s">
        <v>5695</v>
      </c>
      <c r="M631" s="26" t="s">
        <v>21179</v>
      </c>
      <c r="N631" s="26" t="s">
        <v>5696</v>
      </c>
      <c r="O631" s="28" t="n">
        <v>40</v>
      </c>
      <c r="P631" s="28" t="n">
        <v>7.55</v>
      </c>
      <c r="Q631" s="27" t="n">
        <v>46172</v>
      </c>
      <c r="R631" s="26"/>
    </row>
    <row r="632" customFormat="false" ht="15" hidden="false" customHeight="true" outlineLevel="0" collapsed="false">
      <c r="A632" s="29" t="s">
        <v>13078</v>
      </c>
      <c r="B632" s="29" t="s">
        <v>314</v>
      </c>
      <c r="C632" s="29" t="s">
        <v>21021</v>
      </c>
      <c r="D632" s="29" t="s">
        <v>20463</v>
      </c>
      <c r="E632" s="29" t="n">
        <v>28</v>
      </c>
      <c r="F632" s="29" t="s">
        <v>20259</v>
      </c>
      <c r="G632" s="29" t="s">
        <v>11623</v>
      </c>
      <c r="H632" s="29" t="n">
        <v>10</v>
      </c>
      <c r="I632" s="29" t="s">
        <v>20260</v>
      </c>
      <c r="J632" s="29" t="s">
        <v>20261</v>
      </c>
      <c r="K632" s="29" t="s">
        <v>20477</v>
      </c>
      <c r="L632" s="29" t="s">
        <v>6739</v>
      </c>
      <c r="M632" s="29" t="s">
        <v>21180</v>
      </c>
      <c r="N632" s="29" t="s">
        <v>3520</v>
      </c>
      <c r="O632" s="31" t="n">
        <v>42.7</v>
      </c>
      <c r="P632" s="31" t="n">
        <v>7.55</v>
      </c>
      <c r="Q632" s="30" t="n">
        <v>45694</v>
      </c>
      <c r="R632" s="29"/>
    </row>
    <row r="633" customFormat="false" ht="15" hidden="false" customHeight="true" outlineLevel="0" collapsed="false">
      <c r="A633" s="26" t="s">
        <v>13342</v>
      </c>
      <c r="B633" s="26" t="s">
        <v>314</v>
      </c>
      <c r="C633" s="26" t="s">
        <v>21021</v>
      </c>
      <c r="D633" s="26" t="s">
        <v>20463</v>
      </c>
      <c r="E633" s="26" t="n">
        <v>28</v>
      </c>
      <c r="F633" s="26" t="s">
        <v>20259</v>
      </c>
      <c r="G633" s="26" t="s">
        <v>11623</v>
      </c>
      <c r="H633" s="26" t="n">
        <v>10</v>
      </c>
      <c r="I633" s="26" t="s">
        <v>20260</v>
      </c>
      <c r="J633" s="26" t="s">
        <v>20261</v>
      </c>
      <c r="K633" s="26" t="s">
        <v>20479</v>
      </c>
      <c r="L633" s="26" t="s">
        <v>2856</v>
      </c>
      <c r="M633" s="26" t="s">
        <v>21181</v>
      </c>
      <c r="N633" s="26" t="s">
        <v>606</v>
      </c>
      <c r="O633" s="28" t="n">
        <v>51.6</v>
      </c>
      <c r="P633" s="28" t="n">
        <v>7.55</v>
      </c>
      <c r="Q633" s="27" t="n">
        <v>45794</v>
      </c>
      <c r="R633" s="26"/>
    </row>
    <row r="634" customFormat="false" ht="15" hidden="false" customHeight="true" outlineLevel="0" collapsed="false">
      <c r="A634" s="29" t="s">
        <v>21182</v>
      </c>
      <c r="B634" s="29" t="s">
        <v>314</v>
      </c>
      <c r="C634" s="29" t="s">
        <v>21021</v>
      </c>
      <c r="D634" s="29" t="s">
        <v>20463</v>
      </c>
      <c r="E634" s="29" t="n">
        <v>28</v>
      </c>
      <c r="F634" s="29" t="s">
        <v>20259</v>
      </c>
      <c r="G634" s="29" t="s">
        <v>11623</v>
      </c>
      <c r="H634" s="29" t="n">
        <v>10</v>
      </c>
      <c r="I634" s="29" t="s">
        <v>20260</v>
      </c>
      <c r="J634" s="29" t="s">
        <v>20261</v>
      </c>
      <c r="K634" s="29" t="s">
        <v>20482</v>
      </c>
      <c r="L634" s="29" t="s">
        <v>6968</v>
      </c>
      <c r="M634" s="29" t="s">
        <v>21183</v>
      </c>
      <c r="N634" s="29" t="s">
        <v>3076</v>
      </c>
      <c r="O634" s="31" t="n">
        <v>50.3</v>
      </c>
      <c r="P634" s="31" t="n">
        <v>7.55</v>
      </c>
      <c r="Q634" s="30" t="n">
        <v>45822</v>
      </c>
      <c r="R634" s="29"/>
    </row>
    <row r="635" customFormat="false" ht="15" hidden="false" customHeight="true" outlineLevel="0" collapsed="false">
      <c r="A635" s="26" t="s">
        <v>11811</v>
      </c>
      <c r="B635" s="26" t="s">
        <v>314</v>
      </c>
      <c r="C635" s="26" t="s">
        <v>21021</v>
      </c>
      <c r="D635" s="26" t="s">
        <v>20463</v>
      </c>
      <c r="E635" s="26" t="n">
        <v>24</v>
      </c>
      <c r="F635" s="26" t="s">
        <v>20259</v>
      </c>
      <c r="G635" s="26" t="s">
        <v>11623</v>
      </c>
      <c r="H635" s="26" t="n">
        <v>9</v>
      </c>
      <c r="I635" s="26" t="s">
        <v>20260</v>
      </c>
      <c r="J635" s="26" t="s">
        <v>20261</v>
      </c>
      <c r="K635" s="26" t="s">
        <v>20485</v>
      </c>
      <c r="L635" s="26" t="s">
        <v>4064</v>
      </c>
      <c r="M635" s="26" t="s">
        <v>21135</v>
      </c>
      <c r="N635" s="26" t="s">
        <v>3659</v>
      </c>
      <c r="O635" s="28" t="n">
        <v>47</v>
      </c>
      <c r="P635" s="28" t="n">
        <v>7.55</v>
      </c>
      <c r="Q635" s="27" t="n">
        <v>45680</v>
      </c>
      <c r="R635" s="26"/>
    </row>
    <row r="636" customFormat="false" ht="15" hidden="false" customHeight="true" outlineLevel="0" collapsed="false">
      <c r="A636" s="29" t="s">
        <v>21184</v>
      </c>
      <c r="B636" s="29" t="s">
        <v>314</v>
      </c>
      <c r="C636" s="29" t="s">
        <v>21021</v>
      </c>
      <c r="D636" s="29" t="s">
        <v>20463</v>
      </c>
      <c r="E636" s="29" t="n">
        <v>70</v>
      </c>
      <c r="F636" s="29" t="s">
        <v>21022</v>
      </c>
      <c r="G636" s="29" t="s">
        <v>11623</v>
      </c>
      <c r="H636" s="29" t="n">
        <v>22</v>
      </c>
      <c r="I636" s="29" t="s">
        <v>21023</v>
      </c>
      <c r="J636" s="29" t="s">
        <v>20325</v>
      </c>
      <c r="K636" s="29"/>
      <c r="L636" s="29"/>
      <c r="M636" s="29"/>
      <c r="N636" s="29"/>
      <c r="O636" s="29"/>
      <c r="P636" s="31" t="n">
        <v>7.55</v>
      </c>
      <c r="Q636" s="30" t="n">
        <v>46019</v>
      </c>
      <c r="R636" s="29"/>
    </row>
    <row r="637" customFormat="false" ht="15" hidden="false" customHeight="true" outlineLevel="0" collapsed="false">
      <c r="A637" s="26" t="s">
        <v>21185</v>
      </c>
      <c r="B637" s="26" t="s">
        <v>314</v>
      </c>
      <c r="C637" s="26" t="s">
        <v>21021</v>
      </c>
      <c r="D637" s="26" t="s">
        <v>20463</v>
      </c>
      <c r="E637" s="26" t="n">
        <v>36</v>
      </c>
      <c r="F637" s="26" t="s">
        <v>20264</v>
      </c>
      <c r="G637" s="26" t="s">
        <v>11623</v>
      </c>
      <c r="H637" s="26" t="n">
        <v>13</v>
      </c>
      <c r="I637" s="26" t="s">
        <v>20265</v>
      </c>
      <c r="J637" s="26" t="s">
        <v>20361</v>
      </c>
      <c r="K637" s="26"/>
      <c r="L637" s="26"/>
      <c r="M637" s="26"/>
      <c r="N637" s="26"/>
      <c r="O637" s="26"/>
      <c r="P637" s="28" t="n">
        <v>7.55</v>
      </c>
      <c r="Q637" s="27" t="n">
        <v>45939</v>
      </c>
      <c r="R637" s="26"/>
    </row>
    <row r="638" customFormat="false" ht="15" hidden="false" customHeight="true" outlineLevel="0" collapsed="false">
      <c r="A638" s="29" t="s">
        <v>12199</v>
      </c>
      <c r="B638" s="29" t="s">
        <v>314</v>
      </c>
      <c r="C638" s="29" t="s">
        <v>21021</v>
      </c>
      <c r="D638" s="29" t="s">
        <v>20463</v>
      </c>
      <c r="E638" s="29" t="n">
        <v>45</v>
      </c>
      <c r="F638" s="29" t="s">
        <v>21030</v>
      </c>
      <c r="G638" s="29" t="s">
        <v>11623</v>
      </c>
      <c r="H638" s="29" t="n">
        <v>16</v>
      </c>
      <c r="I638" s="29" t="s">
        <v>21031</v>
      </c>
      <c r="J638" s="29" t="s">
        <v>20261</v>
      </c>
      <c r="K638" s="29" t="s">
        <v>20489</v>
      </c>
      <c r="L638" s="29" t="s">
        <v>6061</v>
      </c>
      <c r="M638" s="29" t="s">
        <v>21186</v>
      </c>
      <c r="N638" s="29" t="s">
        <v>1739</v>
      </c>
      <c r="O638" s="31" t="n">
        <v>53</v>
      </c>
      <c r="P638" s="31" t="n">
        <v>7.55</v>
      </c>
      <c r="Q638" s="30" t="n">
        <v>45820</v>
      </c>
      <c r="R638" s="29"/>
    </row>
    <row r="639" customFormat="false" ht="15" hidden="false" customHeight="true" outlineLevel="0" collapsed="false">
      <c r="A639" s="26" t="s">
        <v>12553</v>
      </c>
      <c r="B639" s="26" t="s">
        <v>314</v>
      </c>
      <c r="C639" s="26" t="s">
        <v>21021</v>
      </c>
      <c r="D639" s="26" t="s">
        <v>20463</v>
      </c>
      <c r="E639" s="26" t="n">
        <v>45</v>
      </c>
      <c r="F639" s="26" t="s">
        <v>21030</v>
      </c>
      <c r="G639" s="26" t="s">
        <v>11623</v>
      </c>
      <c r="H639" s="26" t="n">
        <v>16</v>
      </c>
      <c r="I639" s="26" t="s">
        <v>21031</v>
      </c>
      <c r="J639" s="26" t="s">
        <v>20261</v>
      </c>
      <c r="K639" s="26" t="s">
        <v>13194</v>
      </c>
      <c r="L639" s="26" t="s">
        <v>10448</v>
      </c>
      <c r="M639" s="26" t="s">
        <v>21187</v>
      </c>
      <c r="N639" s="26" t="s">
        <v>1970</v>
      </c>
      <c r="O639" s="28" t="n">
        <v>23.5</v>
      </c>
      <c r="P639" s="28" t="n">
        <v>7.55</v>
      </c>
      <c r="Q639" s="27" t="n">
        <v>45756</v>
      </c>
      <c r="R639" s="26"/>
    </row>
    <row r="640" customFormat="false" ht="15" hidden="false" customHeight="true" outlineLevel="0" collapsed="false">
      <c r="A640" s="29" t="s">
        <v>11919</v>
      </c>
      <c r="B640" s="29" t="s">
        <v>314</v>
      </c>
      <c r="C640" s="29" t="s">
        <v>21021</v>
      </c>
      <c r="D640" s="29" t="s">
        <v>20463</v>
      </c>
      <c r="E640" s="29" t="n">
        <v>36</v>
      </c>
      <c r="F640" s="29" t="s">
        <v>20264</v>
      </c>
      <c r="G640" s="29" t="s">
        <v>11623</v>
      </c>
      <c r="H640" s="29" t="n">
        <v>13</v>
      </c>
      <c r="I640" s="29" t="s">
        <v>20265</v>
      </c>
      <c r="J640" s="29" t="s">
        <v>20261</v>
      </c>
      <c r="K640" s="29" t="s">
        <v>13039</v>
      </c>
      <c r="L640" s="29" t="s">
        <v>1815</v>
      </c>
      <c r="M640" s="29" t="s">
        <v>21188</v>
      </c>
      <c r="N640" s="29" t="s">
        <v>1819</v>
      </c>
      <c r="O640" s="31" t="n">
        <v>42.6</v>
      </c>
      <c r="P640" s="31" t="n">
        <v>7.55</v>
      </c>
      <c r="Q640" s="30" t="n">
        <v>46146</v>
      </c>
      <c r="R640" s="29"/>
    </row>
    <row r="641" customFormat="false" ht="15" hidden="false" customHeight="true" outlineLevel="0" collapsed="false">
      <c r="A641" s="26" t="s">
        <v>12457</v>
      </c>
      <c r="B641" s="26" t="s">
        <v>314</v>
      </c>
      <c r="C641" s="26" t="s">
        <v>21021</v>
      </c>
      <c r="D641" s="26" t="s">
        <v>20463</v>
      </c>
      <c r="E641" s="26" t="n">
        <v>70</v>
      </c>
      <c r="F641" s="26" t="s">
        <v>21022</v>
      </c>
      <c r="G641" s="26" t="s">
        <v>11623</v>
      </c>
      <c r="H641" s="26" t="n">
        <v>22</v>
      </c>
      <c r="I641" s="26" t="s">
        <v>21023</v>
      </c>
      <c r="J641" s="26" t="s">
        <v>20261</v>
      </c>
      <c r="K641" s="26" t="s">
        <v>20495</v>
      </c>
      <c r="L641" s="26" t="s">
        <v>4153</v>
      </c>
      <c r="M641" s="26" t="s">
        <v>21189</v>
      </c>
      <c r="N641" s="26" t="s">
        <v>4157</v>
      </c>
      <c r="O641" s="28" t="n">
        <v>27</v>
      </c>
      <c r="P641" s="28" t="n">
        <v>7.55</v>
      </c>
      <c r="Q641" s="27" t="n">
        <v>45739</v>
      </c>
      <c r="R641" s="26"/>
    </row>
    <row r="642" customFormat="false" ht="15" hidden="false" customHeight="true" outlineLevel="0" collapsed="false">
      <c r="A642" s="29" t="s">
        <v>13053</v>
      </c>
      <c r="B642" s="29" t="s">
        <v>314</v>
      </c>
      <c r="C642" s="29" t="s">
        <v>21021</v>
      </c>
      <c r="D642" s="29" t="s">
        <v>20463</v>
      </c>
      <c r="E642" s="29" t="n">
        <v>28</v>
      </c>
      <c r="F642" s="29" t="s">
        <v>20259</v>
      </c>
      <c r="G642" s="29" t="s">
        <v>11623</v>
      </c>
      <c r="H642" s="29" t="n">
        <v>10</v>
      </c>
      <c r="I642" s="29" t="s">
        <v>20260</v>
      </c>
      <c r="J642" s="29" t="s">
        <v>20261</v>
      </c>
      <c r="K642" s="29" t="s">
        <v>20498</v>
      </c>
      <c r="L642" s="29" t="s">
        <v>4414</v>
      </c>
      <c r="M642" s="29" t="s">
        <v>21190</v>
      </c>
      <c r="N642" s="29" t="s">
        <v>978</v>
      </c>
      <c r="O642" s="31" t="n">
        <v>27.3</v>
      </c>
      <c r="P642" s="31" t="n">
        <v>7.55</v>
      </c>
      <c r="Q642" s="30" t="n">
        <v>45869</v>
      </c>
      <c r="R642" s="29"/>
    </row>
    <row r="643" customFormat="false" ht="15" hidden="false" customHeight="true" outlineLevel="0" collapsed="false">
      <c r="A643" s="26" t="s">
        <v>21191</v>
      </c>
      <c r="B643" s="26" t="s">
        <v>314</v>
      </c>
      <c r="C643" s="26" t="s">
        <v>21021</v>
      </c>
      <c r="D643" s="26" t="s">
        <v>20463</v>
      </c>
      <c r="E643" s="26" t="n">
        <v>45</v>
      </c>
      <c r="F643" s="26" t="s">
        <v>21030</v>
      </c>
      <c r="G643" s="26" t="s">
        <v>11623</v>
      </c>
      <c r="H643" s="26" t="n">
        <v>16</v>
      </c>
      <c r="I643" s="26" t="s">
        <v>21031</v>
      </c>
      <c r="J643" s="26" t="s">
        <v>20283</v>
      </c>
      <c r="K643" s="26"/>
      <c r="L643" s="26"/>
      <c r="M643" s="26"/>
      <c r="N643" s="26"/>
      <c r="O643" s="26"/>
      <c r="P643" s="28" t="n">
        <v>7.55</v>
      </c>
      <c r="Q643" s="27" t="n">
        <v>46100</v>
      </c>
      <c r="R643" s="26"/>
    </row>
    <row r="644" customFormat="false" ht="15" hidden="false" customHeight="true" outlineLevel="0" collapsed="false">
      <c r="A644" s="29" t="s">
        <v>13941</v>
      </c>
      <c r="B644" s="29" t="s">
        <v>314</v>
      </c>
      <c r="C644" s="29" t="s">
        <v>21021</v>
      </c>
      <c r="D644" s="29" t="s">
        <v>20463</v>
      </c>
      <c r="E644" s="29" t="n">
        <v>70</v>
      </c>
      <c r="F644" s="29" t="s">
        <v>21022</v>
      </c>
      <c r="G644" s="29" t="s">
        <v>11623</v>
      </c>
      <c r="H644" s="29" t="n">
        <v>22</v>
      </c>
      <c r="I644" s="29" t="s">
        <v>21023</v>
      </c>
      <c r="J644" s="29" t="s">
        <v>20446</v>
      </c>
      <c r="K644" s="29"/>
      <c r="L644" s="29"/>
      <c r="M644" s="29"/>
      <c r="N644" s="29"/>
      <c r="O644" s="29"/>
      <c r="P644" s="31" t="n">
        <v>7.55</v>
      </c>
      <c r="Q644" s="30" t="n">
        <v>46121</v>
      </c>
      <c r="R644" s="29"/>
    </row>
    <row r="645" customFormat="false" ht="15" hidden="false" customHeight="true" outlineLevel="0" collapsed="false">
      <c r="A645" s="26" t="s">
        <v>12335</v>
      </c>
      <c r="B645" s="26" t="s">
        <v>314</v>
      </c>
      <c r="C645" s="26" t="s">
        <v>21021</v>
      </c>
      <c r="D645" s="26" t="s">
        <v>20463</v>
      </c>
      <c r="E645" s="26" t="n">
        <v>80</v>
      </c>
      <c r="F645" s="26" t="s">
        <v>21022</v>
      </c>
      <c r="G645" s="26" t="s">
        <v>11623</v>
      </c>
      <c r="H645" s="26" t="n">
        <v>24</v>
      </c>
      <c r="I645" s="26" t="s">
        <v>21023</v>
      </c>
      <c r="J645" s="26" t="s">
        <v>20261</v>
      </c>
      <c r="K645" s="26" t="s">
        <v>20502</v>
      </c>
      <c r="L645" s="26" t="s">
        <v>192</v>
      </c>
      <c r="M645" s="26" t="s">
        <v>21192</v>
      </c>
      <c r="N645" s="26" t="s">
        <v>197</v>
      </c>
      <c r="O645" s="28" t="n">
        <v>61.6</v>
      </c>
      <c r="P645" s="28" t="n">
        <v>7.55</v>
      </c>
      <c r="Q645" s="27" t="n">
        <v>46094</v>
      </c>
      <c r="R645" s="26"/>
    </row>
    <row r="646" customFormat="false" ht="15" hidden="false" customHeight="true" outlineLevel="0" collapsed="false">
      <c r="A646" s="29" t="s">
        <v>12650</v>
      </c>
      <c r="B646" s="29" t="s">
        <v>314</v>
      </c>
      <c r="C646" s="29" t="s">
        <v>21021</v>
      </c>
      <c r="D646" s="29" t="s">
        <v>20463</v>
      </c>
      <c r="E646" s="29" t="n">
        <v>70</v>
      </c>
      <c r="F646" s="29" t="s">
        <v>21022</v>
      </c>
      <c r="G646" s="29" t="s">
        <v>11623</v>
      </c>
      <c r="H646" s="29" t="n">
        <v>22</v>
      </c>
      <c r="I646" s="29" t="s">
        <v>21023</v>
      </c>
      <c r="J646" s="29" t="s">
        <v>20325</v>
      </c>
      <c r="K646" s="29"/>
      <c r="L646" s="29"/>
      <c r="M646" s="29"/>
      <c r="N646" s="29"/>
      <c r="O646" s="29"/>
      <c r="P646" s="31" t="n">
        <v>7.55</v>
      </c>
      <c r="Q646" s="30" t="n">
        <v>45688</v>
      </c>
      <c r="R646" s="29"/>
    </row>
    <row r="647" customFormat="false" ht="15" hidden="false" customHeight="true" outlineLevel="0" collapsed="false">
      <c r="A647" s="26" t="s">
        <v>13549</v>
      </c>
      <c r="B647" s="26" t="s">
        <v>314</v>
      </c>
      <c r="C647" s="26" t="s">
        <v>21021</v>
      </c>
      <c r="D647" s="26" t="s">
        <v>20463</v>
      </c>
      <c r="E647" s="26" t="n">
        <v>32</v>
      </c>
      <c r="F647" s="26" t="s">
        <v>20264</v>
      </c>
      <c r="G647" s="26" t="s">
        <v>11623</v>
      </c>
      <c r="H647" s="26" t="n">
        <v>12</v>
      </c>
      <c r="I647" s="26" t="s">
        <v>20260</v>
      </c>
      <c r="J647" s="26" t="s">
        <v>20261</v>
      </c>
      <c r="K647" s="26" t="s">
        <v>13550</v>
      </c>
      <c r="L647" s="26" t="s">
        <v>8135</v>
      </c>
      <c r="M647" s="26" t="s">
        <v>21193</v>
      </c>
      <c r="N647" s="26" t="s">
        <v>5022</v>
      </c>
      <c r="O647" s="28" t="n">
        <v>61.8</v>
      </c>
      <c r="P647" s="28" t="n">
        <v>7.55</v>
      </c>
      <c r="Q647" s="27" t="n">
        <v>46190</v>
      </c>
      <c r="R647" s="26"/>
    </row>
    <row r="648" customFormat="false" ht="15" hidden="false" customHeight="true" outlineLevel="0" collapsed="false">
      <c r="A648" s="29" t="s">
        <v>11847</v>
      </c>
      <c r="B648" s="29" t="s">
        <v>314</v>
      </c>
      <c r="C648" s="29" t="s">
        <v>21021</v>
      </c>
      <c r="D648" s="29" t="s">
        <v>20463</v>
      </c>
      <c r="E648" s="29" t="n">
        <v>60</v>
      </c>
      <c r="F648" s="29" t="s">
        <v>21022</v>
      </c>
      <c r="G648" s="29" t="s">
        <v>11623</v>
      </c>
      <c r="H648" s="29" t="n">
        <v>20</v>
      </c>
      <c r="I648" s="29" t="s">
        <v>21023</v>
      </c>
      <c r="J648" s="29" t="s">
        <v>20261</v>
      </c>
      <c r="K648" s="29" t="s">
        <v>13306</v>
      </c>
      <c r="L648" s="29" t="s">
        <v>1652</v>
      </c>
      <c r="M648" s="29" t="s">
        <v>21194</v>
      </c>
      <c r="N648" s="29" t="s">
        <v>1476</v>
      </c>
      <c r="O648" s="31" t="n">
        <v>47.3</v>
      </c>
      <c r="P648" s="31" t="n">
        <v>7.55</v>
      </c>
      <c r="Q648" s="30" t="n">
        <v>46125</v>
      </c>
      <c r="R648" s="29"/>
    </row>
    <row r="649" customFormat="false" ht="15" hidden="false" customHeight="true" outlineLevel="0" collapsed="false">
      <c r="A649" s="26" t="s">
        <v>11882</v>
      </c>
      <c r="B649" s="26" t="s">
        <v>314</v>
      </c>
      <c r="C649" s="26" t="s">
        <v>21021</v>
      </c>
      <c r="D649" s="26" t="s">
        <v>20508</v>
      </c>
      <c r="E649" s="26" t="n">
        <v>60</v>
      </c>
      <c r="F649" s="26" t="s">
        <v>21022</v>
      </c>
      <c r="G649" s="26" t="s">
        <v>11623</v>
      </c>
      <c r="H649" s="26" t="n">
        <v>20</v>
      </c>
      <c r="I649" s="26" t="s">
        <v>21023</v>
      </c>
      <c r="J649" s="26" t="s">
        <v>20325</v>
      </c>
      <c r="K649" s="26"/>
      <c r="L649" s="26"/>
      <c r="M649" s="26"/>
      <c r="N649" s="26"/>
      <c r="O649" s="26"/>
      <c r="P649" s="28" t="n">
        <v>7.55</v>
      </c>
      <c r="Q649" s="27" t="n">
        <v>45901</v>
      </c>
      <c r="R649" s="26"/>
    </row>
    <row r="650" customFormat="false" ht="15" hidden="false" customHeight="true" outlineLevel="0" collapsed="false">
      <c r="A650" s="29" t="s">
        <v>13462</v>
      </c>
      <c r="B650" s="29" t="s">
        <v>314</v>
      </c>
      <c r="C650" s="29" t="s">
        <v>21021</v>
      </c>
      <c r="D650" s="29" t="s">
        <v>20508</v>
      </c>
      <c r="E650" s="29" t="n">
        <v>45</v>
      </c>
      <c r="F650" s="29" t="s">
        <v>21030</v>
      </c>
      <c r="G650" s="29" t="s">
        <v>11623</v>
      </c>
      <c r="H650" s="29" t="n">
        <v>16</v>
      </c>
      <c r="I650" s="29" t="s">
        <v>21031</v>
      </c>
      <c r="J650" s="29" t="s">
        <v>20261</v>
      </c>
      <c r="K650" s="29" t="s">
        <v>13088</v>
      </c>
      <c r="L650" s="29" t="s">
        <v>6183</v>
      </c>
      <c r="M650" s="29" t="s">
        <v>21195</v>
      </c>
      <c r="N650" s="29" t="s">
        <v>626</v>
      </c>
      <c r="O650" s="31" t="n">
        <v>24</v>
      </c>
      <c r="P650" s="31" t="n">
        <v>7.55</v>
      </c>
      <c r="Q650" s="30" t="n">
        <v>45692</v>
      </c>
      <c r="R650" s="29"/>
    </row>
    <row r="651" customFormat="false" ht="15" hidden="false" customHeight="true" outlineLevel="0" collapsed="false">
      <c r="A651" s="26" t="s">
        <v>12025</v>
      </c>
      <c r="B651" s="26" t="s">
        <v>314</v>
      </c>
      <c r="C651" s="26" t="s">
        <v>21021</v>
      </c>
      <c r="D651" s="26" t="s">
        <v>20508</v>
      </c>
      <c r="E651" s="26" t="n">
        <v>32</v>
      </c>
      <c r="F651" s="26" t="s">
        <v>20264</v>
      </c>
      <c r="G651" s="26" t="s">
        <v>11623</v>
      </c>
      <c r="H651" s="26" t="n">
        <v>12</v>
      </c>
      <c r="I651" s="26" t="s">
        <v>20260</v>
      </c>
      <c r="J651" s="26" t="s">
        <v>20261</v>
      </c>
      <c r="K651" s="26" t="s">
        <v>20513</v>
      </c>
      <c r="L651" s="26" t="s">
        <v>1144</v>
      </c>
      <c r="M651" s="26" t="s">
        <v>21196</v>
      </c>
      <c r="N651" s="26" t="s">
        <v>565</v>
      </c>
      <c r="O651" s="28" t="n">
        <v>51.2</v>
      </c>
      <c r="P651" s="28" t="n">
        <v>7.55</v>
      </c>
      <c r="Q651" s="27" t="n">
        <v>45715</v>
      </c>
      <c r="R651" s="26"/>
    </row>
    <row r="652" customFormat="false" ht="15" hidden="false" customHeight="true" outlineLevel="0" collapsed="false">
      <c r="A652" s="29" t="s">
        <v>13847</v>
      </c>
      <c r="B652" s="29" t="s">
        <v>314</v>
      </c>
      <c r="C652" s="29" t="s">
        <v>21021</v>
      </c>
      <c r="D652" s="29" t="s">
        <v>20508</v>
      </c>
      <c r="E652" s="29" t="n">
        <v>32</v>
      </c>
      <c r="F652" s="29" t="s">
        <v>20264</v>
      </c>
      <c r="G652" s="29" t="s">
        <v>11623</v>
      </c>
      <c r="H652" s="29" t="n">
        <v>12</v>
      </c>
      <c r="I652" s="29" t="s">
        <v>20260</v>
      </c>
      <c r="J652" s="29" t="s">
        <v>20261</v>
      </c>
      <c r="K652" s="29" t="s">
        <v>13155</v>
      </c>
      <c r="L652" s="29" t="s">
        <v>10962</v>
      </c>
      <c r="M652" s="29" t="s">
        <v>21197</v>
      </c>
      <c r="N652" s="29" t="s">
        <v>6603</v>
      </c>
      <c r="O652" s="31" t="n">
        <v>44.2</v>
      </c>
      <c r="P652" s="31" t="n">
        <v>7.55</v>
      </c>
      <c r="Q652" s="30" t="n">
        <v>45675</v>
      </c>
      <c r="R652" s="29"/>
    </row>
    <row r="653" customFormat="false" ht="15" hidden="false" customHeight="true" outlineLevel="0" collapsed="false">
      <c r="A653" s="26" t="s">
        <v>13186</v>
      </c>
      <c r="B653" s="26" t="s">
        <v>314</v>
      </c>
      <c r="C653" s="26" t="s">
        <v>21021</v>
      </c>
      <c r="D653" s="26" t="s">
        <v>20508</v>
      </c>
      <c r="E653" s="26" t="n">
        <v>40</v>
      </c>
      <c r="F653" s="26" t="s">
        <v>20264</v>
      </c>
      <c r="G653" s="26" t="s">
        <v>11623</v>
      </c>
      <c r="H653" s="26" t="n">
        <v>14</v>
      </c>
      <c r="I653" s="26" t="s">
        <v>20265</v>
      </c>
      <c r="J653" s="26" t="s">
        <v>20261</v>
      </c>
      <c r="K653" s="26" t="s">
        <v>13187</v>
      </c>
      <c r="L653" s="26" t="s">
        <v>3581</v>
      </c>
      <c r="M653" s="26" t="s">
        <v>21198</v>
      </c>
      <c r="N653" s="26" t="s">
        <v>3583</v>
      </c>
      <c r="O653" s="28" t="n">
        <v>50.3</v>
      </c>
      <c r="P653" s="28" t="n">
        <v>7.55</v>
      </c>
      <c r="Q653" s="27" t="n">
        <v>45721</v>
      </c>
      <c r="R653" s="26"/>
    </row>
    <row r="654" customFormat="false" ht="15" hidden="false" customHeight="true" outlineLevel="0" collapsed="false">
      <c r="A654" s="29" t="s">
        <v>21199</v>
      </c>
      <c r="B654" s="29" t="s">
        <v>314</v>
      </c>
      <c r="C654" s="29" t="s">
        <v>21021</v>
      </c>
      <c r="D654" s="29" t="s">
        <v>20508</v>
      </c>
      <c r="E654" s="29" t="n">
        <v>36</v>
      </c>
      <c r="F654" s="29" t="s">
        <v>20264</v>
      </c>
      <c r="G654" s="29" t="s">
        <v>11623</v>
      </c>
      <c r="H654" s="29" t="n">
        <v>13</v>
      </c>
      <c r="I654" s="29" t="s">
        <v>20265</v>
      </c>
      <c r="J654" s="29" t="s">
        <v>20261</v>
      </c>
      <c r="K654" s="29" t="s">
        <v>20517</v>
      </c>
      <c r="L654" s="29" t="s">
        <v>10240</v>
      </c>
      <c r="M654" s="29" t="s">
        <v>21200</v>
      </c>
      <c r="N654" s="29" t="s">
        <v>1199</v>
      </c>
      <c r="O654" s="31" t="n">
        <v>42.5</v>
      </c>
      <c r="P654" s="31" t="n">
        <v>7.55</v>
      </c>
      <c r="Q654" s="30" t="n">
        <v>45588</v>
      </c>
      <c r="R654" s="29"/>
    </row>
    <row r="655" customFormat="false" ht="15" hidden="false" customHeight="true" outlineLevel="0" collapsed="false">
      <c r="A655" s="26" t="s">
        <v>12375</v>
      </c>
      <c r="B655" s="26" t="s">
        <v>314</v>
      </c>
      <c r="C655" s="26" t="s">
        <v>21021</v>
      </c>
      <c r="D655" s="26" t="s">
        <v>20508</v>
      </c>
      <c r="E655" s="26" t="n">
        <v>28</v>
      </c>
      <c r="F655" s="26" t="s">
        <v>20259</v>
      </c>
      <c r="G655" s="26" t="s">
        <v>11623</v>
      </c>
      <c r="H655" s="26" t="n">
        <v>10</v>
      </c>
      <c r="I655" s="26" t="s">
        <v>20260</v>
      </c>
      <c r="J655" s="26" t="s">
        <v>20361</v>
      </c>
      <c r="K655" s="26"/>
      <c r="L655" s="26"/>
      <c r="M655" s="26"/>
      <c r="N655" s="26"/>
      <c r="O655" s="26"/>
      <c r="P655" s="28" t="n">
        <v>7.55</v>
      </c>
      <c r="Q655" s="27" t="n">
        <v>45899</v>
      </c>
      <c r="R655" s="26"/>
    </row>
    <row r="656" customFormat="false" ht="15" hidden="false" customHeight="true" outlineLevel="0" collapsed="false">
      <c r="A656" s="29" t="s">
        <v>12066</v>
      </c>
      <c r="B656" s="29" t="s">
        <v>314</v>
      </c>
      <c r="C656" s="29" t="s">
        <v>21021</v>
      </c>
      <c r="D656" s="29" t="s">
        <v>20508</v>
      </c>
      <c r="E656" s="29" t="n">
        <v>50</v>
      </c>
      <c r="F656" s="29" t="s">
        <v>21030</v>
      </c>
      <c r="G656" s="29" t="s">
        <v>11623</v>
      </c>
      <c r="H656" s="29" t="n">
        <v>18</v>
      </c>
      <c r="I656" s="29" t="s">
        <v>21031</v>
      </c>
      <c r="J656" s="29" t="s">
        <v>20261</v>
      </c>
      <c r="K656" s="29" t="s">
        <v>20520</v>
      </c>
      <c r="L656" s="29" t="s">
        <v>8079</v>
      </c>
      <c r="M656" s="29" t="s">
        <v>21201</v>
      </c>
      <c r="N656" s="29" t="s">
        <v>1289</v>
      </c>
      <c r="O656" s="31" t="n">
        <v>44.2</v>
      </c>
      <c r="P656" s="31" t="n">
        <v>7.55</v>
      </c>
      <c r="Q656" s="30" t="n">
        <v>45570</v>
      </c>
      <c r="R656" s="29"/>
    </row>
    <row r="657" customFormat="false" ht="15" hidden="false" customHeight="true" outlineLevel="0" collapsed="false">
      <c r="A657" s="26" t="s">
        <v>13069</v>
      </c>
      <c r="B657" s="26" t="s">
        <v>314</v>
      </c>
      <c r="C657" s="26" t="s">
        <v>21021</v>
      </c>
      <c r="D657" s="26" t="s">
        <v>20508</v>
      </c>
      <c r="E657" s="26" t="n">
        <v>28</v>
      </c>
      <c r="F657" s="26" t="s">
        <v>20259</v>
      </c>
      <c r="G657" s="26" t="s">
        <v>11623</v>
      </c>
      <c r="H657" s="26" t="n">
        <v>10</v>
      </c>
      <c r="I657" s="26" t="s">
        <v>20260</v>
      </c>
      <c r="J657" s="26" t="s">
        <v>20261</v>
      </c>
      <c r="K657" s="26" t="s">
        <v>20523</v>
      </c>
      <c r="L657" s="26" t="s">
        <v>1641</v>
      </c>
      <c r="M657" s="26" t="s">
        <v>21202</v>
      </c>
      <c r="N657" s="26" t="s">
        <v>1376</v>
      </c>
      <c r="O657" s="28" t="n">
        <v>23.6</v>
      </c>
      <c r="P657" s="28" t="n">
        <v>7.55</v>
      </c>
      <c r="Q657" s="27" t="n">
        <v>46167</v>
      </c>
      <c r="R657" s="26"/>
    </row>
    <row r="658" customFormat="false" ht="15" hidden="false" customHeight="true" outlineLevel="0" collapsed="false">
      <c r="A658" s="29" t="s">
        <v>13127</v>
      </c>
      <c r="B658" s="29" t="s">
        <v>314</v>
      </c>
      <c r="C658" s="29" t="s">
        <v>21021</v>
      </c>
      <c r="D658" s="29" t="s">
        <v>20508</v>
      </c>
      <c r="E658" s="29" t="n">
        <v>24</v>
      </c>
      <c r="F658" s="29" t="s">
        <v>20259</v>
      </c>
      <c r="G658" s="29" t="s">
        <v>11623</v>
      </c>
      <c r="H658" s="29" t="n">
        <v>9</v>
      </c>
      <c r="I658" s="29" t="s">
        <v>20260</v>
      </c>
      <c r="J658" s="29" t="s">
        <v>20261</v>
      </c>
      <c r="K658" s="29" t="s">
        <v>13128</v>
      </c>
      <c r="L658" s="29" t="s">
        <v>1822</v>
      </c>
      <c r="M658" s="29" t="s">
        <v>21203</v>
      </c>
      <c r="N658" s="29" t="s">
        <v>282</v>
      </c>
      <c r="O658" s="31" t="n">
        <v>27.6</v>
      </c>
      <c r="P658" s="31" t="n">
        <v>7.55</v>
      </c>
      <c r="Q658" s="30" t="n">
        <v>46045</v>
      </c>
      <c r="R658" s="29"/>
    </row>
    <row r="659" customFormat="false" ht="15" hidden="false" customHeight="true" outlineLevel="0" collapsed="false">
      <c r="A659" s="26" t="s">
        <v>21204</v>
      </c>
      <c r="B659" s="26" t="s">
        <v>314</v>
      </c>
      <c r="C659" s="26" t="s">
        <v>21021</v>
      </c>
      <c r="D659" s="26" t="s">
        <v>20508</v>
      </c>
      <c r="E659" s="26" t="n">
        <v>36</v>
      </c>
      <c r="F659" s="26" t="s">
        <v>20264</v>
      </c>
      <c r="G659" s="26" t="s">
        <v>11623</v>
      </c>
      <c r="H659" s="26" t="n">
        <v>13</v>
      </c>
      <c r="I659" s="26" t="s">
        <v>20265</v>
      </c>
      <c r="J659" s="26" t="s">
        <v>20325</v>
      </c>
      <c r="K659" s="26"/>
      <c r="L659" s="26"/>
      <c r="M659" s="26"/>
      <c r="N659" s="26"/>
      <c r="O659" s="26"/>
      <c r="P659" s="28" t="n">
        <v>7.55</v>
      </c>
      <c r="Q659" s="27" t="n">
        <v>46004</v>
      </c>
      <c r="R659" s="26"/>
    </row>
    <row r="660" customFormat="false" ht="15" hidden="false" customHeight="true" outlineLevel="0" collapsed="false">
      <c r="A660" s="29" t="s">
        <v>21205</v>
      </c>
      <c r="B660" s="29" t="s">
        <v>314</v>
      </c>
      <c r="C660" s="29" t="s">
        <v>21021</v>
      </c>
      <c r="D660" s="29" t="s">
        <v>20508</v>
      </c>
      <c r="E660" s="29" t="n">
        <v>32</v>
      </c>
      <c r="F660" s="29" t="s">
        <v>20264</v>
      </c>
      <c r="G660" s="29" t="s">
        <v>11623</v>
      </c>
      <c r="H660" s="29" t="n">
        <v>12</v>
      </c>
      <c r="I660" s="29" t="s">
        <v>20260</v>
      </c>
      <c r="J660" s="29" t="s">
        <v>20261</v>
      </c>
      <c r="K660" s="29" t="s">
        <v>13385</v>
      </c>
      <c r="L660" s="29" t="s">
        <v>6414</v>
      </c>
      <c r="M660" s="29" t="s">
        <v>21206</v>
      </c>
      <c r="N660" s="29" t="s">
        <v>5055</v>
      </c>
      <c r="O660" s="31" t="n">
        <v>50.6</v>
      </c>
      <c r="P660" s="31" t="n">
        <v>7.55</v>
      </c>
      <c r="Q660" s="30" t="n">
        <v>45730</v>
      </c>
      <c r="R660" s="29"/>
    </row>
    <row r="661" customFormat="false" ht="15" hidden="false" customHeight="true" outlineLevel="0" collapsed="false">
      <c r="A661" s="26" t="s">
        <v>13842</v>
      </c>
      <c r="B661" s="26" t="s">
        <v>314</v>
      </c>
      <c r="C661" s="26" t="s">
        <v>21021</v>
      </c>
      <c r="D661" s="26" t="s">
        <v>20508</v>
      </c>
      <c r="E661" s="26" t="n">
        <v>32</v>
      </c>
      <c r="F661" s="26" t="s">
        <v>20264</v>
      </c>
      <c r="G661" s="26" t="s">
        <v>11623</v>
      </c>
      <c r="H661" s="26" t="n">
        <v>12</v>
      </c>
      <c r="I661" s="26" t="s">
        <v>20260</v>
      </c>
      <c r="J661" s="26" t="s">
        <v>20261</v>
      </c>
      <c r="K661" s="26" t="s">
        <v>13157</v>
      </c>
      <c r="L661" s="26" t="s">
        <v>10989</v>
      </c>
      <c r="M661" s="26" t="s">
        <v>21207</v>
      </c>
      <c r="N661" s="26" t="s">
        <v>419</v>
      </c>
      <c r="O661" s="28" t="n">
        <v>32.3</v>
      </c>
      <c r="P661" s="28" t="n">
        <v>7.55</v>
      </c>
      <c r="Q661" s="27" t="n">
        <v>46152</v>
      </c>
      <c r="R661" s="26"/>
    </row>
    <row r="662" customFormat="false" ht="15" hidden="false" customHeight="true" outlineLevel="0" collapsed="false">
      <c r="A662" s="29" t="s">
        <v>21208</v>
      </c>
      <c r="B662" s="29" t="s">
        <v>314</v>
      </c>
      <c r="C662" s="29" t="s">
        <v>21021</v>
      </c>
      <c r="D662" s="29" t="s">
        <v>20508</v>
      </c>
      <c r="E662" s="29" t="n">
        <v>50</v>
      </c>
      <c r="F662" s="29" t="s">
        <v>21030</v>
      </c>
      <c r="G662" s="29" t="s">
        <v>11623</v>
      </c>
      <c r="H662" s="29" t="n">
        <v>18</v>
      </c>
      <c r="I662" s="29" t="s">
        <v>21031</v>
      </c>
      <c r="J662" s="29" t="s">
        <v>20261</v>
      </c>
      <c r="K662" s="29" t="s">
        <v>20531</v>
      </c>
      <c r="L662" s="29" t="s">
        <v>11442</v>
      </c>
      <c r="M662" s="29" t="s">
        <v>21209</v>
      </c>
      <c r="N662" s="29" t="s">
        <v>2356</v>
      </c>
      <c r="O662" s="31" t="n">
        <v>59.1</v>
      </c>
      <c r="P662" s="31" t="n">
        <v>7.55</v>
      </c>
      <c r="Q662" s="30" t="n">
        <v>45596</v>
      </c>
      <c r="R662" s="29"/>
    </row>
    <row r="663" customFormat="false" ht="15" hidden="false" customHeight="true" outlineLevel="0" collapsed="false">
      <c r="A663" s="26" t="s">
        <v>12761</v>
      </c>
      <c r="B663" s="26" t="s">
        <v>314</v>
      </c>
      <c r="C663" s="26" t="s">
        <v>21021</v>
      </c>
      <c r="D663" s="26" t="s">
        <v>20508</v>
      </c>
      <c r="E663" s="26" t="n">
        <v>45</v>
      </c>
      <c r="F663" s="26" t="s">
        <v>21030</v>
      </c>
      <c r="G663" s="26" t="s">
        <v>11623</v>
      </c>
      <c r="H663" s="26" t="n">
        <v>16</v>
      </c>
      <c r="I663" s="26" t="s">
        <v>21031</v>
      </c>
      <c r="J663" s="26" t="s">
        <v>20261</v>
      </c>
      <c r="K663" s="26" t="s">
        <v>13261</v>
      </c>
      <c r="L663" s="26" t="s">
        <v>5488</v>
      </c>
      <c r="M663" s="26" t="s">
        <v>21210</v>
      </c>
      <c r="N663" s="26" t="s">
        <v>4424</v>
      </c>
      <c r="O663" s="28" t="n">
        <v>49.1</v>
      </c>
      <c r="P663" s="28" t="n">
        <v>7.55</v>
      </c>
      <c r="Q663" s="27" t="n">
        <v>45731</v>
      </c>
      <c r="R663" s="26"/>
    </row>
    <row r="664" customFormat="false" ht="15" hidden="false" customHeight="true" outlineLevel="0" collapsed="false">
      <c r="A664" s="29" t="s">
        <v>13995</v>
      </c>
      <c r="B664" s="29" t="s">
        <v>314</v>
      </c>
      <c r="C664" s="29" t="s">
        <v>21021</v>
      </c>
      <c r="D664" s="29" t="s">
        <v>20508</v>
      </c>
      <c r="E664" s="29" t="n">
        <v>28</v>
      </c>
      <c r="F664" s="29" t="s">
        <v>20259</v>
      </c>
      <c r="G664" s="29" t="s">
        <v>11623</v>
      </c>
      <c r="H664" s="29" t="n">
        <v>10</v>
      </c>
      <c r="I664" s="29" t="s">
        <v>20260</v>
      </c>
      <c r="J664" s="29" t="s">
        <v>20261</v>
      </c>
      <c r="K664" s="29" t="s">
        <v>20535</v>
      </c>
      <c r="L664" s="29" t="s">
        <v>5950</v>
      </c>
      <c r="M664" s="29" t="s">
        <v>21211</v>
      </c>
      <c r="N664" s="29" t="s">
        <v>3929</v>
      </c>
      <c r="O664" s="31" t="n">
        <v>21.9</v>
      </c>
      <c r="P664" s="31" t="n">
        <v>7.55</v>
      </c>
      <c r="Q664" s="30" t="n">
        <v>45795</v>
      </c>
      <c r="R664" s="29"/>
    </row>
    <row r="665" customFormat="false" ht="15" hidden="false" customHeight="true" outlineLevel="0" collapsed="false">
      <c r="A665" s="26" t="s">
        <v>11980</v>
      </c>
      <c r="B665" s="26" t="s">
        <v>314</v>
      </c>
      <c r="C665" s="26" t="s">
        <v>21021</v>
      </c>
      <c r="D665" s="26" t="s">
        <v>20508</v>
      </c>
      <c r="E665" s="26" t="n">
        <v>36</v>
      </c>
      <c r="F665" s="26" t="s">
        <v>20264</v>
      </c>
      <c r="G665" s="26" t="s">
        <v>11623</v>
      </c>
      <c r="H665" s="26" t="n">
        <v>13</v>
      </c>
      <c r="I665" s="26" t="s">
        <v>20265</v>
      </c>
      <c r="J665" s="26" t="s">
        <v>20261</v>
      </c>
      <c r="K665" s="26" t="s">
        <v>13152</v>
      </c>
      <c r="L665" s="26" t="s">
        <v>6386</v>
      </c>
      <c r="M665" s="26" t="s">
        <v>21212</v>
      </c>
      <c r="N665" s="26" t="s">
        <v>1259</v>
      </c>
      <c r="O665" s="28" t="n">
        <v>39.5</v>
      </c>
      <c r="P665" s="28" t="n">
        <v>7.55</v>
      </c>
      <c r="Q665" s="27" t="n">
        <v>46091</v>
      </c>
      <c r="R665" s="26"/>
    </row>
    <row r="666" customFormat="false" ht="15" hidden="false" customHeight="true" outlineLevel="0" collapsed="false">
      <c r="A666" s="29" t="s">
        <v>13651</v>
      </c>
      <c r="B666" s="29" t="s">
        <v>314</v>
      </c>
      <c r="C666" s="29" t="s">
        <v>21021</v>
      </c>
      <c r="D666" s="29" t="s">
        <v>20508</v>
      </c>
      <c r="E666" s="29" t="n">
        <v>60</v>
      </c>
      <c r="F666" s="29" t="s">
        <v>21022</v>
      </c>
      <c r="G666" s="29" t="s">
        <v>11623</v>
      </c>
      <c r="H666" s="29" t="n">
        <v>20</v>
      </c>
      <c r="I666" s="29" t="s">
        <v>21023</v>
      </c>
      <c r="J666" s="29" t="s">
        <v>20261</v>
      </c>
      <c r="K666" s="29" t="s">
        <v>20538</v>
      </c>
      <c r="L666" s="29" t="s">
        <v>1147</v>
      </c>
      <c r="M666" s="29" t="s">
        <v>21213</v>
      </c>
      <c r="N666" s="29" t="s">
        <v>1151</v>
      </c>
      <c r="O666" s="31" t="n">
        <v>35.8</v>
      </c>
      <c r="P666" s="31" t="n">
        <v>7.55</v>
      </c>
      <c r="Q666" s="30" t="n">
        <v>46141</v>
      </c>
      <c r="R666" s="29"/>
    </row>
    <row r="667" customFormat="false" ht="15" hidden="false" customHeight="true" outlineLevel="0" collapsed="false">
      <c r="A667" s="26" t="s">
        <v>21214</v>
      </c>
      <c r="B667" s="26" t="s">
        <v>314</v>
      </c>
      <c r="C667" s="26" t="s">
        <v>21021</v>
      </c>
      <c r="D667" s="26" t="s">
        <v>20508</v>
      </c>
      <c r="E667" s="26" t="n">
        <v>36</v>
      </c>
      <c r="F667" s="26" t="s">
        <v>20264</v>
      </c>
      <c r="G667" s="26" t="s">
        <v>11623</v>
      </c>
      <c r="H667" s="26" t="n">
        <v>13</v>
      </c>
      <c r="I667" s="26" t="s">
        <v>20265</v>
      </c>
      <c r="J667" s="26" t="s">
        <v>20261</v>
      </c>
      <c r="K667" s="26" t="s">
        <v>13201</v>
      </c>
      <c r="L667" s="26" t="s">
        <v>7830</v>
      </c>
      <c r="M667" s="26" t="s">
        <v>21215</v>
      </c>
      <c r="N667" s="26" t="s">
        <v>1929</v>
      </c>
      <c r="O667" s="28" t="n">
        <v>51.1</v>
      </c>
      <c r="P667" s="28" t="n">
        <v>7.55</v>
      </c>
      <c r="Q667" s="27" t="n">
        <v>46001</v>
      </c>
      <c r="R667" s="26"/>
    </row>
    <row r="668" customFormat="false" ht="15" hidden="false" customHeight="true" outlineLevel="0" collapsed="false">
      <c r="A668" s="29" t="s">
        <v>13472</v>
      </c>
      <c r="B668" s="29" t="s">
        <v>314</v>
      </c>
      <c r="C668" s="29" t="s">
        <v>21021</v>
      </c>
      <c r="D668" s="29" t="s">
        <v>20508</v>
      </c>
      <c r="E668" s="29" t="n">
        <v>40</v>
      </c>
      <c r="F668" s="29" t="s">
        <v>20264</v>
      </c>
      <c r="G668" s="29" t="s">
        <v>11623</v>
      </c>
      <c r="H668" s="29" t="n">
        <v>14</v>
      </c>
      <c r="I668" s="29" t="s">
        <v>20265</v>
      </c>
      <c r="J668" s="29" t="s">
        <v>20261</v>
      </c>
      <c r="K668" s="29" t="s">
        <v>13121</v>
      </c>
      <c r="L668" s="29" t="s">
        <v>10696</v>
      </c>
      <c r="M668" s="29" t="s">
        <v>21216</v>
      </c>
      <c r="N668" s="29" t="s">
        <v>1812</v>
      </c>
      <c r="O668" s="31" t="n">
        <v>29.3</v>
      </c>
      <c r="P668" s="31" t="n">
        <v>7.55</v>
      </c>
      <c r="Q668" s="30" t="n">
        <v>45657</v>
      </c>
      <c r="R668" s="29"/>
    </row>
    <row r="669" customFormat="false" ht="15" hidden="false" customHeight="true" outlineLevel="0" collapsed="false">
      <c r="A669" s="26" t="s">
        <v>13730</v>
      </c>
      <c r="B669" s="26" t="s">
        <v>314</v>
      </c>
      <c r="C669" s="26" t="s">
        <v>21021</v>
      </c>
      <c r="D669" s="26" t="s">
        <v>20508</v>
      </c>
      <c r="E669" s="26" t="n">
        <v>24</v>
      </c>
      <c r="F669" s="26" t="s">
        <v>20259</v>
      </c>
      <c r="G669" s="26" t="s">
        <v>11623</v>
      </c>
      <c r="H669" s="26" t="n">
        <v>9</v>
      </c>
      <c r="I669" s="26" t="s">
        <v>20260</v>
      </c>
      <c r="J669" s="26" t="s">
        <v>20261</v>
      </c>
      <c r="K669" s="26" t="s">
        <v>13499</v>
      </c>
      <c r="L669" s="26" t="s">
        <v>3479</v>
      </c>
      <c r="M669" s="26" t="s">
        <v>21217</v>
      </c>
      <c r="N669" s="26" t="s">
        <v>558</v>
      </c>
      <c r="O669" s="28" t="n">
        <v>46.9</v>
      </c>
      <c r="P669" s="28" t="n">
        <v>7.55</v>
      </c>
      <c r="Q669" s="27" t="n">
        <v>45974</v>
      </c>
      <c r="R669" s="26"/>
    </row>
    <row r="670" customFormat="false" ht="15" hidden="false" customHeight="true" outlineLevel="0" collapsed="false">
      <c r="A670" s="29" t="s">
        <v>14291</v>
      </c>
      <c r="B670" s="29" t="s">
        <v>314</v>
      </c>
      <c r="C670" s="29" t="s">
        <v>21021</v>
      </c>
      <c r="D670" s="29" t="s">
        <v>20508</v>
      </c>
      <c r="E670" s="29" t="n">
        <v>32</v>
      </c>
      <c r="F670" s="29" t="s">
        <v>20264</v>
      </c>
      <c r="G670" s="29" t="s">
        <v>11623</v>
      </c>
      <c r="H670" s="29" t="n">
        <v>12</v>
      </c>
      <c r="I670" s="29" t="s">
        <v>20260</v>
      </c>
      <c r="J670" s="29" t="s">
        <v>20261</v>
      </c>
      <c r="K670" s="29" t="s">
        <v>20542</v>
      </c>
      <c r="L670" s="29" t="s">
        <v>8364</v>
      </c>
      <c r="M670" s="29" t="s">
        <v>21218</v>
      </c>
      <c r="N670" s="29" t="s">
        <v>917</v>
      </c>
      <c r="O670" s="31" t="n">
        <v>54.4</v>
      </c>
      <c r="P670" s="31" t="n">
        <v>7.55</v>
      </c>
      <c r="Q670" s="30" t="n">
        <v>45953</v>
      </c>
      <c r="R670" s="29"/>
    </row>
    <row r="671" customFormat="false" ht="15" hidden="false" customHeight="true" outlineLevel="0" collapsed="false">
      <c r="A671" s="26" t="s">
        <v>11756</v>
      </c>
      <c r="B671" s="26" t="s">
        <v>314</v>
      </c>
      <c r="C671" s="26" t="s">
        <v>21021</v>
      </c>
      <c r="D671" s="26" t="s">
        <v>20508</v>
      </c>
      <c r="E671" s="26" t="n">
        <v>50</v>
      </c>
      <c r="F671" s="26" t="s">
        <v>21030</v>
      </c>
      <c r="G671" s="26" t="s">
        <v>11623</v>
      </c>
      <c r="H671" s="26" t="n">
        <v>18</v>
      </c>
      <c r="I671" s="26" t="s">
        <v>21031</v>
      </c>
      <c r="J671" s="26" t="s">
        <v>20261</v>
      </c>
      <c r="K671" s="26" t="s">
        <v>13445</v>
      </c>
      <c r="L671" s="26" t="s">
        <v>9648</v>
      </c>
      <c r="M671" s="26" t="s">
        <v>21219</v>
      </c>
      <c r="N671" s="26" t="s">
        <v>1793</v>
      </c>
      <c r="O671" s="28" t="n">
        <v>53.3</v>
      </c>
      <c r="P671" s="28" t="n">
        <v>7.55</v>
      </c>
      <c r="Q671" s="27" t="n">
        <v>45960</v>
      </c>
      <c r="R671" s="26"/>
    </row>
    <row r="672" customFormat="false" ht="15" hidden="false" customHeight="true" outlineLevel="0" collapsed="false">
      <c r="A672" s="29" t="s">
        <v>12898</v>
      </c>
      <c r="B672" s="29" t="s">
        <v>314</v>
      </c>
      <c r="C672" s="29" t="s">
        <v>21021</v>
      </c>
      <c r="D672" s="29" t="s">
        <v>20508</v>
      </c>
      <c r="E672" s="29" t="n">
        <v>70</v>
      </c>
      <c r="F672" s="29" t="s">
        <v>21022</v>
      </c>
      <c r="G672" s="29" t="s">
        <v>11623</v>
      </c>
      <c r="H672" s="29" t="n">
        <v>22</v>
      </c>
      <c r="I672" s="29" t="s">
        <v>21023</v>
      </c>
      <c r="J672" s="29" t="s">
        <v>20261</v>
      </c>
      <c r="K672" s="29" t="s">
        <v>20545</v>
      </c>
      <c r="L672" s="29" t="s">
        <v>4903</v>
      </c>
      <c r="M672" s="29" t="s">
        <v>21220</v>
      </c>
      <c r="N672" s="29" t="s">
        <v>4906</v>
      </c>
      <c r="O672" s="31" t="n">
        <v>35.8</v>
      </c>
      <c r="P672" s="31" t="n">
        <v>7.55</v>
      </c>
      <c r="Q672" s="30" t="n">
        <v>45900</v>
      </c>
      <c r="R672" s="29"/>
    </row>
    <row r="673" customFormat="false" ht="15" hidden="false" customHeight="true" outlineLevel="0" collapsed="false">
      <c r="A673" s="26" t="s">
        <v>13362</v>
      </c>
      <c r="B673" s="26" t="s">
        <v>314</v>
      </c>
      <c r="C673" s="26" t="s">
        <v>21021</v>
      </c>
      <c r="D673" s="26" t="s">
        <v>20547</v>
      </c>
      <c r="E673" s="26" t="n">
        <v>45</v>
      </c>
      <c r="F673" s="26" t="s">
        <v>21030</v>
      </c>
      <c r="G673" s="26" t="s">
        <v>11623</v>
      </c>
      <c r="H673" s="26" t="n">
        <v>16</v>
      </c>
      <c r="I673" s="26" t="s">
        <v>21031</v>
      </c>
      <c r="J673" s="26" t="s">
        <v>20261</v>
      </c>
      <c r="K673" s="26" t="s">
        <v>20548</v>
      </c>
      <c r="L673" s="26" t="s">
        <v>4957</v>
      </c>
      <c r="M673" s="26" t="s">
        <v>21221</v>
      </c>
      <c r="N673" s="26" t="s">
        <v>4958</v>
      </c>
      <c r="O673" s="28" t="n">
        <v>22.3</v>
      </c>
      <c r="P673" s="28" t="n">
        <v>7.55</v>
      </c>
      <c r="Q673" s="27" t="n">
        <v>45778</v>
      </c>
      <c r="R673" s="26"/>
    </row>
    <row r="674" customFormat="false" ht="15" hidden="false" customHeight="true" outlineLevel="0" collapsed="false">
      <c r="A674" s="29" t="s">
        <v>21222</v>
      </c>
      <c r="B674" s="29" t="s">
        <v>314</v>
      </c>
      <c r="C674" s="29" t="s">
        <v>21021</v>
      </c>
      <c r="D674" s="29" t="s">
        <v>20547</v>
      </c>
      <c r="E674" s="29" t="n">
        <v>70</v>
      </c>
      <c r="F674" s="29" t="s">
        <v>21022</v>
      </c>
      <c r="G674" s="29" t="s">
        <v>11623</v>
      </c>
      <c r="H674" s="29" t="n">
        <v>22</v>
      </c>
      <c r="I674" s="29" t="s">
        <v>21023</v>
      </c>
      <c r="J674" s="29" t="s">
        <v>20261</v>
      </c>
      <c r="K674" s="29" t="s">
        <v>20551</v>
      </c>
      <c r="L674" s="29" t="s">
        <v>11165</v>
      </c>
      <c r="M674" s="29" t="s">
        <v>21223</v>
      </c>
      <c r="N674" s="29" t="s">
        <v>2501</v>
      </c>
      <c r="O674" s="31" t="n">
        <v>53.3</v>
      </c>
      <c r="P674" s="31" t="n">
        <v>7.55</v>
      </c>
      <c r="Q674" s="30" t="n">
        <v>45812</v>
      </c>
      <c r="R674" s="29"/>
    </row>
    <row r="675" customFormat="false" ht="15" hidden="false" customHeight="true" outlineLevel="0" collapsed="false">
      <c r="A675" s="26" t="s">
        <v>12748</v>
      </c>
      <c r="B675" s="26" t="s">
        <v>314</v>
      </c>
      <c r="C675" s="26" t="s">
        <v>21021</v>
      </c>
      <c r="D675" s="26" t="s">
        <v>20547</v>
      </c>
      <c r="E675" s="26" t="n">
        <v>28</v>
      </c>
      <c r="F675" s="26" t="s">
        <v>20259</v>
      </c>
      <c r="G675" s="26" t="s">
        <v>11623</v>
      </c>
      <c r="H675" s="26" t="n">
        <v>10</v>
      </c>
      <c r="I675" s="26" t="s">
        <v>20260</v>
      </c>
      <c r="J675" s="26" t="s">
        <v>20261</v>
      </c>
      <c r="K675" s="26" t="s">
        <v>13527</v>
      </c>
      <c r="L675" s="26" t="s">
        <v>9762</v>
      </c>
      <c r="M675" s="26" t="s">
        <v>21224</v>
      </c>
      <c r="N675" s="26" t="s">
        <v>892</v>
      </c>
      <c r="O675" s="28" t="n">
        <v>56.4</v>
      </c>
      <c r="P675" s="28" t="n">
        <v>7.55</v>
      </c>
      <c r="Q675" s="27" t="n">
        <v>45789</v>
      </c>
      <c r="R675" s="26"/>
    </row>
    <row r="676" customFormat="false" ht="15" hidden="false" customHeight="true" outlineLevel="0" collapsed="false">
      <c r="A676" s="29" t="s">
        <v>12291</v>
      </c>
      <c r="B676" s="29" t="s">
        <v>314</v>
      </c>
      <c r="C676" s="29" t="s">
        <v>21021</v>
      </c>
      <c r="D676" s="29" t="s">
        <v>20547</v>
      </c>
      <c r="E676" s="29" t="n">
        <v>32</v>
      </c>
      <c r="F676" s="29" t="s">
        <v>20264</v>
      </c>
      <c r="G676" s="29" t="s">
        <v>11623</v>
      </c>
      <c r="H676" s="29" t="n">
        <v>12</v>
      </c>
      <c r="I676" s="29" t="s">
        <v>20260</v>
      </c>
      <c r="J676" s="29" t="s">
        <v>20261</v>
      </c>
      <c r="K676" s="29" t="s">
        <v>20942</v>
      </c>
      <c r="L676" s="29" t="s">
        <v>10979</v>
      </c>
      <c r="M676" s="29" t="s">
        <v>21225</v>
      </c>
      <c r="N676" s="29" t="s">
        <v>606</v>
      </c>
      <c r="O676" s="31" t="n">
        <v>22.4</v>
      </c>
      <c r="P676" s="31" t="n">
        <v>7.55</v>
      </c>
      <c r="Q676" s="30" t="n">
        <v>45945</v>
      </c>
      <c r="R676" s="29"/>
    </row>
    <row r="677" customFormat="false" ht="15" hidden="false" customHeight="true" outlineLevel="0" collapsed="false">
      <c r="A677" s="26" t="s">
        <v>13708</v>
      </c>
      <c r="B677" s="26" t="s">
        <v>314</v>
      </c>
      <c r="C677" s="26" t="s">
        <v>21021</v>
      </c>
      <c r="D677" s="26" t="s">
        <v>20547</v>
      </c>
      <c r="E677" s="26" t="n">
        <v>28</v>
      </c>
      <c r="F677" s="26" t="s">
        <v>20259</v>
      </c>
      <c r="G677" s="26" t="s">
        <v>11623</v>
      </c>
      <c r="H677" s="26" t="n">
        <v>10</v>
      </c>
      <c r="I677" s="26" t="s">
        <v>20260</v>
      </c>
      <c r="J677" s="26" t="s">
        <v>20261</v>
      </c>
      <c r="K677" s="26" t="s">
        <v>20554</v>
      </c>
      <c r="L677" s="26" t="s">
        <v>3095</v>
      </c>
      <c r="M677" s="26" t="s">
        <v>21226</v>
      </c>
      <c r="N677" s="26" t="s">
        <v>3097</v>
      </c>
      <c r="O677" s="28" t="n">
        <v>59</v>
      </c>
      <c r="P677" s="28" t="n">
        <v>7.55</v>
      </c>
      <c r="Q677" s="27" t="n">
        <v>45983</v>
      </c>
      <c r="R677" s="26"/>
    </row>
    <row r="678" customFormat="false" ht="15" hidden="false" customHeight="true" outlineLevel="0" collapsed="false">
      <c r="A678" s="29" t="s">
        <v>12106</v>
      </c>
      <c r="B678" s="29" t="s">
        <v>314</v>
      </c>
      <c r="C678" s="29" t="s">
        <v>21021</v>
      </c>
      <c r="D678" s="29" t="s">
        <v>20547</v>
      </c>
      <c r="E678" s="29" t="n">
        <v>36</v>
      </c>
      <c r="F678" s="29" t="s">
        <v>20264</v>
      </c>
      <c r="G678" s="29" t="s">
        <v>11623</v>
      </c>
      <c r="H678" s="29" t="n">
        <v>13</v>
      </c>
      <c r="I678" s="29" t="s">
        <v>20265</v>
      </c>
      <c r="J678" s="29" t="s">
        <v>20261</v>
      </c>
      <c r="K678" s="29" t="s">
        <v>13264</v>
      </c>
      <c r="L678" s="29" t="s">
        <v>2236</v>
      </c>
      <c r="M678" s="29" t="s">
        <v>21227</v>
      </c>
      <c r="N678" s="29" t="s">
        <v>2239</v>
      </c>
      <c r="O678" s="31" t="n">
        <v>33.5</v>
      </c>
      <c r="P678" s="31" t="n">
        <v>7.55</v>
      </c>
      <c r="Q678" s="30" t="n">
        <v>46088</v>
      </c>
      <c r="R678" s="29"/>
    </row>
    <row r="679" customFormat="false" ht="15" hidden="false" customHeight="true" outlineLevel="0" collapsed="false">
      <c r="A679" s="26" t="s">
        <v>12405</v>
      </c>
      <c r="B679" s="26" t="s">
        <v>314</v>
      </c>
      <c r="C679" s="26" t="s">
        <v>21021</v>
      </c>
      <c r="D679" s="26" t="s">
        <v>20547</v>
      </c>
      <c r="E679" s="26" t="n">
        <v>28</v>
      </c>
      <c r="F679" s="26" t="s">
        <v>20259</v>
      </c>
      <c r="G679" s="26" t="s">
        <v>11623</v>
      </c>
      <c r="H679" s="26" t="n">
        <v>10</v>
      </c>
      <c r="I679" s="26" t="s">
        <v>20260</v>
      </c>
      <c r="J679" s="26" t="s">
        <v>20261</v>
      </c>
      <c r="K679" s="26" t="s">
        <v>20557</v>
      </c>
      <c r="L679" s="26" t="s">
        <v>9167</v>
      </c>
      <c r="M679" s="26" t="s">
        <v>21228</v>
      </c>
      <c r="N679" s="26" t="s">
        <v>9168</v>
      </c>
      <c r="O679" s="28" t="n">
        <v>29.3</v>
      </c>
      <c r="P679" s="28" t="n">
        <v>7.55</v>
      </c>
      <c r="Q679" s="27" t="n">
        <v>46084</v>
      </c>
      <c r="R679" s="26"/>
    </row>
    <row r="680" customFormat="false" ht="15" hidden="false" customHeight="true" outlineLevel="0" collapsed="false">
      <c r="A680" s="29" t="s">
        <v>21229</v>
      </c>
      <c r="B680" s="29" t="s">
        <v>314</v>
      </c>
      <c r="C680" s="29" t="s">
        <v>21021</v>
      </c>
      <c r="D680" s="29" t="s">
        <v>20547</v>
      </c>
      <c r="E680" s="29" t="n">
        <v>80</v>
      </c>
      <c r="F680" s="29" t="s">
        <v>21022</v>
      </c>
      <c r="G680" s="29" t="s">
        <v>11623</v>
      </c>
      <c r="H680" s="29" t="n">
        <v>24</v>
      </c>
      <c r="I680" s="29" t="s">
        <v>21023</v>
      </c>
      <c r="J680" s="29" t="s">
        <v>20261</v>
      </c>
      <c r="K680" s="29" t="s">
        <v>13496</v>
      </c>
      <c r="L680" s="29" t="s">
        <v>6065</v>
      </c>
      <c r="M680" s="29" t="s">
        <v>21230</v>
      </c>
      <c r="N680" s="29" t="s">
        <v>1141</v>
      </c>
      <c r="O680" s="31" t="n">
        <v>49.7</v>
      </c>
      <c r="P680" s="31" t="n">
        <v>7.55</v>
      </c>
      <c r="Q680" s="30" t="n">
        <v>45936</v>
      </c>
      <c r="R680" s="29"/>
    </row>
    <row r="681" customFormat="false" ht="15" hidden="false" customHeight="true" outlineLevel="0" collapsed="false">
      <c r="A681" s="26" t="s">
        <v>14455</v>
      </c>
      <c r="B681" s="26" t="s">
        <v>314</v>
      </c>
      <c r="C681" s="26" t="s">
        <v>21021</v>
      </c>
      <c r="D681" s="26" t="s">
        <v>20547</v>
      </c>
      <c r="E681" s="26" t="n">
        <v>70</v>
      </c>
      <c r="F681" s="26" t="s">
        <v>21022</v>
      </c>
      <c r="G681" s="26" t="s">
        <v>11623</v>
      </c>
      <c r="H681" s="26" t="n">
        <v>22</v>
      </c>
      <c r="I681" s="26" t="s">
        <v>21023</v>
      </c>
      <c r="J681" s="26" t="s">
        <v>20261</v>
      </c>
      <c r="K681" s="26" t="s">
        <v>13056</v>
      </c>
      <c r="L681" s="26" t="s">
        <v>7093</v>
      </c>
      <c r="M681" s="26" t="s">
        <v>21231</v>
      </c>
      <c r="N681" s="26" t="s">
        <v>2126</v>
      </c>
      <c r="O681" s="28" t="n">
        <v>58.3</v>
      </c>
      <c r="P681" s="28" t="n">
        <v>7.55</v>
      </c>
      <c r="Q681" s="27" t="n">
        <v>45730</v>
      </c>
      <c r="R681" s="26"/>
    </row>
    <row r="682" customFormat="false" ht="15" hidden="false" customHeight="true" outlineLevel="0" collapsed="false">
      <c r="A682" s="29" t="s">
        <v>12828</v>
      </c>
      <c r="B682" s="29" t="s">
        <v>314</v>
      </c>
      <c r="C682" s="29" t="s">
        <v>21021</v>
      </c>
      <c r="D682" s="29" t="s">
        <v>20547</v>
      </c>
      <c r="E682" s="29" t="n">
        <v>28</v>
      </c>
      <c r="F682" s="29" t="s">
        <v>20259</v>
      </c>
      <c r="G682" s="29" t="s">
        <v>11623</v>
      </c>
      <c r="H682" s="29" t="n">
        <v>10</v>
      </c>
      <c r="I682" s="29" t="s">
        <v>20260</v>
      </c>
      <c r="J682" s="29" t="s">
        <v>20261</v>
      </c>
      <c r="K682" s="29" t="s">
        <v>20950</v>
      </c>
      <c r="L682" s="29" t="s">
        <v>10298</v>
      </c>
      <c r="M682" s="29" t="s">
        <v>21232</v>
      </c>
      <c r="N682" s="29" t="s">
        <v>2249</v>
      </c>
      <c r="O682" s="31" t="n">
        <v>26.3</v>
      </c>
      <c r="P682" s="31" t="n">
        <v>7.55</v>
      </c>
      <c r="Q682" s="30" t="n">
        <v>46014</v>
      </c>
      <c r="R682" s="29"/>
    </row>
    <row r="683" customFormat="false" ht="15" hidden="false" customHeight="true" outlineLevel="0" collapsed="false">
      <c r="A683" s="26" t="s">
        <v>13739</v>
      </c>
      <c r="B683" s="26" t="s">
        <v>314</v>
      </c>
      <c r="C683" s="26" t="s">
        <v>21021</v>
      </c>
      <c r="D683" s="26" t="s">
        <v>20547</v>
      </c>
      <c r="E683" s="26" t="n">
        <v>70</v>
      </c>
      <c r="F683" s="26" t="s">
        <v>21022</v>
      </c>
      <c r="G683" s="26" t="s">
        <v>11623</v>
      </c>
      <c r="H683" s="26" t="n">
        <v>22</v>
      </c>
      <c r="I683" s="26" t="s">
        <v>21023</v>
      </c>
      <c r="J683" s="26" t="s">
        <v>20261</v>
      </c>
      <c r="K683" s="26" t="s">
        <v>20563</v>
      </c>
      <c r="L683" s="26" t="s">
        <v>10936</v>
      </c>
      <c r="M683" s="26" t="s">
        <v>21233</v>
      </c>
      <c r="N683" s="26" t="s">
        <v>5284</v>
      </c>
      <c r="O683" s="28" t="n">
        <v>61</v>
      </c>
      <c r="P683" s="28" t="n">
        <v>7.55</v>
      </c>
      <c r="Q683" s="27" t="n">
        <v>46030</v>
      </c>
      <c r="R683" s="26"/>
    </row>
    <row r="684" customFormat="false" ht="15" hidden="false" customHeight="true" outlineLevel="0" collapsed="false">
      <c r="A684" s="29" t="s">
        <v>21234</v>
      </c>
      <c r="B684" s="29" t="s">
        <v>314</v>
      </c>
      <c r="C684" s="29" t="s">
        <v>21021</v>
      </c>
      <c r="D684" s="29" t="s">
        <v>20547</v>
      </c>
      <c r="E684" s="29" t="n">
        <v>28</v>
      </c>
      <c r="F684" s="29" t="s">
        <v>20259</v>
      </c>
      <c r="G684" s="29" t="s">
        <v>11623</v>
      </c>
      <c r="H684" s="29" t="n">
        <v>10</v>
      </c>
      <c r="I684" s="29" t="s">
        <v>20260</v>
      </c>
      <c r="J684" s="29" t="s">
        <v>20261</v>
      </c>
      <c r="K684" s="29" t="s">
        <v>13095</v>
      </c>
      <c r="L684" s="29" t="s">
        <v>10842</v>
      </c>
      <c r="M684" s="29" t="s">
        <v>21235</v>
      </c>
      <c r="N684" s="29" t="s">
        <v>858</v>
      </c>
      <c r="O684" s="31" t="n">
        <v>26.4</v>
      </c>
      <c r="P684" s="31" t="n">
        <v>7.55</v>
      </c>
      <c r="Q684" s="30" t="n">
        <v>45899</v>
      </c>
      <c r="R684" s="29"/>
    </row>
    <row r="685" customFormat="false" ht="15" hidden="false" customHeight="true" outlineLevel="0" collapsed="false">
      <c r="A685" s="26" t="s">
        <v>12800</v>
      </c>
      <c r="B685" s="26" t="s">
        <v>314</v>
      </c>
      <c r="C685" s="26" t="s">
        <v>21021</v>
      </c>
      <c r="D685" s="26" t="s">
        <v>20547</v>
      </c>
      <c r="E685" s="26" t="n">
        <v>45</v>
      </c>
      <c r="F685" s="26" t="s">
        <v>21030</v>
      </c>
      <c r="G685" s="26" t="s">
        <v>11623</v>
      </c>
      <c r="H685" s="26" t="n">
        <v>16</v>
      </c>
      <c r="I685" s="26" t="s">
        <v>21031</v>
      </c>
      <c r="J685" s="26" t="s">
        <v>20261</v>
      </c>
      <c r="K685" s="26" t="s">
        <v>13116</v>
      </c>
      <c r="L685" s="26" t="s">
        <v>5650</v>
      </c>
      <c r="M685" s="26" t="s">
        <v>21236</v>
      </c>
      <c r="N685" s="26" t="s">
        <v>2684</v>
      </c>
      <c r="O685" s="28" t="n">
        <v>54.3</v>
      </c>
      <c r="P685" s="28" t="n">
        <v>7.55</v>
      </c>
      <c r="Q685" s="27" t="n">
        <v>45903</v>
      </c>
      <c r="R685" s="26"/>
    </row>
    <row r="686" customFormat="false" ht="15" hidden="false" customHeight="true" outlineLevel="0" collapsed="false">
      <c r="A686" s="29" t="s">
        <v>11838</v>
      </c>
      <c r="B686" s="29" t="s">
        <v>314</v>
      </c>
      <c r="C686" s="29" t="s">
        <v>21021</v>
      </c>
      <c r="D686" s="29" t="s">
        <v>20547</v>
      </c>
      <c r="E686" s="29" t="n">
        <v>40</v>
      </c>
      <c r="F686" s="29" t="s">
        <v>20264</v>
      </c>
      <c r="G686" s="29" t="s">
        <v>11623</v>
      </c>
      <c r="H686" s="29" t="n">
        <v>14</v>
      </c>
      <c r="I686" s="29" t="s">
        <v>20265</v>
      </c>
      <c r="J686" s="29" t="s">
        <v>20261</v>
      </c>
      <c r="K686" s="29" t="s">
        <v>20568</v>
      </c>
      <c r="L686" s="29" t="s">
        <v>4291</v>
      </c>
      <c r="M686" s="29" t="s">
        <v>21237</v>
      </c>
      <c r="N686" s="29" t="s">
        <v>2630</v>
      </c>
      <c r="O686" s="31" t="n">
        <v>30.1</v>
      </c>
      <c r="P686" s="31" t="n">
        <v>7.55</v>
      </c>
      <c r="Q686" s="30" t="n">
        <v>46042</v>
      </c>
      <c r="R686" s="29"/>
    </row>
    <row r="687" customFormat="false" ht="15" hidden="false" customHeight="true" outlineLevel="0" collapsed="false">
      <c r="A687" s="26" t="s">
        <v>13856</v>
      </c>
      <c r="B687" s="26" t="s">
        <v>314</v>
      </c>
      <c r="C687" s="26" t="s">
        <v>21021</v>
      </c>
      <c r="D687" s="26" t="s">
        <v>20547</v>
      </c>
      <c r="E687" s="26" t="n">
        <v>50</v>
      </c>
      <c r="F687" s="26" t="s">
        <v>21030</v>
      </c>
      <c r="G687" s="26" t="s">
        <v>11623</v>
      </c>
      <c r="H687" s="26" t="n">
        <v>18</v>
      </c>
      <c r="I687" s="26" t="s">
        <v>21031</v>
      </c>
      <c r="J687" s="26" t="s">
        <v>20261</v>
      </c>
      <c r="K687" s="26" t="s">
        <v>13393</v>
      </c>
      <c r="L687" s="26" t="s">
        <v>9786</v>
      </c>
      <c r="M687" s="26" t="s">
        <v>21238</v>
      </c>
      <c r="N687" s="26" t="s">
        <v>3671</v>
      </c>
      <c r="O687" s="28" t="n">
        <v>41.7</v>
      </c>
      <c r="P687" s="28" t="n">
        <v>7.55</v>
      </c>
      <c r="Q687" s="27" t="n">
        <v>46147</v>
      </c>
      <c r="R687" s="26"/>
    </row>
    <row r="688" customFormat="false" ht="15" hidden="false" customHeight="true" outlineLevel="0" collapsed="false">
      <c r="A688" s="29" t="s">
        <v>11976</v>
      </c>
      <c r="B688" s="29" t="s">
        <v>314</v>
      </c>
      <c r="C688" s="29" t="s">
        <v>21021</v>
      </c>
      <c r="D688" s="29" t="s">
        <v>20547</v>
      </c>
      <c r="E688" s="29" t="n">
        <v>80</v>
      </c>
      <c r="F688" s="29" t="s">
        <v>21022</v>
      </c>
      <c r="G688" s="29" t="s">
        <v>11623</v>
      </c>
      <c r="H688" s="29" t="n">
        <v>24</v>
      </c>
      <c r="I688" s="29" t="s">
        <v>21023</v>
      </c>
      <c r="J688" s="29" t="s">
        <v>20261</v>
      </c>
      <c r="K688" s="29" t="s">
        <v>20571</v>
      </c>
      <c r="L688" s="29" t="s">
        <v>6536</v>
      </c>
      <c r="M688" s="29" t="s">
        <v>21239</v>
      </c>
      <c r="N688" s="29" t="s">
        <v>6539</v>
      </c>
      <c r="O688" s="31" t="n">
        <v>39.4</v>
      </c>
      <c r="P688" s="31" t="n">
        <v>7.55</v>
      </c>
      <c r="Q688" s="30" t="n">
        <v>45979</v>
      </c>
      <c r="R688" s="29"/>
    </row>
    <row r="689" customFormat="false" ht="15" hidden="false" customHeight="true" outlineLevel="0" collapsed="false">
      <c r="A689" s="26" t="s">
        <v>13646</v>
      </c>
      <c r="B689" s="26" t="s">
        <v>314</v>
      </c>
      <c r="C689" s="26" t="s">
        <v>21021</v>
      </c>
      <c r="D689" s="26" t="s">
        <v>20547</v>
      </c>
      <c r="E689" s="26" t="n">
        <v>24</v>
      </c>
      <c r="F689" s="26" t="s">
        <v>20259</v>
      </c>
      <c r="G689" s="26" t="s">
        <v>11623</v>
      </c>
      <c r="H689" s="26" t="n">
        <v>9</v>
      </c>
      <c r="I689" s="26" t="s">
        <v>20260</v>
      </c>
      <c r="J689" s="26" t="s">
        <v>20261</v>
      </c>
      <c r="K689" s="26" t="s">
        <v>13567</v>
      </c>
      <c r="L689" s="26" t="s">
        <v>10012</v>
      </c>
      <c r="M689" s="26" t="s">
        <v>21240</v>
      </c>
      <c r="N689" s="26" t="s">
        <v>3106</v>
      </c>
      <c r="O689" s="28" t="n">
        <v>35.5</v>
      </c>
      <c r="P689" s="28" t="n">
        <v>7.55</v>
      </c>
      <c r="Q689" s="27" t="n">
        <v>46000</v>
      </c>
      <c r="R689" s="26"/>
    </row>
    <row r="690" customFormat="false" ht="15" hidden="false" customHeight="true" outlineLevel="0" collapsed="false">
      <c r="A690" s="29" t="s">
        <v>11644</v>
      </c>
      <c r="B690" s="29" t="s">
        <v>314</v>
      </c>
      <c r="C690" s="29" t="s">
        <v>21021</v>
      </c>
      <c r="D690" s="29" t="s">
        <v>20547</v>
      </c>
      <c r="E690" s="29" t="n">
        <v>32</v>
      </c>
      <c r="F690" s="29" t="s">
        <v>20264</v>
      </c>
      <c r="G690" s="29" t="s">
        <v>11623</v>
      </c>
      <c r="H690" s="29" t="n">
        <v>12</v>
      </c>
      <c r="I690" s="29" t="s">
        <v>20260</v>
      </c>
      <c r="J690" s="29" t="s">
        <v>20261</v>
      </c>
      <c r="K690" s="29" t="s">
        <v>20574</v>
      </c>
      <c r="L690" s="29" t="s">
        <v>10939</v>
      </c>
      <c r="M690" s="29" t="s">
        <v>21241</v>
      </c>
      <c r="N690" s="29" t="s">
        <v>697</v>
      </c>
      <c r="O690" s="31" t="n">
        <v>54.1</v>
      </c>
      <c r="P690" s="31" t="n">
        <v>7.55</v>
      </c>
      <c r="Q690" s="30" t="n">
        <v>45752</v>
      </c>
      <c r="R690" s="29"/>
    </row>
    <row r="691" customFormat="false" ht="15" hidden="false" customHeight="true" outlineLevel="0" collapsed="false">
      <c r="A691" s="26" t="s">
        <v>11721</v>
      </c>
      <c r="B691" s="26" t="s">
        <v>314</v>
      </c>
      <c r="C691" s="26" t="s">
        <v>21021</v>
      </c>
      <c r="D691" s="26" t="s">
        <v>20547</v>
      </c>
      <c r="E691" s="26" t="n">
        <v>24</v>
      </c>
      <c r="F691" s="26" t="s">
        <v>20259</v>
      </c>
      <c r="G691" s="26" t="s">
        <v>11623</v>
      </c>
      <c r="H691" s="26" t="n">
        <v>9</v>
      </c>
      <c r="I691" s="26" t="s">
        <v>20260</v>
      </c>
      <c r="J691" s="26" t="s">
        <v>20261</v>
      </c>
      <c r="K691" s="26" t="s">
        <v>20577</v>
      </c>
      <c r="L691" s="26" t="s">
        <v>7066</v>
      </c>
      <c r="M691" s="26" t="s">
        <v>21242</v>
      </c>
      <c r="N691" s="26" t="s">
        <v>777</v>
      </c>
      <c r="O691" s="28" t="n">
        <v>35</v>
      </c>
      <c r="P691" s="28" t="n">
        <v>7.55</v>
      </c>
      <c r="Q691" s="27" t="n">
        <v>45606</v>
      </c>
      <c r="R691" s="26"/>
    </row>
    <row r="692" customFormat="false" ht="15" hidden="false" customHeight="true" outlineLevel="0" collapsed="false">
      <c r="A692" s="29" t="s">
        <v>11731</v>
      </c>
      <c r="B692" s="29" t="s">
        <v>314</v>
      </c>
      <c r="C692" s="29" t="s">
        <v>21021</v>
      </c>
      <c r="D692" s="29" t="s">
        <v>20547</v>
      </c>
      <c r="E692" s="29" t="n">
        <v>40</v>
      </c>
      <c r="F692" s="29" t="s">
        <v>20264</v>
      </c>
      <c r="G692" s="29" t="s">
        <v>11623</v>
      </c>
      <c r="H692" s="29" t="n">
        <v>14</v>
      </c>
      <c r="I692" s="29" t="s">
        <v>20265</v>
      </c>
      <c r="J692" s="29" t="s">
        <v>20283</v>
      </c>
      <c r="K692" s="29"/>
      <c r="L692" s="29"/>
      <c r="M692" s="29"/>
      <c r="N692" s="29"/>
      <c r="O692" s="29"/>
      <c r="P692" s="31" t="n">
        <v>7.55</v>
      </c>
      <c r="Q692" s="30" t="n">
        <v>45772</v>
      </c>
      <c r="R692" s="29"/>
    </row>
    <row r="693" customFormat="false" ht="15" hidden="false" customHeight="true" outlineLevel="0" collapsed="false">
      <c r="A693" s="26" t="s">
        <v>21243</v>
      </c>
      <c r="B693" s="26" t="s">
        <v>314</v>
      </c>
      <c r="C693" s="26" t="s">
        <v>21021</v>
      </c>
      <c r="D693" s="26" t="s">
        <v>20547</v>
      </c>
      <c r="E693" s="26" t="n">
        <v>40</v>
      </c>
      <c r="F693" s="26" t="s">
        <v>20264</v>
      </c>
      <c r="G693" s="26" t="s">
        <v>11623</v>
      </c>
      <c r="H693" s="26" t="n">
        <v>14</v>
      </c>
      <c r="I693" s="26" t="s">
        <v>20265</v>
      </c>
      <c r="J693" s="26" t="s">
        <v>20261</v>
      </c>
      <c r="K693" s="26" t="s">
        <v>20581</v>
      </c>
      <c r="L693" s="26" t="s">
        <v>5719</v>
      </c>
      <c r="M693" s="26" t="s">
        <v>21244</v>
      </c>
      <c r="N693" s="26" t="s">
        <v>583</v>
      </c>
      <c r="O693" s="28" t="n">
        <v>28.5</v>
      </c>
      <c r="P693" s="28" t="n">
        <v>7.55</v>
      </c>
      <c r="Q693" s="27" t="n">
        <v>46104</v>
      </c>
      <c r="R693" s="26"/>
    </row>
    <row r="694" customFormat="false" ht="15" hidden="false" customHeight="true" outlineLevel="0" collapsed="false">
      <c r="A694" s="29" t="s">
        <v>11955</v>
      </c>
      <c r="B694" s="29" t="s">
        <v>314</v>
      </c>
      <c r="C694" s="29" t="s">
        <v>21021</v>
      </c>
      <c r="D694" s="29" t="s">
        <v>20547</v>
      </c>
      <c r="E694" s="29" t="n">
        <v>60</v>
      </c>
      <c r="F694" s="29" t="s">
        <v>21022</v>
      </c>
      <c r="G694" s="29" t="s">
        <v>11623</v>
      </c>
      <c r="H694" s="29" t="n">
        <v>20</v>
      </c>
      <c r="I694" s="29" t="s">
        <v>21023</v>
      </c>
      <c r="J694" s="29" t="s">
        <v>20261</v>
      </c>
      <c r="K694" s="29" t="s">
        <v>20583</v>
      </c>
      <c r="L694" s="29" t="s">
        <v>675</v>
      </c>
      <c r="M694" s="29" t="s">
        <v>21245</v>
      </c>
      <c r="N694" s="29" t="s">
        <v>679</v>
      </c>
      <c r="O694" s="31" t="n">
        <v>49.9</v>
      </c>
      <c r="P694" s="31" t="n">
        <v>7.55</v>
      </c>
      <c r="Q694" s="30" t="n">
        <v>46197</v>
      </c>
      <c r="R694" s="29"/>
    </row>
    <row r="695" customFormat="false" ht="15" hidden="false" customHeight="true" outlineLevel="0" collapsed="false">
      <c r="A695" s="26" t="s">
        <v>12091</v>
      </c>
      <c r="B695" s="26" t="s">
        <v>314</v>
      </c>
      <c r="C695" s="26" t="s">
        <v>21021</v>
      </c>
      <c r="D695" s="26" t="s">
        <v>20547</v>
      </c>
      <c r="E695" s="26" t="n">
        <v>32</v>
      </c>
      <c r="F695" s="26" t="s">
        <v>20264</v>
      </c>
      <c r="G695" s="26" t="s">
        <v>11623</v>
      </c>
      <c r="H695" s="26" t="n">
        <v>12</v>
      </c>
      <c r="I695" s="26" t="s">
        <v>20260</v>
      </c>
      <c r="J695" s="26" t="s">
        <v>20261</v>
      </c>
      <c r="K695" s="26" t="s">
        <v>20586</v>
      </c>
      <c r="L695" s="26" t="s">
        <v>9232</v>
      </c>
      <c r="M695" s="26" t="s">
        <v>21246</v>
      </c>
      <c r="N695" s="26" t="s">
        <v>3988</v>
      </c>
      <c r="O695" s="28" t="n">
        <v>54.2</v>
      </c>
      <c r="P695" s="28" t="n">
        <v>7.55</v>
      </c>
      <c r="Q695" s="27" t="n">
        <v>45642</v>
      </c>
      <c r="R695" s="26"/>
    </row>
    <row r="696" customFormat="false" ht="15" hidden="false" customHeight="true" outlineLevel="0" collapsed="false">
      <c r="A696" s="29" t="s">
        <v>21247</v>
      </c>
      <c r="B696" s="29" t="s">
        <v>314</v>
      </c>
      <c r="C696" s="29" t="s">
        <v>21021</v>
      </c>
      <c r="D696" s="29" t="s">
        <v>20547</v>
      </c>
      <c r="E696" s="29" t="n">
        <v>28</v>
      </c>
      <c r="F696" s="29" t="s">
        <v>20259</v>
      </c>
      <c r="G696" s="29" t="s">
        <v>11623</v>
      </c>
      <c r="H696" s="29" t="n">
        <v>10</v>
      </c>
      <c r="I696" s="29" t="s">
        <v>20260</v>
      </c>
      <c r="J696" s="29" t="s">
        <v>20361</v>
      </c>
      <c r="K696" s="29"/>
      <c r="L696" s="29"/>
      <c r="M696" s="29"/>
      <c r="N696" s="29"/>
      <c r="O696" s="29"/>
      <c r="P696" s="31" t="n">
        <v>7.55</v>
      </c>
      <c r="Q696" s="30" t="n">
        <v>46061</v>
      </c>
      <c r="R696" s="29"/>
    </row>
    <row r="697" customFormat="false" ht="15" hidden="false" customHeight="true" outlineLevel="0" collapsed="false">
      <c r="A697" s="26" t="s">
        <v>12824</v>
      </c>
      <c r="B697" s="26" t="s">
        <v>314</v>
      </c>
      <c r="C697" s="26" t="s">
        <v>21021</v>
      </c>
      <c r="D697" s="26" t="s">
        <v>20590</v>
      </c>
      <c r="E697" s="26" t="n">
        <v>28</v>
      </c>
      <c r="F697" s="26" t="s">
        <v>20259</v>
      </c>
      <c r="G697" s="26" t="s">
        <v>11623</v>
      </c>
      <c r="H697" s="26" t="n">
        <v>10</v>
      </c>
      <c r="I697" s="26" t="s">
        <v>20260</v>
      </c>
      <c r="J697" s="26" t="s">
        <v>20261</v>
      </c>
      <c r="K697" s="26" t="s">
        <v>13282</v>
      </c>
      <c r="L697" s="26" t="s">
        <v>7046</v>
      </c>
      <c r="M697" s="26" t="s">
        <v>21248</v>
      </c>
      <c r="N697" s="26" t="s">
        <v>3781</v>
      </c>
      <c r="O697" s="28" t="n">
        <v>37.9</v>
      </c>
      <c r="P697" s="28" t="n">
        <v>7.55</v>
      </c>
      <c r="Q697" s="27" t="n">
        <v>45976</v>
      </c>
      <c r="R697" s="26"/>
    </row>
    <row r="698" customFormat="false" ht="15" hidden="false" customHeight="true" outlineLevel="0" collapsed="false">
      <c r="A698" s="29" t="s">
        <v>13071</v>
      </c>
      <c r="B698" s="29" t="s">
        <v>314</v>
      </c>
      <c r="C698" s="29" t="s">
        <v>21021</v>
      </c>
      <c r="D698" s="29" t="s">
        <v>20590</v>
      </c>
      <c r="E698" s="29" t="n">
        <v>80</v>
      </c>
      <c r="F698" s="29" t="s">
        <v>21022</v>
      </c>
      <c r="G698" s="29" t="s">
        <v>11623</v>
      </c>
      <c r="H698" s="29" t="n">
        <v>24</v>
      </c>
      <c r="I698" s="29" t="s">
        <v>21023</v>
      </c>
      <c r="J698" s="29" t="s">
        <v>20261</v>
      </c>
      <c r="K698" s="29" t="s">
        <v>13442</v>
      </c>
      <c r="L698" s="29" t="s">
        <v>10879</v>
      </c>
      <c r="M698" s="29" t="s">
        <v>21249</v>
      </c>
      <c r="N698" s="29" t="s">
        <v>600</v>
      </c>
      <c r="O698" s="31" t="n">
        <v>46.8</v>
      </c>
      <c r="P698" s="31" t="n">
        <v>7.55</v>
      </c>
      <c r="Q698" s="30" t="n">
        <v>46139</v>
      </c>
      <c r="R698" s="29"/>
    </row>
    <row r="699" customFormat="false" ht="15" hidden="false" customHeight="true" outlineLevel="0" collapsed="false">
      <c r="A699" s="26" t="s">
        <v>21250</v>
      </c>
      <c r="B699" s="26" t="s">
        <v>314</v>
      </c>
      <c r="C699" s="26" t="s">
        <v>21021</v>
      </c>
      <c r="D699" s="26" t="s">
        <v>20590</v>
      </c>
      <c r="E699" s="26" t="n">
        <v>24</v>
      </c>
      <c r="F699" s="26" t="s">
        <v>20259</v>
      </c>
      <c r="G699" s="26" t="s">
        <v>11623</v>
      </c>
      <c r="H699" s="26" t="n">
        <v>9</v>
      </c>
      <c r="I699" s="26" t="s">
        <v>20260</v>
      </c>
      <c r="J699" s="26" t="s">
        <v>20261</v>
      </c>
      <c r="K699" s="26" t="s">
        <v>13388</v>
      </c>
      <c r="L699" s="26" t="s">
        <v>4443</v>
      </c>
      <c r="M699" s="26" t="s">
        <v>21251</v>
      </c>
      <c r="N699" s="26" t="s">
        <v>466</v>
      </c>
      <c r="O699" s="28" t="n">
        <v>26.2</v>
      </c>
      <c r="P699" s="28" t="n">
        <v>7.55</v>
      </c>
      <c r="Q699" s="27" t="n">
        <v>45907</v>
      </c>
      <c r="R699" s="26"/>
    </row>
    <row r="700" customFormat="false" ht="15" hidden="false" customHeight="true" outlineLevel="0" collapsed="false">
      <c r="A700" s="29" t="s">
        <v>13491</v>
      </c>
      <c r="B700" s="29" t="s">
        <v>314</v>
      </c>
      <c r="C700" s="29" t="s">
        <v>21021</v>
      </c>
      <c r="D700" s="29" t="s">
        <v>20590</v>
      </c>
      <c r="E700" s="29" t="n">
        <v>45</v>
      </c>
      <c r="F700" s="29" t="s">
        <v>21030</v>
      </c>
      <c r="G700" s="29" t="s">
        <v>11623</v>
      </c>
      <c r="H700" s="29" t="n">
        <v>16</v>
      </c>
      <c r="I700" s="29" t="s">
        <v>21031</v>
      </c>
      <c r="J700" s="29" t="s">
        <v>20261</v>
      </c>
      <c r="K700" s="29" t="s">
        <v>13492</v>
      </c>
      <c r="L700" s="29" t="s">
        <v>9938</v>
      </c>
      <c r="M700" s="29" t="s">
        <v>21252</v>
      </c>
      <c r="N700" s="29" t="s">
        <v>258</v>
      </c>
      <c r="O700" s="31" t="n">
        <v>38.3</v>
      </c>
      <c r="P700" s="31" t="n">
        <v>7.55</v>
      </c>
      <c r="Q700" s="30" t="n">
        <v>45851</v>
      </c>
      <c r="R700" s="29"/>
    </row>
    <row r="701" customFormat="false" ht="15" hidden="false" customHeight="true" outlineLevel="0" collapsed="false">
      <c r="A701" s="26" t="s">
        <v>12563</v>
      </c>
      <c r="B701" s="26" t="s">
        <v>314</v>
      </c>
      <c r="C701" s="26" t="s">
        <v>21021</v>
      </c>
      <c r="D701" s="26" t="s">
        <v>20590</v>
      </c>
      <c r="E701" s="26" t="n">
        <v>45</v>
      </c>
      <c r="F701" s="26" t="s">
        <v>21030</v>
      </c>
      <c r="G701" s="26" t="s">
        <v>11623</v>
      </c>
      <c r="H701" s="26" t="n">
        <v>16</v>
      </c>
      <c r="I701" s="26" t="s">
        <v>21031</v>
      </c>
      <c r="J701" s="26" t="s">
        <v>20261</v>
      </c>
      <c r="K701" s="26" t="s">
        <v>20597</v>
      </c>
      <c r="L701" s="26" t="s">
        <v>2318</v>
      </c>
      <c r="M701" s="26" t="s">
        <v>21253</v>
      </c>
      <c r="N701" s="26" t="s">
        <v>2320</v>
      </c>
      <c r="O701" s="28" t="n">
        <v>47</v>
      </c>
      <c r="P701" s="28" t="n">
        <v>7.55</v>
      </c>
      <c r="Q701" s="27" t="n">
        <v>45996</v>
      </c>
      <c r="R701" s="26"/>
    </row>
    <row r="702" customFormat="false" ht="15" hidden="false" customHeight="true" outlineLevel="0" collapsed="false">
      <c r="A702" s="29" t="s">
        <v>21254</v>
      </c>
      <c r="B702" s="29" t="s">
        <v>314</v>
      </c>
      <c r="C702" s="29" t="s">
        <v>21021</v>
      </c>
      <c r="D702" s="29" t="s">
        <v>20590</v>
      </c>
      <c r="E702" s="29" t="n">
        <v>80</v>
      </c>
      <c r="F702" s="29" t="s">
        <v>21022</v>
      </c>
      <c r="G702" s="29" t="s">
        <v>11623</v>
      </c>
      <c r="H702" s="29" t="n">
        <v>24</v>
      </c>
      <c r="I702" s="29" t="s">
        <v>21023</v>
      </c>
      <c r="J702" s="29" t="s">
        <v>20261</v>
      </c>
      <c r="K702" s="29" t="s">
        <v>13098</v>
      </c>
      <c r="L702" s="29" t="s">
        <v>428</v>
      </c>
      <c r="M702" s="29" t="s">
        <v>21255</v>
      </c>
      <c r="N702" s="29" t="s">
        <v>432</v>
      </c>
      <c r="O702" s="31" t="n">
        <v>58.9</v>
      </c>
      <c r="P702" s="31" t="n">
        <v>7.55</v>
      </c>
      <c r="Q702" s="30" t="n">
        <v>46174</v>
      </c>
      <c r="R702" s="29"/>
    </row>
    <row r="703" customFormat="false" ht="15" hidden="false" customHeight="true" outlineLevel="0" collapsed="false">
      <c r="A703" s="26" t="s">
        <v>21256</v>
      </c>
      <c r="B703" s="26" t="s">
        <v>314</v>
      </c>
      <c r="C703" s="26" t="s">
        <v>21021</v>
      </c>
      <c r="D703" s="26" t="s">
        <v>20590</v>
      </c>
      <c r="E703" s="26" t="n">
        <v>40</v>
      </c>
      <c r="F703" s="26" t="s">
        <v>20264</v>
      </c>
      <c r="G703" s="26" t="s">
        <v>11623</v>
      </c>
      <c r="H703" s="26" t="n">
        <v>14</v>
      </c>
      <c r="I703" s="26" t="s">
        <v>20265</v>
      </c>
      <c r="J703" s="26" t="s">
        <v>20261</v>
      </c>
      <c r="K703" s="26" t="s">
        <v>20601</v>
      </c>
      <c r="L703" s="26" t="s">
        <v>8116</v>
      </c>
      <c r="M703" s="26" t="s">
        <v>21257</v>
      </c>
      <c r="N703" s="26" t="s">
        <v>744</v>
      </c>
      <c r="O703" s="28" t="n">
        <v>52</v>
      </c>
      <c r="P703" s="28" t="n">
        <v>7.55</v>
      </c>
      <c r="Q703" s="27" t="n">
        <v>46084</v>
      </c>
      <c r="R703" s="26"/>
    </row>
    <row r="704" customFormat="false" ht="15" hidden="false" customHeight="true" outlineLevel="0" collapsed="false">
      <c r="A704" s="29" t="s">
        <v>21258</v>
      </c>
      <c r="B704" s="29" t="s">
        <v>314</v>
      </c>
      <c r="C704" s="29" t="s">
        <v>21021</v>
      </c>
      <c r="D704" s="29" t="s">
        <v>20590</v>
      </c>
      <c r="E704" s="29" t="n">
        <v>40</v>
      </c>
      <c r="F704" s="29" t="s">
        <v>20264</v>
      </c>
      <c r="G704" s="29" t="s">
        <v>11623</v>
      </c>
      <c r="H704" s="29" t="n">
        <v>14</v>
      </c>
      <c r="I704" s="29" t="s">
        <v>20265</v>
      </c>
      <c r="J704" s="29" t="s">
        <v>20261</v>
      </c>
      <c r="K704" s="29" t="s">
        <v>20603</v>
      </c>
      <c r="L704" s="29" t="s">
        <v>6662</v>
      </c>
      <c r="M704" s="29" t="s">
        <v>21259</v>
      </c>
      <c r="N704" s="29" t="s">
        <v>1466</v>
      </c>
      <c r="O704" s="31" t="n">
        <v>34.8</v>
      </c>
      <c r="P704" s="31" t="n">
        <v>7.55</v>
      </c>
      <c r="Q704" s="30" t="n">
        <v>46027</v>
      </c>
      <c r="R704" s="29"/>
    </row>
    <row r="705" customFormat="false" ht="15" hidden="false" customHeight="true" outlineLevel="0" collapsed="false">
      <c r="A705" s="26" t="s">
        <v>13658</v>
      </c>
      <c r="B705" s="26" t="s">
        <v>314</v>
      </c>
      <c r="C705" s="26" t="s">
        <v>21021</v>
      </c>
      <c r="D705" s="26" t="s">
        <v>20590</v>
      </c>
      <c r="E705" s="26" t="n">
        <v>45</v>
      </c>
      <c r="F705" s="26" t="s">
        <v>21030</v>
      </c>
      <c r="G705" s="26" t="s">
        <v>11623</v>
      </c>
      <c r="H705" s="26" t="n">
        <v>16</v>
      </c>
      <c r="I705" s="26" t="s">
        <v>21031</v>
      </c>
      <c r="J705" s="26" t="s">
        <v>20261</v>
      </c>
      <c r="K705" s="26" t="s">
        <v>20605</v>
      </c>
      <c r="L705" s="26" t="s">
        <v>9883</v>
      </c>
      <c r="M705" s="26" t="s">
        <v>21260</v>
      </c>
      <c r="N705" s="26" t="s">
        <v>1989</v>
      </c>
      <c r="O705" s="28" t="n">
        <v>24.6</v>
      </c>
      <c r="P705" s="28" t="n">
        <v>7.55</v>
      </c>
      <c r="Q705" s="27" t="n">
        <v>46162</v>
      </c>
      <c r="R705" s="26"/>
    </row>
    <row r="706" customFormat="false" ht="15" hidden="false" customHeight="true" outlineLevel="0" collapsed="false">
      <c r="A706" s="29" t="s">
        <v>11729</v>
      </c>
      <c r="B706" s="29" t="s">
        <v>314</v>
      </c>
      <c r="C706" s="29" t="s">
        <v>21021</v>
      </c>
      <c r="D706" s="29" t="s">
        <v>20590</v>
      </c>
      <c r="E706" s="29" t="n">
        <v>70</v>
      </c>
      <c r="F706" s="29" t="s">
        <v>21022</v>
      </c>
      <c r="G706" s="29" t="s">
        <v>11623</v>
      </c>
      <c r="H706" s="29" t="n">
        <v>22</v>
      </c>
      <c r="I706" s="29" t="s">
        <v>21023</v>
      </c>
      <c r="J706" s="29" t="s">
        <v>20261</v>
      </c>
      <c r="K706" s="29" t="s">
        <v>13280</v>
      </c>
      <c r="L706" s="29" t="s">
        <v>9622</v>
      </c>
      <c r="M706" s="29" t="s">
        <v>21261</v>
      </c>
      <c r="N706" s="29" t="s">
        <v>2320</v>
      </c>
      <c r="O706" s="31" t="n">
        <v>53.7</v>
      </c>
      <c r="P706" s="31" t="n">
        <v>7.55</v>
      </c>
      <c r="Q706" s="30" t="n">
        <v>46174</v>
      </c>
      <c r="R706" s="29"/>
    </row>
    <row r="707" customFormat="false" ht="15" hidden="false" customHeight="true" outlineLevel="0" collapsed="false">
      <c r="A707" s="26" t="s">
        <v>11685</v>
      </c>
      <c r="B707" s="26" t="s">
        <v>314</v>
      </c>
      <c r="C707" s="26" t="s">
        <v>21021</v>
      </c>
      <c r="D707" s="26" t="s">
        <v>20590</v>
      </c>
      <c r="E707" s="26" t="n">
        <v>60</v>
      </c>
      <c r="F707" s="26" t="s">
        <v>21022</v>
      </c>
      <c r="G707" s="26" t="s">
        <v>11623</v>
      </c>
      <c r="H707" s="26" t="n">
        <v>20</v>
      </c>
      <c r="I707" s="26" t="s">
        <v>21023</v>
      </c>
      <c r="J707" s="26" t="s">
        <v>20261</v>
      </c>
      <c r="K707" s="26" t="s">
        <v>20608</v>
      </c>
      <c r="L707" s="26" t="s">
        <v>8076</v>
      </c>
      <c r="M707" s="26" t="s">
        <v>21262</v>
      </c>
      <c r="N707" s="26" t="s">
        <v>1739</v>
      </c>
      <c r="O707" s="28" t="n">
        <v>24</v>
      </c>
      <c r="P707" s="28" t="n">
        <v>7.55</v>
      </c>
      <c r="Q707" s="27" t="n">
        <v>45765</v>
      </c>
      <c r="R707" s="26"/>
    </row>
    <row r="708" customFormat="false" ht="15" hidden="false" customHeight="true" outlineLevel="0" collapsed="false">
      <c r="A708" s="29" t="s">
        <v>13302</v>
      </c>
      <c r="B708" s="29" t="s">
        <v>314</v>
      </c>
      <c r="C708" s="29" t="s">
        <v>21021</v>
      </c>
      <c r="D708" s="29" t="s">
        <v>20590</v>
      </c>
      <c r="E708" s="29" t="n">
        <v>70</v>
      </c>
      <c r="F708" s="29" t="s">
        <v>21022</v>
      </c>
      <c r="G708" s="29" t="s">
        <v>11623</v>
      </c>
      <c r="H708" s="29" t="n">
        <v>22</v>
      </c>
      <c r="I708" s="29" t="s">
        <v>21023</v>
      </c>
      <c r="J708" s="29" t="s">
        <v>20261</v>
      </c>
      <c r="K708" s="29" t="s">
        <v>13303</v>
      </c>
      <c r="L708" s="29" t="s">
        <v>10453</v>
      </c>
      <c r="M708" s="29" t="s">
        <v>21263</v>
      </c>
      <c r="N708" s="29" t="s">
        <v>8446</v>
      </c>
      <c r="O708" s="31" t="n">
        <v>47.4</v>
      </c>
      <c r="P708" s="31" t="n">
        <v>7.55</v>
      </c>
      <c r="Q708" s="30" t="n">
        <v>45720</v>
      </c>
      <c r="R708" s="29"/>
    </row>
    <row r="709" customFormat="false" ht="15" hidden="false" customHeight="true" outlineLevel="0" collapsed="false">
      <c r="A709" s="26" t="s">
        <v>21264</v>
      </c>
      <c r="B709" s="26" t="s">
        <v>314</v>
      </c>
      <c r="C709" s="26" t="s">
        <v>21021</v>
      </c>
      <c r="D709" s="26" t="s">
        <v>20590</v>
      </c>
      <c r="E709" s="26" t="n">
        <v>32</v>
      </c>
      <c r="F709" s="26" t="s">
        <v>20264</v>
      </c>
      <c r="G709" s="26" t="s">
        <v>11623</v>
      </c>
      <c r="H709" s="26" t="n">
        <v>12</v>
      </c>
      <c r="I709" s="26" t="s">
        <v>20260</v>
      </c>
      <c r="J709" s="26" t="s">
        <v>20261</v>
      </c>
      <c r="K709" s="26" t="s">
        <v>13367</v>
      </c>
      <c r="L709" s="26" t="s">
        <v>6317</v>
      </c>
      <c r="M709" s="26" t="s">
        <v>21265</v>
      </c>
      <c r="N709" s="26" t="s">
        <v>458</v>
      </c>
      <c r="O709" s="28" t="n">
        <v>47.2</v>
      </c>
      <c r="P709" s="28" t="n">
        <v>7.55</v>
      </c>
      <c r="Q709" s="27" t="n">
        <v>46135</v>
      </c>
      <c r="R709" s="26"/>
    </row>
    <row r="710" customFormat="false" ht="15" hidden="false" customHeight="true" outlineLevel="0" collapsed="false">
      <c r="A710" s="29" t="s">
        <v>13573</v>
      </c>
      <c r="B710" s="29" t="s">
        <v>314</v>
      </c>
      <c r="C710" s="29" t="s">
        <v>21021</v>
      </c>
      <c r="D710" s="29" t="s">
        <v>20590</v>
      </c>
      <c r="E710" s="29" t="n">
        <v>28</v>
      </c>
      <c r="F710" s="29" t="s">
        <v>20259</v>
      </c>
      <c r="G710" s="29" t="s">
        <v>11623</v>
      </c>
      <c r="H710" s="29" t="n">
        <v>10</v>
      </c>
      <c r="I710" s="29" t="s">
        <v>20260</v>
      </c>
      <c r="J710" s="29" t="s">
        <v>20261</v>
      </c>
      <c r="K710" s="29" t="s">
        <v>13134</v>
      </c>
      <c r="L710" s="29" t="s">
        <v>5063</v>
      </c>
      <c r="M710" s="29" t="s">
        <v>21266</v>
      </c>
      <c r="N710" s="29" t="s">
        <v>2877</v>
      </c>
      <c r="O710" s="31" t="n">
        <v>25.3</v>
      </c>
      <c r="P710" s="31" t="n">
        <v>7.55</v>
      </c>
      <c r="Q710" s="30" t="n">
        <v>45881</v>
      </c>
      <c r="R710" s="29"/>
    </row>
    <row r="711" customFormat="false" ht="15" hidden="false" customHeight="true" outlineLevel="0" collapsed="false">
      <c r="A711" s="26" t="s">
        <v>12885</v>
      </c>
      <c r="B711" s="26" t="s">
        <v>314</v>
      </c>
      <c r="C711" s="26" t="s">
        <v>21021</v>
      </c>
      <c r="D711" s="26" t="s">
        <v>20590</v>
      </c>
      <c r="E711" s="26" t="n">
        <v>50</v>
      </c>
      <c r="F711" s="26" t="s">
        <v>21030</v>
      </c>
      <c r="G711" s="26" t="s">
        <v>11623</v>
      </c>
      <c r="H711" s="26" t="n">
        <v>18</v>
      </c>
      <c r="I711" s="26" t="s">
        <v>21031</v>
      </c>
      <c r="J711" s="26" t="s">
        <v>20261</v>
      </c>
      <c r="K711" s="26" t="s">
        <v>20614</v>
      </c>
      <c r="L711" s="26" t="s">
        <v>9121</v>
      </c>
      <c r="M711" s="26" t="s">
        <v>21267</v>
      </c>
      <c r="N711" s="26" t="s">
        <v>1314</v>
      </c>
      <c r="O711" s="28" t="n">
        <v>49.5</v>
      </c>
      <c r="P711" s="28" t="n">
        <v>7.55</v>
      </c>
      <c r="Q711" s="27" t="n">
        <v>46125</v>
      </c>
      <c r="R711" s="26"/>
    </row>
    <row r="712" customFormat="false" ht="15" hidden="false" customHeight="true" outlineLevel="0" collapsed="false">
      <c r="A712" s="29" t="s">
        <v>12080</v>
      </c>
      <c r="B712" s="29" t="s">
        <v>314</v>
      </c>
      <c r="C712" s="29" t="s">
        <v>21021</v>
      </c>
      <c r="D712" s="29" t="s">
        <v>20590</v>
      </c>
      <c r="E712" s="29" t="n">
        <v>24</v>
      </c>
      <c r="F712" s="29" t="s">
        <v>20259</v>
      </c>
      <c r="G712" s="29" t="s">
        <v>11623</v>
      </c>
      <c r="H712" s="29" t="n">
        <v>9</v>
      </c>
      <c r="I712" s="29" t="s">
        <v>20260</v>
      </c>
      <c r="J712" s="29" t="s">
        <v>20261</v>
      </c>
      <c r="K712" s="29" t="s">
        <v>13137</v>
      </c>
      <c r="L712" s="29" t="s">
        <v>9454</v>
      </c>
      <c r="M712" s="29" t="s">
        <v>21268</v>
      </c>
      <c r="N712" s="29" t="s">
        <v>3988</v>
      </c>
      <c r="O712" s="31" t="n">
        <v>53.1</v>
      </c>
      <c r="P712" s="31" t="n">
        <v>7.55</v>
      </c>
      <c r="Q712" s="30" t="n">
        <v>46029</v>
      </c>
      <c r="R712" s="29"/>
    </row>
    <row r="713" customFormat="false" ht="15" hidden="false" customHeight="true" outlineLevel="0" collapsed="false">
      <c r="A713" s="26" t="s">
        <v>14432</v>
      </c>
      <c r="B713" s="26" t="s">
        <v>314</v>
      </c>
      <c r="C713" s="26" t="s">
        <v>21021</v>
      </c>
      <c r="D713" s="26" t="s">
        <v>20590</v>
      </c>
      <c r="E713" s="26" t="n">
        <v>24</v>
      </c>
      <c r="F713" s="26" t="s">
        <v>20259</v>
      </c>
      <c r="G713" s="26" t="s">
        <v>11623</v>
      </c>
      <c r="H713" s="26" t="n">
        <v>9</v>
      </c>
      <c r="I713" s="26" t="s">
        <v>20260</v>
      </c>
      <c r="J713" s="26" t="s">
        <v>20261</v>
      </c>
      <c r="K713" s="26" t="s">
        <v>20616</v>
      </c>
      <c r="L713" s="26" t="s">
        <v>9809</v>
      </c>
      <c r="M713" s="26" t="s">
        <v>21269</v>
      </c>
      <c r="N713" s="26" t="s">
        <v>1984</v>
      </c>
      <c r="O713" s="28" t="n">
        <v>48.6</v>
      </c>
      <c r="P713" s="28" t="n">
        <v>7.55</v>
      </c>
      <c r="Q713" s="27" t="n">
        <v>45581</v>
      </c>
      <c r="R713" s="26"/>
    </row>
    <row r="714" customFormat="false" ht="15" hidden="false" customHeight="true" outlineLevel="0" collapsed="false">
      <c r="A714" s="29" t="s">
        <v>14161</v>
      </c>
      <c r="B714" s="29" t="s">
        <v>314</v>
      </c>
      <c r="C714" s="29" t="s">
        <v>21021</v>
      </c>
      <c r="D714" s="29" t="s">
        <v>20590</v>
      </c>
      <c r="E714" s="29" t="n">
        <v>24</v>
      </c>
      <c r="F714" s="29" t="s">
        <v>20259</v>
      </c>
      <c r="G714" s="29" t="s">
        <v>11623</v>
      </c>
      <c r="H714" s="29" t="n">
        <v>9</v>
      </c>
      <c r="I714" s="29" t="s">
        <v>20260</v>
      </c>
      <c r="J714" s="29" t="s">
        <v>20261</v>
      </c>
      <c r="K714" s="29" t="s">
        <v>13319</v>
      </c>
      <c r="L714" s="29" t="s">
        <v>6754</v>
      </c>
      <c r="M714" s="29" t="s">
        <v>21270</v>
      </c>
      <c r="N714" s="29" t="s">
        <v>1358</v>
      </c>
      <c r="O714" s="31" t="n">
        <v>29.8</v>
      </c>
      <c r="P714" s="31" t="n">
        <v>7.55</v>
      </c>
      <c r="Q714" s="30" t="n">
        <v>46065</v>
      </c>
      <c r="R714" s="29"/>
    </row>
    <row r="715" customFormat="false" ht="15" hidden="false" customHeight="true" outlineLevel="0" collapsed="false">
      <c r="A715" s="26" t="s">
        <v>13618</v>
      </c>
      <c r="B715" s="26" t="s">
        <v>314</v>
      </c>
      <c r="C715" s="26" t="s">
        <v>21021</v>
      </c>
      <c r="D715" s="26" t="s">
        <v>20590</v>
      </c>
      <c r="E715" s="26" t="n">
        <v>28</v>
      </c>
      <c r="F715" s="26" t="s">
        <v>20259</v>
      </c>
      <c r="G715" s="26" t="s">
        <v>11623</v>
      </c>
      <c r="H715" s="26" t="n">
        <v>10</v>
      </c>
      <c r="I715" s="26" t="s">
        <v>20260</v>
      </c>
      <c r="J715" s="26" t="s">
        <v>20261</v>
      </c>
      <c r="K715" s="26" t="s">
        <v>20620</v>
      </c>
      <c r="L715" s="26" t="s">
        <v>8580</v>
      </c>
      <c r="M715" s="26" t="s">
        <v>21271</v>
      </c>
      <c r="N715" s="26" t="s">
        <v>2584</v>
      </c>
      <c r="O715" s="28" t="n">
        <v>61.3</v>
      </c>
      <c r="P715" s="28" t="n">
        <v>7.55</v>
      </c>
      <c r="Q715" s="27" t="n">
        <v>46097</v>
      </c>
      <c r="R715" s="26"/>
    </row>
    <row r="716" customFormat="false" ht="15" hidden="false" customHeight="true" outlineLevel="0" collapsed="false">
      <c r="A716" s="29" t="s">
        <v>11934</v>
      </c>
      <c r="B716" s="29" t="s">
        <v>314</v>
      </c>
      <c r="C716" s="29" t="s">
        <v>21021</v>
      </c>
      <c r="D716" s="29" t="s">
        <v>20590</v>
      </c>
      <c r="E716" s="29" t="n">
        <v>40</v>
      </c>
      <c r="F716" s="29" t="s">
        <v>20264</v>
      </c>
      <c r="G716" s="29" t="s">
        <v>11623</v>
      </c>
      <c r="H716" s="29" t="n">
        <v>14</v>
      </c>
      <c r="I716" s="29" t="s">
        <v>20265</v>
      </c>
      <c r="J716" s="29" t="s">
        <v>20261</v>
      </c>
      <c r="K716" s="29" t="s">
        <v>20622</v>
      </c>
      <c r="L716" s="29" t="s">
        <v>6563</v>
      </c>
      <c r="M716" s="29" t="s">
        <v>21272</v>
      </c>
      <c r="N716" s="29" t="s">
        <v>3087</v>
      </c>
      <c r="O716" s="31" t="n">
        <v>51.4</v>
      </c>
      <c r="P716" s="31" t="n">
        <v>7.55</v>
      </c>
      <c r="Q716" s="30" t="n">
        <v>46127</v>
      </c>
      <c r="R716" s="29"/>
    </row>
    <row r="717" customFormat="false" ht="15" hidden="false" customHeight="true" outlineLevel="0" collapsed="false">
      <c r="A717" s="26" t="s">
        <v>12142</v>
      </c>
      <c r="B717" s="26" t="s">
        <v>314</v>
      </c>
      <c r="C717" s="26" t="s">
        <v>21021</v>
      </c>
      <c r="D717" s="26" t="s">
        <v>20590</v>
      </c>
      <c r="E717" s="26" t="n">
        <v>32</v>
      </c>
      <c r="F717" s="26" t="s">
        <v>20264</v>
      </c>
      <c r="G717" s="26" t="s">
        <v>11623</v>
      </c>
      <c r="H717" s="26" t="n">
        <v>12</v>
      </c>
      <c r="I717" s="26" t="s">
        <v>20260</v>
      </c>
      <c r="J717" s="26" t="s">
        <v>20261</v>
      </c>
      <c r="K717" s="26" t="s">
        <v>20624</v>
      </c>
      <c r="L717" s="26" t="s">
        <v>2801</v>
      </c>
      <c r="M717" s="26" t="s">
        <v>21273</v>
      </c>
      <c r="N717" s="26" t="s">
        <v>2803</v>
      </c>
      <c r="O717" s="28" t="n">
        <v>61.9</v>
      </c>
      <c r="P717" s="28" t="n">
        <v>7.55</v>
      </c>
      <c r="Q717" s="27" t="n">
        <v>46115</v>
      </c>
      <c r="R717" s="26"/>
    </row>
    <row r="718" customFormat="false" ht="15" hidden="false" customHeight="true" outlineLevel="0" collapsed="false">
      <c r="A718" s="29" t="s">
        <v>14191</v>
      </c>
      <c r="B718" s="29" t="s">
        <v>314</v>
      </c>
      <c r="C718" s="29" t="s">
        <v>21021</v>
      </c>
      <c r="D718" s="29" t="s">
        <v>20590</v>
      </c>
      <c r="E718" s="29" t="n">
        <v>28</v>
      </c>
      <c r="F718" s="29" t="s">
        <v>20259</v>
      </c>
      <c r="G718" s="29" t="s">
        <v>11623</v>
      </c>
      <c r="H718" s="29" t="n">
        <v>10</v>
      </c>
      <c r="I718" s="29" t="s">
        <v>20260</v>
      </c>
      <c r="J718" s="29" t="s">
        <v>20261</v>
      </c>
      <c r="K718" s="29" t="s">
        <v>13083</v>
      </c>
      <c r="L718" s="29" t="s">
        <v>10475</v>
      </c>
      <c r="M718" s="29" t="s">
        <v>21274</v>
      </c>
      <c r="N718" s="29" t="s">
        <v>5131</v>
      </c>
      <c r="O718" s="31" t="n">
        <v>26.2</v>
      </c>
      <c r="P718" s="31" t="n">
        <v>7.55</v>
      </c>
      <c r="Q718" s="30" t="n">
        <v>45635</v>
      </c>
      <c r="R718" s="29"/>
    </row>
    <row r="719" customFormat="false" ht="15" hidden="false" customHeight="true" outlineLevel="0" collapsed="false">
      <c r="A719" s="26" t="s">
        <v>13968</v>
      </c>
      <c r="B719" s="26" t="s">
        <v>314</v>
      </c>
      <c r="C719" s="26" t="s">
        <v>21021</v>
      </c>
      <c r="D719" s="26" t="s">
        <v>20590</v>
      </c>
      <c r="E719" s="26" t="n">
        <v>32</v>
      </c>
      <c r="F719" s="26" t="s">
        <v>20264</v>
      </c>
      <c r="G719" s="26" t="s">
        <v>11623</v>
      </c>
      <c r="H719" s="26" t="n">
        <v>12</v>
      </c>
      <c r="I719" s="26" t="s">
        <v>20260</v>
      </c>
      <c r="J719" s="26" t="s">
        <v>20261</v>
      </c>
      <c r="K719" s="26" t="s">
        <v>13285</v>
      </c>
      <c r="L719" s="26" t="s">
        <v>9731</v>
      </c>
      <c r="M719" s="26" t="s">
        <v>21275</v>
      </c>
      <c r="N719" s="26" t="s">
        <v>650</v>
      </c>
      <c r="O719" s="28" t="n">
        <v>40.6</v>
      </c>
      <c r="P719" s="28" t="n">
        <v>7.55</v>
      </c>
      <c r="Q719" s="27" t="n">
        <v>46191</v>
      </c>
      <c r="R719" s="26"/>
    </row>
    <row r="720" customFormat="false" ht="15" hidden="false" customHeight="true" outlineLevel="0" collapsed="false">
      <c r="A720" s="29" t="s">
        <v>21276</v>
      </c>
      <c r="B720" s="29" t="s">
        <v>314</v>
      </c>
      <c r="C720" s="29" t="s">
        <v>21021</v>
      </c>
      <c r="D720" s="29" t="s">
        <v>20590</v>
      </c>
      <c r="E720" s="29" t="n">
        <v>36</v>
      </c>
      <c r="F720" s="29" t="s">
        <v>20264</v>
      </c>
      <c r="G720" s="29" t="s">
        <v>11623</v>
      </c>
      <c r="H720" s="29" t="n">
        <v>13</v>
      </c>
      <c r="I720" s="29" t="s">
        <v>20265</v>
      </c>
      <c r="J720" s="29" t="s">
        <v>20283</v>
      </c>
      <c r="K720" s="29"/>
      <c r="L720" s="29"/>
      <c r="M720" s="29"/>
      <c r="N720" s="29"/>
      <c r="O720" s="29"/>
      <c r="P720" s="31" t="n">
        <v>7.55</v>
      </c>
      <c r="Q720" s="30" t="n">
        <v>45782</v>
      </c>
      <c r="R720" s="29"/>
    </row>
    <row r="721" customFormat="false" ht="15" hidden="false" customHeight="true" outlineLevel="0" collapsed="false">
      <c r="A721" s="26" t="s">
        <v>12706</v>
      </c>
      <c r="B721" s="26" t="s">
        <v>314</v>
      </c>
      <c r="C721" s="26" t="s">
        <v>21021</v>
      </c>
      <c r="D721" s="26" t="s">
        <v>20631</v>
      </c>
      <c r="E721" s="26" t="n">
        <v>45</v>
      </c>
      <c r="F721" s="26" t="s">
        <v>21030</v>
      </c>
      <c r="G721" s="26" t="s">
        <v>11623</v>
      </c>
      <c r="H721" s="26" t="n">
        <v>16</v>
      </c>
      <c r="I721" s="26" t="s">
        <v>21031</v>
      </c>
      <c r="J721" s="26" t="s">
        <v>20261</v>
      </c>
      <c r="K721" s="26" t="s">
        <v>20632</v>
      </c>
      <c r="L721" s="26" t="s">
        <v>11303</v>
      </c>
      <c r="M721" s="26" t="s">
        <v>21277</v>
      </c>
      <c r="N721" s="26" t="s">
        <v>479</v>
      </c>
      <c r="O721" s="28" t="n">
        <v>59.5</v>
      </c>
      <c r="P721" s="28" t="n">
        <v>7.55</v>
      </c>
      <c r="Q721" s="27" t="n">
        <v>45810</v>
      </c>
      <c r="R721" s="26"/>
    </row>
    <row r="722" customFormat="false" ht="15" hidden="false" customHeight="true" outlineLevel="0" collapsed="false">
      <c r="A722" s="29" t="s">
        <v>12937</v>
      </c>
      <c r="B722" s="29" t="s">
        <v>314</v>
      </c>
      <c r="C722" s="29" t="s">
        <v>21021</v>
      </c>
      <c r="D722" s="29" t="s">
        <v>20631</v>
      </c>
      <c r="E722" s="29" t="n">
        <v>28</v>
      </c>
      <c r="F722" s="29" t="s">
        <v>20259</v>
      </c>
      <c r="G722" s="29" t="s">
        <v>11623</v>
      </c>
      <c r="H722" s="29" t="n">
        <v>10</v>
      </c>
      <c r="I722" s="29" t="s">
        <v>20260</v>
      </c>
      <c r="J722" s="29" t="s">
        <v>20261</v>
      </c>
      <c r="K722" s="29" t="s">
        <v>20634</v>
      </c>
      <c r="L722" s="29" t="s">
        <v>5352</v>
      </c>
      <c r="M722" s="29" t="s">
        <v>21278</v>
      </c>
      <c r="N722" s="29" t="s">
        <v>1106</v>
      </c>
      <c r="O722" s="31" t="n">
        <v>26.7</v>
      </c>
      <c r="P722" s="31" t="n">
        <v>7.55</v>
      </c>
      <c r="Q722" s="30" t="n">
        <v>45861</v>
      </c>
      <c r="R722" s="29"/>
    </row>
    <row r="723" customFormat="false" ht="15" hidden="false" customHeight="true" outlineLevel="0" collapsed="false">
      <c r="A723" s="26" t="s">
        <v>13601</v>
      </c>
      <c r="B723" s="26" t="s">
        <v>314</v>
      </c>
      <c r="C723" s="26" t="s">
        <v>21021</v>
      </c>
      <c r="D723" s="26" t="s">
        <v>20631</v>
      </c>
      <c r="E723" s="26" t="n">
        <v>40</v>
      </c>
      <c r="F723" s="26" t="s">
        <v>20264</v>
      </c>
      <c r="G723" s="26" t="s">
        <v>11623</v>
      </c>
      <c r="H723" s="26" t="n">
        <v>14</v>
      </c>
      <c r="I723" s="26" t="s">
        <v>20265</v>
      </c>
      <c r="J723" s="26" t="s">
        <v>20261</v>
      </c>
      <c r="K723" s="26" t="s">
        <v>13205</v>
      </c>
      <c r="L723" s="26" t="s">
        <v>3209</v>
      </c>
      <c r="M723" s="26" t="s">
        <v>21279</v>
      </c>
      <c r="N723" s="26" t="s">
        <v>3102</v>
      </c>
      <c r="O723" s="28" t="n">
        <v>34.4</v>
      </c>
      <c r="P723" s="28" t="n">
        <v>7.55</v>
      </c>
      <c r="Q723" s="27" t="n">
        <v>45628</v>
      </c>
      <c r="R723" s="26"/>
    </row>
    <row r="724" customFormat="false" ht="15" hidden="false" customHeight="true" outlineLevel="0" collapsed="false">
      <c r="A724" s="29" t="s">
        <v>12075</v>
      </c>
      <c r="B724" s="29" t="s">
        <v>314</v>
      </c>
      <c r="C724" s="29" t="s">
        <v>21021</v>
      </c>
      <c r="D724" s="29" t="s">
        <v>20631</v>
      </c>
      <c r="E724" s="29" t="n">
        <v>24</v>
      </c>
      <c r="F724" s="29" t="s">
        <v>20259</v>
      </c>
      <c r="G724" s="29" t="s">
        <v>11623</v>
      </c>
      <c r="H724" s="29" t="n">
        <v>9</v>
      </c>
      <c r="I724" s="29" t="s">
        <v>20260</v>
      </c>
      <c r="J724" s="29" t="s">
        <v>20325</v>
      </c>
      <c r="K724" s="29"/>
      <c r="L724" s="29"/>
      <c r="M724" s="29"/>
      <c r="N724" s="29"/>
      <c r="O724" s="29"/>
      <c r="P724" s="31" t="n">
        <v>7.55</v>
      </c>
      <c r="Q724" s="30" t="n">
        <v>46117</v>
      </c>
      <c r="R724" s="29"/>
    </row>
    <row r="725" customFormat="false" ht="15" hidden="false" customHeight="true" outlineLevel="0" collapsed="false">
      <c r="A725" s="26" t="s">
        <v>12854</v>
      </c>
      <c r="B725" s="26" t="s">
        <v>314</v>
      </c>
      <c r="C725" s="26" t="s">
        <v>21021</v>
      </c>
      <c r="D725" s="26" t="s">
        <v>20631</v>
      </c>
      <c r="E725" s="26" t="n">
        <v>32</v>
      </c>
      <c r="F725" s="26" t="s">
        <v>20264</v>
      </c>
      <c r="G725" s="26" t="s">
        <v>11623</v>
      </c>
      <c r="H725" s="26" t="n">
        <v>12</v>
      </c>
      <c r="I725" s="26" t="s">
        <v>20260</v>
      </c>
      <c r="J725" s="26" t="s">
        <v>20261</v>
      </c>
      <c r="K725" s="26" t="s">
        <v>20639</v>
      </c>
      <c r="L725" s="26" t="s">
        <v>254</v>
      </c>
      <c r="M725" s="26" t="s">
        <v>21280</v>
      </c>
      <c r="N725" s="26" t="s">
        <v>258</v>
      </c>
      <c r="O725" s="28" t="n">
        <v>26.5</v>
      </c>
      <c r="P725" s="28" t="n">
        <v>7.55</v>
      </c>
      <c r="Q725" s="27" t="n">
        <v>45632</v>
      </c>
      <c r="R725" s="26"/>
    </row>
    <row r="726" customFormat="false" ht="15" hidden="false" customHeight="true" outlineLevel="0" collapsed="false">
      <c r="A726" s="29" t="s">
        <v>14473</v>
      </c>
      <c r="B726" s="29" t="s">
        <v>314</v>
      </c>
      <c r="C726" s="29" t="s">
        <v>21021</v>
      </c>
      <c r="D726" s="29" t="s">
        <v>20631</v>
      </c>
      <c r="E726" s="29" t="n">
        <v>50</v>
      </c>
      <c r="F726" s="29" t="s">
        <v>21030</v>
      </c>
      <c r="G726" s="29" t="s">
        <v>11623</v>
      </c>
      <c r="H726" s="29" t="n">
        <v>18</v>
      </c>
      <c r="I726" s="29" t="s">
        <v>21031</v>
      </c>
      <c r="J726" s="29" t="s">
        <v>20325</v>
      </c>
      <c r="K726" s="29"/>
      <c r="L726" s="29"/>
      <c r="M726" s="29"/>
      <c r="N726" s="29"/>
      <c r="O726" s="29"/>
      <c r="P726" s="31" t="n">
        <v>7.55</v>
      </c>
      <c r="Q726" s="30" t="n">
        <v>46133</v>
      </c>
      <c r="R726" s="29"/>
    </row>
    <row r="727" customFormat="false" ht="15" hidden="false" customHeight="true" outlineLevel="0" collapsed="false">
      <c r="A727" s="26" t="s">
        <v>12490</v>
      </c>
      <c r="B727" s="26" t="s">
        <v>314</v>
      </c>
      <c r="C727" s="26" t="s">
        <v>21021</v>
      </c>
      <c r="D727" s="26" t="s">
        <v>20631</v>
      </c>
      <c r="E727" s="26" t="n">
        <v>32</v>
      </c>
      <c r="F727" s="26" t="s">
        <v>20264</v>
      </c>
      <c r="G727" s="26" t="s">
        <v>11623</v>
      </c>
      <c r="H727" s="26" t="n">
        <v>12</v>
      </c>
      <c r="I727" s="26" t="s">
        <v>20260</v>
      </c>
      <c r="J727" s="26" t="s">
        <v>20261</v>
      </c>
      <c r="K727" s="26" t="s">
        <v>13335</v>
      </c>
      <c r="L727" s="26" t="s">
        <v>6509</v>
      </c>
      <c r="M727" s="26" t="s">
        <v>21281</v>
      </c>
      <c r="N727" s="26" t="s">
        <v>425</v>
      </c>
      <c r="O727" s="28" t="n">
        <v>53.6</v>
      </c>
      <c r="P727" s="28" t="n">
        <v>7.55</v>
      </c>
      <c r="Q727" s="27" t="n">
        <v>45813</v>
      </c>
      <c r="R727" s="26"/>
    </row>
    <row r="728" customFormat="false" ht="15" hidden="false" customHeight="true" outlineLevel="0" collapsed="false">
      <c r="A728" s="29" t="s">
        <v>14112</v>
      </c>
      <c r="B728" s="29" t="s">
        <v>314</v>
      </c>
      <c r="C728" s="29" t="s">
        <v>21021</v>
      </c>
      <c r="D728" s="29" t="s">
        <v>20631</v>
      </c>
      <c r="E728" s="29" t="n">
        <v>50</v>
      </c>
      <c r="F728" s="29" t="s">
        <v>21030</v>
      </c>
      <c r="G728" s="29" t="s">
        <v>11623</v>
      </c>
      <c r="H728" s="29" t="n">
        <v>18</v>
      </c>
      <c r="I728" s="29" t="s">
        <v>21031</v>
      </c>
      <c r="J728" s="29" t="s">
        <v>20261</v>
      </c>
      <c r="K728" s="29" t="s">
        <v>20646</v>
      </c>
      <c r="L728" s="29" t="s">
        <v>5725</v>
      </c>
      <c r="M728" s="29" t="s">
        <v>21282</v>
      </c>
      <c r="N728" s="29" t="s">
        <v>3378</v>
      </c>
      <c r="O728" s="31" t="n">
        <v>19.8</v>
      </c>
      <c r="P728" s="31" t="n">
        <v>7.55</v>
      </c>
      <c r="Q728" s="30" t="n">
        <v>45824</v>
      </c>
      <c r="R728" s="29"/>
    </row>
    <row r="729" customFormat="false" ht="15" hidden="false" customHeight="true" outlineLevel="0" collapsed="false">
      <c r="A729" s="26" t="s">
        <v>21283</v>
      </c>
      <c r="B729" s="26" t="s">
        <v>314</v>
      </c>
      <c r="C729" s="26" t="s">
        <v>21021</v>
      </c>
      <c r="D729" s="26" t="s">
        <v>20631</v>
      </c>
      <c r="E729" s="26" t="n">
        <v>24</v>
      </c>
      <c r="F729" s="26" t="s">
        <v>20259</v>
      </c>
      <c r="G729" s="26" t="s">
        <v>11623</v>
      </c>
      <c r="H729" s="26" t="n">
        <v>9</v>
      </c>
      <c r="I729" s="26" t="s">
        <v>20260</v>
      </c>
      <c r="J729" s="26" t="s">
        <v>20325</v>
      </c>
      <c r="K729" s="26"/>
      <c r="L729" s="26"/>
      <c r="M729" s="26"/>
      <c r="N729" s="26"/>
      <c r="O729" s="26"/>
      <c r="P729" s="28" t="n">
        <v>7.55</v>
      </c>
      <c r="Q729" s="27" t="n">
        <v>45848</v>
      </c>
      <c r="R729" s="26"/>
    </row>
    <row r="730" customFormat="false" ht="15" hidden="false" customHeight="true" outlineLevel="0" collapsed="false">
      <c r="A730" s="29" t="s">
        <v>21284</v>
      </c>
      <c r="B730" s="29" t="s">
        <v>314</v>
      </c>
      <c r="C730" s="29" t="s">
        <v>21021</v>
      </c>
      <c r="D730" s="29" t="s">
        <v>20631</v>
      </c>
      <c r="E730" s="29" t="n">
        <v>32</v>
      </c>
      <c r="F730" s="29" t="s">
        <v>20264</v>
      </c>
      <c r="G730" s="29" t="s">
        <v>11623</v>
      </c>
      <c r="H730" s="29" t="n">
        <v>12</v>
      </c>
      <c r="I730" s="29" t="s">
        <v>20260</v>
      </c>
      <c r="J730" s="29" t="s">
        <v>20261</v>
      </c>
      <c r="K730" s="29" t="s">
        <v>13049</v>
      </c>
      <c r="L730" s="29" t="s">
        <v>5134</v>
      </c>
      <c r="M730" s="29" t="s">
        <v>21285</v>
      </c>
      <c r="N730" s="29" t="s">
        <v>4694</v>
      </c>
      <c r="O730" s="31" t="n">
        <v>44.2</v>
      </c>
      <c r="P730" s="31" t="n">
        <v>7.55</v>
      </c>
      <c r="Q730" s="30" t="n">
        <v>45713</v>
      </c>
      <c r="R730" s="29"/>
    </row>
    <row r="731" customFormat="false" ht="15" hidden="false" customHeight="true" outlineLevel="0" collapsed="false">
      <c r="A731" s="26" t="s">
        <v>21286</v>
      </c>
      <c r="B731" s="26" t="s">
        <v>314</v>
      </c>
      <c r="C731" s="26" t="s">
        <v>21021</v>
      </c>
      <c r="D731" s="26" t="s">
        <v>20631</v>
      </c>
      <c r="E731" s="26" t="n">
        <v>32</v>
      </c>
      <c r="F731" s="26" t="s">
        <v>20264</v>
      </c>
      <c r="G731" s="26" t="s">
        <v>11623</v>
      </c>
      <c r="H731" s="26" t="n">
        <v>12</v>
      </c>
      <c r="I731" s="26" t="s">
        <v>20260</v>
      </c>
      <c r="J731" s="26" t="s">
        <v>20261</v>
      </c>
      <c r="K731" s="26" t="s">
        <v>20652</v>
      </c>
      <c r="L731" s="26" t="s">
        <v>10115</v>
      </c>
      <c r="M731" s="26" t="s">
        <v>21287</v>
      </c>
      <c r="N731" s="26" t="s">
        <v>751</v>
      </c>
      <c r="O731" s="28" t="n">
        <v>40.1</v>
      </c>
      <c r="P731" s="28" t="n">
        <v>7.55</v>
      </c>
      <c r="Q731" s="27" t="n">
        <v>45723</v>
      </c>
      <c r="R731" s="26"/>
    </row>
    <row r="732" customFormat="false" ht="15" hidden="false" customHeight="true" outlineLevel="0" collapsed="false">
      <c r="A732" s="29" t="s">
        <v>13769</v>
      </c>
      <c r="B732" s="29" t="s">
        <v>314</v>
      </c>
      <c r="C732" s="29" t="s">
        <v>21021</v>
      </c>
      <c r="D732" s="29" t="s">
        <v>20631</v>
      </c>
      <c r="E732" s="29" t="n">
        <v>45</v>
      </c>
      <c r="F732" s="29" t="s">
        <v>21030</v>
      </c>
      <c r="G732" s="29" t="s">
        <v>11623</v>
      </c>
      <c r="H732" s="29" t="n">
        <v>16</v>
      </c>
      <c r="I732" s="29" t="s">
        <v>21031</v>
      </c>
      <c r="J732" s="29" t="s">
        <v>20261</v>
      </c>
      <c r="K732" s="29" t="s">
        <v>13213</v>
      </c>
      <c r="L732" s="29" t="s">
        <v>6396</v>
      </c>
      <c r="M732" s="29" t="s">
        <v>21288</v>
      </c>
      <c r="N732" s="29" t="s">
        <v>5807</v>
      </c>
      <c r="O732" s="31" t="n">
        <v>53</v>
      </c>
      <c r="P732" s="31" t="n">
        <v>7.55</v>
      </c>
      <c r="Q732" s="30" t="n">
        <v>46018</v>
      </c>
      <c r="R732" s="29"/>
    </row>
    <row r="733" customFormat="false" ht="15" hidden="false" customHeight="true" outlineLevel="0" collapsed="false">
      <c r="A733" s="26" t="s">
        <v>12210</v>
      </c>
      <c r="B733" s="26" t="s">
        <v>314</v>
      </c>
      <c r="C733" s="26" t="s">
        <v>21021</v>
      </c>
      <c r="D733" s="26" t="s">
        <v>20631</v>
      </c>
      <c r="E733" s="26" t="n">
        <v>40</v>
      </c>
      <c r="F733" s="26" t="s">
        <v>20264</v>
      </c>
      <c r="G733" s="26" t="s">
        <v>11623</v>
      </c>
      <c r="H733" s="26" t="n">
        <v>14</v>
      </c>
      <c r="I733" s="26" t="s">
        <v>20265</v>
      </c>
      <c r="J733" s="26" t="s">
        <v>20261</v>
      </c>
      <c r="K733" s="26" t="s">
        <v>20656</v>
      </c>
      <c r="L733" s="26" t="s">
        <v>4917</v>
      </c>
      <c r="M733" s="26" t="s">
        <v>21289</v>
      </c>
      <c r="N733" s="26" t="s">
        <v>3614</v>
      </c>
      <c r="O733" s="28" t="n">
        <v>21.2</v>
      </c>
      <c r="P733" s="28" t="n">
        <v>7.55</v>
      </c>
      <c r="Q733" s="27" t="n">
        <v>46144</v>
      </c>
      <c r="R733" s="26"/>
    </row>
    <row r="734" customFormat="false" ht="15" hidden="false" customHeight="true" outlineLevel="0" collapsed="false">
      <c r="A734" s="29" t="s">
        <v>11737</v>
      </c>
      <c r="B734" s="29" t="s">
        <v>314</v>
      </c>
      <c r="C734" s="29" t="s">
        <v>21021</v>
      </c>
      <c r="D734" s="29" t="s">
        <v>20631</v>
      </c>
      <c r="E734" s="29" t="n">
        <v>40</v>
      </c>
      <c r="F734" s="29" t="s">
        <v>20264</v>
      </c>
      <c r="G734" s="29" t="s">
        <v>11623</v>
      </c>
      <c r="H734" s="29" t="n">
        <v>14</v>
      </c>
      <c r="I734" s="29" t="s">
        <v>20265</v>
      </c>
      <c r="J734" s="29" t="s">
        <v>20261</v>
      </c>
      <c r="K734" s="29" t="s">
        <v>13373</v>
      </c>
      <c r="L734" s="29" t="s">
        <v>7398</v>
      </c>
      <c r="M734" s="29" t="s">
        <v>21290</v>
      </c>
      <c r="N734" s="29" t="s">
        <v>1560</v>
      </c>
      <c r="O734" s="31" t="n">
        <v>34.4</v>
      </c>
      <c r="P734" s="31" t="n">
        <v>7.55</v>
      </c>
      <c r="Q734" s="30" t="n">
        <v>45659</v>
      </c>
      <c r="R734" s="29"/>
    </row>
    <row r="735" customFormat="false" ht="15" hidden="false" customHeight="true" outlineLevel="0" collapsed="false">
      <c r="A735" s="26" t="s">
        <v>12343</v>
      </c>
      <c r="B735" s="26" t="s">
        <v>314</v>
      </c>
      <c r="C735" s="26" t="s">
        <v>21021</v>
      </c>
      <c r="D735" s="26" t="s">
        <v>20631</v>
      </c>
      <c r="E735" s="26" t="n">
        <v>24</v>
      </c>
      <c r="F735" s="26" t="s">
        <v>20259</v>
      </c>
      <c r="G735" s="26" t="s">
        <v>11623</v>
      </c>
      <c r="H735" s="26" t="n">
        <v>9</v>
      </c>
      <c r="I735" s="26" t="s">
        <v>20260</v>
      </c>
      <c r="J735" s="26" t="s">
        <v>20261</v>
      </c>
      <c r="K735" s="26" t="s">
        <v>13557</v>
      </c>
      <c r="L735" s="26" t="s">
        <v>9739</v>
      </c>
      <c r="M735" s="26" t="s">
        <v>21291</v>
      </c>
      <c r="N735" s="26" t="s">
        <v>5288</v>
      </c>
      <c r="O735" s="28" t="n">
        <v>20.7</v>
      </c>
      <c r="P735" s="28" t="n">
        <v>7.55</v>
      </c>
      <c r="Q735" s="27" t="n">
        <v>45734</v>
      </c>
      <c r="R735" s="26"/>
    </row>
    <row r="736" customFormat="false" ht="15" hidden="false" customHeight="true" outlineLevel="0" collapsed="false">
      <c r="A736" s="29" t="s">
        <v>12593</v>
      </c>
      <c r="B736" s="29" t="s">
        <v>314</v>
      </c>
      <c r="C736" s="29" t="s">
        <v>21021</v>
      </c>
      <c r="D736" s="29" t="s">
        <v>20631</v>
      </c>
      <c r="E736" s="29" t="n">
        <v>28</v>
      </c>
      <c r="F736" s="29" t="s">
        <v>20259</v>
      </c>
      <c r="G736" s="29" t="s">
        <v>11623</v>
      </c>
      <c r="H736" s="29" t="n">
        <v>10</v>
      </c>
      <c r="I736" s="29" t="s">
        <v>20260</v>
      </c>
      <c r="J736" s="29" t="s">
        <v>20261</v>
      </c>
      <c r="K736" s="29" t="s">
        <v>13139</v>
      </c>
      <c r="L736" s="29" t="s">
        <v>3858</v>
      </c>
      <c r="M736" s="29" t="s">
        <v>21292</v>
      </c>
      <c r="N736" s="29" t="s">
        <v>3859</v>
      </c>
      <c r="O736" s="31" t="n">
        <v>55.1</v>
      </c>
      <c r="P736" s="31" t="n">
        <v>7.55</v>
      </c>
      <c r="Q736" s="30" t="n">
        <v>45679</v>
      </c>
      <c r="R736" s="29"/>
    </row>
    <row r="737" customFormat="false" ht="15" hidden="false" customHeight="true" outlineLevel="0" collapsed="false">
      <c r="A737" s="26" t="s">
        <v>21293</v>
      </c>
      <c r="B737" s="26" t="s">
        <v>314</v>
      </c>
      <c r="C737" s="26" t="s">
        <v>21021</v>
      </c>
      <c r="D737" s="26" t="s">
        <v>20631</v>
      </c>
      <c r="E737" s="26" t="n">
        <v>32</v>
      </c>
      <c r="F737" s="26" t="s">
        <v>20264</v>
      </c>
      <c r="G737" s="26" t="s">
        <v>11623</v>
      </c>
      <c r="H737" s="26" t="n">
        <v>12</v>
      </c>
      <c r="I737" s="26" t="s">
        <v>20260</v>
      </c>
      <c r="J737" s="26" t="s">
        <v>20261</v>
      </c>
      <c r="K737" s="26" t="s">
        <v>13559</v>
      </c>
      <c r="L737" s="26" t="s">
        <v>7532</v>
      </c>
      <c r="M737" s="26" t="s">
        <v>21294</v>
      </c>
      <c r="N737" s="26" t="s">
        <v>533</v>
      </c>
      <c r="O737" s="28" t="n">
        <v>61.8</v>
      </c>
      <c r="P737" s="28" t="n">
        <v>7.55</v>
      </c>
      <c r="Q737" s="27" t="n">
        <v>45732</v>
      </c>
      <c r="R737" s="26"/>
    </row>
    <row r="738" customFormat="false" ht="15" hidden="false" customHeight="true" outlineLevel="0" collapsed="false">
      <c r="A738" s="29" t="s">
        <v>21295</v>
      </c>
      <c r="B738" s="29" t="s">
        <v>314</v>
      </c>
      <c r="C738" s="29" t="s">
        <v>21021</v>
      </c>
      <c r="D738" s="29" t="s">
        <v>20631</v>
      </c>
      <c r="E738" s="29" t="n">
        <v>28</v>
      </c>
      <c r="F738" s="29" t="s">
        <v>20259</v>
      </c>
      <c r="G738" s="29" t="s">
        <v>11623</v>
      </c>
      <c r="H738" s="29" t="n">
        <v>10</v>
      </c>
      <c r="I738" s="29" t="s">
        <v>20260</v>
      </c>
      <c r="J738" s="29" t="s">
        <v>20261</v>
      </c>
      <c r="K738" s="29" t="s">
        <v>20663</v>
      </c>
      <c r="L738" s="29" t="s">
        <v>2976</v>
      </c>
      <c r="M738" s="29" t="s">
        <v>21296</v>
      </c>
      <c r="N738" s="29" t="s">
        <v>2584</v>
      </c>
      <c r="O738" s="31" t="n">
        <v>60.8</v>
      </c>
      <c r="P738" s="31" t="n">
        <v>7.55</v>
      </c>
      <c r="Q738" s="30" t="n">
        <v>45948</v>
      </c>
      <c r="R738" s="29"/>
    </row>
    <row r="739" customFormat="false" ht="15" hidden="false" customHeight="true" outlineLevel="0" collapsed="false">
      <c r="A739" s="26" t="s">
        <v>13424</v>
      </c>
      <c r="B739" s="26" t="s">
        <v>314</v>
      </c>
      <c r="C739" s="26" t="s">
        <v>21021</v>
      </c>
      <c r="D739" s="26" t="s">
        <v>20631</v>
      </c>
      <c r="E739" s="26" t="n">
        <v>45</v>
      </c>
      <c r="F739" s="26" t="s">
        <v>21030</v>
      </c>
      <c r="G739" s="26" t="s">
        <v>11623</v>
      </c>
      <c r="H739" s="26" t="n">
        <v>16</v>
      </c>
      <c r="I739" s="26" t="s">
        <v>21031</v>
      </c>
      <c r="J739" s="26" t="s">
        <v>20261</v>
      </c>
      <c r="K739" s="26" t="s">
        <v>13086</v>
      </c>
      <c r="L739" s="26" t="s">
        <v>10526</v>
      </c>
      <c r="M739" s="26" t="s">
        <v>21297</v>
      </c>
      <c r="N739" s="26" t="s">
        <v>2904</v>
      </c>
      <c r="O739" s="28" t="n">
        <v>50.6</v>
      </c>
      <c r="P739" s="28" t="n">
        <v>7.55</v>
      </c>
      <c r="Q739" s="27" t="n">
        <v>46197</v>
      </c>
      <c r="R739" s="26"/>
    </row>
    <row r="740" customFormat="false" ht="15" hidden="false" customHeight="true" outlineLevel="0" collapsed="false">
      <c r="A740" s="29" t="s">
        <v>11991</v>
      </c>
      <c r="B740" s="29" t="s">
        <v>314</v>
      </c>
      <c r="C740" s="29" t="s">
        <v>21021</v>
      </c>
      <c r="D740" s="29" t="s">
        <v>20631</v>
      </c>
      <c r="E740" s="29" t="n">
        <v>28</v>
      </c>
      <c r="F740" s="29" t="s">
        <v>20259</v>
      </c>
      <c r="G740" s="29" t="s">
        <v>11623</v>
      </c>
      <c r="H740" s="29" t="n">
        <v>10</v>
      </c>
      <c r="I740" s="29" t="s">
        <v>20260</v>
      </c>
      <c r="J740" s="29" t="s">
        <v>20325</v>
      </c>
      <c r="K740" s="29"/>
      <c r="L740" s="29"/>
      <c r="M740" s="29"/>
      <c r="N740" s="29"/>
      <c r="O740" s="29"/>
      <c r="P740" s="31" t="n">
        <v>7.55</v>
      </c>
      <c r="Q740" s="30" t="n">
        <v>46116</v>
      </c>
      <c r="R740" s="29"/>
    </row>
    <row r="741" customFormat="false" ht="15" hidden="false" customHeight="true" outlineLevel="0" collapsed="false">
      <c r="A741" s="26" t="s">
        <v>12181</v>
      </c>
      <c r="B741" s="26" t="s">
        <v>314</v>
      </c>
      <c r="C741" s="26" t="s">
        <v>21021</v>
      </c>
      <c r="D741" s="26" t="s">
        <v>20631</v>
      </c>
      <c r="E741" s="26" t="n">
        <v>70</v>
      </c>
      <c r="F741" s="26" t="s">
        <v>21022</v>
      </c>
      <c r="G741" s="26" t="s">
        <v>11623</v>
      </c>
      <c r="H741" s="26" t="n">
        <v>22</v>
      </c>
      <c r="I741" s="26" t="s">
        <v>21023</v>
      </c>
      <c r="J741" s="26" t="s">
        <v>20261</v>
      </c>
      <c r="K741" s="26" t="s">
        <v>20668</v>
      </c>
      <c r="L741" s="26" t="s">
        <v>11522</v>
      </c>
      <c r="M741" s="26" t="s">
        <v>21298</v>
      </c>
      <c r="N741" s="26" t="s">
        <v>1853</v>
      </c>
      <c r="O741" s="28" t="n">
        <v>57.5</v>
      </c>
      <c r="P741" s="28" t="n">
        <v>7.55</v>
      </c>
      <c r="Q741" s="27" t="n">
        <v>45573</v>
      </c>
      <c r="R741" s="26"/>
    </row>
    <row r="742" customFormat="false" ht="15" hidden="false" customHeight="true" outlineLevel="0" collapsed="false">
      <c r="A742" s="29" t="s">
        <v>12027</v>
      </c>
      <c r="B742" s="29" t="s">
        <v>314</v>
      </c>
      <c r="C742" s="29" t="s">
        <v>21021</v>
      </c>
      <c r="D742" s="29" t="s">
        <v>20631</v>
      </c>
      <c r="E742" s="29" t="n">
        <v>32</v>
      </c>
      <c r="F742" s="29" t="s">
        <v>20264</v>
      </c>
      <c r="G742" s="29" t="s">
        <v>11623</v>
      </c>
      <c r="H742" s="29" t="n">
        <v>12</v>
      </c>
      <c r="I742" s="29" t="s">
        <v>20260</v>
      </c>
      <c r="J742" s="29" t="s">
        <v>20261</v>
      </c>
      <c r="K742" s="29" t="s">
        <v>20671</v>
      </c>
      <c r="L742" s="29" t="s">
        <v>4028</v>
      </c>
      <c r="M742" s="29" t="s">
        <v>21299</v>
      </c>
      <c r="N742" s="29" t="s">
        <v>4029</v>
      </c>
      <c r="O742" s="31" t="n">
        <v>39</v>
      </c>
      <c r="P742" s="31" t="n">
        <v>7.55</v>
      </c>
      <c r="Q742" s="30" t="n">
        <v>46058</v>
      </c>
      <c r="R742" s="29"/>
    </row>
    <row r="743" customFormat="false" ht="15" hidden="false" customHeight="true" outlineLevel="0" collapsed="false">
      <c r="A743" s="26" t="s">
        <v>12186</v>
      </c>
      <c r="B743" s="26" t="s">
        <v>314</v>
      </c>
      <c r="C743" s="26" t="s">
        <v>21021</v>
      </c>
      <c r="D743" s="26" t="s">
        <v>20631</v>
      </c>
      <c r="E743" s="26" t="n">
        <v>60</v>
      </c>
      <c r="F743" s="26" t="s">
        <v>21022</v>
      </c>
      <c r="G743" s="26" t="s">
        <v>11623</v>
      </c>
      <c r="H743" s="26" t="n">
        <v>20</v>
      </c>
      <c r="I743" s="26" t="s">
        <v>21023</v>
      </c>
      <c r="J743" s="26" t="s">
        <v>20261</v>
      </c>
      <c r="K743" s="26" t="s">
        <v>20674</v>
      </c>
      <c r="L743" s="26" t="s">
        <v>4180</v>
      </c>
      <c r="M743" s="26" t="s">
        <v>21300</v>
      </c>
      <c r="N743" s="26" t="s">
        <v>3035</v>
      </c>
      <c r="O743" s="28" t="n">
        <v>26.5</v>
      </c>
      <c r="P743" s="28" t="n">
        <v>7.55</v>
      </c>
      <c r="Q743" s="27" t="n">
        <v>45637</v>
      </c>
      <c r="R743" s="26"/>
    </row>
    <row r="744" customFormat="false" ht="15" hidden="false" customHeight="true" outlineLevel="0" collapsed="false">
      <c r="A744" s="29" t="s">
        <v>21301</v>
      </c>
      <c r="B744" s="29" t="s">
        <v>314</v>
      </c>
      <c r="C744" s="29" t="s">
        <v>21021</v>
      </c>
      <c r="D744" s="29" t="s">
        <v>20631</v>
      </c>
      <c r="E744" s="29" t="n">
        <v>24</v>
      </c>
      <c r="F744" s="29" t="s">
        <v>20259</v>
      </c>
      <c r="G744" s="29" t="s">
        <v>11623</v>
      </c>
      <c r="H744" s="29" t="n">
        <v>9</v>
      </c>
      <c r="I744" s="29" t="s">
        <v>20260</v>
      </c>
      <c r="J744" s="29" t="s">
        <v>20261</v>
      </c>
      <c r="K744" s="29" t="s">
        <v>20676</v>
      </c>
      <c r="L744" s="29" t="s">
        <v>9160</v>
      </c>
      <c r="M744" s="29" t="s">
        <v>21302</v>
      </c>
      <c r="N744" s="29" t="s">
        <v>296</v>
      </c>
      <c r="O744" s="31" t="n">
        <v>33.7</v>
      </c>
      <c r="P744" s="31" t="n">
        <v>7.55</v>
      </c>
      <c r="Q744" s="30" t="n">
        <v>46040</v>
      </c>
      <c r="R744" s="29"/>
    </row>
    <row r="745" customFormat="false" ht="15" hidden="false" customHeight="true" outlineLevel="0" collapsed="false">
      <c r="A745" s="26" t="s">
        <v>12441</v>
      </c>
      <c r="B745" s="26" t="s">
        <v>900</v>
      </c>
      <c r="C745" s="26" t="s">
        <v>21021</v>
      </c>
      <c r="D745" s="26" t="s">
        <v>20258</v>
      </c>
      <c r="E745" s="26" t="n">
        <v>24</v>
      </c>
      <c r="F745" s="26" t="s">
        <v>20259</v>
      </c>
      <c r="G745" s="26" t="s">
        <v>11623</v>
      </c>
      <c r="H745" s="26" t="n">
        <v>9</v>
      </c>
      <c r="I745" s="26" t="s">
        <v>20260</v>
      </c>
      <c r="J745" s="26" t="s">
        <v>20283</v>
      </c>
      <c r="K745" s="26"/>
      <c r="L745" s="26"/>
      <c r="M745" s="26"/>
      <c r="N745" s="26"/>
      <c r="O745" s="26"/>
      <c r="P745" s="28" t="n">
        <v>7.55</v>
      </c>
      <c r="Q745" s="27" t="n">
        <v>45652</v>
      </c>
      <c r="R745" s="26"/>
    </row>
    <row r="746" customFormat="false" ht="15" hidden="false" customHeight="true" outlineLevel="0" collapsed="false">
      <c r="A746" s="29" t="s">
        <v>13330</v>
      </c>
      <c r="B746" s="29" t="s">
        <v>900</v>
      </c>
      <c r="C746" s="29" t="s">
        <v>21021</v>
      </c>
      <c r="D746" s="29" t="s">
        <v>20258</v>
      </c>
      <c r="E746" s="29" t="n">
        <v>40</v>
      </c>
      <c r="F746" s="29" t="s">
        <v>20264</v>
      </c>
      <c r="G746" s="29" t="s">
        <v>11623</v>
      </c>
      <c r="H746" s="29" t="n">
        <v>14</v>
      </c>
      <c r="I746" s="29" t="s">
        <v>20265</v>
      </c>
      <c r="J746" s="29" t="s">
        <v>20261</v>
      </c>
      <c r="K746" s="29" t="s">
        <v>13331</v>
      </c>
      <c r="L746" s="29" t="s">
        <v>1020</v>
      </c>
      <c r="M746" s="29" t="s">
        <v>21303</v>
      </c>
      <c r="N746" s="29" t="s">
        <v>1024</v>
      </c>
      <c r="O746" s="31" t="n">
        <v>43.8</v>
      </c>
      <c r="P746" s="31" t="n">
        <v>7.55</v>
      </c>
      <c r="Q746" s="30" t="n">
        <v>45578</v>
      </c>
      <c r="R746" s="29"/>
    </row>
    <row r="747" customFormat="false" ht="15" hidden="false" customHeight="true" outlineLevel="0" collapsed="false">
      <c r="A747" s="26" t="s">
        <v>12220</v>
      </c>
      <c r="B747" s="26" t="s">
        <v>900</v>
      </c>
      <c r="C747" s="26" t="s">
        <v>21021</v>
      </c>
      <c r="D747" s="26" t="s">
        <v>20258</v>
      </c>
      <c r="E747" s="26" t="n">
        <v>45</v>
      </c>
      <c r="F747" s="26" t="s">
        <v>21030</v>
      </c>
      <c r="G747" s="26" t="s">
        <v>11623</v>
      </c>
      <c r="H747" s="26" t="n">
        <v>16</v>
      </c>
      <c r="I747" s="26" t="s">
        <v>21031</v>
      </c>
      <c r="J747" s="26" t="s">
        <v>20261</v>
      </c>
      <c r="K747" s="26" t="s">
        <v>20267</v>
      </c>
      <c r="L747" s="26" t="s">
        <v>5770</v>
      </c>
      <c r="M747" s="26" t="s">
        <v>21304</v>
      </c>
      <c r="N747" s="26" t="s">
        <v>798</v>
      </c>
      <c r="O747" s="28" t="n">
        <v>21.9</v>
      </c>
      <c r="P747" s="28" t="n">
        <v>7.55</v>
      </c>
      <c r="Q747" s="27" t="n">
        <v>45766</v>
      </c>
      <c r="R747" s="26"/>
    </row>
    <row r="748" customFormat="false" ht="15" hidden="false" customHeight="true" outlineLevel="0" collapsed="false">
      <c r="A748" s="29" t="s">
        <v>14413</v>
      </c>
      <c r="B748" s="29" t="s">
        <v>900</v>
      </c>
      <c r="C748" s="29" t="s">
        <v>21021</v>
      </c>
      <c r="D748" s="29" t="s">
        <v>20258</v>
      </c>
      <c r="E748" s="29" t="n">
        <v>40</v>
      </c>
      <c r="F748" s="29" t="s">
        <v>20264</v>
      </c>
      <c r="G748" s="29" t="s">
        <v>11623</v>
      </c>
      <c r="H748" s="29" t="n">
        <v>14</v>
      </c>
      <c r="I748" s="29" t="s">
        <v>20265</v>
      </c>
      <c r="J748" s="29" t="s">
        <v>20261</v>
      </c>
      <c r="K748" s="29" t="s">
        <v>13451</v>
      </c>
      <c r="L748" s="29" t="s">
        <v>4807</v>
      </c>
      <c r="M748" s="29" t="s">
        <v>21305</v>
      </c>
      <c r="N748" s="29" t="s">
        <v>2992</v>
      </c>
      <c r="O748" s="31" t="n">
        <v>49.6</v>
      </c>
      <c r="P748" s="31" t="n">
        <v>7.55</v>
      </c>
      <c r="Q748" s="30" t="n">
        <v>46100</v>
      </c>
      <c r="R748" s="29"/>
    </row>
    <row r="749" customFormat="false" ht="15" hidden="false" customHeight="true" outlineLevel="0" collapsed="false">
      <c r="A749" s="26" t="s">
        <v>14181</v>
      </c>
      <c r="B749" s="26" t="s">
        <v>900</v>
      </c>
      <c r="C749" s="26" t="s">
        <v>21021</v>
      </c>
      <c r="D749" s="26" t="s">
        <v>20258</v>
      </c>
      <c r="E749" s="26" t="n">
        <v>60</v>
      </c>
      <c r="F749" s="26" t="s">
        <v>21022</v>
      </c>
      <c r="G749" s="26" t="s">
        <v>11623</v>
      </c>
      <c r="H749" s="26" t="n">
        <v>20</v>
      </c>
      <c r="I749" s="26" t="s">
        <v>21023</v>
      </c>
      <c r="J749" s="26" t="s">
        <v>20261</v>
      </c>
      <c r="K749" s="26" t="s">
        <v>13377</v>
      </c>
      <c r="L749" s="26" t="s">
        <v>9929</v>
      </c>
      <c r="M749" s="26" t="s">
        <v>21306</v>
      </c>
      <c r="N749" s="26" t="s">
        <v>8769</v>
      </c>
      <c r="O749" s="28" t="n">
        <v>35.5</v>
      </c>
      <c r="P749" s="28" t="n">
        <v>7.55</v>
      </c>
      <c r="Q749" s="27" t="n">
        <v>45898</v>
      </c>
      <c r="R749" s="26"/>
    </row>
    <row r="750" customFormat="false" ht="15" hidden="false" customHeight="true" outlineLevel="0" collapsed="false">
      <c r="A750" s="29" t="s">
        <v>12972</v>
      </c>
      <c r="B750" s="29" t="s">
        <v>900</v>
      </c>
      <c r="C750" s="29" t="s">
        <v>21021</v>
      </c>
      <c r="D750" s="29" t="s">
        <v>20258</v>
      </c>
      <c r="E750" s="29" t="n">
        <v>80</v>
      </c>
      <c r="F750" s="29" t="s">
        <v>21022</v>
      </c>
      <c r="G750" s="29" t="s">
        <v>11623</v>
      </c>
      <c r="H750" s="29" t="n">
        <v>24</v>
      </c>
      <c r="I750" s="29" t="s">
        <v>21023</v>
      </c>
      <c r="J750" s="29" t="s">
        <v>20261</v>
      </c>
      <c r="K750" s="29" t="s">
        <v>13485</v>
      </c>
      <c r="L750" s="29" t="s">
        <v>3967</v>
      </c>
      <c r="M750" s="29" t="s">
        <v>21307</v>
      </c>
      <c r="N750" s="29" t="s">
        <v>3970</v>
      </c>
      <c r="O750" s="31" t="n">
        <v>40.5</v>
      </c>
      <c r="P750" s="31" t="n">
        <v>7.55</v>
      </c>
      <c r="Q750" s="30" t="n">
        <v>45689</v>
      </c>
      <c r="R750" s="29"/>
    </row>
    <row r="751" customFormat="false" ht="15" hidden="false" customHeight="true" outlineLevel="0" collapsed="false">
      <c r="A751" s="26" t="s">
        <v>21308</v>
      </c>
      <c r="B751" s="26" t="s">
        <v>900</v>
      </c>
      <c r="C751" s="26" t="s">
        <v>21021</v>
      </c>
      <c r="D751" s="26" t="s">
        <v>20258</v>
      </c>
      <c r="E751" s="26" t="n">
        <v>32</v>
      </c>
      <c r="F751" s="26" t="s">
        <v>20264</v>
      </c>
      <c r="G751" s="26" t="s">
        <v>11623</v>
      </c>
      <c r="H751" s="26" t="n">
        <v>12</v>
      </c>
      <c r="I751" s="26" t="s">
        <v>20260</v>
      </c>
      <c r="J751" s="26" t="s">
        <v>20283</v>
      </c>
      <c r="K751" s="26"/>
      <c r="L751" s="26"/>
      <c r="M751" s="26"/>
      <c r="N751" s="26"/>
      <c r="O751" s="26"/>
      <c r="P751" s="28" t="n">
        <v>7.55</v>
      </c>
      <c r="Q751" s="27" t="n">
        <v>45785</v>
      </c>
      <c r="R751" s="26"/>
    </row>
    <row r="752" customFormat="false" ht="15" hidden="false" customHeight="true" outlineLevel="0" collapsed="false">
      <c r="A752" s="29" t="s">
        <v>21309</v>
      </c>
      <c r="B752" s="29" t="s">
        <v>900</v>
      </c>
      <c r="C752" s="29" t="s">
        <v>21021</v>
      </c>
      <c r="D752" s="29" t="s">
        <v>20258</v>
      </c>
      <c r="E752" s="29" t="n">
        <v>32</v>
      </c>
      <c r="F752" s="29" t="s">
        <v>20264</v>
      </c>
      <c r="G752" s="29" t="s">
        <v>11623</v>
      </c>
      <c r="H752" s="29" t="n">
        <v>12</v>
      </c>
      <c r="I752" s="29" t="s">
        <v>20260</v>
      </c>
      <c r="J752" s="29" t="s">
        <v>20261</v>
      </c>
      <c r="K752" s="29" t="s">
        <v>20274</v>
      </c>
      <c r="L752" s="29" t="s">
        <v>8278</v>
      </c>
      <c r="M752" s="29" t="s">
        <v>21310</v>
      </c>
      <c r="N752" s="29" t="s">
        <v>1751</v>
      </c>
      <c r="O752" s="31" t="n">
        <v>46.9</v>
      </c>
      <c r="P752" s="31" t="n">
        <v>7.55</v>
      </c>
      <c r="Q752" s="30" t="n">
        <v>46041</v>
      </c>
      <c r="R752" s="29"/>
    </row>
    <row r="753" customFormat="false" ht="15" hidden="false" customHeight="true" outlineLevel="0" collapsed="false">
      <c r="A753" s="26" t="s">
        <v>12154</v>
      </c>
      <c r="B753" s="26" t="s">
        <v>900</v>
      </c>
      <c r="C753" s="26" t="s">
        <v>21021</v>
      </c>
      <c r="D753" s="26" t="s">
        <v>20258</v>
      </c>
      <c r="E753" s="26" t="n">
        <v>28</v>
      </c>
      <c r="F753" s="26" t="s">
        <v>20259</v>
      </c>
      <c r="G753" s="26" t="s">
        <v>11623</v>
      </c>
      <c r="H753" s="26" t="n">
        <v>10</v>
      </c>
      <c r="I753" s="26" t="s">
        <v>20260</v>
      </c>
      <c r="J753" s="26" t="s">
        <v>20261</v>
      </c>
      <c r="K753" s="26" t="s">
        <v>20276</v>
      </c>
      <c r="L753" s="26" t="s">
        <v>8464</v>
      </c>
      <c r="M753" s="26" t="s">
        <v>21311</v>
      </c>
      <c r="N753" s="26" t="s">
        <v>4906</v>
      </c>
      <c r="O753" s="28" t="n">
        <v>55</v>
      </c>
      <c r="P753" s="28" t="n">
        <v>7.55</v>
      </c>
      <c r="Q753" s="27" t="n">
        <v>45969</v>
      </c>
      <c r="R753" s="26"/>
    </row>
    <row r="754" customFormat="false" ht="15" hidden="false" customHeight="true" outlineLevel="0" collapsed="false">
      <c r="A754" s="29" t="s">
        <v>21312</v>
      </c>
      <c r="B754" s="29" t="s">
        <v>900</v>
      </c>
      <c r="C754" s="29" t="s">
        <v>21021</v>
      </c>
      <c r="D754" s="29" t="s">
        <v>20258</v>
      </c>
      <c r="E754" s="29" t="n">
        <v>80</v>
      </c>
      <c r="F754" s="29" t="s">
        <v>21022</v>
      </c>
      <c r="G754" s="29" t="s">
        <v>11623</v>
      </c>
      <c r="H754" s="29" t="n">
        <v>24</v>
      </c>
      <c r="I754" s="29" t="s">
        <v>21023</v>
      </c>
      <c r="J754" s="29" t="s">
        <v>20261</v>
      </c>
      <c r="K754" s="29" t="s">
        <v>13219</v>
      </c>
      <c r="L754" s="29" t="s">
        <v>6667</v>
      </c>
      <c r="M754" s="29" t="s">
        <v>21313</v>
      </c>
      <c r="N754" s="29" t="s">
        <v>1187</v>
      </c>
      <c r="O754" s="31" t="n">
        <v>42.1</v>
      </c>
      <c r="P754" s="31" t="n">
        <v>7.55</v>
      </c>
      <c r="Q754" s="30" t="n">
        <v>45943</v>
      </c>
      <c r="R754" s="29"/>
    </row>
    <row r="755" customFormat="false" ht="15" hidden="false" customHeight="true" outlineLevel="0" collapsed="false">
      <c r="A755" s="26" t="s">
        <v>21314</v>
      </c>
      <c r="B755" s="26" t="s">
        <v>900</v>
      </c>
      <c r="C755" s="26" t="s">
        <v>21021</v>
      </c>
      <c r="D755" s="26" t="s">
        <v>20258</v>
      </c>
      <c r="E755" s="26" t="n">
        <v>28</v>
      </c>
      <c r="F755" s="26" t="s">
        <v>20259</v>
      </c>
      <c r="G755" s="26" t="s">
        <v>11623</v>
      </c>
      <c r="H755" s="26" t="n">
        <v>10</v>
      </c>
      <c r="I755" s="26" t="s">
        <v>20260</v>
      </c>
      <c r="J755" s="26" t="s">
        <v>20261</v>
      </c>
      <c r="K755" s="26" t="s">
        <v>20280</v>
      </c>
      <c r="L755" s="26" t="s">
        <v>9327</v>
      </c>
      <c r="M755" s="26" t="s">
        <v>21315</v>
      </c>
      <c r="N755" s="26" t="s">
        <v>1141</v>
      </c>
      <c r="O755" s="28" t="n">
        <v>59.8</v>
      </c>
      <c r="P755" s="28" t="n">
        <v>7.55</v>
      </c>
      <c r="Q755" s="27" t="n">
        <v>45864</v>
      </c>
      <c r="R755" s="26"/>
    </row>
    <row r="756" customFormat="false" ht="15" hidden="false" customHeight="true" outlineLevel="0" collapsed="false">
      <c r="A756" s="29" t="s">
        <v>21316</v>
      </c>
      <c r="B756" s="29" t="s">
        <v>900</v>
      </c>
      <c r="C756" s="29" t="s">
        <v>21021</v>
      </c>
      <c r="D756" s="29" t="s">
        <v>20258</v>
      </c>
      <c r="E756" s="29" t="n">
        <v>32</v>
      </c>
      <c r="F756" s="29" t="s">
        <v>20264</v>
      </c>
      <c r="G756" s="29" t="s">
        <v>11623</v>
      </c>
      <c r="H756" s="29" t="n">
        <v>12</v>
      </c>
      <c r="I756" s="29" t="s">
        <v>20260</v>
      </c>
      <c r="J756" s="29" t="s">
        <v>20261</v>
      </c>
      <c r="K756" s="29" t="s">
        <v>13536</v>
      </c>
      <c r="L756" s="29" t="s">
        <v>1405</v>
      </c>
      <c r="M756" s="29" t="s">
        <v>21317</v>
      </c>
      <c r="N756" s="29" t="s">
        <v>714</v>
      </c>
      <c r="O756" s="31" t="n">
        <v>19.8</v>
      </c>
      <c r="P756" s="31" t="n">
        <v>7.55</v>
      </c>
      <c r="Q756" s="30" t="n">
        <v>46093</v>
      </c>
      <c r="R756" s="29"/>
    </row>
    <row r="757" customFormat="false" ht="15" hidden="false" customHeight="true" outlineLevel="0" collapsed="false">
      <c r="A757" s="26" t="s">
        <v>12856</v>
      </c>
      <c r="B757" s="26" t="s">
        <v>900</v>
      </c>
      <c r="C757" s="26" t="s">
        <v>21021</v>
      </c>
      <c r="D757" s="26" t="s">
        <v>20258</v>
      </c>
      <c r="E757" s="26" t="n">
        <v>45</v>
      </c>
      <c r="F757" s="26" t="s">
        <v>21030</v>
      </c>
      <c r="G757" s="26" t="s">
        <v>11623</v>
      </c>
      <c r="H757" s="26" t="n">
        <v>16</v>
      </c>
      <c r="I757" s="26" t="s">
        <v>21031</v>
      </c>
      <c r="J757" s="26" t="s">
        <v>20261</v>
      </c>
      <c r="K757" s="26" t="s">
        <v>20284</v>
      </c>
      <c r="L757" s="26" t="s">
        <v>1662</v>
      </c>
      <c r="M757" s="26" t="s">
        <v>21318</v>
      </c>
      <c r="N757" s="26" t="s">
        <v>1664</v>
      </c>
      <c r="O757" s="28" t="n">
        <v>45.1</v>
      </c>
      <c r="P757" s="28" t="n">
        <v>7.55</v>
      </c>
      <c r="Q757" s="27" t="n">
        <v>45873</v>
      </c>
      <c r="R757" s="26"/>
    </row>
    <row r="758" customFormat="false" ht="15" hidden="false" customHeight="true" outlineLevel="0" collapsed="false">
      <c r="A758" s="29" t="s">
        <v>12578</v>
      </c>
      <c r="B758" s="29" t="s">
        <v>900</v>
      </c>
      <c r="C758" s="29" t="s">
        <v>21021</v>
      </c>
      <c r="D758" s="29" t="s">
        <v>20258</v>
      </c>
      <c r="E758" s="29" t="n">
        <v>24</v>
      </c>
      <c r="F758" s="29" t="s">
        <v>20259</v>
      </c>
      <c r="G758" s="29" t="s">
        <v>11623</v>
      </c>
      <c r="H758" s="29" t="n">
        <v>9</v>
      </c>
      <c r="I758" s="29" t="s">
        <v>20260</v>
      </c>
      <c r="J758" s="29" t="s">
        <v>20261</v>
      </c>
      <c r="K758" s="29" t="s">
        <v>20286</v>
      </c>
      <c r="L758" s="29" t="s">
        <v>8484</v>
      </c>
      <c r="M758" s="29" t="s">
        <v>21319</v>
      </c>
      <c r="N758" s="29" t="s">
        <v>8486</v>
      </c>
      <c r="O758" s="31" t="n">
        <v>36.6</v>
      </c>
      <c r="P758" s="31" t="n">
        <v>7.55</v>
      </c>
      <c r="Q758" s="30" t="n">
        <v>45766</v>
      </c>
      <c r="R758" s="29"/>
    </row>
    <row r="759" customFormat="false" ht="15" hidden="false" customHeight="true" outlineLevel="0" collapsed="false">
      <c r="A759" s="26" t="s">
        <v>21320</v>
      </c>
      <c r="B759" s="26" t="s">
        <v>900</v>
      </c>
      <c r="C759" s="26" t="s">
        <v>21021</v>
      </c>
      <c r="D759" s="26" t="s">
        <v>20258</v>
      </c>
      <c r="E759" s="26" t="n">
        <v>50</v>
      </c>
      <c r="F759" s="26" t="s">
        <v>21030</v>
      </c>
      <c r="G759" s="26" t="s">
        <v>11623</v>
      </c>
      <c r="H759" s="26" t="n">
        <v>18</v>
      </c>
      <c r="I759" s="26" t="s">
        <v>21031</v>
      </c>
      <c r="J759" s="26" t="s">
        <v>20261</v>
      </c>
      <c r="K759" s="26" t="s">
        <v>20288</v>
      </c>
      <c r="L759" s="26" t="s">
        <v>3272</v>
      </c>
      <c r="M759" s="26" t="s">
        <v>21321</v>
      </c>
      <c r="N759" s="26" t="s">
        <v>3273</v>
      </c>
      <c r="O759" s="28" t="n">
        <v>26.4</v>
      </c>
      <c r="P759" s="28" t="n">
        <v>7.55</v>
      </c>
      <c r="Q759" s="27" t="n">
        <v>45619</v>
      </c>
      <c r="R759" s="26"/>
    </row>
    <row r="760" customFormat="false" ht="15" hidden="false" customHeight="true" outlineLevel="0" collapsed="false">
      <c r="A760" s="29" t="s">
        <v>12229</v>
      </c>
      <c r="B760" s="29" t="s">
        <v>900</v>
      </c>
      <c r="C760" s="29" t="s">
        <v>21021</v>
      </c>
      <c r="D760" s="29" t="s">
        <v>20258</v>
      </c>
      <c r="E760" s="29" t="n">
        <v>32</v>
      </c>
      <c r="F760" s="29" t="s">
        <v>20264</v>
      </c>
      <c r="G760" s="29" t="s">
        <v>11623</v>
      </c>
      <c r="H760" s="29" t="n">
        <v>12</v>
      </c>
      <c r="I760" s="29" t="s">
        <v>20260</v>
      </c>
      <c r="J760" s="29" t="s">
        <v>20261</v>
      </c>
      <c r="K760" s="29" t="s">
        <v>13036</v>
      </c>
      <c r="L760" s="29" t="s">
        <v>7554</v>
      </c>
      <c r="M760" s="29" t="s">
        <v>21322</v>
      </c>
      <c r="N760" s="29" t="s">
        <v>1227</v>
      </c>
      <c r="O760" s="31" t="n">
        <v>49.4</v>
      </c>
      <c r="P760" s="31" t="n">
        <v>7.55</v>
      </c>
      <c r="Q760" s="30" t="n">
        <v>45999</v>
      </c>
      <c r="R760" s="29"/>
    </row>
    <row r="761" customFormat="false" ht="15" hidden="false" customHeight="true" outlineLevel="0" collapsed="false">
      <c r="A761" s="26" t="s">
        <v>13607</v>
      </c>
      <c r="B761" s="26" t="s">
        <v>900</v>
      </c>
      <c r="C761" s="26" t="s">
        <v>21021</v>
      </c>
      <c r="D761" s="26" t="s">
        <v>20258</v>
      </c>
      <c r="E761" s="26" t="n">
        <v>50</v>
      </c>
      <c r="F761" s="26" t="s">
        <v>21030</v>
      </c>
      <c r="G761" s="26" t="s">
        <v>11623</v>
      </c>
      <c r="H761" s="26" t="n">
        <v>18</v>
      </c>
      <c r="I761" s="26" t="s">
        <v>21031</v>
      </c>
      <c r="J761" s="26" t="s">
        <v>20261</v>
      </c>
      <c r="K761" s="26" t="s">
        <v>20293</v>
      </c>
      <c r="L761" s="26" t="s">
        <v>7070</v>
      </c>
      <c r="M761" s="26" t="s">
        <v>21323</v>
      </c>
      <c r="N761" s="26" t="s">
        <v>545</v>
      </c>
      <c r="O761" s="28" t="n">
        <v>50</v>
      </c>
      <c r="P761" s="28" t="n">
        <v>7.55</v>
      </c>
      <c r="Q761" s="27" t="n">
        <v>45887</v>
      </c>
      <c r="R761" s="26"/>
    </row>
    <row r="762" customFormat="false" ht="15" hidden="false" customHeight="true" outlineLevel="0" collapsed="false">
      <c r="A762" s="29" t="s">
        <v>12021</v>
      </c>
      <c r="B762" s="29" t="s">
        <v>900</v>
      </c>
      <c r="C762" s="29" t="s">
        <v>21021</v>
      </c>
      <c r="D762" s="29" t="s">
        <v>20258</v>
      </c>
      <c r="E762" s="29" t="n">
        <v>60</v>
      </c>
      <c r="F762" s="29" t="s">
        <v>21022</v>
      </c>
      <c r="G762" s="29" t="s">
        <v>11623</v>
      </c>
      <c r="H762" s="29" t="n">
        <v>20</v>
      </c>
      <c r="I762" s="29" t="s">
        <v>21023</v>
      </c>
      <c r="J762" s="29" t="s">
        <v>20261</v>
      </c>
      <c r="K762" s="29" t="s">
        <v>20296</v>
      </c>
      <c r="L762" s="29" t="s">
        <v>7970</v>
      </c>
      <c r="M762" s="29" t="s">
        <v>21324</v>
      </c>
      <c r="N762" s="29" t="s">
        <v>5022</v>
      </c>
      <c r="O762" s="31" t="n">
        <v>53.9</v>
      </c>
      <c r="P762" s="31" t="n">
        <v>7.55</v>
      </c>
      <c r="Q762" s="30" t="n">
        <v>45610</v>
      </c>
      <c r="R762" s="29"/>
    </row>
    <row r="763" customFormat="false" ht="15" hidden="false" customHeight="true" outlineLevel="0" collapsed="false">
      <c r="A763" s="26" t="s">
        <v>12607</v>
      </c>
      <c r="B763" s="26" t="s">
        <v>900</v>
      </c>
      <c r="C763" s="26" t="s">
        <v>21021</v>
      </c>
      <c r="D763" s="26" t="s">
        <v>20258</v>
      </c>
      <c r="E763" s="26" t="n">
        <v>28</v>
      </c>
      <c r="F763" s="26" t="s">
        <v>20259</v>
      </c>
      <c r="G763" s="26" t="s">
        <v>11623</v>
      </c>
      <c r="H763" s="26" t="n">
        <v>10</v>
      </c>
      <c r="I763" s="26" t="s">
        <v>20260</v>
      </c>
      <c r="J763" s="26" t="s">
        <v>20261</v>
      </c>
      <c r="K763" s="26" t="s">
        <v>20298</v>
      </c>
      <c r="L763" s="26" t="s">
        <v>3336</v>
      </c>
      <c r="M763" s="26" t="s">
        <v>21325</v>
      </c>
      <c r="N763" s="26" t="s">
        <v>1618</v>
      </c>
      <c r="O763" s="28" t="n">
        <v>37.9</v>
      </c>
      <c r="P763" s="28" t="n">
        <v>7.55</v>
      </c>
      <c r="Q763" s="27" t="n">
        <v>45604</v>
      </c>
      <c r="R763" s="26"/>
    </row>
    <row r="764" customFormat="false" ht="15" hidden="false" customHeight="true" outlineLevel="0" collapsed="false">
      <c r="A764" s="29" t="s">
        <v>13604</v>
      </c>
      <c r="B764" s="29" t="s">
        <v>900</v>
      </c>
      <c r="C764" s="29" t="s">
        <v>21021</v>
      </c>
      <c r="D764" s="29" t="s">
        <v>20258</v>
      </c>
      <c r="E764" s="29" t="n">
        <v>32</v>
      </c>
      <c r="F764" s="29" t="s">
        <v>20264</v>
      </c>
      <c r="G764" s="29" t="s">
        <v>11623</v>
      </c>
      <c r="H764" s="29" t="n">
        <v>12</v>
      </c>
      <c r="I764" s="29" t="s">
        <v>20260</v>
      </c>
      <c r="J764" s="29" t="s">
        <v>20261</v>
      </c>
      <c r="K764" s="29" t="s">
        <v>20301</v>
      </c>
      <c r="L764" s="29" t="s">
        <v>1486</v>
      </c>
      <c r="M764" s="29" t="s">
        <v>21326</v>
      </c>
      <c r="N764" s="29" t="s">
        <v>1490</v>
      </c>
      <c r="O764" s="31" t="n">
        <v>49.8</v>
      </c>
      <c r="P764" s="31" t="n">
        <v>7.55</v>
      </c>
      <c r="Q764" s="30" t="n">
        <v>45972</v>
      </c>
      <c r="R764" s="29"/>
    </row>
    <row r="765" customFormat="false" ht="15" hidden="false" customHeight="true" outlineLevel="0" collapsed="false">
      <c r="A765" s="26" t="s">
        <v>12724</v>
      </c>
      <c r="B765" s="26" t="s">
        <v>900</v>
      </c>
      <c r="C765" s="26" t="s">
        <v>21021</v>
      </c>
      <c r="D765" s="26" t="s">
        <v>20258</v>
      </c>
      <c r="E765" s="26" t="n">
        <v>32</v>
      </c>
      <c r="F765" s="26" t="s">
        <v>20264</v>
      </c>
      <c r="G765" s="26" t="s">
        <v>11623</v>
      </c>
      <c r="H765" s="26" t="n">
        <v>12</v>
      </c>
      <c r="I765" s="26" t="s">
        <v>20260</v>
      </c>
      <c r="J765" s="26" t="s">
        <v>20261</v>
      </c>
      <c r="K765" s="26" t="s">
        <v>20303</v>
      </c>
      <c r="L765" s="26" t="s">
        <v>3928</v>
      </c>
      <c r="M765" s="26" t="s">
        <v>21327</v>
      </c>
      <c r="N765" s="26" t="s">
        <v>3929</v>
      </c>
      <c r="O765" s="28" t="n">
        <v>40.7</v>
      </c>
      <c r="P765" s="28" t="n">
        <v>7.55</v>
      </c>
      <c r="Q765" s="27" t="n">
        <v>45612</v>
      </c>
      <c r="R765" s="26"/>
    </row>
    <row r="766" customFormat="false" ht="15" hidden="false" customHeight="true" outlineLevel="0" collapsed="false">
      <c r="A766" s="29" t="s">
        <v>21328</v>
      </c>
      <c r="B766" s="29" t="s">
        <v>900</v>
      </c>
      <c r="C766" s="29" t="s">
        <v>21021</v>
      </c>
      <c r="D766" s="29" t="s">
        <v>20258</v>
      </c>
      <c r="E766" s="29" t="n">
        <v>32</v>
      </c>
      <c r="F766" s="29" t="s">
        <v>20264</v>
      </c>
      <c r="G766" s="29" t="s">
        <v>11623</v>
      </c>
      <c r="H766" s="29" t="n">
        <v>12</v>
      </c>
      <c r="I766" s="29" t="s">
        <v>20260</v>
      </c>
      <c r="J766" s="29" t="s">
        <v>20261</v>
      </c>
      <c r="K766" s="29" t="s">
        <v>20306</v>
      </c>
      <c r="L766" s="29" t="s">
        <v>3590</v>
      </c>
      <c r="M766" s="29" t="s">
        <v>21329</v>
      </c>
      <c r="N766" s="29" t="s">
        <v>526</v>
      </c>
      <c r="O766" s="31" t="n">
        <v>26.5</v>
      </c>
      <c r="P766" s="31" t="n">
        <v>7.55</v>
      </c>
      <c r="Q766" s="30" t="n">
        <v>45886</v>
      </c>
      <c r="R766" s="29"/>
    </row>
    <row r="767" customFormat="false" ht="15" hidden="false" customHeight="true" outlineLevel="0" collapsed="false">
      <c r="A767" s="26" t="s">
        <v>13323</v>
      </c>
      <c r="B767" s="26" t="s">
        <v>900</v>
      </c>
      <c r="C767" s="26" t="s">
        <v>21021</v>
      </c>
      <c r="D767" s="26" t="s">
        <v>20258</v>
      </c>
      <c r="E767" s="26" t="n">
        <v>80</v>
      </c>
      <c r="F767" s="26" t="s">
        <v>21022</v>
      </c>
      <c r="G767" s="26" t="s">
        <v>11623</v>
      </c>
      <c r="H767" s="26" t="n">
        <v>24</v>
      </c>
      <c r="I767" s="26" t="s">
        <v>21023</v>
      </c>
      <c r="J767" s="26" t="s">
        <v>20261</v>
      </c>
      <c r="K767" s="26" t="s">
        <v>20308</v>
      </c>
      <c r="L767" s="26" t="s">
        <v>10618</v>
      </c>
      <c r="M767" s="26" t="s">
        <v>21330</v>
      </c>
      <c r="N767" s="26" t="s">
        <v>4829</v>
      </c>
      <c r="O767" s="28" t="n">
        <v>40.2</v>
      </c>
      <c r="P767" s="28" t="n">
        <v>7.55</v>
      </c>
      <c r="Q767" s="27" t="n">
        <v>45946</v>
      </c>
      <c r="R767" s="26"/>
    </row>
    <row r="768" customFormat="false" ht="15" hidden="false" customHeight="true" outlineLevel="0" collapsed="false">
      <c r="A768" s="29" t="s">
        <v>13546</v>
      </c>
      <c r="B768" s="29" t="s">
        <v>900</v>
      </c>
      <c r="C768" s="29" t="s">
        <v>21021</v>
      </c>
      <c r="D768" s="29" t="s">
        <v>20312</v>
      </c>
      <c r="E768" s="29" t="n">
        <v>32</v>
      </c>
      <c r="F768" s="29" t="s">
        <v>20264</v>
      </c>
      <c r="G768" s="29" t="s">
        <v>11623</v>
      </c>
      <c r="H768" s="29" t="n">
        <v>12</v>
      </c>
      <c r="I768" s="29" t="s">
        <v>20260</v>
      </c>
      <c r="J768" s="29" t="s">
        <v>20261</v>
      </c>
      <c r="K768" s="29" t="s">
        <v>20313</v>
      </c>
      <c r="L768" s="29" t="s">
        <v>4007</v>
      </c>
      <c r="M768" s="29" t="s">
        <v>21331</v>
      </c>
      <c r="N768" s="29" t="s">
        <v>1994</v>
      </c>
      <c r="O768" s="31" t="n">
        <v>36.5</v>
      </c>
      <c r="P768" s="31" t="n">
        <v>7.55</v>
      </c>
      <c r="Q768" s="30" t="n">
        <v>45651</v>
      </c>
      <c r="R768" s="29"/>
    </row>
    <row r="769" customFormat="false" ht="15" hidden="false" customHeight="true" outlineLevel="0" collapsed="false">
      <c r="A769" s="26" t="s">
        <v>21332</v>
      </c>
      <c r="B769" s="26" t="s">
        <v>900</v>
      </c>
      <c r="C769" s="26" t="s">
        <v>21021</v>
      </c>
      <c r="D769" s="26" t="s">
        <v>20312</v>
      </c>
      <c r="E769" s="26" t="n">
        <v>80</v>
      </c>
      <c r="F769" s="26" t="s">
        <v>21022</v>
      </c>
      <c r="G769" s="26" t="s">
        <v>11623</v>
      </c>
      <c r="H769" s="26" t="n">
        <v>24</v>
      </c>
      <c r="I769" s="26" t="s">
        <v>21023</v>
      </c>
      <c r="J769" s="26" t="s">
        <v>20261</v>
      </c>
      <c r="K769" s="26" t="s">
        <v>20316</v>
      </c>
      <c r="L769" s="26" t="s">
        <v>8828</v>
      </c>
      <c r="M769" s="26" t="s">
        <v>21333</v>
      </c>
      <c r="N769" s="26" t="s">
        <v>1061</v>
      </c>
      <c r="O769" s="28" t="n">
        <v>58.2</v>
      </c>
      <c r="P769" s="28" t="n">
        <v>7.55</v>
      </c>
      <c r="Q769" s="27" t="n">
        <v>45732</v>
      </c>
      <c r="R769" s="26"/>
    </row>
    <row r="770" customFormat="false" ht="15" hidden="false" customHeight="true" outlineLevel="0" collapsed="false">
      <c r="A770" s="29" t="s">
        <v>13418</v>
      </c>
      <c r="B770" s="29" t="s">
        <v>900</v>
      </c>
      <c r="C770" s="29" t="s">
        <v>21021</v>
      </c>
      <c r="D770" s="29" t="s">
        <v>20312</v>
      </c>
      <c r="E770" s="29" t="n">
        <v>70</v>
      </c>
      <c r="F770" s="29" t="s">
        <v>21022</v>
      </c>
      <c r="G770" s="29" t="s">
        <v>11623</v>
      </c>
      <c r="H770" s="29" t="n">
        <v>22</v>
      </c>
      <c r="I770" s="29" t="s">
        <v>21023</v>
      </c>
      <c r="J770" s="29" t="s">
        <v>20325</v>
      </c>
      <c r="K770" s="29"/>
      <c r="L770" s="29"/>
      <c r="M770" s="29"/>
      <c r="N770" s="29"/>
      <c r="O770" s="29"/>
      <c r="P770" s="31" t="n">
        <v>7.55</v>
      </c>
      <c r="Q770" s="30" t="n">
        <v>45942</v>
      </c>
      <c r="R770" s="29"/>
    </row>
    <row r="771" customFormat="false" ht="15" hidden="false" customHeight="true" outlineLevel="0" collapsed="false">
      <c r="A771" s="26" t="s">
        <v>21334</v>
      </c>
      <c r="B771" s="26" t="s">
        <v>900</v>
      </c>
      <c r="C771" s="26" t="s">
        <v>21021</v>
      </c>
      <c r="D771" s="26" t="s">
        <v>20312</v>
      </c>
      <c r="E771" s="26" t="n">
        <v>32</v>
      </c>
      <c r="F771" s="26" t="s">
        <v>20264</v>
      </c>
      <c r="G771" s="26" t="s">
        <v>11623</v>
      </c>
      <c r="H771" s="26" t="n">
        <v>12</v>
      </c>
      <c r="I771" s="26" t="s">
        <v>20260</v>
      </c>
      <c r="J771" s="26" t="s">
        <v>20261</v>
      </c>
      <c r="K771" s="26" t="s">
        <v>20319</v>
      </c>
      <c r="L771" s="26" t="s">
        <v>5156</v>
      </c>
      <c r="M771" s="26" t="s">
        <v>20392</v>
      </c>
      <c r="N771" s="26" t="s">
        <v>413</v>
      </c>
      <c r="O771" s="28" t="n">
        <v>25.1</v>
      </c>
      <c r="P771" s="28" t="n">
        <v>7.55</v>
      </c>
      <c r="Q771" s="27" t="n">
        <v>45792</v>
      </c>
      <c r="R771" s="26"/>
    </row>
    <row r="772" customFormat="false" ht="15" hidden="false" customHeight="true" outlineLevel="0" collapsed="false">
      <c r="A772" s="29" t="s">
        <v>14283</v>
      </c>
      <c r="B772" s="29" t="s">
        <v>900</v>
      </c>
      <c r="C772" s="29" t="s">
        <v>21021</v>
      </c>
      <c r="D772" s="29" t="s">
        <v>20312</v>
      </c>
      <c r="E772" s="29" t="n">
        <v>50</v>
      </c>
      <c r="F772" s="29" t="s">
        <v>21030</v>
      </c>
      <c r="G772" s="29" t="s">
        <v>11623</v>
      </c>
      <c r="H772" s="29" t="n">
        <v>18</v>
      </c>
      <c r="I772" s="29" t="s">
        <v>21031</v>
      </c>
      <c r="J772" s="29" t="s">
        <v>20261</v>
      </c>
      <c r="K772" s="29" t="s">
        <v>20322</v>
      </c>
      <c r="L772" s="29" t="s">
        <v>4339</v>
      </c>
      <c r="M772" s="29" t="s">
        <v>21335</v>
      </c>
      <c r="N772" s="29" t="s">
        <v>858</v>
      </c>
      <c r="O772" s="31" t="n">
        <v>43.1</v>
      </c>
      <c r="P772" s="31" t="n">
        <v>7.55</v>
      </c>
      <c r="Q772" s="30" t="n">
        <v>45929</v>
      </c>
      <c r="R772" s="29"/>
    </row>
    <row r="773" customFormat="false" ht="15" hidden="false" customHeight="true" outlineLevel="0" collapsed="false">
      <c r="A773" s="26" t="s">
        <v>12086</v>
      </c>
      <c r="B773" s="26" t="s">
        <v>900</v>
      </c>
      <c r="C773" s="26" t="s">
        <v>21021</v>
      </c>
      <c r="D773" s="26" t="s">
        <v>20312</v>
      </c>
      <c r="E773" s="26" t="n">
        <v>24</v>
      </c>
      <c r="F773" s="26" t="s">
        <v>20259</v>
      </c>
      <c r="G773" s="26" t="s">
        <v>11623</v>
      </c>
      <c r="H773" s="26" t="n">
        <v>9</v>
      </c>
      <c r="I773" s="26" t="s">
        <v>20260</v>
      </c>
      <c r="J773" s="26" t="s">
        <v>20261</v>
      </c>
      <c r="K773" s="26" t="s">
        <v>13146</v>
      </c>
      <c r="L773" s="26" t="s">
        <v>9734</v>
      </c>
      <c r="M773" s="26" t="s">
        <v>21336</v>
      </c>
      <c r="N773" s="26" t="s">
        <v>1829</v>
      </c>
      <c r="O773" s="28" t="n">
        <v>55.9</v>
      </c>
      <c r="P773" s="28" t="n">
        <v>7.55</v>
      </c>
      <c r="Q773" s="27" t="n">
        <v>45812</v>
      </c>
      <c r="R773" s="26"/>
    </row>
    <row r="774" customFormat="false" ht="15" hidden="false" customHeight="true" outlineLevel="0" collapsed="false">
      <c r="A774" s="29" t="s">
        <v>11947</v>
      </c>
      <c r="B774" s="29" t="s">
        <v>900</v>
      </c>
      <c r="C774" s="29" t="s">
        <v>21021</v>
      </c>
      <c r="D774" s="29" t="s">
        <v>20312</v>
      </c>
      <c r="E774" s="29" t="n">
        <v>24</v>
      </c>
      <c r="F774" s="29" t="s">
        <v>20259</v>
      </c>
      <c r="G774" s="29" t="s">
        <v>11623</v>
      </c>
      <c r="H774" s="29" t="n">
        <v>9</v>
      </c>
      <c r="I774" s="29" t="s">
        <v>20260</v>
      </c>
      <c r="J774" s="29" t="s">
        <v>20261</v>
      </c>
      <c r="K774" s="29" t="s">
        <v>13405</v>
      </c>
      <c r="L774" s="29" t="s">
        <v>1827</v>
      </c>
      <c r="M774" s="29" t="s">
        <v>21337</v>
      </c>
      <c r="N774" s="29" t="s">
        <v>1829</v>
      </c>
      <c r="O774" s="31" t="n">
        <v>52.2</v>
      </c>
      <c r="P774" s="31" t="n">
        <v>7.55</v>
      </c>
      <c r="Q774" s="30" t="n">
        <v>45727</v>
      </c>
      <c r="R774" s="29"/>
    </row>
    <row r="775" customFormat="false" ht="15" hidden="false" customHeight="true" outlineLevel="0" collapsed="false">
      <c r="A775" s="26" t="s">
        <v>12990</v>
      </c>
      <c r="B775" s="26" t="s">
        <v>900</v>
      </c>
      <c r="C775" s="26" t="s">
        <v>21021</v>
      </c>
      <c r="D775" s="26" t="s">
        <v>20312</v>
      </c>
      <c r="E775" s="26" t="n">
        <v>24</v>
      </c>
      <c r="F775" s="26" t="s">
        <v>20259</v>
      </c>
      <c r="G775" s="26" t="s">
        <v>11623</v>
      </c>
      <c r="H775" s="26" t="n">
        <v>9</v>
      </c>
      <c r="I775" s="26" t="s">
        <v>20260</v>
      </c>
      <c r="J775" s="26" t="s">
        <v>20261</v>
      </c>
      <c r="K775" s="26" t="s">
        <v>12991</v>
      </c>
      <c r="L775" s="26" t="s">
        <v>6766</v>
      </c>
      <c r="M775" s="26" t="s">
        <v>21338</v>
      </c>
      <c r="N775" s="26" t="s">
        <v>5026</v>
      </c>
      <c r="O775" s="28" t="n">
        <v>57.6</v>
      </c>
      <c r="P775" s="28" t="n">
        <v>7.55</v>
      </c>
      <c r="Q775" s="27" t="n">
        <v>46036</v>
      </c>
      <c r="R775" s="26"/>
    </row>
    <row r="776" customFormat="false" ht="15" hidden="false" customHeight="true" outlineLevel="0" collapsed="false">
      <c r="A776" s="29" t="s">
        <v>14357</v>
      </c>
      <c r="B776" s="29" t="s">
        <v>900</v>
      </c>
      <c r="C776" s="29" t="s">
        <v>21021</v>
      </c>
      <c r="D776" s="29" t="s">
        <v>20312</v>
      </c>
      <c r="E776" s="29" t="n">
        <v>40</v>
      </c>
      <c r="F776" s="29" t="s">
        <v>20264</v>
      </c>
      <c r="G776" s="29" t="s">
        <v>11623</v>
      </c>
      <c r="H776" s="29" t="n">
        <v>14</v>
      </c>
      <c r="I776" s="29" t="s">
        <v>20265</v>
      </c>
      <c r="J776" s="29" t="s">
        <v>20261</v>
      </c>
      <c r="K776" s="29" t="s">
        <v>13100</v>
      </c>
      <c r="L776" s="29" t="s">
        <v>2444</v>
      </c>
      <c r="M776" s="29" t="s">
        <v>21339</v>
      </c>
      <c r="N776" s="29" t="s">
        <v>831</v>
      </c>
      <c r="O776" s="31" t="n">
        <v>36</v>
      </c>
      <c r="P776" s="31" t="n">
        <v>7.55</v>
      </c>
      <c r="Q776" s="30" t="n">
        <v>45803</v>
      </c>
      <c r="R776" s="29"/>
    </row>
    <row r="777" customFormat="false" ht="15" hidden="false" customHeight="true" outlineLevel="0" collapsed="false">
      <c r="A777" s="26" t="s">
        <v>11761</v>
      </c>
      <c r="B777" s="26" t="s">
        <v>900</v>
      </c>
      <c r="C777" s="26" t="s">
        <v>21021</v>
      </c>
      <c r="D777" s="26" t="s">
        <v>20312</v>
      </c>
      <c r="E777" s="26" t="n">
        <v>40</v>
      </c>
      <c r="F777" s="26" t="s">
        <v>20264</v>
      </c>
      <c r="G777" s="26" t="s">
        <v>11623</v>
      </c>
      <c r="H777" s="26" t="n">
        <v>14</v>
      </c>
      <c r="I777" s="26" t="s">
        <v>20265</v>
      </c>
      <c r="J777" s="26" t="s">
        <v>20261</v>
      </c>
      <c r="K777" s="26" t="s">
        <v>20329</v>
      </c>
      <c r="L777" s="26" t="s">
        <v>11342</v>
      </c>
      <c r="M777" s="26" t="s">
        <v>21340</v>
      </c>
      <c r="N777" s="26" t="s">
        <v>3273</v>
      </c>
      <c r="O777" s="28" t="n">
        <v>30.9</v>
      </c>
      <c r="P777" s="28" t="n">
        <v>7.55</v>
      </c>
      <c r="Q777" s="27" t="n">
        <v>46163</v>
      </c>
      <c r="R777" s="26"/>
    </row>
    <row r="778" customFormat="false" ht="15" hidden="false" customHeight="true" outlineLevel="0" collapsed="false">
      <c r="A778" s="29" t="s">
        <v>21341</v>
      </c>
      <c r="B778" s="29" t="s">
        <v>900</v>
      </c>
      <c r="C778" s="29" t="s">
        <v>21021</v>
      </c>
      <c r="D778" s="29" t="s">
        <v>20312</v>
      </c>
      <c r="E778" s="29" t="n">
        <v>28</v>
      </c>
      <c r="F778" s="29" t="s">
        <v>20259</v>
      </c>
      <c r="G778" s="29" t="s">
        <v>11623</v>
      </c>
      <c r="H778" s="29" t="n">
        <v>10</v>
      </c>
      <c r="I778" s="29" t="s">
        <v>20260</v>
      </c>
      <c r="J778" s="29" t="s">
        <v>20261</v>
      </c>
      <c r="K778" s="29" t="s">
        <v>20763</v>
      </c>
      <c r="L778" s="29" t="s">
        <v>9015</v>
      </c>
      <c r="M778" s="29" t="s">
        <v>21342</v>
      </c>
      <c r="N778" s="29" t="s">
        <v>2082</v>
      </c>
      <c r="O778" s="31" t="n">
        <v>22.7</v>
      </c>
      <c r="P778" s="31" t="n">
        <v>7.55</v>
      </c>
      <c r="Q778" s="30" t="n">
        <v>45736</v>
      </c>
      <c r="R778" s="29"/>
    </row>
    <row r="779" customFormat="false" ht="15" hidden="false" customHeight="true" outlineLevel="0" collapsed="false">
      <c r="A779" s="26" t="s">
        <v>21343</v>
      </c>
      <c r="B779" s="26" t="s">
        <v>900</v>
      </c>
      <c r="C779" s="26" t="s">
        <v>21021</v>
      </c>
      <c r="D779" s="26" t="s">
        <v>20312</v>
      </c>
      <c r="E779" s="26" t="n">
        <v>60</v>
      </c>
      <c r="F779" s="26" t="s">
        <v>21022</v>
      </c>
      <c r="G779" s="26" t="s">
        <v>11623</v>
      </c>
      <c r="H779" s="26" t="n">
        <v>20</v>
      </c>
      <c r="I779" s="26" t="s">
        <v>21023</v>
      </c>
      <c r="J779" s="26" t="s">
        <v>20261</v>
      </c>
      <c r="K779" s="26" t="s">
        <v>13340</v>
      </c>
      <c r="L779" s="26" t="s">
        <v>5595</v>
      </c>
      <c r="M779" s="26" t="s">
        <v>21344</v>
      </c>
      <c r="N779" s="26" t="s">
        <v>3324</v>
      </c>
      <c r="O779" s="28" t="n">
        <v>31.8</v>
      </c>
      <c r="P779" s="28" t="n">
        <v>7.55</v>
      </c>
      <c r="Q779" s="27" t="n">
        <v>45697</v>
      </c>
      <c r="R779" s="26"/>
    </row>
    <row r="780" customFormat="false" ht="15" hidden="false" customHeight="true" outlineLevel="0" collapsed="false">
      <c r="A780" s="29" t="s">
        <v>11708</v>
      </c>
      <c r="B780" s="29" t="s">
        <v>900</v>
      </c>
      <c r="C780" s="29" t="s">
        <v>21021</v>
      </c>
      <c r="D780" s="29" t="s">
        <v>20312</v>
      </c>
      <c r="E780" s="29" t="n">
        <v>28</v>
      </c>
      <c r="F780" s="29" t="s">
        <v>20259</v>
      </c>
      <c r="G780" s="29" t="s">
        <v>11623</v>
      </c>
      <c r="H780" s="29" t="n">
        <v>10</v>
      </c>
      <c r="I780" s="29" t="s">
        <v>20260</v>
      </c>
      <c r="J780" s="29" t="s">
        <v>20261</v>
      </c>
      <c r="K780" s="29" t="s">
        <v>20333</v>
      </c>
      <c r="L780" s="29" t="s">
        <v>6254</v>
      </c>
      <c r="M780" s="29" t="s">
        <v>21345</v>
      </c>
      <c r="N780" s="29" t="s">
        <v>4432</v>
      </c>
      <c r="O780" s="31" t="n">
        <v>28.3</v>
      </c>
      <c r="P780" s="31" t="n">
        <v>7.55</v>
      </c>
      <c r="Q780" s="30" t="n">
        <v>45894</v>
      </c>
      <c r="R780" s="29"/>
    </row>
    <row r="781" customFormat="false" ht="15" hidden="false" customHeight="true" outlineLevel="0" collapsed="false">
      <c r="A781" s="26" t="s">
        <v>12014</v>
      </c>
      <c r="B781" s="26" t="s">
        <v>900</v>
      </c>
      <c r="C781" s="26" t="s">
        <v>21021</v>
      </c>
      <c r="D781" s="26" t="s">
        <v>20312</v>
      </c>
      <c r="E781" s="26" t="n">
        <v>24</v>
      </c>
      <c r="F781" s="26" t="s">
        <v>20259</v>
      </c>
      <c r="G781" s="26" t="s">
        <v>11623</v>
      </c>
      <c r="H781" s="26" t="n">
        <v>9</v>
      </c>
      <c r="I781" s="26" t="s">
        <v>20260</v>
      </c>
      <c r="J781" s="26" t="s">
        <v>20261</v>
      </c>
      <c r="K781" s="26" t="s">
        <v>13032</v>
      </c>
      <c r="L781" s="26" t="s">
        <v>10972</v>
      </c>
      <c r="M781" s="26" t="s">
        <v>21346</v>
      </c>
      <c r="N781" s="26" t="s">
        <v>2249</v>
      </c>
      <c r="O781" s="28" t="n">
        <v>25.2</v>
      </c>
      <c r="P781" s="28" t="n">
        <v>7.55</v>
      </c>
      <c r="Q781" s="27" t="n">
        <v>46128</v>
      </c>
      <c r="R781" s="26"/>
    </row>
    <row r="782" customFormat="false" ht="15" hidden="false" customHeight="true" outlineLevel="0" collapsed="false">
      <c r="A782" s="29" t="s">
        <v>12979</v>
      </c>
      <c r="B782" s="29" t="s">
        <v>900</v>
      </c>
      <c r="C782" s="29" t="s">
        <v>21021</v>
      </c>
      <c r="D782" s="29" t="s">
        <v>20312</v>
      </c>
      <c r="E782" s="29" t="n">
        <v>28</v>
      </c>
      <c r="F782" s="29" t="s">
        <v>20259</v>
      </c>
      <c r="G782" s="29" t="s">
        <v>11623</v>
      </c>
      <c r="H782" s="29" t="n">
        <v>10</v>
      </c>
      <c r="I782" s="29" t="s">
        <v>20260</v>
      </c>
      <c r="J782" s="29" t="s">
        <v>20261</v>
      </c>
      <c r="K782" s="29" t="s">
        <v>12980</v>
      </c>
      <c r="L782" s="29" t="s">
        <v>2512</v>
      </c>
      <c r="M782" s="29" t="s">
        <v>21347</v>
      </c>
      <c r="N782" s="29" t="s">
        <v>1199</v>
      </c>
      <c r="O782" s="31" t="n">
        <v>33.7</v>
      </c>
      <c r="P782" s="31" t="n">
        <v>7.55</v>
      </c>
      <c r="Q782" s="30" t="n">
        <v>45751</v>
      </c>
      <c r="R782" s="29"/>
    </row>
    <row r="783" customFormat="false" ht="15" hidden="false" customHeight="true" outlineLevel="0" collapsed="false">
      <c r="A783" s="26" t="s">
        <v>11887</v>
      </c>
      <c r="B783" s="26" t="s">
        <v>900</v>
      </c>
      <c r="C783" s="26" t="s">
        <v>21021</v>
      </c>
      <c r="D783" s="26" t="s">
        <v>20312</v>
      </c>
      <c r="E783" s="26" t="n">
        <v>80</v>
      </c>
      <c r="F783" s="26" t="s">
        <v>21022</v>
      </c>
      <c r="G783" s="26" t="s">
        <v>11623</v>
      </c>
      <c r="H783" s="26" t="n">
        <v>24</v>
      </c>
      <c r="I783" s="26" t="s">
        <v>21023</v>
      </c>
      <c r="J783" s="26" t="s">
        <v>20261</v>
      </c>
      <c r="K783" s="26" t="s">
        <v>20337</v>
      </c>
      <c r="L783" s="26" t="s">
        <v>10626</v>
      </c>
      <c r="M783" s="26" t="s">
        <v>21348</v>
      </c>
      <c r="N783" s="26" t="s">
        <v>4150</v>
      </c>
      <c r="O783" s="28" t="n">
        <v>42.5</v>
      </c>
      <c r="P783" s="28" t="n">
        <v>7.55</v>
      </c>
      <c r="Q783" s="27" t="n">
        <v>45742</v>
      </c>
      <c r="R783" s="26"/>
    </row>
    <row r="784" customFormat="false" ht="15" hidden="false" customHeight="true" outlineLevel="0" collapsed="false">
      <c r="A784" s="29" t="s">
        <v>21349</v>
      </c>
      <c r="B784" s="29" t="s">
        <v>900</v>
      </c>
      <c r="C784" s="29" t="s">
        <v>21021</v>
      </c>
      <c r="D784" s="29" t="s">
        <v>20312</v>
      </c>
      <c r="E784" s="29" t="n">
        <v>80</v>
      </c>
      <c r="F784" s="29" t="s">
        <v>21022</v>
      </c>
      <c r="G784" s="29" t="s">
        <v>11623</v>
      </c>
      <c r="H784" s="29" t="n">
        <v>24</v>
      </c>
      <c r="I784" s="29" t="s">
        <v>21023</v>
      </c>
      <c r="J784" s="29" t="s">
        <v>20261</v>
      </c>
      <c r="K784" s="29" t="s">
        <v>20339</v>
      </c>
      <c r="L784" s="29" t="s">
        <v>8481</v>
      </c>
      <c r="M784" s="29" t="s">
        <v>21350</v>
      </c>
      <c r="N784" s="29" t="s">
        <v>626</v>
      </c>
      <c r="O784" s="31" t="n">
        <v>58.7</v>
      </c>
      <c r="P784" s="31" t="n">
        <v>7.55</v>
      </c>
      <c r="Q784" s="30" t="n">
        <v>45921</v>
      </c>
      <c r="R784" s="29"/>
    </row>
    <row r="785" customFormat="false" ht="15" hidden="false" customHeight="true" outlineLevel="0" collapsed="false">
      <c r="A785" s="26" t="s">
        <v>11758</v>
      </c>
      <c r="B785" s="26" t="s">
        <v>900</v>
      </c>
      <c r="C785" s="26" t="s">
        <v>21021</v>
      </c>
      <c r="D785" s="26" t="s">
        <v>20312</v>
      </c>
      <c r="E785" s="26" t="n">
        <v>60</v>
      </c>
      <c r="F785" s="26" t="s">
        <v>21022</v>
      </c>
      <c r="G785" s="26" t="s">
        <v>11623</v>
      </c>
      <c r="H785" s="26" t="n">
        <v>20</v>
      </c>
      <c r="I785" s="26" t="s">
        <v>21023</v>
      </c>
      <c r="J785" s="26" t="s">
        <v>20261</v>
      </c>
      <c r="K785" s="26" t="s">
        <v>20342</v>
      </c>
      <c r="L785" s="26" t="s">
        <v>3038</v>
      </c>
      <c r="M785" s="26" t="s">
        <v>21351</v>
      </c>
      <c r="N785" s="26" t="s">
        <v>3040</v>
      </c>
      <c r="O785" s="28" t="n">
        <v>56.1</v>
      </c>
      <c r="P785" s="28" t="n">
        <v>7.55</v>
      </c>
      <c r="Q785" s="27" t="n">
        <v>45774</v>
      </c>
      <c r="R785" s="26"/>
    </row>
    <row r="786" customFormat="false" ht="15" hidden="false" customHeight="true" outlineLevel="0" collapsed="false">
      <c r="A786" s="29" t="s">
        <v>11820</v>
      </c>
      <c r="B786" s="29" t="s">
        <v>900</v>
      </c>
      <c r="C786" s="29" t="s">
        <v>21021</v>
      </c>
      <c r="D786" s="29" t="s">
        <v>20312</v>
      </c>
      <c r="E786" s="29" t="n">
        <v>80</v>
      </c>
      <c r="F786" s="29" t="s">
        <v>21022</v>
      </c>
      <c r="G786" s="29" t="s">
        <v>11623</v>
      </c>
      <c r="H786" s="29" t="n">
        <v>24</v>
      </c>
      <c r="I786" s="29" t="s">
        <v>21023</v>
      </c>
      <c r="J786" s="29" t="s">
        <v>20283</v>
      </c>
      <c r="K786" s="29"/>
      <c r="L786" s="29"/>
      <c r="M786" s="29"/>
      <c r="N786" s="29"/>
      <c r="O786" s="29"/>
      <c r="P786" s="31" t="n">
        <v>7.55</v>
      </c>
      <c r="Q786" s="30" t="n">
        <v>45918</v>
      </c>
      <c r="R786" s="29"/>
    </row>
    <row r="787" customFormat="false" ht="15" hidden="false" customHeight="true" outlineLevel="0" collapsed="false">
      <c r="A787" s="26" t="s">
        <v>12387</v>
      </c>
      <c r="B787" s="26" t="s">
        <v>900</v>
      </c>
      <c r="C787" s="26" t="s">
        <v>21021</v>
      </c>
      <c r="D787" s="26" t="s">
        <v>20312</v>
      </c>
      <c r="E787" s="26" t="n">
        <v>60</v>
      </c>
      <c r="F787" s="26" t="s">
        <v>21022</v>
      </c>
      <c r="G787" s="26" t="s">
        <v>11623</v>
      </c>
      <c r="H787" s="26" t="n">
        <v>20</v>
      </c>
      <c r="I787" s="26" t="s">
        <v>21023</v>
      </c>
      <c r="J787" s="26" t="s">
        <v>20261</v>
      </c>
      <c r="K787" s="26" t="s">
        <v>20345</v>
      </c>
      <c r="L787" s="26" t="s">
        <v>6502</v>
      </c>
      <c r="M787" s="26" t="s">
        <v>21352</v>
      </c>
      <c r="N787" s="26" t="s">
        <v>3468</v>
      </c>
      <c r="O787" s="28" t="n">
        <v>54.9</v>
      </c>
      <c r="P787" s="28" t="n">
        <v>7.55</v>
      </c>
      <c r="Q787" s="27" t="n">
        <v>45609</v>
      </c>
      <c r="R787" s="26"/>
    </row>
    <row r="788" customFormat="false" ht="15" hidden="false" customHeight="true" outlineLevel="0" collapsed="false">
      <c r="A788" s="29" t="s">
        <v>21353</v>
      </c>
      <c r="B788" s="29" t="s">
        <v>900</v>
      </c>
      <c r="C788" s="29" t="s">
        <v>21021</v>
      </c>
      <c r="D788" s="29" t="s">
        <v>20312</v>
      </c>
      <c r="E788" s="29" t="n">
        <v>80</v>
      </c>
      <c r="F788" s="29" t="s">
        <v>21022</v>
      </c>
      <c r="G788" s="29" t="s">
        <v>11623</v>
      </c>
      <c r="H788" s="29" t="n">
        <v>24</v>
      </c>
      <c r="I788" s="29" t="s">
        <v>21023</v>
      </c>
      <c r="J788" s="29" t="s">
        <v>20261</v>
      </c>
      <c r="K788" s="29" t="s">
        <v>13488</v>
      </c>
      <c r="L788" s="29" t="s">
        <v>6095</v>
      </c>
      <c r="M788" s="29" t="s">
        <v>21354</v>
      </c>
      <c r="N788" s="29" t="s">
        <v>2072</v>
      </c>
      <c r="O788" s="31" t="n">
        <v>31.6</v>
      </c>
      <c r="P788" s="31" t="n">
        <v>7.55</v>
      </c>
      <c r="Q788" s="30" t="n">
        <v>45714</v>
      </c>
      <c r="R788" s="29"/>
    </row>
    <row r="789" customFormat="false" ht="15" hidden="false" customHeight="true" outlineLevel="0" collapsed="false">
      <c r="A789" s="26" t="s">
        <v>21355</v>
      </c>
      <c r="B789" s="26" t="s">
        <v>900</v>
      </c>
      <c r="C789" s="26" t="s">
        <v>21021</v>
      </c>
      <c r="D789" s="26" t="s">
        <v>20312</v>
      </c>
      <c r="E789" s="26" t="n">
        <v>60</v>
      </c>
      <c r="F789" s="26" t="s">
        <v>21022</v>
      </c>
      <c r="G789" s="26" t="s">
        <v>11623</v>
      </c>
      <c r="H789" s="26" t="n">
        <v>20</v>
      </c>
      <c r="I789" s="26" t="s">
        <v>21023</v>
      </c>
      <c r="J789" s="26" t="s">
        <v>20261</v>
      </c>
      <c r="K789" s="26" t="s">
        <v>20349</v>
      </c>
      <c r="L789" s="26" t="s">
        <v>2185</v>
      </c>
      <c r="M789" s="26" t="s">
        <v>21356</v>
      </c>
      <c r="N789" s="26" t="s">
        <v>2188</v>
      </c>
      <c r="O789" s="28" t="n">
        <v>29.9</v>
      </c>
      <c r="P789" s="28" t="n">
        <v>7.55</v>
      </c>
      <c r="Q789" s="27" t="n">
        <v>45898</v>
      </c>
      <c r="R789" s="26"/>
    </row>
    <row r="790" customFormat="false" ht="15" hidden="false" customHeight="true" outlineLevel="0" collapsed="false">
      <c r="A790" s="29" t="s">
        <v>12963</v>
      </c>
      <c r="B790" s="29" t="s">
        <v>900</v>
      </c>
      <c r="C790" s="29" t="s">
        <v>21021</v>
      </c>
      <c r="D790" s="29" t="s">
        <v>20312</v>
      </c>
      <c r="E790" s="29" t="n">
        <v>28</v>
      </c>
      <c r="F790" s="29" t="s">
        <v>20259</v>
      </c>
      <c r="G790" s="29" t="s">
        <v>11623</v>
      </c>
      <c r="H790" s="29" t="n">
        <v>10</v>
      </c>
      <c r="I790" s="29" t="s">
        <v>20260</v>
      </c>
      <c r="J790" s="29" t="s">
        <v>20261</v>
      </c>
      <c r="K790" s="29" t="s">
        <v>13427</v>
      </c>
      <c r="L790" s="29" t="s">
        <v>4787</v>
      </c>
      <c r="M790" s="29" t="s">
        <v>21357</v>
      </c>
      <c r="N790" s="29" t="s">
        <v>3430</v>
      </c>
      <c r="O790" s="31" t="n">
        <v>45.5</v>
      </c>
      <c r="P790" s="31" t="n">
        <v>7.55</v>
      </c>
      <c r="Q790" s="30" t="n">
        <v>45835</v>
      </c>
      <c r="R790" s="29"/>
    </row>
    <row r="791" customFormat="false" ht="15" hidden="false" customHeight="true" outlineLevel="0" collapsed="false">
      <c r="A791" s="26" t="s">
        <v>12708</v>
      </c>
      <c r="B791" s="26" t="s">
        <v>900</v>
      </c>
      <c r="C791" s="26" t="s">
        <v>21021</v>
      </c>
      <c r="D791" s="26" t="s">
        <v>20355</v>
      </c>
      <c r="E791" s="26" t="n">
        <v>24</v>
      </c>
      <c r="F791" s="26" t="s">
        <v>20259</v>
      </c>
      <c r="G791" s="26" t="s">
        <v>11623</v>
      </c>
      <c r="H791" s="26" t="n">
        <v>9</v>
      </c>
      <c r="I791" s="26" t="s">
        <v>20260</v>
      </c>
      <c r="J791" s="26" t="s">
        <v>20261</v>
      </c>
      <c r="K791" s="26" t="s">
        <v>12977</v>
      </c>
      <c r="L791" s="26" t="s">
        <v>4740</v>
      </c>
      <c r="M791" s="26" t="s">
        <v>21358</v>
      </c>
      <c r="N791" s="26" t="s">
        <v>4742</v>
      </c>
      <c r="O791" s="28" t="n">
        <v>32.4</v>
      </c>
      <c r="P791" s="28" t="n">
        <v>7.55</v>
      </c>
      <c r="Q791" s="27" t="n">
        <v>46193</v>
      </c>
      <c r="R791" s="26"/>
    </row>
    <row r="792" customFormat="false" ht="15" hidden="false" customHeight="true" outlineLevel="0" collapsed="false">
      <c r="A792" s="29" t="s">
        <v>13894</v>
      </c>
      <c r="B792" s="29" t="s">
        <v>900</v>
      </c>
      <c r="C792" s="29" t="s">
        <v>21021</v>
      </c>
      <c r="D792" s="29" t="s">
        <v>20355</v>
      </c>
      <c r="E792" s="29" t="n">
        <v>28</v>
      </c>
      <c r="F792" s="29" t="s">
        <v>20259</v>
      </c>
      <c r="G792" s="29" t="s">
        <v>11623</v>
      </c>
      <c r="H792" s="29" t="n">
        <v>10</v>
      </c>
      <c r="I792" s="29" t="s">
        <v>20260</v>
      </c>
      <c r="J792" s="29" t="s">
        <v>20261</v>
      </c>
      <c r="K792" s="29" t="s">
        <v>20357</v>
      </c>
      <c r="L792" s="29" t="s">
        <v>3817</v>
      </c>
      <c r="M792" s="29" t="s">
        <v>21359</v>
      </c>
      <c r="N792" s="29" t="s">
        <v>1276</v>
      </c>
      <c r="O792" s="31" t="n">
        <v>55.3</v>
      </c>
      <c r="P792" s="31" t="n">
        <v>7.55</v>
      </c>
      <c r="Q792" s="30" t="n">
        <v>45779</v>
      </c>
      <c r="R792" s="29"/>
    </row>
    <row r="793" customFormat="false" ht="15" hidden="false" customHeight="true" outlineLevel="0" collapsed="false">
      <c r="A793" s="26" t="s">
        <v>12117</v>
      </c>
      <c r="B793" s="26" t="s">
        <v>900</v>
      </c>
      <c r="C793" s="26" t="s">
        <v>21021</v>
      </c>
      <c r="D793" s="26" t="s">
        <v>20355</v>
      </c>
      <c r="E793" s="26" t="n">
        <v>28</v>
      </c>
      <c r="F793" s="26" t="s">
        <v>20259</v>
      </c>
      <c r="G793" s="26" t="s">
        <v>11623</v>
      </c>
      <c r="H793" s="26" t="n">
        <v>10</v>
      </c>
      <c r="I793" s="26" t="s">
        <v>20260</v>
      </c>
      <c r="J793" s="26" t="s">
        <v>20261</v>
      </c>
      <c r="K793" s="26" t="s">
        <v>20359</v>
      </c>
      <c r="L793" s="26" t="s">
        <v>5242</v>
      </c>
      <c r="M793" s="26" t="s">
        <v>21360</v>
      </c>
      <c r="N793" s="26" t="s">
        <v>197</v>
      </c>
      <c r="O793" s="28" t="n">
        <v>29.9</v>
      </c>
      <c r="P793" s="28" t="n">
        <v>7.55</v>
      </c>
      <c r="Q793" s="27" t="n">
        <v>45858</v>
      </c>
      <c r="R793" s="26"/>
    </row>
    <row r="794" customFormat="false" ht="15" hidden="false" customHeight="true" outlineLevel="0" collapsed="false">
      <c r="A794" s="29" t="s">
        <v>12361</v>
      </c>
      <c r="B794" s="29" t="s">
        <v>900</v>
      </c>
      <c r="C794" s="29" t="s">
        <v>21021</v>
      </c>
      <c r="D794" s="29" t="s">
        <v>20355</v>
      </c>
      <c r="E794" s="29" t="n">
        <v>32</v>
      </c>
      <c r="F794" s="29" t="s">
        <v>20264</v>
      </c>
      <c r="G794" s="29" t="s">
        <v>11623</v>
      </c>
      <c r="H794" s="29" t="n">
        <v>12</v>
      </c>
      <c r="I794" s="29" t="s">
        <v>20260</v>
      </c>
      <c r="J794" s="29" t="s">
        <v>20261</v>
      </c>
      <c r="K794" s="29" t="s">
        <v>13539</v>
      </c>
      <c r="L794" s="29" t="s">
        <v>463</v>
      </c>
      <c r="M794" s="29" t="s">
        <v>21361</v>
      </c>
      <c r="N794" s="29" t="s">
        <v>466</v>
      </c>
      <c r="O794" s="31" t="n">
        <v>35.3</v>
      </c>
      <c r="P794" s="31" t="n">
        <v>7.55</v>
      </c>
      <c r="Q794" s="30" t="n">
        <v>45703</v>
      </c>
      <c r="R794" s="29"/>
    </row>
    <row r="795" customFormat="false" ht="15" hidden="false" customHeight="true" outlineLevel="0" collapsed="false">
      <c r="A795" s="26" t="s">
        <v>13903</v>
      </c>
      <c r="B795" s="26" t="s">
        <v>900</v>
      </c>
      <c r="C795" s="26" t="s">
        <v>21021</v>
      </c>
      <c r="D795" s="26" t="s">
        <v>20355</v>
      </c>
      <c r="E795" s="26" t="n">
        <v>80</v>
      </c>
      <c r="F795" s="26" t="s">
        <v>21022</v>
      </c>
      <c r="G795" s="26" t="s">
        <v>11623</v>
      </c>
      <c r="H795" s="26" t="n">
        <v>24</v>
      </c>
      <c r="I795" s="26" t="s">
        <v>21023</v>
      </c>
      <c r="J795" s="26" t="s">
        <v>20261</v>
      </c>
      <c r="K795" s="26" t="s">
        <v>20362</v>
      </c>
      <c r="L795" s="26" t="s">
        <v>6848</v>
      </c>
      <c r="M795" s="26" t="s">
        <v>21362</v>
      </c>
      <c r="N795" s="26" t="s">
        <v>4150</v>
      </c>
      <c r="O795" s="28" t="n">
        <v>60</v>
      </c>
      <c r="P795" s="28" t="n">
        <v>7.55</v>
      </c>
      <c r="Q795" s="27" t="n">
        <v>46173</v>
      </c>
      <c r="R795" s="26"/>
    </row>
    <row r="796" customFormat="false" ht="15" hidden="false" customHeight="true" outlineLevel="0" collapsed="false">
      <c r="A796" s="29" t="s">
        <v>12521</v>
      </c>
      <c r="B796" s="29" t="s">
        <v>900</v>
      </c>
      <c r="C796" s="29" t="s">
        <v>21021</v>
      </c>
      <c r="D796" s="29" t="s">
        <v>20355</v>
      </c>
      <c r="E796" s="29" t="n">
        <v>32</v>
      </c>
      <c r="F796" s="29" t="s">
        <v>20264</v>
      </c>
      <c r="G796" s="29" t="s">
        <v>11623</v>
      </c>
      <c r="H796" s="29" t="n">
        <v>12</v>
      </c>
      <c r="I796" s="29" t="s">
        <v>20260</v>
      </c>
      <c r="J796" s="29" t="s">
        <v>20261</v>
      </c>
      <c r="K796" s="29" t="s">
        <v>13165</v>
      </c>
      <c r="L796" s="29" t="s">
        <v>7551</v>
      </c>
      <c r="M796" s="29" t="s">
        <v>21363</v>
      </c>
      <c r="N796" s="29" t="s">
        <v>1072</v>
      </c>
      <c r="O796" s="31" t="n">
        <v>46.9</v>
      </c>
      <c r="P796" s="31" t="n">
        <v>7.55</v>
      </c>
      <c r="Q796" s="30" t="n">
        <v>46174</v>
      </c>
      <c r="R796" s="29"/>
    </row>
    <row r="797" customFormat="false" ht="15" hidden="false" customHeight="true" outlineLevel="0" collapsed="false">
      <c r="A797" s="26" t="s">
        <v>11971</v>
      </c>
      <c r="B797" s="26" t="s">
        <v>900</v>
      </c>
      <c r="C797" s="26" t="s">
        <v>21021</v>
      </c>
      <c r="D797" s="26" t="s">
        <v>20355</v>
      </c>
      <c r="E797" s="26" t="n">
        <v>32</v>
      </c>
      <c r="F797" s="26" t="s">
        <v>20264</v>
      </c>
      <c r="G797" s="26" t="s">
        <v>11623</v>
      </c>
      <c r="H797" s="26" t="n">
        <v>12</v>
      </c>
      <c r="I797" s="26" t="s">
        <v>20260</v>
      </c>
      <c r="J797" s="26" t="s">
        <v>20261</v>
      </c>
      <c r="K797" s="26" t="s">
        <v>13062</v>
      </c>
      <c r="L797" s="26" t="s">
        <v>6506</v>
      </c>
      <c r="M797" s="26" t="s">
        <v>21364</v>
      </c>
      <c r="N797" s="26" t="s">
        <v>1560</v>
      </c>
      <c r="O797" s="28" t="n">
        <v>41.2</v>
      </c>
      <c r="P797" s="28" t="n">
        <v>7.55</v>
      </c>
      <c r="Q797" s="27" t="n">
        <v>45823</v>
      </c>
      <c r="R797" s="26"/>
    </row>
    <row r="798" customFormat="false" ht="15" hidden="false" customHeight="true" outlineLevel="0" collapsed="false">
      <c r="A798" s="29" t="s">
        <v>11978</v>
      </c>
      <c r="B798" s="29" t="s">
        <v>900</v>
      </c>
      <c r="C798" s="29" t="s">
        <v>21021</v>
      </c>
      <c r="D798" s="29" t="s">
        <v>20355</v>
      </c>
      <c r="E798" s="29" t="n">
        <v>60</v>
      </c>
      <c r="F798" s="29" t="s">
        <v>21022</v>
      </c>
      <c r="G798" s="29" t="s">
        <v>11623</v>
      </c>
      <c r="H798" s="29" t="n">
        <v>20</v>
      </c>
      <c r="I798" s="29" t="s">
        <v>21023</v>
      </c>
      <c r="J798" s="29" t="s">
        <v>20261</v>
      </c>
      <c r="K798" s="29" t="s">
        <v>20789</v>
      </c>
      <c r="L798" s="29" t="s">
        <v>1179</v>
      </c>
      <c r="M798" s="29" t="s">
        <v>21365</v>
      </c>
      <c r="N798" s="29" t="s">
        <v>1182</v>
      </c>
      <c r="O798" s="31" t="n">
        <v>51.5</v>
      </c>
      <c r="P798" s="31" t="n">
        <v>7.55</v>
      </c>
      <c r="Q798" s="30" t="n">
        <v>45923</v>
      </c>
      <c r="R798" s="29"/>
    </row>
    <row r="799" customFormat="false" ht="15" hidden="false" customHeight="true" outlineLevel="0" collapsed="false">
      <c r="A799" s="26" t="s">
        <v>21366</v>
      </c>
      <c r="B799" s="26" t="s">
        <v>900</v>
      </c>
      <c r="C799" s="26" t="s">
        <v>21021</v>
      </c>
      <c r="D799" s="26" t="s">
        <v>20355</v>
      </c>
      <c r="E799" s="26" t="n">
        <v>40</v>
      </c>
      <c r="F799" s="26" t="s">
        <v>20264</v>
      </c>
      <c r="G799" s="26" t="s">
        <v>11623</v>
      </c>
      <c r="H799" s="26" t="n">
        <v>14</v>
      </c>
      <c r="I799" s="26" t="s">
        <v>20265</v>
      </c>
      <c r="J799" s="26" t="s">
        <v>20261</v>
      </c>
      <c r="K799" s="26" t="s">
        <v>13416</v>
      </c>
      <c r="L799" s="26" t="s">
        <v>9525</v>
      </c>
      <c r="M799" s="26" t="s">
        <v>21367</v>
      </c>
      <c r="N799" s="26" t="s">
        <v>1095</v>
      </c>
      <c r="O799" s="28" t="n">
        <v>48.5</v>
      </c>
      <c r="P799" s="28" t="n">
        <v>7.55</v>
      </c>
      <c r="Q799" s="27" t="n">
        <v>45566</v>
      </c>
      <c r="R799" s="26"/>
    </row>
    <row r="800" customFormat="false" ht="15" hidden="false" customHeight="true" outlineLevel="0" collapsed="false">
      <c r="A800" s="29" t="s">
        <v>21368</v>
      </c>
      <c r="B800" s="29" t="s">
        <v>900</v>
      </c>
      <c r="C800" s="29" t="s">
        <v>21021</v>
      </c>
      <c r="D800" s="29" t="s">
        <v>20355</v>
      </c>
      <c r="E800" s="29" t="n">
        <v>36</v>
      </c>
      <c r="F800" s="29" t="s">
        <v>20264</v>
      </c>
      <c r="G800" s="29" t="s">
        <v>11623</v>
      </c>
      <c r="H800" s="29" t="n">
        <v>13</v>
      </c>
      <c r="I800" s="29" t="s">
        <v>20265</v>
      </c>
      <c r="J800" s="29" t="s">
        <v>20261</v>
      </c>
      <c r="K800" s="29" t="s">
        <v>20793</v>
      </c>
      <c r="L800" s="29" t="s">
        <v>9610</v>
      </c>
      <c r="M800" s="29" t="s">
        <v>21369</v>
      </c>
      <c r="N800" s="29" t="s">
        <v>1061</v>
      </c>
      <c r="O800" s="31" t="n">
        <v>20.4</v>
      </c>
      <c r="P800" s="31" t="n">
        <v>7.55</v>
      </c>
      <c r="Q800" s="30" t="n">
        <v>45685</v>
      </c>
      <c r="R800" s="29"/>
    </row>
    <row r="801" customFormat="false" ht="15" hidden="false" customHeight="true" outlineLevel="0" collapsed="false">
      <c r="A801" s="26" t="s">
        <v>21370</v>
      </c>
      <c r="B801" s="26" t="s">
        <v>900</v>
      </c>
      <c r="C801" s="26" t="s">
        <v>21021</v>
      </c>
      <c r="D801" s="26" t="s">
        <v>20355</v>
      </c>
      <c r="E801" s="26" t="n">
        <v>70</v>
      </c>
      <c r="F801" s="26" t="s">
        <v>21022</v>
      </c>
      <c r="G801" s="26" t="s">
        <v>11623</v>
      </c>
      <c r="H801" s="26" t="n">
        <v>22</v>
      </c>
      <c r="I801" s="26" t="s">
        <v>21023</v>
      </c>
      <c r="J801" s="26" t="s">
        <v>20325</v>
      </c>
      <c r="K801" s="26"/>
      <c r="L801" s="26"/>
      <c r="M801" s="26"/>
      <c r="N801" s="26"/>
      <c r="O801" s="26"/>
      <c r="P801" s="28" t="n">
        <v>7.55</v>
      </c>
      <c r="Q801" s="27" t="n">
        <v>45725</v>
      </c>
      <c r="R801" s="26"/>
    </row>
    <row r="802" customFormat="false" ht="15" hidden="false" customHeight="true" outlineLevel="0" collapsed="false">
      <c r="A802" s="29" t="s">
        <v>14167</v>
      </c>
      <c r="B802" s="29" t="s">
        <v>900</v>
      </c>
      <c r="C802" s="29" t="s">
        <v>21021</v>
      </c>
      <c r="D802" s="29" t="s">
        <v>20355</v>
      </c>
      <c r="E802" s="29" t="n">
        <v>70</v>
      </c>
      <c r="F802" s="29" t="s">
        <v>21022</v>
      </c>
      <c r="G802" s="29" t="s">
        <v>11623</v>
      </c>
      <c r="H802" s="29" t="n">
        <v>22</v>
      </c>
      <c r="I802" s="29" t="s">
        <v>21023</v>
      </c>
      <c r="J802" s="29" t="s">
        <v>20261</v>
      </c>
      <c r="K802" s="29" t="s">
        <v>20370</v>
      </c>
      <c r="L802" s="29" t="s">
        <v>4704</v>
      </c>
      <c r="M802" s="29" t="s">
        <v>21371</v>
      </c>
      <c r="N802" s="29" t="s">
        <v>1399</v>
      </c>
      <c r="O802" s="31" t="n">
        <v>51.7</v>
      </c>
      <c r="P802" s="31" t="n">
        <v>7.55</v>
      </c>
      <c r="Q802" s="30" t="n">
        <v>45879</v>
      </c>
      <c r="R802" s="29"/>
    </row>
    <row r="803" customFormat="false" ht="15" hidden="false" customHeight="true" outlineLevel="0" collapsed="false">
      <c r="A803" s="26" t="s">
        <v>21372</v>
      </c>
      <c r="B803" s="26" t="s">
        <v>900</v>
      </c>
      <c r="C803" s="26" t="s">
        <v>21021</v>
      </c>
      <c r="D803" s="26" t="s">
        <v>20355</v>
      </c>
      <c r="E803" s="26" t="n">
        <v>32</v>
      </c>
      <c r="F803" s="26" t="s">
        <v>20264</v>
      </c>
      <c r="G803" s="26" t="s">
        <v>11623</v>
      </c>
      <c r="H803" s="26" t="n">
        <v>12</v>
      </c>
      <c r="I803" s="26" t="s">
        <v>20260</v>
      </c>
      <c r="J803" s="26" t="s">
        <v>20261</v>
      </c>
      <c r="K803" s="26" t="s">
        <v>20372</v>
      </c>
      <c r="L803" s="26" t="s">
        <v>10083</v>
      </c>
      <c r="M803" s="26" t="s">
        <v>21373</v>
      </c>
      <c r="N803" s="26" t="s">
        <v>6859</v>
      </c>
      <c r="O803" s="28" t="n">
        <v>60.7</v>
      </c>
      <c r="P803" s="28" t="n">
        <v>7.55</v>
      </c>
      <c r="Q803" s="27" t="n">
        <v>45877</v>
      </c>
      <c r="R803" s="26"/>
    </row>
    <row r="804" customFormat="false" ht="15" hidden="false" customHeight="true" outlineLevel="0" collapsed="false">
      <c r="A804" s="29" t="s">
        <v>12833</v>
      </c>
      <c r="B804" s="29" t="s">
        <v>900</v>
      </c>
      <c r="C804" s="29" t="s">
        <v>21021</v>
      </c>
      <c r="D804" s="29" t="s">
        <v>20355</v>
      </c>
      <c r="E804" s="29" t="n">
        <v>32</v>
      </c>
      <c r="F804" s="29" t="s">
        <v>20264</v>
      </c>
      <c r="G804" s="29" t="s">
        <v>11623</v>
      </c>
      <c r="H804" s="29" t="n">
        <v>12</v>
      </c>
      <c r="I804" s="29" t="s">
        <v>20260</v>
      </c>
      <c r="J804" s="29" t="s">
        <v>20361</v>
      </c>
      <c r="K804" s="29"/>
      <c r="L804" s="29"/>
      <c r="M804" s="29"/>
      <c r="N804" s="29"/>
      <c r="O804" s="29"/>
      <c r="P804" s="31" t="n">
        <v>7.55</v>
      </c>
      <c r="Q804" s="30" t="n">
        <v>46178</v>
      </c>
      <c r="R804" s="29"/>
    </row>
    <row r="805" customFormat="false" ht="15" hidden="false" customHeight="true" outlineLevel="0" collapsed="false">
      <c r="A805" s="26" t="s">
        <v>21374</v>
      </c>
      <c r="B805" s="26" t="s">
        <v>900</v>
      </c>
      <c r="C805" s="26" t="s">
        <v>21021</v>
      </c>
      <c r="D805" s="26" t="s">
        <v>20355</v>
      </c>
      <c r="E805" s="26" t="n">
        <v>32</v>
      </c>
      <c r="F805" s="26" t="s">
        <v>20264</v>
      </c>
      <c r="G805" s="26" t="s">
        <v>11623</v>
      </c>
      <c r="H805" s="26" t="n">
        <v>12</v>
      </c>
      <c r="I805" s="26" t="s">
        <v>20260</v>
      </c>
      <c r="J805" s="26" t="s">
        <v>20261</v>
      </c>
      <c r="K805" s="26" t="s">
        <v>20375</v>
      </c>
      <c r="L805" s="26" t="s">
        <v>9581</v>
      </c>
      <c r="M805" s="26" t="s">
        <v>21375</v>
      </c>
      <c r="N805" s="26" t="s">
        <v>413</v>
      </c>
      <c r="O805" s="28" t="n">
        <v>58.4</v>
      </c>
      <c r="P805" s="28" t="n">
        <v>7.55</v>
      </c>
      <c r="Q805" s="27" t="n">
        <v>45985</v>
      </c>
      <c r="R805" s="26"/>
    </row>
    <row r="806" customFormat="false" ht="15" hidden="false" customHeight="true" outlineLevel="0" collapsed="false">
      <c r="A806" s="29" t="s">
        <v>14035</v>
      </c>
      <c r="B806" s="29" t="s">
        <v>900</v>
      </c>
      <c r="C806" s="29" t="s">
        <v>21021</v>
      </c>
      <c r="D806" s="29" t="s">
        <v>20355</v>
      </c>
      <c r="E806" s="29" t="n">
        <v>32</v>
      </c>
      <c r="F806" s="29" t="s">
        <v>20264</v>
      </c>
      <c r="G806" s="29" t="s">
        <v>11623</v>
      </c>
      <c r="H806" s="29" t="n">
        <v>12</v>
      </c>
      <c r="I806" s="29" t="s">
        <v>20260</v>
      </c>
      <c r="J806" s="29" t="s">
        <v>20261</v>
      </c>
      <c r="K806" s="29" t="s">
        <v>13215</v>
      </c>
      <c r="L806" s="29" t="s">
        <v>3436</v>
      </c>
      <c r="M806" s="29" t="s">
        <v>21376</v>
      </c>
      <c r="N806" s="29" t="s">
        <v>3316</v>
      </c>
      <c r="O806" s="31" t="n">
        <v>25.6</v>
      </c>
      <c r="P806" s="31" t="n">
        <v>7.55</v>
      </c>
      <c r="Q806" s="30" t="n">
        <v>46013</v>
      </c>
      <c r="R806" s="29"/>
    </row>
    <row r="807" customFormat="false" ht="15" hidden="false" customHeight="true" outlineLevel="0" collapsed="false">
      <c r="A807" s="26" t="s">
        <v>12308</v>
      </c>
      <c r="B807" s="26" t="s">
        <v>900</v>
      </c>
      <c r="C807" s="26" t="s">
        <v>21021</v>
      </c>
      <c r="D807" s="26" t="s">
        <v>20355</v>
      </c>
      <c r="E807" s="26" t="n">
        <v>32</v>
      </c>
      <c r="F807" s="26" t="s">
        <v>20264</v>
      </c>
      <c r="G807" s="26" t="s">
        <v>11623</v>
      </c>
      <c r="H807" s="26" t="n">
        <v>12</v>
      </c>
      <c r="I807" s="26" t="s">
        <v>20260</v>
      </c>
      <c r="J807" s="26" t="s">
        <v>20261</v>
      </c>
      <c r="K807" s="26" t="s">
        <v>13170</v>
      </c>
      <c r="L807" s="26" t="s">
        <v>5915</v>
      </c>
      <c r="M807" s="26" t="s">
        <v>21377</v>
      </c>
      <c r="N807" s="26" t="s">
        <v>2254</v>
      </c>
      <c r="O807" s="28" t="n">
        <v>58.8</v>
      </c>
      <c r="P807" s="28" t="n">
        <v>7.55</v>
      </c>
      <c r="Q807" s="27" t="n">
        <v>46082</v>
      </c>
      <c r="R807" s="26"/>
    </row>
    <row r="808" customFormat="false" ht="15" hidden="false" customHeight="true" outlineLevel="0" collapsed="false">
      <c r="A808" s="29" t="s">
        <v>21378</v>
      </c>
      <c r="B808" s="29" t="s">
        <v>900</v>
      </c>
      <c r="C808" s="29" t="s">
        <v>21021</v>
      </c>
      <c r="D808" s="29" t="s">
        <v>20355</v>
      </c>
      <c r="E808" s="29" t="n">
        <v>28</v>
      </c>
      <c r="F808" s="29" t="s">
        <v>20259</v>
      </c>
      <c r="G808" s="29" t="s">
        <v>11623</v>
      </c>
      <c r="H808" s="29" t="n">
        <v>10</v>
      </c>
      <c r="I808" s="29" t="s">
        <v>20260</v>
      </c>
      <c r="J808" s="29" t="s">
        <v>20261</v>
      </c>
      <c r="K808" s="29" t="s">
        <v>13514</v>
      </c>
      <c r="L808" s="29" t="s">
        <v>945</v>
      </c>
      <c r="M808" s="29" t="s">
        <v>21379</v>
      </c>
      <c r="N808" s="29" t="s">
        <v>948</v>
      </c>
      <c r="O808" s="31" t="n">
        <v>32.1</v>
      </c>
      <c r="P808" s="31" t="n">
        <v>7.55</v>
      </c>
      <c r="Q808" s="30" t="n">
        <v>46106</v>
      </c>
      <c r="R808" s="29"/>
    </row>
    <row r="809" customFormat="false" ht="15" hidden="false" customHeight="true" outlineLevel="0" collapsed="false">
      <c r="A809" s="26" t="s">
        <v>14329</v>
      </c>
      <c r="B809" s="26" t="s">
        <v>900</v>
      </c>
      <c r="C809" s="26" t="s">
        <v>21021</v>
      </c>
      <c r="D809" s="26" t="s">
        <v>20355</v>
      </c>
      <c r="E809" s="26" t="n">
        <v>28</v>
      </c>
      <c r="F809" s="26" t="s">
        <v>20259</v>
      </c>
      <c r="G809" s="26" t="s">
        <v>11623</v>
      </c>
      <c r="H809" s="26" t="n">
        <v>10</v>
      </c>
      <c r="I809" s="26" t="s">
        <v>20260</v>
      </c>
      <c r="J809" s="26" t="s">
        <v>20325</v>
      </c>
      <c r="K809" s="26"/>
      <c r="L809" s="26"/>
      <c r="M809" s="26"/>
      <c r="N809" s="26"/>
      <c r="O809" s="26"/>
      <c r="P809" s="28" t="n">
        <v>7.55</v>
      </c>
      <c r="Q809" s="27" t="n">
        <v>45583</v>
      </c>
      <c r="R809" s="26"/>
    </row>
    <row r="810" customFormat="false" ht="15" hidden="false" customHeight="true" outlineLevel="0" collapsed="false">
      <c r="A810" s="29" t="s">
        <v>12303</v>
      </c>
      <c r="B810" s="29" t="s">
        <v>900</v>
      </c>
      <c r="C810" s="29" t="s">
        <v>21021</v>
      </c>
      <c r="D810" s="29" t="s">
        <v>20355</v>
      </c>
      <c r="E810" s="29" t="n">
        <v>36</v>
      </c>
      <c r="F810" s="29" t="s">
        <v>20264</v>
      </c>
      <c r="G810" s="29" t="s">
        <v>11623</v>
      </c>
      <c r="H810" s="29" t="n">
        <v>13</v>
      </c>
      <c r="I810" s="29" t="s">
        <v>20265</v>
      </c>
      <c r="J810" s="29" t="s">
        <v>20261</v>
      </c>
      <c r="K810" s="29" t="s">
        <v>20380</v>
      </c>
      <c r="L810" s="29" t="s">
        <v>2749</v>
      </c>
      <c r="M810" s="29" t="s">
        <v>21380</v>
      </c>
      <c r="N810" s="29" t="s">
        <v>1450</v>
      </c>
      <c r="O810" s="31" t="n">
        <v>42.3</v>
      </c>
      <c r="P810" s="31" t="n">
        <v>7.55</v>
      </c>
      <c r="Q810" s="30" t="n">
        <v>45898</v>
      </c>
      <c r="R810" s="29"/>
    </row>
    <row r="811" customFormat="false" ht="15" hidden="false" customHeight="true" outlineLevel="0" collapsed="false">
      <c r="A811" s="26" t="s">
        <v>14450</v>
      </c>
      <c r="B811" s="26" t="s">
        <v>900</v>
      </c>
      <c r="C811" s="26" t="s">
        <v>21021</v>
      </c>
      <c r="D811" s="26" t="s">
        <v>20355</v>
      </c>
      <c r="E811" s="26" t="n">
        <v>45</v>
      </c>
      <c r="F811" s="26" t="s">
        <v>21030</v>
      </c>
      <c r="G811" s="26" t="s">
        <v>11623</v>
      </c>
      <c r="H811" s="26" t="n">
        <v>16</v>
      </c>
      <c r="I811" s="26" t="s">
        <v>21031</v>
      </c>
      <c r="J811" s="26" t="s">
        <v>20261</v>
      </c>
      <c r="K811" s="26" t="s">
        <v>13093</v>
      </c>
      <c r="L811" s="26" t="s">
        <v>8261</v>
      </c>
      <c r="M811" s="26" t="s">
        <v>21381</v>
      </c>
      <c r="N811" s="26" t="s">
        <v>4018</v>
      </c>
      <c r="O811" s="28" t="n">
        <v>58</v>
      </c>
      <c r="P811" s="28" t="n">
        <v>7.55</v>
      </c>
      <c r="Q811" s="27" t="n">
        <v>45880</v>
      </c>
      <c r="R811" s="26"/>
    </row>
    <row r="812" customFormat="false" ht="15" hidden="false" customHeight="true" outlineLevel="0" collapsed="false">
      <c r="A812" s="29" t="s">
        <v>13433</v>
      </c>
      <c r="B812" s="29" t="s">
        <v>900</v>
      </c>
      <c r="C812" s="29" t="s">
        <v>21021</v>
      </c>
      <c r="D812" s="29" t="s">
        <v>20355</v>
      </c>
      <c r="E812" s="29" t="n">
        <v>45</v>
      </c>
      <c r="F812" s="29" t="s">
        <v>21030</v>
      </c>
      <c r="G812" s="29" t="s">
        <v>11623</v>
      </c>
      <c r="H812" s="29" t="n">
        <v>16</v>
      </c>
      <c r="I812" s="29" t="s">
        <v>21031</v>
      </c>
      <c r="J812" s="29" t="s">
        <v>20261</v>
      </c>
      <c r="K812" s="29" t="s">
        <v>13370</v>
      </c>
      <c r="L812" s="29" t="s">
        <v>4142</v>
      </c>
      <c r="M812" s="29" t="s">
        <v>21382</v>
      </c>
      <c r="N812" s="29" t="s">
        <v>626</v>
      </c>
      <c r="O812" s="31" t="n">
        <v>30.1</v>
      </c>
      <c r="P812" s="31" t="n">
        <v>7.55</v>
      </c>
      <c r="Q812" s="30" t="n">
        <v>45857</v>
      </c>
      <c r="R812" s="29"/>
    </row>
    <row r="813" customFormat="false" ht="15" hidden="false" customHeight="true" outlineLevel="0" collapsed="false">
      <c r="A813" s="26" t="s">
        <v>14211</v>
      </c>
      <c r="B813" s="26" t="s">
        <v>900</v>
      </c>
      <c r="C813" s="26" t="s">
        <v>21021</v>
      </c>
      <c r="D813" s="26" t="s">
        <v>20355</v>
      </c>
      <c r="E813" s="26" t="n">
        <v>80</v>
      </c>
      <c r="F813" s="26" t="s">
        <v>21022</v>
      </c>
      <c r="G813" s="26" t="s">
        <v>11623</v>
      </c>
      <c r="H813" s="26" t="n">
        <v>24</v>
      </c>
      <c r="I813" s="26" t="s">
        <v>21023</v>
      </c>
      <c r="J813" s="26" t="s">
        <v>20261</v>
      </c>
      <c r="K813" s="26" t="s">
        <v>20384</v>
      </c>
      <c r="L813" s="26" t="s">
        <v>7597</v>
      </c>
      <c r="M813" s="26" t="s">
        <v>21383</v>
      </c>
      <c r="N813" s="26" t="s">
        <v>3316</v>
      </c>
      <c r="O813" s="28" t="n">
        <v>54.2</v>
      </c>
      <c r="P813" s="28" t="n">
        <v>7.55</v>
      </c>
      <c r="Q813" s="27" t="n">
        <v>45920</v>
      </c>
      <c r="R813" s="26"/>
    </row>
    <row r="814" customFormat="false" ht="15" hidden="false" customHeight="true" outlineLevel="0" collapsed="false">
      <c r="A814" s="29" t="s">
        <v>11909</v>
      </c>
      <c r="B814" s="29" t="s">
        <v>900</v>
      </c>
      <c r="C814" s="29" t="s">
        <v>21021</v>
      </c>
      <c r="D814" s="29" t="s">
        <v>20387</v>
      </c>
      <c r="E814" s="29" t="n">
        <v>45</v>
      </c>
      <c r="F814" s="29" t="s">
        <v>21030</v>
      </c>
      <c r="G814" s="29" t="s">
        <v>11623</v>
      </c>
      <c r="H814" s="29" t="n">
        <v>16</v>
      </c>
      <c r="I814" s="29" t="s">
        <v>21031</v>
      </c>
      <c r="J814" s="29" t="s">
        <v>20261</v>
      </c>
      <c r="K814" s="29" t="s">
        <v>13518</v>
      </c>
      <c r="L814" s="29" t="s">
        <v>8751</v>
      </c>
      <c r="M814" s="29" t="s">
        <v>21384</v>
      </c>
      <c r="N814" s="29" t="s">
        <v>2407</v>
      </c>
      <c r="O814" s="31" t="n">
        <v>40.3</v>
      </c>
      <c r="P814" s="31" t="n">
        <v>7.55</v>
      </c>
      <c r="Q814" s="30" t="n">
        <v>45897</v>
      </c>
      <c r="R814" s="29"/>
    </row>
    <row r="815" customFormat="false" ht="15" hidden="false" customHeight="true" outlineLevel="0" collapsed="false">
      <c r="A815" s="26" t="s">
        <v>12384</v>
      </c>
      <c r="B815" s="26" t="s">
        <v>900</v>
      </c>
      <c r="C815" s="26" t="s">
        <v>21021</v>
      </c>
      <c r="D815" s="26" t="s">
        <v>20387</v>
      </c>
      <c r="E815" s="26" t="n">
        <v>24</v>
      </c>
      <c r="F815" s="26" t="s">
        <v>20259</v>
      </c>
      <c r="G815" s="26" t="s">
        <v>11623</v>
      </c>
      <c r="H815" s="26" t="n">
        <v>9</v>
      </c>
      <c r="I815" s="26" t="s">
        <v>20260</v>
      </c>
      <c r="J815" s="26" t="s">
        <v>20261</v>
      </c>
      <c r="K815" s="26" t="s">
        <v>20388</v>
      </c>
      <c r="L815" s="26" t="s">
        <v>7241</v>
      </c>
      <c r="M815" s="26" t="s">
        <v>21385</v>
      </c>
      <c r="N815" s="26" t="s">
        <v>2064</v>
      </c>
      <c r="O815" s="28" t="n">
        <v>33.6</v>
      </c>
      <c r="P815" s="28" t="n">
        <v>7.55</v>
      </c>
      <c r="Q815" s="27" t="n">
        <v>46183</v>
      </c>
      <c r="R815" s="26"/>
    </row>
    <row r="816" customFormat="false" ht="15" hidden="false" customHeight="true" outlineLevel="0" collapsed="false">
      <c r="A816" s="29" t="s">
        <v>12683</v>
      </c>
      <c r="B816" s="29" t="s">
        <v>900</v>
      </c>
      <c r="C816" s="29" t="s">
        <v>21021</v>
      </c>
      <c r="D816" s="29" t="s">
        <v>20387</v>
      </c>
      <c r="E816" s="29" t="n">
        <v>32</v>
      </c>
      <c r="F816" s="29" t="s">
        <v>20264</v>
      </c>
      <c r="G816" s="29" t="s">
        <v>11623</v>
      </c>
      <c r="H816" s="29" t="n">
        <v>12</v>
      </c>
      <c r="I816" s="29" t="s">
        <v>20260</v>
      </c>
      <c r="J816" s="29" t="s">
        <v>20261</v>
      </c>
      <c r="K816" s="29" t="s">
        <v>13102</v>
      </c>
      <c r="L816" s="29" t="s">
        <v>6372</v>
      </c>
      <c r="M816" s="29" t="s">
        <v>21386</v>
      </c>
      <c r="N816" s="29" t="s">
        <v>492</v>
      </c>
      <c r="O816" s="31" t="n">
        <v>26.3</v>
      </c>
      <c r="P816" s="31" t="n">
        <v>7.55</v>
      </c>
      <c r="Q816" s="30" t="n">
        <v>45781</v>
      </c>
      <c r="R816" s="29"/>
    </row>
    <row r="817" customFormat="false" ht="15" hidden="false" customHeight="true" outlineLevel="0" collapsed="false">
      <c r="A817" s="26" t="s">
        <v>13976</v>
      </c>
      <c r="B817" s="26" t="s">
        <v>900</v>
      </c>
      <c r="C817" s="26" t="s">
        <v>21021</v>
      </c>
      <c r="D817" s="26" t="s">
        <v>20387</v>
      </c>
      <c r="E817" s="26" t="n">
        <v>60</v>
      </c>
      <c r="F817" s="26" t="s">
        <v>21022</v>
      </c>
      <c r="G817" s="26" t="s">
        <v>11623</v>
      </c>
      <c r="H817" s="26" t="n">
        <v>20</v>
      </c>
      <c r="I817" s="26" t="s">
        <v>21023</v>
      </c>
      <c r="J817" s="26" t="s">
        <v>20261</v>
      </c>
      <c r="K817" s="26" t="s">
        <v>13197</v>
      </c>
      <c r="L817" s="26" t="s">
        <v>10813</v>
      </c>
      <c r="M817" s="26" t="s">
        <v>21387</v>
      </c>
      <c r="N817" s="26" t="s">
        <v>2630</v>
      </c>
      <c r="O817" s="28" t="n">
        <v>38.1</v>
      </c>
      <c r="P817" s="28" t="n">
        <v>7.55</v>
      </c>
      <c r="Q817" s="27" t="n">
        <v>45984</v>
      </c>
      <c r="R817" s="26"/>
    </row>
    <row r="818" customFormat="false" ht="15" hidden="false" customHeight="true" outlineLevel="0" collapsed="false">
      <c r="A818" s="29" t="s">
        <v>12061</v>
      </c>
      <c r="B818" s="29" t="s">
        <v>900</v>
      </c>
      <c r="C818" s="29" t="s">
        <v>21021</v>
      </c>
      <c r="D818" s="29" t="s">
        <v>20387</v>
      </c>
      <c r="E818" s="29" t="n">
        <v>45</v>
      </c>
      <c r="F818" s="29" t="s">
        <v>21030</v>
      </c>
      <c r="G818" s="29" t="s">
        <v>11623</v>
      </c>
      <c r="H818" s="29" t="n">
        <v>16</v>
      </c>
      <c r="I818" s="29" t="s">
        <v>21031</v>
      </c>
      <c r="J818" s="29" t="s">
        <v>20261</v>
      </c>
      <c r="K818" s="29" t="s">
        <v>13106</v>
      </c>
      <c r="L818" s="29" t="s">
        <v>1839</v>
      </c>
      <c r="M818" s="29" t="s">
        <v>21388</v>
      </c>
      <c r="N818" s="29" t="s">
        <v>1842</v>
      </c>
      <c r="O818" s="31" t="n">
        <v>31.8</v>
      </c>
      <c r="P818" s="31" t="n">
        <v>7.55</v>
      </c>
      <c r="Q818" s="30" t="n">
        <v>46117</v>
      </c>
      <c r="R818" s="29"/>
    </row>
    <row r="819" customFormat="false" ht="15" hidden="false" customHeight="true" outlineLevel="0" collapsed="false">
      <c r="A819" s="26" t="s">
        <v>11690</v>
      </c>
      <c r="B819" s="26" t="s">
        <v>900</v>
      </c>
      <c r="C819" s="26" t="s">
        <v>21021</v>
      </c>
      <c r="D819" s="26" t="s">
        <v>20387</v>
      </c>
      <c r="E819" s="26" t="n">
        <v>28</v>
      </c>
      <c r="F819" s="26" t="s">
        <v>20259</v>
      </c>
      <c r="G819" s="26" t="s">
        <v>11623</v>
      </c>
      <c r="H819" s="26" t="n">
        <v>10</v>
      </c>
      <c r="I819" s="26" t="s">
        <v>20260</v>
      </c>
      <c r="J819" s="26" t="s">
        <v>20261</v>
      </c>
      <c r="K819" s="26" t="s">
        <v>20394</v>
      </c>
      <c r="L819" s="26" t="s">
        <v>5185</v>
      </c>
      <c r="M819" s="26" t="s">
        <v>21389</v>
      </c>
      <c r="N819" s="26" t="s">
        <v>2126</v>
      </c>
      <c r="O819" s="28" t="n">
        <v>61.4</v>
      </c>
      <c r="P819" s="28" t="n">
        <v>7.55</v>
      </c>
      <c r="Q819" s="27" t="n">
        <v>46174</v>
      </c>
      <c r="R819" s="26"/>
    </row>
    <row r="820" customFormat="false" ht="15" hidden="false" customHeight="true" outlineLevel="0" collapsed="false">
      <c r="A820" s="29" t="s">
        <v>11896</v>
      </c>
      <c r="B820" s="29" t="s">
        <v>900</v>
      </c>
      <c r="C820" s="29" t="s">
        <v>21021</v>
      </c>
      <c r="D820" s="29" t="s">
        <v>20387</v>
      </c>
      <c r="E820" s="29" t="n">
        <v>45</v>
      </c>
      <c r="F820" s="29" t="s">
        <v>21030</v>
      </c>
      <c r="G820" s="29" t="s">
        <v>11623</v>
      </c>
      <c r="H820" s="29" t="n">
        <v>16</v>
      </c>
      <c r="I820" s="29" t="s">
        <v>21031</v>
      </c>
      <c r="J820" s="29" t="s">
        <v>20261</v>
      </c>
      <c r="K820" s="29" t="s">
        <v>13468</v>
      </c>
      <c r="L820" s="29" t="s">
        <v>10851</v>
      </c>
      <c r="M820" s="29" t="s">
        <v>21390</v>
      </c>
      <c r="N820" s="29" t="s">
        <v>4746</v>
      </c>
      <c r="O820" s="31" t="n">
        <v>23.5</v>
      </c>
      <c r="P820" s="31" t="n">
        <v>7.55</v>
      </c>
      <c r="Q820" s="30" t="n">
        <v>46099</v>
      </c>
      <c r="R820" s="29"/>
    </row>
    <row r="821" customFormat="false" ht="15" hidden="false" customHeight="true" outlineLevel="0" collapsed="false">
      <c r="A821" s="26" t="s">
        <v>21391</v>
      </c>
      <c r="B821" s="26" t="s">
        <v>900</v>
      </c>
      <c r="C821" s="26" t="s">
        <v>21021</v>
      </c>
      <c r="D821" s="26" t="s">
        <v>20387</v>
      </c>
      <c r="E821" s="26" t="n">
        <v>28</v>
      </c>
      <c r="F821" s="26" t="s">
        <v>20259</v>
      </c>
      <c r="G821" s="26" t="s">
        <v>11623</v>
      </c>
      <c r="H821" s="26" t="n">
        <v>10</v>
      </c>
      <c r="I821" s="26" t="s">
        <v>20260</v>
      </c>
      <c r="J821" s="26" t="s">
        <v>20261</v>
      </c>
      <c r="K821" s="26" t="s">
        <v>13177</v>
      </c>
      <c r="L821" s="26" t="s">
        <v>3016</v>
      </c>
      <c r="M821" s="26" t="s">
        <v>21392</v>
      </c>
      <c r="N821" s="26" t="s">
        <v>952</v>
      </c>
      <c r="O821" s="28" t="n">
        <v>21</v>
      </c>
      <c r="P821" s="28" t="n">
        <v>7.55</v>
      </c>
      <c r="Q821" s="27" t="n">
        <v>46197</v>
      </c>
      <c r="R821" s="26"/>
    </row>
    <row r="822" customFormat="false" ht="15" hidden="false" customHeight="true" outlineLevel="0" collapsed="false">
      <c r="A822" s="29" t="s">
        <v>12993</v>
      </c>
      <c r="B822" s="29" t="s">
        <v>900</v>
      </c>
      <c r="C822" s="29" t="s">
        <v>21021</v>
      </c>
      <c r="D822" s="29" t="s">
        <v>20387</v>
      </c>
      <c r="E822" s="29" t="n">
        <v>45</v>
      </c>
      <c r="F822" s="29" t="s">
        <v>21030</v>
      </c>
      <c r="G822" s="29" t="s">
        <v>11623</v>
      </c>
      <c r="H822" s="29" t="n">
        <v>16</v>
      </c>
      <c r="I822" s="29" t="s">
        <v>21031</v>
      </c>
      <c r="J822" s="29" t="s">
        <v>20261</v>
      </c>
      <c r="K822" s="29" t="s">
        <v>20398</v>
      </c>
      <c r="L822" s="29" t="s">
        <v>6126</v>
      </c>
      <c r="M822" s="29" t="s">
        <v>21393</v>
      </c>
      <c r="N822" s="29" t="s">
        <v>438</v>
      </c>
      <c r="O822" s="31" t="n">
        <v>55.5</v>
      </c>
      <c r="P822" s="31" t="n">
        <v>7.55</v>
      </c>
      <c r="Q822" s="30" t="n">
        <v>45729</v>
      </c>
      <c r="R822" s="29"/>
    </row>
    <row r="823" customFormat="false" ht="15" hidden="false" customHeight="true" outlineLevel="0" collapsed="false">
      <c r="A823" s="26" t="s">
        <v>12744</v>
      </c>
      <c r="B823" s="26" t="s">
        <v>900</v>
      </c>
      <c r="C823" s="26" t="s">
        <v>21021</v>
      </c>
      <c r="D823" s="26" t="s">
        <v>20387</v>
      </c>
      <c r="E823" s="26" t="n">
        <v>70</v>
      </c>
      <c r="F823" s="26" t="s">
        <v>21022</v>
      </c>
      <c r="G823" s="26" t="s">
        <v>11623</v>
      </c>
      <c r="H823" s="26" t="n">
        <v>22</v>
      </c>
      <c r="I823" s="26" t="s">
        <v>21023</v>
      </c>
      <c r="J823" s="26" t="s">
        <v>20261</v>
      </c>
      <c r="K823" s="26" t="s">
        <v>13006</v>
      </c>
      <c r="L823" s="26" t="s">
        <v>5173</v>
      </c>
      <c r="M823" s="26" t="s">
        <v>21394</v>
      </c>
      <c r="N823" s="26" t="s">
        <v>1306</v>
      </c>
      <c r="O823" s="28" t="n">
        <v>40.2</v>
      </c>
      <c r="P823" s="28" t="n">
        <v>7.55</v>
      </c>
      <c r="Q823" s="27" t="n">
        <v>45599</v>
      </c>
      <c r="R823" s="26"/>
    </row>
    <row r="824" customFormat="false" ht="15" hidden="false" customHeight="true" outlineLevel="0" collapsed="false">
      <c r="A824" s="29" t="s">
        <v>11650</v>
      </c>
      <c r="B824" s="29" t="s">
        <v>900</v>
      </c>
      <c r="C824" s="29" t="s">
        <v>21021</v>
      </c>
      <c r="D824" s="29" t="s">
        <v>20387</v>
      </c>
      <c r="E824" s="29" t="n">
        <v>32</v>
      </c>
      <c r="F824" s="29" t="s">
        <v>20264</v>
      </c>
      <c r="G824" s="29" t="s">
        <v>11623</v>
      </c>
      <c r="H824" s="29" t="n">
        <v>12</v>
      </c>
      <c r="I824" s="29" t="s">
        <v>20260</v>
      </c>
      <c r="J824" s="29" t="s">
        <v>20261</v>
      </c>
      <c r="K824" s="29" t="s">
        <v>13104</v>
      </c>
      <c r="L824" s="29" t="s">
        <v>4319</v>
      </c>
      <c r="M824" s="29" t="s">
        <v>21395</v>
      </c>
      <c r="N824" s="29" t="s">
        <v>2037</v>
      </c>
      <c r="O824" s="31" t="n">
        <v>48.1</v>
      </c>
      <c r="P824" s="31" t="n">
        <v>7.55</v>
      </c>
      <c r="Q824" s="30" t="n">
        <v>45679</v>
      </c>
      <c r="R824" s="29"/>
    </row>
    <row r="825" customFormat="false" ht="15" hidden="false" customHeight="true" outlineLevel="0" collapsed="false">
      <c r="A825" s="26" t="s">
        <v>12776</v>
      </c>
      <c r="B825" s="26" t="s">
        <v>900</v>
      </c>
      <c r="C825" s="26" t="s">
        <v>21021</v>
      </c>
      <c r="D825" s="26" t="s">
        <v>20387</v>
      </c>
      <c r="E825" s="26" t="n">
        <v>24</v>
      </c>
      <c r="F825" s="26" t="s">
        <v>20259</v>
      </c>
      <c r="G825" s="26" t="s">
        <v>11623</v>
      </c>
      <c r="H825" s="26" t="n">
        <v>9</v>
      </c>
      <c r="I825" s="26" t="s">
        <v>20260</v>
      </c>
      <c r="J825" s="26" t="s">
        <v>20261</v>
      </c>
      <c r="K825" s="26" t="s">
        <v>13350</v>
      </c>
      <c r="L825" s="26" t="s">
        <v>1778</v>
      </c>
      <c r="M825" s="26" t="s">
        <v>21396</v>
      </c>
      <c r="N825" s="26" t="s">
        <v>1781</v>
      </c>
      <c r="O825" s="28" t="n">
        <v>35.1</v>
      </c>
      <c r="P825" s="28" t="n">
        <v>7.55</v>
      </c>
      <c r="Q825" s="27" t="n">
        <v>45948</v>
      </c>
      <c r="R825" s="26"/>
    </row>
    <row r="826" customFormat="false" ht="15" hidden="false" customHeight="true" outlineLevel="0" collapsed="false">
      <c r="A826" s="29" t="s">
        <v>12280</v>
      </c>
      <c r="B826" s="29" t="s">
        <v>900</v>
      </c>
      <c r="C826" s="29" t="s">
        <v>21021</v>
      </c>
      <c r="D826" s="29" t="s">
        <v>20387</v>
      </c>
      <c r="E826" s="29" t="n">
        <v>60</v>
      </c>
      <c r="F826" s="29" t="s">
        <v>21022</v>
      </c>
      <c r="G826" s="29" t="s">
        <v>11623</v>
      </c>
      <c r="H826" s="29" t="n">
        <v>20</v>
      </c>
      <c r="I826" s="29" t="s">
        <v>21023</v>
      </c>
      <c r="J826" s="29" t="s">
        <v>20261</v>
      </c>
      <c r="K826" s="29" t="s">
        <v>13447</v>
      </c>
      <c r="L826" s="29" t="s">
        <v>11123</v>
      </c>
      <c r="M826" s="29" t="s">
        <v>21397</v>
      </c>
      <c r="N826" s="29" t="s">
        <v>1220</v>
      </c>
      <c r="O826" s="31" t="n">
        <v>24.7</v>
      </c>
      <c r="P826" s="31" t="n">
        <v>7.55</v>
      </c>
      <c r="Q826" s="30" t="n">
        <v>45789</v>
      </c>
      <c r="R826" s="29"/>
    </row>
    <row r="827" customFormat="false" ht="15" hidden="false" customHeight="true" outlineLevel="0" collapsed="false">
      <c r="A827" s="26" t="s">
        <v>12461</v>
      </c>
      <c r="B827" s="26" t="s">
        <v>900</v>
      </c>
      <c r="C827" s="26" t="s">
        <v>21021</v>
      </c>
      <c r="D827" s="26" t="s">
        <v>20387</v>
      </c>
      <c r="E827" s="26" t="n">
        <v>45</v>
      </c>
      <c r="F827" s="26" t="s">
        <v>21030</v>
      </c>
      <c r="G827" s="26" t="s">
        <v>11623</v>
      </c>
      <c r="H827" s="26" t="n">
        <v>16</v>
      </c>
      <c r="I827" s="26" t="s">
        <v>21031</v>
      </c>
      <c r="J827" s="26" t="s">
        <v>20261</v>
      </c>
      <c r="K827" s="26" t="s">
        <v>20829</v>
      </c>
      <c r="L827" s="26" t="s">
        <v>4378</v>
      </c>
      <c r="M827" s="26" t="s">
        <v>21398</v>
      </c>
      <c r="N827" s="26" t="s">
        <v>2228</v>
      </c>
      <c r="O827" s="28" t="n">
        <v>31.7</v>
      </c>
      <c r="P827" s="28" t="n">
        <v>7.55</v>
      </c>
      <c r="Q827" s="27" t="n">
        <v>46101</v>
      </c>
      <c r="R827" s="26"/>
    </row>
    <row r="828" customFormat="false" ht="15" hidden="false" customHeight="true" outlineLevel="0" collapsed="false">
      <c r="A828" s="29" t="s">
        <v>12170</v>
      </c>
      <c r="B828" s="29" t="s">
        <v>900</v>
      </c>
      <c r="C828" s="29" t="s">
        <v>21021</v>
      </c>
      <c r="D828" s="29" t="s">
        <v>20387</v>
      </c>
      <c r="E828" s="29" t="n">
        <v>24</v>
      </c>
      <c r="F828" s="29" t="s">
        <v>20259</v>
      </c>
      <c r="G828" s="29" t="s">
        <v>11623</v>
      </c>
      <c r="H828" s="29" t="n">
        <v>9</v>
      </c>
      <c r="I828" s="29" t="s">
        <v>20260</v>
      </c>
      <c r="J828" s="29" t="s">
        <v>20261</v>
      </c>
      <c r="K828" s="29" t="s">
        <v>20404</v>
      </c>
      <c r="L828" s="29" t="s">
        <v>8428</v>
      </c>
      <c r="M828" s="29" t="s">
        <v>21399</v>
      </c>
      <c r="N828" s="29" t="s">
        <v>8429</v>
      </c>
      <c r="O828" s="31" t="n">
        <v>47.9</v>
      </c>
      <c r="P828" s="31" t="n">
        <v>7.55</v>
      </c>
      <c r="Q828" s="30" t="n">
        <v>46070</v>
      </c>
      <c r="R828" s="29"/>
    </row>
    <row r="829" customFormat="false" ht="15" hidden="false" customHeight="true" outlineLevel="0" collapsed="false">
      <c r="A829" s="26" t="s">
        <v>21400</v>
      </c>
      <c r="B829" s="26" t="s">
        <v>900</v>
      </c>
      <c r="C829" s="26" t="s">
        <v>21021</v>
      </c>
      <c r="D829" s="26" t="s">
        <v>20387</v>
      </c>
      <c r="E829" s="26" t="n">
        <v>32</v>
      </c>
      <c r="F829" s="26" t="s">
        <v>20264</v>
      </c>
      <c r="G829" s="26" t="s">
        <v>11623</v>
      </c>
      <c r="H829" s="26" t="n">
        <v>12</v>
      </c>
      <c r="I829" s="26" t="s">
        <v>20260</v>
      </c>
      <c r="J829" s="26" t="s">
        <v>20261</v>
      </c>
      <c r="K829" s="26" t="s">
        <v>13113</v>
      </c>
      <c r="L829" s="26" t="s">
        <v>3733</v>
      </c>
      <c r="M829" s="26" t="s">
        <v>21401</v>
      </c>
      <c r="N829" s="26" t="s">
        <v>1505</v>
      </c>
      <c r="O829" s="28" t="n">
        <v>23.7</v>
      </c>
      <c r="P829" s="28" t="n">
        <v>7.55</v>
      </c>
      <c r="Q829" s="27" t="n">
        <v>46025</v>
      </c>
      <c r="R829" s="26"/>
    </row>
    <row r="830" customFormat="false" ht="15" hidden="false" customHeight="true" outlineLevel="0" collapsed="false">
      <c r="A830" s="29" t="s">
        <v>12188</v>
      </c>
      <c r="B830" s="29" t="s">
        <v>900</v>
      </c>
      <c r="C830" s="29" t="s">
        <v>21021</v>
      </c>
      <c r="D830" s="29" t="s">
        <v>20387</v>
      </c>
      <c r="E830" s="29" t="n">
        <v>32</v>
      </c>
      <c r="F830" s="29" t="s">
        <v>20264</v>
      </c>
      <c r="G830" s="29" t="s">
        <v>11623</v>
      </c>
      <c r="H830" s="29" t="n">
        <v>12</v>
      </c>
      <c r="I830" s="29" t="s">
        <v>20260</v>
      </c>
      <c r="J830" s="29" t="s">
        <v>20261</v>
      </c>
      <c r="K830" s="29" t="s">
        <v>13509</v>
      </c>
      <c r="L830" s="29" t="s">
        <v>6454</v>
      </c>
      <c r="M830" s="29" t="s">
        <v>21402</v>
      </c>
      <c r="N830" s="29" t="s">
        <v>2126</v>
      </c>
      <c r="O830" s="31" t="n">
        <v>52.8</v>
      </c>
      <c r="P830" s="31" t="n">
        <v>7.55</v>
      </c>
      <c r="Q830" s="30" t="n">
        <v>46064</v>
      </c>
      <c r="R830" s="29"/>
    </row>
    <row r="831" customFormat="false" ht="15" hidden="false" customHeight="true" outlineLevel="0" collapsed="false">
      <c r="A831" s="26" t="s">
        <v>11752</v>
      </c>
      <c r="B831" s="26" t="s">
        <v>900</v>
      </c>
      <c r="C831" s="26" t="s">
        <v>21021</v>
      </c>
      <c r="D831" s="26" t="s">
        <v>20387</v>
      </c>
      <c r="E831" s="26" t="n">
        <v>24</v>
      </c>
      <c r="F831" s="26" t="s">
        <v>20259</v>
      </c>
      <c r="G831" s="26" t="s">
        <v>11623</v>
      </c>
      <c r="H831" s="26" t="n">
        <v>9</v>
      </c>
      <c r="I831" s="26" t="s">
        <v>20260</v>
      </c>
      <c r="J831" s="26" t="s">
        <v>20261</v>
      </c>
      <c r="K831" s="26" t="s">
        <v>20409</v>
      </c>
      <c r="L831" s="26" t="s">
        <v>9032</v>
      </c>
      <c r="M831" s="26" t="s">
        <v>21403</v>
      </c>
      <c r="N831" s="26" t="s">
        <v>389</v>
      </c>
      <c r="O831" s="28" t="n">
        <v>28.3</v>
      </c>
      <c r="P831" s="28" t="n">
        <v>7.55</v>
      </c>
      <c r="Q831" s="27" t="n">
        <v>45761</v>
      </c>
      <c r="R831" s="26"/>
    </row>
    <row r="832" customFormat="false" ht="15" hidden="false" customHeight="true" outlineLevel="0" collapsed="false">
      <c r="A832" s="29" t="s">
        <v>11678</v>
      </c>
      <c r="B832" s="29" t="s">
        <v>900</v>
      </c>
      <c r="C832" s="29" t="s">
        <v>21021</v>
      </c>
      <c r="D832" s="29" t="s">
        <v>20387</v>
      </c>
      <c r="E832" s="29" t="n">
        <v>32</v>
      </c>
      <c r="F832" s="29" t="s">
        <v>20264</v>
      </c>
      <c r="G832" s="29" t="s">
        <v>11623</v>
      </c>
      <c r="H832" s="29" t="n">
        <v>12</v>
      </c>
      <c r="I832" s="29" t="s">
        <v>20260</v>
      </c>
      <c r="J832" s="29" t="s">
        <v>20261</v>
      </c>
      <c r="K832" s="29" t="s">
        <v>20411</v>
      </c>
      <c r="L832" s="29" t="s">
        <v>11214</v>
      </c>
      <c r="M832" s="29" t="s">
        <v>21404</v>
      </c>
      <c r="N832" s="29" t="s">
        <v>4804</v>
      </c>
      <c r="O832" s="31" t="n">
        <v>27</v>
      </c>
      <c r="P832" s="31" t="n">
        <v>7.55</v>
      </c>
      <c r="Q832" s="30" t="n">
        <v>45994</v>
      </c>
      <c r="R832" s="29"/>
    </row>
    <row r="833" customFormat="false" ht="15" hidden="false" customHeight="true" outlineLevel="0" collapsed="false">
      <c r="A833" s="26" t="s">
        <v>11852</v>
      </c>
      <c r="B833" s="26" t="s">
        <v>900</v>
      </c>
      <c r="C833" s="26" t="s">
        <v>21021</v>
      </c>
      <c r="D833" s="26" t="s">
        <v>20387</v>
      </c>
      <c r="E833" s="26" t="n">
        <v>28</v>
      </c>
      <c r="F833" s="26" t="s">
        <v>20259</v>
      </c>
      <c r="G833" s="26" t="s">
        <v>11623</v>
      </c>
      <c r="H833" s="26" t="n">
        <v>10</v>
      </c>
      <c r="I833" s="26" t="s">
        <v>20260</v>
      </c>
      <c r="J833" s="26" t="s">
        <v>20261</v>
      </c>
      <c r="K833" s="26" t="s">
        <v>13460</v>
      </c>
      <c r="L833" s="26" t="s">
        <v>1004</v>
      </c>
      <c r="M833" s="26" t="s">
        <v>21405</v>
      </c>
      <c r="N833" s="26" t="s">
        <v>1008</v>
      </c>
      <c r="O833" s="28" t="n">
        <v>18.5</v>
      </c>
      <c r="P833" s="28" t="n">
        <v>7.55</v>
      </c>
      <c r="Q833" s="27" t="n">
        <v>45866</v>
      </c>
      <c r="R833" s="26"/>
    </row>
    <row r="834" customFormat="false" ht="15" hidden="false" customHeight="true" outlineLevel="0" collapsed="false">
      <c r="A834" s="29" t="s">
        <v>12156</v>
      </c>
      <c r="B834" s="29" t="s">
        <v>900</v>
      </c>
      <c r="C834" s="29" t="s">
        <v>21021</v>
      </c>
      <c r="D834" s="29" t="s">
        <v>20387</v>
      </c>
      <c r="E834" s="29" t="n">
        <v>80</v>
      </c>
      <c r="F834" s="29" t="s">
        <v>21022</v>
      </c>
      <c r="G834" s="29" t="s">
        <v>11623</v>
      </c>
      <c r="H834" s="29" t="n">
        <v>24</v>
      </c>
      <c r="I834" s="29" t="s">
        <v>21023</v>
      </c>
      <c r="J834" s="29" t="s">
        <v>20261</v>
      </c>
      <c r="K834" s="29" t="s">
        <v>13073</v>
      </c>
      <c r="L834" s="29" t="s">
        <v>1389</v>
      </c>
      <c r="M834" s="29" t="s">
        <v>21406</v>
      </c>
      <c r="N834" s="29" t="s">
        <v>1034</v>
      </c>
      <c r="O834" s="31" t="n">
        <v>46.6</v>
      </c>
      <c r="P834" s="31" t="n">
        <v>7.55</v>
      </c>
      <c r="Q834" s="30" t="n">
        <v>45667</v>
      </c>
      <c r="R834" s="29"/>
    </row>
    <row r="835" customFormat="false" ht="15" hidden="false" customHeight="true" outlineLevel="0" collapsed="false">
      <c r="A835" s="26" t="s">
        <v>13252</v>
      </c>
      <c r="B835" s="26" t="s">
        <v>900</v>
      </c>
      <c r="C835" s="26" t="s">
        <v>21021</v>
      </c>
      <c r="D835" s="26" t="s">
        <v>20387</v>
      </c>
      <c r="E835" s="26" t="n">
        <v>80</v>
      </c>
      <c r="F835" s="26" t="s">
        <v>21022</v>
      </c>
      <c r="G835" s="26" t="s">
        <v>11623</v>
      </c>
      <c r="H835" s="26" t="n">
        <v>24</v>
      </c>
      <c r="I835" s="26" t="s">
        <v>21023</v>
      </c>
      <c r="J835" s="26" t="s">
        <v>20261</v>
      </c>
      <c r="K835" s="26" t="s">
        <v>20416</v>
      </c>
      <c r="L835" s="26" t="s">
        <v>11227</v>
      </c>
      <c r="M835" s="26" t="s">
        <v>21407</v>
      </c>
      <c r="N835" s="26" t="s">
        <v>3148</v>
      </c>
      <c r="O835" s="28" t="n">
        <v>40.9</v>
      </c>
      <c r="P835" s="28" t="n">
        <v>7.55</v>
      </c>
      <c r="Q835" s="27" t="n">
        <v>45992</v>
      </c>
      <c r="R835" s="26"/>
    </row>
    <row r="836" customFormat="false" ht="15" hidden="false" customHeight="true" outlineLevel="0" collapsed="false">
      <c r="A836" s="29" t="s">
        <v>13766</v>
      </c>
      <c r="B836" s="29" t="s">
        <v>900</v>
      </c>
      <c r="C836" s="29" t="s">
        <v>21021</v>
      </c>
      <c r="D836" s="29" t="s">
        <v>20387</v>
      </c>
      <c r="E836" s="29" t="n">
        <v>32</v>
      </c>
      <c r="F836" s="29" t="s">
        <v>20264</v>
      </c>
      <c r="G836" s="29" t="s">
        <v>11623</v>
      </c>
      <c r="H836" s="29" t="n">
        <v>12</v>
      </c>
      <c r="I836" s="29" t="s">
        <v>20260</v>
      </c>
      <c r="J836" s="29" t="s">
        <v>20261</v>
      </c>
      <c r="K836" s="29" t="s">
        <v>20418</v>
      </c>
      <c r="L836" s="29" t="s">
        <v>5094</v>
      </c>
      <c r="M836" s="29" t="s">
        <v>21408</v>
      </c>
      <c r="N836" s="29" t="s">
        <v>1592</v>
      </c>
      <c r="O836" s="31" t="n">
        <v>42</v>
      </c>
      <c r="P836" s="31" t="n">
        <v>7.55</v>
      </c>
      <c r="Q836" s="30" t="n">
        <v>45915</v>
      </c>
      <c r="R836" s="29"/>
    </row>
    <row r="837" customFormat="false" ht="15" hidden="false" customHeight="true" outlineLevel="0" collapsed="false">
      <c r="A837" s="26" t="s">
        <v>12088</v>
      </c>
      <c r="B837" s="26" t="s">
        <v>900</v>
      </c>
      <c r="C837" s="26" t="s">
        <v>21021</v>
      </c>
      <c r="D837" s="26" t="s">
        <v>20423</v>
      </c>
      <c r="E837" s="26" t="n">
        <v>40</v>
      </c>
      <c r="F837" s="26" t="s">
        <v>20264</v>
      </c>
      <c r="G837" s="26" t="s">
        <v>11623</v>
      </c>
      <c r="H837" s="26" t="n">
        <v>14</v>
      </c>
      <c r="I837" s="26" t="s">
        <v>20265</v>
      </c>
      <c r="J837" s="26" t="s">
        <v>20261</v>
      </c>
      <c r="K837" s="26" t="s">
        <v>20844</v>
      </c>
      <c r="L837" s="26" t="s">
        <v>2574</v>
      </c>
      <c r="M837" s="26" t="s">
        <v>21409</v>
      </c>
      <c r="N837" s="26" t="s">
        <v>685</v>
      </c>
      <c r="O837" s="28" t="n">
        <v>22.6</v>
      </c>
      <c r="P837" s="28" t="n">
        <v>7.55</v>
      </c>
      <c r="Q837" s="27" t="n">
        <v>45976</v>
      </c>
      <c r="R837" s="26"/>
    </row>
    <row r="838" customFormat="false" ht="15" hidden="false" customHeight="true" outlineLevel="0" collapsed="false">
      <c r="A838" s="29" t="s">
        <v>12058</v>
      </c>
      <c r="B838" s="29" t="s">
        <v>900</v>
      </c>
      <c r="C838" s="29" t="s">
        <v>21021</v>
      </c>
      <c r="D838" s="29" t="s">
        <v>20423</v>
      </c>
      <c r="E838" s="29" t="n">
        <v>60</v>
      </c>
      <c r="F838" s="29" t="s">
        <v>21022</v>
      </c>
      <c r="G838" s="29" t="s">
        <v>11623</v>
      </c>
      <c r="H838" s="29" t="n">
        <v>20</v>
      </c>
      <c r="I838" s="29" t="s">
        <v>21023</v>
      </c>
      <c r="J838" s="29" t="s">
        <v>20261</v>
      </c>
      <c r="K838" s="29" t="s">
        <v>20424</v>
      </c>
      <c r="L838" s="29" t="s">
        <v>10442</v>
      </c>
      <c r="M838" s="29" t="s">
        <v>21410</v>
      </c>
      <c r="N838" s="29" t="s">
        <v>3383</v>
      </c>
      <c r="O838" s="31" t="n">
        <v>36.5</v>
      </c>
      <c r="P838" s="31" t="n">
        <v>7.55</v>
      </c>
      <c r="Q838" s="30" t="n">
        <v>45834</v>
      </c>
      <c r="R838" s="29"/>
    </row>
    <row r="839" customFormat="false" ht="15" hidden="false" customHeight="true" outlineLevel="0" collapsed="false">
      <c r="A839" s="26" t="s">
        <v>12063</v>
      </c>
      <c r="B839" s="26" t="s">
        <v>900</v>
      </c>
      <c r="C839" s="26" t="s">
        <v>21021</v>
      </c>
      <c r="D839" s="26" t="s">
        <v>20423</v>
      </c>
      <c r="E839" s="26" t="n">
        <v>32</v>
      </c>
      <c r="F839" s="26" t="s">
        <v>20264</v>
      </c>
      <c r="G839" s="26" t="s">
        <v>11623</v>
      </c>
      <c r="H839" s="26" t="n">
        <v>12</v>
      </c>
      <c r="I839" s="26" t="s">
        <v>20260</v>
      </c>
      <c r="J839" s="26" t="s">
        <v>20261</v>
      </c>
      <c r="K839" s="26" t="s">
        <v>20426</v>
      </c>
      <c r="L839" s="26" t="s">
        <v>2778</v>
      </c>
      <c r="M839" s="26" t="s">
        <v>21411</v>
      </c>
      <c r="N839" s="26" t="s">
        <v>2781</v>
      </c>
      <c r="O839" s="28" t="n">
        <v>43.9</v>
      </c>
      <c r="P839" s="28" t="n">
        <v>7.55</v>
      </c>
      <c r="Q839" s="27" t="n">
        <v>45699</v>
      </c>
      <c r="R839" s="26"/>
    </row>
    <row r="840" customFormat="false" ht="15" hidden="false" customHeight="true" outlineLevel="0" collapsed="false">
      <c r="A840" s="29" t="s">
        <v>21412</v>
      </c>
      <c r="B840" s="29" t="s">
        <v>900</v>
      </c>
      <c r="C840" s="29" t="s">
        <v>21021</v>
      </c>
      <c r="D840" s="29" t="s">
        <v>20423</v>
      </c>
      <c r="E840" s="29" t="n">
        <v>50</v>
      </c>
      <c r="F840" s="29" t="s">
        <v>21030</v>
      </c>
      <c r="G840" s="29" t="s">
        <v>11623</v>
      </c>
      <c r="H840" s="29" t="n">
        <v>18</v>
      </c>
      <c r="I840" s="29" t="s">
        <v>21031</v>
      </c>
      <c r="J840" s="29" t="s">
        <v>20261</v>
      </c>
      <c r="K840" s="29" t="s">
        <v>20428</v>
      </c>
      <c r="L840" s="29" t="s">
        <v>2806</v>
      </c>
      <c r="M840" s="29" t="s">
        <v>21413</v>
      </c>
      <c r="N840" s="29" t="s">
        <v>2808</v>
      </c>
      <c r="O840" s="31" t="n">
        <v>25.2</v>
      </c>
      <c r="P840" s="31" t="n">
        <v>7.55</v>
      </c>
      <c r="Q840" s="30" t="n">
        <v>45904</v>
      </c>
      <c r="R840" s="29"/>
    </row>
    <row r="841" customFormat="false" ht="15" hidden="false" customHeight="true" outlineLevel="0" collapsed="false">
      <c r="A841" s="26" t="s">
        <v>11808</v>
      </c>
      <c r="B841" s="26" t="s">
        <v>900</v>
      </c>
      <c r="C841" s="26" t="s">
        <v>21021</v>
      </c>
      <c r="D841" s="26" t="s">
        <v>20423</v>
      </c>
      <c r="E841" s="26" t="n">
        <v>60</v>
      </c>
      <c r="F841" s="26" t="s">
        <v>21022</v>
      </c>
      <c r="G841" s="26" t="s">
        <v>11623</v>
      </c>
      <c r="H841" s="26" t="n">
        <v>20</v>
      </c>
      <c r="I841" s="26" t="s">
        <v>21023</v>
      </c>
      <c r="J841" s="26" t="s">
        <v>20261</v>
      </c>
      <c r="K841" s="26" t="s">
        <v>13502</v>
      </c>
      <c r="L841" s="26" t="s">
        <v>754</v>
      </c>
      <c r="M841" s="26" t="s">
        <v>21414</v>
      </c>
      <c r="N841" s="26" t="s">
        <v>757</v>
      </c>
      <c r="O841" s="28" t="n">
        <v>54.3</v>
      </c>
      <c r="P841" s="28" t="n">
        <v>7.55</v>
      </c>
      <c r="Q841" s="27" t="n">
        <v>46123</v>
      </c>
      <c r="R841" s="26"/>
    </row>
    <row r="842" customFormat="false" ht="15" hidden="false" customHeight="true" outlineLevel="0" collapsed="false">
      <c r="A842" s="29" t="s">
        <v>13287</v>
      </c>
      <c r="B842" s="29" t="s">
        <v>900</v>
      </c>
      <c r="C842" s="29" t="s">
        <v>21021</v>
      </c>
      <c r="D842" s="29" t="s">
        <v>20423</v>
      </c>
      <c r="E842" s="29" t="n">
        <v>45</v>
      </c>
      <c r="F842" s="29" t="s">
        <v>21030</v>
      </c>
      <c r="G842" s="29" t="s">
        <v>11623</v>
      </c>
      <c r="H842" s="29" t="n">
        <v>16</v>
      </c>
      <c r="I842" s="29" t="s">
        <v>21031</v>
      </c>
      <c r="J842" s="29" t="s">
        <v>20261</v>
      </c>
      <c r="K842" s="29" t="s">
        <v>13413</v>
      </c>
      <c r="L842" s="29" t="s">
        <v>10630</v>
      </c>
      <c r="M842" s="29" t="s">
        <v>21415</v>
      </c>
      <c r="N842" s="29" t="s">
        <v>726</v>
      </c>
      <c r="O842" s="31" t="n">
        <v>25.2</v>
      </c>
      <c r="P842" s="31" t="n">
        <v>7.55</v>
      </c>
      <c r="Q842" s="30" t="n">
        <v>46136</v>
      </c>
      <c r="R842" s="29"/>
    </row>
    <row r="843" customFormat="false" ht="15" hidden="false" customHeight="true" outlineLevel="0" collapsed="false">
      <c r="A843" s="26" t="s">
        <v>12370</v>
      </c>
      <c r="B843" s="26" t="s">
        <v>900</v>
      </c>
      <c r="C843" s="26" t="s">
        <v>21021</v>
      </c>
      <c r="D843" s="26" t="s">
        <v>20423</v>
      </c>
      <c r="E843" s="26" t="n">
        <v>24</v>
      </c>
      <c r="F843" s="26" t="s">
        <v>20259</v>
      </c>
      <c r="G843" s="26" t="s">
        <v>11623</v>
      </c>
      <c r="H843" s="26" t="n">
        <v>9</v>
      </c>
      <c r="I843" s="26" t="s">
        <v>20260</v>
      </c>
      <c r="J843" s="26" t="s">
        <v>20261</v>
      </c>
      <c r="K843" s="26" t="s">
        <v>20432</v>
      </c>
      <c r="L843" s="26" t="s">
        <v>8728</v>
      </c>
      <c r="M843" s="26" t="s">
        <v>21416</v>
      </c>
      <c r="N843" s="26" t="s">
        <v>5579</v>
      </c>
      <c r="O843" s="28" t="n">
        <v>38.3</v>
      </c>
      <c r="P843" s="28" t="n">
        <v>7.55</v>
      </c>
      <c r="Q843" s="27" t="n">
        <v>45927</v>
      </c>
      <c r="R843" s="26"/>
    </row>
    <row r="844" customFormat="false" ht="15" hidden="false" customHeight="true" outlineLevel="0" collapsed="false">
      <c r="A844" s="29" t="s">
        <v>21417</v>
      </c>
      <c r="B844" s="29" t="s">
        <v>900</v>
      </c>
      <c r="C844" s="29" t="s">
        <v>21021</v>
      </c>
      <c r="D844" s="29" t="s">
        <v>20423</v>
      </c>
      <c r="E844" s="29" t="n">
        <v>70</v>
      </c>
      <c r="F844" s="29" t="s">
        <v>21022</v>
      </c>
      <c r="G844" s="29" t="s">
        <v>11623</v>
      </c>
      <c r="H844" s="29" t="n">
        <v>22</v>
      </c>
      <c r="I844" s="29" t="s">
        <v>21023</v>
      </c>
      <c r="J844" s="29" t="s">
        <v>20261</v>
      </c>
      <c r="K844" s="29" t="s">
        <v>20434</v>
      </c>
      <c r="L844" s="29" t="s">
        <v>10885</v>
      </c>
      <c r="M844" s="29" t="s">
        <v>21418</v>
      </c>
      <c r="N844" s="29" t="s">
        <v>4188</v>
      </c>
      <c r="O844" s="31" t="n">
        <v>25.9</v>
      </c>
      <c r="P844" s="31" t="n">
        <v>7.55</v>
      </c>
      <c r="Q844" s="30" t="n">
        <v>45959</v>
      </c>
      <c r="R844" s="29"/>
    </row>
    <row r="845" customFormat="false" ht="15" hidden="false" customHeight="true" outlineLevel="0" collapsed="false">
      <c r="A845" s="26" t="s">
        <v>12659</v>
      </c>
      <c r="B845" s="26" t="s">
        <v>900</v>
      </c>
      <c r="C845" s="26" t="s">
        <v>21021</v>
      </c>
      <c r="D845" s="26" t="s">
        <v>20423</v>
      </c>
      <c r="E845" s="26" t="n">
        <v>45</v>
      </c>
      <c r="F845" s="26" t="s">
        <v>21030</v>
      </c>
      <c r="G845" s="26" t="s">
        <v>11623</v>
      </c>
      <c r="H845" s="26" t="n">
        <v>16</v>
      </c>
      <c r="I845" s="26" t="s">
        <v>21031</v>
      </c>
      <c r="J845" s="26" t="s">
        <v>20261</v>
      </c>
      <c r="K845" s="26" t="s">
        <v>13439</v>
      </c>
      <c r="L845" s="26" t="s">
        <v>11402</v>
      </c>
      <c r="M845" s="26" t="s">
        <v>21419</v>
      </c>
      <c r="N845" s="26" t="s">
        <v>626</v>
      </c>
      <c r="O845" s="28" t="n">
        <v>35.6</v>
      </c>
      <c r="P845" s="28" t="n">
        <v>7.55</v>
      </c>
      <c r="Q845" s="27" t="n">
        <v>45638</v>
      </c>
      <c r="R845" s="26"/>
    </row>
    <row r="846" customFormat="false" ht="15" hidden="false" customHeight="true" outlineLevel="0" collapsed="false">
      <c r="A846" s="29" t="s">
        <v>13209</v>
      </c>
      <c r="B846" s="29" t="s">
        <v>900</v>
      </c>
      <c r="C846" s="29" t="s">
        <v>21021</v>
      </c>
      <c r="D846" s="29" t="s">
        <v>20423</v>
      </c>
      <c r="E846" s="29" t="n">
        <v>24</v>
      </c>
      <c r="F846" s="29" t="s">
        <v>20259</v>
      </c>
      <c r="G846" s="29" t="s">
        <v>11623</v>
      </c>
      <c r="H846" s="29" t="n">
        <v>9</v>
      </c>
      <c r="I846" s="29" t="s">
        <v>20260</v>
      </c>
      <c r="J846" s="29" t="s">
        <v>20361</v>
      </c>
      <c r="K846" s="29"/>
      <c r="L846" s="29"/>
      <c r="M846" s="29"/>
      <c r="N846" s="29"/>
      <c r="O846" s="29"/>
      <c r="P846" s="31" t="n">
        <v>7.55</v>
      </c>
      <c r="Q846" s="30" t="n">
        <v>45864</v>
      </c>
      <c r="R846" s="29"/>
    </row>
    <row r="847" customFormat="false" ht="15" hidden="false" customHeight="true" outlineLevel="0" collapsed="false">
      <c r="A847" s="26" t="s">
        <v>11712</v>
      </c>
      <c r="B847" s="26" t="s">
        <v>900</v>
      </c>
      <c r="C847" s="26" t="s">
        <v>21021</v>
      </c>
      <c r="D847" s="26" t="s">
        <v>20423</v>
      </c>
      <c r="E847" s="26" t="n">
        <v>70</v>
      </c>
      <c r="F847" s="26" t="s">
        <v>21022</v>
      </c>
      <c r="G847" s="26" t="s">
        <v>11623</v>
      </c>
      <c r="H847" s="26" t="n">
        <v>22</v>
      </c>
      <c r="I847" s="26" t="s">
        <v>21023</v>
      </c>
      <c r="J847" s="26" t="s">
        <v>20261</v>
      </c>
      <c r="K847" s="26" t="s">
        <v>20440</v>
      </c>
      <c r="L847" s="26" t="s">
        <v>7844</v>
      </c>
      <c r="M847" s="26" t="s">
        <v>21420</v>
      </c>
      <c r="N847" s="26" t="s">
        <v>425</v>
      </c>
      <c r="O847" s="28" t="n">
        <v>28.7</v>
      </c>
      <c r="P847" s="28" t="n">
        <v>7.55</v>
      </c>
      <c r="Q847" s="27" t="n">
        <v>45951</v>
      </c>
      <c r="R847" s="26"/>
    </row>
    <row r="848" customFormat="false" ht="15" hidden="false" customHeight="true" outlineLevel="0" collapsed="false">
      <c r="A848" s="29" t="s">
        <v>21421</v>
      </c>
      <c r="B848" s="29" t="s">
        <v>900</v>
      </c>
      <c r="C848" s="29" t="s">
        <v>21021</v>
      </c>
      <c r="D848" s="29" t="s">
        <v>20423</v>
      </c>
      <c r="E848" s="29" t="n">
        <v>32</v>
      </c>
      <c r="F848" s="29" t="s">
        <v>20264</v>
      </c>
      <c r="G848" s="29" t="s">
        <v>11623</v>
      </c>
      <c r="H848" s="29" t="n">
        <v>12</v>
      </c>
      <c r="I848" s="29" t="s">
        <v>20260</v>
      </c>
      <c r="J848" s="29" t="s">
        <v>20261</v>
      </c>
      <c r="K848" s="29" t="s">
        <v>13142</v>
      </c>
      <c r="L848" s="29" t="s">
        <v>11460</v>
      </c>
      <c r="M848" s="29" t="s">
        <v>21422</v>
      </c>
      <c r="N848" s="29" t="s">
        <v>3378</v>
      </c>
      <c r="O848" s="31" t="n">
        <v>37</v>
      </c>
      <c r="P848" s="31" t="n">
        <v>7.55</v>
      </c>
      <c r="Q848" s="30" t="n">
        <v>45612</v>
      </c>
      <c r="R848" s="29"/>
    </row>
    <row r="849" customFormat="false" ht="15" hidden="false" customHeight="true" outlineLevel="0" collapsed="false">
      <c r="A849" s="26" t="s">
        <v>12078</v>
      </c>
      <c r="B849" s="26" t="s">
        <v>900</v>
      </c>
      <c r="C849" s="26" t="s">
        <v>21021</v>
      </c>
      <c r="D849" s="26" t="s">
        <v>20423</v>
      </c>
      <c r="E849" s="26" t="n">
        <v>32</v>
      </c>
      <c r="F849" s="26" t="s">
        <v>20264</v>
      </c>
      <c r="G849" s="26" t="s">
        <v>11623</v>
      </c>
      <c r="H849" s="26" t="n">
        <v>12</v>
      </c>
      <c r="I849" s="26" t="s">
        <v>20260</v>
      </c>
      <c r="J849" s="26" t="s">
        <v>20261</v>
      </c>
      <c r="K849" s="26" t="s">
        <v>13270</v>
      </c>
      <c r="L849" s="26" t="s">
        <v>8687</v>
      </c>
      <c r="M849" s="26" t="s">
        <v>21423</v>
      </c>
      <c r="N849" s="26" t="s">
        <v>2596</v>
      </c>
      <c r="O849" s="28" t="n">
        <v>51.6</v>
      </c>
      <c r="P849" s="28" t="n">
        <v>7.55</v>
      </c>
      <c r="Q849" s="27" t="n">
        <v>45654</v>
      </c>
      <c r="R849" s="26"/>
    </row>
    <row r="850" customFormat="false" ht="15" hidden="false" customHeight="true" outlineLevel="0" collapsed="false">
      <c r="A850" s="29" t="s">
        <v>14005</v>
      </c>
      <c r="B850" s="29" t="s">
        <v>900</v>
      </c>
      <c r="C850" s="29" t="s">
        <v>21021</v>
      </c>
      <c r="D850" s="29" t="s">
        <v>20423</v>
      </c>
      <c r="E850" s="29" t="n">
        <v>40</v>
      </c>
      <c r="F850" s="29" t="s">
        <v>20264</v>
      </c>
      <c r="G850" s="29" t="s">
        <v>11623</v>
      </c>
      <c r="H850" s="29" t="n">
        <v>14</v>
      </c>
      <c r="I850" s="29" t="s">
        <v>20265</v>
      </c>
      <c r="J850" s="29" t="s">
        <v>20261</v>
      </c>
      <c r="K850" s="29" t="s">
        <v>20444</v>
      </c>
      <c r="L850" s="29" t="s">
        <v>9029</v>
      </c>
      <c r="M850" s="29" t="s">
        <v>21424</v>
      </c>
      <c r="N850" s="29" t="s">
        <v>818</v>
      </c>
      <c r="O850" s="31" t="n">
        <v>32.5</v>
      </c>
      <c r="P850" s="31" t="n">
        <v>7.55</v>
      </c>
      <c r="Q850" s="30" t="n">
        <v>45817</v>
      </c>
      <c r="R850" s="29"/>
    </row>
    <row r="851" customFormat="false" ht="15" hidden="false" customHeight="true" outlineLevel="0" collapsed="false">
      <c r="A851" s="26" t="s">
        <v>21425</v>
      </c>
      <c r="B851" s="26" t="s">
        <v>900</v>
      </c>
      <c r="C851" s="26" t="s">
        <v>21021</v>
      </c>
      <c r="D851" s="26" t="s">
        <v>20423</v>
      </c>
      <c r="E851" s="26" t="n">
        <v>32</v>
      </c>
      <c r="F851" s="26" t="s">
        <v>20264</v>
      </c>
      <c r="G851" s="26" t="s">
        <v>11623</v>
      </c>
      <c r="H851" s="26" t="n">
        <v>12</v>
      </c>
      <c r="I851" s="26" t="s">
        <v>20260</v>
      </c>
      <c r="J851" s="26" t="s">
        <v>20261</v>
      </c>
      <c r="K851" s="26" t="s">
        <v>20862</v>
      </c>
      <c r="L851" s="26" t="s">
        <v>4982</v>
      </c>
      <c r="M851" s="26" t="s">
        <v>21426</v>
      </c>
      <c r="N851" s="26" t="s">
        <v>978</v>
      </c>
      <c r="O851" s="28" t="n">
        <v>18.1</v>
      </c>
      <c r="P851" s="28" t="n">
        <v>7.55</v>
      </c>
      <c r="Q851" s="27" t="n">
        <v>46022</v>
      </c>
      <c r="R851" s="26"/>
    </row>
    <row r="852" customFormat="false" ht="15" hidden="false" customHeight="true" outlineLevel="0" collapsed="false">
      <c r="A852" s="29" t="s">
        <v>14359</v>
      </c>
      <c r="B852" s="29" t="s">
        <v>900</v>
      </c>
      <c r="C852" s="29" t="s">
        <v>21021</v>
      </c>
      <c r="D852" s="29" t="s">
        <v>20423</v>
      </c>
      <c r="E852" s="29" t="n">
        <v>70</v>
      </c>
      <c r="F852" s="29" t="s">
        <v>21022</v>
      </c>
      <c r="G852" s="29" t="s">
        <v>11623</v>
      </c>
      <c r="H852" s="29" t="n">
        <v>22</v>
      </c>
      <c r="I852" s="29" t="s">
        <v>21023</v>
      </c>
      <c r="J852" s="29" t="s">
        <v>20261</v>
      </c>
      <c r="K852" s="29" t="s">
        <v>20447</v>
      </c>
      <c r="L852" s="29" t="s">
        <v>653</v>
      </c>
      <c r="M852" s="29" t="s">
        <v>21427</v>
      </c>
      <c r="N852" s="29" t="s">
        <v>656</v>
      </c>
      <c r="O852" s="31" t="n">
        <v>52.3</v>
      </c>
      <c r="P852" s="31" t="n">
        <v>7.55</v>
      </c>
      <c r="Q852" s="30" t="n">
        <v>46120</v>
      </c>
      <c r="R852" s="29"/>
    </row>
    <row r="853" customFormat="false" ht="15" hidden="false" customHeight="true" outlineLevel="0" collapsed="false">
      <c r="A853" s="26" t="s">
        <v>13580</v>
      </c>
      <c r="B853" s="26" t="s">
        <v>900</v>
      </c>
      <c r="C853" s="26" t="s">
        <v>21021</v>
      </c>
      <c r="D853" s="26" t="s">
        <v>20423</v>
      </c>
      <c r="E853" s="26" t="n">
        <v>24</v>
      </c>
      <c r="F853" s="26" t="s">
        <v>20259</v>
      </c>
      <c r="G853" s="26" t="s">
        <v>11623</v>
      </c>
      <c r="H853" s="26" t="n">
        <v>9</v>
      </c>
      <c r="I853" s="26" t="s">
        <v>20260</v>
      </c>
      <c r="J853" s="26" t="s">
        <v>20261</v>
      </c>
      <c r="K853" s="26" t="s">
        <v>13076</v>
      </c>
      <c r="L853" s="26" t="s">
        <v>4827</v>
      </c>
      <c r="M853" s="26" t="s">
        <v>21428</v>
      </c>
      <c r="N853" s="26" t="s">
        <v>4829</v>
      </c>
      <c r="O853" s="28" t="n">
        <v>46.9</v>
      </c>
      <c r="P853" s="28" t="n">
        <v>7.55</v>
      </c>
      <c r="Q853" s="27" t="n">
        <v>46039</v>
      </c>
      <c r="R853" s="26"/>
    </row>
    <row r="854" customFormat="false" ht="15" hidden="false" customHeight="true" outlineLevel="0" collapsed="false">
      <c r="A854" s="29" t="s">
        <v>11789</v>
      </c>
      <c r="B854" s="29" t="s">
        <v>900</v>
      </c>
      <c r="C854" s="29" t="s">
        <v>21021</v>
      </c>
      <c r="D854" s="29" t="s">
        <v>20423</v>
      </c>
      <c r="E854" s="29" t="n">
        <v>80</v>
      </c>
      <c r="F854" s="29" t="s">
        <v>21022</v>
      </c>
      <c r="G854" s="29" t="s">
        <v>11623</v>
      </c>
      <c r="H854" s="29" t="n">
        <v>24</v>
      </c>
      <c r="I854" s="29" t="s">
        <v>21023</v>
      </c>
      <c r="J854" s="29" t="s">
        <v>20261</v>
      </c>
      <c r="K854" s="29" t="s">
        <v>13067</v>
      </c>
      <c r="L854" s="29" t="s">
        <v>5704</v>
      </c>
      <c r="M854" s="29" t="s">
        <v>21429</v>
      </c>
      <c r="N854" s="29" t="s">
        <v>4432</v>
      </c>
      <c r="O854" s="31" t="n">
        <v>54.3</v>
      </c>
      <c r="P854" s="31" t="n">
        <v>7.55</v>
      </c>
      <c r="Q854" s="30" t="n">
        <v>46026</v>
      </c>
      <c r="R854" s="29"/>
    </row>
    <row r="855" customFormat="false" ht="15" hidden="false" customHeight="true" outlineLevel="0" collapsed="false">
      <c r="A855" s="26" t="s">
        <v>11929</v>
      </c>
      <c r="B855" s="26" t="s">
        <v>900</v>
      </c>
      <c r="C855" s="26" t="s">
        <v>21021</v>
      </c>
      <c r="D855" s="26" t="s">
        <v>20423</v>
      </c>
      <c r="E855" s="26" t="n">
        <v>40</v>
      </c>
      <c r="F855" s="26" t="s">
        <v>20264</v>
      </c>
      <c r="G855" s="26" t="s">
        <v>11623</v>
      </c>
      <c r="H855" s="26" t="n">
        <v>14</v>
      </c>
      <c r="I855" s="26" t="s">
        <v>20265</v>
      </c>
      <c r="J855" s="26" t="s">
        <v>20261</v>
      </c>
      <c r="K855" s="26" t="s">
        <v>13237</v>
      </c>
      <c r="L855" s="26" t="s">
        <v>9458</v>
      </c>
      <c r="M855" s="26" t="s">
        <v>21430</v>
      </c>
      <c r="N855" s="26" t="s">
        <v>1244</v>
      </c>
      <c r="O855" s="28" t="n">
        <v>33.7</v>
      </c>
      <c r="P855" s="28" t="n">
        <v>7.55</v>
      </c>
      <c r="Q855" s="27" t="n">
        <v>46133</v>
      </c>
      <c r="R855" s="26"/>
    </row>
    <row r="856" customFormat="false" ht="15" hidden="false" customHeight="true" outlineLevel="0" collapsed="false">
      <c r="A856" s="29" t="s">
        <v>21431</v>
      </c>
      <c r="B856" s="29" t="s">
        <v>900</v>
      </c>
      <c r="C856" s="29" t="s">
        <v>21021</v>
      </c>
      <c r="D856" s="29" t="s">
        <v>20423</v>
      </c>
      <c r="E856" s="29" t="n">
        <v>70</v>
      </c>
      <c r="F856" s="29" t="s">
        <v>21022</v>
      </c>
      <c r="G856" s="29" t="s">
        <v>11623</v>
      </c>
      <c r="H856" s="29" t="n">
        <v>22</v>
      </c>
      <c r="I856" s="29" t="s">
        <v>21023</v>
      </c>
      <c r="J856" s="29" t="s">
        <v>20261</v>
      </c>
      <c r="K856" s="29" t="s">
        <v>20453</v>
      </c>
      <c r="L856" s="29" t="s">
        <v>1695</v>
      </c>
      <c r="M856" s="29" t="s">
        <v>21432</v>
      </c>
      <c r="N856" s="29" t="s">
        <v>1698</v>
      </c>
      <c r="O856" s="31" t="n">
        <v>61.4</v>
      </c>
      <c r="P856" s="31" t="n">
        <v>7.55</v>
      </c>
      <c r="Q856" s="30" t="n">
        <v>45759</v>
      </c>
      <c r="R856" s="29"/>
    </row>
    <row r="857" customFormat="false" ht="15" hidden="false" customHeight="true" outlineLevel="0" collapsed="false">
      <c r="A857" s="26" t="s">
        <v>12048</v>
      </c>
      <c r="B857" s="26" t="s">
        <v>900</v>
      </c>
      <c r="C857" s="26" t="s">
        <v>21021</v>
      </c>
      <c r="D857" s="26" t="s">
        <v>20423</v>
      </c>
      <c r="E857" s="26" t="n">
        <v>80</v>
      </c>
      <c r="F857" s="26" t="s">
        <v>21022</v>
      </c>
      <c r="G857" s="26" t="s">
        <v>11623</v>
      </c>
      <c r="H857" s="26" t="n">
        <v>24</v>
      </c>
      <c r="I857" s="26" t="s">
        <v>21023</v>
      </c>
      <c r="J857" s="26" t="s">
        <v>20261</v>
      </c>
      <c r="K857" s="26" t="s">
        <v>20456</v>
      </c>
      <c r="L857" s="26" t="s">
        <v>3004</v>
      </c>
      <c r="M857" s="26" t="s">
        <v>21433</v>
      </c>
      <c r="N857" s="26" t="s">
        <v>3006</v>
      </c>
      <c r="O857" s="28" t="n">
        <v>19.9</v>
      </c>
      <c r="P857" s="28" t="n">
        <v>7.55</v>
      </c>
      <c r="Q857" s="27" t="n">
        <v>45598</v>
      </c>
      <c r="R857" s="26"/>
    </row>
    <row r="858" customFormat="false" ht="15" hidden="false" customHeight="true" outlineLevel="0" collapsed="false">
      <c r="A858" s="29" t="s">
        <v>12239</v>
      </c>
      <c r="B858" s="29" t="s">
        <v>900</v>
      </c>
      <c r="C858" s="29" t="s">
        <v>21021</v>
      </c>
      <c r="D858" s="29" t="s">
        <v>20423</v>
      </c>
      <c r="E858" s="29" t="n">
        <v>28</v>
      </c>
      <c r="F858" s="29" t="s">
        <v>20259</v>
      </c>
      <c r="G858" s="29" t="s">
        <v>11623</v>
      </c>
      <c r="H858" s="29" t="n">
        <v>10</v>
      </c>
      <c r="I858" s="29" t="s">
        <v>20260</v>
      </c>
      <c r="J858" s="29" t="s">
        <v>20261</v>
      </c>
      <c r="K858" s="29" t="s">
        <v>20459</v>
      </c>
      <c r="L858" s="29" t="s">
        <v>9171</v>
      </c>
      <c r="M858" s="29" t="s">
        <v>21434</v>
      </c>
      <c r="N858" s="29" t="s">
        <v>2278</v>
      </c>
      <c r="O858" s="31" t="n">
        <v>46.7</v>
      </c>
      <c r="P858" s="31" t="n">
        <v>7.55</v>
      </c>
      <c r="Q858" s="30" t="n">
        <v>45711</v>
      </c>
      <c r="R858" s="29"/>
    </row>
    <row r="859" customFormat="false" ht="15" hidden="false" customHeight="true" outlineLevel="0" collapsed="false">
      <c r="A859" s="26" t="s">
        <v>21435</v>
      </c>
      <c r="B859" s="26" t="s">
        <v>900</v>
      </c>
      <c r="C859" s="26" t="s">
        <v>21021</v>
      </c>
      <c r="D859" s="26" t="s">
        <v>20423</v>
      </c>
      <c r="E859" s="26" t="n">
        <v>28</v>
      </c>
      <c r="F859" s="26" t="s">
        <v>20259</v>
      </c>
      <c r="G859" s="26" t="s">
        <v>11623</v>
      </c>
      <c r="H859" s="26" t="n">
        <v>10</v>
      </c>
      <c r="I859" s="26" t="s">
        <v>20260</v>
      </c>
      <c r="J859" s="26" t="s">
        <v>20261</v>
      </c>
      <c r="K859" s="26" t="s">
        <v>13149</v>
      </c>
      <c r="L859" s="26" t="s">
        <v>5370</v>
      </c>
      <c r="M859" s="26" t="s">
        <v>21436</v>
      </c>
      <c r="N859" s="26" t="s">
        <v>5372</v>
      </c>
      <c r="O859" s="28" t="n">
        <v>41.9</v>
      </c>
      <c r="P859" s="28" t="n">
        <v>7.55</v>
      </c>
      <c r="Q859" s="27" t="n">
        <v>45802</v>
      </c>
      <c r="R859" s="26"/>
    </row>
    <row r="860" customFormat="false" ht="15" hidden="false" customHeight="true" outlineLevel="0" collapsed="false">
      <c r="A860" s="29" t="s">
        <v>14231</v>
      </c>
      <c r="B860" s="29" t="s">
        <v>900</v>
      </c>
      <c r="C860" s="29" t="s">
        <v>21021</v>
      </c>
      <c r="D860" s="29" t="s">
        <v>20463</v>
      </c>
      <c r="E860" s="29" t="n">
        <v>32</v>
      </c>
      <c r="F860" s="29" t="s">
        <v>20264</v>
      </c>
      <c r="G860" s="29" t="s">
        <v>11623</v>
      </c>
      <c r="H860" s="29" t="n">
        <v>12</v>
      </c>
      <c r="I860" s="29" t="s">
        <v>20260</v>
      </c>
      <c r="J860" s="29" t="s">
        <v>20261</v>
      </c>
      <c r="K860" s="29" t="s">
        <v>20464</v>
      </c>
      <c r="L860" s="29" t="s">
        <v>796</v>
      </c>
      <c r="M860" s="29" t="s">
        <v>21437</v>
      </c>
      <c r="N860" s="29" t="s">
        <v>798</v>
      </c>
      <c r="O860" s="31" t="n">
        <v>19.1</v>
      </c>
      <c r="P860" s="31" t="n">
        <v>7.55</v>
      </c>
      <c r="Q860" s="30" t="n">
        <v>45696</v>
      </c>
      <c r="R860" s="29"/>
    </row>
    <row r="861" customFormat="false" ht="15" hidden="false" customHeight="true" outlineLevel="0" collapsed="false">
      <c r="A861" s="26" t="s">
        <v>12880</v>
      </c>
      <c r="B861" s="26" t="s">
        <v>900</v>
      </c>
      <c r="C861" s="26" t="s">
        <v>21021</v>
      </c>
      <c r="D861" s="26" t="s">
        <v>20463</v>
      </c>
      <c r="E861" s="26" t="n">
        <v>50</v>
      </c>
      <c r="F861" s="26" t="s">
        <v>21030</v>
      </c>
      <c r="G861" s="26" t="s">
        <v>11623</v>
      </c>
      <c r="H861" s="26" t="n">
        <v>18</v>
      </c>
      <c r="I861" s="26" t="s">
        <v>21031</v>
      </c>
      <c r="J861" s="26" t="s">
        <v>20283</v>
      </c>
      <c r="K861" s="26"/>
      <c r="L861" s="26"/>
      <c r="M861" s="26"/>
      <c r="N861" s="26"/>
      <c r="O861" s="26"/>
      <c r="P861" s="28" t="n">
        <v>7.55</v>
      </c>
      <c r="Q861" s="27" t="n">
        <v>45643</v>
      </c>
      <c r="R861" s="26"/>
    </row>
    <row r="862" customFormat="false" ht="15" hidden="false" customHeight="true" outlineLevel="0" collapsed="false">
      <c r="A862" s="29" t="s">
        <v>21438</v>
      </c>
      <c r="B862" s="29" t="s">
        <v>900</v>
      </c>
      <c r="C862" s="29" t="s">
        <v>21021</v>
      </c>
      <c r="D862" s="29" t="s">
        <v>20463</v>
      </c>
      <c r="E862" s="29" t="n">
        <v>70</v>
      </c>
      <c r="F862" s="29" t="s">
        <v>21022</v>
      </c>
      <c r="G862" s="29" t="s">
        <v>11623</v>
      </c>
      <c r="H862" s="29" t="n">
        <v>22</v>
      </c>
      <c r="I862" s="29" t="s">
        <v>21023</v>
      </c>
      <c r="J862" s="29" t="s">
        <v>20261</v>
      </c>
      <c r="K862" s="29" t="s">
        <v>13010</v>
      </c>
      <c r="L862" s="29" t="s">
        <v>5234</v>
      </c>
      <c r="M862" s="29" t="s">
        <v>21439</v>
      </c>
      <c r="N862" s="29" t="s">
        <v>3929</v>
      </c>
      <c r="O862" s="31" t="n">
        <v>30.9</v>
      </c>
      <c r="P862" s="31" t="n">
        <v>7.55</v>
      </c>
      <c r="Q862" s="30" t="n">
        <v>45728</v>
      </c>
      <c r="R862" s="29"/>
    </row>
    <row r="863" customFormat="false" ht="15" hidden="false" customHeight="true" outlineLevel="0" collapsed="false">
      <c r="A863" s="26" t="s">
        <v>13587</v>
      </c>
      <c r="B863" s="26" t="s">
        <v>900</v>
      </c>
      <c r="C863" s="26" t="s">
        <v>21021</v>
      </c>
      <c r="D863" s="26" t="s">
        <v>20463</v>
      </c>
      <c r="E863" s="26" t="n">
        <v>70</v>
      </c>
      <c r="F863" s="26" t="s">
        <v>21022</v>
      </c>
      <c r="G863" s="26" t="s">
        <v>11623</v>
      </c>
      <c r="H863" s="26" t="n">
        <v>22</v>
      </c>
      <c r="I863" s="26" t="s">
        <v>21023</v>
      </c>
      <c r="J863" s="26" t="s">
        <v>20261</v>
      </c>
      <c r="K863" s="26" t="s">
        <v>13289</v>
      </c>
      <c r="L863" s="26" t="s">
        <v>7723</v>
      </c>
      <c r="M863" s="26" t="s">
        <v>21440</v>
      </c>
      <c r="N863" s="26" t="s">
        <v>831</v>
      </c>
      <c r="O863" s="28" t="n">
        <v>41.2</v>
      </c>
      <c r="P863" s="28" t="n">
        <v>7.55</v>
      </c>
      <c r="Q863" s="27" t="n">
        <v>45837</v>
      </c>
      <c r="R863" s="26"/>
    </row>
    <row r="864" customFormat="false" ht="15" hidden="false" customHeight="true" outlineLevel="0" collapsed="false">
      <c r="A864" s="29" t="s">
        <v>13246</v>
      </c>
      <c r="B864" s="29" t="s">
        <v>900</v>
      </c>
      <c r="C864" s="29" t="s">
        <v>21021</v>
      </c>
      <c r="D864" s="29" t="s">
        <v>20463</v>
      </c>
      <c r="E864" s="29" t="n">
        <v>24</v>
      </c>
      <c r="F864" s="29" t="s">
        <v>20259</v>
      </c>
      <c r="G864" s="29" t="s">
        <v>11623</v>
      </c>
      <c r="H864" s="29" t="n">
        <v>9</v>
      </c>
      <c r="I864" s="29" t="s">
        <v>20260</v>
      </c>
      <c r="J864" s="29" t="s">
        <v>20261</v>
      </c>
      <c r="K864" s="29" t="s">
        <v>20471</v>
      </c>
      <c r="L864" s="29" t="s">
        <v>9780</v>
      </c>
      <c r="M864" s="29" t="s">
        <v>21441</v>
      </c>
      <c r="N864" s="29" t="s">
        <v>1549</v>
      </c>
      <c r="O864" s="31" t="n">
        <v>60.9</v>
      </c>
      <c r="P864" s="31" t="n">
        <v>7.55</v>
      </c>
      <c r="Q864" s="30" t="n">
        <v>46083</v>
      </c>
      <c r="R864" s="29"/>
    </row>
    <row r="865" customFormat="false" ht="15" hidden="false" customHeight="true" outlineLevel="0" collapsed="false">
      <c r="A865" s="26" t="s">
        <v>11823</v>
      </c>
      <c r="B865" s="26" t="s">
        <v>900</v>
      </c>
      <c r="C865" s="26" t="s">
        <v>21021</v>
      </c>
      <c r="D865" s="26" t="s">
        <v>20463</v>
      </c>
      <c r="E865" s="26" t="n">
        <v>60</v>
      </c>
      <c r="F865" s="26" t="s">
        <v>21022</v>
      </c>
      <c r="G865" s="26" t="s">
        <v>11623</v>
      </c>
      <c r="H865" s="26" t="n">
        <v>20</v>
      </c>
      <c r="I865" s="26" t="s">
        <v>21023</v>
      </c>
      <c r="J865" s="26" t="s">
        <v>20261</v>
      </c>
      <c r="K865" s="26" t="s">
        <v>12996</v>
      </c>
      <c r="L865" s="26" t="s">
        <v>1667</v>
      </c>
      <c r="M865" s="26" t="s">
        <v>21442</v>
      </c>
      <c r="N865" s="26" t="s">
        <v>1668</v>
      </c>
      <c r="O865" s="28" t="n">
        <v>31.3</v>
      </c>
      <c r="P865" s="28" t="n">
        <v>7.55</v>
      </c>
      <c r="Q865" s="27" t="n">
        <v>45719</v>
      </c>
      <c r="R865" s="26"/>
    </row>
    <row r="866" customFormat="false" ht="15" hidden="false" customHeight="true" outlineLevel="0" collapsed="false">
      <c r="A866" s="29" t="s">
        <v>21443</v>
      </c>
      <c r="B866" s="29" t="s">
        <v>900</v>
      </c>
      <c r="C866" s="29" t="s">
        <v>21021</v>
      </c>
      <c r="D866" s="29" t="s">
        <v>20463</v>
      </c>
      <c r="E866" s="29" t="n">
        <v>60</v>
      </c>
      <c r="F866" s="29" t="s">
        <v>21022</v>
      </c>
      <c r="G866" s="29" t="s">
        <v>11623</v>
      </c>
      <c r="H866" s="29" t="n">
        <v>20</v>
      </c>
      <c r="I866" s="29" t="s">
        <v>21023</v>
      </c>
      <c r="J866" s="29" t="s">
        <v>20261</v>
      </c>
      <c r="K866" s="29" t="s">
        <v>20474</v>
      </c>
      <c r="L866" s="29" t="s">
        <v>4402</v>
      </c>
      <c r="M866" s="29" t="s">
        <v>21444</v>
      </c>
      <c r="N866" s="29" t="s">
        <v>3722</v>
      </c>
      <c r="O866" s="31" t="n">
        <v>29.8</v>
      </c>
      <c r="P866" s="31" t="n">
        <v>7.55</v>
      </c>
      <c r="Q866" s="30" t="n">
        <v>45803</v>
      </c>
      <c r="R866" s="29"/>
    </row>
    <row r="867" customFormat="false" ht="15" hidden="false" customHeight="true" outlineLevel="0" collapsed="false">
      <c r="A867" s="26" t="s">
        <v>12487</v>
      </c>
      <c r="B867" s="26" t="s">
        <v>900</v>
      </c>
      <c r="C867" s="26" t="s">
        <v>21021</v>
      </c>
      <c r="D867" s="26" t="s">
        <v>20463</v>
      </c>
      <c r="E867" s="26" t="n">
        <v>70</v>
      </c>
      <c r="F867" s="26" t="s">
        <v>21022</v>
      </c>
      <c r="G867" s="26" t="s">
        <v>11623</v>
      </c>
      <c r="H867" s="26" t="n">
        <v>22</v>
      </c>
      <c r="I867" s="26" t="s">
        <v>21023</v>
      </c>
      <c r="J867" s="26" t="s">
        <v>20261</v>
      </c>
      <c r="K867" s="26" t="s">
        <v>20477</v>
      </c>
      <c r="L867" s="26" t="s">
        <v>6012</v>
      </c>
      <c r="M867" s="26" t="s">
        <v>21445</v>
      </c>
      <c r="N867" s="26" t="s">
        <v>3401</v>
      </c>
      <c r="O867" s="28" t="n">
        <v>53.7</v>
      </c>
      <c r="P867" s="28" t="n">
        <v>7.55</v>
      </c>
      <c r="Q867" s="27" t="n">
        <v>45989</v>
      </c>
      <c r="R867" s="26"/>
    </row>
    <row r="868" customFormat="false" ht="15" hidden="false" customHeight="true" outlineLevel="0" collapsed="false">
      <c r="A868" s="29" t="s">
        <v>14324</v>
      </c>
      <c r="B868" s="29" t="s">
        <v>900</v>
      </c>
      <c r="C868" s="29" t="s">
        <v>21021</v>
      </c>
      <c r="D868" s="29" t="s">
        <v>20463</v>
      </c>
      <c r="E868" s="29" t="n">
        <v>24</v>
      </c>
      <c r="F868" s="29" t="s">
        <v>20259</v>
      </c>
      <c r="G868" s="29" t="s">
        <v>11623</v>
      </c>
      <c r="H868" s="29" t="n">
        <v>9</v>
      </c>
      <c r="I868" s="29" t="s">
        <v>20260</v>
      </c>
      <c r="J868" s="29" t="s">
        <v>20261</v>
      </c>
      <c r="K868" s="29" t="s">
        <v>20479</v>
      </c>
      <c r="L868" s="29" t="s">
        <v>8236</v>
      </c>
      <c r="M868" s="29" t="s">
        <v>21446</v>
      </c>
      <c r="N868" s="29" t="s">
        <v>996</v>
      </c>
      <c r="O868" s="31" t="n">
        <v>28.3</v>
      </c>
      <c r="P868" s="31" t="n">
        <v>7.55</v>
      </c>
      <c r="Q868" s="30" t="n">
        <v>45826</v>
      </c>
      <c r="R868" s="29"/>
    </row>
    <row r="869" customFormat="false" ht="15" hidden="false" customHeight="true" outlineLevel="0" collapsed="false">
      <c r="A869" s="26" t="s">
        <v>12349</v>
      </c>
      <c r="B869" s="26" t="s">
        <v>900</v>
      </c>
      <c r="C869" s="26" t="s">
        <v>21021</v>
      </c>
      <c r="D869" s="26" t="s">
        <v>20463</v>
      </c>
      <c r="E869" s="26" t="n">
        <v>32</v>
      </c>
      <c r="F869" s="26" t="s">
        <v>20264</v>
      </c>
      <c r="G869" s="26" t="s">
        <v>11623</v>
      </c>
      <c r="H869" s="26" t="n">
        <v>12</v>
      </c>
      <c r="I869" s="26" t="s">
        <v>20260</v>
      </c>
      <c r="J869" s="26" t="s">
        <v>20261</v>
      </c>
      <c r="K869" s="26" t="s">
        <v>20482</v>
      </c>
      <c r="L869" s="26" t="s">
        <v>1398</v>
      </c>
      <c r="M869" s="26" t="s">
        <v>21447</v>
      </c>
      <c r="N869" s="26" t="s">
        <v>1399</v>
      </c>
      <c r="O869" s="28" t="n">
        <v>41.9</v>
      </c>
      <c r="P869" s="28" t="n">
        <v>7.55</v>
      </c>
      <c r="Q869" s="27" t="n">
        <v>45595</v>
      </c>
      <c r="R869" s="26"/>
    </row>
    <row r="870" customFormat="false" ht="15" hidden="false" customHeight="true" outlineLevel="0" collapsed="false">
      <c r="A870" s="29" t="s">
        <v>12734</v>
      </c>
      <c r="B870" s="29" t="s">
        <v>900</v>
      </c>
      <c r="C870" s="29" t="s">
        <v>21021</v>
      </c>
      <c r="D870" s="29" t="s">
        <v>20463</v>
      </c>
      <c r="E870" s="29" t="n">
        <v>24</v>
      </c>
      <c r="F870" s="29" t="s">
        <v>20259</v>
      </c>
      <c r="G870" s="29" t="s">
        <v>11623</v>
      </c>
      <c r="H870" s="29" t="n">
        <v>9</v>
      </c>
      <c r="I870" s="29" t="s">
        <v>20260</v>
      </c>
      <c r="J870" s="29" t="s">
        <v>20325</v>
      </c>
      <c r="K870" s="29"/>
      <c r="L870" s="29"/>
      <c r="M870" s="29"/>
      <c r="N870" s="29"/>
      <c r="O870" s="29"/>
      <c r="P870" s="31" t="n">
        <v>7.55</v>
      </c>
      <c r="Q870" s="30" t="n">
        <v>46099</v>
      </c>
      <c r="R870" s="29"/>
    </row>
    <row r="871" customFormat="false" ht="15" hidden="false" customHeight="true" outlineLevel="0" collapsed="false">
      <c r="A871" s="26" t="s">
        <v>12218</v>
      </c>
      <c r="B871" s="26" t="s">
        <v>900</v>
      </c>
      <c r="C871" s="26" t="s">
        <v>21021</v>
      </c>
      <c r="D871" s="26" t="s">
        <v>20463</v>
      </c>
      <c r="E871" s="26" t="n">
        <v>32</v>
      </c>
      <c r="F871" s="26" t="s">
        <v>20264</v>
      </c>
      <c r="G871" s="26" t="s">
        <v>11623</v>
      </c>
      <c r="H871" s="26" t="n">
        <v>12</v>
      </c>
      <c r="I871" s="26" t="s">
        <v>20260</v>
      </c>
      <c r="J871" s="26" t="s">
        <v>20261</v>
      </c>
      <c r="K871" s="26" t="s">
        <v>13189</v>
      </c>
      <c r="L871" s="26" t="s">
        <v>8432</v>
      </c>
      <c r="M871" s="26" t="s">
        <v>21448</v>
      </c>
      <c r="N871" s="26" t="s">
        <v>2896</v>
      </c>
      <c r="O871" s="28" t="n">
        <v>21</v>
      </c>
      <c r="P871" s="28" t="n">
        <v>7.55</v>
      </c>
      <c r="Q871" s="27" t="n">
        <v>45646</v>
      </c>
      <c r="R871" s="26"/>
    </row>
    <row r="872" customFormat="false" ht="15" hidden="false" customHeight="true" outlineLevel="0" collapsed="false">
      <c r="A872" s="29" t="s">
        <v>13012</v>
      </c>
      <c r="B872" s="29" t="s">
        <v>900</v>
      </c>
      <c r="C872" s="29" t="s">
        <v>21021</v>
      </c>
      <c r="D872" s="29" t="s">
        <v>20463</v>
      </c>
      <c r="E872" s="29" t="n">
        <v>28</v>
      </c>
      <c r="F872" s="29" t="s">
        <v>20259</v>
      </c>
      <c r="G872" s="29" t="s">
        <v>11623</v>
      </c>
      <c r="H872" s="29" t="n">
        <v>10</v>
      </c>
      <c r="I872" s="29" t="s">
        <v>20260</v>
      </c>
      <c r="J872" s="29" t="s">
        <v>20261</v>
      </c>
      <c r="K872" s="29" t="s">
        <v>13013</v>
      </c>
      <c r="L872" s="29" t="s">
        <v>6463</v>
      </c>
      <c r="M872" s="29" t="s">
        <v>21449</v>
      </c>
      <c r="N872" s="29" t="s">
        <v>565</v>
      </c>
      <c r="O872" s="31" t="n">
        <v>30.7</v>
      </c>
      <c r="P872" s="31" t="n">
        <v>7.55</v>
      </c>
      <c r="Q872" s="30" t="n">
        <v>45594</v>
      </c>
      <c r="R872" s="29"/>
    </row>
    <row r="873" customFormat="false" ht="15" hidden="false" customHeight="true" outlineLevel="0" collapsed="false">
      <c r="A873" s="26" t="s">
        <v>12246</v>
      </c>
      <c r="B873" s="26" t="s">
        <v>900</v>
      </c>
      <c r="C873" s="26" t="s">
        <v>21021</v>
      </c>
      <c r="D873" s="26" t="s">
        <v>20463</v>
      </c>
      <c r="E873" s="26" t="n">
        <v>32</v>
      </c>
      <c r="F873" s="26" t="s">
        <v>20264</v>
      </c>
      <c r="G873" s="26" t="s">
        <v>11623</v>
      </c>
      <c r="H873" s="26" t="n">
        <v>12</v>
      </c>
      <c r="I873" s="26" t="s">
        <v>20260</v>
      </c>
      <c r="J873" s="26" t="s">
        <v>20261</v>
      </c>
      <c r="K873" s="26" t="s">
        <v>20489</v>
      </c>
      <c r="L873" s="26" t="s">
        <v>4864</v>
      </c>
      <c r="M873" s="26" t="s">
        <v>21450</v>
      </c>
      <c r="N873" s="26" t="s">
        <v>1659</v>
      </c>
      <c r="O873" s="28" t="n">
        <v>55.7</v>
      </c>
      <c r="P873" s="28" t="n">
        <v>7.55</v>
      </c>
      <c r="Q873" s="27" t="n">
        <v>45800</v>
      </c>
      <c r="R873" s="26"/>
    </row>
    <row r="874" customFormat="false" ht="15" hidden="false" customHeight="true" outlineLevel="0" collapsed="false">
      <c r="A874" s="29" t="s">
        <v>12389</v>
      </c>
      <c r="B874" s="29" t="s">
        <v>900</v>
      </c>
      <c r="C874" s="29" t="s">
        <v>21021</v>
      </c>
      <c r="D874" s="29" t="s">
        <v>20463</v>
      </c>
      <c r="E874" s="29" t="n">
        <v>24</v>
      </c>
      <c r="F874" s="29" t="s">
        <v>20259</v>
      </c>
      <c r="G874" s="29" t="s">
        <v>11623</v>
      </c>
      <c r="H874" s="29" t="n">
        <v>9</v>
      </c>
      <c r="I874" s="29" t="s">
        <v>20260</v>
      </c>
      <c r="J874" s="29" t="s">
        <v>20261</v>
      </c>
      <c r="K874" s="29" t="s">
        <v>13194</v>
      </c>
      <c r="L874" s="29" t="s">
        <v>3680</v>
      </c>
      <c r="M874" s="29" t="s">
        <v>21451</v>
      </c>
      <c r="N874" s="29" t="s">
        <v>1476</v>
      </c>
      <c r="O874" s="31" t="n">
        <v>58.3</v>
      </c>
      <c r="P874" s="31" t="n">
        <v>7.55</v>
      </c>
      <c r="Q874" s="30" t="n">
        <v>46143</v>
      </c>
      <c r="R874" s="29"/>
    </row>
    <row r="875" customFormat="false" ht="15" hidden="false" customHeight="true" outlineLevel="0" collapsed="false">
      <c r="A875" s="26" t="s">
        <v>13772</v>
      </c>
      <c r="B875" s="26" t="s">
        <v>900</v>
      </c>
      <c r="C875" s="26" t="s">
        <v>21021</v>
      </c>
      <c r="D875" s="26" t="s">
        <v>20463</v>
      </c>
      <c r="E875" s="26" t="n">
        <v>45</v>
      </c>
      <c r="F875" s="26" t="s">
        <v>21030</v>
      </c>
      <c r="G875" s="26" t="s">
        <v>11623</v>
      </c>
      <c r="H875" s="26" t="n">
        <v>16</v>
      </c>
      <c r="I875" s="26" t="s">
        <v>21031</v>
      </c>
      <c r="J875" s="26" t="s">
        <v>20361</v>
      </c>
      <c r="K875" s="26"/>
      <c r="L875" s="26"/>
      <c r="M875" s="26"/>
      <c r="N875" s="26"/>
      <c r="O875" s="26"/>
      <c r="P875" s="28" t="n">
        <v>7.55</v>
      </c>
      <c r="Q875" s="27" t="n">
        <v>45644</v>
      </c>
      <c r="R875" s="26"/>
    </row>
    <row r="876" customFormat="false" ht="15" hidden="false" customHeight="true" outlineLevel="0" collapsed="false">
      <c r="A876" s="29" t="s">
        <v>11836</v>
      </c>
      <c r="B876" s="29" t="s">
        <v>900</v>
      </c>
      <c r="C876" s="29" t="s">
        <v>21021</v>
      </c>
      <c r="D876" s="29" t="s">
        <v>20463</v>
      </c>
      <c r="E876" s="29" t="n">
        <v>32</v>
      </c>
      <c r="F876" s="29" t="s">
        <v>20264</v>
      </c>
      <c r="G876" s="29" t="s">
        <v>11623</v>
      </c>
      <c r="H876" s="29" t="n">
        <v>12</v>
      </c>
      <c r="I876" s="29" t="s">
        <v>20260</v>
      </c>
      <c r="J876" s="29" t="s">
        <v>20261</v>
      </c>
      <c r="K876" s="29" t="s">
        <v>20495</v>
      </c>
      <c r="L876" s="29" t="s">
        <v>6376</v>
      </c>
      <c r="M876" s="29" t="s">
        <v>21452</v>
      </c>
      <c r="N876" s="29" t="s">
        <v>4424</v>
      </c>
      <c r="O876" s="31" t="n">
        <v>50.2</v>
      </c>
      <c r="P876" s="31" t="n">
        <v>7.55</v>
      </c>
      <c r="Q876" s="30" t="n">
        <v>45671</v>
      </c>
      <c r="R876" s="29"/>
    </row>
    <row r="877" customFormat="false" ht="15" hidden="false" customHeight="true" outlineLevel="0" collapsed="false">
      <c r="A877" s="26" t="s">
        <v>21453</v>
      </c>
      <c r="B877" s="26" t="s">
        <v>900</v>
      </c>
      <c r="C877" s="26" t="s">
        <v>21021</v>
      </c>
      <c r="D877" s="26" t="s">
        <v>20463</v>
      </c>
      <c r="E877" s="26" t="n">
        <v>24</v>
      </c>
      <c r="F877" s="26" t="s">
        <v>20259</v>
      </c>
      <c r="G877" s="26" t="s">
        <v>11623</v>
      </c>
      <c r="H877" s="26" t="n">
        <v>9</v>
      </c>
      <c r="I877" s="26" t="s">
        <v>20260</v>
      </c>
      <c r="J877" s="26" t="s">
        <v>20261</v>
      </c>
      <c r="K877" s="26" t="s">
        <v>20498</v>
      </c>
      <c r="L877" s="26" t="s">
        <v>10121</v>
      </c>
      <c r="M877" s="26" t="s">
        <v>21454</v>
      </c>
      <c r="N877" s="26" t="s">
        <v>3426</v>
      </c>
      <c r="O877" s="28" t="n">
        <v>30.5</v>
      </c>
      <c r="P877" s="28" t="n">
        <v>7.55</v>
      </c>
      <c r="Q877" s="27" t="n">
        <v>45599</v>
      </c>
      <c r="R877" s="26"/>
    </row>
    <row r="878" customFormat="false" ht="15" hidden="false" customHeight="true" outlineLevel="0" collapsed="false">
      <c r="A878" s="29" t="s">
        <v>13839</v>
      </c>
      <c r="B878" s="29" t="s">
        <v>900</v>
      </c>
      <c r="C878" s="29" t="s">
        <v>21021</v>
      </c>
      <c r="D878" s="29" t="s">
        <v>20463</v>
      </c>
      <c r="E878" s="29" t="n">
        <v>45</v>
      </c>
      <c r="F878" s="29" t="s">
        <v>21030</v>
      </c>
      <c r="G878" s="29" t="s">
        <v>11623</v>
      </c>
      <c r="H878" s="29" t="n">
        <v>16</v>
      </c>
      <c r="I878" s="29" t="s">
        <v>21031</v>
      </c>
      <c r="J878" s="29" t="s">
        <v>20261</v>
      </c>
      <c r="K878" s="29" t="s">
        <v>13180</v>
      </c>
      <c r="L878" s="29" t="s">
        <v>8912</v>
      </c>
      <c r="M878" s="29" t="s">
        <v>21455</v>
      </c>
      <c r="N878" s="29" t="s">
        <v>3118</v>
      </c>
      <c r="O878" s="31" t="n">
        <v>28.6</v>
      </c>
      <c r="P878" s="31" t="n">
        <v>7.55</v>
      </c>
      <c r="Q878" s="30" t="n">
        <v>45759</v>
      </c>
      <c r="R878" s="29"/>
    </row>
    <row r="879" customFormat="false" ht="15" hidden="false" customHeight="true" outlineLevel="0" collapsed="false">
      <c r="A879" s="26" t="s">
        <v>14267</v>
      </c>
      <c r="B879" s="26" t="s">
        <v>900</v>
      </c>
      <c r="C879" s="26" t="s">
        <v>21021</v>
      </c>
      <c r="D879" s="26" t="s">
        <v>20463</v>
      </c>
      <c r="E879" s="26" t="n">
        <v>70</v>
      </c>
      <c r="F879" s="26" t="s">
        <v>21022</v>
      </c>
      <c r="G879" s="26" t="s">
        <v>11623</v>
      </c>
      <c r="H879" s="26" t="n">
        <v>22</v>
      </c>
      <c r="I879" s="26" t="s">
        <v>21023</v>
      </c>
      <c r="J879" s="26" t="s">
        <v>20261</v>
      </c>
      <c r="K879" s="26" t="s">
        <v>20500</v>
      </c>
      <c r="L879" s="26" t="s">
        <v>2148</v>
      </c>
      <c r="M879" s="26" t="s">
        <v>21456</v>
      </c>
      <c r="N879" s="26" t="s">
        <v>351</v>
      </c>
      <c r="O879" s="28" t="n">
        <v>39.9</v>
      </c>
      <c r="P879" s="28" t="n">
        <v>7.55</v>
      </c>
      <c r="Q879" s="27" t="n">
        <v>45985</v>
      </c>
      <c r="R879" s="26"/>
    </row>
    <row r="880" customFormat="false" ht="15" hidden="false" customHeight="true" outlineLevel="0" collapsed="false">
      <c r="A880" s="29" t="s">
        <v>21457</v>
      </c>
      <c r="B880" s="29" t="s">
        <v>900</v>
      </c>
      <c r="C880" s="29" t="s">
        <v>21021</v>
      </c>
      <c r="D880" s="29" t="s">
        <v>20463</v>
      </c>
      <c r="E880" s="29" t="n">
        <v>28</v>
      </c>
      <c r="F880" s="29" t="s">
        <v>20259</v>
      </c>
      <c r="G880" s="29" t="s">
        <v>11623</v>
      </c>
      <c r="H880" s="29" t="n">
        <v>10</v>
      </c>
      <c r="I880" s="29" t="s">
        <v>20260</v>
      </c>
      <c r="J880" s="29" t="s">
        <v>20261</v>
      </c>
      <c r="K880" s="29" t="s">
        <v>20502</v>
      </c>
      <c r="L880" s="29" t="s">
        <v>10563</v>
      </c>
      <c r="M880" s="29" t="s">
        <v>21458</v>
      </c>
      <c r="N880" s="29" t="s">
        <v>3053</v>
      </c>
      <c r="O880" s="31" t="n">
        <v>36.1</v>
      </c>
      <c r="P880" s="31" t="n">
        <v>7.55</v>
      </c>
      <c r="Q880" s="30" t="n">
        <v>45589</v>
      </c>
      <c r="R880" s="29"/>
    </row>
    <row r="881" customFormat="false" ht="15" hidden="false" customHeight="true" outlineLevel="0" collapsed="false">
      <c r="A881" s="26" t="s">
        <v>12236</v>
      </c>
      <c r="B881" s="26" t="s">
        <v>900</v>
      </c>
      <c r="C881" s="26" t="s">
        <v>21021</v>
      </c>
      <c r="D881" s="26" t="s">
        <v>20463</v>
      </c>
      <c r="E881" s="26" t="n">
        <v>60</v>
      </c>
      <c r="F881" s="26" t="s">
        <v>21022</v>
      </c>
      <c r="G881" s="26" t="s">
        <v>11623</v>
      </c>
      <c r="H881" s="26" t="n">
        <v>20</v>
      </c>
      <c r="I881" s="26" t="s">
        <v>21023</v>
      </c>
      <c r="J881" s="26" t="s">
        <v>20261</v>
      </c>
      <c r="K881" s="26" t="s">
        <v>13309</v>
      </c>
      <c r="L881" s="26" t="s">
        <v>671</v>
      </c>
      <c r="M881" s="26" t="s">
        <v>21459</v>
      </c>
      <c r="N881" s="26" t="s">
        <v>432</v>
      </c>
      <c r="O881" s="28" t="n">
        <v>53.2</v>
      </c>
      <c r="P881" s="28" t="n">
        <v>7.55</v>
      </c>
      <c r="Q881" s="27" t="n">
        <v>45715</v>
      </c>
      <c r="R881" s="26"/>
    </row>
    <row r="882" customFormat="false" ht="15" hidden="false" customHeight="true" outlineLevel="0" collapsed="false">
      <c r="A882" s="29" t="s">
        <v>12808</v>
      </c>
      <c r="B882" s="29" t="s">
        <v>900</v>
      </c>
      <c r="C882" s="29" t="s">
        <v>21021</v>
      </c>
      <c r="D882" s="29" t="s">
        <v>20463</v>
      </c>
      <c r="E882" s="29" t="n">
        <v>70</v>
      </c>
      <c r="F882" s="29" t="s">
        <v>21022</v>
      </c>
      <c r="G882" s="29" t="s">
        <v>11623</v>
      </c>
      <c r="H882" s="29" t="n">
        <v>22</v>
      </c>
      <c r="I882" s="29" t="s">
        <v>21023</v>
      </c>
      <c r="J882" s="29" t="s">
        <v>20261</v>
      </c>
      <c r="K882" s="29" t="s">
        <v>13550</v>
      </c>
      <c r="L882" s="29" t="s">
        <v>11296</v>
      </c>
      <c r="M882" s="29" t="s">
        <v>21460</v>
      </c>
      <c r="N882" s="29" t="s">
        <v>5579</v>
      </c>
      <c r="O882" s="31" t="n">
        <v>34.2</v>
      </c>
      <c r="P882" s="31" t="n">
        <v>7.55</v>
      </c>
      <c r="Q882" s="30" t="n">
        <v>45830</v>
      </c>
      <c r="R882" s="29"/>
    </row>
    <row r="883" customFormat="false" ht="15" hidden="false" customHeight="true" outlineLevel="0" collapsed="false">
      <c r="A883" s="26" t="s">
        <v>11622</v>
      </c>
      <c r="B883" s="26" t="s">
        <v>900</v>
      </c>
      <c r="C883" s="26" t="s">
        <v>21021</v>
      </c>
      <c r="D883" s="26" t="s">
        <v>20508</v>
      </c>
      <c r="E883" s="26" t="n">
        <v>80</v>
      </c>
      <c r="F883" s="26" t="s">
        <v>21022</v>
      </c>
      <c r="G883" s="26" t="s">
        <v>11623</v>
      </c>
      <c r="H883" s="26" t="n">
        <v>24</v>
      </c>
      <c r="I883" s="26" t="s">
        <v>21023</v>
      </c>
      <c r="J883" s="26" t="s">
        <v>20325</v>
      </c>
      <c r="K883" s="26"/>
      <c r="L883" s="26"/>
      <c r="M883" s="26"/>
      <c r="N883" s="26"/>
      <c r="O883" s="26"/>
      <c r="P883" s="28" t="n">
        <v>7.55</v>
      </c>
      <c r="Q883" s="27" t="n">
        <v>46068</v>
      </c>
      <c r="R883" s="26"/>
    </row>
    <row r="884" customFormat="false" ht="15" hidden="false" customHeight="true" outlineLevel="0" collapsed="false">
      <c r="A884" s="29" t="s">
        <v>14103</v>
      </c>
      <c r="B884" s="29" t="s">
        <v>900</v>
      </c>
      <c r="C884" s="29" t="s">
        <v>21021</v>
      </c>
      <c r="D884" s="29" t="s">
        <v>20508</v>
      </c>
      <c r="E884" s="29" t="n">
        <v>32</v>
      </c>
      <c r="F884" s="29" t="s">
        <v>20264</v>
      </c>
      <c r="G884" s="29" t="s">
        <v>11623</v>
      </c>
      <c r="H884" s="29" t="n">
        <v>12</v>
      </c>
      <c r="I884" s="29" t="s">
        <v>20260</v>
      </c>
      <c r="J884" s="29" t="s">
        <v>20261</v>
      </c>
      <c r="K884" s="29" t="s">
        <v>13088</v>
      </c>
      <c r="L884" s="29" t="s">
        <v>5080</v>
      </c>
      <c r="M884" s="29" t="s">
        <v>21461</v>
      </c>
      <c r="N884" s="29" t="s">
        <v>5082</v>
      </c>
      <c r="O884" s="31" t="n">
        <v>36.4</v>
      </c>
      <c r="P884" s="31" t="n">
        <v>7.55</v>
      </c>
      <c r="Q884" s="30" t="n">
        <v>45719</v>
      </c>
      <c r="R884" s="29"/>
    </row>
    <row r="885" customFormat="false" ht="15" hidden="false" customHeight="true" outlineLevel="0" collapsed="false">
      <c r="A885" s="26" t="s">
        <v>12644</v>
      </c>
      <c r="B885" s="26" t="s">
        <v>900</v>
      </c>
      <c r="C885" s="26" t="s">
        <v>21021</v>
      </c>
      <c r="D885" s="26" t="s">
        <v>20508</v>
      </c>
      <c r="E885" s="26" t="n">
        <v>32</v>
      </c>
      <c r="F885" s="26" t="s">
        <v>20264</v>
      </c>
      <c r="G885" s="26" t="s">
        <v>11623</v>
      </c>
      <c r="H885" s="26" t="n">
        <v>12</v>
      </c>
      <c r="I885" s="26" t="s">
        <v>20260</v>
      </c>
      <c r="J885" s="26" t="s">
        <v>20261</v>
      </c>
      <c r="K885" s="26" t="s">
        <v>20513</v>
      </c>
      <c r="L885" s="26" t="s">
        <v>6428</v>
      </c>
      <c r="M885" s="26" t="s">
        <v>21462</v>
      </c>
      <c r="N885" s="26" t="s">
        <v>2992</v>
      </c>
      <c r="O885" s="28" t="n">
        <v>53.6</v>
      </c>
      <c r="P885" s="28" t="n">
        <v>7.55</v>
      </c>
      <c r="Q885" s="27" t="n">
        <v>45792</v>
      </c>
      <c r="R885" s="26"/>
    </row>
    <row r="886" customFormat="false" ht="15" hidden="false" customHeight="true" outlineLevel="0" collapsed="false">
      <c r="A886" s="29" t="s">
        <v>14351</v>
      </c>
      <c r="B886" s="29" t="s">
        <v>900</v>
      </c>
      <c r="C886" s="29" t="s">
        <v>21021</v>
      </c>
      <c r="D886" s="29" t="s">
        <v>20508</v>
      </c>
      <c r="E886" s="29" t="n">
        <v>50</v>
      </c>
      <c r="F886" s="29" t="s">
        <v>21030</v>
      </c>
      <c r="G886" s="29" t="s">
        <v>11623</v>
      </c>
      <c r="H886" s="29" t="n">
        <v>18</v>
      </c>
      <c r="I886" s="29" t="s">
        <v>21031</v>
      </c>
      <c r="J886" s="29" t="s">
        <v>20261</v>
      </c>
      <c r="K886" s="29" t="s">
        <v>13155</v>
      </c>
      <c r="L886" s="29" t="s">
        <v>301</v>
      </c>
      <c r="M886" s="29" t="s">
        <v>21463</v>
      </c>
      <c r="N886" s="29" t="s">
        <v>1199</v>
      </c>
      <c r="O886" s="31" t="n">
        <v>43.6</v>
      </c>
      <c r="P886" s="31" t="n">
        <v>7.55</v>
      </c>
      <c r="Q886" s="30" t="n">
        <v>46118</v>
      </c>
      <c r="R886" s="29"/>
    </row>
    <row r="887" customFormat="false" ht="15" hidden="false" customHeight="true" outlineLevel="0" collapsed="false">
      <c r="A887" s="26" t="s">
        <v>12892</v>
      </c>
      <c r="B887" s="26" t="s">
        <v>900</v>
      </c>
      <c r="C887" s="26" t="s">
        <v>21021</v>
      </c>
      <c r="D887" s="26" t="s">
        <v>20508</v>
      </c>
      <c r="E887" s="26" t="n">
        <v>24</v>
      </c>
      <c r="F887" s="26" t="s">
        <v>20259</v>
      </c>
      <c r="G887" s="26" t="s">
        <v>11623</v>
      </c>
      <c r="H887" s="26" t="n">
        <v>9</v>
      </c>
      <c r="I887" s="26" t="s">
        <v>20260</v>
      </c>
      <c r="J887" s="26" t="s">
        <v>20261</v>
      </c>
      <c r="K887" s="26" t="s">
        <v>13187</v>
      </c>
      <c r="L887" s="26" t="s">
        <v>9114</v>
      </c>
      <c r="M887" s="26" t="s">
        <v>21464</v>
      </c>
      <c r="N887" s="26" t="s">
        <v>1343</v>
      </c>
      <c r="O887" s="28" t="n">
        <v>58.6</v>
      </c>
      <c r="P887" s="28" t="n">
        <v>7.55</v>
      </c>
      <c r="Q887" s="27" t="n">
        <v>45797</v>
      </c>
      <c r="R887" s="26"/>
    </row>
    <row r="888" customFormat="false" ht="15" hidden="false" customHeight="true" outlineLevel="0" collapsed="false">
      <c r="A888" s="29" t="s">
        <v>13080</v>
      </c>
      <c r="B888" s="29" t="s">
        <v>900</v>
      </c>
      <c r="C888" s="29" t="s">
        <v>21021</v>
      </c>
      <c r="D888" s="29" t="s">
        <v>20508</v>
      </c>
      <c r="E888" s="29" t="n">
        <v>80</v>
      </c>
      <c r="F888" s="29" t="s">
        <v>21022</v>
      </c>
      <c r="G888" s="29" t="s">
        <v>11623</v>
      </c>
      <c r="H888" s="29" t="n">
        <v>24</v>
      </c>
      <c r="I888" s="29" t="s">
        <v>21023</v>
      </c>
      <c r="J888" s="29" t="s">
        <v>20261</v>
      </c>
      <c r="K888" s="29" t="s">
        <v>20517</v>
      </c>
      <c r="L888" s="29" t="s">
        <v>6759</v>
      </c>
      <c r="M888" s="29" t="s">
        <v>21465</v>
      </c>
      <c r="N888" s="29" t="s">
        <v>3492</v>
      </c>
      <c r="O888" s="31" t="n">
        <v>33.4</v>
      </c>
      <c r="P888" s="31" t="n">
        <v>7.55</v>
      </c>
      <c r="Q888" s="30" t="n">
        <v>45824</v>
      </c>
      <c r="R888" s="29"/>
    </row>
    <row r="889" customFormat="false" ht="15" hidden="false" customHeight="true" outlineLevel="0" collapsed="false">
      <c r="A889" s="26" t="s">
        <v>12285</v>
      </c>
      <c r="B889" s="26" t="s">
        <v>900</v>
      </c>
      <c r="C889" s="26" t="s">
        <v>21021</v>
      </c>
      <c r="D889" s="26" t="s">
        <v>20508</v>
      </c>
      <c r="E889" s="26" t="n">
        <v>24</v>
      </c>
      <c r="F889" s="26" t="s">
        <v>20259</v>
      </c>
      <c r="G889" s="26" t="s">
        <v>11623</v>
      </c>
      <c r="H889" s="26" t="n">
        <v>9</v>
      </c>
      <c r="I889" s="26" t="s">
        <v>20260</v>
      </c>
      <c r="J889" s="26" t="s">
        <v>20261</v>
      </c>
      <c r="K889" s="26" t="s">
        <v>13544</v>
      </c>
      <c r="L889" s="26" t="s">
        <v>3612</v>
      </c>
      <c r="M889" s="26" t="s">
        <v>21466</v>
      </c>
      <c r="N889" s="26" t="s">
        <v>3614</v>
      </c>
      <c r="O889" s="28" t="n">
        <v>39.3</v>
      </c>
      <c r="P889" s="28" t="n">
        <v>7.55</v>
      </c>
      <c r="Q889" s="27" t="n">
        <v>45689</v>
      </c>
      <c r="R889" s="26"/>
    </row>
    <row r="890" customFormat="false" ht="15" hidden="false" customHeight="true" outlineLevel="0" collapsed="false">
      <c r="A890" s="29" t="s">
        <v>12345</v>
      </c>
      <c r="B890" s="29" t="s">
        <v>900</v>
      </c>
      <c r="C890" s="29" t="s">
        <v>21021</v>
      </c>
      <c r="D890" s="29" t="s">
        <v>20508</v>
      </c>
      <c r="E890" s="29" t="n">
        <v>70</v>
      </c>
      <c r="F890" s="29" t="s">
        <v>21022</v>
      </c>
      <c r="G890" s="29" t="s">
        <v>11623</v>
      </c>
      <c r="H890" s="29" t="n">
        <v>22</v>
      </c>
      <c r="I890" s="29" t="s">
        <v>21023</v>
      </c>
      <c r="J890" s="29" t="s">
        <v>20261</v>
      </c>
      <c r="K890" s="29" t="s">
        <v>20520</v>
      </c>
      <c r="L890" s="29" t="s">
        <v>2520</v>
      </c>
      <c r="M890" s="29" t="s">
        <v>21467</v>
      </c>
      <c r="N890" s="29" t="s">
        <v>1425</v>
      </c>
      <c r="O890" s="31" t="n">
        <v>28.7</v>
      </c>
      <c r="P890" s="31" t="n">
        <v>7.55</v>
      </c>
      <c r="Q890" s="30" t="n">
        <v>45775</v>
      </c>
      <c r="R890" s="29"/>
    </row>
    <row r="891" customFormat="false" ht="15" hidden="false" customHeight="true" outlineLevel="0" collapsed="false">
      <c r="A891" s="26" t="s">
        <v>12176</v>
      </c>
      <c r="B891" s="26" t="s">
        <v>900</v>
      </c>
      <c r="C891" s="26" t="s">
        <v>21021</v>
      </c>
      <c r="D891" s="26" t="s">
        <v>20508</v>
      </c>
      <c r="E891" s="26" t="n">
        <v>32</v>
      </c>
      <c r="F891" s="26" t="s">
        <v>20264</v>
      </c>
      <c r="G891" s="26" t="s">
        <v>11623</v>
      </c>
      <c r="H891" s="26" t="n">
        <v>12</v>
      </c>
      <c r="I891" s="26" t="s">
        <v>20260</v>
      </c>
      <c r="J891" s="26" t="s">
        <v>20325</v>
      </c>
      <c r="K891" s="26"/>
      <c r="L891" s="26"/>
      <c r="M891" s="26"/>
      <c r="N891" s="26"/>
      <c r="O891" s="26"/>
      <c r="P891" s="28" t="n">
        <v>7.55</v>
      </c>
      <c r="Q891" s="27" t="n">
        <v>45751</v>
      </c>
      <c r="R891" s="26"/>
    </row>
    <row r="892" customFormat="false" ht="15" hidden="false" customHeight="true" outlineLevel="0" collapsed="false">
      <c r="A892" s="29" t="s">
        <v>11633</v>
      </c>
      <c r="B892" s="29" t="s">
        <v>900</v>
      </c>
      <c r="C892" s="29" t="s">
        <v>21021</v>
      </c>
      <c r="D892" s="29" t="s">
        <v>20508</v>
      </c>
      <c r="E892" s="29" t="n">
        <v>36</v>
      </c>
      <c r="F892" s="29" t="s">
        <v>20264</v>
      </c>
      <c r="G892" s="29" t="s">
        <v>11623</v>
      </c>
      <c r="H892" s="29" t="n">
        <v>13</v>
      </c>
      <c r="I892" s="29" t="s">
        <v>20265</v>
      </c>
      <c r="J892" s="29" t="s">
        <v>20261</v>
      </c>
      <c r="K892" s="29" t="s">
        <v>13128</v>
      </c>
      <c r="L892" s="29" t="s">
        <v>2549</v>
      </c>
      <c r="M892" s="29" t="s">
        <v>21468</v>
      </c>
      <c r="N892" s="29" t="s">
        <v>2352</v>
      </c>
      <c r="O892" s="31" t="n">
        <v>43.8</v>
      </c>
      <c r="P892" s="31" t="n">
        <v>7.55</v>
      </c>
      <c r="Q892" s="30" t="n">
        <v>45597</v>
      </c>
      <c r="R892" s="29"/>
    </row>
    <row r="893" customFormat="false" ht="15" hidden="false" customHeight="true" outlineLevel="0" collapsed="false">
      <c r="A893" s="26" t="s">
        <v>13028</v>
      </c>
      <c r="B893" s="26" t="s">
        <v>900</v>
      </c>
      <c r="C893" s="26" t="s">
        <v>21021</v>
      </c>
      <c r="D893" s="26" t="s">
        <v>20508</v>
      </c>
      <c r="E893" s="26" t="n">
        <v>45</v>
      </c>
      <c r="F893" s="26" t="s">
        <v>21030</v>
      </c>
      <c r="G893" s="26" t="s">
        <v>11623</v>
      </c>
      <c r="H893" s="26" t="n">
        <v>16</v>
      </c>
      <c r="I893" s="26" t="s">
        <v>21031</v>
      </c>
      <c r="J893" s="26" t="s">
        <v>20261</v>
      </c>
      <c r="K893" s="26" t="s">
        <v>13029</v>
      </c>
      <c r="L893" s="26" t="s">
        <v>926</v>
      </c>
      <c r="M893" s="26" t="s">
        <v>21469</v>
      </c>
      <c r="N893" s="26" t="s">
        <v>929</v>
      </c>
      <c r="O893" s="28" t="n">
        <v>40.5</v>
      </c>
      <c r="P893" s="28" t="n">
        <v>7.55</v>
      </c>
      <c r="Q893" s="27" t="n">
        <v>45610</v>
      </c>
      <c r="R893" s="26"/>
    </row>
    <row r="894" customFormat="false" ht="15" hidden="false" customHeight="true" outlineLevel="0" collapsed="false">
      <c r="A894" s="29" t="s">
        <v>11859</v>
      </c>
      <c r="B894" s="29" t="s">
        <v>900</v>
      </c>
      <c r="C894" s="29" t="s">
        <v>21021</v>
      </c>
      <c r="D894" s="29" t="s">
        <v>20508</v>
      </c>
      <c r="E894" s="29" t="n">
        <v>45</v>
      </c>
      <c r="F894" s="29" t="s">
        <v>21030</v>
      </c>
      <c r="G894" s="29" t="s">
        <v>11623</v>
      </c>
      <c r="H894" s="29" t="n">
        <v>16</v>
      </c>
      <c r="I894" s="29" t="s">
        <v>21031</v>
      </c>
      <c r="J894" s="29" t="s">
        <v>20261</v>
      </c>
      <c r="K894" s="29" t="s">
        <v>13385</v>
      </c>
      <c r="L894" s="29" t="s">
        <v>3133</v>
      </c>
      <c r="M894" s="29" t="s">
        <v>21470</v>
      </c>
      <c r="N894" s="29" t="s">
        <v>1960</v>
      </c>
      <c r="O894" s="31" t="n">
        <v>48.3</v>
      </c>
      <c r="P894" s="31" t="n">
        <v>7.55</v>
      </c>
      <c r="Q894" s="30" t="n">
        <v>46068</v>
      </c>
      <c r="R894" s="29"/>
    </row>
    <row r="895" customFormat="false" ht="15" hidden="false" customHeight="true" outlineLevel="0" collapsed="false">
      <c r="A895" s="26" t="s">
        <v>13808</v>
      </c>
      <c r="B895" s="26" t="s">
        <v>900</v>
      </c>
      <c r="C895" s="26" t="s">
        <v>21021</v>
      </c>
      <c r="D895" s="26" t="s">
        <v>20508</v>
      </c>
      <c r="E895" s="26" t="n">
        <v>80</v>
      </c>
      <c r="F895" s="26" t="s">
        <v>21022</v>
      </c>
      <c r="G895" s="26" t="s">
        <v>11623</v>
      </c>
      <c r="H895" s="26" t="n">
        <v>24</v>
      </c>
      <c r="I895" s="26" t="s">
        <v>21023</v>
      </c>
      <c r="J895" s="26" t="s">
        <v>20261</v>
      </c>
      <c r="K895" s="26" t="s">
        <v>13157</v>
      </c>
      <c r="L895" s="26" t="s">
        <v>6656</v>
      </c>
      <c r="M895" s="26" t="s">
        <v>21471</v>
      </c>
      <c r="N895" s="26" t="s">
        <v>3665</v>
      </c>
      <c r="O895" s="28" t="n">
        <v>45</v>
      </c>
      <c r="P895" s="28" t="n">
        <v>7.55</v>
      </c>
      <c r="Q895" s="27" t="n">
        <v>45748</v>
      </c>
      <c r="R895" s="26"/>
    </row>
    <row r="896" customFormat="false" ht="15" hidden="false" customHeight="true" outlineLevel="0" collapsed="false">
      <c r="A896" s="29" t="s">
        <v>21472</v>
      </c>
      <c r="B896" s="29" t="s">
        <v>900</v>
      </c>
      <c r="C896" s="29" t="s">
        <v>21021</v>
      </c>
      <c r="D896" s="29" t="s">
        <v>20508</v>
      </c>
      <c r="E896" s="29" t="n">
        <v>28</v>
      </c>
      <c r="F896" s="29" t="s">
        <v>20259</v>
      </c>
      <c r="G896" s="29" t="s">
        <v>11623</v>
      </c>
      <c r="H896" s="29" t="n">
        <v>10</v>
      </c>
      <c r="I896" s="29" t="s">
        <v>20260</v>
      </c>
      <c r="J896" s="29" t="s">
        <v>20261</v>
      </c>
      <c r="K896" s="29" t="s">
        <v>20531</v>
      </c>
      <c r="L896" s="29" t="s">
        <v>2616</v>
      </c>
      <c r="M896" s="29" t="s">
        <v>21473</v>
      </c>
      <c r="N896" s="29" t="s">
        <v>2617</v>
      </c>
      <c r="O896" s="31" t="n">
        <v>40.5</v>
      </c>
      <c r="P896" s="31" t="n">
        <v>7.55</v>
      </c>
      <c r="Q896" s="30" t="n">
        <v>45659</v>
      </c>
      <c r="R896" s="29"/>
    </row>
    <row r="897" customFormat="false" ht="15" hidden="false" customHeight="true" outlineLevel="0" collapsed="false">
      <c r="A897" s="26" t="s">
        <v>13260</v>
      </c>
      <c r="B897" s="26" t="s">
        <v>900</v>
      </c>
      <c r="C897" s="26" t="s">
        <v>21021</v>
      </c>
      <c r="D897" s="26" t="s">
        <v>20508</v>
      </c>
      <c r="E897" s="26" t="n">
        <v>24</v>
      </c>
      <c r="F897" s="26" t="s">
        <v>20259</v>
      </c>
      <c r="G897" s="26" t="s">
        <v>11623</v>
      </c>
      <c r="H897" s="26" t="n">
        <v>9</v>
      </c>
      <c r="I897" s="26" t="s">
        <v>20260</v>
      </c>
      <c r="J897" s="26" t="s">
        <v>20261</v>
      </c>
      <c r="K897" s="26" t="s">
        <v>13261</v>
      </c>
      <c r="L897" s="26" t="s">
        <v>11076</v>
      </c>
      <c r="M897" s="26" t="s">
        <v>21474</v>
      </c>
      <c r="N897" s="26" t="s">
        <v>1519</v>
      </c>
      <c r="O897" s="28" t="n">
        <v>34.6</v>
      </c>
      <c r="P897" s="28" t="n">
        <v>7.55</v>
      </c>
      <c r="Q897" s="27" t="n">
        <v>45961</v>
      </c>
      <c r="R897" s="26"/>
    </row>
    <row r="898" customFormat="false" ht="15" hidden="false" customHeight="true" outlineLevel="0" collapsed="false">
      <c r="A898" s="29" t="s">
        <v>21475</v>
      </c>
      <c r="B898" s="29" t="s">
        <v>900</v>
      </c>
      <c r="C898" s="29" t="s">
        <v>21021</v>
      </c>
      <c r="D898" s="29" t="s">
        <v>20508</v>
      </c>
      <c r="E898" s="29" t="n">
        <v>24</v>
      </c>
      <c r="F898" s="29" t="s">
        <v>20259</v>
      </c>
      <c r="G898" s="29" t="s">
        <v>11623</v>
      </c>
      <c r="H898" s="29" t="n">
        <v>9</v>
      </c>
      <c r="I898" s="29" t="s">
        <v>20260</v>
      </c>
      <c r="J898" s="29" t="s">
        <v>20261</v>
      </c>
      <c r="K898" s="29" t="s">
        <v>20535</v>
      </c>
      <c r="L898" s="29" t="s">
        <v>7881</v>
      </c>
      <c r="M898" s="29" t="s">
        <v>21476</v>
      </c>
      <c r="N898" s="29" t="s">
        <v>1001</v>
      </c>
      <c r="O898" s="31" t="n">
        <v>27.9</v>
      </c>
      <c r="P898" s="31" t="n">
        <v>7.55</v>
      </c>
      <c r="Q898" s="30" t="n">
        <v>45855</v>
      </c>
      <c r="R898" s="29"/>
    </row>
    <row r="899" customFormat="false" ht="15" hidden="false" customHeight="true" outlineLevel="0" collapsed="false">
      <c r="A899" s="26" t="s">
        <v>21477</v>
      </c>
      <c r="B899" s="26" t="s">
        <v>900</v>
      </c>
      <c r="C899" s="26" t="s">
        <v>21021</v>
      </c>
      <c r="D899" s="26" t="s">
        <v>20508</v>
      </c>
      <c r="E899" s="26" t="n">
        <v>60</v>
      </c>
      <c r="F899" s="26" t="s">
        <v>21022</v>
      </c>
      <c r="G899" s="26" t="s">
        <v>11623</v>
      </c>
      <c r="H899" s="26" t="n">
        <v>20</v>
      </c>
      <c r="I899" s="26" t="s">
        <v>21023</v>
      </c>
      <c r="J899" s="26" t="s">
        <v>20261</v>
      </c>
      <c r="K899" s="26" t="s">
        <v>13152</v>
      </c>
      <c r="L899" s="26" t="s">
        <v>4405</v>
      </c>
      <c r="M899" s="26" t="s">
        <v>21478</v>
      </c>
      <c r="N899" s="26" t="s">
        <v>3863</v>
      </c>
      <c r="O899" s="28" t="n">
        <v>49.7</v>
      </c>
      <c r="P899" s="28" t="n">
        <v>7.55</v>
      </c>
      <c r="Q899" s="27" t="n">
        <v>45687</v>
      </c>
      <c r="R899" s="26"/>
    </row>
    <row r="900" customFormat="false" ht="15" hidden="false" customHeight="true" outlineLevel="0" collapsed="false">
      <c r="A900" s="29" t="s">
        <v>12949</v>
      </c>
      <c r="B900" s="29" t="s">
        <v>900</v>
      </c>
      <c r="C900" s="29" t="s">
        <v>21021</v>
      </c>
      <c r="D900" s="29" t="s">
        <v>20508</v>
      </c>
      <c r="E900" s="29" t="n">
        <v>32</v>
      </c>
      <c r="F900" s="29" t="s">
        <v>20264</v>
      </c>
      <c r="G900" s="29" t="s">
        <v>11623</v>
      </c>
      <c r="H900" s="29" t="n">
        <v>12</v>
      </c>
      <c r="I900" s="29" t="s">
        <v>20260</v>
      </c>
      <c r="J900" s="29" t="s">
        <v>20283</v>
      </c>
      <c r="K900" s="29"/>
      <c r="L900" s="29"/>
      <c r="M900" s="29"/>
      <c r="N900" s="29"/>
      <c r="O900" s="29"/>
      <c r="P900" s="31" t="n">
        <v>7.55</v>
      </c>
      <c r="Q900" s="30" t="n">
        <v>45691</v>
      </c>
      <c r="R900" s="29"/>
    </row>
    <row r="901" customFormat="false" ht="15" hidden="false" customHeight="true" outlineLevel="0" collapsed="false">
      <c r="A901" s="26" t="s">
        <v>12681</v>
      </c>
      <c r="B901" s="26" t="s">
        <v>900</v>
      </c>
      <c r="C901" s="26" t="s">
        <v>21021</v>
      </c>
      <c r="D901" s="26" t="s">
        <v>20508</v>
      </c>
      <c r="E901" s="26" t="n">
        <v>50</v>
      </c>
      <c r="F901" s="26" t="s">
        <v>21030</v>
      </c>
      <c r="G901" s="26" t="s">
        <v>11623</v>
      </c>
      <c r="H901" s="26" t="n">
        <v>18</v>
      </c>
      <c r="I901" s="26" t="s">
        <v>21031</v>
      </c>
      <c r="J901" s="26" t="s">
        <v>20261</v>
      </c>
      <c r="K901" s="26" t="s">
        <v>13201</v>
      </c>
      <c r="L901" s="26" t="s">
        <v>10246</v>
      </c>
      <c r="M901" s="26" t="s">
        <v>21479</v>
      </c>
      <c r="N901" s="26" t="s">
        <v>929</v>
      </c>
      <c r="O901" s="28" t="n">
        <v>42</v>
      </c>
      <c r="P901" s="28" t="n">
        <v>7.55</v>
      </c>
      <c r="Q901" s="27" t="n">
        <v>45847</v>
      </c>
      <c r="R901" s="26"/>
    </row>
    <row r="902" customFormat="false" ht="15" hidden="false" customHeight="true" outlineLevel="0" collapsed="false">
      <c r="A902" s="29" t="s">
        <v>12205</v>
      </c>
      <c r="B902" s="29" t="s">
        <v>900</v>
      </c>
      <c r="C902" s="29" t="s">
        <v>21021</v>
      </c>
      <c r="D902" s="29" t="s">
        <v>20508</v>
      </c>
      <c r="E902" s="29" t="n">
        <v>50</v>
      </c>
      <c r="F902" s="29" t="s">
        <v>21030</v>
      </c>
      <c r="G902" s="29" t="s">
        <v>11623</v>
      </c>
      <c r="H902" s="29" t="n">
        <v>18</v>
      </c>
      <c r="I902" s="29" t="s">
        <v>21031</v>
      </c>
      <c r="J902" s="29" t="s">
        <v>20261</v>
      </c>
      <c r="K902" s="29" t="s">
        <v>13121</v>
      </c>
      <c r="L902" s="29" t="s">
        <v>9600</v>
      </c>
      <c r="M902" s="29" t="s">
        <v>21480</v>
      </c>
      <c r="N902" s="29" t="s">
        <v>1466</v>
      </c>
      <c r="O902" s="31" t="n">
        <v>37.4</v>
      </c>
      <c r="P902" s="31" t="n">
        <v>7.55</v>
      </c>
      <c r="Q902" s="30" t="n">
        <v>45746</v>
      </c>
      <c r="R902" s="29"/>
    </row>
    <row r="903" customFormat="false" ht="15" hidden="false" customHeight="true" outlineLevel="0" collapsed="false">
      <c r="A903" s="26" t="s">
        <v>12721</v>
      </c>
      <c r="B903" s="26" t="s">
        <v>900</v>
      </c>
      <c r="C903" s="26" t="s">
        <v>21021</v>
      </c>
      <c r="D903" s="26" t="s">
        <v>20508</v>
      </c>
      <c r="E903" s="26" t="n">
        <v>50</v>
      </c>
      <c r="F903" s="26" t="s">
        <v>21030</v>
      </c>
      <c r="G903" s="26" t="s">
        <v>11623</v>
      </c>
      <c r="H903" s="26" t="n">
        <v>18</v>
      </c>
      <c r="I903" s="26" t="s">
        <v>21031</v>
      </c>
      <c r="J903" s="26" t="s">
        <v>20261</v>
      </c>
      <c r="K903" s="26" t="s">
        <v>13499</v>
      </c>
      <c r="L903" s="26" t="s">
        <v>9280</v>
      </c>
      <c r="M903" s="26" t="s">
        <v>21481</v>
      </c>
      <c r="N903" s="26" t="s">
        <v>5958</v>
      </c>
      <c r="O903" s="28" t="n">
        <v>59.7</v>
      </c>
      <c r="P903" s="28" t="n">
        <v>7.55</v>
      </c>
      <c r="Q903" s="27" t="n">
        <v>45934</v>
      </c>
      <c r="R903" s="26"/>
    </row>
    <row r="904" customFormat="false" ht="15" hidden="false" customHeight="true" outlineLevel="0" collapsed="false">
      <c r="A904" s="29" t="s">
        <v>21482</v>
      </c>
      <c r="B904" s="29" t="s">
        <v>900</v>
      </c>
      <c r="C904" s="29" t="s">
        <v>21021</v>
      </c>
      <c r="D904" s="29" t="s">
        <v>20508</v>
      </c>
      <c r="E904" s="29" t="n">
        <v>32</v>
      </c>
      <c r="F904" s="29" t="s">
        <v>20264</v>
      </c>
      <c r="G904" s="29" t="s">
        <v>11623</v>
      </c>
      <c r="H904" s="29" t="n">
        <v>12</v>
      </c>
      <c r="I904" s="29" t="s">
        <v>20260</v>
      </c>
      <c r="J904" s="29" t="s">
        <v>20261</v>
      </c>
      <c r="K904" s="29" t="s">
        <v>20542</v>
      </c>
      <c r="L904" s="29" t="s">
        <v>1262</v>
      </c>
      <c r="M904" s="29" t="s">
        <v>21483</v>
      </c>
      <c r="N904" s="29" t="s">
        <v>1263</v>
      </c>
      <c r="O904" s="31" t="n">
        <v>39.4</v>
      </c>
      <c r="P904" s="31" t="n">
        <v>7.55</v>
      </c>
      <c r="Q904" s="30" t="n">
        <v>46096</v>
      </c>
      <c r="R904" s="29"/>
    </row>
    <row r="905" customFormat="false" ht="15" hidden="false" customHeight="true" outlineLevel="0" collapsed="false">
      <c r="A905" s="26" t="s">
        <v>21484</v>
      </c>
      <c r="B905" s="26" t="s">
        <v>900</v>
      </c>
      <c r="C905" s="26" t="s">
        <v>21021</v>
      </c>
      <c r="D905" s="26" t="s">
        <v>20508</v>
      </c>
      <c r="E905" s="26" t="n">
        <v>45</v>
      </c>
      <c r="F905" s="26" t="s">
        <v>21030</v>
      </c>
      <c r="G905" s="26" t="s">
        <v>11623</v>
      </c>
      <c r="H905" s="26" t="n">
        <v>16</v>
      </c>
      <c r="I905" s="26" t="s">
        <v>21031</v>
      </c>
      <c r="J905" s="26" t="s">
        <v>20261</v>
      </c>
      <c r="K905" s="26" t="s">
        <v>13445</v>
      </c>
      <c r="L905" s="26" t="s">
        <v>2302</v>
      </c>
      <c r="M905" s="26" t="s">
        <v>21485</v>
      </c>
      <c r="N905" s="26" t="s">
        <v>2303</v>
      </c>
      <c r="O905" s="28" t="n">
        <v>37</v>
      </c>
      <c r="P905" s="28" t="n">
        <v>7.55</v>
      </c>
      <c r="Q905" s="27" t="n">
        <v>45860</v>
      </c>
      <c r="R905" s="26"/>
    </row>
    <row r="906" customFormat="false" ht="15" hidden="false" customHeight="true" outlineLevel="0" collapsed="false">
      <c r="A906" s="29" t="s">
        <v>12787</v>
      </c>
      <c r="B906" s="29" t="s">
        <v>900</v>
      </c>
      <c r="C906" s="29" t="s">
        <v>21021</v>
      </c>
      <c r="D906" s="29" t="s">
        <v>20547</v>
      </c>
      <c r="E906" s="29" t="n">
        <v>80</v>
      </c>
      <c r="F906" s="29" t="s">
        <v>21022</v>
      </c>
      <c r="G906" s="29" t="s">
        <v>11623</v>
      </c>
      <c r="H906" s="29" t="n">
        <v>24</v>
      </c>
      <c r="I906" s="29" t="s">
        <v>21023</v>
      </c>
      <c r="J906" s="29" t="s">
        <v>20325</v>
      </c>
      <c r="K906" s="29"/>
      <c r="L906" s="29"/>
      <c r="M906" s="29"/>
      <c r="N906" s="29"/>
      <c r="O906" s="29"/>
      <c r="P906" s="31" t="n">
        <v>7.55</v>
      </c>
      <c r="Q906" s="30" t="n">
        <v>46188</v>
      </c>
      <c r="R906" s="29"/>
    </row>
    <row r="907" customFormat="false" ht="15" hidden="false" customHeight="true" outlineLevel="0" collapsed="false">
      <c r="A907" s="26" t="s">
        <v>13131</v>
      </c>
      <c r="B907" s="26" t="s">
        <v>900</v>
      </c>
      <c r="C907" s="26" t="s">
        <v>21021</v>
      </c>
      <c r="D907" s="26" t="s">
        <v>20547</v>
      </c>
      <c r="E907" s="26" t="n">
        <v>45</v>
      </c>
      <c r="F907" s="26" t="s">
        <v>21030</v>
      </c>
      <c r="G907" s="26" t="s">
        <v>11623</v>
      </c>
      <c r="H907" s="26" t="n">
        <v>16</v>
      </c>
      <c r="I907" s="26" t="s">
        <v>21031</v>
      </c>
      <c r="J907" s="26" t="s">
        <v>20261</v>
      </c>
      <c r="K907" s="26" t="s">
        <v>20551</v>
      </c>
      <c r="L907" s="26" t="s">
        <v>1946</v>
      </c>
      <c r="M907" s="26" t="s">
        <v>21486</v>
      </c>
      <c r="N907" s="26" t="s">
        <v>1950</v>
      </c>
      <c r="O907" s="28" t="n">
        <v>46.2</v>
      </c>
      <c r="P907" s="28" t="n">
        <v>7.55</v>
      </c>
      <c r="Q907" s="27" t="n">
        <v>45806</v>
      </c>
      <c r="R907" s="26"/>
    </row>
    <row r="908" customFormat="false" ht="15" hidden="false" customHeight="true" outlineLevel="0" collapsed="false">
      <c r="A908" s="29" t="s">
        <v>12896</v>
      </c>
      <c r="B908" s="29" t="s">
        <v>900</v>
      </c>
      <c r="C908" s="29" t="s">
        <v>21021</v>
      </c>
      <c r="D908" s="29" t="s">
        <v>20547</v>
      </c>
      <c r="E908" s="29" t="n">
        <v>45</v>
      </c>
      <c r="F908" s="29" t="s">
        <v>21030</v>
      </c>
      <c r="G908" s="29" t="s">
        <v>11623</v>
      </c>
      <c r="H908" s="29" t="n">
        <v>16</v>
      </c>
      <c r="I908" s="29" t="s">
        <v>21031</v>
      </c>
      <c r="J908" s="29" t="s">
        <v>20261</v>
      </c>
      <c r="K908" s="29" t="s">
        <v>13527</v>
      </c>
      <c r="L908" s="29" t="s">
        <v>1541</v>
      </c>
      <c r="M908" s="29" t="s">
        <v>21487</v>
      </c>
      <c r="N908" s="29" t="s">
        <v>1544</v>
      </c>
      <c r="O908" s="31" t="n">
        <v>59.8</v>
      </c>
      <c r="P908" s="31" t="n">
        <v>7.55</v>
      </c>
      <c r="Q908" s="30" t="n">
        <v>45740</v>
      </c>
      <c r="R908" s="29"/>
    </row>
    <row r="909" customFormat="false" ht="15" hidden="false" customHeight="true" outlineLevel="0" collapsed="false">
      <c r="A909" s="26" t="s">
        <v>13674</v>
      </c>
      <c r="B909" s="26" t="s">
        <v>900</v>
      </c>
      <c r="C909" s="26" t="s">
        <v>21021</v>
      </c>
      <c r="D909" s="26" t="s">
        <v>20547</v>
      </c>
      <c r="E909" s="26" t="n">
        <v>40</v>
      </c>
      <c r="F909" s="26" t="s">
        <v>20264</v>
      </c>
      <c r="G909" s="26" t="s">
        <v>11623</v>
      </c>
      <c r="H909" s="26" t="n">
        <v>14</v>
      </c>
      <c r="I909" s="26" t="s">
        <v>20265</v>
      </c>
      <c r="J909" s="26" t="s">
        <v>20261</v>
      </c>
      <c r="K909" s="26" t="s">
        <v>20942</v>
      </c>
      <c r="L909" s="26" t="s">
        <v>4538</v>
      </c>
      <c r="M909" s="26" t="s">
        <v>21488</v>
      </c>
      <c r="N909" s="26" t="s">
        <v>1353</v>
      </c>
      <c r="O909" s="28" t="n">
        <v>31.6</v>
      </c>
      <c r="P909" s="28" t="n">
        <v>7.55</v>
      </c>
      <c r="Q909" s="27" t="n">
        <v>45882</v>
      </c>
      <c r="R909" s="26"/>
    </row>
    <row r="910" customFormat="false" ht="15" hidden="false" customHeight="true" outlineLevel="0" collapsed="false">
      <c r="A910" s="29" t="s">
        <v>11942</v>
      </c>
      <c r="B910" s="29" t="s">
        <v>900</v>
      </c>
      <c r="C910" s="29" t="s">
        <v>21021</v>
      </c>
      <c r="D910" s="29" t="s">
        <v>20547</v>
      </c>
      <c r="E910" s="29" t="n">
        <v>28</v>
      </c>
      <c r="F910" s="29" t="s">
        <v>20259</v>
      </c>
      <c r="G910" s="29" t="s">
        <v>11623</v>
      </c>
      <c r="H910" s="29" t="n">
        <v>10</v>
      </c>
      <c r="I910" s="29" t="s">
        <v>20260</v>
      </c>
      <c r="J910" s="29" t="s">
        <v>20261</v>
      </c>
      <c r="K910" s="29" t="s">
        <v>20554</v>
      </c>
      <c r="L910" s="29" t="s">
        <v>11327</v>
      </c>
      <c r="M910" s="29" t="s">
        <v>21489</v>
      </c>
      <c r="N910" s="29" t="s">
        <v>552</v>
      </c>
      <c r="O910" s="31" t="n">
        <v>38.3</v>
      </c>
      <c r="P910" s="31" t="n">
        <v>7.55</v>
      </c>
      <c r="Q910" s="30" t="n">
        <v>46092</v>
      </c>
      <c r="R910" s="29"/>
    </row>
    <row r="911" customFormat="false" ht="15" hidden="false" customHeight="true" outlineLevel="0" collapsed="false">
      <c r="A911" s="26" t="s">
        <v>13684</v>
      </c>
      <c r="B911" s="26" t="s">
        <v>900</v>
      </c>
      <c r="C911" s="26" t="s">
        <v>21021</v>
      </c>
      <c r="D911" s="26" t="s">
        <v>20547</v>
      </c>
      <c r="E911" s="26" t="n">
        <v>36</v>
      </c>
      <c r="F911" s="26" t="s">
        <v>20264</v>
      </c>
      <c r="G911" s="26" t="s">
        <v>11623</v>
      </c>
      <c r="H911" s="26" t="n">
        <v>13</v>
      </c>
      <c r="I911" s="26" t="s">
        <v>20265</v>
      </c>
      <c r="J911" s="26" t="s">
        <v>20261</v>
      </c>
      <c r="K911" s="26" t="s">
        <v>13264</v>
      </c>
      <c r="L911" s="26" t="s">
        <v>8923</v>
      </c>
      <c r="M911" s="26" t="s">
        <v>21490</v>
      </c>
      <c r="N911" s="26" t="s">
        <v>4150</v>
      </c>
      <c r="O911" s="28" t="n">
        <v>55.4</v>
      </c>
      <c r="P911" s="28" t="n">
        <v>7.55</v>
      </c>
      <c r="Q911" s="27" t="n">
        <v>45824</v>
      </c>
      <c r="R911" s="26"/>
    </row>
    <row r="912" customFormat="false" ht="15" hidden="false" customHeight="true" outlineLevel="0" collapsed="false">
      <c r="A912" s="29" t="s">
        <v>12316</v>
      </c>
      <c r="B912" s="29" t="s">
        <v>900</v>
      </c>
      <c r="C912" s="29" t="s">
        <v>21021</v>
      </c>
      <c r="D912" s="29" t="s">
        <v>20547</v>
      </c>
      <c r="E912" s="29" t="n">
        <v>45</v>
      </c>
      <c r="F912" s="29" t="s">
        <v>21030</v>
      </c>
      <c r="G912" s="29" t="s">
        <v>11623</v>
      </c>
      <c r="H912" s="29" t="n">
        <v>16</v>
      </c>
      <c r="I912" s="29" t="s">
        <v>21031</v>
      </c>
      <c r="J912" s="29" t="s">
        <v>20261</v>
      </c>
      <c r="K912" s="29" t="s">
        <v>20557</v>
      </c>
      <c r="L912" s="29" t="s">
        <v>871</v>
      </c>
      <c r="M912" s="29" t="s">
        <v>21491</v>
      </c>
      <c r="N912" s="29" t="s">
        <v>873</v>
      </c>
      <c r="O912" s="31" t="n">
        <v>57.4</v>
      </c>
      <c r="P912" s="31" t="n">
        <v>7.55</v>
      </c>
      <c r="Q912" s="30" t="n">
        <v>45791</v>
      </c>
      <c r="R912" s="29"/>
    </row>
    <row r="913" customFormat="false" ht="15" hidden="false" customHeight="true" outlineLevel="0" collapsed="false">
      <c r="A913" s="26" t="s">
        <v>12260</v>
      </c>
      <c r="B913" s="26" t="s">
        <v>900</v>
      </c>
      <c r="C913" s="26" t="s">
        <v>21021</v>
      </c>
      <c r="D913" s="26" t="s">
        <v>20547</v>
      </c>
      <c r="E913" s="26" t="n">
        <v>28</v>
      </c>
      <c r="F913" s="26" t="s">
        <v>20259</v>
      </c>
      <c r="G913" s="26" t="s">
        <v>11623</v>
      </c>
      <c r="H913" s="26" t="n">
        <v>10</v>
      </c>
      <c r="I913" s="26" t="s">
        <v>20260</v>
      </c>
      <c r="J913" s="26" t="s">
        <v>20261</v>
      </c>
      <c r="K913" s="26" t="s">
        <v>13496</v>
      </c>
      <c r="L913" s="26" t="s">
        <v>5375</v>
      </c>
      <c r="M913" s="26" t="s">
        <v>21492</v>
      </c>
      <c r="N913" s="26" t="s">
        <v>2566</v>
      </c>
      <c r="O913" s="28" t="n">
        <v>43.1</v>
      </c>
      <c r="P913" s="28" t="n">
        <v>7.55</v>
      </c>
      <c r="Q913" s="27" t="n">
        <v>46093</v>
      </c>
      <c r="R913" s="26"/>
    </row>
    <row r="914" customFormat="false" ht="15" hidden="false" customHeight="true" outlineLevel="0" collapsed="false">
      <c r="A914" s="29" t="s">
        <v>21493</v>
      </c>
      <c r="B914" s="29" t="s">
        <v>900</v>
      </c>
      <c r="C914" s="29" t="s">
        <v>21021</v>
      </c>
      <c r="D914" s="29" t="s">
        <v>20547</v>
      </c>
      <c r="E914" s="29" t="n">
        <v>70</v>
      </c>
      <c r="F914" s="29" t="s">
        <v>21022</v>
      </c>
      <c r="G914" s="29" t="s">
        <v>11623</v>
      </c>
      <c r="H914" s="29" t="n">
        <v>22</v>
      </c>
      <c r="I914" s="29" t="s">
        <v>21023</v>
      </c>
      <c r="J914" s="29" t="s">
        <v>20261</v>
      </c>
      <c r="K914" s="29" t="s">
        <v>13056</v>
      </c>
      <c r="L914" s="29" t="s">
        <v>4993</v>
      </c>
      <c r="M914" s="29" t="s">
        <v>21494</v>
      </c>
      <c r="N914" s="29" t="s">
        <v>3583</v>
      </c>
      <c r="O914" s="31" t="n">
        <v>29.2</v>
      </c>
      <c r="P914" s="31" t="n">
        <v>7.55</v>
      </c>
      <c r="Q914" s="30" t="n">
        <v>45967</v>
      </c>
      <c r="R914" s="29"/>
    </row>
    <row r="915" customFormat="false" ht="15" hidden="false" customHeight="true" outlineLevel="0" collapsed="false">
      <c r="A915" s="26" t="s">
        <v>12630</v>
      </c>
      <c r="B915" s="26" t="s">
        <v>900</v>
      </c>
      <c r="C915" s="26" t="s">
        <v>21021</v>
      </c>
      <c r="D915" s="26" t="s">
        <v>20547</v>
      </c>
      <c r="E915" s="26" t="n">
        <v>70</v>
      </c>
      <c r="F915" s="26" t="s">
        <v>21022</v>
      </c>
      <c r="G915" s="26" t="s">
        <v>11623</v>
      </c>
      <c r="H915" s="26" t="n">
        <v>22</v>
      </c>
      <c r="I915" s="26" t="s">
        <v>21023</v>
      </c>
      <c r="J915" s="26" t="s">
        <v>20261</v>
      </c>
      <c r="K915" s="26" t="s">
        <v>20950</v>
      </c>
      <c r="L915" s="26" t="s">
        <v>10331</v>
      </c>
      <c r="M915" s="26" t="s">
        <v>21495</v>
      </c>
      <c r="N915" s="26" t="s">
        <v>1450</v>
      </c>
      <c r="O915" s="28" t="n">
        <v>30.5</v>
      </c>
      <c r="P915" s="28" t="n">
        <v>7.55</v>
      </c>
      <c r="Q915" s="27" t="n">
        <v>46129</v>
      </c>
      <c r="R915" s="26"/>
    </row>
    <row r="916" customFormat="false" ht="15" hidden="false" customHeight="true" outlineLevel="0" collapsed="false">
      <c r="A916" s="29" t="s">
        <v>11671</v>
      </c>
      <c r="B916" s="29" t="s">
        <v>900</v>
      </c>
      <c r="C916" s="29" t="s">
        <v>21021</v>
      </c>
      <c r="D916" s="29" t="s">
        <v>20547</v>
      </c>
      <c r="E916" s="29" t="n">
        <v>45</v>
      </c>
      <c r="F916" s="29" t="s">
        <v>21030</v>
      </c>
      <c r="G916" s="29" t="s">
        <v>11623</v>
      </c>
      <c r="H916" s="29" t="n">
        <v>16</v>
      </c>
      <c r="I916" s="29" t="s">
        <v>21031</v>
      </c>
      <c r="J916" s="29" t="s">
        <v>20261</v>
      </c>
      <c r="K916" s="29" t="s">
        <v>20563</v>
      </c>
      <c r="L916" s="29" t="s">
        <v>6114</v>
      </c>
      <c r="M916" s="29" t="s">
        <v>20730</v>
      </c>
      <c r="N916" s="29" t="s">
        <v>3635</v>
      </c>
      <c r="O916" s="31" t="n">
        <v>34.6</v>
      </c>
      <c r="P916" s="31" t="n">
        <v>7.55</v>
      </c>
      <c r="Q916" s="30" t="n">
        <v>46011</v>
      </c>
      <c r="R916" s="29"/>
    </row>
    <row r="917" customFormat="false" ht="15" hidden="false" customHeight="true" outlineLevel="0" collapsed="false">
      <c r="A917" s="26" t="s">
        <v>21496</v>
      </c>
      <c r="B917" s="26" t="s">
        <v>900</v>
      </c>
      <c r="C917" s="26" t="s">
        <v>21021</v>
      </c>
      <c r="D917" s="26" t="s">
        <v>20547</v>
      </c>
      <c r="E917" s="26" t="n">
        <v>28</v>
      </c>
      <c r="F917" s="26" t="s">
        <v>20259</v>
      </c>
      <c r="G917" s="26" t="s">
        <v>11623</v>
      </c>
      <c r="H917" s="26" t="n">
        <v>10</v>
      </c>
      <c r="I917" s="26" t="s">
        <v>20260</v>
      </c>
      <c r="J917" s="26" t="s">
        <v>20261</v>
      </c>
      <c r="K917" s="26" t="s">
        <v>13095</v>
      </c>
      <c r="L917" s="26" t="s">
        <v>7561</v>
      </c>
      <c r="M917" s="26" t="s">
        <v>21497</v>
      </c>
      <c r="N917" s="26" t="s">
        <v>7563</v>
      </c>
      <c r="O917" s="28" t="n">
        <v>48.3</v>
      </c>
      <c r="P917" s="28" t="n">
        <v>7.55</v>
      </c>
      <c r="Q917" s="27" t="n">
        <v>45833</v>
      </c>
      <c r="R917" s="26"/>
    </row>
    <row r="918" customFormat="false" ht="15" hidden="false" customHeight="true" outlineLevel="0" collapsed="false">
      <c r="A918" s="29" t="s">
        <v>11694</v>
      </c>
      <c r="B918" s="29" t="s">
        <v>900</v>
      </c>
      <c r="C918" s="29" t="s">
        <v>21021</v>
      </c>
      <c r="D918" s="29" t="s">
        <v>20547</v>
      </c>
      <c r="E918" s="29" t="n">
        <v>28</v>
      </c>
      <c r="F918" s="29" t="s">
        <v>20259</v>
      </c>
      <c r="G918" s="29" t="s">
        <v>11623</v>
      </c>
      <c r="H918" s="29" t="n">
        <v>10</v>
      </c>
      <c r="I918" s="29" t="s">
        <v>20260</v>
      </c>
      <c r="J918" s="29" t="s">
        <v>20261</v>
      </c>
      <c r="K918" s="29" t="s">
        <v>13116</v>
      </c>
      <c r="L918" s="29" t="s">
        <v>1081</v>
      </c>
      <c r="M918" s="29" t="s">
        <v>21498</v>
      </c>
      <c r="N918" s="29" t="s">
        <v>1084</v>
      </c>
      <c r="O918" s="31" t="n">
        <v>48.7</v>
      </c>
      <c r="P918" s="31" t="n">
        <v>7.55</v>
      </c>
      <c r="Q918" s="30" t="n">
        <v>45709</v>
      </c>
      <c r="R918" s="29"/>
    </row>
    <row r="919" customFormat="false" ht="15" hidden="false" customHeight="true" outlineLevel="0" collapsed="false">
      <c r="A919" s="26" t="s">
        <v>13494</v>
      </c>
      <c r="B919" s="26" t="s">
        <v>900</v>
      </c>
      <c r="C919" s="26" t="s">
        <v>21021</v>
      </c>
      <c r="D919" s="26" t="s">
        <v>20547</v>
      </c>
      <c r="E919" s="26" t="n">
        <v>70</v>
      </c>
      <c r="F919" s="26" t="s">
        <v>21022</v>
      </c>
      <c r="G919" s="26" t="s">
        <v>11623</v>
      </c>
      <c r="H919" s="26" t="n">
        <v>22</v>
      </c>
      <c r="I919" s="26" t="s">
        <v>21023</v>
      </c>
      <c r="J919" s="26" t="s">
        <v>20261</v>
      </c>
      <c r="K919" s="26" t="s">
        <v>20568</v>
      </c>
      <c r="L919" s="26" t="s">
        <v>10493</v>
      </c>
      <c r="M919" s="26" t="s">
        <v>21499</v>
      </c>
      <c r="N919" s="26" t="s">
        <v>6521</v>
      </c>
      <c r="O919" s="28" t="n">
        <v>33.1</v>
      </c>
      <c r="P919" s="28" t="n">
        <v>7.55</v>
      </c>
      <c r="Q919" s="27" t="n">
        <v>45898</v>
      </c>
      <c r="R919" s="26"/>
    </row>
    <row r="920" customFormat="false" ht="15" hidden="false" customHeight="true" outlineLevel="0" collapsed="false">
      <c r="A920" s="29" t="s">
        <v>13801</v>
      </c>
      <c r="B920" s="29" t="s">
        <v>900</v>
      </c>
      <c r="C920" s="29" t="s">
        <v>21021</v>
      </c>
      <c r="D920" s="29" t="s">
        <v>20547</v>
      </c>
      <c r="E920" s="29" t="n">
        <v>32</v>
      </c>
      <c r="F920" s="29" t="s">
        <v>20264</v>
      </c>
      <c r="G920" s="29" t="s">
        <v>11623</v>
      </c>
      <c r="H920" s="29" t="n">
        <v>12</v>
      </c>
      <c r="I920" s="29" t="s">
        <v>20260</v>
      </c>
      <c r="J920" s="29" t="s">
        <v>20361</v>
      </c>
      <c r="K920" s="29"/>
      <c r="L920" s="29"/>
      <c r="M920" s="29"/>
      <c r="N920" s="29"/>
      <c r="O920" s="29"/>
      <c r="P920" s="31" t="n">
        <v>7.55</v>
      </c>
      <c r="Q920" s="30" t="n">
        <v>45871</v>
      </c>
      <c r="R920" s="29"/>
    </row>
    <row r="921" customFormat="false" ht="15" hidden="false" customHeight="true" outlineLevel="0" collapsed="false">
      <c r="A921" s="26" t="s">
        <v>21500</v>
      </c>
      <c r="B921" s="26" t="s">
        <v>900</v>
      </c>
      <c r="C921" s="26" t="s">
        <v>21021</v>
      </c>
      <c r="D921" s="26" t="s">
        <v>20547</v>
      </c>
      <c r="E921" s="26" t="n">
        <v>70</v>
      </c>
      <c r="F921" s="26" t="s">
        <v>21022</v>
      </c>
      <c r="G921" s="26" t="s">
        <v>11623</v>
      </c>
      <c r="H921" s="26" t="n">
        <v>22</v>
      </c>
      <c r="I921" s="26" t="s">
        <v>21023</v>
      </c>
      <c r="J921" s="26" t="s">
        <v>20261</v>
      </c>
      <c r="K921" s="26" t="s">
        <v>20571</v>
      </c>
      <c r="L921" s="26" t="s">
        <v>488</v>
      </c>
      <c r="M921" s="26" t="s">
        <v>21501</v>
      </c>
      <c r="N921" s="26" t="s">
        <v>492</v>
      </c>
      <c r="O921" s="28" t="n">
        <v>55.9</v>
      </c>
      <c r="P921" s="28" t="n">
        <v>7.55</v>
      </c>
      <c r="Q921" s="27" t="n">
        <v>45893</v>
      </c>
      <c r="R921" s="26"/>
    </row>
    <row r="922" customFormat="false" ht="15" hidden="false" customHeight="true" outlineLevel="0" collapsed="false">
      <c r="A922" s="29" t="s">
        <v>21502</v>
      </c>
      <c r="B922" s="29" t="s">
        <v>900</v>
      </c>
      <c r="C922" s="29" t="s">
        <v>21021</v>
      </c>
      <c r="D922" s="29" t="s">
        <v>20547</v>
      </c>
      <c r="E922" s="29" t="n">
        <v>60</v>
      </c>
      <c r="F922" s="29" t="s">
        <v>21022</v>
      </c>
      <c r="G922" s="29" t="s">
        <v>11623</v>
      </c>
      <c r="H922" s="29" t="n">
        <v>20</v>
      </c>
      <c r="I922" s="29" t="s">
        <v>21023</v>
      </c>
      <c r="J922" s="29" t="s">
        <v>20261</v>
      </c>
      <c r="K922" s="29" t="s">
        <v>13567</v>
      </c>
      <c r="L922" s="29" t="s">
        <v>9926</v>
      </c>
      <c r="M922" s="29" t="s">
        <v>21503</v>
      </c>
      <c r="N922" s="29" t="s">
        <v>1668</v>
      </c>
      <c r="O922" s="31" t="n">
        <v>56.6</v>
      </c>
      <c r="P922" s="31" t="n">
        <v>7.55</v>
      </c>
      <c r="Q922" s="30" t="n">
        <v>45855</v>
      </c>
      <c r="R922" s="29"/>
    </row>
    <row r="923" customFormat="false" ht="15" hidden="false" customHeight="true" outlineLevel="0" collapsed="false">
      <c r="A923" s="26" t="s">
        <v>21504</v>
      </c>
      <c r="B923" s="26" t="s">
        <v>900</v>
      </c>
      <c r="C923" s="26" t="s">
        <v>21021</v>
      </c>
      <c r="D923" s="26" t="s">
        <v>20547</v>
      </c>
      <c r="E923" s="26" t="n">
        <v>70</v>
      </c>
      <c r="F923" s="26" t="s">
        <v>21022</v>
      </c>
      <c r="G923" s="26" t="s">
        <v>11623</v>
      </c>
      <c r="H923" s="26" t="n">
        <v>22</v>
      </c>
      <c r="I923" s="26" t="s">
        <v>21023</v>
      </c>
      <c r="J923" s="26" t="s">
        <v>20261</v>
      </c>
      <c r="K923" s="26" t="s">
        <v>20574</v>
      </c>
      <c r="L923" s="26" t="s">
        <v>8812</v>
      </c>
      <c r="M923" s="26" t="s">
        <v>21505</v>
      </c>
      <c r="N923" s="26" t="s">
        <v>4125</v>
      </c>
      <c r="O923" s="28" t="n">
        <v>56</v>
      </c>
      <c r="P923" s="28" t="n">
        <v>7.55</v>
      </c>
      <c r="Q923" s="27" t="n">
        <v>45969</v>
      </c>
      <c r="R923" s="26"/>
    </row>
    <row r="924" customFormat="false" ht="15" hidden="false" customHeight="true" outlineLevel="0" collapsed="false">
      <c r="A924" s="29" t="s">
        <v>21506</v>
      </c>
      <c r="B924" s="29" t="s">
        <v>900</v>
      </c>
      <c r="C924" s="29" t="s">
        <v>21021</v>
      </c>
      <c r="D924" s="29" t="s">
        <v>20547</v>
      </c>
      <c r="E924" s="29" t="n">
        <v>24</v>
      </c>
      <c r="F924" s="29" t="s">
        <v>20259</v>
      </c>
      <c r="G924" s="29" t="s">
        <v>11623</v>
      </c>
      <c r="H924" s="29" t="n">
        <v>9</v>
      </c>
      <c r="I924" s="29" t="s">
        <v>20260</v>
      </c>
      <c r="J924" s="29" t="s">
        <v>20261</v>
      </c>
      <c r="K924" s="29" t="s">
        <v>20577</v>
      </c>
      <c r="L924" s="29" t="s">
        <v>348</v>
      </c>
      <c r="M924" s="29" t="s">
        <v>21507</v>
      </c>
      <c r="N924" s="29" t="s">
        <v>351</v>
      </c>
      <c r="O924" s="31" t="n">
        <v>43.9</v>
      </c>
      <c r="P924" s="31" t="n">
        <v>7.55</v>
      </c>
      <c r="Q924" s="30" t="n">
        <v>46085</v>
      </c>
      <c r="R924" s="29"/>
    </row>
    <row r="925" customFormat="false" ht="15" hidden="false" customHeight="true" outlineLevel="0" collapsed="false">
      <c r="A925" s="26" t="s">
        <v>12901</v>
      </c>
      <c r="B925" s="26" t="s">
        <v>900</v>
      </c>
      <c r="C925" s="26" t="s">
        <v>21021</v>
      </c>
      <c r="D925" s="26" t="s">
        <v>20547</v>
      </c>
      <c r="E925" s="26" t="n">
        <v>28</v>
      </c>
      <c r="F925" s="26" t="s">
        <v>20259</v>
      </c>
      <c r="G925" s="26" t="s">
        <v>11623</v>
      </c>
      <c r="H925" s="26" t="n">
        <v>10</v>
      </c>
      <c r="I925" s="26" t="s">
        <v>20260</v>
      </c>
      <c r="J925" s="26" t="s">
        <v>20261</v>
      </c>
      <c r="K925" s="26" t="s">
        <v>13162</v>
      </c>
      <c r="L925" s="26" t="s">
        <v>11101</v>
      </c>
      <c r="M925" s="26" t="s">
        <v>21508</v>
      </c>
      <c r="N925" s="26" t="s">
        <v>935</v>
      </c>
      <c r="O925" s="28" t="n">
        <v>57.9</v>
      </c>
      <c r="P925" s="28" t="n">
        <v>7.55</v>
      </c>
      <c r="Q925" s="27" t="n">
        <v>45838</v>
      </c>
      <c r="R925" s="26"/>
    </row>
    <row r="926" customFormat="false" ht="15" hidden="false" customHeight="true" outlineLevel="0" collapsed="false">
      <c r="A926" s="29" t="s">
        <v>12693</v>
      </c>
      <c r="B926" s="29" t="s">
        <v>900</v>
      </c>
      <c r="C926" s="29" t="s">
        <v>21021</v>
      </c>
      <c r="D926" s="29" t="s">
        <v>20547</v>
      </c>
      <c r="E926" s="29" t="n">
        <v>24</v>
      </c>
      <c r="F926" s="29" t="s">
        <v>20259</v>
      </c>
      <c r="G926" s="29" t="s">
        <v>11623</v>
      </c>
      <c r="H926" s="29" t="n">
        <v>9</v>
      </c>
      <c r="I926" s="29" t="s">
        <v>20260</v>
      </c>
      <c r="J926" s="29" t="s">
        <v>20261</v>
      </c>
      <c r="K926" s="29" t="s">
        <v>20581</v>
      </c>
      <c r="L926" s="29" t="s">
        <v>6618</v>
      </c>
      <c r="M926" s="29" t="s">
        <v>21509</v>
      </c>
      <c r="N926" s="29" t="s">
        <v>364</v>
      </c>
      <c r="O926" s="31" t="n">
        <v>48.4</v>
      </c>
      <c r="P926" s="31" t="n">
        <v>7.55</v>
      </c>
      <c r="Q926" s="30" t="n">
        <v>45618</v>
      </c>
      <c r="R926" s="29"/>
    </row>
    <row r="927" customFormat="false" ht="15" hidden="false" customHeight="true" outlineLevel="0" collapsed="false">
      <c r="A927" s="26" t="s">
        <v>12588</v>
      </c>
      <c r="B927" s="26" t="s">
        <v>900</v>
      </c>
      <c r="C927" s="26" t="s">
        <v>21021</v>
      </c>
      <c r="D927" s="26" t="s">
        <v>20547</v>
      </c>
      <c r="E927" s="26" t="n">
        <v>24</v>
      </c>
      <c r="F927" s="26" t="s">
        <v>20259</v>
      </c>
      <c r="G927" s="26" t="s">
        <v>11623</v>
      </c>
      <c r="H927" s="26" t="n">
        <v>9</v>
      </c>
      <c r="I927" s="26" t="s">
        <v>20260</v>
      </c>
      <c r="J927" s="26" t="s">
        <v>20261</v>
      </c>
      <c r="K927" s="26" t="s">
        <v>20583</v>
      </c>
      <c r="L927" s="26" t="s">
        <v>7219</v>
      </c>
      <c r="M927" s="26" t="s">
        <v>21510</v>
      </c>
      <c r="N927" s="26" t="s">
        <v>3343</v>
      </c>
      <c r="O927" s="28" t="n">
        <v>27.3</v>
      </c>
      <c r="P927" s="28" t="n">
        <v>7.55</v>
      </c>
      <c r="Q927" s="27" t="n">
        <v>45945</v>
      </c>
      <c r="R927" s="26"/>
    </row>
    <row r="928" customFormat="false" ht="15" hidden="false" customHeight="true" outlineLevel="0" collapsed="false">
      <c r="A928" s="29" t="s">
        <v>12319</v>
      </c>
      <c r="B928" s="29" t="s">
        <v>900</v>
      </c>
      <c r="C928" s="29" t="s">
        <v>21021</v>
      </c>
      <c r="D928" s="29" t="s">
        <v>20547</v>
      </c>
      <c r="E928" s="29" t="n">
        <v>60</v>
      </c>
      <c r="F928" s="29" t="s">
        <v>21022</v>
      </c>
      <c r="G928" s="29" t="s">
        <v>11623</v>
      </c>
      <c r="H928" s="29" t="n">
        <v>20</v>
      </c>
      <c r="I928" s="29" t="s">
        <v>21023</v>
      </c>
      <c r="J928" s="29" t="s">
        <v>20261</v>
      </c>
      <c r="K928" s="29" t="s">
        <v>20586</v>
      </c>
      <c r="L928" s="29" t="s">
        <v>4184</v>
      </c>
      <c r="M928" s="29" t="s">
        <v>21511</v>
      </c>
      <c r="N928" s="29" t="s">
        <v>3665</v>
      </c>
      <c r="O928" s="31" t="n">
        <v>29.8</v>
      </c>
      <c r="P928" s="31" t="n">
        <v>7.55</v>
      </c>
      <c r="Q928" s="30" t="n">
        <v>45978</v>
      </c>
      <c r="R928" s="29"/>
    </row>
    <row r="929" customFormat="false" ht="15" hidden="false" customHeight="true" outlineLevel="0" collapsed="false">
      <c r="A929" s="26" t="s">
        <v>13822</v>
      </c>
      <c r="B929" s="26" t="s">
        <v>900</v>
      </c>
      <c r="C929" s="26" t="s">
        <v>21021</v>
      </c>
      <c r="D929" s="26" t="s">
        <v>20590</v>
      </c>
      <c r="E929" s="26" t="n">
        <v>24</v>
      </c>
      <c r="F929" s="26" t="s">
        <v>20259</v>
      </c>
      <c r="G929" s="26" t="s">
        <v>11623</v>
      </c>
      <c r="H929" s="26" t="n">
        <v>9</v>
      </c>
      <c r="I929" s="26" t="s">
        <v>20260</v>
      </c>
      <c r="J929" s="26" t="s">
        <v>20261</v>
      </c>
      <c r="K929" s="26" t="s">
        <v>13282</v>
      </c>
      <c r="L929" s="26" t="s">
        <v>11091</v>
      </c>
      <c r="M929" s="26" t="s">
        <v>21512</v>
      </c>
      <c r="N929" s="26" t="s">
        <v>5060</v>
      </c>
      <c r="O929" s="28" t="n">
        <v>45.8</v>
      </c>
      <c r="P929" s="28" t="n">
        <v>7.55</v>
      </c>
      <c r="Q929" s="27" t="n">
        <v>45963</v>
      </c>
      <c r="R929" s="26"/>
    </row>
    <row r="930" customFormat="false" ht="15" hidden="false" customHeight="true" outlineLevel="0" collapsed="false">
      <c r="A930" s="29" t="s">
        <v>13505</v>
      </c>
      <c r="B930" s="29" t="s">
        <v>900</v>
      </c>
      <c r="C930" s="29" t="s">
        <v>21021</v>
      </c>
      <c r="D930" s="29" t="s">
        <v>20590</v>
      </c>
      <c r="E930" s="29" t="n">
        <v>36</v>
      </c>
      <c r="F930" s="29" t="s">
        <v>20264</v>
      </c>
      <c r="G930" s="29" t="s">
        <v>11623</v>
      </c>
      <c r="H930" s="29" t="n">
        <v>13</v>
      </c>
      <c r="I930" s="29" t="s">
        <v>20265</v>
      </c>
      <c r="J930" s="29" t="s">
        <v>20261</v>
      </c>
      <c r="K930" s="29" t="s">
        <v>13442</v>
      </c>
      <c r="L930" s="29" t="s">
        <v>5398</v>
      </c>
      <c r="M930" s="29" t="s">
        <v>21513</v>
      </c>
      <c r="N930" s="29" t="s">
        <v>3175</v>
      </c>
      <c r="O930" s="31" t="n">
        <v>59.7</v>
      </c>
      <c r="P930" s="31" t="n">
        <v>7.55</v>
      </c>
      <c r="Q930" s="30" t="n">
        <v>45873</v>
      </c>
      <c r="R930" s="29"/>
    </row>
    <row r="931" customFormat="false" ht="15" hidden="false" customHeight="true" outlineLevel="0" collapsed="false">
      <c r="A931" s="26" t="s">
        <v>12454</v>
      </c>
      <c r="B931" s="26" t="s">
        <v>900</v>
      </c>
      <c r="C931" s="26" t="s">
        <v>21021</v>
      </c>
      <c r="D931" s="26" t="s">
        <v>20590</v>
      </c>
      <c r="E931" s="26" t="n">
        <v>36</v>
      </c>
      <c r="F931" s="26" t="s">
        <v>20264</v>
      </c>
      <c r="G931" s="26" t="s">
        <v>11623</v>
      </c>
      <c r="H931" s="26" t="n">
        <v>13</v>
      </c>
      <c r="I931" s="26" t="s">
        <v>20265</v>
      </c>
      <c r="J931" s="26" t="s">
        <v>20261</v>
      </c>
      <c r="K931" s="26" t="s">
        <v>13388</v>
      </c>
      <c r="L931" s="26" t="s">
        <v>9995</v>
      </c>
      <c r="M931" s="26" t="s">
        <v>21514</v>
      </c>
      <c r="N931" s="26" t="s">
        <v>2228</v>
      </c>
      <c r="O931" s="28" t="n">
        <v>59.9</v>
      </c>
      <c r="P931" s="28" t="n">
        <v>7.55</v>
      </c>
      <c r="Q931" s="27" t="n">
        <v>45644</v>
      </c>
      <c r="R931" s="26"/>
    </row>
    <row r="932" customFormat="false" ht="15" hidden="false" customHeight="true" outlineLevel="0" collapsed="false">
      <c r="A932" s="29" t="s">
        <v>21515</v>
      </c>
      <c r="B932" s="29" t="s">
        <v>900</v>
      </c>
      <c r="C932" s="29" t="s">
        <v>21021</v>
      </c>
      <c r="D932" s="29" t="s">
        <v>20590</v>
      </c>
      <c r="E932" s="29" t="n">
        <v>32</v>
      </c>
      <c r="F932" s="29" t="s">
        <v>20264</v>
      </c>
      <c r="G932" s="29" t="s">
        <v>11623</v>
      </c>
      <c r="H932" s="29" t="n">
        <v>12</v>
      </c>
      <c r="I932" s="29" t="s">
        <v>20260</v>
      </c>
      <c r="J932" s="29" t="s">
        <v>20261</v>
      </c>
      <c r="K932" s="29" t="s">
        <v>13492</v>
      </c>
      <c r="L932" s="29" t="s">
        <v>4965</v>
      </c>
      <c r="M932" s="29" t="s">
        <v>21516</v>
      </c>
      <c r="N932" s="29" t="s">
        <v>2608</v>
      </c>
      <c r="O932" s="31" t="n">
        <v>49.7</v>
      </c>
      <c r="P932" s="31" t="n">
        <v>7.55</v>
      </c>
      <c r="Q932" s="30" t="n">
        <v>45625</v>
      </c>
      <c r="R932" s="29"/>
    </row>
    <row r="933" customFormat="false" ht="15" hidden="false" customHeight="true" outlineLevel="0" collapsed="false">
      <c r="A933" s="26" t="s">
        <v>12505</v>
      </c>
      <c r="B933" s="26" t="s">
        <v>900</v>
      </c>
      <c r="C933" s="26" t="s">
        <v>21021</v>
      </c>
      <c r="D933" s="26" t="s">
        <v>20590</v>
      </c>
      <c r="E933" s="26" t="n">
        <v>50</v>
      </c>
      <c r="F933" s="26" t="s">
        <v>21030</v>
      </c>
      <c r="G933" s="26" t="s">
        <v>11623</v>
      </c>
      <c r="H933" s="26" t="n">
        <v>18</v>
      </c>
      <c r="I933" s="26" t="s">
        <v>21031</v>
      </c>
      <c r="J933" s="26" t="s">
        <v>20261</v>
      </c>
      <c r="K933" s="26" t="s">
        <v>20597</v>
      </c>
      <c r="L933" s="26" t="s">
        <v>5279</v>
      </c>
      <c r="M933" s="26" t="s">
        <v>21517</v>
      </c>
      <c r="N933" s="26" t="s">
        <v>5280</v>
      </c>
      <c r="O933" s="28" t="n">
        <v>38.9</v>
      </c>
      <c r="P933" s="28" t="n">
        <v>7.55</v>
      </c>
      <c r="Q933" s="27" t="n">
        <v>45719</v>
      </c>
      <c r="R933" s="26"/>
    </row>
    <row r="934" customFormat="false" ht="15" hidden="false" customHeight="true" outlineLevel="0" collapsed="false">
      <c r="A934" s="29" t="s">
        <v>13681</v>
      </c>
      <c r="B934" s="29" t="s">
        <v>900</v>
      </c>
      <c r="C934" s="29" t="s">
        <v>21021</v>
      </c>
      <c r="D934" s="29" t="s">
        <v>20590</v>
      </c>
      <c r="E934" s="29" t="n">
        <v>45</v>
      </c>
      <c r="F934" s="29" t="s">
        <v>21030</v>
      </c>
      <c r="G934" s="29" t="s">
        <v>11623</v>
      </c>
      <c r="H934" s="29" t="n">
        <v>16</v>
      </c>
      <c r="I934" s="29" t="s">
        <v>21031</v>
      </c>
      <c r="J934" s="29" t="s">
        <v>20261</v>
      </c>
      <c r="K934" s="29" t="s">
        <v>13098</v>
      </c>
      <c r="L934" s="29" t="s">
        <v>4057</v>
      </c>
      <c r="M934" s="29" t="s">
        <v>21518</v>
      </c>
      <c r="N934" s="29" t="s">
        <v>631</v>
      </c>
      <c r="O934" s="31" t="n">
        <v>53.3</v>
      </c>
      <c r="P934" s="31" t="n">
        <v>7.55</v>
      </c>
      <c r="Q934" s="30" t="n">
        <v>45642</v>
      </c>
      <c r="R934" s="29"/>
    </row>
    <row r="935" customFormat="false" ht="15" hidden="false" customHeight="true" outlineLevel="0" collapsed="false">
      <c r="A935" s="26" t="s">
        <v>11949</v>
      </c>
      <c r="B935" s="26" t="s">
        <v>900</v>
      </c>
      <c r="C935" s="26" t="s">
        <v>21021</v>
      </c>
      <c r="D935" s="26" t="s">
        <v>20590</v>
      </c>
      <c r="E935" s="26" t="n">
        <v>45</v>
      </c>
      <c r="F935" s="26" t="s">
        <v>21030</v>
      </c>
      <c r="G935" s="26" t="s">
        <v>11623</v>
      </c>
      <c r="H935" s="26" t="n">
        <v>16</v>
      </c>
      <c r="I935" s="26" t="s">
        <v>21031</v>
      </c>
      <c r="J935" s="26" t="s">
        <v>20261</v>
      </c>
      <c r="K935" s="26" t="s">
        <v>20601</v>
      </c>
      <c r="L935" s="26" t="s">
        <v>6259</v>
      </c>
      <c r="M935" s="26" t="s">
        <v>21519</v>
      </c>
      <c r="N935" s="26" t="s">
        <v>217</v>
      </c>
      <c r="O935" s="28" t="n">
        <v>25.5</v>
      </c>
      <c r="P935" s="28" t="n">
        <v>7.55</v>
      </c>
      <c r="Q935" s="27" t="n">
        <v>45988</v>
      </c>
      <c r="R935" s="26"/>
    </row>
    <row r="936" customFormat="false" ht="15" hidden="false" customHeight="true" outlineLevel="0" collapsed="false">
      <c r="A936" s="29" t="s">
        <v>13582</v>
      </c>
      <c r="B936" s="29" t="s">
        <v>900</v>
      </c>
      <c r="C936" s="29" t="s">
        <v>21021</v>
      </c>
      <c r="D936" s="29" t="s">
        <v>20590</v>
      </c>
      <c r="E936" s="29" t="n">
        <v>24</v>
      </c>
      <c r="F936" s="29" t="s">
        <v>20259</v>
      </c>
      <c r="G936" s="29" t="s">
        <v>11623</v>
      </c>
      <c r="H936" s="29" t="n">
        <v>9</v>
      </c>
      <c r="I936" s="29" t="s">
        <v>20260</v>
      </c>
      <c r="J936" s="29" t="s">
        <v>20261</v>
      </c>
      <c r="K936" s="29" t="s">
        <v>20603</v>
      </c>
      <c r="L936" s="29" t="s">
        <v>3296</v>
      </c>
      <c r="M936" s="29" t="s">
        <v>21520</v>
      </c>
      <c r="N936" s="29" t="s">
        <v>3299</v>
      </c>
      <c r="O936" s="31" t="n">
        <v>50.9</v>
      </c>
      <c r="P936" s="31" t="n">
        <v>7.55</v>
      </c>
      <c r="Q936" s="30" t="n">
        <v>45989</v>
      </c>
      <c r="R936" s="29"/>
    </row>
    <row r="937" customFormat="false" ht="15" hidden="false" customHeight="true" outlineLevel="0" collapsed="false">
      <c r="A937" s="26" t="s">
        <v>21521</v>
      </c>
      <c r="B937" s="26" t="s">
        <v>900</v>
      </c>
      <c r="C937" s="26" t="s">
        <v>21021</v>
      </c>
      <c r="D937" s="26" t="s">
        <v>20590</v>
      </c>
      <c r="E937" s="26" t="n">
        <v>40</v>
      </c>
      <c r="F937" s="26" t="s">
        <v>20264</v>
      </c>
      <c r="G937" s="26" t="s">
        <v>11623</v>
      </c>
      <c r="H937" s="26" t="n">
        <v>14</v>
      </c>
      <c r="I937" s="26" t="s">
        <v>20265</v>
      </c>
      <c r="J937" s="26" t="s">
        <v>20261</v>
      </c>
      <c r="K937" s="26" t="s">
        <v>20605</v>
      </c>
      <c r="L937" s="26" t="s">
        <v>416</v>
      </c>
      <c r="M937" s="26" t="s">
        <v>21522</v>
      </c>
      <c r="N937" s="26" t="s">
        <v>419</v>
      </c>
      <c r="O937" s="28" t="n">
        <v>29</v>
      </c>
      <c r="P937" s="28" t="n">
        <v>7.55</v>
      </c>
      <c r="Q937" s="27" t="n">
        <v>46141</v>
      </c>
      <c r="R937" s="26"/>
    </row>
    <row r="938" customFormat="false" ht="15" hidden="false" customHeight="true" outlineLevel="0" collapsed="false">
      <c r="A938" s="29" t="s">
        <v>12312</v>
      </c>
      <c r="B938" s="29" t="s">
        <v>900</v>
      </c>
      <c r="C938" s="29" t="s">
        <v>21021</v>
      </c>
      <c r="D938" s="29" t="s">
        <v>20590</v>
      </c>
      <c r="E938" s="29" t="n">
        <v>50</v>
      </c>
      <c r="F938" s="29" t="s">
        <v>21030</v>
      </c>
      <c r="G938" s="29" t="s">
        <v>11623</v>
      </c>
      <c r="H938" s="29" t="n">
        <v>18</v>
      </c>
      <c r="I938" s="29" t="s">
        <v>21031</v>
      </c>
      <c r="J938" s="29" t="s">
        <v>20261</v>
      </c>
      <c r="K938" s="29" t="s">
        <v>13280</v>
      </c>
      <c r="L938" s="29" t="s">
        <v>2944</v>
      </c>
      <c r="M938" s="29" t="s">
        <v>21523</v>
      </c>
      <c r="N938" s="29" t="s">
        <v>858</v>
      </c>
      <c r="O938" s="31" t="n">
        <v>25.9</v>
      </c>
      <c r="P938" s="31" t="n">
        <v>7.55</v>
      </c>
      <c r="Q938" s="30" t="n">
        <v>46131</v>
      </c>
      <c r="R938" s="29"/>
    </row>
    <row r="939" customFormat="false" ht="15" hidden="false" customHeight="true" outlineLevel="0" collapsed="false">
      <c r="A939" s="26" t="s">
        <v>14203</v>
      </c>
      <c r="B939" s="26" t="s">
        <v>900</v>
      </c>
      <c r="C939" s="26" t="s">
        <v>21021</v>
      </c>
      <c r="D939" s="26" t="s">
        <v>20590</v>
      </c>
      <c r="E939" s="26" t="n">
        <v>32</v>
      </c>
      <c r="F939" s="26" t="s">
        <v>20264</v>
      </c>
      <c r="G939" s="26" t="s">
        <v>11623</v>
      </c>
      <c r="H939" s="26" t="n">
        <v>12</v>
      </c>
      <c r="I939" s="26" t="s">
        <v>20260</v>
      </c>
      <c r="J939" s="26" t="s">
        <v>20261</v>
      </c>
      <c r="K939" s="26" t="s">
        <v>20608</v>
      </c>
      <c r="L939" s="26" t="s">
        <v>10685</v>
      </c>
      <c r="M939" s="26" t="s">
        <v>21524</v>
      </c>
      <c r="N939" s="26" t="s">
        <v>2822</v>
      </c>
      <c r="O939" s="28" t="n">
        <v>36.5</v>
      </c>
      <c r="P939" s="28" t="n">
        <v>7.55</v>
      </c>
      <c r="Q939" s="27" t="n">
        <v>45872</v>
      </c>
      <c r="R939" s="26"/>
    </row>
    <row r="940" customFormat="false" ht="15" hidden="false" customHeight="true" outlineLevel="0" collapsed="false">
      <c r="A940" s="29" t="s">
        <v>21525</v>
      </c>
      <c r="B940" s="29" t="s">
        <v>900</v>
      </c>
      <c r="C940" s="29" t="s">
        <v>21021</v>
      </c>
      <c r="D940" s="29" t="s">
        <v>20590</v>
      </c>
      <c r="E940" s="29" t="n">
        <v>32</v>
      </c>
      <c r="F940" s="29" t="s">
        <v>20264</v>
      </c>
      <c r="G940" s="29" t="s">
        <v>11623</v>
      </c>
      <c r="H940" s="29" t="n">
        <v>12</v>
      </c>
      <c r="I940" s="29" t="s">
        <v>20260</v>
      </c>
      <c r="J940" s="29" t="s">
        <v>20261</v>
      </c>
      <c r="K940" s="29" t="s">
        <v>13303</v>
      </c>
      <c r="L940" s="29" t="s">
        <v>6176</v>
      </c>
      <c r="M940" s="29" t="s">
        <v>21526</v>
      </c>
      <c r="N940" s="29" t="s">
        <v>4096</v>
      </c>
      <c r="O940" s="31" t="n">
        <v>59</v>
      </c>
      <c r="P940" s="31" t="n">
        <v>7.55</v>
      </c>
      <c r="Q940" s="30" t="n">
        <v>45767</v>
      </c>
      <c r="R940" s="29"/>
    </row>
    <row r="941" customFormat="false" ht="15" hidden="false" customHeight="true" outlineLevel="0" collapsed="false">
      <c r="A941" s="26" t="s">
        <v>12083</v>
      </c>
      <c r="B941" s="26" t="s">
        <v>900</v>
      </c>
      <c r="C941" s="26" t="s">
        <v>21021</v>
      </c>
      <c r="D941" s="26" t="s">
        <v>20590</v>
      </c>
      <c r="E941" s="26" t="n">
        <v>28</v>
      </c>
      <c r="F941" s="26" t="s">
        <v>20259</v>
      </c>
      <c r="G941" s="26" t="s">
        <v>11623</v>
      </c>
      <c r="H941" s="26" t="n">
        <v>10</v>
      </c>
      <c r="I941" s="26" t="s">
        <v>20260</v>
      </c>
      <c r="J941" s="26" t="s">
        <v>20261</v>
      </c>
      <c r="K941" s="26" t="s">
        <v>13367</v>
      </c>
      <c r="L941" s="26" t="s">
        <v>10316</v>
      </c>
      <c r="M941" s="26" t="s">
        <v>21527</v>
      </c>
      <c r="N941" s="26" t="s">
        <v>4432</v>
      </c>
      <c r="O941" s="28" t="n">
        <v>53.1</v>
      </c>
      <c r="P941" s="28" t="n">
        <v>7.55</v>
      </c>
      <c r="Q941" s="27" t="n">
        <v>45967</v>
      </c>
      <c r="R941" s="26"/>
    </row>
    <row r="942" customFormat="false" ht="15" hidden="false" customHeight="true" outlineLevel="0" collapsed="false">
      <c r="A942" s="29" t="s">
        <v>12150</v>
      </c>
      <c r="B942" s="29" t="s">
        <v>900</v>
      </c>
      <c r="C942" s="29" t="s">
        <v>21021</v>
      </c>
      <c r="D942" s="29" t="s">
        <v>20590</v>
      </c>
      <c r="E942" s="29" t="n">
        <v>24</v>
      </c>
      <c r="F942" s="29" t="s">
        <v>20259</v>
      </c>
      <c r="G942" s="29" t="s">
        <v>11623</v>
      </c>
      <c r="H942" s="29" t="n">
        <v>9</v>
      </c>
      <c r="I942" s="29" t="s">
        <v>20260</v>
      </c>
      <c r="J942" s="29" t="s">
        <v>20261</v>
      </c>
      <c r="K942" s="29" t="s">
        <v>13134</v>
      </c>
      <c r="L942" s="29" t="s">
        <v>2620</v>
      </c>
      <c r="M942" s="29" t="s">
        <v>21528</v>
      </c>
      <c r="N942" s="29" t="s">
        <v>2621</v>
      </c>
      <c r="O942" s="31" t="n">
        <v>45.4</v>
      </c>
      <c r="P942" s="31" t="n">
        <v>7.55</v>
      </c>
      <c r="Q942" s="30" t="n">
        <v>45977</v>
      </c>
      <c r="R942" s="29"/>
    </row>
    <row r="943" customFormat="false" ht="15" hidden="false" customHeight="true" outlineLevel="0" collapsed="false">
      <c r="A943" s="26" t="s">
        <v>13914</v>
      </c>
      <c r="B943" s="26" t="s">
        <v>900</v>
      </c>
      <c r="C943" s="26" t="s">
        <v>21021</v>
      </c>
      <c r="D943" s="26" t="s">
        <v>20590</v>
      </c>
      <c r="E943" s="26" t="n">
        <v>32</v>
      </c>
      <c r="F943" s="26" t="s">
        <v>20264</v>
      </c>
      <c r="G943" s="26" t="s">
        <v>11623</v>
      </c>
      <c r="H943" s="26" t="n">
        <v>12</v>
      </c>
      <c r="I943" s="26" t="s">
        <v>20260</v>
      </c>
      <c r="J943" s="26" t="s">
        <v>20261</v>
      </c>
      <c r="K943" s="26" t="s">
        <v>20614</v>
      </c>
      <c r="L943" s="26" t="s">
        <v>11451</v>
      </c>
      <c r="M943" s="26" t="s">
        <v>21529</v>
      </c>
      <c r="N943" s="26" t="s">
        <v>401</v>
      </c>
      <c r="O943" s="28" t="n">
        <v>55.2</v>
      </c>
      <c r="P943" s="28" t="n">
        <v>7.55</v>
      </c>
      <c r="Q943" s="27" t="n">
        <v>45811</v>
      </c>
      <c r="R943" s="26"/>
    </row>
    <row r="944" customFormat="false" ht="15" hidden="false" customHeight="true" outlineLevel="0" collapsed="false">
      <c r="A944" s="29" t="s">
        <v>13136</v>
      </c>
      <c r="B944" s="29" t="s">
        <v>900</v>
      </c>
      <c r="C944" s="29" t="s">
        <v>21021</v>
      </c>
      <c r="D944" s="29" t="s">
        <v>20590</v>
      </c>
      <c r="E944" s="29" t="n">
        <v>24</v>
      </c>
      <c r="F944" s="29" t="s">
        <v>20259</v>
      </c>
      <c r="G944" s="29" t="s">
        <v>11623</v>
      </c>
      <c r="H944" s="29" t="n">
        <v>9</v>
      </c>
      <c r="I944" s="29" t="s">
        <v>20260</v>
      </c>
      <c r="J944" s="29" t="s">
        <v>20261</v>
      </c>
      <c r="K944" s="29" t="s">
        <v>13137</v>
      </c>
      <c r="L944" s="29" t="s">
        <v>4534</v>
      </c>
      <c r="M944" s="29" t="s">
        <v>21530</v>
      </c>
      <c r="N944" s="29" t="s">
        <v>1950</v>
      </c>
      <c r="O944" s="31" t="n">
        <v>61.5</v>
      </c>
      <c r="P944" s="31" t="n">
        <v>7.55</v>
      </c>
      <c r="Q944" s="30" t="n">
        <v>45905</v>
      </c>
      <c r="R944" s="29"/>
    </row>
    <row r="945" customFormat="false" ht="15" hidden="false" customHeight="true" outlineLevel="0" collapsed="false">
      <c r="A945" s="26" t="s">
        <v>11787</v>
      </c>
      <c r="B945" s="26" t="s">
        <v>900</v>
      </c>
      <c r="C945" s="26" t="s">
        <v>21021</v>
      </c>
      <c r="D945" s="26" t="s">
        <v>20590</v>
      </c>
      <c r="E945" s="26" t="n">
        <v>24</v>
      </c>
      <c r="F945" s="26" t="s">
        <v>20259</v>
      </c>
      <c r="G945" s="26" t="s">
        <v>11623</v>
      </c>
      <c r="H945" s="26" t="n">
        <v>9</v>
      </c>
      <c r="I945" s="26" t="s">
        <v>20260</v>
      </c>
      <c r="J945" s="26" t="s">
        <v>20261</v>
      </c>
      <c r="K945" s="26" t="s">
        <v>20616</v>
      </c>
      <c r="L945" s="26" t="s">
        <v>7121</v>
      </c>
      <c r="M945" s="26" t="s">
        <v>21531</v>
      </c>
      <c r="N945" s="26" t="s">
        <v>1066</v>
      </c>
      <c r="O945" s="28" t="n">
        <v>56.4</v>
      </c>
      <c r="P945" s="28" t="n">
        <v>7.55</v>
      </c>
      <c r="Q945" s="27" t="n">
        <v>45744</v>
      </c>
      <c r="R945" s="26"/>
    </row>
    <row r="946" customFormat="false" ht="15" hidden="false" customHeight="true" outlineLevel="0" collapsed="false">
      <c r="A946" s="29" t="s">
        <v>11692</v>
      </c>
      <c r="B946" s="29" t="s">
        <v>900</v>
      </c>
      <c r="C946" s="29" t="s">
        <v>21021</v>
      </c>
      <c r="D946" s="29" t="s">
        <v>20590</v>
      </c>
      <c r="E946" s="29" t="n">
        <v>50</v>
      </c>
      <c r="F946" s="29" t="s">
        <v>21030</v>
      </c>
      <c r="G946" s="29" t="s">
        <v>11623</v>
      </c>
      <c r="H946" s="29" t="n">
        <v>18</v>
      </c>
      <c r="I946" s="29" t="s">
        <v>21031</v>
      </c>
      <c r="J946" s="29" t="s">
        <v>20261</v>
      </c>
      <c r="K946" s="29" t="s">
        <v>13319</v>
      </c>
      <c r="L946" s="29" t="s">
        <v>9130</v>
      </c>
      <c r="M946" s="29" t="s">
        <v>21532</v>
      </c>
      <c r="N946" s="29" t="s">
        <v>2299</v>
      </c>
      <c r="O946" s="31" t="n">
        <v>61.6</v>
      </c>
      <c r="P946" s="31" t="n">
        <v>7.55</v>
      </c>
      <c r="Q946" s="30" t="n">
        <v>46201</v>
      </c>
      <c r="R946" s="29"/>
    </row>
    <row r="947" customFormat="false" ht="15" hidden="false" customHeight="true" outlineLevel="0" collapsed="false">
      <c r="A947" s="26" t="s">
        <v>12019</v>
      </c>
      <c r="B947" s="26" t="s">
        <v>900</v>
      </c>
      <c r="C947" s="26" t="s">
        <v>21021</v>
      </c>
      <c r="D947" s="26" t="s">
        <v>20590</v>
      </c>
      <c r="E947" s="26" t="n">
        <v>36</v>
      </c>
      <c r="F947" s="26" t="s">
        <v>20264</v>
      </c>
      <c r="G947" s="26" t="s">
        <v>11623</v>
      </c>
      <c r="H947" s="26" t="n">
        <v>13</v>
      </c>
      <c r="I947" s="26" t="s">
        <v>20265</v>
      </c>
      <c r="J947" s="26" t="s">
        <v>20261</v>
      </c>
      <c r="K947" s="26" t="s">
        <v>20620</v>
      </c>
      <c r="L947" s="26" t="s">
        <v>4642</v>
      </c>
      <c r="M947" s="26" t="s">
        <v>21533</v>
      </c>
      <c r="N947" s="26" t="s">
        <v>4645</v>
      </c>
      <c r="O947" s="28" t="n">
        <v>53.5</v>
      </c>
      <c r="P947" s="28" t="n">
        <v>7.55</v>
      </c>
      <c r="Q947" s="27" t="n">
        <v>46125</v>
      </c>
      <c r="R947" s="26"/>
    </row>
    <row r="948" customFormat="false" ht="15" hidden="false" customHeight="true" outlineLevel="0" collapsed="false">
      <c r="A948" s="29" t="s">
        <v>12023</v>
      </c>
      <c r="B948" s="29" t="s">
        <v>900</v>
      </c>
      <c r="C948" s="29" t="s">
        <v>21021</v>
      </c>
      <c r="D948" s="29" t="s">
        <v>20590</v>
      </c>
      <c r="E948" s="29" t="n">
        <v>28</v>
      </c>
      <c r="F948" s="29" t="s">
        <v>20259</v>
      </c>
      <c r="G948" s="29" t="s">
        <v>11623</v>
      </c>
      <c r="H948" s="29" t="n">
        <v>10</v>
      </c>
      <c r="I948" s="29" t="s">
        <v>20260</v>
      </c>
      <c r="J948" s="29" t="s">
        <v>20261</v>
      </c>
      <c r="K948" s="29" t="s">
        <v>20622</v>
      </c>
      <c r="L948" s="29" t="s">
        <v>2057</v>
      </c>
      <c r="M948" s="29" t="s">
        <v>21534</v>
      </c>
      <c r="N948" s="29" t="s">
        <v>2060</v>
      </c>
      <c r="O948" s="31" t="n">
        <v>35.7</v>
      </c>
      <c r="P948" s="31" t="n">
        <v>7.55</v>
      </c>
      <c r="Q948" s="30" t="n">
        <v>45821</v>
      </c>
      <c r="R948" s="29"/>
    </row>
    <row r="949" customFormat="false" ht="15" hidden="false" customHeight="true" outlineLevel="0" collapsed="false">
      <c r="A949" s="26" t="s">
        <v>14107</v>
      </c>
      <c r="B949" s="26" t="s">
        <v>900</v>
      </c>
      <c r="C949" s="26" t="s">
        <v>21021</v>
      </c>
      <c r="D949" s="26" t="s">
        <v>20590</v>
      </c>
      <c r="E949" s="26" t="n">
        <v>32</v>
      </c>
      <c r="F949" s="26" t="s">
        <v>20264</v>
      </c>
      <c r="G949" s="26" t="s">
        <v>11623</v>
      </c>
      <c r="H949" s="26" t="n">
        <v>12</v>
      </c>
      <c r="I949" s="26" t="s">
        <v>20260</v>
      </c>
      <c r="J949" s="26" t="s">
        <v>20261</v>
      </c>
      <c r="K949" s="26" t="s">
        <v>20624</v>
      </c>
      <c r="L949" s="26" t="s">
        <v>7321</v>
      </c>
      <c r="M949" s="26" t="s">
        <v>21535</v>
      </c>
      <c r="N949" s="26" t="s">
        <v>2566</v>
      </c>
      <c r="O949" s="28" t="n">
        <v>46.7</v>
      </c>
      <c r="P949" s="28" t="n">
        <v>7.55</v>
      </c>
      <c r="Q949" s="27" t="n">
        <v>45704</v>
      </c>
      <c r="R949" s="26"/>
    </row>
    <row r="950" customFormat="false" ht="15" hidden="false" customHeight="true" outlineLevel="0" collapsed="false">
      <c r="A950" s="29" t="s">
        <v>14470</v>
      </c>
      <c r="B950" s="29" t="s">
        <v>900</v>
      </c>
      <c r="C950" s="29" t="s">
        <v>21021</v>
      </c>
      <c r="D950" s="29" t="s">
        <v>20590</v>
      </c>
      <c r="E950" s="29" t="n">
        <v>70</v>
      </c>
      <c r="F950" s="29" t="s">
        <v>21022</v>
      </c>
      <c r="G950" s="29" t="s">
        <v>11623</v>
      </c>
      <c r="H950" s="29" t="n">
        <v>22</v>
      </c>
      <c r="I950" s="29" t="s">
        <v>21023</v>
      </c>
      <c r="J950" s="29" t="s">
        <v>20261</v>
      </c>
      <c r="K950" s="29" t="s">
        <v>13083</v>
      </c>
      <c r="L950" s="29" t="s">
        <v>10349</v>
      </c>
      <c r="M950" s="29" t="s">
        <v>21536</v>
      </c>
      <c r="N950" s="29" t="s">
        <v>3316</v>
      </c>
      <c r="O950" s="31" t="n">
        <v>47.4</v>
      </c>
      <c r="P950" s="31" t="n">
        <v>7.55</v>
      </c>
      <c r="Q950" s="30" t="n">
        <v>46183</v>
      </c>
      <c r="R950" s="29"/>
    </row>
    <row r="951" customFormat="false" ht="15" hidden="false" customHeight="true" outlineLevel="0" collapsed="false">
      <c r="A951" s="26" t="s">
        <v>21537</v>
      </c>
      <c r="B951" s="26" t="s">
        <v>900</v>
      </c>
      <c r="C951" s="26" t="s">
        <v>21021</v>
      </c>
      <c r="D951" s="26" t="s">
        <v>20590</v>
      </c>
      <c r="E951" s="26" t="n">
        <v>70</v>
      </c>
      <c r="F951" s="26" t="s">
        <v>21022</v>
      </c>
      <c r="G951" s="26" t="s">
        <v>11623</v>
      </c>
      <c r="H951" s="26" t="n">
        <v>22</v>
      </c>
      <c r="I951" s="26" t="s">
        <v>21023</v>
      </c>
      <c r="J951" s="26" t="s">
        <v>20261</v>
      </c>
      <c r="K951" s="26" t="s">
        <v>13285</v>
      </c>
      <c r="L951" s="26" t="s">
        <v>7023</v>
      </c>
      <c r="M951" s="26" t="s">
        <v>21538</v>
      </c>
      <c r="N951" s="26" t="s">
        <v>767</v>
      </c>
      <c r="O951" s="28" t="n">
        <v>26.3</v>
      </c>
      <c r="P951" s="28" t="n">
        <v>7.55</v>
      </c>
      <c r="Q951" s="27" t="n">
        <v>46164</v>
      </c>
      <c r="R951" s="26"/>
    </row>
    <row r="952" customFormat="false" ht="15" hidden="false" customHeight="true" outlineLevel="0" collapsed="false">
      <c r="A952" s="29" t="s">
        <v>21539</v>
      </c>
      <c r="B952" s="29" t="s">
        <v>900</v>
      </c>
      <c r="C952" s="29" t="s">
        <v>21021</v>
      </c>
      <c r="D952" s="29" t="s">
        <v>20631</v>
      </c>
      <c r="E952" s="29" t="n">
        <v>32</v>
      </c>
      <c r="F952" s="29" t="s">
        <v>20264</v>
      </c>
      <c r="G952" s="29" t="s">
        <v>11623</v>
      </c>
      <c r="H952" s="29" t="n">
        <v>12</v>
      </c>
      <c r="I952" s="29" t="s">
        <v>20260</v>
      </c>
      <c r="J952" s="29" t="s">
        <v>20261</v>
      </c>
      <c r="K952" s="29" t="s">
        <v>20632</v>
      </c>
      <c r="L952" s="29" t="s">
        <v>5211</v>
      </c>
      <c r="M952" s="29" t="s">
        <v>21540</v>
      </c>
      <c r="N952" s="29" t="s">
        <v>3414</v>
      </c>
      <c r="O952" s="31" t="n">
        <v>47.2</v>
      </c>
      <c r="P952" s="31" t="n">
        <v>7.55</v>
      </c>
      <c r="Q952" s="30" t="n">
        <v>46100</v>
      </c>
      <c r="R952" s="29"/>
    </row>
    <row r="953" customFormat="false" ht="15" hidden="false" customHeight="true" outlineLevel="0" collapsed="false">
      <c r="A953" s="26" t="s">
        <v>13348</v>
      </c>
      <c r="B953" s="26" t="s">
        <v>900</v>
      </c>
      <c r="C953" s="26" t="s">
        <v>21021</v>
      </c>
      <c r="D953" s="26" t="s">
        <v>20631</v>
      </c>
      <c r="E953" s="26" t="n">
        <v>60</v>
      </c>
      <c r="F953" s="26" t="s">
        <v>21022</v>
      </c>
      <c r="G953" s="26" t="s">
        <v>11623</v>
      </c>
      <c r="H953" s="26" t="n">
        <v>20</v>
      </c>
      <c r="I953" s="26" t="s">
        <v>21023</v>
      </c>
      <c r="J953" s="26" t="s">
        <v>20261</v>
      </c>
      <c r="K953" s="26" t="s">
        <v>20634</v>
      </c>
      <c r="L953" s="26" t="s">
        <v>861</v>
      </c>
      <c r="M953" s="26" t="s">
        <v>21541</v>
      </c>
      <c r="N953" s="26" t="s">
        <v>864</v>
      </c>
      <c r="O953" s="28" t="n">
        <v>36.7</v>
      </c>
      <c r="P953" s="28" t="n">
        <v>7.55</v>
      </c>
      <c r="Q953" s="27" t="n">
        <v>46179</v>
      </c>
      <c r="R953" s="26"/>
    </row>
    <row r="954" customFormat="false" ht="15" hidden="false" customHeight="true" outlineLevel="0" collapsed="false">
      <c r="A954" s="29" t="s">
        <v>12507</v>
      </c>
      <c r="B954" s="29" t="s">
        <v>900</v>
      </c>
      <c r="C954" s="29" t="s">
        <v>21021</v>
      </c>
      <c r="D954" s="29" t="s">
        <v>20631</v>
      </c>
      <c r="E954" s="29" t="n">
        <v>24</v>
      </c>
      <c r="F954" s="29" t="s">
        <v>20259</v>
      </c>
      <c r="G954" s="29" t="s">
        <v>11623</v>
      </c>
      <c r="H954" s="29" t="n">
        <v>9</v>
      </c>
      <c r="I954" s="29" t="s">
        <v>20260</v>
      </c>
      <c r="J954" s="29" t="s">
        <v>20261</v>
      </c>
      <c r="K954" s="29" t="s">
        <v>13205</v>
      </c>
      <c r="L954" s="29" t="s">
        <v>8711</v>
      </c>
      <c r="M954" s="29" t="s">
        <v>21542</v>
      </c>
      <c r="N954" s="29" t="s">
        <v>479</v>
      </c>
      <c r="O954" s="31" t="n">
        <v>19</v>
      </c>
      <c r="P954" s="31" t="n">
        <v>7.55</v>
      </c>
      <c r="Q954" s="30" t="n">
        <v>45916</v>
      </c>
      <c r="R954" s="29"/>
    </row>
    <row r="955" customFormat="false" ht="15" hidden="false" customHeight="true" outlineLevel="0" collapsed="false">
      <c r="A955" s="26" t="s">
        <v>14316</v>
      </c>
      <c r="B955" s="26" t="s">
        <v>900</v>
      </c>
      <c r="C955" s="26" t="s">
        <v>21021</v>
      </c>
      <c r="D955" s="26" t="s">
        <v>20631</v>
      </c>
      <c r="E955" s="26" t="n">
        <v>36</v>
      </c>
      <c r="F955" s="26" t="s">
        <v>20264</v>
      </c>
      <c r="G955" s="26" t="s">
        <v>11623</v>
      </c>
      <c r="H955" s="26" t="n">
        <v>13</v>
      </c>
      <c r="I955" s="26" t="s">
        <v>20265</v>
      </c>
      <c r="J955" s="26" t="s">
        <v>20261</v>
      </c>
      <c r="K955" s="26" t="s">
        <v>13562</v>
      </c>
      <c r="L955" s="26" t="s">
        <v>9049</v>
      </c>
      <c r="M955" s="26" t="s">
        <v>21543</v>
      </c>
      <c r="N955" s="26" t="s">
        <v>1129</v>
      </c>
      <c r="O955" s="28" t="n">
        <v>25.8</v>
      </c>
      <c r="P955" s="28" t="n">
        <v>7.55</v>
      </c>
      <c r="Q955" s="27" t="n">
        <v>45630</v>
      </c>
      <c r="R955" s="26"/>
    </row>
    <row r="956" customFormat="false" ht="15" hidden="false" customHeight="true" outlineLevel="0" collapsed="false">
      <c r="A956" s="29" t="s">
        <v>12789</v>
      </c>
      <c r="B956" s="29" t="s">
        <v>900</v>
      </c>
      <c r="C956" s="29" t="s">
        <v>21021</v>
      </c>
      <c r="D956" s="29" t="s">
        <v>20631</v>
      </c>
      <c r="E956" s="29" t="n">
        <v>32</v>
      </c>
      <c r="F956" s="29" t="s">
        <v>20264</v>
      </c>
      <c r="G956" s="29" t="s">
        <v>11623</v>
      </c>
      <c r="H956" s="29" t="n">
        <v>12</v>
      </c>
      <c r="I956" s="29" t="s">
        <v>20260</v>
      </c>
      <c r="J956" s="29" t="s">
        <v>20261</v>
      </c>
      <c r="K956" s="29" t="s">
        <v>20639</v>
      </c>
      <c r="L956" s="29" t="s">
        <v>9198</v>
      </c>
      <c r="M956" s="29" t="s">
        <v>21544</v>
      </c>
      <c r="N956" s="29" t="s">
        <v>841</v>
      </c>
      <c r="O956" s="31" t="n">
        <v>58.4</v>
      </c>
      <c r="P956" s="31" t="n">
        <v>7.55</v>
      </c>
      <c r="Q956" s="30" t="n">
        <v>46199</v>
      </c>
      <c r="R956" s="29"/>
    </row>
    <row r="957" customFormat="false" ht="15" hidden="false" customHeight="true" outlineLevel="0" collapsed="false">
      <c r="A957" s="26" t="s">
        <v>21545</v>
      </c>
      <c r="B957" s="26" t="s">
        <v>900</v>
      </c>
      <c r="C957" s="26" t="s">
        <v>21021</v>
      </c>
      <c r="D957" s="26" t="s">
        <v>20631</v>
      </c>
      <c r="E957" s="26" t="n">
        <v>32</v>
      </c>
      <c r="F957" s="26" t="s">
        <v>20264</v>
      </c>
      <c r="G957" s="26" t="s">
        <v>11623</v>
      </c>
      <c r="H957" s="26" t="n">
        <v>12</v>
      </c>
      <c r="I957" s="26" t="s">
        <v>20260</v>
      </c>
      <c r="J957" s="26" t="s">
        <v>20261</v>
      </c>
      <c r="K957" s="26" t="s">
        <v>20642</v>
      </c>
      <c r="L957" s="26" t="s">
        <v>5546</v>
      </c>
      <c r="M957" s="26" t="s">
        <v>21546</v>
      </c>
      <c r="N957" s="26" t="s">
        <v>1263</v>
      </c>
      <c r="O957" s="28" t="n">
        <v>31.4</v>
      </c>
      <c r="P957" s="28" t="n">
        <v>7.55</v>
      </c>
      <c r="Q957" s="27" t="n">
        <v>45842</v>
      </c>
      <c r="R957" s="26"/>
    </row>
    <row r="958" customFormat="false" ht="15" hidden="false" customHeight="true" outlineLevel="0" collapsed="false">
      <c r="A958" s="29" t="s">
        <v>21547</v>
      </c>
      <c r="B958" s="29" t="s">
        <v>900</v>
      </c>
      <c r="C958" s="29" t="s">
        <v>21021</v>
      </c>
      <c r="D958" s="29" t="s">
        <v>20631</v>
      </c>
      <c r="E958" s="29" t="n">
        <v>60</v>
      </c>
      <c r="F958" s="29" t="s">
        <v>21022</v>
      </c>
      <c r="G958" s="29" t="s">
        <v>11623</v>
      </c>
      <c r="H958" s="29" t="n">
        <v>20</v>
      </c>
      <c r="I958" s="29" t="s">
        <v>21023</v>
      </c>
      <c r="J958" s="29" t="s">
        <v>20261</v>
      </c>
      <c r="K958" s="29" t="s">
        <v>13335</v>
      </c>
      <c r="L958" s="29" t="s">
        <v>3844</v>
      </c>
      <c r="M958" s="29" t="s">
        <v>21548</v>
      </c>
      <c r="N958" s="29" t="s">
        <v>1781</v>
      </c>
      <c r="O958" s="31" t="n">
        <v>29.1</v>
      </c>
      <c r="P958" s="31" t="n">
        <v>7.55</v>
      </c>
      <c r="Q958" s="30" t="n">
        <v>45823</v>
      </c>
      <c r="R958" s="29"/>
    </row>
    <row r="959" customFormat="false" ht="15" hidden="false" customHeight="true" outlineLevel="0" collapsed="false">
      <c r="A959" s="26" t="s">
        <v>12615</v>
      </c>
      <c r="B959" s="26" t="s">
        <v>900</v>
      </c>
      <c r="C959" s="26" t="s">
        <v>21021</v>
      </c>
      <c r="D959" s="26" t="s">
        <v>20631</v>
      </c>
      <c r="E959" s="26" t="n">
        <v>60</v>
      </c>
      <c r="F959" s="26" t="s">
        <v>21022</v>
      </c>
      <c r="G959" s="26" t="s">
        <v>11623</v>
      </c>
      <c r="H959" s="26" t="n">
        <v>20</v>
      </c>
      <c r="I959" s="26" t="s">
        <v>21023</v>
      </c>
      <c r="J959" s="26" t="s">
        <v>20261</v>
      </c>
      <c r="K959" s="26" t="s">
        <v>20646</v>
      </c>
      <c r="L959" s="26" t="s">
        <v>9284</v>
      </c>
      <c r="M959" s="26" t="s">
        <v>21549</v>
      </c>
      <c r="N959" s="26" t="s">
        <v>2334</v>
      </c>
      <c r="O959" s="28" t="n">
        <v>58.3</v>
      </c>
      <c r="P959" s="28" t="n">
        <v>7.55</v>
      </c>
      <c r="Q959" s="27" t="n">
        <v>45624</v>
      </c>
      <c r="R959" s="26"/>
    </row>
    <row r="960" customFormat="false" ht="15" hidden="false" customHeight="true" outlineLevel="0" collapsed="false">
      <c r="A960" s="29" t="s">
        <v>21550</v>
      </c>
      <c r="B960" s="29" t="s">
        <v>900</v>
      </c>
      <c r="C960" s="29" t="s">
        <v>21021</v>
      </c>
      <c r="D960" s="29" t="s">
        <v>20631</v>
      </c>
      <c r="E960" s="29" t="n">
        <v>45</v>
      </c>
      <c r="F960" s="29" t="s">
        <v>21030</v>
      </c>
      <c r="G960" s="29" t="s">
        <v>11623</v>
      </c>
      <c r="H960" s="29" t="n">
        <v>16</v>
      </c>
      <c r="I960" s="29" t="s">
        <v>21031</v>
      </c>
      <c r="J960" s="29" t="s">
        <v>20261</v>
      </c>
      <c r="K960" s="29" t="s">
        <v>20648</v>
      </c>
      <c r="L960" s="29" t="s">
        <v>9323</v>
      </c>
      <c r="M960" s="29" t="s">
        <v>21551</v>
      </c>
      <c r="N960" s="29" t="s">
        <v>4573</v>
      </c>
      <c r="O960" s="31" t="n">
        <v>47.5</v>
      </c>
      <c r="P960" s="31" t="n">
        <v>7.55</v>
      </c>
      <c r="Q960" s="30" t="n">
        <v>45638</v>
      </c>
      <c r="R960" s="29"/>
    </row>
    <row r="961" customFormat="false" ht="15" hidden="false" customHeight="true" outlineLevel="0" collapsed="false">
      <c r="A961" s="26" t="s">
        <v>13048</v>
      </c>
      <c r="B961" s="26" t="s">
        <v>900</v>
      </c>
      <c r="C961" s="26" t="s">
        <v>21021</v>
      </c>
      <c r="D961" s="26" t="s">
        <v>20631</v>
      </c>
      <c r="E961" s="26" t="n">
        <v>45</v>
      </c>
      <c r="F961" s="26" t="s">
        <v>21030</v>
      </c>
      <c r="G961" s="26" t="s">
        <v>11623</v>
      </c>
      <c r="H961" s="26" t="n">
        <v>16</v>
      </c>
      <c r="I961" s="26" t="s">
        <v>21031</v>
      </c>
      <c r="J961" s="26" t="s">
        <v>20261</v>
      </c>
      <c r="K961" s="26" t="s">
        <v>13049</v>
      </c>
      <c r="L961" s="26" t="s">
        <v>2985</v>
      </c>
      <c r="M961" s="26" t="s">
        <v>21552</v>
      </c>
      <c r="N961" s="26" t="s">
        <v>2438</v>
      </c>
      <c r="O961" s="28" t="n">
        <v>27.2</v>
      </c>
      <c r="P961" s="28" t="n">
        <v>7.55</v>
      </c>
      <c r="Q961" s="27" t="n">
        <v>45716</v>
      </c>
      <c r="R961" s="26"/>
    </row>
    <row r="962" customFormat="false" ht="15" hidden="false" customHeight="true" outlineLevel="0" collapsed="false">
      <c r="A962" s="29" t="s">
        <v>21553</v>
      </c>
      <c r="B962" s="29" t="s">
        <v>900</v>
      </c>
      <c r="C962" s="29" t="s">
        <v>21021</v>
      </c>
      <c r="D962" s="29" t="s">
        <v>20631</v>
      </c>
      <c r="E962" s="29" t="n">
        <v>80</v>
      </c>
      <c r="F962" s="29" t="s">
        <v>21022</v>
      </c>
      <c r="G962" s="29" t="s">
        <v>11623</v>
      </c>
      <c r="H962" s="29" t="n">
        <v>24</v>
      </c>
      <c r="I962" s="29" t="s">
        <v>21023</v>
      </c>
      <c r="J962" s="29" t="s">
        <v>20261</v>
      </c>
      <c r="K962" s="29" t="s">
        <v>20652</v>
      </c>
      <c r="L962" s="29" t="s">
        <v>5866</v>
      </c>
      <c r="M962" s="29" t="s">
        <v>21554</v>
      </c>
      <c r="N962" s="29" t="s">
        <v>1751</v>
      </c>
      <c r="O962" s="31" t="n">
        <v>51.7</v>
      </c>
      <c r="P962" s="31" t="n">
        <v>7.55</v>
      </c>
      <c r="Q962" s="30" t="n">
        <v>45757</v>
      </c>
      <c r="R962" s="29"/>
    </row>
    <row r="963" customFormat="false" ht="15" hidden="false" customHeight="true" outlineLevel="0" collapsed="false">
      <c r="A963" s="26" t="s">
        <v>11702</v>
      </c>
      <c r="B963" s="26" t="s">
        <v>900</v>
      </c>
      <c r="C963" s="26" t="s">
        <v>21021</v>
      </c>
      <c r="D963" s="26" t="s">
        <v>20631</v>
      </c>
      <c r="E963" s="26" t="n">
        <v>80</v>
      </c>
      <c r="F963" s="26" t="s">
        <v>21022</v>
      </c>
      <c r="G963" s="26" t="s">
        <v>11623</v>
      </c>
      <c r="H963" s="26" t="n">
        <v>24</v>
      </c>
      <c r="I963" s="26" t="s">
        <v>21023</v>
      </c>
      <c r="J963" s="26" t="s">
        <v>20261</v>
      </c>
      <c r="K963" s="26" t="s">
        <v>13213</v>
      </c>
      <c r="L963" s="26" t="s">
        <v>2713</v>
      </c>
      <c r="M963" s="26" t="s">
        <v>21555</v>
      </c>
      <c r="N963" s="26" t="s">
        <v>2198</v>
      </c>
      <c r="O963" s="28" t="n">
        <v>48</v>
      </c>
      <c r="P963" s="28" t="n">
        <v>7.55</v>
      </c>
      <c r="Q963" s="27" t="n">
        <v>45812</v>
      </c>
      <c r="R963" s="26"/>
    </row>
    <row r="964" customFormat="false" ht="15" hidden="false" customHeight="true" outlineLevel="0" collapsed="false">
      <c r="A964" s="29" t="s">
        <v>12791</v>
      </c>
      <c r="B964" s="29" t="s">
        <v>900</v>
      </c>
      <c r="C964" s="29" t="s">
        <v>21021</v>
      </c>
      <c r="D964" s="29" t="s">
        <v>20631</v>
      </c>
      <c r="E964" s="29" t="n">
        <v>60</v>
      </c>
      <c r="F964" s="29" t="s">
        <v>21022</v>
      </c>
      <c r="G964" s="29" t="s">
        <v>11623</v>
      </c>
      <c r="H964" s="29" t="n">
        <v>20</v>
      </c>
      <c r="I964" s="29" t="s">
        <v>21023</v>
      </c>
      <c r="J964" s="29" t="s">
        <v>20261</v>
      </c>
      <c r="K964" s="29" t="s">
        <v>20656</v>
      </c>
      <c r="L964" s="29" t="s">
        <v>5029</v>
      </c>
      <c r="M964" s="29" t="s">
        <v>21556</v>
      </c>
      <c r="N964" s="29" t="s">
        <v>3148</v>
      </c>
      <c r="O964" s="31" t="n">
        <v>27.1</v>
      </c>
      <c r="P964" s="31" t="n">
        <v>7.55</v>
      </c>
      <c r="Q964" s="30" t="n">
        <v>46121</v>
      </c>
      <c r="R964" s="29"/>
    </row>
    <row r="965" customFormat="false" ht="15" hidden="false" customHeight="true" outlineLevel="0" collapsed="false">
      <c r="A965" s="26" t="s">
        <v>21557</v>
      </c>
      <c r="B965" s="26" t="s">
        <v>900</v>
      </c>
      <c r="C965" s="26" t="s">
        <v>21021</v>
      </c>
      <c r="D965" s="26" t="s">
        <v>20631</v>
      </c>
      <c r="E965" s="26" t="n">
        <v>32</v>
      </c>
      <c r="F965" s="26" t="s">
        <v>20264</v>
      </c>
      <c r="G965" s="26" t="s">
        <v>11623</v>
      </c>
      <c r="H965" s="26" t="n">
        <v>12</v>
      </c>
      <c r="I965" s="26" t="s">
        <v>20260</v>
      </c>
      <c r="J965" s="26" t="s">
        <v>20261</v>
      </c>
      <c r="K965" s="26" t="s">
        <v>13373</v>
      </c>
      <c r="L965" s="26" t="s">
        <v>8765</v>
      </c>
      <c r="M965" s="26" t="s">
        <v>21558</v>
      </c>
      <c r="N965" s="26" t="s">
        <v>1330</v>
      </c>
      <c r="O965" s="28" t="n">
        <v>30.6</v>
      </c>
      <c r="P965" s="28" t="n">
        <v>7.55</v>
      </c>
      <c r="Q965" s="27" t="n">
        <v>45721</v>
      </c>
      <c r="R965" s="26"/>
    </row>
    <row r="966" customFormat="false" ht="15" hidden="false" customHeight="true" outlineLevel="0" collapsed="false">
      <c r="A966" s="29" t="s">
        <v>12137</v>
      </c>
      <c r="B966" s="29" t="s">
        <v>900</v>
      </c>
      <c r="C966" s="29" t="s">
        <v>21021</v>
      </c>
      <c r="D966" s="29" t="s">
        <v>20631</v>
      </c>
      <c r="E966" s="29" t="n">
        <v>70</v>
      </c>
      <c r="F966" s="29" t="s">
        <v>21022</v>
      </c>
      <c r="G966" s="29" t="s">
        <v>11623</v>
      </c>
      <c r="H966" s="29" t="n">
        <v>22</v>
      </c>
      <c r="I966" s="29" t="s">
        <v>21023</v>
      </c>
      <c r="J966" s="29" t="s">
        <v>20261</v>
      </c>
      <c r="K966" s="29" t="s">
        <v>13557</v>
      </c>
      <c r="L966" s="29" t="s">
        <v>5441</v>
      </c>
      <c r="M966" s="29" t="s">
        <v>21559</v>
      </c>
      <c r="N966" s="29" t="s">
        <v>1072</v>
      </c>
      <c r="O966" s="31" t="n">
        <v>50.8</v>
      </c>
      <c r="P966" s="31" t="n">
        <v>7.55</v>
      </c>
      <c r="Q966" s="30" t="n">
        <v>45678</v>
      </c>
      <c r="R966" s="29"/>
    </row>
    <row r="967" customFormat="false" ht="15" hidden="false" customHeight="true" outlineLevel="0" collapsed="false">
      <c r="A967" s="26" t="s">
        <v>21560</v>
      </c>
      <c r="B967" s="26" t="s">
        <v>900</v>
      </c>
      <c r="C967" s="26" t="s">
        <v>21021</v>
      </c>
      <c r="D967" s="26" t="s">
        <v>20631</v>
      </c>
      <c r="E967" s="26" t="n">
        <v>24</v>
      </c>
      <c r="F967" s="26" t="s">
        <v>20259</v>
      </c>
      <c r="G967" s="26" t="s">
        <v>11623</v>
      </c>
      <c r="H967" s="26" t="n">
        <v>9</v>
      </c>
      <c r="I967" s="26" t="s">
        <v>20260</v>
      </c>
      <c r="J967" s="26" t="s">
        <v>20261</v>
      </c>
      <c r="K967" s="26" t="s">
        <v>13139</v>
      </c>
      <c r="L967" s="26" t="s">
        <v>6528</v>
      </c>
      <c r="M967" s="26" t="s">
        <v>21561</v>
      </c>
      <c r="N967" s="26" t="s">
        <v>4922</v>
      </c>
      <c r="O967" s="28" t="n">
        <v>31.6</v>
      </c>
      <c r="P967" s="28" t="n">
        <v>7.55</v>
      </c>
      <c r="Q967" s="27" t="n">
        <v>45876</v>
      </c>
      <c r="R967" s="26"/>
    </row>
    <row r="968" customFormat="false" ht="15" hidden="false" customHeight="true" outlineLevel="0" collapsed="false">
      <c r="A968" s="29" t="s">
        <v>13863</v>
      </c>
      <c r="B968" s="29" t="s">
        <v>900</v>
      </c>
      <c r="C968" s="29" t="s">
        <v>21021</v>
      </c>
      <c r="D968" s="29" t="s">
        <v>20631</v>
      </c>
      <c r="E968" s="29" t="n">
        <v>32</v>
      </c>
      <c r="F968" s="29" t="s">
        <v>20264</v>
      </c>
      <c r="G968" s="29" t="s">
        <v>11623</v>
      </c>
      <c r="H968" s="29" t="n">
        <v>12</v>
      </c>
      <c r="I968" s="29" t="s">
        <v>20260</v>
      </c>
      <c r="J968" s="29" t="s">
        <v>20261</v>
      </c>
      <c r="K968" s="29" t="s">
        <v>13559</v>
      </c>
      <c r="L968" s="29" t="s">
        <v>2114</v>
      </c>
      <c r="M968" s="29" t="s">
        <v>21562</v>
      </c>
      <c r="N968" s="29" t="s">
        <v>1129</v>
      </c>
      <c r="O968" s="31" t="n">
        <v>22.5</v>
      </c>
      <c r="P968" s="31" t="n">
        <v>7.55</v>
      </c>
      <c r="Q968" s="30" t="n">
        <v>46058</v>
      </c>
      <c r="R968" s="29"/>
    </row>
    <row r="969" customFormat="false" ht="15" hidden="false" customHeight="true" outlineLevel="0" collapsed="false">
      <c r="A969" s="26" t="s">
        <v>14402</v>
      </c>
      <c r="B969" s="26" t="s">
        <v>900</v>
      </c>
      <c r="C969" s="26" t="s">
        <v>21021</v>
      </c>
      <c r="D969" s="26" t="s">
        <v>20631</v>
      </c>
      <c r="E969" s="26" t="n">
        <v>24</v>
      </c>
      <c r="F969" s="26" t="s">
        <v>20259</v>
      </c>
      <c r="G969" s="26" t="s">
        <v>11623</v>
      </c>
      <c r="H969" s="26" t="n">
        <v>9</v>
      </c>
      <c r="I969" s="26" t="s">
        <v>20260</v>
      </c>
      <c r="J969" s="26" t="s">
        <v>20261</v>
      </c>
      <c r="K969" s="26" t="s">
        <v>20663</v>
      </c>
      <c r="L969" s="26" t="s">
        <v>8327</v>
      </c>
      <c r="M969" s="26" t="s">
        <v>21563</v>
      </c>
      <c r="N969" s="26" t="s">
        <v>3659</v>
      </c>
      <c r="O969" s="28" t="n">
        <v>51</v>
      </c>
      <c r="P969" s="28" t="n">
        <v>7.55</v>
      </c>
      <c r="Q969" s="27" t="n">
        <v>46143</v>
      </c>
      <c r="R969" s="26"/>
    </row>
    <row r="970" customFormat="false" ht="15" hidden="false" customHeight="true" outlineLevel="0" collapsed="false">
      <c r="A970" s="29" t="s">
        <v>21564</v>
      </c>
      <c r="B970" s="29" t="s">
        <v>900</v>
      </c>
      <c r="C970" s="29" t="s">
        <v>21021</v>
      </c>
      <c r="D970" s="29" t="s">
        <v>20631</v>
      </c>
      <c r="E970" s="29" t="n">
        <v>45</v>
      </c>
      <c r="F970" s="29" t="s">
        <v>21030</v>
      </c>
      <c r="G970" s="29" t="s">
        <v>11623</v>
      </c>
      <c r="H970" s="29" t="n">
        <v>16</v>
      </c>
      <c r="I970" s="29" t="s">
        <v>21031</v>
      </c>
      <c r="J970" s="29" t="s">
        <v>20261</v>
      </c>
      <c r="K970" s="29" t="s">
        <v>13086</v>
      </c>
      <c r="L970" s="29" t="s">
        <v>5773</v>
      </c>
      <c r="M970" s="29" t="s">
        <v>21565</v>
      </c>
      <c r="N970" s="29" t="s">
        <v>3040</v>
      </c>
      <c r="O970" s="31" t="n">
        <v>42.1</v>
      </c>
      <c r="P970" s="31" t="n">
        <v>7.55</v>
      </c>
      <c r="Q970" s="30" t="n">
        <v>45911</v>
      </c>
      <c r="R970" s="29"/>
    </row>
    <row r="971" customFormat="false" ht="15" hidden="false" customHeight="true" outlineLevel="0" collapsed="false">
      <c r="A971" s="26" t="s">
        <v>12965</v>
      </c>
      <c r="B971" s="26" t="s">
        <v>900</v>
      </c>
      <c r="C971" s="26" t="s">
        <v>21021</v>
      </c>
      <c r="D971" s="26" t="s">
        <v>20631</v>
      </c>
      <c r="E971" s="26" t="n">
        <v>32</v>
      </c>
      <c r="F971" s="26" t="s">
        <v>20264</v>
      </c>
      <c r="G971" s="26" t="s">
        <v>11623</v>
      </c>
      <c r="H971" s="26" t="n">
        <v>12</v>
      </c>
      <c r="I971" s="26" t="s">
        <v>20260</v>
      </c>
      <c r="J971" s="26" t="s">
        <v>20261</v>
      </c>
      <c r="K971" s="26" t="s">
        <v>20665</v>
      </c>
      <c r="L971" s="26" t="s">
        <v>11155</v>
      </c>
      <c r="M971" s="26" t="s">
        <v>21566</v>
      </c>
      <c r="N971" s="26" t="s">
        <v>1583</v>
      </c>
      <c r="O971" s="28" t="n">
        <v>19.8</v>
      </c>
      <c r="P971" s="28" t="n">
        <v>7.55</v>
      </c>
      <c r="Q971" s="27" t="n">
        <v>46201</v>
      </c>
      <c r="R971" s="26"/>
    </row>
    <row r="972" customFormat="false" ht="15" hidden="false" customHeight="true" outlineLevel="0" collapsed="false">
      <c r="A972" s="29" t="s">
        <v>13965</v>
      </c>
      <c r="B972" s="29" t="s">
        <v>900</v>
      </c>
      <c r="C972" s="29" t="s">
        <v>21021</v>
      </c>
      <c r="D972" s="29" t="s">
        <v>20631</v>
      </c>
      <c r="E972" s="29" t="n">
        <v>45</v>
      </c>
      <c r="F972" s="29" t="s">
        <v>21030</v>
      </c>
      <c r="G972" s="29" t="s">
        <v>11623</v>
      </c>
      <c r="H972" s="29" t="n">
        <v>16</v>
      </c>
      <c r="I972" s="29" t="s">
        <v>21031</v>
      </c>
      <c r="J972" s="29" t="s">
        <v>20261</v>
      </c>
      <c r="K972" s="29" t="s">
        <v>20668</v>
      </c>
      <c r="L972" s="29" t="s">
        <v>9878</v>
      </c>
      <c r="M972" s="29" t="s">
        <v>21567</v>
      </c>
      <c r="N972" s="29" t="s">
        <v>1078</v>
      </c>
      <c r="O972" s="31" t="n">
        <v>28.5</v>
      </c>
      <c r="P972" s="31" t="n">
        <v>7.55</v>
      </c>
      <c r="Q972" s="30" t="n">
        <v>45706</v>
      </c>
      <c r="R972" s="29"/>
    </row>
    <row r="973" customFormat="false" ht="15" hidden="false" customHeight="true" outlineLevel="0" collapsed="false">
      <c r="A973" s="26" t="s">
        <v>12184</v>
      </c>
      <c r="B973" s="26" t="s">
        <v>900</v>
      </c>
      <c r="C973" s="26" t="s">
        <v>21021</v>
      </c>
      <c r="D973" s="26" t="s">
        <v>20631</v>
      </c>
      <c r="E973" s="26" t="n">
        <v>36</v>
      </c>
      <c r="F973" s="26" t="s">
        <v>20264</v>
      </c>
      <c r="G973" s="26" t="s">
        <v>11623</v>
      </c>
      <c r="H973" s="26" t="n">
        <v>13</v>
      </c>
      <c r="I973" s="26" t="s">
        <v>20265</v>
      </c>
      <c r="J973" s="26" t="s">
        <v>20325</v>
      </c>
      <c r="K973" s="26"/>
      <c r="L973" s="26"/>
      <c r="M973" s="26"/>
      <c r="N973" s="26"/>
      <c r="O973" s="26"/>
      <c r="P973" s="28" t="n">
        <v>7.55</v>
      </c>
      <c r="Q973" s="27" t="n">
        <v>46063</v>
      </c>
      <c r="R973" s="26"/>
    </row>
    <row r="974" customFormat="false" ht="15" hidden="false" customHeight="true" outlineLevel="0" collapsed="false">
      <c r="A974" s="29" t="s">
        <v>13933</v>
      </c>
      <c r="B974" s="29" t="s">
        <v>900</v>
      </c>
      <c r="C974" s="29" t="s">
        <v>21021</v>
      </c>
      <c r="D974" s="29" t="s">
        <v>20631</v>
      </c>
      <c r="E974" s="29" t="n">
        <v>28</v>
      </c>
      <c r="F974" s="29" t="s">
        <v>20259</v>
      </c>
      <c r="G974" s="29" t="s">
        <v>11623</v>
      </c>
      <c r="H974" s="29" t="n">
        <v>10</v>
      </c>
      <c r="I974" s="29" t="s">
        <v>20260</v>
      </c>
      <c r="J974" s="29" t="s">
        <v>20261</v>
      </c>
      <c r="K974" s="29" t="s">
        <v>20674</v>
      </c>
      <c r="L974" s="29" t="s">
        <v>7939</v>
      </c>
      <c r="M974" s="29" t="s">
        <v>21568</v>
      </c>
      <c r="N974" s="29" t="s">
        <v>3722</v>
      </c>
      <c r="O974" s="31" t="n">
        <v>35</v>
      </c>
      <c r="P974" s="31" t="n">
        <v>7.55</v>
      </c>
      <c r="Q974" s="30" t="n">
        <v>45826</v>
      </c>
      <c r="R974" s="29"/>
    </row>
    <row r="975" customFormat="false" ht="15" hidden="false" customHeight="true" outlineLevel="0" collapsed="false">
      <c r="A975" s="26" t="s">
        <v>13827</v>
      </c>
      <c r="B975" s="26" t="s">
        <v>249</v>
      </c>
      <c r="C975" s="26" t="s">
        <v>21021</v>
      </c>
      <c r="D975" s="26" t="s">
        <v>20258</v>
      </c>
      <c r="E975" s="26" t="n">
        <v>70</v>
      </c>
      <c r="F975" s="26" t="s">
        <v>21022</v>
      </c>
      <c r="G975" s="26" t="s">
        <v>11623</v>
      </c>
      <c r="H975" s="26" t="n">
        <v>22</v>
      </c>
      <c r="I975" s="26" t="s">
        <v>21023</v>
      </c>
      <c r="J975" s="26" t="s">
        <v>20261</v>
      </c>
      <c r="K975" s="26" t="s">
        <v>20262</v>
      </c>
      <c r="L975" s="26" t="s">
        <v>8739</v>
      </c>
      <c r="M975" s="26" t="s">
        <v>21569</v>
      </c>
      <c r="N975" s="26" t="s">
        <v>2011</v>
      </c>
      <c r="O975" s="28" t="n">
        <v>27.6</v>
      </c>
      <c r="P975" s="28" t="n">
        <v>7.55</v>
      </c>
      <c r="Q975" s="27" t="n">
        <v>46055</v>
      </c>
      <c r="R975" s="26"/>
    </row>
    <row r="976" customFormat="false" ht="15" hidden="false" customHeight="true" outlineLevel="0" collapsed="false">
      <c r="A976" s="29" t="s">
        <v>11889</v>
      </c>
      <c r="B976" s="29" t="s">
        <v>249</v>
      </c>
      <c r="C976" s="29" t="s">
        <v>21021</v>
      </c>
      <c r="D976" s="29" t="s">
        <v>20258</v>
      </c>
      <c r="E976" s="29" t="n">
        <v>32</v>
      </c>
      <c r="F976" s="29" t="s">
        <v>20264</v>
      </c>
      <c r="G976" s="29" t="s">
        <v>11623</v>
      </c>
      <c r="H976" s="29" t="n">
        <v>12</v>
      </c>
      <c r="I976" s="29" t="s">
        <v>20260</v>
      </c>
      <c r="J976" s="29" t="s">
        <v>20261</v>
      </c>
      <c r="K976" s="29" t="s">
        <v>13331</v>
      </c>
      <c r="L976" s="29" t="s">
        <v>8007</v>
      </c>
      <c r="M976" s="29" t="s">
        <v>21570</v>
      </c>
      <c r="N976" s="29" t="s">
        <v>1787</v>
      </c>
      <c r="O976" s="31" t="n">
        <v>44.3</v>
      </c>
      <c r="P976" s="31" t="n">
        <v>7.55</v>
      </c>
      <c r="Q976" s="30" t="n">
        <v>45777</v>
      </c>
      <c r="R976" s="29"/>
    </row>
    <row r="977" customFormat="false" ht="15" hidden="false" customHeight="true" outlineLevel="0" collapsed="false">
      <c r="A977" s="26" t="s">
        <v>12101</v>
      </c>
      <c r="B977" s="26" t="s">
        <v>249</v>
      </c>
      <c r="C977" s="26" t="s">
        <v>21021</v>
      </c>
      <c r="D977" s="26" t="s">
        <v>20258</v>
      </c>
      <c r="E977" s="26" t="n">
        <v>36</v>
      </c>
      <c r="F977" s="26" t="s">
        <v>20264</v>
      </c>
      <c r="G977" s="26" t="s">
        <v>11623</v>
      </c>
      <c r="H977" s="26" t="n">
        <v>13</v>
      </c>
      <c r="I977" s="26" t="s">
        <v>20265</v>
      </c>
      <c r="J977" s="26" t="s">
        <v>20261</v>
      </c>
      <c r="K977" s="26" t="s">
        <v>20267</v>
      </c>
      <c r="L977" s="26" t="s">
        <v>9070</v>
      </c>
      <c r="M977" s="26" t="s">
        <v>21571</v>
      </c>
      <c r="N977" s="26" t="s">
        <v>2217</v>
      </c>
      <c r="O977" s="28" t="n">
        <v>55.5</v>
      </c>
      <c r="P977" s="28" t="n">
        <v>7.55</v>
      </c>
      <c r="Q977" s="27" t="n">
        <v>46155</v>
      </c>
      <c r="R977" s="26"/>
    </row>
    <row r="978" customFormat="false" ht="15" hidden="false" customHeight="true" outlineLevel="0" collapsed="false">
      <c r="A978" s="29" t="s">
        <v>14122</v>
      </c>
      <c r="B978" s="29" t="s">
        <v>249</v>
      </c>
      <c r="C978" s="29" t="s">
        <v>21021</v>
      </c>
      <c r="D978" s="29" t="s">
        <v>20258</v>
      </c>
      <c r="E978" s="29" t="n">
        <v>50</v>
      </c>
      <c r="F978" s="29" t="s">
        <v>21030</v>
      </c>
      <c r="G978" s="29" t="s">
        <v>11623</v>
      </c>
      <c r="H978" s="29" t="n">
        <v>18</v>
      </c>
      <c r="I978" s="29" t="s">
        <v>21031</v>
      </c>
      <c r="J978" s="29" t="s">
        <v>20261</v>
      </c>
      <c r="K978" s="29" t="s">
        <v>13451</v>
      </c>
      <c r="L978" s="29" t="s">
        <v>5194</v>
      </c>
      <c r="M978" s="29" t="s">
        <v>21572</v>
      </c>
      <c r="N978" s="29" t="s">
        <v>935</v>
      </c>
      <c r="O978" s="31" t="n">
        <v>52.4</v>
      </c>
      <c r="P978" s="31" t="n">
        <v>7.55</v>
      </c>
      <c r="Q978" s="30" t="n">
        <v>45885</v>
      </c>
      <c r="R978" s="29"/>
    </row>
    <row r="979" customFormat="false" ht="15" hidden="false" customHeight="true" outlineLevel="0" collapsed="false">
      <c r="A979" s="26" t="s">
        <v>21573</v>
      </c>
      <c r="B979" s="26" t="s">
        <v>249</v>
      </c>
      <c r="C979" s="26" t="s">
        <v>21021</v>
      </c>
      <c r="D979" s="26" t="s">
        <v>20258</v>
      </c>
      <c r="E979" s="26" t="n">
        <v>60</v>
      </c>
      <c r="F979" s="26" t="s">
        <v>21022</v>
      </c>
      <c r="G979" s="26" t="s">
        <v>11623</v>
      </c>
      <c r="H979" s="26" t="n">
        <v>20</v>
      </c>
      <c r="I979" s="26" t="s">
        <v>21023</v>
      </c>
      <c r="J979" s="26" t="s">
        <v>20325</v>
      </c>
      <c r="K979" s="26"/>
      <c r="L979" s="26"/>
      <c r="M979" s="26"/>
      <c r="N979" s="26"/>
      <c r="O979" s="26"/>
      <c r="P979" s="28" t="n">
        <v>7.55</v>
      </c>
      <c r="Q979" s="27" t="n">
        <v>46200</v>
      </c>
      <c r="R979" s="26"/>
    </row>
    <row r="980" customFormat="false" ht="15" hidden="false" customHeight="true" outlineLevel="0" collapsed="false">
      <c r="A980" s="29" t="s">
        <v>11982</v>
      </c>
      <c r="B980" s="29" t="s">
        <v>249</v>
      </c>
      <c r="C980" s="29" t="s">
        <v>21021</v>
      </c>
      <c r="D980" s="29" t="s">
        <v>20258</v>
      </c>
      <c r="E980" s="29" t="n">
        <v>28</v>
      </c>
      <c r="F980" s="29" t="s">
        <v>20259</v>
      </c>
      <c r="G980" s="29" t="s">
        <v>11623</v>
      </c>
      <c r="H980" s="29" t="n">
        <v>10</v>
      </c>
      <c r="I980" s="29" t="s">
        <v>20260</v>
      </c>
      <c r="J980" s="29" t="s">
        <v>20261</v>
      </c>
      <c r="K980" s="29" t="s">
        <v>13485</v>
      </c>
      <c r="L980" s="29" t="s">
        <v>11022</v>
      </c>
      <c r="M980" s="29" t="s">
        <v>21574</v>
      </c>
      <c r="N980" s="29" t="s">
        <v>8399</v>
      </c>
      <c r="O980" s="31" t="n">
        <v>36.9</v>
      </c>
      <c r="P980" s="31" t="n">
        <v>7.55</v>
      </c>
      <c r="Q980" s="30" t="n">
        <v>46046</v>
      </c>
      <c r="R980" s="29"/>
    </row>
    <row r="981" customFormat="false" ht="15" hidden="false" customHeight="true" outlineLevel="0" collapsed="false">
      <c r="A981" s="26" t="s">
        <v>13313</v>
      </c>
      <c r="B981" s="26" t="s">
        <v>249</v>
      </c>
      <c r="C981" s="26" t="s">
        <v>21021</v>
      </c>
      <c r="D981" s="26" t="s">
        <v>20258</v>
      </c>
      <c r="E981" s="26" t="n">
        <v>40</v>
      </c>
      <c r="F981" s="26" t="s">
        <v>20264</v>
      </c>
      <c r="G981" s="26" t="s">
        <v>11623</v>
      </c>
      <c r="H981" s="26" t="n">
        <v>14</v>
      </c>
      <c r="I981" s="26" t="s">
        <v>20265</v>
      </c>
      <c r="J981" s="26" t="s">
        <v>20261</v>
      </c>
      <c r="K981" s="26" t="s">
        <v>13249</v>
      </c>
      <c r="L981" s="26" t="s">
        <v>5162</v>
      </c>
      <c r="M981" s="26" t="s">
        <v>21575</v>
      </c>
      <c r="N981" s="26" t="s">
        <v>2892</v>
      </c>
      <c r="O981" s="28" t="n">
        <v>47.8</v>
      </c>
      <c r="P981" s="28" t="n">
        <v>7.55</v>
      </c>
      <c r="Q981" s="27" t="n">
        <v>46153</v>
      </c>
      <c r="R981" s="26"/>
    </row>
    <row r="982" customFormat="false" ht="15" hidden="false" customHeight="true" outlineLevel="0" collapsed="false">
      <c r="A982" s="29" t="s">
        <v>21576</v>
      </c>
      <c r="B982" s="29" t="s">
        <v>249</v>
      </c>
      <c r="C982" s="29" t="s">
        <v>21021</v>
      </c>
      <c r="D982" s="29" t="s">
        <v>20258</v>
      </c>
      <c r="E982" s="29" t="n">
        <v>28</v>
      </c>
      <c r="F982" s="29" t="s">
        <v>20259</v>
      </c>
      <c r="G982" s="29" t="s">
        <v>11623</v>
      </c>
      <c r="H982" s="29" t="n">
        <v>10</v>
      </c>
      <c r="I982" s="29" t="s">
        <v>20260</v>
      </c>
      <c r="J982" s="29" t="s">
        <v>20261</v>
      </c>
      <c r="K982" s="29" t="s">
        <v>20274</v>
      </c>
      <c r="L982" s="29" t="s">
        <v>10074</v>
      </c>
      <c r="M982" s="29" t="s">
        <v>21577</v>
      </c>
      <c r="N982" s="29" t="s">
        <v>631</v>
      </c>
      <c r="O982" s="31" t="n">
        <v>34</v>
      </c>
      <c r="P982" s="31" t="n">
        <v>7.55</v>
      </c>
      <c r="Q982" s="30" t="n">
        <v>45673</v>
      </c>
      <c r="R982" s="29"/>
    </row>
    <row r="983" customFormat="false" ht="15" hidden="false" customHeight="true" outlineLevel="0" collapsed="false">
      <c r="A983" s="26" t="s">
        <v>12449</v>
      </c>
      <c r="B983" s="26" t="s">
        <v>249</v>
      </c>
      <c r="C983" s="26" t="s">
        <v>21021</v>
      </c>
      <c r="D983" s="26" t="s">
        <v>20258</v>
      </c>
      <c r="E983" s="26" t="n">
        <v>32</v>
      </c>
      <c r="F983" s="26" t="s">
        <v>20264</v>
      </c>
      <c r="G983" s="26" t="s">
        <v>11623</v>
      </c>
      <c r="H983" s="26" t="n">
        <v>12</v>
      </c>
      <c r="I983" s="26" t="s">
        <v>20260</v>
      </c>
      <c r="J983" s="26" t="s">
        <v>20261</v>
      </c>
      <c r="K983" s="26" t="s">
        <v>20276</v>
      </c>
      <c r="L983" s="26" t="s">
        <v>8563</v>
      </c>
      <c r="M983" s="26" t="s">
        <v>21578</v>
      </c>
      <c r="N983" s="26" t="s">
        <v>197</v>
      </c>
      <c r="O983" s="28" t="n">
        <v>24.7</v>
      </c>
      <c r="P983" s="28" t="n">
        <v>7.55</v>
      </c>
      <c r="Q983" s="27" t="n">
        <v>45964</v>
      </c>
      <c r="R983" s="26"/>
    </row>
    <row r="984" customFormat="false" ht="15" hidden="false" customHeight="true" outlineLevel="0" collapsed="false">
      <c r="A984" s="29" t="s">
        <v>11865</v>
      </c>
      <c r="B984" s="29" t="s">
        <v>249</v>
      </c>
      <c r="C984" s="29" t="s">
        <v>21021</v>
      </c>
      <c r="D984" s="29" t="s">
        <v>20258</v>
      </c>
      <c r="E984" s="29" t="n">
        <v>28</v>
      </c>
      <c r="F984" s="29" t="s">
        <v>20259</v>
      </c>
      <c r="G984" s="29" t="s">
        <v>11623</v>
      </c>
      <c r="H984" s="29" t="n">
        <v>10</v>
      </c>
      <c r="I984" s="29" t="s">
        <v>20260</v>
      </c>
      <c r="J984" s="29" t="s">
        <v>20261</v>
      </c>
      <c r="K984" s="29" t="s">
        <v>13219</v>
      </c>
      <c r="L984" s="29" t="s">
        <v>7263</v>
      </c>
      <c r="M984" s="29" t="s">
        <v>21579</v>
      </c>
      <c r="N984" s="29" t="s">
        <v>5284</v>
      </c>
      <c r="O984" s="31" t="n">
        <v>34.6</v>
      </c>
      <c r="P984" s="31" t="n">
        <v>7.55</v>
      </c>
      <c r="Q984" s="30" t="n">
        <v>45579</v>
      </c>
      <c r="R984" s="29"/>
    </row>
    <row r="985" customFormat="false" ht="15" hidden="false" customHeight="true" outlineLevel="0" collapsed="false">
      <c r="A985" s="26" t="s">
        <v>21580</v>
      </c>
      <c r="B985" s="26" t="s">
        <v>249</v>
      </c>
      <c r="C985" s="26" t="s">
        <v>21021</v>
      </c>
      <c r="D985" s="26" t="s">
        <v>20258</v>
      </c>
      <c r="E985" s="26" t="n">
        <v>45</v>
      </c>
      <c r="F985" s="26" t="s">
        <v>21030</v>
      </c>
      <c r="G985" s="26" t="s">
        <v>11623</v>
      </c>
      <c r="H985" s="26" t="n">
        <v>16</v>
      </c>
      <c r="I985" s="26" t="s">
        <v>21031</v>
      </c>
      <c r="J985" s="26" t="s">
        <v>20261</v>
      </c>
      <c r="K985" s="26" t="s">
        <v>20280</v>
      </c>
      <c r="L985" s="26" t="s">
        <v>10615</v>
      </c>
      <c r="M985" s="26" t="s">
        <v>21581</v>
      </c>
      <c r="N985" s="26" t="s">
        <v>3665</v>
      </c>
      <c r="O985" s="28" t="n">
        <v>30.5</v>
      </c>
      <c r="P985" s="28" t="n">
        <v>7.55</v>
      </c>
      <c r="Q985" s="27" t="n">
        <v>46005</v>
      </c>
      <c r="R985" s="26"/>
    </row>
    <row r="986" customFormat="false" ht="15" hidden="false" customHeight="true" outlineLevel="0" collapsed="false">
      <c r="A986" s="29" t="s">
        <v>12882</v>
      </c>
      <c r="B986" s="29" t="s">
        <v>249</v>
      </c>
      <c r="C986" s="29" t="s">
        <v>21021</v>
      </c>
      <c r="D986" s="29" t="s">
        <v>20258</v>
      </c>
      <c r="E986" s="29" t="n">
        <v>32</v>
      </c>
      <c r="F986" s="29" t="s">
        <v>20264</v>
      </c>
      <c r="G986" s="29" t="s">
        <v>11623</v>
      </c>
      <c r="H986" s="29" t="n">
        <v>12</v>
      </c>
      <c r="I986" s="29" t="s">
        <v>20260</v>
      </c>
      <c r="J986" s="29" t="s">
        <v>20261</v>
      </c>
      <c r="K986" s="29" t="s">
        <v>13536</v>
      </c>
      <c r="L986" s="29" t="s">
        <v>8678</v>
      </c>
      <c r="M986" s="29" t="s">
        <v>21582</v>
      </c>
      <c r="N986" s="29" t="s">
        <v>3106</v>
      </c>
      <c r="O986" s="31" t="n">
        <v>49.9</v>
      </c>
      <c r="P986" s="31" t="n">
        <v>7.55</v>
      </c>
      <c r="Q986" s="30" t="n">
        <v>45615</v>
      </c>
      <c r="R986" s="29"/>
    </row>
    <row r="987" customFormat="false" ht="15" hidden="false" customHeight="true" outlineLevel="0" collapsed="false">
      <c r="A987" s="26" t="s">
        <v>21583</v>
      </c>
      <c r="B987" s="26" t="s">
        <v>249</v>
      </c>
      <c r="C987" s="26" t="s">
        <v>21021</v>
      </c>
      <c r="D987" s="26" t="s">
        <v>20258</v>
      </c>
      <c r="E987" s="26" t="n">
        <v>36</v>
      </c>
      <c r="F987" s="26" t="s">
        <v>20264</v>
      </c>
      <c r="G987" s="26" t="s">
        <v>11623</v>
      </c>
      <c r="H987" s="26" t="n">
        <v>13</v>
      </c>
      <c r="I987" s="26" t="s">
        <v>20265</v>
      </c>
      <c r="J987" s="26" t="s">
        <v>20261</v>
      </c>
      <c r="K987" s="26" t="s">
        <v>20284</v>
      </c>
      <c r="L987" s="26" t="s">
        <v>10201</v>
      </c>
      <c r="M987" s="26" t="s">
        <v>21584</v>
      </c>
      <c r="N987" s="26" t="s">
        <v>1244</v>
      </c>
      <c r="O987" s="28" t="n">
        <v>50.7</v>
      </c>
      <c r="P987" s="28" t="n">
        <v>7.55</v>
      </c>
      <c r="Q987" s="27" t="n">
        <v>45671</v>
      </c>
      <c r="R987" s="26"/>
    </row>
    <row r="988" customFormat="false" ht="15" hidden="false" customHeight="true" outlineLevel="0" collapsed="false">
      <c r="A988" s="29" t="s">
        <v>11880</v>
      </c>
      <c r="B988" s="29" t="s">
        <v>249</v>
      </c>
      <c r="C988" s="29" t="s">
        <v>21021</v>
      </c>
      <c r="D988" s="29" t="s">
        <v>20258</v>
      </c>
      <c r="E988" s="29" t="n">
        <v>32</v>
      </c>
      <c r="F988" s="29" t="s">
        <v>20264</v>
      </c>
      <c r="G988" s="29" t="s">
        <v>11623</v>
      </c>
      <c r="H988" s="29" t="n">
        <v>12</v>
      </c>
      <c r="I988" s="29" t="s">
        <v>20260</v>
      </c>
      <c r="J988" s="29" t="s">
        <v>20261</v>
      </c>
      <c r="K988" s="29" t="s">
        <v>20286</v>
      </c>
      <c r="L988" s="29" t="s">
        <v>9768</v>
      </c>
      <c r="M988" s="29" t="s">
        <v>21585</v>
      </c>
      <c r="N988" s="29" t="s">
        <v>3401</v>
      </c>
      <c r="O988" s="31" t="n">
        <v>21</v>
      </c>
      <c r="P988" s="31" t="n">
        <v>7.55</v>
      </c>
      <c r="Q988" s="30" t="n">
        <v>46201</v>
      </c>
      <c r="R988" s="29"/>
    </row>
    <row r="989" customFormat="false" ht="15" hidden="false" customHeight="true" outlineLevel="0" collapsed="false">
      <c r="A989" s="26" t="s">
        <v>14049</v>
      </c>
      <c r="B989" s="26" t="s">
        <v>249</v>
      </c>
      <c r="C989" s="26" t="s">
        <v>21021</v>
      </c>
      <c r="D989" s="26" t="s">
        <v>20258</v>
      </c>
      <c r="E989" s="26" t="n">
        <v>24</v>
      </c>
      <c r="F989" s="26" t="s">
        <v>20259</v>
      </c>
      <c r="G989" s="26" t="s">
        <v>11623</v>
      </c>
      <c r="H989" s="26" t="n">
        <v>9</v>
      </c>
      <c r="I989" s="26" t="s">
        <v>20260</v>
      </c>
      <c r="J989" s="26" t="s">
        <v>20261</v>
      </c>
      <c r="K989" s="26" t="s">
        <v>20288</v>
      </c>
      <c r="L989" s="26" t="s">
        <v>8597</v>
      </c>
      <c r="M989" s="26" t="s">
        <v>21586</v>
      </c>
      <c r="N989" s="26" t="s">
        <v>3468</v>
      </c>
      <c r="O989" s="28" t="n">
        <v>19.8</v>
      </c>
      <c r="P989" s="28" t="n">
        <v>7.55</v>
      </c>
      <c r="Q989" s="27" t="n">
        <v>45939</v>
      </c>
      <c r="R989" s="26"/>
    </row>
    <row r="990" customFormat="false" ht="15" hidden="false" customHeight="true" outlineLevel="0" collapsed="false">
      <c r="A990" s="29" t="s">
        <v>13035</v>
      </c>
      <c r="B990" s="29" t="s">
        <v>249</v>
      </c>
      <c r="C990" s="29" t="s">
        <v>21021</v>
      </c>
      <c r="D990" s="29" t="s">
        <v>20258</v>
      </c>
      <c r="E990" s="29" t="n">
        <v>70</v>
      </c>
      <c r="F990" s="29" t="s">
        <v>21022</v>
      </c>
      <c r="G990" s="29" t="s">
        <v>11623</v>
      </c>
      <c r="H990" s="29" t="n">
        <v>22</v>
      </c>
      <c r="I990" s="29" t="s">
        <v>21023</v>
      </c>
      <c r="J990" s="29" t="s">
        <v>20261</v>
      </c>
      <c r="K990" s="29" t="s">
        <v>13036</v>
      </c>
      <c r="L990" s="29" t="s">
        <v>11366</v>
      </c>
      <c r="M990" s="29" t="s">
        <v>21587</v>
      </c>
      <c r="N990" s="29" t="s">
        <v>357</v>
      </c>
      <c r="O990" s="31" t="n">
        <v>43.2</v>
      </c>
      <c r="P990" s="31" t="n">
        <v>7.55</v>
      </c>
      <c r="Q990" s="30" t="n">
        <v>46191</v>
      </c>
      <c r="R990" s="29"/>
    </row>
    <row r="991" customFormat="false" ht="15" hidden="false" customHeight="true" outlineLevel="0" collapsed="false">
      <c r="A991" s="26" t="s">
        <v>14441</v>
      </c>
      <c r="B991" s="26" t="s">
        <v>249</v>
      </c>
      <c r="C991" s="26" t="s">
        <v>21021</v>
      </c>
      <c r="D991" s="26" t="s">
        <v>20258</v>
      </c>
      <c r="E991" s="26" t="n">
        <v>24</v>
      </c>
      <c r="F991" s="26" t="s">
        <v>20259</v>
      </c>
      <c r="G991" s="26" t="s">
        <v>11623</v>
      </c>
      <c r="H991" s="26" t="n">
        <v>9</v>
      </c>
      <c r="I991" s="26" t="s">
        <v>20260</v>
      </c>
      <c r="J991" s="26" t="s">
        <v>20261</v>
      </c>
      <c r="K991" s="26" t="s">
        <v>20293</v>
      </c>
      <c r="L991" s="26" t="s">
        <v>8389</v>
      </c>
      <c r="M991" s="26" t="s">
        <v>21588</v>
      </c>
      <c r="N991" s="26" t="s">
        <v>885</v>
      </c>
      <c r="O991" s="28" t="n">
        <v>31.6</v>
      </c>
      <c r="P991" s="28" t="n">
        <v>7.55</v>
      </c>
      <c r="Q991" s="27" t="n">
        <v>45916</v>
      </c>
      <c r="R991" s="26"/>
    </row>
    <row r="992" customFormat="false" ht="15" hidden="false" customHeight="true" outlineLevel="0" collapsed="false">
      <c r="A992" s="29" t="s">
        <v>21589</v>
      </c>
      <c r="B992" s="29" t="s">
        <v>249</v>
      </c>
      <c r="C992" s="29" t="s">
        <v>21021</v>
      </c>
      <c r="D992" s="29" t="s">
        <v>20258</v>
      </c>
      <c r="E992" s="29" t="n">
        <v>60</v>
      </c>
      <c r="F992" s="29" t="s">
        <v>21022</v>
      </c>
      <c r="G992" s="29" t="s">
        <v>11623</v>
      </c>
      <c r="H992" s="29" t="n">
        <v>20</v>
      </c>
      <c r="I992" s="29" t="s">
        <v>21023</v>
      </c>
      <c r="J992" s="29" t="s">
        <v>20261</v>
      </c>
      <c r="K992" s="29" t="s">
        <v>20296</v>
      </c>
      <c r="L992" s="29" t="s">
        <v>6310</v>
      </c>
      <c r="M992" s="29" t="s">
        <v>21590</v>
      </c>
      <c r="N992" s="29" t="s">
        <v>6311</v>
      </c>
      <c r="O992" s="31" t="n">
        <v>52.3</v>
      </c>
      <c r="P992" s="31" t="n">
        <v>7.55</v>
      </c>
      <c r="Q992" s="30" t="n">
        <v>45745</v>
      </c>
      <c r="R992" s="29"/>
    </row>
    <row r="993" customFormat="false" ht="15" hidden="false" customHeight="true" outlineLevel="0" collapsed="false">
      <c r="A993" s="26" t="s">
        <v>12174</v>
      </c>
      <c r="B993" s="26" t="s">
        <v>249</v>
      </c>
      <c r="C993" s="26" t="s">
        <v>21021</v>
      </c>
      <c r="D993" s="26" t="s">
        <v>20258</v>
      </c>
      <c r="E993" s="26" t="n">
        <v>32</v>
      </c>
      <c r="F993" s="26" t="s">
        <v>20264</v>
      </c>
      <c r="G993" s="26" t="s">
        <v>11623</v>
      </c>
      <c r="H993" s="26" t="n">
        <v>12</v>
      </c>
      <c r="I993" s="26" t="s">
        <v>20260</v>
      </c>
      <c r="J993" s="26" t="s">
        <v>20261</v>
      </c>
      <c r="K993" s="26" t="s">
        <v>20298</v>
      </c>
      <c r="L993" s="26" t="s">
        <v>6425</v>
      </c>
      <c r="M993" s="26" t="s">
        <v>21591</v>
      </c>
      <c r="N993" s="26" t="s">
        <v>3283</v>
      </c>
      <c r="O993" s="28" t="n">
        <v>27.8</v>
      </c>
      <c r="P993" s="28" t="n">
        <v>7.55</v>
      </c>
      <c r="Q993" s="27" t="n">
        <v>45787</v>
      </c>
      <c r="R993" s="26"/>
    </row>
    <row r="994" customFormat="false" ht="15" hidden="false" customHeight="true" outlineLevel="0" collapsed="false">
      <c r="A994" s="29" t="s">
        <v>12270</v>
      </c>
      <c r="B994" s="29" t="s">
        <v>249</v>
      </c>
      <c r="C994" s="29" t="s">
        <v>21021</v>
      </c>
      <c r="D994" s="29" t="s">
        <v>20258</v>
      </c>
      <c r="E994" s="29" t="n">
        <v>40</v>
      </c>
      <c r="F994" s="29" t="s">
        <v>20264</v>
      </c>
      <c r="G994" s="29" t="s">
        <v>11623</v>
      </c>
      <c r="H994" s="29" t="n">
        <v>14</v>
      </c>
      <c r="I994" s="29" t="s">
        <v>20265</v>
      </c>
      <c r="J994" s="29" t="s">
        <v>20261</v>
      </c>
      <c r="K994" s="29" t="s">
        <v>20301</v>
      </c>
      <c r="L994" s="29" t="s">
        <v>11345</v>
      </c>
      <c r="M994" s="29" t="s">
        <v>21592</v>
      </c>
      <c r="N994" s="29" t="s">
        <v>2193</v>
      </c>
      <c r="O994" s="31" t="n">
        <v>57.3</v>
      </c>
      <c r="P994" s="31" t="n">
        <v>7.55</v>
      </c>
      <c r="Q994" s="30" t="n">
        <v>45703</v>
      </c>
      <c r="R994" s="29"/>
    </row>
    <row r="995" customFormat="false" ht="15" hidden="false" customHeight="true" outlineLevel="0" collapsed="false">
      <c r="A995" s="26" t="s">
        <v>21593</v>
      </c>
      <c r="B995" s="26" t="s">
        <v>249</v>
      </c>
      <c r="C995" s="26" t="s">
        <v>21021</v>
      </c>
      <c r="D995" s="26" t="s">
        <v>20258</v>
      </c>
      <c r="E995" s="26" t="n">
        <v>80</v>
      </c>
      <c r="F995" s="26" t="s">
        <v>21022</v>
      </c>
      <c r="G995" s="26" t="s">
        <v>11623</v>
      </c>
      <c r="H995" s="26" t="n">
        <v>24</v>
      </c>
      <c r="I995" s="26" t="s">
        <v>21023</v>
      </c>
      <c r="J995" s="26" t="s">
        <v>20261</v>
      </c>
      <c r="K995" s="26" t="s">
        <v>20303</v>
      </c>
      <c r="L995" s="26" t="s">
        <v>6349</v>
      </c>
      <c r="M995" s="26" t="s">
        <v>21594</v>
      </c>
      <c r="N995" s="26" t="s">
        <v>228</v>
      </c>
      <c r="O995" s="28" t="n">
        <v>53.4</v>
      </c>
      <c r="P995" s="28" t="n">
        <v>7.55</v>
      </c>
      <c r="Q995" s="27" t="n">
        <v>45911</v>
      </c>
      <c r="R995" s="26"/>
    </row>
    <row r="996" customFormat="false" ht="15" hidden="false" customHeight="true" outlineLevel="0" collapsed="false">
      <c r="A996" s="29" t="s">
        <v>11723</v>
      </c>
      <c r="B996" s="29" t="s">
        <v>249</v>
      </c>
      <c r="C996" s="29" t="s">
        <v>21021</v>
      </c>
      <c r="D996" s="29" t="s">
        <v>20258</v>
      </c>
      <c r="E996" s="29" t="n">
        <v>24</v>
      </c>
      <c r="F996" s="29" t="s">
        <v>20259</v>
      </c>
      <c r="G996" s="29" t="s">
        <v>11623</v>
      </c>
      <c r="H996" s="29" t="n">
        <v>9</v>
      </c>
      <c r="I996" s="29" t="s">
        <v>20260</v>
      </c>
      <c r="J996" s="29" t="s">
        <v>20261</v>
      </c>
      <c r="K996" s="29" t="s">
        <v>20306</v>
      </c>
      <c r="L996" s="29" t="s">
        <v>11421</v>
      </c>
      <c r="M996" s="29" t="s">
        <v>21595</v>
      </c>
      <c r="N996" s="29" t="s">
        <v>479</v>
      </c>
      <c r="O996" s="31" t="n">
        <v>23.5</v>
      </c>
      <c r="P996" s="31" t="n">
        <v>7.55</v>
      </c>
      <c r="Q996" s="30" t="n">
        <v>46088</v>
      </c>
      <c r="R996" s="29"/>
    </row>
    <row r="997" customFormat="false" ht="15" hidden="false" customHeight="true" outlineLevel="0" collapsed="false">
      <c r="A997" s="26" t="s">
        <v>14068</v>
      </c>
      <c r="B997" s="26" t="s">
        <v>249</v>
      </c>
      <c r="C997" s="26" t="s">
        <v>21021</v>
      </c>
      <c r="D997" s="26" t="s">
        <v>20258</v>
      </c>
      <c r="E997" s="26" t="n">
        <v>45</v>
      </c>
      <c r="F997" s="26" t="s">
        <v>21030</v>
      </c>
      <c r="G997" s="26" t="s">
        <v>11623</v>
      </c>
      <c r="H997" s="26" t="n">
        <v>16</v>
      </c>
      <c r="I997" s="26" t="s">
        <v>21031</v>
      </c>
      <c r="J997" s="26" t="s">
        <v>20325</v>
      </c>
      <c r="K997" s="26"/>
      <c r="L997" s="26"/>
      <c r="M997" s="26"/>
      <c r="N997" s="26"/>
      <c r="O997" s="26"/>
      <c r="P997" s="28" t="n">
        <v>7.55</v>
      </c>
      <c r="Q997" s="27" t="n">
        <v>45663</v>
      </c>
      <c r="R997" s="26"/>
    </row>
    <row r="998" customFormat="false" ht="15" hidden="false" customHeight="true" outlineLevel="0" collapsed="false">
      <c r="A998" s="29" t="s">
        <v>13059</v>
      </c>
      <c r="B998" s="29" t="s">
        <v>249</v>
      </c>
      <c r="C998" s="29" t="s">
        <v>21021</v>
      </c>
      <c r="D998" s="29" t="s">
        <v>20258</v>
      </c>
      <c r="E998" s="29" t="n">
        <v>80</v>
      </c>
      <c r="F998" s="29" t="s">
        <v>21022</v>
      </c>
      <c r="G998" s="29" t="s">
        <v>11623</v>
      </c>
      <c r="H998" s="29" t="n">
        <v>24</v>
      </c>
      <c r="I998" s="29" t="s">
        <v>21023</v>
      </c>
      <c r="J998" s="29" t="s">
        <v>20361</v>
      </c>
      <c r="K998" s="29"/>
      <c r="L998" s="29"/>
      <c r="M998" s="29"/>
      <c r="N998" s="29"/>
      <c r="O998" s="29"/>
      <c r="P998" s="31" t="n">
        <v>7.55</v>
      </c>
      <c r="Q998" s="30" t="n">
        <v>46090</v>
      </c>
      <c r="R998" s="29"/>
    </row>
    <row r="999" customFormat="false" ht="15" hidden="false" customHeight="true" outlineLevel="0" collapsed="false">
      <c r="A999" s="26" t="s">
        <v>11782</v>
      </c>
      <c r="B999" s="26" t="s">
        <v>249</v>
      </c>
      <c r="C999" s="26" t="s">
        <v>21021</v>
      </c>
      <c r="D999" s="26" t="s">
        <v>20312</v>
      </c>
      <c r="E999" s="26" t="n">
        <v>32</v>
      </c>
      <c r="F999" s="26" t="s">
        <v>20264</v>
      </c>
      <c r="G999" s="26" t="s">
        <v>11623</v>
      </c>
      <c r="H999" s="26" t="n">
        <v>12</v>
      </c>
      <c r="I999" s="26" t="s">
        <v>20260</v>
      </c>
      <c r="J999" s="26" t="s">
        <v>20261</v>
      </c>
      <c r="K999" s="26" t="s">
        <v>20313</v>
      </c>
      <c r="L999" s="26" t="s">
        <v>2350</v>
      </c>
      <c r="M999" s="26" t="s">
        <v>21596</v>
      </c>
      <c r="N999" s="26" t="s">
        <v>2352</v>
      </c>
      <c r="O999" s="28" t="n">
        <v>39.8</v>
      </c>
      <c r="P999" s="28" t="n">
        <v>7.55</v>
      </c>
      <c r="Q999" s="27" t="n">
        <v>46100</v>
      </c>
      <c r="R999" s="26"/>
    </row>
    <row r="1000" customFormat="false" ht="15" hidden="false" customHeight="true" outlineLevel="0" collapsed="false">
      <c r="A1000" s="29" t="s">
        <v>13354</v>
      </c>
      <c r="B1000" s="29" t="s">
        <v>249</v>
      </c>
      <c r="C1000" s="29" t="s">
        <v>21021</v>
      </c>
      <c r="D1000" s="29" t="s">
        <v>20312</v>
      </c>
      <c r="E1000" s="29" t="n">
        <v>80</v>
      </c>
      <c r="F1000" s="29" t="s">
        <v>21022</v>
      </c>
      <c r="G1000" s="29" t="s">
        <v>11623</v>
      </c>
      <c r="H1000" s="29" t="n">
        <v>24</v>
      </c>
      <c r="I1000" s="29" t="s">
        <v>21023</v>
      </c>
      <c r="J1000" s="29" t="s">
        <v>20261</v>
      </c>
      <c r="K1000" s="29" t="s">
        <v>20316</v>
      </c>
      <c r="L1000" s="29" t="s">
        <v>9082</v>
      </c>
      <c r="M1000" s="29" t="s">
        <v>21597</v>
      </c>
      <c r="N1000" s="29" t="s">
        <v>498</v>
      </c>
      <c r="O1000" s="31" t="n">
        <v>57.9</v>
      </c>
      <c r="P1000" s="31" t="n">
        <v>7.55</v>
      </c>
      <c r="Q1000" s="30" t="n">
        <v>45965</v>
      </c>
      <c r="R1000" s="29"/>
    </row>
    <row r="1001" customFormat="false" ht="15" hidden="false" customHeight="true" outlineLevel="0" collapsed="false">
      <c r="A1001" s="26" t="s">
        <v>12908</v>
      </c>
      <c r="B1001" s="26" t="s">
        <v>249</v>
      </c>
      <c r="C1001" s="26" t="s">
        <v>21021</v>
      </c>
      <c r="D1001" s="26" t="s">
        <v>20312</v>
      </c>
      <c r="E1001" s="26" t="n">
        <v>36</v>
      </c>
      <c r="F1001" s="26" t="s">
        <v>20264</v>
      </c>
      <c r="G1001" s="26" t="s">
        <v>11623</v>
      </c>
      <c r="H1001" s="26" t="n">
        <v>13</v>
      </c>
      <c r="I1001" s="26" t="s">
        <v>20265</v>
      </c>
      <c r="J1001" s="26" t="s">
        <v>20325</v>
      </c>
      <c r="K1001" s="26"/>
      <c r="L1001" s="26"/>
      <c r="M1001" s="26"/>
      <c r="N1001" s="26"/>
      <c r="O1001" s="26"/>
      <c r="P1001" s="28" t="n">
        <v>7.55</v>
      </c>
      <c r="Q1001" s="27" t="n">
        <v>46113</v>
      </c>
      <c r="R1001" s="26"/>
    </row>
    <row r="1002" customFormat="false" ht="15" hidden="false" customHeight="true" outlineLevel="0" collapsed="false">
      <c r="A1002" s="29" t="s">
        <v>11894</v>
      </c>
      <c r="B1002" s="29" t="s">
        <v>249</v>
      </c>
      <c r="C1002" s="29" t="s">
        <v>21021</v>
      </c>
      <c r="D1002" s="29" t="s">
        <v>20312</v>
      </c>
      <c r="E1002" s="29" t="n">
        <v>32</v>
      </c>
      <c r="F1002" s="29" t="s">
        <v>20264</v>
      </c>
      <c r="G1002" s="29" t="s">
        <v>11623</v>
      </c>
      <c r="H1002" s="29" t="n">
        <v>12</v>
      </c>
      <c r="I1002" s="29" t="s">
        <v>20260</v>
      </c>
      <c r="J1002" s="29" t="s">
        <v>20261</v>
      </c>
      <c r="K1002" s="29" t="s">
        <v>20319</v>
      </c>
      <c r="L1002" s="29" t="s">
        <v>3690</v>
      </c>
      <c r="M1002" s="29" t="s">
        <v>21598</v>
      </c>
      <c r="N1002" s="29" t="s">
        <v>1970</v>
      </c>
      <c r="O1002" s="31" t="n">
        <v>24.6</v>
      </c>
      <c r="P1002" s="31" t="n">
        <v>7.55</v>
      </c>
      <c r="Q1002" s="30" t="n">
        <v>45906</v>
      </c>
      <c r="R1002" s="29"/>
    </row>
    <row r="1003" customFormat="false" ht="15" hidden="false" customHeight="true" outlineLevel="0" collapsed="false">
      <c r="A1003" s="26" t="s">
        <v>12617</v>
      </c>
      <c r="B1003" s="26" t="s">
        <v>249</v>
      </c>
      <c r="C1003" s="26" t="s">
        <v>21021</v>
      </c>
      <c r="D1003" s="26" t="s">
        <v>20312</v>
      </c>
      <c r="E1003" s="26" t="n">
        <v>45</v>
      </c>
      <c r="F1003" s="26" t="s">
        <v>21030</v>
      </c>
      <c r="G1003" s="26" t="s">
        <v>11623</v>
      </c>
      <c r="H1003" s="26" t="n">
        <v>16</v>
      </c>
      <c r="I1003" s="26" t="s">
        <v>21031</v>
      </c>
      <c r="J1003" s="26" t="s">
        <v>20261</v>
      </c>
      <c r="K1003" s="26" t="s">
        <v>20322</v>
      </c>
      <c r="L1003" s="26" t="s">
        <v>11370</v>
      </c>
      <c r="M1003" s="26" t="s">
        <v>21599</v>
      </c>
      <c r="N1003" s="26" t="s">
        <v>5022</v>
      </c>
      <c r="O1003" s="28" t="n">
        <v>48.4</v>
      </c>
      <c r="P1003" s="28" t="n">
        <v>7.55</v>
      </c>
      <c r="Q1003" s="27" t="n">
        <v>45613</v>
      </c>
      <c r="R1003" s="26"/>
    </row>
    <row r="1004" customFormat="false" ht="15" hidden="false" customHeight="true" outlineLevel="0" collapsed="false">
      <c r="A1004" s="29" t="s">
        <v>21600</v>
      </c>
      <c r="B1004" s="29" t="s">
        <v>249</v>
      </c>
      <c r="C1004" s="29" t="s">
        <v>21021</v>
      </c>
      <c r="D1004" s="29" t="s">
        <v>20312</v>
      </c>
      <c r="E1004" s="29" t="n">
        <v>32</v>
      </c>
      <c r="F1004" s="29" t="s">
        <v>20264</v>
      </c>
      <c r="G1004" s="29" t="s">
        <v>11623</v>
      </c>
      <c r="H1004" s="29" t="n">
        <v>12</v>
      </c>
      <c r="I1004" s="29" t="s">
        <v>20260</v>
      </c>
      <c r="J1004" s="29" t="s">
        <v>20261</v>
      </c>
      <c r="K1004" s="29" t="s">
        <v>13146</v>
      </c>
      <c r="L1004" s="29" t="s">
        <v>6025</v>
      </c>
      <c r="M1004" s="29" t="s">
        <v>21601</v>
      </c>
      <c r="N1004" s="29" t="s">
        <v>4800</v>
      </c>
      <c r="O1004" s="31" t="n">
        <v>27.3</v>
      </c>
      <c r="P1004" s="31" t="n">
        <v>7.55</v>
      </c>
      <c r="Q1004" s="30" t="n">
        <v>45752</v>
      </c>
      <c r="R1004" s="29"/>
    </row>
    <row r="1005" customFormat="false" ht="15" hidden="false" customHeight="true" outlineLevel="0" collapsed="false">
      <c r="A1005" s="26" t="s">
        <v>12742</v>
      </c>
      <c r="B1005" s="26" t="s">
        <v>249</v>
      </c>
      <c r="C1005" s="26" t="s">
        <v>21021</v>
      </c>
      <c r="D1005" s="26" t="s">
        <v>20312</v>
      </c>
      <c r="E1005" s="26" t="n">
        <v>24</v>
      </c>
      <c r="F1005" s="26" t="s">
        <v>20259</v>
      </c>
      <c r="G1005" s="26" t="s">
        <v>11623</v>
      </c>
      <c r="H1005" s="26" t="n">
        <v>9</v>
      </c>
      <c r="I1005" s="26" t="s">
        <v>20260</v>
      </c>
      <c r="J1005" s="26" t="s">
        <v>20261</v>
      </c>
      <c r="K1005" s="26" t="s">
        <v>13405</v>
      </c>
      <c r="L1005" s="26" t="s">
        <v>5969</v>
      </c>
      <c r="M1005" s="26" t="s">
        <v>20964</v>
      </c>
      <c r="N1005" s="26" t="s">
        <v>407</v>
      </c>
      <c r="O1005" s="28" t="n">
        <v>46</v>
      </c>
      <c r="P1005" s="28" t="n">
        <v>7.55</v>
      </c>
      <c r="Q1005" s="27" t="n">
        <v>45585</v>
      </c>
      <c r="R1005" s="26"/>
    </row>
    <row r="1006" customFormat="false" ht="15" hidden="false" customHeight="true" outlineLevel="0" collapsed="false">
      <c r="A1006" s="29" t="s">
        <v>21602</v>
      </c>
      <c r="B1006" s="29" t="s">
        <v>249</v>
      </c>
      <c r="C1006" s="29" t="s">
        <v>21021</v>
      </c>
      <c r="D1006" s="29" t="s">
        <v>20312</v>
      </c>
      <c r="E1006" s="29" t="n">
        <v>24</v>
      </c>
      <c r="F1006" s="29" t="s">
        <v>20259</v>
      </c>
      <c r="G1006" s="29" t="s">
        <v>11623</v>
      </c>
      <c r="H1006" s="29" t="n">
        <v>9</v>
      </c>
      <c r="I1006" s="29" t="s">
        <v>20260</v>
      </c>
      <c r="J1006" s="29" t="s">
        <v>20261</v>
      </c>
      <c r="K1006" s="29" t="s">
        <v>12991</v>
      </c>
      <c r="L1006" s="29" t="s">
        <v>2277</v>
      </c>
      <c r="M1006" s="29" t="s">
        <v>21603</v>
      </c>
      <c r="N1006" s="29" t="s">
        <v>2278</v>
      </c>
      <c r="O1006" s="31" t="n">
        <v>27.6</v>
      </c>
      <c r="P1006" s="31" t="n">
        <v>7.55</v>
      </c>
      <c r="Q1006" s="30" t="n">
        <v>46058</v>
      </c>
      <c r="R1006" s="29"/>
    </row>
    <row r="1007" customFormat="false" ht="15" hidden="false" customHeight="true" outlineLevel="0" collapsed="false">
      <c r="A1007" s="26" t="s">
        <v>11646</v>
      </c>
      <c r="B1007" s="26" t="s">
        <v>249</v>
      </c>
      <c r="C1007" s="26" t="s">
        <v>21021</v>
      </c>
      <c r="D1007" s="26" t="s">
        <v>20312</v>
      </c>
      <c r="E1007" s="26" t="n">
        <v>24</v>
      </c>
      <c r="F1007" s="26" t="s">
        <v>20259</v>
      </c>
      <c r="G1007" s="26" t="s">
        <v>11623</v>
      </c>
      <c r="H1007" s="26" t="n">
        <v>9</v>
      </c>
      <c r="I1007" s="26" t="s">
        <v>20260</v>
      </c>
      <c r="J1007" s="26" t="s">
        <v>20261</v>
      </c>
      <c r="K1007" s="26" t="s">
        <v>13100</v>
      </c>
      <c r="L1007" s="26" t="s">
        <v>895</v>
      </c>
      <c r="M1007" s="26" t="s">
        <v>21604</v>
      </c>
      <c r="N1007" s="26" t="s">
        <v>899</v>
      </c>
      <c r="O1007" s="28" t="n">
        <v>46.5</v>
      </c>
      <c r="P1007" s="28" t="n">
        <v>7.55</v>
      </c>
      <c r="Q1007" s="27" t="n">
        <v>45575</v>
      </c>
      <c r="R1007" s="26"/>
    </row>
    <row r="1008" customFormat="false" ht="15" hidden="false" customHeight="true" outlineLevel="0" collapsed="false">
      <c r="A1008" s="29" t="s">
        <v>12354</v>
      </c>
      <c r="B1008" s="29" t="s">
        <v>249</v>
      </c>
      <c r="C1008" s="29" t="s">
        <v>21021</v>
      </c>
      <c r="D1008" s="29" t="s">
        <v>20312</v>
      </c>
      <c r="E1008" s="29" t="n">
        <v>24</v>
      </c>
      <c r="F1008" s="29" t="s">
        <v>20259</v>
      </c>
      <c r="G1008" s="29" t="s">
        <v>11623</v>
      </c>
      <c r="H1008" s="29" t="n">
        <v>9</v>
      </c>
      <c r="I1008" s="29" t="s">
        <v>20260</v>
      </c>
      <c r="J1008" s="29" t="s">
        <v>20261</v>
      </c>
      <c r="K1008" s="29" t="s">
        <v>20329</v>
      </c>
      <c r="L1008" s="29" t="s">
        <v>10108</v>
      </c>
      <c r="M1008" s="29" t="s">
        <v>21605</v>
      </c>
      <c r="N1008" s="29" t="s">
        <v>613</v>
      </c>
      <c r="O1008" s="31" t="n">
        <v>39.1</v>
      </c>
      <c r="P1008" s="31" t="n">
        <v>7.55</v>
      </c>
      <c r="Q1008" s="30" t="n">
        <v>45814</v>
      </c>
      <c r="R1008" s="29"/>
    </row>
    <row r="1009" customFormat="false" ht="15" hidden="false" customHeight="true" outlineLevel="0" collapsed="false">
      <c r="A1009" s="26" t="s">
        <v>12523</v>
      </c>
      <c r="B1009" s="26" t="s">
        <v>249</v>
      </c>
      <c r="C1009" s="26" t="s">
        <v>21021</v>
      </c>
      <c r="D1009" s="26" t="s">
        <v>20312</v>
      </c>
      <c r="E1009" s="26" t="n">
        <v>45</v>
      </c>
      <c r="F1009" s="26" t="s">
        <v>21030</v>
      </c>
      <c r="G1009" s="26" t="s">
        <v>11623</v>
      </c>
      <c r="H1009" s="26" t="n">
        <v>16</v>
      </c>
      <c r="I1009" s="26" t="s">
        <v>21031</v>
      </c>
      <c r="J1009" s="26" t="s">
        <v>20261</v>
      </c>
      <c r="K1009" s="26" t="s">
        <v>20763</v>
      </c>
      <c r="L1009" s="26" t="s">
        <v>264</v>
      </c>
      <c r="M1009" s="26" t="s">
        <v>21606</v>
      </c>
      <c r="N1009" s="26" t="s">
        <v>269</v>
      </c>
      <c r="O1009" s="28" t="n">
        <v>60.3</v>
      </c>
      <c r="P1009" s="28" t="n">
        <v>7.55</v>
      </c>
      <c r="Q1009" s="27" t="n">
        <v>45914</v>
      </c>
      <c r="R1009" s="26"/>
    </row>
    <row r="1010" customFormat="false" ht="15" hidden="false" customHeight="true" outlineLevel="0" collapsed="false">
      <c r="A1010" s="29" t="s">
        <v>21607</v>
      </c>
      <c r="B1010" s="29" t="s">
        <v>249</v>
      </c>
      <c r="C1010" s="29" t="s">
        <v>21021</v>
      </c>
      <c r="D1010" s="29" t="s">
        <v>20312</v>
      </c>
      <c r="E1010" s="29" t="n">
        <v>32</v>
      </c>
      <c r="F1010" s="29" t="s">
        <v>20264</v>
      </c>
      <c r="G1010" s="29" t="s">
        <v>11623</v>
      </c>
      <c r="H1010" s="29" t="n">
        <v>12</v>
      </c>
      <c r="I1010" s="29" t="s">
        <v>20260</v>
      </c>
      <c r="J1010" s="29" t="s">
        <v>20261</v>
      </c>
      <c r="K1010" s="29" t="s">
        <v>13340</v>
      </c>
      <c r="L1010" s="29" t="s">
        <v>5674</v>
      </c>
      <c r="M1010" s="29" t="s">
        <v>21608</v>
      </c>
      <c r="N1010" s="29" t="s">
        <v>2608</v>
      </c>
      <c r="O1010" s="31" t="n">
        <v>58.9</v>
      </c>
      <c r="P1010" s="31" t="n">
        <v>7.55</v>
      </c>
      <c r="Q1010" s="30" t="n">
        <v>46179</v>
      </c>
      <c r="R1010" s="29"/>
    </row>
    <row r="1011" customFormat="false" ht="15" hidden="false" customHeight="true" outlineLevel="0" collapsed="false">
      <c r="A1011" s="26" t="s">
        <v>11904</v>
      </c>
      <c r="B1011" s="26" t="s">
        <v>249</v>
      </c>
      <c r="C1011" s="26" t="s">
        <v>21021</v>
      </c>
      <c r="D1011" s="26" t="s">
        <v>20312</v>
      </c>
      <c r="E1011" s="26" t="n">
        <v>40</v>
      </c>
      <c r="F1011" s="26" t="s">
        <v>20264</v>
      </c>
      <c r="G1011" s="26" t="s">
        <v>11623</v>
      </c>
      <c r="H1011" s="26" t="n">
        <v>14</v>
      </c>
      <c r="I1011" s="26" t="s">
        <v>20265</v>
      </c>
      <c r="J1011" s="26" t="s">
        <v>20261</v>
      </c>
      <c r="K1011" s="26" t="s">
        <v>20333</v>
      </c>
      <c r="L1011" s="26" t="s">
        <v>3112</v>
      </c>
      <c r="M1011" s="26" t="s">
        <v>21609</v>
      </c>
      <c r="N1011" s="26" t="s">
        <v>2596</v>
      </c>
      <c r="O1011" s="28" t="n">
        <v>22.7</v>
      </c>
      <c r="P1011" s="28" t="n">
        <v>7.55</v>
      </c>
      <c r="Q1011" s="27" t="n">
        <v>46036</v>
      </c>
      <c r="R1011" s="26"/>
    </row>
    <row r="1012" customFormat="false" ht="15" hidden="false" customHeight="true" outlineLevel="0" collapsed="false">
      <c r="A1012" s="29" t="s">
        <v>13437</v>
      </c>
      <c r="B1012" s="29" t="s">
        <v>249</v>
      </c>
      <c r="C1012" s="29" t="s">
        <v>21021</v>
      </c>
      <c r="D1012" s="29" t="s">
        <v>20312</v>
      </c>
      <c r="E1012" s="29" t="n">
        <v>28</v>
      </c>
      <c r="F1012" s="29" t="s">
        <v>20259</v>
      </c>
      <c r="G1012" s="29" t="s">
        <v>11623</v>
      </c>
      <c r="H1012" s="29" t="n">
        <v>10</v>
      </c>
      <c r="I1012" s="29" t="s">
        <v>20260</v>
      </c>
      <c r="J1012" s="29" t="s">
        <v>20261</v>
      </c>
      <c r="K1012" s="29" t="s">
        <v>13032</v>
      </c>
      <c r="L1012" s="29" t="s">
        <v>3276</v>
      </c>
      <c r="M1012" s="29" t="s">
        <v>21610</v>
      </c>
      <c r="N1012" s="29" t="s">
        <v>3279</v>
      </c>
      <c r="O1012" s="31" t="n">
        <v>58.1</v>
      </c>
      <c r="P1012" s="31" t="n">
        <v>7.55</v>
      </c>
      <c r="Q1012" s="30" t="n">
        <v>45605</v>
      </c>
      <c r="R1012" s="29"/>
    </row>
    <row r="1013" customFormat="false" ht="15" hidden="false" customHeight="true" outlineLevel="0" collapsed="false">
      <c r="A1013" s="26" t="s">
        <v>13677</v>
      </c>
      <c r="B1013" s="26" t="s">
        <v>249</v>
      </c>
      <c r="C1013" s="26" t="s">
        <v>21021</v>
      </c>
      <c r="D1013" s="26" t="s">
        <v>20312</v>
      </c>
      <c r="E1013" s="26" t="n">
        <v>70</v>
      </c>
      <c r="F1013" s="26" t="s">
        <v>21022</v>
      </c>
      <c r="G1013" s="26" t="s">
        <v>11623</v>
      </c>
      <c r="H1013" s="26" t="n">
        <v>22</v>
      </c>
      <c r="I1013" s="26" t="s">
        <v>21023</v>
      </c>
      <c r="J1013" s="26" t="s">
        <v>20261</v>
      </c>
      <c r="K1013" s="26" t="s">
        <v>12980</v>
      </c>
      <c r="L1013" s="26" t="s">
        <v>10280</v>
      </c>
      <c r="M1013" s="26" t="s">
        <v>21611</v>
      </c>
      <c r="N1013" s="26" t="s">
        <v>2617</v>
      </c>
      <c r="O1013" s="28" t="n">
        <v>47.1</v>
      </c>
      <c r="P1013" s="28" t="n">
        <v>7.55</v>
      </c>
      <c r="Q1013" s="27" t="n">
        <v>45742</v>
      </c>
      <c r="R1013" s="26"/>
    </row>
    <row r="1014" customFormat="false" ht="15" hidden="false" customHeight="true" outlineLevel="0" collapsed="false">
      <c r="A1014" s="29" t="s">
        <v>12984</v>
      </c>
      <c r="B1014" s="29" t="s">
        <v>249</v>
      </c>
      <c r="C1014" s="29" t="s">
        <v>21021</v>
      </c>
      <c r="D1014" s="29" t="s">
        <v>20312</v>
      </c>
      <c r="E1014" s="29" t="n">
        <v>28</v>
      </c>
      <c r="F1014" s="29" t="s">
        <v>20259</v>
      </c>
      <c r="G1014" s="29" t="s">
        <v>11623</v>
      </c>
      <c r="H1014" s="29" t="n">
        <v>10</v>
      </c>
      <c r="I1014" s="29" t="s">
        <v>20260</v>
      </c>
      <c r="J1014" s="29" t="s">
        <v>20261</v>
      </c>
      <c r="K1014" s="29" t="s">
        <v>20337</v>
      </c>
      <c r="L1014" s="29" t="s">
        <v>4480</v>
      </c>
      <c r="M1014" s="29" t="s">
        <v>21612</v>
      </c>
      <c r="N1014" s="29" t="s">
        <v>4481</v>
      </c>
      <c r="O1014" s="31" t="n">
        <v>37.5</v>
      </c>
      <c r="P1014" s="31" t="n">
        <v>7.55</v>
      </c>
      <c r="Q1014" s="30" t="n">
        <v>45701</v>
      </c>
      <c r="R1014" s="29"/>
    </row>
    <row r="1015" customFormat="false" ht="15" hidden="false" customHeight="true" outlineLevel="0" collapsed="false">
      <c r="A1015" s="26" t="s">
        <v>12069</v>
      </c>
      <c r="B1015" s="26" t="s">
        <v>249</v>
      </c>
      <c r="C1015" s="26" t="s">
        <v>21021</v>
      </c>
      <c r="D1015" s="26" t="s">
        <v>20312</v>
      </c>
      <c r="E1015" s="26" t="n">
        <v>50</v>
      </c>
      <c r="F1015" s="26" t="s">
        <v>21030</v>
      </c>
      <c r="G1015" s="26" t="s">
        <v>11623</v>
      </c>
      <c r="H1015" s="26" t="n">
        <v>18</v>
      </c>
      <c r="I1015" s="26" t="s">
        <v>21031</v>
      </c>
      <c r="J1015" s="26" t="s">
        <v>20261</v>
      </c>
      <c r="K1015" s="26" t="s">
        <v>20339</v>
      </c>
      <c r="L1015" s="26" t="s">
        <v>10984</v>
      </c>
      <c r="M1015" s="26" t="s">
        <v>21613</v>
      </c>
      <c r="N1015" s="26" t="s">
        <v>7638</v>
      </c>
      <c r="O1015" s="28" t="n">
        <v>44.2</v>
      </c>
      <c r="P1015" s="28" t="n">
        <v>7.55</v>
      </c>
      <c r="Q1015" s="27" t="n">
        <v>45703</v>
      </c>
      <c r="R1015" s="26"/>
    </row>
    <row r="1016" customFormat="false" ht="15" hidden="false" customHeight="true" outlineLevel="0" collapsed="false">
      <c r="A1016" s="29" t="s">
        <v>12378</v>
      </c>
      <c r="B1016" s="29" t="s">
        <v>249</v>
      </c>
      <c r="C1016" s="29" t="s">
        <v>21021</v>
      </c>
      <c r="D1016" s="29" t="s">
        <v>20312</v>
      </c>
      <c r="E1016" s="29" t="n">
        <v>50</v>
      </c>
      <c r="F1016" s="29" t="s">
        <v>21030</v>
      </c>
      <c r="G1016" s="29" t="s">
        <v>11623</v>
      </c>
      <c r="H1016" s="29" t="n">
        <v>18</v>
      </c>
      <c r="I1016" s="29" t="s">
        <v>21031</v>
      </c>
      <c r="J1016" s="29" t="s">
        <v>20261</v>
      </c>
      <c r="K1016" s="29" t="s">
        <v>20342</v>
      </c>
      <c r="L1016" s="29" t="s">
        <v>8886</v>
      </c>
      <c r="M1016" s="29" t="s">
        <v>21614</v>
      </c>
      <c r="N1016" s="29" t="s">
        <v>3520</v>
      </c>
      <c r="O1016" s="31" t="n">
        <v>48.8</v>
      </c>
      <c r="P1016" s="31" t="n">
        <v>7.55</v>
      </c>
      <c r="Q1016" s="30" t="n">
        <v>46141</v>
      </c>
      <c r="R1016" s="29"/>
    </row>
    <row r="1017" customFormat="false" ht="15" hidden="false" customHeight="true" outlineLevel="0" collapsed="false">
      <c r="A1017" s="26" t="s">
        <v>12438</v>
      </c>
      <c r="B1017" s="26" t="s">
        <v>249</v>
      </c>
      <c r="C1017" s="26" t="s">
        <v>21021</v>
      </c>
      <c r="D1017" s="26" t="s">
        <v>20312</v>
      </c>
      <c r="E1017" s="26" t="n">
        <v>28</v>
      </c>
      <c r="F1017" s="26" t="s">
        <v>20259</v>
      </c>
      <c r="G1017" s="26" t="s">
        <v>11623</v>
      </c>
      <c r="H1017" s="26" t="n">
        <v>10</v>
      </c>
      <c r="I1017" s="26" t="s">
        <v>20260</v>
      </c>
      <c r="J1017" s="26" t="s">
        <v>20261</v>
      </c>
      <c r="K1017" s="26" t="s">
        <v>13118</v>
      </c>
      <c r="L1017" s="26" t="s">
        <v>10544</v>
      </c>
      <c r="M1017" s="26" t="s">
        <v>21615</v>
      </c>
      <c r="N1017" s="26" t="s">
        <v>1757</v>
      </c>
      <c r="O1017" s="28" t="n">
        <v>51.5</v>
      </c>
      <c r="P1017" s="28" t="n">
        <v>7.55</v>
      </c>
      <c r="Q1017" s="27" t="n">
        <v>45795</v>
      </c>
      <c r="R1017" s="26"/>
    </row>
    <row r="1018" customFormat="false" ht="15" hidden="false" customHeight="true" outlineLevel="0" collapsed="false">
      <c r="A1018" s="29" t="s">
        <v>21616</v>
      </c>
      <c r="B1018" s="29" t="s">
        <v>249</v>
      </c>
      <c r="C1018" s="29" t="s">
        <v>21021</v>
      </c>
      <c r="D1018" s="29" t="s">
        <v>20312</v>
      </c>
      <c r="E1018" s="29" t="n">
        <v>40</v>
      </c>
      <c r="F1018" s="29" t="s">
        <v>20264</v>
      </c>
      <c r="G1018" s="29" t="s">
        <v>11623</v>
      </c>
      <c r="H1018" s="29" t="n">
        <v>14</v>
      </c>
      <c r="I1018" s="29" t="s">
        <v>20265</v>
      </c>
      <c r="J1018" s="29" t="s">
        <v>20261</v>
      </c>
      <c r="K1018" s="29" t="s">
        <v>20345</v>
      </c>
      <c r="L1018" s="29" t="s">
        <v>7166</v>
      </c>
      <c r="M1018" s="29" t="s">
        <v>21617</v>
      </c>
      <c r="N1018" s="29" t="s">
        <v>1263</v>
      </c>
      <c r="O1018" s="31" t="n">
        <v>26.4</v>
      </c>
      <c r="P1018" s="31" t="n">
        <v>7.55</v>
      </c>
      <c r="Q1018" s="30" t="n">
        <v>45661</v>
      </c>
      <c r="R1018" s="29"/>
    </row>
    <row r="1019" customFormat="false" ht="15" hidden="false" customHeight="true" outlineLevel="0" collapsed="false">
      <c r="A1019" s="26" t="s">
        <v>13590</v>
      </c>
      <c r="B1019" s="26" t="s">
        <v>249</v>
      </c>
      <c r="C1019" s="26" t="s">
        <v>21021</v>
      </c>
      <c r="D1019" s="26" t="s">
        <v>20312</v>
      </c>
      <c r="E1019" s="26" t="n">
        <v>50</v>
      </c>
      <c r="F1019" s="26" t="s">
        <v>21030</v>
      </c>
      <c r="G1019" s="26" t="s">
        <v>11623</v>
      </c>
      <c r="H1019" s="26" t="n">
        <v>18</v>
      </c>
      <c r="I1019" s="26" t="s">
        <v>21031</v>
      </c>
      <c r="J1019" s="26" t="s">
        <v>20446</v>
      </c>
      <c r="K1019" s="26"/>
      <c r="L1019" s="26"/>
      <c r="M1019" s="26"/>
      <c r="N1019" s="26"/>
      <c r="O1019" s="26"/>
      <c r="P1019" s="28" t="n">
        <v>7.55</v>
      </c>
      <c r="Q1019" s="27" t="n">
        <v>45913</v>
      </c>
      <c r="R1019" s="26"/>
    </row>
    <row r="1020" customFormat="false" ht="15" hidden="false" customHeight="true" outlineLevel="0" collapsed="false">
      <c r="A1020" s="29" t="s">
        <v>12212</v>
      </c>
      <c r="B1020" s="29" t="s">
        <v>249</v>
      </c>
      <c r="C1020" s="29" t="s">
        <v>21021</v>
      </c>
      <c r="D1020" s="29" t="s">
        <v>20312</v>
      </c>
      <c r="E1020" s="29" t="n">
        <v>32</v>
      </c>
      <c r="F1020" s="29" t="s">
        <v>20264</v>
      </c>
      <c r="G1020" s="29" t="s">
        <v>11623</v>
      </c>
      <c r="H1020" s="29" t="n">
        <v>12</v>
      </c>
      <c r="I1020" s="29" t="s">
        <v>20260</v>
      </c>
      <c r="J1020" s="29" t="s">
        <v>20261</v>
      </c>
      <c r="K1020" s="29" t="s">
        <v>20349</v>
      </c>
      <c r="L1020" s="29" t="s">
        <v>6681</v>
      </c>
      <c r="M1020" s="29" t="s">
        <v>21618</v>
      </c>
      <c r="N1020" s="29" t="s">
        <v>6311</v>
      </c>
      <c r="O1020" s="31" t="n">
        <v>23.2</v>
      </c>
      <c r="P1020" s="31" t="n">
        <v>7.55</v>
      </c>
      <c r="Q1020" s="30" t="n">
        <v>46184</v>
      </c>
      <c r="R1020" s="29"/>
    </row>
    <row r="1021" customFormat="false" ht="15" hidden="false" customHeight="true" outlineLevel="0" collapsed="false">
      <c r="A1021" s="26" t="s">
        <v>12974</v>
      </c>
      <c r="B1021" s="26" t="s">
        <v>249</v>
      </c>
      <c r="C1021" s="26" t="s">
        <v>21021</v>
      </c>
      <c r="D1021" s="26" t="s">
        <v>20312</v>
      </c>
      <c r="E1021" s="26" t="n">
        <v>80</v>
      </c>
      <c r="F1021" s="26" t="s">
        <v>21022</v>
      </c>
      <c r="G1021" s="26" t="s">
        <v>11623</v>
      </c>
      <c r="H1021" s="26" t="n">
        <v>24</v>
      </c>
      <c r="I1021" s="26" t="s">
        <v>21023</v>
      </c>
      <c r="J1021" s="26" t="s">
        <v>20261</v>
      </c>
      <c r="K1021" s="26" t="s">
        <v>13427</v>
      </c>
      <c r="L1021" s="26" t="s">
        <v>8933</v>
      </c>
      <c r="M1021" s="26" t="s">
        <v>21619</v>
      </c>
      <c r="N1021" s="26" t="s">
        <v>444</v>
      </c>
      <c r="O1021" s="28" t="n">
        <v>48.6</v>
      </c>
      <c r="P1021" s="28" t="n">
        <v>7.55</v>
      </c>
      <c r="Q1021" s="27" t="n">
        <v>45676</v>
      </c>
      <c r="R1021" s="26"/>
    </row>
    <row r="1022" customFormat="false" ht="15" hidden="false" customHeight="true" outlineLevel="0" collapsed="false">
      <c r="A1022" s="29" t="s">
        <v>11699</v>
      </c>
      <c r="B1022" s="29" t="s">
        <v>249</v>
      </c>
      <c r="C1022" s="29" t="s">
        <v>21021</v>
      </c>
      <c r="D1022" s="29" t="s">
        <v>20312</v>
      </c>
      <c r="E1022" s="29" t="n">
        <v>32</v>
      </c>
      <c r="F1022" s="29" t="s">
        <v>20264</v>
      </c>
      <c r="G1022" s="29" t="s">
        <v>11623</v>
      </c>
      <c r="H1022" s="29" t="n">
        <v>12</v>
      </c>
      <c r="I1022" s="29" t="s">
        <v>20260</v>
      </c>
      <c r="J1022" s="29" t="s">
        <v>20261</v>
      </c>
      <c r="K1022" s="29" t="s">
        <v>20353</v>
      </c>
      <c r="L1022" s="29" t="s">
        <v>4724</v>
      </c>
      <c r="M1022" s="29" t="s">
        <v>21620</v>
      </c>
      <c r="N1022" s="29" t="s">
        <v>2120</v>
      </c>
      <c r="O1022" s="31" t="n">
        <v>30.9</v>
      </c>
      <c r="P1022" s="31" t="n">
        <v>7.55</v>
      </c>
      <c r="Q1022" s="30" t="n">
        <v>45575</v>
      </c>
      <c r="R1022" s="29"/>
    </row>
    <row r="1023" customFormat="false" ht="15" hidden="false" customHeight="true" outlineLevel="0" collapsed="false">
      <c r="A1023" s="26" t="s">
        <v>13662</v>
      </c>
      <c r="B1023" s="26" t="s">
        <v>249</v>
      </c>
      <c r="C1023" s="26" t="s">
        <v>21021</v>
      </c>
      <c r="D1023" s="26" t="s">
        <v>20355</v>
      </c>
      <c r="E1023" s="26" t="n">
        <v>70</v>
      </c>
      <c r="F1023" s="26" t="s">
        <v>21022</v>
      </c>
      <c r="G1023" s="26" t="s">
        <v>11623</v>
      </c>
      <c r="H1023" s="26" t="n">
        <v>22</v>
      </c>
      <c r="I1023" s="26" t="s">
        <v>21023</v>
      </c>
      <c r="J1023" s="26" t="s">
        <v>20261</v>
      </c>
      <c r="K1023" s="26" t="s">
        <v>12977</v>
      </c>
      <c r="L1023" s="26" t="s">
        <v>9746</v>
      </c>
      <c r="M1023" s="26" t="s">
        <v>21621</v>
      </c>
      <c r="N1023" s="26" t="s">
        <v>3583</v>
      </c>
      <c r="O1023" s="28" t="n">
        <v>57.4</v>
      </c>
      <c r="P1023" s="28" t="n">
        <v>7.55</v>
      </c>
      <c r="Q1023" s="27" t="n">
        <v>45898</v>
      </c>
      <c r="R1023" s="26"/>
    </row>
    <row r="1024" customFormat="false" ht="15" hidden="false" customHeight="true" outlineLevel="0" collapsed="false">
      <c r="A1024" s="29" t="s">
        <v>13254</v>
      </c>
      <c r="B1024" s="29" t="s">
        <v>249</v>
      </c>
      <c r="C1024" s="29" t="s">
        <v>21021</v>
      </c>
      <c r="D1024" s="29" t="s">
        <v>20355</v>
      </c>
      <c r="E1024" s="29" t="n">
        <v>28</v>
      </c>
      <c r="F1024" s="29" t="s">
        <v>20259</v>
      </c>
      <c r="G1024" s="29" t="s">
        <v>11623</v>
      </c>
      <c r="H1024" s="29" t="n">
        <v>10</v>
      </c>
      <c r="I1024" s="29" t="s">
        <v>20260</v>
      </c>
      <c r="J1024" s="29" t="s">
        <v>20261</v>
      </c>
      <c r="K1024" s="29" t="s">
        <v>20357</v>
      </c>
      <c r="L1024" s="29" t="s">
        <v>629</v>
      </c>
      <c r="M1024" s="29" t="s">
        <v>21622</v>
      </c>
      <c r="N1024" s="29" t="s">
        <v>631</v>
      </c>
      <c r="O1024" s="31" t="n">
        <v>20.7</v>
      </c>
      <c r="P1024" s="31" t="n">
        <v>7.55</v>
      </c>
      <c r="Q1024" s="30" t="n">
        <v>46083</v>
      </c>
      <c r="R1024" s="29"/>
    </row>
    <row r="1025" customFormat="false" ht="15" hidden="false" customHeight="true" outlineLevel="0" collapsed="false">
      <c r="A1025" s="26" t="s">
        <v>21623</v>
      </c>
      <c r="B1025" s="26" t="s">
        <v>249</v>
      </c>
      <c r="C1025" s="26" t="s">
        <v>21021</v>
      </c>
      <c r="D1025" s="26" t="s">
        <v>20355</v>
      </c>
      <c r="E1025" s="26" t="n">
        <v>24</v>
      </c>
      <c r="F1025" s="26" t="s">
        <v>20259</v>
      </c>
      <c r="G1025" s="26" t="s">
        <v>11623</v>
      </c>
      <c r="H1025" s="26" t="n">
        <v>9</v>
      </c>
      <c r="I1025" s="26" t="s">
        <v>20260</v>
      </c>
      <c r="J1025" s="26" t="s">
        <v>20261</v>
      </c>
      <c r="K1025" s="26" t="s">
        <v>20359</v>
      </c>
      <c r="L1025" s="26" t="s">
        <v>11331</v>
      </c>
      <c r="M1025" s="26" t="s">
        <v>21624</v>
      </c>
      <c r="N1025" s="26" t="s">
        <v>1249</v>
      </c>
      <c r="O1025" s="28" t="n">
        <v>30</v>
      </c>
      <c r="P1025" s="28" t="n">
        <v>7.55</v>
      </c>
      <c r="Q1025" s="27" t="n">
        <v>45863</v>
      </c>
      <c r="R1025" s="26"/>
    </row>
    <row r="1026" customFormat="false" ht="15" hidden="false" customHeight="true" outlineLevel="0" collapsed="false">
      <c r="A1026" s="29" t="s">
        <v>13538</v>
      </c>
      <c r="B1026" s="29" t="s">
        <v>249</v>
      </c>
      <c r="C1026" s="29" t="s">
        <v>21021</v>
      </c>
      <c r="D1026" s="29" t="s">
        <v>20355</v>
      </c>
      <c r="E1026" s="29" t="n">
        <v>24</v>
      </c>
      <c r="F1026" s="29" t="s">
        <v>20259</v>
      </c>
      <c r="G1026" s="29" t="s">
        <v>11623</v>
      </c>
      <c r="H1026" s="29" t="n">
        <v>9</v>
      </c>
      <c r="I1026" s="29" t="s">
        <v>20260</v>
      </c>
      <c r="J1026" s="29" t="s">
        <v>20261</v>
      </c>
      <c r="K1026" s="29" t="s">
        <v>13539</v>
      </c>
      <c r="L1026" s="29" t="s">
        <v>10999</v>
      </c>
      <c r="M1026" s="29" t="s">
        <v>21625</v>
      </c>
      <c r="N1026" s="29" t="s">
        <v>2808</v>
      </c>
      <c r="O1026" s="31" t="n">
        <v>58.1</v>
      </c>
      <c r="P1026" s="31" t="n">
        <v>7.55</v>
      </c>
      <c r="Q1026" s="30" t="n">
        <v>45854</v>
      </c>
      <c r="R1026" s="29"/>
    </row>
    <row r="1027" customFormat="false" ht="15" hidden="false" customHeight="true" outlineLevel="0" collapsed="false">
      <c r="A1027" s="26" t="s">
        <v>14061</v>
      </c>
      <c r="B1027" s="26" t="s">
        <v>249</v>
      </c>
      <c r="C1027" s="26" t="s">
        <v>21021</v>
      </c>
      <c r="D1027" s="26" t="s">
        <v>20355</v>
      </c>
      <c r="E1027" s="26" t="n">
        <v>70</v>
      </c>
      <c r="F1027" s="26" t="s">
        <v>21022</v>
      </c>
      <c r="G1027" s="26" t="s">
        <v>11623</v>
      </c>
      <c r="H1027" s="26" t="n">
        <v>22</v>
      </c>
      <c r="I1027" s="26" t="s">
        <v>21023</v>
      </c>
      <c r="J1027" s="26" t="s">
        <v>20261</v>
      </c>
      <c r="K1027" s="26" t="s">
        <v>20362</v>
      </c>
      <c r="L1027" s="26" t="s">
        <v>10777</v>
      </c>
      <c r="M1027" s="26" t="s">
        <v>21626</v>
      </c>
      <c r="N1027" s="26" t="s">
        <v>1034</v>
      </c>
      <c r="O1027" s="28" t="n">
        <v>58.3</v>
      </c>
      <c r="P1027" s="28" t="n">
        <v>7.55</v>
      </c>
      <c r="Q1027" s="27" t="n">
        <v>46189</v>
      </c>
      <c r="R1027" s="26"/>
    </row>
    <row r="1028" customFormat="false" ht="15" hidden="false" customHeight="true" outlineLevel="0" collapsed="false">
      <c r="A1028" s="29" t="s">
        <v>12257</v>
      </c>
      <c r="B1028" s="29" t="s">
        <v>249</v>
      </c>
      <c r="C1028" s="29" t="s">
        <v>21021</v>
      </c>
      <c r="D1028" s="29" t="s">
        <v>20355</v>
      </c>
      <c r="E1028" s="29" t="n">
        <v>70</v>
      </c>
      <c r="F1028" s="29" t="s">
        <v>21022</v>
      </c>
      <c r="G1028" s="29" t="s">
        <v>11623</v>
      </c>
      <c r="H1028" s="29" t="n">
        <v>22</v>
      </c>
      <c r="I1028" s="29" t="s">
        <v>21023</v>
      </c>
      <c r="J1028" s="29" t="s">
        <v>20261</v>
      </c>
      <c r="K1028" s="29" t="s">
        <v>13165</v>
      </c>
      <c r="L1028" s="29" t="s">
        <v>10770</v>
      </c>
      <c r="M1028" s="29" t="s">
        <v>21627</v>
      </c>
      <c r="N1028" s="29" t="s">
        <v>2060</v>
      </c>
      <c r="O1028" s="31" t="n">
        <v>35.4</v>
      </c>
      <c r="P1028" s="31" t="n">
        <v>7.55</v>
      </c>
      <c r="Q1028" s="30" t="n">
        <v>45673</v>
      </c>
      <c r="R1028" s="29"/>
    </row>
    <row r="1029" customFormat="false" ht="15" hidden="false" customHeight="true" outlineLevel="0" collapsed="false">
      <c r="A1029" s="26" t="s">
        <v>11663</v>
      </c>
      <c r="B1029" s="26" t="s">
        <v>249</v>
      </c>
      <c r="C1029" s="26" t="s">
        <v>21021</v>
      </c>
      <c r="D1029" s="26" t="s">
        <v>20355</v>
      </c>
      <c r="E1029" s="26" t="n">
        <v>32</v>
      </c>
      <c r="F1029" s="26" t="s">
        <v>20264</v>
      </c>
      <c r="G1029" s="26" t="s">
        <v>11623</v>
      </c>
      <c r="H1029" s="26" t="n">
        <v>12</v>
      </c>
      <c r="I1029" s="26" t="s">
        <v>20260</v>
      </c>
      <c r="J1029" s="26" t="s">
        <v>20261</v>
      </c>
      <c r="K1029" s="26" t="s">
        <v>13062</v>
      </c>
      <c r="L1029" s="26" t="s">
        <v>5717</v>
      </c>
      <c r="M1029" s="26" t="s">
        <v>21628</v>
      </c>
      <c r="N1029" s="26" t="s">
        <v>2024</v>
      </c>
      <c r="O1029" s="28" t="n">
        <v>60.3</v>
      </c>
      <c r="P1029" s="28" t="n">
        <v>7.55</v>
      </c>
      <c r="Q1029" s="27" t="n">
        <v>45643</v>
      </c>
      <c r="R1029" s="26"/>
    </row>
    <row r="1030" customFormat="false" ht="15" hidden="false" customHeight="true" outlineLevel="0" collapsed="false">
      <c r="A1030" s="29" t="s">
        <v>13223</v>
      </c>
      <c r="B1030" s="29" t="s">
        <v>249</v>
      </c>
      <c r="C1030" s="29" t="s">
        <v>21021</v>
      </c>
      <c r="D1030" s="29" t="s">
        <v>20355</v>
      </c>
      <c r="E1030" s="29" t="n">
        <v>50</v>
      </c>
      <c r="F1030" s="29" t="s">
        <v>21030</v>
      </c>
      <c r="G1030" s="29" t="s">
        <v>11623</v>
      </c>
      <c r="H1030" s="29" t="n">
        <v>18</v>
      </c>
      <c r="I1030" s="29" t="s">
        <v>21031</v>
      </c>
      <c r="J1030" s="29" t="s">
        <v>20261</v>
      </c>
      <c r="K1030" s="29" t="s">
        <v>20789</v>
      </c>
      <c r="L1030" s="29" t="s">
        <v>8000</v>
      </c>
      <c r="M1030" s="29" t="s">
        <v>21629</v>
      </c>
      <c r="N1030" s="29" t="s">
        <v>2789</v>
      </c>
      <c r="O1030" s="31" t="n">
        <v>20.9</v>
      </c>
      <c r="P1030" s="31" t="n">
        <v>7.55</v>
      </c>
      <c r="Q1030" s="30" t="n">
        <v>45771</v>
      </c>
      <c r="R1030" s="29"/>
    </row>
    <row r="1031" customFormat="false" ht="15" hidden="false" customHeight="true" outlineLevel="0" collapsed="false">
      <c r="A1031" s="26" t="s">
        <v>21630</v>
      </c>
      <c r="B1031" s="26" t="s">
        <v>249</v>
      </c>
      <c r="C1031" s="26" t="s">
        <v>21021</v>
      </c>
      <c r="D1031" s="26" t="s">
        <v>20355</v>
      </c>
      <c r="E1031" s="26" t="n">
        <v>40</v>
      </c>
      <c r="F1031" s="26" t="s">
        <v>20264</v>
      </c>
      <c r="G1031" s="26" t="s">
        <v>11623</v>
      </c>
      <c r="H1031" s="26" t="n">
        <v>14</v>
      </c>
      <c r="I1031" s="26" t="s">
        <v>20265</v>
      </c>
      <c r="J1031" s="26" t="s">
        <v>20261</v>
      </c>
      <c r="K1031" s="26" t="s">
        <v>13416</v>
      </c>
      <c r="L1031" s="26" t="s">
        <v>10436</v>
      </c>
      <c r="M1031" s="26" t="s">
        <v>21631</v>
      </c>
      <c r="N1031" s="26" t="s">
        <v>389</v>
      </c>
      <c r="O1031" s="28" t="n">
        <v>26.6</v>
      </c>
      <c r="P1031" s="28" t="n">
        <v>7.55</v>
      </c>
      <c r="Q1031" s="27" t="n">
        <v>45796</v>
      </c>
      <c r="R1031" s="26"/>
    </row>
    <row r="1032" customFormat="false" ht="15" hidden="false" customHeight="true" outlineLevel="0" collapsed="false">
      <c r="A1032" s="29" t="s">
        <v>21632</v>
      </c>
      <c r="B1032" s="29" t="s">
        <v>249</v>
      </c>
      <c r="C1032" s="29" t="s">
        <v>21021</v>
      </c>
      <c r="D1032" s="29" t="s">
        <v>20355</v>
      </c>
      <c r="E1032" s="29" t="n">
        <v>70</v>
      </c>
      <c r="F1032" s="29" t="s">
        <v>21022</v>
      </c>
      <c r="G1032" s="29" t="s">
        <v>11623</v>
      </c>
      <c r="H1032" s="29" t="n">
        <v>22</v>
      </c>
      <c r="I1032" s="29" t="s">
        <v>21023</v>
      </c>
      <c r="J1032" s="29" t="s">
        <v>20446</v>
      </c>
      <c r="K1032" s="29"/>
      <c r="L1032" s="29"/>
      <c r="M1032" s="29"/>
      <c r="N1032" s="29"/>
      <c r="O1032" s="29"/>
      <c r="P1032" s="31" t="n">
        <v>7.55</v>
      </c>
      <c r="Q1032" s="30" t="n">
        <v>45644</v>
      </c>
      <c r="R1032" s="29"/>
    </row>
    <row r="1033" customFormat="false" ht="15" hidden="false" customHeight="true" outlineLevel="0" collapsed="false">
      <c r="A1033" s="26" t="s">
        <v>12287</v>
      </c>
      <c r="B1033" s="26" t="s">
        <v>249</v>
      </c>
      <c r="C1033" s="26" t="s">
        <v>21021</v>
      </c>
      <c r="D1033" s="26" t="s">
        <v>20355</v>
      </c>
      <c r="E1033" s="26" t="n">
        <v>28</v>
      </c>
      <c r="F1033" s="26" t="s">
        <v>20259</v>
      </c>
      <c r="G1033" s="26" t="s">
        <v>11623</v>
      </c>
      <c r="H1033" s="26" t="n">
        <v>10</v>
      </c>
      <c r="I1033" s="26" t="s">
        <v>20260</v>
      </c>
      <c r="J1033" s="26" t="s">
        <v>20261</v>
      </c>
      <c r="K1033" s="26" t="s">
        <v>13235</v>
      </c>
      <c r="L1033" s="26" t="s">
        <v>9500</v>
      </c>
      <c r="M1033" s="26" t="s">
        <v>21633</v>
      </c>
      <c r="N1033" s="26" t="s">
        <v>2762</v>
      </c>
      <c r="O1033" s="28" t="n">
        <v>43.8</v>
      </c>
      <c r="P1033" s="28" t="n">
        <v>7.55</v>
      </c>
      <c r="Q1033" s="27" t="n">
        <v>45992</v>
      </c>
      <c r="R1033" s="26"/>
    </row>
    <row r="1034" customFormat="false" ht="15" hidden="false" customHeight="true" outlineLevel="0" collapsed="false">
      <c r="A1034" s="29" t="s">
        <v>21634</v>
      </c>
      <c r="B1034" s="29" t="s">
        <v>249</v>
      </c>
      <c r="C1034" s="29" t="s">
        <v>21021</v>
      </c>
      <c r="D1034" s="29" t="s">
        <v>20355</v>
      </c>
      <c r="E1034" s="29" t="n">
        <v>50</v>
      </c>
      <c r="F1034" s="29" t="s">
        <v>21030</v>
      </c>
      <c r="G1034" s="29" t="s">
        <v>11623</v>
      </c>
      <c r="H1034" s="29" t="n">
        <v>18</v>
      </c>
      <c r="I1034" s="29" t="s">
        <v>21031</v>
      </c>
      <c r="J1034" s="29" t="s">
        <v>20261</v>
      </c>
      <c r="K1034" s="29" t="s">
        <v>20370</v>
      </c>
      <c r="L1034" s="29" t="s">
        <v>6773</v>
      </c>
      <c r="M1034" s="29" t="s">
        <v>21635</v>
      </c>
      <c r="N1034" s="29" t="s">
        <v>1649</v>
      </c>
      <c r="O1034" s="31" t="n">
        <v>37.7</v>
      </c>
      <c r="P1034" s="31" t="n">
        <v>7.55</v>
      </c>
      <c r="Q1034" s="30" t="n">
        <v>45912</v>
      </c>
      <c r="R1034" s="29"/>
    </row>
    <row r="1035" customFormat="false" ht="15" hidden="false" customHeight="true" outlineLevel="0" collapsed="false">
      <c r="A1035" s="26" t="s">
        <v>13400</v>
      </c>
      <c r="B1035" s="26" t="s">
        <v>249</v>
      </c>
      <c r="C1035" s="26" t="s">
        <v>21021</v>
      </c>
      <c r="D1035" s="26" t="s">
        <v>20355</v>
      </c>
      <c r="E1035" s="26" t="n">
        <v>24</v>
      </c>
      <c r="F1035" s="26" t="s">
        <v>20259</v>
      </c>
      <c r="G1035" s="26" t="s">
        <v>11623</v>
      </c>
      <c r="H1035" s="26" t="n">
        <v>9</v>
      </c>
      <c r="I1035" s="26" t="s">
        <v>20260</v>
      </c>
      <c r="J1035" s="26" t="s">
        <v>20261</v>
      </c>
      <c r="K1035" s="26" t="s">
        <v>20372</v>
      </c>
      <c r="L1035" s="26" t="s">
        <v>5390</v>
      </c>
      <c r="M1035" s="26" t="s">
        <v>21636</v>
      </c>
      <c r="N1035" s="26" t="s">
        <v>5391</v>
      </c>
      <c r="O1035" s="28" t="n">
        <v>52.1</v>
      </c>
      <c r="P1035" s="28" t="n">
        <v>7.55</v>
      </c>
      <c r="Q1035" s="27" t="n">
        <v>45590</v>
      </c>
      <c r="R1035" s="26"/>
    </row>
    <row r="1036" customFormat="false" ht="15" hidden="false" customHeight="true" outlineLevel="0" collapsed="false">
      <c r="A1036" s="29" t="s">
        <v>12673</v>
      </c>
      <c r="B1036" s="29" t="s">
        <v>249</v>
      </c>
      <c r="C1036" s="29" t="s">
        <v>21021</v>
      </c>
      <c r="D1036" s="29" t="s">
        <v>20355</v>
      </c>
      <c r="E1036" s="29" t="n">
        <v>70</v>
      </c>
      <c r="F1036" s="29" t="s">
        <v>21022</v>
      </c>
      <c r="G1036" s="29" t="s">
        <v>11623</v>
      </c>
      <c r="H1036" s="29" t="n">
        <v>22</v>
      </c>
      <c r="I1036" s="29" t="s">
        <v>21023</v>
      </c>
      <c r="J1036" s="29" t="s">
        <v>20261</v>
      </c>
      <c r="K1036" s="29" t="s">
        <v>13382</v>
      </c>
      <c r="L1036" s="29" t="s">
        <v>9570</v>
      </c>
      <c r="M1036" s="29" t="s">
        <v>21637</v>
      </c>
      <c r="N1036" s="29" t="s">
        <v>892</v>
      </c>
      <c r="O1036" s="31" t="n">
        <v>59.9</v>
      </c>
      <c r="P1036" s="31" t="n">
        <v>7.55</v>
      </c>
      <c r="Q1036" s="30" t="n">
        <v>46155</v>
      </c>
      <c r="R1036" s="29"/>
    </row>
    <row r="1037" customFormat="false" ht="15" hidden="false" customHeight="true" outlineLevel="0" collapsed="false">
      <c r="A1037" s="26" t="s">
        <v>11668</v>
      </c>
      <c r="B1037" s="26" t="s">
        <v>249</v>
      </c>
      <c r="C1037" s="26" t="s">
        <v>21021</v>
      </c>
      <c r="D1037" s="26" t="s">
        <v>20355</v>
      </c>
      <c r="E1037" s="26" t="n">
        <v>24</v>
      </c>
      <c r="F1037" s="26" t="s">
        <v>20259</v>
      </c>
      <c r="G1037" s="26" t="s">
        <v>11623</v>
      </c>
      <c r="H1037" s="26" t="n">
        <v>9</v>
      </c>
      <c r="I1037" s="26" t="s">
        <v>20260</v>
      </c>
      <c r="J1037" s="26" t="s">
        <v>20261</v>
      </c>
      <c r="K1037" s="26" t="s">
        <v>20375</v>
      </c>
      <c r="L1037" s="26" t="s">
        <v>6162</v>
      </c>
      <c r="M1037" s="26" t="s">
        <v>21638</v>
      </c>
      <c r="N1037" s="26" t="s">
        <v>2803</v>
      </c>
      <c r="O1037" s="28" t="n">
        <v>55.5</v>
      </c>
      <c r="P1037" s="28" t="n">
        <v>7.55</v>
      </c>
      <c r="Q1037" s="27" t="n">
        <v>45746</v>
      </c>
      <c r="R1037" s="26"/>
    </row>
    <row r="1038" customFormat="false" ht="15" hidden="false" customHeight="true" outlineLevel="0" collapsed="false">
      <c r="A1038" s="29" t="s">
        <v>21639</v>
      </c>
      <c r="B1038" s="29" t="s">
        <v>249</v>
      </c>
      <c r="C1038" s="29" t="s">
        <v>21021</v>
      </c>
      <c r="D1038" s="29" t="s">
        <v>20355</v>
      </c>
      <c r="E1038" s="29" t="n">
        <v>24</v>
      </c>
      <c r="F1038" s="29" t="s">
        <v>20259</v>
      </c>
      <c r="G1038" s="29" t="s">
        <v>11623</v>
      </c>
      <c r="H1038" s="29" t="n">
        <v>9</v>
      </c>
      <c r="I1038" s="29" t="s">
        <v>20260</v>
      </c>
      <c r="J1038" s="29" t="s">
        <v>20261</v>
      </c>
      <c r="K1038" s="29" t="s">
        <v>13215</v>
      </c>
      <c r="L1038" s="29" t="s">
        <v>4961</v>
      </c>
      <c r="M1038" s="29" t="s">
        <v>21640</v>
      </c>
      <c r="N1038" s="29" t="s">
        <v>702</v>
      </c>
      <c r="O1038" s="31" t="n">
        <v>32.9</v>
      </c>
      <c r="P1038" s="31" t="n">
        <v>7.55</v>
      </c>
      <c r="Q1038" s="30" t="n">
        <v>46135</v>
      </c>
      <c r="R1038" s="29"/>
    </row>
    <row r="1039" customFormat="false" ht="15" hidden="false" customHeight="true" outlineLevel="0" collapsed="false">
      <c r="A1039" s="26" t="s">
        <v>12408</v>
      </c>
      <c r="B1039" s="26" t="s">
        <v>249</v>
      </c>
      <c r="C1039" s="26" t="s">
        <v>21021</v>
      </c>
      <c r="D1039" s="26" t="s">
        <v>20355</v>
      </c>
      <c r="E1039" s="26" t="n">
        <v>28</v>
      </c>
      <c r="F1039" s="26" t="s">
        <v>20259</v>
      </c>
      <c r="G1039" s="26" t="s">
        <v>11623</v>
      </c>
      <c r="H1039" s="26" t="n">
        <v>10</v>
      </c>
      <c r="I1039" s="26" t="s">
        <v>20260</v>
      </c>
      <c r="J1039" s="26" t="s">
        <v>20261</v>
      </c>
      <c r="K1039" s="26" t="s">
        <v>13170</v>
      </c>
      <c r="L1039" s="26" t="s">
        <v>3104</v>
      </c>
      <c r="M1039" s="26" t="s">
        <v>21641</v>
      </c>
      <c r="N1039" s="26" t="s">
        <v>3106</v>
      </c>
      <c r="O1039" s="28" t="n">
        <v>45.8</v>
      </c>
      <c r="P1039" s="28" t="n">
        <v>7.55</v>
      </c>
      <c r="Q1039" s="27" t="n">
        <v>46099</v>
      </c>
      <c r="R1039" s="26"/>
    </row>
    <row r="1040" customFormat="false" ht="15" hidden="false" customHeight="true" outlineLevel="0" collapsed="false">
      <c r="A1040" s="29" t="s">
        <v>21642</v>
      </c>
      <c r="B1040" s="29" t="s">
        <v>249</v>
      </c>
      <c r="C1040" s="29" t="s">
        <v>21021</v>
      </c>
      <c r="D1040" s="29" t="s">
        <v>20355</v>
      </c>
      <c r="E1040" s="29" t="n">
        <v>28</v>
      </c>
      <c r="F1040" s="29" t="s">
        <v>20259</v>
      </c>
      <c r="G1040" s="29" t="s">
        <v>11623</v>
      </c>
      <c r="H1040" s="29" t="n">
        <v>10</v>
      </c>
      <c r="I1040" s="29" t="s">
        <v>20260</v>
      </c>
      <c r="J1040" s="29" t="s">
        <v>20261</v>
      </c>
      <c r="K1040" s="29" t="s">
        <v>13514</v>
      </c>
      <c r="L1040" s="29" t="s">
        <v>9133</v>
      </c>
      <c r="M1040" s="29" t="s">
        <v>21643</v>
      </c>
      <c r="N1040" s="29" t="s">
        <v>8092</v>
      </c>
      <c r="O1040" s="31" t="n">
        <v>27.1</v>
      </c>
      <c r="P1040" s="31" t="n">
        <v>7.55</v>
      </c>
      <c r="Q1040" s="30" t="n">
        <v>45947</v>
      </c>
      <c r="R1040" s="29"/>
    </row>
    <row r="1041" customFormat="false" ht="15" hidden="false" customHeight="true" outlineLevel="0" collapsed="false">
      <c r="A1041" s="26" t="s">
        <v>11716</v>
      </c>
      <c r="B1041" s="26" t="s">
        <v>249</v>
      </c>
      <c r="C1041" s="26" t="s">
        <v>21021</v>
      </c>
      <c r="D1041" s="26" t="s">
        <v>20355</v>
      </c>
      <c r="E1041" s="26" t="n">
        <v>32</v>
      </c>
      <c r="F1041" s="26" t="s">
        <v>20264</v>
      </c>
      <c r="G1041" s="26" t="s">
        <v>11623</v>
      </c>
      <c r="H1041" s="26" t="n">
        <v>12</v>
      </c>
      <c r="I1041" s="26" t="s">
        <v>20260</v>
      </c>
      <c r="J1041" s="26" t="s">
        <v>20261</v>
      </c>
      <c r="K1041" s="26" t="s">
        <v>13328</v>
      </c>
      <c r="L1041" s="26" t="s">
        <v>5554</v>
      </c>
      <c r="M1041" s="26" t="s">
        <v>21644</v>
      </c>
      <c r="N1041" s="26" t="s">
        <v>5208</v>
      </c>
      <c r="O1041" s="28" t="n">
        <v>53.4</v>
      </c>
      <c r="P1041" s="28" t="n">
        <v>7.55</v>
      </c>
      <c r="Q1041" s="27" t="n">
        <v>45697</v>
      </c>
      <c r="R1041" s="26"/>
    </row>
    <row r="1042" customFormat="false" ht="15" hidden="false" customHeight="true" outlineLevel="0" collapsed="false">
      <c r="A1042" s="29" t="s">
        <v>21645</v>
      </c>
      <c r="B1042" s="29" t="s">
        <v>249</v>
      </c>
      <c r="C1042" s="29" t="s">
        <v>21021</v>
      </c>
      <c r="D1042" s="29" t="s">
        <v>20355</v>
      </c>
      <c r="E1042" s="29" t="n">
        <v>36</v>
      </c>
      <c r="F1042" s="29" t="s">
        <v>20264</v>
      </c>
      <c r="G1042" s="29" t="s">
        <v>11623</v>
      </c>
      <c r="H1042" s="29" t="n">
        <v>13</v>
      </c>
      <c r="I1042" s="29" t="s">
        <v>20265</v>
      </c>
      <c r="J1042" s="29" t="s">
        <v>20261</v>
      </c>
      <c r="K1042" s="29" t="s">
        <v>20380</v>
      </c>
      <c r="L1042" s="29" t="s">
        <v>4203</v>
      </c>
      <c r="M1042" s="29" t="s">
        <v>21646</v>
      </c>
      <c r="N1042" s="29" t="s">
        <v>2278</v>
      </c>
      <c r="O1042" s="31" t="n">
        <v>28.9</v>
      </c>
      <c r="P1042" s="31" t="n">
        <v>7.55</v>
      </c>
      <c r="Q1042" s="30" t="n">
        <v>46170</v>
      </c>
      <c r="R1042" s="29"/>
    </row>
    <row r="1043" customFormat="false" ht="15" hidden="false" customHeight="true" outlineLevel="0" collapsed="false">
      <c r="A1043" s="26" t="s">
        <v>14072</v>
      </c>
      <c r="B1043" s="26" t="s">
        <v>249</v>
      </c>
      <c r="C1043" s="26" t="s">
        <v>21021</v>
      </c>
      <c r="D1043" s="26" t="s">
        <v>20355</v>
      </c>
      <c r="E1043" s="26" t="n">
        <v>45</v>
      </c>
      <c r="F1043" s="26" t="s">
        <v>21030</v>
      </c>
      <c r="G1043" s="26" t="s">
        <v>11623</v>
      </c>
      <c r="H1043" s="26" t="n">
        <v>16</v>
      </c>
      <c r="I1043" s="26" t="s">
        <v>21031</v>
      </c>
      <c r="J1043" s="26" t="s">
        <v>20261</v>
      </c>
      <c r="K1043" s="26" t="s">
        <v>13093</v>
      </c>
      <c r="L1043" s="26" t="s">
        <v>6643</v>
      </c>
      <c r="M1043" s="26" t="s">
        <v>21647</v>
      </c>
      <c r="N1043" s="26" t="s">
        <v>2741</v>
      </c>
      <c r="O1043" s="28" t="n">
        <v>24</v>
      </c>
      <c r="P1043" s="28" t="n">
        <v>7.55</v>
      </c>
      <c r="Q1043" s="27" t="n">
        <v>45630</v>
      </c>
      <c r="R1043" s="26"/>
    </row>
    <row r="1044" customFormat="false" ht="15" hidden="false" customHeight="true" outlineLevel="0" collapsed="false">
      <c r="A1044" s="29" t="s">
        <v>13369</v>
      </c>
      <c r="B1044" s="29" t="s">
        <v>249</v>
      </c>
      <c r="C1044" s="29" t="s">
        <v>21021</v>
      </c>
      <c r="D1044" s="29" t="s">
        <v>20355</v>
      </c>
      <c r="E1044" s="29" t="n">
        <v>24</v>
      </c>
      <c r="F1044" s="29" t="s">
        <v>20259</v>
      </c>
      <c r="G1044" s="29" t="s">
        <v>11623</v>
      </c>
      <c r="H1044" s="29" t="n">
        <v>9</v>
      </c>
      <c r="I1044" s="29" t="s">
        <v>20260</v>
      </c>
      <c r="J1044" s="29" t="s">
        <v>20261</v>
      </c>
      <c r="K1044" s="29" t="s">
        <v>13370</v>
      </c>
      <c r="L1044" s="29" t="s">
        <v>6296</v>
      </c>
      <c r="M1044" s="29" t="s">
        <v>21648</v>
      </c>
      <c r="N1044" s="29" t="s">
        <v>1994</v>
      </c>
      <c r="O1044" s="31" t="n">
        <v>35.5</v>
      </c>
      <c r="P1044" s="31" t="n">
        <v>7.55</v>
      </c>
      <c r="Q1044" s="30" t="n">
        <v>46106</v>
      </c>
      <c r="R1044" s="29"/>
    </row>
    <row r="1045" customFormat="false" ht="15" hidden="false" customHeight="true" outlineLevel="0" collapsed="false">
      <c r="A1045" s="26" t="s">
        <v>14213</v>
      </c>
      <c r="B1045" s="26" t="s">
        <v>249</v>
      </c>
      <c r="C1045" s="26" t="s">
        <v>21021</v>
      </c>
      <c r="D1045" s="26" t="s">
        <v>20355</v>
      </c>
      <c r="E1045" s="26" t="n">
        <v>70</v>
      </c>
      <c r="F1045" s="26" t="s">
        <v>21022</v>
      </c>
      <c r="G1045" s="26" t="s">
        <v>11623</v>
      </c>
      <c r="H1045" s="26" t="n">
        <v>22</v>
      </c>
      <c r="I1045" s="26" t="s">
        <v>21023</v>
      </c>
      <c r="J1045" s="26" t="s">
        <v>20261</v>
      </c>
      <c r="K1045" s="26" t="s">
        <v>20384</v>
      </c>
      <c r="L1045" s="26" t="s">
        <v>11300</v>
      </c>
      <c r="M1045" s="26" t="s">
        <v>21649</v>
      </c>
      <c r="N1045" s="26" t="s">
        <v>4784</v>
      </c>
      <c r="O1045" s="28" t="n">
        <v>47.1</v>
      </c>
      <c r="P1045" s="28" t="n">
        <v>7.55</v>
      </c>
      <c r="Q1045" s="27" t="n">
        <v>45933</v>
      </c>
      <c r="R1045" s="26"/>
    </row>
    <row r="1046" customFormat="false" ht="15" hidden="false" customHeight="true" outlineLevel="0" collapsed="false">
      <c r="A1046" s="29" t="s">
        <v>13628</v>
      </c>
      <c r="B1046" s="29" t="s">
        <v>249</v>
      </c>
      <c r="C1046" s="29" t="s">
        <v>21021</v>
      </c>
      <c r="D1046" s="29" t="s">
        <v>20355</v>
      </c>
      <c r="E1046" s="29" t="n">
        <v>32</v>
      </c>
      <c r="F1046" s="29" t="s">
        <v>20264</v>
      </c>
      <c r="G1046" s="29" t="s">
        <v>11623</v>
      </c>
      <c r="H1046" s="29" t="n">
        <v>12</v>
      </c>
      <c r="I1046" s="29" t="s">
        <v>20260</v>
      </c>
      <c r="J1046" s="29" t="s">
        <v>20261</v>
      </c>
      <c r="K1046" s="29" t="s">
        <v>13360</v>
      </c>
      <c r="L1046" s="29" t="s">
        <v>4545</v>
      </c>
      <c r="M1046" s="29" t="s">
        <v>21650</v>
      </c>
      <c r="N1046" s="29" t="s">
        <v>1812</v>
      </c>
      <c r="O1046" s="31" t="n">
        <v>48.1</v>
      </c>
      <c r="P1046" s="31" t="n">
        <v>7.55</v>
      </c>
      <c r="Q1046" s="30" t="n">
        <v>45791</v>
      </c>
      <c r="R1046" s="29"/>
    </row>
    <row r="1047" customFormat="false" ht="15" hidden="false" customHeight="true" outlineLevel="0" collapsed="false">
      <c r="A1047" s="26" t="s">
        <v>12727</v>
      </c>
      <c r="B1047" s="26" t="s">
        <v>249</v>
      </c>
      <c r="C1047" s="26" t="s">
        <v>21021</v>
      </c>
      <c r="D1047" s="26" t="s">
        <v>20387</v>
      </c>
      <c r="E1047" s="26" t="n">
        <v>60</v>
      </c>
      <c r="F1047" s="26" t="s">
        <v>21022</v>
      </c>
      <c r="G1047" s="26" t="s">
        <v>11623</v>
      </c>
      <c r="H1047" s="26" t="n">
        <v>20</v>
      </c>
      <c r="I1047" s="26" t="s">
        <v>21023</v>
      </c>
      <c r="J1047" s="26" t="s">
        <v>20261</v>
      </c>
      <c r="K1047" s="26" t="s">
        <v>13518</v>
      </c>
      <c r="L1047" s="26" t="s">
        <v>2326</v>
      </c>
      <c r="M1047" s="26" t="s">
        <v>21651</v>
      </c>
      <c r="N1047" s="26" t="s">
        <v>2137</v>
      </c>
      <c r="O1047" s="28" t="n">
        <v>23.8</v>
      </c>
      <c r="P1047" s="28" t="n">
        <v>7.55</v>
      </c>
      <c r="Q1047" s="27" t="n">
        <v>45978</v>
      </c>
      <c r="R1047" s="26"/>
    </row>
    <row r="1048" customFormat="false" ht="15" hidden="false" customHeight="true" outlineLevel="0" collapsed="false">
      <c r="A1048" s="29" t="s">
        <v>11959</v>
      </c>
      <c r="B1048" s="29" t="s">
        <v>249</v>
      </c>
      <c r="C1048" s="29" t="s">
        <v>21021</v>
      </c>
      <c r="D1048" s="29" t="s">
        <v>20387</v>
      </c>
      <c r="E1048" s="29" t="n">
        <v>32</v>
      </c>
      <c r="F1048" s="29" t="s">
        <v>20264</v>
      </c>
      <c r="G1048" s="29" t="s">
        <v>11623</v>
      </c>
      <c r="H1048" s="29" t="n">
        <v>12</v>
      </c>
      <c r="I1048" s="29" t="s">
        <v>20260</v>
      </c>
      <c r="J1048" s="29" t="s">
        <v>20261</v>
      </c>
      <c r="K1048" s="29" t="s">
        <v>20388</v>
      </c>
      <c r="L1048" s="29" t="s">
        <v>10464</v>
      </c>
      <c r="M1048" s="29" t="s">
        <v>21652</v>
      </c>
      <c r="N1048" s="29" t="s">
        <v>2274</v>
      </c>
      <c r="O1048" s="31" t="n">
        <v>53.9</v>
      </c>
      <c r="P1048" s="31" t="n">
        <v>7.55</v>
      </c>
      <c r="Q1048" s="30" t="n">
        <v>45912</v>
      </c>
      <c r="R1048" s="29"/>
    </row>
    <row r="1049" customFormat="false" ht="15" hidden="false" customHeight="true" outlineLevel="0" collapsed="false">
      <c r="A1049" s="26" t="s">
        <v>13002</v>
      </c>
      <c r="B1049" s="26" t="s">
        <v>249</v>
      </c>
      <c r="C1049" s="26" t="s">
        <v>21021</v>
      </c>
      <c r="D1049" s="26" t="s">
        <v>20387</v>
      </c>
      <c r="E1049" s="26" t="n">
        <v>24</v>
      </c>
      <c r="F1049" s="26" t="s">
        <v>20259</v>
      </c>
      <c r="G1049" s="26" t="s">
        <v>11623</v>
      </c>
      <c r="H1049" s="26" t="n">
        <v>9</v>
      </c>
      <c r="I1049" s="26" t="s">
        <v>20260</v>
      </c>
      <c r="J1049" s="26" t="s">
        <v>20261</v>
      </c>
      <c r="K1049" s="26" t="s">
        <v>13102</v>
      </c>
      <c r="L1049" s="26" t="s">
        <v>8156</v>
      </c>
      <c r="M1049" s="26" t="s">
        <v>21653</v>
      </c>
      <c r="N1049" s="26" t="s">
        <v>1510</v>
      </c>
      <c r="O1049" s="28" t="n">
        <v>47.7</v>
      </c>
      <c r="P1049" s="28" t="n">
        <v>7.55</v>
      </c>
      <c r="Q1049" s="27" t="n">
        <v>46169</v>
      </c>
      <c r="R1049" s="26"/>
    </row>
    <row r="1050" customFormat="false" ht="15" hidden="false" customHeight="true" outlineLevel="0" collapsed="false">
      <c r="A1050" s="29" t="s">
        <v>21654</v>
      </c>
      <c r="B1050" s="29" t="s">
        <v>249</v>
      </c>
      <c r="C1050" s="29" t="s">
        <v>21021</v>
      </c>
      <c r="D1050" s="29" t="s">
        <v>20387</v>
      </c>
      <c r="E1050" s="29" t="n">
        <v>40</v>
      </c>
      <c r="F1050" s="29" t="s">
        <v>20264</v>
      </c>
      <c r="G1050" s="29" t="s">
        <v>11623</v>
      </c>
      <c r="H1050" s="29" t="n">
        <v>14</v>
      </c>
      <c r="I1050" s="29" t="s">
        <v>20265</v>
      </c>
      <c r="J1050" s="29" t="s">
        <v>20261</v>
      </c>
      <c r="K1050" s="29" t="s">
        <v>13197</v>
      </c>
      <c r="L1050" s="29" t="s">
        <v>5507</v>
      </c>
      <c r="M1050" s="29" t="s">
        <v>21655</v>
      </c>
      <c r="N1050" s="29" t="s">
        <v>594</v>
      </c>
      <c r="O1050" s="31" t="n">
        <v>54.9</v>
      </c>
      <c r="P1050" s="31" t="n">
        <v>7.55</v>
      </c>
      <c r="Q1050" s="30" t="n">
        <v>46193</v>
      </c>
      <c r="R1050" s="29"/>
    </row>
    <row r="1051" customFormat="false" ht="15" hidden="false" customHeight="true" outlineLevel="0" collapsed="false">
      <c r="A1051" s="26" t="s">
        <v>12572</v>
      </c>
      <c r="B1051" s="26" t="s">
        <v>249</v>
      </c>
      <c r="C1051" s="26" t="s">
        <v>21021</v>
      </c>
      <c r="D1051" s="26" t="s">
        <v>20387</v>
      </c>
      <c r="E1051" s="26" t="n">
        <v>45</v>
      </c>
      <c r="F1051" s="26" t="s">
        <v>21030</v>
      </c>
      <c r="G1051" s="26" t="s">
        <v>11623</v>
      </c>
      <c r="H1051" s="26" t="n">
        <v>16</v>
      </c>
      <c r="I1051" s="26" t="s">
        <v>21031</v>
      </c>
      <c r="J1051" s="26" t="s">
        <v>20261</v>
      </c>
      <c r="K1051" s="26" t="s">
        <v>13106</v>
      </c>
      <c r="L1051" s="26" t="s">
        <v>5738</v>
      </c>
      <c r="M1051" s="26" t="s">
        <v>21656</v>
      </c>
      <c r="N1051" s="26" t="s">
        <v>4762</v>
      </c>
      <c r="O1051" s="28" t="n">
        <v>57.3</v>
      </c>
      <c r="P1051" s="28" t="n">
        <v>7.55</v>
      </c>
      <c r="Q1051" s="27" t="n">
        <v>45624</v>
      </c>
      <c r="R1051" s="26"/>
    </row>
    <row r="1052" customFormat="false" ht="15" hidden="false" customHeight="true" outlineLevel="0" collapsed="false">
      <c r="A1052" s="29" t="s">
        <v>11802</v>
      </c>
      <c r="B1052" s="29" t="s">
        <v>249</v>
      </c>
      <c r="C1052" s="29" t="s">
        <v>21021</v>
      </c>
      <c r="D1052" s="29" t="s">
        <v>20387</v>
      </c>
      <c r="E1052" s="29" t="n">
        <v>40</v>
      </c>
      <c r="F1052" s="29" t="s">
        <v>20264</v>
      </c>
      <c r="G1052" s="29" t="s">
        <v>11623</v>
      </c>
      <c r="H1052" s="29" t="n">
        <v>14</v>
      </c>
      <c r="I1052" s="29" t="s">
        <v>20265</v>
      </c>
      <c r="J1052" s="29" t="s">
        <v>20261</v>
      </c>
      <c r="K1052" s="29" t="s">
        <v>20394</v>
      </c>
      <c r="L1052" s="29" t="s">
        <v>8152</v>
      </c>
      <c r="M1052" s="29" t="s">
        <v>21657</v>
      </c>
      <c r="N1052" s="29" t="s">
        <v>942</v>
      </c>
      <c r="O1052" s="31" t="n">
        <v>55.3</v>
      </c>
      <c r="P1052" s="31" t="n">
        <v>7.55</v>
      </c>
      <c r="Q1052" s="30" t="n">
        <v>45801</v>
      </c>
      <c r="R1052" s="29"/>
    </row>
    <row r="1053" customFormat="false" ht="15" hidden="false" customHeight="true" outlineLevel="0" collapsed="false">
      <c r="A1053" s="26" t="s">
        <v>13529</v>
      </c>
      <c r="B1053" s="26" t="s">
        <v>249</v>
      </c>
      <c r="C1053" s="26" t="s">
        <v>21021</v>
      </c>
      <c r="D1053" s="26" t="s">
        <v>20387</v>
      </c>
      <c r="E1053" s="26" t="n">
        <v>24</v>
      </c>
      <c r="F1053" s="26" t="s">
        <v>20259</v>
      </c>
      <c r="G1053" s="26" t="s">
        <v>11623</v>
      </c>
      <c r="H1053" s="26" t="n">
        <v>9</v>
      </c>
      <c r="I1053" s="26" t="s">
        <v>20260</v>
      </c>
      <c r="J1053" s="26" t="s">
        <v>20261</v>
      </c>
      <c r="K1053" s="26" t="s">
        <v>13468</v>
      </c>
      <c r="L1053" s="26" t="s">
        <v>8095</v>
      </c>
      <c r="M1053" s="26" t="s">
        <v>21658</v>
      </c>
      <c r="N1053" s="26" t="s">
        <v>1966</v>
      </c>
      <c r="O1053" s="28" t="n">
        <v>32.7</v>
      </c>
      <c r="P1053" s="28" t="n">
        <v>7.55</v>
      </c>
      <c r="Q1053" s="27" t="n">
        <v>45973</v>
      </c>
      <c r="R1053" s="26"/>
    </row>
    <row r="1054" customFormat="false" ht="15" hidden="false" customHeight="true" outlineLevel="0" collapsed="false">
      <c r="A1054" s="29" t="s">
        <v>12619</v>
      </c>
      <c r="B1054" s="29" t="s">
        <v>249</v>
      </c>
      <c r="C1054" s="29" t="s">
        <v>21021</v>
      </c>
      <c r="D1054" s="29" t="s">
        <v>20387</v>
      </c>
      <c r="E1054" s="29" t="n">
        <v>28</v>
      </c>
      <c r="F1054" s="29" t="s">
        <v>20259</v>
      </c>
      <c r="G1054" s="29" t="s">
        <v>11623</v>
      </c>
      <c r="H1054" s="29" t="n">
        <v>10</v>
      </c>
      <c r="I1054" s="29" t="s">
        <v>20260</v>
      </c>
      <c r="J1054" s="29" t="s">
        <v>20261</v>
      </c>
      <c r="K1054" s="29" t="s">
        <v>13177</v>
      </c>
      <c r="L1054" s="29" t="s">
        <v>1772</v>
      </c>
      <c r="M1054" s="29" t="s">
        <v>21659</v>
      </c>
      <c r="N1054" s="29" t="s">
        <v>1775</v>
      </c>
      <c r="O1054" s="31" t="n">
        <v>50.7</v>
      </c>
      <c r="P1054" s="31" t="n">
        <v>7.55</v>
      </c>
      <c r="Q1054" s="30" t="n">
        <v>45811</v>
      </c>
      <c r="R1054" s="29"/>
    </row>
    <row r="1055" customFormat="false" ht="15" hidden="false" customHeight="true" outlineLevel="0" collapsed="false">
      <c r="A1055" s="26" t="s">
        <v>12415</v>
      </c>
      <c r="B1055" s="26" t="s">
        <v>249</v>
      </c>
      <c r="C1055" s="26" t="s">
        <v>21021</v>
      </c>
      <c r="D1055" s="26" t="s">
        <v>20387</v>
      </c>
      <c r="E1055" s="26" t="n">
        <v>40</v>
      </c>
      <c r="F1055" s="26" t="s">
        <v>20264</v>
      </c>
      <c r="G1055" s="26" t="s">
        <v>11623</v>
      </c>
      <c r="H1055" s="26" t="n">
        <v>14</v>
      </c>
      <c r="I1055" s="26" t="s">
        <v>20265</v>
      </c>
      <c r="J1055" s="26" t="s">
        <v>20261</v>
      </c>
      <c r="K1055" s="26" t="s">
        <v>20398</v>
      </c>
      <c r="L1055" s="26" t="s">
        <v>3924</v>
      </c>
      <c r="M1055" s="26" t="s">
        <v>21660</v>
      </c>
      <c r="N1055" s="26" t="s">
        <v>3925</v>
      </c>
      <c r="O1055" s="28" t="n">
        <v>28.6</v>
      </c>
      <c r="P1055" s="28" t="n">
        <v>7.55</v>
      </c>
      <c r="Q1055" s="27" t="n">
        <v>46110</v>
      </c>
      <c r="R1055" s="26"/>
    </row>
    <row r="1056" customFormat="false" ht="15" hidden="false" customHeight="true" outlineLevel="0" collapsed="false">
      <c r="A1056" s="29" t="s">
        <v>12424</v>
      </c>
      <c r="B1056" s="29" t="s">
        <v>249</v>
      </c>
      <c r="C1056" s="29" t="s">
        <v>21021</v>
      </c>
      <c r="D1056" s="29" t="s">
        <v>20387</v>
      </c>
      <c r="E1056" s="29" t="n">
        <v>24</v>
      </c>
      <c r="F1056" s="29" t="s">
        <v>20259</v>
      </c>
      <c r="G1056" s="29" t="s">
        <v>11623</v>
      </c>
      <c r="H1056" s="29" t="n">
        <v>9</v>
      </c>
      <c r="I1056" s="29" t="s">
        <v>20260</v>
      </c>
      <c r="J1056" s="29" t="s">
        <v>20261</v>
      </c>
      <c r="K1056" s="29" t="s">
        <v>13006</v>
      </c>
      <c r="L1056" s="29" t="s">
        <v>3957</v>
      </c>
      <c r="M1056" s="29" t="s">
        <v>21661</v>
      </c>
      <c r="N1056" s="29" t="s">
        <v>407</v>
      </c>
      <c r="O1056" s="31" t="n">
        <v>31.4</v>
      </c>
      <c r="P1056" s="31" t="n">
        <v>7.55</v>
      </c>
      <c r="Q1056" s="30" t="n">
        <v>45667</v>
      </c>
      <c r="R1056" s="29"/>
    </row>
    <row r="1057" customFormat="false" ht="15" hidden="false" customHeight="true" outlineLevel="0" collapsed="false">
      <c r="A1057" s="26" t="s">
        <v>13818</v>
      </c>
      <c r="B1057" s="26" t="s">
        <v>249</v>
      </c>
      <c r="C1057" s="26" t="s">
        <v>21021</v>
      </c>
      <c r="D1057" s="26" t="s">
        <v>20387</v>
      </c>
      <c r="E1057" s="26" t="n">
        <v>24</v>
      </c>
      <c r="F1057" s="26" t="s">
        <v>20259</v>
      </c>
      <c r="G1057" s="26" t="s">
        <v>11623</v>
      </c>
      <c r="H1057" s="26" t="n">
        <v>9</v>
      </c>
      <c r="I1057" s="26" t="s">
        <v>20260</v>
      </c>
      <c r="J1057" s="26" t="s">
        <v>20261</v>
      </c>
      <c r="K1057" s="26" t="s">
        <v>13104</v>
      </c>
      <c r="L1057" s="26" t="s">
        <v>6901</v>
      </c>
      <c r="M1057" s="26" t="s">
        <v>21662</v>
      </c>
      <c r="N1057" s="26" t="s">
        <v>1395</v>
      </c>
      <c r="O1057" s="28" t="n">
        <v>28.3</v>
      </c>
      <c r="P1057" s="28" t="n">
        <v>7.55</v>
      </c>
      <c r="Q1057" s="27" t="n">
        <v>45700</v>
      </c>
      <c r="R1057" s="26"/>
    </row>
    <row r="1058" customFormat="false" ht="15" hidden="false" customHeight="true" outlineLevel="0" collapsed="false">
      <c r="A1058" s="29" t="s">
        <v>21663</v>
      </c>
      <c r="B1058" s="29" t="s">
        <v>249</v>
      </c>
      <c r="C1058" s="29" t="s">
        <v>21021</v>
      </c>
      <c r="D1058" s="29" t="s">
        <v>20387</v>
      </c>
      <c r="E1058" s="29" t="n">
        <v>70</v>
      </c>
      <c r="F1058" s="29" t="s">
        <v>21022</v>
      </c>
      <c r="G1058" s="29" t="s">
        <v>11623</v>
      </c>
      <c r="H1058" s="29" t="n">
        <v>22</v>
      </c>
      <c r="I1058" s="29" t="s">
        <v>21023</v>
      </c>
      <c r="J1058" s="29" t="s">
        <v>20261</v>
      </c>
      <c r="K1058" s="29" t="s">
        <v>13350</v>
      </c>
      <c r="L1058" s="29" t="s">
        <v>9712</v>
      </c>
      <c r="M1058" s="29" t="s">
        <v>21664</v>
      </c>
      <c r="N1058" s="29" t="s">
        <v>1733</v>
      </c>
      <c r="O1058" s="31" t="n">
        <v>53.3</v>
      </c>
      <c r="P1058" s="31" t="n">
        <v>7.55</v>
      </c>
      <c r="Q1058" s="30" t="n">
        <v>45912</v>
      </c>
      <c r="R1058" s="29"/>
    </row>
    <row r="1059" customFormat="false" ht="15" hidden="false" customHeight="true" outlineLevel="0" collapsed="false">
      <c r="A1059" s="26" t="s">
        <v>21665</v>
      </c>
      <c r="B1059" s="26" t="s">
        <v>249</v>
      </c>
      <c r="C1059" s="26" t="s">
        <v>21021</v>
      </c>
      <c r="D1059" s="26" t="s">
        <v>20387</v>
      </c>
      <c r="E1059" s="26" t="n">
        <v>45</v>
      </c>
      <c r="F1059" s="26" t="s">
        <v>21030</v>
      </c>
      <c r="G1059" s="26" t="s">
        <v>11623</v>
      </c>
      <c r="H1059" s="26" t="n">
        <v>16</v>
      </c>
      <c r="I1059" s="26" t="s">
        <v>21031</v>
      </c>
      <c r="J1059" s="26" t="s">
        <v>20261</v>
      </c>
      <c r="K1059" s="26" t="s">
        <v>13447</v>
      </c>
      <c r="L1059" s="26" t="s">
        <v>1602</v>
      </c>
      <c r="M1059" s="26" t="s">
        <v>21666</v>
      </c>
      <c r="N1059" s="26" t="s">
        <v>1296</v>
      </c>
      <c r="O1059" s="28" t="n">
        <v>27.8</v>
      </c>
      <c r="P1059" s="28" t="n">
        <v>7.55</v>
      </c>
      <c r="Q1059" s="27" t="n">
        <v>45657</v>
      </c>
      <c r="R1059" s="26"/>
    </row>
    <row r="1060" customFormat="false" ht="15" hidden="false" customHeight="true" outlineLevel="0" collapsed="false">
      <c r="A1060" s="29" t="s">
        <v>21667</v>
      </c>
      <c r="B1060" s="29" t="s">
        <v>249</v>
      </c>
      <c r="C1060" s="29" t="s">
        <v>21021</v>
      </c>
      <c r="D1060" s="29" t="s">
        <v>20387</v>
      </c>
      <c r="E1060" s="29" t="n">
        <v>32</v>
      </c>
      <c r="F1060" s="29" t="s">
        <v>20264</v>
      </c>
      <c r="G1060" s="29" t="s">
        <v>11623</v>
      </c>
      <c r="H1060" s="29" t="n">
        <v>12</v>
      </c>
      <c r="I1060" s="29" t="s">
        <v>20260</v>
      </c>
      <c r="J1060" s="29" t="s">
        <v>20261</v>
      </c>
      <c r="K1060" s="29" t="s">
        <v>20829</v>
      </c>
      <c r="L1060" s="29" t="s">
        <v>3951</v>
      </c>
      <c r="M1060" s="29" t="s">
        <v>21668</v>
      </c>
      <c r="N1060" s="29" t="s">
        <v>3307</v>
      </c>
      <c r="O1060" s="31" t="n">
        <v>59.1</v>
      </c>
      <c r="P1060" s="31" t="n">
        <v>7.55</v>
      </c>
      <c r="Q1060" s="30" t="n">
        <v>45837</v>
      </c>
      <c r="R1060" s="29"/>
    </row>
    <row r="1061" customFormat="false" ht="15" hidden="false" customHeight="true" outlineLevel="0" collapsed="false">
      <c r="A1061" s="26" t="s">
        <v>11939</v>
      </c>
      <c r="B1061" s="26" t="s">
        <v>249</v>
      </c>
      <c r="C1061" s="26" t="s">
        <v>21021</v>
      </c>
      <c r="D1061" s="26" t="s">
        <v>20387</v>
      </c>
      <c r="E1061" s="26" t="n">
        <v>28</v>
      </c>
      <c r="F1061" s="26" t="s">
        <v>20259</v>
      </c>
      <c r="G1061" s="26" t="s">
        <v>11623</v>
      </c>
      <c r="H1061" s="26" t="n">
        <v>10</v>
      </c>
      <c r="I1061" s="26" t="s">
        <v>20260</v>
      </c>
      <c r="J1061" s="26" t="s">
        <v>20261</v>
      </c>
      <c r="K1061" s="26" t="s">
        <v>20404</v>
      </c>
      <c r="L1061" s="26" t="s">
        <v>10379</v>
      </c>
      <c r="M1061" s="26" t="s">
        <v>21669</v>
      </c>
      <c r="N1061" s="26" t="s">
        <v>1618</v>
      </c>
      <c r="O1061" s="28" t="n">
        <v>41.5</v>
      </c>
      <c r="P1061" s="28" t="n">
        <v>7.55</v>
      </c>
      <c r="Q1061" s="27" t="n">
        <v>45905</v>
      </c>
      <c r="R1061" s="26"/>
    </row>
    <row r="1062" customFormat="false" ht="15" hidden="false" customHeight="true" outlineLevel="0" collapsed="false">
      <c r="A1062" s="29" t="s">
        <v>13973</v>
      </c>
      <c r="B1062" s="29" t="s">
        <v>249</v>
      </c>
      <c r="C1062" s="29" t="s">
        <v>21021</v>
      </c>
      <c r="D1062" s="29" t="s">
        <v>20387</v>
      </c>
      <c r="E1062" s="29" t="n">
        <v>28</v>
      </c>
      <c r="F1062" s="29" t="s">
        <v>20259</v>
      </c>
      <c r="G1062" s="29" t="s">
        <v>11623</v>
      </c>
      <c r="H1062" s="29" t="n">
        <v>10</v>
      </c>
      <c r="I1062" s="29" t="s">
        <v>20260</v>
      </c>
      <c r="J1062" s="29" t="s">
        <v>20261</v>
      </c>
      <c r="K1062" s="29" t="s">
        <v>13113</v>
      </c>
      <c r="L1062" s="29" t="s">
        <v>9638</v>
      </c>
      <c r="M1062" s="29" t="s">
        <v>21670</v>
      </c>
      <c r="N1062" s="29" t="s">
        <v>5026</v>
      </c>
      <c r="O1062" s="31" t="n">
        <v>41.9</v>
      </c>
      <c r="P1062" s="31" t="n">
        <v>7.55</v>
      </c>
      <c r="Q1062" s="30" t="n">
        <v>45712</v>
      </c>
      <c r="R1062" s="29"/>
    </row>
    <row r="1063" customFormat="false" ht="15" hidden="false" customHeight="true" outlineLevel="0" collapsed="false">
      <c r="A1063" s="26" t="s">
        <v>13679</v>
      </c>
      <c r="B1063" s="26" t="s">
        <v>249</v>
      </c>
      <c r="C1063" s="26" t="s">
        <v>21021</v>
      </c>
      <c r="D1063" s="26" t="s">
        <v>20387</v>
      </c>
      <c r="E1063" s="26" t="n">
        <v>70</v>
      </c>
      <c r="F1063" s="26" t="s">
        <v>21022</v>
      </c>
      <c r="G1063" s="26" t="s">
        <v>11623</v>
      </c>
      <c r="H1063" s="26" t="n">
        <v>22</v>
      </c>
      <c r="I1063" s="26" t="s">
        <v>21023</v>
      </c>
      <c r="J1063" s="26" t="s">
        <v>20325</v>
      </c>
      <c r="K1063" s="26"/>
      <c r="L1063" s="26"/>
      <c r="M1063" s="26"/>
      <c r="N1063" s="26"/>
      <c r="O1063" s="26"/>
      <c r="P1063" s="28" t="n">
        <v>7.55</v>
      </c>
      <c r="Q1063" s="27" t="n">
        <v>45815</v>
      </c>
      <c r="R1063" s="26"/>
    </row>
    <row r="1064" customFormat="false" ht="15" hidden="false" customHeight="true" outlineLevel="0" collapsed="false">
      <c r="A1064" s="29" t="s">
        <v>11876</v>
      </c>
      <c r="B1064" s="29" t="s">
        <v>249</v>
      </c>
      <c r="C1064" s="29" t="s">
        <v>21021</v>
      </c>
      <c r="D1064" s="29" t="s">
        <v>20387</v>
      </c>
      <c r="E1064" s="29" t="n">
        <v>45</v>
      </c>
      <c r="F1064" s="29" t="s">
        <v>21030</v>
      </c>
      <c r="G1064" s="29" t="s">
        <v>11623</v>
      </c>
      <c r="H1064" s="29" t="n">
        <v>16</v>
      </c>
      <c r="I1064" s="29" t="s">
        <v>21031</v>
      </c>
      <c r="J1064" s="29" t="s">
        <v>20261</v>
      </c>
      <c r="K1064" s="29" t="s">
        <v>20409</v>
      </c>
      <c r="L1064" s="29" t="s">
        <v>10486</v>
      </c>
      <c r="M1064" s="29" t="s">
        <v>21671</v>
      </c>
      <c r="N1064" s="29" t="s">
        <v>1182</v>
      </c>
      <c r="O1064" s="31" t="n">
        <v>38.2</v>
      </c>
      <c r="P1064" s="31" t="n">
        <v>7.55</v>
      </c>
      <c r="Q1064" s="30" t="n">
        <v>45722</v>
      </c>
      <c r="R1064" s="29"/>
    </row>
    <row r="1065" customFormat="false" ht="15" hidden="false" customHeight="true" outlineLevel="0" collapsed="false">
      <c r="A1065" s="26" t="s">
        <v>14216</v>
      </c>
      <c r="B1065" s="26" t="s">
        <v>249</v>
      </c>
      <c r="C1065" s="26" t="s">
        <v>21021</v>
      </c>
      <c r="D1065" s="26" t="s">
        <v>20387</v>
      </c>
      <c r="E1065" s="26" t="n">
        <v>32</v>
      </c>
      <c r="F1065" s="26" t="s">
        <v>20264</v>
      </c>
      <c r="G1065" s="26" t="s">
        <v>11623</v>
      </c>
      <c r="H1065" s="26" t="n">
        <v>12</v>
      </c>
      <c r="I1065" s="26" t="s">
        <v>20260</v>
      </c>
      <c r="J1065" s="26" t="s">
        <v>20261</v>
      </c>
      <c r="K1065" s="26" t="s">
        <v>20411</v>
      </c>
      <c r="L1065" s="26" t="s">
        <v>8794</v>
      </c>
      <c r="M1065" s="26" t="s">
        <v>21672</v>
      </c>
      <c r="N1065" s="26" t="s">
        <v>5467</v>
      </c>
      <c r="O1065" s="28" t="n">
        <v>48.2</v>
      </c>
      <c r="P1065" s="28" t="n">
        <v>7.55</v>
      </c>
      <c r="Q1065" s="27" t="n">
        <v>45737</v>
      </c>
      <c r="R1065" s="26"/>
    </row>
    <row r="1066" customFormat="false" ht="15" hidden="false" customHeight="true" outlineLevel="0" collapsed="false">
      <c r="A1066" s="29" t="s">
        <v>12046</v>
      </c>
      <c r="B1066" s="29" t="s">
        <v>249</v>
      </c>
      <c r="C1066" s="29" t="s">
        <v>21021</v>
      </c>
      <c r="D1066" s="29" t="s">
        <v>20387</v>
      </c>
      <c r="E1066" s="29" t="n">
        <v>32</v>
      </c>
      <c r="F1066" s="29" t="s">
        <v>20264</v>
      </c>
      <c r="G1066" s="29" t="s">
        <v>11623</v>
      </c>
      <c r="H1066" s="29" t="n">
        <v>12</v>
      </c>
      <c r="I1066" s="29" t="s">
        <v>20260</v>
      </c>
      <c r="J1066" s="29" t="s">
        <v>20261</v>
      </c>
      <c r="K1066" s="29" t="s">
        <v>13460</v>
      </c>
      <c r="L1066" s="29" t="s">
        <v>10142</v>
      </c>
      <c r="M1066" s="29" t="s">
        <v>21673</v>
      </c>
      <c r="N1066" s="29" t="s">
        <v>7512</v>
      </c>
      <c r="O1066" s="31" t="n">
        <v>61.2</v>
      </c>
      <c r="P1066" s="31" t="n">
        <v>7.55</v>
      </c>
      <c r="Q1066" s="30" t="n">
        <v>45666</v>
      </c>
      <c r="R1066" s="29"/>
    </row>
    <row r="1067" customFormat="false" ht="15" hidden="false" customHeight="true" outlineLevel="0" collapsed="false">
      <c r="A1067" s="26" t="s">
        <v>12265</v>
      </c>
      <c r="B1067" s="26" t="s">
        <v>249</v>
      </c>
      <c r="C1067" s="26" t="s">
        <v>21021</v>
      </c>
      <c r="D1067" s="26" t="s">
        <v>20387</v>
      </c>
      <c r="E1067" s="26" t="n">
        <v>60</v>
      </c>
      <c r="F1067" s="26" t="s">
        <v>21022</v>
      </c>
      <c r="G1067" s="26" t="s">
        <v>11623</v>
      </c>
      <c r="H1067" s="26" t="n">
        <v>20</v>
      </c>
      <c r="I1067" s="26" t="s">
        <v>21023</v>
      </c>
      <c r="J1067" s="26" t="s">
        <v>20261</v>
      </c>
      <c r="K1067" s="26" t="s">
        <v>13073</v>
      </c>
      <c r="L1067" s="26" t="s">
        <v>6936</v>
      </c>
      <c r="M1067" s="26" t="s">
        <v>21674</v>
      </c>
      <c r="N1067" s="26" t="s">
        <v>5467</v>
      </c>
      <c r="O1067" s="28" t="n">
        <v>48.4</v>
      </c>
      <c r="P1067" s="28" t="n">
        <v>7.55</v>
      </c>
      <c r="Q1067" s="27" t="n">
        <v>45947</v>
      </c>
      <c r="R1067" s="26"/>
    </row>
    <row r="1068" customFormat="false" ht="15" hidden="false" customHeight="true" outlineLevel="0" collapsed="false">
      <c r="A1068" s="29" t="s">
        <v>13595</v>
      </c>
      <c r="B1068" s="29" t="s">
        <v>249</v>
      </c>
      <c r="C1068" s="29" t="s">
        <v>21021</v>
      </c>
      <c r="D1068" s="29" t="s">
        <v>20387</v>
      </c>
      <c r="E1068" s="29" t="n">
        <v>24</v>
      </c>
      <c r="F1068" s="29" t="s">
        <v>20259</v>
      </c>
      <c r="G1068" s="29" t="s">
        <v>11623</v>
      </c>
      <c r="H1068" s="29" t="n">
        <v>9</v>
      </c>
      <c r="I1068" s="29" t="s">
        <v>20260</v>
      </c>
      <c r="J1068" s="29" t="s">
        <v>20261</v>
      </c>
      <c r="K1068" s="29" t="s">
        <v>20416</v>
      </c>
      <c r="L1068" s="29" t="s">
        <v>6215</v>
      </c>
      <c r="M1068" s="29" t="s">
        <v>21675</v>
      </c>
      <c r="N1068" s="29" t="s">
        <v>344</v>
      </c>
      <c r="O1068" s="31" t="n">
        <v>26.5</v>
      </c>
      <c r="P1068" s="31" t="n">
        <v>7.55</v>
      </c>
      <c r="Q1068" s="30" t="n">
        <v>46145</v>
      </c>
      <c r="R1068" s="29"/>
    </row>
    <row r="1069" customFormat="false" ht="15" hidden="false" customHeight="true" outlineLevel="0" collapsed="false">
      <c r="A1069" s="26" t="s">
        <v>21676</v>
      </c>
      <c r="B1069" s="26" t="s">
        <v>249</v>
      </c>
      <c r="C1069" s="26" t="s">
        <v>21021</v>
      </c>
      <c r="D1069" s="26" t="s">
        <v>20387</v>
      </c>
      <c r="E1069" s="26" t="n">
        <v>80</v>
      </c>
      <c r="F1069" s="26" t="s">
        <v>21022</v>
      </c>
      <c r="G1069" s="26" t="s">
        <v>11623</v>
      </c>
      <c r="H1069" s="26" t="n">
        <v>24</v>
      </c>
      <c r="I1069" s="26" t="s">
        <v>21023</v>
      </c>
      <c r="J1069" s="26" t="s">
        <v>20261</v>
      </c>
      <c r="K1069" s="26" t="s">
        <v>20418</v>
      </c>
      <c r="L1069" s="26" t="s">
        <v>10600</v>
      </c>
      <c r="M1069" s="26" t="s">
        <v>21677</v>
      </c>
      <c r="N1069" s="26" t="s">
        <v>407</v>
      </c>
      <c r="O1069" s="28" t="n">
        <v>53.2</v>
      </c>
      <c r="P1069" s="28" t="n">
        <v>7.55</v>
      </c>
      <c r="Q1069" s="27" t="n">
        <v>45941</v>
      </c>
      <c r="R1069" s="26"/>
    </row>
    <row r="1070" customFormat="false" ht="15" hidden="false" customHeight="true" outlineLevel="0" collapsed="false">
      <c r="A1070" s="29" t="s">
        <v>21678</v>
      </c>
      <c r="B1070" s="29" t="s">
        <v>249</v>
      </c>
      <c r="C1070" s="29" t="s">
        <v>21021</v>
      </c>
      <c r="D1070" s="29" t="s">
        <v>20387</v>
      </c>
      <c r="E1070" s="29" t="n">
        <v>24</v>
      </c>
      <c r="F1070" s="29" t="s">
        <v>20259</v>
      </c>
      <c r="G1070" s="29" t="s">
        <v>11623</v>
      </c>
      <c r="H1070" s="29" t="n">
        <v>9</v>
      </c>
      <c r="I1070" s="29" t="s">
        <v>20260</v>
      </c>
      <c r="J1070" s="29" t="s">
        <v>20261</v>
      </c>
      <c r="K1070" s="29" t="s">
        <v>20421</v>
      </c>
      <c r="L1070" s="29" t="s">
        <v>6008</v>
      </c>
      <c r="M1070" s="29" t="s">
        <v>21679</v>
      </c>
      <c r="N1070" s="29" t="s">
        <v>2433</v>
      </c>
      <c r="O1070" s="31" t="n">
        <v>52.5</v>
      </c>
      <c r="P1070" s="31" t="n">
        <v>7.55</v>
      </c>
      <c r="Q1070" s="30" t="n">
        <v>45570</v>
      </c>
      <c r="R1070" s="29"/>
    </row>
    <row r="1071" customFormat="false" ht="15" hidden="false" customHeight="true" outlineLevel="0" collapsed="false">
      <c r="A1071" s="26" t="s">
        <v>21680</v>
      </c>
      <c r="B1071" s="26" t="s">
        <v>249</v>
      </c>
      <c r="C1071" s="26" t="s">
        <v>21021</v>
      </c>
      <c r="D1071" s="26" t="s">
        <v>20423</v>
      </c>
      <c r="E1071" s="26" t="n">
        <v>36</v>
      </c>
      <c r="F1071" s="26" t="s">
        <v>20264</v>
      </c>
      <c r="G1071" s="26" t="s">
        <v>11623</v>
      </c>
      <c r="H1071" s="26" t="n">
        <v>13</v>
      </c>
      <c r="I1071" s="26" t="s">
        <v>20265</v>
      </c>
      <c r="J1071" s="26" t="s">
        <v>20325</v>
      </c>
      <c r="K1071" s="26"/>
      <c r="L1071" s="26"/>
      <c r="M1071" s="26"/>
      <c r="N1071" s="26"/>
      <c r="O1071" s="26"/>
      <c r="P1071" s="28" t="n">
        <v>7.55</v>
      </c>
      <c r="Q1071" s="27" t="n">
        <v>46102</v>
      </c>
      <c r="R1071" s="26"/>
    </row>
    <row r="1072" customFormat="false" ht="15" hidden="false" customHeight="true" outlineLevel="0" collapsed="false">
      <c r="A1072" s="29" t="s">
        <v>21681</v>
      </c>
      <c r="B1072" s="29" t="s">
        <v>249</v>
      </c>
      <c r="C1072" s="29" t="s">
        <v>21021</v>
      </c>
      <c r="D1072" s="29" t="s">
        <v>20423</v>
      </c>
      <c r="E1072" s="29" t="n">
        <v>80</v>
      </c>
      <c r="F1072" s="29" t="s">
        <v>21022</v>
      </c>
      <c r="G1072" s="29" t="s">
        <v>11623</v>
      </c>
      <c r="H1072" s="29" t="n">
        <v>24</v>
      </c>
      <c r="I1072" s="29" t="s">
        <v>21023</v>
      </c>
      <c r="J1072" s="29" t="s">
        <v>20261</v>
      </c>
      <c r="K1072" s="29" t="s">
        <v>20424</v>
      </c>
      <c r="L1072" s="29" t="s">
        <v>2587</v>
      </c>
      <c r="M1072" s="29" t="s">
        <v>21682</v>
      </c>
      <c r="N1072" s="29" t="s">
        <v>1829</v>
      </c>
      <c r="O1072" s="31" t="n">
        <v>40.6</v>
      </c>
      <c r="P1072" s="31" t="n">
        <v>7.55</v>
      </c>
      <c r="Q1072" s="30" t="n">
        <v>45854</v>
      </c>
      <c r="R1072" s="29"/>
    </row>
    <row r="1073" customFormat="false" ht="15" hidden="false" customHeight="true" outlineLevel="0" collapsed="false">
      <c r="A1073" s="26" t="s">
        <v>12417</v>
      </c>
      <c r="B1073" s="26" t="s">
        <v>249</v>
      </c>
      <c r="C1073" s="26" t="s">
        <v>21021</v>
      </c>
      <c r="D1073" s="26" t="s">
        <v>20423</v>
      </c>
      <c r="E1073" s="26" t="n">
        <v>45</v>
      </c>
      <c r="F1073" s="26" t="s">
        <v>21030</v>
      </c>
      <c r="G1073" s="26" t="s">
        <v>11623</v>
      </c>
      <c r="H1073" s="26" t="n">
        <v>16</v>
      </c>
      <c r="I1073" s="26" t="s">
        <v>21031</v>
      </c>
      <c r="J1073" s="26" t="s">
        <v>20261</v>
      </c>
      <c r="K1073" s="26" t="s">
        <v>20426</v>
      </c>
      <c r="L1073" s="26" t="s">
        <v>7847</v>
      </c>
      <c r="M1073" s="26" t="s">
        <v>21683</v>
      </c>
      <c r="N1073" s="26" t="s">
        <v>451</v>
      </c>
      <c r="O1073" s="28" t="n">
        <v>37.5</v>
      </c>
      <c r="P1073" s="28" t="n">
        <v>7.55</v>
      </c>
      <c r="Q1073" s="27" t="n">
        <v>45845</v>
      </c>
      <c r="R1073" s="26"/>
    </row>
    <row r="1074" customFormat="false" ht="15" hidden="false" customHeight="true" outlineLevel="0" collapsed="false">
      <c r="A1074" s="29" t="s">
        <v>21684</v>
      </c>
      <c r="B1074" s="29" t="s">
        <v>249</v>
      </c>
      <c r="C1074" s="29" t="s">
        <v>21021</v>
      </c>
      <c r="D1074" s="29" t="s">
        <v>20423</v>
      </c>
      <c r="E1074" s="29" t="n">
        <v>70</v>
      </c>
      <c r="F1074" s="29" t="s">
        <v>21022</v>
      </c>
      <c r="G1074" s="29" t="s">
        <v>11623</v>
      </c>
      <c r="H1074" s="29" t="n">
        <v>22</v>
      </c>
      <c r="I1074" s="29" t="s">
        <v>21023</v>
      </c>
      <c r="J1074" s="29" t="s">
        <v>20261</v>
      </c>
      <c r="K1074" s="29" t="s">
        <v>20428</v>
      </c>
      <c r="L1074" s="29" t="s">
        <v>8570</v>
      </c>
      <c r="M1074" s="29" t="s">
        <v>21685</v>
      </c>
      <c r="N1074" s="29" t="s">
        <v>1578</v>
      </c>
      <c r="O1074" s="31" t="n">
        <v>54.6</v>
      </c>
      <c r="P1074" s="31" t="n">
        <v>7.55</v>
      </c>
      <c r="Q1074" s="30" t="n">
        <v>45629</v>
      </c>
      <c r="R1074" s="29"/>
    </row>
    <row r="1075" customFormat="false" ht="15" hidden="false" customHeight="true" outlineLevel="0" collapsed="false">
      <c r="A1075" s="26" t="s">
        <v>11797</v>
      </c>
      <c r="B1075" s="26" t="s">
        <v>249</v>
      </c>
      <c r="C1075" s="26" t="s">
        <v>21021</v>
      </c>
      <c r="D1075" s="26" t="s">
        <v>20423</v>
      </c>
      <c r="E1075" s="26" t="n">
        <v>80</v>
      </c>
      <c r="F1075" s="26" t="s">
        <v>21022</v>
      </c>
      <c r="G1075" s="26" t="s">
        <v>11623</v>
      </c>
      <c r="H1075" s="26" t="n">
        <v>24</v>
      </c>
      <c r="I1075" s="26" t="s">
        <v>21023</v>
      </c>
      <c r="J1075" s="26" t="s">
        <v>20261</v>
      </c>
      <c r="K1075" s="26" t="s">
        <v>13502</v>
      </c>
      <c r="L1075" s="26" t="s">
        <v>10313</v>
      </c>
      <c r="M1075" s="26" t="s">
        <v>21686</v>
      </c>
      <c r="N1075" s="26" t="s">
        <v>7429</v>
      </c>
      <c r="O1075" s="28" t="n">
        <v>46.1</v>
      </c>
      <c r="P1075" s="28" t="n">
        <v>7.55</v>
      </c>
      <c r="Q1075" s="27" t="n">
        <v>46161</v>
      </c>
      <c r="R1075" s="26"/>
    </row>
    <row r="1076" customFormat="false" ht="15" hidden="false" customHeight="true" outlineLevel="0" collapsed="false">
      <c r="A1076" s="29" t="s">
        <v>12998</v>
      </c>
      <c r="B1076" s="29" t="s">
        <v>249</v>
      </c>
      <c r="C1076" s="29" t="s">
        <v>21021</v>
      </c>
      <c r="D1076" s="29" t="s">
        <v>20423</v>
      </c>
      <c r="E1076" s="29" t="n">
        <v>32</v>
      </c>
      <c r="F1076" s="29" t="s">
        <v>20264</v>
      </c>
      <c r="G1076" s="29" t="s">
        <v>11623</v>
      </c>
      <c r="H1076" s="29" t="n">
        <v>12</v>
      </c>
      <c r="I1076" s="29" t="s">
        <v>20260</v>
      </c>
      <c r="J1076" s="29" t="s">
        <v>20261</v>
      </c>
      <c r="K1076" s="29" t="s">
        <v>13413</v>
      </c>
      <c r="L1076" s="29" t="s">
        <v>5147</v>
      </c>
      <c r="M1076" s="29" t="s">
        <v>21687</v>
      </c>
      <c r="N1076" s="29" t="s">
        <v>3047</v>
      </c>
      <c r="O1076" s="31" t="n">
        <v>47.8</v>
      </c>
      <c r="P1076" s="31" t="n">
        <v>7.55</v>
      </c>
      <c r="Q1076" s="30" t="n">
        <v>45948</v>
      </c>
      <c r="R1076" s="29"/>
    </row>
    <row r="1077" customFormat="false" ht="15" hidden="false" customHeight="true" outlineLevel="0" collapsed="false">
      <c r="A1077" s="26" t="s">
        <v>12634</v>
      </c>
      <c r="B1077" s="26" t="s">
        <v>249</v>
      </c>
      <c r="C1077" s="26" t="s">
        <v>21021</v>
      </c>
      <c r="D1077" s="26" t="s">
        <v>20423</v>
      </c>
      <c r="E1077" s="26" t="n">
        <v>24</v>
      </c>
      <c r="F1077" s="26" t="s">
        <v>20259</v>
      </c>
      <c r="G1077" s="26" t="s">
        <v>11623</v>
      </c>
      <c r="H1077" s="26" t="n">
        <v>9</v>
      </c>
      <c r="I1077" s="26" t="s">
        <v>20260</v>
      </c>
      <c r="J1077" s="26" t="s">
        <v>20261</v>
      </c>
      <c r="K1077" s="26" t="s">
        <v>20432</v>
      </c>
      <c r="L1077" s="26" t="s">
        <v>10550</v>
      </c>
      <c r="M1077" s="26" t="s">
        <v>21688</v>
      </c>
      <c r="N1077" s="26" t="s">
        <v>8399</v>
      </c>
      <c r="O1077" s="28" t="n">
        <v>27.5</v>
      </c>
      <c r="P1077" s="28" t="n">
        <v>7.55</v>
      </c>
      <c r="Q1077" s="27" t="n">
        <v>45568</v>
      </c>
      <c r="R1077" s="26"/>
    </row>
    <row r="1078" customFormat="false" ht="15" hidden="false" customHeight="true" outlineLevel="0" collapsed="false">
      <c r="A1078" s="29" t="s">
        <v>21689</v>
      </c>
      <c r="B1078" s="29" t="s">
        <v>249</v>
      </c>
      <c r="C1078" s="29" t="s">
        <v>21021</v>
      </c>
      <c r="D1078" s="29" t="s">
        <v>20423</v>
      </c>
      <c r="E1078" s="29" t="n">
        <v>24</v>
      </c>
      <c r="F1078" s="29" t="s">
        <v>20259</v>
      </c>
      <c r="G1078" s="29" t="s">
        <v>11623</v>
      </c>
      <c r="H1078" s="29" t="n">
        <v>9</v>
      </c>
      <c r="I1078" s="29" t="s">
        <v>20260</v>
      </c>
      <c r="J1078" s="29" t="s">
        <v>20361</v>
      </c>
      <c r="K1078" s="29"/>
      <c r="L1078" s="29"/>
      <c r="M1078" s="29"/>
      <c r="N1078" s="29"/>
      <c r="O1078" s="29"/>
      <c r="P1078" s="31" t="n">
        <v>7.55</v>
      </c>
      <c r="Q1078" s="30" t="n">
        <v>45707</v>
      </c>
      <c r="R1078" s="29"/>
    </row>
    <row r="1079" customFormat="false" ht="15" hidden="false" customHeight="true" outlineLevel="0" collapsed="false">
      <c r="A1079" s="26" t="s">
        <v>14127</v>
      </c>
      <c r="B1079" s="26" t="s">
        <v>249</v>
      </c>
      <c r="C1079" s="26" t="s">
        <v>21021</v>
      </c>
      <c r="D1079" s="26" t="s">
        <v>20423</v>
      </c>
      <c r="E1079" s="26" t="n">
        <v>32</v>
      </c>
      <c r="F1079" s="26" t="s">
        <v>20264</v>
      </c>
      <c r="G1079" s="26" t="s">
        <v>11623</v>
      </c>
      <c r="H1079" s="26" t="n">
        <v>12</v>
      </c>
      <c r="I1079" s="26" t="s">
        <v>20260</v>
      </c>
      <c r="J1079" s="26" t="s">
        <v>20261</v>
      </c>
      <c r="K1079" s="26" t="s">
        <v>13439</v>
      </c>
      <c r="L1079" s="26" t="s">
        <v>6821</v>
      </c>
      <c r="M1079" s="26" t="s">
        <v>21690</v>
      </c>
      <c r="N1079" s="26" t="s">
        <v>6824</v>
      </c>
      <c r="O1079" s="28" t="n">
        <v>35.6</v>
      </c>
      <c r="P1079" s="28" t="n">
        <v>7.55</v>
      </c>
      <c r="Q1079" s="27" t="n">
        <v>45810</v>
      </c>
      <c r="R1079" s="26"/>
    </row>
    <row r="1080" customFormat="false" ht="15" hidden="false" customHeight="true" outlineLevel="0" collapsed="false">
      <c r="A1080" s="29" t="s">
        <v>11714</v>
      </c>
      <c r="B1080" s="29" t="s">
        <v>249</v>
      </c>
      <c r="C1080" s="29" t="s">
        <v>21021</v>
      </c>
      <c r="D1080" s="29" t="s">
        <v>20423</v>
      </c>
      <c r="E1080" s="29" t="n">
        <v>32</v>
      </c>
      <c r="F1080" s="29" t="s">
        <v>20264</v>
      </c>
      <c r="G1080" s="29" t="s">
        <v>11623</v>
      </c>
      <c r="H1080" s="29" t="n">
        <v>12</v>
      </c>
      <c r="I1080" s="29" t="s">
        <v>20260</v>
      </c>
      <c r="J1080" s="29" t="s">
        <v>20261</v>
      </c>
      <c r="K1080" s="29" t="s">
        <v>13210</v>
      </c>
      <c r="L1080" s="29" t="s">
        <v>6091</v>
      </c>
      <c r="M1080" s="29" t="s">
        <v>21691</v>
      </c>
      <c r="N1080" s="29" t="s">
        <v>3511</v>
      </c>
      <c r="O1080" s="31" t="n">
        <v>19.9</v>
      </c>
      <c r="P1080" s="31" t="n">
        <v>7.55</v>
      </c>
      <c r="Q1080" s="30" t="n">
        <v>45773</v>
      </c>
      <c r="R1080" s="29"/>
    </row>
    <row r="1081" customFormat="false" ht="15" hidden="false" customHeight="true" outlineLevel="0" collapsed="false">
      <c r="A1081" s="26" t="s">
        <v>21692</v>
      </c>
      <c r="B1081" s="26" t="s">
        <v>249</v>
      </c>
      <c r="C1081" s="26" t="s">
        <v>21021</v>
      </c>
      <c r="D1081" s="26" t="s">
        <v>20423</v>
      </c>
      <c r="E1081" s="26" t="n">
        <v>36</v>
      </c>
      <c r="F1081" s="26" t="s">
        <v>20264</v>
      </c>
      <c r="G1081" s="26" t="s">
        <v>11623</v>
      </c>
      <c r="H1081" s="26" t="n">
        <v>13</v>
      </c>
      <c r="I1081" s="26" t="s">
        <v>20265</v>
      </c>
      <c r="J1081" s="26" t="s">
        <v>20261</v>
      </c>
      <c r="K1081" s="26" t="s">
        <v>20440</v>
      </c>
      <c r="L1081" s="26" t="s">
        <v>4260</v>
      </c>
      <c r="M1081" s="26" t="s">
        <v>21693</v>
      </c>
      <c r="N1081" s="26" t="s">
        <v>3333</v>
      </c>
      <c r="O1081" s="28" t="n">
        <v>55.4</v>
      </c>
      <c r="P1081" s="28" t="n">
        <v>7.55</v>
      </c>
      <c r="Q1081" s="27" t="n">
        <v>46021</v>
      </c>
      <c r="R1081" s="26"/>
    </row>
    <row r="1082" customFormat="false" ht="15" hidden="false" customHeight="true" outlineLevel="0" collapsed="false">
      <c r="A1082" s="29" t="s">
        <v>12333</v>
      </c>
      <c r="B1082" s="29" t="s">
        <v>249</v>
      </c>
      <c r="C1082" s="29" t="s">
        <v>21021</v>
      </c>
      <c r="D1082" s="29" t="s">
        <v>20423</v>
      </c>
      <c r="E1082" s="29" t="n">
        <v>45</v>
      </c>
      <c r="F1082" s="29" t="s">
        <v>21030</v>
      </c>
      <c r="G1082" s="29" t="s">
        <v>11623</v>
      </c>
      <c r="H1082" s="29" t="n">
        <v>16</v>
      </c>
      <c r="I1082" s="29" t="s">
        <v>21031</v>
      </c>
      <c r="J1082" s="29" t="s">
        <v>20261</v>
      </c>
      <c r="K1082" s="29" t="s">
        <v>13142</v>
      </c>
      <c r="L1082" s="29" t="s">
        <v>1632</v>
      </c>
      <c r="M1082" s="29" t="s">
        <v>21694</v>
      </c>
      <c r="N1082" s="29" t="s">
        <v>395</v>
      </c>
      <c r="O1082" s="31" t="n">
        <v>52.6</v>
      </c>
      <c r="P1082" s="31" t="n">
        <v>7.55</v>
      </c>
      <c r="Q1082" s="30" t="n">
        <v>45797</v>
      </c>
      <c r="R1082" s="29"/>
    </row>
    <row r="1083" customFormat="false" ht="15" hidden="false" customHeight="true" outlineLevel="0" collapsed="false">
      <c r="A1083" s="26" t="s">
        <v>21695</v>
      </c>
      <c r="B1083" s="26" t="s">
        <v>249</v>
      </c>
      <c r="C1083" s="26" t="s">
        <v>21021</v>
      </c>
      <c r="D1083" s="26" t="s">
        <v>20423</v>
      </c>
      <c r="E1083" s="26" t="n">
        <v>28</v>
      </c>
      <c r="F1083" s="26" t="s">
        <v>20259</v>
      </c>
      <c r="G1083" s="26" t="s">
        <v>11623</v>
      </c>
      <c r="H1083" s="26" t="n">
        <v>10</v>
      </c>
      <c r="I1083" s="26" t="s">
        <v>20260</v>
      </c>
      <c r="J1083" s="26" t="s">
        <v>20283</v>
      </c>
      <c r="K1083" s="26"/>
      <c r="L1083" s="26"/>
      <c r="M1083" s="26"/>
      <c r="N1083" s="26"/>
      <c r="O1083" s="26"/>
      <c r="P1083" s="28" t="n">
        <v>7.55</v>
      </c>
      <c r="Q1083" s="27" t="n">
        <v>45909</v>
      </c>
      <c r="R1083" s="26"/>
    </row>
    <row r="1084" customFormat="false" ht="15" hidden="false" customHeight="true" outlineLevel="0" collapsed="false">
      <c r="A1084" s="29" t="s">
        <v>12713</v>
      </c>
      <c r="B1084" s="29" t="s">
        <v>249</v>
      </c>
      <c r="C1084" s="29" t="s">
        <v>21021</v>
      </c>
      <c r="D1084" s="29" t="s">
        <v>20423</v>
      </c>
      <c r="E1084" s="29" t="n">
        <v>45</v>
      </c>
      <c r="F1084" s="29" t="s">
        <v>21030</v>
      </c>
      <c r="G1084" s="29" t="s">
        <v>11623</v>
      </c>
      <c r="H1084" s="29" t="n">
        <v>16</v>
      </c>
      <c r="I1084" s="29" t="s">
        <v>21031</v>
      </c>
      <c r="J1084" s="29" t="s">
        <v>20261</v>
      </c>
      <c r="K1084" s="29" t="s">
        <v>20444</v>
      </c>
      <c r="L1084" s="29" t="s">
        <v>1316</v>
      </c>
      <c r="M1084" s="29" t="s">
        <v>21696</v>
      </c>
      <c r="N1084" s="29" t="s">
        <v>1319</v>
      </c>
      <c r="O1084" s="31" t="n">
        <v>20.1</v>
      </c>
      <c r="P1084" s="31" t="n">
        <v>7.55</v>
      </c>
      <c r="Q1084" s="30" t="n">
        <v>45623</v>
      </c>
      <c r="R1084" s="29"/>
    </row>
    <row r="1085" customFormat="false" ht="15" hidden="false" customHeight="true" outlineLevel="0" collapsed="false">
      <c r="A1085" s="26" t="s">
        <v>13273</v>
      </c>
      <c r="B1085" s="26" t="s">
        <v>249</v>
      </c>
      <c r="C1085" s="26" t="s">
        <v>21021</v>
      </c>
      <c r="D1085" s="26" t="s">
        <v>20423</v>
      </c>
      <c r="E1085" s="26" t="n">
        <v>40</v>
      </c>
      <c r="F1085" s="26" t="s">
        <v>20264</v>
      </c>
      <c r="G1085" s="26" t="s">
        <v>11623</v>
      </c>
      <c r="H1085" s="26" t="n">
        <v>14</v>
      </c>
      <c r="I1085" s="26" t="s">
        <v>20265</v>
      </c>
      <c r="J1085" s="26" t="s">
        <v>20261</v>
      </c>
      <c r="K1085" s="26" t="s">
        <v>20862</v>
      </c>
      <c r="L1085" s="26" t="s">
        <v>2611</v>
      </c>
      <c r="M1085" s="26" t="s">
        <v>21697</v>
      </c>
      <c r="N1085" s="26" t="s">
        <v>656</v>
      </c>
      <c r="O1085" s="28" t="n">
        <v>22.8</v>
      </c>
      <c r="P1085" s="28" t="n">
        <v>7.55</v>
      </c>
      <c r="Q1085" s="27" t="n">
        <v>46034</v>
      </c>
      <c r="R1085" s="26"/>
    </row>
    <row r="1086" customFormat="false" ht="15" hidden="false" customHeight="true" outlineLevel="0" collapsed="false">
      <c r="A1086" s="29" t="s">
        <v>13879</v>
      </c>
      <c r="B1086" s="29" t="s">
        <v>249</v>
      </c>
      <c r="C1086" s="29" t="s">
        <v>21021</v>
      </c>
      <c r="D1086" s="29" t="s">
        <v>20423</v>
      </c>
      <c r="E1086" s="29" t="n">
        <v>60</v>
      </c>
      <c r="F1086" s="29" t="s">
        <v>21022</v>
      </c>
      <c r="G1086" s="29" t="s">
        <v>11623</v>
      </c>
      <c r="H1086" s="29" t="n">
        <v>20</v>
      </c>
      <c r="I1086" s="29" t="s">
        <v>21023</v>
      </c>
      <c r="J1086" s="29" t="s">
        <v>20261</v>
      </c>
      <c r="K1086" s="29" t="s">
        <v>20447</v>
      </c>
      <c r="L1086" s="29" t="s">
        <v>7287</v>
      </c>
      <c r="M1086" s="29" t="s">
        <v>21698</v>
      </c>
      <c r="N1086" s="29" t="s">
        <v>4485</v>
      </c>
      <c r="O1086" s="31" t="n">
        <v>36.4</v>
      </c>
      <c r="P1086" s="31" t="n">
        <v>7.55</v>
      </c>
      <c r="Q1086" s="30" t="n">
        <v>46178</v>
      </c>
      <c r="R1086" s="29"/>
    </row>
    <row r="1087" customFormat="false" ht="15" hidden="false" customHeight="true" outlineLevel="0" collapsed="false">
      <c r="A1087" s="26" t="s">
        <v>11931</v>
      </c>
      <c r="B1087" s="26" t="s">
        <v>249</v>
      </c>
      <c r="C1087" s="26" t="s">
        <v>21021</v>
      </c>
      <c r="D1087" s="26" t="s">
        <v>20423</v>
      </c>
      <c r="E1087" s="26" t="n">
        <v>32</v>
      </c>
      <c r="F1087" s="26" t="s">
        <v>20264</v>
      </c>
      <c r="G1087" s="26" t="s">
        <v>11623</v>
      </c>
      <c r="H1087" s="26" t="n">
        <v>12</v>
      </c>
      <c r="I1087" s="26" t="s">
        <v>20260</v>
      </c>
      <c r="J1087" s="26" t="s">
        <v>20283</v>
      </c>
      <c r="K1087" s="26"/>
      <c r="L1087" s="26"/>
      <c r="M1087" s="26"/>
      <c r="N1087" s="26"/>
      <c r="O1087" s="26"/>
      <c r="P1087" s="28" t="n">
        <v>7.55</v>
      </c>
      <c r="Q1087" s="27" t="n">
        <v>45745</v>
      </c>
      <c r="R1087" s="26"/>
    </row>
    <row r="1088" customFormat="false" ht="15" hidden="false" customHeight="true" outlineLevel="0" collapsed="false">
      <c r="A1088" s="29" t="s">
        <v>21699</v>
      </c>
      <c r="B1088" s="29" t="s">
        <v>249</v>
      </c>
      <c r="C1088" s="29" t="s">
        <v>21021</v>
      </c>
      <c r="D1088" s="29" t="s">
        <v>20423</v>
      </c>
      <c r="E1088" s="29" t="n">
        <v>45</v>
      </c>
      <c r="F1088" s="29" t="s">
        <v>21030</v>
      </c>
      <c r="G1088" s="29" t="s">
        <v>11623</v>
      </c>
      <c r="H1088" s="29" t="n">
        <v>16</v>
      </c>
      <c r="I1088" s="29" t="s">
        <v>21031</v>
      </c>
      <c r="J1088" s="29" t="s">
        <v>20261</v>
      </c>
      <c r="K1088" s="29" t="s">
        <v>13067</v>
      </c>
      <c r="L1088" s="29" t="s">
        <v>6358</v>
      </c>
      <c r="M1088" s="29" t="s">
        <v>21700</v>
      </c>
      <c r="N1088" s="29" t="s">
        <v>2470</v>
      </c>
      <c r="O1088" s="31" t="n">
        <v>24.9</v>
      </c>
      <c r="P1088" s="31" t="n">
        <v>7.55</v>
      </c>
      <c r="Q1088" s="30" t="n">
        <v>46076</v>
      </c>
      <c r="R1088" s="29"/>
    </row>
    <row r="1089" customFormat="false" ht="15" hidden="false" customHeight="true" outlineLevel="0" collapsed="false">
      <c r="A1089" s="26" t="s">
        <v>21701</v>
      </c>
      <c r="B1089" s="26" t="s">
        <v>249</v>
      </c>
      <c r="C1089" s="26" t="s">
        <v>21021</v>
      </c>
      <c r="D1089" s="26" t="s">
        <v>20423</v>
      </c>
      <c r="E1089" s="26" t="n">
        <v>32</v>
      </c>
      <c r="F1089" s="26" t="s">
        <v>20264</v>
      </c>
      <c r="G1089" s="26" t="s">
        <v>11623</v>
      </c>
      <c r="H1089" s="26" t="n">
        <v>12</v>
      </c>
      <c r="I1089" s="26" t="s">
        <v>20260</v>
      </c>
      <c r="J1089" s="26" t="s">
        <v>20283</v>
      </c>
      <c r="K1089" s="26"/>
      <c r="L1089" s="26"/>
      <c r="M1089" s="26"/>
      <c r="N1089" s="26"/>
      <c r="O1089" s="26"/>
      <c r="P1089" s="28" t="n">
        <v>7.55</v>
      </c>
      <c r="Q1089" s="27" t="n">
        <v>45881</v>
      </c>
      <c r="R1089" s="26"/>
    </row>
    <row r="1090" customFormat="false" ht="15" hidden="false" customHeight="true" outlineLevel="0" collapsed="false">
      <c r="A1090" s="29" t="s">
        <v>21702</v>
      </c>
      <c r="B1090" s="29" t="s">
        <v>249</v>
      </c>
      <c r="C1090" s="29" t="s">
        <v>21021</v>
      </c>
      <c r="D1090" s="29" t="s">
        <v>20423</v>
      </c>
      <c r="E1090" s="29" t="n">
        <v>45</v>
      </c>
      <c r="F1090" s="29" t="s">
        <v>21030</v>
      </c>
      <c r="G1090" s="29" t="s">
        <v>11623</v>
      </c>
      <c r="H1090" s="29" t="n">
        <v>16</v>
      </c>
      <c r="I1090" s="29" t="s">
        <v>21031</v>
      </c>
      <c r="J1090" s="29" t="s">
        <v>20261</v>
      </c>
      <c r="K1090" s="29" t="s">
        <v>20453</v>
      </c>
      <c r="L1090" s="29" t="s">
        <v>7994</v>
      </c>
      <c r="M1090" s="29" t="s">
        <v>21703</v>
      </c>
      <c r="N1090" s="29" t="s">
        <v>1802</v>
      </c>
      <c r="O1090" s="31" t="n">
        <v>25.7</v>
      </c>
      <c r="P1090" s="31" t="n">
        <v>7.55</v>
      </c>
      <c r="Q1090" s="30" t="n">
        <v>45708</v>
      </c>
      <c r="R1090" s="29"/>
    </row>
    <row r="1091" customFormat="false" ht="15" hidden="false" customHeight="true" outlineLevel="0" collapsed="false">
      <c r="A1091" s="26" t="s">
        <v>12561</v>
      </c>
      <c r="B1091" s="26" t="s">
        <v>249</v>
      </c>
      <c r="C1091" s="26" t="s">
        <v>21021</v>
      </c>
      <c r="D1091" s="26" t="s">
        <v>20423</v>
      </c>
      <c r="E1091" s="26" t="n">
        <v>28</v>
      </c>
      <c r="F1091" s="26" t="s">
        <v>20259</v>
      </c>
      <c r="G1091" s="26" t="s">
        <v>11623</v>
      </c>
      <c r="H1091" s="26" t="n">
        <v>10</v>
      </c>
      <c r="I1091" s="26" t="s">
        <v>20260</v>
      </c>
      <c r="J1091" s="26" t="s">
        <v>20261</v>
      </c>
      <c r="K1091" s="26" t="s">
        <v>20456</v>
      </c>
      <c r="L1091" s="26" t="s">
        <v>10786</v>
      </c>
      <c r="M1091" s="26" t="s">
        <v>21704</v>
      </c>
      <c r="N1091" s="26" t="s">
        <v>2303</v>
      </c>
      <c r="O1091" s="28" t="n">
        <v>54.6</v>
      </c>
      <c r="P1091" s="28" t="n">
        <v>7.55</v>
      </c>
      <c r="Q1091" s="27" t="n">
        <v>45971</v>
      </c>
      <c r="R1091" s="26"/>
    </row>
    <row r="1092" customFormat="false" ht="15" hidden="false" customHeight="true" outlineLevel="0" collapsed="false">
      <c r="A1092" s="29" t="s">
        <v>21705</v>
      </c>
      <c r="B1092" s="29" t="s">
        <v>249</v>
      </c>
      <c r="C1092" s="29" t="s">
        <v>21021</v>
      </c>
      <c r="D1092" s="29" t="s">
        <v>20423</v>
      </c>
      <c r="E1092" s="29" t="n">
        <v>40</v>
      </c>
      <c r="F1092" s="29" t="s">
        <v>20264</v>
      </c>
      <c r="G1092" s="29" t="s">
        <v>11623</v>
      </c>
      <c r="H1092" s="29" t="n">
        <v>14</v>
      </c>
      <c r="I1092" s="29" t="s">
        <v>20265</v>
      </c>
      <c r="J1092" s="29" t="s">
        <v>20261</v>
      </c>
      <c r="K1092" s="29" t="s">
        <v>20459</v>
      </c>
      <c r="L1092" s="29" t="s">
        <v>8748</v>
      </c>
      <c r="M1092" s="29" t="s">
        <v>21706</v>
      </c>
      <c r="N1092" s="29" t="s">
        <v>5232</v>
      </c>
      <c r="O1092" s="31" t="n">
        <v>31.6</v>
      </c>
      <c r="P1092" s="31" t="n">
        <v>7.55</v>
      </c>
      <c r="Q1092" s="30" t="n">
        <v>45592</v>
      </c>
      <c r="R1092" s="29"/>
    </row>
    <row r="1093" customFormat="false" ht="15" hidden="false" customHeight="true" outlineLevel="0" collapsed="false">
      <c r="A1093" s="26" t="s">
        <v>11964</v>
      </c>
      <c r="B1093" s="26" t="s">
        <v>249</v>
      </c>
      <c r="C1093" s="26" t="s">
        <v>21021</v>
      </c>
      <c r="D1093" s="26" t="s">
        <v>20423</v>
      </c>
      <c r="E1093" s="26" t="n">
        <v>32</v>
      </c>
      <c r="F1093" s="26" t="s">
        <v>20264</v>
      </c>
      <c r="G1093" s="26" t="s">
        <v>11623</v>
      </c>
      <c r="H1093" s="26" t="n">
        <v>12</v>
      </c>
      <c r="I1093" s="26" t="s">
        <v>20260</v>
      </c>
      <c r="J1093" s="26" t="s">
        <v>20261</v>
      </c>
      <c r="K1093" s="26" t="s">
        <v>13149</v>
      </c>
      <c r="L1093" s="26" t="s">
        <v>10019</v>
      </c>
      <c r="M1093" s="26" t="s">
        <v>21707</v>
      </c>
      <c r="N1093" s="26" t="s">
        <v>1466</v>
      </c>
      <c r="O1093" s="28" t="n">
        <v>47.2</v>
      </c>
      <c r="P1093" s="28" t="n">
        <v>7.55</v>
      </c>
      <c r="Q1093" s="27" t="n">
        <v>45756</v>
      </c>
      <c r="R1093" s="26"/>
    </row>
    <row r="1094" customFormat="false" ht="15" hidden="false" customHeight="true" outlineLevel="0" collapsed="false">
      <c r="A1094" s="29" t="s">
        <v>21708</v>
      </c>
      <c r="B1094" s="29" t="s">
        <v>249</v>
      </c>
      <c r="C1094" s="29" t="s">
        <v>21021</v>
      </c>
      <c r="D1094" s="29" t="s">
        <v>20423</v>
      </c>
      <c r="E1094" s="29" t="n">
        <v>24</v>
      </c>
      <c r="F1094" s="29" t="s">
        <v>20259</v>
      </c>
      <c r="G1094" s="29" t="s">
        <v>11623</v>
      </c>
      <c r="H1094" s="29" t="n">
        <v>9</v>
      </c>
      <c r="I1094" s="29" t="s">
        <v>20260</v>
      </c>
      <c r="J1094" s="29" t="s">
        <v>20261</v>
      </c>
      <c r="K1094" s="29" t="s">
        <v>13344</v>
      </c>
      <c r="L1094" s="29" t="s">
        <v>10273</v>
      </c>
      <c r="M1094" s="29" t="s">
        <v>21709</v>
      </c>
      <c r="N1094" s="29" t="s">
        <v>275</v>
      </c>
      <c r="O1094" s="31" t="n">
        <v>40.4</v>
      </c>
      <c r="P1094" s="31" t="n">
        <v>7.55</v>
      </c>
      <c r="Q1094" s="30" t="n">
        <v>45640</v>
      </c>
      <c r="R1094" s="29"/>
    </row>
    <row r="1095" customFormat="false" ht="15" hidden="false" customHeight="true" outlineLevel="0" collapsed="false">
      <c r="A1095" s="26" t="s">
        <v>12314</v>
      </c>
      <c r="B1095" s="26" t="s">
        <v>249</v>
      </c>
      <c r="C1095" s="26" t="s">
        <v>21021</v>
      </c>
      <c r="D1095" s="26" t="s">
        <v>20463</v>
      </c>
      <c r="E1095" s="26" t="n">
        <v>24</v>
      </c>
      <c r="F1095" s="26" t="s">
        <v>20259</v>
      </c>
      <c r="G1095" s="26" t="s">
        <v>11623</v>
      </c>
      <c r="H1095" s="26" t="n">
        <v>9</v>
      </c>
      <c r="I1095" s="26" t="s">
        <v>20260</v>
      </c>
      <c r="J1095" s="26" t="s">
        <v>20261</v>
      </c>
      <c r="K1095" s="26" t="s">
        <v>20464</v>
      </c>
      <c r="L1095" s="26" t="s">
        <v>8020</v>
      </c>
      <c r="M1095" s="26" t="s">
        <v>21710</v>
      </c>
      <c r="N1095" s="26" t="s">
        <v>620</v>
      </c>
      <c r="O1095" s="28" t="n">
        <v>34.5</v>
      </c>
      <c r="P1095" s="28" t="n">
        <v>7.55</v>
      </c>
      <c r="Q1095" s="27" t="n">
        <v>45811</v>
      </c>
      <c r="R1095" s="26"/>
    </row>
    <row r="1096" customFormat="false" ht="15" hidden="false" customHeight="true" outlineLevel="0" collapsed="false">
      <c r="A1096" s="29" t="s">
        <v>12662</v>
      </c>
      <c r="B1096" s="29" t="s">
        <v>249</v>
      </c>
      <c r="C1096" s="29" t="s">
        <v>21021</v>
      </c>
      <c r="D1096" s="29" t="s">
        <v>20463</v>
      </c>
      <c r="E1096" s="29" t="n">
        <v>40</v>
      </c>
      <c r="F1096" s="29" t="s">
        <v>20264</v>
      </c>
      <c r="G1096" s="29" t="s">
        <v>11623</v>
      </c>
      <c r="H1096" s="29" t="n">
        <v>14</v>
      </c>
      <c r="I1096" s="29" t="s">
        <v>20265</v>
      </c>
      <c r="J1096" s="29" t="s">
        <v>20261</v>
      </c>
      <c r="K1096" s="29" t="s">
        <v>20467</v>
      </c>
      <c r="L1096" s="29" t="s">
        <v>10899</v>
      </c>
      <c r="M1096" s="29" t="s">
        <v>21711</v>
      </c>
      <c r="N1096" s="29" t="s">
        <v>1325</v>
      </c>
      <c r="O1096" s="31" t="n">
        <v>52.7</v>
      </c>
      <c r="P1096" s="31" t="n">
        <v>7.55</v>
      </c>
      <c r="Q1096" s="30" t="n">
        <v>46153</v>
      </c>
      <c r="R1096" s="29"/>
    </row>
    <row r="1097" customFormat="false" ht="15" hidden="false" customHeight="true" outlineLevel="0" collapsed="false">
      <c r="A1097" s="26" t="s">
        <v>13009</v>
      </c>
      <c r="B1097" s="26" t="s">
        <v>249</v>
      </c>
      <c r="C1097" s="26" t="s">
        <v>21021</v>
      </c>
      <c r="D1097" s="26" t="s">
        <v>20463</v>
      </c>
      <c r="E1097" s="26" t="n">
        <v>32</v>
      </c>
      <c r="F1097" s="26" t="s">
        <v>20264</v>
      </c>
      <c r="G1097" s="26" t="s">
        <v>11623</v>
      </c>
      <c r="H1097" s="26" t="n">
        <v>12</v>
      </c>
      <c r="I1097" s="26" t="s">
        <v>20260</v>
      </c>
      <c r="J1097" s="26" t="s">
        <v>20261</v>
      </c>
      <c r="K1097" s="26" t="s">
        <v>13010</v>
      </c>
      <c r="L1097" s="26" t="s">
        <v>2009</v>
      </c>
      <c r="M1097" s="26" t="s">
        <v>21712</v>
      </c>
      <c r="N1097" s="26" t="s">
        <v>2011</v>
      </c>
      <c r="O1097" s="28" t="n">
        <v>33.2</v>
      </c>
      <c r="P1097" s="28" t="n">
        <v>7.55</v>
      </c>
      <c r="Q1097" s="27" t="n">
        <v>45956</v>
      </c>
      <c r="R1097" s="26"/>
    </row>
    <row r="1098" customFormat="false" ht="15" hidden="false" customHeight="true" outlineLevel="0" collapsed="false">
      <c r="A1098" s="29" t="s">
        <v>21713</v>
      </c>
      <c r="B1098" s="29" t="s">
        <v>249</v>
      </c>
      <c r="C1098" s="29" t="s">
        <v>21021</v>
      </c>
      <c r="D1098" s="29" t="s">
        <v>20463</v>
      </c>
      <c r="E1098" s="29" t="n">
        <v>80</v>
      </c>
      <c r="F1098" s="29" t="s">
        <v>21022</v>
      </c>
      <c r="G1098" s="29" t="s">
        <v>11623</v>
      </c>
      <c r="H1098" s="29" t="n">
        <v>24</v>
      </c>
      <c r="I1098" s="29" t="s">
        <v>21023</v>
      </c>
      <c r="J1098" s="29" t="s">
        <v>20261</v>
      </c>
      <c r="K1098" s="29" t="s">
        <v>13289</v>
      </c>
      <c r="L1098" s="29" t="s">
        <v>8779</v>
      </c>
      <c r="M1098" s="29" t="s">
        <v>21714</v>
      </c>
      <c r="N1098" s="29" t="s">
        <v>1470</v>
      </c>
      <c r="O1098" s="31" t="n">
        <v>21</v>
      </c>
      <c r="P1098" s="31" t="n">
        <v>7.55</v>
      </c>
      <c r="Q1098" s="30" t="n">
        <v>46088</v>
      </c>
      <c r="R1098" s="29"/>
    </row>
    <row r="1099" customFormat="false" ht="15" hidden="false" customHeight="true" outlineLevel="0" collapsed="false">
      <c r="A1099" s="26" t="s">
        <v>13610</v>
      </c>
      <c r="B1099" s="26" t="s">
        <v>249</v>
      </c>
      <c r="C1099" s="26" t="s">
        <v>21021</v>
      </c>
      <c r="D1099" s="26" t="s">
        <v>20463</v>
      </c>
      <c r="E1099" s="26" t="n">
        <v>24</v>
      </c>
      <c r="F1099" s="26" t="s">
        <v>20259</v>
      </c>
      <c r="G1099" s="26" t="s">
        <v>11623</v>
      </c>
      <c r="H1099" s="26" t="n">
        <v>9</v>
      </c>
      <c r="I1099" s="26" t="s">
        <v>20260</v>
      </c>
      <c r="J1099" s="26" t="s">
        <v>20261</v>
      </c>
      <c r="K1099" s="26" t="s">
        <v>20471</v>
      </c>
      <c r="L1099" s="26" t="s">
        <v>6333</v>
      </c>
      <c r="M1099" s="26" t="s">
        <v>21715</v>
      </c>
      <c r="N1099" s="26" t="s">
        <v>1960</v>
      </c>
      <c r="O1099" s="28" t="n">
        <v>41.9</v>
      </c>
      <c r="P1099" s="28" t="n">
        <v>7.55</v>
      </c>
      <c r="Q1099" s="27" t="n">
        <v>46176</v>
      </c>
      <c r="R1099" s="26"/>
    </row>
    <row r="1100" customFormat="false" ht="15" hidden="false" customHeight="true" outlineLevel="0" collapsed="false">
      <c r="A1100" s="29" t="s">
        <v>12995</v>
      </c>
      <c r="B1100" s="29" t="s">
        <v>249</v>
      </c>
      <c r="C1100" s="29" t="s">
        <v>21021</v>
      </c>
      <c r="D1100" s="29" t="s">
        <v>20463</v>
      </c>
      <c r="E1100" s="29" t="n">
        <v>80</v>
      </c>
      <c r="F1100" s="29" t="s">
        <v>21022</v>
      </c>
      <c r="G1100" s="29" t="s">
        <v>11623</v>
      </c>
      <c r="H1100" s="29" t="n">
        <v>24</v>
      </c>
      <c r="I1100" s="29" t="s">
        <v>21023</v>
      </c>
      <c r="J1100" s="29" t="s">
        <v>20261</v>
      </c>
      <c r="K1100" s="29" t="s">
        <v>12996</v>
      </c>
      <c r="L1100" s="29" t="s">
        <v>6326</v>
      </c>
      <c r="M1100" s="29" t="s">
        <v>21716</v>
      </c>
      <c r="N1100" s="29" t="s">
        <v>2608</v>
      </c>
      <c r="O1100" s="31" t="n">
        <v>47.1</v>
      </c>
      <c r="P1100" s="31" t="n">
        <v>7.55</v>
      </c>
      <c r="Q1100" s="30" t="n">
        <v>45863</v>
      </c>
      <c r="R1100" s="29"/>
    </row>
    <row r="1101" customFormat="false" ht="15" hidden="false" customHeight="true" outlineLevel="0" collapsed="false">
      <c r="A1101" s="26" t="s">
        <v>12037</v>
      </c>
      <c r="B1101" s="26" t="s">
        <v>249</v>
      </c>
      <c r="C1101" s="26" t="s">
        <v>21021</v>
      </c>
      <c r="D1101" s="26" t="s">
        <v>20463</v>
      </c>
      <c r="E1101" s="26" t="n">
        <v>40</v>
      </c>
      <c r="F1101" s="26" t="s">
        <v>20264</v>
      </c>
      <c r="G1101" s="26" t="s">
        <v>11623</v>
      </c>
      <c r="H1101" s="26" t="n">
        <v>14</v>
      </c>
      <c r="I1101" s="26" t="s">
        <v>20265</v>
      </c>
      <c r="J1101" s="26" t="s">
        <v>20261</v>
      </c>
      <c r="K1101" s="26" t="s">
        <v>20474</v>
      </c>
      <c r="L1101" s="26" t="s">
        <v>10583</v>
      </c>
      <c r="M1101" s="26" t="s">
        <v>21717</v>
      </c>
      <c r="N1101" s="26" t="s">
        <v>3781</v>
      </c>
      <c r="O1101" s="28" t="n">
        <v>30.9</v>
      </c>
      <c r="P1101" s="28" t="n">
        <v>7.55</v>
      </c>
      <c r="Q1101" s="27" t="n">
        <v>45566</v>
      </c>
      <c r="R1101" s="26"/>
    </row>
    <row r="1102" customFormat="false" ht="15" hidden="false" customHeight="true" outlineLevel="0" collapsed="false">
      <c r="A1102" s="29" t="s">
        <v>12120</v>
      </c>
      <c r="B1102" s="29" t="s">
        <v>249</v>
      </c>
      <c r="C1102" s="29" t="s">
        <v>21021</v>
      </c>
      <c r="D1102" s="29" t="s">
        <v>20463</v>
      </c>
      <c r="E1102" s="29" t="n">
        <v>50</v>
      </c>
      <c r="F1102" s="29" t="s">
        <v>21030</v>
      </c>
      <c r="G1102" s="29" t="s">
        <v>11623</v>
      </c>
      <c r="H1102" s="29" t="n">
        <v>18</v>
      </c>
      <c r="I1102" s="29" t="s">
        <v>21031</v>
      </c>
      <c r="J1102" s="29" t="s">
        <v>20325</v>
      </c>
      <c r="K1102" s="29"/>
      <c r="L1102" s="29"/>
      <c r="M1102" s="29"/>
      <c r="N1102" s="29"/>
      <c r="O1102" s="29"/>
      <c r="P1102" s="31" t="n">
        <v>7.55</v>
      </c>
      <c r="Q1102" s="30" t="n">
        <v>45629</v>
      </c>
      <c r="R1102" s="29"/>
    </row>
    <row r="1103" customFormat="false" ht="15" hidden="false" customHeight="true" outlineLevel="0" collapsed="false">
      <c r="A1103" s="26" t="s">
        <v>12097</v>
      </c>
      <c r="B1103" s="26" t="s">
        <v>249</v>
      </c>
      <c r="C1103" s="26" t="s">
        <v>21021</v>
      </c>
      <c r="D1103" s="26" t="s">
        <v>20463</v>
      </c>
      <c r="E1103" s="26" t="n">
        <v>36</v>
      </c>
      <c r="F1103" s="26" t="s">
        <v>20264</v>
      </c>
      <c r="G1103" s="26" t="s">
        <v>11623</v>
      </c>
      <c r="H1103" s="26" t="n">
        <v>13</v>
      </c>
      <c r="I1103" s="26" t="s">
        <v>20265</v>
      </c>
      <c r="J1103" s="26" t="s">
        <v>20261</v>
      </c>
      <c r="K1103" s="26" t="s">
        <v>20479</v>
      </c>
      <c r="L1103" s="26" t="s">
        <v>3373</v>
      </c>
      <c r="M1103" s="26" t="s">
        <v>21718</v>
      </c>
      <c r="N1103" s="26" t="s">
        <v>1829</v>
      </c>
      <c r="O1103" s="28" t="n">
        <v>37</v>
      </c>
      <c r="P1103" s="28" t="n">
        <v>7.55</v>
      </c>
      <c r="Q1103" s="27" t="n">
        <v>45834</v>
      </c>
      <c r="R1103" s="26"/>
    </row>
    <row r="1104" customFormat="false" ht="15" hidden="false" customHeight="true" outlineLevel="0" collapsed="false">
      <c r="A1104" s="29" t="s">
        <v>12955</v>
      </c>
      <c r="B1104" s="29" t="s">
        <v>249</v>
      </c>
      <c r="C1104" s="29" t="s">
        <v>21021</v>
      </c>
      <c r="D1104" s="29" t="s">
        <v>20463</v>
      </c>
      <c r="E1104" s="29" t="n">
        <v>60</v>
      </c>
      <c r="F1104" s="29" t="s">
        <v>21022</v>
      </c>
      <c r="G1104" s="29" t="s">
        <v>11623</v>
      </c>
      <c r="H1104" s="29" t="n">
        <v>20</v>
      </c>
      <c r="I1104" s="29" t="s">
        <v>21023</v>
      </c>
      <c r="J1104" s="29" t="s">
        <v>20261</v>
      </c>
      <c r="K1104" s="29" t="s">
        <v>20482</v>
      </c>
      <c r="L1104" s="29" t="s">
        <v>8017</v>
      </c>
      <c r="M1104" s="29" t="s">
        <v>21719</v>
      </c>
      <c r="N1104" s="29" t="s">
        <v>6180</v>
      </c>
      <c r="O1104" s="31" t="n">
        <v>31.7</v>
      </c>
      <c r="P1104" s="31" t="n">
        <v>7.55</v>
      </c>
      <c r="Q1104" s="30" t="n">
        <v>45805</v>
      </c>
      <c r="R1104" s="29"/>
    </row>
    <row r="1105" customFormat="false" ht="15" hidden="false" customHeight="true" outlineLevel="0" collapsed="false">
      <c r="A1105" s="26" t="s">
        <v>21720</v>
      </c>
      <c r="B1105" s="26" t="s">
        <v>249</v>
      </c>
      <c r="C1105" s="26" t="s">
        <v>21021</v>
      </c>
      <c r="D1105" s="26" t="s">
        <v>20463</v>
      </c>
      <c r="E1105" s="26" t="n">
        <v>36</v>
      </c>
      <c r="F1105" s="26" t="s">
        <v>20264</v>
      </c>
      <c r="G1105" s="26" t="s">
        <v>11623</v>
      </c>
      <c r="H1105" s="26" t="n">
        <v>13</v>
      </c>
      <c r="I1105" s="26" t="s">
        <v>20265</v>
      </c>
      <c r="J1105" s="26" t="s">
        <v>20261</v>
      </c>
      <c r="K1105" s="26" t="s">
        <v>20485</v>
      </c>
      <c r="L1105" s="26" t="s">
        <v>6314</v>
      </c>
      <c r="M1105" s="26" t="s">
        <v>21721</v>
      </c>
      <c r="N1105" s="26" t="s">
        <v>3520</v>
      </c>
      <c r="O1105" s="28" t="n">
        <v>24.7</v>
      </c>
      <c r="P1105" s="28" t="n">
        <v>7.55</v>
      </c>
      <c r="Q1105" s="27" t="n">
        <v>45915</v>
      </c>
      <c r="R1105" s="26"/>
    </row>
    <row r="1106" customFormat="false" ht="15" hidden="false" customHeight="true" outlineLevel="0" collapsed="false">
      <c r="A1106" s="29" t="s">
        <v>14146</v>
      </c>
      <c r="B1106" s="29" t="s">
        <v>249</v>
      </c>
      <c r="C1106" s="29" t="s">
        <v>21021</v>
      </c>
      <c r="D1106" s="29" t="s">
        <v>20463</v>
      </c>
      <c r="E1106" s="29" t="n">
        <v>24</v>
      </c>
      <c r="F1106" s="29" t="s">
        <v>20259</v>
      </c>
      <c r="G1106" s="29" t="s">
        <v>11623</v>
      </c>
      <c r="H1106" s="29" t="n">
        <v>9</v>
      </c>
      <c r="I1106" s="29" t="s">
        <v>20260</v>
      </c>
      <c r="J1106" s="29" t="s">
        <v>20261</v>
      </c>
      <c r="K1106" s="29" t="s">
        <v>13189</v>
      </c>
      <c r="L1106" s="29" t="s">
        <v>10283</v>
      </c>
      <c r="M1106" s="29" t="s">
        <v>21722</v>
      </c>
      <c r="N1106" s="29" t="s">
        <v>1456</v>
      </c>
      <c r="O1106" s="31" t="n">
        <v>45</v>
      </c>
      <c r="P1106" s="31" t="n">
        <v>7.55</v>
      </c>
      <c r="Q1106" s="30" t="n">
        <v>45650</v>
      </c>
      <c r="R1106" s="29"/>
    </row>
    <row r="1107" customFormat="false" ht="15" hidden="false" customHeight="true" outlineLevel="0" collapsed="false">
      <c r="A1107" s="26" t="s">
        <v>13938</v>
      </c>
      <c r="B1107" s="26" t="s">
        <v>249</v>
      </c>
      <c r="C1107" s="26" t="s">
        <v>21021</v>
      </c>
      <c r="D1107" s="26" t="s">
        <v>20463</v>
      </c>
      <c r="E1107" s="26" t="n">
        <v>28</v>
      </c>
      <c r="F1107" s="26" t="s">
        <v>20259</v>
      </c>
      <c r="G1107" s="26" t="s">
        <v>11623</v>
      </c>
      <c r="H1107" s="26" t="n">
        <v>10</v>
      </c>
      <c r="I1107" s="26" t="s">
        <v>20260</v>
      </c>
      <c r="J1107" s="26" t="s">
        <v>20261</v>
      </c>
      <c r="K1107" s="26" t="s">
        <v>13013</v>
      </c>
      <c r="L1107" s="26" t="s">
        <v>10633</v>
      </c>
      <c r="M1107" s="26" t="s">
        <v>21723</v>
      </c>
      <c r="N1107" s="26" t="s">
        <v>1466</v>
      </c>
      <c r="O1107" s="28" t="n">
        <v>53.6</v>
      </c>
      <c r="P1107" s="28" t="n">
        <v>7.55</v>
      </c>
      <c r="Q1107" s="27" t="n">
        <v>45699</v>
      </c>
      <c r="R1107" s="26"/>
    </row>
    <row r="1108" customFormat="false" ht="15" hidden="false" customHeight="true" outlineLevel="0" collapsed="false">
      <c r="A1108" s="29" t="s">
        <v>21724</v>
      </c>
      <c r="B1108" s="29" t="s">
        <v>249</v>
      </c>
      <c r="C1108" s="29" t="s">
        <v>21021</v>
      </c>
      <c r="D1108" s="29" t="s">
        <v>20463</v>
      </c>
      <c r="E1108" s="29" t="n">
        <v>80</v>
      </c>
      <c r="F1108" s="29" t="s">
        <v>21022</v>
      </c>
      <c r="G1108" s="29" t="s">
        <v>11623</v>
      </c>
      <c r="H1108" s="29" t="n">
        <v>24</v>
      </c>
      <c r="I1108" s="29" t="s">
        <v>21023</v>
      </c>
      <c r="J1108" s="29" t="s">
        <v>20261</v>
      </c>
      <c r="K1108" s="29" t="s">
        <v>20489</v>
      </c>
      <c r="L1108" s="29" t="s">
        <v>3892</v>
      </c>
      <c r="M1108" s="29" t="s">
        <v>21725</v>
      </c>
      <c r="N1108" s="29" t="s">
        <v>2088</v>
      </c>
      <c r="O1108" s="31" t="n">
        <v>49.5</v>
      </c>
      <c r="P1108" s="31" t="n">
        <v>7.55</v>
      </c>
      <c r="Q1108" s="30" t="n">
        <v>45584</v>
      </c>
      <c r="R1108" s="29"/>
    </row>
    <row r="1109" customFormat="false" ht="15" hidden="false" customHeight="true" outlineLevel="0" collapsed="false">
      <c r="A1109" s="26" t="s">
        <v>13193</v>
      </c>
      <c r="B1109" s="26" t="s">
        <v>249</v>
      </c>
      <c r="C1109" s="26" t="s">
        <v>21021</v>
      </c>
      <c r="D1109" s="26" t="s">
        <v>20463</v>
      </c>
      <c r="E1109" s="26" t="n">
        <v>45</v>
      </c>
      <c r="F1109" s="26" t="s">
        <v>21030</v>
      </c>
      <c r="G1109" s="26" t="s">
        <v>11623</v>
      </c>
      <c r="H1109" s="26" t="n">
        <v>16</v>
      </c>
      <c r="I1109" s="26" t="s">
        <v>21031</v>
      </c>
      <c r="J1109" s="26" t="s">
        <v>20261</v>
      </c>
      <c r="K1109" s="26" t="s">
        <v>13194</v>
      </c>
      <c r="L1109" s="26" t="s">
        <v>2458</v>
      </c>
      <c r="M1109" s="26" t="s">
        <v>21726</v>
      </c>
      <c r="N1109" s="26" t="s">
        <v>2460</v>
      </c>
      <c r="O1109" s="28" t="n">
        <v>27.7</v>
      </c>
      <c r="P1109" s="28" t="n">
        <v>7.55</v>
      </c>
      <c r="Q1109" s="27" t="n">
        <v>45692</v>
      </c>
      <c r="R1109" s="26"/>
    </row>
    <row r="1110" customFormat="false" ht="15" hidden="false" customHeight="true" outlineLevel="0" collapsed="false">
      <c r="A1110" s="29" t="s">
        <v>13019</v>
      </c>
      <c r="B1110" s="29" t="s">
        <v>249</v>
      </c>
      <c r="C1110" s="29" t="s">
        <v>21021</v>
      </c>
      <c r="D1110" s="29" t="s">
        <v>20463</v>
      </c>
      <c r="E1110" s="29" t="n">
        <v>24</v>
      </c>
      <c r="F1110" s="29" t="s">
        <v>20259</v>
      </c>
      <c r="G1110" s="29" t="s">
        <v>11623</v>
      </c>
      <c r="H1110" s="29" t="n">
        <v>9</v>
      </c>
      <c r="I1110" s="29" t="s">
        <v>20260</v>
      </c>
      <c r="J1110" s="29" t="s">
        <v>20261</v>
      </c>
      <c r="K1110" s="29" t="s">
        <v>13039</v>
      </c>
      <c r="L1110" s="29" t="s">
        <v>11196</v>
      </c>
      <c r="M1110" s="29" t="s">
        <v>21727</v>
      </c>
      <c r="N1110" s="29" t="s">
        <v>1684</v>
      </c>
      <c r="O1110" s="31" t="n">
        <v>41.8</v>
      </c>
      <c r="P1110" s="31" t="n">
        <v>7.55</v>
      </c>
      <c r="Q1110" s="30" t="n">
        <v>45952</v>
      </c>
      <c r="R1110" s="29"/>
    </row>
    <row r="1111" customFormat="false" ht="15" hidden="false" customHeight="true" outlineLevel="0" collapsed="false">
      <c r="A1111" s="26" t="s">
        <v>12113</v>
      </c>
      <c r="B1111" s="26" t="s">
        <v>249</v>
      </c>
      <c r="C1111" s="26" t="s">
        <v>21021</v>
      </c>
      <c r="D1111" s="26" t="s">
        <v>20463</v>
      </c>
      <c r="E1111" s="26" t="n">
        <v>36</v>
      </c>
      <c r="F1111" s="26" t="s">
        <v>20264</v>
      </c>
      <c r="G1111" s="26" t="s">
        <v>11623</v>
      </c>
      <c r="H1111" s="26" t="n">
        <v>13</v>
      </c>
      <c r="I1111" s="26" t="s">
        <v>20265</v>
      </c>
      <c r="J1111" s="26" t="s">
        <v>20261</v>
      </c>
      <c r="K1111" s="26" t="s">
        <v>20495</v>
      </c>
      <c r="L1111" s="26" t="s">
        <v>4458</v>
      </c>
      <c r="M1111" s="26" t="s">
        <v>21728</v>
      </c>
      <c r="N1111" s="26" t="s">
        <v>2584</v>
      </c>
      <c r="O1111" s="28" t="n">
        <v>26.3</v>
      </c>
      <c r="P1111" s="28" t="n">
        <v>7.55</v>
      </c>
      <c r="Q1111" s="27" t="n">
        <v>45873</v>
      </c>
      <c r="R1111" s="26"/>
    </row>
    <row r="1112" customFormat="false" ht="15" hidden="false" customHeight="true" outlineLevel="0" collapsed="false">
      <c r="A1112" s="29" t="s">
        <v>13917</v>
      </c>
      <c r="B1112" s="29" t="s">
        <v>249</v>
      </c>
      <c r="C1112" s="29" t="s">
        <v>21021</v>
      </c>
      <c r="D1112" s="29" t="s">
        <v>20463</v>
      </c>
      <c r="E1112" s="29" t="n">
        <v>32</v>
      </c>
      <c r="F1112" s="29" t="s">
        <v>20264</v>
      </c>
      <c r="G1112" s="29" t="s">
        <v>11623</v>
      </c>
      <c r="H1112" s="29" t="n">
        <v>12</v>
      </c>
      <c r="I1112" s="29" t="s">
        <v>20260</v>
      </c>
      <c r="J1112" s="29" t="s">
        <v>20361</v>
      </c>
      <c r="K1112" s="29"/>
      <c r="L1112" s="29"/>
      <c r="M1112" s="29"/>
      <c r="N1112" s="29"/>
      <c r="O1112" s="29"/>
      <c r="P1112" s="31" t="n">
        <v>7.55</v>
      </c>
      <c r="Q1112" s="30" t="n">
        <v>45934</v>
      </c>
      <c r="R1112" s="29"/>
    </row>
    <row r="1113" customFormat="false" ht="15" hidden="false" customHeight="true" outlineLevel="0" collapsed="false">
      <c r="A1113" s="26" t="s">
        <v>21729</v>
      </c>
      <c r="B1113" s="26" t="s">
        <v>249</v>
      </c>
      <c r="C1113" s="26" t="s">
        <v>21021</v>
      </c>
      <c r="D1113" s="26" t="s">
        <v>20463</v>
      </c>
      <c r="E1113" s="26" t="n">
        <v>24</v>
      </c>
      <c r="F1113" s="26" t="s">
        <v>20259</v>
      </c>
      <c r="G1113" s="26" t="s">
        <v>11623</v>
      </c>
      <c r="H1113" s="26" t="n">
        <v>9</v>
      </c>
      <c r="I1113" s="26" t="s">
        <v>20260</v>
      </c>
      <c r="J1113" s="26" t="s">
        <v>20261</v>
      </c>
      <c r="K1113" s="26" t="s">
        <v>13180</v>
      </c>
      <c r="L1113" s="26" t="s">
        <v>4794</v>
      </c>
      <c r="M1113" s="26" t="s">
        <v>21730</v>
      </c>
      <c r="N1113" s="26" t="s">
        <v>1263</v>
      </c>
      <c r="O1113" s="28" t="n">
        <v>26.3</v>
      </c>
      <c r="P1113" s="28" t="n">
        <v>7.55</v>
      </c>
      <c r="Q1113" s="27" t="n">
        <v>45948</v>
      </c>
      <c r="R1113" s="26"/>
    </row>
    <row r="1114" customFormat="false" ht="15" hidden="false" customHeight="true" outlineLevel="0" collapsed="false">
      <c r="A1114" s="29" t="s">
        <v>21731</v>
      </c>
      <c r="B1114" s="29" t="s">
        <v>249</v>
      </c>
      <c r="C1114" s="29" t="s">
        <v>21021</v>
      </c>
      <c r="D1114" s="29" t="s">
        <v>20463</v>
      </c>
      <c r="E1114" s="29" t="n">
        <v>60</v>
      </c>
      <c r="F1114" s="29" t="s">
        <v>21022</v>
      </c>
      <c r="G1114" s="29" t="s">
        <v>11623</v>
      </c>
      <c r="H1114" s="29" t="n">
        <v>20</v>
      </c>
      <c r="I1114" s="29" t="s">
        <v>21023</v>
      </c>
      <c r="J1114" s="29" t="s">
        <v>20261</v>
      </c>
      <c r="K1114" s="29" t="s">
        <v>20500</v>
      </c>
      <c r="L1114" s="29" t="s">
        <v>2467</v>
      </c>
      <c r="M1114" s="29" t="s">
        <v>21732</v>
      </c>
      <c r="N1114" s="29" t="s">
        <v>2470</v>
      </c>
      <c r="O1114" s="31" t="n">
        <v>61.4</v>
      </c>
      <c r="P1114" s="31" t="n">
        <v>7.55</v>
      </c>
      <c r="Q1114" s="30" t="n">
        <v>45955</v>
      </c>
      <c r="R1114" s="29"/>
    </row>
    <row r="1115" customFormat="false" ht="15" hidden="false" customHeight="true" outlineLevel="0" collapsed="false">
      <c r="A1115" s="26" t="s">
        <v>13851</v>
      </c>
      <c r="B1115" s="26" t="s">
        <v>249</v>
      </c>
      <c r="C1115" s="26" t="s">
        <v>21021</v>
      </c>
      <c r="D1115" s="26" t="s">
        <v>20463</v>
      </c>
      <c r="E1115" s="26" t="n">
        <v>32</v>
      </c>
      <c r="F1115" s="26" t="s">
        <v>20264</v>
      </c>
      <c r="G1115" s="26" t="s">
        <v>11623</v>
      </c>
      <c r="H1115" s="26" t="n">
        <v>12</v>
      </c>
      <c r="I1115" s="26" t="s">
        <v>20260</v>
      </c>
      <c r="J1115" s="26" t="s">
        <v>20261</v>
      </c>
      <c r="K1115" s="26" t="s">
        <v>20502</v>
      </c>
      <c r="L1115" s="26" t="s">
        <v>2417</v>
      </c>
      <c r="M1115" s="26" t="s">
        <v>21733</v>
      </c>
      <c r="N1115" s="26" t="s">
        <v>296</v>
      </c>
      <c r="O1115" s="28" t="n">
        <v>25.8</v>
      </c>
      <c r="P1115" s="28" t="n">
        <v>7.55</v>
      </c>
      <c r="Q1115" s="27" t="n">
        <v>45589</v>
      </c>
      <c r="R1115" s="26"/>
    </row>
    <row r="1116" customFormat="false" ht="15" hidden="false" customHeight="true" outlineLevel="0" collapsed="false">
      <c r="A1116" s="29" t="s">
        <v>21734</v>
      </c>
      <c r="B1116" s="29" t="s">
        <v>249</v>
      </c>
      <c r="C1116" s="29" t="s">
        <v>21021</v>
      </c>
      <c r="D1116" s="29" t="s">
        <v>20463</v>
      </c>
      <c r="E1116" s="29" t="n">
        <v>32</v>
      </c>
      <c r="F1116" s="29" t="s">
        <v>20264</v>
      </c>
      <c r="G1116" s="29" t="s">
        <v>11623</v>
      </c>
      <c r="H1116" s="29" t="n">
        <v>12</v>
      </c>
      <c r="I1116" s="29" t="s">
        <v>20260</v>
      </c>
      <c r="J1116" s="29" t="s">
        <v>20261</v>
      </c>
      <c r="K1116" s="29" t="s">
        <v>13309</v>
      </c>
      <c r="L1116" s="29" t="s">
        <v>10804</v>
      </c>
      <c r="M1116" s="29" t="s">
        <v>21735</v>
      </c>
      <c r="N1116" s="29" t="s">
        <v>3991</v>
      </c>
      <c r="O1116" s="31" t="n">
        <v>34.1</v>
      </c>
      <c r="P1116" s="31" t="n">
        <v>7.55</v>
      </c>
      <c r="Q1116" s="30" t="n">
        <v>45841</v>
      </c>
      <c r="R1116" s="29"/>
    </row>
    <row r="1117" customFormat="false" ht="15" hidden="false" customHeight="true" outlineLevel="0" collapsed="false">
      <c r="A1117" s="26" t="s">
        <v>12447</v>
      </c>
      <c r="B1117" s="26" t="s">
        <v>249</v>
      </c>
      <c r="C1117" s="26" t="s">
        <v>21021</v>
      </c>
      <c r="D1117" s="26" t="s">
        <v>20463</v>
      </c>
      <c r="E1117" s="26" t="n">
        <v>28</v>
      </c>
      <c r="F1117" s="26" t="s">
        <v>20259</v>
      </c>
      <c r="G1117" s="26" t="s">
        <v>11623</v>
      </c>
      <c r="H1117" s="26" t="n">
        <v>10</v>
      </c>
      <c r="I1117" s="26" t="s">
        <v>20260</v>
      </c>
      <c r="J1117" s="26" t="s">
        <v>20261</v>
      </c>
      <c r="K1117" s="26" t="s">
        <v>13550</v>
      </c>
      <c r="L1117" s="26" t="s">
        <v>4633</v>
      </c>
      <c r="M1117" s="26" t="s">
        <v>21736</v>
      </c>
      <c r="N1117" s="26" t="s">
        <v>321</v>
      </c>
      <c r="O1117" s="28" t="n">
        <v>41.8</v>
      </c>
      <c r="P1117" s="28" t="n">
        <v>7.55</v>
      </c>
      <c r="Q1117" s="27" t="n">
        <v>45671</v>
      </c>
      <c r="R1117" s="26"/>
    </row>
    <row r="1118" customFormat="false" ht="15" hidden="false" customHeight="true" outlineLevel="0" collapsed="false">
      <c r="A1118" s="29" t="s">
        <v>13930</v>
      </c>
      <c r="B1118" s="29" t="s">
        <v>249</v>
      </c>
      <c r="C1118" s="29" t="s">
        <v>21021</v>
      </c>
      <c r="D1118" s="29" t="s">
        <v>20463</v>
      </c>
      <c r="E1118" s="29" t="n">
        <v>24</v>
      </c>
      <c r="F1118" s="29" t="s">
        <v>20259</v>
      </c>
      <c r="G1118" s="29" t="s">
        <v>11623</v>
      </c>
      <c r="H1118" s="29" t="n">
        <v>9</v>
      </c>
      <c r="I1118" s="29" t="s">
        <v>20260</v>
      </c>
      <c r="J1118" s="29" t="s">
        <v>20261</v>
      </c>
      <c r="K1118" s="29" t="s">
        <v>13306</v>
      </c>
      <c r="L1118" s="29" t="s">
        <v>2934</v>
      </c>
      <c r="M1118" s="29" t="s">
        <v>21737</v>
      </c>
      <c r="N1118" s="29" t="s">
        <v>2937</v>
      </c>
      <c r="O1118" s="31" t="n">
        <v>32.4</v>
      </c>
      <c r="P1118" s="31" t="n">
        <v>7.55</v>
      </c>
      <c r="Q1118" s="30" t="n">
        <v>46038</v>
      </c>
      <c r="R1118" s="29"/>
    </row>
    <row r="1119" customFormat="false" ht="15" hidden="false" customHeight="true" outlineLevel="0" collapsed="false">
      <c r="A1119" s="26" t="s">
        <v>21738</v>
      </c>
      <c r="B1119" s="26" t="s">
        <v>249</v>
      </c>
      <c r="C1119" s="26" t="s">
        <v>21021</v>
      </c>
      <c r="D1119" s="26" t="s">
        <v>20508</v>
      </c>
      <c r="E1119" s="26" t="n">
        <v>28</v>
      </c>
      <c r="F1119" s="26" t="s">
        <v>20259</v>
      </c>
      <c r="G1119" s="26" t="s">
        <v>11623</v>
      </c>
      <c r="H1119" s="26" t="n">
        <v>10</v>
      </c>
      <c r="I1119" s="26" t="s">
        <v>20260</v>
      </c>
      <c r="J1119" s="26" t="s">
        <v>20261</v>
      </c>
      <c r="K1119" s="26" t="s">
        <v>20509</v>
      </c>
      <c r="L1119" s="26" t="s">
        <v>7691</v>
      </c>
      <c r="M1119" s="26" t="s">
        <v>21739</v>
      </c>
      <c r="N1119" s="26" t="s">
        <v>2438</v>
      </c>
      <c r="O1119" s="28" t="n">
        <v>37.3</v>
      </c>
      <c r="P1119" s="28" t="n">
        <v>7.55</v>
      </c>
      <c r="Q1119" s="27" t="n">
        <v>46016</v>
      </c>
      <c r="R1119" s="26"/>
    </row>
    <row r="1120" customFormat="false" ht="15" hidden="false" customHeight="true" outlineLevel="0" collapsed="false">
      <c r="A1120" s="29" t="s">
        <v>11996</v>
      </c>
      <c r="B1120" s="29" t="s">
        <v>249</v>
      </c>
      <c r="C1120" s="29" t="s">
        <v>21021</v>
      </c>
      <c r="D1120" s="29" t="s">
        <v>20508</v>
      </c>
      <c r="E1120" s="29" t="n">
        <v>50</v>
      </c>
      <c r="F1120" s="29" t="s">
        <v>21030</v>
      </c>
      <c r="G1120" s="29" t="s">
        <v>11623</v>
      </c>
      <c r="H1120" s="29" t="n">
        <v>18</v>
      </c>
      <c r="I1120" s="29" t="s">
        <v>21031</v>
      </c>
      <c r="J1120" s="29" t="s">
        <v>20261</v>
      </c>
      <c r="K1120" s="29" t="s">
        <v>13088</v>
      </c>
      <c r="L1120" s="29" t="s">
        <v>9341</v>
      </c>
      <c r="M1120" s="29" t="s">
        <v>21740</v>
      </c>
      <c r="N1120" s="29" t="s">
        <v>1151</v>
      </c>
      <c r="O1120" s="31" t="n">
        <v>19.2</v>
      </c>
      <c r="P1120" s="31" t="n">
        <v>7.55</v>
      </c>
      <c r="Q1120" s="30" t="n">
        <v>45944</v>
      </c>
      <c r="R1120" s="29"/>
    </row>
    <row r="1121" customFormat="false" ht="15" hidden="false" customHeight="true" outlineLevel="0" collapsed="false">
      <c r="A1121" s="26" t="s">
        <v>12128</v>
      </c>
      <c r="B1121" s="26" t="s">
        <v>249</v>
      </c>
      <c r="C1121" s="26" t="s">
        <v>21021</v>
      </c>
      <c r="D1121" s="26" t="s">
        <v>20508</v>
      </c>
      <c r="E1121" s="26" t="n">
        <v>32</v>
      </c>
      <c r="F1121" s="26" t="s">
        <v>20264</v>
      </c>
      <c r="G1121" s="26" t="s">
        <v>11623</v>
      </c>
      <c r="H1121" s="26" t="n">
        <v>12</v>
      </c>
      <c r="I1121" s="26" t="s">
        <v>20260</v>
      </c>
      <c r="J1121" s="26" t="s">
        <v>20261</v>
      </c>
      <c r="K1121" s="26" t="s">
        <v>20513</v>
      </c>
      <c r="L1121" s="26" t="s">
        <v>8681</v>
      </c>
      <c r="M1121" s="26" t="s">
        <v>21741</v>
      </c>
      <c r="N1121" s="26" t="s">
        <v>8684</v>
      </c>
      <c r="O1121" s="28" t="n">
        <v>23.6</v>
      </c>
      <c r="P1121" s="28" t="n">
        <v>7.55</v>
      </c>
      <c r="Q1121" s="27" t="n">
        <v>45583</v>
      </c>
      <c r="R1121" s="26"/>
    </row>
    <row r="1122" customFormat="false" ht="15" hidden="false" customHeight="true" outlineLevel="0" collapsed="false">
      <c r="A1122" s="29" t="s">
        <v>11766</v>
      </c>
      <c r="B1122" s="29" t="s">
        <v>249</v>
      </c>
      <c r="C1122" s="29" t="s">
        <v>21021</v>
      </c>
      <c r="D1122" s="29" t="s">
        <v>20508</v>
      </c>
      <c r="E1122" s="29" t="n">
        <v>70</v>
      </c>
      <c r="F1122" s="29" t="s">
        <v>21022</v>
      </c>
      <c r="G1122" s="29" t="s">
        <v>11623</v>
      </c>
      <c r="H1122" s="29" t="n">
        <v>22</v>
      </c>
      <c r="I1122" s="29" t="s">
        <v>21023</v>
      </c>
      <c r="J1122" s="29" t="s">
        <v>20261</v>
      </c>
      <c r="K1122" s="29" t="s">
        <v>13155</v>
      </c>
      <c r="L1122" s="29" t="s">
        <v>6165</v>
      </c>
      <c r="M1122" s="29" t="s">
        <v>21742</v>
      </c>
      <c r="N1122" s="29" t="s">
        <v>3199</v>
      </c>
      <c r="O1122" s="31" t="n">
        <v>25.3</v>
      </c>
      <c r="P1122" s="31" t="n">
        <v>7.55</v>
      </c>
      <c r="Q1122" s="30" t="n">
        <v>45591</v>
      </c>
      <c r="R1122" s="29"/>
    </row>
    <row r="1123" customFormat="false" ht="15" hidden="false" customHeight="true" outlineLevel="0" collapsed="false">
      <c r="A1123" s="26" t="s">
        <v>12008</v>
      </c>
      <c r="B1123" s="26" t="s">
        <v>249</v>
      </c>
      <c r="C1123" s="26" t="s">
        <v>21021</v>
      </c>
      <c r="D1123" s="26" t="s">
        <v>20508</v>
      </c>
      <c r="E1123" s="26" t="n">
        <v>28</v>
      </c>
      <c r="F1123" s="26" t="s">
        <v>20259</v>
      </c>
      <c r="G1123" s="26" t="s">
        <v>11623</v>
      </c>
      <c r="H1123" s="26" t="n">
        <v>10</v>
      </c>
      <c r="I1123" s="26" t="s">
        <v>20260</v>
      </c>
      <c r="J1123" s="26" t="s">
        <v>20261</v>
      </c>
      <c r="K1123" s="26" t="s">
        <v>13187</v>
      </c>
      <c r="L1123" s="26" t="s">
        <v>4567</v>
      </c>
      <c r="M1123" s="26" t="s">
        <v>21743</v>
      </c>
      <c r="N1123" s="26" t="s">
        <v>1055</v>
      </c>
      <c r="O1123" s="28" t="n">
        <v>48.9</v>
      </c>
      <c r="P1123" s="28" t="n">
        <v>7.55</v>
      </c>
      <c r="Q1123" s="27" t="n">
        <v>45737</v>
      </c>
      <c r="R1123" s="26"/>
    </row>
    <row r="1124" customFormat="false" ht="15" hidden="false" customHeight="true" outlineLevel="0" collapsed="false">
      <c r="A1124" s="29" t="s">
        <v>21744</v>
      </c>
      <c r="B1124" s="29" t="s">
        <v>249</v>
      </c>
      <c r="C1124" s="29" t="s">
        <v>21021</v>
      </c>
      <c r="D1124" s="29" t="s">
        <v>20508</v>
      </c>
      <c r="E1124" s="29" t="n">
        <v>28</v>
      </c>
      <c r="F1124" s="29" t="s">
        <v>20259</v>
      </c>
      <c r="G1124" s="29" t="s">
        <v>11623</v>
      </c>
      <c r="H1124" s="29" t="n">
        <v>10</v>
      </c>
      <c r="I1124" s="29" t="s">
        <v>20260</v>
      </c>
      <c r="J1124" s="29" t="s">
        <v>20261</v>
      </c>
      <c r="K1124" s="29" t="s">
        <v>20517</v>
      </c>
      <c r="L1124" s="29" t="s">
        <v>6195</v>
      </c>
      <c r="M1124" s="29" t="s">
        <v>21745</v>
      </c>
      <c r="N1124" s="29" t="s">
        <v>6196</v>
      </c>
      <c r="O1124" s="31" t="n">
        <v>44.5</v>
      </c>
      <c r="P1124" s="31" t="n">
        <v>7.55</v>
      </c>
      <c r="Q1124" s="30" t="n">
        <v>45954</v>
      </c>
      <c r="R1124" s="29"/>
    </row>
    <row r="1125" customFormat="false" ht="15" hidden="false" customHeight="true" outlineLevel="0" collapsed="false">
      <c r="A1125" s="26" t="s">
        <v>21746</v>
      </c>
      <c r="B1125" s="26" t="s">
        <v>249</v>
      </c>
      <c r="C1125" s="26" t="s">
        <v>21021</v>
      </c>
      <c r="D1125" s="26" t="s">
        <v>20508</v>
      </c>
      <c r="E1125" s="26" t="n">
        <v>45</v>
      </c>
      <c r="F1125" s="26" t="s">
        <v>21030</v>
      </c>
      <c r="G1125" s="26" t="s">
        <v>11623</v>
      </c>
      <c r="H1125" s="26" t="n">
        <v>16</v>
      </c>
      <c r="I1125" s="26" t="s">
        <v>21031</v>
      </c>
      <c r="J1125" s="26" t="s">
        <v>20261</v>
      </c>
      <c r="K1125" s="26" t="s">
        <v>13544</v>
      </c>
      <c r="L1125" s="26" t="s">
        <v>4667</v>
      </c>
      <c r="M1125" s="26" t="s">
        <v>21747</v>
      </c>
      <c r="N1125" s="26" t="s">
        <v>2193</v>
      </c>
      <c r="O1125" s="28" t="n">
        <v>38.7</v>
      </c>
      <c r="P1125" s="28" t="n">
        <v>7.55</v>
      </c>
      <c r="Q1125" s="27" t="n">
        <v>46088</v>
      </c>
      <c r="R1125" s="26"/>
    </row>
    <row r="1126" customFormat="false" ht="15" hidden="false" customHeight="true" outlineLevel="0" collapsed="false">
      <c r="A1126" s="29" t="s">
        <v>12529</v>
      </c>
      <c r="B1126" s="29" t="s">
        <v>249</v>
      </c>
      <c r="C1126" s="29" t="s">
        <v>21021</v>
      </c>
      <c r="D1126" s="29" t="s">
        <v>20508</v>
      </c>
      <c r="E1126" s="29" t="n">
        <v>24</v>
      </c>
      <c r="F1126" s="29" t="s">
        <v>20259</v>
      </c>
      <c r="G1126" s="29" t="s">
        <v>11623</v>
      </c>
      <c r="H1126" s="29" t="n">
        <v>9</v>
      </c>
      <c r="I1126" s="29" t="s">
        <v>20260</v>
      </c>
      <c r="J1126" s="29" t="s">
        <v>20261</v>
      </c>
      <c r="K1126" s="29" t="s">
        <v>20520</v>
      </c>
      <c r="L1126" s="29" t="s">
        <v>5140</v>
      </c>
      <c r="M1126" s="29" t="s">
        <v>21748</v>
      </c>
      <c r="N1126" s="29" t="s">
        <v>539</v>
      </c>
      <c r="O1126" s="31" t="n">
        <v>25.7</v>
      </c>
      <c r="P1126" s="31" t="n">
        <v>7.55</v>
      </c>
      <c r="Q1126" s="30" t="n">
        <v>46153</v>
      </c>
      <c r="R1126" s="29"/>
    </row>
    <row r="1127" customFormat="false" ht="15" hidden="false" customHeight="true" outlineLevel="0" collapsed="false">
      <c r="A1127" s="26" t="s">
        <v>14199</v>
      </c>
      <c r="B1127" s="26" t="s">
        <v>249</v>
      </c>
      <c r="C1127" s="26" t="s">
        <v>21021</v>
      </c>
      <c r="D1127" s="26" t="s">
        <v>20508</v>
      </c>
      <c r="E1127" s="26" t="n">
        <v>28</v>
      </c>
      <c r="F1127" s="26" t="s">
        <v>20259</v>
      </c>
      <c r="G1127" s="26" t="s">
        <v>11623</v>
      </c>
      <c r="H1127" s="26" t="n">
        <v>10</v>
      </c>
      <c r="I1127" s="26" t="s">
        <v>20260</v>
      </c>
      <c r="J1127" s="26" t="s">
        <v>20261</v>
      </c>
      <c r="K1127" s="26" t="s">
        <v>20523</v>
      </c>
      <c r="L1127" s="26" t="s">
        <v>10506</v>
      </c>
      <c r="M1127" s="26" t="s">
        <v>21749</v>
      </c>
      <c r="N1127" s="26" t="s">
        <v>1343</v>
      </c>
      <c r="O1127" s="28" t="n">
        <v>27.1</v>
      </c>
      <c r="P1127" s="28" t="n">
        <v>7.55</v>
      </c>
      <c r="Q1127" s="27" t="n">
        <v>45985</v>
      </c>
      <c r="R1127" s="26"/>
    </row>
    <row r="1128" customFormat="false" ht="15" hidden="false" customHeight="true" outlineLevel="0" collapsed="false">
      <c r="A1128" s="29" t="s">
        <v>13449</v>
      </c>
      <c r="B1128" s="29" t="s">
        <v>249</v>
      </c>
      <c r="C1128" s="29" t="s">
        <v>21021</v>
      </c>
      <c r="D1128" s="29" t="s">
        <v>20508</v>
      </c>
      <c r="E1128" s="29" t="n">
        <v>50</v>
      </c>
      <c r="F1128" s="29" t="s">
        <v>21030</v>
      </c>
      <c r="G1128" s="29" t="s">
        <v>11623</v>
      </c>
      <c r="H1128" s="29" t="n">
        <v>18</v>
      </c>
      <c r="I1128" s="29" t="s">
        <v>21031</v>
      </c>
      <c r="J1128" s="29" t="s">
        <v>20261</v>
      </c>
      <c r="K1128" s="29" t="s">
        <v>13128</v>
      </c>
      <c r="L1128" s="29" t="s">
        <v>2915</v>
      </c>
      <c r="M1128" s="29" t="s">
        <v>21750</v>
      </c>
      <c r="N1128" s="29" t="s">
        <v>425</v>
      </c>
      <c r="O1128" s="31" t="n">
        <v>36.7</v>
      </c>
      <c r="P1128" s="31" t="n">
        <v>7.55</v>
      </c>
      <c r="Q1128" s="30" t="n">
        <v>46178</v>
      </c>
      <c r="R1128" s="29"/>
    </row>
    <row r="1129" customFormat="false" ht="15" hidden="false" customHeight="true" outlineLevel="0" collapsed="false">
      <c r="A1129" s="26" t="s">
        <v>21751</v>
      </c>
      <c r="B1129" s="26" t="s">
        <v>249</v>
      </c>
      <c r="C1129" s="26" t="s">
        <v>21021</v>
      </c>
      <c r="D1129" s="26" t="s">
        <v>20508</v>
      </c>
      <c r="E1129" s="26" t="n">
        <v>24</v>
      </c>
      <c r="F1129" s="26" t="s">
        <v>20259</v>
      </c>
      <c r="G1129" s="26" t="s">
        <v>11623</v>
      </c>
      <c r="H1129" s="26" t="n">
        <v>9</v>
      </c>
      <c r="I1129" s="26" t="s">
        <v>20260</v>
      </c>
      <c r="J1129" s="26" t="s">
        <v>20261</v>
      </c>
      <c r="K1129" s="26" t="s">
        <v>13029</v>
      </c>
      <c r="L1129" s="26" t="s">
        <v>11436</v>
      </c>
      <c r="M1129" s="26" t="s">
        <v>21752</v>
      </c>
      <c r="N1129" s="26" t="s">
        <v>1649</v>
      </c>
      <c r="O1129" s="28" t="n">
        <v>49.2</v>
      </c>
      <c r="P1129" s="28" t="n">
        <v>7.55</v>
      </c>
      <c r="Q1129" s="27" t="n">
        <v>45908</v>
      </c>
      <c r="R1129" s="26"/>
    </row>
    <row r="1130" customFormat="false" ht="15" hidden="false" customHeight="true" outlineLevel="0" collapsed="false">
      <c r="A1130" s="29" t="s">
        <v>21753</v>
      </c>
      <c r="B1130" s="29" t="s">
        <v>249</v>
      </c>
      <c r="C1130" s="29" t="s">
        <v>21021</v>
      </c>
      <c r="D1130" s="29" t="s">
        <v>20508</v>
      </c>
      <c r="E1130" s="29" t="n">
        <v>70</v>
      </c>
      <c r="F1130" s="29" t="s">
        <v>21022</v>
      </c>
      <c r="G1130" s="29" t="s">
        <v>11623</v>
      </c>
      <c r="H1130" s="29" t="n">
        <v>22</v>
      </c>
      <c r="I1130" s="29" t="s">
        <v>21023</v>
      </c>
      <c r="J1130" s="29" t="s">
        <v>20261</v>
      </c>
      <c r="K1130" s="29" t="s">
        <v>13385</v>
      </c>
      <c r="L1130" s="29" t="s">
        <v>9388</v>
      </c>
      <c r="M1130" s="29" t="s">
        <v>21754</v>
      </c>
      <c r="N1130" s="29" t="s">
        <v>1072</v>
      </c>
      <c r="O1130" s="31" t="n">
        <v>20.5</v>
      </c>
      <c r="P1130" s="31" t="n">
        <v>7.55</v>
      </c>
      <c r="Q1130" s="30" t="n">
        <v>46193</v>
      </c>
      <c r="R1130" s="29"/>
    </row>
    <row r="1131" customFormat="false" ht="15" hidden="false" customHeight="true" outlineLevel="0" collapsed="false">
      <c r="A1131" s="26" t="s">
        <v>12476</v>
      </c>
      <c r="B1131" s="26" t="s">
        <v>249</v>
      </c>
      <c r="C1131" s="26" t="s">
        <v>21021</v>
      </c>
      <c r="D1131" s="26" t="s">
        <v>20508</v>
      </c>
      <c r="E1131" s="26" t="n">
        <v>60</v>
      </c>
      <c r="F1131" s="26" t="s">
        <v>21022</v>
      </c>
      <c r="G1131" s="26" t="s">
        <v>11623</v>
      </c>
      <c r="H1131" s="26" t="n">
        <v>20</v>
      </c>
      <c r="I1131" s="26" t="s">
        <v>21023</v>
      </c>
      <c r="J1131" s="26" t="s">
        <v>20261</v>
      </c>
      <c r="K1131" s="26" t="s">
        <v>13157</v>
      </c>
      <c r="L1131" s="26" t="s">
        <v>10270</v>
      </c>
      <c r="M1131" s="26" t="s">
        <v>21755</v>
      </c>
      <c r="N1131" s="26" t="s">
        <v>631</v>
      </c>
      <c r="O1131" s="28" t="n">
        <v>42</v>
      </c>
      <c r="P1131" s="28" t="n">
        <v>7.55</v>
      </c>
      <c r="Q1131" s="27" t="n">
        <v>46115</v>
      </c>
      <c r="R1131" s="26"/>
    </row>
    <row r="1132" customFormat="false" ht="15" hidden="false" customHeight="true" outlineLevel="0" collapsed="false">
      <c r="A1132" s="29" t="s">
        <v>12402</v>
      </c>
      <c r="B1132" s="29" t="s">
        <v>249</v>
      </c>
      <c r="C1132" s="29" t="s">
        <v>21021</v>
      </c>
      <c r="D1132" s="29" t="s">
        <v>20508</v>
      </c>
      <c r="E1132" s="29" t="n">
        <v>70</v>
      </c>
      <c r="F1132" s="29" t="s">
        <v>21022</v>
      </c>
      <c r="G1132" s="29" t="s">
        <v>11623</v>
      </c>
      <c r="H1132" s="29" t="n">
        <v>22</v>
      </c>
      <c r="I1132" s="29" t="s">
        <v>21023</v>
      </c>
      <c r="J1132" s="29" t="s">
        <v>20261</v>
      </c>
      <c r="K1132" s="29" t="s">
        <v>20531</v>
      </c>
      <c r="L1132" s="29" t="s">
        <v>9102</v>
      </c>
      <c r="M1132" s="29" t="s">
        <v>21756</v>
      </c>
      <c r="N1132" s="29" t="s">
        <v>1205</v>
      </c>
      <c r="O1132" s="31" t="n">
        <v>24.4</v>
      </c>
      <c r="P1132" s="31" t="n">
        <v>7.55</v>
      </c>
      <c r="Q1132" s="30" t="n">
        <v>46158</v>
      </c>
      <c r="R1132" s="29"/>
    </row>
    <row r="1133" customFormat="false" ht="15" hidden="false" customHeight="true" outlineLevel="0" collapsed="false">
      <c r="A1133" s="26" t="s">
        <v>12516</v>
      </c>
      <c r="B1133" s="26" t="s">
        <v>249</v>
      </c>
      <c r="C1133" s="26" t="s">
        <v>21021</v>
      </c>
      <c r="D1133" s="26" t="s">
        <v>20508</v>
      </c>
      <c r="E1133" s="26" t="n">
        <v>28</v>
      </c>
      <c r="F1133" s="26" t="s">
        <v>20259</v>
      </c>
      <c r="G1133" s="26" t="s">
        <v>11623</v>
      </c>
      <c r="H1133" s="26" t="n">
        <v>10</v>
      </c>
      <c r="I1133" s="26" t="s">
        <v>20260</v>
      </c>
      <c r="J1133" s="26" t="s">
        <v>20261</v>
      </c>
      <c r="K1133" s="26" t="s">
        <v>13261</v>
      </c>
      <c r="L1133" s="26" t="s">
        <v>9657</v>
      </c>
      <c r="M1133" s="26" t="s">
        <v>21757</v>
      </c>
      <c r="N1133" s="26" t="s">
        <v>2244</v>
      </c>
      <c r="O1133" s="28" t="n">
        <v>56.7</v>
      </c>
      <c r="P1133" s="28" t="n">
        <v>7.55</v>
      </c>
      <c r="Q1133" s="27" t="n">
        <v>45999</v>
      </c>
      <c r="R1133" s="26"/>
    </row>
    <row r="1134" customFormat="false" ht="15" hidden="false" customHeight="true" outlineLevel="0" collapsed="false">
      <c r="A1134" s="29" t="s">
        <v>21758</v>
      </c>
      <c r="B1134" s="29" t="s">
        <v>249</v>
      </c>
      <c r="C1134" s="29" t="s">
        <v>21021</v>
      </c>
      <c r="D1134" s="29" t="s">
        <v>20508</v>
      </c>
      <c r="E1134" s="29" t="n">
        <v>24</v>
      </c>
      <c r="F1134" s="29" t="s">
        <v>20259</v>
      </c>
      <c r="G1134" s="29" t="s">
        <v>11623</v>
      </c>
      <c r="H1134" s="29" t="n">
        <v>9</v>
      </c>
      <c r="I1134" s="29" t="s">
        <v>20260</v>
      </c>
      <c r="J1134" s="29" t="s">
        <v>20261</v>
      </c>
      <c r="K1134" s="29" t="s">
        <v>20535</v>
      </c>
      <c r="L1134" s="29" t="s">
        <v>8182</v>
      </c>
      <c r="M1134" s="29" t="s">
        <v>21759</v>
      </c>
      <c r="N1134" s="29" t="s">
        <v>1095</v>
      </c>
      <c r="O1134" s="31" t="n">
        <v>61.6</v>
      </c>
      <c r="P1134" s="31" t="n">
        <v>7.55</v>
      </c>
      <c r="Q1134" s="30" t="n">
        <v>46099</v>
      </c>
      <c r="R1134" s="29"/>
    </row>
    <row r="1135" customFormat="false" ht="15" hidden="false" customHeight="true" outlineLevel="0" collapsed="false">
      <c r="A1135" s="26" t="s">
        <v>11907</v>
      </c>
      <c r="B1135" s="26" t="s">
        <v>249</v>
      </c>
      <c r="C1135" s="26" t="s">
        <v>21021</v>
      </c>
      <c r="D1135" s="26" t="s">
        <v>20508</v>
      </c>
      <c r="E1135" s="26" t="n">
        <v>60</v>
      </c>
      <c r="F1135" s="26" t="s">
        <v>21022</v>
      </c>
      <c r="G1135" s="26" t="s">
        <v>11623</v>
      </c>
      <c r="H1135" s="26" t="n">
        <v>20</v>
      </c>
      <c r="I1135" s="26" t="s">
        <v>21023</v>
      </c>
      <c r="J1135" s="26" t="s">
        <v>20261</v>
      </c>
      <c r="K1135" s="26" t="s">
        <v>13152</v>
      </c>
      <c r="L1135" s="26" t="s">
        <v>10780</v>
      </c>
      <c r="M1135" s="26" t="s">
        <v>21760</v>
      </c>
      <c r="N1135" s="26" t="s">
        <v>4157</v>
      </c>
      <c r="O1135" s="28" t="n">
        <v>54.8</v>
      </c>
      <c r="P1135" s="28" t="n">
        <v>7.55</v>
      </c>
      <c r="Q1135" s="27" t="n">
        <v>45934</v>
      </c>
      <c r="R1135" s="26"/>
    </row>
    <row r="1136" customFormat="false" ht="15" hidden="false" customHeight="true" outlineLevel="0" collapsed="false">
      <c r="A1136" s="29" t="s">
        <v>13979</v>
      </c>
      <c r="B1136" s="29" t="s">
        <v>249</v>
      </c>
      <c r="C1136" s="29" t="s">
        <v>21021</v>
      </c>
      <c r="D1136" s="29" t="s">
        <v>20508</v>
      </c>
      <c r="E1136" s="29" t="n">
        <v>80</v>
      </c>
      <c r="F1136" s="29" t="s">
        <v>21022</v>
      </c>
      <c r="G1136" s="29" t="s">
        <v>11623</v>
      </c>
      <c r="H1136" s="29" t="n">
        <v>24</v>
      </c>
      <c r="I1136" s="29" t="s">
        <v>21023</v>
      </c>
      <c r="J1136" s="29" t="s">
        <v>20261</v>
      </c>
      <c r="K1136" s="29" t="s">
        <v>20538</v>
      </c>
      <c r="L1136" s="29" t="s">
        <v>876</v>
      </c>
      <c r="M1136" s="29" t="s">
        <v>21761</v>
      </c>
      <c r="N1136" s="29" t="s">
        <v>879</v>
      </c>
      <c r="O1136" s="31" t="n">
        <v>20.2</v>
      </c>
      <c r="P1136" s="31" t="n">
        <v>7.55</v>
      </c>
      <c r="Q1136" s="30" t="n">
        <v>45736</v>
      </c>
      <c r="R1136" s="29"/>
    </row>
    <row r="1137" customFormat="false" ht="15" hidden="false" customHeight="true" outlineLevel="0" collapsed="false">
      <c r="A1137" s="26" t="s">
        <v>13200</v>
      </c>
      <c r="B1137" s="26" t="s">
        <v>249</v>
      </c>
      <c r="C1137" s="26" t="s">
        <v>21021</v>
      </c>
      <c r="D1137" s="26" t="s">
        <v>20508</v>
      </c>
      <c r="E1137" s="26" t="n">
        <v>28</v>
      </c>
      <c r="F1137" s="26" t="s">
        <v>20259</v>
      </c>
      <c r="G1137" s="26" t="s">
        <v>11623</v>
      </c>
      <c r="H1137" s="26" t="n">
        <v>10</v>
      </c>
      <c r="I1137" s="26" t="s">
        <v>20260</v>
      </c>
      <c r="J1137" s="26" t="s">
        <v>20261</v>
      </c>
      <c r="K1137" s="26" t="s">
        <v>13201</v>
      </c>
      <c r="L1137" s="26" t="s">
        <v>9224</v>
      </c>
      <c r="M1137" s="26" t="s">
        <v>21762</v>
      </c>
      <c r="N1137" s="26" t="s">
        <v>1999</v>
      </c>
      <c r="O1137" s="28" t="n">
        <v>59</v>
      </c>
      <c r="P1137" s="28" t="n">
        <v>7.55</v>
      </c>
      <c r="Q1137" s="27" t="n">
        <v>46030</v>
      </c>
      <c r="R1137" s="26"/>
    </row>
    <row r="1138" customFormat="false" ht="15" hidden="false" customHeight="true" outlineLevel="0" collapsed="false">
      <c r="A1138" s="29" t="s">
        <v>13240</v>
      </c>
      <c r="B1138" s="29" t="s">
        <v>249</v>
      </c>
      <c r="C1138" s="29" t="s">
        <v>21021</v>
      </c>
      <c r="D1138" s="29" t="s">
        <v>20508</v>
      </c>
      <c r="E1138" s="29" t="n">
        <v>28</v>
      </c>
      <c r="F1138" s="29" t="s">
        <v>20259</v>
      </c>
      <c r="G1138" s="29" t="s">
        <v>11623</v>
      </c>
      <c r="H1138" s="29" t="n">
        <v>10</v>
      </c>
      <c r="I1138" s="29" t="s">
        <v>20260</v>
      </c>
      <c r="J1138" s="29" t="s">
        <v>20261</v>
      </c>
      <c r="K1138" s="29" t="s">
        <v>13121</v>
      </c>
      <c r="L1138" s="29" t="s">
        <v>7310</v>
      </c>
      <c r="M1138" s="29" t="s">
        <v>21763</v>
      </c>
      <c r="N1138" s="29" t="s">
        <v>1836</v>
      </c>
      <c r="O1138" s="31" t="n">
        <v>31.5</v>
      </c>
      <c r="P1138" s="31" t="n">
        <v>7.55</v>
      </c>
      <c r="Q1138" s="30" t="n">
        <v>45805</v>
      </c>
      <c r="R1138" s="29"/>
    </row>
    <row r="1139" customFormat="false" ht="15" hidden="false" customHeight="true" outlineLevel="0" collapsed="false">
      <c r="A1139" s="26" t="s">
        <v>21764</v>
      </c>
      <c r="B1139" s="26" t="s">
        <v>249</v>
      </c>
      <c r="C1139" s="26" t="s">
        <v>21021</v>
      </c>
      <c r="D1139" s="26" t="s">
        <v>20508</v>
      </c>
      <c r="E1139" s="26" t="n">
        <v>28</v>
      </c>
      <c r="F1139" s="26" t="s">
        <v>20259</v>
      </c>
      <c r="G1139" s="26" t="s">
        <v>11623</v>
      </c>
      <c r="H1139" s="26" t="n">
        <v>10</v>
      </c>
      <c r="I1139" s="26" t="s">
        <v>20260</v>
      </c>
      <c r="J1139" s="26" t="s">
        <v>20261</v>
      </c>
      <c r="K1139" s="26" t="s">
        <v>13499</v>
      </c>
      <c r="L1139" s="26" t="s">
        <v>5921</v>
      </c>
      <c r="M1139" s="26" t="s">
        <v>21765</v>
      </c>
      <c r="N1139" s="26" t="s">
        <v>831</v>
      </c>
      <c r="O1139" s="28" t="n">
        <v>29.7</v>
      </c>
      <c r="P1139" s="28" t="n">
        <v>7.55</v>
      </c>
      <c r="Q1139" s="27" t="n">
        <v>46152</v>
      </c>
      <c r="R1139" s="26"/>
    </row>
    <row r="1140" customFormat="false" ht="15" hidden="false" customHeight="true" outlineLevel="0" collapsed="false">
      <c r="A1140" s="29" t="s">
        <v>13109</v>
      </c>
      <c r="B1140" s="29" t="s">
        <v>249</v>
      </c>
      <c r="C1140" s="29" t="s">
        <v>21021</v>
      </c>
      <c r="D1140" s="29" t="s">
        <v>20508</v>
      </c>
      <c r="E1140" s="29" t="n">
        <v>24</v>
      </c>
      <c r="F1140" s="29" t="s">
        <v>20259</v>
      </c>
      <c r="G1140" s="29" t="s">
        <v>11623</v>
      </c>
      <c r="H1140" s="29" t="n">
        <v>9</v>
      </c>
      <c r="I1140" s="29" t="s">
        <v>20260</v>
      </c>
      <c r="J1140" s="29" t="s">
        <v>20261</v>
      </c>
      <c r="K1140" s="29" t="s">
        <v>20542</v>
      </c>
      <c r="L1140" s="29" t="s">
        <v>9661</v>
      </c>
      <c r="M1140" s="29" t="s">
        <v>21766</v>
      </c>
      <c r="N1140" s="29" t="s">
        <v>1802</v>
      </c>
      <c r="O1140" s="31" t="n">
        <v>54</v>
      </c>
      <c r="P1140" s="31" t="n">
        <v>7.55</v>
      </c>
      <c r="Q1140" s="30" t="n">
        <v>45937</v>
      </c>
      <c r="R1140" s="29"/>
    </row>
    <row r="1141" customFormat="false" ht="15" hidden="false" customHeight="true" outlineLevel="0" collapsed="false">
      <c r="A1141" s="26" t="s">
        <v>13444</v>
      </c>
      <c r="B1141" s="26" t="s">
        <v>249</v>
      </c>
      <c r="C1141" s="26" t="s">
        <v>21021</v>
      </c>
      <c r="D1141" s="26" t="s">
        <v>20508</v>
      </c>
      <c r="E1141" s="26" t="n">
        <v>24</v>
      </c>
      <c r="F1141" s="26" t="s">
        <v>20259</v>
      </c>
      <c r="G1141" s="26" t="s">
        <v>11623</v>
      </c>
      <c r="H1141" s="26" t="n">
        <v>9</v>
      </c>
      <c r="I1141" s="26" t="s">
        <v>20260</v>
      </c>
      <c r="J1141" s="26" t="s">
        <v>20261</v>
      </c>
      <c r="K1141" s="26" t="s">
        <v>13445</v>
      </c>
      <c r="L1141" s="26" t="s">
        <v>6467</v>
      </c>
      <c r="M1141" s="26" t="s">
        <v>21767</v>
      </c>
      <c r="N1141" s="26" t="s">
        <v>1440</v>
      </c>
      <c r="O1141" s="28" t="n">
        <v>40.1</v>
      </c>
      <c r="P1141" s="28" t="n">
        <v>7.55</v>
      </c>
      <c r="Q1141" s="27" t="n">
        <v>45950</v>
      </c>
      <c r="R1141" s="26"/>
    </row>
    <row r="1142" customFormat="false" ht="15" hidden="false" customHeight="true" outlineLevel="0" collapsed="false">
      <c r="A1142" s="29" t="s">
        <v>12875</v>
      </c>
      <c r="B1142" s="29" t="s">
        <v>249</v>
      </c>
      <c r="C1142" s="29" t="s">
        <v>21021</v>
      </c>
      <c r="D1142" s="29" t="s">
        <v>20508</v>
      </c>
      <c r="E1142" s="29" t="n">
        <v>40</v>
      </c>
      <c r="F1142" s="29" t="s">
        <v>20264</v>
      </c>
      <c r="G1142" s="29" t="s">
        <v>11623</v>
      </c>
      <c r="H1142" s="29" t="n">
        <v>14</v>
      </c>
      <c r="I1142" s="29" t="s">
        <v>20265</v>
      </c>
      <c r="J1142" s="29" t="s">
        <v>20261</v>
      </c>
      <c r="K1142" s="29" t="s">
        <v>20545</v>
      </c>
      <c r="L1142" s="29" t="s">
        <v>10417</v>
      </c>
      <c r="M1142" s="29" t="s">
        <v>21768</v>
      </c>
      <c r="N1142" s="29" t="s">
        <v>8836</v>
      </c>
      <c r="O1142" s="31" t="n">
        <v>58.8</v>
      </c>
      <c r="P1142" s="31" t="n">
        <v>7.55</v>
      </c>
      <c r="Q1142" s="30" t="n">
        <v>45745</v>
      </c>
      <c r="R1142" s="29"/>
    </row>
    <row r="1143" customFormat="false" ht="15" hidden="false" customHeight="true" outlineLevel="0" collapsed="false">
      <c r="A1143" s="26" t="s">
        <v>11937</v>
      </c>
      <c r="B1143" s="26" t="s">
        <v>249</v>
      </c>
      <c r="C1143" s="26" t="s">
        <v>21021</v>
      </c>
      <c r="D1143" s="26" t="s">
        <v>20547</v>
      </c>
      <c r="E1143" s="26" t="n">
        <v>32</v>
      </c>
      <c r="F1143" s="26" t="s">
        <v>20264</v>
      </c>
      <c r="G1143" s="26" t="s">
        <v>11623</v>
      </c>
      <c r="H1143" s="26" t="n">
        <v>12</v>
      </c>
      <c r="I1143" s="26" t="s">
        <v>20260</v>
      </c>
      <c r="J1143" s="26" t="s">
        <v>20261</v>
      </c>
      <c r="K1143" s="26" t="s">
        <v>20548</v>
      </c>
      <c r="L1143" s="26" t="s">
        <v>966</v>
      </c>
      <c r="M1143" s="26" t="s">
        <v>21769</v>
      </c>
      <c r="N1143" s="26" t="s">
        <v>969</v>
      </c>
      <c r="O1143" s="28" t="n">
        <v>44.8</v>
      </c>
      <c r="P1143" s="28" t="n">
        <v>7.55</v>
      </c>
      <c r="Q1143" s="27" t="n">
        <v>45926</v>
      </c>
      <c r="R1143" s="26"/>
    </row>
    <row r="1144" customFormat="false" ht="15" hidden="false" customHeight="true" outlineLevel="0" collapsed="false">
      <c r="A1144" s="29" t="s">
        <v>12443</v>
      </c>
      <c r="B1144" s="29" t="s">
        <v>249</v>
      </c>
      <c r="C1144" s="29" t="s">
        <v>21021</v>
      </c>
      <c r="D1144" s="29" t="s">
        <v>20547</v>
      </c>
      <c r="E1144" s="29" t="n">
        <v>45</v>
      </c>
      <c r="F1144" s="29" t="s">
        <v>21030</v>
      </c>
      <c r="G1144" s="29" t="s">
        <v>11623</v>
      </c>
      <c r="H1144" s="29" t="n">
        <v>16</v>
      </c>
      <c r="I1144" s="29" t="s">
        <v>21031</v>
      </c>
      <c r="J1144" s="29" t="s">
        <v>20261</v>
      </c>
      <c r="K1144" s="29" t="s">
        <v>20551</v>
      </c>
      <c r="L1144" s="29" t="s">
        <v>11144</v>
      </c>
      <c r="M1144" s="29" t="s">
        <v>21770</v>
      </c>
      <c r="N1144" s="29" t="s">
        <v>2320</v>
      </c>
      <c r="O1144" s="31" t="n">
        <v>34.3</v>
      </c>
      <c r="P1144" s="31" t="n">
        <v>7.55</v>
      </c>
      <c r="Q1144" s="30" t="n">
        <v>45793</v>
      </c>
      <c r="R1144" s="29"/>
    </row>
    <row r="1145" customFormat="false" ht="15" hidden="false" customHeight="true" outlineLevel="0" collapsed="false">
      <c r="A1145" s="26" t="s">
        <v>12356</v>
      </c>
      <c r="B1145" s="26" t="s">
        <v>249</v>
      </c>
      <c r="C1145" s="26" t="s">
        <v>21021</v>
      </c>
      <c r="D1145" s="26" t="s">
        <v>20547</v>
      </c>
      <c r="E1145" s="26" t="n">
        <v>32</v>
      </c>
      <c r="F1145" s="26" t="s">
        <v>20264</v>
      </c>
      <c r="G1145" s="26" t="s">
        <v>11623</v>
      </c>
      <c r="H1145" s="26" t="n">
        <v>12</v>
      </c>
      <c r="I1145" s="26" t="s">
        <v>20260</v>
      </c>
      <c r="J1145" s="26" t="s">
        <v>20261</v>
      </c>
      <c r="K1145" s="26" t="s">
        <v>13527</v>
      </c>
      <c r="L1145" s="26" t="s">
        <v>9606</v>
      </c>
      <c r="M1145" s="26" t="s">
        <v>21771</v>
      </c>
      <c r="N1145" s="26" t="s">
        <v>2239</v>
      </c>
      <c r="O1145" s="28" t="n">
        <v>57</v>
      </c>
      <c r="P1145" s="28" t="n">
        <v>7.55</v>
      </c>
      <c r="Q1145" s="27" t="n">
        <v>46011</v>
      </c>
      <c r="R1145" s="26"/>
    </row>
    <row r="1146" customFormat="false" ht="15" hidden="false" customHeight="true" outlineLevel="0" collapsed="false">
      <c r="A1146" s="29" t="s">
        <v>11742</v>
      </c>
      <c r="B1146" s="29" t="s">
        <v>249</v>
      </c>
      <c r="C1146" s="29" t="s">
        <v>21021</v>
      </c>
      <c r="D1146" s="29" t="s">
        <v>20547</v>
      </c>
      <c r="E1146" s="29" t="n">
        <v>24</v>
      </c>
      <c r="F1146" s="29" t="s">
        <v>20259</v>
      </c>
      <c r="G1146" s="29" t="s">
        <v>11623</v>
      </c>
      <c r="H1146" s="29" t="n">
        <v>9</v>
      </c>
      <c r="I1146" s="29" t="s">
        <v>20260</v>
      </c>
      <c r="J1146" s="29" t="s">
        <v>20261</v>
      </c>
      <c r="K1146" s="29" t="s">
        <v>20942</v>
      </c>
      <c r="L1146" s="29" t="s">
        <v>2109</v>
      </c>
      <c r="M1146" s="29" t="s">
        <v>21772</v>
      </c>
      <c r="N1146" s="29" t="s">
        <v>2111</v>
      </c>
      <c r="O1146" s="31" t="n">
        <v>44.8</v>
      </c>
      <c r="P1146" s="31" t="n">
        <v>7.55</v>
      </c>
      <c r="Q1146" s="30" t="n">
        <v>45863</v>
      </c>
      <c r="R1146" s="29"/>
    </row>
    <row r="1147" customFormat="false" ht="15" hidden="false" customHeight="true" outlineLevel="0" collapsed="false">
      <c r="A1147" s="26" t="s">
        <v>14264</v>
      </c>
      <c r="B1147" s="26" t="s">
        <v>249</v>
      </c>
      <c r="C1147" s="26" t="s">
        <v>21021</v>
      </c>
      <c r="D1147" s="26" t="s">
        <v>20547</v>
      </c>
      <c r="E1147" s="26" t="n">
        <v>24</v>
      </c>
      <c r="F1147" s="26" t="s">
        <v>20259</v>
      </c>
      <c r="G1147" s="26" t="s">
        <v>11623</v>
      </c>
      <c r="H1147" s="26" t="n">
        <v>9</v>
      </c>
      <c r="I1147" s="26" t="s">
        <v>20260</v>
      </c>
      <c r="J1147" s="26" t="s">
        <v>20261</v>
      </c>
      <c r="K1147" s="26" t="s">
        <v>20554</v>
      </c>
      <c r="L1147" s="26" t="s">
        <v>5518</v>
      </c>
      <c r="M1147" s="26" t="s">
        <v>21773</v>
      </c>
      <c r="N1147" s="26" t="s">
        <v>4150</v>
      </c>
      <c r="O1147" s="28" t="n">
        <v>21.9</v>
      </c>
      <c r="P1147" s="28" t="n">
        <v>7.55</v>
      </c>
      <c r="Q1147" s="27" t="n">
        <v>45614</v>
      </c>
      <c r="R1147" s="26"/>
    </row>
    <row r="1148" customFormat="false" ht="15" hidden="false" customHeight="true" outlineLevel="0" collapsed="false">
      <c r="A1148" s="29" t="s">
        <v>13263</v>
      </c>
      <c r="B1148" s="29" t="s">
        <v>249</v>
      </c>
      <c r="C1148" s="29" t="s">
        <v>21021</v>
      </c>
      <c r="D1148" s="29" t="s">
        <v>20547</v>
      </c>
      <c r="E1148" s="29" t="n">
        <v>28</v>
      </c>
      <c r="F1148" s="29" t="s">
        <v>20259</v>
      </c>
      <c r="G1148" s="29" t="s">
        <v>11623</v>
      </c>
      <c r="H1148" s="29" t="n">
        <v>10</v>
      </c>
      <c r="I1148" s="29" t="s">
        <v>20260</v>
      </c>
      <c r="J1148" s="29" t="s">
        <v>20261</v>
      </c>
      <c r="K1148" s="29" t="s">
        <v>13264</v>
      </c>
      <c r="L1148" s="29" t="s">
        <v>10309</v>
      </c>
      <c r="M1148" s="29" t="s">
        <v>21774</v>
      </c>
      <c r="N1148" s="29" t="s">
        <v>5981</v>
      </c>
      <c r="O1148" s="31" t="n">
        <v>61.1</v>
      </c>
      <c r="P1148" s="31" t="n">
        <v>7.55</v>
      </c>
      <c r="Q1148" s="30" t="n">
        <v>45711</v>
      </c>
      <c r="R1148" s="29"/>
    </row>
    <row r="1149" customFormat="false" ht="15" hidden="false" customHeight="true" outlineLevel="0" collapsed="false">
      <c r="A1149" s="26" t="s">
        <v>12126</v>
      </c>
      <c r="B1149" s="26" t="s">
        <v>249</v>
      </c>
      <c r="C1149" s="26" t="s">
        <v>21021</v>
      </c>
      <c r="D1149" s="26" t="s">
        <v>20547</v>
      </c>
      <c r="E1149" s="26" t="n">
        <v>50</v>
      </c>
      <c r="F1149" s="26" t="s">
        <v>21030</v>
      </c>
      <c r="G1149" s="26" t="s">
        <v>11623</v>
      </c>
      <c r="H1149" s="26" t="n">
        <v>18</v>
      </c>
      <c r="I1149" s="26" t="s">
        <v>21031</v>
      </c>
      <c r="J1149" s="26" t="s">
        <v>20283</v>
      </c>
      <c r="K1149" s="26"/>
      <c r="L1149" s="26"/>
      <c r="M1149" s="26"/>
      <c r="N1149" s="26"/>
      <c r="O1149" s="26"/>
      <c r="P1149" s="28" t="n">
        <v>7.55</v>
      </c>
      <c r="Q1149" s="27" t="n">
        <v>45892</v>
      </c>
      <c r="R1149" s="26"/>
    </row>
    <row r="1150" customFormat="false" ht="15" hidden="false" customHeight="true" outlineLevel="0" collapsed="false">
      <c r="A1150" s="29" t="s">
        <v>12244</v>
      </c>
      <c r="B1150" s="29" t="s">
        <v>249</v>
      </c>
      <c r="C1150" s="29" t="s">
        <v>21021</v>
      </c>
      <c r="D1150" s="29" t="s">
        <v>20547</v>
      </c>
      <c r="E1150" s="29" t="n">
        <v>28</v>
      </c>
      <c r="F1150" s="29" t="s">
        <v>20259</v>
      </c>
      <c r="G1150" s="29" t="s">
        <v>11623</v>
      </c>
      <c r="H1150" s="29" t="n">
        <v>10</v>
      </c>
      <c r="I1150" s="29" t="s">
        <v>20260</v>
      </c>
      <c r="J1150" s="29" t="s">
        <v>20261</v>
      </c>
      <c r="K1150" s="29" t="s">
        <v>13496</v>
      </c>
      <c r="L1150" s="29" t="s">
        <v>8267</v>
      </c>
      <c r="M1150" s="29" t="s">
        <v>21775</v>
      </c>
      <c r="N1150" s="29" t="s">
        <v>6152</v>
      </c>
      <c r="O1150" s="31" t="n">
        <v>22.2</v>
      </c>
      <c r="P1150" s="31" t="n">
        <v>7.55</v>
      </c>
      <c r="Q1150" s="30" t="n">
        <v>45782</v>
      </c>
      <c r="R1150" s="29"/>
    </row>
    <row r="1151" customFormat="false" ht="15" hidden="false" customHeight="true" outlineLevel="0" collapsed="false">
      <c r="A1151" s="26" t="s">
        <v>14251</v>
      </c>
      <c r="B1151" s="26" t="s">
        <v>249</v>
      </c>
      <c r="C1151" s="26" t="s">
        <v>21021</v>
      </c>
      <c r="D1151" s="26" t="s">
        <v>20547</v>
      </c>
      <c r="E1151" s="26" t="n">
        <v>45</v>
      </c>
      <c r="F1151" s="26" t="s">
        <v>21030</v>
      </c>
      <c r="G1151" s="26" t="s">
        <v>11623</v>
      </c>
      <c r="H1151" s="26" t="n">
        <v>16</v>
      </c>
      <c r="I1151" s="26" t="s">
        <v>21031</v>
      </c>
      <c r="J1151" s="26" t="s">
        <v>20261</v>
      </c>
      <c r="K1151" s="26" t="s">
        <v>13056</v>
      </c>
      <c r="L1151" s="26" t="s">
        <v>9293</v>
      </c>
      <c r="M1151" s="26" t="s">
        <v>21776</v>
      </c>
      <c r="N1151" s="26" t="s">
        <v>737</v>
      </c>
      <c r="O1151" s="28" t="n">
        <v>21.2</v>
      </c>
      <c r="P1151" s="28" t="n">
        <v>7.55</v>
      </c>
      <c r="Q1151" s="27" t="n">
        <v>45910</v>
      </c>
      <c r="R1151" s="26"/>
    </row>
    <row r="1152" customFormat="false" ht="15" hidden="false" customHeight="true" outlineLevel="0" collapsed="false">
      <c r="A1152" s="29" t="s">
        <v>21777</v>
      </c>
      <c r="B1152" s="29" t="s">
        <v>249</v>
      </c>
      <c r="C1152" s="29" t="s">
        <v>21021</v>
      </c>
      <c r="D1152" s="29" t="s">
        <v>20547</v>
      </c>
      <c r="E1152" s="29" t="n">
        <v>40</v>
      </c>
      <c r="F1152" s="29" t="s">
        <v>20264</v>
      </c>
      <c r="G1152" s="29" t="s">
        <v>11623</v>
      </c>
      <c r="H1152" s="29" t="n">
        <v>14</v>
      </c>
      <c r="I1152" s="29" t="s">
        <v>20265</v>
      </c>
      <c r="J1152" s="29" t="s">
        <v>20261</v>
      </c>
      <c r="K1152" s="29" t="s">
        <v>20950</v>
      </c>
      <c r="L1152" s="29" t="s">
        <v>7884</v>
      </c>
      <c r="M1152" s="29" t="s">
        <v>21778</v>
      </c>
      <c r="N1152" s="29" t="s">
        <v>2414</v>
      </c>
      <c r="O1152" s="31" t="n">
        <v>34.1</v>
      </c>
      <c r="P1152" s="31" t="n">
        <v>7.55</v>
      </c>
      <c r="Q1152" s="30" t="n">
        <v>45630</v>
      </c>
      <c r="R1152" s="29"/>
    </row>
    <row r="1153" customFormat="false" ht="15" hidden="false" customHeight="true" outlineLevel="0" collapsed="false">
      <c r="A1153" s="26" t="s">
        <v>21779</v>
      </c>
      <c r="B1153" s="26" t="s">
        <v>249</v>
      </c>
      <c r="C1153" s="26" t="s">
        <v>21021</v>
      </c>
      <c r="D1153" s="26" t="s">
        <v>20547</v>
      </c>
      <c r="E1153" s="26" t="n">
        <v>24</v>
      </c>
      <c r="F1153" s="26" t="s">
        <v>20259</v>
      </c>
      <c r="G1153" s="26" t="s">
        <v>11623</v>
      </c>
      <c r="H1153" s="26" t="n">
        <v>9</v>
      </c>
      <c r="I1153" s="26" t="s">
        <v>20260</v>
      </c>
      <c r="J1153" s="26" t="s">
        <v>20325</v>
      </c>
      <c r="K1153" s="26"/>
      <c r="L1153" s="26"/>
      <c r="M1153" s="26"/>
      <c r="N1153" s="26"/>
      <c r="O1153" s="26"/>
      <c r="P1153" s="28" t="n">
        <v>7.55</v>
      </c>
      <c r="Q1153" s="27" t="n">
        <v>45609</v>
      </c>
      <c r="R1153" s="26"/>
    </row>
    <row r="1154" customFormat="false" ht="15" hidden="false" customHeight="true" outlineLevel="0" collapsed="false">
      <c r="A1154" s="29" t="s">
        <v>11641</v>
      </c>
      <c r="B1154" s="29" t="s">
        <v>249</v>
      </c>
      <c r="C1154" s="29" t="s">
        <v>21021</v>
      </c>
      <c r="D1154" s="29" t="s">
        <v>20547</v>
      </c>
      <c r="E1154" s="29" t="n">
        <v>32</v>
      </c>
      <c r="F1154" s="29" t="s">
        <v>20264</v>
      </c>
      <c r="G1154" s="29" t="s">
        <v>11623</v>
      </c>
      <c r="H1154" s="29" t="n">
        <v>12</v>
      </c>
      <c r="I1154" s="29" t="s">
        <v>20260</v>
      </c>
      <c r="J1154" s="29" t="s">
        <v>20261</v>
      </c>
      <c r="K1154" s="29" t="s">
        <v>13095</v>
      </c>
      <c r="L1154" s="29" t="s">
        <v>5478</v>
      </c>
      <c r="M1154" s="29" t="s">
        <v>21780</v>
      </c>
      <c r="N1154" s="29" t="s">
        <v>2299</v>
      </c>
      <c r="O1154" s="31" t="n">
        <v>22.1</v>
      </c>
      <c r="P1154" s="31" t="n">
        <v>7.55</v>
      </c>
      <c r="Q1154" s="30" t="n">
        <v>45604</v>
      </c>
      <c r="R1154" s="29"/>
    </row>
    <row r="1155" customFormat="false" ht="15" hidden="false" customHeight="true" outlineLevel="0" collapsed="false">
      <c r="A1155" s="26" t="s">
        <v>21781</v>
      </c>
      <c r="B1155" s="26" t="s">
        <v>249</v>
      </c>
      <c r="C1155" s="26" t="s">
        <v>21021</v>
      </c>
      <c r="D1155" s="26" t="s">
        <v>20547</v>
      </c>
      <c r="E1155" s="26" t="n">
        <v>24</v>
      </c>
      <c r="F1155" s="26" t="s">
        <v>20259</v>
      </c>
      <c r="G1155" s="26" t="s">
        <v>11623</v>
      </c>
      <c r="H1155" s="26" t="n">
        <v>9</v>
      </c>
      <c r="I1155" s="26" t="s">
        <v>20260</v>
      </c>
      <c r="J1155" s="26" t="s">
        <v>20261</v>
      </c>
      <c r="K1155" s="26" t="s">
        <v>13116</v>
      </c>
      <c r="L1155" s="26" t="s">
        <v>3433</v>
      </c>
      <c r="M1155" s="26" t="s">
        <v>21782</v>
      </c>
      <c r="N1155" s="26" t="s">
        <v>2294</v>
      </c>
      <c r="O1155" s="28" t="n">
        <v>24.6</v>
      </c>
      <c r="P1155" s="28" t="n">
        <v>7.55</v>
      </c>
      <c r="Q1155" s="27" t="n">
        <v>45671</v>
      </c>
      <c r="R1155" s="26"/>
    </row>
    <row r="1156" customFormat="false" ht="15" hidden="false" customHeight="true" outlineLevel="0" collapsed="false">
      <c r="A1156" s="29" t="s">
        <v>13831</v>
      </c>
      <c r="B1156" s="29" t="s">
        <v>249</v>
      </c>
      <c r="C1156" s="29" t="s">
        <v>21021</v>
      </c>
      <c r="D1156" s="29" t="s">
        <v>20547</v>
      </c>
      <c r="E1156" s="29" t="n">
        <v>28</v>
      </c>
      <c r="F1156" s="29" t="s">
        <v>20259</v>
      </c>
      <c r="G1156" s="29" t="s">
        <v>11623</v>
      </c>
      <c r="H1156" s="29" t="n">
        <v>10</v>
      </c>
      <c r="I1156" s="29" t="s">
        <v>20260</v>
      </c>
      <c r="J1156" s="29" t="s">
        <v>20261</v>
      </c>
      <c r="K1156" s="29" t="s">
        <v>20568</v>
      </c>
      <c r="L1156" s="29" t="s">
        <v>3258</v>
      </c>
      <c r="M1156" s="29" t="s">
        <v>21783</v>
      </c>
      <c r="N1156" s="29" t="s">
        <v>3259</v>
      </c>
      <c r="O1156" s="31" t="n">
        <v>52.3</v>
      </c>
      <c r="P1156" s="31" t="n">
        <v>7.55</v>
      </c>
      <c r="Q1156" s="30" t="n">
        <v>45802</v>
      </c>
      <c r="R1156" s="29"/>
    </row>
    <row r="1157" customFormat="false" ht="15" hidden="false" customHeight="true" outlineLevel="0" collapsed="false">
      <c r="A1157" s="26" t="s">
        <v>13464</v>
      </c>
      <c r="B1157" s="26" t="s">
        <v>249</v>
      </c>
      <c r="C1157" s="26" t="s">
        <v>21021</v>
      </c>
      <c r="D1157" s="26" t="s">
        <v>20547</v>
      </c>
      <c r="E1157" s="26" t="n">
        <v>70</v>
      </c>
      <c r="F1157" s="26" t="s">
        <v>21022</v>
      </c>
      <c r="G1157" s="26" t="s">
        <v>11623</v>
      </c>
      <c r="H1157" s="26" t="n">
        <v>22</v>
      </c>
      <c r="I1157" s="26" t="s">
        <v>21023</v>
      </c>
      <c r="J1157" s="26" t="s">
        <v>20261</v>
      </c>
      <c r="K1157" s="26" t="s">
        <v>13393</v>
      </c>
      <c r="L1157" s="26" t="s">
        <v>1552</v>
      </c>
      <c r="M1157" s="26" t="s">
        <v>21784</v>
      </c>
      <c r="N1157" s="26" t="s">
        <v>1555</v>
      </c>
      <c r="O1157" s="28" t="n">
        <v>25.9</v>
      </c>
      <c r="P1157" s="28" t="n">
        <v>7.55</v>
      </c>
      <c r="Q1157" s="27" t="n">
        <v>45798</v>
      </c>
      <c r="R1157" s="26"/>
    </row>
    <row r="1158" customFormat="false" ht="15" hidden="false" customHeight="true" outlineLevel="0" collapsed="false">
      <c r="A1158" s="29" t="s">
        <v>12485</v>
      </c>
      <c r="B1158" s="29" t="s">
        <v>249</v>
      </c>
      <c r="C1158" s="29" t="s">
        <v>21021</v>
      </c>
      <c r="D1158" s="29" t="s">
        <v>20547</v>
      </c>
      <c r="E1158" s="29" t="n">
        <v>28</v>
      </c>
      <c r="F1158" s="29" t="s">
        <v>20259</v>
      </c>
      <c r="G1158" s="29" t="s">
        <v>11623</v>
      </c>
      <c r="H1158" s="29" t="n">
        <v>10</v>
      </c>
      <c r="I1158" s="29" t="s">
        <v>20260</v>
      </c>
      <c r="J1158" s="29" t="s">
        <v>20261</v>
      </c>
      <c r="K1158" s="29" t="s">
        <v>20571</v>
      </c>
      <c r="L1158" s="29" t="s">
        <v>10053</v>
      </c>
      <c r="M1158" s="29" t="s">
        <v>21785</v>
      </c>
      <c r="N1158" s="29" t="s">
        <v>2249</v>
      </c>
      <c r="O1158" s="31" t="n">
        <v>46.5</v>
      </c>
      <c r="P1158" s="31" t="n">
        <v>7.55</v>
      </c>
      <c r="Q1158" s="30" t="n">
        <v>45824</v>
      </c>
      <c r="R1158" s="29"/>
    </row>
    <row r="1159" customFormat="false" ht="15" hidden="false" customHeight="true" outlineLevel="0" collapsed="false">
      <c r="A1159" s="26" t="s">
        <v>12278</v>
      </c>
      <c r="B1159" s="26" t="s">
        <v>249</v>
      </c>
      <c r="C1159" s="26" t="s">
        <v>21021</v>
      </c>
      <c r="D1159" s="26" t="s">
        <v>20547</v>
      </c>
      <c r="E1159" s="26" t="n">
        <v>36</v>
      </c>
      <c r="F1159" s="26" t="s">
        <v>20264</v>
      </c>
      <c r="G1159" s="26" t="s">
        <v>11623</v>
      </c>
      <c r="H1159" s="26" t="n">
        <v>13</v>
      </c>
      <c r="I1159" s="26" t="s">
        <v>20265</v>
      </c>
      <c r="J1159" s="26" t="s">
        <v>20325</v>
      </c>
      <c r="K1159" s="26"/>
      <c r="L1159" s="26"/>
      <c r="M1159" s="26"/>
      <c r="N1159" s="26"/>
      <c r="O1159" s="26"/>
      <c r="P1159" s="28" t="n">
        <v>7.55</v>
      </c>
      <c r="Q1159" s="27" t="n">
        <v>45785</v>
      </c>
      <c r="R1159" s="26"/>
    </row>
    <row r="1160" customFormat="false" ht="15" hidden="false" customHeight="true" outlineLevel="0" collapsed="false">
      <c r="A1160" s="29" t="s">
        <v>21786</v>
      </c>
      <c r="B1160" s="29" t="s">
        <v>249</v>
      </c>
      <c r="C1160" s="29" t="s">
        <v>21021</v>
      </c>
      <c r="D1160" s="29" t="s">
        <v>20547</v>
      </c>
      <c r="E1160" s="29" t="n">
        <v>70</v>
      </c>
      <c r="F1160" s="29" t="s">
        <v>21022</v>
      </c>
      <c r="G1160" s="29" t="s">
        <v>11623</v>
      </c>
      <c r="H1160" s="29" t="n">
        <v>22</v>
      </c>
      <c r="I1160" s="29" t="s">
        <v>21023</v>
      </c>
      <c r="J1160" s="29" t="s">
        <v>20261</v>
      </c>
      <c r="K1160" s="29" t="s">
        <v>20574</v>
      </c>
      <c r="L1160" s="29" t="s">
        <v>10188</v>
      </c>
      <c r="M1160" s="29" t="s">
        <v>21787</v>
      </c>
      <c r="N1160" s="29" t="s">
        <v>2389</v>
      </c>
      <c r="O1160" s="31" t="n">
        <v>28</v>
      </c>
      <c r="P1160" s="31" t="n">
        <v>7.55</v>
      </c>
      <c r="Q1160" s="30" t="n">
        <v>46140</v>
      </c>
      <c r="R1160" s="29"/>
    </row>
    <row r="1161" customFormat="false" ht="15" hidden="false" customHeight="true" outlineLevel="0" collapsed="false">
      <c r="A1161" s="26" t="s">
        <v>14117</v>
      </c>
      <c r="B1161" s="26" t="s">
        <v>249</v>
      </c>
      <c r="C1161" s="26" t="s">
        <v>21021</v>
      </c>
      <c r="D1161" s="26" t="s">
        <v>20547</v>
      </c>
      <c r="E1161" s="26" t="n">
        <v>24</v>
      </c>
      <c r="F1161" s="26" t="s">
        <v>20259</v>
      </c>
      <c r="G1161" s="26" t="s">
        <v>11623</v>
      </c>
      <c r="H1161" s="26" t="n">
        <v>9</v>
      </c>
      <c r="I1161" s="26" t="s">
        <v>20260</v>
      </c>
      <c r="J1161" s="26" t="s">
        <v>20261</v>
      </c>
      <c r="K1161" s="26" t="s">
        <v>20577</v>
      </c>
      <c r="L1161" s="26" t="s">
        <v>7702</v>
      </c>
      <c r="M1161" s="26" t="s">
        <v>21788</v>
      </c>
      <c r="N1161" s="26" t="s">
        <v>1466</v>
      </c>
      <c r="O1161" s="28" t="n">
        <v>25.9</v>
      </c>
      <c r="P1161" s="28" t="n">
        <v>7.55</v>
      </c>
      <c r="Q1161" s="27" t="n">
        <v>45879</v>
      </c>
      <c r="R1161" s="26"/>
    </row>
    <row r="1162" customFormat="false" ht="15" hidden="false" customHeight="true" outlineLevel="0" collapsed="false">
      <c r="A1162" s="29" t="s">
        <v>13161</v>
      </c>
      <c r="B1162" s="29" t="s">
        <v>249</v>
      </c>
      <c r="C1162" s="29" t="s">
        <v>21021</v>
      </c>
      <c r="D1162" s="29" t="s">
        <v>20547</v>
      </c>
      <c r="E1162" s="29" t="n">
        <v>40</v>
      </c>
      <c r="F1162" s="29" t="s">
        <v>20264</v>
      </c>
      <c r="G1162" s="29" t="s">
        <v>11623</v>
      </c>
      <c r="H1162" s="29" t="n">
        <v>14</v>
      </c>
      <c r="I1162" s="29" t="s">
        <v>20265</v>
      </c>
      <c r="J1162" s="29" t="s">
        <v>20261</v>
      </c>
      <c r="K1162" s="29" t="s">
        <v>13162</v>
      </c>
      <c r="L1162" s="29" t="s">
        <v>5328</v>
      </c>
      <c r="M1162" s="29" t="s">
        <v>21789</v>
      </c>
      <c r="N1162" s="29" t="s">
        <v>969</v>
      </c>
      <c r="O1162" s="31" t="n">
        <v>47.3</v>
      </c>
      <c r="P1162" s="31" t="n">
        <v>7.55</v>
      </c>
      <c r="Q1162" s="30" t="n">
        <v>45760</v>
      </c>
      <c r="R1162" s="29"/>
    </row>
    <row r="1163" customFormat="false" ht="15" hidden="false" customHeight="true" outlineLevel="0" collapsed="false">
      <c r="A1163" s="26" t="s">
        <v>12365</v>
      </c>
      <c r="B1163" s="26" t="s">
        <v>249</v>
      </c>
      <c r="C1163" s="26" t="s">
        <v>21021</v>
      </c>
      <c r="D1163" s="26" t="s">
        <v>20547</v>
      </c>
      <c r="E1163" s="26" t="n">
        <v>36</v>
      </c>
      <c r="F1163" s="26" t="s">
        <v>20264</v>
      </c>
      <c r="G1163" s="26" t="s">
        <v>11623</v>
      </c>
      <c r="H1163" s="26" t="n">
        <v>13</v>
      </c>
      <c r="I1163" s="26" t="s">
        <v>20265</v>
      </c>
      <c r="J1163" s="26" t="s">
        <v>20261</v>
      </c>
      <c r="K1163" s="26" t="s">
        <v>20581</v>
      </c>
      <c r="L1163" s="26" t="s">
        <v>3633</v>
      </c>
      <c r="M1163" s="26" t="s">
        <v>21790</v>
      </c>
      <c r="N1163" s="26" t="s">
        <v>3635</v>
      </c>
      <c r="O1163" s="28" t="n">
        <v>26.8</v>
      </c>
      <c r="P1163" s="28" t="n">
        <v>7.55</v>
      </c>
      <c r="Q1163" s="27" t="n">
        <v>46049</v>
      </c>
      <c r="R1163" s="26"/>
    </row>
    <row r="1164" customFormat="false" ht="15" hidden="false" customHeight="true" outlineLevel="0" collapsed="false">
      <c r="A1164" s="29" t="s">
        <v>13023</v>
      </c>
      <c r="B1164" s="29" t="s">
        <v>249</v>
      </c>
      <c r="C1164" s="29" t="s">
        <v>21021</v>
      </c>
      <c r="D1164" s="29" t="s">
        <v>20547</v>
      </c>
      <c r="E1164" s="29" t="n">
        <v>32</v>
      </c>
      <c r="F1164" s="29" t="s">
        <v>20264</v>
      </c>
      <c r="G1164" s="29" t="s">
        <v>11623</v>
      </c>
      <c r="H1164" s="29" t="n">
        <v>12</v>
      </c>
      <c r="I1164" s="29" t="s">
        <v>20260</v>
      </c>
      <c r="J1164" s="29" t="s">
        <v>20261</v>
      </c>
      <c r="K1164" s="29" t="s">
        <v>20583</v>
      </c>
      <c r="L1164" s="29" t="s">
        <v>9699</v>
      </c>
      <c r="M1164" s="29" t="s">
        <v>21791</v>
      </c>
      <c r="N1164" s="29" t="s">
        <v>4762</v>
      </c>
      <c r="O1164" s="31" t="n">
        <v>34.6</v>
      </c>
      <c r="P1164" s="31" t="n">
        <v>7.55</v>
      </c>
      <c r="Q1164" s="30" t="n">
        <v>46056</v>
      </c>
      <c r="R1164" s="29"/>
    </row>
    <row r="1165" customFormat="false" ht="15" hidden="false" customHeight="true" outlineLevel="0" collapsed="false">
      <c r="A1165" s="26" t="s">
        <v>21792</v>
      </c>
      <c r="B1165" s="26" t="s">
        <v>249</v>
      </c>
      <c r="C1165" s="26" t="s">
        <v>21021</v>
      </c>
      <c r="D1165" s="26" t="s">
        <v>20547</v>
      </c>
      <c r="E1165" s="26" t="n">
        <v>80</v>
      </c>
      <c r="F1165" s="26" t="s">
        <v>21022</v>
      </c>
      <c r="G1165" s="26" t="s">
        <v>11623</v>
      </c>
      <c r="H1165" s="26" t="n">
        <v>24</v>
      </c>
      <c r="I1165" s="26" t="s">
        <v>21023</v>
      </c>
      <c r="J1165" s="26" t="s">
        <v>20325</v>
      </c>
      <c r="K1165" s="26"/>
      <c r="L1165" s="26"/>
      <c r="M1165" s="26"/>
      <c r="N1165" s="26"/>
      <c r="O1165" s="26"/>
      <c r="P1165" s="28" t="n">
        <v>7.55</v>
      </c>
      <c r="Q1165" s="27" t="n">
        <v>45957</v>
      </c>
      <c r="R1165" s="26"/>
    </row>
    <row r="1166" customFormat="false" ht="15" hidden="false" customHeight="true" outlineLevel="0" collapsed="false">
      <c r="A1166" s="29" t="s">
        <v>13051</v>
      </c>
      <c r="B1166" s="29" t="s">
        <v>249</v>
      </c>
      <c r="C1166" s="29" t="s">
        <v>21021</v>
      </c>
      <c r="D1166" s="29" t="s">
        <v>20547</v>
      </c>
      <c r="E1166" s="29" t="n">
        <v>24</v>
      </c>
      <c r="F1166" s="29" t="s">
        <v>20259</v>
      </c>
      <c r="G1166" s="29" t="s">
        <v>11623</v>
      </c>
      <c r="H1166" s="29" t="n">
        <v>9</v>
      </c>
      <c r="I1166" s="29" t="s">
        <v>20260</v>
      </c>
      <c r="J1166" s="29" t="s">
        <v>20261</v>
      </c>
      <c r="K1166" s="29" t="s">
        <v>20588</v>
      </c>
      <c r="L1166" s="29" t="s">
        <v>4770</v>
      </c>
      <c r="M1166" s="29" t="s">
        <v>21793</v>
      </c>
      <c r="N1166" s="29" t="s">
        <v>2630</v>
      </c>
      <c r="O1166" s="31" t="n">
        <v>43.8</v>
      </c>
      <c r="P1166" s="31" t="n">
        <v>7.55</v>
      </c>
      <c r="Q1166" s="30" t="n">
        <v>45845</v>
      </c>
      <c r="R1166" s="29"/>
    </row>
    <row r="1167" customFormat="false" ht="15" hidden="false" customHeight="true" outlineLevel="0" collapsed="false">
      <c r="A1167" s="26" t="s">
        <v>13554</v>
      </c>
      <c r="B1167" s="26" t="s">
        <v>249</v>
      </c>
      <c r="C1167" s="26" t="s">
        <v>21021</v>
      </c>
      <c r="D1167" s="26" t="s">
        <v>20590</v>
      </c>
      <c r="E1167" s="26" t="n">
        <v>45</v>
      </c>
      <c r="F1167" s="26" t="s">
        <v>21030</v>
      </c>
      <c r="G1167" s="26" t="s">
        <v>11623</v>
      </c>
      <c r="H1167" s="26" t="n">
        <v>16</v>
      </c>
      <c r="I1167" s="26" t="s">
        <v>21031</v>
      </c>
      <c r="J1167" s="26" t="s">
        <v>20261</v>
      </c>
      <c r="K1167" s="26" t="s">
        <v>13282</v>
      </c>
      <c r="L1167" s="26" t="s">
        <v>10873</v>
      </c>
      <c r="M1167" s="26" t="s">
        <v>21794</v>
      </c>
      <c r="N1167" s="26" t="s">
        <v>3988</v>
      </c>
      <c r="O1167" s="28" t="n">
        <v>44.7</v>
      </c>
      <c r="P1167" s="28" t="n">
        <v>7.55</v>
      </c>
      <c r="Q1167" s="27" t="n">
        <v>45622</v>
      </c>
      <c r="R1167" s="26"/>
    </row>
    <row r="1168" customFormat="false" ht="15" hidden="false" customHeight="true" outlineLevel="0" collapsed="false">
      <c r="A1168" s="29" t="s">
        <v>14370</v>
      </c>
      <c r="B1168" s="29" t="s">
        <v>249</v>
      </c>
      <c r="C1168" s="29" t="s">
        <v>21021</v>
      </c>
      <c r="D1168" s="29" t="s">
        <v>20590</v>
      </c>
      <c r="E1168" s="29" t="n">
        <v>24</v>
      </c>
      <c r="F1168" s="29" t="s">
        <v>20259</v>
      </c>
      <c r="G1168" s="29" t="s">
        <v>11623</v>
      </c>
      <c r="H1168" s="29" t="n">
        <v>9</v>
      </c>
      <c r="I1168" s="29" t="s">
        <v>20260</v>
      </c>
      <c r="J1168" s="29" t="s">
        <v>20446</v>
      </c>
      <c r="K1168" s="29"/>
      <c r="L1168" s="29"/>
      <c r="M1168" s="29"/>
      <c r="N1168" s="29"/>
      <c r="O1168" s="29"/>
      <c r="P1168" s="31" t="n">
        <v>7.55</v>
      </c>
      <c r="Q1168" s="30" t="n">
        <v>45978</v>
      </c>
      <c r="R1168" s="29"/>
    </row>
    <row r="1169" customFormat="false" ht="15" hidden="false" customHeight="true" outlineLevel="0" collapsed="false">
      <c r="A1169" s="26" t="s">
        <v>12541</v>
      </c>
      <c r="B1169" s="26" t="s">
        <v>249</v>
      </c>
      <c r="C1169" s="26" t="s">
        <v>21021</v>
      </c>
      <c r="D1169" s="26" t="s">
        <v>20590</v>
      </c>
      <c r="E1169" s="26" t="n">
        <v>80</v>
      </c>
      <c r="F1169" s="26" t="s">
        <v>21022</v>
      </c>
      <c r="G1169" s="26" t="s">
        <v>11623</v>
      </c>
      <c r="H1169" s="26" t="n">
        <v>24</v>
      </c>
      <c r="I1169" s="26" t="s">
        <v>21023</v>
      </c>
      <c r="J1169" s="26" t="s">
        <v>20261</v>
      </c>
      <c r="K1169" s="26" t="s">
        <v>13388</v>
      </c>
      <c r="L1169" s="26" t="s">
        <v>10301</v>
      </c>
      <c r="M1169" s="26" t="s">
        <v>21795</v>
      </c>
      <c r="N1169" s="26" t="s">
        <v>1380</v>
      </c>
      <c r="O1169" s="28" t="n">
        <v>31.9</v>
      </c>
      <c r="P1169" s="28" t="n">
        <v>7.55</v>
      </c>
      <c r="Q1169" s="27" t="n">
        <v>45963</v>
      </c>
      <c r="R1169" s="26"/>
    </row>
    <row r="1170" customFormat="false" ht="15" hidden="false" customHeight="true" outlineLevel="0" collapsed="false">
      <c r="A1170" s="29" t="s">
        <v>21796</v>
      </c>
      <c r="B1170" s="29" t="s">
        <v>249</v>
      </c>
      <c r="C1170" s="29" t="s">
        <v>21021</v>
      </c>
      <c r="D1170" s="29" t="s">
        <v>20590</v>
      </c>
      <c r="E1170" s="29" t="n">
        <v>80</v>
      </c>
      <c r="F1170" s="29" t="s">
        <v>21022</v>
      </c>
      <c r="G1170" s="29" t="s">
        <v>11623</v>
      </c>
      <c r="H1170" s="29" t="n">
        <v>24</v>
      </c>
      <c r="I1170" s="29" t="s">
        <v>21023</v>
      </c>
      <c r="J1170" s="29" t="s">
        <v>20261</v>
      </c>
      <c r="K1170" s="29" t="s">
        <v>13492</v>
      </c>
      <c r="L1170" s="29" t="s">
        <v>5582</v>
      </c>
      <c r="M1170" s="29" t="s">
        <v>21797</v>
      </c>
      <c r="N1170" s="29" t="s">
        <v>5583</v>
      </c>
      <c r="O1170" s="31" t="n">
        <v>59.4</v>
      </c>
      <c r="P1170" s="31" t="n">
        <v>7.55</v>
      </c>
      <c r="Q1170" s="30" t="n">
        <v>45993</v>
      </c>
      <c r="R1170" s="29"/>
    </row>
    <row r="1171" customFormat="false" ht="15" hidden="false" customHeight="true" outlineLevel="0" collapsed="false">
      <c r="A1171" s="26" t="s">
        <v>14411</v>
      </c>
      <c r="B1171" s="26" t="s">
        <v>249</v>
      </c>
      <c r="C1171" s="26" t="s">
        <v>21021</v>
      </c>
      <c r="D1171" s="26" t="s">
        <v>20590</v>
      </c>
      <c r="E1171" s="26" t="n">
        <v>32</v>
      </c>
      <c r="F1171" s="26" t="s">
        <v>20264</v>
      </c>
      <c r="G1171" s="26" t="s">
        <v>11623</v>
      </c>
      <c r="H1171" s="26" t="n">
        <v>12</v>
      </c>
      <c r="I1171" s="26" t="s">
        <v>20260</v>
      </c>
      <c r="J1171" s="26" t="s">
        <v>20261</v>
      </c>
      <c r="K1171" s="26" t="s">
        <v>20597</v>
      </c>
      <c r="L1171" s="26" t="s">
        <v>10952</v>
      </c>
      <c r="M1171" s="26" t="s">
        <v>21798</v>
      </c>
      <c r="N1171" s="26" t="s">
        <v>1249</v>
      </c>
      <c r="O1171" s="28" t="n">
        <v>42.9</v>
      </c>
      <c r="P1171" s="28" t="n">
        <v>7.55</v>
      </c>
      <c r="Q1171" s="27" t="n">
        <v>45605</v>
      </c>
      <c r="R1171" s="26"/>
    </row>
    <row r="1172" customFormat="false" ht="15" hidden="false" customHeight="true" outlineLevel="0" collapsed="false">
      <c r="A1172" s="29" t="s">
        <v>13097</v>
      </c>
      <c r="B1172" s="29" t="s">
        <v>249</v>
      </c>
      <c r="C1172" s="29" t="s">
        <v>21021</v>
      </c>
      <c r="D1172" s="29" t="s">
        <v>20590</v>
      </c>
      <c r="E1172" s="29" t="n">
        <v>36</v>
      </c>
      <c r="F1172" s="29" t="s">
        <v>20264</v>
      </c>
      <c r="G1172" s="29" t="s">
        <v>11623</v>
      </c>
      <c r="H1172" s="29" t="n">
        <v>13</v>
      </c>
      <c r="I1172" s="29" t="s">
        <v>20265</v>
      </c>
      <c r="J1172" s="29" t="s">
        <v>20261</v>
      </c>
      <c r="K1172" s="29" t="s">
        <v>13098</v>
      </c>
      <c r="L1172" s="29" t="s">
        <v>1379</v>
      </c>
      <c r="M1172" s="29" t="s">
        <v>21799</v>
      </c>
      <c r="N1172" s="29" t="s">
        <v>1380</v>
      </c>
      <c r="O1172" s="31" t="n">
        <v>44</v>
      </c>
      <c r="P1172" s="31" t="n">
        <v>7.55</v>
      </c>
      <c r="Q1172" s="30" t="n">
        <v>46173</v>
      </c>
      <c r="R1172" s="29"/>
    </row>
    <row r="1173" customFormat="false" ht="15" hidden="false" customHeight="true" outlineLevel="0" collapsed="false">
      <c r="A1173" s="26" t="s">
        <v>12591</v>
      </c>
      <c r="B1173" s="26" t="s">
        <v>249</v>
      </c>
      <c r="C1173" s="26" t="s">
        <v>21021</v>
      </c>
      <c r="D1173" s="26" t="s">
        <v>20590</v>
      </c>
      <c r="E1173" s="26" t="n">
        <v>32</v>
      </c>
      <c r="F1173" s="26" t="s">
        <v>20264</v>
      </c>
      <c r="G1173" s="26" t="s">
        <v>11623</v>
      </c>
      <c r="H1173" s="26" t="n">
        <v>12</v>
      </c>
      <c r="I1173" s="26" t="s">
        <v>20260</v>
      </c>
      <c r="J1173" s="26" t="s">
        <v>20283</v>
      </c>
      <c r="K1173" s="26"/>
      <c r="L1173" s="26"/>
      <c r="M1173" s="26"/>
      <c r="N1173" s="26"/>
      <c r="O1173" s="26"/>
      <c r="P1173" s="28" t="n">
        <v>7.55</v>
      </c>
      <c r="Q1173" s="27" t="n">
        <v>45696</v>
      </c>
      <c r="R1173" s="26"/>
    </row>
    <row r="1174" customFormat="false" ht="15" hidden="false" customHeight="true" outlineLevel="0" collapsed="false">
      <c r="A1174" s="29" t="s">
        <v>14225</v>
      </c>
      <c r="B1174" s="29" t="s">
        <v>249</v>
      </c>
      <c r="C1174" s="29" t="s">
        <v>21021</v>
      </c>
      <c r="D1174" s="29" t="s">
        <v>20590</v>
      </c>
      <c r="E1174" s="29" t="n">
        <v>36</v>
      </c>
      <c r="F1174" s="29" t="s">
        <v>20264</v>
      </c>
      <c r="G1174" s="29" t="s">
        <v>11623</v>
      </c>
      <c r="H1174" s="29" t="n">
        <v>13</v>
      </c>
      <c r="I1174" s="29" t="s">
        <v>20265</v>
      </c>
      <c r="J1174" s="29" t="s">
        <v>20261</v>
      </c>
      <c r="K1174" s="29" t="s">
        <v>20603</v>
      </c>
      <c r="L1174" s="29" t="s">
        <v>11218</v>
      </c>
      <c r="M1174" s="29" t="s">
        <v>21800</v>
      </c>
      <c r="N1174" s="29" t="s">
        <v>3071</v>
      </c>
      <c r="O1174" s="31" t="n">
        <v>53.6</v>
      </c>
      <c r="P1174" s="31" t="n">
        <v>7.55</v>
      </c>
      <c r="Q1174" s="30" t="n">
        <v>45611</v>
      </c>
      <c r="R1174" s="29"/>
    </row>
    <row r="1175" customFormat="false" ht="15" hidden="false" customHeight="true" outlineLevel="0" collapsed="false">
      <c r="A1175" s="26" t="s">
        <v>12676</v>
      </c>
      <c r="B1175" s="26" t="s">
        <v>249</v>
      </c>
      <c r="C1175" s="26" t="s">
        <v>21021</v>
      </c>
      <c r="D1175" s="26" t="s">
        <v>20590</v>
      </c>
      <c r="E1175" s="26" t="n">
        <v>24</v>
      </c>
      <c r="F1175" s="26" t="s">
        <v>20259</v>
      </c>
      <c r="G1175" s="26" t="s">
        <v>11623</v>
      </c>
      <c r="H1175" s="26" t="n">
        <v>9</v>
      </c>
      <c r="I1175" s="26" t="s">
        <v>20260</v>
      </c>
      <c r="J1175" s="26" t="s">
        <v>20261</v>
      </c>
      <c r="K1175" s="26" t="s">
        <v>20605</v>
      </c>
      <c r="L1175" s="26" t="s">
        <v>4555</v>
      </c>
      <c r="M1175" s="26" t="s">
        <v>21801</v>
      </c>
      <c r="N1175" s="26" t="s">
        <v>3316</v>
      </c>
      <c r="O1175" s="28" t="n">
        <v>52.9</v>
      </c>
      <c r="P1175" s="28" t="n">
        <v>7.55</v>
      </c>
      <c r="Q1175" s="27" t="n">
        <v>46038</v>
      </c>
      <c r="R1175" s="26"/>
    </row>
    <row r="1176" customFormat="false" ht="15" hidden="false" customHeight="true" outlineLevel="0" collapsed="false">
      <c r="A1176" s="29" t="s">
        <v>21802</v>
      </c>
      <c r="B1176" s="29" t="s">
        <v>249</v>
      </c>
      <c r="C1176" s="29" t="s">
        <v>21021</v>
      </c>
      <c r="D1176" s="29" t="s">
        <v>20590</v>
      </c>
      <c r="E1176" s="29" t="n">
        <v>28</v>
      </c>
      <c r="F1176" s="29" t="s">
        <v>20259</v>
      </c>
      <c r="G1176" s="29" t="s">
        <v>11623</v>
      </c>
      <c r="H1176" s="29" t="n">
        <v>10</v>
      </c>
      <c r="I1176" s="29" t="s">
        <v>20260</v>
      </c>
      <c r="J1176" s="29" t="s">
        <v>20261</v>
      </c>
      <c r="K1176" s="29" t="s">
        <v>13280</v>
      </c>
      <c r="L1176" s="29" t="s">
        <v>2820</v>
      </c>
      <c r="M1176" s="29" t="s">
        <v>21803</v>
      </c>
      <c r="N1176" s="29" t="s">
        <v>2822</v>
      </c>
      <c r="O1176" s="31" t="n">
        <v>61.1</v>
      </c>
      <c r="P1176" s="31" t="n">
        <v>7.55</v>
      </c>
      <c r="Q1176" s="30" t="n">
        <v>45735</v>
      </c>
      <c r="R1176" s="29"/>
    </row>
    <row r="1177" customFormat="false" ht="15" hidden="false" customHeight="true" outlineLevel="0" collapsed="false">
      <c r="A1177" s="26" t="s">
        <v>12716</v>
      </c>
      <c r="B1177" s="26" t="s">
        <v>249</v>
      </c>
      <c r="C1177" s="26" t="s">
        <v>21021</v>
      </c>
      <c r="D1177" s="26" t="s">
        <v>20590</v>
      </c>
      <c r="E1177" s="26" t="n">
        <v>28</v>
      </c>
      <c r="F1177" s="26" t="s">
        <v>20259</v>
      </c>
      <c r="G1177" s="26" t="s">
        <v>11623</v>
      </c>
      <c r="H1177" s="26" t="n">
        <v>10</v>
      </c>
      <c r="I1177" s="26" t="s">
        <v>20260</v>
      </c>
      <c r="J1177" s="26" t="s">
        <v>20261</v>
      </c>
      <c r="K1177" s="26" t="s">
        <v>20608</v>
      </c>
      <c r="L1177" s="26" t="s">
        <v>8228</v>
      </c>
      <c r="M1177" s="26" t="s">
        <v>21804</v>
      </c>
      <c r="N1177" s="26" t="s">
        <v>732</v>
      </c>
      <c r="O1177" s="28" t="n">
        <v>52.6</v>
      </c>
      <c r="P1177" s="28" t="n">
        <v>7.55</v>
      </c>
      <c r="Q1177" s="27" t="n">
        <v>46196</v>
      </c>
      <c r="R1177" s="26"/>
    </row>
    <row r="1178" customFormat="false" ht="15" hidden="false" customHeight="true" outlineLevel="0" collapsed="false">
      <c r="A1178" s="29" t="s">
        <v>21805</v>
      </c>
      <c r="B1178" s="29" t="s">
        <v>249</v>
      </c>
      <c r="C1178" s="29" t="s">
        <v>21021</v>
      </c>
      <c r="D1178" s="29" t="s">
        <v>20590</v>
      </c>
      <c r="E1178" s="29" t="n">
        <v>32</v>
      </c>
      <c r="F1178" s="29" t="s">
        <v>20264</v>
      </c>
      <c r="G1178" s="29" t="s">
        <v>11623</v>
      </c>
      <c r="H1178" s="29" t="n">
        <v>12</v>
      </c>
      <c r="I1178" s="29" t="s">
        <v>20260</v>
      </c>
      <c r="J1178" s="29" t="s">
        <v>20261</v>
      </c>
      <c r="K1178" s="29" t="s">
        <v>13303</v>
      </c>
      <c r="L1178" s="29" t="s">
        <v>6210</v>
      </c>
      <c r="M1178" s="29" t="s">
        <v>21806</v>
      </c>
      <c r="N1178" s="29" t="s">
        <v>4573</v>
      </c>
      <c r="O1178" s="31" t="n">
        <v>58.2</v>
      </c>
      <c r="P1178" s="31" t="n">
        <v>7.55</v>
      </c>
      <c r="Q1178" s="30" t="n">
        <v>45715</v>
      </c>
      <c r="R1178" s="29"/>
    </row>
    <row r="1179" customFormat="false" ht="15" hidden="false" customHeight="true" outlineLevel="0" collapsed="false">
      <c r="A1179" s="26" t="s">
        <v>21807</v>
      </c>
      <c r="B1179" s="26" t="s">
        <v>249</v>
      </c>
      <c r="C1179" s="26" t="s">
        <v>21021</v>
      </c>
      <c r="D1179" s="26" t="s">
        <v>20590</v>
      </c>
      <c r="E1179" s="26" t="n">
        <v>28</v>
      </c>
      <c r="F1179" s="26" t="s">
        <v>20259</v>
      </c>
      <c r="G1179" s="26" t="s">
        <v>11623</v>
      </c>
      <c r="H1179" s="26" t="n">
        <v>10</v>
      </c>
      <c r="I1179" s="26" t="s">
        <v>20260</v>
      </c>
      <c r="J1179" s="26" t="s">
        <v>20261</v>
      </c>
      <c r="K1179" s="26" t="s">
        <v>13367</v>
      </c>
      <c r="L1179" s="26" t="s">
        <v>5347</v>
      </c>
      <c r="M1179" s="26" t="s">
        <v>21808</v>
      </c>
      <c r="N1179" s="26" t="s">
        <v>2869</v>
      </c>
      <c r="O1179" s="28" t="n">
        <v>57.3</v>
      </c>
      <c r="P1179" s="28" t="n">
        <v>7.55</v>
      </c>
      <c r="Q1179" s="27" t="n">
        <v>45690</v>
      </c>
      <c r="R1179" s="26"/>
    </row>
    <row r="1180" customFormat="false" ht="15" hidden="false" customHeight="true" outlineLevel="0" collapsed="false">
      <c r="A1180" s="29" t="s">
        <v>13480</v>
      </c>
      <c r="B1180" s="29" t="s">
        <v>249</v>
      </c>
      <c r="C1180" s="29" t="s">
        <v>21021</v>
      </c>
      <c r="D1180" s="29" t="s">
        <v>20590</v>
      </c>
      <c r="E1180" s="29" t="n">
        <v>50</v>
      </c>
      <c r="F1180" s="29" t="s">
        <v>21030</v>
      </c>
      <c r="G1180" s="29" t="s">
        <v>11623</v>
      </c>
      <c r="H1180" s="29" t="n">
        <v>18</v>
      </c>
      <c r="I1180" s="29" t="s">
        <v>21031</v>
      </c>
      <c r="J1180" s="29" t="s">
        <v>20261</v>
      </c>
      <c r="K1180" s="29" t="s">
        <v>13134</v>
      </c>
      <c r="L1180" s="29" t="s">
        <v>7117</v>
      </c>
      <c r="M1180" s="29" t="s">
        <v>21809</v>
      </c>
      <c r="N1180" s="29" t="s">
        <v>4240</v>
      </c>
      <c r="O1180" s="31" t="n">
        <v>27.7</v>
      </c>
      <c r="P1180" s="31" t="n">
        <v>7.55</v>
      </c>
      <c r="Q1180" s="30" t="n">
        <v>45870</v>
      </c>
      <c r="R1180" s="29"/>
    </row>
    <row r="1181" customFormat="false" ht="15" hidden="false" customHeight="true" outlineLevel="0" collapsed="false">
      <c r="A1181" s="26" t="s">
        <v>12679</v>
      </c>
      <c r="B1181" s="26" t="s">
        <v>249</v>
      </c>
      <c r="C1181" s="26" t="s">
        <v>21021</v>
      </c>
      <c r="D1181" s="26" t="s">
        <v>20590</v>
      </c>
      <c r="E1181" s="26" t="n">
        <v>32</v>
      </c>
      <c r="F1181" s="26" t="s">
        <v>20264</v>
      </c>
      <c r="G1181" s="26" t="s">
        <v>11623</v>
      </c>
      <c r="H1181" s="26" t="n">
        <v>12</v>
      </c>
      <c r="I1181" s="26" t="s">
        <v>20260</v>
      </c>
      <c r="J1181" s="26" t="s">
        <v>20261</v>
      </c>
      <c r="K1181" s="26" t="s">
        <v>20614</v>
      </c>
      <c r="L1181" s="26" t="s">
        <v>8821</v>
      </c>
      <c r="M1181" s="26" t="s">
        <v>21345</v>
      </c>
      <c r="N1181" s="26" t="s">
        <v>6603</v>
      </c>
      <c r="O1181" s="28" t="n">
        <v>58.9</v>
      </c>
      <c r="P1181" s="28" t="n">
        <v>7.55</v>
      </c>
      <c r="Q1181" s="27" t="n">
        <v>46005</v>
      </c>
      <c r="R1181" s="26"/>
    </row>
    <row r="1182" customFormat="false" ht="15" hidden="false" customHeight="true" outlineLevel="0" collapsed="false">
      <c r="A1182" s="29" t="s">
        <v>12806</v>
      </c>
      <c r="B1182" s="29" t="s">
        <v>249</v>
      </c>
      <c r="C1182" s="29" t="s">
        <v>21021</v>
      </c>
      <c r="D1182" s="29" t="s">
        <v>20590</v>
      </c>
      <c r="E1182" s="29" t="n">
        <v>60</v>
      </c>
      <c r="F1182" s="29" t="s">
        <v>21022</v>
      </c>
      <c r="G1182" s="29" t="s">
        <v>11623</v>
      </c>
      <c r="H1182" s="29" t="n">
        <v>20</v>
      </c>
      <c r="I1182" s="29" t="s">
        <v>21023</v>
      </c>
      <c r="J1182" s="29" t="s">
        <v>20261</v>
      </c>
      <c r="K1182" s="29" t="s">
        <v>13137</v>
      </c>
      <c r="L1182" s="29" t="s">
        <v>10335</v>
      </c>
      <c r="M1182" s="29" t="s">
        <v>21810</v>
      </c>
      <c r="N1182" s="29" t="s">
        <v>798</v>
      </c>
      <c r="O1182" s="31" t="n">
        <v>43.1</v>
      </c>
      <c r="P1182" s="31" t="n">
        <v>7.55</v>
      </c>
      <c r="Q1182" s="30" t="n">
        <v>45679</v>
      </c>
      <c r="R1182" s="29"/>
    </row>
    <row r="1183" customFormat="false" ht="15" hidden="false" customHeight="true" outlineLevel="0" collapsed="false">
      <c r="A1183" s="26" t="s">
        <v>12347</v>
      </c>
      <c r="B1183" s="26" t="s">
        <v>249</v>
      </c>
      <c r="C1183" s="26" t="s">
        <v>21021</v>
      </c>
      <c r="D1183" s="26" t="s">
        <v>20590</v>
      </c>
      <c r="E1183" s="26" t="n">
        <v>45</v>
      </c>
      <c r="F1183" s="26" t="s">
        <v>21030</v>
      </c>
      <c r="G1183" s="26" t="s">
        <v>11623</v>
      </c>
      <c r="H1183" s="26" t="n">
        <v>16</v>
      </c>
      <c r="I1183" s="26" t="s">
        <v>21031</v>
      </c>
      <c r="J1183" s="26" t="s">
        <v>20261</v>
      </c>
      <c r="K1183" s="26" t="s">
        <v>20616</v>
      </c>
      <c r="L1183" s="26" t="s">
        <v>1845</v>
      </c>
      <c r="M1183" s="26" t="s">
        <v>21811</v>
      </c>
      <c r="N1183" s="26" t="s">
        <v>1490</v>
      </c>
      <c r="O1183" s="28" t="n">
        <v>48.2</v>
      </c>
      <c r="P1183" s="28" t="n">
        <v>7.55</v>
      </c>
      <c r="Q1183" s="27" t="n">
        <v>46057</v>
      </c>
      <c r="R1183" s="26"/>
    </row>
    <row r="1184" customFormat="false" ht="15" hidden="false" customHeight="true" outlineLevel="0" collapsed="false">
      <c r="A1184" s="29" t="s">
        <v>12276</v>
      </c>
      <c r="B1184" s="29" t="s">
        <v>249</v>
      </c>
      <c r="C1184" s="29" t="s">
        <v>21021</v>
      </c>
      <c r="D1184" s="29" t="s">
        <v>20590</v>
      </c>
      <c r="E1184" s="29" t="n">
        <v>80</v>
      </c>
      <c r="F1184" s="29" t="s">
        <v>21022</v>
      </c>
      <c r="G1184" s="29" t="s">
        <v>11623</v>
      </c>
      <c r="H1184" s="29" t="n">
        <v>24</v>
      </c>
      <c r="I1184" s="29" t="s">
        <v>21023</v>
      </c>
      <c r="J1184" s="29" t="s">
        <v>20261</v>
      </c>
      <c r="K1184" s="29" t="s">
        <v>13319</v>
      </c>
      <c r="L1184" s="29" t="s">
        <v>9964</v>
      </c>
      <c r="M1184" s="29" t="s">
        <v>21812</v>
      </c>
      <c r="N1184" s="29" t="s">
        <v>1182</v>
      </c>
      <c r="O1184" s="31" t="n">
        <v>56.6</v>
      </c>
      <c r="P1184" s="31" t="n">
        <v>7.55</v>
      </c>
      <c r="Q1184" s="30" t="n">
        <v>45879</v>
      </c>
      <c r="R1184" s="29"/>
    </row>
  </sheetData>
  <autoFilter ref="A4:R1184"/>
  <mergeCells count="2">
    <mergeCell ref="A1:R1"/>
    <mergeCell ref="A2:R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7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18"/>
    <col collapsed="false" customWidth="true" hidden="false" outlineLevel="0" max="8" min="8" style="1" width="17"/>
    <col collapsed="false" customWidth="true" hidden="false" outlineLevel="0" max="9" min="9" style="1" width="18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21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8" min="17" style="1" width="12"/>
    <col collapsed="false" customWidth="true" hidden="false" outlineLevel="0" max="19" min="19" style="1" width="10"/>
  </cols>
  <sheetData>
    <row r="1" customFormat="false" ht="31.5" hidden="false" customHeight="true" outlineLevel="0" collapsed="false">
      <c r="A1" s="2" t="s">
        <v>21813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7.75" hidden="false" customHeight="true" outlineLevel="0" collapsed="false">
      <c r="A2" s="3" t="s">
        <v>111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true" outlineLevel="0" collapsed="false">
      <c r="A3" s="32" t="str">
        <f aca="false">"Filtered from the source file to post_date 2026-08-01 and txn_type MONTHLY_MOORAGE; "&amp;TEXT(COUNTA(A5:A773),"0")&amp;" source transactions."</f>
        <v>Filtered from the source file to post_date 2026-08-01 and txn_type MONTHLY_MOORAGE; 769 source transactions.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customFormat="false" ht="30.75" hidden="false" customHeight="true" outlineLevel="0" collapsed="false">
      <c r="A4" s="18" t="s">
        <v>21814</v>
      </c>
      <c r="B4" s="18" t="s">
        <v>21815</v>
      </c>
      <c r="C4" s="18" t="s">
        <v>21816</v>
      </c>
      <c r="D4" s="18" t="s">
        <v>137</v>
      </c>
      <c r="E4" s="18" t="s">
        <v>11608</v>
      </c>
      <c r="F4" s="18" t="s">
        <v>11609</v>
      </c>
      <c r="G4" s="18" t="s">
        <v>11612</v>
      </c>
      <c r="H4" s="18" t="s">
        <v>21817</v>
      </c>
      <c r="I4" s="18" t="s">
        <v>21818</v>
      </c>
      <c r="J4" s="18" t="s">
        <v>21819</v>
      </c>
      <c r="K4" s="18" t="s">
        <v>21820</v>
      </c>
      <c r="L4" s="18" t="s">
        <v>21821</v>
      </c>
      <c r="M4" s="18" t="s">
        <v>21822</v>
      </c>
      <c r="N4" s="18" t="s">
        <v>21823</v>
      </c>
      <c r="O4" s="18" t="s">
        <v>21824</v>
      </c>
      <c r="P4" s="18" t="s">
        <v>21825</v>
      </c>
      <c r="Q4" s="18" t="s">
        <v>21826</v>
      </c>
      <c r="R4" s="18" t="s">
        <v>21827</v>
      </c>
      <c r="S4" s="18" t="s">
        <v>158</v>
      </c>
    </row>
    <row r="5" customFormat="false" ht="15" hidden="false" customHeight="true" outlineLevel="0" collapsed="false">
      <c r="A5" s="26" t="s">
        <v>21828</v>
      </c>
      <c r="B5" s="27" t="n">
        <v>46235</v>
      </c>
      <c r="C5" s="26" t="s">
        <v>21829</v>
      </c>
      <c r="D5" s="26" t="s">
        <v>6524</v>
      </c>
      <c r="E5" s="26" t="s">
        <v>14063</v>
      </c>
      <c r="F5" s="26" t="s">
        <v>276</v>
      </c>
      <c r="G5" s="26" t="s">
        <v>11624</v>
      </c>
      <c r="H5" s="26" t="s">
        <v>21830</v>
      </c>
      <c r="I5" s="26" t="n">
        <v>51</v>
      </c>
      <c r="J5" s="26" t="n">
        <v>1</v>
      </c>
      <c r="K5" s="26" t="n">
        <v>51</v>
      </c>
      <c r="L5" s="28" t="n">
        <v>10.4</v>
      </c>
      <c r="M5" s="28" t="n">
        <v>530.4</v>
      </c>
      <c r="N5" s="28" t="n">
        <v>68.1</v>
      </c>
      <c r="O5" s="28" t="n">
        <v>598.5</v>
      </c>
      <c r="P5" s="26" t="s">
        <v>21831</v>
      </c>
      <c r="Q5" s="27" t="n">
        <v>46249</v>
      </c>
      <c r="R5" s="27" t="n">
        <v>46244</v>
      </c>
      <c r="S5" s="26"/>
    </row>
    <row r="6" customFormat="false" ht="15" hidden="false" customHeight="true" outlineLevel="0" collapsed="false">
      <c r="A6" s="29" t="s">
        <v>21832</v>
      </c>
      <c r="B6" s="30" t="n">
        <v>46235</v>
      </c>
      <c r="C6" s="29" t="s">
        <v>21833</v>
      </c>
      <c r="D6" s="29" t="s">
        <v>6421</v>
      </c>
      <c r="E6" s="29" t="s">
        <v>12850</v>
      </c>
      <c r="F6" s="29" t="s">
        <v>276</v>
      </c>
      <c r="G6" s="29" t="s">
        <v>11624</v>
      </c>
      <c r="H6" s="29" t="s">
        <v>21830</v>
      </c>
      <c r="I6" s="29" t="n">
        <v>40</v>
      </c>
      <c r="J6" s="29" t="n">
        <v>1</v>
      </c>
      <c r="K6" s="29" t="n">
        <v>40</v>
      </c>
      <c r="L6" s="31" t="n">
        <v>10.4</v>
      </c>
      <c r="M6" s="31" t="n">
        <v>416</v>
      </c>
      <c r="N6" s="31" t="n">
        <v>53.41</v>
      </c>
      <c r="O6" s="31" t="n">
        <v>469.41</v>
      </c>
      <c r="P6" s="29" t="s">
        <v>21834</v>
      </c>
      <c r="Q6" s="30" t="n">
        <v>46249</v>
      </c>
      <c r="R6" s="29"/>
      <c r="S6" s="29"/>
    </row>
    <row r="7" customFormat="false" ht="15" hidden="false" customHeight="true" outlineLevel="0" collapsed="false">
      <c r="A7" s="26" t="s">
        <v>21835</v>
      </c>
      <c r="B7" s="27" t="n">
        <v>46235</v>
      </c>
      <c r="C7" s="26" t="s">
        <v>21836</v>
      </c>
      <c r="D7" s="26" t="s">
        <v>2569</v>
      </c>
      <c r="E7" s="26" t="s">
        <v>12433</v>
      </c>
      <c r="F7" s="26" t="s">
        <v>276</v>
      </c>
      <c r="G7" s="26" t="s">
        <v>11624</v>
      </c>
      <c r="H7" s="26" t="s">
        <v>21830</v>
      </c>
      <c r="I7" s="26" t="n">
        <v>33</v>
      </c>
      <c r="J7" s="26" t="n">
        <v>1</v>
      </c>
      <c r="K7" s="26" t="n">
        <v>33</v>
      </c>
      <c r="L7" s="28" t="n">
        <v>10.4</v>
      </c>
      <c r="M7" s="28" t="n">
        <v>343.2</v>
      </c>
      <c r="N7" s="28" t="n">
        <v>44.07</v>
      </c>
      <c r="O7" s="28" t="n">
        <v>387.27</v>
      </c>
      <c r="P7" s="26" t="s">
        <v>21831</v>
      </c>
      <c r="Q7" s="27" t="n">
        <v>46249</v>
      </c>
      <c r="R7" s="27" t="n">
        <v>46242</v>
      </c>
      <c r="S7" s="26"/>
    </row>
    <row r="8" customFormat="false" ht="15" hidden="false" customHeight="true" outlineLevel="0" collapsed="false">
      <c r="A8" s="29" t="s">
        <v>21837</v>
      </c>
      <c r="B8" s="30" t="n">
        <v>46235</v>
      </c>
      <c r="C8" s="29" t="s">
        <v>21838</v>
      </c>
      <c r="D8" s="29" t="s">
        <v>10661</v>
      </c>
      <c r="E8" s="29" t="s">
        <v>12688</v>
      </c>
      <c r="F8" s="29" t="s">
        <v>276</v>
      </c>
      <c r="G8" s="29" t="s">
        <v>11624</v>
      </c>
      <c r="H8" s="29" t="s">
        <v>21830</v>
      </c>
      <c r="I8" s="29" t="n">
        <v>43</v>
      </c>
      <c r="J8" s="29" t="n">
        <v>1</v>
      </c>
      <c r="K8" s="29" t="n">
        <v>43</v>
      </c>
      <c r="L8" s="31" t="n">
        <v>10.4</v>
      </c>
      <c r="M8" s="31" t="n">
        <v>447.2</v>
      </c>
      <c r="N8" s="31" t="n">
        <v>57.42</v>
      </c>
      <c r="O8" s="31" t="n">
        <v>504.62</v>
      </c>
      <c r="P8" s="29" t="s">
        <v>21831</v>
      </c>
      <c r="Q8" s="30" t="n">
        <v>46249</v>
      </c>
      <c r="R8" s="30" t="n">
        <v>46245</v>
      </c>
      <c r="S8" s="29"/>
    </row>
    <row r="9" customFormat="false" ht="15" hidden="false" customHeight="true" outlineLevel="0" collapsed="false">
      <c r="A9" s="26" t="s">
        <v>21839</v>
      </c>
      <c r="B9" s="27" t="n">
        <v>46235</v>
      </c>
      <c r="C9" s="26" t="s">
        <v>21840</v>
      </c>
      <c r="D9" s="26" t="s">
        <v>11482</v>
      </c>
      <c r="E9" s="26" t="s">
        <v>13511</v>
      </c>
      <c r="F9" s="26" t="s">
        <v>276</v>
      </c>
      <c r="G9" s="26" t="s">
        <v>11624</v>
      </c>
      <c r="H9" s="26" t="s">
        <v>21830</v>
      </c>
      <c r="I9" s="26" t="n">
        <v>39</v>
      </c>
      <c r="J9" s="26" t="n">
        <v>1</v>
      </c>
      <c r="K9" s="26" t="n">
        <v>39</v>
      </c>
      <c r="L9" s="28" t="n">
        <v>10.4</v>
      </c>
      <c r="M9" s="28" t="n">
        <v>405.6</v>
      </c>
      <c r="N9" s="28" t="n">
        <v>52.08</v>
      </c>
      <c r="O9" s="28" t="n">
        <v>457.68</v>
      </c>
      <c r="P9" s="26" t="s">
        <v>21831</v>
      </c>
      <c r="Q9" s="27" t="n">
        <v>46249</v>
      </c>
      <c r="R9" s="27" t="n">
        <v>46239</v>
      </c>
      <c r="S9" s="26"/>
    </row>
    <row r="10" customFormat="false" ht="15" hidden="false" customHeight="true" outlineLevel="0" collapsed="false">
      <c r="A10" s="29" t="s">
        <v>21841</v>
      </c>
      <c r="B10" s="30" t="n">
        <v>46235</v>
      </c>
      <c r="C10" s="29" t="s">
        <v>21842</v>
      </c>
      <c r="D10" s="29" t="s">
        <v>6085</v>
      </c>
      <c r="E10" s="29" t="s">
        <v>12393</v>
      </c>
      <c r="F10" s="29" t="s">
        <v>276</v>
      </c>
      <c r="G10" s="29" t="s">
        <v>11624</v>
      </c>
      <c r="H10" s="29" t="s">
        <v>21830</v>
      </c>
      <c r="I10" s="29" t="n">
        <v>39</v>
      </c>
      <c r="J10" s="29" t="n">
        <v>1</v>
      </c>
      <c r="K10" s="29" t="n">
        <v>39</v>
      </c>
      <c r="L10" s="31" t="n">
        <v>10.4</v>
      </c>
      <c r="M10" s="31" t="n">
        <v>405.6</v>
      </c>
      <c r="N10" s="31" t="n">
        <v>52.08</v>
      </c>
      <c r="O10" s="31" t="n">
        <v>457.68</v>
      </c>
      <c r="P10" s="29" t="s">
        <v>21831</v>
      </c>
      <c r="Q10" s="30" t="n">
        <v>46249</v>
      </c>
      <c r="R10" s="30" t="n">
        <v>46249</v>
      </c>
      <c r="S10" s="29"/>
    </row>
    <row r="11" customFormat="false" ht="15" hidden="false" customHeight="true" outlineLevel="0" collapsed="false">
      <c r="A11" s="26" t="s">
        <v>21843</v>
      </c>
      <c r="B11" s="27" t="n">
        <v>46235</v>
      </c>
      <c r="C11" s="26" t="s">
        <v>21844</v>
      </c>
      <c r="D11" s="26" t="s">
        <v>7133</v>
      </c>
      <c r="E11" s="26" t="s">
        <v>12328</v>
      </c>
      <c r="F11" s="26" t="s">
        <v>276</v>
      </c>
      <c r="G11" s="26" t="s">
        <v>11624</v>
      </c>
      <c r="H11" s="26" t="s">
        <v>21830</v>
      </c>
      <c r="I11" s="26" t="n">
        <v>31</v>
      </c>
      <c r="J11" s="26" t="n">
        <v>1</v>
      </c>
      <c r="K11" s="26" t="n">
        <v>31</v>
      </c>
      <c r="L11" s="28" t="n">
        <v>10.4</v>
      </c>
      <c r="M11" s="28" t="n">
        <v>322.4</v>
      </c>
      <c r="N11" s="28" t="n">
        <v>41.4</v>
      </c>
      <c r="O11" s="28" t="n">
        <v>363.8</v>
      </c>
      <c r="P11" s="26" t="s">
        <v>21831</v>
      </c>
      <c r="Q11" s="27" t="n">
        <v>46249</v>
      </c>
      <c r="R11" s="27" t="n">
        <v>46239</v>
      </c>
      <c r="S11" s="26"/>
    </row>
    <row r="12" customFormat="false" ht="15" hidden="false" customHeight="true" outlineLevel="0" collapsed="false">
      <c r="A12" s="29" t="s">
        <v>21845</v>
      </c>
      <c r="B12" s="30" t="n">
        <v>46235</v>
      </c>
      <c r="C12" s="29" t="s">
        <v>21846</v>
      </c>
      <c r="D12" s="29" t="s">
        <v>3086</v>
      </c>
      <c r="E12" s="29" t="s">
        <v>20273</v>
      </c>
      <c r="F12" s="29" t="s">
        <v>276</v>
      </c>
      <c r="G12" s="29" t="s">
        <v>11624</v>
      </c>
      <c r="H12" s="29" t="s">
        <v>21830</v>
      </c>
      <c r="I12" s="29" t="n">
        <v>32</v>
      </c>
      <c r="J12" s="29" t="n">
        <v>1</v>
      </c>
      <c r="K12" s="29" t="n">
        <v>32</v>
      </c>
      <c r="L12" s="31" t="n">
        <v>10.4</v>
      </c>
      <c r="M12" s="31" t="n">
        <v>332.8</v>
      </c>
      <c r="N12" s="31" t="n">
        <v>42.73</v>
      </c>
      <c r="O12" s="31" t="n">
        <v>375.53</v>
      </c>
      <c r="P12" s="29" t="s">
        <v>21831</v>
      </c>
      <c r="Q12" s="30" t="n">
        <v>46249</v>
      </c>
      <c r="R12" s="30" t="n">
        <v>46242</v>
      </c>
      <c r="S12" s="29"/>
    </row>
    <row r="13" customFormat="false" ht="15" hidden="false" customHeight="true" outlineLevel="0" collapsed="false">
      <c r="A13" s="26" t="s">
        <v>21847</v>
      </c>
      <c r="B13" s="27" t="n">
        <v>46235</v>
      </c>
      <c r="C13" s="26" t="s">
        <v>21848</v>
      </c>
      <c r="D13" s="26" t="s">
        <v>7717</v>
      </c>
      <c r="E13" s="26" t="s">
        <v>13585</v>
      </c>
      <c r="F13" s="26" t="s">
        <v>276</v>
      </c>
      <c r="G13" s="26" t="s">
        <v>11624</v>
      </c>
      <c r="H13" s="26" t="s">
        <v>21830</v>
      </c>
      <c r="I13" s="26" t="n">
        <v>32</v>
      </c>
      <c r="J13" s="26" t="n">
        <v>1</v>
      </c>
      <c r="K13" s="26" t="n">
        <v>32</v>
      </c>
      <c r="L13" s="28" t="n">
        <v>10.4</v>
      </c>
      <c r="M13" s="28" t="n">
        <v>332.8</v>
      </c>
      <c r="N13" s="28" t="n">
        <v>42.73</v>
      </c>
      <c r="O13" s="28" t="n">
        <v>375.53</v>
      </c>
      <c r="P13" s="26" t="s">
        <v>21831</v>
      </c>
      <c r="Q13" s="27" t="n">
        <v>46249</v>
      </c>
      <c r="R13" s="27" t="n">
        <v>46241</v>
      </c>
      <c r="S13" s="26"/>
    </row>
    <row r="14" customFormat="false" ht="15" hidden="false" customHeight="true" outlineLevel="0" collapsed="false">
      <c r="A14" s="29" t="s">
        <v>21849</v>
      </c>
      <c r="B14" s="30" t="n">
        <v>46235</v>
      </c>
      <c r="C14" s="29" t="s">
        <v>21850</v>
      </c>
      <c r="D14" s="29" t="s">
        <v>9018</v>
      </c>
      <c r="E14" s="29" t="s">
        <v>20278</v>
      </c>
      <c r="F14" s="29" t="s">
        <v>276</v>
      </c>
      <c r="G14" s="29" t="s">
        <v>11624</v>
      </c>
      <c r="H14" s="29" t="s">
        <v>21830</v>
      </c>
      <c r="I14" s="29" t="n">
        <v>28</v>
      </c>
      <c r="J14" s="29" t="n">
        <v>1</v>
      </c>
      <c r="K14" s="29" t="n">
        <v>28</v>
      </c>
      <c r="L14" s="31" t="n">
        <v>10.4</v>
      </c>
      <c r="M14" s="31" t="n">
        <v>291.2</v>
      </c>
      <c r="N14" s="31" t="n">
        <v>37.39</v>
      </c>
      <c r="O14" s="31" t="n">
        <v>328.59</v>
      </c>
      <c r="P14" s="29" t="s">
        <v>11623</v>
      </c>
      <c r="Q14" s="30" t="n">
        <v>46249</v>
      </c>
      <c r="R14" s="29"/>
      <c r="S14" s="29"/>
    </row>
    <row r="15" customFormat="false" ht="15" hidden="false" customHeight="true" outlineLevel="0" collapsed="false">
      <c r="A15" s="26" t="s">
        <v>21851</v>
      </c>
      <c r="B15" s="27" t="n">
        <v>46235</v>
      </c>
      <c r="C15" s="26" t="s">
        <v>21852</v>
      </c>
      <c r="D15" s="26" t="s">
        <v>10649</v>
      </c>
      <c r="E15" s="26" t="s">
        <v>11676</v>
      </c>
      <c r="F15" s="26" t="s">
        <v>276</v>
      </c>
      <c r="G15" s="26" t="s">
        <v>11624</v>
      </c>
      <c r="H15" s="26" t="s">
        <v>21830</v>
      </c>
      <c r="I15" s="26" t="n">
        <v>54</v>
      </c>
      <c r="J15" s="26" t="n">
        <v>1</v>
      </c>
      <c r="K15" s="26" t="n">
        <v>54</v>
      </c>
      <c r="L15" s="28" t="n">
        <v>10.4</v>
      </c>
      <c r="M15" s="28" t="n">
        <v>561.6</v>
      </c>
      <c r="N15" s="28" t="n">
        <v>72.11</v>
      </c>
      <c r="O15" s="28" t="n">
        <v>633.71</v>
      </c>
      <c r="P15" s="26" t="s">
        <v>21831</v>
      </c>
      <c r="Q15" s="27" t="n">
        <v>46249</v>
      </c>
      <c r="R15" s="27" t="n">
        <v>46242</v>
      </c>
      <c r="S15" s="26"/>
    </row>
    <row r="16" customFormat="false" ht="15" hidden="false" customHeight="true" outlineLevel="0" collapsed="false">
      <c r="A16" s="29" t="s">
        <v>21853</v>
      </c>
      <c r="B16" s="30" t="n">
        <v>46235</v>
      </c>
      <c r="C16" s="29" t="s">
        <v>21854</v>
      </c>
      <c r="D16" s="29" t="s">
        <v>7696</v>
      </c>
      <c r="E16" s="29" t="s">
        <v>11747</v>
      </c>
      <c r="F16" s="29" t="s">
        <v>276</v>
      </c>
      <c r="G16" s="29" t="s">
        <v>11624</v>
      </c>
      <c r="H16" s="29" t="s">
        <v>21830</v>
      </c>
      <c r="I16" s="29" t="n">
        <v>36</v>
      </c>
      <c r="J16" s="29" t="n">
        <v>1</v>
      </c>
      <c r="K16" s="29" t="n">
        <v>36</v>
      </c>
      <c r="L16" s="31" t="n">
        <v>10.4</v>
      </c>
      <c r="M16" s="31" t="n">
        <v>374.4</v>
      </c>
      <c r="N16" s="31" t="n">
        <v>48.07</v>
      </c>
      <c r="O16" s="31" t="n">
        <v>422.47</v>
      </c>
      <c r="P16" s="29" t="s">
        <v>21831</v>
      </c>
      <c r="Q16" s="30" t="n">
        <v>46249</v>
      </c>
      <c r="R16" s="30" t="n">
        <v>46247</v>
      </c>
      <c r="S16" s="29"/>
    </row>
    <row r="17" customFormat="false" ht="15" hidden="false" customHeight="true" outlineLevel="0" collapsed="false">
      <c r="A17" s="26" t="s">
        <v>21855</v>
      </c>
      <c r="B17" s="27" t="n">
        <v>46235</v>
      </c>
      <c r="C17" s="26" t="s">
        <v>21856</v>
      </c>
      <c r="D17" s="26" t="s">
        <v>5785</v>
      </c>
      <c r="E17" s="26" t="s">
        <v>12929</v>
      </c>
      <c r="F17" s="26" t="s">
        <v>276</v>
      </c>
      <c r="G17" s="26" t="s">
        <v>11624</v>
      </c>
      <c r="H17" s="26" t="s">
        <v>21830</v>
      </c>
      <c r="I17" s="26" t="n">
        <v>29</v>
      </c>
      <c r="J17" s="26" t="n">
        <v>1</v>
      </c>
      <c r="K17" s="26" t="n">
        <v>29</v>
      </c>
      <c r="L17" s="28" t="n">
        <v>10.4</v>
      </c>
      <c r="M17" s="28" t="n">
        <v>301.6</v>
      </c>
      <c r="N17" s="28" t="n">
        <v>38.73</v>
      </c>
      <c r="O17" s="28" t="n">
        <v>340.33</v>
      </c>
      <c r="P17" s="26" t="s">
        <v>21831</v>
      </c>
      <c r="Q17" s="27" t="n">
        <v>46249</v>
      </c>
      <c r="R17" s="27" t="n">
        <v>46249</v>
      </c>
      <c r="S17" s="26"/>
    </row>
    <row r="18" customFormat="false" ht="15" hidden="false" customHeight="true" outlineLevel="0" collapsed="false">
      <c r="A18" s="29" t="s">
        <v>21857</v>
      </c>
      <c r="B18" s="30" t="n">
        <v>46235</v>
      </c>
      <c r="C18" s="29" t="s">
        <v>21858</v>
      </c>
      <c r="D18" s="29" t="s">
        <v>8334</v>
      </c>
      <c r="E18" s="29" t="s">
        <v>14258</v>
      </c>
      <c r="F18" s="29" t="s">
        <v>276</v>
      </c>
      <c r="G18" s="29" t="s">
        <v>11624</v>
      </c>
      <c r="H18" s="29" t="s">
        <v>21830</v>
      </c>
      <c r="I18" s="29" t="n">
        <v>28</v>
      </c>
      <c r="J18" s="29" t="n">
        <v>1</v>
      </c>
      <c r="K18" s="29" t="n">
        <v>28</v>
      </c>
      <c r="L18" s="31" t="n">
        <v>10.4</v>
      </c>
      <c r="M18" s="31" t="n">
        <v>291.2</v>
      </c>
      <c r="N18" s="31" t="n">
        <v>37.39</v>
      </c>
      <c r="O18" s="31" t="n">
        <v>328.59</v>
      </c>
      <c r="P18" s="29" t="s">
        <v>21831</v>
      </c>
      <c r="Q18" s="30" t="n">
        <v>46249</v>
      </c>
      <c r="R18" s="30" t="n">
        <v>46249</v>
      </c>
      <c r="S18" s="29"/>
    </row>
    <row r="19" customFormat="false" ht="15" hidden="false" customHeight="true" outlineLevel="0" collapsed="false">
      <c r="A19" s="26" t="s">
        <v>21859</v>
      </c>
      <c r="B19" s="27" t="n">
        <v>46235</v>
      </c>
      <c r="C19" s="26" t="s">
        <v>21860</v>
      </c>
      <c r="D19" s="26" t="s">
        <v>5004</v>
      </c>
      <c r="E19" s="26" t="s">
        <v>20290</v>
      </c>
      <c r="F19" s="26" t="s">
        <v>276</v>
      </c>
      <c r="G19" s="26" t="s">
        <v>11624</v>
      </c>
      <c r="H19" s="26" t="s">
        <v>21830</v>
      </c>
      <c r="I19" s="26" t="n">
        <v>28</v>
      </c>
      <c r="J19" s="26" t="n">
        <v>1</v>
      </c>
      <c r="K19" s="26" t="n">
        <v>28</v>
      </c>
      <c r="L19" s="28" t="n">
        <v>10.4</v>
      </c>
      <c r="M19" s="28" t="n">
        <v>291.2</v>
      </c>
      <c r="N19" s="28" t="n">
        <v>37.39</v>
      </c>
      <c r="O19" s="28" t="n">
        <v>328.59</v>
      </c>
      <c r="P19" s="26" t="s">
        <v>21831</v>
      </c>
      <c r="Q19" s="27" t="n">
        <v>46249</v>
      </c>
      <c r="R19" s="27" t="n">
        <v>46248</v>
      </c>
      <c r="S19" s="26"/>
    </row>
    <row r="20" customFormat="false" ht="15" hidden="false" customHeight="true" outlineLevel="0" collapsed="false">
      <c r="A20" s="29" t="s">
        <v>21861</v>
      </c>
      <c r="B20" s="30" t="n">
        <v>46235</v>
      </c>
      <c r="C20" s="29" t="s">
        <v>21862</v>
      </c>
      <c r="D20" s="29" t="s">
        <v>2169</v>
      </c>
      <c r="E20" s="29" t="s">
        <v>20292</v>
      </c>
      <c r="F20" s="29" t="s">
        <v>276</v>
      </c>
      <c r="G20" s="29" t="s">
        <v>11624</v>
      </c>
      <c r="H20" s="29" t="s">
        <v>21830</v>
      </c>
      <c r="I20" s="29" t="n">
        <v>32</v>
      </c>
      <c r="J20" s="29" t="n">
        <v>1</v>
      </c>
      <c r="K20" s="29" t="n">
        <v>32</v>
      </c>
      <c r="L20" s="31" t="n">
        <v>10.4</v>
      </c>
      <c r="M20" s="31" t="n">
        <v>332.8</v>
      </c>
      <c r="N20" s="31" t="n">
        <v>42.73</v>
      </c>
      <c r="O20" s="31" t="n">
        <v>375.53</v>
      </c>
      <c r="P20" s="29" t="s">
        <v>21831</v>
      </c>
      <c r="Q20" s="30" t="n">
        <v>46249</v>
      </c>
      <c r="R20" s="30" t="n">
        <v>46247</v>
      </c>
      <c r="S20" s="29"/>
    </row>
    <row r="21" customFormat="false" ht="15" hidden="false" customHeight="true" outlineLevel="0" collapsed="false">
      <c r="A21" s="26" t="s">
        <v>21863</v>
      </c>
      <c r="B21" s="27" t="n">
        <v>46235</v>
      </c>
      <c r="C21" s="26" t="s">
        <v>21864</v>
      </c>
      <c r="D21" s="26" t="s">
        <v>10687</v>
      </c>
      <c r="E21" s="26" t="s">
        <v>20295</v>
      </c>
      <c r="F21" s="26" t="s">
        <v>276</v>
      </c>
      <c r="G21" s="26" t="s">
        <v>11624</v>
      </c>
      <c r="H21" s="26" t="s">
        <v>21830</v>
      </c>
      <c r="I21" s="26" t="n">
        <v>24</v>
      </c>
      <c r="J21" s="26" t="n">
        <v>1</v>
      </c>
      <c r="K21" s="26" t="n">
        <v>24</v>
      </c>
      <c r="L21" s="28" t="n">
        <v>10.4</v>
      </c>
      <c r="M21" s="28" t="n">
        <v>249.6</v>
      </c>
      <c r="N21" s="28" t="n">
        <v>32.05</v>
      </c>
      <c r="O21" s="28" t="n">
        <v>281.65</v>
      </c>
      <c r="P21" s="26" t="s">
        <v>21831</v>
      </c>
      <c r="Q21" s="27" t="n">
        <v>46249</v>
      </c>
      <c r="R21" s="27" t="n">
        <v>46246</v>
      </c>
      <c r="S21" s="26"/>
    </row>
    <row r="22" customFormat="false" ht="15" hidden="false" customHeight="true" outlineLevel="0" collapsed="false">
      <c r="A22" s="29" t="s">
        <v>21865</v>
      </c>
      <c r="B22" s="30" t="n">
        <v>46235</v>
      </c>
      <c r="C22" s="29" t="s">
        <v>21866</v>
      </c>
      <c r="D22" s="29" t="s">
        <v>4398</v>
      </c>
      <c r="E22" s="29" t="s">
        <v>13655</v>
      </c>
      <c r="F22" s="29" t="s">
        <v>276</v>
      </c>
      <c r="G22" s="29" t="s">
        <v>11624</v>
      </c>
      <c r="H22" s="29" t="s">
        <v>21830</v>
      </c>
      <c r="I22" s="29" t="n">
        <v>44</v>
      </c>
      <c r="J22" s="29" t="n">
        <v>1</v>
      </c>
      <c r="K22" s="29" t="n">
        <v>44</v>
      </c>
      <c r="L22" s="31" t="n">
        <v>10.4</v>
      </c>
      <c r="M22" s="31" t="n">
        <v>457.6</v>
      </c>
      <c r="N22" s="31" t="n">
        <v>58.76</v>
      </c>
      <c r="O22" s="31" t="n">
        <v>516.36</v>
      </c>
      <c r="P22" s="29" t="s">
        <v>21834</v>
      </c>
      <c r="Q22" s="30" t="n">
        <v>46249</v>
      </c>
      <c r="R22" s="29"/>
      <c r="S22" s="29"/>
    </row>
    <row r="23" customFormat="false" ht="15" hidden="false" customHeight="true" outlineLevel="0" collapsed="false">
      <c r="A23" s="26" t="s">
        <v>21867</v>
      </c>
      <c r="B23" s="27" t="n">
        <v>46235</v>
      </c>
      <c r="C23" s="26" t="s">
        <v>21868</v>
      </c>
      <c r="D23" s="26" t="s">
        <v>8973</v>
      </c>
      <c r="E23" s="26" t="s">
        <v>20300</v>
      </c>
      <c r="F23" s="26" t="s">
        <v>276</v>
      </c>
      <c r="G23" s="26" t="s">
        <v>11624</v>
      </c>
      <c r="H23" s="26" t="s">
        <v>21830</v>
      </c>
      <c r="I23" s="26" t="n">
        <v>32</v>
      </c>
      <c r="J23" s="26" t="n">
        <v>1</v>
      </c>
      <c r="K23" s="26" t="n">
        <v>32</v>
      </c>
      <c r="L23" s="28" t="n">
        <v>10.4</v>
      </c>
      <c r="M23" s="28" t="n">
        <v>332.8</v>
      </c>
      <c r="N23" s="28" t="n">
        <v>42.73</v>
      </c>
      <c r="O23" s="28" t="n">
        <v>375.53</v>
      </c>
      <c r="P23" s="26" t="s">
        <v>21831</v>
      </c>
      <c r="Q23" s="27" t="n">
        <v>46249</v>
      </c>
      <c r="R23" s="27" t="n">
        <v>46249</v>
      </c>
      <c r="S23" s="26"/>
    </row>
    <row r="24" customFormat="false" ht="15" hidden="false" customHeight="true" outlineLevel="0" collapsed="false">
      <c r="A24" s="29" t="s">
        <v>21869</v>
      </c>
      <c r="B24" s="30" t="n">
        <v>46235</v>
      </c>
      <c r="C24" s="29" t="s">
        <v>21870</v>
      </c>
      <c r="D24" s="29" t="s">
        <v>10155</v>
      </c>
      <c r="E24" s="29" t="s">
        <v>11706</v>
      </c>
      <c r="F24" s="29" t="s">
        <v>276</v>
      </c>
      <c r="G24" s="29" t="s">
        <v>11624</v>
      </c>
      <c r="H24" s="29" t="s">
        <v>21830</v>
      </c>
      <c r="I24" s="29" t="n">
        <v>52</v>
      </c>
      <c r="J24" s="29" t="n">
        <v>1</v>
      </c>
      <c r="K24" s="29" t="n">
        <v>52</v>
      </c>
      <c r="L24" s="31" t="n">
        <v>10.4</v>
      </c>
      <c r="M24" s="31" t="n">
        <v>540.8</v>
      </c>
      <c r="N24" s="31" t="n">
        <v>69.44</v>
      </c>
      <c r="O24" s="31" t="n">
        <v>610.24</v>
      </c>
      <c r="P24" s="29" t="s">
        <v>21834</v>
      </c>
      <c r="Q24" s="30" t="n">
        <v>46249</v>
      </c>
      <c r="R24" s="29"/>
      <c r="S24" s="29"/>
    </row>
    <row r="25" customFormat="false" ht="15" hidden="false" customHeight="true" outlineLevel="0" collapsed="false">
      <c r="A25" s="26" t="s">
        <v>21871</v>
      </c>
      <c r="B25" s="27" t="n">
        <v>46235</v>
      </c>
      <c r="C25" s="26" t="s">
        <v>21872</v>
      </c>
      <c r="D25" s="26" t="s">
        <v>4781</v>
      </c>
      <c r="E25" s="26" t="s">
        <v>20305</v>
      </c>
      <c r="F25" s="26" t="s">
        <v>276</v>
      </c>
      <c r="G25" s="26" t="s">
        <v>11624</v>
      </c>
      <c r="H25" s="26" t="s">
        <v>21830</v>
      </c>
      <c r="I25" s="26" t="n">
        <v>49</v>
      </c>
      <c r="J25" s="26" t="n">
        <v>1</v>
      </c>
      <c r="K25" s="26" t="n">
        <v>49</v>
      </c>
      <c r="L25" s="28" t="n">
        <v>10.4</v>
      </c>
      <c r="M25" s="28" t="n">
        <v>509.6</v>
      </c>
      <c r="N25" s="28" t="n">
        <v>65.43</v>
      </c>
      <c r="O25" s="28" t="n">
        <v>575.03</v>
      </c>
      <c r="P25" s="26" t="s">
        <v>21831</v>
      </c>
      <c r="Q25" s="27" t="n">
        <v>46249</v>
      </c>
      <c r="R25" s="27" t="n">
        <v>46237</v>
      </c>
      <c r="S25" s="26"/>
    </row>
    <row r="26" customFormat="false" ht="15" hidden="false" customHeight="true" outlineLevel="0" collapsed="false">
      <c r="A26" s="29" t="s">
        <v>21873</v>
      </c>
      <c r="B26" s="30" t="n">
        <v>46235</v>
      </c>
      <c r="C26" s="29" t="s">
        <v>21874</v>
      </c>
      <c r="D26" s="29" t="s">
        <v>10163</v>
      </c>
      <c r="E26" s="29" t="s">
        <v>12072</v>
      </c>
      <c r="F26" s="29" t="s">
        <v>276</v>
      </c>
      <c r="G26" s="29" t="s">
        <v>11624</v>
      </c>
      <c r="H26" s="29" t="s">
        <v>21830</v>
      </c>
      <c r="I26" s="29" t="n">
        <v>32</v>
      </c>
      <c r="J26" s="29" t="n">
        <v>1</v>
      </c>
      <c r="K26" s="29" t="n">
        <v>32</v>
      </c>
      <c r="L26" s="31" t="n">
        <v>10.4</v>
      </c>
      <c r="M26" s="31" t="n">
        <v>332.8</v>
      </c>
      <c r="N26" s="31" t="n">
        <v>42.73</v>
      </c>
      <c r="O26" s="31" t="n">
        <v>375.53</v>
      </c>
      <c r="P26" s="29" t="s">
        <v>21831</v>
      </c>
      <c r="Q26" s="30" t="n">
        <v>46249</v>
      </c>
      <c r="R26" s="30" t="n">
        <v>46246</v>
      </c>
      <c r="S26" s="29"/>
    </row>
    <row r="27" customFormat="false" ht="15" hidden="false" customHeight="true" outlineLevel="0" collapsed="false">
      <c r="A27" s="26" t="s">
        <v>21875</v>
      </c>
      <c r="B27" s="27" t="n">
        <v>46235</v>
      </c>
      <c r="C27" s="26" t="s">
        <v>21876</v>
      </c>
      <c r="D27" s="26" t="s">
        <v>5198</v>
      </c>
      <c r="E27" s="26" t="s">
        <v>13816</v>
      </c>
      <c r="F27" s="26" t="s">
        <v>276</v>
      </c>
      <c r="G27" s="26" t="s">
        <v>11624</v>
      </c>
      <c r="H27" s="26" t="s">
        <v>21830</v>
      </c>
      <c r="I27" s="26" t="n">
        <v>39</v>
      </c>
      <c r="J27" s="26" t="n">
        <v>1</v>
      </c>
      <c r="K27" s="26" t="n">
        <v>39</v>
      </c>
      <c r="L27" s="28" t="n">
        <v>10.4</v>
      </c>
      <c r="M27" s="28" t="n">
        <v>405.6</v>
      </c>
      <c r="N27" s="28" t="n">
        <v>52.08</v>
      </c>
      <c r="O27" s="28" t="n">
        <v>457.68</v>
      </c>
      <c r="P27" s="26" t="s">
        <v>21831</v>
      </c>
      <c r="Q27" s="27" t="n">
        <v>46249</v>
      </c>
      <c r="R27" s="27" t="n">
        <v>46249</v>
      </c>
      <c r="S27" s="26"/>
    </row>
    <row r="28" customFormat="false" ht="15" hidden="false" customHeight="true" outlineLevel="0" collapsed="false">
      <c r="A28" s="29" t="s">
        <v>21877</v>
      </c>
      <c r="B28" s="30" t="n">
        <v>46235</v>
      </c>
      <c r="C28" s="29" t="s">
        <v>21878</v>
      </c>
      <c r="D28" s="29" t="s">
        <v>10766</v>
      </c>
      <c r="E28" s="29" t="s">
        <v>12653</v>
      </c>
      <c r="F28" s="29" t="s">
        <v>276</v>
      </c>
      <c r="G28" s="29" t="s">
        <v>11624</v>
      </c>
      <c r="H28" s="29" t="s">
        <v>21830</v>
      </c>
      <c r="I28" s="29" t="n">
        <v>52</v>
      </c>
      <c r="J28" s="29" t="n">
        <v>1</v>
      </c>
      <c r="K28" s="29" t="n">
        <v>52</v>
      </c>
      <c r="L28" s="31" t="n">
        <v>10.4</v>
      </c>
      <c r="M28" s="31" t="n">
        <v>540.8</v>
      </c>
      <c r="N28" s="31" t="n">
        <v>69.44</v>
      </c>
      <c r="O28" s="31" t="n">
        <v>610.24</v>
      </c>
      <c r="P28" s="29" t="s">
        <v>21831</v>
      </c>
      <c r="Q28" s="30" t="n">
        <v>46249</v>
      </c>
      <c r="R28" s="30" t="n">
        <v>46246</v>
      </c>
      <c r="S28" s="29"/>
    </row>
    <row r="29" customFormat="false" ht="15" hidden="false" customHeight="true" outlineLevel="0" collapsed="false">
      <c r="A29" s="26" t="s">
        <v>21879</v>
      </c>
      <c r="B29" s="27" t="n">
        <v>46235</v>
      </c>
      <c r="C29" s="26" t="s">
        <v>21880</v>
      </c>
      <c r="D29" s="26" t="s">
        <v>8409</v>
      </c>
      <c r="E29" s="26" t="s">
        <v>20315</v>
      </c>
      <c r="F29" s="26" t="s">
        <v>276</v>
      </c>
      <c r="G29" s="26" t="s">
        <v>11624</v>
      </c>
      <c r="H29" s="26" t="s">
        <v>21830</v>
      </c>
      <c r="I29" s="26" t="n">
        <v>38</v>
      </c>
      <c r="J29" s="26" t="n">
        <v>1</v>
      </c>
      <c r="K29" s="26" t="n">
        <v>38</v>
      </c>
      <c r="L29" s="28" t="n">
        <v>10.4</v>
      </c>
      <c r="M29" s="28" t="n">
        <v>395.2</v>
      </c>
      <c r="N29" s="28" t="n">
        <v>50.74</v>
      </c>
      <c r="O29" s="28" t="n">
        <v>445.94</v>
      </c>
      <c r="P29" s="26" t="s">
        <v>21831</v>
      </c>
      <c r="Q29" s="27" t="n">
        <v>46249</v>
      </c>
      <c r="R29" s="27" t="n">
        <v>46240</v>
      </c>
      <c r="S29" s="26"/>
    </row>
    <row r="30" customFormat="false" ht="15" hidden="false" customHeight="true" outlineLevel="0" collapsed="false">
      <c r="A30" s="29" t="s">
        <v>21881</v>
      </c>
      <c r="B30" s="30" t="n">
        <v>46235</v>
      </c>
      <c r="C30" s="29" t="s">
        <v>21882</v>
      </c>
      <c r="D30" s="29" t="s">
        <v>4165</v>
      </c>
      <c r="E30" s="29" t="s">
        <v>12647</v>
      </c>
      <c r="F30" s="29" t="s">
        <v>276</v>
      </c>
      <c r="G30" s="29" t="s">
        <v>11624</v>
      </c>
      <c r="H30" s="29" t="s">
        <v>21830</v>
      </c>
      <c r="I30" s="29" t="n">
        <v>29</v>
      </c>
      <c r="J30" s="29" t="n">
        <v>1</v>
      </c>
      <c r="K30" s="29" t="n">
        <v>29</v>
      </c>
      <c r="L30" s="31" t="n">
        <v>10.4</v>
      </c>
      <c r="M30" s="31" t="n">
        <v>301.6</v>
      </c>
      <c r="N30" s="31" t="n">
        <v>38.73</v>
      </c>
      <c r="O30" s="31" t="n">
        <v>340.33</v>
      </c>
      <c r="P30" s="29" t="s">
        <v>21831</v>
      </c>
      <c r="Q30" s="30" t="n">
        <v>46249</v>
      </c>
      <c r="R30" s="30" t="n">
        <v>46245</v>
      </c>
      <c r="S30" s="29"/>
    </row>
    <row r="31" customFormat="false" ht="15" hidden="false" customHeight="true" outlineLevel="0" collapsed="false">
      <c r="A31" s="26" t="s">
        <v>21883</v>
      </c>
      <c r="B31" s="27" t="n">
        <v>46235</v>
      </c>
      <c r="C31" s="26" t="s">
        <v>21884</v>
      </c>
      <c r="D31" s="26" t="s">
        <v>3173</v>
      </c>
      <c r="E31" s="26" t="s">
        <v>12322</v>
      </c>
      <c r="F31" s="26" t="s">
        <v>276</v>
      </c>
      <c r="G31" s="26" t="s">
        <v>11624</v>
      </c>
      <c r="H31" s="26" t="s">
        <v>21830</v>
      </c>
      <c r="I31" s="26" t="n">
        <v>36</v>
      </c>
      <c r="J31" s="26" t="n">
        <v>1</v>
      </c>
      <c r="K31" s="26" t="n">
        <v>36</v>
      </c>
      <c r="L31" s="28" t="n">
        <v>10.4</v>
      </c>
      <c r="M31" s="28" t="n">
        <v>374.4</v>
      </c>
      <c r="N31" s="28" t="n">
        <v>48.07</v>
      </c>
      <c r="O31" s="28" t="n">
        <v>422.47</v>
      </c>
      <c r="P31" s="26" t="s">
        <v>21831</v>
      </c>
      <c r="Q31" s="27" t="n">
        <v>46249</v>
      </c>
      <c r="R31" s="27" t="n">
        <v>46242</v>
      </c>
      <c r="S31" s="26"/>
    </row>
    <row r="32" customFormat="false" ht="15" hidden="false" customHeight="true" outlineLevel="0" collapsed="false">
      <c r="A32" s="29" t="s">
        <v>21885</v>
      </c>
      <c r="B32" s="30" t="n">
        <v>46235</v>
      </c>
      <c r="C32" s="29" t="s">
        <v>21886</v>
      </c>
      <c r="D32" s="29" t="s">
        <v>2867</v>
      </c>
      <c r="E32" s="29" t="s">
        <v>20321</v>
      </c>
      <c r="F32" s="29" t="s">
        <v>276</v>
      </c>
      <c r="G32" s="29" t="s">
        <v>11624</v>
      </c>
      <c r="H32" s="29" t="s">
        <v>21830</v>
      </c>
      <c r="I32" s="29" t="n">
        <v>40</v>
      </c>
      <c r="J32" s="29" t="n">
        <v>1</v>
      </c>
      <c r="K32" s="29" t="n">
        <v>40</v>
      </c>
      <c r="L32" s="31" t="n">
        <v>10.4</v>
      </c>
      <c r="M32" s="31" t="n">
        <v>416</v>
      </c>
      <c r="N32" s="31" t="n">
        <v>53.41</v>
      </c>
      <c r="O32" s="31" t="n">
        <v>469.41</v>
      </c>
      <c r="P32" s="29" t="s">
        <v>21831</v>
      </c>
      <c r="Q32" s="30" t="n">
        <v>46249</v>
      </c>
      <c r="R32" s="30" t="n">
        <v>46237</v>
      </c>
      <c r="S32" s="29"/>
    </row>
    <row r="33" customFormat="false" ht="15" hidden="false" customHeight="true" outlineLevel="0" collapsed="false">
      <c r="A33" s="26" t="s">
        <v>21887</v>
      </c>
      <c r="B33" s="27" t="n">
        <v>46235</v>
      </c>
      <c r="C33" s="26" t="s">
        <v>21888</v>
      </c>
      <c r="D33" s="26" t="s">
        <v>8804</v>
      </c>
      <c r="E33" s="26" t="s">
        <v>14039</v>
      </c>
      <c r="F33" s="26" t="s">
        <v>276</v>
      </c>
      <c r="G33" s="26" t="s">
        <v>11624</v>
      </c>
      <c r="H33" s="26" t="s">
        <v>21830</v>
      </c>
      <c r="I33" s="26" t="n">
        <v>42</v>
      </c>
      <c r="J33" s="26" t="n">
        <v>1</v>
      </c>
      <c r="K33" s="26" t="n">
        <v>42</v>
      </c>
      <c r="L33" s="28" t="n">
        <v>10.4</v>
      </c>
      <c r="M33" s="28" t="n">
        <v>436.8</v>
      </c>
      <c r="N33" s="28" t="n">
        <v>56.09</v>
      </c>
      <c r="O33" s="28" t="n">
        <v>492.89</v>
      </c>
      <c r="P33" s="26" t="s">
        <v>21831</v>
      </c>
      <c r="Q33" s="27" t="n">
        <v>46249</v>
      </c>
      <c r="R33" s="27" t="n">
        <v>46249</v>
      </c>
      <c r="S33" s="26"/>
    </row>
    <row r="34" customFormat="false" ht="15" hidden="false" customHeight="true" outlineLevel="0" collapsed="false">
      <c r="A34" s="29" t="s">
        <v>21889</v>
      </c>
      <c r="B34" s="30" t="n">
        <v>46235</v>
      </c>
      <c r="C34" s="29" t="s">
        <v>21890</v>
      </c>
      <c r="D34" s="29" t="s">
        <v>6488</v>
      </c>
      <c r="E34" s="29" t="s">
        <v>13788</v>
      </c>
      <c r="F34" s="29" t="s">
        <v>276</v>
      </c>
      <c r="G34" s="29" t="s">
        <v>11624</v>
      </c>
      <c r="H34" s="29" t="s">
        <v>21830</v>
      </c>
      <c r="I34" s="29" t="n">
        <v>36</v>
      </c>
      <c r="J34" s="29" t="n">
        <v>1</v>
      </c>
      <c r="K34" s="29" t="n">
        <v>36</v>
      </c>
      <c r="L34" s="31" t="n">
        <v>10.4</v>
      </c>
      <c r="M34" s="31" t="n">
        <v>374.4</v>
      </c>
      <c r="N34" s="31" t="n">
        <v>48.07</v>
      </c>
      <c r="O34" s="31" t="n">
        <v>422.47</v>
      </c>
      <c r="P34" s="29" t="s">
        <v>21831</v>
      </c>
      <c r="Q34" s="30" t="n">
        <v>46249</v>
      </c>
      <c r="R34" s="30" t="n">
        <v>46250</v>
      </c>
      <c r="S34" s="29"/>
    </row>
    <row r="35" customFormat="false" ht="15" hidden="false" customHeight="true" outlineLevel="0" collapsed="false">
      <c r="A35" s="26" t="s">
        <v>21891</v>
      </c>
      <c r="B35" s="27" t="n">
        <v>46235</v>
      </c>
      <c r="C35" s="26" t="s">
        <v>21892</v>
      </c>
      <c r="D35" s="26" t="s">
        <v>2880</v>
      </c>
      <c r="E35" s="26" t="s">
        <v>20327</v>
      </c>
      <c r="F35" s="26" t="s">
        <v>276</v>
      </c>
      <c r="G35" s="26" t="s">
        <v>11624</v>
      </c>
      <c r="H35" s="26" t="s">
        <v>21830</v>
      </c>
      <c r="I35" s="26" t="n">
        <v>32</v>
      </c>
      <c r="J35" s="26" t="n">
        <v>1</v>
      </c>
      <c r="K35" s="26" t="n">
        <v>32</v>
      </c>
      <c r="L35" s="28" t="n">
        <v>10.4</v>
      </c>
      <c r="M35" s="28" t="n">
        <v>332.8</v>
      </c>
      <c r="N35" s="28" t="n">
        <v>42.73</v>
      </c>
      <c r="O35" s="28" t="n">
        <v>375.53</v>
      </c>
      <c r="P35" s="26" t="s">
        <v>21831</v>
      </c>
      <c r="Q35" s="27" t="n">
        <v>46249</v>
      </c>
      <c r="R35" s="27" t="n">
        <v>46241</v>
      </c>
      <c r="S35" s="26"/>
    </row>
    <row r="36" customFormat="false" ht="15" hidden="false" customHeight="true" outlineLevel="0" collapsed="false">
      <c r="A36" s="29" t="s">
        <v>21893</v>
      </c>
      <c r="B36" s="30" t="n">
        <v>46235</v>
      </c>
      <c r="C36" s="29" t="s">
        <v>21894</v>
      </c>
      <c r="D36" s="29" t="s">
        <v>5575</v>
      </c>
      <c r="E36" s="29" t="s">
        <v>14010</v>
      </c>
      <c r="F36" s="29" t="s">
        <v>276</v>
      </c>
      <c r="G36" s="29" t="s">
        <v>11624</v>
      </c>
      <c r="H36" s="29" t="s">
        <v>21830</v>
      </c>
      <c r="I36" s="29" t="n">
        <v>40</v>
      </c>
      <c r="J36" s="29" t="n">
        <v>1</v>
      </c>
      <c r="K36" s="29" t="n">
        <v>40</v>
      </c>
      <c r="L36" s="31" t="n">
        <v>10.4</v>
      </c>
      <c r="M36" s="31" t="n">
        <v>416</v>
      </c>
      <c r="N36" s="31" t="n">
        <v>53.41</v>
      </c>
      <c r="O36" s="31" t="n">
        <v>469.41</v>
      </c>
      <c r="P36" s="29" t="s">
        <v>21831</v>
      </c>
      <c r="Q36" s="30" t="n">
        <v>46249</v>
      </c>
      <c r="R36" s="30" t="n">
        <v>46245</v>
      </c>
      <c r="S36" s="29"/>
    </row>
    <row r="37" customFormat="false" ht="15" hidden="false" customHeight="true" outlineLevel="0" collapsed="false">
      <c r="A37" s="26" t="s">
        <v>21895</v>
      </c>
      <c r="B37" s="27" t="n">
        <v>46235</v>
      </c>
      <c r="C37" s="26" t="s">
        <v>21896</v>
      </c>
      <c r="D37" s="26" t="s">
        <v>9722</v>
      </c>
      <c r="E37" s="26" t="s">
        <v>13339</v>
      </c>
      <c r="F37" s="26" t="s">
        <v>276</v>
      </c>
      <c r="G37" s="26" t="s">
        <v>11624</v>
      </c>
      <c r="H37" s="26" t="s">
        <v>21830</v>
      </c>
      <c r="I37" s="26" t="n">
        <v>58</v>
      </c>
      <c r="J37" s="26" t="n">
        <v>1</v>
      </c>
      <c r="K37" s="26" t="n">
        <v>58</v>
      </c>
      <c r="L37" s="28" t="n">
        <v>10.4</v>
      </c>
      <c r="M37" s="28" t="n">
        <v>603.2</v>
      </c>
      <c r="N37" s="28" t="n">
        <v>77.45</v>
      </c>
      <c r="O37" s="28" t="n">
        <v>680.65</v>
      </c>
      <c r="P37" s="26" t="s">
        <v>21831</v>
      </c>
      <c r="Q37" s="27" t="n">
        <v>46249</v>
      </c>
      <c r="R37" s="27" t="n">
        <v>46243</v>
      </c>
      <c r="S37" s="26"/>
    </row>
    <row r="38" customFormat="false" ht="15" hidden="false" customHeight="true" outlineLevel="0" collapsed="false">
      <c r="A38" s="29" t="s">
        <v>21897</v>
      </c>
      <c r="B38" s="30" t="n">
        <v>46235</v>
      </c>
      <c r="C38" s="29" t="s">
        <v>21898</v>
      </c>
      <c r="D38" s="29" t="s">
        <v>6336</v>
      </c>
      <c r="E38" s="29" t="s">
        <v>20332</v>
      </c>
      <c r="F38" s="29" t="s">
        <v>276</v>
      </c>
      <c r="G38" s="29" t="s">
        <v>11624</v>
      </c>
      <c r="H38" s="29" t="s">
        <v>21830</v>
      </c>
      <c r="I38" s="29" t="n">
        <v>50</v>
      </c>
      <c r="J38" s="29" t="n">
        <v>1</v>
      </c>
      <c r="K38" s="29" t="n">
        <v>50</v>
      </c>
      <c r="L38" s="31" t="n">
        <v>10.4</v>
      </c>
      <c r="M38" s="31" t="n">
        <v>520</v>
      </c>
      <c r="N38" s="31" t="n">
        <v>66.77</v>
      </c>
      <c r="O38" s="31" t="n">
        <v>586.77</v>
      </c>
      <c r="P38" s="29" t="s">
        <v>21831</v>
      </c>
      <c r="Q38" s="30" t="n">
        <v>46249</v>
      </c>
      <c r="R38" s="30" t="n">
        <v>46247</v>
      </c>
      <c r="S38" s="29"/>
    </row>
    <row r="39" customFormat="false" ht="15" hidden="false" customHeight="true" outlineLevel="0" collapsed="false">
      <c r="A39" s="26" t="s">
        <v>21899</v>
      </c>
      <c r="B39" s="27" t="n">
        <v>46235</v>
      </c>
      <c r="C39" s="26" t="s">
        <v>21900</v>
      </c>
      <c r="D39" s="26" t="s">
        <v>4145</v>
      </c>
      <c r="E39" s="26" t="s">
        <v>13293</v>
      </c>
      <c r="F39" s="26" t="s">
        <v>276</v>
      </c>
      <c r="G39" s="26" t="s">
        <v>11624</v>
      </c>
      <c r="H39" s="26" t="s">
        <v>21830</v>
      </c>
      <c r="I39" s="26" t="n">
        <v>31</v>
      </c>
      <c r="J39" s="26" t="n">
        <v>1</v>
      </c>
      <c r="K39" s="26" t="n">
        <v>31</v>
      </c>
      <c r="L39" s="28" t="n">
        <v>10.4</v>
      </c>
      <c r="M39" s="28" t="n">
        <v>322.4</v>
      </c>
      <c r="N39" s="28" t="n">
        <v>41.4</v>
      </c>
      <c r="O39" s="28" t="n">
        <v>363.8</v>
      </c>
      <c r="P39" s="26" t="s">
        <v>21831</v>
      </c>
      <c r="Q39" s="27" t="n">
        <v>46249</v>
      </c>
      <c r="R39" s="27" t="n">
        <v>46249</v>
      </c>
      <c r="S39" s="26"/>
    </row>
    <row r="40" customFormat="false" ht="15" hidden="false" customHeight="true" outlineLevel="0" collapsed="false">
      <c r="A40" s="29" t="s">
        <v>21901</v>
      </c>
      <c r="B40" s="30" t="n">
        <v>46235</v>
      </c>
      <c r="C40" s="29" t="s">
        <v>21902</v>
      </c>
      <c r="D40" s="29" t="s">
        <v>2053</v>
      </c>
      <c r="E40" s="29" t="s">
        <v>12016</v>
      </c>
      <c r="F40" s="29" t="s">
        <v>276</v>
      </c>
      <c r="G40" s="29" t="s">
        <v>11624</v>
      </c>
      <c r="H40" s="29" t="s">
        <v>21830</v>
      </c>
      <c r="I40" s="29" t="n">
        <v>28</v>
      </c>
      <c r="J40" s="29" t="n">
        <v>1</v>
      </c>
      <c r="K40" s="29" t="n">
        <v>28</v>
      </c>
      <c r="L40" s="31" t="n">
        <v>10.4</v>
      </c>
      <c r="M40" s="31" t="n">
        <v>291.2</v>
      </c>
      <c r="N40" s="31" t="n">
        <v>37.39</v>
      </c>
      <c r="O40" s="31" t="n">
        <v>328.59</v>
      </c>
      <c r="P40" s="29" t="s">
        <v>21831</v>
      </c>
      <c r="Q40" s="30" t="n">
        <v>46249</v>
      </c>
      <c r="R40" s="30" t="n">
        <v>46243</v>
      </c>
      <c r="S40" s="29"/>
    </row>
    <row r="41" customFormat="false" ht="15" hidden="false" customHeight="true" outlineLevel="0" collapsed="false">
      <c r="A41" s="26" t="s">
        <v>21903</v>
      </c>
      <c r="B41" s="27" t="n">
        <v>46235</v>
      </c>
      <c r="C41" s="26" t="s">
        <v>21904</v>
      </c>
      <c r="D41" s="26" t="s">
        <v>2476</v>
      </c>
      <c r="E41" s="26" t="s">
        <v>11661</v>
      </c>
      <c r="F41" s="26" t="s">
        <v>276</v>
      </c>
      <c r="G41" s="26" t="s">
        <v>11624</v>
      </c>
      <c r="H41" s="26" t="s">
        <v>21830</v>
      </c>
      <c r="I41" s="26" t="n">
        <v>57</v>
      </c>
      <c r="J41" s="26" t="n">
        <v>1</v>
      </c>
      <c r="K41" s="26" t="n">
        <v>57</v>
      </c>
      <c r="L41" s="28" t="n">
        <v>10.4</v>
      </c>
      <c r="M41" s="28" t="n">
        <v>592.8</v>
      </c>
      <c r="N41" s="28" t="n">
        <v>76.12</v>
      </c>
      <c r="O41" s="28" t="n">
        <v>668.92</v>
      </c>
      <c r="P41" s="26" t="s">
        <v>21831</v>
      </c>
      <c r="Q41" s="27" t="n">
        <v>46249</v>
      </c>
      <c r="R41" s="27" t="n">
        <v>46239</v>
      </c>
      <c r="S41" s="26"/>
    </row>
    <row r="42" customFormat="false" ht="15" hidden="false" customHeight="true" outlineLevel="0" collapsed="false">
      <c r="A42" s="29" t="s">
        <v>21905</v>
      </c>
      <c r="B42" s="30" t="n">
        <v>46235</v>
      </c>
      <c r="C42" s="29" t="s">
        <v>21906</v>
      </c>
      <c r="D42" s="29" t="s">
        <v>2792</v>
      </c>
      <c r="E42" s="29" t="s">
        <v>12498</v>
      </c>
      <c r="F42" s="29" t="s">
        <v>276</v>
      </c>
      <c r="G42" s="29" t="s">
        <v>11624</v>
      </c>
      <c r="H42" s="29" t="s">
        <v>21830</v>
      </c>
      <c r="I42" s="29" t="n">
        <v>59</v>
      </c>
      <c r="J42" s="29" t="n">
        <v>1</v>
      </c>
      <c r="K42" s="29" t="n">
        <v>59</v>
      </c>
      <c r="L42" s="31" t="n">
        <v>10.4</v>
      </c>
      <c r="M42" s="31" t="n">
        <v>613.6</v>
      </c>
      <c r="N42" s="31" t="n">
        <v>78.79</v>
      </c>
      <c r="O42" s="31" t="n">
        <v>692.39</v>
      </c>
      <c r="P42" s="29" t="s">
        <v>21831</v>
      </c>
      <c r="Q42" s="30" t="n">
        <v>46249</v>
      </c>
      <c r="R42" s="30" t="n">
        <v>46237</v>
      </c>
      <c r="S42" s="29"/>
    </row>
    <row r="43" customFormat="false" ht="15" hidden="false" customHeight="true" outlineLevel="0" collapsed="false">
      <c r="A43" s="26" t="s">
        <v>21907</v>
      </c>
      <c r="B43" s="27" t="n">
        <v>46235</v>
      </c>
      <c r="C43" s="26" t="s">
        <v>21908</v>
      </c>
      <c r="D43" s="26" t="s">
        <v>1247</v>
      </c>
      <c r="E43" s="26" t="s">
        <v>20341</v>
      </c>
      <c r="F43" s="26" t="s">
        <v>276</v>
      </c>
      <c r="G43" s="26" t="s">
        <v>11624</v>
      </c>
      <c r="H43" s="26" t="s">
        <v>21830</v>
      </c>
      <c r="I43" s="26" t="n">
        <v>42</v>
      </c>
      <c r="J43" s="26" t="n">
        <v>1</v>
      </c>
      <c r="K43" s="26" t="n">
        <v>42</v>
      </c>
      <c r="L43" s="28" t="n">
        <v>10.4</v>
      </c>
      <c r="M43" s="28" t="n">
        <v>436.8</v>
      </c>
      <c r="N43" s="28" t="n">
        <v>56.09</v>
      </c>
      <c r="O43" s="28" t="n">
        <v>492.89</v>
      </c>
      <c r="P43" s="26" t="s">
        <v>21831</v>
      </c>
      <c r="Q43" s="27" t="n">
        <v>46249</v>
      </c>
      <c r="R43" s="27" t="n">
        <v>46251</v>
      </c>
      <c r="S43" s="26"/>
    </row>
    <row r="44" customFormat="false" ht="15" hidden="false" customHeight="true" outlineLevel="0" collapsed="false">
      <c r="A44" s="29" t="s">
        <v>21909</v>
      </c>
      <c r="B44" s="30" t="n">
        <v>46235</v>
      </c>
      <c r="C44" s="29" t="s">
        <v>21910</v>
      </c>
      <c r="D44" s="29" t="s">
        <v>2002</v>
      </c>
      <c r="E44" s="29" t="s">
        <v>12622</v>
      </c>
      <c r="F44" s="29" t="s">
        <v>276</v>
      </c>
      <c r="G44" s="29" t="s">
        <v>11624</v>
      </c>
      <c r="H44" s="29" t="s">
        <v>21830</v>
      </c>
      <c r="I44" s="29" t="n">
        <v>47</v>
      </c>
      <c r="J44" s="29" t="n">
        <v>1</v>
      </c>
      <c r="K44" s="29" t="n">
        <v>47</v>
      </c>
      <c r="L44" s="31" t="n">
        <v>10.4</v>
      </c>
      <c r="M44" s="31" t="n">
        <v>488.8</v>
      </c>
      <c r="N44" s="31" t="n">
        <v>62.76</v>
      </c>
      <c r="O44" s="31" t="n">
        <v>551.56</v>
      </c>
      <c r="P44" s="29" t="s">
        <v>21831</v>
      </c>
      <c r="Q44" s="30" t="n">
        <v>46249</v>
      </c>
      <c r="R44" s="30" t="n">
        <v>46237</v>
      </c>
      <c r="S44" s="29"/>
    </row>
    <row r="45" customFormat="false" ht="15" hidden="false" customHeight="true" outlineLevel="0" collapsed="false">
      <c r="A45" s="26" t="s">
        <v>21911</v>
      </c>
      <c r="B45" s="27" t="n">
        <v>46235</v>
      </c>
      <c r="C45" s="26" t="s">
        <v>21912</v>
      </c>
      <c r="D45" s="26" t="s">
        <v>7329</v>
      </c>
      <c r="E45" s="26" t="s">
        <v>12599</v>
      </c>
      <c r="F45" s="26" t="s">
        <v>276</v>
      </c>
      <c r="G45" s="26" t="s">
        <v>11624</v>
      </c>
      <c r="H45" s="26" t="s">
        <v>21830</v>
      </c>
      <c r="I45" s="26" t="n">
        <v>46</v>
      </c>
      <c r="J45" s="26" t="n">
        <v>1</v>
      </c>
      <c r="K45" s="26" t="n">
        <v>46</v>
      </c>
      <c r="L45" s="28" t="n">
        <v>10.4</v>
      </c>
      <c r="M45" s="28" t="n">
        <v>478.4</v>
      </c>
      <c r="N45" s="28" t="n">
        <v>61.43</v>
      </c>
      <c r="O45" s="28" t="n">
        <v>539.83</v>
      </c>
      <c r="P45" s="26" t="s">
        <v>21831</v>
      </c>
      <c r="Q45" s="27" t="n">
        <v>46249</v>
      </c>
      <c r="R45" s="27" t="n">
        <v>46248</v>
      </c>
      <c r="S45" s="26"/>
    </row>
    <row r="46" customFormat="false" ht="15" hidden="false" customHeight="true" outlineLevel="0" collapsed="false">
      <c r="A46" s="29" t="s">
        <v>21913</v>
      </c>
      <c r="B46" s="30" t="n">
        <v>46235</v>
      </c>
      <c r="C46" s="29" t="s">
        <v>21914</v>
      </c>
      <c r="D46" s="29" t="s">
        <v>9923</v>
      </c>
      <c r="E46" s="29" t="s">
        <v>20347</v>
      </c>
      <c r="F46" s="29" t="s">
        <v>276</v>
      </c>
      <c r="G46" s="29" t="s">
        <v>11624</v>
      </c>
      <c r="H46" s="29" t="s">
        <v>21830</v>
      </c>
      <c r="I46" s="29" t="n">
        <v>58</v>
      </c>
      <c r="J46" s="29" t="n">
        <v>1</v>
      </c>
      <c r="K46" s="29" t="n">
        <v>58</v>
      </c>
      <c r="L46" s="31" t="n">
        <v>10.4</v>
      </c>
      <c r="M46" s="31" t="n">
        <v>603.2</v>
      </c>
      <c r="N46" s="31" t="n">
        <v>77.45</v>
      </c>
      <c r="O46" s="31" t="n">
        <v>680.65</v>
      </c>
      <c r="P46" s="29" t="s">
        <v>21831</v>
      </c>
      <c r="Q46" s="30" t="n">
        <v>46249</v>
      </c>
      <c r="R46" s="30" t="n">
        <v>46237</v>
      </c>
      <c r="S46" s="29"/>
    </row>
    <row r="47" customFormat="false" ht="15" hidden="false" customHeight="true" outlineLevel="0" collapsed="false">
      <c r="A47" s="26" t="s">
        <v>21915</v>
      </c>
      <c r="B47" s="27" t="n">
        <v>46235</v>
      </c>
      <c r="C47" s="26" t="s">
        <v>21916</v>
      </c>
      <c r="D47" s="26" t="s">
        <v>1292</v>
      </c>
      <c r="E47" s="26" t="s">
        <v>11957</v>
      </c>
      <c r="F47" s="26" t="s">
        <v>276</v>
      </c>
      <c r="G47" s="26" t="s">
        <v>11624</v>
      </c>
      <c r="H47" s="26" t="s">
        <v>21830</v>
      </c>
      <c r="I47" s="26" t="n">
        <v>36</v>
      </c>
      <c r="J47" s="26" t="n">
        <v>1</v>
      </c>
      <c r="K47" s="26" t="n">
        <v>36</v>
      </c>
      <c r="L47" s="28" t="n">
        <v>10.4</v>
      </c>
      <c r="M47" s="28" t="n">
        <v>374.4</v>
      </c>
      <c r="N47" s="28" t="n">
        <v>48.07</v>
      </c>
      <c r="O47" s="28" t="n">
        <v>422.47</v>
      </c>
      <c r="P47" s="26" t="s">
        <v>21831</v>
      </c>
      <c r="Q47" s="27" t="n">
        <v>46249</v>
      </c>
      <c r="R47" s="27" t="n">
        <v>46245</v>
      </c>
      <c r="S47" s="26"/>
    </row>
    <row r="48" customFormat="false" ht="15" hidden="false" customHeight="true" outlineLevel="0" collapsed="false">
      <c r="A48" s="29" t="s">
        <v>21917</v>
      </c>
      <c r="B48" s="30" t="n">
        <v>46235</v>
      </c>
      <c r="C48" s="29" t="s">
        <v>21918</v>
      </c>
      <c r="D48" s="29" t="s">
        <v>6725</v>
      </c>
      <c r="E48" s="29" t="s">
        <v>12297</v>
      </c>
      <c r="F48" s="29" t="s">
        <v>276</v>
      </c>
      <c r="G48" s="29" t="s">
        <v>11624</v>
      </c>
      <c r="H48" s="29" t="s">
        <v>21830</v>
      </c>
      <c r="I48" s="29" t="n">
        <v>50</v>
      </c>
      <c r="J48" s="29" t="n">
        <v>1</v>
      </c>
      <c r="K48" s="29" t="n">
        <v>50</v>
      </c>
      <c r="L48" s="31" t="n">
        <v>10.4</v>
      </c>
      <c r="M48" s="31" t="n">
        <v>520</v>
      </c>
      <c r="N48" s="31" t="n">
        <v>66.77</v>
      </c>
      <c r="O48" s="31" t="n">
        <v>586.77</v>
      </c>
      <c r="P48" s="29" t="s">
        <v>21831</v>
      </c>
      <c r="Q48" s="30" t="n">
        <v>46249</v>
      </c>
      <c r="R48" s="30" t="n">
        <v>46240</v>
      </c>
      <c r="S48" s="29"/>
    </row>
    <row r="49" customFormat="false" ht="15" hidden="false" customHeight="true" outlineLevel="0" collapsed="false">
      <c r="A49" s="26" t="s">
        <v>21919</v>
      </c>
      <c r="B49" s="27" t="n">
        <v>46235</v>
      </c>
      <c r="C49" s="26" t="s">
        <v>21920</v>
      </c>
      <c r="D49" s="26" t="s">
        <v>1671</v>
      </c>
      <c r="E49" s="26" t="s">
        <v>20352</v>
      </c>
      <c r="F49" s="26" t="s">
        <v>276</v>
      </c>
      <c r="G49" s="26" t="s">
        <v>11624</v>
      </c>
      <c r="H49" s="26" t="s">
        <v>21830</v>
      </c>
      <c r="I49" s="26" t="n">
        <v>40</v>
      </c>
      <c r="J49" s="26" t="n">
        <v>1</v>
      </c>
      <c r="K49" s="26" t="n">
        <v>40</v>
      </c>
      <c r="L49" s="28" t="n">
        <v>10.4</v>
      </c>
      <c r="M49" s="28" t="n">
        <v>416</v>
      </c>
      <c r="N49" s="28" t="n">
        <v>53.41</v>
      </c>
      <c r="O49" s="28" t="n">
        <v>469.41</v>
      </c>
      <c r="P49" s="26" t="s">
        <v>21831</v>
      </c>
      <c r="Q49" s="27" t="n">
        <v>46249</v>
      </c>
      <c r="R49" s="27" t="n">
        <v>46242</v>
      </c>
      <c r="S49" s="26"/>
    </row>
    <row r="50" customFormat="false" ht="15" hidden="false" customHeight="true" outlineLevel="0" collapsed="false">
      <c r="A50" s="29" t="s">
        <v>21921</v>
      </c>
      <c r="B50" s="30" t="n">
        <v>46235</v>
      </c>
      <c r="C50" s="29" t="s">
        <v>21922</v>
      </c>
      <c r="D50" s="29" t="s">
        <v>9980</v>
      </c>
      <c r="E50" s="29" t="s">
        <v>12545</v>
      </c>
      <c r="F50" s="29" t="s">
        <v>276</v>
      </c>
      <c r="G50" s="29" t="s">
        <v>11624</v>
      </c>
      <c r="H50" s="29" t="s">
        <v>21830</v>
      </c>
      <c r="I50" s="29" t="n">
        <v>28</v>
      </c>
      <c r="J50" s="29" t="n">
        <v>1</v>
      </c>
      <c r="K50" s="29" t="n">
        <v>28</v>
      </c>
      <c r="L50" s="31" t="n">
        <v>10.4</v>
      </c>
      <c r="M50" s="31" t="n">
        <v>291.2</v>
      </c>
      <c r="N50" s="31" t="n">
        <v>37.39</v>
      </c>
      <c r="O50" s="31" t="n">
        <v>328.59</v>
      </c>
      <c r="P50" s="29" t="s">
        <v>21831</v>
      </c>
      <c r="Q50" s="30" t="n">
        <v>46249</v>
      </c>
      <c r="R50" s="30" t="n">
        <v>46241</v>
      </c>
      <c r="S50" s="29"/>
    </row>
    <row r="51" customFormat="false" ht="15" hidden="false" customHeight="true" outlineLevel="0" collapsed="false">
      <c r="A51" s="26" t="s">
        <v>21923</v>
      </c>
      <c r="B51" s="27" t="n">
        <v>46235</v>
      </c>
      <c r="C51" s="26" t="s">
        <v>21924</v>
      </c>
      <c r="D51" s="26" t="s">
        <v>8696</v>
      </c>
      <c r="E51" s="26" t="s">
        <v>12479</v>
      </c>
      <c r="F51" s="26" t="s">
        <v>276</v>
      </c>
      <c r="G51" s="26" t="s">
        <v>11624</v>
      </c>
      <c r="H51" s="26" t="s">
        <v>21830</v>
      </c>
      <c r="I51" s="26" t="n">
        <v>38</v>
      </c>
      <c r="J51" s="26" t="n">
        <v>1</v>
      </c>
      <c r="K51" s="26" t="n">
        <v>38</v>
      </c>
      <c r="L51" s="28" t="n">
        <v>10.4</v>
      </c>
      <c r="M51" s="28" t="n">
        <v>395.2</v>
      </c>
      <c r="N51" s="28" t="n">
        <v>50.74</v>
      </c>
      <c r="O51" s="28" t="n">
        <v>445.94</v>
      </c>
      <c r="P51" s="26" t="s">
        <v>21834</v>
      </c>
      <c r="Q51" s="27" t="n">
        <v>46249</v>
      </c>
      <c r="R51" s="26"/>
      <c r="S51" s="26"/>
    </row>
    <row r="52" customFormat="false" ht="15" hidden="false" customHeight="true" outlineLevel="0" collapsed="false">
      <c r="A52" s="29" t="s">
        <v>21925</v>
      </c>
      <c r="B52" s="30" t="n">
        <v>46235</v>
      </c>
      <c r="C52" s="29" t="s">
        <v>21926</v>
      </c>
      <c r="D52" s="29" t="s">
        <v>8014</v>
      </c>
      <c r="E52" s="29" t="s">
        <v>13398</v>
      </c>
      <c r="F52" s="29" t="s">
        <v>276</v>
      </c>
      <c r="G52" s="29" t="s">
        <v>11624</v>
      </c>
      <c r="H52" s="29" t="s">
        <v>21830</v>
      </c>
      <c r="I52" s="29" t="n">
        <v>54</v>
      </c>
      <c r="J52" s="29" t="n">
        <v>1</v>
      </c>
      <c r="K52" s="29" t="n">
        <v>54</v>
      </c>
      <c r="L52" s="31" t="n">
        <v>10.4</v>
      </c>
      <c r="M52" s="31" t="n">
        <v>561.6</v>
      </c>
      <c r="N52" s="31" t="n">
        <v>72.11</v>
      </c>
      <c r="O52" s="31" t="n">
        <v>633.71</v>
      </c>
      <c r="P52" s="29" t="s">
        <v>21831</v>
      </c>
      <c r="Q52" s="30" t="n">
        <v>46249</v>
      </c>
      <c r="R52" s="30" t="n">
        <v>46245</v>
      </c>
      <c r="S52" s="29"/>
    </row>
    <row r="53" customFormat="false" ht="15" hidden="false" customHeight="true" outlineLevel="0" collapsed="false">
      <c r="A53" s="26" t="s">
        <v>21927</v>
      </c>
      <c r="B53" s="27" t="n">
        <v>46235</v>
      </c>
      <c r="C53" s="26" t="s">
        <v>21928</v>
      </c>
      <c r="D53" s="26" t="s">
        <v>10130</v>
      </c>
      <c r="E53" s="26" t="s">
        <v>12093</v>
      </c>
      <c r="F53" s="26" t="s">
        <v>276</v>
      </c>
      <c r="G53" s="26" t="s">
        <v>11624</v>
      </c>
      <c r="H53" s="26" t="s">
        <v>21830</v>
      </c>
      <c r="I53" s="26" t="n">
        <v>32</v>
      </c>
      <c r="J53" s="26" t="n">
        <v>1</v>
      </c>
      <c r="K53" s="26" t="n">
        <v>32</v>
      </c>
      <c r="L53" s="28" t="n">
        <v>10.4</v>
      </c>
      <c r="M53" s="28" t="n">
        <v>332.8</v>
      </c>
      <c r="N53" s="28" t="n">
        <v>42.73</v>
      </c>
      <c r="O53" s="28" t="n">
        <v>375.53</v>
      </c>
      <c r="P53" s="26" t="s">
        <v>21831</v>
      </c>
      <c r="Q53" s="27" t="n">
        <v>46249</v>
      </c>
      <c r="R53" s="27" t="n">
        <v>46239</v>
      </c>
      <c r="S53" s="26"/>
    </row>
    <row r="54" customFormat="false" ht="15" hidden="false" customHeight="true" outlineLevel="0" collapsed="false">
      <c r="A54" s="29" t="s">
        <v>21929</v>
      </c>
      <c r="B54" s="30" t="n">
        <v>46235</v>
      </c>
      <c r="C54" s="29" t="s">
        <v>21930</v>
      </c>
      <c r="D54" s="29" t="s">
        <v>6191</v>
      </c>
      <c r="E54" s="29" t="s">
        <v>20364</v>
      </c>
      <c r="F54" s="29" t="s">
        <v>276</v>
      </c>
      <c r="G54" s="29" t="s">
        <v>11624</v>
      </c>
      <c r="H54" s="29" t="s">
        <v>21830</v>
      </c>
      <c r="I54" s="29" t="n">
        <v>55</v>
      </c>
      <c r="J54" s="29" t="n">
        <v>1</v>
      </c>
      <c r="K54" s="29" t="n">
        <v>55</v>
      </c>
      <c r="L54" s="31" t="n">
        <v>10.4</v>
      </c>
      <c r="M54" s="31" t="n">
        <v>572</v>
      </c>
      <c r="N54" s="31" t="n">
        <v>73.44</v>
      </c>
      <c r="O54" s="31" t="n">
        <v>645.44</v>
      </c>
      <c r="P54" s="29" t="s">
        <v>21831</v>
      </c>
      <c r="Q54" s="30" t="n">
        <v>46249</v>
      </c>
      <c r="R54" s="30" t="n">
        <v>46246</v>
      </c>
      <c r="S54" s="29"/>
    </row>
    <row r="55" customFormat="false" ht="15" hidden="false" customHeight="true" outlineLevel="0" collapsed="false">
      <c r="A55" s="26" t="s">
        <v>21931</v>
      </c>
      <c r="B55" s="27" t="n">
        <v>46235</v>
      </c>
      <c r="C55" s="26" t="s">
        <v>21932</v>
      </c>
      <c r="D55" s="26" t="s">
        <v>9331</v>
      </c>
      <c r="E55" s="26" t="s">
        <v>11984</v>
      </c>
      <c r="F55" s="26" t="s">
        <v>276</v>
      </c>
      <c r="G55" s="26" t="s">
        <v>11624</v>
      </c>
      <c r="H55" s="26" t="s">
        <v>21830</v>
      </c>
      <c r="I55" s="26" t="n">
        <v>61</v>
      </c>
      <c r="J55" s="26" t="n">
        <v>1</v>
      </c>
      <c r="K55" s="26" t="n">
        <v>61</v>
      </c>
      <c r="L55" s="28" t="n">
        <v>10.4</v>
      </c>
      <c r="M55" s="28" t="n">
        <v>634.4</v>
      </c>
      <c r="N55" s="28" t="n">
        <v>81.46</v>
      </c>
      <c r="O55" s="28" t="n">
        <v>715.86</v>
      </c>
      <c r="P55" s="26" t="s">
        <v>21831</v>
      </c>
      <c r="Q55" s="27" t="n">
        <v>46249</v>
      </c>
      <c r="R55" s="27" t="n">
        <v>46242</v>
      </c>
      <c r="S55" s="26"/>
    </row>
    <row r="56" customFormat="false" ht="15" hidden="false" customHeight="true" outlineLevel="0" collapsed="false">
      <c r="A56" s="29" t="s">
        <v>21933</v>
      </c>
      <c r="B56" s="30" t="n">
        <v>46235</v>
      </c>
      <c r="C56" s="29" t="s">
        <v>21934</v>
      </c>
      <c r="D56" s="29" t="s">
        <v>8131</v>
      </c>
      <c r="E56" s="29" t="s">
        <v>13415</v>
      </c>
      <c r="F56" s="29" t="s">
        <v>276</v>
      </c>
      <c r="G56" s="29" t="s">
        <v>11624</v>
      </c>
      <c r="H56" s="29" t="s">
        <v>21830</v>
      </c>
      <c r="I56" s="29" t="n">
        <v>43</v>
      </c>
      <c r="J56" s="29" t="n">
        <v>1</v>
      </c>
      <c r="K56" s="29" t="n">
        <v>43</v>
      </c>
      <c r="L56" s="31" t="n">
        <v>10.4</v>
      </c>
      <c r="M56" s="31" t="n">
        <v>447.2</v>
      </c>
      <c r="N56" s="31" t="n">
        <v>57.42</v>
      </c>
      <c r="O56" s="31" t="n">
        <v>504.62</v>
      </c>
      <c r="P56" s="29" t="s">
        <v>21831</v>
      </c>
      <c r="Q56" s="30" t="n">
        <v>46249</v>
      </c>
      <c r="R56" s="30" t="n">
        <v>46241</v>
      </c>
      <c r="S56" s="29"/>
    </row>
    <row r="57" customFormat="false" ht="15" hidden="false" customHeight="true" outlineLevel="0" collapsed="false">
      <c r="A57" s="26" t="s">
        <v>21935</v>
      </c>
      <c r="B57" s="27" t="n">
        <v>46235</v>
      </c>
      <c r="C57" s="26" t="s">
        <v>21936</v>
      </c>
      <c r="D57" s="26" t="s">
        <v>3254</v>
      </c>
      <c r="E57" s="26" t="s">
        <v>20368</v>
      </c>
      <c r="F57" s="26" t="s">
        <v>276</v>
      </c>
      <c r="G57" s="26" t="s">
        <v>11624</v>
      </c>
      <c r="H57" s="26" t="s">
        <v>21830</v>
      </c>
      <c r="I57" s="26" t="n">
        <v>24</v>
      </c>
      <c r="J57" s="26" t="n">
        <v>1</v>
      </c>
      <c r="K57" s="26" t="n">
        <v>24</v>
      </c>
      <c r="L57" s="28" t="n">
        <v>10.4</v>
      </c>
      <c r="M57" s="28" t="n">
        <v>249.6</v>
      </c>
      <c r="N57" s="28" t="n">
        <v>32.05</v>
      </c>
      <c r="O57" s="28" t="n">
        <v>281.65</v>
      </c>
      <c r="P57" s="26" t="s">
        <v>21831</v>
      </c>
      <c r="Q57" s="27" t="n">
        <v>46249</v>
      </c>
      <c r="R57" s="27" t="n">
        <v>46239</v>
      </c>
      <c r="S57" s="26"/>
    </row>
    <row r="58" customFormat="false" ht="15" hidden="false" customHeight="true" outlineLevel="0" collapsed="false">
      <c r="A58" s="29" t="s">
        <v>21937</v>
      </c>
      <c r="B58" s="30" t="n">
        <v>46235</v>
      </c>
      <c r="C58" s="29" t="s">
        <v>21938</v>
      </c>
      <c r="D58" s="29" t="s">
        <v>9668</v>
      </c>
      <c r="E58" s="29" t="s">
        <v>14241</v>
      </c>
      <c r="F58" s="29" t="s">
        <v>276</v>
      </c>
      <c r="G58" s="29" t="s">
        <v>11624</v>
      </c>
      <c r="H58" s="29" t="s">
        <v>21830</v>
      </c>
      <c r="I58" s="29" t="n">
        <v>32</v>
      </c>
      <c r="J58" s="29" t="n">
        <v>1</v>
      </c>
      <c r="K58" s="29" t="n">
        <v>32</v>
      </c>
      <c r="L58" s="31" t="n">
        <v>10.4</v>
      </c>
      <c r="M58" s="31" t="n">
        <v>332.8</v>
      </c>
      <c r="N58" s="31" t="n">
        <v>42.73</v>
      </c>
      <c r="O58" s="31" t="n">
        <v>375.53</v>
      </c>
      <c r="P58" s="29" t="s">
        <v>21831</v>
      </c>
      <c r="Q58" s="30" t="n">
        <v>46249</v>
      </c>
      <c r="R58" s="30" t="n">
        <v>46240</v>
      </c>
      <c r="S58" s="29"/>
    </row>
    <row r="59" customFormat="false" ht="15" hidden="false" customHeight="true" outlineLevel="0" collapsed="false">
      <c r="A59" s="26" t="s">
        <v>21939</v>
      </c>
      <c r="B59" s="27" t="n">
        <v>46235</v>
      </c>
      <c r="C59" s="26" t="s">
        <v>21940</v>
      </c>
      <c r="D59" s="26" t="s">
        <v>7381</v>
      </c>
      <c r="E59" s="26" t="s">
        <v>11656</v>
      </c>
      <c r="F59" s="26" t="s">
        <v>276</v>
      </c>
      <c r="G59" s="26" t="s">
        <v>11624</v>
      </c>
      <c r="H59" s="26" t="s">
        <v>21830</v>
      </c>
      <c r="I59" s="26" t="n">
        <v>32</v>
      </c>
      <c r="J59" s="26" t="n">
        <v>1</v>
      </c>
      <c r="K59" s="26" t="n">
        <v>32</v>
      </c>
      <c r="L59" s="28" t="n">
        <v>10.4</v>
      </c>
      <c r="M59" s="28" t="n">
        <v>332.8</v>
      </c>
      <c r="N59" s="28" t="n">
        <v>42.73</v>
      </c>
      <c r="O59" s="28" t="n">
        <v>375.53</v>
      </c>
      <c r="P59" s="26" t="s">
        <v>21831</v>
      </c>
      <c r="Q59" s="27" t="n">
        <v>46249</v>
      </c>
      <c r="R59" s="27" t="n">
        <v>46242</v>
      </c>
      <c r="S59" s="26"/>
    </row>
    <row r="60" customFormat="false" ht="15" hidden="false" customHeight="true" outlineLevel="0" collapsed="false">
      <c r="A60" s="29" t="s">
        <v>21941</v>
      </c>
      <c r="B60" s="30" t="n">
        <v>46235</v>
      </c>
      <c r="C60" s="29" t="s">
        <v>21942</v>
      </c>
      <c r="D60" s="29" t="s">
        <v>9476</v>
      </c>
      <c r="E60" s="29" t="s">
        <v>12003</v>
      </c>
      <c r="F60" s="29" t="s">
        <v>276</v>
      </c>
      <c r="G60" s="29" t="s">
        <v>11624</v>
      </c>
      <c r="H60" s="29" t="s">
        <v>21830</v>
      </c>
      <c r="I60" s="29" t="n">
        <v>32</v>
      </c>
      <c r="J60" s="29" t="n">
        <v>1</v>
      </c>
      <c r="K60" s="29" t="n">
        <v>32</v>
      </c>
      <c r="L60" s="31" t="n">
        <v>10.4</v>
      </c>
      <c r="M60" s="31" t="n">
        <v>332.8</v>
      </c>
      <c r="N60" s="31" t="n">
        <v>42.73</v>
      </c>
      <c r="O60" s="31" t="n">
        <v>375.53</v>
      </c>
      <c r="P60" s="29" t="s">
        <v>21831</v>
      </c>
      <c r="Q60" s="30" t="n">
        <v>46249</v>
      </c>
      <c r="R60" s="30" t="n">
        <v>46245</v>
      </c>
      <c r="S60" s="29"/>
    </row>
    <row r="61" customFormat="false" ht="15" hidden="false" customHeight="true" outlineLevel="0" collapsed="false">
      <c r="A61" s="26" t="s">
        <v>21943</v>
      </c>
      <c r="B61" s="27" t="n">
        <v>46235</v>
      </c>
      <c r="C61" s="26" t="s">
        <v>21944</v>
      </c>
      <c r="D61" s="26" t="s">
        <v>7674</v>
      </c>
      <c r="E61" s="26" t="s">
        <v>13125</v>
      </c>
      <c r="F61" s="26" t="s">
        <v>276</v>
      </c>
      <c r="G61" s="26" t="s">
        <v>11624</v>
      </c>
      <c r="H61" s="26" t="s">
        <v>21830</v>
      </c>
      <c r="I61" s="26" t="n">
        <v>32</v>
      </c>
      <c r="J61" s="26" t="n">
        <v>1</v>
      </c>
      <c r="K61" s="26" t="n">
        <v>32</v>
      </c>
      <c r="L61" s="28" t="n">
        <v>10.4</v>
      </c>
      <c r="M61" s="28" t="n">
        <v>332.8</v>
      </c>
      <c r="N61" s="28" t="n">
        <v>42.73</v>
      </c>
      <c r="O61" s="28" t="n">
        <v>375.53</v>
      </c>
      <c r="P61" s="26" t="s">
        <v>21831</v>
      </c>
      <c r="Q61" s="27" t="n">
        <v>46249</v>
      </c>
      <c r="R61" s="27" t="n">
        <v>46247</v>
      </c>
      <c r="S61" s="26"/>
    </row>
    <row r="62" customFormat="false" ht="15" hidden="false" customHeight="true" outlineLevel="0" collapsed="false">
      <c r="A62" s="29" t="s">
        <v>21945</v>
      </c>
      <c r="B62" s="30" t="n">
        <v>46235</v>
      </c>
      <c r="C62" s="29" t="s">
        <v>21946</v>
      </c>
      <c r="D62" s="29" t="s">
        <v>10945</v>
      </c>
      <c r="E62" s="29" t="s">
        <v>13703</v>
      </c>
      <c r="F62" s="29" t="s">
        <v>276</v>
      </c>
      <c r="G62" s="29" t="s">
        <v>11624</v>
      </c>
      <c r="H62" s="29" t="s">
        <v>21830</v>
      </c>
      <c r="I62" s="29" t="n">
        <v>54</v>
      </c>
      <c r="J62" s="29" t="n">
        <v>1</v>
      </c>
      <c r="K62" s="29" t="n">
        <v>54</v>
      </c>
      <c r="L62" s="31" t="n">
        <v>10.4</v>
      </c>
      <c r="M62" s="31" t="n">
        <v>561.6</v>
      </c>
      <c r="N62" s="31" t="n">
        <v>72.11</v>
      </c>
      <c r="O62" s="31" t="n">
        <v>633.71</v>
      </c>
      <c r="P62" s="29" t="s">
        <v>21831</v>
      </c>
      <c r="Q62" s="30" t="n">
        <v>46249</v>
      </c>
      <c r="R62" s="30" t="n">
        <v>46251</v>
      </c>
      <c r="S62" s="29"/>
    </row>
    <row r="63" customFormat="false" ht="15" hidden="false" customHeight="true" outlineLevel="0" collapsed="false">
      <c r="A63" s="26" t="s">
        <v>21947</v>
      </c>
      <c r="B63" s="27" t="n">
        <v>46235</v>
      </c>
      <c r="C63" s="26" t="s">
        <v>21948</v>
      </c>
      <c r="D63" s="26" t="s">
        <v>8264</v>
      </c>
      <c r="E63" s="26" t="s">
        <v>12339</v>
      </c>
      <c r="F63" s="26" t="s">
        <v>276</v>
      </c>
      <c r="G63" s="26" t="s">
        <v>11624</v>
      </c>
      <c r="H63" s="26" t="s">
        <v>21830</v>
      </c>
      <c r="I63" s="26" t="n">
        <v>40</v>
      </c>
      <c r="J63" s="26" t="n">
        <v>1</v>
      </c>
      <c r="K63" s="26" t="n">
        <v>40</v>
      </c>
      <c r="L63" s="28" t="n">
        <v>10.4</v>
      </c>
      <c r="M63" s="28" t="n">
        <v>416</v>
      </c>
      <c r="N63" s="28" t="n">
        <v>53.41</v>
      </c>
      <c r="O63" s="28" t="n">
        <v>469.41</v>
      </c>
      <c r="P63" s="26" t="s">
        <v>21831</v>
      </c>
      <c r="Q63" s="27" t="n">
        <v>46249</v>
      </c>
      <c r="R63" s="27" t="n">
        <v>46250</v>
      </c>
      <c r="S63" s="26"/>
    </row>
    <row r="64" customFormat="false" ht="15" hidden="false" customHeight="true" outlineLevel="0" collapsed="false">
      <c r="A64" s="29" t="s">
        <v>21949</v>
      </c>
      <c r="B64" s="30" t="n">
        <v>46235</v>
      </c>
      <c r="C64" s="29" t="s">
        <v>21950</v>
      </c>
      <c r="D64" s="29" t="s">
        <v>10193</v>
      </c>
      <c r="E64" s="29" t="s">
        <v>13513</v>
      </c>
      <c r="F64" s="29" t="s">
        <v>276</v>
      </c>
      <c r="G64" s="29" t="s">
        <v>11624</v>
      </c>
      <c r="H64" s="29" t="s">
        <v>21830</v>
      </c>
      <c r="I64" s="29" t="n">
        <v>35</v>
      </c>
      <c r="J64" s="29" t="n">
        <v>1</v>
      </c>
      <c r="K64" s="29" t="n">
        <v>35</v>
      </c>
      <c r="L64" s="31" t="n">
        <v>10.4</v>
      </c>
      <c r="M64" s="31" t="n">
        <v>364</v>
      </c>
      <c r="N64" s="31" t="n">
        <v>46.74</v>
      </c>
      <c r="O64" s="31" t="n">
        <v>410.74</v>
      </c>
      <c r="P64" s="29" t="s">
        <v>21834</v>
      </c>
      <c r="Q64" s="30" t="n">
        <v>46249</v>
      </c>
      <c r="R64" s="29"/>
      <c r="S64" s="29"/>
    </row>
    <row r="65" customFormat="false" ht="15" hidden="false" customHeight="true" outlineLevel="0" collapsed="false">
      <c r="A65" s="26" t="s">
        <v>21951</v>
      </c>
      <c r="B65" s="27" t="n">
        <v>46235</v>
      </c>
      <c r="C65" s="26" t="s">
        <v>21952</v>
      </c>
      <c r="D65" s="26" t="s">
        <v>6836</v>
      </c>
      <c r="E65" s="26" t="s">
        <v>11682</v>
      </c>
      <c r="F65" s="26" t="s">
        <v>276</v>
      </c>
      <c r="G65" s="26" t="s">
        <v>11624</v>
      </c>
      <c r="H65" s="26" t="s">
        <v>21830</v>
      </c>
      <c r="I65" s="26" t="n">
        <v>54</v>
      </c>
      <c r="J65" s="26" t="n">
        <v>1</v>
      </c>
      <c r="K65" s="26" t="n">
        <v>54</v>
      </c>
      <c r="L65" s="28" t="n">
        <v>10.4</v>
      </c>
      <c r="M65" s="28" t="n">
        <v>561.6</v>
      </c>
      <c r="N65" s="28" t="n">
        <v>72.11</v>
      </c>
      <c r="O65" s="28" t="n">
        <v>633.71</v>
      </c>
      <c r="P65" s="26" t="s">
        <v>21831</v>
      </c>
      <c r="Q65" s="27" t="n">
        <v>46249</v>
      </c>
      <c r="R65" s="27" t="n">
        <v>46241</v>
      </c>
      <c r="S65" s="26"/>
    </row>
    <row r="66" customFormat="false" ht="15" hidden="false" customHeight="true" outlineLevel="0" collapsed="false">
      <c r="A66" s="29" t="s">
        <v>21953</v>
      </c>
      <c r="B66" s="30" t="n">
        <v>46235</v>
      </c>
      <c r="C66" s="29" t="s">
        <v>21954</v>
      </c>
      <c r="D66" s="29" t="s">
        <v>9947</v>
      </c>
      <c r="E66" s="29" t="s">
        <v>12255</v>
      </c>
      <c r="F66" s="29" t="s">
        <v>276</v>
      </c>
      <c r="G66" s="29" t="s">
        <v>11624</v>
      </c>
      <c r="H66" s="29" t="s">
        <v>21830</v>
      </c>
      <c r="I66" s="29" t="n">
        <v>35</v>
      </c>
      <c r="J66" s="29" t="n">
        <v>1</v>
      </c>
      <c r="K66" s="29" t="n">
        <v>35</v>
      </c>
      <c r="L66" s="31" t="n">
        <v>10.4</v>
      </c>
      <c r="M66" s="31" t="n">
        <v>364</v>
      </c>
      <c r="N66" s="31" t="n">
        <v>46.74</v>
      </c>
      <c r="O66" s="31" t="n">
        <v>410.74</v>
      </c>
      <c r="P66" s="29" t="s">
        <v>21831</v>
      </c>
      <c r="Q66" s="30" t="n">
        <v>46249</v>
      </c>
      <c r="R66" s="30" t="n">
        <v>46243</v>
      </c>
      <c r="S66" s="29"/>
    </row>
    <row r="67" customFormat="false" ht="15" hidden="false" customHeight="true" outlineLevel="0" collapsed="false">
      <c r="A67" s="26" t="s">
        <v>21955</v>
      </c>
      <c r="B67" s="27" t="n">
        <v>46235</v>
      </c>
      <c r="C67" s="26" t="s">
        <v>21956</v>
      </c>
      <c r="D67" s="26" t="s">
        <v>3029</v>
      </c>
      <c r="E67" s="26" t="s">
        <v>11874</v>
      </c>
      <c r="F67" s="26" t="s">
        <v>276</v>
      </c>
      <c r="G67" s="26" t="s">
        <v>11624</v>
      </c>
      <c r="H67" s="26" t="s">
        <v>21830</v>
      </c>
      <c r="I67" s="26" t="n">
        <v>58</v>
      </c>
      <c r="J67" s="26" t="n">
        <v>1</v>
      </c>
      <c r="K67" s="26" t="n">
        <v>58</v>
      </c>
      <c r="L67" s="28" t="n">
        <v>10.4</v>
      </c>
      <c r="M67" s="28" t="n">
        <v>603.2</v>
      </c>
      <c r="N67" s="28" t="n">
        <v>77.45</v>
      </c>
      <c r="O67" s="28" t="n">
        <v>680.65</v>
      </c>
      <c r="P67" s="26" t="s">
        <v>21831</v>
      </c>
      <c r="Q67" s="27" t="n">
        <v>46249</v>
      </c>
      <c r="R67" s="27" t="n">
        <v>46247</v>
      </c>
      <c r="S67" s="26"/>
    </row>
    <row r="68" customFormat="false" ht="15" hidden="false" customHeight="true" outlineLevel="0" collapsed="false">
      <c r="A68" s="29" t="s">
        <v>21957</v>
      </c>
      <c r="B68" s="30" t="n">
        <v>46235</v>
      </c>
      <c r="C68" s="29" t="s">
        <v>21958</v>
      </c>
      <c r="D68" s="29" t="s">
        <v>6602</v>
      </c>
      <c r="E68" s="29" t="s">
        <v>12759</v>
      </c>
      <c r="F68" s="29" t="s">
        <v>276</v>
      </c>
      <c r="G68" s="29" t="s">
        <v>11624</v>
      </c>
      <c r="H68" s="29" t="s">
        <v>21830</v>
      </c>
      <c r="I68" s="29" t="n">
        <v>49</v>
      </c>
      <c r="J68" s="29" t="n">
        <v>1</v>
      </c>
      <c r="K68" s="29" t="n">
        <v>49</v>
      </c>
      <c r="L68" s="31" t="n">
        <v>10.4</v>
      </c>
      <c r="M68" s="31" t="n">
        <v>509.6</v>
      </c>
      <c r="N68" s="31" t="n">
        <v>65.43</v>
      </c>
      <c r="O68" s="31" t="n">
        <v>575.03</v>
      </c>
      <c r="P68" s="29" t="s">
        <v>21831</v>
      </c>
      <c r="Q68" s="30" t="n">
        <v>46249</v>
      </c>
      <c r="R68" s="30" t="n">
        <v>46246</v>
      </c>
      <c r="S68" s="29"/>
    </row>
    <row r="69" customFormat="false" ht="15" hidden="false" customHeight="true" outlineLevel="0" collapsed="false">
      <c r="A69" s="26" t="s">
        <v>21959</v>
      </c>
      <c r="B69" s="27" t="n">
        <v>46235</v>
      </c>
      <c r="C69" s="26" t="s">
        <v>21960</v>
      </c>
      <c r="D69" s="26" t="s">
        <v>2628</v>
      </c>
      <c r="E69" s="26" t="s">
        <v>13221</v>
      </c>
      <c r="F69" s="26" t="s">
        <v>276</v>
      </c>
      <c r="G69" s="26" t="s">
        <v>11624</v>
      </c>
      <c r="H69" s="26" t="s">
        <v>21830</v>
      </c>
      <c r="I69" s="26" t="n">
        <v>45</v>
      </c>
      <c r="J69" s="26" t="n">
        <v>1</v>
      </c>
      <c r="K69" s="26" t="n">
        <v>45</v>
      </c>
      <c r="L69" s="28" t="n">
        <v>10.4</v>
      </c>
      <c r="M69" s="28" t="n">
        <v>468</v>
      </c>
      <c r="N69" s="28" t="n">
        <v>60.09</v>
      </c>
      <c r="O69" s="28" t="n">
        <v>528.09</v>
      </c>
      <c r="P69" s="26" t="s">
        <v>21831</v>
      </c>
      <c r="Q69" s="27" t="n">
        <v>46249</v>
      </c>
      <c r="R69" s="27" t="n">
        <v>46244</v>
      </c>
      <c r="S69" s="26"/>
    </row>
    <row r="70" customFormat="false" ht="15" hidden="false" customHeight="true" outlineLevel="0" collapsed="false">
      <c r="A70" s="29" t="s">
        <v>21961</v>
      </c>
      <c r="B70" s="30" t="n">
        <v>46235</v>
      </c>
      <c r="C70" s="29" t="s">
        <v>21962</v>
      </c>
      <c r="D70" s="29" t="s">
        <v>1309</v>
      </c>
      <c r="E70" s="29" t="s">
        <v>12559</v>
      </c>
      <c r="F70" s="29" t="s">
        <v>276</v>
      </c>
      <c r="G70" s="29" t="s">
        <v>11624</v>
      </c>
      <c r="H70" s="29" t="s">
        <v>21830</v>
      </c>
      <c r="I70" s="29" t="n">
        <v>37</v>
      </c>
      <c r="J70" s="29" t="n">
        <v>1</v>
      </c>
      <c r="K70" s="29" t="n">
        <v>37</v>
      </c>
      <c r="L70" s="31" t="n">
        <v>10.4</v>
      </c>
      <c r="M70" s="31" t="n">
        <v>384.8</v>
      </c>
      <c r="N70" s="31" t="n">
        <v>49.41</v>
      </c>
      <c r="O70" s="31" t="n">
        <v>434.21</v>
      </c>
      <c r="P70" s="29" t="s">
        <v>21831</v>
      </c>
      <c r="Q70" s="30" t="n">
        <v>46249</v>
      </c>
      <c r="R70" s="30" t="n">
        <v>46238</v>
      </c>
      <c r="S70" s="29"/>
    </row>
    <row r="71" customFormat="false" ht="15" hidden="false" customHeight="true" outlineLevel="0" collapsed="false">
      <c r="A71" s="26" t="s">
        <v>21963</v>
      </c>
      <c r="B71" s="27" t="n">
        <v>46235</v>
      </c>
      <c r="C71" s="26" t="s">
        <v>21964</v>
      </c>
      <c r="D71" s="26" t="s">
        <v>597</v>
      </c>
      <c r="E71" s="26" t="s">
        <v>12784</v>
      </c>
      <c r="F71" s="26" t="s">
        <v>276</v>
      </c>
      <c r="G71" s="26" t="s">
        <v>11624</v>
      </c>
      <c r="H71" s="26" t="s">
        <v>21830</v>
      </c>
      <c r="I71" s="26" t="n">
        <v>47</v>
      </c>
      <c r="J71" s="26" t="n">
        <v>1</v>
      </c>
      <c r="K71" s="26" t="n">
        <v>47</v>
      </c>
      <c r="L71" s="28" t="n">
        <v>10.4</v>
      </c>
      <c r="M71" s="28" t="n">
        <v>488.8</v>
      </c>
      <c r="N71" s="28" t="n">
        <v>62.76</v>
      </c>
      <c r="O71" s="28" t="n">
        <v>551.56</v>
      </c>
      <c r="P71" s="26" t="s">
        <v>21831</v>
      </c>
      <c r="Q71" s="27" t="n">
        <v>46249</v>
      </c>
      <c r="R71" s="27" t="n">
        <v>46247</v>
      </c>
      <c r="S71" s="26"/>
    </row>
    <row r="72" customFormat="false" ht="15" hidden="false" customHeight="true" outlineLevel="0" collapsed="false">
      <c r="A72" s="29" t="s">
        <v>21965</v>
      </c>
      <c r="B72" s="30" t="n">
        <v>46235</v>
      </c>
      <c r="C72" s="29" t="s">
        <v>21966</v>
      </c>
      <c r="D72" s="29" t="s">
        <v>8398</v>
      </c>
      <c r="E72" s="29" t="s">
        <v>12736</v>
      </c>
      <c r="F72" s="29" t="s">
        <v>276</v>
      </c>
      <c r="G72" s="29" t="s">
        <v>11624</v>
      </c>
      <c r="H72" s="29" t="s">
        <v>21830</v>
      </c>
      <c r="I72" s="29" t="n">
        <v>28</v>
      </c>
      <c r="J72" s="29" t="n">
        <v>1</v>
      </c>
      <c r="K72" s="29" t="n">
        <v>28</v>
      </c>
      <c r="L72" s="31" t="n">
        <v>10.4</v>
      </c>
      <c r="M72" s="31" t="n">
        <v>291.2</v>
      </c>
      <c r="N72" s="31" t="n">
        <v>37.39</v>
      </c>
      <c r="O72" s="31" t="n">
        <v>328.59</v>
      </c>
      <c r="P72" s="29" t="s">
        <v>21831</v>
      </c>
      <c r="Q72" s="30" t="n">
        <v>46249</v>
      </c>
      <c r="R72" s="30" t="n">
        <v>46246</v>
      </c>
      <c r="S72" s="29"/>
    </row>
    <row r="73" customFormat="false" ht="15" hidden="false" customHeight="true" outlineLevel="0" collapsed="false">
      <c r="A73" s="26" t="s">
        <v>21967</v>
      </c>
      <c r="B73" s="27" t="n">
        <v>46235</v>
      </c>
      <c r="C73" s="26" t="s">
        <v>21968</v>
      </c>
      <c r="D73" s="26" t="s">
        <v>6856</v>
      </c>
      <c r="E73" s="26" t="s">
        <v>13025</v>
      </c>
      <c r="F73" s="26" t="s">
        <v>276</v>
      </c>
      <c r="G73" s="26" t="s">
        <v>11624</v>
      </c>
      <c r="H73" s="26" t="s">
        <v>21830</v>
      </c>
      <c r="I73" s="26" t="n">
        <v>35</v>
      </c>
      <c r="J73" s="26" t="n">
        <v>1</v>
      </c>
      <c r="K73" s="26" t="n">
        <v>35</v>
      </c>
      <c r="L73" s="28" t="n">
        <v>10.4</v>
      </c>
      <c r="M73" s="28" t="n">
        <v>364</v>
      </c>
      <c r="N73" s="28" t="n">
        <v>46.74</v>
      </c>
      <c r="O73" s="28" t="n">
        <v>410.74</v>
      </c>
      <c r="P73" s="26" t="s">
        <v>21831</v>
      </c>
      <c r="Q73" s="27" t="n">
        <v>46249</v>
      </c>
      <c r="R73" s="27" t="n">
        <v>46250</v>
      </c>
      <c r="S73" s="26"/>
    </row>
    <row r="74" customFormat="false" ht="15" hidden="false" customHeight="true" outlineLevel="0" collapsed="false">
      <c r="A74" s="29" t="s">
        <v>21969</v>
      </c>
      <c r="B74" s="30" t="n">
        <v>46235</v>
      </c>
      <c r="C74" s="29" t="s">
        <v>21970</v>
      </c>
      <c r="D74" s="29" t="s">
        <v>5873</v>
      </c>
      <c r="E74" s="29" t="s">
        <v>20393</v>
      </c>
      <c r="F74" s="29" t="s">
        <v>276</v>
      </c>
      <c r="G74" s="29" t="s">
        <v>11624</v>
      </c>
      <c r="H74" s="29" t="s">
        <v>21830</v>
      </c>
      <c r="I74" s="29" t="n">
        <v>60</v>
      </c>
      <c r="J74" s="29" t="n">
        <v>1</v>
      </c>
      <c r="K74" s="29" t="n">
        <v>60</v>
      </c>
      <c r="L74" s="31" t="n">
        <v>10.4</v>
      </c>
      <c r="M74" s="31" t="n">
        <v>624</v>
      </c>
      <c r="N74" s="31" t="n">
        <v>80.12</v>
      </c>
      <c r="O74" s="31" t="n">
        <v>704.12</v>
      </c>
      <c r="P74" s="29" t="s">
        <v>21831</v>
      </c>
      <c r="Q74" s="30" t="n">
        <v>46249</v>
      </c>
      <c r="R74" s="30" t="n">
        <v>46250</v>
      </c>
      <c r="S74" s="29"/>
    </row>
    <row r="75" customFormat="false" ht="15" hidden="false" customHeight="true" outlineLevel="0" collapsed="false">
      <c r="A75" s="26" t="s">
        <v>21971</v>
      </c>
      <c r="B75" s="27" t="n">
        <v>46235</v>
      </c>
      <c r="C75" s="26" t="s">
        <v>21972</v>
      </c>
      <c r="D75" s="26" t="s">
        <v>6140</v>
      </c>
      <c r="E75" s="26" t="s">
        <v>11754</v>
      </c>
      <c r="F75" s="26" t="s">
        <v>276</v>
      </c>
      <c r="G75" s="26" t="s">
        <v>11624</v>
      </c>
      <c r="H75" s="26" t="s">
        <v>21830</v>
      </c>
      <c r="I75" s="26" t="n">
        <v>39</v>
      </c>
      <c r="J75" s="26" t="n">
        <v>1</v>
      </c>
      <c r="K75" s="26" t="n">
        <v>39</v>
      </c>
      <c r="L75" s="28" t="n">
        <v>10.4</v>
      </c>
      <c r="M75" s="28" t="n">
        <v>405.6</v>
      </c>
      <c r="N75" s="28" t="n">
        <v>52.08</v>
      </c>
      <c r="O75" s="28" t="n">
        <v>457.68</v>
      </c>
      <c r="P75" s="26" t="s">
        <v>21831</v>
      </c>
      <c r="Q75" s="27" t="n">
        <v>46249</v>
      </c>
      <c r="R75" s="27" t="n">
        <v>46244</v>
      </c>
      <c r="S75" s="26"/>
    </row>
    <row r="76" customFormat="false" ht="15" hidden="false" customHeight="true" outlineLevel="0" collapsed="false">
      <c r="A76" s="29" t="s">
        <v>21973</v>
      </c>
      <c r="B76" s="30" t="n">
        <v>46235</v>
      </c>
      <c r="C76" s="29" t="s">
        <v>21974</v>
      </c>
      <c r="D76" s="29" t="s">
        <v>9316</v>
      </c>
      <c r="E76" s="29" t="s">
        <v>12359</v>
      </c>
      <c r="F76" s="29" t="s">
        <v>276</v>
      </c>
      <c r="G76" s="29" t="s">
        <v>11624</v>
      </c>
      <c r="H76" s="29" t="s">
        <v>21830</v>
      </c>
      <c r="I76" s="29" t="n">
        <v>40</v>
      </c>
      <c r="J76" s="29" t="n">
        <v>1</v>
      </c>
      <c r="K76" s="29" t="n">
        <v>40</v>
      </c>
      <c r="L76" s="31" t="n">
        <v>10.4</v>
      </c>
      <c r="M76" s="31" t="n">
        <v>416</v>
      </c>
      <c r="N76" s="31" t="n">
        <v>53.41</v>
      </c>
      <c r="O76" s="31" t="n">
        <v>469.41</v>
      </c>
      <c r="P76" s="29" t="s">
        <v>11623</v>
      </c>
      <c r="Q76" s="30" t="n">
        <v>46249</v>
      </c>
      <c r="R76" s="29"/>
      <c r="S76" s="29"/>
    </row>
    <row r="77" customFormat="false" ht="15" hidden="false" customHeight="true" outlineLevel="0" collapsed="false">
      <c r="A77" s="26" t="s">
        <v>21975</v>
      </c>
      <c r="B77" s="27" t="n">
        <v>46235</v>
      </c>
      <c r="C77" s="26" t="s">
        <v>21976</v>
      </c>
      <c r="D77" s="26" t="s">
        <v>7426</v>
      </c>
      <c r="E77" s="26" t="s">
        <v>13756</v>
      </c>
      <c r="F77" s="26" t="s">
        <v>276</v>
      </c>
      <c r="G77" s="26" t="s">
        <v>11624</v>
      </c>
      <c r="H77" s="26" t="s">
        <v>21830</v>
      </c>
      <c r="I77" s="26" t="n">
        <v>49</v>
      </c>
      <c r="J77" s="26" t="n">
        <v>1</v>
      </c>
      <c r="K77" s="26" t="n">
        <v>49</v>
      </c>
      <c r="L77" s="28" t="n">
        <v>10.4</v>
      </c>
      <c r="M77" s="28" t="n">
        <v>509.6</v>
      </c>
      <c r="N77" s="28" t="n">
        <v>65.43</v>
      </c>
      <c r="O77" s="28" t="n">
        <v>575.03</v>
      </c>
      <c r="P77" s="26" t="s">
        <v>21831</v>
      </c>
      <c r="Q77" s="27" t="n">
        <v>46249</v>
      </c>
      <c r="R77" s="27" t="n">
        <v>46250</v>
      </c>
      <c r="S77" s="26"/>
    </row>
    <row r="78" customFormat="false" ht="15" hidden="false" customHeight="true" outlineLevel="0" collapsed="false">
      <c r="A78" s="29" t="s">
        <v>21977</v>
      </c>
      <c r="B78" s="30" t="n">
        <v>46235</v>
      </c>
      <c r="C78" s="29" t="s">
        <v>21978</v>
      </c>
      <c r="D78" s="29" t="s">
        <v>6570</v>
      </c>
      <c r="E78" s="29" t="s">
        <v>13005</v>
      </c>
      <c r="F78" s="29" t="s">
        <v>276</v>
      </c>
      <c r="G78" s="29" t="s">
        <v>11624</v>
      </c>
      <c r="H78" s="29" t="s">
        <v>21830</v>
      </c>
      <c r="I78" s="29" t="n">
        <v>40</v>
      </c>
      <c r="J78" s="29" t="n">
        <v>1</v>
      </c>
      <c r="K78" s="29" t="n">
        <v>40</v>
      </c>
      <c r="L78" s="31" t="n">
        <v>10.4</v>
      </c>
      <c r="M78" s="31" t="n">
        <v>416</v>
      </c>
      <c r="N78" s="31" t="n">
        <v>53.41</v>
      </c>
      <c r="O78" s="31" t="n">
        <v>469.41</v>
      </c>
      <c r="P78" s="29" t="s">
        <v>21831</v>
      </c>
      <c r="Q78" s="30" t="n">
        <v>46249</v>
      </c>
      <c r="R78" s="30" t="n">
        <v>46240</v>
      </c>
      <c r="S78" s="29"/>
    </row>
    <row r="79" customFormat="false" ht="15" hidden="false" customHeight="true" outlineLevel="0" collapsed="false">
      <c r="A79" s="26" t="s">
        <v>21979</v>
      </c>
      <c r="B79" s="27" t="n">
        <v>46235</v>
      </c>
      <c r="C79" s="26" t="s">
        <v>21980</v>
      </c>
      <c r="D79" s="26" t="s">
        <v>4608</v>
      </c>
      <c r="E79" s="26" t="s">
        <v>11856</v>
      </c>
      <c r="F79" s="26" t="s">
        <v>276</v>
      </c>
      <c r="G79" s="26" t="s">
        <v>11624</v>
      </c>
      <c r="H79" s="26" t="s">
        <v>21830</v>
      </c>
      <c r="I79" s="26" t="n">
        <v>25</v>
      </c>
      <c r="J79" s="26" t="n">
        <v>1</v>
      </c>
      <c r="K79" s="26" t="n">
        <v>25</v>
      </c>
      <c r="L79" s="28" t="n">
        <v>10.4</v>
      </c>
      <c r="M79" s="28" t="n">
        <v>260</v>
      </c>
      <c r="N79" s="28" t="n">
        <v>33.38</v>
      </c>
      <c r="O79" s="28" t="n">
        <v>293.38</v>
      </c>
      <c r="P79" s="26" t="s">
        <v>21831</v>
      </c>
      <c r="Q79" s="27" t="n">
        <v>46249</v>
      </c>
      <c r="R79" s="27" t="n">
        <v>46237</v>
      </c>
      <c r="S79" s="26"/>
    </row>
    <row r="80" customFormat="false" ht="15" hidden="false" customHeight="true" outlineLevel="0" collapsed="false">
      <c r="A80" s="29" t="s">
        <v>21981</v>
      </c>
      <c r="B80" s="30" t="n">
        <v>46235</v>
      </c>
      <c r="C80" s="29" t="s">
        <v>21982</v>
      </c>
      <c r="D80" s="29" t="s">
        <v>1563</v>
      </c>
      <c r="E80" s="29" t="s">
        <v>12831</v>
      </c>
      <c r="F80" s="29" t="s">
        <v>276</v>
      </c>
      <c r="G80" s="29" t="s">
        <v>11624</v>
      </c>
      <c r="H80" s="29" t="s">
        <v>21830</v>
      </c>
      <c r="I80" s="29" t="n">
        <v>42</v>
      </c>
      <c r="J80" s="29" t="n">
        <v>1</v>
      </c>
      <c r="K80" s="29" t="n">
        <v>42</v>
      </c>
      <c r="L80" s="31" t="n">
        <v>10.4</v>
      </c>
      <c r="M80" s="31" t="n">
        <v>436.8</v>
      </c>
      <c r="N80" s="31" t="n">
        <v>56.09</v>
      </c>
      <c r="O80" s="31" t="n">
        <v>492.89</v>
      </c>
      <c r="P80" s="29" t="s">
        <v>21831</v>
      </c>
      <c r="Q80" s="30" t="n">
        <v>46249</v>
      </c>
      <c r="R80" s="30" t="n">
        <v>46248</v>
      </c>
      <c r="S80" s="29"/>
    </row>
    <row r="81" customFormat="false" ht="15" hidden="false" customHeight="true" outlineLevel="0" collapsed="false">
      <c r="A81" s="26" t="s">
        <v>21983</v>
      </c>
      <c r="B81" s="27" t="n">
        <v>46235</v>
      </c>
      <c r="C81" s="26" t="s">
        <v>21984</v>
      </c>
      <c r="D81" s="26" t="s">
        <v>7073</v>
      </c>
      <c r="E81" s="26" t="s">
        <v>11749</v>
      </c>
      <c r="F81" s="26" t="s">
        <v>276</v>
      </c>
      <c r="G81" s="26" t="s">
        <v>11624</v>
      </c>
      <c r="H81" s="26" t="s">
        <v>21830</v>
      </c>
      <c r="I81" s="26" t="n">
        <v>28</v>
      </c>
      <c r="J81" s="26" t="n">
        <v>1</v>
      </c>
      <c r="K81" s="26" t="n">
        <v>28</v>
      </c>
      <c r="L81" s="28" t="n">
        <v>10.4</v>
      </c>
      <c r="M81" s="28" t="n">
        <v>291.2</v>
      </c>
      <c r="N81" s="28" t="n">
        <v>37.39</v>
      </c>
      <c r="O81" s="28" t="n">
        <v>328.59</v>
      </c>
      <c r="P81" s="26" t="s">
        <v>21831</v>
      </c>
      <c r="Q81" s="27" t="n">
        <v>46249</v>
      </c>
      <c r="R81" s="27" t="n">
        <v>46240</v>
      </c>
      <c r="S81" s="26"/>
    </row>
    <row r="82" customFormat="false" ht="15" hidden="false" customHeight="true" outlineLevel="0" collapsed="false">
      <c r="A82" s="29" t="s">
        <v>21985</v>
      </c>
      <c r="B82" s="30" t="n">
        <v>46235</v>
      </c>
      <c r="C82" s="29" t="s">
        <v>21986</v>
      </c>
      <c r="D82" s="29" t="s">
        <v>11588</v>
      </c>
      <c r="E82" s="29" t="s">
        <v>13532</v>
      </c>
      <c r="F82" s="29" t="s">
        <v>276</v>
      </c>
      <c r="G82" s="29" t="s">
        <v>11624</v>
      </c>
      <c r="H82" s="29" t="s">
        <v>21830</v>
      </c>
      <c r="I82" s="29" t="n">
        <v>36</v>
      </c>
      <c r="J82" s="29" t="n">
        <v>1</v>
      </c>
      <c r="K82" s="29" t="n">
        <v>36</v>
      </c>
      <c r="L82" s="31" t="n">
        <v>10.4</v>
      </c>
      <c r="M82" s="31" t="n">
        <v>374.4</v>
      </c>
      <c r="N82" s="31" t="n">
        <v>48.07</v>
      </c>
      <c r="O82" s="31" t="n">
        <v>422.47</v>
      </c>
      <c r="P82" s="29" t="s">
        <v>21831</v>
      </c>
      <c r="Q82" s="30" t="n">
        <v>46249</v>
      </c>
      <c r="R82" s="30" t="n">
        <v>46250</v>
      </c>
      <c r="S82" s="29"/>
    </row>
    <row r="83" customFormat="false" ht="15" hidden="false" customHeight="true" outlineLevel="0" collapsed="false">
      <c r="A83" s="26" t="s">
        <v>21987</v>
      </c>
      <c r="B83" s="27" t="n">
        <v>46235</v>
      </c>
      <c r="C83" s="26" t="s">
        <v>21988</v>
      </c>
      <c r="D83" s="26" t="s">
        <v>3662</v>
      </c>
      <c r="E83" s="26" t="s">
        <v>12951</v>
      </c>
      <c r="F83" s="26" t="s">
        <v>276</v>
      </c>
      <c r="G83" s="26" t="s">
        <v>11624</v>
      </c>
      <c r="H83" s="26" t="s">
        <v>21830</v>
      </c>
      <c r="I83" s="26" t="n">
        <v>48</v>
      </c>
      <c r="J83" s="26" t="n">
        <v>1</v>
      </c>
      <c r="K83" s="26" t="n">
        <v>48</v>
      </c>
      <c r="L83" s="28" t="n">
        <v>10.4</v>
      </c>
      <c r="M83" s="28" t="n">
        <v>499.2</v>
      </c>
      <c r="N83" s="28" t="n">
        <v>64.1</v>
      </c>
      <c r="O83" s="28" t="n">
        <v>563.3</v>
      </c>
      <c r="P83" s="26" t="s">
        <v>21831</v>
      </c>
      <c r="Q83" s="27" t="n">
        <v>46249</v>
      </c>
      <c r="R83" s="27" t="n">
        <v>46248</v>
      </c>
      <c r="S83" s="26"/>
    </row>
    <row r="84" customFormat="false" ht="15" hidden="false" customHeight="true" outlineLevel="0" collapsed="false">
      <c r="A84" s="29" t="s">
        <v>21989</v>
      </c>
      <c r="B84" s="30" t="n">
        <v>46235</v>
      </c>
      <c r="C84" s="29" t="s">
        <v>21990</v>
      </c>
      <c r="D84" s="29" t="s">
        <v>7432</v>
      </c>
      <c r="E84" s="29" t="s">
        <v>20407</v>
      </c>
      <c r="F84" s="29" t="s">
        <v>276</v>
      </c>
      <c r="G84" s="29" t="s">
        <v>11624</v>
      </c>
      <c r="H84" s="29" t="s">
        <v>21830</v>
      </c>
      <c r="I84" s="29" t="n">
        <v>61</v>
      </c>
      <c r="J84" s="29" t="n">
        <v>1</v>
      </c>
      <c r="K84" s="29" t="n">
        <v>61</v>
      </c>
      <c r="L84" s="31" t="n">
        <v>10.4</v>
      </c>
      <c r="M84" s="31" t="n">
        <v>634.4</v>
      </c>
      <c r="N84" s="31" t="n">
        <v>81.46</v>
      </c>
      <c r="O84" s="31" t="n">
        <v>715.86</v>
      </c>
      <c r="P84" s="29" t="s">
        <v>21831</v>
      </c>
      <c r="Q84" s="30" t="n">
        <v>46249</v>
      </c>
      <c r="R84" s="30" t="n">
        <v>46241</v>
      </c>
      <c r="S84" s="29"/>
    </row>
    <row r="85" customFormat="false" ht="15" hidden="false" customHeight="true" outlineLevel="0" collapsed="false">
      <c r="A85" s="26" t="s">
        <v>21991</v>
      </c>
      <c r="B85" s="27" t="n">
        <v>46235</v>
      </c>
      <c r="C85" s="26" t="s">
        <v>21992</v>
      </c>
      <c r="D85" s="26" t="s">
        <v>3685</v>
      </c>
      <c r="E85" s="26" t="s">
        <v>12586</v>
      </c>
      <c r="F85" s="26" t="s">
        <v>276</v>
      </c>
      <c r="G85" s="26" t="s">
        <v>11624</v>
      </c>
      <c r="H85" s="26" t="s">
        <v>21830</v>
      </c>
      <c r="I85" s="26" t="n">
        <v>44</v>
      </c>
      <c r="J85" s="26" t="n">
        <v>1</v>
      </c>
      <c r="K85" s="26" t="n">
        <v>44</v>
      </c>
      <c r="L85" s="28" t="n">
        <v>10.4</v>
      </c>
      <c r="M85" s="28" t="n">
        <v>457.6</v>
      </c>
      <c r="N85" s="28" t="n">
        <v>58.76</v>
      </c>
      <c r="O85" s="28" t="n">
        <v>516.36</v>
      </c>
      <c r="P85" s="26" t="s">
        <v>21831</v>
      </c>
      <c r="Q85" s="27" t="n">
        <v>46249</v>
      </c>
      <c r="R85" s="27" t="n">
        <v>46251</v>
      </c>
      <c r="S85" s="26"/>
    </row>
    <row r="86" customFormat="false" ht="15" hidden="false" customHeight="true" outlineLevel="0" collapsed="false">
      <c r="A86" s="29" t="s">
        <v>21993</v>
      </c>
      <c r="B86" s="30" t="n">
        <v>46235</v>
      </c>
      <c r="C86" s="29" t="s">
        <v>21994</v>
      </c>
      <c r="D86" s="29" t="s">
        <v>8274</v>
      </c>
      <c r="E86" s="29" t="s">
        <v>13881</v>
      </c>
      <c r="F86" s="29" t="s">
        <v>276</v>
      </c>
      <c r="G86" s="29" t="s">
        <v>11624</v>
      </c>
      <c r="H86" s="29" t="s">
        <v>21830</v>
      </c>
      <c r="I86" s="29" t="n">
        <v>45</v>
      </c>
      <c r="J86" s="29" t="n">
        <v>1</v>
      </c>
      <c r="K86" s="29" t="n">
        <v>45</v>
      </c>
      <c r="L86" s="31" t="n">
        <v>10.4</v>
      </c>
      <c r="M86" s="31" t="n">
        <v>468</v>
      </c>
      <c r="N86" s="31" t="n">
        <v>60.09</v>
      </c>
      <c r="O86" s="31" t="n">
        <v>528.09</v>
      </c>
      <c r="P86" s="29" t="s">
        <v>21831</v>
      </c>
      <c r="Q86" s="30" t="n">
        <v>46249</v>
      </c>
      <c r="R86" s="30" t="n">
        <v>46249</v>
      </c>
      <c r="S86" s="29"/>
    </row>
    <row r="87" customFormat="false" ht="15" hidden="false" customHeight="true" outlineLevel="0" collapsed="false">
      <c r="A87" s="26" t="s">
        <v>21995</v>
      </c>
      <c r="B87" s="27" t="n">
        <v>46235</v>
      </c>
      <c r="C87" s="26" t="s">
        <v>21996</v>
      </c>
      <c r="D87" s="26" t="s">
        <v>9539</v>
      </c>
      <c r="E87" s="26" t="s">
        <v>20413</v>
      </c>
      <c r="F87" s="26" t="s">
        <v>276</v>
      </c>
      <c r="G87" s="26" t="s">
        <v>11624</v>
      </c>
      <c r="H87" s="26" t="s">
        <v>21830</v>
      </c>
      <c r="I87" s="26" t="n">
        <v>36</v>
      </c>
      <c r="J87" s="26" t="n">
        <v>1</v>
      </c>
      <c r="K87" s="26" t="n">
        <v>36</v>
      </c>
      <c r="L87" s="28" t="n">
        <v>10.4</v>
      </c>
      <c r="M87" s="28" t="n">
        <v>374.4</v>
      </c>
      <c r="N87" s="28" t="n">
        <v>48.07</v>
      </c>
      <c r="O87" s="28" t="n">
        <v>422.47</v>
      </c>
      <c r="P87" s="26" t="s">
        <v>21831</v>
      </c>
      <c r="Q87" s="27" t="n">
        <v>46249</v>
      </c>
      <c r="R87" s="27" t="n">
        <v>46241</v>
      </c>
      <c r="S87" s="26"/>
    </row>
    <row r="88" customFormat="false" ht="15" hidden="false" customHeight="true" outlineLevel="0" collapsed="false">
      <c r="A88" s="29" t="s">
        <v>21997</v>
      </c>
      <c r="B88" s="30" t="n">
        <v>46235</v>
      </c>
      <c r="C88" s="29" t="s">
        <v>21998</v>
      </c>
      <c r="D88" s="29" t="s">
        <v>10478</v>
      </c>
      <c r="E88" s="29" t="s">
        <v>13266</v>
      </c>
      <c r="F88" s="29" t="s">
        <v>276</v>
      </c>
      <c r="G88" s="29" t="s">
        <v>11624</v>
      </c>
      <c r="H88" s="29" t="s">
        <v>21830</v>
      </c>
      <c r="I88" s="29" t="n">
        <v>28</v>
      </c>
      <c r="J88" s="29" t="n">
        <v>1</v>
      </c>
      <c r="K88" s="29" t="n">
        <v>28</v>
      </c>
      <c r="L88" s="31" t="n">
        <v>10.4</v>
      </c>
      <c r="M88" s="31" t="n">
        <v>291.2</v>
      </c>
      <c r="N88" s="31" t="n">
        <v>37.39</v>
      </c>
      <c r="O88" s="31" t="n">
        <v>328.59</v>
      </c>
      <c r="P88" s="29" t="s">
        <v>21831</v>
      </c>
      <c r="Q88" s="30" t="n">
        <v>46249</v>
      </c>
      <c r="R88" s="30" t="n">
        <v>46245</v>
      </c>
      <c r="S88" s="29"/>
    </row>
    <row r="89" customFormat="false" ht="15" hidden="false" customHeight="true" outlineLevel="0" collapsed="false">
      <c r="A89" s="26" t="s">
        <v>21999</v>
      </c>
      <c r="B89" s="27" t="n">
        <v>46235</v>
      </c>
      <c r="C89" s="26" t="s">
        <v>22000</v>
      </c>
      <c r="D89" s="26" t="s">
        <v>8090</v>
      </c>
      <c r="E89" s="26" t="s">
        <v>11951</v>
      </c>
      <c r="F89" s="26" t="s">
        <v>276</v>
      </c>
      <c r="G89" s="26" t="s">
        <v>11624</v>
      </c>
      <c r="H89" s="26" t="s">
        <v>21830</v>
      </c>
      <c r="I89" s="26" t="n">
        <v>34</v>
      </c>
      <c r="J89" s="26" t="n">
        <v>1</v>
      </c>
      <c r="K89" s="26" t="n">
        <v>34</v>
      </c>
      <c r="L89" s="28" t="n">
        <v>10.4</v>
      </c>
      <c r="M89" s="28" t="n">
        <v>353.6</v>
      </c>
      <c r="N89" s="28" t="n">
        <v>45.4</v>
      </c>
      <c r="O89" s="28" t="n">
        <v>399</v>
      </c>
      <c r="P89" s="26" t="s">
        <v>21831</v>
      </c>
      <c r="Q89" s="27" t="n">
        <v>46249</v>
      </c>
      <c r="R89" s="27" t="n">
        <v>46240</v>
      </c>
      <c r="S89" s="26"/>
    </row>
    <row r="90" customFormat="false" ht="15" hidden="false" customHeight="true" outlineLevel="0" collapsed="false">
      <c r="A90" s="29" t="s">
        <v>22001</v>
      </c>
      <c r="B90" s="30" t="n">
        <v>46235</v>
      </c>
      <c r="C90" s="29" t="s">
        <v>22002</v>
      </c>
      <c r="D90" s="29" t="s">
        <v>3990</v>
      </c>
      <c r="E90" s="29" t="s">
        <v>12152</v>
      </c>
      <c r="F90" s="29" t="s">
        <v>276</v>
      </c>
      <c r="G90" s="29" t="s">
        <v>11624</v>
      </c>
      <c r="H90" s="29" t="s">
        <v>21830</v>
      </c>
      <c r="I90" s="29" t="n">
        <v>40</v>
      </c>
      <c r="J90" s="29" t="n">
        <v>1</v>
      </c>
      <c r="K90" s="29" t="n">
        <v>40</v>
      </c>
      <c r="L90" s="31" t="n">
        <v>10.4</v>
      </c>
      <c r="M90" s="31" t="n">
        <v>416</v>
      </c>
      <c r="N90" s="31" t="n">
        <v>53.41</v>
      </c>
      <c r="O90" s="31" t="n">
        <v>469.41</v>
      </c>
      <c r="P90" s="29" t="s">
        <v>21831</v>
      </c>
      <c r="Q90" s="30" t="n">
        <v>46249</v>
      </c>
      <c r="R90" s="30" t="n">
        <v>46241</v>
      </c>
      <c r="S90" s="29"/>
    </row>
    <row r="91" customFormat="false" ht="15" hidden="false" customHeight="true" outlineLevel="0" collapsed="false">
      <c r="A91" s="26" t="s">
        <v>22003</v>
      </c>
      <c r="B91" s="27" t="n">
        <v>46235</v>
      </c>
      <c r="C91" s="26" t="s">
        <v>22004</v>
      </c>
      <c r="D91" s="26" t="s">
        <v>8373</v>
      </c>
      <c r="E91" s="26" t="s">
        <v>20420</v>
      </c>
      <c r="F91" s="26" t="s">
        <v>276</v>
      </c>
      <c r="G91" s="26" t="s">
        <v>11624</v>
      </c>
      <c r="H91" s="26" t="s">
        <v>21830</v>
      </c>
      <c r="I91" s="26" t="n">
        <v>29</v>
      </c>
      <c r="J91" s="26" t="n">
        <v>1</v>
      </c>
      <c r="K91" s="26" t="n">
        <v>29</v>
      </c>
      <c r="L91" s="28" t="n">
        <v>10.4</v>
      </c>
      <c r="M91" s="28" t="n">
        <v>301.6</v>
      </c>
      <c r="N91" s="28" t="n">
        <v>38.73</v>
      </c>
      <c r="O91" s="28" t="n">
        <v>340.33</v>
      </c>
      <c r="P91" s="26" t="s">
        <v>21831</v>
      </c>
      <c r="Q91" s="27" t="n">
        <v>46249</v>
      </c>
      <c r="R91" s="27" t="n">
        <v>46238</v>
      </c>
      <c r="S91" s="26"/>
    </row>
    <row r="92" customFormat="false" ht="15" hidden="false" customHeight="true" outlineLevel="0" collapsed="false">
      <c r="A92" s="29" t="s">
        <v>22005</v>
      </c>
      <c r="B92" s="30" t="n">
        <v>46235</v>
      </c>
      <c r="C92" s="29" t="s">
        <v>22006</v>
      </c>
      <c r="D92" s="29" t="s">
        <v>7236</v>
      </c>
      <c r="E92" s="29" t="s">
        <v>12894</v>
      </c>
      <c r="F92" s="29" t="s">
        <v>276</v>
      </c>
      <c r="G92" s="29" t="s">
        <v>11624</v>
      </c>
      <c r="H92" s="29" t="s">
        <v>21830</v>
      </c>
      <c r="I92" s="29" t="n">
        <v>54</v>
      </c>
      <c r="J92" s="29" t="n">
        <v>1</v>
      </c>
      <c r="K92" s="29" t="n">
        <v>54</v>
      </c>
      <c r="L92" s="31" t="n">
        <v>10.4</v>
      </c>
      <c r="M92" s="31" t="n">
        <v>561.6</v>
      </c>
      <c r="N92" s="31" t="n">
        <v>72.11</v>
      </c>
      <c r="O92" s="31" t="n">
        <v>633.71</v>
      </c>
      <c r="P92" s="29" t="s">
        <v>21831</v>
      </c>
      <c r="Q92" s="30" t="n">
        <v>46249</v>
      </c>
      <c r="R92" s="30" t="n">
        <v>46239</v>
      </c>
      <c r="S92" s="29"/>
    </row>
    <row r="93" customFormat="false" ht="15" hidden="false" customHeight="true" outlineLevel="0" collapsed="false">
      <c r="A93" s="26" t="s">
        <v>22007</v>
      </c>
      <c r="B93" s="27" t="n">
        <v>46235</v>
      </c>
      <c r="C93" s="26" t="s">
        <v>22008</v>
      </c>
      <c r="D93" s="26" t="s">
        <v>10592</v>
      </c>
      <c r="E93" s="26" t="s">
        <v>11727</v>
      </c>
      <c r="F93" s="26" t="s">
        <v>276</v>
      </c>
      <c r="G93" s="26" t="s">
        <v>11624</v>
      </c>
      <c r="H93" s="26" t="s">
        <v>21830</v>
      </c>
      <c r="I93" s="26" t="n">
        <v>34</v>
      </c>
      <c r="J93" s="26" t="n">
        <v>1</v>
      </c>
      <c r="K93" s="26" t="n">
        <v>34</v>
      </c>
      <c r="L93" s="28" t="n">
        <v>10.4</v>
      </c>
      <c r="M93" s="28" t="n">
        <v>353.6</v>
      </c>
      <c r="N93" s="28" t="n">
        <v>45.4</v>
      </c>
      <c r="O93" s="28" t="n">
        <v>399</v>
      </c>
      <c r="P93" s="26" t="s">
        <v>21831</v>
      </c>
      <c r="Q93" s="27" t="n">
        <v>46249</v>
      </c>
      <c r="R93" s="27" t="n">
        <v>46248</v>
      </c>
      <c r="S93" s="26"/>
    </row>
    <row r="94" customFormat="false" ht="15" hidden="false" customHeight="true" outlineLevel="0" collapsed="false">
      <c r="A94" s="29" t="s">
        <v>22009</v>
      </c>
      <c r="B94" s="30" t="n">
        <v>46235</v>
      </c>
      <c r="C94" s="29" t="s">
        <v>22010</v>
      </c>
      <c r="D94" s="29" t="s">
        <v>8445</v>
      </c>
      <c r="E94" s="29" t="s">
        <v>14054</v>
      </c>
      <c r="F94" s="29" t="s">
        <v>276</v>
      </c>
      <c r="G94" s="29" t="s">
        <v>11624</v>
      </c>
      <c r="H94" s="29" t="s">
        <v>21830</v>
      </c>
      <c r="I94" s="29" t="n">
        <v>58</v>
      </c>
      <c r="J94" s="29" t="n">
        <v>1</v>
      </c>
      <c r="K94" s="29" t="n">
        <v>58</v>
      </c>
      <c r="L94" s="31" t="n">
        <v>10.4</v>
      </c>
      <c r="M94" s="31" t="n">
        <v>603.2</v>
      </c>
      <c r="N94" s="31" t="n">
        <v>77.45</v>
      </c>
      <c r="O94" s="31" t="n">
        <v>680.65</v>
      </c>
      <c r="P94" s="29" t="s">
        <v>21831</v>
      </c>
      <c r="Q94" s="30" t="n">
        <v>46249</v>
      </c>
      <c r="R94" s="30" t="n">
        <v>46243</v>
      </c>
      <c r="S94" s="29"/>
    </row>
    <row r="95" customFormat="false" ht="15" hidden="false" customHeight="true" outlineLevel="0" collapsed="false">
      <c r="A95" s="26" t="s">
        <v>22011</v>
      </c>
      <c r="B95" s="27" t="n">
        <v>46235</v>
      </c>
      <c r="C95" s="26" t="s">
        <v>22012</v>
      </c>
      <c r="D95" s="26" t="s">
        <v>6492</v>
      </c>
      <c r="E95" s="26" t="s">
        <v>11998</v>
      </c>
      <c r="F95" s="26" t="s">
        <v>276</v>
      </c>
      <c r="G95" s="26" t="s">
        <v>11624</v>
      </c>
      <c r="H95" s="26" t="s">
        <v>21830</v>
      </c>
      <c r="I95" s="26" t="n">
        <v>58</v>
      </c>
      <c r="J95" s="26" t="n">
        <v>1</v>
      </c>
      <c r="K95" s="26" t="n">
        <v>58</v>
      </c>
      <c r="L95" s="28" t="n">
        <v>10.4</v>
      </c>
      <c r="M95" s="28" t="n">
        <v>603.2</v>
      </c>
      <c r="N95" s="28" t="n">
        <v>77.45</v>
      </c>
      <c r="O95" s="28" t="n">
        <v>680.65</v>
      </c>
      <c r="P95" s="26" t="s">
        <v>21831</v>
      </c>
      <c r="Q95" s="27" t="n">
        <v>46249</v>
      </c>
      <c r="R95" s="27" t="n">
        <v>46251</v>
      </c>
      <c r="S95" s="26"/>
    </row>
    <row r="96" customFormat="false" ht="15" hidden="false" customHeight="true" outlineLevel="0" collapsed="false">
      <c r="A96" s="29" t="s">
        <v>22013</v>
      </c>
      <c r="B96" s="30" t="n">
        <v>46235</v>
      </c>
      <c r="C96" s="29" t="s">
        <v>22014</v>
      </c>
      <c r="D96" s="29" t="s">
        <v>1014</v>
      </c>
      <c r="E96" s="29" t="s">
        <v>11828</v>
      </c>
      <c r="F96" s="29" t="s">
        <v>276</v>
      </c>
      <c r="G96" s="29" t="s">
        <v>11624</v>
      </c>
      <c r="H96" s="29" t="s">
        <v>21830</v>
      </c>
      <c r="I96" s="29" t="n">
        <v>47</v>
      </c>
      <c r="J96" s="29" t="n">
        <v>1</v>
      </c>
      <c r="K96" s="29" t="n">
        <v>47</v>
      </c>
      <c r="L96" s="31" t="n">
        <v>10.4</v>
      </c>
      <c r="M96" s="31" t="n">
        <v>488.8</v>
      </c>
      <c r="N96" s="31" t="n">
        <v>62.76</v>
      </c>
      <c r="O96" s="31" t="n">
        <v>551.56</v>
      </c>
      <c r="P96" s="29" t="s">
        <v>21831</v>
      </c>
      <c r="Q96" s="30" t="n">
        <v>46249</v>
      </c>
      <c r="R96" s="30" t="n">
        <v>46246</v>
      </c>
      <c r="S96" s="29"/>
    </row>
    <row r="97" customFormat="false" ht="15" hidden="false" customHeight="true" outlineLevel="0" collapsed="false">
      <c r="A97" s="26" t="s">
        <v>22015</v>
      </c>
      <c r="B97" s="27" t="n">
        <v>46235</v>
      </c>
      <c r="C97" s="26" t="s">
        <v>22016</v>
      </c>
      <c r="D97" s="26" t="s">
        <v>9597</v>
      </c>
      <c r="E97" s="26" t="s">
        <v>13669</v>
      </c>
      <c r="F97" s="26" t="s">
        <v>276</v>
      </c>
      <c r="G97" s="26" t="s">
        <v>11624</v>
      </c>
      <c r="H97" s="26" t="s">
        <v>21830</v>
      </c>
      <c r="I97" s="26" t="n">
        <v>41</v>
      </c>
      <c r="J97" s="26" t="n">
        <v>1</v>
      </c>
      <c r="K97" s="26" t="n">
        <v>41</v>
      </c>
      <c r="L97" s="28" t="n">
        <v>10.4</v>
      </c>
      <c r="M97" s="28" t="n">
        <v>426.4</v>
      </c>
      <c r="N97" s="28" t="n">
        <v>54.75</v>
      </c>
      <c r="O97" s="28" t="n">
        <v>481.15</v>
      </c>
      <c r="P97" s="26" t="s">
        <v>21831</v>
      </c>
      <c r="Q97" s="27" t="n">
        <v>46249</v>
      </c>
      <c r="R97" s="27" t="n">
        <v>46250</v>
      </c>
      <c r="S97" s="26"/>
    </row>
    <row r="98" customFormat="false" ht="15" hidden="false" customHeight="true" outlineLevel="0" collapsed="false">
      <c r="A98" s="29" t="s">
        <v>22017</v>
      </c>
      <c r="B98" s="30" t="n">
        <v>46235</v>
      </c>
      <c r="C98" s="29" t="s">
        <v>22018</v>
      </c>
      <c r="D98" s="29" t="s">
        <v>4302</v>
      </c>
      <c r="E98" s="29" t="s">
        <v>13714</v>
      </c>
      <c r="F98" s="29" t="s">
        <v>276</v>
      </c>
      <c r="G98" s="29" t="s">
        <v>11624</v>
      </c>
      <c r="H98" s="29" t="s">
        <v>21830</v>
      </c>
      <c r="I98" s="29" t="n">
        <v>57</v>
      </c>
      <c r="J98" s="29" t="n">
        <v>1</v>
      </c>
      <c r="K98" s="29" t="n">
        <v>57</v>
      </c>
      <c r="L98" s="31" t="n">
        <v>10.4</v>
      </c>
      <c r="M98" s="31" t="n">
        <v>592.8</v>
      </c>
      <c r="N98" s="31" t="n">
        <v>76.12</v>
      </c>
      <c r="O98" s="31" t="n">
        <v>668.92</v>
      </c>
      <c r="P98" s="29" t="s">
        <v>21831</v>
      </c>
      <c r="Q98" s="30" t="n">
        <v>46249</v>
      </c>
      <c r="R98" s="30" t="n">
        <v>46244</v>
      </c>
      <c r="S98" s="29"/>
    </row>
    <row r="99" customFormat="false" ht="15" hidden="false" customHeight="true" outlineLevel="0" collapsed="false">
      <c r="A99" s="26" t="s">
        <v>22019</v>
      </c>
      <c r="B99" s="27" t="n">
        <v>46235</v>
      </c>
      <c r="C99" s="26" t="s">
        <v>22020</v>
      </c>
      <c r="D99" s="26" t="s">
        <v>4756</v>
      </c>
      <c r="E99" s="26" t="s">
        <v>13516</v>
      </c>
      <c r="F99" s="26" t="s">
        <v>276</v>
      </c>
      <c r="G99" s="26" t="s">
        <v>11624</v>
      </c>
      <c r="H99" s="26" t="s">
        <v>21830</v>
      </c>
      <c r="I99" s="26" t="n">
        <v>50</v>
      </c>
      <c r="J99" s="26" t="n">
        <v>1</v>
      </c>
      <c r="K99" s="26" t="n">
        <v>50</v>
      </c>
      <c r="L99" s="28" t="n">
        <v>10.4</v>
      </c>
      <c r="M99" s="28" t="n">
        <v>520</v>
      </c>
      <c r="N99" s="28" t="n">
        <v>66.77</v>
      </c>
      <c r="O99" s="28" t="n">
        <v>586.77</v>
      </c>
      <c r="P99" s="26" t="s">
        <v>21831</v>
      </c>
      <c r="Q99" s="27" t="n">
        <v>46249</v>
      </c>
      <c r="R99" s="27" t="n">
        <v>46249</v>
      </c>
      <c r="S99" s="26"/>
    </row>
    <row r="100" customFormat="false" ht="15" hidden="false" customHeight="true" outlineLevel="0" collapsed="false">
      <c r="A100" s="29" t="s">
        <v>22021</v>
      </c>
      <c r="B100" s="30" t="n">
        <v>46235</v>
      </c>
      <c r="C100" s="29" t="s">
        <v>22022</v>
      </c>
      <c r="D100" s="29" t="s">
        <v>9519</v>
      </c>
      <c r="E100" s="29" t="s">
        <v>20437</v>
      </c>
      <c r="F100" s="29" t="s">
        <v>276</v>
      </c>
      <c r="G100" s="29" t="s">
        <v>11624</v>
      </c>
      <c r="H100" s="29" t="s">
        <v>21830</v>
      </c>
      <c r="I100" s="29" t="n">
        <v>59</v>
      </c>
      <c r="J100" s="29" t="n">
        <v>1</v>
      </c>
      <c r="K100" s="29" t="n">
        <v>59</v>
      </c>
      <c r="L100" s="31" t="n">
        <v>10.4</v>
      </c>
      <c r="M100" s="31" t="n">
        <v>613.6</v>
      </c>
      <c r="N100" s="31" t="n">
        <v>78.79</v>
      </c>
      <c r="O100" s="31" t="n">
        <v>692.39</v>
      </c>
      <c r="P100" s="29" t="s">
        <v>21831</v>
      </c>
      <c r="Q100" s="30" t="n">
        <v>46249</v>
      </c>
      <c r="R100" s="30" t="n">
        <v>46238</v>
      </c>
      <c r="S100" s="29"/>
    </row>
    <row r="101" customFormat="false" ht="15" hidden="false" customHeight="true" outlineLevel="0" collapsed="false">
      <c r="A101" s="26" t="s">
        <v>22023</v>
      </c>
      <c r="B101" s="27" t="n">
        <v>46235</v>
      </c>
      <c r="C101" s="26" t="s">
        <v>22024</v>
      </c>
      <c r="D101" s="26" t="s">
        <v>580</v>
      </c>
      <c r="E101" s="26" t="s">
        <v>20439</v>
      </c>
      <c r="F101" s="26" t="s">
        <v>276</v>
      </c>
      <c r="G101" s="26" t="s">
        <v>11624</v>
      </c>
      <c r="H101" s="26" t="s">
        <v>21830</v>
      </c>
      <c r="I101" s="26" t="n">
        <v>40</v>
      </c>
      <c r="J101" s="26" t="n">
        <v>1</v>
      </c>
      <c r="K101" s="26" t="n">
        <v>40</v>
      </c>
      <c r="L101" s="28" t="n">
        <v>10.4</v>
      </c>
      <c r="M101" s="28" t="n">
        <v>416</v>
      </c>
      <c r="N101" s="28" t="n">
        <v>53.41</v>
      </c>
      <c r="O101" s="28" t="n">
        <v>469.41</v>
      </c>
      <c r="P101" s="26" t="s">
        <v>21831</v>
      </c>
      <c r="Q101" s="27" t="n">
        <v>46249</v>
      </c>
      <c r="R101" s="27" t="n">
        <v>46246</v>
      </c>
      <c r="S101" s="26"/>
    </row>
    <row r="102" customFormat="false" ht="15" hidden="false" customHeight="true" outlineLevel="0" collapsed="false">
      <c r="A102" s="29" t="s">
        <v>22025</v>
      </c>
      <c r="B102" s="30" t="n">
        <v>46235</v>
      </c>
      <c r="C102" s="29" t="s">
        <v>22026</v>
      </c>
      <c r="D102" s="29" t="s">
        <v>8316</v>
      </c>
      <c r="E102" s="29" t="s">
        <v>13141</v>
      </c>
      <c r="F102" s="29" t="s">
        <v>276</v>
      </c>
      <c r="G102" s="29" t="s">
        <v>11624</v>
      </c>
      <c r="H102" s="29" t="s">
        <v>21830</v>
      </c>
      <c r="I102" s="29" t="n">
        <v>40</v>
      </c>
      <c r="J102" s="29" t="n">
        <v>1</v>
      </c>
      <c r="K102" s="29" t="n">
        <v>40</v>
      </c>
      <c r="L102" s="31" t="n">
        <v>10.4</v>
      </c>
      <c r="M102" s="31" t="n">
        <v>416</v>
      </c>
      <c r="N102" s="31" t="n">
        <v>53.41</v>
      </c>
      <c r="O102" s="31" t="n">
        <v>469.41</v>
      </c>
      <c r="P102" s="29" t="s">
        <v>21831</v>
      </c>
      <c r="Q102" s="30" t="n">
        <v>46249</v>
      </c>
      <c r="R102" s="30" t="n">
        <v>46241</v>
      </c>
      <c r="S102" s="29"/>
    </row>
    <row r="103" customFormat="false" ht="15" hidden="false" customHeight="true" outlineLevel="0" collapsed="false">
      <c r="A103" s="26" t="s">
        <v>22027</v>
      </c>
      <c r="B103" s="27" t="n">
        <v>46235</v>
      </c>
      <c r="C103" s="26" t="s">
        <v>22028</v>
      </c>
      <c r="D103" s="26" t="s">
        <v>2849</v>
      </c>
      <c r="E103" s="26" t="s">
        <v>11817</v>
      </c>
      <c r="F103" s="26" t="s">
        <v>276</v>
      </c>
      <c r="G103" s="26" t="s">
        <v>11624</v>
      </c>
      <c r="H103" s="26" t="s">
        <v>21830</v>
      </c>
      <c r="I103" s="26" t="n">
        <v>41</v>
      </c>
      <c r="J103" s="26" t="n">
        <v>1</v>
      </c>
      <c r="K103" s="26" t="n">
        <v>41</v>
      </c>
      <c r="L103" s="28" t="n">
        <v>10.4</v>
      </c>
      <c r="M103" s="28" t="n">
        <v>426.4</v>
      </c>
      <c r="N103" s="28" t="n">
        <v>54.75</v>
      </c>
      <c r="O103" s="28" t="n">
        <v>481.15</v>
      </c>
      <c r="P103" s="26" t="s">
        <v>21831</v>
      </c>
      <c r="Q103" s="27" t="n">
        <v>46249</v>
      </c>
      <c r="R103" s="27" t="n">
        <v>46245</v>
      </c>
      <c r="S103" s="26"/>
    </row>
    <row r="104" customFormat="false" ht="15" hidden="false" customHeight="true" outlineLevel="0" collapsed="false">
      <c r="A104" s="29" t="s">
        <v>22029</v>
      </c>
      <c r="B104" s="30" t="n">
        <v>46235</v>
      </c>
      <c r="C104" s="29" t="s">
        <v>22030</v>
      </c>
      <c r="D104" s="29" t="s">
        <v>435</v>
      </c>
      <c r="E104" s="29" t="s">
        <v>11764</v>
      </c>
      <c r="F104" s="29" t="s">
        <v>276</v>
      </c>
      <c r="G104" s="29" t="s">
        <v>11624</v>
      </c>
      <c r="H104" s="29" t="s">
        <v>21830</v>
      </c>
      <c r="I104" s="29" t="n">
        <v>28</v>
      </c>
      <c r="J104" s="29" t="n">
        <v>1</v>
      </c>
      <c r="K104" s="29" t="n">
        <v>28</v>
      </c>
      <c r="L104" s="31" t="n">
        <v>10.4</v>
      </c>
      <c r="M104" s="31" t="n">
        <v>291.2</v>
      </c>
      <c r="N104" s="31" t="n">
        <v>37.39</v>
      </c>
      <c r="O104" s="31" t="n">
        <v>328.59</v>
      </c>
      <c r="P104" s="29" t="s">
        <v>21831</v>
      </c>
      <c r="Q104" s="30" t="n">
        <v>46249</v>
      </c>
      <c r="R104" s="30" t="n">
        <v>46247</v>
      </c>
      <c r="S104" s="29"/>
    </row>
    <row r="105" customFormat="false" ht="15" hidden="false" customHeight="true" outlineLevel="0" collapsed="false">
      <c r="A105" s="26" t="s">
        <v>22031</v>
      </c>
      <c r="B105" s="27" t="n">
        <v>46235</v>
      </c>
      <c r="C105" s="26" t="s">
        <v>22032</v>
      </c>
      <c r="D105" s="26" t="s">
        <v>9001</v>
      </c>
      <c r="E105" s="26" t="s">
        <v>12043</v>
      </c>
      <c r="F105" s="26" t="s">
        <v>276</v>
      </c>
      <c r="G105" s="26" t="s">
        <v>11624</v>
      </c>
      <c r="H105" s="26" t="s">
        <v>21830</v>
      </c>
      <c r="I105" s="26" t="n">
        <v>40</v>
      </c>
      <c r="J105" s="26" t="n">
        <v>1</v>
      </c>
      <c r="K105" s="26" t="n">
        <v>40</v>
      </c>
      <c r="L105" s="28" t="n">
        <v>10.4</v>
      </c>
      <c r="M105" s="28" t="n">
        <v>416</v>
      </c>
      <c r="N105" s="28" t="n">
        <v>53.41</v>
      </c>
      <c r="O105" s="28" t="n">
        <v>469.41</v>
      </c>
      <c r="P105" s="26" t="s">
        <v>21831</v>
      </c>
      <c r="Q105" s="27" t="n">
        <v>46249</v>
      </c>
      <c r="R105" s="27" t="n">
        <v>46237</v>
      </c>
      <c r="S105" s="26"/>
    </row>
    <row r="106" customFormat="false" ht="15" hidden="false" customHeight="true" outlineLevel="0" collapsed="false">
      <c r="A106" s="29" t="s">
        <v>22033</v>
      </c>
      <c r="B106" s="30" t="n">
        <v>46235</v>
      </c>
      <c r="C106" s="29" t="s">
        <v>22034</v>
      </c>
      <c r="D106" s="29" t="s">
        <v>7529</v>
      </c>
      <c r="E106" s="29" t="s">
        <v>20449</v>
      </c>
      <c r="F106" s="29" t="s">
        <v>276</v>
      </c>
      <c r="G106" s="29" t="s">
        <v>11624</v>
      </c>
      <c r="H106" s="29" t="s">
        <v>21830</v>
      </c>
      <c r="I106" s="29" t="n">
        <v>55</v>
      </c>
      <c r="J106" s="29" t="n">
        <v>1</v>
      </c>
      <c r="K106" s="29" t="n">
        <v>55</v>
      </c>
      <c r="L106" s="31" t="n">
        <v>10.4</v>
      </c>
      <c r="M106" s="31" t="n">
        <v>572</v>
      </c>
      <c r="N106" s="31" t="n">
        <v>73.44</v>
      </c>
      <c r="O106" s="31" t="n">
        <v>645.44</v>
      </c>
      <c r="P106" s="29" t="s">
        <v>21831</v>
      </c>
      <c r="Q106" s="30" t="n">
        <v>46249</v>
      </c>
      <c r="R106" s="30" t="n">
        <v>46248</v>
      </c>
      <c r="S106" s="29"/>
    </row>
    <row r="107" customFormat="false" ht="15" hidden="false" customHeight="true" outlineLevel="0" collapsed="false">
      <c r="A107" s="26" t="s">
        <v>22035</v>
      </c>
      <c r="B107" s="27" t="n">
        <v>46235</v>
      </c>
      <c r="C107" s="26" t="s">
        <v>22036</v>
      </c>
      <c r="D107" s="26" t="s">
        <v>8406</v>
      </c>
      <c r="E107" s="26" t="s">
        <v>12935</v>
      </c>
      <c r="F107" s="26" t="s">
        <v>276</v>
      </c>
      <c r="G107" s="26" t="s">
        <v>11624</v>
      </c>
      <c r="H107" s="26" t="s">
        <v>21830</v>
      </c>
      <c r="I107" s="26" t="n">
        <v>36</v>
      </c>
      <c r="J107" s="26" t="n">
        <v>1</v>
      </c>
      <c r="K107" s="26" t="n">
        <v>36</v>
      </c>
      <c r="L107" s="28" t="n">
        <v>10.4</v>
      </c>
      <c r="M107" s="28" t="n">
        <v>374.4</v>
      </c>
      <c r="N107" s="28" t="n">
        <v>48.07</v>
      </c>
      <c r="O107" s="28" t="n">
        <v>422.47</v>
      </c>
      <c r="P107" s="26" t="s">
        <v>21831</v>
      </c>
      <c r="Q107" s="27" t="n">
        <v>46249</v>
      </c>
      <c r="R107" s="27" t="n">
        <v>46242</v>
      </c>
      <c r="S107" s="26"/>
    </row>
    <row r="108" customFormat="false" ht="15" hidden="false" customHeight="true" outlineLevel="0" collapsed="false">
      <c r="A108" s="29" t="s">
        <v>22037</v>
      </c>
      <c r="B108" s="30" t="n">
        <v>46235</v>
      </c>
      <c r="C108" s="29" t="s">
        <v>22038</v>
      </c>
      <c r="D108" s="29" t="s">
        <v>9163</v>
      </c>
      <c r="E108" s="29" t="s">
        <v>13632</v>
      </c>
      <c r="F108" s="29" t="s">
        <v>276</v>
      </c>
      <c r="G108" s="29" t="s">
        <v>11624</v>
      </c>
      <c r="H108" s="29" t="s">
        <v>21830</v>
      </c>
      <c r="I108" s="29" t="n">
        <v>37</v>
      </c>
      <c r="J108" s="29" t="n">
        <v>1</v>
      </c>
      <c r="K108" s="29" t="n">
        <v>37</v>
      </c>
      <c r="L108" s="31" t="n">
        <v>10.4</v>
      </c>
      <c r="M108" s="31" t="n">
        <v>384.8</v>
      </c>
      <c r="N108" s="31" t="n">
        <v>49.41</v>
      </c>
      <c r="O108" s="31" t="n">
        <v>434.21</v>
      </c>
      <c r="P108" s="29" t="s">
        <v>21831</v>
      </c>
      <c r="Q108" s="30" t="n">
        <v>46249</v>
      </c>
      <c r="R108" s="30" t="n">
        <v>46241</v>
      </c>
      <c r="S108" s="29"/>
    </row>
    <row r="109" customFormat="false" ht="15" hidden="false" customHeight="true" outlineLevel="0" collapsed="false">
      <c r="A109" s="26" t="s">
        <v>22039</v>
      </c>
      <c r="B109" s="27" t="n">
        <v>46235</v>
      </c>
      <c r="C109" s="26" t="s">
        <v>22040</v>
      </c>
      <c r="D109" s="26" t="s">
        <v>4465</v>
      </c>
      <c r="E109" s="26" t="s">
        <v>12670</v>
      </c>
      <c r="F109" s="26" t="s">
        <v>276</v>
      </c>
      <c r="G109" s="26" t="s">
        <v>11624</v>
      </c>
      <c r="H109" s="26" t="s">
        <v>21830</v>
      </c>
      <c r="I109" s="26" t="n">
        <v>39</v>
      </c>
      <c r="J109" s="26" t="n">
        <v>1</v>
      </c>
      <c r="K109" s="26" t="n">
        <v>39</v>
      </c>
      <c r="L109" s="28" t="n">
        <v>10.4</v>
      </c>
      <c r="M109" s="28" t="n">
        <v>405.6</v>
      </c>
      <c r="N109" s="28" t="n">
        <v>52.08</v>
      </c>
      <c r="O109" s="28" t="n">
        <v>457.68</v>
      </c>
      <c r="P109" s="26" t="s">
        <v>21831</v>
      </c>
      <c r="Q109" s="27" t="n">
        <v>46249</v>
      </c>
      <c r="R109" s="27" t="n">
        <v>46237</v>
      </c>
      <c r="S109" s="26"/>
    </row>
    <row r="110" customFormat="false" ht="15" hidden="false" customHeight="true" outlineLevel="0" collapsed="false">
      <c r="A110" s="29" t="s">
        <v>22041</v>
      </c>
      <c r="B110" s="30" t="n">
        <v>46235</v>
      </c>
      <c r="C110" s="29" t="s">
        <v>22042</v>
      </c>
      <c r="D110" s="29" t="s">
        <v>9091</v>
      </c>
      <c r="E110" s="29" t="s">
        <v>20455</v>
      </c>
      <c r="F110" s="29" t="s">
        <v>276</v>
      </c>
      <c r="G110" s="29" t="s">
        <v>11624</v>
      </c>
      <c r="H110" s="29" t="s">
        <v>21830</v>
      </c>
      <c r="I110" s="29" t="n">
        <v>40</v>
      </c>
      <c r="J110" s="29" t="n">
        <v>1</v>
      </c>
      <c r="K110" s="29" t="n">
        <v>40</v>
      </c>
      <c r="L110" s="31" t="n">
        <v>10.4</v>
      </c>
      <c r="M110" s="31" t="n">
        <v>416</v>
      </c>
      <c r="N110" s="31" t="n">
        <v>53.41</v>
      </c>
      <c r="O110" s="31" t="n">
        <v>469.41</v>
      </c>
      <c r="P110" s="29" t="s">
        <v>21831</v>
      </c>
      <c r="Q110" s="30" t="n">
        <v>46249</v>
      </c>
      <c r="R110" s="30" t="n">
        <v>46244</v>
      </c>
      <c r="S110" s="29"/>
    </row>
    <row r="111" customFormat="false" ht="15" hidden="false" customHeight="true" outlineLevel="0" collapsed="false">
      <c r="A111" s="26" t="s">
        <v>22043</v>
      </c>
      <c r="B111" s="27" t="n">
        <v>46235</v>
      </c>
      <c r="C111" s="26" t="s">
        <v>22044</v>
      </c>
      <c r="D111" s="26" t="s">
        <v>3247</v>
      </c>
      <c r="E111" s="26" t="s">
        <v>20458</v>
      </c>
      <c r="F111" s="26" t="s">
        <v>276</v>
      </c>
      <c r="G111" s="26" t="s">
        <v>11624</v>
      </c>
      <c r="H111" s="26" t="s">
        <v>21830</v>
      </c>
      <c r="I111" s="26" t="n">
        <v>61</v>
      </c>
      <c r="J111" s="26" t="n">
        <v>1</v>
      </c>
      <c r="K111" s="26" t="n">
        <v>61</v>
      </c>
      <c r="L111" s="28" t="n">
        <v>10.4</v>
      </c>
      <c r="M111" s="28" t="n">
        <v>634.4</v>
      </c>
      <c r="N111" s="28" t="n">
        <v>81.46</v>
      </c>
      <c r="O111" s="28" t="n">
        <v>715.86</v>
      </c>
      <c r="P111" s="26" t="s">
        <v>21831</v>
      </c>
      <c r="Q111" s="27" t="n">
        <v>46249</v>
      </c>
      <c r="R111" s="27" t="n">
        <v>46249</v>
      </c>
      <c r="S111" s="26"/>
    </row>
    <row r="112" customFormat="false" ht="15" hidden="false" customHeight="true" outlineLevel="0" collapsed="false">
      <c r="A112" s="29" t="s">
        <v>22045</v>
      </c>
      <c r="B112" s="30" t="n">
        <v>46235</v>
      </c>
      <c r="C112" s="29" t="s">
        <v>22046</v>
      </c>
      <c r="D112" s="29" t="s">
        <v>9271</v>
      </c>
      <c r="E112" s="29" t="s">
        <v>11912</v>
      </c>
      <c r="F112" s="29" t="s">
        <v>276</v>
      </c>
      <c r="G112" s="29" t="s">
        <v>11624</v>
      </c>
      <c r="H112" s="29" t="s">
        <v>21830</v>
      </c>
      <c r="I112" s="29" t="n">
        <v>25</v>
      </c>
      <c r="J112" s="29" t="n">
        <v>1</v>
      </c>
      <c r="K112" s="29" t="n">
        <v>25</v>
      </c>
      <c r="L112" s="31" t="n">
        <v>10.4</v>
      </c>
      <c r="M112" s="31" t="n">
        <v>260</v>
      </c>
      <c r="N112" s="31" t="n">
        <v>33.38</v>
      </c>
      <c r="O112" s="31" t="n">
        <v>293.38</v>
      </c>
      <c r="P112" s="29" t="s">
        <v>21831</v>
      </c>
      <c r="Q112" s="30" t="n">
        <v>46249</v>
      </c>
      <c r="R112" s="30" t="n">
        <v>46240</v>
      </c>
      <c r="S112" s="29"/>
    </row>
    <row r="113" customFormat="false" ht="15" hidden="false" customHeight="true" outlineLevel="0" collapsed="false">
      <c r="A113" s="26" t="s">
        <v>22047</v>
      </c>
      <c r="B113" s="27" t="n">
        <v>46235</v>
      </c>
      <c r="C113" s="26" t="s">
        <v>22048</v>
      </c>
      <c r="D113" s="26" t="s">
        <v>7452</v>
      </c>
      <c r="E113" s="26" t="s">
        <v>12463</v>
      </c>
      <c r="F113" s="26" t="s">
        <v>276</v>
      </c>
      <c r="G113" s="26" t="s">
        <v>11624</v>
      </c>
      <c r="H113" s="26" t="s">
        <v>21830</v>
      </c>
      <c r="I113" s="26" t="n">
        <v>28</v>
      </c>
      <c r="J113" s="26" t="n">
        <v>1</v>
      </c>
      <c r="K113" s="26" t="n">
        <v>28</v>
      </c>
      <c r="L113" s="28" t="n">
        <v>10.4</v>
      </c>
      <c r="M113" s="28" t="n">
        <v>291.2</v>
      </c>
      <c r="N113" s="28" t="n">
        <v>37.39</v>
      </c>
      <c r="O113" s="28" t="n">
        <v>328.59</v>
      </c>
      <c r="P113" s="26" t="s">
        <v>21831</v>
      </c>
      <c r="Q113" s="27" t="n">
        <v>46249</v>
      </c>
      <c r="R113" s="27" t="n">
        <v>46241</v>
      </c>
      <c r="S113" s="26"/>
    </row>
    <row r="114" customFormat="false" ht="15" hidden="false" customHeight="true" outlineLevel="0" collapsed="false">
      <c r="A114" s="29" t="s">
        <v>22049</v>
      </c>
      <c r="B114" s="30" t="n">
        <v>46235</v>
      </c>
      <c r="C114" s="29" t="s">
        <v>22050</v>
      </c>
      <c r="D114" s="29" t="s">
        <v>7257</v>
      </c>
      <c r="E114" s="29" t="s">
        <v>12381</v>
      </c>
      <c r="F114" s="29" t="s">
        <v>276</v>
      </c>
      <c r="G114" s="29" t="s">
        <v>11624</v>
      </c>
      <c r="H114" s="29" t="s">
        <v>21830</v>
      </c>
      <c r="I114" s="29" t="n">
        <v>30</v>
      </c>
      <c r="J114" s="29" t="n">
        <v>1</v>
      </c>
      <c r="K114" s="29" t="n">
        <v>30</v>
      </c>
      <c r="L114" s="31" t="n">
        <v>10.4</v>
      </c>
      <c r="M114" s="31" t="n">
        <v>312</v>
      </c>
      <c r="N114" s="31" t="n">
        <v>40.06</v>
      </c>
      <c r="O114" s="31" t="n">
        <v>352.06</v>
      </c>
      <c r="P114" s="29" t="s">
        <v>21831</v>
      </c>
      <c r="Q114" s="30" t="n">
        <v>46249</v>
      </c>
      <c r="R114" s="30" t="n">
        <v>46243</v>
      </c>
      <c r="S114" s="29"/>
    </row>
    <row r="115" customFormat="false" ht="15" hidden="false" customHeight="true" outlineLevel="0" collapsed="false">
      <c r="A115" s="26" t="s">
        <v>22051</v>
      </c>
      <c r="B115" s="27" t="n">
        <v>46235</v>
      </c>
      <c r="C115" s="26" t="s">
        <v>22052</v>
      </c>
      <c r="D115" s="26" t="s">
        <v>2075</v>
      </c>
      <c r="E115" s="26" t="s">
        <v>20466</v>
      </c>
      <c r="F115" s="26" t="s">
        <v>276</v>
      </c>
      <c r="G115" s="26" t="s">
        <v>11624</v>
      </c>
      <c r="H115" s="26" t="s">
        <v>21830</v>
      </c>
      <c r="I115" s="26" t="n">
        <v>58</v>
      </c>
      <c r="J115" s="26" t="n">
        <v>1</v>
      </c>
      <c r="K115" s="26" t="n">
        <v>58</v>
      </c>
      <c r="L115" s="28" t="n">
        <v>10.4</v>
      </c>
      <c r="M115" s="28" t="n">
        <v>603.2</v>
      </c>
      <c r="N115" s="28" t="n">
        <v>77.45</v>
      </c>
      <c r="O115" s="28" t="n">
        <v>680.65</v>
      </c>
      <c r="P115" s="26" t="s">
        <v>21831</v>
      </c>
      <c r="Q115" s="27" t="n">
        <v>46249</v>
      </c>
      <c r="R115" s="27" t="n">
        <v>46247</v>
      </c>
      <c r="S115" s="26"/>
    </row>
    <row r="116" customFormat="false" ht="15" hidden="false" customHeight="true" outlineLevel="0" collapsed="false">
      <c r="A116" s="29" t="s">
        <v>22053</v>
      </c>
      <c r="B116" s="30" t="n">
        <v>46235</v>
      </c>
      <c r="C116" s="29" t="s">
        <v>22054</v>
      </c>
      <c r="D116" s="29" t="s">
        <v>8258</v>
      </c>
      <c r="E116" s="29" t="s">
        <v>12946</v>
      </c>
      <c r="F116" s="29" t="s">
        <v>276</v>
      </c>
      <c r="G116" s="29" t="s">
        <v>11624</v>
      </c>
      <c r="H116" s="29" t="s">
        <v>21830</v>
      </c>
      <c r="I116" s="29" t="n">
        <v>33</v>
      </c>
      <c r="J116" s="29" t="n">
        <v>1</v>
      </c>
      <c r="K116" s="29" t="n">
        <v>33</v>
      </c>
      <c r="L116" s="31" t="n">
        <v>10.4</v>
      </c>
      <c r="M116" s="31" t="n">
        <v>343.2</v>
      </c>
      <c r="N116" s="31" t="n">
        <v>44.07</v>
      </c>
      <c r="O116" s="31" t="n">
        <v>387.27</v>
      </c>
      <c r="P116" s="29" t="s">
        <v>21831</v>
      </c>
      <c r="Q116" s="30" t="n">
        <v>46249</v>
      </c>
      <c r="R116" s="30" t="n">
        <v>46250</v>
      </c>
      <c r="S116" s="29"/>
    </row>
    <row r="117" customFormat="false" ht="15" hidden="false" customHeight="true" outlineLevel="0" collapsed="false">
      <c r="A117" s="26" t="s">
        <v>22055</v>
      </c>
      <c r="B117" s="27" t="n">
        <v>46235</v>
      </c>
      <c r="C117" s="26" t="s">
        <v>22056</v>
      </c>
      <c r="D117" s="26" t="s">
        <v>7136</v>
      </c>
      <c r="E117" s="26" t="s">
        <v>12822</v>
      </c>
      <c r="F117" s="26" t="s">
        <v>276</v>
      </c>
      <c r="G117" s="26" t="s">
        <v>11624</v>
      </c>
      <c r="H117" s="26" t="s">
        <v>21830</v>
      </c>
      <c r="I117" s="26" t="n">
        <v>51</v>
      </c>
      <c r="J117" s="26" t="n">
        <v>1</v>
      </c>
      <c r="K117" s="26" t="n">
        <v>51</v>
      </c>
      <c r="L117" s="28" t="n">
        <v>10.4</v>
      </c>
      <c r="M117" s="28" t="n">
        <v>530.4</v>
      </c>
      <c r="N117" s="28" t="n">
        <v>68.1</v>
      </c>
      <c r="O117" s="28" t="n">
        <v>598.5</v>
      </c>
      <c r="P117" s="26" t="s">
        <v>21831</v>
      </c>
      <c r="Q117" s="27" t="n">
        <v>46249</v>
      </c>
      <c r="R117" s="27" t="n">
        <v>46239</v>
      </c>
      <c r="S117" s="26"/>
    </row>
    <row r="118" customFormat="false" ht="15" hidden="false" customHeight="true" outlineLevel="0" collapsed="false">
      <c r="A118" s="29" t="s">
        <v>22057</v>
      </c>
      <c r="B118" s="30" t="n">
        <v>46235</v>
      </c>
      <c r="C118" s="29" t="s">
        <v>22058</v>
      </c>
      <c r="D118" s="29" t="s">
        <v>3862</v>
      </c>
      <c r="E118" s="29" t="s">
        <v>14020</v>
      </c>
      <c r="F118" s="29" t="s">
        <v>276</v>
      </c>
      <c r="G118" s="29" t="s">
        <v>11624</v>
      </c>
      <c r="H118" s="29" t="s">
        <v>21830</v>
      </c>
      <c r="I118" s="29" t="n">
        <v>51</v>
      </c>
      <c r="J118" s="29" t="n">
        <v>1</v>
      </c>
      <c r="K118" s="29" t="n">
        <v>51</v>
      </c>
      <c r="L118" s="31" t="n">
        <v>10.4</v>
      </c>
      <c r="M118" s="31" t="n">
        <v>530.4</v>
      </c>
      <c r="N118" s="31" t="n">
        <v>68.1</v>
      </c>
      <c r="O118" s="31" t="n">
        <v>598.5</v>
      </c>
      <c r="P118" s="29" t="s">
        <v>21831</v>
      </c>
      <c r="Q118" s="30" t="n">
        <v>46249</v>
      </c>
      <c r="R118" s="30" t="n">
        <v>46248</v>
      </c>
      <c r="S118" s="29"/>
    </row>
    <row r="119" customFormat="false" ht="15" hidden="false" customHeight="true" outlineLevel="0" collapsed="false">
      <c r="A119" s="26" t="s">
        <v>22059</v>
      </c>
      <c r="B119" s="27" t="n">
        <v>46235</v>
      </c>
      <c r="C119" s="26" t="s">
        <v>22060</v>
      </c>
      <c r="D119" s="26" t="s">
        <v>11019</v>
      </c>
      <c r="E119" s="26" t="s">
        <v>14083</v>
      </c>
      <c r="F119" s="26" t="s">
        <v>276</v>
      </c>
      <c r="G119" s="26" t="s">
        <v>11624</v>
      </c>
      <c r="H119" s="26" t="s">
        <v>21830</v>
      </c>
      <c r="I119" s="26" t="n">
        <v>62</v>
      </c>
      <c r="J119" s="26" t="n">
        <v>1</v>
      </c>
      <c r="K119" s="26" t="n">
        <v>62</v>
      </c>
      <c r="L119" s="28" t="n">
        <v>10.4</v>
      </c>
      <c r="M119" s="28" t="n">
        <v>644.8</v>
      </c>
      <c r="N119" s="28" t="n">
        <v>82.79</v>
      </c>
      <c r="O119" s="28" t="n">
        <v>727.59</v>
      </c>
      <c r="P119" s="26" t="s">
        <v>21831</v>
      </c>
      <c r="Q119" s="27" t="n">
        <v>46249</v>
      </c>
      <c r="R119" s="27" t="n">
        <v>46242</v>
      </c>
      <c r="S119" s="26"/>
    </row>
    <row r="120" customFormat="false" ht="15" hidden="false" customHeight="true" outlineLevel="0" collapsed="false">
      <c r="A120" s="29" t="s">
        <v>22061</v>
      </c>
      <c r="B120" s="30" t="n">
        <v>46235</v>
      </c>
      <c r="C120" s="29" t="s">
        <v>22062</v>
      </c>
      <c r="D120" s="29" t="s">
        <v>2252</v>
      </c>
      <c r="E120" s="29" t="s">
        <v>13356</v>
      </c>
      <c r="F120" s="29" t="s">
        <v>276</v>
      </c>
      <c r="G120" s="29" t="s">
        <v>11624</v>
      </c>
      <c r="H120" s="29" t="s">
        <v>21830</v>
      </c>
      <c r="I120" s="29" t="n">
        <v>40</v>
      </c>
      <c r="J120" s="29" t="n">
        <v>1</v>
      </c>
      <c r="K120" s="29" t="n">
        <v>40</v>
      </c>
      <c r="L120" s="31" t="n">
        <v>10.4</v>
      </c>
      <c r="M120" s="31" t="n">
        <v>416</v>
      </c>
      <c r="N120" s="31" t="n">
        <v>53.41</v>
      </c>
      <c r="O120" s="31" t="n">
        <v>469.41</v>
      </c>
      <c r="P120" s="29" t="s">
        <v>21831</v>
      </c>
      <c r="Q120" s="30" t="n">
        <v>46249</v>
      </c>
      <c r="R120" s="30" t="n">
        <v>46239</v>
      </c>
      <c r="S120" s="29"/>
    </row>
    <row r="121" customFormat="false" ht="15" hidden="false" customHeight="true" outlineLevel="0" collapsed="false">
      <c r="A121" s="26" t="s">
        <v>22063</v>
      </c>
      <c r="B121" s="27" t="n">
        <v>46235</v>
      </c>
      <c r="C121" s="26" t="s">
        <v>22064</v>
      </c>
      <c r="D121" s="26" t="s">
        <v>11580</v>
      </c>
      <c r="E121" s="26" t="s">
        <v>20476</v>
      </c>
      <c r="F121" s="26" t="s">
        <v>276</v>
      </c>
      <c r="G121" s="26" t="s">
        <v>11624</v>
      </c>
      <c r="H121" s="26" t="s">
        <v>21830</v>
      </c>
      <c r="I121" s="26" t="n">
        <v>28</v>
      </c>
      <c r="J121" s="26" t="n">
        <v>1</v>
      </c>
      <c r="K121" s="26" t="n">
        <v>28</v>
      </c>
      <c r="L121" s="28" t="n">
        <v>10.4</v>
      </c>
      <c r="M121" s="28" t="n">
        <v>291.2</v>
      </c>
      <c r="N121" s="28" t="n">
        <v>37.39</v>
      </c>
      <c r="O121" s="28" t="n">
        <v>328.59</v>
      </c>
      <c r="P121" s="26" t="s">
        <v>21831</v>
      </c>
      <c r="Q121" s="27" t="n">
        <v>46249</v>
      </c>
      <c r="R121" s="27" t="n">
        <v>46250</v>
      </c>
      <c r="S121" s="26"/>
    </row>
    <row r="122" customFormat="false" ht="15" hidden="false" customHeight="true" outlineLevel="0" collapsed="false">
      <c r="A122" s="29" t="s">
        <v>22065</v>
      </c>
      <c r="B122" s="30" t="n">
        <v>46235</v>
      </c>
      <c r="C122" s="29" t="s">
        <v>22066</v>
      </c>
      <c r="D122" s="29" t="s">
        <v>3239</v>
      </c>
      <c r="E122" s="29" t="s">
        <v>13764</v>
      </c>
      <c r="F122" s="29" t="s">
        <v>276</v>
      </c>
      <c r="G122" s="29" t="s">
        <v>11624</v>
      </c>
      <c r="H122" s="29" t="s">
        <v>21830</v>
      </c>
      <c r="I122" s="29" t="n">
        <v>38</v>
      </c>
      <c r="J122" s="29" t="n">
        <v>1</v>
      </c>
      <c r="K122" s="29" t="n">
        <v>38</v>
      </c>
      <c r="L122" s="31" t="n">
        <v>10.4</v>
      </c>
      <c r="M122" s="31" t="n">
        <v>395.2</v>
      </c>
      <c r="N122" s="31" t="n">
        <v>50.74</v>
      </c>
      <c r="O122" s="31" t="n">
        <v>445.94</v>
      </c>
      <c r="P122" s="29" t="s">
        <v>21831</v>
      </c>
      <c r="Q122" s="30" t="n">
        <v>46249</v>
      </c>
      <c r="R122" s="30" t="n">
        <v>46244</v>
      </c>
      <c r="S122" s="29"/>
    </row>
    <row r="123" customFormat="false" ht="15" hidden="false" customHeight="true" outlineLevel="0" collapsed="false">
      <c r="A123" s="26" t="s">
        <v>22067</v>
      </c>
      <c r="B123" s="27" t="n">
        <v>46235</v>
      </c>
      <c r="C123" s="26" t="s">
        <v>22068</v>
      </c>
      <c r="D123" s="26" t="s">
        <v>8206</v>
      </c>
      <c r="E123" s="26" t="s">
        <v>20481</v>
      </c>
      <c r="F123" s="26" t="s">
        <v>276</v>
      </c>
      <c r="G123" s="26" t="s">
        <v>11624</v>
      </c>
      <c r="H123" s="26" t="s">
        <v>21830</v>
      </c>
      <c r="I123" s="26" t="n">
        <v>35</v>
      </c>
      <c r="J123" s="26" t="n">
        <v>1</v>
      </c>
      <c r="K123" s="26" t="n">
        <v>35</v>
      </c>
      <c r="L123" s="28" t="n">
        <v>10.4</v>
      </c>
      <c r="M123" s="28" t="n">
        <v>364</v>
      </c>
      <c r="N123" s="28" t="n">
        <v>46.74</v>
      </c>
      <c r="O123" s="28" t="n">
        <v>410.74</v>
      </c>
      <c r="P123" s="26" t="s">
        <v>21831</v>
      </c>
      <c r="Q123" s="27" t="n">
        <v>46249</v>
      </c>
      <c r="R123" s="27" t="n">
        <v>46237</v>
      </c>
      <c r="S123" s="26"/>
    </row>
    <row r="124" customFormat="false" ht="15" hidden="false" customHeight="true" outlineLevel="0" collapsed="false">
      <c r="A124" s="29" t="s">
        <v>22069</v>
      </c>
      <c r="B124" s="30" t="n">
        <v>46235</v>
      </c>
      <c r="C124" s="29" t="s">
        <v>22070</v>
      </c>
      <c r="D124" s="29" t="s">
        <v>10432</v>
      </c>
      <c r="E124" s="29" t="s">
        <v>20484</v>
      </c>
      <c r="F124" s="29" t="s">
        <v>276</v>
      </c>
      <c r="G124" s="29" t="s">
        <v>11624</v>
      </c>
      <c r="H124" s="29" t="s">
        <v>21830</v>
      </c>
      <c r="I124" s="29" t="n">
        <v>61</v>
      </c>
      <c r="J124" s="29" t="n">
        <v>1</v>
      </c>
      <c r="K124" s="29" t="n">
        <v>61</v>
      </c>
      <c r="L124" s="31" t="n">
        <v>10.4</v>
      </c>
      <c r="M124" s="31" t="n">
        <v>634.4</v>
      </c>
      <c r="N124" s="31" t="n">
        <v>81.46</v>
      </c>
      <c r="O124" s="31" t="n">
        <v>715.86</v>
      </c>
      <c r="P124" s="29" t="s">
        <v>21831</v>
      </c>
      <c r="Q124" s="30" t="n">
        <v>46249</v>
      </c>
      <c r="R124" s="30" t="n">
        <v>46239</v>
      </c>
      <c r="S124" s="29"/>
    </row>
    <row r="125" customFormat="false" ht="15" hidden="false" customHeight="true" outlineLevel="0" collapsed="false">
      <c r="A125" s="26" t="s">
        <v>22071</v>
      </c>
      <c r="B125" s="27" t="n">
        <v>46235</v>
      </c>
      <c r="C125" s="26" t="s">
        <v>22072</v>
      </c>
      <c r="D125" s="26" t="s">
        <v>3341</v>
      </c>
      <c r="E125" s="26" t="s">
        <v>11658</v>
      </c>
      <c r="F125" s="26" t="s">
        <v>276</v>
      </c>
      <c r="G125" s="26" t="s">
        <v>11624</v>
      </c>
      <c r="H125" s="26" t="s">
        <v>21830</v>
      </c>
      <c r="I125" s="26" t="n">
        <v>32</v>
      </c>
      <c r="J125" s="26" t="n">
        <v>1</v>
      </c>
      <c r="K125" s="26" t="n">
        <v>32</v>
      </c>
      <c r="L125" s="28" t="n">
        <v>10.4</v>
      </c>
      <c r="M125" s="28" t="n">
        <v>332.8</v>
      </c>
      <c r="N125" s="28" t="n">
        <v>42.73</v>
      </c>
      <c r="O125" s="28" t="n">
        <v>375.53</v>
      </c>
      <c r="P125" s="26" t="s">
        <v>21831</v>
      </c>
      <c r="Q125" s="27" t="n">
        <v>46249</v>
      </c>
      <c r="R125" s="27" t="n">
        <v>46247</v>
      </c>
      <c r="S125" s="26"/>
    </row>
    <row r="126" customFormat="false" ht="15" hidden="false" customHeight="true" outlineLevel="0" collapsed="false">
      <c r="A126" s="29" t="s">
        <v>22073</v>
      </c>
      <c r="B126" s="30" t="n">
        <v>46235</v>
      </c>
      <c r="C126" s="29" t="s">
        <v>22074</v>
      </c>
      <c r="D126" s="29" t="s">
        <v>10057</v>
      </c>
      <c r="E126" s="29" t="s">
        <v>12611</v>
      </c>
      <c r="F126" s="29" t="s">
        <v>276</v>
      </c>
      <c r="G126" s="29" t="s">
        <v>11624</v>
      </c>
      <c r="H126" s="29" t="s">
        <v>21830</v>
      </c>
      <c r="I126" s="29" t="n">
        <v>53</v>
      </c>
      <c r="J126" s="29" t="n">
        <v>1</v>
      </c>
      <c r="K126" s="29" t="n">
        <v>53</v>
      </c>
      <c r="L126" s="31" t="n">
        <v>10.4</v>
      </c>
      <c r="M126" s="31" t="n">
        <v>551.2</v>
      </c>
      <c r="N126" s="31" t="n">
        <v>70.77</v>
      </c>
      <c r="O126" s="31" t="n">
        <v>621.97</v>
      </c>
      <c r="P126" s="29" t="s">
        <v>21831</v>
      </c>
      <c r="Q126" s="30" t="n">
        <v>46249</v>
      </c>
      <c r="R126" s="30" t="n">
        <v>46248</v>
      </c>
      <c r="S126" s="29"/>
    </row>
    <row r="127" customFormat="false" ht="15" hidden="false" customHeight="true" outlineLevel="0" collapsed="false">
      <c r="A127" s="26" t="s">
        <v>22075</v>
      </c>
      <c r="B127" s="27" t="n">
        <v>46235</v>
      </c>
      <c r="C127" s="26" t="s">
        <v>22076</v>
      </c>
      <c r="D127" s="26" t="s">
        <v>856</v>
      </c>
      <c r="E127" s="26" t="s">
        <v>14143</v>
      </c>
      <c r="F127" s="26" t="s">
        <v>276</v>
      </c>
      <c r="G127" s="26" t="s">
        <v>11624</v>
      </c>
      <c r="H127" s="26" t="s">
        <v>21830</v>
      </c>
      <c r="I127" s="26" t="n">
        <v>28</v>
      </c>
      <c r="J127" s="26" t="n">
        <v>1</v>
      </c>
      <c r="K127" s="26" t="n">
        <v>28</v>
      </c>
      <c r="L127" s="28" t="n">
        <v>10.4</v>
      </c>
      <c r="M127" s="28" t="n">
        <v>291.2</v>
      </c>
      <c r="N127" s="28" t="n">
        <v>37.39</v>
      </c>
      <c r="O127" s="28" t="n">
        <v>328.59</v>
      </c>
      <c r="P127" s="26" t="s">
        <v>21831</v>
      </c>
      <c r="Q127" s="27" t="n">
        <v>46249</v>
      </c>
      <c r="R127" s="27" t="n">
        <v>46243</v>
      </c>
      <c r="S127" s="26"/>
    </row>
    <row r="128" customFormat="false" ht="15" hidden="false" customHeight="true" outlineLevel="0" collapsed="false">
      <c r="A128" s="29" t="s">
        <v>22077</v>
      </c>
      <c r="B128" s="30" t="n">
        <v>46235</v>
      </c>
      <c r="C128" s="29" t="s">
        <v>22078</v>
      </c>
      <c r="D128" s="29" t="s">
        <v>11294</v>
      </c>
      <c r="E128" s="29" t="s">
        <v>20491</v>
      </c>
      <c r="F128" s="29" t="s">
        <v>276</v>
      </c>
      <c r="G128" s="29" t="s">
        <v>11624</v>
      </c>
      <c r="H128" s="29" t="s">
        <v>21830</v>
      </c>
      <c r="I128" s="29" t="n">
        <v>38</v>
      </c>
      <c r="J128" s="29" t="n">
        <v>1</v>
      </c>
      <c r="K128" s="29" t="n">
        <v>38</v>
      </c>
      <c r="L128" s="31" t="n">
        <v>10.4</v>
      </c>
      <c r="M128" s="31" t="n">
        <v>395.2</v>
      </c>
      <c r="N128" s="31" t="n">
        <v>50.74</v>
      </c>
      <c r="O128" s="31" t="n">
        <v>445.94</v>
      </c>
      <c r="P128" s="29" t="s">
        <v>21831</v>
      </c>
      <c r="Q128" s="30" t="n">
        <v>46249</v>
      </c>
      <c r="R128" s="30" t="n">
        <v>46238</v>
      </c>
      <c r="S128" s="29"/>
    </row>
    <row r="129" customFormat="false" ht="15" hidden="false" customHeight="true" outlineLevel="0" collapsed="false">
      <c r="A129" s="26" t="s">
        <v>22079</v>
      </c>
      <c r="B129" s="27" t="n">
        <v>46235</v>
      </c>
      <c r="C129" s="26" t="s">
        <v>22080</v>
      </c>
      <c r="D129" s="26" t="s">
        <v>11415</v>
      </c>
      <c r="E129" s="26" t="s">
        <v>13876</v>
      </c>
      <c r="F129" s="26" t="s">
        <v>276</v>
      </c>
      <c r="G129" s="26" t="s">
        <v>11624</v>
      </c>
      <c r="H129" s="26" t="s">
        <v>21830</v>
      </c>
      <c r="I129" s="26" t="n">
        <v>52</v>
      </c>
      <c r="J129" s="26" t="n">
        <v>1</v>
      </c>
      <c r="K129" s="26" t="n">
        <v>52</v>
      </c>
      <c r="L129" s="28" t="n">
        <v>10.4</v>
      </c>
      <c r="M129" s="28" t="n">
        <v>540.8</v>
      </c>
      <c r="N129" s="28" t="n">
        <v>69.44</v>
      </c>
      <c r="O129" s="28" t="n">
        <v>610.24</v>
      </c>
      <c r="P129" s="26" t="s">
        <v>21831</v>
      </c>
      <c r="Q129" s="27" t="n">
        <v>46249</v>
      </c>
      <c r="R129" s="27" t="n">
        <v>46238</v>
      </c>
      <c r="S129" s="26"/>
    </row>
    <row r="130" customFormat="false" ht="15" hidden="false" customHeight="true" outlineLevel="0" collapsed="false">
      <c r="A130" s="29" t="s">
        <v>22081</v>
      </c>
      <c r="B130" s="30" t="n">
        <v>46235</v>
      </c>
      <c r="C130" s="29" t="s">
        <v>22082</v>
      </c>
      <c r="D130" s="29" t="s">
        <v>5168</v>
      </c>
      <c r="E130" s="29" t="s">
        <v>20494</v>
      </c>
      <c r="F130" s="29" t="s">
        <v>276</v>
      </c>
      <c r="G130" s="29" t="s">
        <v>11624</v>
      </c>
      <c r="H130" s="29" t="s">
        <v>21830</v>
      </c>
      <c r="I130" s="29" t="n">
        <v>36</v>
      </c>
      <c r="J130" s="29" t="n">
        <v>1</v>
      </c>
      <c r="K130" s="29" t="n">
        <v>36</v>
      </c>
      <c r="L130" s="31" t="n">
        <v>10.4</v>
      </c>
      <c r="M130" s="31" t="n">
        <v>374.4</v>
      </c>
      <c r="N130" s="31" t="n">
        <v>48.07</v>
      </c>
      <c r="O130" s="31" t="n">
        <v>422.47</v>
      </c>
      <c r="P130" s="29" t="s">
        <v>21831</v>
      </c>
      <c r="Q130" s="30" t="n">
        <v>46249</v>
      </c>
      <c r="R130" s="30" t="n">
        <v>46246</v>
      </c>
      <c r="S130" s="29"/>
    </row>
    <row r="131" customFormat="false" ht="15" hidden="false" customHeight="true" outlineLevel="0" collapsed="false">
      <c r="A131" s="26" t="s">
        <v>22083</v>
      </c>
      <c r="B131" s="27" t="n">
        <v>46235</v>
      </c>
      <c r="C131" s="26" t="s">
        <v>22084</v>
      </c>
      <c r="D131" s="26" t="s">
        <v>4731</v>
      </c>
      <c r="E131" s="26" t="s">
        <v>20497</v>
      </c>
      <c r="F131" s="26" t="s">
        <v>276</v>
      </c>
      <c r="G131" s="26" t="s">
        <v>11624</v>
      </c>
      <c r="H131" s="26" t="s">
        <v>21830</v>
      </c>
      <c r="I131" s="26" t="n">
        <v>32</v>
      </c>
      <c r="J131" s="26" t="n">
        <v>1</v>
      </c>
      <c r="K131" s="26" t="n">
        <v>32</v>
      </c>
      <c r="L131" s="28" t="n">
        <v>10.4</v>
      </c>
      <c r="M131" s="28" t="n">
        <v>332.8</v>
      </c>
      <c r="N131" s="28" t="n">
        <v>42.73</v>
      </c>
      <c r="O131" s="28" t="n">
        <v>375.53</v>
      </c>
      <c r="P131" s="26" t="s">
        <v>21831</v>
      </c>
      <c r="Q131" s="27" t="n">
        <v>46249</v>
      </c>
      <c r="R131" s="27" t="n">
        <v>46242</v>
      </c>
      <c r="S131" s="26"/>
    </row>
    <row r="132" customFormat="false" ht="15" hidden="false" customHeight="true" outlineLevel="0" collapsed="false">
      <c r="A132" s="29" t="s">
        <v>22085</v>
      </c>
      <c r="B132" s="30" t="n">
        <v>46235</v>
      </c>
      <c r="C132" s="29" t="s">
        <v>22086</v>
      </c>
      <c r="D132" s="29" t="s">
        <v>6410</v>
      </c>
      <c r="E132" s="29" t="s">
        <v>11973</v>
      </c>
      <c r="F132" s="29" t="s">
        <v>276</v>
      </c>
      <c r="G132" s="29" t="s">
        <v>11624</v>
      </c>
      <c r="H132" s="29" t="s">
        <v>21830</v>
      </c>
      <c r="I132" s="29" t="n">
        <v>41</v>
      </c>
      <c r="J132" s="29" t="n">
        <v>1</v>
      </c>
      <c r="K132" s="29" t="n">
        <v>41</v>
      </c>
      <c r="L132" s="31" t="n">
        <v>10.4</v>
      </c>
      <c r="M132" s="31" t="n">
        <v>426.4</v>
      </c>
      <c r="N132" s="31" t="n">
        <v>54.75</v>
      </c>
      <c r="O132" s="31" t="n">
        <v>481.15</v>
      </c>
      <c r="P132" s="29" t="s">
        <v>21831</v>
      </c>
      <c r="Q132" s="30" t="n">
        <v>46249</v>
      </c>
      <c r="R132" s="30" t="n">
        <v>46251</v>
      </c>
      <c r="S132" s="29"/>
    </row>
    <row r="133" customFormat="false" ht="15" hidden="false" customHeight="true" outlineLevel="0" collapsed="false">
      <c r="A133" s="26" t="s">
        <v>22087</v>
      </c>
      <c r="B133" s="27" t="n">
        <v>46235</v>
      </c>
      <c r="C133" s="26" t="s">
        <v>22088</v>
      </c>
      <c r="D133" s="26" t="s">
        <v>5632</v>
      </c>
      <c r="E133" s="26" t="s">
        <v>14058</v>
      </c>
      <c r="F133" s="26" t="s">
        <v>276</v>
      </c>
      <c r="G133" s="26" t="s">
        <v>11624</v>
      </c>
      <c r="H133" s="26" t="s">
        <v>21830</v>
      </c>
      <c r="I133" s="26" t="n">
        <v>40</v>
      </c>
      <c r="J133" s="26" t="n">
        <v>1</v>
      </c>
      <c r="K133" s="26" t="n">
        <v>40</v>
      </c>
      <c r="L133" s="28" t="n">
        <v>10.4</v>
      </c>
      <c r="M133" s="28" t="n">
        <v>416</v>
      </c>
      <c r="N133" s="28" t="n">
        <v>53.41</v>
      </c>
      <c r="O133" s="28" t="n">
        <v>469.41</v>
      </c>
      <c r="P133" s="26" t="s">
        <v>21831</v>
      </c>
      <c r="Q133" s="27" t="n">
        <v>46249</v>
      </c>
      <c r="R133" s="27" t="n">
        <v>46243</v>
      </c>
      <c r="S133" s="26"/>
    </row>
    <row r="134" customFormat="false" ht="15" hidden="false" customHeight="true" outlineLevel="0" collapsed="false">
      <c r="A134" s="29" t="s">
        <v>22089</v>
      </c>
      <c r="B134" s="30" t="n">
        <v>46235</v>
      </c>
      <c r="C134" s="29" t="s">
        <v>22090</v>
      </c>
      <c r="D134" s="29" t="s">
        <v>10604</v>
      </c>
      <c r="E134" s="29" t="s">
        <v>13308</v>
      </c>
      <c r="F134" s="29" t="s">
        <v>276</v>
      </c>
      <c r="G134" s="29" t="s">
        <v>11624</v>
      </c>
      <c r="H134" s="29" t="s">
        <v>21830</v>
      </c>
      <c r="I134" s="29" t="n">
        <v>40</v>
      </c>
      <c r="J134" s="29" t="n">
        <v>1</v>
      </c>
      <c r="K134" s="29" t="n">
        <v>40</v>
      </c>
      <c r="L134" s="31" t="n">
        <v>10.4</v>
      </c>
      <c r="M134" s="31" t="n">
        <v>416</v>
      </c>
      <c r="N134" s="31" t="n">
        <v>53.41</v>
      </c>
      <c r="O134" s="31" t="n">
        <v>469.41</v>
      </c>
      <c r="P134" s="29" t="s">
        <v>21831</v>
      </c>
      <c r="Q134" s="30" t="n">
        <v>46249</v>
      </c>
      <c r="R134" s="30" t="n">
        <v>46238</v>
      </c>
      <c r="S134" s="29"/>
    </row>
    <row r="135" customFormat="false" ht="15" hidden="false" customHeight="true" outlineLevel="0" collapsed="false">
      <c r="A135" s="26" t="s">
        <v>22091</v>
      </c>
      <c r="B135" s="27" t="n">
        <v>46235</v>
      </c>
      <c r="C135" s="26" t="s">
        <v>22092</v>
      </c>
      <c r="D135" s="26" t="s">
        <v>8861</v>
      </c>
      <c r="E135" s="26" t="s">
        <v>20505</v>
      </c>
      <c r="F135" s="26" t="s">
        <v>276</v>
      </c>
      <c r="G135" s="26" t="s">
        <v>11624</v>
      </c>
      <c r="H135" s="26" t="s">
        <v>21830</v>
      </c>
      <c r="I135" s="26" t="n">
        <v>54</v>
      </c>
      <c r="J135" s="26" t="n">
        <v>1</v>
      </c>
      <c r="K135" s="26" t="n">
        <v>54</v>
      </c>
      <c r="L135" s="28" t="n">
        <v>10.4</v>
      </c>
      <c r="M135" s="28" t="n">
        <v>561.6</v>
      </c>
      <c r="N135" s="28" t="n">
        <v>72.11</v>
      </c>
      <c r="O135" s="28" t="n">
        <v>633.71</v>
      </c>
      <c r="P135" s="26" t="s">
        <v>21831</v>
      </c>
      <c r="Q135" s="27" t="n">
        <v>46249</v>
      </c>
      <c r="R135" s="27" t="n">
        <v>46247</v>
      </c>
      <c r="S135" s="26"/>
    </row>
    <row r="136" customFormat="false" ht="15" hidden="false" customHeight="true" outlineLevel="0" collapsed="false">
      <c r="A136" s="29" t="s">
        <v>22093</v>
      </c>
      <c r="B136" s="30" t="n">
        <v>46235</v>
      </c>
      <c r="C136" s="29" t="s">
        <v>22094</v>
      </c>
      <c r="D136" s="29" t="s">
        <v>8361</v>
      </c>
      <c r="E136" s="29" t="s">
        <v>13305</v>
      </c>
      <c r="F136" s="29" t="s">
        <v>276</v>
      </c>
      <c r="G136" s="29" t="s">
        <v>11624</v>
      </c>
      <c r="H136" s="29" t="s">
        <v>21830</v>
      </c>
      <c r="I136" s="29" t="n">
        <v>50</v>
      </c>
      <c r="J136" s="29" t="n">
        <v>1</v>
      </c>
      <c r="K136" s="29" t="n">
        <v>50</v>
      </c>
      <c r="L136" s="31" t="n">
        <v>10.4</v>
      </c>
      <c r="M136" s="31" t="n">
        <v>520</v>
      </c>
      <c r="N136" s="31" t="n">
        <v>66.77</v>
      </c>
      <c r="O136" s="31" t="n">
        <v>586.77</v>
      </c>
      <c r="P136" s="29" t="s">
        <v>21831</v>
      </c>
      <c r="Q136" s="30" t="n">
        <v>46249</v>
      </c>
      <c r="R136" s="30" t="n">
        <v>46242</v>
      </c>
      <c r="S136" s="29"/>
    </row>
    <row r="137" customFormat="false" ht="15" hidden="false" customHeight="true" outlineLevel="0" collapsed="false">
      <c r="A137" s="26" t="s">
        <v>22095</v>
      </c>
      <c r="B137" s="27" t="n">
        <v>46235</v>
      </c>
      <c r="C137" s="26" t="s">
        <v>22096</v>
      </c>
      <c r="D137" s="26" t="s">
        <v>6186</v>
      </c>
      <c r="E137" s="26" t="s">
        <v>14349</v>
      </c>
      <c r="F137" s="26" t="s">
        <v>276</v>
      </c>
      <c r="G137" s="26" t="s">
        <v>11624</v>
      </c>
      <c r="H137" s="26" t="s">
        <v>21830</v>
      </c>
      <c r="I137" s="26" t="n">
        <v>44</v>
      </c>
      <c r="J137" s="26" t="n">
        <v>1</v>
      </c>
      <c r="K137" s="26" t="n">
        <v>44</v>
      </c>
      <c r="L137" s="28" t="n">
        <v>10.4</v>
      </c>
      <c r="M137" s="28" t="n">
        <v>457.6</v>
      </c>
      <c r="N137" s="28" t="n">
        <v>58.76</v>
      </c>
      <c r="O137" s="28" t="n">
        <v>516.36</v>
      </c>
      <c r="P137" s="26" t="s">
        <v>21834</v>
      </c>
      <c r="Q137" s="27" t="n">
        <v>46249</v>
      </c>
      <c r="R137" s="26"/>
      <c r="S137" s="26"/>
    </row>
    <row r="138" customFormat="false" ht="15" hidden="false" customHeight="true" outlineLevel="0" collapsed="false">
      <c r="A138" s="29" t="s">
        <v>22097</v>
      </c>
      <c r="B138" s="30" t="n">
        <v>46235</v>
      </c>
      <c r="C138" s="29" t="s">
        <v>22098</v>
      </c>
      <c r="D138" s="29" t="s">
        <v>3719</v>
      </c>
      <c r="E138" s="29" t="s">
        <v>12295</v>
      </c>
      <c r="F138" s="29" t="s">
        <v>276</v>
      </c>
      <c r="G138" s="29" t="s">
        <v>11624</v>
      </c>
      <c r="H138" s="29" t="s">
        <v>21830</v>
      </c>
      <c r="I138" s="29" t="n">
        <v>52</v>
      </c>
      <c r="J138" s="29" t="n">
        <v>1</v>
      </c>
      <c r="K138" s="29" t="n">
        <v>52</v>
      </c>
      <c r="L138" s="31" t="n">
        <v>10.4</v>
      </c>
      <c r="M138" s="31" t="n">
        <v>540.8</v>
      </c>
      <c r="N138" s="31" t="n">
        <v>69.44</v>
      </c>
      <c r="O138" s="31" t="n">
        <v>610.24</v>
      </c>
      <c r="P138" s="29" t="s">
        <v>21831</v>
      </c>
      <c r="Q138" s="30" t="n">
        <v>46249</v>
      </c>
      <c r="R138" s="30" t="n">
        <v>46241</v>
      </c>
      <c r="S138" s="29"/>
    </row>
    <row r="139" customFormat="false" ht="15" hidden="false" customHeight="true" outlineLevel="0" collapsed="false">
      <c r="A139" s="26" t="s">
        <v>22099</v>
      </c>
      <c r="B139" s="27" t="n">
        <v>46235</v>
      </c>
      <c r="C139" s="26" t="s">
        <v>22100</v>
      </c>
      <c r="D139" s="26" t="s">
        <v>10295</v>
      </c>
      <c r="E139" s="26" t="s">
        <v>20512</v>
      </c>
      <c r="F139" s="26" t="s">
        <v>276</v>
      </c>
      <c r="G139" s="26" t="s">
        <v>11624</v>
      </c>
      <c r="H139" s="26" t="s">
        <v>21830</v>
      </c>
      <c r="I139" s="26" t="n">
        <v>59</v>
      </c>
      <c r="J139" s="26" t="n">
        <v>1</v>
      </c>
      <c r="K139" s="26" t="n">
        <v>59</v>
      </c>
      <c r="L139" s="28" t="n">
        <v>10.4</v>
      </c>
      <c r="M139" s="28" t="n">
        <v>613.6</v>
      </c>
      <c r="N139" s="28" t="n">
        <v>78.79</v>
      </c>
      <c r="O139" s="28" t="n">
        <v>692.39</v>
      </c>
      <c r="P139" s="26" t="s">
        <v>21831</v>
      </c>
      <c r="Q139" s="27" t="n">
        <v>46249</v>
      </c>
      <c r="R139" s="27" t="n">
        <v>46244</v>
      </c>
      <c r="S139" s="26"/>
    </row>
    <row r="140" customFormat="false" ht="15" hidden="false" customHeight="true" outlineLevel="0" collapsed="false">
      <c r="A140" s="29" t="s">
        <v>22101</v>
      </c>
      <c r="B140" s="30" t="n">
        <v>46235</v>
      </c>
      <c r="C140" s="29" t="s">
        <v>22102</v>
      </c>
      <c r="D140" s="29" t="s">
        <v>5247</v>
      </c>
      <c r="E140" s="29" t="s">
        <v>13154</v>
      </c>
      <c r="F140" s="29" t="s">
        <v>276</v>
      </c>
      <c r="G140" s="29" t="s">
        <v>11624</v>
      </c>
      <c r="H140" s="29" t="s">
        <v>21830</v>
      </c>
      <c r="I140" s="29" t="n">
        <v>53</v>
      </c>
      <c r="J140" s="29" t="n">
        <v>1</v>
      </c>
      <c r="K140" s="29" t="n">
        <v>53</v>
      </c>
      <c r="L140" s="31" t="n">
        <v>10.4</v>
      </c>
      <c r="M140" s="31" t="n">
        <v>551.2</v>
      </c>
      <c r="N140" s="31" t="n">
        <v>70.77</v>
      </c>
      <c r="O140" s="31" t="n">
        <v>621.97</v>
      </c>
      <c r="P140" s="29" t="s">
        <v>21831</v>
      </c>
      <c r="Q140" s="30" t="n">
        <v>46249</v>
      </c>
      <c r="R140" s="30" t="n">
        <v>46245</v>
      </c>
      <c r="S140" s="29"/>
    </row>
    <row r="141" customFormat="false" ht="15" hidden="false" customHeight="true" outlineLevel="0" collapsed="false">
      <c r="A141" s="26" t="s">
        <v>22103</v>
      </c>
      <c r="B141" s="27" t="n">
        <v>46235</v>
      </c>
      <c r="C141" s="26" t="s">
        <v>22104</v>
      </c>
      <c r="D141" s="26" t="s">
        <v>6122</v>
      </c>
      <c r="E141" s="26" t="s">
        <v>14028</v>
      </c>
      <c r="F141" s="26" t="s">
        <v>276</v>
      </c>
      <c r="G141" s="26" t="s">
        <v>11624</v>
      </c>
      <c r="H141" s="26" t="s">
        <v>21830</v>
      </c>
      <c r="I141" s="26" t="n">
        <v>44</v>
      </c>
      <c r="J141" s="26" t="n">
        <v>1</v>
      </c>
      <c r="K141" s="26" t="n">
        <v>44</v>
      </c>
      <c r="L141" s="28" t="n">
        <v>10.4</v>
      </c>
      <c r="M141" s="28" t="n">
        <v>457.6</v>
      </c>
      <c r="N141" s="28" t="n">
        <v>58.76</v>
      </c>
      <c r="O141" s="28" t="n">
        <v>516.36</v>
      </c>
      <c r="P141" s="26" t="s">
        <v>21831</v>
      </c>
      <c r="Q141" s="27" t="n">
        <v>46249</v>
      </c>
      <c r="R141" s="27" t="n">
        <v>46248</v>
      </c>
      <c r="S141" s="26"/>
    </row>
    <row r="142" customFormat="false" ht="15" hidden="false" customHeight="true" outlineLevel="0" collapsed="false">
      <c r="A142" s="29" t="s">
        <v>22105</v>
      </c>
      <c r="B142" s="30" t="n">
        <v>46235</v>
      </c>
      <c r="C142" s="29" t="s">
        <v>22106</v>
      </c>
      <c r="D142" s="29" t="s">
        <v>4311</v>
      </c>
      <c r="E142" s="29" t="s">
        <v>12798</v>
      </c>
      <c r="F142" s="29" t="s">
        <v>276</v>
      </c>
      <c r="G142" s="29" t="s">
        <v>11624</v>
      </c>
      <c r="H142" s="29" t="s">
        <v>21830</v>
      </c>
      <c r="I142" s="29" t="n">
        <v>44</v>
      </c>
      <c r="J142" s="29" t="n">
        <v>1</v>
      </c>
      <c r="K142" s="29" t="n">
        <v>44</v>
      </c>
      <c r="L142" s="31" t="n">
        <v>10.4</v>
      </c>
      <c r="M142" s="31" t="n">
        <v>457.6</v>
      </c>
      <c r="N142" s="31" t="n">
        <v>58.76</v>
      </c>
      <c r="O142" s="31" t="n">
        <v>516.36</v>
      </c>
      <c r="P142" s="29" t="s">
        <v>21831</v>
      </c>
      <c r="Q142" s="30" t="n">
        <v>46249</v>
      </c>
      <c r="R142" s="30" t="n">
        <v>46247</v>
      </c>
      <c r="S142" s="29"/>
    </row>
    <row r="143" customFormat="false" ht="15" hidden="false" customHeight="true" outlineLevel="0" collapsed="false">
      <c r="A143" s="26" t="s">
        <v>22107</v>
      </c>
      <c r="B143" s="27" t="n">
        <v>46235</v>
      </c>
      <c r="C143" s="26" t="s">
        <v>22108</v>
      </c>
      <c r="D143" s="26" t="s">
        <v>6909</v>
      </c>
      <c r="E143" s="26" t="s">
        <v>11648</v>
      </c>
      <c r="F143" s="26" t="s">
        <v>276</v>
      </c>
      <c r="G143" s="26" t="s">
        <v>11624</v>
      </c>
      <c r="H143" s="26" t="s">
        <v>21830</v>
      </c>
      <c r="I143" s="26" t="n">
        <v>46</v>
      </c>
      <c r="J143" s="26" t="n">
        <v>1</v>
      </c>
      <c r="K143" s="26" t="n">
        <v>46</v>
      </c>
      <c r="L143" s="28" t="n">
        <v>10.4</v>
      </c>
      <c r="M143" s="28" t="n">
        <v>478.4</v>
      </c>
      <c r="N143" s="28" t="n">
        <v>61.43</v>
      </c>
      <c r="O143" s="28" t="n">
        <v>539.83</v>
      </c>
      <c r="P143" s="26" t="s">
        <v>21831</v>
      </c>
      <c r="Q143" s="27" t="n">
        <v>46249</v>
      </c>
      <c r="R143" s="27" t="n">
        <v>46246</v>
      </c>
      <c r="S143" s="26"/>
    </row>
    <row r="144" customFormat="false" ht="15" hidden="false" customHeight="true" outlineLevel="0" collapsed="false">
      <c r="A144" s="29" t="s">
        <v>22109</v>
      </c>
      <c r="B144" s="30" t="n">
        <v>46235</v>
      </c>
      <c r="C144" s="29" t="s">
        <v>22110</v>
      </c>
      <c r="D144" s="29" t="s">
        <v>11240</v>
      </c>
      <c r="E144" s="29" t="s">
        <v>12815</v>
      </c>
      <c r="F144" s="29" t="s">
        <v>276</v>
      </c>
      <c r="G144" s="29" t="s">
        <v>11624</v>
      </c>
      <c r="H144" s="29" t="s">
        <v>21830</v>
      </c>
      <c r="I144" s="29" t="n">
        <v>44</v>
      </c>
      <c r="J144" s="29" t="n">
        <v>1</v>
      </c>
      <c r="K144" s="29" t="n">
        <v>44</v>
      </c>
      <c r="L144" s="31" t="n">
        <v>10.4</v>
      </c>
      <c r="M144" s="31" t="n">
        <v>457.6</v>
      </c>
      <c r="N144" s="31" t="n">
        <v>58.76</v>
      </c>
      <c r="O144" s="31" t="n">
        <v>516.36</v>
      </c>
      <c r="P144" s="29" t="s">
        <v>21831</v>
      </c>
      <c r="Q144" s="30" t="n">
        <v>46249</v>
      </c>
      <c r="R144" s="30" t="n">
        <v>46240</v>
      </c>
      <c r="S144" s="29"/>
    </row>
    <row r="145" customFormat="false" ht="15" hidden="false" customHeight="true" outlineLevel="0" collapsed="false">
      <c r="A145" s="26" t="s">
        <v>22111</v>
      </c>
      <c r="B145" s="27" t="n">
        <v>46235</v>
      </c>
      <c r="C145" s="26" t="s">
        <v>22112</v>
      </c>
      <c r="D145" s="26" t="s">
        <v>7445</v>
      </c>
      <c r="E145" s="26" t="s">
        <v>20522</v>
      </c>
      <c r="F145" s="26" t="s">
        <v>276</v>
      </c>
      <c r="G145" s="26" t="s">
        <v>11624</v>
      </c>
      <c r="H145" s="26" t="s">
        <v>21830</v>
      </c>
      <c r="I145" s="26" t="n">
        <v>46</v>
      </c>
      <c r="J145" s="26" t="n">
        <v>1</v>
      </c>
      <c r="K145" s="26" t="n">
        <v>46</v>
      </c>
      <c r="L145" s="28" t="n">
        <v>10.4</v>
      </c>
      <c r="M145" s="28" t="n">
        <v>478.4</v>
      </c>
      <c r="N145" s="28" t="n">
        <v>61.43</v>
      </c>
      <c r="O145" s="28" t="n">
        <v>539.83</v>
      </c>
      <c r="P145" s="26" t="s">
        <v>21831</v>
      </c>
      <c r="Q145" s="27" t="n">
        <v>46249</v>
      </c>
      <c r="R145" s="27" t="n">
        <v>46243</v>
      </c>
      <c r="S145" s="26"/>
    </row>
    <row r="146" customFormat="false" ht="15" hidden="false" customHeight="true" outlineLevel="0" collapsed="false">
      <c r="A146" s="29" t="s">
        <v>22113</v>
      </c>
      <c r="B146" s="30" t="n">
        <v>46235</v>
      </c>
      <c r="C146" s="29" t="s">
        <v>22114</v>
      </c>
      <c r="D146" s="29" t="s">
        <v>11575</v>
      </c>
      <c r="E146" s="29" t="s">
        <v>20525</v>
      </c>
      <c r="F146" s="29" t="s">
        <v>276</v>
      </c>
      <c r="G146" s="29" t="s">
        <v>11624</v>
      </c>
      <c r="H146" s="29" t="s">
        <v>21830</v>
      </c>
      <c r="I146" s="29" t="n">
        <v>34</v>
      </c>
      <c r="J146" s="29" t="n">
        <v>1</v>
      </c>
      <c r="K146" s="29" t="n">
        <v>34</v>
      </c>
      <c r="L146" s="31" t="n">
        <v>10.4</v>
      </c>
      <c r="M146" s="31" t="n">
        <v>353.6</v>
      </c>
      <c r="N146" s="31" t="n">
        <v>45.4</v>
      </c>
      <c r="O146" s="31" t="n">
        <v>399</v>
      </c>
      <c r="P146" s="29" t="s">
        <v>21831</v>
      </c>
      <c r="Q146" s="30" t="n">
        <v>46249</v>
      </c>
      <c r="R146" s="30" t="n">
        <v>46247</v>
      </c>
      <c r="S146" s="29"/>
    </row>
    <row r="147" customFormat="false" ht="15" hidden="false" customHeight="true" outlineLevel="0" collapsed="false">
      <c r="A147" s="26" t="s">
        <v>22115</v>
      </c>
      <c r="B147" s="27" t="n">
        <v>46235</v>
      </c>
      <c r="C147" s="26" t="s">
        <v>22116</v>
      </c>
      <c r="D147" s="26" t="s">
        <v>3836</v>
      </c>
      <c r="E147" s="26" t="s">
        <v>11733</v>
      </c>
      <c r="F147" s="26" t="s">
        <v>276</v>
      </c>
      <c r="G147" s="26" t="s">
        <v>11624</v>
      </c>
      <c r="H147" s="26" t="s">
        <v>21830</v>
      </c>
      <c r="I147" s="26" t="n">
        <v>44</v>
      </c>
      <c r="J147" s="26" t="n">
        <v>1</v>
      </c>
      <c r="K147" s="26" t="n">
        <v>44</v>
      </c>
      <c r="L147" s="28" t="n">
        <v>10.4</v>
      </c>
      <c r="M147" s="28" t="n">
        <v>457.6</v>
      </c>
      <c r="N147" s="28" t="n">
        <v>58.76</v>
      </c>
      <c r="O147" s="28" t="n">
        <v>516.36</v>
      </c>
      <c r="P147" s="26" t="s">
        <v>21831</v>
      </c>
      <c r="Q147" s="27" t="n">
        <v>46249</v>
      </c>
      <c r="R147" s="27" t="n">
        <v>46247</v>
      </c>
      <c r="S147" s="26"/>
    </row>
    <row r="148" customFormat="false" ht="15" hidden="false" customHeight="true" outlineLevel="0" collapsed="false">
      <c r="A148" s="29" t="s">
        <v>22117</v>
      </c>
      <c r="B148" s="30" t="n">
        <v>46235</v>
      </c>
      <c r="C148" s="29" t="s">
        <v>22118</v>
      </c>
      <c r="D148" s="29" t="s">
        <v>8309</v>
      </c>
      <c r="E148" s="29" t="s">
        <v>13384</v>
      </c>
      <c r="F148" s="29" t="s">
        <v>276</v>
      </c>
      <c r="G148" s="29" t="s">
        <v>11624</v>
      </c>
      <c r="H148" s="29" t="s">
        <v>21830</v>
      </c>
      <c r="I148" s="29" t="n">
        <v>37</v>
      </c>
      <c r="J148" s="29" t="n">
        <v>1</v>
      </c>
      <c r="K148" s="29" t="n">
        <v>37</v>
      </c>
      <c r="L148" s="31" t="n">
        <v>10.4</v>
      </c>
      <c r="M148" s="31" t="n">
        <v>384.8</v>
      </c>
      <c r="N148" s="31" t="n">
        <v>49.41</v>
      </c>
      <c r="O148" s="31" t="n">
        <v>434.21</v>
      </c>
      <c r="P148" s="29" t="s">
        <v>21831</v>
      </c>
      <c r="Q148" s="30" t="n">
        <v>46249</v>
      </c>
      <c r="R148" s="30" t="n">
        <v>46250</v>
      </c>
      <c r="S148" s="29"/>
    </row>
    <row r="149" customFormat="false" ht="15" hidden="false" customHeight="true" outlineLevel="0" collapsed="false">
      <c r="A149" s="26" t="s">
        <v>22119</v>
      </c>
      <c r="B149" s="27" t="n">
        <v>46235</v>
      </c>
      <c r="C149" s="26" t="s">
        <v>22120</v>
      </c>
      <c r="D149" s="26" t="s">
        <v>10025</v>
      </c>
      <c r="E149" s="26" t="s">
        <v>20529</v>
      </c>
      <c r="F149" s="26" t="s">
        <v>276</v>
      </c>
      <c r="G149" s="26" t="s">
        <v>11624</v>
      </c>
      <c r="H149" s="26" t="s">
        <v>21830</v>
      </c>
      <c r="I149" s="26" t="n">
        <v>40</v>
      </c>
      <c r="J149" s="26" t="n">
        <v>1</v>
      </c>
      <c r="K149" s="26" t="n">
        <v>40</v>
      </c>
      <c r="L149" s="28" t="n">
        <v>10.4</v>
      </c>
      <c r="M149" s="28" t="n">
        <v>416</v>
      </c>
      <c r="N149" s="28" t="n">
        <v>53.41</v>
      </c>
      <c r="O149" s="28" t="n">
        <v>469.41</v>
      </c>
      <c r="P149" s="26" t="s">
        <v>21831</v>
      </c>
      <c r="Q149" s="27" t="n">
        <v>46249</v>
      </c>
      <c r="R149" s="27" t="n">
        <v>46243</v>
      </c>
      <c r="S149" s="26"/>
    </row>
    <row r="150" customFormat="false" ht="15" hidden="false" customHeight="true" outlineLevel="0" collapsed="false">
      <c r="A150" s="29" t="s">
        <v>22121</v>
      </c>
      <c r="B150" s="30" t="n">
        <v>46235</v>
      </c>
      <c r="C150" s="29" t="s">
        <v>22122</v>
      </c>
      <c r="D150" s="29" t="s">
        <v>2516</v>
      </c>
      <c r="E150" s="29" t="s">
        <v>13598</v>
      </c>
      <c r="F150" s="29" t="s">
        <v>276</v>
      </c>
      <c r="G150" s="29" t="s">
        <v>11624</v>
      </c>
      <c r="H150" s="29" t="s">
        <v>21830</v>
      </c>
      <c r="I150" s="29" t="n">
        <v>32</v>
      </c>
      <c r="J150" s="29" t="n">
        <v>1</v>
      </c>
      <c r="K150" s="29" t="n">
        <v>32</v>
      </c>
      <c r="L150" s="31" t="n">
        <v>10.4</v>
      </c>
      <c r="M150" s="31" t="n">
        <v>332.8</v>
      </c>
      <c r="N150" s="31" t="n">
        <v>42.73</v>
      </c>
      <c r="O150" s="31" t="n">
        <v>375.53</v>
      </c>
      <c r="P150" s="29" t="s">
        <v>21831</v>
      </c>
      <c r="Q150" s="30" t="n">
        <v>46249</v>
      </c>
      <c r="R150" s="30" t="n">
        <v>46246</v>
      </c>
      <c r="S150" s="29"/>
    </row>
    <row r="151" customFormat="false" ht="15" hidden="false" customHeight="true" outlineLevel="0" collapsed="false">
      <c r="A151" s="26" t="s">
        <v>22123</v>
      </c>
      <c r="B151" s="27" t="n">
        <v>46235</v>
      </c>
      <c r="C151" s="26" t="s">
        <v>22124</v>
      </c>
      <c r="D151" s="26" t="s">
        <v>10080</v>
      </c>
      <c r="E151" s="26" t="s">
        <v>11842</v>
      </c>
      <c r="F151" s="26" t="s">
        <v>276</v>
      </c>
      <c r="G151" s="26" t="s">
        <v>11624</v>
      </c>
      <c r="H151" s="26" t="s">
        <v>21830</v>
      </c>
      <c r="I151" s="26" t="n">
        <v>56</v>
      </c>
      <c r="J151" s="26" t="n">
        <v>1</v>
      </c>
      <c r="K151" s="26" t="n">
        <v>56</v>
      </c>
      <c r="L151" s="28" t="n">
        <v>10.4</v>
      </c>
      <c r="M151" s="28" t="n">
        <v>582.4</v>
      </c>
      <c r="N151" s="28" t="n">
        <v>74.78</v>
      </c>
      <c r="O151" s="28" t="n">
        <v>657.18</v>
      </c>
      <c r="P151" s="26" t="s">
        <v>11623</v>
      </c>
      <c r="Q151" s="27" t="n">
        <v>46249</v>
      </c>
      <c r="R151" s="26"/>
      <c r="S151" s="26"/>
    </row>
    <row r="152" customFormat="false" ht="15" hidden="false" customHeight="true" outlineLevel="0" collapsed="false">
      <c r="A152" s="29" t="s">
        <v>22125</v>
      </c>
      <c r="B152" s="30" t="n">
        <v>46235</v>
      </c>
      <c r="C152" s="29" t="s">
        <v>22126</v>
      </c>
      <c r="D152" s="29" t="s">
        <v>10560</v>
      </c>
      <c r="E152" s="29" t="s">
        <v>20534</v>
      </c>
      <c r="F152" s="29" t="s">
        <v>276</v>
      </c>
      <c r="G152" s="29" t="s">
        <v>11624</v>
      </c>
      <c r="H152" s="29" t="s">
        <v>21830</v>
      </c>
      <c r="I152" s="29" t="n">
        <v>41</v>
      </c>
      <c r="J152" s="29" t="n">
        <v>1</v>
      </c>
      <c r="K152" s="29" t="n">
        <v>41</v>
      </c>
      <c r="L152" s="31" t="n">
        <v>10.4</v>
      </c>
      <c r="M152" s="31" t="n">
        <v>426.4</v>
      </c>
      <c r="N152" s="31" t="n">
        <v>54.75</v>
      </c>
      <c r="O152" s="31" t="n">
        <v>481.15</v>
      </c>
      <c r="P152" s="29" t="s">
        <v>21831</v>
      </c>
      <c r="Q152" s="30" t="n">
        <v>46249</v>
      </c>
      <c r="R152" s="30" t="n">
        <v>46248</v>
      </c>
      <c r="S152" s="29"/>
    </row>
    <row r="153" customFormat="false" ht="15" hidden="false" customHeight="true" outlineLevel="0" collapsed="false">
      <c r="A153" s="26" t="s">
        <v>22127</v>
      </c>
      <c r="B153" s="27" t="n">
        <v>46235</v>
      </c>
      <c r="C153" s="26" t="s">
        <v>22128</v>
      </c>
      <c r="D153" s="26" t="s">
        <v>1953</v>
      </c>
      <c r="E153" s="26" t="s">
        <v>12699</v>
      </c>
      <c r="F153" s="26" t="s">
        <v>276</v>
      </c>
      <c r="G153" s="26" t="s">
        <v>11624</v>
      </c>
      <c r="H153" s="26" t="s">
        <v>21830</v>
      </c>
      <c r="I153" s="26" t="n">
        <v>56</v>
      </c>
      <c r="J153" s="26" t="n">
        <v>1</v>
      </c>
      <c r="K153" s="26" t="n">
        <v>56</v>
      </c>
      <c r="L153" s="28" t="n">
        <v>10.4</v>
      </c>
      <c r="M153" s="28" t="n">
        <v>582.4</v>
      </c>
      <c r="N153" s="28" t="n">
        <v>74.78</v>
      </c>
      <c r="O153" s="28" t="n">
        <v>657.18</v>
      </c>
      <c r="P153" s="26" t="s">
        <v>21831</v>
      </c>
      <c r="Q153" s="27" t="n">
        <v>46249</v>
      </c>
      <c r="R153" s="27" t="n">
        <v>46238</v>
      </c>
      <c r="S153" s="26"/>
    </row>
    <row r="154" customFormat="false" ht="15" hidden="false" customHeight="true" outlineLevel="0" collapsed="false">
      <c r="A154" s="29" t="s">
        <v>22129</v>
      </c>
      <c r="B154" s="30" t="n">
        <v>46235</v>
      </c>
      <c r="C154" s="29" t="s">
        <v>22130</v>
      </c>
      <c r="D154" s="29" t="s">
        <v>9893</v>
      </c>
      <c r="E154" s="29" t="s">
        <v>12917</v>
      </c>
      <c r="F154" s="29" t="s">
        <v>276</v>
      </c>
      <c r="G154" s="29" t="s">
        <v>11624</v>
      </c>
      <c r="H154" s="29" t="s">
        <v>21830</v>
      </c>
      <c r="I154" s="29" t="n">
        <v>32</v>
      </c>
      <c r="J154" s="29" t="n">
        <v>1</v>
      </c>
      <c r="K154" s="29" t="n">
        <v>32</v>
      </c>
      <c r="L154" s="31" t="n">
        <v>10.4</v>
      </c>
      <c r="M154" s="31" t="n">
        <v>332.8</v>
      </c>
      <c r="N154" s="31" t="n">
        <v>42.73</v>
      </c>
      <c r="O154" s="31" t="n">
        <v>375.53</v>
      </c>
      <c r="P154" s="29" t="s">
        <v>21831</v>
      </c>
      <c r="Q154" s="30" t="n">
        <v>46249</v>
      </c>
      <c r="R154" s="30" t="n">
        <v>46248</v>
      </c>
      <c r="S154" s="29"/>
    </row>
    <row r="155" customFormat="false" ht="15" hidden="false" customHeight="true" outlineLevel="0" collapsed="false">
      <c r="A155" s="26" t="s">
        <v>22131</v>
      </c>
      <c r="B155" s="27" t="n">
        <v>46235</v>
      </c>
      <c r="C155" s="26" t="s">
        <v>22132</v>
      </c>
      <c r="D155" s="26" t="s">
        <v>6791</v>
      </c>
      <c r="E155" s="26" t="s">
        <v>12159</v>
      </c>
      <c r="F155" s="26" t="s">
        <v>276</v>
      </c>
      <c r="G155" s="26" t="s">
        <v>11624</v>
      </c>
      <c r="H155" s="26" t="s">
        <v>21830</v>
      </c>
      <c r="I155" s="26" t="n">
        <v>33</v>
      </c>
      <c r="J155" s="26" t="n">
        <v>1</v>
      </c>
      <c r="K155" s="26" t="n">
        <v>33</v>
      </c>
      <c r="L155" s="28" t="n">
        <v>10.4</v>
      </c>
      <c r="M155" s="28" t="n">
        <v>343.2</v>
      </c>
      <c r="N155" s="28" t="n">
        <v>44.07</v>
      </c>
      <c r="O155" s="28" t="n">
        <v>387.27</v>
      </c>
      <c r="P155" s="26" t="s">
        <v>21831</v>
      </c>
      <c r="Q155" s="27" t="n">
        <v>46249</v>
      </c>
      <c r="R155" s="27" t="n">
        <v>46239</v>
      </c>
      <c r="S155" s="26"/>
    </row>
    <row r="156" customFormat="false" ht="15" hidden="false" customHeight="true" outlineLevel="0" collapsed="false">
      <c r="A156" s="29" t="s">
        <v>22133</v>
      </c>
      <c r="B156" s="30" t="n">
        <v>46235</v>
      </c>
      <c r="C156" s="29" t="s">
        <v>22134</v>
      </c>
      <c r="D156" s="29" t="s">
        <v>3708</v>
      </c>
      <c r="E156" s="29" t="s">
        <v>11854</v>
      </c>
      <c r="F156" s="29" t="s">
        <v>276</v>
      </c>
      <c r="G156" s="29" t="s">
        <v>11624</v>
      </c>
      <c r="H156" s="29" t="s">
        <v>21830</v>
      </c>
      <c r="I156" s="29" t="n">
        <v>54</v>
      </c>
      <c r="J156" s="29" t="n">
        <v>1</v>
      </c>
      <c r="K156" s="29" t="n">
        <v>54</v>
      </c>
      <c r="L156" s="31" t="n">
        <v>10.4</v>
      </c>
      <c r="M156" s="31" t="n">
        <v>561.6</v>
      </c>
      <c r="N156" s="31" t="n">
        <v>72.11</v>
      </c>
      <c r="O156" s="31" t="n">
        <v>633.71</v>
      </c>
      <c r="P156" s="29" t="s">
        <v>21831</v>
      </c>
      <c r="Q156" s="30" t="n">
        <v>46249</v>
      </c>
      <c r="R156" s="30" t="n">
        <v>46247</v>
      </c>
      <c r="S156" s="29"/>
    </row>
    <row r="157" customFormat="false" ht="15" hidden="false" customHeight="true" outlineLevel="0" collapsed="false">
      <c r="A157" s="26" t="s">
        <v>22135</v>
      </c>
      <c r="B157" s="27" t="n">
        <v>46235</v>
      </c>
      <c r="C157" s="26" t="s">
        <v>22136</v>
      </c>
      <c r="D157" s="26" t="s">
        <v>6839</v>
      </c>
      <c r="E157" s="26" t="s">
        <v>13191</v>
      </c>
      <c r="F157" s="26" t="s">
        <v>276</v>
      </c>
      <c r="G157" s="26" t="s">
        <v>11624</v>
      </c>
      <c r="H157" s="26" t="s">
        <v>21830</v>
      </c>
      <c r="I157" s="26" t="n">
        <v>60</v>
      </c>
      <c r="J157" s="26" t="n">
        <v>1</v>
      </c>
      <c r="K157" s="26" t="n">
        <v>60</v>
      </c>
      <c r="L157" s="28" t="n">
        <v>10.4</v>
      </c>
      <c r="M157" s="28" t="n">
        <v>624</v>
      </c>
      <c r="N157" s="28" t="n">
        <v>80.12</v>
      </c>
      <c r="O157" s="28" t="n">
        <v>704.12</v>
      </c>
      <c r="P157" s="26" t="s">
        <v>21831</v>
      </c>
      <c r="Q157" s="27" t="n">
        <v>46249</v>
      </c>
      <c r="R157" s="27" t="n">
        <v>46250</v>
      </c>
      <c r="S157" s="26"/>
    </row>
    <row r="158" customFormat="false" ht="15" hidden="false" customHeight="true" outlineLevel="0" collapsed="false">
      <c r="A158" s="29" t="s">
        <v>22137</v>
      </c>
      <c r="B158" s="30" t="n">
        <v>46235</v>
      </c>
      <c r="C158" s="29" t="s">
        <v>22138</v>
      </c>
      <c r="D158" s="29" t="s">
        <v>850</v>
      </c>
      <c r="E158" s="29" t="s">
        <v>13761</v>
      </c>
      <c r="F158" s="29" t="s">
        <v>276</v>
      </c>
      <c r="G158" s="29" t="s">
        <v>11624</v>
      </c>
      <c r="H158" s="29" t="s">
        <v>21830</v>
      </c>
      <c r="I158" s="29" t="n">
        <v>38</v>
      </c>
      <c r="J158" s="29" t="n">
        <v>1</v>
      </c>
      <c r="K158" s="29" t="n">
        <v>38</v>
      </c>
      <c r="L158" s="31" t="n">
        <v>10.4</v>
      </c>
      <c r="M158" s="31" t="n">
        <v>395.2</v>
      </c>
      <c r="N158" s="31" t="n">
        <v>50.74</v>
      </c>
      <c r="O158" s="31" t="n">
        <v>445.94</v>
      </c>
      <c r="P158" s="29" t="s">
        <v>21831</v>
      </c>
      <c r="Q158" s="30" t="n">
        <v>46249</v>
      </c>
      <c r="R158" s="30" t="n">
        <v>46246</v>
      </c>
      <c r="S158" s="29"/>
    </row>
    <row r="159" customFormat="false" ht="15" hidden="false" customHeight="true" outlineLevel="0" collapsed="false">
      <c r="A159" s="26" t="s">
        <v>22139</v>
      </c>
      <c r="B159" s="27" t="n">
        <v>46235</v>
      </c>
      <c r="C159" s="26" t="s">
        <v>22140</v>
      </c>
      <c r="D159" s="26" t="s">
        <v>3829</v>
      </c>
      <c r="E159" s="26" t="s">
        <v>20544</v>
      </c>
      <c r="F159" s="26" t="s">
        <v>276</v>
      </c>
      <c r="G159" s="26" t="s">
        <v>11624</v>
      </c>
      <c r="H159" s="26" t="s">
        <v>21830</v>
      </c>
      <c r="I159" s="26" t="n">
        <v>57</v>
      </c>
      <c r="J159" s="26" t="n">
        <v>1</v>
      </c>
      <c r="K159" s="26" t="n">
        <v>57</v>
      </c>
      <c r="L159" s="28" t="n">
        <v>10.4</v>
      </c>
      <c r="M159" s="28" t="n">
        <v>592.8</v>
      </c>
      <c r="N159" s="28" t="n">
        <v>76.12</v>
      </c>
      <c r="O159" s="28" t="n">
        <v>668.92</v>
      </c>
      <c r="P159" s="26" t="s">
        <v>21831</v>
      </c>
      <c r="Q159" s="27" t="n">
        <v>46249</v>
      </c>
      <c r="R159" s="27" t="n">
        <v>46240</v>
      </c>
      <c r="S159" s="26"/>
    </row>
    <row r="160" customFormat="false" ht="15" hidden="false" customHeight="true" outlineLevel="0" collapsed="false">
      <c r="A160" s="29" t="s">
        <v>22141</v>
      </c>
      <c r="B160" s="30" t="n">
        <v>46235</v>
      </c>
      <c r="C160" s="29" t="s">
        <v>22142</v>
      </c>
      <c r="D160" s="29" t="s">
        <v>6104</v>
      </c>
      <c r="E160" s="29" t="s">
        <v>14151</v>
      </c>
      <c r="F160" s="29" t="s">
        <v>276</v>
      </c>
      <c r="G160" s="29" t="s">
        <v>11624</v>
      </c>
      <c r="H160" s="29" t="s">
        <v>21830</v>
      </c>
      <c r="I160" s="29" t="n">
        <v>47</v>
      </c>
      <c r="J160" s="29" t="n">
        <v>1</v>
      </c>
      <c r="K160" s="29" t="n">
        <v>47</v>
      </c>
      <c r="L160" s="31" t="n">
        <v>10.4</v>
      </c>
      <c r="M160" s="31" t="n">
        <v>488.8</v>
      </c>
      <c r="N160" s="31" t="n">
        <v>62.76</v>
      </c>
      <c r="O160" s="31" t="n">
        <v>551.56</v>
      </c>
      <c r="P160" s="29" t="s">
        <v>21831</v>
      </c>
      <c r="Q160" s="30" t="n">
        <v>46249</v>
      </c>
      <c r="R160" s="30" t="n">
        <v>46249</v>
      </c>
      <c r="S160" s="29"/>
    </row>
    <row r="161" customFormat="false" ht="15" hidden="false" customHeight="true" outlineLevel="0" collapsed="false">
      <c r="A161" s="26" t="s">
        <v>22143</v>
      </c>
      <c r="B161" s="27" t="n">
        <v>46235</v>
      </c>
      <c r="C161" s="26" t="s">
        <v>22144</v>
      </c>
      <c r="D161" s="26" t="s">
        <v>10328</v>
      </c>
      <c r="E161" s="26" t="s">
        <v>20550</v>
      </c>
      <c r="F161" s="26" t="s">
        <v>276</v>
      </c>
      <c r="G161" s="26" t="s">
        <v>11624</v>
      </c>
      <c r="H161" s="26" t="s">
        <v>21830</v>
      </c>
      <c r="I161" s="26" t="n">
        <v>40</v>
      </c>
      <c r="J161" s="26" t="n">
        <v>1</v>
      </c>
      <c r="K161" s="26" t="n">
        <v>40</v>
      </c>
      <c r="L161" s="28" t="n">
        <v>10.4</v>
      </c>
      <c r="M161" s="28" t="n">
        <v>416</v>
      </c>
      <c r="N161" s="28" t="n">
        <v>53.41</v>
      </c>
      <c r="O161" s="28" t="n">
        <v>469.41</v>
      </c>
      <c r="P161" s="26" t="s">
        <v>21831</v>
      </c>
      <c r="Q161" s="27" t="n">
        <v>46249</v>
      </c>
      <c r="R161" s="27" t="n">
        <v>46241</v>
      </c>
      <c r="S161" s="26"/>
    </row>
    <row r="162" customFormat="false" ht="15" hidden="false" customHeight="true" outlineLevel="0" collapsed="false">
      <c r="A162" s="29" t="s">
        <v>22145</v>
      </c>
      <c r="B162" s="30" t="n">
        <v>46235</v>
      </c>
      <c r="C162" s="29" t="s">
        <v>22146</v>
      </c>
      <c r="D162" s="29" t="s">
        <v>9783</v>
      </c>
      <c r="E162" s="29" t="s">
        <v>13526</v>
      </c>
      <c r="F162" s="29" t="s">
        <v>276</v>
      </c>
      <c r="G162" s="29" t="s">
        <v>11624</v>
      </c>
      <c r="H162" s="29" t="s">
        <v>21830</v>
      </c>
      <c r="I162" s="29" t="n">
        <v>48</v>
      </c>
      <c r="J162" s="29" t="n">
        <v>1</v>
      </c>
      <c r="K162" s="29" t="n">
        <v>48</v>
      </c>
      <c r="L162" s="31" t="n">
        <v>10.4</v>
      </c>
      <c r="M162" s="31" t="n">
        <v>499.2</v>
      </c>
      <c r="N162" s="31" t="n">
        <v>64.1</v>
      </c>
      <c r="O162" s="31" t="n">
        <v>563.3</v>
      </c>
      <c r="P162" s="29" t="s">
        <v>21831</v>
      </c>
      <c r="Q162" s="30" t="n">
        <v>46249</v>
      </c>
      <c r="R162" s="30" t="n">
        <v>46249</v>
      </c>
      <c r="S162" s="29"/>
    </row>
    <row r="163" customFormat="false" ht="15" hidden="false" customHeight="true" outlineLevel="0" collapsed="false">
      <c r="A163" s="26" t="s">
        <v>22147</v>
      </c>
      <c r="B163" s="27" t="n">
        <v>46235</v>
      </c>
      <c r="C163" s="26" t="s">
        <v>22148</v>
      </c>
      <c r="D163" s="26" t="s">
        <v>5814</v>
      </c>
      <c r="E163" s="26" t="s">
        <v>12039</v>
      </c>
      <c r="F163" s="26" t="s">
        <v>276</v>
      </c>
      <c r="G163" s="26" t="s">
        <v>11624</v>
      </c>
      <c r="H163" s="26" t="s">
        <v>21830</v>
      </c>
      <c r="I163" s="26" t="n">
        <v>40</v>
      </c>
      <c r="J163" s="26" t="n">
        <v>1</v>
      </c>
      <c r="K163" s="26" t="n">
        <v>40</v>
      </c>
      <c r="L163" s="28" t="n">
        <v>10.4</v>
      </c>
      <c r="M163" s="28" t="n">
        <v>416</v>
      </c>
      <c r="N163" s="28" t="n">
        <v>53.41</v>
      </c>
      <c r="O163" s="28" t="n">
        <v>469.41</v>
      </c>
      <c r="P163" s="26" t="s">
        <v>21831</v>
      </c>
      <c r="Q163" s="27" t="n">
        <v>46249</v>
      </c>
      <c r="R163" s="27" t="n">
        <v>46244</v>
      </c>
      <c r="S163" s="26"/>
    </row>
    <row r="164" customFormat="false" ht="15" hidden="false" customHeight="true" outlineLevel="0" collapsed="false">
      <c r="A164" s="29" t="s">
        <v>22149</v>
      </c>
      <c r="B164" s="30" t="n">
        <v>46235</v>
      </c>
      <c r="C164" s="29" t="s">
        <v>22150</v>
      </c>
      <c r="D164" s="29" t="s">
        <v>7727</v>
      </c>
      <c r="E164" s="29" t="s">
        <v>11725</v>
      </c>
      <c r="F164" s="29" t="s">
        <v>276</v>
      </c>
      <c r="G164" s="29" t="s">
        <v>11624</v>
      </c>
      <c r="H164" s="29" t="s">
        <v>21830</v>
      </c>
      <c r="I164" s="29" t="n">
        <v>56</v>
      </c>
      <c r="J164" s="29" t="n">
        <v>1</v>
      </c>
      <c r="K164" s="29" t="n">
        <v>56</v>
      </c>
      <c r="L164" s="31" t="n">
        <v>10.4</v>
      </c>
      <c r="M164" s="31" t="n">
        <v>582.4</v>
      </c>
      <c r="N164" s="31" t="n">
        <v>74.78</v>
      </c>
      <c r="O164" s="31" t="n">
        <v>657.18</v>
      </c>
      <c r="P164" s="29" t="s">
        <v>21831</v>
      </c>
      <c r="Q164" s="30" t="n">
        <v>46249</v>
      </c>
      <c r="R164" s="30" t="n">
        <v>46247</v>
      </c>
      <c r="S164" s="29"/>
    </row>
    <row r="165" customFormat="false" ht="15" hidden="false" customHeight="true" outlineLevel="0" collapsed="false">
      <c r="A165" s="26" t="s">
        <v>22151</v>
      </c>
      <c r="B165" s="27" t="n">
        <v>46235</v>
      </c>
      <c r="C165" s="26" t="s">
        <v>22152</v>
      </c>
      <c r="D165" s="26" t="s">
        <v>7284</v>
      </c>
      <c r="E165" s="26" t="s">
        <v>12459</v>
      </c>
      <c r="F165" s="26" t="s">
        <v>276</v>
      </c>
      <c r="G165" s="26" t="s">
        <v>11624</v>
      </c>
      <c r="H165" s="26" t="s">
        <v>21830</v>
      </c>
      <c r="I165" s="26" t="n">
        <v>41</v>
      </c>
      <c r="J165" s="26" t="n">
        <v>1</v>
      </c>
      <c r="K165" s="26" t="n">
        <v>41</v>
      </c>
      <c r="L165" s="28" t="n">
        <v>10.4</v>
      </c>
      <c r="M165" s="28" t="n">
        <v>426.4</v>
      </c>
      <c r="N165" s="28" t="n">
        <v>54.75</v>
      </c>
      <c r="O165" s="28" t="n">
        <v>481.15</v>
      </c>
      <c r="P165" s="26" t="s">
        <v>21831</v>
      </c>
      <c r="Q165" s="27" t="n">
        <v>46249</v>
      </c>
      <c r="R165" s="27" t="n">
        <v>46240</v>
      </c>
      <c r="S165" s="26"/>
    </row>
    <row r="166" customFormat="false" ht="15" hidden="false" customHeight="true" outlineLevel="0" collapsed="false">
      <c r="A166" s="29" t="s">
        <v>22153</v>
      </c>
      <c r="B166" s="30" t="n">
        <v>46235</v>
      </c>
      <c r="C166" s="29" t="s">
        <v>22154</v>
      </c>
      <c r="D166" s="29" t="s">
        <v>9619</v>
      </c>
      <c r="E166" s="29" t="s">
        <v>20559</v>
      </c>
      <c r="F166" s="29" t="s">
        <v>276</v>
      </c>
      <c r="G166" s="29" t="s">
        <v>11624</v>
      </c>
      <c r="H166" s="29" t="s">
        <v>21830</v>
      </c>
      <c r="I166" s="29" t="n">
        <v>43</v>
      </c>
      <c r="J166" s="29" t="n">
        <v>1</v>
      </c>
      <c r="K166" s="29" t="n">
        <v>43</v>
      </c>
      <c r="L166" s="31" t="n">
        <v>10.4</v>
      </c>
      <c r="M166" s="31" t="n">
        <v>447.2</v>
      </c>
      <c r="N166" s="31" t="n">
        <v>57.42</v>
      </c>
      <c r="O166" s="31" t="n">
        <v>504.62</v>
      </c>
      <c r="P166" s="29" t="s">
        <v>21831</v>
      </c>
      <c r="Q166" s="30" t="n">
        <v>46249</v>
      </c>
      <c r="R166" s="30" t="n">
        <v>46242</v>
      </c>
      <c r="S166" s="29"/>
    </row>
    <row r="167" customFormat="false" ht="15" hidden="false" customHeight="true" outlineLevel="0" collapsed="false">
      <c r="A167" s="26" t="s">
        <v>22155</v>
      </c>
      <c r="B167" s="27" t="n">
        <v>46235</v>
      </c>
      <c r="C167" s="26" t="s">
        <v>22156</v>
      </c>
      <c r="D167" s="26" t="s">
        <v>5676</v>
      </c>
      <c r="E167" s="26" t="s">
        <v>13055</v>
      </c>
      <c r="F167" s="26" t="s">
        <v>276</v>
      </c>
      <c r="G167" s="26" t="s">
        <v>11624</v>
      </c>
      <c r="H167" s="26" t="s">
        <v>21830</v>
      </c>
      <c r="I167" s="26" t="n">
        <v>35</v>
      </c>
      <c r="J167" s="26" t="n">
        <v>1</v>
      </c>
      <c r="K167" s="26" t="n">
        <v>35</v>
      </c>
      <c r="L167" s="28" t="n">
        <v>10.4</v>
      </c>
      <c r="M167" s="28" t="n">
        <v>364</v>
      </c>
      <c r="N167" s="28" t="n">
        <v>46.74</v>
      </c>
      <c r="O167" s="28" t="n">
        <v>410.74</v>
      </c>
      <c r="P167" s="26" t="s">
        <v>21831</v>
      </c>
      <c r="Q167" s="27" t="n">
        <v>46249</v>
      </c>
      <c r="R167" s="27" t="n">
        <v>46244</v>
      </c>
      <c r="S167" s="26"/>
    </row>
    <row r="168" customFormat="false" ht="15" hidden="false" customHeight="true" outlineLevel="0" collapsed="false">
      <c r="A168" s="29" t="s">
        <v>22157</v>
      </c>
      <c r="B168" s="30" t="n">
        <v>46235</v>
      </c>
      <c r="C168" s="29" t="s">
        <v>22158</v>
      </c>
      <c r="D168" s="29" t="s">
        <v>5263</v>
      </c>
      <c r="E168" s="29" t="s">
        <v>11830</v>
      </c>
      <c r="F168" s="29" t="s">
        <v>276</v>
      </c>
      <c r="G168" s="29" t="s">
        <v>11624</v>
      </c>
      <c r="H168" s="29" t="s">
        <v>21830</v>
      </c>
      <c r="I168" s="29" t="n">
        <v>52</v>
      </c>
      <c r="J168" s="29" t="n">
        <v>1</v>
      </c>
      <c r="K168" s="29" t="n">
        <v>52</v>
      </c>
      <c r="L168" s="31" t="n">
        <v>10.4</v>
      </c>
      <c r="M168" s="31" t="n">
        <v>540.8</v>
      </c>
      <c r="N168" s="31" t="n">
        <v>69.44</v>
      </c>
      <c r="O168" s="31" t="n">
        <v>610.24</v>
      </c>
      <c r="P168" s="29" t="s">
        <v>21831</v>
      </c>
      <c r="Q168" s="30" t="n">
        <v>46249</v>
      </c>
      <c r="R168" s="30" t="n">
        <v>46250</v>
      </c>
      <c r="S168" s="29"/>
    </row>
    <row r="169" customFormat="false" ht="15" hidden="false" customHeight="true" outlineLevel="0" collapsed="false">
      <c r="A169" s="26" t="s">
        <v>22159</v>
      </c>
      <c r="B169" s="27" t="n">
        <v>46235</v>
      </c>
      <c r="C169" s="26" t="s">
        <v>22160</v>
      </c>
      <c r="D169" s="26" t="s">
        <v>6788</v>
      </c>
      <c r="E169" s="26" t="s">
        <v>11917</v>
      </c>
      <c r="F169" s="26" t="s">
        <v>276</v>
      </c>
      <c r="G169" s="26" t="s">
        <v>11624</v>
      </c>
      <c r="H169" s="26" t="s">
        <v>21830</v>
      </c>
      <c r="I169" s="26" t="n">
        <v>28</v>
      </c>
      <c r="J169" s="26" t="n">
        <v>1</v>
      </c>
      <c r="K169" s="26" t="n">
        <v>28</v>
      </c>
      <c r="L169" s="28" t="n">
        <v>10.4</v>
      </c>
      <c r="M169" s="28" t="n">
        <v>291.2</v>
      </c>
      <c r="N169" s="28" t="n">
        <v>37.39</v>
      </c>
      <c r="O169" s="28" t="n">
        <v>328.59</v>
      </c>
      <c r="P169" s="26" t="s">
        <v>21831</v>
      </c>
      <c r="Q169" s="27" t="n">
        <v>46249</v>
      </c>
      <c r="R169" s="27" t="n">
        <v>46245</v>
      </c>
      <c r="S169" s="26"/>
    </row>
    <row r="170" customFormat="false" ht="15" hidden="false" customHeight="true" outlineLevel="0" collapsed="false">
      <c r="A170" s="29" t="s">
        <v>22161</v>
      </c>
      <c r="B170" s="30" t="n">
        <v>46235</v>
      </c>
      <c r="C170" s="29" t="s">
        <v>22162</v>
      </c>
      <c r="D170" s="29" t="s">
        <v>6542</v>
      </c>
      <c r="E170" s="29" t="s">
        <v>12282</v>
      </c>
      <c r="F170" s="29" t="s">
        <v>276</v>
      </c>
      <c r="G170" s="29" t="s">
        <v>11624</v>
      </c>
      <c r="H170" s="29" t="s">
        <v>21830</v>
      </c>
      <c r="I170" s="29" t="n">
        <v>38</v>
      </c>
      <c r="J170" s="29" t="n">
        <v>1</v>
      </c>
      <c r="K170" s="29" t="n">
        <v>38</v>
      </c>
      <c r="L170" s="31" t="n">
        <v>10.4</v>
      </c>
      <c r="M170" s="31" t="n">
        <v>395.2</v>
      </c>
      <c r="N170" s="31" t="n">
        <v>50.74</v>
      </c>
      <c r="O170" s="31" t="n">
        <v>445.94</v>
      </c>
      <c r="P170" s="29" t="s">
        <v>21831</v>
      </c>
      <c r="Q170" s="30" t="n">
        <v>46249</v>
      </c>
      <c r="R170" s="30" t="n">
        <v>46243</v>
      </c>
      <c r="S170" s="29"/>
    </row>
    <row r="171" customFormat="false" ht="15" hidden="false" customHeight="true" outlineLevel="0" collapsed="false">
      <c r="A171" s="26" t="s">
        <v>22163</v>
      </c>
      <c r="B171" s="27" t="n">
        <v>46235</v>
      </c>
      <c r="C171" s="26" t="s">
        <v>22164</v>
      </c>
      <c r="D171" s="26" t="s">
        <v>6405</v>
      </c>
      <c r="E171" s="26" t="s">
        <v>20567</v>
      </c>
      <c r="F171" s="26" t="s">
        <v>276</v>
      </c>
      <c r="G171" s="26" t="s">
        <v>11624</v>
      </c>
      <c r="H171" s="26" t="s">
        <v>21830</v>
      </c>
      <c r="I171" s="26" t="n">
        <v>35</v>
      </c>
      <c r="J171" s="26" t="n">
        <v>1</v>
      </c>
      <c r="K171" s="26" t="n">
        <v>35</v>
      </c>
      <c r="L171" s="28" t="n">
        <v>10.4</v>
      </c>
      <c r="M171" s="28" t="n">
        <v>364</v>
      </c>
      <c r="N171" s="28" t="n">
        <v>46.74</v>
      </c>
      <c r="O171" s="28" t="n">
        <v>410.74</v>
      </c>
      <c r="P171" s="26" t="s">
        <v>21831</v>
      </c>
      <c r="Q171" s="27" t="n">
        <v>46249</v>
      </c>
      <c r="R171" s="27" t="n">
        <v>46251</v>
      </c>
      <c r="S171" s="26"/>
    </row>
    <row r="172" customFormat="false" ht="15" hidden="false" customHeight="true" outlineLevel="0" collapsed="false">
      <c r="A172" s="29" t="s">
        <v>22165</v>
      </c>
      <c r="B172" s="30" t="n">
        <v>46235</v>
      </c>
      <c r="C172" s="29" t="s">
        <v>22166</v>
      </c>
      <c r="D172" s="29" t="s">
        <v>4670</v>
      </c>
      <c r="E172" s="29" t="s">
        <v>13392</v>
      </c>
      <c r="F172" s="29" t="s">
        <v>276</v>
      </c>
      <c r="G172" s="29" t="s">
        <v>11624</v>
      </c>
      <c r="H172" s="29" t="s">
        <v>21830</v>
      </c>
      <c r="I172" s="29" t="n">
        <v>50</v>
      </c>
      <c r="J172" s="29" t="n">
        <v>1</v>
      </c>
      <c r="K172" s="29" t="n">
        <v>50</v>
      </c>
      <c r="L172" s="31" t="n">
        <v>10.4</v>
      </c>
      <c r="M172" s="31" t="n">
        <v>520</v>
      </c>
      <c r="N172" s="31" t="n">
        <v>66.77</v>
      </c>
      <c r="O172" s="31" t="n">
        <v>586.77</v>
      </c>
      <c r="P172" s="29" t="s">
        <v>21831</v>
      </c>
      <c r="Q172" s="30" t="n">
        <v>46249</v>
      </c>
      <c r="R172" s="30" t="n">
        <v>46243</v>
      </c>
      <c r="S172" s="29"/>
    </row>
    <row r="173" customFormat="false" ht="15" hidden="false" customHeight="true" outlineLevel="0" collapsed="false">
      <c r="A173" s="26" t="s">
        <v>22167</v>
      </c>
      <c r="B173" s="27" t="n">
        <v>46235</v>
      </c>
      <c r="C173" s="26" t="s">
        <v>22168</v>
      </c>
      <c r="D173" s="26" t="s">
        <v>9373</v>
      </c>
      <c r="E173" s="26" t="s">
        <v>13874</v>
      </c>
      <c r="F173" s="26" t="s">
        <v>276</v>
      </c>
      <c r="G173" s="26" t="s">
        <v>11624</v>
      </c>
      <c r="H173" s="26" t="s">
        <v>21830</v>
      </c>
      <c r="I173" s="26" t="n">
        <v>48</v>
      </c>
      <c r="J173" s="26" t="n">
        <v>1</v>
      </c>
      <c r="K173" s="26" t="n">
        <v>48</v>
      </c>
      <c r="L173" s="28" t="n">
        <v>10.4</v>
      </c>
      <c r="M173" s="28" t="n">
        <v>499.2</v>
      </c>
      <c r="N173" s="28" t="n">
        <v>64.1</v>
      </c>
      <c r="O173" s="28" t="n">
        <v>563.3</v>
      </c>
      <c r="P173" s="26" t="s">
        <v>21831</v>
      </c>
      <c r="Q173" s="27" t="n">
        <v>46249</v>
      </c>
      <c r="R173" s="27" t="n">
        <v>46243</v>
      </c>
      <c r="S173" s="26"/>
    </row>
    <row r="174" customFormat="false" ht="15" hidden="false" customHeight="true" outlineLevel="0" collapsed="false">
      <c r="A174" s="29" t="s">
        <v>22169</v>
      </c>
      <c r="B174" s="30" t="n">
        <v>46235</v>
      </c>
      <c r="C174" s="29" t="s">
        <v>22170</v>
      </c>
      <c r="D174" s="29" t="s">
        <v>10678</v>
      </c>
      <c r="E174" s="29" t="s">
        <v>13566</v>
      </c>
      <c r="F174" s="29" t="s">
        <v>276</v>
      </c>
      <c r="G174" s="29" t="s">
        <v>11624</v>
      </c>
      <c r="H174" s="29" t="s">
        <v>21830</v>
      </c>
      <c r="I174" s="29" t="n">
        <v>32</v>
      </c>
      <c r="J174" s="29" t="n">
        <v>1</v>
      </c>
      <c r="K174" s="29" t="n">
        <v>32</v>
      </c>
      <c r="L174" s="31" t="n">
        <v>10.4</v>
      </c>
      <c r="M174" s="31" t="n">
        <v>332.8</v>
      </c>
      <c r="N174" s="31" t="n">
        <v>42.73</v>
      </c>
      <c r="O174" s="31" t="n">
        <v>375.53</v>
      </c>
      <c r="P174" s="29" t="s">
        <v>21831</v>
      </c>
      <c r="Q174" s="30" t="n">
        <v>46249</v>
      </c>
      <c r="R174" s="30" t="n">
        <v>46243</v>
      </c>
      <c r="S174" s="29"/>
    </row>
    <row r="175" customFormat="false" ht="15" hidden="false" customHeight="true" outlineLevel="0" collapsed="false">
      <c r="A175" s="26" t="s">
        <v>22171</v>
      </c>
      <c r="B175" s="27" t="n">
        <v>46235</v>
      </c>
      <c r="C175" s="26" t="s">
        <v>22172</v>
      </c>
      <c r="D175" s="26" t="s">
        <v>8208</v>
      </c>
      <c r="E175" s="26" t="s">
        <v>14045</v>
      </c>
      <c r="F175" s="26" t="s">
        <v>276</v>
      </c>
      <c r="G175" s="26" t="s">
        <v>11624</v>
      </c>
      <c r="H175" s="26" t="s">
        <v>21830</v>
      </c>
      <c r="I175" s="26" t="n">
        <v>61</v>
      </c>
      <c r="J175" s="26" t="n">
        <v>1</v>
      </c>
      <c r="K175" s="26" t="n">
        <v>61</v>
      </c>
      <c r="L175" s="28" t="n">
        <v>10.4</v>
      </c>
      <c r="M175" s="28" t="n">
        <v>634.4</v>
      </c>
      <c r="N175" s="28" t="n">
        <v>81.46</v>
      </c>
      <c r="O175" s="28" t="n">
        <v>715.86</v>
      </c>
      <c r="P175" s="26" t="s">
        <v>21834</v>
      </c>
      <c r="Q175" s="27" t="n">
        <v>46249</v>
      </c>
      <c r="R175" s="26"/>
      <c r="S175" s="26"/>
    </row>
    <row r="176" customFormat="false" ht="15" hidden="false" customHeight="true" outlineLevel="0" collapsed="false">
      <c r="A176" s="29" t="s">
        <v>22173</v>
      </c>
      <c r="B176" s="30" t="n">
        <v>46235</v>
      </c>
      <c r="C176" s="29" t="s">
        <v>22174</v>
      </c>
      <c r="D176" s="29" t="s">
        <v>5521</v>
      </c>
      <c r="E176" s="29" t="s">
        <v>20576</v>
      </c>
      <c r="F176" s="29" t="s">
        <v>276</v>
      </c>
      <c r="G176" s="29" t="s">
        <v>11624</v>
      </c>
      <c r="H176" s="29" t="s">
        <v>21830</v>
      </c>
      <c r="I176" s="29" t="n">
        <v>32</v>
      </c>
      <c r="J176" s="29" t="n">
        <v>1</v>
      </c>
      <c r="K176" s="29" t="n">
        <v>32</v>
      </c>
      <c r="L176" s="31" t="n">
        <v>10.4</v>
      </c>
      <c r="M176" s="31" t="n">
        <v>332.8</v>
      </c>
      <c r="N176" s="31" t="n">
        <v>42.73</v>
      </c>
      <c r="O176" s="31" t="n">
        <v>375.53</v>
      </c>
      <c r="P176" s="29" t="s">
        <v>21831</v>
      </c>
      <c r="Q176" s="30" t="n">
        <v>46249</v>
      </c>
      <c r="R176" s="30" t="n">
        <v>46243</v>
      </c>
      <c r="S176" s="29"/>
    </row>
    <row r="177" customFormat="false" ht="15" hidden="false" customHeight="true" outlineLevel="0" collapsed="false">
      <c r="A177" s="26" t="s">
        <v>22175</v>
      </c>
      <c r="B177" s="27" t="n">
        <v>46235</v>
      </c>
      <c r="C177" s="26" t="s">
        <v>22176</v>
      </c>
      <c r="D177" s="26" t="s">
        <v>867</v>
      </c>
      <c r="E177" s="26" t="s">
        <v>11885</v>
      </c>
      <c r="F177" s="26" t="s">
        <v>276</v>
      </c>
      <c r="G177" s="26" t="s">
        <v>11624</v>
      </c>
      <c r="H177" s="26" t="s">
        <v>21830</v>
      </c>
      <c r="I177" s="26" t="n">
        <v>44</v>
      </c>
      <c r="J177" s="26" t="n">
        <v>1</v>
      </c>
      <c r="K177" s="26" t="n">
        <v>44</v>
      </c>
      <c r="L177" s="28" t="n">
        <v>10.4</v>
      </c>
      <c r="M177" s="28" t="n">
        <v>457.6</v>
      </c>
      <c r="N177" s="28" t="n">
        <v>58.76</v>
      </c>
      <c r="O177" s="28" t="n">
        <v>516.36</v>
      </c>
      <c r="P177" s="26" t="s">
        <v>21831</v>
      </c>
      <c r="Q177" s="27" t="n">
        <v>46249</v>
      </c>
      <c r="R177" s="27" t="n">
        <v>46242</v>
      </c>
      <c r="S177" s="26"/>
    </row>
    <row r="178" customFormat="false" ht="15" hidden="false" customHeight="true" outlineLevel="0" collapsed="false">
      <c r="A178" s="29" t="s">
        <v>22177</v>
      </c>
      <c r="B178" s="30" t="n">
        <v>46235</v>
      </c>
      <c r="C178" s="29" t="s">
        <v>22178</v>
      </c>
      <c r="D178" s="29" t="s">
        <v>9812</v>
      </c>
      <c r="E178" s="29" t="s">
        <v>20580</v>
      </c>
      <c r="F178" s="29" t="s">
        <v>276</v>
      </c>
      <c r="G178" s="29" t="s">
        <v>11624</v>
      </c>
      <c r="H178" s="29" t="s">
        <v>21830</v>
      </c>
      <c r="I178" s="29" t="n">
        <v>54</v>
      </c>
      <c r="J178" s="29" t="n">
        <v>1</v>
      </c>
      <c r="K178" s="29" t="n">
        <v>54</v>
      </c>
      <c r="L178" s="31" t="n">
        <v>10.4</v>
      </c>
      <c r="M178" s="31" t="n">
        <v>561.6</v>
      </c>
      <c r="N178" s="31" t="n">
        <v>72.11</v>
      </c>
      <c r="O178" s="31" t="n">
        <v>633.71</v>
      </c>
      <c r="P178" s="29" t="s">
        <v>21831</v>
      </c>
      <c r="Q178" s="30" t="n">
        <v>46249</v>
      </c>
      <c r="R178" s="30" t="n">
        <v>46237</v>
      </c>
      <c r="S178" s="29"/>
    </row>
    <row r="179" customFormat="false" ht="15" hidden="false" customHeight="true" outlineLevel="0" collapsed="false">
      <c r="A179" s="26" t="s">
        <v>22179</v>
      </c>
      <c r="B179" s="27" t="n">
        <v>46235</v>
      </c>
      <c r="C179" s="26" t="s">
        <v>22180</v>
      </c>
      <c r="D179" s="26" t="s">
        <v>7569</v>
      </c>
      <c r="E179" s="26" t="s">
        <v>13564</v>
      </c>
      <c r="F179" s="26" t="s">
        <v>276</v>
      </c>
      <c r="G179" s="26" t="s">
        <v>11624</v>
      </c>
      <c r="H179" s="26" t="s">
        <v>21830</v>
      </c>
      <c r="I179" s="26" t="n">
        <v>61</v>
      </c>
      <c r="J179" s="26" t="n">
        <v>1</v>
      </c>
      <c r="K179" s="26" t="n">
        <v>61</v>
      </c>
      <c r="L179" s="28" t="n">
        <v>10.4</v>
      </c>
      <c r="M179" s="28" t="n">
        <v>634.4</v>
      </c>
      <c r="N179" s="28" t="n">
        <v>81.46</v>
      </c>
      <c r="O179" s="28" t="n">
        <v>715.86</v>
      </c>
      <c r="P179" s="26" t="s">
        <v>21831</v>
      </c>
      <c r="Q179" s="27" t="n">
        <v>46249</v>
      </c>
      <c r="R179" s="27" t="n">
        <v>46241</v>
      </c>
      <c r="S179" s="26"/>
    </row>
    <row r="180" customFormat="false" ht="15" hidden="false" customHeight="true" outlineLevel="0" collapsed="false">
      <c r="A180" s="29" t="s">
        <v>22181</v>
      </c>
      <c r="B180" s="30" t="n">
        <v>46235</v>
      </c>
      <c r="C180" s="29" t="s">
        <v>22182</v>
      </c>
      <c r="D180" s="29" t="s">
        <v>9625</v>
      </c>
      <c r="E180" s="29" t="s">
        <v>20585</v>
      </c>
      <c r="F180" s="29" t="s">
        <v>276</v>
      </c>
      <c r="G180" s="29" t="s">
        <v>11624</v>
      </c>
      <c r="H180" s="29" t="s">
        <v>21830</v>
      </c>
      <c r="I180" s="29" t="n">
        <v>43</v>
      </c>
      <c r="J180" s="29" t="n">
        <v>1</v>
      </c>
      <c r="K180" s="29" t="n">
        <v>43</v>
      </c>
      <c r="L180" s="31" t="n">
        <v>10.4</v>
      </c>
      <c r="M180" s="31" t="n">
        <v>447.2</v>
      </c>
      <c r="N180" s="31" t="n">
        <v>57.42</v>
      </c>
      <c r="O180" s="31" t="n">
        <v>504.62</v>
      </c>
      <c r="P180" s="29" t="s">
        <v>21831</v>
      </c>
      <c r="Q180" s="30" t="n">
        <v>46249</v>
      </c>
      <c r="R180" s="30" t="n">
        <v>46239</v>
      </c>
      <c r="S180" s="29"/>
    </row>
    <row r="181" customFormat="false" ht="15" hidden="false" customHeight="true" outlineLevel="0" collapsed="false">
      <c r="A181" s="26" t="s">
        <v>22183</v>
      </c>
      <c r="B181" s="27" t="n">
        <v>46235</v>
      </c>
      <c r="C181" s="26" t="s">
        <v>22184</v>
      </c>
      <c r="D181" s="26" t="s">
        <v>360</v>
      </c>
      <c r="E181" s="26" t="s">
        <v>13953</v>
      </c>
      <c r="F181" s="26" t="s">
        <v>276</v>
      </c>
      <c r="G181" s="26" t="s">
        <v>11624</v>
      </c>
      <c r="H181" s="26" t="s">
        <v>21830</v>
      </c>
      <c r="I181" s="26" t="n">
        <v>49</v>
      </c>
      <c r="J181" s="26" t="n">
        <v>1</v>
      </c>
      <c r="K181" s="26" t="n">
        <v>49</v>
      </c>
      <c r="L181" s="28" t="n">
        <v>10.4</v>
      </c>
      <c r="M181" s="28" t="n">
        <v>509.6</v>
      </c>
      <c r="N181" s="28" t="n">
        <v>65.43</v>
      </c>
      <c r="O181" s="28" t="n">
        <v>575.03</v>
      </c>
      <c r="P181" s="26" t="s">
        <v>21831</v>
      </c>
      <c r="Q181" s="27" t="n">
        <v>46249</v>
      </c>
      <c r="R181" s="27" t="n">
        <v>46241</v>
      </c>
      <c r="S181" s="26"/>
    </row>
    <row r="182" customFormat="false" ht="15" hidden="false" customHeight="true" outlineLevel="0" collapsed="false">
      <c r="A182" s="29" t="s">
        <v>22185</v>
      </c>
      <c r="B182" s="30" t="n">
        <v>46235</v>
      </c>
      <c r="C182" s="29" t="s">
        <v>22186</v>
      </c>
      <c r="D182" s="29" t="s">
        <v>7337</v>
      </c>
      <c r="E182" s="29" t="s">
        <v>13834</v>
      </c>
      <c r="F182" s="29" t="s">
        <v>276</v>
      </c>
      <c r="G182" s="29" t="s">
        <v>11624</v>
      </c>
      <c r="H182" s="29" t="s">
        <v>21830</v>
      </c>
      <c r="I182" s="29" t="n">
        <v>40</v>
      </c>
      <c r="J182" s="29" t="n">
        <v>1</v>
      </c>
      <c r="K182" s="29" t="n">
        <v>40</v>
      </c>
      <c r="L182" s="31" t="n">
        <v>10.4</v>
      </c>
      <c r="M182" s="31" t="n">
        <v>416</v>
      </c>
      <c r="N182" s="31" t="n">
        <v>53.41</v>
      </c>
      <c r="O182" s="31" t="n">
        <v>469.41</v>
      </c>
      <c r="P182" s="29" t="s">
        <v>21831</v>
      </c>
      <c r="Q182" s="30" t="n">
        <v>46249</v>
      </c>
      <c r="R182" s="30" t="n">
        <v>46250</v>
      </c>
      <c r="S182" s="29"/>
    </row>
    <row r="183" customFormat="false" ht="15" hidden="false" customHeight="true" outlineLevel="0" collapsed="false">
      <c r="A183" s="26" t="s">
        <v>22187</v>
      </c>
      <c r="B183" s="27" t="n">
        <v>46235</v>
      </c>
      <c r="C183" s="26" t="s">
        <v>22188</v>
      </c>
      <c r="D183" s="26" t="s">
        <v>4364</v>
      </c>
      <c r="E183" s="26" t="s">
        <v>13909</v>
      </c>
      <c r="F183" s="26" t="s">
        <v>276</v>
      </c>
      <c r="G183" s="26" t="s">
        <v>11624</v>
      </c>
      <c r="H183" s="26" t="s">
        <v>21830</v>
      </c>
      <c r="I183" s="26" t="n">
        <v>58</v>
      </c>
      <c r="J183" s="26" t="n">
        <v>1</v>
      </c>
      <c r="K183" s="26" t="n">
        <v>58</v>
      </c>
      <c r="L183" s="28" t="n">
        <v>10.4</v>
      </c>
      <c r="M183" s="28" t="n">
        <v>603.2</v>
      </c>
      <c r="N183" s="28" t="n">
        <v>77.45</v>
      </c>
      <c r="O183" s="28" t="n">
        <v>680.65</v>
      </c>
      <c r="P183" s="26" t="s">
        <v>21831</v>
      </c>
      <c r="Q183" s="27" t="n">
        <v>46249</v>
      </c>
      <c r="R183" s="27" t="n">
        <v>46250</v>
      </c>
      <c r="S183" s="26"/>
    </row>
    <row r="184" customFormat="false" ht="15" hidden="false" customHeight="true" outlineLevel="0" collapsed="false">
      <c r="A184" s="29" t="s">
        <v>22189</v>
      </c>
      <c r="B184" s="30" t="n">
        <v>46235</v>
      </c>
      <c r="C184" s="29" t="s">
        <v>22190</v>
      </c>
      <c r="D184" s="29" t="s">
        <v>1333</v>
      </c>
      <c r="E184" s="29" t="s">
        <v>13364</v>
      </c>
      <c r="F184" s="29" t="s">
        <v>276</v>
      </c>
      <c r="G184" s="29" t="s">
        <v>11624</v>
      </c>
      <c r="H184" s="29" t="s">
        <v>21830</v>
      </c>
      <c r="I184" s="29" t="n">
        <v>36</v>
      </c>
      <c r="J184" s="29" t="n">
        <v>1</v>
      </c>
      <c r="K184" s="29" t="n">
        <v>36</v>
      </c>
      <c r="L184" s="31" t="n">
        <v>10.4</v>
      </c>
      <c r="M184" s="31" t="n">
        <v>374.4</v>
      </c>
      <c r="N184" s="31" t="n">
        <v>48.07</v>
      </c>
      <c r="O184" s="31" t="n">
        <v>422.47</v>
      </c>
      <c r="P184" s="29" t="s">
        <v>21831</v>
      </c>
      <c r="Q184" s="30" t="n">
        <v>46249</v>
      </c>
      <c r="R184" s="30" t="n">
        <v>46249</v>
      </c>
      <c r="S184" s="29"/>
    </row>
    <row r="185" customFormat="false" ht="15" hidden="false" customHeight="true" outlineLevel="0" collapsed="false">
      <c r="A185" s="26" t="s">
        <v>22191</v>
      </c>
      <c r="B185" s="27" t="n">
        <v>46235</v>
      </c>
      <c r="C185" s="26" t="s">
        <v>22192</v>
      </c>
      <c r="D185" s="26" t="s">
        <v>11137</v>
      </c>
      <c r="E185" s="26" t="s">
        <v>20594</v>
      </c>
      <c r="F185" s="26" t="s">
        <v>276</v>
      </c>
      <c r="G185" s="26" t="s">
        <v>11624</v>
      </c>
      <c r="H185" s="26" t="s">
        <v>21830</v>
      </c>
      <c r="I185" s="26" t="n">
        <v>62</v>
      </c>
      <c r="J185" s="26" t="n">
        <v>1</v>
      </c>
      <c r="K185" s="26" t="n">
        <v>62</v>
      </c>
      <c r="L185" s="28" t="n">
        <v>10.4</v>
      </c>
      <c r="M185" s="28" t="n">
        <v>644.8</v>
      </c>
      <c r="N185" s="28" t="n">
        <v>82.79</v>
      </c>
      <c r="O185" s="28" t="n">
        <v>727.59</v>
      </c>
      <c r="P185" s="26" t="s">
        <v>21831</v>
      </c>
      <c r="Q185" s="27" t="n">
        <v>46249</v>
      </c>
      <c r="R185" s="27" t="n">
        <v>46248</v>
      </c>
      <c r="S185" s="26"/>
    </row>
    <row r="186" customFormat="false" ht="15" hidden="false" customHeight="true" outlineLevel="0" collapsed="false">
      <c r="A186" s="29" t="s">
        <v>22193</v>
      </c>
      <c r="B186" s="30" t="n">
        <v>46235</v>
      </c>
      <c r="C186" s="29" t="s">
        <v>22194</v>
      </c>
      <c r="D186" s="29" t="s">
        <v>4060</v>
      </c>
      <c r="E186" s="29" t="s">
        <v>20596</v>
      </c>
      <c r="F186" s="29" t="s">
        <v>276</v>
      </c>
      <c r="G186" s="29" t="s">
        <v>11624</v>
      </c>
      <c r="H186" s="29" t="s">
        <v>21830</v>
      </c>
      <c r="I186" s="29" t="n">
        <v>54</v>
      </c>
      <c r="J186" s="29" t="n">
        <v>1</v>
      </c>
      <c r="K186" s="29" t="n">
        <v>54</v>
      </c>
      <c r="L186" s="31" t="n">
        <v>10.4</v>
      </c>
      <c r="M186" s="31" t="n">
        <v>561.6</v>
      </c>
      <c r="N186" s="31" t="n">
        <v>72.11</v>
      </c>
      <c r="O186" s="31" t="n">
        <v>633.71</v>
      </c>
      <c r="P186" s="29" t="s">
        <v>21831</v>
      </c>
      <c r="Q186" s="30" t="n">
        <v>46249</v>
      </c>
      <c r="R186" s="30" t="n">
        <v>46250</v>
      </c>
      <c r="S186" s="29"/>
    </row>
    <row r="187" customFormat="false" ht="15" hidden="false" customHeight="true" outlineLevel="0" collapsed="false">
      <c r="A187" s="26" t="s">
        <v>22195</v>
      </c>
      <c r="B187" s="27" t="n">
        <v>46235</v>
      </c>
      <c r="C187" s="26" t="s">
        <v>22196</v>
      </c>
      <c r="D187" s="26" t="s">
        <v>8601</v>
      </c>
      <c r="E187" s="26" t="s">
        <v>12341</v>
      </c>
      <c r="F187" s="26" t="s">
        <v>276</v>
      </c>
      <c r="G187" s="26" t="s">
        <v>11624</v>
      </c>
      <c r="H187" s="26" t="s">
        <v>21830</v>
      </c>
      <c r="I187" s="26" t="n">
        <v>58</v>
      </c>
      <c r="J187" s="26" t="n">
        <v>1</v>
      </c>
      <c r="K187" s="26" t="n">
        <v>58</v>
      </c>
      <c r="L187" s="28" t="n">
        <v>10.4</v>
      </c>
      <c r="M187" s="28" t="n">
        <v>603.2</v>
      </c>
      <c r="N187" s="28" t="n">
        <v>77.45</v>
      </c>
      <c r="O187" s="28" t="n">
        <v>680.65</v>
      </c>
      <c r="P187" s="26" t="s">
        <v>21831</v>
      </c>
      <c r="Q187" s="27" t="n">
        <v>46249</v>
      </c>
      <c r="R187" s="27" t="n">
        <v>46238</v>
      </c>
      <c r="S187" s="26"/>
    </row>
    <row r="188" customFormat="false" ht="15" hidden="false" customHeight="true" outlineLevel="0" collapsed="false">
      <c r="A188" s="29" t="s">
        <v>22197</v>
      </c>
      <c r="B188" s="30" t="n">
        <v>46235</v>
      </c>
      <c r="C188" s="29" t="s">
        <v>22198</v>
      </c>
      <c r="D188" s="29" t="s">
        <v>8082</v>
      </c>
      <c r="E188" s="29" t="s">
        <v>20600</v>
      </c>
      <c r="F188" s="29" t="s">
        <v>276</v>
      </c>
      <c r="G188" s="29" t="s">
        <v>11624</v>
      </c>
      <c r="H188" s="29" t="s">
        <v>21830</v>
      </c>
      <c r="I188" s="29" t="n">
        <v>46</v>
      </c>
      <c r="J188" s="29" t="n">
        <v>1</v>
      </c>
      <c r="K188" s="29" t="n">
        <v>46</v>
      </c>
      <c r="L188" s="31" t="n">
        <v>10.4</v>
      </c>
      <c r="M188" s="31" t="n">
        <v>478.4</v>
      </c>
      <c r="N188" s="31" t="n">
        <v>61.43</v>
      </c>
      <c r="O188" s="31" t="n">
        <v>539.83</v>
      </c>
      <c r="P188" s="29" t="s">
        <v>21831</v>
      </c>
      <c r="Q188" s="30" t="n">
        <v>46249</v>
      </c>
      <c r="R188" s="30" t="n">
        <v>46248</v>
      </c>
      <c r="S188" s="29"/>
    </row>
    <row r="189" customFormat="false" ht="15" hidden="false" customHeight="true" outlineLevel="0" collapsed="false">
      <c r="A189" s="26" t="s">
        <v>22199</v>
      </c>
      <c r="B189" s="27" t="n">
        <v>46235</v>
      </c>
      <c r="C189" s="26" t="s">
        <v>22200</v>
      </c>
      <c r="D189" s="26" t="s">
        <v>204</v>
      </c>
      <c r="E189" s="26" t="s">
        <v>14081</v>
      </c>
      <c r="F189" s="26" t="s">
        <v>276</v>
      </c>
      <c r="G189" s="26" t="s">
        <v>11624</v>
      </c>
      <c r="H189" s="26" t="s">
        <v>21830</v>
      </c>
      <c r="I189" s="26" t="n">
        <v>50</v>
      </c>
      <c r="J189" s="26" t="n">
        <v>1</v>
      </c>
      <c r="K189" s="26" t="n">
        <v>50</v>
      </c>
      <c r="L189" s="28" t="n">
        <v>10.4</v>
      </c>
      <c r="M189" s="28" t="n">
        <v>520</v>
      </c>
      <c r="N189" s="28" t="n">
        <v>66.77</v>
      </c>
      <c r="O189" s="28" t="n">
        <v>586.77</v>
      </c>
      <c r="P189" s="26" t="s">
        <v>21831</v>
      </c>
      <c r="Q189" s="27" t="n">
        <v>46249</v>
      </c>
      <c r="R189" s="27" t="n">
        <v>46239</v>
      </c>
      <c r="S189" s="26"/>
    </row>
    <row r="190" customFormat="false" ht="15" hidden="false" customHeight="true" outlineLevel="0" collapsed="false">
      <c r="A190" s="29" t="s">
        <v>22201</v>
      </c>
      <c r="B190" s="30" t="n">
        <v>46235</v>
      </c>
      <c r="C190" s="29" t="s">
        <v>22202</v>
      </c>
      <c r="D190" s="29" t="s">
        <v>4113</v>
      </c>
      <c r="E190" s="29" t="s">
        <v>11792</v>
      </c>
      <c r="F190" s="29" t="s">
        <v>276</v>
      </c>
      <c r="G190" s="29" t="s">
        <v>11624</v>
      </c>
      <c r="H190" s="29" t="s">
        <v>21830</v>
      </c>
      <c r="I190" s="29" t="n">
        <v>47</v>
      </c>
      <c r="J190" s="29" t="n">
        <v>1</v>
      </c>
      <c r="K190" s="29" t="n">
        <v>47</v>
      </c>
      <c r="L190" s="31" t="n">
        <v>10.4</v>
      </c>
      <c r="M190" s="31" t="n">
        <v>488.8</v>
      </c>
      <c r="N190" s="31" t="n">
        <v>62.76</v>
      </c>
      <c r="O190" s="31" t="n">
        <v>551.56</v>
      </c>
      <c r="P190" s="29" t="s">
        <v>21831</v>
      </c>
      <c r="Q190" s="30" t="n">
        <v>46249</v>
      </c>
      <c r="R190" s="30" t="n">
        <v>46251</v>
      </c>
      <c r="S190" s="29"/>
    </row>
    <row r="191" customFormat="false" ht="15" hidden="false" customHeight="true" outlineLevel="0" collapsed="false">
      <c r="A191" s="26" t="s">
        <v>22203</v>
      </c>
      <c r="B191" s="27" t="n">
        <v>46235</v>
      </c>
      <c r="C191" s="26" t="s">
        <v>22204</v>
      </c>
      <c r="D191" s="26" t="s">
        <v>4854</v>
      </c>
      <c r="E191" s="26" t="s">
        <v>13279</v>
      </c>
      <c r="F191" s="26" t="s">
        <v>276</v>
      </c>
      <c r="G191" s="26" t="s">
        <v>11624</v>
      </c>
      <c r="H191" s="26" t="s">
        <v>21830</v>
      </c>
      <c r="I191" s="26" t="n">
        <v>38</v>
      </c>
      <c r="J191" s="26" t="n">
        <v>1</v>
      </c>
      <c r="K191" s="26" t="n">
        <v>38</v>
      </c>
      <c r="L191" s="28" t="n">
        <v>10.4</v>
      </c>
      <c r="M191" s="28" t="n">
        <v>395.2</v>
      </c>
      <c r="N191" s="28" t="n">
        <v>50.74</v>
      </c>
      <c r="O191" s="28" t="n">
        <v>445.94</v>
      </c>
      <c r="P191" s="26" t="s">
        <v>21831</v>
      </c>
      <c r="Q191" s="27" t="n">
        <v>46249</v>
      </c>
      <c r="R191" s="27" t="n">
        <v>46250</v>
      </c>
      <c r="S191" s="26"/>
    </row>
    <row r="192" customFormat="false" ht="15" hidden="false" customHeight="true" outlineLevel="0" collapsed="false">
      <c r="A192" s="29" t="s">
        <v>22205</v>
      </c>
      <c r="B192" s="30" t="n">
        <v>46235</v>
      </c>
      <c r="C192" s="29" t="s">
        <v>22206</v>
      </c>
      <c r="D192" s="29" t="s">
        <v>4875</v>
      </c>
      <c r="E192" s="29" t="s">
        <v>13402</v>
      </c>
      <c r="F192" s="29" t="s">
        <v>276</v>
      </c>
      <c r="G192" s="29" t="s">
        <v>11624</v>
      </c>
      <c r="H192" s="29" t="s">
        <v>21830</v>
      </c>
      <c r="I192" s="29" t="n">
        <v>44</v>
      </c>
      <c r="J192" s="29" t="n">
        <v>1</v>
      </c>
      <c r="K192" s="29" t="n">
        <v>44</v>
      </c>
      <c r="L192" s="31" t="n">
        <v>10.4</v>
      </c>
      <c r="M192" s="31" t="n">
        <v>457.6</v>
      </c>
      <c r="N192" s="31" t="n">
        <v>58.76</v>
      </c>
      <c r="O192" s="31" t="n">
        <v>516.36</v>
      </c>
      <c r="P192" s="29" t="s">
        <v>21831</v>
      </c>
      <c r="Q192" s="30" t="n">
        <v>46249</v>
      </c>
      <c r="R192" s="30" t="n">
        <v>46249</v>
      </c>
      <c r="S192" s="29"/>
    </row>
    <row r="193" customFormat="false" ht="15" hidden="false" customHeight="true" outlineLevel="0" collapsed="false">
      <c r="A193" s="26" t="s">
        <v>22207</v>
      </c>
      <c r="B193" s="27" t="n">
        <v>46235</v>
      </c>
      <c r="C193" s="26" t="s">
        <v>22208</v>
      </c>
      <c r="D193" s="26" t="s">
        <v>8412</v>
      </c>
      <c r="E193" s="26" t="s">
        <v>12411</v>
      </c>
      <c r="F193" s="26" t="s">
        <v>276</v>
      </c>
      <c r="G193" s="26" t="s">
        <v>11624</v>
      </c>
      <c r="H193" s="26" t="s">
        <v>21830</v>
      </c>
      <c r="I193" s="26" t="n">
        <v>33</v>
      </c>
      <c r="J193" s="26" t="n">
        <v>1</v>
      </c>
      <c r="K193" s="26" t="n">
        <v>33</v>
      </c>
      <c r="L193" s="28" t="n">
        <v>10.4</v>
      </c>
      <c r="M193" s="28" t="n">
        <v>343.2</v>
      </c>
      <c r="N193" s="28" t="n">
        <v>44.07</v>
      </c>
      <c r="O193" s="28" t="n">
        <v>387.27</v>
      </c>
      <c r="P193" s="26" t="s">
        <v>21831</v>
      </c>
      <c r="Q193" s="27" t="n">
        <v>46249</v>
      </c>
      <c r="R193" s="27" t="n">
        <v>46251</v>
      </c>
      <c r="S193" s="26"/>
    </row>
    <row r="194" customFormat="false" ht="15" hidden="false" customHeight="true" outlineLevel="0" collapsed="false">
      <c r="A194" s="29" t="s">
        <v>22209</v>
      </c>
      <c r="B194" s="30" t="n">
        <v>46235</v>
      </c>
      <c r="C194" s="29" t="s">
        <v>22210</v>
      </c>
      <c r="D194" s="29" t="s">
        <v>6036</v>
      </c>
      <c r="E194" s="29" t="s">
        <v>20611</v>
      </c>
      <c r="F194" s="29" t="s">
        <v>276</v>
      </c>
      <c r="G194" s="29" t="s">
        <v>11624</v>
      </c>
      <c r="H194" s="29" t="s">
        <v>21830</v>
      </c>
      <c r="I194" s="29" t="n">
        <v>44</v>
      </c>
      <c r="J194" s="29" t="n">
        <v>1</v>
      </c>
      <c r="K194" s="29" t="n">
        <v>44</v>
      </c>
      <c r="L194" s="31" t="n">
        <v>10.4</v>
      </c>
      <c r="M194" s="31" t="n">
        <v>457.6</v>
      </c>
      <c r="N194" s="31" t="n">
        <v>58.76</v>
      </c>
      <c r="O194" s="31" t="n">
        <v>516.36</v>
      </c>
      <c r="P194" s="29" t="s">
        <v>21831</v>
      </c>
      <c r="Q194" s="30" t="n">
        <v>46249</v>
      </c>
      <c r="R194" s="30" t="n">
        <v>46251</v>
      </c>
      <c r="S194" s="29"/>
    </row>
    <row r="195" customFormat="false" ht="15" hidden="false" customHeight="true" outlineLevel="0" collapsed="false">
      <c r="A195" s="26" t="s">
        <v>22211</v>
      </c>
      <c r="B195" s="27" t="n">
        <v>46235</v>
      </c>
      <c r="C195" s="26" t="s">
        <v>22212</v>
      </c>
      <c r="D195" s="26" t="s">
        <v>3655</v>
      </c>
      <c r="E195" s="26" t="s">
        <v>13133</v>
      </c>
      <c r="F195" s="26" t="s">
        <v>276</v>
      </c>
      <c r="G195" s="26" t="s">
        <v>11624</v>
      </c>
      <c r="H195" s="26" t="s">
        <v>21830</v>
      </c>
      <c r="I195" s="26" t="n">
        <v>40</v>
      </c>
      <c r="J195" s="26" t="n">
        <v>1</v>
      </c>
      <c r="K195" s="26" t="n">
        <v>40</v>
      </c>
      <c r="L195" s="28" t="n">
        <v>10.4</v>
      </c>
      <c r="M195" s="28" t="n">
        <v>416</v>
      </c>
      <c r="N195" s="28" t="n">
        <v>53.41</v>
      </c>
      <c r="O195" s="28" t="n">
        <v>469.41</v>
      </c>
      <c r="P195" s="26" t="s">
        <v>21831</v>
      </c>
      <c r="Q195" s="27" t="n">
        <v>46249</v>
      </c>
      <c r="R195" s="27" t="n">
        <v>46250</v>
      </c>
      <c r="S195" s="26"/>
    </row>
    <row r="196" customFormat="false" ht="15" hidden="false" customHeight="true" outlineLevel="0" collapsed="false">
      <c r="A196" s="29" t="s">
        <v>22213</v>
      </c>
      <c r="B196" s="30" t="n">
        <v>46235</v>
      </c>
      <c r="C196" s="29" t="s">
        <v>22214</v>
      </c>
      <c r="D196" s="29" t="s">
        <v>2422</v>
      </c>
      <c r="E196" s="29" t="s">
        <v>14173</v>
      </c>
      <c r="F196" s="29" t="s">
        <v>276</v>
      </c>
      <c r="G196" s="29" t="s">
        <v>11624</v>
      </c>
      <c r="H196" s="29" t="s">
        <v>21830</v>
      </c>
      <c r="I196" s="29" t="n">
        <v>36</v>
      </c>
      <c r="J196" s="29" t="n">
        <v>1</v>
      </c>
      <c r="K196" s="29" t="n">
        <v>36</v>
      </c>
      <c r="L196" s="31" t="n">
        <v>10.4</v>
      </c>
      <c r="M196" s="31" t="n">
        <v>374.4</v>
      </c>
      <c r="N196" s="31" t="n">
        <v>48.07</v>
      </c>
      <c r="O196" s="31" t="n">
        <v>422.47</v>
      </c>
      <c r="P196" s="29" t="s">
        <v>21831</v>
      </c>
      <c r="Q196" s="30" t="n">
        <v>46249</v>
      </c>
      <c r="R196" s="30" t="n">
        <v>46239</v>
      </c>
      <c r="S196" s="29"/>
    </row>
    <row r="197" customFormat="false" ht="15" hidden="false" customHeight="true" outlineLevel="0" collapsed="false">
      <c r="A197" s="26" t="s">
        <v>22215</v>
      </c>
      <c r="B197" s="27" t="n">
        <v>46235</v>
      </c>
      <c r="C197" s="26" t="s">
        <v>22216</v>
      </c>
      <c r="D197" s="26" t="s">
        <v>2314</v>
      </c>
      <c r="E197" s="26" t="s">
        <v>12860</v>
      </c>
      <c r="F197" s="26" t="s">
        <v>276</v>
      </c>
      <c r="G197" s="26" t="s">
        <v>11624</v>
      </c>
      <c r="H197" s="26" t="s">
        <v>21830</v>
      </c>
      <c r="I197" s="26" t="n">
        <v>36</v>
      </c>
      <c r="J197" s="26" t="n">
        <v>1</v>
      </c>
      <c r="K197" s="26" t="n">
        <v>36</v>
      </c>
      <c r="L197" s="28" t="n">
        <v>10.4</v>
      </c>
      <c r="M197" s="28" t="n">
        <v>374.4</v>
      </c>
      <c r="N197" s="28" t="n">
        <v>48.07</v>
      </c>
      <c r="O197" s="28" t="n">
        <v>422.47</v>
      </c>
      <c r="P197" s="26" t="s">
        <v>21831</v>
      </c>
      <c r="Q197" s="27" t="n">
        <v>46249</v>
      </c>
      <c r="R197" s="27" t="n">
        <v>46245</v>
      </c>
      <c r="S197" s="26"/>
    </row>
    <row r="198" customFormat="false" ht="15" hidden="false" customHeight="true" outlineLevel="0" collapsed="false">
      <c r="A198" s="29" t="s">
        <v>22217</v>
      </c>
      <c r="B198" s="30" t="n">
        <v>46235</v>
      </c>
      <c r="C198" s="29" t="s">
        <v>22218</v>
      </c>
      <c r="D198" s="29" t="s">
        <v>11376</v>
      </c>
      <c r="E198" s="29" t="s">
        <v>13318</v>
      </c>
      <c r="F198" s="29" t="s">
        <v>276</v>
      </c>
      <c r="G198" s="29" t="s">
        <v>11624</v>
      </c>
      <c r="H198" s="29" t="s">
        <v>21830</v>
      </c>
      <c r="I198" s="29" t="n">
        <v>59</v>
      </c>
      <c r="J198" s="29" t="n">
        <v>1</v>
      </c>
      <c r="K198" s="29" t="n">
        <v>59</v>
      </c>
      <c r="L198" s="31" t="n">
        <v>10.4</v>
      </c>
      <c r="M198" s="31" t="n">
        <v>613.6</v>
      </c>
      <c r="N198" s="31" t="n">
        <v>78.79</v>
      </c>
      <c r="O198" s="31" t="n">
        <v>692.39</v>
      </c>
      <c r="P198" s="29" t="s">
        <v>21831</v>
      </c>
      <c r="Q198" s="30" t="n">
        <v>46249</v>
      </c>
      <c r="R198" s="30" t="n">
        <v>46239</v>
      </c>
      <c r="S198" s="29"/>
    </row>
    <row r="199" customFormat="false" ht="15" hidden="false" customHeight="true" outlineLevel="0" collapsed="false">
      <c r="A199" s="26" t="s">
        <v>22219</v>
      </c>
      <c r="B199" s="27" t="n">
        <v>46235</v>
      </c>
      <c r="C199" s="26" t="s">
        <v>22220</v>
      </c>
      <c r="D199" s="26" t="s">
        <v>8521</v>
      </c>
      <c r="E199" s="26" t="s">
        <v>20619</v>
      </c>
      <c r="F199" s="26" t="s">
        <v>276</v>
      </c>
      <c r="G199" s="26" t="s">
        <v>11624</v>
      </c>
      <c r="H199" s="26" t="s">
        <v>21830</v>
      </c>
      <c r="I199" s="26" t="n">
        <v>32</v>
      </c>
      <c r="J199" s="26" t="n">
        <v>1</v>
      </c>
      <c r="K199" s="26" t="n">
        <v>32</v>
      </c>
      <c r="L199" s="28" t="n">
        <v>10.4</v>
      </c>
      <c r="M199" s="28" t="n">
        <v>332.8</v>
      </c>
      <c r="N199" s="28" t="n">
        <v>42.73</v>
      </c>
      <c r="O199" s="28" t="n">
        <v>375.53</v>
      </c>
      <c r="P199" s="26" t="s">
        <v>21831</v>
      </c>
      <c r="Q199" s="27" t="n">
        <v>46249</v>
      </c>
      <c r="R199" s="27" t="n">
        <v>46250</v>
      </c>
      <c r="S199" s="26"/>
    </row>
    <row r="200" customFormat="false" ht="15" hidden="false" customHeight="true" outlineLevel="0" collapsed="false">
      <c r="A200" s="29" t="s">
        <v>22221</v>
      </c>
      <c r="B200" s="30" t="n">
        <v>46235</v>
      </c>
      <c r="C200" s="29" t="s">
        <v>22222</v>
      </c>
      <c r="D200" s="29" t="s">
        <v>1230</v>
      </c>
      <c r="E200" s="29" t="s">
        <v>13015</v>
      </c>
      <c r="F200" s="29" t="s">
        <v>276</v>
      </c>
      <c r="G200" s="29" t="s">
        <v>11624</v>
      </c>
      <c r="H200" s="29" t="s">
        <v>21830</v>
      </c>
      <c r="I200" s="29" t="n">
        <v>39</v>
      </c>
      <c r="J200" s="29" t="n">
        <v>1</v>
      </c>
      <c r="K200" s="29" t="n">
        <v>39</v>
      </c>
      <c r="L200" s="31" t="n">
        <v>10.4</v>
      </c>
      <c r="M200" s="31" t="n">
        <v>405.6</v>
      </c>
      <c r="N200" s="31" t="n">
        <v>52.08</v>
      </c>
      <c r="O200" s="31" t="n">
        <v>457.68</v>
      </c>
      <c r="P200" s="29" t="s">
        <v>21831</v>
      </c>
      <c r="Q200" s="30" t="n">
        <v>46249</v>
      </c>
      <c r="R200" s="30" t="n">
        <v>46237</v>
      </c>
      <c r="S200" s="29"/>
    </row>
    <row r="201" customFormat="false" ht="15" hidden="false" customHeight="true" outlineLevel="0" collapsed="false">
      <c r="A201" s="26" t="s">
        <v>22223</v>
      </c>
      <c r="B201" s="27" t="n">
        <v>46235</v>
      </c>
      <c r="C201" s="26" t="s">
        <v>22224</v>
      </c>
      <c r="D201" s="26" t="s">
        <v>6269</v>
      </c>
      <c r="E201" s="26" t="s">
        <v>14089</v>
      </c>
      <c r="F201" s="26" t="s">
        <v>276</v>
      </c>
      <c r="G201" s="26" t="s">
        <v>11624</v>
      </c>
      <c r="H201" s="26" t="s">
        <v>21830</v>
      </c>
      <c r="I201" s="26" t="n">
        <v>28</v>
      </c>
      <c r="J201" s="26" t="n">
        <v>1</v>
      </c>
      <c r="K201" s="26" t="n">
        <v>28</v>
      </c>
      <c r="L201" s="28" t="n">
        <v>10.4</v>
      </c>
      <c r="M201" s="28" t="n">
        <v>291.2</v>
      </c>
      <c r="N201" s="28" t="n">
        <v>37.39</v>
      </c>
      <c r="O201" s="28" t="n">
        <v>328.59</v>
      </c>
      <c r="P201" s="26" t="s">
        <v>21831</v>
      </c>
      <c r="Q201" s="27" t="n">
        <v>46249</v>
      </c>
      <c r="R201" s="27" t="n">
        <v>46249</v>
      </c>
      <c r="S201" s="26"/>
    </row>
    <row r="202" customFormat="false" ht="15" hidden="false" customHeight="true" outlineLevel="0" collapsed="false">
      <c r="A202" s="29" t="s">
        <v>22225</v>
      </c>
      <c r="B202" s="30" t="n">
        <v>46235</v>
      </c>
      <c r="C202" s="29" t="s">
        <v>22226</v>
      </c>
      <c r="D202" s="29" t="s">
        <v>9428</v>
      </c>
      <c r="E202" s="29" t="s">
        <v>20626</v>
      </c>
      <c r="F202" s="29" t="s">
        <v>276</v>
      </c>
      <c r="G202" s="29" t="s">
        <v>11624</v>
      </c>
      <c r="H202" s="29" t="s">
        <v>21830</v>
      </c>
      <c r="I202" s="29" t="n">
        <v>58</v>
      </c>
      <c r="J202" s="29" t="n">
        <v>1</v>
      </c>
      <c r="K202" s="29" t="n">
        <v>58</v>
      </c>
      <c r="L202" s="31" t="n">
        <v>10.4</v>
      </c>
      <c r="M202" s="31" t="n">
        <v>603.2</v>
      </c>
      <c r="N202" s="31" t="n">
        <v>77.45</v>
      </c>
      <c r="O202" s="31" t="n">
        <v>680.65</v>
      </c>
      <c r="P202" s="29" t="s">
        <v>21831</v>
      </c>
      <c r="Q202" s="30" t="n">
        <v>46249</v>
      </c>
      <c r="R202" s="30" t="n">
        <v>46244</v>
      </c>
      <c r="S202" s="29"/>
    </row>
    <row r="203" customFormat="false" ht="15" hidden="false" customHeight="true" outlineLevel="0" collapsed="false">
      <c r="A203" s="26" t="s">
        <v>22227</v>
      </c>
      <c r="B203" s="27" t="n">
        <v>46235</v>
      </c>
      <c r="C203" s="26" t="s">
        <v>22228</v>
      </c>
      <c r="D203" s="26" t="s">
        <v>7371</v>
      </c>
      <c r="E203" s="26" t="s">
        <v>12471</v>
      </c>
      <c r="F203" s="26" t="s">
        <v>276</v>
      </c>
      <c r="G203" s="26" t="s">
        <v>11624</v>
      </c>
      <c r="H203" s="26" t="s">
        <v>21830</v>
      </c>
      <c r="I203" s="26" t="n">
        <v>24</v>
      </c>
      <c r="J203" s="26" t="n">
        <v>1</v>
      </c>
      <c r="K203" s="26" t="n">
        <v>24</v>
      </c>
      <c r="L203" s="28" t="n">
        <v>10.4</v>
      </c>
      <c r="M203" s="28" t="n">
        <v>249.6</v>
      </c>
      <c r="N203" s="28" t="n">
        <v>32.05</v>
      </c>
      <c r="O203" s="28" t="n">
        <v>281.65</v>
      </c>
      <c r="P203" s="26" t="s">
        <v>21831</v>
      </c>
      <c r="Q203" s="27" t="n">
        <v>46249</v>
      </c>
      <c r="R203" s="27" t="n">
        <v>46245</v>
      </c>
      <c r="S203" s="26"/>
    </row>
    <row r="204" customFormat="false" ht="15" hidden="false" customHeight="true" outlineLevel="0" collapsed="false">
      <c r="A204" s="29" t="s">
        <v>22229</v>
      </c>
      <c r="B204" s="30" t="n">
        <v>46235</v>
      </c>
      <c r="C204" s="29" t="s">
        <v>22230</v>
      </c>
      <c r="D204" s="29" t="s">
        <v>1936</v>
      </c>
      <c r="E204" s="29" t="s">
        <v>14298</v>
      </c>
      <c r="F204" s="29" t="s">
        <v>276</v>
      </c>
      <c r="G204" s="29" t="s">
        <v>11624</v>
      </c>
      <c r="H204" s="29" t="s">
        <v>21830</v>
      </c>
      <c r="I204" s="29" t="n">
        <v>60</v>
      </c>
      <c r="J204" s="29" t="n">
        <v>1</v>
      </c>
      <c r="K204" s="29" t="n">
        <v>60</v>
      </c>
      <c r="L204" s="31" t="n">
        <v>10.4</v>
      </c>
      <c r="M204" s="31" t="n">
        <v>624</v>
      </c>
      <c r="N204" s="31" t="n">
        <v>80.12</v>
      </c>
      <c r="O204" s="31" t="n">
        <v>704.12</v>
      </c>
      <c r="P204" s="29" t="s">
        <v>21831</v>
      </c>
      <c r="Q204" s="30" t="n">
        <v>46249</v>
      </c>
      <c r="R204" s="30" t="n">
        <v>46250</v>
      </c>
      <c r="S204" s="29"/>
    </row>
    <row r="205" customFormat="false" ht="15" hidden="false" customHeight="true" outlineLevel="0" collapsed="false">
      <c r="A205" s="26" t="s">
        <v>22231</v>
      </c>
      <c r="B205" s="27" t="n">
        <v>46235</v>
      </c>
      <c r="C205" s="26" t="s">
        <v>22232</v>
      </c>
      <c r="D205" s="26" t="s">
        <v>9174</v>
      </c>
      <c r="E205" s="26" t="s">
        <v>12242</v>
      </c>
      <c r="F205" s="26" t="s">
        <v>276</v>
      </c>
      <c r="G205" s="26" t="s">
        <v>11624</v>
      </c>
      <c r="H205" s="26" t="s">
        <v>21830</v>
      </c>
      <c r="I205" s="26" t="n">
        <v>55</v>
      </c>
      <c r="J205" s="26" t="n">
        <v>1</v>
      </c>
      <c r="K205" s="26" t="n">
        <v>55</v>
      </c>
      <c r="L205" s="28" t="n">
        <v>10.4</v>
      </c>
      <c r="M205" s="28" t="n">
        <v>572</v>
      </c>
      <c r="N205" s="28" t="n">
        <v>73.44</v>
      </c>
      <c r="O205" s="28" t="n">
        <v>645.44</v>
      </c>
      <c r="P205" s="26" t="s">
        <v>21831</v>
      </c>
      <c r="Q205" s="27" t="n">
        <v>46249</v>
      </c>
      <c r="R205" s="27" t="n">
        <v>46241</v>
      </c>
      <c r="S205" s="26"/>
    </row>
    <row r="206" customFormat="false" ht="15" hidden="false" customHeight="true" outlineLevel="0" collapsed="false">
      <c r="A206" s="29" t="s">
        <v>22233</v>
      </c>
      <c r="B206" s="30" t="n">
        <v>46235</v>
      </c>
      <c r="C206" s="29" t="s">
        <v>22234</v>
      </c>
      <c r="D206" s="29" t="s">
        <v>9875</v>
      </c>
      <c r="E206" s="29" t="s">
        <v>13624</v>
      </c>
      <c r="F206" s="29" t="s">
        <v>276</v>
      </c>
      <c r="G206" s="29" t="s">
        <v>11624</v>
      </c>
      <c r="H206" s="29" t="s">
        <v>21830</v>
      </c>
      <c r="I206" s="29" t="n">
        <v>62</v>
      </c>
      <c r="J206" s="29" t="n">
        <v>1</v>
      </c>
      <c r="K206" s="29" t="n">
        <v>62</v>
      </c>
      <c r="L206" s="31" t="n">
        <v>10.4</v>
      </c>
      <c r="M206" s="31" t="n">
        <v>644.8</v>
      </c>
      <c r="N206" s="31" t="n">
        <v>82.79</v>
      </c>
      <c r="O206" s="31" t="n">
        <v>727.59</v>
      </c>
      <c r="P206" s="29" t="s">
        <v>21831</v>
      </c>
      <c r="Q206" s="30" t="n">
        <v>46249</v>
      </c>
      <c r="R206" s="30" t="n">
        <v>46237</v>
      </c>
      <c r="S206" s="29"/>
    </row>
    <row r="207" customFormat="false" ht="15" hidden="false" customHeight="true" outlineLevel="0" collapsed="false">
      <c r="A207" s="26" t="s">
        <v>22235</v>
      </c>
      <c r="B207" s="27" t="n">
        <v>46235</v>
      </c>
      <c r="C207" s="26" t="s">
        <v>22236</v>
      </c>
      <c r="D207" s="26" t="s">
        <v>1926</v>
      </c>
      <c r="E207" s="26" t="s">
        <v>11665</v>
      </c>
      <c r="F207" s="26" t="s">
        <v>276</v>
      </c>
      <c r="G207" s="26" t="s">
        <v>11624</v>
      </c>
      <c r="H207" s="26" t="s">
        <v>21830</v>
      </c>
      <c r="I207" s="26" t="n">
        <v>57</v>
      </c>
      <c r="J207" s="26" t="n">
        <v>1</v>
      </c>
      <c r="K207" s="26" t="n">
        <v>57</v>
      </c>
      <c r="L207" s="28" t="n">
        <v>10.4</v>
      </c>
      <c r="M207" s="28" t="n">
        <v>592.8</v>
      </c>
      <c r="N207" s="28" t="n">
        <v>76.12</v>
      </c>
      <c r="O207" s="28" t="n">
        <v>668.92</v>
      </c>
      <c r="P207" s="26" t="s">
        <v>21831</v>
      </c>
      <c r="Q207" s="27" t="n">
        <v>46249</v>
      </c>
      <c r="R207" s="27" t="n">
        <v>46251</v>
      </c>
      <c r="S207" s="26"/>
    </row>
    <row r="208" customFormat="false" ht="15" hidden="false" customHeight="true" outlineLevel="0" collapsed="false">
      <c r="A208" s="29" t="s">
        <v>22237</v>
      </c>
      <c r="B208" s="30" t="n">
        <v>46235</v>
      </c>
      <c r="C208" s="29" t="s">
        <v>22238</v>
      </c>
      <c r="D208" s="29" t="s">
        <v>9958</v>
      </c>
      <c r="E208" s="29" t="s">
        <v>13561</v>
      </c>
      <c r="F208" s="29" t="s">
        <v>276</v>
      </c>
      <c r="G208" s="29" t="s">
        <v>11624</v>
      </c>
      <c r="H208" s="29" t="s">
        <v>21830</v>
      </c>
      <c r="I208" s="29" t="n">
        <v>34</v>
      </c>
      <c r="J208" s="29" t="n">
        <v>1</v>
      </c>
      <c r="K208" s="29" t="n">
        <v>34</v>
      </c>
      <c r="L208" s="31" t="n">
        <v>10.4</v>
      </c>
      <c r="M208" s="31" t="n">
        <v>353.6</v>
      </c>
      <c r="N208" s="31" t="n">
        <v>45.4</v>
      </c>
      <c r="O208" s="31" t="n">
        <v>399</v>
      </c>
      <c r="P208" s="29" t="s">
        <v>21831</v>
      </c>
      <c r="Q208" s="30" t="n">
        <v>46249</v>
      </c>
      <c r="R208" s="30" t="n">
        <v>46238</v>
      </c>
      <c r="S208" s="29"/>
    </row>
    <row r="209" customFormat="false" ht="15" hidden="false" customHeight="true" outlineLevel="0" collapsed="false">
      <c r="A209" s="26" t="s">
        <v>22239</v>
      </c>
      <c r="B209" s="27" t="n">
        <v>46235</v>
      </c>
      <c r="C209" s="26" t="s">
        <v>22240</v>
      </c>
      <c r="D209" s="26" t="s">
        <v>10995</v>
      </c>
      <c r="E209" s="26" t="s">
        <v>20638</v>
      </c>
      <c r="F209" s="26" t="s">
        <v>276</v>
      </c>
      <c r="G209" s="26" t="s">
        <v>11624</v>
      </c>
      <c r="H209" s="26" t="s">
        <v>21830</v>
      </c>
      <c r="I209" s="26" t="n">
        <v>38</v>
      </c>
      <c r="J209" s="26" t="n">
        <v>1</v>
      </c>
      <c r="K209" s="26" t="n">
        <v>38</v>
      </c>
      <c r="L209" s="28" t="n">
        <v>10.4</v>
      </c>
      <c r="M209" s="28" t="n">
        <v>395.2</v>
      </c>
      <c r="N209" s="28" t="n">
        <v>50.74</v>
      </c>
      <c r="O209" s="28" t="n">
        <v>445.94</v>
      </c>
      <c r="P209" s="26" t="s">
        <v>21831</v>
      </c>
      <c r="Q209" s="27" t="n">
        <v>46249</v>
      </c>
      <c r="R209" s="27" t="n">
        <v>46245</v>
      </c>
      <c r="S209" s="26"/>
    </row>
    <row r="210" customFormat="false" ht="15" hidden="false" customHeight="true" outlineLevel="0" collapsed="false">
      <c r="A210" s="29" t="s">
        <v>22241</v>
      </c>
      <c r="B210" s="30" t="n">
        <v>46235</v>
      </c>
      <c r="C210" s="29" t="s">
        <v>22242</v>
      </c>
      <c r="D210" s="29" t="s">
        <v>7546</v>
      </c>
      <c r="E210" s="29" t="s">
        <v>20641</v>
      </c>
      <c r="F210" s="29" t="s">
        <v>276</v>
      </c>
      <c r="G210" s="29" t="s">
        <v>11624</v>
      </c>
      <c r="H210" s="29" t="s">
        <v>21830</v>
      </c>
      <c r="I210" s="29" t="n">
        <v>36</v>
      </c>
      <c r="J210" s="29" t="n">
        <v>1</v>
      </c>
      <c r="K210" s="29" t="n">
        <v>36</v>
      </c>
      <c r="L210" s="31" t="n">
        <v>10.4</v>
      </c>
      <c r="M210" s="31" t="n">
        <v>374.4</v>
      </c>
      <c r="N210" s="31" t="n">
        <v>48.07</v>
      </c>
      <c r="O210" s="31" t="n">
        <v>422.47</v>
      </c>
      <c r="P210" s="29" t="s">
        <v>21831</v>
      </c>
      <c r="Q210" s="30" t="n">
        <v>46249</v>
      </c>
      <c r="R210" s="30" t="n">
        <v>46249</v>
      </c>
      <c r="S210" s="29"/>
    </row>
    <row r="211" customFormat="false" ht="15" hidden="false" customHeight="true" outlineLevel="0" collapsed="false">
      <c r="A211" s="26" t="s">
        <v>22243</v>
      </c>
      <c r="B211" s="27" t="n">
        <v>46235</v>
      </c>
      <c r="C211" s="26" t="s">
        <v>22244</v>
      </c>
      <c r="D211" s="26" t="s">
        <v>10854</v>
      </c>
      <c r="E211" s="26" t="s">
        <v>20644</v>
      </c>
      <c r="F211" s="26" t="s">
        <v>276</v>
      </c>
      <c r="G211" s="26" t="s">
        <v>11624</v>
      </c>
      <c r="H211" s="26" t="s">
        <v>21830</v>
      </c>
      <c r="I211" s="26" t="n">
        <v>58</v>
      </c>
      <c r="J211" s="26" t="n">
        <v>1</v>
      </c>
      <c r="K211" s="26" t="n">
        <v>58</v>
      </c>
      <c r="L211" s="28" t="n">
        <v>10.4</v>
      </c>
      <c r="M211" s="28" t="n">
        <v>603.2</v>
      </c>
      <c r="N211" s="28" t="n">
        <v>77.45</v>
      </c>
      <c r="O211" s="28" t="n">
        <v>680.65</v>
      </c>
      <c r="P211" s="26" t="s">
        <v>21831</v>
      </c>
      <c r="Q211" s="27" t="n">
        <v>46249</v>
      </c>
      <c r="R211" s="27" t="n">
        <v>46244</v>
      </c>
      <c r="S211" s="26"/>
    </row>
    <row r="212" customFormat="false" ht="15" hidden="false" customHeight="true" outlineLevel="0" collapsed="false">
      <c r="A212" s="29" t="s">
        <v>22245</v>
      </c>
      <c r="B212" s="30" t="n">
        <v>46235</v>
      </c>
      <c r="C212" s="29" t="s">
        <v>22246</v>
      </c>
      <c r="D212" s="29" t="s">
        <v>7539</v>
      </c>
      <c r="E212" s="29" t="s">
        <v>12627</v>
      </c>
      <c r="F212" s="29" t="s">
        <v>276</v>
      </c>
      <c r="G212" s="29" t="s">
        <v>11624</v>
      </c>
      <c r="H212" s="29" t="s">
        <v>21830</v>
      </c>
      <c r="I212" s="29" t="n">
        <v>59</v>
      </c>
      <c r="J212" s="29" t="n">
        <v>1</v>
      </c>
      <c r="K212" s="29" t="n">
        <v>59</v>
      </c>
      <c r="L212" s="31" t="n">
        <v>10.4</v>
      </c>
      <c r="M212" s="31" t="n">
        <v>613.6</v>
      </c>
      <c r="N212" s="31" t="n">
        <v>78.79</v>
      </c>
      <c r="O212" s="31" t="n">
        <v>692.39</v>
      </c>
      <c r="P212" s="29" t="s">
        <v>21834</v>
      </c>
      <c r="Q212" s="30" t="n">
        <v>46249</v>
      </c>
      <c r="R212" s="29"/>
      <c r="S212" s="29"/>
    </row>
    <row r="213" customFormat="false" ht="15" hidden="false" customHeight="true" outlineLevel="0" collapsed="false">
      <c r="A213" s="26" t="s">
        <v>22247</v>
      </c>
      <c r="B213" s="27" t="n">
        <v>46235</v>
      </c>
      <c r="C213" s="26" t="s">
        <v>22248</v>
      </c>
      <c r="D213" s="26" t="s">
        <v>4198</v>
      </c>
      <c r="E213" s="26" t="s">
        <v>12642</v>
      </c>
      <c r="F213" s="26" t="s">
        <v>276</v>
      </c>
      <c r="G213" s="26" t="s">
        <v>11624</v>
      </c>
      <c r="H213" s="26" t="s">
        <v>21830</v>
      </c>
      <c r="I213" s="26" t="n">
        <v>32</v>
      </c>
      <c r="J213" s="26" t="n">
        <v>1</v>
      </c>
      <c r="K213" s="26" t="n">
        <v>32</v>
      </c>
      <c r="L213" s="28" t="n">
        <v>10.4</v>
      </c>
      <c r="M213" s="28" t="n">
        <v>332.8</v>
      </c>
      <c r="N213" s="28" t="n">
        <v>42.73</v>
      </c>
      <c r="O213" s="28" t="n">
        <v>375.53</v>
      </c>
      <c r="P213" s="26" t="s">
        <v>21831</v>
      </c>
      <c r="Q213" s="27" t="n">
        <v>46249</v>
      </c>
      <c r="R213" s="27" t="n">
        <v>46245</v>
      </c>
      <c r="S213" s="26"/>
    </row>
    <row r="214" customFormat="false" ht="15" hidden="false" customHeight="true" outlineLevel="0" collapsed="false">
      <c r="A214" s="29" t="s">
        <v>22249</v>
      </c>
      <c r="B214" s="30" t="n">
        <v>46235</v>
      </c>
      <c r="C214" s="29" t="s">
        <v>22250</v>
      </c>
      <c r="D214" s="29" t="s">
        <v>3668</v>
      </c>
      <c r="E214" s="29" t="s">
        <v>11901</v>
      </c>
      <c r="F214" s="29" t="s">
        <v>276</v>
      </c>
      <c r="G214" s="29" t="s">
        <v>11624</v>
      </c>
      <c r="H214" s="29" t="s">
        <v>21830</v>
      </c>
      <c r="I214" s="29" t="n">
        <v>62</v>
      </c>
      <c r="J214" s="29" t="n">
        <v>1</v>
      </c>
      <c r="K214" s="29" t="n">
        <v>62</v>
      </c>
      <c r="L214" s="31" t="n">
        <v>10.4</v>
      </c>
      <c r="M214" s="31" t="n">
        <v>644.8</v>
      </c>
      <c r="N214" s="31" t="n">
        <v>82.79</v>
      </c>
      <c r="O214" s="31" t="n">
        <v>727.59</v>
      </c>
      <c r="P214" s="29" t="s">
        <v>21831</v>
      </c>
      <c r="Q214" s="30" t="n">
        <v>46249</v>
      </c>
      <c r="R214" s="30" t="n">
        <v>46249</v>
      </c>
      <c r="S214" s="29"/>
    </row>
    <row r="215" customFormat="false" ht="15" hidden="false" customHeight="true" outlineLevel="0" collapsed="false">
      <c r="A215" s="26" t="s">
        <v>22251</v>
      </c>
      <c r="B215" s="27" t="n">
        <v>46235</v>
      </c>
      <c r="C215" s="26" t="s">
        <v>22252</v>
      </c>
      <c r="D215" s="26" t="s">
        <v>8270</v>
      </c>
      <c r="E215" s="26" t="s">
        <v>20651</v>
      </c>
      <c r="F215" s="26" t="s">
        <v>276</v>
      </c>
      <c r="G215" s="26" t="s">
        <v>11624</v>
      </c>
      <c r="H215" s="26" t="s">
        <v>21830</v>
      </c>
      <c r="I215" s="26" t="n">
        <v>41</v>
      </c>
      <c r="J215" s="26" t="n">
        <v>1</v>
      </c>
      <c r="K215" s="26" t="n">
        <v>41</v>
      </c>
      <c r="L215" s="28" t="n">
        <v>10.4</v>
      </c>
      <c r="M215" s="28" t="n">
        <v>426.4</v>
      </c>
      <c r="N215" s="28" t="n">
        <v>54.75</v>
      </c>
      <c r="O215" s="28" t="n">
        <v>481.15</v>
      </c>
      <c r="P215" s="26" t="s">
        <v>21831</v>
      </c>
      <c r="Q215" s="27" t="n">
        <v>46249</v>
      </c>
      <c r="R215" s="27" t="n">
        <v>46244</v>
      </c>
      <c r="S215" s="26"/>
    </row>
    <row r="216" customFormat="false" ht="15" hidden="false" customHeight="true" outlineLevel="0" collapsed="false">
      <c r="A216" s="29" t="s">
        <v>22253</v>
      </c>
      <c r="B216" s="30" t="n">
        <v>46235</v>
      </c>
      <c r="C216" s="29" t="s">
        <v>22254</v>
      </c>
      <c r="D216" s="29" t="s">
        <v>5231</v>
      </c>
      <c r="E216" s="29" t="s">
        <v>12427</v>
      </c>
      <c r="F216" s="29" t="s">
        <v>276</v>
      </c>
      <c r="G216" s="29" t="s">
        <v>11624</v>
      </c>
      <c r="H216" s="29" t="s">
        <v>21830</v>
      </c>
      <c r="I216" s="29" t="n">
        <v>29</v>
      </c>
      <c r="J216" s="29" t="n">
        <v>1</v>
      </c>
      <c r="K216" s="29" t="n">
        <v>29</v>
      </c>
      <c r="L216" s="31" t="n">
        <v>10.4</v>
      </c>
      <c r="M216" s="31" t="n">
        <v>301.6</v>
      </c>
      <c r="N216" s="31" t="n">
        <v>38.73</v>
      </c>
      <c r="O216" s="31" t="n">
        <v>340.33</v>
      </c>
      <c r="P216" s="29" t="s">
        <v>21831</v>
      </c>
      <c r="Q216" s="30" t="n">
        <v>46249</v>
      </c>
      <c r="R216" s="30" t="n">
        <v>46246</v>
      </c>
      <c r="S216" s="29"/>
    </row>
    <row r="217" customFormat="false" ht="15" hidden="false" customHeight="true" outlineLevel="0" collapsed="false">
      <c r="A217" s="26" t="s">
        <v>22255</v>
      </c>
      <c r="B217" s="27" t="n">
        <v>46235</v>
      </c>
      <c r="C217" s="26" t="s">
        <v>22256</v>
      </c>
      <c r="D217" s="26" t="s">
        <v>1581</v>
      </c>
      <c r="E217" s="26" t="s">
        <v>20655</v>
      </c>
      <c r="F217" s="26" t="s">
        <v>276</v>
      </c>
      <c r="G217" s="26" t="s">
        <v>11624</v>
      </c>
      <c r="H217" s="26" t="s">
        <v>21830</v>
      </c>
      <c r="I217" s="26" t="n">
        <v>28</v>
      </c>
      <c r="J217" s="26" t="n">
        <v>1</v>
      </c>
      <c r="K217" s="26" t="n">
        <v>28</v>
      </c>
      <c r="L217" s="28" t="n">
        <v>10.4</v>
      </c>
      <c r="M217" s="28" t="n">
        <v>291.2</v>
      </c>
      <c r="N217" s="28" t="n">
        <v>37.39</v>
      </c>
      <c r="O217" s="28" t="n">
        <v>328.59</v>
      </c>
      <c r="P217" s="26" t="s">
        <v>21831</v>
      </c>
      <c r="Q217" s="27" t="n">
        <v>46249</v>
      </c>
      <c r="R217" s="27" t="n">
        <v>46246</v>
      </c>
      <c r="S217" s="26"/>
    </row>
    <row r="218" customFormat="false" ht="15" hidden="false" customHeight="true" outlineLevel="0" collapsed="false">
      <c r="A218" s="29" t="s">
        <v>22257</v>
      </c>
      <c r="B218" s="30" t="n">
        <v>46235</v>
      </c>
      <c r="C218" s="29" t="s">
        <v>22258</v>
      </c>
      <c r="D218" s="29" t="s">
        <v>6878</v>
      </c>
      <c r="E218" s="29" t="s">
        <v>20658</v>
      </c>
      <c r="F218" s="29" t="s">
        <v>276</v>
      </c>
      <c r="G218" s="29" t="s">
        <v>11624</v>
      </c>
      <c r="H218" s="29" t="s">
        <v>21830</v>
      </c>
      <c r="I218" s="29" t="n">
        <v>24</v>
      </c>
      <c r="J218" s="29" t="n">
        <v>1</v>
      </c>
      <c r="K218" s="29" t="n">
        <v>24</v>
      </c>
      <c r="L218" s="31" t="n">
        <v>10.4</v>
      </c>
      <c r="M218" s="31" t="n">
        <v>249.6</v>
      </c>
      <c r="N218" s="31" t="n">
        <v>32.05</v>
      </c>
      <c r="O218" s="31" t="n">
        <v>281.65</v>
      </c>
      <c r="P218" s="29" t="s">
        <v>21831</v>
      </c>
      <c r="Q218" s="30" t="n">
        <v>46249</v>
      </c>
      <c r="R218" s="30" t="n">
        <v>46241</v>
      </c>
      <c r="S218" s="29"/>
    </row>
    <row r="219" customFormat="false" ht="15" hidden="false" customHeight="true" outlineLevel="0" collapsed="false">
      <c r="A219" s="26" t="s">
        <v>22259</v>
      </c>
      <c r="B219" s="27" t="n">
        <v>46235</v>
      </c>
      <c r="C219" s="26" t="s">
        <v>22260</v>
      </c>
      <c r="D219" s="26" t="s">
        <v>8839</v>
      </c>
      <c r="E219" s="26" t="s">
        <v>20660</v>
      </c>
      <c r="F219" s="26" t="s">
        <v>276</v>
      </c>
      <c r="G219" s="26" t="s">
        <v>11624</v>
      </c>
      <c r="H219" s="26" t="s">
        <v>21830</v>
      </c>
      <c r="I219" s="26" t="n">
        <v>28</v>
      </c>
      <c r="J219" s="26" t="n">
        <v>1</v>
      </c>
      <c r="K219" s="26" t="n">
        <v>28</v>
      </c>
      <c r="L219" s="28" t="n">
        <v>10.4</v>
      </c>
      <c r="M219" s="28" t="n">
        <v>291.2</v>
      </c>
      <c r="N219" s="28" t="n">
        <v>37.39</v>
      </c>
      <c r="O219" s="28" t="n">
        <v>328.59</v>
      </c>
      <c r="P219" s="26" t="s">
        <v>11623</v>
      </c>
      <c r="Q219" s="27" t="n">
        <v>46249</v>
      </c>
      <c r="R219" s="26"/>
      <c r="S219" s="26"/>
    </row>
    <row r="220" customFormat="false" ht="15" hidden="false" customHeight="true" outlineLevel="0" collapsed="false">
      <c r="A220" s="29" t="s">
        <v>22261</v>
      </c>
      <c r="B220" s="30" t="n">
        <v>46235</v>
      </c>
      <c r="C220" s="29" t="s">
        <v>22262</v>
      </c>
      <c r="D220" s="29" t="s">
        <v>4236</v>
      </c>
      <c r="E220" s="29" t="s">
        <v>12052</v>
      </c>
      <c r="F220" s="29" t="s">
        <v>276</v>
      </c>
      <c r="G220" s="29" t="s">
        <v>11624</v>
      </c>
      <c r="H220" s="29" t="s">
        <v>21830</v>
      </c>
      <c r="I220" s="29" t="n">
        <v>56</v>
      </c>
      <c r="J220" s="29" t="n">
        <v>1</v>
      </c>
      <c r="K220" s="29" t="n">
        <v>56</v>
      </c>
      <c r="L220" s="31" t="n">
        <v>10.4</v>
      </c>
      <c r="M220" s="31" t="n">
        <v>582.4</v>
      </c>
      <c r="N220" s="31" t="n">
        <v>74.78</v>
      </c>
      <c r="O220" s="31" t="n">
        <v>657.18</v>
      </c>
      <c r="P220" s="29" t="s">
        <v>21831</v>
      </c>
      <c r="Q220" s="30" t="n">
        <v>46249</v>
      </c>
      <c r="R220" s="30" t="n">
        <v>46243</v>
      </c>
      <c r="S220" s="29"/>
    </row>
    <row r="221" customFormat="false" ht="15" hidden="false" customHeight="true" outlineLevel="0" collapsed="false">
      <c r="A221" s="26" t="s">
        <v>22263</v>
      </c>
      <c r="B221" s="27" t="n">
        <v>46235</v>
      </c>
      <c r="C221" s="26" t="s">
        <v>22264</v>
      </c>
      <c r="D221" s="26" t="s">
        <v>1586</v>
      </c>
      <c r="E221" s="26" t="s">
        <v>12769</v>
      </c>
      <c r="F221" s="26" t="s">
        <v>276</v>
      </c>
      <c r="G221" s="26" t="s">
        <v>11624</v>
      </c>
      <c r="H221" s="26" t="s">
        <v>21830</v>
      </c>
      <c r="I221" s="26" t="n">
        <v>54</v>
      </c>
      <c r="J221" s="26" t="n">
        <v>1</v>
      </c>
      <c r="K221" s="26" t="n">
        <v>54</v>
      </c>
      <c r="L221" s="28" t="n">
        <v>10.4</v>
      </c>
      <c r="M221" s="28" t="n">
        <v>561.6</v>
      </c>
      <c r="N221" s="28" t="n">
        <v>72.11</v>
      </c>
      <c r="O221" s="28" t="n">
        <v>633.71</v>
      </c>
      <c r="P221" s="26" t="s">
        <v>21831</v>
      </c>
      <c r="Q221" s="27" t="n">
        <v>46249</v>
      </c>
      <c r="R221" s="27" t="n">
        <v>46238</v>
      </c>
      <c r="S221" s="26"/>
    </row>
    <row r="222" customFormat="false" ht="15" hidden="false" customHeight="true" outlineLevel="0" collapsed="false">
      <c r="A222" s="29" t="s">
        <v>22265</v>
      </c>
      <c r="B222" s="30" t="n">
        <v>46235</v>
      </c>
      <c r="C222" s="29" t="s">
        <v>22266</v>
      </c>
      <c r="D222" s="29" t="s">
        <v>4845</v>
      </c>
      <c r="E222" s="29" t="s">
        <v>12214</v>
      </c>
      <c r="F222" s="29" t="s">
        <v>276</v>
      </c>
      <c r="G222" s="29" t="s">
        <v>11624</v>
      </c>
      <c r="H222" s="29" t="s">
        <v>21830</v>
      </c>
      <c r="I222" s="29" t="n">
        <v>32</v>
      </c>
      <c r="J222" s="29" t="n">
        <v>1</v>
      </c>
      <c r="K222" s="29" t="n">
        <v>32</v>
      </c>
      <c r="L222" s="31" t="n">
        <v>10.4</v>
      </c>
      <c r="M222" s="31" t="n">
        <v>332.8</v>
      </c>
      <c r="N222" s="31" t="n">
        <v>42.73</v>
      </c>
      <c r="O222" s="31" t="n">
        <v>375.53</v>
      </c>
      <c r="P222" s="29" t="s">
        <v>21831</v>
      </c>
      <c r="Q222" s="30" t="n">
        <v>46249</v>
      </c>
      <c r="R222" s="30" t="n">
        <v>46247</v>
      </c>
      <c r="S222" s="29"/>
    </row>
    <row r="223" customFormat="false" ht="15" hidden="false" customHeight="true" outlineLevel="0" collapsed="false">
      <c r="A223" s="26" t="s">
        <v>22267</v>
      </c>
      <c r="B223" s="27" t="n">
        <v>46235</v>
      </c>
      <c r="C223" s="26" t="s">
        <v>22268</v>
      </c>
      <c r="D223" s="26" t="s">
        <v>7924</v>
      </c>
      <c r="E223" s="26" t="s">
        <v>20667</v>
      </c>
      <c r="F223" s="26" t="s">
        <v>276</v>
      </c>
      <c r="G223" s="26" t="s">
        <v>11624</v>
      </c>
      <c r="H223" s="26" t="s">
        <v>21830</v>
      </c>
      <c r="I223" s="26" t="n">
        <v>37</v>
      </c>
      <c r="J223" s="26" t="n">
        <v>1</v>
      </c>
      <c r="K223" s="26" t="n">
        <v>37</v>
      </c>
      <c r="L223" s="28" t="n">
        <v>10.4</v>
      </c>
      <c r="M223" s="28" t="n">
        <v>384.8</v>
      </c>
      <c r="N223" s="28" t="n">
        <v>49.41</v>
      </c>
      <c r="O223" s="28" t="n">
        <v>434.21</v>
      </c>
      <c r="P223" s="26" t="s">
        <v>21831</v>
      </c>
      <c r="Q223" s="27" t="n">
        <v>46249</v>
      </c>
      <c r="R223" s="27" t="n">
        <v>46248</v>
      </c>
      <c r="S223" s="26"/>
    </row>
    <row r="224" customFormat="false" ht="15" hidden="false" customHeight="true" outlineLevel="0" collapsed="false">
      <c r="A224" s="29" t="s">
        <v>22269</v>
      </c>
      <c r="B224" s="30" t="n">
        <v>46235</v>
      </c>
      <c r="C224" s="29" t="s">
        <v>22270</v>
      </c>
      <c r="D224" s="29" t="s">
        <v>4109</v>
      </c>
      <c r="E224" s="29" t="s">
        <v>20670</v>
      </c>
      <c r="F224" s="29" t="s">
        <v>276</v>
      </c>
      <c r="G224" s="29" t="s">
        <v>11624</v>
      </c>
      <c r="H224" s="29" t="s">
        <v>21830</v>
      </c>
      <c r="I224" s="29" t="n">
        <v>29</v>
      </c>
      <c r="J224" s="29" t="n">
        <v>1</v>
      </c>
      <c r="K224" s="29" t="n">
        <v>29</v>
      </c>
      <c r="L224" s="31" t="n">
        <v>10.4</v>
      </c>
      <c r="M224" s="31" t="n">
        <v>301.6</v>
      </c>
      <c r="N224" s="31" t="n">
        <v>38.73</v>
      </c>
      <c r="O224" s="31" t="n">
        <v>340.33</v>
      </c>
      <c r="P224" s="29" t="s">
        <v>21831</v>
      </c>
      <c r="Q224" s="30" t="n">
        <v>46249</v>
      </c>
      <c r="R224" s="30" t="n">
        <v>46244</v>
      </c>
      <c r="S224" s="29"/>
    </row>
    <row r="225" customFormat="false" ht="15" hidden="false" customHeight="true" outlineLevel="0" collapsed="false">
      <c r="A225" s="26" t="s">
        <v>22271</v>
      </c>
      <c r="B225" s="27" t="n">
        <v>46235</v>
      </c>
      <c r="C225" s="26" t="s">
        <v>22272</v>
      </c>
      <c r="D225" s="26" t="s">
        <v>2180</v>
      </c>
      <c r="E225" s="26" t="s">
        <v>20673</v>
      </c>
      <c r="F225" s="26" t="s">
        <v>276</v>
      </c>
      <c r="G225" s="26" t="s">
        <v>11624</v>
      </c>
      <c r="H225" s="26" t="s">
        <v>21830</v>
      </c>
      <c r="I225" s="26" t="n">
        <v>24</v>
      </c>
      <c r="J225" s="26" t="n">
        <v>1</v>
      </c>
      <c r="K225" s="26" t="n">
        <v>24</v>
      </c>
      <c r="L225" s="28" t="n">
        <v>10.4</v>
      </c>
      <c r="M225" s="28" t="n">
        <v>249.6</v>
      </c>
      <c r="N225" s="28" t="n">
        <v>32.05</v>
      </c>
      <c r="O225" s="28" t="n">
        <v>281.65</v>
      </c>
      <c r="P225" s="26" t="s">
        <v>21831</v>
      </c>
      <c r="Q225" s="27" t="n">
        <v>46249</v>
      </c>
      <c r="R225" s="27" t="n">
        <v>46238</v>
      </c>
      <c r="S225" s="26"/>
    </row>
    <row r="226" customFormat="false" ht="15" hidden="false" customHeight="true" outlineLevel="0" collapsed="false">
      <c r="A226" s="29" t="s">
        <v>22273</v>
      </c>
      <c r="B226" s="30" t="n">
        <v>46235</v>
      </c>
      <c r="C226" s="29" t="s">
        <v>22274</v>
      </c>
      <c r="D226" s="29" t="s">
        <v>386</v>
      </c>
      <c r="E226" s="29" t="s">
        <v>13311</v>
      </c>
      <c r="F226" s="29" t="s">
        <v>276</v>
      </c>
      <c r="G226" s="29" t="s">
        <v>11624</v>
      </c>
      <c r="H226" s="29" t="s">
        <v>21830</v>
      </c>
      <c r="I226" s="29" t="n">
        <v>54</v>
      </c>
      <c r="J226" s="29" t="n">
        <v>1</v>
      </c>
      <c r="K226" s="29" t="n">
        <v>54</v>
      </c>
      <c r="L226" s="31" t="n">
        <v>10.4</v>
      </c>
      <c r="M226" s="31" t="n">
        <v>561.6</v>
      </c>
      <c r="N226" s="31" t="n">
        <v>72.11</v>
      </c>
      <c r="O226" s="31" t="n">
        <v>633.71</v>
      </c>
      <c r="P226" s="29" t="s">
        <v>21831</v>
      </c>
      <c r="Q226" s="30" t="n">
        <v>46249</v>
      </c>
      <c r="R226" s="30" t="n">
        <v>46248</v>
      </c>
      <c r="S226" s="29"/>
    </row>
    <row r="227" customFormat="false" ht="15" hidden="false" customHeight="true" outlineLevel="0" collapsed="false">
      <c r="A227" s="26" t="s">
        <v>22275</v>
      </c>
      <c r="B227" s="27" t="n">
        <v>46235</v>
      </c>
      <c r="C227" s="26" t="s">
        <v>22276</v>
      </c>
      <c r="D227" s="26" t="s">
        <v>11205</v>
      </c>
      <c r="E227" s="26" t="s">
        <v>14249</v>
      </c>
      <c r="F227" s="26" t="s">
        <v>276</v>
      </c>
      <c r="G227" s="26" t="s">
        <v>11624</v>
      </c>
      <c r="H227" s="26" t="s">
        <v>21830</v>
      </c>
      <c r="I227" s="26" t="n">
        <v>55</v>
      </c>
      <c r="J227" s="26" t="n">
        <v>1</v>
      </c>
      <c r="K227" s="26" t="n">
        <v>55</v>
      </c>
      <c r="L227" s="28" t="n">
        <v>10.4</v>
      </c>
      <c r="M227" s="28" t="n">
        <v>572</v>
      </c>
      <c r="N227" s="28" t="n">
        <v>73.44</v>
      </c>
      <c r="O227" s="28" t="n">
        <v>645.44</v>
      </c>
      <c r="P227" s="26" t="s">
        <v>21831</v>
      </c>
      <c r="Q227" s="27" t="n">
        <v>46249</v>
      </c>
      <c r="R227" s="27" t="n">
        <v>46246</v>
      </c>
      <c r="S227" s="26"/>
    </row>
    <row r="228" customFormat="false" ht="15" hidden="false" customHeight="true" outlineLevel="0" collapsed="false">
      <c r="A228" s="29" t="s">
        <v>22277</v>
      </c>
      <c r="B228" s="30" t="n">
        <v>46235</v>
      </c>
      <c r="C228" s="29" t="s">
        <v>22278</v>
      </c>
      <c r="D228" s="29" t="s">
        <v>8938</v>
      </c>
      <c r="E228" s="29" t="s">
        <v>14336</v>
      </c>
      <c r="F228" s="29" t="s">
        <v>276</v>
      </c>
      <c r="G228" s="29" t="s">
        <v>11624</v>
      </c>
      <c r="H228" s="29" t="s">
        <v>21830</v>
      </c>
      <c r="I228" s="29" t="n">
        <v>32</v>
      </c>
      <c r="J228" s="29" t="n">
        <v>1</v>
      </c>
      <c r="K228" s="29" t="n">
        <v>32</v>
      </c>
      <c r="L228" s="31" t="n">
        <v>10.4</v>
      </c>
      <c r="M228" s="31" t="n">
        <v>332.8</v>
      </c>
      <c r="N228" s="31" t="n">
        <v>42.73</v>
      </c>
      <c r="O228" s="31" t="n">
        <v>375.53</v>
      </c>
      <c r="P228" s="29" t="s">
        <v>21831</v>
      </c>
      <c r="Q228" s="30" t="n">
        <v>46249</v>
      </c>
      <c r="R228" s="30" t="n">
        <v>46249</v>
      </c>
      <c r="S228" s="29"/>
    </row>
    <row r="229" customFormat="false" ht="15" hidden="false" customHeight="true" outlineLevel="0" collapsed="false">
      <c r="A229" s="26" t="s">
        <v>22279</v>
      </c>
      <c r="B229" s="27" t="n">
        <v>46235</v>
      </c>
      <c r="C229" s="26" t="s">
        <v>22280</v>
      </c>
      <c r="D229" s="26" t="s">
        <v>8549</v>
      </c>
      <c r="E229" s="26" t="s">
        <v>12539</v>
      </c>
      <c r="F229" s="26" t="s">
        <v>276</v>
      </c>
      <c r="G229" s="26" t="s">
        <v>11624</v>
      </c>
      <c r="H229" s="26" t="s">
        <v>21830</v>
      </c>
      <c r="I229" s="26" t="n">
        <v>54</v>
      </c>
      <c r="J229" s="26" t="n">
        <v>1</v>
      </c>
      <c r="K229" s="26" t="n">
        <v>54</v>
      </c>
      <c r="L229" s="28" t="n">
        <v>10.4</v>
      </c>
      <c r="M229" s="28" t="n">
        <v>561.6</v>
      </c>
      <c r="N229" s="28" t="n">
        <v>72.11</v>
      </c>
      <c r="O229" s="28" t="n">
        <v>633.71</v>
      </c>
      <c r="P229" s="26" t="s">
        <v>21831</v>
      </c>
      <c r="Q229" s="27" t="n">
        <v>46249</v>
      </c>
      <c r="R229" s="27" t="n">
        <v>46248</v>
      </c>
      <c r="S229" s="26"/>
    </row>
    <row r="230" customFormat="false" ht="15" hidden="false" customHeight="true" outlineLevel="0" collapsed="false">
      <c r="A230" s="29" t="s">
        <v>22281</v>
      </c>
      <c r="B230" s="30" t="n">
        <v>46235</v>
      </c>
      <c r="C230" s="29" t="s">
        <v>22282</v>
      </c>
      <c r="D230" s="29" t="s">
        <v>4942</v>
      </c>
      <c r="E230" s="29" t="s">
        <v>14269</v>
      </c>
      <c r="F230" s="29" t="s">
        <v>276</v>
      </c>
      <c r="G230" s="29" t="s">
        <v>11624</v>
      </c>
      <c r="H230" s="29" t="s">
        <v>21830</v>
      </c>
      <c r="I230" s="29" t="n">
        <v>49</v>
      </c>
      <c r="J230" s="29" t="n">
        <v>1</v>
      </c>
      <c r="K230" s="29" t="n">
        <v>49</v>
      </c>
      <c r="L230" s="31" t="n">
        <v>10.4</v>
      </c>
      <c r="M230" s="31" t="n">
        <v>509.6</v>
      </c>
      <c r="N230" s="31" t="n">
        <v>65.43</v>
      </c>
      <c r="O230" s="31" t="n">
        <v>575.03</v>
      </c>
      <c r="P230" s="29" t="s">
        <v>21831</v>
      </c>
      <c r="Q230" s="30" t="n">
        <v>46249</v>
      </c>
      <c r="R230" s="30" t="n">
        <v>46250</v>
      </c>
      <c r="S230" s="29"/>
    </row>
    <row r="231" customFormat="false" ht="15" hidden="false" customHeight="true" outlineLevel="0" collapsed="false">
      <c r="A231" s="26" t="s">
        <v>22283</v>
      </c>
      <c r="B231" s="27" t="n">
        <v>46235</v>
      </c>
      <c r="C231" s="26" t="s">
        <v>22284</v>
      </c>
      <c r="D231" s="26" t="s">
        <v>3526</v>
      </c>
      <c r="E231" s="26" t="s">
        <v>11799</v>
      </c>
      <c r="F231" s="26" t="s">
        <v>276</v>
      </c>
      <c r="G231" s="26" t="s">
        <v>11624</v>
      </c>
      <c r="H231" s="26" t="s">
        <v>21830</v>
      </c>
      <c r="I231" s="26" t="n">
        <v>24</v>
      </c>
      <c r="J231" s="26" t="n">
        <v>1</v>
      </c>
      <c r="K231" s="26" t="n">
        <v>24</v>
      </c>
      <c r="L231" s="28" t="n">
        <v>10.4</v>
      </c>
      <c r="M231" s="28" t="n">
        <v>249.6</v>
      </c>
      <c r="N231" s="28" t="n">
        <v>32.05</v>
      </c>
      <c r="O231" s="28" t="n">
        <v>281.65</v>
      </c>
      <c r="P231" s="26" t="s">
        <v>21831</v>
      </c>
      <c r="Q231" s="27" t="n">
        <v>46249</v>
      </c>
      <c r="R231" s="27" t="n">
        <v>46241</v>
      </c>
      <c r="S231" s="26"/>
    </row>
    <row r="232" customFormat="false" ht="15" hidden="false" customHeight="true" outlineLevel="0" collapsed="false">
      <c r="A232" s="29" t="s">
        <v>22285</v>
      </c>
      <c r="B232" s="30" t="n">
        <v>46235</v>
      </c>
      <c r="C232" s="29" t="s">
        <v>22286</v>
      </c>
      <c r="D232" s="29" t="s">
        <v>11127</v>
      </c>
      <c r="E232" s="29" t="s">
        <v>13644</v>
      </c>
      <c r="F232" s="29" t="s">
        <v>276</v>
      </c>
      <c r="G232" s="29" t="s">
        <v>11624</v>
      </c>
      <c r="H232" s="29" t="s">
        <v>21830</v>
      </c>
      <c r="I232" s="29" t="n">
        <v>48</v>
      </c>
      <c r="J232" s="29" t="n">
        <v>1</v>
      </c>
      <c r="K232" s="29" t="n">
        <v>48</v>
      </c>
      <c r="L232" s="31" t="n">
        <v>10.4</v>
      </c>
      <c r="M232" s="31" t="n">
        <v>499.2</v>
      </c>
      <c r="N232" s="31" t="n">
        <v>64.1</v>
      </c>
      <c r="O232" s="31" t="n">
        <v>563.3</v>
      </c>
      <c r="P232" s="29" t="s">
        <v>21831</v>
      </c>
      <c r="Q232" s="30" t="n">
        <v>46249</v>
      </c>
      <c r="R232" s="30" t="n">
        <v>46239</v>
      </c>
      <c r="S232" s="29"/>
    </row>
    <row r="233" customFormat="false" ht="15" hidden="false" customHeight="true" outlineLevel="0" collapsed="false">
      <c r="A233" s="26" t="s">
        <v>22287</v>
      </c>
      <c r="B233" s="27" t="n">
        <v>46235</v>
      </c>
      <c r="C233" s="26" t="s">
        <v>22288</v>
      </c>
      <c r="D233" s="26" t="s">
        <v>7026</v>
      </c>
      <c r="E233" s="26" t="s">
        <v>13672</v>
      </c>
      <c r="F233" s="26" t="s">
        <v>276</v>
      </c>
      <c r="G233" s="26" t="s">
        <v>11624</v>
      </c>
      <c r="H233" s="26" t="s">
        <v>21830</v>
      </c>
      <c r="I233" s="26" t="n">
        <v>32</v>
      </c>
      <c r="J233" s="26" t="n">
        <v>1</v>
      </c>
      <c r="K233" s="26" t="n">
        <v>32</v>
      </c>
      <c r="L233" s="28" t="n">
        <v>10.4</v>
      </c>
      <c r="M233" s="28" t="n">
        <v>332.8</v>
      </c>
      <c r="N233" s="28" t="n">
        <v>42.73</v>
      </c>
      <c r="O233" s="28" t="n">
        <v>375.53</v>
      </c>
      <c r="P233" s="26" t="s">
        <v>21831</v>
      </c>
      <c r="Q233" s="27" t="n">
        <v>46249</v>
      </c>
      <c r="R233" s="27" t="n">
        <v>46247</v>
      </c>
      <c r="S233" s="26"/>
    </row>
    <row r="234" customFormat="false" ht="15" hidden="false" customHeight="true" outlineLevel="0" collapsed="false">
      <c r="A234" s="29" t="s">
        <v>22289</v>
      </c>
      <c r="B234" s="30" t="n">
        <v>46235</v>
      </c>
      <c r="C234" s="29" t="s">
        <v>22290</v>
      </c>
      <c r="D234" s="29" t="s">
        <v>7439</v>
      </c>
      <c r="E234" s="29" t="s">
        <v>14134</v>
      </c>
      <c r="F234" s="29" t="s">
        <v>276</v>
      </c>
      <c r="G234" s="29" t="s">
        <v>11624</v>
      </c>
      <c r="H234" s="29" t="s">
        <v>21830</v>
      </c>
      <c r="I234" s="29" t="n">
        <v>30</v>
      </c>
      <c r="J234" s="29" t="n">
        <v>1</v>
      </c>
      <c r="K234" s="29" t="n">
        <v>30</v>
      </c>
      <c r="L234" s="31" t="n">
        <v>10.4</v>
      </c>
      <c r="M234" s="31" t="n">
        <v>312</v>
      </c>
      <c r="N234" s="31" t="n">
        <v>40.06</v>
      </c>
      <c r="O234" s="31" t="n">
        <v>352.06</v>
      </c>
      <c r="P234" s="29" t="s">
        <v>21831</v>
      </c>
      <c r="Q234" s="30" t="n">
        <v>46249</v>
      </c>
      <c r="R234" s="30" t="n">
        <v>46241</v>
      </c>
      <c r="S234" s="29"/>
    </row>
    <row r="235" customFormat="false" ht="15" hidden="false" customHeight="true" outlineLevel="0" collapsed="false">
      <c r="A235" s="26" t="s">
        <v>22291</v>
      </c>
      <c r="B235" s="27" t="n">
        <v>46235</v>
      </c>
      <c r="C235" s="26" t="s">
        <v>22292</v>
      </c>
      <c r="D235" s="26" t="s">
        <v>775</v>
      </c>
      <c r="E235" s="26" t="s">
        <v>20695</v>
      </c>
      <c r="F235" s="26" t="s">
        <v>276</v>
      </c>
      <c r="G235" s="26" t="s">
        <v>11624</v>
      </c>
      <c r="H235" s="26" t="s">
        <v>21830</v>
      </c>
      <c r="I235" s="26" t="n">
        <v>35</v>
      </c>
      <c r="J235" s="26" t="n">
        <v>1</v>
      </c>
      <c r="K235" s="26" t="n">
        <v>35</v>
      </c>
      <c r="L235" s="28" t="n">
        <v>10.4</v>
      </c>
      <c r="M235" s="28" t="n">
        <v>364</v>
      </c>
      <c r="N235" s="28" t="n">
        <v>46.74</v>
      </c>
      <c r="O235" s="28" t="n">
        <v>410.74</v>
      </c>
      <c r="P235" s="26" t="s">
        <v>11623</v>
      </c>
      <c r="Q235" s="27" t="n">
        <v>46249</v>
      </c>
      <c r="R235" s="26"/>
      <c r="S235" s="26"/>
    </row>
    <row r="236" customFormat="false" ht="15" hidden="false" customHeight="true" outlineLevel="0" collapsed="false">
      <c r="A236" s="29" t="s">
        <v>22293</v>
      </c>
      <c r="B236" s="30" t="n">
        <v>46235</v>
      </c>
      <c r="C236" s="29" t="s">
        <v>22294</v>
      </c>
      <c r="D236" s="29" t="s">
        <v>7708</v>
      </c>
      <c r="E236" s="29" t="s">
        <v>12232</v>
      </c>
      <c r="F236" s="29" t="s">
        <v>276</v>
      </c>
      <c r="G236" s="29" t="s">
        <v>11624</v>
      </c>
      <c r="H236" s="29" t="s">
        <v>21830</v>
      </c>
      <c r="I236" s="29" t="n">
        <v>55</v>
      </c>
      <c r="J236" s="29" t="n">
        <v>1</v>
      </c>
      <c r="K236" s="29" t="n">
        <v>55</v>
      </c>
      <c r="L236" s="31" t="n">
        <v>10.4</v>
      </c>
      <c r="M236" s="31" t="n">
        <v>572</v>
      </c>
      <c r="N236" s="31" t="n">
        <v>73.44</v>
      </c>
      <c r="O236" s="31" t="n">
        <v>645.44</v>
      </c>
      <c r="P236" s="29" t="s">
        <v>21831</v>
      </c>
      <c r="Q236" s="30" t="n">
        <v>46249</v>
      </c>
      <c r="R236" s="30" t="n">
        <v>46250</v>
      </c>
      <c r="S236" s="29"/>
    </row>
    <row r="237" customFormat="false" ht="15" hidden="false" customHeight="true" outlineLevel="0" collapsed="false">
      <c r="A237" s="26" t="s">
        <v>22295</v>
      </c>
      <c r="B237" s="27" t="n">
        <v>46235</v>
      </c>
      <c r="C237" s="26" t="s">
        <v>22296</v>
      </c>
      <c r="D237" s="26" t="s">
        <v>10929</v>
      </c>
      <c r="E237" s="26" t="s">
        <v>12006</v>
      </c>
      <c r="F237" s="26" t="s">
        <v>276</v>
      </c>
      <c r="G237" s="26" t="s">
        <v>11624</v>
      </c>
      <c r="H237" s="26" t="s">
        <v>21830</v>
      </c>
      <c r="I237" s="26" t="n">
        <v>40</v>
      </c>
      <c r="J237" s="26" t="n">
        <v>1</v>
      </c>
      <c r="K237" s="26" t="n">
        <v>40</v>
      </c>
      <c r="L237" s="28" t="n">
        <v>10.4</v>
      </c>
      <c r="M237" s="28" t="n">
        <v>416</v>
      </c>
      <c r="N237" s="28" t="n">
        <v>53.41</v>
      </c>
      <c r="O237" s="28" t="n">
        <v>469.41</v>
      </c>
      <c r="P237" s="26" t="s">
        <v>21831</v>
      </c>
      <c r="Q237" s="27" t="n">
        <v>46249</v>
      </c>
      <c r="R237" s="27" t="n">
        <v>46242</v>
      </c>
      <c r="S237" s="26"/>
    </row>
    <row r="238" customFormat="false" ht="15" hidden="false" customHeight="true" outlineLevel="0" collapsed="false">
      <c r="A238" s="29" t="s">
        <v>22297</v>
      </c>
      <c r="B238" s="30" t="n">
        <v>46235</v>
      </c>
      <c r="C238" s="29" t="s">
        <v>22298</v>
      </c>
      <c r="D238" s="29" t="s">
        <v>4997</v>
      </c>
      <c r="E238" s="29" t="s">
        <v>20701</v>
      </c>
      <c r="F238" s="29" t="s">
        <v>276</v>
      </c>
      <c r="G238" s="29" t="s">
        <v>11624</v>
      </c>
      <c r="H238" s="29" t="s">
        <v>21830</v>
      </c>
      <c r="I238" s="29" t="n">
        <v>24</v>
      </c>
      <c r="J238" s="29" t="n">
        <v>1</v>
      </c>
      <c r="K238" s="29" t="n">
        <v>24</v>
      </c>
      <c r="L238" s="31" t="n">
        <v>10.4</v>
      </c>
      <c r="M238" s="31" t="n">
        <v>249.6</v>
      </c>
      <c r="N238" s="31" t="n">
        <v>32.05</v>
      </c>
      <c r="O238" s="31" t="n">
        <v>281.65</v>
      </c>
      <c r="P238" s="29" t="s">
        <v>21831</v>
      </c>
      <c r="Q238" s="30" t="n">
        <v>46249</v>
      </c>
      <c r="R238" s="30" t="n">
        <v>46241</v>
      </c>
      <c r="S238" s="29"/>
    </row>
    <row r="239" customFormat="false" ht="15" hidden="false" customHeight="true" outlineLevel="0" collapsed="false">
      <c r="A239" s="26" t="s">
        <v>22299</v>
      </c>
      <c r="B239" s="27" t="n">
        <v>46235</v>
      </c>
      <c r="C239" s="26" t="s">
        <v>22300</v>
      </c>
      <c r="D239" s="26" t="s">
        <v>3578</v>
      </c>
      <c r="E239" s="26" t="s">
        <v>12104</v>
      </c>
      <c r="F239" s="26" t="s">
        <v>276</v>
      </c>
      <c r="G239" s="26" t="s">
        <v>11624</v>
      </c>
      <c r="H239" s="26" t="s">
        <v>21830</v>
      </c>
      <c r="I239" s="26" t="n">
        <v>32</v>
      </c>
      <c r="J239" s="26" t="n">
        <v>1</v>
      </c>
      <c r="K239" s="26" t="n">
        <v>32</v>
      </c>
      <c r="L239" s="28" t="n">
        <v>10.4</v>
      </c>
      <c r="M239" s="28" t="n">
        <v>332.8</v>
      </c>
      <c r="N239" s="28" t="n">
        <v>42.73</v>
      </c>
      <c r="O239" s="28" t="n">
        <v>375.53</v>
      </c>
      <c r="P239" s="26" t="s">
        <v>21831</v>
      </c>
      <c r="Q239" s="27" t="n">
        <v>46249</v>
      </c>
      <c r="R239" s="27" t="n">
        <v>46247</v>
      </c>
      <c r="S239" s="26"/>
    </row>
    <row r="240" customFormat="false" ht="15" hidden="false" customHeight="true" outlineLevel="0" collapsed="false">
      <c r="A240" s="29" t="s">
        <v>22301</v>
      </c>
      <c r="B240" s="30" t="n">
        <v>46235</v>
      </c>
      <c r="C240" s="29" t="s">
        <v>22302</v>
      </c>
      <c r="D240" s="29" t="s">
        <v>7804</v>
      </c>
      <c r="E240" s="29" t="s">
        <v>20706</v>
      </c>
      <c r="F240" s="29" t="s">
        <v>276</v>
      </c>
      <c r="G240" s="29" t="s">
        <v>11624</v>
      </c>
      <c r="H240" s="29" t="s">
        <v>21830</v>
      </c>
      <c r="I240" s="29" t="n">
        <v>59</v>
      </c>
      <c r="J240" s="29" t="n">
        <v>1</v>
      </c>
      <c r="K240" s="29" t="n">
        <v>59</v>
      </c>
      <c r="L240" s="31" t="n">
        <v>10.4</v>
      </c>
      <c r="M240" s="31" t="n">
        <v>613.6</v>
      </c>
      <c r="N240" s="31" t="n">
        <v>78.79</v>
      </c>
      <c r="O240" s="31" t="n">
        <v>692.39</v>
      </c>
      <c r="P240" s="29" t="s">
        <v>21831</v>
      </c>
      <c r="Q240" s="30" t="n">
        <v>46249</v>
      </c>
      <c r="R240" s="30" t="n">
        <v>46246</v>
      </c>
      <c r="S240" s="29"/>
    </row>
    <row r="241" customFormat="false" ht="15" hidden="false" customHeight="true" outlineLevel="0" collapsed="false">
      <c r="A241" s="26" t="s">
        <v>22303</v>
      </c>
      <c r="B241" s="27" t="n">
        <v>46235</v>
      </c>
      <c r="C241" s="26" t="s">
        <v>22304</v>
      </c>
      <c r="D241" s="26" t="s">
        <v>10077</v>
      </c>
      <c r="E241" s="26" t="s">
        <v>12399</v>
      </c>
      <c r="F241" s="26" t="s">
        <v>276</v>
      </c>
      <c r="G241" s="26" t="s">
        <v>11624</v>
      </c>
      <c r="H241" s="26" t="s">
        <v>21830</v>
      </c>
      <c r="I241" s="26" t="n">
        <v>37</v>
      </c>
      <c r="J241" s="26" t="n">
        <v>1</v>
      </c>
      <c r="K241" s="26" t="n">
        <v>37</v>
      </c>
      <c r="L241" s="28" t="n">
        <v>10.4</v>
      </c>
      <c r="M241" s="28" t="n">
        <v>384.8</v>
      </c>
      <c r="N241" s="28" t="n">
        <v>49.41</v>
      </c>
      <c r="O241" s="28" t="n">
        <v>434.21</v>
      </c>
      <c r="P241" s="26" t="s">
        <v>21831</v>
      </c>
      <c r="Q241" s="27" t="n">
        <v>46249</v>
      </c>
      <c r="R241" s="27" t="n">
        <v>46243</v>
      </c>
      <c r="S241" s="26"/>
    </row>
    <row r="242" customFormat="false" ht="15" hidden="false" customHeight="true" outlineLevel="0" collapsed="false">
      <c r="A242" s="29" t="s">
        <v>22305</v>
      </c>
      <c r="B242" s="30" t="n">
        <v>46235</v>
      </c>
      <c r="C242" s="29" t="s">
        <v>22306</v>
      </c>
      <c r="D242" s="29" t="s">
        <v>4660</v>
      </c>
      <c r="E242" s="29" t="s">
        <v>13997</v>
      </c>
      <c r="F242" s="29" t="s">
        <v>276</v>
      </c>
      <c r="G242" s="29" t="s">
        <v>11624</v>
      </c>
      <c r="H242" s="29" t="s">
        <v>21830</v>
      </c>
      <c r="I242" s="29" t="n">
        <v>62</v>
      </c>
      <c r="J242" s="29" t="n">
        <v>1</v>
      </c>
      <c r="K242" s="29" t="n">
        <v>62</v>
      </c>
      <c r="L242" s="31" t="n">
        <v>10.4</v>
      </c>
      <c r="M242" s="31" t="n">
        <v>644.8</v>
      </c>
      <c r="N242" s="31" t="n">
        <v>82.79</v>
      </c>
      <c r="O242" s="31" t="n">
        <v>727.59</v>
      </c>
      <c r="P242" s="29" t="s">
        <v>21831</v>
      </c>
      <c r="Q242" s="30" t="n">
        <v>46249</v>
      </c>
      <c r="R242" s="30" t="n">
        <v>46244</v>
      </c>
      <c r="S242" s="29"/>
    </row>
    <row r="243" customFormat="false" ht="15" hidden="false" customHeight="true" outlineLevel="0" collapsed="false">
      <c r="A243" s="26" t="s">
        <v>22307</v>
      </c>
      <c r="B243" s="27" t="n">
        <v>46235</v>
      </c>
      <c r="C243" s="26" t="s">
        <v>22308</v>
      </c>
      <c r="D243" s="26" t="s">
        <v>6703</v>
      </c>
      <c r="E243" s="26" t="s">
        <v>12865</v>
      </c>
      <c r="F243" s="26" t="s">
        <v>276</v>
      </c>
      <c r="G243" s="26" t="s">
        <v>11624</v>
      </c>
      <c r="H243" s="26" t="s">
        <v>21830</v>
      </c>
      <c r="I243" s="26" t="n">
        <v>60</v>
      </c>
      <c r="J243" s="26" t="n">
        <v>1</v>
      </c>
      <c r="K243" s="26" t="n">
        <v>60</v>
      </c>
      <c r="L243" s="28" t="n">
        <v>10.4</v>
      </c>
      <c r="M243" s="28" t="n">
        <v>624</v>
      </c>
      <c r="N243" s="28" t="n">
        <v>80.12</v>
      </c>
      <c r="O243" s="28" t="n">
        <v>704.12</v>
      </c>
      <c r="P243" s="26" t="s">
        <v>21831</v>
      </c>
      <c r="Q243" s="27" t="n">
        <v>46249</v>
      </c>
      <c r="R243" s="27" t="n">
        <v>46238</v>
      </c>
      <c r="S243" s="26"/>
    </row>
    <row r="244" customFormat="false" ht="15" hidden="false" customHeight="true" outlineLevel="0" collapsed="false">
      <c r="A244" s="29" t="s">
        <v>22309</v>
      </c>
      <c r="B244" s="30" t="n">
        <v>46235</v>
      </c>
      <c r="C244" s="29" t="s">
        <v>22310</v>
      </c>
      <c r="D244" s="29" t="s">
        <v>9402</v>
      </c>
      <c r="E244" s="29" t="s">
        <v>20715</v>
      </c>
      <c r="F244" s="29" t="s">
        <v>276</v>
      </c>
      <c r="G244" s="29" t="s">
        <v>11624</v>
      </c>
      <c r="H244" s="29" t="s">
        <v>21830</v>
      </c>
      <c r="I244" s="29" t="n">
        <v>42</v>
      </c>
      <c r="J244" s="29" t="n">
        <v>1</v>
      </c>
      <c r="K244" s="29" t="n">
        <v>42</v>
      </c>
      <c r="L244" s="31" t="n">
        <v>10.4</v>
      </c>
      <c r="M244" s="31" t="n">
        <v>436.8</v>
      </c>
      <c r="N244" s="31" t="n">
        <v>56.09</v>
      </c>
      <c r="O244" s="31" t="n">
        <v>492.89</v>
      </c>
      <c r="P244" s="29" t="s">
        <v>21831</v>
      </c>
      <c r="Q244" s="30" t="n">
        <v>46249</v>
      </c>
      <c r="R244" s="30" t="n">
        <v>46240</v>
      </c>
      <c r="S244" s="29"/>
    </row>
    <row r="245" customFormat="false" ht="15" hidden="false" customHeight="true" outlineLevel="0" collapsed="false">
      <c r="A245" s="26" t="s">
        <v>22311</v>
      </c>
      <c r="B245" s="27" t="n">
        <v>46235</v>
      </c>
      <c r="C245" s="26" t="s">
        <v>22312</v>
      </c>
      <c r="D245" s="26" t="s">
        <v>340</v>
      </c>
      <c r="E245" s="26" t="s">
        <v>13630</v>
      </c>
      <c r="F245" s="26" t="s">
        <v>276</v>
      </c>
      <c r="G245" s="26" t="s">
        <v>11624</v>
      </c>
      <c r="H245" s="26" t="s">
        <v>21830</v>
      </c>
      <c r="I245" s="26" t="n">
        <v>32</v>
      </c>
      <c r="J245" s="26" t="n">
        <v>1</v>
      </c>
      <c r="K245" s="26" t="n">
        <v>32</v>
      </c>
      <c r="L245" s="28" t="n">
        <v>10.4</v>
      </c>
      <c r="M245" s="28" t="n">
        <v>332.8</v>
      </c>
      <c r="N245" s="28" t="n">
        <v>42.73</v>
      </c>
      <c r="O245" s="28" t="n">
        <v>375.53</v>
      </c>
      <c r="P245" s="26" t="s">
        <v>21831</v>
      </c>
      <c r="Q245" s="27" t="n">
        <v>46249</v>
      </c>
      <c r="R245" s="27" t="n">
        <v>46241</v>
      </c>
      <c r="S245" s="26"/>
    </row>
    <row r="246" customFormat="false" ht="15" hidden="false" customHeight="true" outlineLevel="0" collapsed="false">
      <c r="A246" s="29" t="s">
        <v>22313</v>
      </c>
      <c r="B246" s="30" t="n">
        <v>46235</v>
      </c>
      <c r="C246" s="29" t="s">
        <v>22314</v>
      </c>
      <c r="D246" s="29" t="s">
        <v>9973</v>
      </c>
      <c r="E246" s="29" t="s">
        <v>14140</v>
      </c>
      <c r="F246" s="29" t="s">
        <v>167</v>
      </c>
      <c r="G246" s="29" t="s">
        <v>11624</v>
      </c>
      <c r="H246" s="29" t="s">
        <v>21830</v>
      </c>
      <c r="I246" s="29" t="n">
        <v>61</v>
      </c>
      <c r="J246" s="29" t="n">
        <v>1</v>
      </c>
      <c r="K246" s="29" t="n">
        <v>61</v>
      </c>
      <c r="L246" s="31" t="n">
        <v>10.4</v>
      </c>
      <c r="M246" s="31" t="n">
        <v>634.4</v>
      </c>
      <c r="N246" s="31" t="n">
        <v>81.46</v>
      </c>
      <c r="O246" s="31" t="n">
        <v>715.86</v>
      </c>
      <c r="P246" s="29" t="s">
        <v>21831</v>
      </c>
      <c r="Q246" s="30" t="n">
        <v>46249</v>
      </c>
      <c r="R246" s="30" t="n">
        <v>46244</v>
      </c>
      <c r="S246" s="29"/>
    </row>
    <row r="247" customFormat="false" ht="15" hidden="false" customHeight="true" outlineLevel="0" collapsed="false">
      <c r="A247" s="26" t="s">
        <v>22315</v>
      </c>
      <c r="B247" s="27" t="n">
        <v>46235</v>
      </c>
      <c r="C247" s="26" t="s">
        <v>22316</v>
      </c>
      <c r="D247" s="26" t="s">
        <v>9749</v>
      </c>
      <c r="E247" s="26" t="s">
        <v>12179</v>
      </c>
      <c r="F247" s="26" t="s">
        <v>167</v>
      </c>
      <c r="G247" s="26" t="s">
        <v>11624</v>
      </c>
      <c r="H247" s="26" t="s">
        <v>21830</v>
      </c>
      <c r="I247" s="26" t="n">
        <v>34</v>
      </c>
      <c r="J247" s="26" t="n">
        <v>1</v>
      </c>
      <c r="K247" s="26" t="n">
        <v>34</v>
      </c>
      <c r="L247" s="28" t="n">
        <v>10.4</v>
      </c>
      <c r="M247" s="28" t="n">
        <v>353.6</v>
      </c>
      <c r="N247" s="28" t="n">
        <v>45.4</v>
      </c>
      <c r="O247" s="28" t="n">
        <v>399</v>
      </c>
      <c r="P247" s="26" t="s">
        <v>21831</v>
      </c>
      <c r="Q247" s="27" t="n">
        <v>46249</v>
      </c>
      <c r="R247" s="27" t="n">
        <v>46246</v>
      </c>
      <c r="S247" s="26"/>
    </row>
    <row r="248" customFormat="false" ht="15" hidden="false" customHeight="true" outlineLevel="0" collapsed="false">
      <c r="A248" s="29" t="s">
        <v>22317</v>
      </c>
      <c r="B248" s="30" t="n">
        <v>46235</v>
      </c>
      <c r="C248" s="29" t="s">
        <v>22318</v>
      </c>
      <c r="D248" s="29" t="s">
        <v>9060</v>
      </c>
      <c r="E248" s="29" t="s">
        <v>12451</v>
      </c>
      <c r="F248" s="29" t="s">
        <v>167</v>
      </c>
      <c r="G248" s="29" t="s">
        <v>11624</v>
      </c>
      <c r="H248" s="29" t="s">
        <v>21830</v>
      </c>
      <c r="I248" s="29" t="n">
        <v>39</v>
      </c>
      <c r="J248" s="29" t="n">
        <v>1</v>
      </c>
      <c r="K248" s="29" t="n">
        <v>39</v>
      </c>
      <c r="L248" s="31" t="n">
        <v>10.4</v>
      </c>
      <c r="M248" s="31" t="n">
        <v>405.6</v>
      </c>
      <c r="N248" s="31" t="n">
        <v>52.08</v>
      </c>
      <c r="O248" s="31" t="n">
        <v>457.68</v>
      </c>
      <c r="P248" s="29" t="s">
        <v>21831</v>
      </c>
      <c r="Q248" s="30" t="n">
        <v>46249</v>
      </c>
      <c r="R248" s="30" t="n">
        <v>46251</v>
      </c>
      <c r="S248" s="29"/>
    </row>
    <row r="249" customFormat="false" ht="15" hidden="false" customHeight="true" outlineLevel="0" collapsed="false">
      <c r="A249" s="26" t="s">
        <v>22319</v>
      </c>
      <c r="B249" s="27" t="n">
        <v>46235</v>
      </c>
      <c r="C249" s="26" t="s">
        <v>22320</v>
      </c>
      <c r="D249" s="26" t="s">
        <v>11379</v>
      </c>
      <c r="E249" s="26" t="s">
        <v>13376</v>
      </c>
      <c r="F249" s="26" t="s">
        <v>167</v>
      </c>
      <c r="G249" s="26" t="s">
        <v>11624</v>
      </c>
      <c r="H249" s="26" t="s">
        <v>21830</v>
      </c>
      <c r="I249" s="26" t="n">
        <v>54</v>
      </c>
      <c r="J249" s="26" t="n">
        <v>1</v>
      </c>
      <c r="K249" s="26" t="n">
        <v>54</v>
      </c>
      <c r="L249" s="28" t="n">
        <v>10.4</v>
      </c>
      <c r="M249" s="28" t="n">
        <v>561.6</v>
      </c>
      <c r="N249" s="28" t="n">
        <v>72.11</v>
      </c>
      <c r="O249" s="28" t="n">
        <v>633.71</v>
      </c>
      <c r="P249" s="26" t="s">
        <v>21831</v>
      </c>
      <c r="Q249" s="27" t="n">
        <v>46249</v>
      </c>
      <c r="R249" s="27" t="n">
        <v>46248</v>
      </c>
      <c r="S249" s="26"/>
    </row>
    <row r="250" customFormat="false" ht="15" hidden="false" customHeight="true" outlineLevel="0" collapsed="false">
      <c r="A250" s="29" t="s">
        <v>22321</v>
      </c>
      <c r="B250" s="30" t="n">
        <v>46235</v>
      </c>
      <c r="C250" s="29" t="s">
        <v>22322</v>
      </c>
      <c r="D250" s="29" t="s">
        <v>1627</v>
      </c>
      <c r="E250" s="29" t="s">
        <v>13484</v>
      </c>
      <c r="F250" s="29" t="s">
        <v>167</v>
      </c>
      <c r="G250" s="29" t="s">
        <v>11624</v>
      </c>
      <c r="H250" s="29" t="s">
        <v>21830</v>
      </c>
      <c r="I250" s="29" t="n">
        <v>49</v>
      </c>
      <c r="J250" s="29" t="n">
        <v>1</v>
      </c>
      <c r="K250" s="29" t="n">
        <v>49</v>
      </c>
      <c r="L250" s="31" t="n">
        <v>10.4</v>
      </c>
      <c r="M250" s="31" t="n">
        <v>509.6</v>
      </c>
      <c r="N250" s="31" t="n">
        <v>65.43</v>
      </c>
      <c r="O250" s="31" t="n">
        <v>575.03</v>
      </c>
      <c r="P250" s="29" t="s">
        <v>21831</v>
      </c>
      <c r="Q250" s="30" t="n">
        <v>46249</v>
      </c>
      <c r="R250" s="30" t="n">
        <v>46243</v>
      </c>
      <c r="S250" s="29"/>
    </row>
    <row r="251" customFormat="false" ht="15" hidden="false" customHeight="true" outlineLevel="0" collapsed="false">
      <c r="A251" s="26" t="s">
        <v>22323</v>
      </c>
      <c r="B251" s="27" t="n">
        <v>46235</v>
      </c>
      <c r="C251" s="26" t="s">
        <v>22324</v>
      </c>
      <c r="D251" s="26" t="s">
        <v>7987</v>
      </c>
      <c r="E251" s="26" t="s">
        <v>13248</v>
      </c>
      <c r="F251" s="26" t="s">
        <v>167</v>
      </c>
      <c r="G251" s="26" t="s">
        <v>11624</v>
      </c>
      <c r="H251" s="26" t="s">
        <v>21830</v>
      </c>
      <c r="I251" s="26" t="n">
        <v>36</v>
      </c>
      <c r="J251" s="26" t="n">
        <v>1</v>
      </c>
      <c r="K251" s="26" t="n">
        <v>36</v>
      </c>
      <c r="L251" s="28" t="n">
        <v>10.4</v>
      </c>
      <c r="M251" s="28" t="n">
        <v>374.4</v>
      </c>
      <c r="N251" s="28" t="n">
        <v>48.07</v>
      </c>
      <c r="O251" s="28" t="n">
        <v>422.47</v>
      </c>
      <c r="P251" s="26" t="s">
        <v>21831</v>
      </c>
      <c r="Q251" s="27" t="n">
        <v>46249</v>
      </c>
      <c r="R251" s="27" t="n">
        <v>46238</v>
      </c>
      <c r="S251" s="26"/>
    </row>
    <row r="252" customFormat="false" ht="15" hidden="false" customHeight="true" outlineLevel="0" collapsed="false">
      <c r="A252" s="29" t="s">
        <v>22325</v>
      </c>
      <c r="B252" s="30" t="n">
        <v>46235</v>
      </c>
      <c r="C252" s="29" t="s">
        <v>22326</v>
      </c>
      <c r="D252" s="29" t="s">
        <v>11487</v>
      </c>
      <c r="E252" s="29" t="s">
        <v>20726</v>
      </c>
      <c r="F252" s="29" t="s">
        <v>167</v>
      </c>
      <c r="G252" s="29" t="s">
        <v>11624</v>
      </c>
      <c r="H252" s="29" t="s">
        <v>21830</v>
      </c>
      <c r="I252" s="29" t="n">
        <v>32</v>
      </c>
      <c r="J252" s="29" t="n">
        <v>1</v>
      </c>
      <c r="K252" s="29" t="n">
        <v>32</v>
      </c>
      <c r="L252" s="31" t="n">
        <v>10.4</v>
      </c>
      <c r="M252" s="31" t="n">
        <v>332.8</v>
      </c>
      <c r="N252" s="31" t="n">
        <v>42.73</v>
      </c>
      <c r="O252" s="31" t="n">
        <v>375.53</v>
      </c>
      <c r="P252" s="29" t="s">
        <v>21831</v>
      </c>
      <c r="Q252" s="30" t="n">
        <v>46249</v>
      </c>
      <c r="R252" s="30" t="n">
        <v>46247</v>
      </c>
      <c r="S252" s="29"/>
    </row>
    <row r="253" customFormat="false" ht="15" hidden="false" customHeight="true" outlineLevel="0" collapsed="false">
      <c r="A253" s="26" t="s">
        <v>22327</v>
      </c>
      <c r="B253" s="27" t="n">
        <v>46235</v>
      </c>
      <c r="C253" s="26" t="s">
        <v>22328</v>
      </c>
      <c r="D253" s="26" t="s">
        <v>6933</v>
      </c>
      <c r="E253" s="26" t="s">
        <v>12473</v>
      </c>
      <c r="F253" s="26" t="s">
        <v>167</v>
      </c>
      <c r="G253" s="26" t="s">
        <v>11624</v>
      </c>
      <c r="H253" s="26" t="s">
        <v>21830</v>
      </c>
      <c r="I253" s="26" t="n">
        <v>31</v>
      </c>
      <c r="J253" s="26" t="n">
        <v>1</v>
      </c>
      <c r="K253" s="26" t="n">
        <v>31</v>
      </c>
      <c r="L253" s="28" t="n">
        <v>10.4</v>
      </c>
      <c r="M253" s="28" t="n">
        <v>322.4</v>
      </c>
      <c r="N253" s="28" t="n">
        <v>41.4</v>
      </c>
      <c r="O253" s="28" t="n">
        <v>363.8</v>
      </c>
      <c r="P253" s="26" t="s">
        <v>21834</v>
      </c>
      <c r="Q253" s="27" t="n">
        <v>46249</v>
      </c>
      <c r="R253" s="26"/>
      <c r="S253" s="26"/>
    </row>
    <row r="254" customFormat="false" ht="15" hidden="false" customHeight="true" outlineLevel="0" collapsed="false">
      <c r="A254" s="29" t="s">
        <v>22329</v>
      </c>
      <c r="B254" s="30" t="n">
        <v>46235</v>
      </c>
      <c r="C254" s="29" t="s">
        <v>22330</v>
      </c>
      <c r="D254" s="29" t="s">
        <v>4462</v>
      </c>
      <c r="E254" s="29" t="s">
        <v>20729</v>
      </c>
      <c r="F254" s="29" t="s">
        <v>167</v>
      </c>
      <c r="G254" s="29" t="s">
        <v>11624</v>
      </c>
      <c r="H254" s="29" t="s">
        <v>21830</v>
      </c>
      <c r="I254" s="29" t="n">
        <v>52</v>
      </c>
      <c r="J254" s="29" t="n">
        <v>1</v>
      </c>
      <c r="K254" s="29" t="n">
        <v>52</v>
      </c>
      <c r="L254" s="31" t="n">
        <v>10.4</v>
      </c>
      <c r="M254" s="31" t="n">
        <v>540.8</v>
      </c>
      <c r="N254" s="31" t="n">
        <v>69.44</v>
      </c>
      <c r="O254" s="31" t="n">
        <v>610.24</v>
      </c>
      <c r="P254" s="29" t="s">
        <v>21831</v>
      </c>
      <c r="Q254" s="30" t="n">
        <v>46249</v>
      </c>
      <c r="R254" s="30" t="n">
        <v>46243</v>
      </c>
      <c r="S254" s="29"/>
    </row>
    <row r="255" customFormat="false" ht="15" hidden="false" customHeight="true" outlineLevel="0" collapsed="false">
      <c r="A255" s="26" t="s">
        <v>22331</v>
      </c>
      <c r="B255" s="27" t="n">
        <v>46235</v>
      </c>
      <c r="C255" s="26" t="s">
        <v>22332</v>
      </c>
      <c r="D255" s="26" t="s">
        <v>10704</v>
      </c>
      <c r="E255" s="26" t="s">
        <v>20731</v>
      </c>
      <c r="F255" s="26" t="s">
        <v>167</v>
      </c>
      <c r="G255" s="26" t="s">
        <v>11624</v>
      </c>
      <c r="H255" s="26" t="s">
        <v>21830</v>
      </c>
      <c r="I255" s="26" t="n">
        <v>39</v>
      </c>
      <c r="J255" s="26" t="n">
        <v>1</v>
      </c>
      <c r="K255" s="26" t="n">
        <v>39</v>
      </c>
      <c r="L255" s="28" t="n">
        <v>10.4</v>
      </c>
      <c r="M255" s="28" t="n">
        <v>405.6</v>
      </c>
      <c r="N255" s="28" t="n">
        <v>52.08</v>
      </c>
      <c r="O255" s="28" t="n">
        <v>457.68</v>
      </c>
      <c r="P255" s="26" t="s">
        <v>21831</v>
      </c>
      <c r="Q255" s="27" t="n">
        <v>46249</v>
      </c>
      <c r="R255" s="27" t="n">
        <v>46239</v>
      </c>
      <c r="S255" s="26"/>
    </row>
    <row r="256" customFormat="false" ht="15" hidden="false" customHeight="true" outlineLevel="0" collapsed="false">
      <c r="A256" s="29" t="s">
        <v>22333</v>
      </c>
      <c r="B256" s="30" t="n">
        <v>46235</v>
      </c>
      <c r="C256" s="29" t="s">
        <v>22334</v>
      </c>
      <c r="D256" s="29" t="s">
        <v>1351</v>
      </c>
      <c r="E256" s="29" t="s">
        <v>12223</v>
      </c>
      <c r="F256" s="29" t="s">
        <v>167</v>
      </c>
      <c r="G256" s="29" t="s">
        <v>11624</v>
      </c>
      <c r="H256" s="29" t="s">
        <v>21830</v>
      </c>
      <c r="I256" s="29" t="n">
        <v>53</v>
      </c>
      <c r="J256" s="29" t="n">
        <v>1</v>
      </c>
      <c r="K256" s="29" t="n">
        <v>53</v>
      </c>
      <c r="L256" s="31" t="n">
        <v>10.4</v>
      </c>
      <c r="M256" s="31" t="n">
        <v>551.2</v>
      </c>
      <c r="N256" s="31" t="n">
        <v>70.77</v>
      </c>
      <c r="O256" s="31" t="n">
        <v>621.97</v>
      </c>
      <c r="P256" s="29" t="s">
        <v>21831</v>
      </c>
      <c r="Q256" s="30" t="n">
        <v>46249</v>
      </c>
      <c r="R256" s="30" t="n">
        <v>46248</v>
      </c>
      <c r="S256" s="29"/>
    </row>
    <row r="257" customFormat="false" ht="15" hidden="false" customHeight="true" outlineLevel="0" collapsed="false">
      <c r="A257" s="26" t="s">
        <v>22335</v>
      </c>
      <c r="B257" s="27" t="n">
        <v>46235</v>
      </c>
      <c r="C257" s="26" t="s">
        <v>22336</v>
      </c>
      <c r="D257" s="26" t="s">
        <v>3231</v>
      </c>
      <c r="E257" s="26" t="s">
        <v>12543</v>
      </c>
      <c r="F257" s="26" t="s">
        <v>167</v>
      </c>
      <c r="G257" s="26" t="s">
        <v>11624</v>
      </c>
      <c r="H257" s="26" t="s">
        <v>21830</v>
      </c>
      <c r="I257" s="26" t="n">
        <v>28</v>
      </c>
      <c r="J257" s="26" t="n">
        <v>1</v>
      </c>
      <c r="K257" s="26" t="n">
        <v>28</v>
      </c>
      <c r="L257" s="28" t="n">
        <v>10.4</v>
      </c>
      <c r="M257" s="28" t="n">
        <v>291.2</v>
      </c>
      <c r="N257" s="28" t="n">
        <v>37.39</v>
      </c>
      <c r="O257" s="28" t="n">
        <v>328.59</v>
      </c>
      <c r="P257" s="26" t="s">
        <v>21831</v>
      </c>
      <c r="Q257" s="27" t="n">
        <v>46249</v>
      </c>
      <c r="R257" s="27" t="n">
        <v>46249</v>
      </c>
      <c r="S257" s="26"/>
    </row>
    <row r="258" customFormat="false" ht="15" hidden="false" customHeight="true" outlineLevel="0" collapsed="false">
      <c r="A258" s="29" t="s">
        <v>22337</v>
      </c>
      <c r="B258" s="30" t="n">
        <v>46235</v>
      </c>
      <c r="C258" s="29" t="s">
        <v>22338</v>
      </c>
      <c r="D258" s="29" t="s">
        <v>5492</v>
      </c>
      <c r="E258" s="29" t="s">
        <v>12767</v>
      </c>
      <c r="F258" s="29" t="s">
        <v>167</v>
      </c>
      <c r="G258" s="29" t="s">
        <v>11624</v>
      </c>
      <c r="H258" s="29" t="s">
        <v>21830</v>
      </c>
      <c r="I258" s="29" t="n">
        <v>41</v>
      </c>
      <c r="J258" s="29" t="n">
        <v>1</v>
      </c>
      <c r="K258" s="29" t="n">
        <v>41</v>
      </c>
      <c r="L258" s="31" t="n">
        <v>10.4</v>
      </c>
      <c r="M258" s="31" t="n">
        <v>426.4</v>
      </c>
      <c r="N258" s="31" t="n">
        <v>54.75</v>
      </c>
      <c r="O258" s="31" t="n">
        <v>481.15</v>
      </c>
      <c r="P258" s="29" t="s">
        <v>21831</v>
      </c>
      <c r="Q258" s="30" t="n">
        <v>46249</v>
      </c>
      <c r="R258" s="30" t="n">
        <v>46237</v>
      </c>
      <c r="S258" s="29"/>
    </row>
    <row r="259" customFormat="false" ht="15" hidden="false" customHeight="true" outlineLevel="0" collapsed="false">
      <c r="A259" s="26" t="s">
        <v>22339</v>
      </c>
      <c r="B259" s="27" t="n">
        <v>46235</v>
      </c>
      <c r="C259" s="26" t="s">
        <v>22340</v>
      </c>
      <c r="D259" s="26" t="s">
        <v>11396</v>
      </c>
      <c r="E259" s="26" t="s">
        <v>12145</v>
      </c>
      <c r="F259" s="26" t="s">
        <v>167</v>
      </c>
      <c r="G259" s="26" t="s">
        <v>11624</v>
      </c>
      <c r="H259" s="26" t="s">
        <v>21830</v>
      </c>
      <c r="I259" s="26" t="n">
        <v>32</v>
      </c>
      <c r="J259" s="26" t="n">
        <v>1</v>
      </c>
      <c r="K259" s="26" t="n">
        <v>32</v>
      </c>
      <c r="L259" s="28" t="n">
        <v>10.4</v>
      </c>
      <c r="M259" s="28" t="n">
        <v>332.8</v>
      </c>
      <c r="N259" s="28" t="n">
        <v>42.73</v>
      </c>
      <c r="O259" s="28" t="n">
        <v>375.53</v>
      </c>
      <c r="P259" s="26" t="s">
        <v>21831</v>
      </c>
      <c r="Q259" s="27" t="n">
        <v>46249</v>
      </c>
      <c r="R259" s="27" t="n">
        <v>46243</v>
      </c>
      <c r="S259" s="26"/>
    </row>
    <row r="260" customFormat="false" ht="15" hidden="false" customHeight="true" outlineLevel="0" collapsed="false">
      <c r="A260" s="29" t="s">
        <v>22341</v>
      </c>
      <c r="B260" s="30" t="n">
        <v>46235</v>
      </c>
      <c r="C260" s="29" t="s">
        <v>22342</v>
      </c>
      <c r="D260" s="29" t="s">
        <v>9983</v>
      </c>
      <c r="E260" s="29" t="s">
        <v>14099</v>
      </c>
      <c r="F260" s="29" t="s">
        <v>167</v>
      </c>
      <c r="G260" s="29" t="s">
        <v>11624</v>
      </c>
      <c r="H260" s="29" t="s">
        <v>21830</v>
      </c>
      <c r="I260" s="29" t="n">
        <v>55</v>
      </c>
      <c r="J260" s="29" t="n">
        <v>1</v>
      </c>
      <c r="K260" s="29" t="n">
        <v>55</v>
      </c>
      <c r="L260" s="31" t="n">
        <v>10.4</v>
      </c>
      <c r="M260" s="31" t="n">
        <v>572</v>
      </c>
      <c r="N260" s="31" t="n">
        <v>73.44</v>
      </c>
      <c r="O260" s="31" t="n">
        <v>645.44</v>
      </c>
      <c r="P260" s="29" t="s">
        <v>21831</v>
      </c>
      <c r="Q260" s="30" t="n">
        <v>46249</v>
      </c>
      <c r="R260" s="30" t="n">
        <v>46242</v>
      </c>
      <c r="S260" s="29"/>
    </row>
    <row r="261" customFormat="false" ht="15" hidden="false" customHeight="true" outlineLevel="0" collapsed="false">
      <c r="A261" s="26" t="s">
        <v>22343</v>
      </c>
      <c r="B261" s="27" t="n">
        <v>46235</v>
      </c>
      <c r="C261" s="26" t="s">
        <v>22344</v>
      </c>
      <c r="D261" s="26" t="s">
        <v>3698</v>
      </c>
      <c r="E261" s="26" t="s">
        <v>20738</v>
      </c>
      <c r="F261" s="26" t="s">
        <v>167</v>
      </c>
      <c r="G261" s="26" t="s">
        <v>11624</v>
      </c>
      <c r="H261" s="26" t="s">
        <v>21830</v>
      </c>
      <c r="I261" s="26" t="n">
        <v>54</v>
      </c>
      <c r="J261" s="26" t="n">
        <v>1</v>
      </c>
      <c r="K261" s="26" t="n">
        <v>54</v>
      </c>
      <c r="L261" s="28" t="n">
        <v>10.4</v>
      </c>
      <c r="M261" s="28" t="n">
        <v>561.6</v>
      </c>
      <c r="N261" s="28" t="n">
        <v>72.11</v>
      </c>
      <c r="O261" s="28" t="n">
        <v>633.71</v>
      </c>
      <c r="P261" s="26" t="s">
        <v>11623</v>
      </c>
      <c r="Q261" s="27" t="n">
        <v>46249</v>
      </c>
      <c r="R261" s="26"/>
      <c r="S261" s="26"/>
    </row>
    <row r="262" customFormat="false" ht="15" hidden="false" customHeight="true" outlineLevel="0" collapsed="false">
      <c r="A262" s="29" t="s">
        <v>22345</v>
      </c>
      <c r="B262" s="30" t="n">
        <v>46235</v>
      </c>
      <c r="C262" s="29" t="s">
        <v>22346</v>
      </c>
      <c r="D262" s="29" t="s">
        <v>1861</v>
      </c>
      <c r="E262" s="29" t="s">
        <v>12904</v>
      </c>
      <c r="F262" s="29" t="s">
        <v>167</v>
      </c>
      <c r="G262" s="29" t="s">
        <v>11624</v>
      </c>
      <c r="H262" s="29" t="s">
        <v>21830</v>
      </c>
      <c r="I262" s="29" t="n">
        <v>44</v>
      </c>
      <c r="J262" s="29" t="n">
        <v>1</v>
      </c>
      <c r="K262" s="29" t="n">
        <v>44</v>
      </c>
      <c r="L262" s="31" t="n">
        <v>10.4</v>
      </c>
      <c r="M262" s="31" t="n">
        <v>457.6</v>
      </c>
      <c r="N262" s="31" t="n">
        <v>58.76</v>
      </c>
      <c r="O262" s="31" t="n">
        <v>516.36</v>
      </c>
      <c r="P262" s="29" t="s">
        <v>21831</v>
      </c>
      <c r="Q262" s="30" t="n">
        <v>46249</v>
      </c>
      <c r="R262" s="30" t="n">
        <v>46238</v>
      </c>
      <c r="S262" s="29"/>
    </row>
    <row r="263" customFormat="false" ht="15" hidden="false" customHeight="true" outlineLevel="0" collapsed="false">
      <c r="A263" s="26" t="s">
        <v>22347</v>
      </c>
      <c r="B263" s="27" t="n">
        <v>46235</v>
      </c>
      <c r="C263" s="26" t="s">
        <v>22348</v>
      </c>
      <c r="D263" s="26" t="s">
        <v>3404</v>
      </c>
      <c r="E263" s="26" t="s">
        <v>20741</v>
      </c>
      <c r="F263" s="26" t="s">
        <v>167</v>
      </c>
      <c r="G263" s="26" t="s">
        <v>11624</v>
      </c>
      <c r="H263" s="26" t="s">
        <v>21830</v>
      </c>
      <c r="I263" s="26" t="n">
        <v>62</v>
      </c>
      <c r="J263" s="26" t="n">
        <v>1</v>
      </c>
      <c r="K263" s="26" t="n">
        <v>62</v>
      </c>
      <c r="L263" s="28" t="n">
        <v>10.4</v>
      </c>
      <c r="M263" s="28" t="n">
        <v>644.8</v>
      </c>
      <c r="N263" s="28" t="n">
        <v>82.79</v>
      </c>
      <c r="O263" s="28" t="n">
        <v>727.59</v>
      </c>
      <c r="P263" s="26" t="s">
        <v>21831</v>
      </c>
      <c r="Q263" s="27" t="n">
        <v>46249</v>
      </c>
      <c r="R263" s="27" t="n">
        <v>46239</v>
      </c>
      <c r="S263" s="26"/>
    </row>
    <row r="264" customFormat="false" ht="15" hidden="false" customHeight="true" outlineLevel="0" collapsed="false">
      <c r="A264" s="29" t="s">
        <v>22349</v>
      </c>
      <c r="B264" s="30" t="n">
        <v>46235</v>
      </c>
      <c r="C264" s="29" t="s">
        <v>22350</v>
      </c>
      <c r="D264" s="29" t="s">
        <v>5000</v>
      </c>
      <c r="E264" s="29" t="s">
        <v>14436</v>
      </c>
      <c r="F264" s="29" t="s">
        <v>167</v>
      </c>
      <c r="G264" s="29" t="s">
        <v>11624</v>
      </c>
      <c r="H264" s="29" t="s">
        <v>21830</v>
      </c>
      <c r="I264" s="29" t="n">
        <v>48</v>
      </c>
      <c r="J264" s="29" t="n">
        <v>1</v>
      </c>
      <c r="K264" s="29" t="n">
        <v>48</v>
      </c>
      <c r="L264" s="31" t="n">
        <v>10.4</v>
      </c>
      <c r="M264" s="31" t="n">
        <v>499.2</v>
      </c>
      <c r="N264" s="31" t="n">
        <v>64.1</v>
      </c>
      <c r="O264" s="31" t="n">
        <v>563.3</v>
      </c>
      <c r="P264" s="29" t="s">
        <v>21831</v>
      </c>
      <c r="Q264" s="30" t="n">
        <v>46249</v>
      </c>
      <c r="R264" s="30" t="n">
        <v>46237</v>
      </c>
      <c r="S264" s="29"/>
    </row>
    <row r="265" customFormat="false" ht="15" hidden="false" customHeight="true" outlineLevel="0" collapsed="false">
      <c r="A265" s="26" t="s">
        <v>22351</v>
      </c>
      <c r="B265" s="27" t="n">
        <v>46235</v>
      </c>
      <c r="C265" s="26" t="s">
        <v>22352</v>
      </c>
      <c r="D265" s="26" t="s">
        <v>8028</v>
      </c>
      <c r="E265" s="26" t="s">
        <v>14420</v>
      </c>
      <c r="F265" s="26" t="s">
        <v>167</v>
      </c>
      <c r="G265" s="26" t="s">
        <v>11624</v>
      </c>
      <c r="H265" s="26" t="s">
        <v>21830</v>
      </c>
      <c r="I265" s="26" t="n">
        <v>57</v>
      </c>
      <c r="J265" s="26" t="n">
        <v>1</v>
      </c>
      <c r="K265" s="26" t="n">
        <v>57</v>
      </c>
      <c r="L265" s="28" t="n">
        <v>10.4</v>
      </c>
      <c r="M265" s="28" t="n">
        <v>592.8</v>
      </c>
      <c r="N265" s="28" t="n">
        <v>76.12</v>
      </c>
      <c r="O265" s="28" t="n">
        <v>668.92</v>
      </c>
      <c r="P265" s="26" t="s">
        <v>21831</v>
      </c>
      <c r="Q265" s="27" t="n">
        <v>46249</v>
      </c>
      <c r="R265" s="27" t="n">
        <v>46247</v>
      </c>
      <c r="S265" s="26"/>
    </row>
    <row r="266" customFormat="false" ht="15" hidden="false" customHeight="true" outlineLevel="0" collapsed="false">
      <c r="A266" s="29" t="s">
        <v>22353</v>
      </c>
      <c r="B266" s="30" t="n">
        <v>46235</v>
      </c>
      <c r="C266" s="29" t="s">
        <v>22354</v>
      </c>
      <c r="D266" s="29" t="s">
        <v>3695</v>
      </c>
      <c r="E266" s="29" t="s">
        <v>14170</v>
      </c>
      <c r="F266" s="29" t="s">
        <v>167</v>
      </c>
      <c r="G266" s="29" t="s">
        <v>11624</v>
      </c>
      <c r="H266" s="29" t="s">
        <v>21830</v>
      </c>
      <c r="I266" s="29" t="n">
        <v>40</v>
      </c>
      <c r="J266" s="29" t="n">
        <v>1</v>
      </c>
      <c r="K266" s="29" t="n">
        <v>40</v>
      </c>
      <c r="L266" s="31" t="n">
        <v>10.4</v>
      </c>
      <c r="M266" s="31" t="n">
        <v>416</v>
      </c>
      <c r="N266" s="31" t="n">
        <v>53.41</v>
      </c>
      <c r="O266" s="31" t="n">
        <v>469.41</v>
      </c>
      <c r="P266" s="29" t="s">
        <v>21831</v>
      </c>
      <c r="Q266" s="30" t="n">
        <v>46249</v>
      </c>
      <c r="R266" s="30" t="n">
        <v>46239</v>
      </c>
      <c r="S266" s="29"/>
    </row>
    <row r="267" customFormat="false" ht="15" hidden="false" customHeight="true" outlineLevel="0" collapsed="false">
      <c r="A267" s="26" t="s">
        <v>22355</v>
      </c>
      <c r="B267" s="27" t="n">
        <v>46235</v>
      </c>
      <c r="C267" s="26" t="s">
        <v>22356</v>
      </c>
      <c r="D267" s="26" t="s">
        <v>9125</v>
      </c>
      <c r="E267" s="26" t="s">
        <v>12148</v>
      </c>
      <c r="F267" s="26" t="s">
        <v>167</v>
      </c>
      <c r="G267" s="26" t="s">
        <v>11624</v>
      </c>
      <c r="H267" s="26" t="s">
        <v>21830</v>
      </c>
      <c r="I267" s="26" t="n">
        <v>59</v>
      </c>
      <c r="J267" s="26" t="n">
        <v>1</v>
      </c>
      <c r="K267" s="26" t="n">
        <v>59</v>
      </c>
      <c r="L267" s="28" t="n">
        <v>10.4</v>
      </c>
      <c r="M267" s="28" t="n">
        <v>613.6</v>
      </c>
      <c r="N267" s="28" t="n">
        <v>78.79</v>
      </c>
      <c r="O267" s="28" t="n">
        <v>692.39</v>
      </c>
      <c r="P267" s="26" t="s">
        <v>21831</v>
      </c>
      <c r="Q267" s="27" t="n">
        <v>46249</v>
      </c>
      <c r="R267" s="27" t="n">
        <v>46239</v>
      </c>
      <c r="S267" s="26"/>
    </row>
    <row r="268" customFormat="false" ht="15" hidden="false" customHeight="true" outlineLevel="0" collapsed="false">
      <c r="A268" s="29" t="s">
        <v>22357</v>
      </c>
      <c r="B268" s="30" t="n">
        <v>46235</v>
      </c>
      <c r="C268" s="29" t="s">
        <v>22358</v>
      </c>
      <c r="D268" s="29" t="s">
        <v>9036</v>
      </c>
      <c r="E268" s="29" t="s">
        <v>14222</v>
      </c>
      <c r="F268" s="29" t="s">
        <v>167</v>
      </c>
      <c r="G268" s="29" t="s">
        <v>11624</v>
      </c>
      <c r="H268" s="29" t="s">
        <v>21830</v>
      </c>
      <c r="I268" s="29" t="n">
        <v>47</v>
      </c>
      <c r="J268" s="29" t="n">
        <v>1</v>
      </c>
      <c r="K268" s="29" t="n">
        <v>47</v>
      </c>
      <c r="L268" s="31" t="n">
        <v>10.4</v>
      </c>
      <c r="M268" s="31" t="n">
        <v>488.8</v>
      </c>
      <c r="N268" s="31" t="n">
        <v>62.76</v>
      </c>
      <c r="O268" s="31" t="n">
        <v>551.56</v>
      </c>
      <c r="P268" s="29" t="s">
        <v>21831</v>
      </c>
      <c r="Q268" s="30" t="n">
        <v>46249</v>
      </c>
      <c r="R268" s="30" t="n">
        <v>46248</v>
      </c>
      <c r="S268" s="29"/>
    </row>
    <row r="269" customFormat="false" ht="15" hidden="false" customHeight="true" outlineLevel="0" collapsed="false">
      <c r="A269" s="26" t="s">
        <v>22359</v>
      </c>
      <c r="B269" s="27" t="n">
        <v>46235</v>
      </c>
      <c r="C269" s="26" t="s">
        <v>22360</v>
      </c>
      <c r="D269" s="26" t="s">
        <v>3358</v>
      </c>
      <c r="E269" s="26" t="s">
        <v>14023</v>
      </c>
      <c r="F269" s="26" t="s">
        <v>167</v>
      </c>
      <c r="G269" s="26" t="s">
        <v>11624</v>
      </c>
      <c r="H269" s="26" t="s">
        <v>21830</v>
      </c>
      <c r="I269" s="26" t="n">
        <v>43</v>
      </c>
      <c r="J269" s="26" t="n">
        <v>1</v>
      </c>
      <c r="K269" s="26" t="n">
        <v>43</v>
      </c>
      <c r="L269" s="28" t="n">
        <v>10.4</v>
      </c>
      <c r="M269" s="28" t="n">
        <v>447.2</v>
      </c>
      <c r="N269" s="28" t="n">
        <v>57.42</v>
      </c>
      <c r="O269" s="28" t="n">
        <v>504.62</v>
      </c>
      <c r="P269" s="26" t="s">
        <v>21834</v>
      </c>
      <c r="Q269" s="27" t="n">
        <v>46249</v>
      </c>
      <c r="R269" s="26"/>
      <c r="S269" s="26"/>
    </row>
    <row r="270" customFormat="false" ht="15" hidden="false" customHeight="true" outlineLevel="0" collapsed="false">
      <c r="A270" s="29" t="s">
        <v>22361</v>
      </c>
      <c r="B270" s="30" t="n">
        <v>46235</v>
      </c>
      <c r="C270" s="29" t="s">
        <v>22362</v>
      </c>
      <c r="D270" s="29" t="s">
        <v>7387</v>
      </c>
      <c r="E270" s="29" t="s">
        <v>20749</v>
      </c>
      <c r="F270" s="29" t="s">
        <v>167</v>
      </c>
      <c r="G270" s="29" t="s">
        <v>11624</v>
      </c>
      <c r="H270" s="29" t="s">
        <v>21830</v>
      </c>
      <c r="I270" s="29" t="n">
        <v>40</v>
      </c>
      <c r="J270" s="29" t="n">
        <v>1</v>
      </c>
      <c r="K270" s="29" t="n">
        <v>40</v>
      </c>
      <c r="L270" s="31" t="n">
        <v>10.4</v>
      </c>
      <c r="M270" s="31" t="n">
        <v>416</v>
      </c>
      <c r="N270" s="31" t="n">
        <v>53.41</v>
      </c>
      <c r="O270" s="31" t="n">
        <v>469.41</v>
      </c>
      <c r="P270" s="29" t="s">
        <v>21831</v>
      </c>
      <c r="Q270" s="30" t="n">
        <v>46249</v>
      </c>
      <c r="R270" s="30" t="n">
        <v>46240</v>
      </c>
      <c r="S270" s="29"/>
    </row>
    <row r="271" customFormat="false" ht="15" hidden="false" customHeight="true" outlineLevel="0" collapsed="false">
      <c r="A271" s="26" t="s">
        <v>22363</v>
      </c>
      <c r="B271" s="27" t="n">
        <v>46235</v>
      </c>
      <c r="C271" s="26" t="s">
        <v>22364</v>
      </c>
      <c r="D271" s="26" t="s">
        <v>10927</v>
      </c>
      <c r="E271" s="26" t="s">
        <v>11870</v>
      </c>
      <c r="F271" s="26" t="s">
        <v>167</v>
      </c>
      <c r="G271" s="26" t="s">
        <v>11624</v>
      </c>
      <c r="H271" s="26" t="s">
        <v>21830</v>
      </c>
      <c r="I271" s="26" t="n">
        <v>36</v>
      </c>
      <c r="J271" s="26" t="n">
        <v>1</v>
      </c>
      <c r="K271" s="26" t="n">
        <v>36</v>
      </c>
      <c r="L271" s="28" t="n">
        <v>10.4</v>
      </c>
      <c r="M271" s="28" t="n">
        <v>374.4</v>
      </c>
      <c r="N271" s="28" t="n">
        <v>48.07</v>
      </c>
      <c r="O271" s="28" t="n">
        <v>422.47</v>
      </c>
      <c r="P271" s="26" t="s">
        <v>21831</v>
      </c>
      <c r="Q271" s="27" t="n">
        <v>46249</v>
      </c>
      <c r="R271" s="27" t="n">
        <v>46250</v>
      </c>
      <c r="S271" s="26"/>
    </row>
    <row r="272" customFormat="false" ht="15" hidden="false" customHeight="true" outlineLevel="0" collapsed="false">
      <c r="A272" s="29" t="s">
        <v>22365</v>
      </c>
      <c r="B272" s="30" t="n">
        <v>46235</v>
      </c>
      <c r="C272" s="29" t="s">
        <v>22366</v>
      </c>
      <c r="D272" s="29" t="s">
        <v>8589</v>
      </c>
      <c r="E272" s="29" t="s">
        <v>12961</v>
      </c>
      <c r="F272" s="29" t="s">
        <v>167</v>
      </c>
      <c r="G272" s="29" t="s">
        <v>11624</v>
      </c>
      <c r="H272" s="29" t="s">
        <v>21830</v>
      </c>
      <c r="I272" s="29" t="n">
        <v>42</v>
      </c>
      <c r="J272" s="29" t="n">
        <v>1</v>
      </c>
      <c r="K272" s="29" t="n">
        <v>42</v>
      </c>
      <c r="L272" s="31" t="n">
        <v>10.4</v>
      </c>
      <c r="M272" s="31" t="n">
        <v>436.8</v>
      </c>
      <c r="N272" s="31" t="n">
        <v>56.09</v>
      </c>
      <c r="O272" s="31" t="n">
        <v>492.89</v>
      </c>
      <c r="P272" s="29" t="s">
        <v>21831</v>
      </c>
      <c r="Q272" s="30" t="n">
        <v>46249</v>
      </c>
      <c r="R272" s="30" t="n">
        <v>46248</v>
      </c>
      <c r="S272" s="29"/>
    </row>
    <row r="273" customFormat="false" ht="15" hidden="false" customHeight="true" outlineLevel="0" collapsed="false">
      <c r="A273" s="26" t="s">
        <v>22367</v>
      </c>
      <c r="B273" s="27" t="n">
        <v>46235</v>
      </c>
      <c r="C273" s="26" t="s">
        <v>22368</v>
      </c>
      <c r="D273" s="26" t="s">
        <v>7188</v>
      </c>
      <c r="E273" s="26" t="s">
        <v>12601</v>
      </c>
      <c r="F273" s="26" t="s">
        <v>167</v>
      </c>
      <c r="G273" s="26" t="s">
        <v>11624</v>
      </c>
      <c r="H273" s="26" t="s">
        <v>21830</v>
      </c>
      <c r="I273" s="26" t="n">
        <v>35</v>
      </c>
      <c r="J273" s="26" t="n">
        <v>1</v>
      </c>
      <c r="K273" s="26" t="n">
        <v>35</v>
      </c>
      <c r="L273" s="28" t="n">
        <v>10.4</v>
      </c>
      <c r="M273" s="28" t="n">
        <v>364</v>
      </c>
      <c r="N273" s="28" t="n">
        <v>46.74</v>
      </c>
      <c r="O273" s="28" t="n">
        <v>410.74</v>
      </c>
      <c r="P273" s="26" t="s">
        <v>21831</v>
      </c>
      <c r="Q273" s="27" t="n">
        <v>46249</v>
      </c>
      <c r="R273" s="27" t="n">
        <v>46238</v>
      </c>
      <c r="S273" s="26"/>
    </row>
    <row r="274" customFormat="false" ht="15" hidden="false" customHeight="true" outlineLevel="0" collapsed="false">
      <c r="A274" s="29" t="s">
        <v>22369</v>
      </c>
      <c r="B274" s="30" t="n">
        <v>46235</v>
      </c>
      <c r="C274" s="29" t="s">
        <v>22370</v>
      </c>
      <c r="D274" s="29" t="s">
        <v>2247</v>
      </c>
      <c r="E274" s="29" t="s">
        <v>13174</v>
      </c>
      <c r="F274" s="29" t="s">
        <v>167</v>
      </c>
      <c r="G274" s="29" t="s">
        <v>11624</v>
      </c>
      <c r="H274" s="29" t="s">
        <v>21830</v>
      </c>
      <c r="I274" s="29" t="n">
        <v>28</v>
      </c>
      <c r="J274" s="29" t="n">
        <v>1</v>
      </c>
      <c r="K274" s="29" t="n">
        <v>28</v>
      </c>
      <c r="L274" s="31" t="n">
        <v>10.4</v>
      </c>
      <c r="M274" s="31" t="n">
        <v>291.2</v>
      </c>
      <c r="N274" s="31" t="n">
        <v>37.39</v>
      </c>
      <c r="O274" s="31" t="n">
        <v>328.59</v>
      </c>
      <c r="P274" s="29" t="s">
        <v>21831</v>
      </c>
      <c r="Q274" s="30" t="n">
        <v>46249</v>
      </c>
      <c r="R274" s="30" t="n">
        <v>46237</v>
      </c>
      <c r="S274" s="29"/>
    </row>
    <row r="275" customFormat="false" ht="15" hidden="false" customHeight="true" outlineLevel="0" collapsed="false">
      <c r="A275" s="26" t="s">
        <v>22371</v>
      </c>
      <c r="B275" s="27" t="n">
        <v>46235</v>
      </c>
      <c r="C275" s="26" t="s">
        <v>22372</v>
      </c>
      <c r="D275" s="26" t="s">
        <v>10516</v>
      </c>
      <c r="E275" s="26" t="s">
        <v>20755</v>
      </c>
      <c r="F275" s="26" t="s">
        <v>167</v>
      </c>
      <c r="G275" s="26" t="s">
        <v>11624</v>
      </c>
      <c r="H275" s="26" t="s">
        <v>21830</v>
      </c>
      <c r="I275" s="26" t="n">
        <v>50</v>
      </c>
      <c r="J275" s="26" t="n">
        <v>1</v>
      </c>
      <c r="K275" s="26" t="n">
        <v>50</v>
      </c>
      <c r="L275" s="28" t="n">
        <v>10.4</v>
      </c>
      <c r="M275" s="28" t="n">
        <v>520</v>
      </c>
      <c r="N275" s="28" t="n">
        <v>66.77</v>
      </c>
      <c r="O275" s="28" t="n">
        <v>586.77</v>
      </c>
      <c r="P275" s="26" t="s">
        <v>21831</v>
      </c>
      <c r="Q275" s="27" t="n">
        <v>46249</v>
      </c>
      <c r="R275" s="27" t="n">
        <v>46246</v>
      </c>
      <c r="S275" s="26"/>
    </row>
    <row r="276" customFormat="false" ht="15" hidden="false" customHeight="true" outlineLevel="0" collapsed="false">
      <c r="A276" s="29" t="s">
        <v>22373</v>
      </c>
      <c r="B276" s="30" t="n">
        <v>46235</v>
      </c>
      <c r="C276" s="29" t="s">
        <v>22374</v>
      </c>
      <c r="D276" s="29" t="s">
        <v>10229</v>
      </c>
      <c r="E276" s="29" t="s">
        <v>20757</v>
      </c>
      <c r="F276" s="29" t="s">
        <v>167</v>
      </c>
      <c r="G276" s="29" t="s">
        <v>11624</v>
      </c>
      <c r="H276" s="29" t="s">
        <v>21830</v>
      </c>
      <c r="I276" s="29" t="n">
        <v>40</v>
      </c>
      <c r="J276" s="29" t="n">
        <v>1</v>
      </c>
      <c r="K276" s="29" t="n">
        <v>40</v>
      </c>
      <c r="L276" s="31" t="n">
        <v>10.4</v>
      </c>
      <c r="M276" s="31" t="n">
        <v>416</v>
      </c>
      <c r="N276" s="31" t="n">
        <v>53.41</v>
      </c>
      <c r="O276" s="31" t="n">
        <v>469.41</v>
      </c>
      <c r="P276" s="29" t="s">
        <v>21831</v>
      </c>
      <c r="Q276" s="30" t="n">
        <v>46249</v>
      </c>
      <c r="R276" s="30" t="n">
        <v>46248</v>
      </c>
      <c r="S276" s="29"/>
    </row>
    <row r="277" customFormat="false" ht="15" hidden="false" customHeight="true" outlineLevel="0" collapsed="false">
      <c r="A277" s="26" t="s">
        <v>22375</v>
      </c>
      <c r="B277" s="27" t="n">
        <v>46235</v>
      </c>
      <c r="C277" s="26" t="s">
        <v>22376</v>
      </c>
      <c r="D277" s="26" t="s">
        <v>7593</v>
      </c>
      <c r="E277" s="26" t="s">
        <v>13872</v>
      </c>
      <c r="F277" s="26" t="s">
        <v>167</v>
      </c>
      <c r="G277" s="26" t="s">
        <v>11624</v>
      </c>
      <c r="H277" s="26" t="s">
        <v>21830</v>
      </c>
      <c r="I277" s="26" t="n">
        <v>39</v>
      </c>
      <c r="J277" s="26" t="n">
        <v>1</v>
      </c>
      <c r="K277" s="26" t="n">
        <v>39</v>
      </c>
      <c r="L277" s="28" t="n">
        <v>10.4</v>
      </c>
      <c r="M277" s="28" t="n">
        <v>405.6</v>
      </c>
      <c r="N277" s="28" t="n">
        <v>52.08</v>
      </c>
      <c r="O277" s="28" t="n">
        <v>457.68</v>
      </c>
      <c r="P277" s="26" t="s">
        <v>21834</v>
      </c>
      <c r="Q277" s="27" t="n">
        <v>46249</v>
      </c>
      <c r="R277" s="26"/>
      <c r="S277" s="26"/>
    </row>
    <row r="278" customFormat="false" ht="15" hidden="false" customHeight="true" outlineLevel="0" collapsed="false">
      <c r="A278" s="29" t="s">
        <v>22377</v>
      </c>
      <c r="B278" s="30" t="n">
        <v>46235</v>
      </c>
      <c r="C278" s="29" t="s">
        <v>22378</v>
      </c>
      <c r="D278" s="29" t="s">
        <v>8066</v>
      </c>
      <c r="E278" s="29" t="s">
        <v>20760</v>
      </c>
      <c r="F278" s="29" t="s">
        <v>167</v>
      </c>
      <c r="G278" s="29" t="s">
        <v>11624</v>
      </c>
      <c r="H278" s="29" t="s">
        <v>21830</v>
      </c>
      <c r="I278" s="29" t="n">
        <v>28</v>
      </c>
      <c r="J278" s="29" t="n">
        <v>1</v>
      </c>
      <c r="K278" s="29" t="n">
        <v>28</v>
      </c>
      <c r="L278" s="31" t="n">
        <v>10.4</v>
      </c>
      <c r="M278" s="31" t="n">
        <v>291.2</v>
      </c>
      <c r="N278" s="31" t="n">
        <v>37.39</v>
      </c>
      <c r="O278" s="31" t="n">
        <v>328.59</v>
      </c>
      <c r="P278" s="29" t="s">
        <v>21831</v>
      </c>
      <c r="Q278" s="30" t="n">
        <v>46249</v>
      </c>
      <c r="R278" s="30" t="n">
        <v>46241</v>
      </c>
      <c r="S278" s="29"/>
    </row>
    <row r="279" customFormat="false" ht="15" hidden="false" customHeight="true" outlineLevel="0" collapsed="false">
      <c r="A279" s="26" t="s">
        <v>22379</v>
      </c>
      <c r="B279" s="27" t="n">
        <v>46235</v>
      </c>
      <c r="C279" s="26" t="s">
        <v>22380</v>
      </c>
      <c r="D279" s="26" t="s">
        <v>5681</v>
      </c>
      <c r="E279" s="26" t="s">
        <v>20762</v>
      </c>
      <c r="F279" s="26" t="s">
        <v>167</v>
      </c>
      <c r="G279" s="26" t="s">
        <v>11624</v>
      </c>
      <c r="H279" s="26" t="s">
        <v>21830</v>
      </c>
      <c r="I279" s="26" t="n">
        <v>40</v>
      </c>
      <c r="J279" s="26" t="n">
        <v>1</v>
      </c>
      <c r="K279" s="26" t="n">
        <v>40</v>
      </c>
      <c r="L279" s="28" t="n">
        <v>10.4</v>
      </c>
      <c r="M279" s="28" t="n">
        <v>416</v>
      </c>
      <c r="N279" s="28" t="n">
        <v>53.41</v>
      </c>
      <c r="O279" s="28" t="n">
        <v>469.41</v>
      </c>
      <c r="P279" s="26" t="s">
        <v>21831</v>
      </c>
      <c r="Q279" s="27" t="n">
        <v>46249</v>
      </c>
      <c r="R279" s="27" t="n">
        <v>46242</v>
      </c>
      <c r="S279" s="26"/>
    </row>
    <row r="280" customFormat="false" ht="15" hidden="false" customHeight="true" outlineLevel="0" collapsed="false">
      <c r="A280" s="29" t="s">
        <v>22381</v>
      </c>
      <c r="B280" s="30" t="n">
        <v>46235</v>
      </c>
      <c r="C280" s="29" t="s">
        <v>22382</v>
      </c>
      <c r="D280" s="29" t="s">
        <v>8478</v>
      </c>
      <c r="E280" s="29" t="s">
        <v>20765</v>
      </c>
      <c r="F280" s="29" t="s">
        <v>167</v>
      </c>
      <c r="G280" s="29" t="s">
        <v>11624</v>
      </c>
      <c r="H280" s="29" t="s">
        <v>21830</v>
      </c>
      <c r="I280" s="29" t="n">
        <v>58</v>
      </c>
      <c r="J280" s="29" t="n">
        <v>1</v>
      </c>
      <c r="K280" s="29" t="n">
        <v>58</v>
      </c>
      <c r="L280" s="31" t="n">
        <v>10.4</v>
      </c>
      <c r="M280" s="31" t="n">
        <v>603.2</v>
      </c>
      <c r="N280" s="31" t="n">
        <v>77.45</v>
      </c>
      <c r="O280" s="31" t="n">
        <v>680.65</v>
      </c>
      <c r="P280" s="29" t="s">
        <v>21831</v>
      </c>
      <c r="Q280" s="30" t="n">
        <v>46249</v>
      </c>
      <c r="R280" s="30" t="n">
        <v>46241</v>
      </c>
      <c r="S280" s="29"/>
    </row>
    <row r="281" customFormat="false" ht="15" hidden="false" customHeight="true" outlineLevel="0" collapsed="false">
      <c r="A281" s="26" t="s">
        <v>22383</v>
      </c>
      <c r="B281" s="27" t="n">
        <v>46235</v>
      </c>
      <c r="C281" s="26" t="s">
        <v>22384</v>
      </c>
      <c r="D281" s="26" t="s">
        <v>173</v>
      </c>
      <c r="E281" s="26" t="s">
        <v>20767</v>
      </c>
      <c r="F281" s="26" t="s">
        <v>167</v>
      </c>
      <c r="G281" s="26" t="s">
        <v>11624</v>
      </c>
      <c r="H281" s="26" t="s">
        <v>21830</v>
      </c>
      <c r="I281" s="26" t="n">
        <v>39</v>
      </c>
      <c r="J281" s="26" t="n">
        <v>1</v>
      </c>
      <c r="K281" s="26" t="n">
        <v>39</v>
      </c>
      <c r="L281" s="28" t="n">
        <v>10.4</v>
      </c>
      <c r="M281" s="28" t="n">
        <v>405.6</v>
      </c>
      <c r="N281" s="28" t="n">
        <v>52.08</v>
      </c>
      <c r="O281" s="28" t="n">
        <v>457.68</v>
      </c>
      <c r="P281" s="26" t="s">
        <v>11623</v>
      </c>
      <c r="Q281" s="27" t="n">
        <v>46249</v>
      </c>
      <c r="R281" s="26"/>
      <c r="S281" s="26"/>
    </row>
    <row r="282" customFormat="false" ht="15" hidden="false" customHeight="true" outlineLevel="0" collapsed="false">
      <c r="A282" s="29" t="s">
        <v>22385</v>
      </c>
      <c r="B282" s="30" t="n">
        <v>46235</v>
      </c>
      <c r="C282" s="29" t="s">
        <v>22386</v>
      </c>
      <c r="D282" s="29" t="s">
        <v>4361</v>
      </c>
      <c r="E282" s="29" t="s">
        <v>12871</v>
      </c>
      <c r="F282" s="29" t="s">
        <v>167</v>
      </c>
      <c r="G282" s="29" t="s">
        <v>11624</v>
      </c>
      <c r="H282" s="29" t="s">
        <v>21830</v>
      </c>
      <c r="I282" s="29" t="n">
        <v>61</v>
      </c>
      <c r="J282" s="29" t="n">
        <v>1</v>
      </c>
      <c r="K282" s="29" t="n">
        <v>61</v>
      </c>
      <c r="L282" s="31" t="n">
        <v>10.4</v>
      </c>
      <c r="M282" s="31" t="n">
        <v>634.4</v>
      </c>
      <c r="N282" s="31" t="n">
        <v>81.46</v>
      </c>
      <c r="O282" s="31" t="n">
        <v>715.86</v>
      </c>
      <c r="P282" s="29" t="s">
        <v>21831</v>
      </c>
      <c r="Q282" s="30" t="n">
        <v>46249</v>
      </c>
      <c r="R282" s="30" t="n">
        <v>46242</v>
      </c>
      <c r="S282" s="29"/>
    </row>
    <row r="283" customFormat="false" ht="15" hidden="false" customHeight="true" outlineLevel="0" collapsed="false">
      <c r="A283" s="26" t="s">
        <v>22387</v>
      </c>
      <c r="B283" s="27" t="n">
        <v>46235</v>
      </c>
      <c r="C283" s="26" t="s">
        <v>22388</v>
      </c>
      <c r="D283" s="26" t="s">
        <v>9774</v>
      </c>
      <c r="E283" s="26" t="s">
        <v>12306</v>
      </c>
      <c r="F283" s="26" t="s">
        <v>167</v>
      </c>
      <c r="G283" s="26" t="s">
        <v>11624</v>
      </c>
      <c r="H283" s="26" t="s">
        <v>21830</v>
      </c>
      <c r="I283" s="26" t="n">
        <v>28</v>
      </c>
      <c r="J283" s="26" t="n">
        <v>1</v>
      </c>
      <c r="K283" s="26" t="n">
        <v>28</v>
      </c>
      <c r="L283" s="28" t="n">
        <v>10.4</v>
      </c>
      <c r="M283" s="28" t="n">
        <v>291.2</v>
      </c>
      <c r="N283" s="28" t="n">
        <v>37.39</v>
      </c>
      <c r="O283" s="28" t="n">
        <v>328.59</v>
      </c>
      <c r="P283" s="26" t="s">
        <v>21831</v>
      </c>
      <c r="Q283" s="27" t="n">
        <v>46249</v>
      </c>
      <c r="R283" s="27" t="n">
        <v>46241</v>
      </c>
      <c r="S283" s="26"/>
    </row>
    <row r="284" customFormat="false" ht="15" hidden="false" customHeight="true" outlineLevel="0" collapsed="false">
      <c r="A284" s="29" t="s">
        <v>22389</v>
      </c>
      <c r="B284" s="30" t="n">
        <v>46235</v>
      </c>
      <c r="C284" s="29" t="s">
        <v>22390</v>
      </c>
      <c r="D284" s="29" t="s">
        <v>5848</v>
      </c>
      <c r="E284" s="29" t="s">
        <v>12926</v>
      </c>
      <c r="F284" s="29" t="s">
        <v>167</v>
      </c>
      <c r="G284" s="29" t="s">
        <v>11624</v>
      </c>
      <c r="H284" s="29" t="s">
        <v>21830</v>
      </c>
      <c r="I284" s="29" t="n">
        <v>40</v>
      </c>
      <c r="J284" s="29" t="n">
        <v>1</v>
      </c>
      <c r="K284" s="29" t="n">
        <v>40</v>
      </c>
      <c r="L284" s="31" t="n">
        <v>10.4</v>
      </c>
      <c r="M284" s="31" t="n">
        <v>416</v>
      </c>
      <c r="N284" s="31" t="n">
        <v>53.41</v>
      </c>
      <c r="O284" s="31" t="n">
        <v>469.41</v>
      </c>
      <c r="P284" s="29" t="s">
        <v>21831</v>
      </c>
      <c r="Q284" s="30" t="n">
        <v>46249</v>
      </c>
      <c r="R284" s="30" t="n">
        <v>46242</v>
      </c>
      <c r="S284" s="29"/>
    </row>
    <row r="285" customFormat="false" ht="15" hidden="false" customHeight="true" outlineLevel="0" collapsed="false">
      <c r="A285" s="26" t="s">
        <v>22391</v>
      </c>
      <c r="B285" s="27" t="n">
        <v>46235</v>
      </c>
      <c r="C285" s="26" t="s">
        <v>22392</v>
      </c>
      <c r="D285" s="26" t="s">
        <v>9837</v>
      </c>
      <c r="E285" s="26" t="s">
        <v>20772</v>
      </c>
      <c r="F285" s="26" t="s">
        <v>167</v>
      </c>
      <c r="G285" s="26" t="s">
        <v>11624</v>
      </c>
      <c r="H285" s="26" t="s">
        <v>21830</v>
      </c>
      <c r="I285" s="26" t="n">
        <v>39</v>
      </c>
      <c r="J285" s="26" t="n">
        <v>1</v>
      </c>
      <c r="K285" s="26" t="n">
        <v>39</v>
      </c>
      <c r="L285" s="28" t="n">
        <v>10.4</v>
      </c>
      <c r="M285" s="28" t="n">
        <v>405.6</v>
      </c>
      <c r="N285" s="28" t="n">
        <v>52.08</v>
      </c>
      <c r="O285" s="28" t="n">
        <v>457.68</v>
      </c>
      <c r="P285" s="26" t="s">
        <v>21831</v>
      </c>
      <c r="Q285" s="27" t="n">
        <v>46249</v>
      </c>
      <c r="R285" s="27" t="n">
        <v>46237</v>
      </c>
      <c r="S285" s="26"/>
    </row>
    <row r="286" customFormat="false" ht="15" hidden="false" customHeight="true" outlineLevel="0" collapsed="false">
      <c r="A286" s="29" t="s">
        <v>22393</v>
      </c>
      <c r="B286" s="30" t="n">
        <v>46235</v>
      </c>
      <c r="C286" s="29" t="s">
        <v>22394</v>
      </c>
      <c r="D286" s="29" t="s">
        <v>6874</v>
      </c>
      <c r="E286" s="29" t="s">
        <v>12852</v>
      </c>
      <c r="F286" s="29" t="s">
        <v>167</v>
      </c>
      <c r="G286" s="29" t="s">
        <v>11624</v>
      </c>
      <c r="H286" s="29" t="s">
        <v>21830</v>
      </c>
      <c r="I286" s="29" t="n">
        <v>27</v>
      </c>
      <c r="J286" s="29" t="n">
        <v>1</v>
      </c>
      <c r="K286" s="29" t="n">
        <v>27</v>
      </c>
      <c r="L286" s="31" t="n">
        <v>10.4</v>
      </c>
      <c r="M286" s="31" t="n">
        <v>280.8</v>
      </c>
      <c r="N286" s="31" t="n">
        <v>36.05</v>
      </c>
      <c r="O286" s="31" t="n">
        <v>316.85</v>
      </c>
      <c r="P286" s="29" t="s">
        <v>21831</v>
      </c>
      <c r="Q286" s="30" t="n">
        <v>46249</v>
      </c>
      <c r="R286" s="30" t="n">
        <v>46241</v>
      </c>
      <c r="S286" s="29"/>
    </row>
    <row r="287" customFormat="false" ht="15" hidden="false" customHeight="true" outlineLevel="0" collapsed="false">
      <c r="A287" s="26" t="s">
        <v>22395</v>
      </c>
      <c r="B287" s="27" t="n">
        <v>46235</v>
      </c>
      <c r="C287" s="26" t="s">
        <v>22396</v>
      </c>
      <c r="D287" s="26" t="s">
        <v>8468</v>
      </c>
      <c r="E287" s="26" t="s">
        <v>13346</v>
      </c>
      <c r="F287" s="26" t="s">
        <v>167</v>
      </c>
      <c r="G287" s="26" t="s">
        <v>11624</v>
      </c>
      <c r="H287" s="26" t="s">
        <v>21830</v>
      </c>
      <c r="I287" s="26" t="n">
        <v>48</v>
      </c>
      <c r="J287" s="26" t="n">
        <v>1</v>
      </c>
      <c r="K287" s="26" t="n">
        <v>48</v>
      </c>
      <c r="L287" s="28" t="n">
        <v>10.4</v>
      </c>
      <c r="M287" s="28" t="n">
        <v>499.2</v>
      </c>
      <c r="N287" s="28" t="n">
        <v>64.1</v>
      </c>
      <c r="O287" s="28" t="n">
        <v>563.3</v>
      </c>
      <c r="P287" s="26" t="s">
        <v>21831</v>
      </c>
      <c r="Q287" s="27" t="n">
        <v>46249</v>
      </c>
      <c r="R287" s="27" t="n">
        <v>46244</v>
      </c>
      <c r="S287" s="26"/>
    </row>
    <row r="288" customFormat="false" ht="15" hidden="false" customHeight="true" outlineLevel="0" collapsed="false">
      <c r="A288" s="29" t="s">
        <v>22397</v>
      </c>
      <c r="B288" s="30" t="n">
        <v>46235</v>
      </c>
      <c r="C288" s="29" t="s">
        <v>22398</v>
      </c>
      <c r="D288" s="29" t="s">
        <v>6885</v>
      </c>
      <c r="E288" s="29" t="s">
        <v>11710</v>
      </c>
      <c r="F288" s="29" t="s">
        <v>167</v>
      </c>
      <c r="G288" s="29" t="s">
        <v>11624</v>
      </c>
      <c r="H288" s="29" t="s">
        <v>21830</v>
      </c>
      <c r="I288" s="29" t="n">
        <v>28</v>
      </c>
      <c r="J288" s="29" t="n">
        <v>1</v>
      </c>
      <c r="K288" s="29" t="n">
        <v>28</v>
      </c>
      <c r="L288" s="31" t="n">
        <v>10.4</v>
      </c>
      <c r="M288" s="31" t="n">
        <v>291.2</v>
      </c>
      <c r="N288" s="31" t="n">
        <v>37.39</v>
      </c>
      <c r="O288" s="31" t="n">
        <v>328.59</v>
      </c>
      <c r="P288" s="29" t="s">
        <v>11623</v>
      </c>
      <c r="Q288" s="30" t="n">
        <v>46249</v>
      </c>
      <c r="R288" s="29"/>
      <c r="S288" s="29"/>
    </row>
    <row r="289" customFormat="false" ht="15" hidden="false" customHeight="true" outlineLevel="0" collapsed="false">
      <c r="A289" s="26" t="s">
        <v>22399</v>
      </c>
      <c r="B289" s="27" t="n">
        <v>46235</v>
      </c>
      <c r="C289" s="26" t="s">
        <v>22400</v>
      </c>
      <c r="D289" s="26" t="s">
        <v>987</v>
      </c>
      <c r="E289" s="26" t="s">
        <v>13487</v>
      </c>
      <c r="F289" s="26" t="s">
        <v>167</v>
      </c>
      <c r="G289" s="26" t="s">
        <v>11624</v>
      </c>
      <c r="H289" s="26" t="s">
        <v>21830</v>
      </c>
      <c r="I289" s="26" t="n">
        <v>32</v>
      </c>
      <c r="J289" s="26" t="n">
        <v>1</v>
      </c>
      <c r="K289" s="26" t="n">
        <v>32</v>
      </c>
      <c r="L289" s="28" t="n">
        <v>10.4</v>
      </c>
      <c r="M289" s="28" t="n">
        <v>332.8</v>
      </c>
      <c r="N289" s="28" t="n">
        <v>42.73</v>
      </c>
      <c r="O289" s="28" t="n">
        <v>375.53</v>
      </c>
      <c r="P289" s="26" t="s">
        <v>21831</v>
      </c>
      <c r="Q289" s="27" t="n">
        <v>46249</v>
      </c>
      <c r="R289" s="27" t="n">
        <v>46251</v>
      </c>
      <c r="S289" s="26"/>
    </row>
    <row r="290" customFormat="false" ht="15" hidden="false" customHeight="true" outlineLevel="0" collapsed="false">
      <c r="A290" s="29" t="s">
        <v>22401</v>
      </c>
      <c r="B290" s="30" t="n">
        <v>46235</v>
      </c>
      <c r="C290" s="29" t="s">
        <v>22402</v>
      </c>
      <c r="D290" s="29" t="s">
        <v>6136</v>
      </c>
      <c r="E290" s="29" t="s">
        <v>12056</v>
      </c>
      <c r="F290" s="29" t="s">
        <v>167</v>
      </c>
      <c r="G290" s="29" t="s">
        <v>11624</v>
      </c>
      <c r="H290" s="29" t="s">
        <v>21830</v>
      </c>
      <c r="I290" s="29" t="n">
        <v>62</v>
      </c>
      <c r="J290" s="29" t="n">
        <v>1</v>
      </c>
      <c r="K290" s="29" t="n">
        <v>62</v>
      </c>
      <c r="L290" s="31" t="n">
        <v>10.4</v>
      </c>
      <c r="M290" s="31" t="n">
        <v>644.8</v>
      </c>
      <c r="N290" s="31" t="n">
        <v>82.79</v>
      </c>
      <c r="O290" s="31" t="n">
        <v>727.59</v>
      </c>
      <c r="P290" s="29" t="s">
        <v>21831</v>
      </c>
      <c r="Q290" s="30" t="n">
        <v>46249</v>
      </c>
      <c r="R290" s="30" t="n">
        <v>46246</v>
      </c>
      <c r="S290" s="29"/>
    </row>
    <row r="291" customFormat="false" ht="15" hidden="false" customHeight="true" outlineLevel="0" collapsed="false">
      <c r="A291" s="26" t="s">
        <v>22403</v>
      </c>
      <c r="B291" s="27" t="n">
        <v>46235</v>
      </c>
      <c r="C291" s="26" t="s">
        <v>22404</v>
      </c>
      <c r="D291" s="26" t="s">
        <v>5189</v>
      </c>
      <c r="E291" s="26" t="s">
        <v>13429</v>
      </c>
      <c r="F291" s="26" t="s">
        <v>167</v>
      </c>
      <c r="G291" s="26" t="s">
        <v>11624</v>
      </c>
      <c r="H291" s="26" t="s">
        <v>21830</v>
      </c>
      <c r="I291" s="26" t="n">
        <v>32</v>
      </c>
      <c r="J291" s="26" t="n">
        <v>1</v>
      </c>
      <c r="K291" s="26" t="n">
        <v>32</v>
      </c>
      <c r="L291" s="28" t="n">
        <v>10.4</v>
      </c>
      <c r="M291" s="28" t="n">
        <v>332.8</v>
      </c>
      <c r="N291" s="28" t="n">
        <v>42.73</v>
      </c>
      <c r="O291" s="28" t="n">
        <v>375.53</v>
      </c>
      <c r="P291" s="26" t="s">
        <v>11623</v>
      </c>
      <c r="Q291" s="27" t="n">
        <v>46249</v>
      </c>
      <c r="R291" s="26"/>
      <c r="S291" s="26"/>
    </row>
    <row r="292" customFormat="false" ht="15" hidden="false" customHeight="true" outlineLevel="0" collapsed="false">
      <c r="A292" s="29" t="s">
        <v>22405</v>
      </c>
      <c r="B292" s="30" t="n">
        <v>46235</v>
      </c>
      <c r="C292" s="29" t="s">
        <v>22406</v>
      </c>
      <c r="D292" s="29" t="s">
        <v>1681</v>
      </c>
      <c r="E292" s="29" t="s">
        <v>12837</v>
      </c>
      <c r="F292" s="29" t="s">
        <v>167</v>
      </c>
      <c r="G292" s="29" t="s">
        <v>11624</v>
      </c>
      <c r="H292" s="29" t="s">
        <v>21830</v>
      </c>
      <c r="I292" s="29" t="n">
        <v>28</v>
      </c>
      <c r="J292" s="29" t="n">
        <v>1</v>
      </c>
      <c r="K292" s="29" t="n">
        <v>28</v>
      </c>
      <c r="L292" s="31" t="n">
        <v>10.4</v>
      </c>
      <c r="M292" s="31" t="n">
        <v>291.2</v>
      </c>
      <c r="N292" s="31" t="n">
        <v>37.39</v>
      </c>
      <c r="O292" s="31" t="n">
        <v>328.59</v>
      </c>
      <c r="P292" s="29" t="s">
        <v>21831</v>
      </c>
      <c r="Q292" s="30" t="n">
        <v>46249</v>
      </c>
      <c r="R292" s="30" t="n">
        <v>46243</v>
      </c>
      <c r="S292" s="29"/>
    </row>
    <row r="293" customFormat="false" ht="15" hidden="false" customHeight="true" outlineLevel="0" collapsed="false">
      <c r="A293" s="26" t="s">
        <v>22407</v>
      </c>
      <c r="B293" s="27" t="n">
        <v>46235</v>
      </c>
      <c r="C293" s="26" t="s">
        <v>22408</v>
      </c>
      <c r="D293" s="26" t="s">
        <v>2561</v>
      </c>
      <c r="E293" s="26" t="s">
        <v>11772</v>
      </c>
      <c r="F293" s="26" t="s">
        <v>167</v>
      </c>
      <c r="G293" s="26" t="s">
        <v>11624</v>
      </c>
      <c r="H293" s="26" t="s">
        <v>21830</v>
      </c>
      <c r="I293" s="26" t="n">
        <v>42</v>
      </c>
      <c r="J293" s="26" t="n">
        <v>1</v>
      </c>
      <c r="K293" s="26" t="n">
        <v>42</v>
      </c>
      <c r="L293" s="28" t="n">
        <v>10.4</v>
      </c>
      <c r="M293" s="28" t="n">
        <v>436.8</v>
      </c>
      <c r="N293" s="28" t="n">
        <v>56.09</v>
      </c>
      <c r="O293" s="28" t="n">
        <v>492.89</v>
      </c>
      <c r="P293" s="26" t="s">
        <v>21831</v>
      </c>
      <c r="Q293" s="27" t="n">
        <v>46249</v>
      </c>
      <c r="R293" s="27" t="n">
        <v>46250</v>
      </c>
      <c r="S293" s="26"/>
    </row>
    <row r="294" customFormat="false" ht="15" hidden="false" customHeight="true" outlineLevel="0" collapsed="false">
      <c r="A294" s="29" t="s">
        <v>22409</v>
      </c>
      <c r="B294" s="30" t="n">
        <v>46235</v>
      </c>
      <c r="C294" s="29" t="s">
        <v>22410</v>
      </c>
      <c r="D294" s="29" t="s">
        <v>2063</v>
      </c>
      <c r="E294" s="29" t="s">
        <v>14110</v>
      </c>
      <c r="F294" s="29" t="s">
        <v>167</v>
      </c>
      <c r="G294" s="29" t="s">
        <v>11624</v>
      </c>
      <c r="H294" s="29" t="s">
        <v>21830</v>
      </c>
      <c r="I294" s="29" t="n">
        <v>32</v>
      </c>
      <c r="J294" s="29" t="n">
        <v>1</v>
      </c>
      <c r="K294" s="29" t="n">
        <v>32</v>
      </c>
      <c r="L294" s="31" t="n">
        <v>10.4</v>
      </c>
      <c r="M294" s="31" t="n">
        <v>332.8</v>
      </c>
      <c r="N294" s="31" t="n">
        <v>42.73</v>
      </c>
      <c r="O294" s="31" t="n">
        <v>375.53</v>
      </c>
      <c r="P294" s="29" t="s">
        <v>21831</v>
      </c>
      <c r="Q294" s="30" t="n">
        <v>46249</v>
      </c>
      <c r="R294" s="30" t="n">
        <v>46241</v>
      </c>
      <c r="S294" s="29"/>
    </row>
    <row r="295" customFormat="false" ht="15" hidden="false" customHeight="true" outlineLevel="0" collapsed="false">
      <c r="A295" s="26" t="s">
        <v>22411</v>
      </c>
      <c r="B295" s="27" t="n">
        <v>46235</v>
      </c>
      <c r="C295" s="26" t="s">
        <v>22412</v>
      </c>
      <c r="D295" s="26" t="s">
        <v>1893</v>
      </c>
      <c r="E295" s="26" t="s">
        <v>12202</v>
      </c>
      <c r="F295" s="26" t="s">
        <v>167</v>
      </c>
      <c r="G295" s="26" t="s">
        <v>11624</v>
      </c>
      <c r="H295" s="26" t="s">
        <v>21830</v>
      </c>
      <c r="I295" s="26" t="n">
        <v>33</v>
      </c>
      <c r="J295" s="26" t="n">
        <v>1</v>
      </c>
      <c r="K295" s="26" t="n">
        <v>33</v>
      </c>
      <c r="L295" s="28" t="n">
        <v>10.4</v>
      </c>
      <c r="M295" s="28" t="n">
        <v>343.2</v>
      </c>
      <c r="N295" s="28" t="n">
        <v>44.07</v>
      </c>
      <c r="O295" s="28" t="n">
        <v>387.27</v>
      </c>
      <c r="P295" s="26" t="s">
        <v>21831</v>
      </c>
      <c r="Q295" s="27" t="n">
        <v>46249</v>
      </c>
      <c r="R295" s="27" t="n">
        <v>46242</v>
      </c>
      <c r="S295" s="26"/>
    </row>
    <row r="296" customFormat="false" ht="15" hidden="false" customHeight="true" outlineLevel="0" collapsed="false">
      <c r="A296" s="29" t="s">
        <v>22413</v>
      </c>
      <c r="B296" s="30" t="n">
        <v>46235</v>
      </c>
      <c r="C296" s="29" t="s">
        <v>22414</v>
      </c>
      <c r="D296" s="29" t="s">
        <v>5394</v>
      </c>
      <c r="E296" s="29" t="s">
        <v>20784</v>
      </c>
      <c r="F296" s="29" t="s">
        <v>167</v>
      </c>
      <c r="G296" s="29" t="s">
        <v>11624</v>
      </c>
      <c r="H296" s="29" t="s">
        <v>21830</v>
      </c>
      <c r="I296" s="29" t="n">
        <v>46</v>
      </c>
      <c r="J296" s="29" t="n">
        <v>1</v>
      </c>
      <c r="K296" s="29" t="n">
        <v>46</v>
      </c>
      <c r="L296" s="31" t="n">
        <v>10.4</v>
      </c>
      <c r="M296" s="31" t="n">
        <v>478.4</v>
      </c>
      <c r="N296" s="31" t="n">
        <v>61.43</v>
      </c>
      <c r="O296" s="31" t="n">
        <v>539.83</v>
      </c>
      <c r="P296" s="29" t="s">
        <v>21831</v>
      </c>
      <c r="Q296" s="30" t="n">
        <v>46249</v>
      </c>
      <c r="R296" s="30" t="n">
        <v>46245</v>
      </c>
      <c r="S296" s="29"/>
    </row>
    <row r="297" customFormat="false" ht="15" hidden="false" customHeight="true" outlineLevel="0" collapsed="false">
      <c r="A297" s="26" t="s">
        <v>22415</v>
      </c>
      <c r="B297" s="27" t="n">
        <v>46235</v>
      </c>
      <c r="C297" s="26" t="s">
        <v>22416</v>
      </c>
      <c r="D297" s="26" t="s">
        <v>9886</v>
      </c>
      <c r="E297" s="26" t="s">
        <v>13164</v>
      </c>
      <c r="F297" s="26" t="s">
        <v>167</v>
      </c>
      <c r="G297" s="26" t="s">
        <v>11624</v>
      </c>
      <c r="H297" s="26" t="s">
        <v>21830</v>
      </c>
      <c r="I297" s="26" t="n">
        <v>28</v>
      </c>
      <c r="J297" s="26" t="n">
        <v>1</v>
      </c>
      <c r="K297" s="26" t="n">
        <v>28</v>
      </c>
      <c r="L297" s="28" t="n">
        <v>10.4</v>
      </c>
      <c r="M297" s="28" t="n">
        <v>291.2</v>
      </c>
      <c r="N297" s="28" t="n">
        <v>37.39</v>
      </c>
      <c r="O297" s="28" t="n">
        <v>328.59</v>
      </c>
      <c r="P297" s="26" t="s">
        <v>21831</v>
      </c>
      <c r="Q297" s="27" t="n">
        <v>46249</v>
      </c>
      <c r="R297" s="27" t="n">
        <v>46249</v>
      </c>
      <c r="S297" s="26"/>
    </row>
    <row r="298" customFormat="false" ht="15" hidden="false" customHeight="true" outlineLevel="0" collapsed="false">
      <c r="A298" s="29" t="s">
        <v>22417</v>
      </c>
      <c r="B298" s="30" t="n">
        <v>46235</v>
      </c>
      <c r="C298" s="29" t="s">
        <v>22418</v>
      </c>
      <c r="D298" s="29" t="s">
        <v>2257</v>
      </c>
      <c r="E298" s="29" t="s">
        <v>13950</v>
      </c>
      <c r="F298" s="29" t="s">
        <v>167</v>
      </c>
      <c r="G298" s="29" t="s">
        <v>11624</v>
      </c>
      <c r="H298" s="29" t="s">
        <v>21830</v>
      </c>
      <c r="I298" s="29" t="n">
        <v>32</v>
      </c>
      <c r="J298" s="29" t="n">
        <v>1</v>
      </c>
      <c r="K298" s="29" t="n">
        <v>32</v>
      </c>
      <c r="L298" s="31" t="n">
        <v>10.4</v>
      </c>
      <c r="M298" s="31" t="n">
        <v>332.8</v>
      </c>
      <c r="N298" s="31" t="n">
        <v>42.73</v>
      </c>
      <c r="O298" s="31" t="n">
        <v>375.53</v>
      </c>
      <c r="P298" s="29" t="s">
        <v>21831</v>
      </c>
      <c r="Q298" s="30" t="n">
        <v>46249</v>
      </c>
      <c r="R298" s="30" t="n">
        <v>46241</v>
      </c>
      <c r="S298" s="29"/>
    </row>
    <row r="299" customFormat="false" ht="15" hidden="false" customHeight="true" outlineLevel="0" collapsed="false">
      <c r="A299" s="26" t="s">
        <v>22419</v>
      </c>
      <c r="B299" s="27" t="n">
        <v>46235</v>
      </c>
      <c r="C299" s="26" t="s">
        <v>22420</v>
      </c>
      <c r="D299" s="26" t="s">
        <v>10461</v>
      </c>
      <c r="E299" s="26" t="s">
        <v>20788</v>
      </c>
      <c r="F299" s="26" t="s">
        <v>167</v>
      </c>
      <c r="G299" s="26" t="s">
        <v>11624</v>
      </c>
      <c r="H299" s="26" t="s">
        <v>21830</v>
      </c>
      <c r="I299" s="26" t="n">
        <v>42</v>
      </c>
      <c r="J299" s="26" t="n">
        <v>1</v>
      </c>
      <c r="K299" s="26" t="n">
        <v>42</v>
      </c>
      <c r="L299" s="28" t="n">
        <v>10.4</v>
      </c>
      <c r="M299" s="28" t="n">
        <v>436.8</v>
      </c>
      <c r="N299" s="28" t="n">
        <v>56.09</v>
      </c>
      <c r="O299" s="28" t="n">
        <v>492.89</v>
      </c>
      <c r="P299" s="26" t="s">
        <v>21831</v>
      </c>
      <c r="Q299" s="27" t="n">
        <v>46249</v>
      </c>
      <c r="R299" s="27" t="n">
        <v>46239</v>
      </c>
      <c r="S299" s="26"/>
    </row>
    <row r="300" customFormat="false" ht="15" hidden="false" customHeight="true" outlineLevel="0" collapsed="false">
      <c r="A300" s="29" t="s">
        <v>22421</v>
      </c>
      <c r="B300" s="30" t="n">
        <v>46235</v>
      </c>
      <c r="C300" s="29" t="s">
        <v>22422</v>
      </c>
      <c r="D300" s="29" t="s">
        <v>7318</v>
      </c>
      <c r="E300" s="29" t="s">
        <v>12957</v>
      </c>
      <c r="F300" s="29" t="s">
        <v>167</v>
      </c>
      <c r="G300" s="29" t="s">
        <v>11624</v>
      </c>
      <c r="H300" s="29" t="s">
        <v>21830</v>
      </c>
      <c r="I300" s="29" t="n">
        <v>36</v>
      </c>
      <c r="J300" s="29" t="n">
        <v>1</v>
      </c>
      <c r="K300" s="29" t="n">
        <v>36</v>
      </c>
      <c r="L300" s="31" t="n">
        <v>10.4</v>
      </c>
      <c r="M300" s="31" t="n">
        <v>374.4</v>
      </c>
      <c r="N300" s="31" t="n">
        <v>48.07</v>
      </c>
      <c r="O300" s="31" t="n">
        <v>422.47</v>
      </c>
      <c r="P300" s="29" t="s">
        <v>21831</v>
      </c>
      <c r="Q300" s="30" t="n">
        <v>46249</v>
      </c>
      <c r="R300" s="30" t="n">
        <v>46239</v>
      </c>
      <c r="S300" s="29"/>
    </row>
    <row r="301" customFormat="false" ht="15" hidden="false" customHeight="true" outlineLevel="0" collapsed="false">
      <c r="A301" s="26" t="s">
        <v>22423</v>
      </c>
      <c r="B301" s="27" t="n">
        <v>46235</v>
      </c>
      <c r="C301" s="26" t="s">
        <v>22424</v>
      </c>
      <c r="D301" s="26" t="s">
        <v>9603</v>
      </c>
      <c r="E301" s="26" t="s">
        <v>20792</v>
      </c>
      <c r="F301" s="26" t="s">
        <v>167</v>
      </c>
      <c r="G301" s="26" t="s">
        <v>11624</v>
      </c>
      <c r="H301" s="26" t="s">
        <v>21830</v>
      </c>
      <c r="I301" s="26" t="n">
        <v>39</v>
      </c>
      <c r="J301" s="26" t="n">
        <v>1</v>
      </c>
      <c r="K301" s="26" t="n">
        <v>39</v>
      </c>
      <c r="L301" s="28" t="n">
        <v>10.4</v>
      </c>
      <c r="M301" s="28" t="n">
        <v>405.6</v>
      </c>
      <c r="N301" s="28" t="n">
        <v>52.08</v>
      </c>
      <c r="O301" s="28" t="n">
        <v>457.68</v>
      </c>
      <c r="P301" s="26" t="s">
        <v>21831</v>
      </c>
      <c r="Q301" s="27" t="n">
        <v>46249</v>
      </c>
      <c r="R301" s="27" t="n">
        <v>46250</v>
      </c>
      <c r="S301" s="26"/>
    </row>
    <row r="302" customFormat="false" ht="15" hidden="false" customHeight="true" outlineLevel="0" collapsed="false">
      <c r="A302" s="29" t="s">
        <v>22425</v>
      </c>
      <c r="B302" s="30" t="n">
        <v>46235</v>
      </c>
      <c r="C302" s="29" t="s">
        <v>22426</v>
      </c>
      <c r="D302" s="29" t="s">
        <v>3914</v>
      </c>
      <c r="E302" s="29" t="s">
        <v>12968</v>
      </c>
      <c r="F302" s="29" t="s">
        <v>167</v>
      </c>
      <c r="G302" s="29" t="s">
        <v>11624</v>
      </c>
      <c r="H302" s="29" t="s">
        <v>21830</v>
      </c>
      <c r="I302" s="29" t="n">
        <v>47</v>
      </c>
      <c r="J302" s="29" t="n">
        <v>1</v>
      </c>
      <c r="K302" s="29" t="n">
        <v>47</v>
      </c>
      <c r="L302" s="31" t="n">
        <v>10.4</v>
      </c>
      <c r="M302" s="31" t="n">
        <v>488.8</v>
      </c>
      <c r="N302" s="31" t="n">
        <v>62.76</v>
      </c>
      <c r="O302" s="31" t="n">
        <v>551.56</v>
      </c>
      <c r="P302" s="29" t="s">
        <v>21831</v>
      </c>
      <c r="Q302" s="30" t="n">
        <v>46249</v>
      </c>
      <c r="R302" s="30" t="n">
        <v>46242</v>
      </c>
      <c r="S302" s="29"/>
    </row>
    <row r="303" customFormat="false" ht="15" hidden="false" customHeight="true" outlineLevel="0" collapsed="false">
      <c r="A303" s="26" t="s">
        <v>22427</v>
      </c>
      <c r="B303" s="27" t="n">
        <v>46235</v>
      </c>
      <c r="C303" s="26" t="s">
        <v>22428</v>
      </c>
      <c r="D303" s="26" t="s">
        <v>9309</v>
      </c>
      <c r="E303" s="26" t="s">
        <v>14341</v>
      </c>
      <c r="F303" s="26" t="s">
        <v>167</v>
      </c>
      <c r="G303" s="26" t="s">
        <v>11624</v>
      </c>
      <c r="H303" s="26" t="s">
        <v>21830</v>
      </c>
      <c r="I303" s="26" t="n">
        <v>57</v>
      </c>
      <c r="J303" s="26" t="n">
        <v>1</v>
      </c>
      <c r="K303" s="26" t="n">
        <v>57</v>
      </c>
      <c r="L303" s="28" t="n">
        <v>10.4</v>
      </c>
      <c r="M303" s="28" t="n">
        <v>592.8</v>
      </c>
      <c r="N303" s="28" t="n">
        <v>76.12</v>
      </c>
      <c r="O303" s="28" t="n">
        <v>668.92</v>
      </c>
      <c r="P303" s="26" t="s">
        <v>21831</v>
      </c>
      <c r="Q303" s="27" t="n">
        <v>46249</v>
      </c>
      <c r="R303" s="27" t="n">
        <v>46247</v>
      </c>
      <c r="S303" s="26"/>
    </row>
    <row r="304" customFormat="false" ht="15" hidden="false" customHeight="true" outlineLevel="0" collapsed="false">
      <c r="A304" s="29" t="s">
        <v>22429</v>
      </c>
      <c r="B304" s="30" t="n">
        <v>46235</v>
      </c>
      <c r="C304" s="29" t="s">
        <v>22430</v>
      </c>
      <c r="D304" s="29" t="s">
        <v>6080</v>
      </c>
      <c r="E304" s="29" t="s">
        <v>13268</v>
      </c>
      <c r="F304" s="29" t="s">
        <v>167</v>
      </c>
      <c r="G304" s="29" t="s">
        <v>11624</v>
      </c>
      <c r="H304" s="29" t="s">
        <v>21830</v>
      </c>
      <c r="I304" s="29" t="n">
        <v>62</v>
      </c>
      <c r="J304" s="29" t="n">
        <v>1</v>
      </c>
      <c r="K304" s="29" t="n">
        <v>62</v>
      </c>
      <c r="L304" s="31" t="n">
        <v>10.4</v>
      </c>
      <c r="M304" s="31" t="n">
        <v>644.8</v>
      </c>
      <c r="N304" s="31" t="n">
        <v>82.79</v>
      </c>
      <c r="O304" s="31" t="n">
        <v>727.59</v>
      </c>
      <c r="P304" s="29" t="s">
        <v>21831</v>
      </c>
      <c r="Q304" s="30" t="n">
        <v>46249</v>
      </c>
      <c r="R304" s="30" t="n">
        <v>46238</v>
      </c>
      <c r="S304" s="29"/>
    </row>
    <row r="305" customFormat="false" ht="15" hidden="false" customHeight="true" outlineLevel="0" collapsed="false">
      <c r="A305" s="26" t="s">
        <v>22431</v>
      </c>
      <c r="B305" s="27" t="n">
        <v>46235</v>
      </c>
      <c r="C305" s="26" t="s">
        <v>22432</v>
      </c>
      <c r="D305" s="26" t="s">
        <v>9644</v>
      </c>
      <c r="E305" s="26" t="s">
        <v>14423</v>
      </c>
      <c r="F305" s="26" t="s">
        <v>167</v>
      </c>
      <c r="G305" s="26" t="s">
        <v>11624</v>
      </c>
      <c r="H305" s="26" t="s">
        <v>21830</v>
      </c>
      <c r="I305" s="26" t="n">
        <v>40</v>
      </c>
      <c r="J305" s="26" t="n">
        <v>1</v>
      </c>
      <c r="K305" s="26" t="n">
        <v>40</v>
      </c>
      <c r="L305" s="28" t="n">
        <v>10.4</v>
      </c>
      <c r="M305" s="28" t="n">
        <v>416</v>
      </c>
      <c r="N305" s="28" t="n">
        <v>53.41</v>
      </c>
      <c r="O305" s="28" t="n">
        <v>469.41</v>
      </c>
      <c r="P305" s="26" t="s">
        <v>21831</v>
      </c>
      <c r="Q305" s="27" t="n">
        <v>46249</v>
      </c>
      <c r="R305" s="27" t="n">
        <v>46237</v>
      </c>
      <c r="S305" s="26"/>
    </row>
    <row r="306" customFormat="false" ht="15" hidden="false" customHeight="true" outlineLevel="0" collapsed="false">
      <c r="A306" s="29" t="s">
        <v>22433</v>
      </c>
      <c r="B306" s="30" t="n">
        <v>46235</v>
      </c>
      <c r="C306" s="29" t="s">
        <v>22434</v>
      </c>
      <c r="D306" s="29" t="s">
        <v>10209</v>
      </c>
      <c r="E306" s="29" t="s">
        <v>13316</v>
      </c>
      <c r="F306" s="29" t="s">
        <v>167</v>
      </c>
      <c r="G306" s="29" t="s">
        <v>11624</v>
      </c>
      <c r="H306" s="29" t="s">
        <v>21830</v>
      </c>
      <c r="I306" s="29" t="n">
        <v>36</v>
      </c>
      <c r="J306" s="29" t="n">
        <v>1</v>
      </c>
      <c r="K306" s="29" t="n">
        <v>36</v>
      </c>
      <c r="L306" s="31" t="n">
        <v>10.4</v>
      </c>
      <c r="M306" s="31" t="n">
        <v>374.4</v>
      </c>
      <c r="N306" s="31" t="n">
        <v>48.07</v>
      </c>
      <c r="O306" s="31" t="n">
        <v>422.47</v>
      </c>
      <c r="P306" s="29" t="s">
        <v>21831</v>
      </c>
      <c r="Q306" s="30" t="n">
        <v>46249</v>
      </c>
      <c r="R306" s="30" t="n">
        <v>46243</v>
      </c>
      <c r="S306" s="29"/>
    </row>
    <row r="307" customFormat="false" ht="15" hidden="false" customHeight="true" outlineLevel="0" collapsed="false">
      <c r="A307" s="26" t="s">
        <v>22435</v>
      </c>
      <c r="B307" s="27" t="n">
        <v>46235</v>
      </c>
      <c r="C307" s="26" t="s">
        <v>22436</v>
      </c>
      <c r="D307" s="26" t="s">
        <v>5558</v>
      </c>
      <c r="E307" s="26" t="s">
        <v>20800</v>
      </c>
      <c r="F307" s="26" t="s">
        <v>167</v>
      </c>
      <c r="G307" s="26" t="s">
        <v>11624</v>
      </c>
      <c r="H307" s="26" t="s">
        <v>21830</v>
      </c>
      <c r="I307" s="26" t="n">
        <v>39</v>
      </c>
      <c r="J307" s="26" t="n">
        <v>1</v>
      </c>
      <c r="K307" s="26" t="n">
        <v>39</v>
      </c>
      <c r="L307" s="28" t="n">
        <v>10.4</v>
      </c>
      <c r="M307" s="28" t="n">
        <v>405.6</v>
      </c>
      <c r="N307" s="28" t="n">
        <v>52.08</v>
      </c>
      <c r="O307" s="28" t="n">
        <v>457.68</v>
      </c>
      <c r="P307" s="26" t="s">
        <v>21831</v>
      </c>
      <c r="Q307" s="27" t="n">
        <v>46249</v>
      </c>
      <c r="R307" s="27" t="n">
        <v>46241</v>
      </c>
      <c r="S307" s="26"/>
    </row>
    <row r="308" customFormat="false" ht="15" hidden="false" customHeight="true" outlineLevel="0" collapsed="false">
      <c r="A308" s="29" t="s">
        <v>22437</v>
      </c>
      <c r="B308" s="30" t="n">
        <v>46235</v>
      </c>
      <c r="C308" s="29" t="s">
        <v>22438</v>
      </c>
      <c r="D308" s="29" t="s">
        <v>5856</v>
      </c>
      <c r="E308" s="29" t="s">
        <v>20802</v>
      </c>
      <c r="F308" s="29" t="s">
        <v>167</v>
      </c>
      <c r="G308" s="29" t="s">
        <v>11624</v>
      </c>
      <c r="H308" s="29" t="s">
        <v>21830</v>
      </c>
      <c r="I308" s="29" t="n">
        <v>32</v>
      </c>
      <c r="J308" s="29" t="n">
        <v>1</v>
      </c>
      <c r="K308" s="29" t="n">
        <v>32</v>
      </c>
      <c r="L308" s="31" t="n">
        <v>10.4</v>
      </c>
      <c r="M308" s="31" t="n">
        <v>332.8</v>
      </c>
      <c r="N308" s="31" t="n">
        <v>42.73</v>
      </c>
      <c r="O308" s="31" t="n">
        <v>375.53</v>
      </c>
      <c r="P308" s="29" t="s">
        <v>21831</v>
      </c>
      <c r="Q308" s="30" t="n">
        <v>46249</v>
      </c>
      <c r="R308" s="30" t="n">
        <v>46251</v>
      </c>
      <c r="S308" s="29"/>
    </row>
    <row r="309" customFormat="false" ht="15" hidden="false" customHeight="true" outlineLevel="0" collapsed="false">
      <c r="A309" s="26" t="s">
        <v>22439</v>
      </c>
      <c r="B309" s="27" t="n">
        <v>46235</v>
      </c>
      <c r="C309" s="26" t="s">
        <v>22440</v>
      </c>
      <c r="D309" s="26" t="s">
        <v>2268</v>
      </c>
      <c r="E309" s="26" t="s">
        <v>20804</v>
      </c>
      <c r="F309" s="26" t="s">
        <v>167</v>
      </c>
      <c r="G309" s="26" t="s">
        <v>11624</v>
      </c>
      <c r="H309" s="26" t="s">
        <v>21830</v>
      </c>
      <c r="I309" s="26" t="n">
        <v>28</v>
      </c>
      <c r="J309" s="26" t="n">
        <v>1</v>
      </c>
      <c r="K309" s="26" t="n">
        <v>28</v>
      </c>
      <c r="L309" s="28" t="n">
        <v>10.4</v>
      </c>
      <c r="M309" s="28" t="n">
        <v>291.2</v>
      </c>
      <c r="N309" s="28" t="n">
        <v>37.39</v>
      </c>
      <c r="O309" s="28" t="n">
        <v>328.59</v>
      </c>
      <c r="P309" s="26" t="s">
        <v>21831</v>
      </c>
      <c r="Q309" s="27" t="n">
        <v>46249</v>
      </c>
      <c r="R309" s="27" t="n">
        <v>46242</v>
      </c>
      <c r="S309" s="26"/>
    </row>
    <row r="310" customFormat="false" ht="15" hidden="false" customHeight="true" outlineLevel="0" collapsed="false">
      <c r="A310" s="29" t="s">
        <v>22441</v>
      </c>
      <c r="B310" s="30" t="n">
        <v>46235</v>
      </c>
      <c r="C310" s="29" t="s">
        <v>22442</v>
      </c>
      <c r="D310" s="29" t="s">
        <v>1636</v>
      </c>
      <c r="E310" s="29" t="s">
        <v>11768</v>
      </c>
      <c r="F310" s="29" t="s">
        <v>167</v>
      </c>
      <c r="G310" s="29" t="s">
        <v>11624</v>
      </c>
      <c r="H310" s="29" t="s">
        <v>21830</v>
      </c>
      <c r="I310" s="29" t="n">
        <v>50</v>
      </c>
      <c r="J310" s="29" t="n">
        <v>1</v>
      </c>
      <c r="K310" s="29" t="n">
        <v>50</v>
      </c>
      <c r="L310" s="31" t="n">
        <v>10.4</v>
      </c>
      <c r="M310" s="31" t="n">
        <v>520</v>
      </c>
      <c r="N310" s="31" t="n">
        <v>66.77</v>
      </c>
      <c r="O310" s="31" t="n">
        <v>586.77</v>
      </c>
      <c r="P310" s="29" t="s">
        <v>21831</v>
      </c>
      <c r="Q310" s="30" t="n">
        <v>46249</v>
      </c>
      <c r="R310" s="30" t="n">
        <v>46250</v>
      </c>
      <c r="S310" s="29"/>
    </row>
    <row r="311" customFormat="false" ht="15" hidden="false" customHeight="true" outlineLevel="0" collapsed="false">
      <c r="A311" s="26" t="s">
        <v>22443</v>
      </c>
      <c r="B311" s="27" t="n">
        <v>46235</v>
      </c>
      <c r="C311" s="26" t="s">
        <v>22444</v>
      </c>
      <c r="D311" s="26" t="s">
        <v>8856</v>
      </c>
      <c r="E311" s="26" t="s">
        <v>20807</v>
      </c>
      <c r="F311" s="26" t="s">
        <v>167</v>
      </c>
      <c r="G311" s="26" t="s">
        <v>11624</v>
      </c>
      <c r="H311" s="26" t="s">
        <v>21830</v>
      </c>
      <c r="I311" s="26" t="n">
        <v>28</v>
      </c>
      <c r="J311" s="26" t="n">
        <v>1</v>
      </c>
      <c r="K311" s="26" t="n">
        <v>28</v>
      </c>
      <c r="L311" s="28" t="n">
        <v>10.4</v>
      </c>
      <c r="M311" s="28" t="n">
        <v>291.2</v>
      </c>
      <c r="N311" s="28" t="n">
        <v>37.39</v>
      </c>
      <c r="O311" s="28" t="n">
        <v>328.59</v>
      </c>
      <c r="P311" s="26" t="s">
        <v>21831</v>
      </c>
      <c r="Q311" s="27" t="n">
        <v>46249</v>
      </c>
      <c r="R311" s="27" t="n">
        <v>46244</v>
      </c>
      <c r="S311" s="26"/>
    </row>
    <row r="312" customFormat="false" ht="15" hidden="false" customHeight="true" outlineLevel="0" collapsed="false">
      <c r="A312" s="29" t="s">
        <v>22445</v>
      </c>
      <c r="B312" s="30" t="n">
        <v>46235</v>
      </c>
      <c r="C312" s="29" t="s">
        <v>22446</v>
      </c>
      <c r="D312" s="29" t="s">
        <v>5860</v>
      </c>
      <c r="E312" s="29" t="s">
        <v>12535</v>
      </c>
      <c r="F312" s="29" t="s">
        <v>167</v>
      </c>
      <c r="G312" s="29" t="s">
        <v>11624</v>
      </c>
      <c r="H312" s="29" t="s">
        <v>21830</v>
      </c>
      <c r="I312" s="29" t="n">
        <v>40</v>
      </c>
      <c r="J312" s="29" t="n">
        <v>1</v>
      </c>
      <c r="K312" s="29" t="n">
        <v>40</v>
      </c>
      <c r="L312" s="31" t="n">
        <v>10.4</v>
      </c>
      <c r="M312" s="31" t="n">
        <v>416</v>
      </c>
      <c r="N312" s="31" t="n">
        <v>53.41</v>
      </c>
      <c r="O312" s="31" t="n">
        <v>469.41</v>
      </c>
      <c r="P312" s="29" t="s">
        <v>21831</v>
      </c>
      <c r="Q312" s="30" t="n">
        <v>46249</v>
      </c>
      <c r="R312" s="30" t="n">
        <v>46248</v>
      </c>
      <c r="S312" s="29"/>
    </row>
    <row r="313" customFormat="false" ht="15" hidden="false" customHeight="true" outlineLevel="0" collapsed="false">
      <c r="A313" s="26" t="s">
        <v>22447</v>
      </c>
      <c r="B313" s="27" t="n">
        <v>46235</v>
      </c>
      <c r="C313" s="26" t="s">
        <v>22448</v>
      </c>
      <c r="D313" s="26" t="s">
        <v>2753</v>
      </c>
      <c r="E313" s="26" t="s">
        <v>14025</v>
      </c>
      <c r="F313" s="26" t="s">
        <v>167</v>
      </c>
      <c r="G313" s="26" t="s">
        <v>11624</v>
      </c>
      <c r="H313" s="26" t="s">
        <v>21830</v>
      </c>
      <c r="I313" s="26" t="n">
        <v>44</v>
      </c>
      <c r="J313" s="26" t="n">
        <v>1</v>
      </c>
      <c r="K313" s="26" t="n">
        <v>44</v>
      </c>
      <c r="L313" s="28" t="n">
        <v>10.4</v>
      </c>
      <c r="M313" s="28" t="n">
        <v>457.6</v>
      </c>
      <c r="N313" s="28" t="n">
        <v>58.76</v>
      </c>
      <c r="O313" s="28" t="n">
        <v>516.36</v>
      </c>
      <c r="P313" s="26" t="s">
        <v>21834</v>
      </c>
      <c r="Q313" s="27" t="n">
        <v>46249</v>
      </c>
      <c r="R313" s="26"/>
      <c r="S313" s="26"/>
    </row>
    <row r="314" customFormat="false" ht="15" hidden="false" customHeight="true" outlineLevel="0" collapsed="false">
      <c r="A314" s="29" t="s">
        <v>22449</v>
      </c>
      <c r="B314" s="30" t="n">
        <v>46235</v>
      </c>
      <c r="C314" s="29" t="s">
        <v>22450</v>
      </c>
      <c r="D314" s="29" t="s">
        <v>1932</v>
      </c>
      <c r="E314" s="29" t="s">
        <v>13359</v>
      </c>
      <c r="F314" s="29" t="s">
        <v>167</v>
      </c>
      <c r="G314" s="29" t="s">
        <v>11624</v>
      </c>
      <c r="H314" s="29" t="s">
        <v>21830</v>
      </c>
      <c r="I314" s="29" t="n">
        <v>37</v>
      </c>
      <c r="J314" s="29" t="n">
        <v>1</v>
      </c>
      <c r="K314" s="29" t="n">
        <v>37</v>
      </c>
      <c r="L314" s="31" t="n">
        <v>10.4</v>
      </c>
      <c r="M314" s="31" t="n">
        <v>384.8</v>
      </c>
      <c r="N314" s="31" t="n">
        <v>49.41</v>
      </c>
      <c r="O314" s="31" t="n">
        <v>434.21</v>
      </c>
      <c r="P314" s="29" t="s">
        <v>21831</v>
      </c>
      <c r="Q314" s="30" t="n">
        <v>46249</v>
      </c>
      <c r="R314" s="30" t="n">
        <v>46246</v>
      </c>
      <c r="S314" s="29"/>
    </row>
    <row r="315" customFormat="false" ht="15" hidden="false" customHeight="true" outlineLevel="0" collapsed="false">
      <c r="A315" s="26" t="s">
        <v>22451</v>
      </c>
      <c r="B315" s="27" t="n">
        <v>46235</v>
      </c>
      <c r="C315" s="26" t="s">
        <v>22452</v>
      </c>
      <c r="D315" s="26" t="s">
        <v>4078</v>
      </c>
      <c r="E315" s="26" t="s">
        <v>11774</v>
      </c>
      <c r="F315" s="26" t="s">
        <v>167</v>
      </c>
      <c r="G315" s="26" t="s">
        <v>11624</v>
      </c>
      <c r="H315" s="26" t="s">
        <v>21830</v>
      </c>
      <c r="I315" s="26" t="n">
        <v>42</v>
      </c>
      <c r="J315" s="26" t="n">
        <v>1</v>
      </c>
      <c r="K315" s="26" t="n">
        <v>42</v>
      </c>
      <c r="L315" s="28" t="n">
        <v>10.4</v>
      </c>
      <c r="M315" s="28" t="n">
        <v>436.8</v>
      </c>
      <c r="N315" s="28" t="n">
        <v>56.09</v>
      </c>
      <c r="O315" s="28" t="n">
        <v>492.89</v>
      </c>
      <c r="P315" s="26" t="s">
        <v>21831</v>
      </c>
      <c r="Q315" s="27" t="n">
        <v>46249</v>
      </c>
      <c r="R315" s="27" t="n">
        <v>46242</v>
      </c>
      <c r="S315" s="26"/>
    </row>
    <row r="316" customFormat="false" ht="15" hidden="false" customHeight="true" outlineLevel="0" collapsed="false">
      <c r="A316" s="29" t="s">
        <v>22453</v>
      </c>
      <c r="B316" s="30" t="n">
        <v>46235</v>
      </c>
      <c r="C316" s="29" t="s">
        <v>22454</v>
      </c>
      <c r="D316" s="29" t="s">
        <v>4721</v>
      </c>
      <c r="E316" s="29" t="s">
        <v>14354</v>
      </c>
      <c r="F316" s="29" t="s">
        <v>167</v>
      </c>
      <c r="G316" s="29" t="s">
        <v>11624</v>
      </c>
      <c r="H316" s="29" t="s">
        <v>21830</v>
      </c>
      <c r="I316" s="29" t="n">
        <v>47</v>
      </c>
      <c r="J316" s="29" t="n">
        <v>1</v>
      </c>
      <c r="K316" s="29" t="n">
        <v>47</v>
      </c>
      <c r="L316" s="31" t="n">
        <v>10.4</v>
      </c>
      <c r="M316" s="31" t="n">
        <v>488.8</v>
      </c>
      <c r="N316" s="31" t="n">
        <v>62.76</v>
      </c>
      <c r="O316" s="31" t="n">
        <v>551.56</v>
      </c>
      <c r="P316" s="29" t="s">
        <v>21831</v>
      </c>
      <c r="Q316" s="30" t="n">
        <v>46249</v>
      </c>
      <c r="R316" s="30" t="n">
        <v>46250</v>
      </c>
      <c r="S316" s="29"/>
    </row>
    <row r="317" customFormat="false" ht="15" hidden="false" customHeight="true" outlineLevel="0" collapsed="false">
      <c r="A317" s="26" t="s">
        <v>22455</v>
      </c>
      <c r="B317" s="27" t="n">
        <v>46235</v>
      </c>
      <c r="C317" s="26" t="s">
        <v>22456</v>
      </c>
      <c r="D317" s="26" t="s">
        <v>10404</v>
      </c>
      <c r="E317" s="26" t="s">
        <v>12665</v>
      </c>
      <c r="F317" s="26" t="s">
        <v>167</v>
      </c>
      <c r="G317" s="26" t="s">
        <v>11624</v>
      </c>
      <c r="H317" s="26" t="s">
        <v>21830</v>
      </c>
      <c r="I317" s="26" t="n">
        <v>38</v>
      </c>
      <c r="J317" s="26" t="n">
        <v>1</v>
      </c>
      <c r="K317" s="26" t="n">
        <v>38</v>
      </c>
      <c r="L317" s="28" t="n">
        <v>10.4</v>
      </c>
      <c r="M317" s="28" t="n">
        <v>395.2</v>
      </c>
      <c r="N317" s="28" t="n">
        <v>50.74</v>
      </c>
      <c r="O317" s="28" t="n">
        <v>445.94</v>
      </c>
      <c r="P317" s="26" t="s">
        <v>21831</v>
      </c>
      <c r="Q317" s="27" t="n">
        <v>46249</v>
      </c>
      <c r="R317" s="27" t="n">
        <v>46246</v>
      </c>
      <c r="S317" s="26"/>
    </row>
    <row r="318" customFormat="false" ht="15" hidden="false" customHeight="true" outlineLevel="0" collapsed="false">
      <c r="A318" s="29" t="s">
        <v>22457</v>
      </c>
      <c r="B318" s="30" t="n">
        <v>46235</v>
      </c>
      <c r="C318" s="29" t="s">
        <v>22458</v>
      </c>
      <c r="D318" s="29" t="s">
        <v>5343</v>
      </c>
      <c r="E318" s="29" t="s">
        <v>20815</v>
      </c>
      <c r="F318" s="29" t="s">
        <v>167</v>
      </c>
      <c r="G318" s="29" t="s">
        <v>11624</v>
      </c>
      <c r="H318" s="29" t="s">
        <v>21830</v>
      </c>
      <c r="I318" s="29" t="n">
        <v>56</v>
      </c>
      <c r="J318" s="29" t="n">
        <v>1</v>
      </c>
      <c r="K318" s="29" t="n">
        <v>56</v>
      </c>
      <c r="L318" s="31" t="n">
        <v>10.4</v>
      </c>
      <c r="M318" s="31" t="n">
        <v>582.4</v>
      </c>
      <c r="N318" s="31" t="n">
        <v>74.78</v>
      </c>
      <c r="O318" s="31" t="n">
        <v>657.18</v>
      </c>
      <c r="P318" s="29" t="s">
        <v>21831</v>
      </c>
      <c r="Q318" s="30" t="n">
        <v>46249</v>
      </c>
      <c r="R318" s="30" t="n">
        <v>46237</v>
      </c>
      <c r="S318" s="29"/>
    </row>
    <row r="319" customFormat="false" ht="15" hidden="false" customHeight="true" outlineLevel="0" collapsed="false">
      <c r="A319" s="26" t="s">
        <v>22459</v>
      </c>
      <c r="B319" s="27" t="n">
        <v>46235</v>
      </c>
      <c r="C319" s="26" t="s">
        <v>22460</v>
      </c>
      <c r="D319" s="26" t="s">
        <v>3193</v>
      </c>
      <c r="E319" s="26" t="s">
        <v>20817</v>
      </c>
      <c r="F319" s="26" t="s">
        <v>167</v>
      </c>
      <c r="G319" s="26" t="s">
        <v>11624</v>
      </c>
      <c r="H319" s="26" t="s">
        <v>21830</v>
      </c>
      <c r="I319" s="26" t="n">
        <v>57</v>
      </c>
      <c r="J319" s="26" t="n">
        <v>1</v>
      </c>
      <c r="K319" s="26" t="n">
        <v>57</v>
      </c>
      <c r="L319" s="28" t="n">
        <v>10.4</v>
      </c>
      <c r="M319" s="28" t="n">
        <v>592.8</v>
      </c>
      <c r="N319" s="28" t="n">
        <v>76.12</v>
      </c>
      <c r="O319" s="28" t="n">
        <v>668.92</v>
      </c>
      <c r="P319" s="26" t="s">
        <v>21831</v>
      </c>
      <c r="Q319" s="27" t="n">
        <v>46249</v>
      </c>
      <c r="R319" s="27" t="n">
        <v>46241</v>
      </c>
      <c r="S319" s="26"/>
    </row>
    <row r="320" customFormat="false" ht="15" hidden="false" customHeight="true" outlineLevel="0" collapsed="false">
      <c r="A320" s="29" t="s">
        <v>22461</v>
      </c>
      <c r="B320" s="30" t="n">
        <v>46235</v>
      </c>
      <c r="C320" s="29" t="s">
        <v>22462</v>
      </c>
      <c r="D320" s="29" t="s">
        <v>7583</v>
      </c>
      <c r="E320" s="29" t="s">
        <v>13520</v>
      </c>
      <c r="F320" s="29" t="s">
        <v>167</v>
      </c>
      <c r="G320" s="29" t="s">
        <v>11624</v>
      </c>
      <c r="H320" s="29" t="s">
        <v>21830</v>
      </c>
      <c r="I320" s="29" t="n">
        <v>31</v>
      </c>
      <c r="J320" s="29" t="n">
        <v>1</v>
      </c>
      <c r="K320" s="29" t="n">
        <v>31</v>
      </c>
      <c r="L320" s="31" t="n">
        <v>10.4</v>
      </c>
      <c r="M320" s="31" t="n">
        <v>322.4</v>
      </c>
      <c r="N320" s="31" t="n">
        <v>41.4</v>
      </c>
      <c r="O320" s="31" t="n">
        <v>363.8</v>
      </c>
      <c r="P320" s="29" t="s">
        <v>21831</v>
      </c>
      <c r="Q320" s="30" t="n">
        <v>46249</v>
      </c>
      <c r="R320" s="30" t="n">
        <v>46245</v>
      </c>
      <c r="S320" s="29"/>
    </row>
    <row r="321" customFormat="false" ht="15" hidden="false" customHeight="true" outlineLevel="0" collapsed="false">
      <c r="A321" s="26" t="s">
        <v>22463</v>
      </c>
      <c r="B321" s="27" t="n">
        <v>46235</v>
      </c>
      <c r="C321" s="26" t="s">
        <v>22464</v>
      </c>
      <c r="D321" s="26" t="s">
        <v>586</v>
      </c>
      <c r="E321" s="26" t="s">
        <v>11987</v>
      </c>
      <c r="F321" s="26" t="s">
        <v>167</v>
      </c>
      <c r="G321" s="26" t="s">
        <v>11624</v>
      </c>
      <c r="H321" s="26" t="s">
        <v>21830</v>
      </c>
      <c r="I321" s="26" t="n">
        <v>53</v>
      </c>
      <c r="J321" s="26" t="n">
        <v>1</v>
      </c>
      <c r="K321" s="26" t="n">
        <v>53</v>
      </c>
      <c r="L321" s="28" t="n">
        <v>10.4</v>
      </c>
      <c r="M321" s="28" t="n">
        <v>551.2</v>
      </c>
      <c r="N321" s="28" t="n">
        <v>70.77</v>
      </c>
      <c r="O321" s="28" t="n">
        <v>621.97</v>
      </c>
      <c r="P321" s="26" t="s">
        <v>21831</v>
      </c>
      <c r="Q321" s="27" t="n">
        <v>46249</v>
      </c>
      <c r="R321" s="27" t="n">
        <v>46246</v>
      </c>
      <c r="S321" s="26"/>
    </row>
    <row r="322" customFormat="false" ht="15" hidden="false" customHeight="true" outlineLevel="0" collapsed="false">
      <c r="A322" s="29" t="s">
        <v>22465</v>
      </c>
      <c r="B322" s="30" t="n">
        <v>46235</v>
      </c>
      <c r="C322" s="29" t="s">
        <v>22466</v>
      </c>
      <c r="D322" s="29" t="s">
        <v>4210</v>
      </c>
      <c r="E322" s="29" t="s">
        <v>13229</v>
      </c>
      <c r="F322" s="29" t="s">
        <v>167</v>
      </c>
      <c r="G322" s="29" t="s">
        <v>11624</v>
      </c>
      <c r="H322" s="29" t="s">
        <v>21830</v>
      </c>
      <c r="I322" s="29" t="n">
        <v>57</v>
      </c>
      <c r="J322" s="29" t="n">
        <v>1</v>
      </c>
      <c r="K322" s="29" t="n">
        <v>57</v>
      </c>
      <c r="L322" s="31" t="n">
        <v>10.4</v>
      </c>
      <c r="M322" s="31" t="n">
        <v>592.8</v>
      </c>
      <c r="N322" s="31" t="n">
        <v>76.12</v>
      </c>
      <c r="O322" s="31" t="n">
        <v>668.92</v>
      </c>
      <c r="P322" s="29" t="s">
        <v>21831</v>
      </c>
      <c r="Q322" s="30" t="n">
        <v>46249</v>
      </c>
      <c r="R322" s="30" t="n">
        <v>46247</v>
      </c>
      <c r="S322" s="29"/>
    </row>
    <row r="323" customFormat="false" ht="15" hidden="false" customHeight="true" outlineLevel="0" collapsed="false">
      <c r="A323" s="26" t="s">
        <v>22467</v>
      </c>
      <c r="B323" s="27" t="n">
        <v>46235</v>
      </c>
      <c r="C323" s="26" t="s">
        <v>22468</v>
      </c>
      <c r="D323" s="26" t="s">
        <v>7633</v>
      </c>
      <c r="E323" s="26" t="s">
        <v>20822</v>
      </c>
      <c r="F323" s="26" t="s">
        <v>167</v>
      </c>
      <c r="G323" s="26" t="s">
        <v>11624</v>
      </c>
      <c r="H323" s="26" t="s">
        <v>21830</v>
      </c>
      <c r="I323" s="26" t="n">
        <v>32</v>
      </c>
      <c r="J323" s="26" t="n">
        <v>1</v>
      </c>
      <c r="K323" s="26" t="n">
        <v>32</v>
      </c>
      <c r="L323" s="28" t="n">
        <v>10.4</v>
      </c>
      <c r="M323" s="28" t="n">
        <v>332.8</v>
      </c>
      <c r="N323" s="28" t="n">
        <v>42.73</v>
      </c>
      <c r="O323" s="28" t="n">
        <v>375.53</v>
      </c>
      <c r="P323" s="26" t="s">
        <v>21831</v>
      </c>
      <c r="Q323" s="27" t="n">
        <v>46249</v>
      </c>
      <c r="R323" s="27" t="n">
        <v>46244</v>
      </c>
      <c r="S323" s="26"/>
    </row>
    <row r="324" customFormat="false" ht="15" hidden="false" customHeight="true" outlineLevel="0" collapsed="false">
      <c r="A324" s="29" t="s">
        <v>22469</v>
      </c>
      <c r="B324" s="30" t="n">
        <v>46235</v>
      </c>
      <c r="C324" s="29" t="s">
        <v>22470</v>
      </c>
      <c r="D324" s="29" t="s">
        <v>8489</v>
      </c>
      <c r="E324" s="29" t="s">
        <v>20824</v>
      </c>
      <c r="F324" s="29" t="s">
        <v>167</v>
      </c>
      <c r="G324" s="29" t="s">
        <v>11624</v>
      </c>
      <c r="H324" s="29" t="s">
        <v>21830</v>
      </c>
      <c r="I324" s="29" t="n">
        <v>37</v>
      </c>
      <c r="J324" s="29" t="n">
        <v>1</v>
      </c>
      <c r="K324" s="29" t="n">
        <v>37</v>
      </c>
      <c r="L324" s="31" t="n">
        <v>10.4</v>
      </c>
      <c r="M324" s="31" t="n">
        <v>384.8</v>
      </c>
      <c r="N324" s="31" t="n">
        <v>49.41</v>
      </c>
      <c r="O324" s="31" t="n">
        <v>434.21</v>
      </c>
      <c r="P324" s="29" t="s">
        <v>21831</v>
      </c>
      <c r="Q324" s="30" t="n">
        <v>46249</v>
      </c>
      <c r="R324" s="30" t="n">
        <v>46239</v>
      </c>
      <c r="S324" s="29"/>
    </row>
    <row r="325" customFormat="false" ht="15" hidden="false" customHeight="true" outlineLevel="0" collapsed="false">
      <c r="A325" s="26" t="s">
        <v>22471</v>
      </c>
      <c r="B325" s="27" t="n">
        <v>46235</v>
      </c>
      <c r="C325" s="26" t="s">
        <v>22472</v>
      </c>
      <c r="D325" s="26" t="s">
        <v>5845</v>
      </c>
      <c r="E325" s="26" t="s">
        <v>20826</v>
      </c>
      <c r="F325" s="26" t="s">
        <v>167</v>
      </c>
      <c r="G325" s="26" t="s">
        <v>11624</v>
      </c>
      <c r="H325" s="26" t="s">
        <v>21830</v>
      </c>
      <c r="I325" s="26" t="n">
        <v>56</v>
      </c>
      <c r="J325" s="26" t="n">
        <v>1</v>
      </c>
      <c r="K325" s="26" t="n">
        <v>56</v>
      </c>
      <c r="L325" s="28" t="n">
        <v>10.4</v>
      </c>
      <c r="M325" s="28" t="n">
        <v>582.4</v>
      </c>
      <c r="N325" s="28" t="n">
        <v>74.78</v>
      </c>
      <c r="O325" s="28" t="n">
        <v>657.18</v>
      </c>
      <c r="P325" s="26" t="s">
        <v>21831</v>
      </c>
      <c r="Q325" s="27" t="n">
        <v>46249</v>
      </c>
      <c r="R325" s="27" t="n">
        <v>46249</v>
      </c>
      <c r="S325" s="26"/>
    </row>
    <row r="326" customFormat="false" ht="15" hidden="false" customHeight="true" outlineLevel="0" collapsed="false">
      <c r="A326" s="29" t="s">
        <v>22473</v>
      </c>
      <c r="B326" s="30" t="n">
        <v>46235</v>
      </c>
      <c r="C326" s="29" t="s">
        <v>22474</v>
      </c>
      <c r="D326" s="29" t="s">
        <v>285</v>
      </c>
      <c r="E326" s="29" t="s">
        <v>12953</v>
      </c>
      <c r="F326" s="29" t="s">
        <v>167</v>
      </c>
      <c r="G326" s="29" t="s">
        <v>11624</v>
      </c>
      <c r="H326" s="29" t="s">
        <v>21830</v>
      </c>
      <c r="I326" s="29" t="n">
        <v>44</v>
      </c>
      <c r="J326" s="29" t="n">
        <v>1</v>
      </c>
      <c r="K326" s="29" t="n">
        <v>44</v>
      </c>
      <c r="L326" s="31" t="n">
        <v>10.4</v>
      </c>
      <c r="M326" s="31" t="n">
        <v>457.6</v>
      </c>
      <c r="N326" s="31" t="n">
        <v>58.76</v>
      </c>
      <c r="O326" s="31" t="n">
        <v>516.36</v>
      </c>
      <c r="P326" s="29" t="s">
        <v>21831</v>
      </c>
      <c r="Q326" s="30" t="n">
        <v>46249</v>
      </c>
      <c r="R326" s="30" t="n">
        <v>46242</v>
      </c>
      <c r="S326" s="29"/>
    </row>
    <row r="327" customFormat="false" ht="15" hidden="false" customHeight="true" outlineLevel="0" collapsed="false">
      <c r="A327" s="26" t="s">
        <v>22475</v>
      </c>
      <c r="B327" s="27" t="n">
        <v>46235</v>
      </c>
      <c r="C327" s="26" t="s">
        <v>22476</v>
      </c>
      <c r="D327" s="26" t="s">
        <v>10908</v>
      </c>
      <c r="E327" s="26" t="s">
        <v>14163</v>
      </c>
      <c r="F327" s="26" t="s">
        <v>167</v>
      </c>
      <c r="G327" s="26" t="s">
        <v>11624</v>
      </c>
      <c r="H327" s="26" t="s">
        <v>21830</v>
      </c>
      <c r="I327" s="26" t="n">
        <v>56</v>
      </c>
      <c r="J327" s="26" t="n">
        <v>1</v>
      </c>
      <c r="K327" s="26" t="n">
        <v>56</v>
      </c>
      <c r="L327" s="28" t="n">
        <v>10.4</v>
      </c>
      <c r="M327" s="28" t="n">
        <v>582.4</v>
      </c>
      <c r="N327" s="28" t="n">
        <v>74.78</v>
      </c>
      <c r="O327" s="28" t="n">
        <v>657.18</v>
      </c>
      <c r="P327" s="26" t="s">
        <v>21831</v>
      </c>
      <c r="Q327" s="27" t="n">
        <v>46249</v>
      </c>
      <c r="R327" s="27" t="n">
        <v>46243</v>
      </c>
      <c r="S327" s="26"/>
    </row>
    <row r="328" customFormat="false" ht="15" hidden="false" customHeight="true" outlineLevel="0" collapsed="false">
      <c r="A328" s="29" t="s">
        <v>22477</v>
      </c>
      <c r="B328" s="30" t="n">
        <v>46235</v>
      </c>
      <c r="C328" s="29" t="s">
        <v>22478</v>
      </c>
      <c r="D328" s="29" t="s">
        <v>10257</v>
      </c>
      <c r="E328" s="29" t="s">
        <v>14322</v>
      </c>
      <c r="F328" s="29" t="s">
        <v>167</v>
      </c>
      <c r="G328" s="29" t="s">
        <v>11624</v>
      </c>
      <c r="H328" s="29" t="s">
        <v>21830</v>
      </c>
      <c r="I328" s="29" t="n">
        <v>24</v>
      </c>
      <c r="J328" s="29" t="n">
        <v>1</v>
      </c>
      <c r="K328" s="29" t="n">
        <v>24</v>
      </c>
      <c r="L328" s="31" t="n">
        <v>10.4</v>
      </c>
      <c r="M328" s="31" t="n">
        <v>249.6</v>
      </c>
      <c r="N328" s="31" t="n">
        <v>32.05</v>
      </c>
      <c r="O328" s="31" t="n">
        <v>281.65</v>
      </c>
      <c r="P328" s="29" t="s">
        <v>21831</v>
      </c>
      <c r="Q328" s="30" t="n">
        <v>46249</v>
      </c>
      <c r="R328" s="30" t="n">
        <v>46239</v>
      </c>
      <c r="S328" s="29"/>
    </row>
    <row r="329" customFormat="false" ht="15" hidden="false" customHeight="true" outlineLevel="0" collapsed="false">
      <c r="A329" s="26" t="s">
        <v>22479</v>
      </c>
      <c r="B329" s="27" t="n">
        <v>46235</v>
      </c>
      <c r="C329" s="26" t="s">
        <v>22480</v>
      </c>
      <c r="D329" s="26" t="s">
        <v>10587</v>
      </c>
      <c r="E329" s="26" t="s">
        <v>11962</v>
      </c>
      <c r="F329" s="26" t="s">
        <v>167</v>
      </c>
      <c r="G329" s="26" t="s">
        <v>11624</v>
      </c>
      <c r="H329" s="26" t="s">
        <v>21830</v>
      </c>
      <c r="I329" s="26" t="n">
        <v>36</v>
      </c>
      <c r="J329" s="26" t="n">
        <v>1</v>
      </c>
      <c r="K329" s="26" t="n">
        <v>36</v>
      </c>
      <c r="L329" s="28" t="n">
        <v>10.4</v>
      </c>
      <c r="M329" s="28" t="n">
        <v>374.4</v>
      </c>
      <c r="N329" s="28" t="n">
        <v>48.07</v>
      </c>
      <c r="O329" s="28" t="n">
        <v>422.47</v>
      </c>
      <c r="P329" s="26" t="s">
        <v>21831</v>
      </c>
      <c r="Q329" s="27" t="n">
        <v>46249</v>
      </c>
      <c r="R329" s="27" t="n">
        <v>46239</v>
      </c>
      <c r="S329" s="26"/>
    </row>
    <row r="330" customFormat="false" ht="15" hidden="false" customHeight="true" outlineLevel="0" collapsed="false">
      <c r="A330" s="29" t="s">
        <v>22481</v>
      </c>
      <c r="B330" s="30" t="n">
        <v>46235</v>
      </c>
      <c r="C330" s="29" t="s">
        <v>22482</v>
      </c>
      <c r="D330" s="29" t="s">
        <v>9754</v>
      </c>
      <c r="E330" s="29" t="s">
        <v>20833</v>
      </c>
      <c r="F330" s="29" t="s">
        <v>167</v>
      </c>
      <c r="G330" s="29" t="s">
        <v>11624</v>
      </c>
      <c r="H330" s="29" t="s">
        <v>21830</v>
      </c>
      <c r="I330" s="29" t="n">
        <v>32</v>
      </c>
      <c r="J330" s="29" t="n">
        <v>1</v>
      </c>
      <c r="K330" s="29" t="n">
        <v>32</v>
      </c>
      <c r="L330" s="31" t="n">
        <v>10.4</v>
      </c>
      <c r="M330" s="31" t="n">
        <v>332.8</v>
      </c>
      <c r="N330" s="31" t="n">
        <v>42.73</v>
      </c>
      <c r="O330" s="31" t="n">
        <v>375.53</v>
      </c>
      <c r="P330" s="29" t="s">
        <v>21831</v>
      </c>
      <c r="Q330" s="30" t="n">
        <v>46249</v>
      </c>
      <c r="R330" s="30" t="n">
        <v>46240</v>
      </c>
      <c r="S330" s="29"/>
    </row>
    <row r="331" customFormat="false" ht="15" hidden="false" customHeight="true" outlineLevel="0" collapsed="false">
      <c r="A331" s="26" t="s">
        <v>22483</v>
      </c>
      <c r="B331" s="27" t="n">
        <v>46235</v>
      </c>
      <c r="C331" s="26" t="s">
        <v>22484</v>
      </c>
      <c r="D331" s="26" t="s">
        <v>9263</v>
      </c>
      <c r="E331" s="26" t="s">
        <v>20835</v>
      </c>
      <c r="F331" s="26" t="s">
        <v>167</v>
      </c>
      <c r="G331" s="26" t="s">
        <v>11624</v>
      </c>
      <c r="H331" s="26" t="s">
        <v>21830</v>
      </c>
      <c r="I331" s="26" t="n">
        <v>34</v>
      </c>
      <c r="J331" s="26" t="n">
        <v>1</v>
      </c>
      <c r="K331" s="26" t="n">
        <v>34</v>
      </c>
      <c r="L331" s="28" t="n">
        <v>10.4</v>
      </c>
      <c r="M331" s="28" t="n">
        <v>353.6</v>
      </c>
      <c r="N331" s="28" t="n">
        <v>45.4</v>
      </c>
      <c r="O331" s="28" t="n">
        <v>399</v>
      </c>
      <c r="P331" s="26" t="s">
        <v>21831</v>
      </c>
      <c r="Q331" s="27" t="n">
        <v>46249</v>
      </c>
      <c r="R331" s="27" t="n">
        <v>46245</v>
      </c>
      <c r="S331" s="26"/>
    </row>
    <row r="332" customFormat="false" ht="15" hidden="false" customHeight="true" outlineLevel="0" collapsed="false">
      <c r="A332" s="29" t="s">
        <v>22485</v>
      </c>
      <c r="B332" s="30" t="n">
        <v>46235</v>
      </c>
      <c r="C332" s="29" t="s">
        <v>22486</v>
      </c>
      <c r="D332" s="29" t="s">
        <v>11511</v>
      </c>
      <c r="E332" s="29" t="s">
        <v>13824</v>
      </c>
      <c r="F332" s="29" t="s">
        <v>167</v>
      </c>
      <c r="G332" s="29" t="s">
        <v>11624</v>
      </c>
      <c r="H332" s="29" t="s">
        <v>21830</v>
      </c>
      <c r="I332" s="29" t="n">
        <v>33</v>
      </c>
      <c r="J332" s="29" t="n">
        <v>1</v>
      </c>
      <c r="K332" s="29" t="n">
        <v>33</v>
      </c>
      <c r="L332" s="31" t="n">
        <v>10.4</v>
      </c>
      <c r="M332" s="31" t="n">
        <v>343.2</v>
      </c>
      <c r="N332" s="31" t="n">
        <v>44.07</v>
      </c>
      <c r="O332" s="31" t="n">
        <v>387.27</v>
      </c>
      <c r="P332" s="29" t="s">
        <v>21831</v>
      </c>
      <c r="Q332" s="30" t="n">
        <v>46249</v>
      </c>
      <c r="R332" s="30" t="n">
        <v>46240</v>
      </c>
      <c r="S332" s="29"/>
    </row>
    <row r="333" customFormat="false" ht="15" hidden="false" customHeight="true" outlineLevel="0" collapsed="false">
      <c r="A333" s="26" t="s">
        <v>22487</v>
      </c>
      <c r="B333" s="27" t="n">
        <v>46235</v>
      </c>
      <c r="C333" s="26" t="s">
        <v>22488</v>
      </c>
      <c r="D333" s="26" t="s">
        <v>1438</v>
      </c>
      <c r="E333" s="26" t="s">
        <v>13470</v>
      </c>
      <c r="F333" s="26" t="s">
        <v>167</v>
      </c>
      <c r="G333" s="26" t="s">
        <v>11624</v>
      </c>
      <c r="H333" s="26" t="s">
        <v>21830</v>
      </c>
      <c r="I333" s="26" t="n">
        <v>28</v>
      </c>
      <c r="J333" s="26" t="n">
        <v>1</v>
      </c>
      <c r="K333" s="26" t="n">
        <v>28</v>
      </c>
      <c r="L333" s="28" t="n">
        <v>10.4</v>
      </c>
      <c r="M333" s="28" t="n">
        <v>291.2</v>
      </c>
      <c r="N333" s="28" t="n">
        <v>37.39</v>
      </c>
      <c r="O333" s="28" t="n">
        <v>328.59</v>
      </c>
      <c r="P333" s="26" t="s">
        <v>21831</v>
      </c>
      <c r="Q333" s="27" t="n">
        <v>46249</v>
      </c>
      <c r="R333" s="27" t="n">
        <v>46247</v>
      </c>
      <c r="S333" s="26"/>
    </row>
    <row r="334" customFormat="false" ht="15" hidden="false" customHeight="true" outlineLevel="0" collapsed="false">
      <c r="A334" s="29" t="s">
        <v>22489</v>
      </c>
      <c r="B334" s="30" t="n">
        <v>46235</v>
      </c>
      <c r="C334" s="29" t="s">
        <v>22490</v>
      </c>
      <c r="D334" s="29" t="s">
        <v>11335</v>
      </c>
      <c r="E334" s="29" t="s">
        <v>20839</v>
      </c>
      <c r="F334" s="29" t="s">
        <v>167</v>
      </c>
      <c r="G334" s="29" t="s">
        <v>11624</v>
      </c>
      <c r="H334" s="29" t="s">
        <v>21830</v>
      </c>
      <c r="I334" s="29" t="n">
        <v>36</v>
      </c>
      <c r="J334" s="29" t="n">
        <v>1</v>
      </c>
      <c r="K334" s="29" t="n">
        <v>36</v>
      </c>
      <c r="L334" s="31" t="n">
        <v>10.4</v>
      </c>
      <c r="M334" s="31" t="n">
        <v>374.4</v>
      </c>
      <c r="N334" s="31" t="n">
        <v>48.07</v>
      </c>
      <c r="O334" s="31" t="n">
        <v>422.47</v>
      </c>
      <c r="P334" s="29" t="s">
        <v>21831</v>
      </c>
      <c r="Q334" s="30" t="n">
        <v>46249</v>
      </c>
      <c r="R334" s="30" t="n">
        <v>46245</v>
      </c>
      <c r="S334" s="29"/>
    </row>
    <row r="335" customFormat="false" ht="15" hidden="false" customHeight="true" outlineLevel="0" collapsed="false">
      <c r="A335" s="26" t="s">
        <v>22491</v>
      </c>
      <c r="B335" s="27" t="n">
        <v>46235</v>
      </c>
      <c r="C335" s="26" t="s">
        <v>22492</v>
      </c>
      <c r="D335" s="26" t="s">
        <v>8717</v>
      </c>
      <c r="E335" s="26" t="s">
        <v>12922</v>
      </c>
      <c r="F335" s="26" t="s">
        <v>167</v>
      </c>
      <c r="G335" s="26" t="s">
        <v>11624</v>
      </c>
      <c r="H335" s="26" t="s">
        <v>21830</v>
      </c>
      <c r="I335" s="26" t="n">
        <v>31</v>
      </c>
      <c r="J335" s="26" t="n">
        <v>1</v>
      </c>
      <c r="K335" s="26" t="n">
        <v>31</v>
      </c>
      <c r="L335" s="28" t="n">
        <v>10.4</v>
      </c>
      <c r="M335" s="28" t="n">
        <v>322.4</v>
      </c>
      <c r="N335" s="28" t="n">
        <v>41.4</v>
      </c>
      <c r="O335" s="28" t="n">
        <v>363.8</v>
      </c>
      <c r="P335" s="26" t="s">
        <v>21831</v>
      </c>
      <c r="Q335" s="27" t="n">
        <v>46249</v>
      </c>
      <c r="R335" s="27" t="n">
        <v>46250</v>
      </c>
      <c r="S335" s="26"/>
    </row>
    <row r="336" customFormat="false" ht="15" hidden="false" customHeight="true" outlineLevel="0" collapsed="false">
      <c r="A336" s="29" t="s">
        <v>22493</v>
      </c>
      <c r="B336" s="30" t="n">
        <v>46235</v>
      </c>
      <c r="C336" s="29" t="s">
        <v>22494</v>
      </c>
      <c r="D336" s="29" t="s">
        <v>7887</v>
      </c>
      <c r="E336" s="29" t="s">
        <v>20842</v>
      </c>
      <c r="F336" s="29" t="s">
        <v>167</v>
      </c>
      <c r="G336" s="29" t="s">
        <v>11624</v>
      </c>
      <c r="H336" s="29" t="s">
        <v>21830</v>
      </c>
      <c r="I336" s="29" t="n">
        <v>49</v>
      </c>
      <c r="J336" s="29" t="n">
        <v>1</v>
      </c>
      <c r="K336" s="29" t="n">
        <v>49</v>
      </c>
      <c r="L336" s="31" t="n">
        <v>10.4</v>
      </c>
      <c r="M336" s="31" t="n">
        <v>509.6</v>
      </c>
      <c r="N336" s="31" t="n">
        <v>65.43</v>
      </c>
      <c r="O336" s="31" t="n">
        <v>575.03</v>
      </c>
      <c r="P336" s="29" t="s">
        <v>21831</v>
      </c>
      <c r="Q336" s="30" t="n">
        <v>46249</v>
      </c>
      <c r="R336" s="30" t="n">
        <v>46243</v>
      </c>
      <c r="S336" s="29"/>
    </row>
    <row r="337" customFormat="false" ht="15" hidden="false" customHeight="true" outlineLevel="0" collapsed="false">
      <c r="A337" s="26" t="s">
        <v>22495</v>
      </c>
      <c r="B337" s="27" t="n">
        <v>46235</v>
      </c>
      <c r="C337" s="26" t="s">
        <v>22496</v>
      </c>
      <c r="D337" s="26" t="s">
        <v>10503</v>
      </c>
      <c r="E337" s="26" t="s">
        <v>14306</v>
      </c>
      <c r="F337" s="26" t="s">
        <v>167</v>
      </c>
      <c r="G337" s="26" t="s">
        <v>11624</v>
      </c>
      <c r="H337" s="26" t="s">
        <v>21830</v>
      </c>
      <c r="I337" s="26" t="n">
        <v>37</v>
      </c>
      <c r="J337" s="26" t="n">
        <v>1</v>
      </c>
      <c r="K337" s="26" t="n">
        <v>37</v>
      </c>
      <c r="L337" s="28" t="n">
        <v>10.4</v>
      </c>
      <c r="M337" s="28" t="n">
        <v>384.8</v>
      </c>
      <c r="N337" s="28" t="n">
        <v>49.41</v>
      </c>
      <c r="O337" s="28" t="n">
        <v>434.21</v>
      </c>
      <c r="P337" s="26" t="s">
        <v>21834</v>
      </c>
      <c r="Q337" s="27" t="n">
        <v>46249</v>
      </c>
      <c r="R337" s="26"/>
      <c r="S337" s="26"/>
    </row>
    <row r="338" customFormat="false" ht="15" hidden="false" customHeight="true" outlineLevel="0" collapsed="false">
      <c r="A338" s="29" t="s">
        <v>22497</v>
      </c>
      <c r="B338" s="30" t="n">
        <v>46235</v>
      </c>
      <c r="C338" s="29" t="s">
        <v>22498</v>
      </c>
      <c r="D338" s="29" t="s">
        <v>5382</v>
      </c>
      <c r="E338" s="29" t="s">
        <v>13741</v>
      </c>
      <c r="F338" s="29" t="s">
        <v>167</v>
      </c>
      <c r="G338" s="29" t="s">
        <v>11624</v>
      </c>
      <c r="H338" s="29" t="s">
        <v>21830</v>
      </c>
      <c r="I338" s="29" t="n">
        <v>41</v>
      </c>
      <c r="J338" s="29" t="n">
        <v>1</v>
      </c>
      <c r="K338" s="29" t="n">
        <v>41</v>
      </c>
      <c r="L338" s="31" t="n">
        <v>10.4</v>
      </c>
      <c r="M338" s="31" t="n">
        <v>426.4</v>
      </c>
      <c r="N338" s="31" t="n">
        <v>54.75</v>
      </c>
      <c r="O338" s="31" t="n">
        <v>481.15</v>
      </c>
      <c r="P338" s="29" t="s">
        <v>21831</v>
      </c>
      <c r="Q338" s="30" t="n">
        <v>46249</v>
      </c>
      <c r="R338" s="30" t="n">
        <v>46247</v>
      </c>
      <c r="S338" s="29"/>
    </row>
    <row r="339" customFormat="false" ht="15" hidden="false" customHeight="true" outlineLevel="0" collapsed="false">
      <c r="A339" s="26" t="s">
        <v>22499</v>
      </c>
      <c r="B339" s="27" t="n">
        <v>46235</v>
      </c>
      <c r="C339" s="26" t="s">
        <v>22500</v>
      </c>
      <c r="D339" s="26" t="s">
        <v>11016</v>
      </c>
      <c r="E339" s="26" t="s">
        <v>12548</v>
      </c>
      <c r="F339" s="26" t="s">
        <v>167</v>
      </c>
      <c r="G339" s="26" t="s">
        <v>11624</v>
      </c>
      <c r="H339" s="26" t="s">
        <v>21830</v>
      </c>
      <c r="I339" s="26" t="n">
        <v>52</v>
      </c>
      <c r="J339" s="26" t="n">
        <v>1</v>
      </c>
      <c r="K339" s="26" t="n">
        <v>52</v>
      </c>
      <c r="L339" s="28" t="n">
        <v>10.4</v>
      </c>
      <c r="M339" s="28" t="n">
        <v>540.8</v>
      </c>
      <c r="N339" s="28" t="n">
        <v>69.44</v>
      </c>
      <c r="O339" s="28" t="n">
        <v>610.24</v>
      </c>
      <c r="P339" s="26" t="s">
        <v>21831</v>
      </c>
      <c r="Q339" s="27" t="n">
        <v>46249</v>
      </c>
      <c r="R339" s="27" t="n">
        <v>46249</v>
      </c>
      <c r="S339" s="26"/>
    </row>
    <row r="340" customFormat="false" ht="15" hidden="false" customHeight="true" outlineLevel="0" collapsed="false">
      <c r="A340" s="29" t="s">
        <v>22501</v>
      </c>
      <c r="B340" s="30" t="n">
        <v>46235</v>
      </c>
      <c r="C340" s="29" t="s">
        <v>22502</v>
      </c>
      <c r="D340" s="29" t="s">
        <v>9706</v>
      </c>
      <c r="E340" s="29" t="s">
        <v>12274</v>
      </c>
      <c r="F340" s="29" t="s">
        <v>167</v>
      </c>
      <c r="G340" s="29" t="s">
        <v>11624</v>
      </c>
      <c r="H340" s="29" t="s">
        <v>21830</v>
      </c>
      <c r="I340" s="29" t="n">
        <v>55</v>
      </c>
      <c r="J340" s="29" t="n">
        <v>1</v>
      </c>
      <c r="K340" s="29" t="n">
        <v>55</v>
      </c>
      <c r="L340" s="31" t="n">
        <v>10.4</v>
      </c>
      <c r="M340" s="31" t="n">
        <v>572</v>
      </c>
      <c r="N340" s="31" t="n">
        <v>73.44</v>
      </c>
      <c r="O340" s="31" t="n">
        <v>645.44</v>
      </c>
      <c r="P340" s="29" t="s">
        <v>21831</v>
      </c>
      <c r="Q340" s="30" t="n">
        <v>46249</v>
      </c>
      <c r="R340" s="30" t="n">
        <v>46245</v>
      </c>
      <c r="S340" s="29"/>
    </row>
    <row r="341" customFormat="false" ht="15" hidden="false" customHeight="true" outlineLevel="0" collapsed="false">
      <c r="A341" s="26" t="s">
        <v>22503</v>
      </c>
      <c r="B341" s="27" t="n">
        <v>46235</v>
      </c>
      <c r="C341" s="26" t="s">
        <v>22504</v>
      </c>
      <c r="D341" s="26" t="s">
        <v>9067</v>
      </c>
      <c r="E341" s="26" t="s">
        <v>20850</v>
      </c>
      <c r="F341" s="26" t="s">
        <v>167</v>
      </c>
      <c r="G341" s="26" t="s">
        <v>11624</v>
      </c>
      <c r="H341" s="26" t="s">
        <v>21830</v>
      </c>
      <c r="I341" s="26" t="n">
        <v>40</v>
      </c>
      <c r="J341" s="26" t="n">
        <v>1</v>
      </c>
      <c r="K341" s="26" t="n">
        <v>40</v>
      </c>
      <c r="L341" s="28" t="n">
        <v>10.4</v>
      </c>
      <c r="M341" s="28" t="n">
        <v>416</v>
      </c>
      <c r="N341" s="28" t="n">
        <v>53.41</v>
      </c>
      <c r="O341" s="28" t="n">
        <v>469.41</v>
      </c>
      <c r="P341" s="26" t="s">
        <v>21831</v>
      </c>
      <c r="Q341" s="27" t="n">
        <v>46249</v>
      </c>
      <c r="R341" s="27" t="n">
        <v>46242</v>
      </c>
      <c r="S341" s="26"/>
    </row>
    <row r="342" customFormat="false" ht="15" hidden="false" customHeight="true" outlineLevel="0" collapsed="false">
      <c r="A342" s="29" t="s">
        <v>22505</v>
      </c>
      <c r="B342" s="30" t="n">
        <v>46235</v>
      </c>
      <c r="C342" s="29" t="s">
        <v>22506</v>
      </c>
      <c r="D342" s="29" t="s">
        <v>2979</v>
      </c>
      <c r="E342" s="29" t="s">
        <v>14097</v>
      </c>
      <c r="F342" s="29" t="s">
        <v>167</v>
      </c>
      <c r="G342" s="29" t="s">
        <v>11624</v>
      </c>
      <c r="H342" s="29" t="s">
        <v>21830</v>
      </c>
      <c r="I342" s="29" t="n">
        <v>40</v>
      </c>
      <c r="J342" s="29" t="n">
        <v>1</v>
      </c>
      <c r="K342" s="29" t="n">
        <v>40</v>
      </c>
      <c r="L342" s="31" t="n">
        <v>10.4</v>
      </c>
      <c r="M342" s="31" t="n">
        <v>416</v>
      </c>
      <c r="N342" s="31" t="n">
        <v>53.41</v>
      </c>
      <c r="O342" s="31" t="n">
        <v>469.41</v>
      </c>
      <c r="P342" s="29" t="s">
        <v>21831</v>
      </c>
      <c r="Q342" s="30" t="n">
        <v>46249</v>
      </c>
      <c r="R342" s="30" t="n">
        <v>46237</v>
      </c>
      <c r="S342" s="29"/>
    </row>
    <row r="343" customFormat="false" ht="15" hidden="false" customHeight="true" outlineLevel="0" collapsed="false">
      <c r="A343" s="26" t="s">
        <v>22507</v>
      </c>
      <c r="B343" s="27" t="n">
        <v>46235</v>
      </c>
      <c r="C343" s="26" t="s">
        <v>22508</v>
      </c>
      <c r="D343" s="26" t="s">
        <v>4219</v>
      </c>
      <c r="E343" s="26" t="s">
        <v>12496</v>
      </c>
      <c r="F343" s="26" t="s">
        <v>167</v>
      </c>
      <c r="G343" s="26" t="s">
        <v>11624</v>
      </c>
      <c r="H343" s="26" t="s">
        <v>21830</v>
      </c>
      <c r="I343" s="26" t="n">
        <v>54</v>
      </c>
      <c r="J343" s="26" t="n">
        <v>1</v>
      </c>
      <c r="K343" s="26" t="n">
        <v>54</v>
      </c>
      <c r="L343" s="28" t="n">
        <v>10.4</v>
      </c>
      <c r="M343" s="28" t="n">
        <v>561.6</v>
      </c>
      <c r="N343" s="28" t="n">
        <v>72.11</v>
      </c>
      <c r="O343" s="28" t="n">
        <v>633.71</v>
      </c>
      <c r="P343" s="26" t="s">
        <v>21831</v>
      </c>
      <c r="Q343" s="27" t="n">
        <v>46249</v>
      </c>
      <c r="R343" s="27" t="n">
        <v>46241</v>
      </c>
      <c r="S343" s="26"/>
    </row>
    <row r="344" customFormat="false" ht="15" hidden="false" customHeight="true" outlineLevel="0" collapsed="false">
      <c r="A344" s="29" t="s">
        <v>22509</v>
      </c>
      <c r="B344" s="30" t="n">
        <v>46235</v>
      </c>
      <c r="C344" s="29" t="s">
        <v>22510</v>
      </c>
      <c r="D344" s="29" t="s">
        <v>6117</v>
      </c>
      <c r="E344" s="29" t="s">
        <v>12931</v>
      </c>
      <c r="F344" s="29" t="s">
        <v>167</v>
      </c>
      <c r="G344" s="29" t="s">
        <v>11624</v>
      </c>
      <c r="H344" s="29" t="s">
        <v>21830</v>
      </c>
      <c r="I344" s="29" t="n">
        <v>33</v>
      </c>
      <c r="J344" s="29" t="n">
        <v>1</v>
      </c>
      <c r="K344" s="29" t="n">
        <v>33</v>
      </c>
      <c r="L344" s="31" t="n">
        <v>10.4</v>
      </c>
      <c r="M344" s="31" t="n">
        <v>343.2</v>
      </c>
      <c r="N344" s="31" t="n">
        <v>44.07</v>
      </c>
      <c r="O344" s="31" t="n">
        <v>387.27</v>
      </c>
      <c r="P344" s="29" t="s">
        <v>21831</v>
      </c>
      <c r="Q344" s="30" t="n">
        <v>46249</v>
      </c>
      <c r="R344" s="30" t="n">
        <v>46249</v>
      </c>
      <c r="S344" s="29"/>
    </row>
    <row r="345" customFormat="false" ht="15" hidden="false" customHeight="true" outlineLevel="0" collapsed="false">
      <c r="A345" s="26" t="s">
        <v>22511</v>
      </c>
      <c r="B345" s="27" t="n">
        <v>46235</v>
      </c>
      <c r="C345" s="26" t="s">
        <v>22512</v>
      </c>
      <c r="D345" s="26" t="s">
        <v>11338</v>
      </c>
      <c r="E345" s="26" t="s">
        <v>12466</v>
      </c>
      <c r="F345" s="26" t="s">
        <v>167</v>
      </c>
      <c r="G345" s="26" t="s">
        <v>11624</v>
      </c>
      <c r="H345" s="26" t="s">
        <v>21830</v>
      </c>
      <c r="I345" s="26" t="n">
        <v>40</v>
      </c>
      <c r="J345" s="26" t="n">
        <v>1</v>
      </c>
      <c r="K345" s="26" t="n">
        <v>40</v>
      </c>
      <c r="L345" s="28" t="n">
        <v>10.4</v>
      </c>
      <c r="M345" s="28" t="n">
        <v>416</v>
      </c>
      <c r="N345" s="28" t="n">
        <v>53.41</v>
      </c>
      <c r="O345" s="28" t="n">
        <v>469.41</v>
      </c>
      <c r="P345" s="26" t="s">
        <v>21831</v>
      </c>
      <c r="Q345" s="27" t="n">
        <v>46249</v>
      </c>
      <c r="R345" s="27" t="n">
        <v>46244</v>
      </c>
      <c r="S345" s="26"/>
    </row>
    <row r="346" customFormat="false" ht="15" hidden="false" customHeight="true" outlineLevel="0" collapsed="false">
      <c r="A346" s="29" t="s">
        <v>22513</v>
      </c>
      <c r="B346" s="30" t="n">
        <v>46235</v>
      </c>
      <c r="C346" s="29" t="s">
        <v>22514</v>
      </c>
      <c r="D346" s="29" t="s">
        <v>5021</v>
      </c>
      <c r="E346" s="29" t="s">
        <v>20856</v>
      </c>
      <c r="F346" s="29" t="s">
        <v>167</v>
      </c>
      <c r="G346" s="29" t="s">
        <v>11624</v>
      </c>
      <c r="H346" s="29" t="s">
        <v>21830</v>
      </c>
      <c r="I346" s="29" t="n">
        <v>47</v>
      </c>
      <c r="J346" s="29" t="n">
        <v>1</v>
      </c>
      <c r="K346" s="29" t="n">
        <v>47</v>
      </c>
      <c r="L346" s="31" t="n">
        <v>10.4</v>
      </c>
      <c r="M346" s="31" t="n">
        <v>488.8</v>
      </c>
      <c r="N346" s="31" t="n">
        <v>62.76</v>
      </c>
      <c r="O346" s="31" t="n">
        <v>551.56</v>
      </c>
      <c r="P346" s="29" t="s">
        <v>21831</v>
      </c>
      <c r="Q346" s="30" t="n">
        <v>46249</v>
      </c>
      <c r="R346" s="30" t="n">
        <v>46246</v>
      </c>
      <c r="S346" s="29"/>
    </row>
    <row r="347" customFormat="false" ht="15" hidden="false" customHeight="true" outlineLevel="0" collapsed="false">
      <c r="A347" s="26" t="s">
        <v>22515</v>
      </c>
      <c r="B347" s="27" t="n">
        <v>46235</v>
      </c>
      <c r="C347" s="26" t="s">
        <v>22516</v>
      </c>
      <c r="D347" s="26" t="s">
        <v>7083</v>
      </c>
      <c r="E347" s="26" t="s">
        <v>12732</v>
      </c>
      <c r="F347" s="26" t="s">
        <v>167</v>
      </c>
      <c r="G347" s="26" t="s">
        <v>11624</v>
      </c>
      <c r="H347" s="26" t="s">
        <v>21830</v>
      </c>
      <c r="I347" s="26" t="n">
        <v>28</v>
      </c>
      <c r="J347" s="26" t="n">
        <v>1</v>
      </c>
      <c r="K347" s="26" t="n">
        <v>28</v>
      </c>
      <c r="L347" s="28" t="n">
        <v>10.4</v>
      </c>
      <c r="M347" s="28" t="n">
        <v>291.2</v>
      </c>
      <c r="N347" s="28" t="n">
        <v>37.39</v>
      </c>
      <c r="O347" s="28" t="n">
        <v>328.59</v>
      </c>
      <c r="P347" s="26" t="s">
        <v>21831</v>
      </c>
      <c r="Q347" s="27" t="n">
        <v>46249</v>
      </c>
      <c r="R347" s="27" t="n">
        <v>46250</v>
      </c>
      <c r="S347" s="26"/>
    </row>
    <row r="348" customFormat="false" ht="15" hidden="false" customHeight="true" outlineLevel="0" collapsed="false">
      <c r="A348" s="29" t="s">
        <v>22517</v>
      </c>
      <c r="B348" s="30" t="n">
        <v>46235</v>
      </c>
      <c r="C348" s="29" t="s">
        <v>22518</v>
      </c>
      <c r="D348" s="29" t="s">
        <v>1202</v>
      </c>
      <c r="E348" s="29" t="s">
        <v>12656</v>
      </c>
      <c r="F348" s="29" t="s">
        <v>167</v>
      </c>
      <c r="G348" s="29" t="s">
        <v>11624</v>
      </c>
      <c r="H348" s="29" t="s">
        <v>21830</v>
      </c>
      <c r="I348" s="29" t="n">
        <v>58</v>
      </c>
      <c r="J348" s="29" t="n">
        <v>1</v>
      </c>
      <c r="K348" s="29" t="n">
        <v>58</v>
      </c>
      <c r="L348" s="31" t="n">
        <v>10.4</v>
      </c>
      <c r="M348" s="31" t="n">
        <v>603.2</v>
      </c>
      <c r="N348" s="31" t="n">
        <v>77.45</v>
      </c>
      <c r="O348" s="31" t="n">
        <v>680.65</v>
      </c>
      <c r="P348" s="29" t="s">
        <v>21831</v>
      </c>
      <c r="Q348" s="30" t="n">
        <v>46249</v>
      </c>
      <c r="R348" s="30" t="n">
        <v>46240</v>
      </c>
      <c r="S348" s="29"/>
    </row>
    <row r="349" customFormat="false" ht="15" hidden="false" customHeight="true" outlineLevel="0" collapsed="false">
      <c r="A349" s="26" t="s">
        <v>22519</v>
      </c>
      <c r="B349" s="27" t="n">
        <v>46235</v>
      </c>
      <c r="C349" s="26" t="s">
        <v>22520</v>
      </c>
      <c r="D349" s="26" t="s">
        <v>9433</v>
      </c>
      <c r="E349" s="26" t="s">
        <v>14372</v>
      </c>
      <c r="F349" s="26" t="s">
        <v>167</v>
      </c>
      <c r="G349" s="26" t="s">
        <v>11624</v>
      </c>
      <c r="H349" s="26" t="s">
        <v>21830</v>
      </c>
      <c r="I349" s="26" t="n">
        <v>26</v>
      </c>
      <c r="J349" s="26" t="n">
        <v>1</v>
      </c>
      <c r="K349" s="26" t="n">
        <v>26</v>
      </c>
      <c r="L349" s="28" t="n">
        <v>10.4</v>
      </c>
      <c r="M349" s="28" t="n">
        <v>270.4</v>
      </c>
      <c r="N349" s="28" t="n">
        <v>34.72</v>
      </c>
      <c r="O349" s="28" t="n">
        <v>305.12</v>
      </c>
      <c r="P349" s="26" t="s">
        <v>21831</v>
      </c>
      <c r="Q349" s="27" t="n">
        <v>46249</v>
      </c>
      <c r="R349" s="27" t="n">
        <v>46244</v>
      </c>
      <c r="S349" s="26"/>
    </row>
    <row r="350" customFormat="false" ht="15" hidden="false" customHeight="true" outlineLevel="0" collapsed="false">
      <c r="A350" s="29" t="s">
        <v>22521</v>
      </c>
      <c r="B350" s="30" t="n">
        <v>46235</v>
      </c>
      <c r="C350" s="29" t="s">
        <v>22522</v>
      </c>
      <c r="D350" s="29" t="s">
        <v>7077</v>
      </c>
      <c r="E350" s="29" t="s">
        <v>20861</v>
      </c>
      <c r="F350" s="29" t="s">
        <v>167</v>
      </c>
      <c r="G350" s="29" t="s">
        <v>11624</v>
      </c>
      <c r="H350" s="29" t="s">
        <v>21830</v>
      </c>
      <c r="I350" s="29" t="n">
        <v>42</v>
      </c>
      <c r="J350" s="29" t="n">
        <v>1</v>
      </c>
      <c r="K350" s="29" t="n">
        <v>42</v>
      </c>
      <c r="L350" s="31" t="n">
        <v>10.4</v>
      </c>
      <c r="M350" s="31" t="n">
        <v>436.8</v>
      </c>
      <c r="N350" s="31" t="n">
        <v>56.09</v>
      </c>
      <c r="O350" s="31" t="n">
        <v>492.89</v>
      </c>
      <c r="P350" s="29" t="s">
        <v>21831</v>
      </c>
      <c r="Q350" s="30" t="n">
        <v>46249</v>
      </c>
      <c r="R350" s="30" t="n">
        <v>46246</v>
      </c>
      <c r="S350" s="29"/>
    </row>
    <row r="351" customFormat="false" ht="15" hidden="false" customHeight="true" outlineLevel="0" collapsed="false">
      <c r="A351" s="26" t="s">
        <v>22523</v>
      </c>
      <c r="B351" s="27" t="n">
        <v>46235</v>
      </c>
      <c r="C351" s="26" t="s">
        <v>22524</v>
      </c>
      <c r="D351" s="26" t="s">
        <v>10196</v>
      </c>
      <c r="E351" s="26" t="s">
        <v>13422</v>
      </c>
      <c r="F351" s="26" t="s">
        <v>167</v>
      </c>
      <c r="G351" s="26" t="s">
        <v>11624</v>
      </c>
      <c r="H351" s="26" t="s">
        <v>21830</v>
      </c>
      <c r="I351" s="26" t="n">
        <v>60</v>
      </c>
      <c r="J351" s="26" t="n">
        <v>1</v>
      </c>
      <c r="K351" s="26" t="n">
        <v>60</v>
      </c>
      <c r="L351" s="28" t="n">
        <v>10.4</v>
      </c>
      <c r="M351" s="28" t="n">
        <v>624</v>
      </c>
      <c r="N351" s="28" t="n">
        <v>80.12</v>
      </c>
      <c r="O351" s="28" t="n">
        <v>704.12</v>
      </c>
      <c r="P351" s="26" t="s">
        <v>21831</v>
      </c>
      <c r="Q351" s="27" t="n">
        <v>46249</v>
      </c>
      <c r="R351" s="27" t="n">
        <v>46246</v>
      </c>
      <c r="S351" s="26"/>
    </row>
    <row r="352" customFormat="false" ht="15" hidden="false" customHeight="true" outlineLevel="0" collapsed="false">
      <c r="A352" s="29" t="s">
        <v>22525</v>
      </c>
      <c r="B352" s="30" t="n">
        <v>46235</v>
      </c>
      <c r="C352" s="29" t="s">
        <v>22526</v>
      </c>
      <c r="D352" s="29" t="s">
        <v>3060</v>
      </c>
      <c r="E352" s="29" t="s">
        <v>12310</v>
      </c>
      <c r="F352" s="29" t="s">
        <v>167</v>
      </c>
      <c r="G352" s="29" t="s">
        <v>11624</v>
      </c>
      <c r="H352" s="29" t="s">
        <v>21830</v>
      </c>
      <c r="I352" s="29" t="n">
        <v>57</v>
      </c>
      <c r="J352" s="29" t="n">
        <v>1</v>
      </c>
      <c r="K352" s="29" t="n">
        <v>57</v>
      </c>
      <c r="L352" s="31" t="n">
        <v>10.4</v>
      </c>
      <c r="M352" s="31" t="n">
        <v>592.8</v>
      </c>
      <c r="N352" s="31" t="n">
        <v>76.12</v>
      </c>
      <c r="O352" s="31" t="n">
        <v>668.92</v>
      </c>
      <c r="P352" s="29" t="s">
        <v>21831</v>
      </c>
      <c r="Q352" s="30" t="n">
        <v>46249</v>
      </c>
      <c r="R352" s="30" t="n">
        <v>46237</v>
      </c>
      <c r="S352" s="29"/>
    </row>
    <row r="353" customFormat="false" ht="15" hidden="false" customHeight="true" outlineLevel="0" collapsed="false">
      <c r="A353" s="26" t="s">
        <v>22527</v>
      </c>
      <c r="B353" s="27" t="n">
        <v>46235</v>
      </c>
      <c r="C353" s="26" t="s">
        <v>22528</v>
      </c>
      <c r="D353" s="26" t="s">
        <v>7657</v>
      </c>
      <c r="E353" s="26" t="s">
        <v>13231</v>
      </c>
      <c r="F353" s="26" t="s">
        <v>167</v>
      </c>
      <c r="G353" s="26" t="s">
        <v>11624</v>
      </c>
      <c r="H353" s="26" t="s">
        <v>21830</v>
      </c>
      <c r="I353" s="26" t="n">
        <v>49</v>
      </c>
      <c r="J353" s="26" t="n">
        <v>1</v>
      </c>
      <c r="K353" s="26" t="n">
        <v>49</v>
      </c>
      <c r="L353" s="28" t="n">
        <v>10.4</v>
      </c>
      <c r="M353" s="28" t="n">
        <v>509.6</v>
      </c>
      <c r="N353" s="28" t="n">
        <v>65.43</v>
      </c>
      <c r="O353" s="28" t="n">
        <v>575.03</v>
      </c>
      <c r="P353" s="26" t="s">
        <v>11623</v>
      </c>
      <c r="Q353" s="27" t="n">
        <v>46249</v>
      </c>
      <c r="R353" s="26"/>
      <c r="S353" s="26"/>
    </row>
    <row r="354" customFormat="false" ht="15" hidden="false" customHeight="true" outlineLevel="0" collapsed="false">
      <c r="A354" s="29" t="s">
        <v>22529</v>
      </c>
      <c r="B354" s="30" t="n">
        <v>46235</v>
      </c>
      <c r="C354" s="29" t="s">
        <v>22530</v>
      </c>
      <c r="D354" s="29" t="s">
        <v>8573</v>
      </c>
      <c r="E354" s="29" t="s">
        <v>14114</v>
      </c>
      <c r="F354" s="29" t="s">
        <v>167</v>
      </c>
      <c r="G354" s="29" t="s">
        <v>11624</v>
      </c>
      <c r="H354" s="29" t="s">
        <v>21830</v>
      </c>
      <c r="I354" s="29" t="n">
        <v>36</v>
      </c>
      <c r="J354" s="29" t="n">
        <v>1</v>
      </c>
      <c r="K354" s="29" t="n">
        <v>36</v>
      </c>
      <c r="L354" s="31" t="n">
        <v>10.4</v>
      </c>
      <c r="M354" s="31" t="n">
        <v>374.4</v>
      </c>
      <c r="N354" s="31" t="n">
        <v>48.07</v>
      </c>
      <c r="O354" s="31" t="n">
        <v>422.47</v>
      </c>
      <c r="P354" s="29" t="s">
        <v>21831</v>
      </c>
      <c r="Q354" s="30" t="n">
        <v>46249</v>
      </c>
      <c r="R354" s="30" t="n">
        <v>46248</v>
      </c>
      <c r="S354" s="29"/>
    </row>
    <row r="355" customFormat="false" ht="15" hidden="false" customHeight="true" outlineLevel="0" collapsed="false">
      <c r="A355" s="26" t="s">
        <v>22531</v>
      </c>
      <c r="B355" s="27" t="n">
        <v>46235</v>
      </c>
      <c r="C355" s="26" t="s">
        <v>22532</v>
      </c>
      <c r="D355" s="26" t="s">
        <v>8098</v>
      </c>
      <c r="E355" s="26" t="s">
        <v>12526</v>
      </c>
      <c r="F355" s="26" t="s">
        <v>167</v>
      </c>
      <c r="G355" s="26" t="s">
        <v>11624</v>
      </c>
      <c r="H355" s="26" t="s">
        <v>21830</v>
      </c>
      <c r="I355" s="26" t="n">
        <v>34</v>
      </c>
      <c r="J355" s="26" t="n">
        <v>1</v>
      </c>
      <c r="K355" s="26" t="n">
        <v>34</v>
      </c>
      <c r="L355" s="28" t="n">
        <v>10.4</v>
      </c>
      <c r="M355" s="28" t="n">
        <v>353.6</v>
      </c>
      <c r="N355" s="28" t="n">
        <v>45.4</v>
      </c>
      <c r="O355" s="28" t="n">
        <v>399</v>
      </c>
      <c r="P355" s="26" t="s">
        <v>21831</v>
      </c>
      <c r="Q355" s="27" t="n">
        <v>46249</v>
      </c>
      <c r="R355" s="27" t="n">
        <v>46245</v>
      </c>
      <c r="S355" s="26"/>
    </row>
    <row r="356" customFormat="false" ht="15" hidden="false" customHeight="true" outlineLevel="0" collapsed="false">
      <c r="A356" s="29" t="s">
        <v>22533</v>
      </c>
      <c r="B356" s="30" t="n">
        <v>46235</v>
      </c>
      <c r="C356" s="29" t="s">
        <v>22534</v>
      </c>
      <c r="D356" s="29" t="s">
        <v>10184</v>
      </c>
      <c r="E356" s="29" t="s">
        <v>12513</v>
      </c>
      <c r="F356" s="29" t="s">
        <v>167</v>
      </c>
      <c r="G356" s="29" t="s">
        <v>11624</v>
      </c>
      <c r="H356" s="29" t="s">
        <v>21830</v>
      </c>
      <c r="I356" s="29" t="n">
        <v>43</v>
      </c>
      <c r="J356" s="29" t="n">
        <v>1</v>
      </c>
      <c r="K356" s="29" t="n">
        <v>43</v>
      </c>
      <c r="L356" s="31" t="n">
        <v>10.4</v>
      </c>
      <c r="M356" s="31" t="n">
        <v>447.2</v>
      </c>
      <c r="N356" s="31" t="n">
        <v>57.42</v>
      </c>
      <c r="O356" s="31" t="n">
        <v>504.62</v>
      </c>
      <c r="P356" s="29" t="s">
        <v>21834</v>
      </c>
      <c r="Q356" s="30" t="n">
        <v>46249</v>
      </c>
      <c r="R356" s="29"/>
      <c r="S356" s="29"/>
    </row>
    <row r="357" customFormat="false" ht="15" hidden="false" customHeight="true" outlineLevel="0" collapsed="false">
      <c r="A357" s="26" t="s">
        <v>22535</v>
      </c>
      <c r="B357" s="27" t="n">
        <v>46235</v>
      </c>
      <c r="C357" s="26" t="s">
        <v>22536</v>
      </c>
      <c r="D357" s="26" t="s">
        <v>4586</v>
      </c>
      <c r="E357" s="26" t="s">
        <v>20871</v>
      </c>
      <c r="F357" s="26" t="s">
        <v>167</v>
      </c>
      <c r="G357" s="26" t="s">
        <v>11624</v>
      </c>
      <c r="H357" s="26" t="s">
        <v>21830</v>
      </c>
      <c r="I357" s="26" t="n">
        <v>39</v>
      </c>
      <c r="J357" s="26" t="n">
        <v>1</v>
      </c>
      <c r="K357" s="26" t="n">
        <v>39</v>
      </c>
      <c r="L357" s="28" t="n">
        <v>10.4</v>
      </c>
      <c r="M357" s="28" t="n">
        <v>405.6</v>
      </c>
      <c r="N357" s="28" t="n">
        <v>52.08</v>
      </c>
      <c r="O357" s="28" t="n">
        <v>457.68</v>
      </c>
      <c r="P357" s="26" t="s">
        <v>21831</v>
      </c>
      <c r="Q357" s="27" t="n">
        <v>46249</v>
      </c>
      <c r="R357" s="27" t="n">
        <v>46245</v>
      </c>
      <c r="S357" s="26"/>
    </row>
    <row r="358" customFormat="false" ht="15" hidden="false" customHeight="true" outlineLevel="0" collapsed="false">
      <c r="A358" s="29" t="s">
        <v>22537</v>
      </c>
      <c r="B358" s="30" t="n">
        <v>46235</v>
      </c>
      <c r="C358" s="29" t="s">
        <v>22538</v>
      </c>
      <c r="D358" s="29" t="s">
        <v>7782</v>
      </c>
      <c r="E358" s="29" t="s">
        <v>11989</v>
      </c>
      <c r="F358" s="29" t="s">
        <v>167</v>
      </c>
      <c r="G358" s="29" t="s">
        <v>11624</v>
      </c>
      <c r="H358" s="29" t="s">
        <v>21830</v>
      </c>
      <c r="I358" s="29" t="n">
        <v>28</v>
      </c>
      <c r="J358" s="29" t="n">
        <v>1</v>
      </c>
      <c r="K358" s="29" t="n">
        <v>28</v>
      </c>
      <c r="L358" s="31" t="n">
        <v>10.4</v>
      </c>
      <c r="M358" s="31" t="n">
        <v>291.2</v>
      </c>
      <c r="N358" s="31" t="n">
        <v>37.39</v>
      </c>
      <c r="O358" s="31" t="n">
        <v>328.59</v>
      </c>
      <c r="P358" s="29" t="s">
        <v>21831</v>
      </c>
      <c r="Q358" s="30" t="n">
        <v>46249</v>
      </c>
      <c r="R358" s="30" t="n">
        <v>46248</v>
      </c>
      <c r="S358" s="29"/>
    </row>
    <row r="359" customFormat="false" ht="15" hidden="false" customHeight="true" outlineLevel="0" collapsed="false">
      <c r="A359" s="26" t="s">
        <v>22539</v>
      </c>
      <c r="B359" s="27" t="n">
        <v>46235</v>
      </c>
      <c r="C359" s="26" t="s">
        <v>22540</v>
      </c>
      <c r="D359" s="26" t="s">
        <v>3800</v>
      </c>
      <c r="E359" s="26" t="s">
        <v>13466</v>
      </c>
      <c r="F359" s="26" t="s">
        <v>167</v>
      </c>
      <c r="G359" s="26" t="s">
        <v>11624</v>
      </c>
      <c r="H359" s="26" t="s">
        <v>21830</v>
      </c>
      <c r="I359" s="26" t="n">
        <v>46</v>
      </c>
      <c r="J359" s="26" t="n">
        <v>1</v>
      </c>
      <c r="K359" s="26" t="n">
        <v>46</v>
      </c>
      <c r="L359" s="28" t="n">
        <v>10.4</v>
      </c>
      <c r="M359" s="28" t="n">
        <v>478.4</v>
      </c>
      <c r="N359" s="28" t="n">
        <v>61.43</v>
      </c>
      <c r="O359" s="28" t="n">
        <v>539.83</v>
      </c>
      <c r="P359" s="26" t="s">
        <v>21831</v>
      </c>
      <c r="Q359" s="27" t="n">
        <v>46249</v>
      </c>
      <c r="R359" s="27" t="n">
        <v>46240</v>
      </c>
      <c r="S359" s="26"/>
    </row>
    <row r="360" customFormat="false" ht="15" hidden="false" customHeight="true" outlineLevel="0" collapsed="false">
      <c r="A360" s="29" t="s">
        <v>22541</v>
      </c>
      <c r="B360" s="30" t="n">
        <v>46235</v>
      </c>
      <c r="C360" s="29" t="s">
        <v>22542</v>
      </c>
      <c r="D360" s="29" t="s">
        <v>9367</v>
      </c>
      <c r="E360" s="29" t="s">
        <v>13182</v>
      </c>
      <c r="F360" s="29" t="s">
        <v>167</v>
      </c>
      <c r="G360" s="29" t="s">
        <v>11624</v>
      </c>
      <c r="H360" s="29" t="s">
        <v>21830</v>
      </c>
      <c r="I360" s="29" t="n">
        <v>40</v>
      </c>
      <c r="J360" s="29" t="n">
        <v>1</v>
      </c>
      <c r="K360" s="29" t="n">
        <v>40</v>
      </c>
      <c r="L360" s="31" t="n">
        <v>10.4</v>
      </c>
      <c r="M360" s="31" t="n">
        <v>416</v>
      </c>
      <c r="N360" s="31" t="n">
        <v>53.41</v>
      </c>
      <c r="O360" s="31" t="n">
        <v>469.41</v>
      </c>
      <c r="P360" s="29" t="s">
        <v>21834</v>
      </c>
      <c r="Q360" s="30" t="n">
        <v>46249</v>
      </c>
      <c r="R360" s="29"/>
      <c r="S360" s="29"/>
    </row>
    <row r="361" customFormat="false" ht="15" hidden="false" customHeight="true" outlineLevel="0" collapsed="false">
      <c r="A361" s="26" t="s">
        <v>22543</v>
      </c>
      <c r="B361" s="27" t="n">
        <v>46235</v>
      </c>
      <c r="C361" s="26" t="s">
        <v>22544</v>
      </c>
      <c r="D361" s="26" t="s">
        <v>981</v>
      </c>
      <c r="E361" s="26" t="s">
        <v>20876</v>
      </c>
      <c r="F361" s="26" t="s">
        <v>167</v>
      </c>
      <c r="G361" s="26" t="s">
        <v>11624</v>
      </c>
      <c r="H361" s="26" t="s">
        <v>21830</v>
      </c>
      <c r="I361" s="26" t="n">
        <v>28</v>
      </c>
      <c r="J361" s="26" t="n">
        <v>1</v>
      </c>
      <c r="K361" s="26" t="n">
        <v>28</v>
      </c>
      <c r="L361" s="28" t="n">
        <v>10.4</v>
      </c>
      <c r="M361" s="28" t="n">
        <v>291.2</v>
      </c>
      <c r="N361" s="28" t="n">
        <v>37.39</v>
      </c>
      <c r="O361" s="28" t="n">
        <v>328.59</v>
      </c>
      <c r="P361" s="26" t="s">
        <v>21831</v>
      </c>
      <c r="Q361" s="27" t="n">
        <v>46249</v>
      </c>
      <c r="R361" s="27" t="n">
        <v>46249</v>
      </c>
      <c r="S361" s="26"/>
    </row>
    <row r="362" customFormat="false" ht="15" hidden="false" customHeight="true" outlineLevel="0" collapsed="false">
      <c r="A362" s="29" t="s">
        <v>22545</v>
      </c>
      <c r="B362" s="30" t="n">
        <v>46235</v>
      </c>
      <c r="C362" s="29" t="s">
        <v>22546</v>
      </c>
      <c r="D362" s="29" t="s">
        <v>4878</v>
      </c>
      <c r="E362" s="29" t="s">
        <v>13752</v>
      </c>
      <c r="F362" s="29" t="s">
        <v>167</v>
      </c>
      <c r="G362" s="29" t="s">
        <v>11624</v>
      </c>
      <c r="H362" s="29" t="s">
        <v>21830</v>
      </c>
      <c r="I362" s="29" t="n">
        <v>28</v>
      </c>
      <c r="J362" s="29" t="n">
        <v>1</v>
      </c>
      <c r="K362" s="29" t="n">
        <v>28</v>
      </c>
      <c r="L362" s="31" t="n">
        <v>10.4</v>
      </c>
      <c r="M362" s="31" t="n">
        <v>291.2</v>
      </c>
      <c r="N362" s="31" t="n">
        <v>37.39</v>
      </c>
      <c r="O362" s="31" t="n">
        <v>328.59</v>
      </c>
      <c r="P362" s="29" t="s">
        <v>21834</v>
      </c>
      <c r="Q362" s="30" t="n">
        <v>46249</v>
      </c>
      <c r="R362" s="29"/>
      <c r="S362" s="29"/>
    </row>
    <row r="363" customFormat="false" ht="15" hidden="false" customHeight="true" outlineLevel="0" collapsed="false">
      <c r="A363" s="26" t="s">
        <v>22547</v>
      </c>
      <c r="B363" s="27" t="n">
        <v>46235</v>
      </c>
      <c r="C363" s="26" t="s">
        <v>22548</v>
      </c>
      <c r="D363" s="26" t="s">
        <v>8149</v>
      </c>
      <c r="E363" s="26" t="s">
        <v>12595</v>
      </c>
      <c r="F363" s="26" t="s">
        <v>167</v>
      </c>
      <c r="G363" s="26" t="s">
        <v>11624</v>
      </c>
      <c r="H363" s="26" t="s">
        <v>21830</v>
      </c>
      <c r="I363" s="26" t="n">
        <v>36</v>
      </c>
      <c r="J363" s="26" t="n">
        <v>1</v>
      </c>
      <c r="K363" s="26" t="n">
        <v>36</v>
      </c>
      <c r="L363" s="28" t="n">
        <v>10.4</v>
      </c>
      <c r="M363" s="28" t="n">
        <v>374.4</v>
      </c>
      <c r="N363" s="28" t="n">
        <v>48.07</v>
      </c>
      <c r="O363" s="28" t="n">
        <v>422.47</v>
      </c>
      <c r="P363" s="26" t="s">
        <v>21831</v>
      </c>
      <c r="Q363" s="27" t="n">
        <v>46249</v>
      </c>
      <c r="R363" s="27" t="n">
        <v>46245</v>
      </c>
      <c r="S363" s="26"/>
    </row>
    <row r="364" customFormat="false" ht="15" hidden="false" customHeight="true" outlineLevel="0" collapsed="false">
      <c r="A364" s="29" t="s">
        <v>22549</v>
      </c>
      <c r="B364" s="30" t="n">
        <v>46235</v>
      </c>
      <c r="C364" s="29" t="s">
        <v>22550</v>
      </c>
      <c r="D364" s="29" t="s">
        <v>6389</v>
      </c>
      <c r="E364" s="29" t="s">
        <v>12752</v>
      </c>
      <c r="F364" s="29" t="s">
        <v>167</v>
      </c>
      <c r="G364" s="29" t="s">
        <v>11624</v>
      </c>
      <c r="H364" s="29" t="s">
        <v>21830</v>
      </c>
      <c r="I364" s="29" t="n">
        <v>45</v>
      </c>
      <c r="J364" s="29" t="n">
        <v>1</v>
      </c>
      <c r="K364" s="29" t="n">
        <v>45</v>
      </c>
      <c r="L364" s="31" t="n">
        <v>10.4</v>
      </c>
      <c r="M364" s="31" t="n">
        <v>468</v>
      </c>
      <c r="N364" s="31" t="n">
        <v>60.09</v>
      </c>
      <c r="O364" s="31" t="n">
        <v>528.09</v>
      </c>
      <c r="P364" s="29" t="s">
        <v>21831</v>
      </c>
      <c r="Q364" s="30" t="n">
        <v>46249</v>
      </c>
      <c r="R364" s="30" t="n">
        <v>46243</v>
      </c>
      <c r="S364" s="29"/>
    </row>
    <row r="365" customFormat="false" ht="15" hidden="false" customHeight="true" outlineLevel="0" collapsed="false">
      <c r="A365" s="26" t="s">
        <v>22551</v>
      </c>
      <c r="B365" s="27" t="n">
        <v>46235</v>
      </c>
      <c r="C365" s="26" t="s">
        <v>22552</v>
      </c>
      <c r="D365" s="26" t="s">
        <v>3189</v>
      </c>
      <c r="E365" s="26" t="s">
        <v>12532</v>
      </c>
      <c r="F365" s="26" t="s">
        <v>167</v>
      </c>
      <c r="G365" s="26" t="s">
        <v>11624</v>
      </c>
      <c r="H365" s="26" t="s">
        <v>21830</v>
      </c>
      <c r="I365" s="26" t="n">
        <v>36</v>
      </c>
      <c r="J365" s="26" t="n">
        <v>1</v>
      </c>
      <c r="K365" s="26" t="n">
        <v>36</v>
      </c>
      <c r="L365" s="28" t="n">
        <v>10.4</v>
      </c>
      <c r="M365" s="28" t="n">
        <v>374.4</v>
      </c>
      <c r="N365" s="28" t="n">
        <v>48.07</v>
      </c>
      <c r="O365" s="28" t="n">
        <v>422.47</v>
      </c>
      <c r="P365" s="26" t="s">
        <v>21831</v>
      </c>
      <c r="Q365" s="27" t="n">
        <v>46249</v>
      </c>
      <c r="R365" s="27" t="n">
        <v>46251</v>
      </c>
      <c r="S365" s="26"/>
    </row>
    <row r="366" customFormat="false" ht="15" hidden="false" customHeight="true" outlineLevel="0" collapsed="false">
      <c r="A366" s="29" t="s">
        <v>22553</v>
      </c>
      <c r="B366" s="30" t="n">
        <v>46235</v>
      </c>
      <c r="C366" s="29" t="s">
        <v>22554</v>
      </c>
      <c r="D366" s="29" t="s">
        <v>3001</v>
      </c>
      <c r="E366" s="29" t="s">
        <v>20883</v>
      </c>
      <c r="F366" s="29" t="s">
        <v>167</v>
      </c>
      <c r="G366" s="29" t="s">
        <v>11624</v>
      </c>
      <c r="H366" s="29" t="s">
        <v>21830</v>
      </c>
      <c r="I366" s="29" t="n">
        <v>36</v>
      </c>
      <c r="J366" s="29" t="n">
        <v>1</v>
      </c>
      <c r="K366" s="29" t="n">
        <v>36</v>
      </c>
      <c r="L366" s="31" t="n">
        <v>10.4</v>
      </c>
      <c r="M366" s="31" t="n">
        <v>374.4</v>
      </c>
      <c r="N366" s="31" t="n">
        <v>48.07</v>
      </c>
      <c r="O366" s="31" t="n">
        <v>422.47</v>
      </c>
      <c r="P366" s="29" t="s">
        <v>21831</v>
      </c>
      <c r="Q366" s="30" t="n">
        <v>46249</v>
      </c>
      <c r="R366" s="30" t="n">
        <v>46249</v>
      </c>
      <c r="S366" s="29"/>
    </row>
    <row r="367" customFormat="false" ht="15" hidden="false" customHeight="true" outlineLevel="0" collapsed="false">
      <c r="A367" s="26" t="s">
        <v>22555</v>
      </c>
      <c r="B367" s="27" t="n">
        <v>46235</v>
      </c>
      <c r="C367" s="26" t="s">
        <v>22556</v>
      </c>
      <c r="D367" s="26" t="s">
        <v>8733</v>
      </c>
      <c r="E367" s="26" t="s">
        <v>12510</v>
      </c>
      <c r="F367" s="26" t="s">
        <v>167</v>
      </c>
      <c r="G367" s="26" t="s">
        <v>11624</v>
      </c>
      <c r="H367" s="26" t="s">
        <v>21830</v>
      </c>
      <c r="I367" s="26" t="n">
        <v>60</v>
      </c>
      <c r="J367" s="26" t="n">
        <v>1</v>
      </c>
      <c r="K367" s="26" t="n">
        <v>60</v>
      </c>
      <c r="L367" s="28" t="n">
        <v>10.4</v>
      </c>
      <c r="M367" s="28" t="n">
        <v>624</v>
      </c>
      <c r="N367" s="28" t="n">
        <v>80.12</v>
      </c>
      <c r="O367" s="28" t="n">
        <v>704.12</v>
      </c>
      <c r="P367" s="26" t="s">
        <v>21831</v>
      </c>
      <c r="Q367" s="27" t="n">
        <v>46249</v>
      </c>
      <c r="R367" s="27" t="n">
        <v>46250</v>
      </c>
      <c r="S367" s="26"/>
    </row>
    <row r="368" customFormat="false" ht="15" hidden="false" customHeight="true" outlineLevel="0" collapsed="false">
      <c r="A368" s="29" t="s">
        <v>22557</v>
      </c>
      <c r="B368" s="30" t="n">
        <v>46235</v>
      </c>
      <c r="C368" s="29" t="s">
        <v>22558</v>
      </c>
      <c r="D368" s="29" t="s">
        <v>2027</v>
      </c>
      <c r="E368" s="29" t="s">
        <v>11898</v>
      </c>
      <c r="F368" s="29" t="s">
        <v>167</v>
      </c>
      <c r="G368" s="29" t="s">
        <v>11624</v>
      </c>
      <c r="H368" s="29" t="s">
        <v>21830</v>
      </c>
      <c r="I368" s="29" t="n">
        <v>32</v>
      </c>
      <c r="J368" s="29" t="n">
        <v>1</v>
      </c>
      <c r="K368" s="29" t="n">
        <v>32</v>
      </c>
      <c r="L368" s="31" t="n">
        <v>10.4</v>
      </c>
      <c r="M368" s="31" t="n">
        <v>332.8</v>
      </c>
      <c r="N368" s="31" t="n">
        <v>42.73</v>
      </c>
      <c r="O368" s="31" t="n">
        <v>375.53</v>
      </c>
      <c r="P368" s="29" t="s">
        <v>21831</v>
      </c>
      <c r="Q368" s="30" t="n">
        <v>46249</v>
      </c>
      <c r="R368" s="30" t="n">
        <v>46249</v>
      </c>
      <c r="S368" s="29"/>
    </row>
    <row r="369" customFormat="false" ht="15" hidden="false" customHeight="true" outlineLevel="0" collapsed="false">
      <c r="A369" s="26" t="s">
        <v>22559</v>
      </c>
      <c r="B369" s="27" t="n">
        <v>46235</v>
      </c>
      <c r="C369" s="26" t="s">
        <v>22560</v>
      </c>
      <c r="D369" s="26" t="s">
        <v>11471</v>
      </c>
      <c r="E369" s="26" t="s">
        <v>20887</v>
      </c>
      <c r="F369" s="26" t="s">
        <v>167</v>
      </c>
      <c r="G369" s="26" t="s">
        <v>11624</v>
      </c>
      <c r="H369" s="26" t="s">
        <v>21830</v>
      </c>
      <c r="I369" s="26" t="n">
        <v>57</v>
      </c>
      <c r="J369" s="26" t="n">
        <v>1</v>
      </c>
      <c r="K369" s="26" t="n">
        <v>57</v>
      </c>
      <c r="L369" s="28" t="n">
        <v>10.4</v>
      </c>
      <c r="M369" s="28" t="n">
        <v>592.8</v>
      </c>
      <c r="N369" s="28" t="n">
        <v>76.12</v>
      </c>
      <c r="O369" s="28" t="n">
        <v>668.92</v>
      </c>
      <c r="P369" s="26" t="s">
        <v>21831</v>
      </c>
      <c r="Q369" s="27" t="n">
        <v>46249</v>
      </c>
      <c r="R369" s="27" t="n">
        <v>46246</v>
      </c>
      <c r="S369" s="26"/>
    </row>
    <row r="370" customFormat="false" ht="15" hidden="false" customHeight="true" outlineLevel="0" collapsed="false">
      <c r="A370" s="29" t="s">
        <v>22561</v>
      </c>
      <c r="B370" s="30" t="n">
        <v>46235</v>
      </c>
      <c r="C370" s="29" t="s">
        <v>22562</v>
      </c>
      <c r="D370" s="29" t="s">
        <v>6624</v>
      </c>
      <c r="E370" s="29" t="s">
        <v>20889</v>
      </c>
      <c r="F370" s="29" t="s">
        <v>167</v>
      </c>
      <c r="G370" s="29" t="s">
        <v>11624</v>
      </c>
      <c r="H370" s="29" t="s">
        <v>21830</v>
      </c>
      <c r="I370" s="29" t="n">
        <v>55</v>
      </c>
      <c r="J370" s="29" t="n">
        <v>1</v>
      </c>
      <c r="K370" s="29" t="n">
        <v>55</v>
      </c>
      <c r="L370" s="31" t="n">
        <v>10.4</v>
      </c>
      <c r="M370" s="31" t="n">
        <v>572</v>
      </c>
      <c r="N370" s="31" t="n">
        <v>73.44</v>
      </c>
      <c r="O370" s="31" t="n">
        <v>645.44</v>
      </c>
      <c r="P370" s="29" t="s">
        <v>21831</v>
      </c>
      <c r="Q370" s="30" t="n">
        <v>46249</v>
      </c>
      <c r="R370" s="30" t="n">
        <v>46248</v>
      </c>
      <c r="S370" s="29"/>
    </row>
    <row r="371" customFormat="false" ht="15" hidden="false" customHeight="true" outlineLevel="0" collapsed="false">
      <c r="A371" s="26" t="s">
        <v>22563</v>
      </c>
      <c r="B371" s="27" t="n">
        <v>46235</v>
      </c>
      <c r="C371" s="26" t="s">
        <v>22564</v>
      </c>
      <c r="D371" s="26" t="s">
        <v>4255</v>
      </c>
      <c r="E371" s="26" t="s">
        <v>20891</v>
      </c>
      <c r="F371" s="26" t="s">
        <v>167</v>
      </c>
      <c r="G371" s="26" t="s">
        <v>11624</v>
      </c>
      <c r="H371" s="26" t="s">
        <v>21830</v>
      </c>
      <c r="I371" s="26" t="n">
        <v>45</v>
      </c>
      <c r="J371" s="26" t="n">
        <v>1</v>
      </c>
      <c r="K371" s="26" t="n">
        <v>45</v>
      </c>
      <c r="L371" s="28" t="n">
        <v>10.4</v>
      </c>
      <c r="M371" s="28" t="n">
        <v>468</v>
      </c>
      <c r="N371" s="28" t="n">
        <v>60.09</v>
      </c>
      <c r="O371" s="28" t="n">
        <v>528.09</v>
      </c>
      <c r="P371" s="26" t="s">
        <v>21831</v>
      </c>
      <c r="Q371" s="27" t="n">
        <v>46249</v>
      </c>
      <c r="R371" s="27" t="n">
        <v>46250</v>
      </c>
      <c r="S371" s="26"/>
    </row>
    <row r="372" customFormat="false" ht="15" hidden="false" customHeight="true" outlineLevel="0" collapsed="false">
      <c r="A372" s="29" t="s">
        <v>22565</v>
      </c>
      <c r="B372" s="30" t="n">
        <v>46235</v>
      </c>
      <c r="C372" s="29" t="s">
        <v>22566</v>
      </c>
      <c r="D372" s="29" t="s">
        <v>7466</v>
      </c>
      <c r="E372" s="29" t="s">
        <v>11914</v>
      </c>
      <c r="F372" s="29" t="s">
        <v>167</v>
      </c>
      <c r="G372" s="29" t="s">
        <v>11624</v>
      </c>
      <c r="H372" s="29" t="s">
        <v>21830</v>
      </c>
      <c r="I372" s="29" t="n">
        <v>50</v>
      </c>
      <c r="J372" s="29" t="n">
        <v>1</v>
      </c>
      <c r="K372" s="29" t="n">
        <v>50</v>
      </c>
      <c r="L372" s="31" t="n">
        <v>10.4</v>
      </c>
      <c r="M372" s="31" t="n">
        <v>520</v>
      </c>
      <c r="N372" s="31" t="n">
        <v>66.77</v>
      </c>
      <c r="O372" s="31" t="n">
        <v>586.77</v>
      </c>
      <c r="P372" s="29" t="s">
        <v>21831</v>
      </c>
      <c r="Q372" s="30" t="n">
        <v>46249</v>
      </c>
      <c r="R372" s="30" t="n">
        <v>46237</v>
      </c>
      <c r="S372" s="29"/>
    </row>
    <row r="373" customFormat="false" ht="15" hidden="false" customHeight="true" outlineLevel="0" collapsed="false">
      <c r="A373" s="26" t="s">
        <v>22567</v>
      </c>
      <c r="B373" s="27" t="n">
        <v>46235</v>
      </c>
      <c r="C373" s="26" t="s">
        <v>22568</v>
      </c>
      <c r="D373" s="26" t="s">
        <v>3349</v>
      </c>
      <c r="E373" s="26" t="s">
        <v>13960</v>
      </c>
      <c r="F373" s="26" t="s">
        <v>167</v>
      </c>
      <c r="G373" s="26" t="s">
        <v>11624</v>
      </c>
      <c r="H373" s="26" t="s">
        <v>21830</v>
      </c>
      <c r="I373" s="26" t="n">
        <v>33</v>
      </c>
      <c r="J373" s="26" t="n">
        <v>1</v>
      </c>
      <c r="K373" s="26" t="n">
        <v>33</v>
      </c>
      <c r="L373" s="28" t="n">
        <v>10.4</v>
      </c>
      <c r="M373" s="28" t="n">
        <v>343.2</v>
      </c>
      <c r="N373" s="28" t="n">
        <v>44.07</v>
      </c>
      <c r="O373" s="28" t="n">
        <v>387.27</v>
      </c>
      <c r="P373" s="26" t="s">
        <v>21831</v>
      </c>
      <c r="Q373" s="27" t="n">
        <v>46249</v>
      </c>
      <c r="R373" s="27" t="n">
        <v>46246</v>
      </c>
      <c r="S373" s="26"/>
    </row>
    <row r="374" customFormat="false" ht="15" hidden="false" customHeight="true" outlineLevel="0" collapsed="false">
      <c r="A374" s="29" t="s">
        <v>22569</v>
      </c>
      <c r="B374" s="30" t="n">
        <v>46235</v>
      </c>
      <c r="C374" s="29" t="s">
        <v>22570</v>
      </c>
      <c r="D374" s="29" t="s">
        <v>8138</v>
      </c>
      <c r="E374" s="29" t="s">
        <v>12575</v>
      </c>
      <c r="F374" s="29" t="s">
        <v>167</v>
      </c>
      <c r="G374" s="29" t="s">
        <v>11624</v>
      </c>
      <c r="H374" s="29" t="s">
        <v>21830</v>
      </c>
      <c r="I374" s="29" t="n">
        <v>49</v>
      </c>
      <c r="J374" s="29" t="n">
        <v>1</v>
      </c>
      <c r="K374" s="29" t="n">
        <v>49</v>
      </c>
      <c r="L374" s="31" t="n">
        <v>10.4</v>
      </c>
      <c r="M374" s="31" t="n">
        <v>509.6</v>
      </c>
      <c r="N374" s="31" t="n">
        <v>65.43</v>
      </c>
      <c r="O374" s="31" t="n">
        <v>575.03</v>
      </c>
      <c r="P374" s="29" t="s">
        <v>21831</v>
      </c>
      <c r="Q374" s="30" t="n">
        <v>46249</v>
      </c>
      <c r="R374" s="30" t="n">
        <v>46248</v>
      </c>
      <c r="S374" s="29"/>
    </row>
    <row r="375" customFormat="false" ht="15" hidden="false" customHeight="true" outlineLevel="0" collapsed="false">
      <c r="A375" s="26" t="s">
        <v>22571</v>
      </c>
      <c r="B375" s="27" t="n">
        <v>46235</v>
      </c>
      <c r="C375" s="26" t="s">
        <v>22572</v>
      </c>
      <c r="D375" s="26" t="s">
        <v>7927</v>
      </c>
      <c r="E375" s="26" t="s">
        <v>20896</v>
      </c>
      <c r="F375" s="26" t="s">
        <v>167</v>
      </c>
      <c r="G375" s="26" t="s">
        <v>11624</v>
      </c>
      <c r="H375" s="26" t="s">
        <v>21830</v>
      </c>
      <c r="I375" s="26" t="n">
        <v>60</v>
      </c>
      <c r="J375" s="26" t="n">
        <v>1</v>
      </c>
      <c r="K375" s="26" t="n">
        <v>60</v>
      </c>
      <c r="L375" s="28" t="n">
        <v>10.4</v>
      </c>
      <c r="M375" s="28" t="n">
        <v>624</v>
      </c>
      <c r="N375" s="28" t="n">
        <v>80.12</v>
      </c>
      <c r="O375" s="28" t="n">
        <v>704.12</v>
      </c>
      <c r="P375" s="26" t="s">
        <v>21831</v>
      </c>
      <c r="Q375" s="27" t="n">
        <v>46249</v>
      </c>
      <c r="R375" s="27" t="n">
        <v>46250</v>
      </c>
      <c r="S375" s="26"/>
    </row>
    <row r="376" customFormat="false" ht="15" hidden="false" customHeight="true" outlineLevel="0" collapsed="false">
      <c r="A376" s="29" t="s">
        <v>22573</v>
      </c>
      <c r="B376" s="30" t="n">
        <v>46235</v>
      </c>
      <c r="C376" s="29" t="s">
        <v>22574</v>
      </c>
      <c r="D376" s="29" t="s">
        <v>4247</v>
      </c>
      <c r="E376" s="29" t="s">
        <v>13179</v>
      </c>
      <c r="F376" s="29" t="s">
        <v>167</v>
      </c>
      <c r="G376" s="29" t="s">
        <v>11624</v>
      </c>
      <c r="H376" s="29" t="s">
        <v>21830</v>
      </c>
      <c r="I376" s="29" t="n">
        <v>62</v>
      </c>
      <c r="J376" s="29" t="n">
        <v>1</v>
      </c>
      <c r="K376" s="29" t="n">
        <v>62</v>
      </c>
      <c r="L376" s="31" t="n">
        <v>10.4</v>
      </c>
      <c r="M376" s="31" t="n">
        <v>644.8</v>
      </c>
      <c r="N376" s="31" t="n">
        <v>82.79</v>
      </c>
      <c r="O376" s="31" t="n">
        <v>727.59</v>
      </c>
      <c r="P376" s="29" t="s">
        <v>21831</v>
      </c>
      <c r="Q376" s="30" t="n">
        <v>46249</v>
      </c>
      <c r="R376" s="30" t="n">
        <v>46239</v>
      </c>
      <c r="S376" s="29"/>
    </row>
    <row r="377" customFormat="false" ht="15" hidden="false" customHeight="true" outlineLevel="0" collapsed="false">
      <c r="A377" s="26" t="s">
        <v>22575</v>
      </c>
      <c r="B377" s="27" t="n">
        <v>46235</v>
      </c>
      <c r="C377" s="26" t="s">
        <v>22576</v>
      </c>
      <c r="D377" s="26" t="s">
        <v>1498</v>
      </c>
      <c r="E377" s="26" t="s">
        <v>12050</v>
      </c>
      <c r="F377" s="26" t="s">
        <v>167</v>
      </c>
      <c r="G377" s="26" t="s">
        <v>11624</v>
      </c>
      <c r="H377" s="26" t="s">
        <v>21830</v>
      </c>
      <c r="I377" s="26" t="n">
        <v>48</v>
      </c>
      <c r="J377" s="26" t="n">
        <v>1</v>
      </c>
      <c r="K377" s="26" t="n">
        <v>48</v>
      </c>
      <c r="L377" s="28" t="n">
        <v>10.4</v>
      </c>
      <c r="M377" s="28" t="n">
        <v>499.2</v>
      </c>
      <c r="N377" s="28" t="n">
        <v>64.1</v>
      </c>
      <c r="O377" s="28" t="n">
        <v>563.3</v>
      </c>
      <c r="P377" s="26" t="s">
        <v>21831</v>
      </c>
      <c r="Q377" s="27" t="n">
        <v>46249</v>
      </c>
      <c r="R377" s="27" t="n">
        <v>46244</v>
      </c>
      <c r="S377" s="26"/>
    </row>
    <row r="378" customFormat="false" ht="15" hidden="false" customHeight="true" outlineLevel="0" collapsed="false">
      <c r="A378" s="29" t="s">
        <v>22577</v>
      </c>
      <c r="B378" s="30" t="n">
        <v>46235</v>
      </c>
      <c r="C378" s="29" t="s">
        <v>22578</v>
      </c>
      <c r="D378" s="29" t="s">
        <v>1742</v>
      </c>
      <c r="E378" s="29" t="s">
        <v>11735</v>
      </c>
      <c r="F378" s="29" t="s">
        <v>167</v>
      </c>
      <c r="G378" s="29" t="s">
        <v>11624</v>
      </c>
      <c r="H378" s="29" t="s">
        <v>21830</v>
      </c>
      <c r="I378" s="29" t="n">
        <v>24</v>
      </c>
      <c r="J378" s="29" t="n">
        <v>1</v>
      </c>
      <c r="K378" s="29" t="n">
        <v>24</v>
      </c>
      <c r="L378" s="31" t="n">
        <v>10.4</v>
      </c>
      <c r="M378" s="31" t="n">
        <v>249.6</v>
      </c>
      <c r="N378" s="31" t="n">
        <v>32.05</v>
      </c>
      <c r="O378" s="31" t="n">
        <v>281.65</v>
      </c>
      <c r="P378" s="29" t="s">
        <v>21831</v>
      </c>
      <c r="Q378" s="30" t="n">
        <v>46249</v>
      </c>
      <c r="R378" s="30" t="n">
        <v>46237</v>
      </c>
      <c r="S378" s="29"/>
    </row>
    <row r="379" customFormat="false" ht="15" hidden="false" customHeight="true" outlineLevel="0" collapsed="false">
      <c r="A379" s="26" t="s">
        <v>22579</v>
      </c>
      <c r="B379" s="27" t="n">
        <v>46235</v>
      </c>
      <c r="C379" s="26" t="s">
        <v>22580</v>
      </c>
      <c r="D379" s="26" t="s">
        <v>717</v>
      </c>
      <c r="E379" s="26" t="s">
        <v>13090</v>
      </c>
      <c r="F379" s="26" t="s">
        <v>167</v>
      </c>
      <c r="G379" s="26" t="s">
        <v>11624</v>
      </c>
      <c r="H379" s="26" t="s">
        <v>21830</v>
      </c>
      <c r="I379" s="26" t="n">
        <v>32</v>
      </c>
      <c r="J379" s="26" t="n">
        <v>1</v>
      </c>
      <c r="K379" s="26" t="n">
        <v>32</v>
      </c>
      <c r="L379" s="28" t="n">
        <v>10.4</v>
      </c>
      <c r="M379" s="28" t="n">
        <v>332.8</v>
      </c>
      <c r="N379" s="28" t="n">
        <v>42.73</v>
      </c>
      <c r="O379" s="28" t="n">
        <v>375.53</v>
      </c>
      <c r="P379" s="26" t="s">
        <v>21831</v>
      </c>
      <c r="Q379" s="27" t="n">
        <v>46249</v>
      </c>
      <c r="R379" s="27" t="n">
        <v>46247</v>
      </c>
      <c r="S379" s="26"/>
    </row>
    <row r="380" customFormat="false" ht="15" hidden="false" customHeight="true" outlineLevel="0" collapsed="false">
      <c r="A380" s="29" t="s">
        <v>22581</v>
      </c>
      <c r="B380" s="30" t="n">
        <v>46235</v>
      </c>
      <c r="C380" s="29" t="s">
        <v>22582</v>
      </c>
      <c r="D380" s="29" t="s">
        <v>7646</v>
      </c>
      <c r="E380" s="29" t="s">
        <v>12165</v>
      </c>
      <c r="F380" s="29" t="s">
        <v>167</v>
      </c>
      <c r="G380" s="29" t="s">
        <v>11624</v>
      </c>
      <c r="H380" s="29" t="s">
        <v>21830</v>
      </c>
      <c r="I380" s="29" t="n">
        <v>43</v>
      </c>
      <c r="J380" s="29" t="n">
        <v>1</v>
      </c>
      <c r="K380" s="29" t="n">
        <v>43</v>
      </c>
      <c r="L380" s="31" t="n">
        <v>10.4</v>
      </c>
      <c r="M380" s="31" t="n">
        <v>447.2</v>
      </c>
      <c r="N380" s="31" t="n">
        <v>57.42</v>
      </c>
      <c r="O380" s="31" t="n">
        <v>504.62</v>
      </c>
      <c r="P380" s="29" t="s">
        <v>21831</v>
      </c>
      <c r="Q380" s="30" t="n">
        <v>46249</v>
      </c>
      <c r="R380" s="30" t="n">
        <v>46245</v>
      </c>
      <c r="S380" s="29"/>
    </row>
    <row r="381" customFormat="false" ht="15" hidden="false" customHeight="true" outlineLevel="0" collapsed="false">
      <c r="A381" s="26" t="s">
        <v>22583</v>
      </c>
      <c r="B381" s="27" t="n">
        <v>46235</v>
      </c>
      <c r="C381" s="26" t="s">
        <v>22584</v>
      </c>
      <c r="D381" s="26" t="s">
        <v>9575</v>
      </c>
      <c r="E381" s="26" t="s">
        <v>13737</v>
      </c>
      <c r="F381" s="26" t="s">
        <v>167</v>
      </c>
      <c r="G381" s="26" t="s">
        <v>11624</v>
      </c>
      <c r="H381" s="26" t="s">
        <v>21830</v>
      </c>
      <c r="I381" s="26" t="n">
        <v>40</v>
      </c>
      <c r="J381" s="26" t="n">
        <v>1</v>
      </c>
      <c r="K381" s="26" t="n">
        <v>40</v>
      </c>
      <c r="L381" s="28" t="n">
        <v>10.4</v>
      </c>
      <c r="M381" s="28" t="n">
        <v>416</v>
      </c>
      <c r="N381" s="28" t="n">
        <v>53.41</v>
      </c>
      <c r="O381" s="28" t="n">
        <v>469.41</v>
      </c>
      <c r="P381" s="26" t="s">
        <v>11623</v>
      </c>
      <c r="Q381" s="27" t="n">
        <v>46249</v>
      </c>
      <c r="R381" s="26"/>
      <c r="S381" s="26"/>
    </row>
    <row r="382" customFormat="false" ht="15" hidden="false" customHeight="true" outlineLevel="0" collapsed="false">
      <c r="A382" s="29" t="s">
        <v>22585</v>
      </c>
      <c r="B382" s="30" t="n">
        <v>46235</v>
      </c>
      <c r="C382" s="29" t="s">
        <v>22586</v>
      </c>
      <c r="D382" s="29" t="s">
        <v>5661</v>
      </c>
      <c r="E382" s="29" t="s">
        <v>20904</v>
      </c>
      <c r="F382" s="29" t="s">
        <v>167</v>
      </c>
      <c r="G382" s="29" t="s">
        <v>11624</v>
      </c>
      <c r="H382" s="29" t="s">
        <v>21830</v>
      </c>
      <c r="I382" s="29" t="n">
        <v>38</v>
      </c>
      <c r="J382" s="29" t="n">
        <v>1</v>
      </c>
      <c r="K382" s="29" t="n">
        <v>38</v>
      </c>
      <c r="L382" s="31" t="n">
        <v>10.4</v>
      </c>
      <c r="M382" s="31" t="n">
        <v>395.2</v>
      </c>
      <c r="N382" s="31" t="n">
        <v>50.74</v>
      </c>
      <c r="O382" s="31" t="n">
        <v>445.94</v>
      </c>
      <c r="P382" s="29" t="s">
        <v>21831</v>
      </c>
      <c r="Q382" s="30" t="n">
        <v>46249</v>
      </c>
      <c r="R382" s="30" t="n">
        <v>46246</v>
      </c>
      <c r="S382" s="29"/>
    </row>
    <row r="383" customFormat="false" ht="15" hidden="false" customHeight="true" outlineLevel="0" collapsed="false">
      <c r="A383" s="26" t="s">
        <v>22587</v>
      </c>
      <c r="B383" s="27" t="n">
        <v>46235</v>
      </c>
      <c r="C383" s="26" t="s">
        <v>22588</v>
      </c>
      <c r="D383" s="26" t="s">
        <v>4470</v>
      </c>
      <c r="E383" s="26" t="s">
        <v>20906</v>
      </c>
      <c r="F383" s="26" t="s">
        <v>167</v>
      </c>
      <c r="G383" s="26" t="s">
        <v>11624</v>
      </c>
      <c r="H383" s="26" t="s">
        <v>21830</v>
      </c>
      <c r="I383" s="26" t="n">
        <v>61</v>
      </c>
      <c r="J383" s="26" t="n">
        <v>1</v>
      </c>
      <c r="K383" s="26" t="n">
        <v>61</v>
      </c>
      <c r="L383" s="28" t="n">
        <v>10.4</v>
      </c>
      <c r="M383" s="28" t="n">
        <v>634.4</v>
      </c>
      <c r="N383" s="28" t="n">
        <v>81.46</v>
      </c>
      <c r="O383" s="28" t="n">
        <v>715.86</v>
      </c>
      <c r="P383" s="26" t="s">
        <v>21831</v>
      </c>
      <c r="Q383" s="27" t="n">
        <v>46249</v>
      </c>
      <c r="R383" s="27" t="n">
        <v>46244</v>
      </c>
      <c r="S383" s="26"/>
    </row>
    <row r="384" customFormat="false" ht="15" hidden="false" customHeight="true" outlineLevel="0" collapsed="false">
      <c r="A384" s="29" t="s">
        <v>22589</v>
      </c>
      <c r="B384" s="30" t="n">
        <v>46235</v>
      </c>
      <c r="C384" s="29" t="s">
        <v>22590</v>
      </c>
      <c r="D384" s="29" t="s">
        <v>7606</v>
      </c>
      <c r="E384" s="29" t="s">
        <v>20908</v>
      </c>
      <c r="F384" s="29" t="s">
        <v>167</v>
      </c>
      <c r="G384" s="29" t="s">
        <v>11624</v>
      </c>
      <c r="H384" s="29" t="s">
        <v>21830</v>
      </c>
      <c r="I384" s="29" t="n">
        <v>44</v>
      </c>
      <c r="J384" s="29" t="n">
        <v>1</v>
      </c>
      <c r="K384" s="29" t="n">
        <v>44</v>
      </c>
      <c r="L384" s="31" t="n">
        <v>10.4</v>
      </c>
      <c r="M384" s="31" t="n">
        <v>457.6</v>
      </c>
      <c r="N384" s="31" t="n">
        <v>58.76</v>
      </c>
      <c r="O384" s="31" t="n">
        <v>516.36</v>
      </c>
      <c r="P384" s="29" t="s">
        <v>21831</v>
      </c>
      <c r="Q384" s="30" t="n">
        <v>46249</v>
      </c>
      <c r="R384" s="30" t="n">
        <v>46242</v>
      </c>
      <c r="S384" s="29"/>
    </row>
    <row r="385" customFormat="false" ht="15" hidden="false" customHeight="true" outlineLevel="0" collapsed="false">
      <c r="A385" s="26" t="s">
        <v>22591</v>
      </c>
      <c r="B385" s="27" t="n">
        <v>46235</v>
      </c>
      <c r="C385" s="26" t="s">
        <v>22592</v>
      </c>
      <c r="D385" s="26" t="s">
        <v>8534</v>
      </c>
      <c r="E385" s="26" t="s">
        <v>12842</v>
      </c>
      <c r="F385" s="26" t="s">
        <v>167</v>
      </c>
      <c r="G385" s="26" t="s">
        <v>11624</v>
      </c>
      <c r="H385" s="26" t="s">
        <v>21830</v>
      </c>
      <c r="I385" s="26" t="n">
        <v>46</v>
      </c>
      <c r="J385" s="26" t="n">
        <v>1</v>
      </c>
      <c r="K385" s="26" t="n">
        <v>46</v>
      </c>
      <c r="L385" s="28" t="n">
        <v>10.4</v>
      </c>
      <c r="M385" s="28" t="n">
        <v>478.4</v>
      </c>
      <c r="N385" s="28" t="n">
        <v>61.43</v>
      </c>
      <c r="O385" s="28" t="n">
        <v>539.83</v>
      </c>
      <c r="P385" s="26" t="s">
        <v>21831</v>
      </c>
      <c r="Q385" s="27" t="n">
        <v>46249</v>
      </c>
      <c r="R385" s="27" t="n">
        <v>46243</v>
      </c>
      <c r="S385" s="26"/>
    </row>
    <row r="386" customFormat="false" ht="15" hidden="false" customHeight="true" outlineLevel="0" collapsed="false">
      <c r="A386" s="29" t="s">
        <v>22593</v>
      </c>
      <c r="B386" s="30" t="n">
        <v>46235</v>
      </c>
      <c r="C386" s="29" t="s">
        <v>22594</v>
      </c>
      <c r="D386" s="29" t="s">
        <v>7208</v>
      </c>
      <c r="E386" s="29" t="s">
        <v>12420</v>
      </c>
      <c r="F386" s="29" t="s">
        <v>167</v>
      </c>
      <c r="G386" s="29" t="s">
        <v>11624</v>
      </c>
      <c r="H386" s="29" t="s">
        <v>21830</v>
      </c>
      <c r="I386" s="29" t="n">
        <v>34</v>
      </c>
      <c r="J386" s="29" t="n">
        <v>1</v>
      </c>
      <c r="K386" s="29" t="n">
        <v>34</v>
      </c>
      <c r="L386" s="31" t="n">
        <v>10.4</v>
      </c>
      <c r="M386" s="31" t="n">
        <v>353.6</v>
      </c>
      <c r="N386" s="31" t="n">
        <v>45.4</v>
      </c>
      <c r="O386" s="31" t="n">
        <v>399</v>
      </c>
      <c r="P386" s="29" t="s">
        <v>21831</v>
      </c>
      <c r="Q386" s="30" t="n">
        <v>46249</v>
      </c>
      <c r="R386" s="30" t="n">
        <v>46241</v>
      </c>
      <c r="S386" s="29"/>
    </row>
    <row r="387" customFormat="false" ht="15" hidden="false" customHeight="true" outlineLevel="0" collapsed="false">
      <c r="A387" s="26" t="s">
        <v>22595</v>
      </c>
      <c r="B387" s="27" t="n">
        <v>46235</v>
      </c>
      <c r="C387" s="26" t="s">
        <v>22596</v>
      </c>
      <c r="D387" s="26" t="s">
        <v>1064</v>
      </c>
      <c r="E387" s="26" t="s">
        <v>13543</v>
      </c>
      <c r="F387" s="26" t="s">
        <v>167</v>
      </c>
      <c r="G387" s="26" t="s">
        <v>11624</v>
      </c>
      <c r="H387" s="26" t="s">
        <v>21830</v>
      </c>
      <c r="I387" s="26" t="n">
        <v>28</v>
      </c>
      <c r="J387" s="26" t="n">
        <v>1</v>
      </c>
      <c r="K387" s="26" t="n">
        <v>28</v>
      </c>
      <c r="L387" s="28" t="n">
        <v>10.4</v>
      </c>
      <c r="M387" s="28" t="n">
        <v>291.2</v>
      </c>
      <c r="N387" s="28" t="n">
        <v>37.39</v>
      </c>
      <c r="O387" s="28" t="n">
        <v>328.59</v>
      </c>
      <c r="P387" s="26" t="s">
        <v>21831</v>
      </c>
      <c r="Q387" s="27" t="n">
        <v>46249</v>
      </c>
      <c r="R387" s="27" t="n">
        <v>46249</v>
      </c>
      <c r="S387" s="26"/>
    </row>
    <row r="388" customFormat="false" ht="15" hidden="false" customHeight="true" outlineLevel="0" collapsed="false">
      <c r="A388" s="29" t="s">
        <v>22597</v>
      </c>
      <c r="B388" s="30" t="n">
        <v>46235</v>
      </c>
      <c r="C388" s="29" t="s">
        <v>22598</v>
      </c>
      <c r="D388" s="29" t="s">
        <v>3009</v>
      </c>
      <c r="E388" s="29" t="s">
        <v>20913</v>
      </c>
      <c r="F388" s="29" t="s">
        <v>167</v>
      </c>
      <c r="G388" s="29" t="s">
        <v>11624</v>
      </c>
      <c r="H388" s="29" t="s">
        <v>21830</v>
      </c>
      <c r="I388" s="29" t="n">
        <v>36</v>
      </c>
      <c r="J388" s="29" t="n">
        <v>1</v>
      </c>
      <c r="K388" s="29" t="n">
        <v>36</v>
      </c>
      <c r="L388" s="31" t="n">
        <v>10.4</v>
      </c>
      <c r="M388" s="31" t="n">
        <v>374.4</v>
      </c>
      <c r="N388" s="31" t="n">
        <v>48.07</v>
      </c>
      <c r="O388" s="31" t="n">
        <v>422.47</v>
      </c>
      <c r="P388" s="29" t="s">
        <v>21831</v>
      </c>
      <c r="Q388" s="30" t="n">
        <v>46249</v>
      </c>
      <c r="R388" s="30" t="n">
        <v>46246</v>
      </c>
      <c r="S388" s="29"/>
    </row>
    <row r="389" customFormat="false" ht="15" hidden="false" customHeight="true" outlineLevel="0" collapsed="false">
      <c r="A389" s="26" t="s">
        <v>22599</v>
      </c>
      <c r="B389" s="27" t="n">
        <v>46235</v>
      </c>
      <c r="C389" s="26" t="s">
        <v>22600</v>
      </c>
      <c r="D389" s="26" t="s">
        <v>8935</v>
      </c>
      <c r="E389" s="26" t="s">
        <v>20915</v>
      </c>
      <c r="F389" s="26" t="s">
        <v>167</v>
      </c>
      <c r="G389" s="26" t="s">
        <v>11624</v>
      </c>
      <c r="H389" s="26" t="s">
        <v>21830</v>
      </c>
      <c r="I389" s="26" t="n">
        <v>44</v>
      </c>
      <c r="J389" s="26" t="n">
        <v>1</v>
      </c>
      <c r="K389" s="26" t="n">
        <v>44</v>
      </c>
      <c r="L389" s="28" t="n">
        <v>10.4</v>
      </c>
      <c r="M389" s="28" t="n">
        <v>457.6</v>
      </c>
      <c r="N389" s="28" t="n">
        <v>58.76</v>
      </c>
      <c r="O389" s="28" t="n">
        <v>516.36</v>
      </c>
      <c r="P389" s="26" t="s">
        <v>21831</v>
      </c>
      <c r="Q389" s="27" t="n">
        <v>46249</v>
      </c>
      <c r="R389" s="27" t="n">
        <v>46238</v>
      </c>
      <c r="S389" s="26"/>
    </row>
    <row r="390" customFormat="false" ht="15" hidden="false" customHeight="true" outlineLevel="0" collapsed="false">
      <c r="A390" s="29" t="s">
        <v>22601</v>
      </c>
      <c r="B390" s="30" t="n">
        <v>46235</v>
      </c>
      <c r="C390" s="29" t="s">
        <v>22602</v>
      </c>
      <c r="D390" s="29" t="s">
        <v>1075</v>
      </c>
      <c r="E390" s="29" t="s">
        <v>12889</v>
      </c>
      <c r="F390" s="29" t="s">
        <v>167</v>
      </c>
      <c r="G390" s="29" t="s">
        <v>11624</v>
      </c>
      <c r="H390" s="29" t="s">
        <v>21830</v>
      </c>
      <c r="I390" s="29" t="n">
        <v>37</v>
      </c>
      <c r="J390" s="29" t="n">
        <v>1</v>
      </c>
      <c r="K390" s="29" t="n">
        <v>37</v>
      </c>
      <c r="L390" s="31" t="n">
        <v>10.4</v>
      </c>
      <c r="M390" s="31" t="n">
        <v>384.8</v>
      </c>
      <c r="N390" s="31" t="n">
        <v>49.41</v>
      </c>
      <c r="O390" s="31" t="n">
        <v>434.21</v>
      </c>
      <c r="P390" s="29" t="s">
        <v>21831</v>
      </c>
      <c r="Q390" s="30" t="n">
        <v>46249</v>
      </c>
      <c r="R390" s="30" t="n">
        <v>46248</v>
      </c>
      <c r="S390" s="29"/>
    </row>
    <row r="391" customFormat="false" ht="15" hidden="false" customHeight="true" outlineLevel="0" collapsed="false">
      <c r="A391" s="26" t="s">
        <v>22603</v>
      </c>
      <c r="B391" s="27" t="n">
        <v>46235</v>
      </c>
      <c r="C391" s="26" t="s">
        <v>22604</v>
      </c>
      <c r="D391" s="26" t="s">
        <v>9073</v>
      </c>
      <c r="E391" s="26" t="s">
        <v>14208</v>
      </c>
      <c r="F391" s="26" t="s">
        <v>167</v>
      </c>
      <c r="G391" s="26" t="s">
        <v>11624</v>
      </c>
      <c r="H391" s="26" t="s">
        <v>21830</v>
      </c>
      <c r="I391" s="26" t="n">
        <v>38</v>
      </c>
      <c r="J391" s="26" t="n">
        <v>1</v>
      </c>
      <c r="K391" s="26" t="n">
        <v>38</v>
      </c>
      <c r="L391" s="28" t="n">
        <v>10.4</v>
      </c>
      <c r="M391" s="28" t="n">
        <v>395.2</v>
      </c>
      <c r="N391" s="28" t="n">
        <v>50.74</v>
      </c>
      <c r="O391" s="28" t="n">
        <v>445.94</v>
      </c>
      <c r="P391" s="26" t="s">
        <v>21831</v>
      </c>
      <c r="Q391" s="27" t="n">
        <v>46249</v>
      </c>
      <c r="R391" s="27" t="n">
        <v>46249</v>
      </c>
      <c r="S391" s="26"/>
    </row>
    <row r="392" customFormat="false" ht="15" hidden="false" customHeight="true" outlineLevel="0" collapsed="false">
      <c r="A392" s="29" t="s">
        <v>22605</v>
      </c>
      <c r="B392" s="30" t="n">
        <v>46235</v>
      </c>
      <c r="C392" s="29" t="s">
        <v>22606</v>
      </c>
      <c r="D392" s="29" t="s">
        <v>10344</v>
      </c>
      <c r="E392" s="29" t="s">
        <v>11944</v>
      </c>
      <c r="F392" s="29" t="s">
        <v>167</v>
      </c>
      <c r="G392" s="29" t="s">
        <v>11624</v>
      </c>
      <c r="H392" s="29" t="s">
        <v>21830</v>
      </c>
      <c r="I392" s="29" t="n">
        <v>41</v>
      </c>
      <c r="J392" s="29" t="n">
        <v>1</v>
      </c>
      <c r="K392" s="29" t="n">
        <v>41</v>
      </c>
      <c r="L392" s="31" t="n">
        <v>10.4</v>
      </c>
      <c r="M392" s="31" t="n">
        <v>426.4</v>
      </c>
      <c r="N392" s="31" t="n">
        <v>54.75</v>
      </c>
      <c r="O392" s="31" t="n">
        <v>481.15</v>
      </c>
      <c r="P392" s="29" t="s">
        <v>21831</v>
      </c>
      <c r="Q392" s="30" t="n">
        <v>46249</v>
      </c>
      <c r="R392" s="30" t="n">
        <v>46243</v>
      </c>
      <c r="S392" s="29"/>
    </row>
    <row r="393" customFormat="false" ht="15" hidden="false" customHeight="true" outlineLevel="0" collapsed="false">
      <c r="A393" s="26" t="s">
        <v>22607</v>
      </c>
      <c r="B393" s="27" t="n">
        <v>46235</v>
      </c>
      <c r="C393" s="26" t="s">
        <v>22608</v>
      </c>
      <c r="D393" s="26" t="s">
        <v>1747</v>
      </c>
      <c r="E393" s="26" t="s">
        <v>12840</v>
      </c>
      <c r="F393" s="26" t="s">
        <v>167</v>
      </c>
      <c r="G393" s="26" t="s">
        <v>11624</v>
      </c>
      <c r="H393" s="26" t="s">
        <v>21830</v>
      </c>
      <c r="I393" s="26" t="n">
        <v>34</v>
      </c>
      <c r="J393" s="26" t="n">
        <v>1</v>
      </c>
      <c r="K393" s="26" t="n">
        <v>34</v>
      </c>
      <c r="L393" s="28" t="n">
        <v>10.4</v>
      </c>
      <c r="M393" s="28" t="n">
        <v>353.6</v>
      </c>
      <c r="N393" s="28" t="n">
        <v>45.4</v>
      </c>
      <c r="O393" s="28" t="n">
        <v>399</v>
      </c>
      <c r="P393" s="26" t="s">
        <v>21831</v>
      </c>
      <c r="Q393" s="27" t="n">
        <v>46249</v>
      </c>
      <c r="R393" s="27" t="n">
        <v>46242</v>
      </c>
      <c r="S393" s="26"/>
    </row>
    <row r="394" customFormat="false" ht="15" hidden="false" customHeight="true" outlineLevel="0" collapsed="false">
      <c r="A394" s="29" t="s">
        <v>22609</v>
      </c>
      <c r="B394" s="30" t="n">
        <v>46235</v>
      </c>
      <c r="C394" s="29" t="s">
        <v>22610</v>
      </c>
      <c r="D394" s="29" t="s">
        <v>5883</v>
      </c>
      <c r="E394" s="29" t="s">
        <v>20921</v>
      </c>
      <c r="F394" s="29" t="s">
        <v>167</v>
      </c>
      <c r="G394" s="29" t="s">
        <v>11624</v>
      </c>
      <c r="H394" s="29" t="s">
        <v>21830</v>
      </c>
      <c r="I394" s="29" t="n">
        <v>62</v>
      </c>
      <c r="J394" s="29" t="n">
        <v>1</v>
      </c>
      <c r="K394" s="29" t="n">
        <v>62</v>
      </c>
      <c r="L394" s="31" t="n">
        <v>10.4</v>
      </c>
      <c r="M394" s="31" t="n">
        <v>644.8</v>
      </c>
      <c r="N394" s="31" t="n">
        <v>82.79</v>
      </c>
      <c r="O394" s="31" t="n">
        <v>727.59</v>
      </c>
      <c r="P394" s="29" t="s">
        <v>21831</v>
      </c>
      <c r="Q394" s="30" t="n">
        <v>46249</v>
      </c>
      <c r="R394" s="30" t="n">
        <v>46250</v>
      </c>
      <c r="S394" s="29"/>
    </row>
    <row r="395" customFormat="false" ht="15" hidden="false" customHeight="true" outlineLevel="0" collapsed="false">
      <c r="A395" s="26" t="s">
        <v>22611</v>
      </c>
      <c r="B395" s="27" t="n">
        <v>46235</v>
      </c>
      <c r="C395" s="26" t="s">
        <v>22612</v>
      </c>
      <c r="D395" s="26" t="s">
        <v>8003</v>
      </c>
      <c r="E395" s="26" t="s">
        <v>20923</v>
      </c>
      <c r="F395" s="26" t="s">
        <v>167</v>
      </c>
      <c r="G395" s="26" t="s">
        <v>11624</v>
      </c>
      <c r="H395" s="26" t="s">
        <v>21830</v>
      </c>
      <c r="I395" s="26" t="n">
        <v>49</v>
      </c>
      <c r="J395" s="26" t="n">
        <v>1</v>
      </c>
      <c r="K395" s="26" t="n">
        <v>49</v>
      </c>
      <c r="L395" s="28" t="n">
        <v>10.4</v>
      </c>
      <c r="M395" s="28" t="n">
        <v>509.6</v>
      </c>
      <c r="N395" s="28" t="n">
        <v>65.43</v>
      </c>
      <c r="O395" s="28" t="n">
        <v>575.03</v>
      </c>
      <c r="P395" s="26" t="s">
        <v>21831</v>
      </c>
      <c r="Q395" s="27" t="n">
        <v>46249</v>
      </c>
      <c r="R395" s="27" t="n">
        <v>46242</v>
      </c>
      <c r="S395" s="26"/>
    </row>
    <row r="396" customFormat="false" ht="15" hidden="false" customHeight="true" outlineLevel="0" collapsed="false">
      <c r="A396" s="29" t="s">
        <v>22613</v>
      </c>
      <c r="B396" s="30" t="n">
        <v>46235</v>
      </c>
      <c r="C396" s="29" t="s">
        <v>22614</v>
      </c>
      <c r="D396" s="29" t="s">
        <v>6678</v>
      </c>
      <c r="E396" s="29" t="s">
        <v>13295</v>
      </c>
      <c r="F396" s="29" t="s">
        <v>167</v>
      </c>
      <c r="G396" s="29" t="s">
        <v>11624</v>
      </c>
      <c r="H396" s="29" t="s">
        <v>21830</v>
      </c>
      <c r="I396" s="29" t="n">
        <v>58</v>
      </c>
      <c r="J396" s="29" t="n">
        <v>1</v>
      </c>
      <c r="K396" s="29" t="n">
        <v>58</v>
      </c>
      <c r="L396" s="31" t="n">
        <v>10.4</v>
      </c>
      <c r="M396" s="31" t="n">
        <v>603.2</v>
      </c>
      <c r="N396" s="31" t="n">
        <v>77.45</v>
      </c>
      <c r="O396" s="31" t="n">
        <v>680.65</v>
      </c>
      <c r="P396" s="29" t="s">
        <v>21831</v>
      </c>
      <c r="Q396" s="30" t="n">
        <v>46249</v>
      </c>
      <c r="R396" s="30" t="n">
        <v>46243</v>
      </c>
      <c r="S396" s="29"/>
    </row>
    <row r="397" customFormat="false" ht="15" hidden="false" customHeight="true" outlineLevel="0" collapsed="false">
      <c r="A397" s="26" t="s">
        <v>22615</v>
      </c>
      <c r="B397" s="27" t="n">
        <v>46235</v>
      </c>
      <c r="C397" s="26" t="s">
        <v>22616</v>
      </c>
      <c r="D397" s="26" t="s">
        <v>2872</v>
      </c>
      <c r="E397" s="26" t="s">
        <v>12123</v>
      </c>
      <c r="F397" s="26" t="s">
        <v>167</v>
      </c>
      <c r="G397" s="26" t="s">
        <v>11624</v>
      </c>
      <c r="H397" s="26" t="s">
        <v>21830</v>
      </c>
      <c r="I397" s="26" t="n">
        <v>51</v>
      </c>
      <c r="J397" s="26" t="n">
        <v>1</v>
      </c>
      <c r="K397" s="26" t="n">
        <v>51</v>
      </c>
      <c r="L397" s="28" t="n">
        <v>10.4</v>
      </c>
      <c r="M397" s="28" t="n">
        <v>530.4</v>
      </c>
      <c r="N397" s="28" t="n">
        <v>68.1</v>
      </c>
      <c r="O397" s="28" t="n">
        <v>598.5</v>
      </c>
      <c r="P397" s="26" t="s">
        <v>21831</v>
      </c>
      <c r="Q397" s="27" t="n">
        <v>46249</v>
      </c>
      <c r="R397" s="27" t="n">
        <v>46246</v>
      </c>
      <c r="S397" s="26"/>
    </row>
    <row r="398" customFormat="false" ht="15" hidden="false" customHeight="true" outlineLevel="0" collapsed="false">
      <c r="A398" s="29" t="s">
        <v>22617</v>
      </c>
      <c r="B398" s="30" t="n">
        <v>46235</v>
      </c>
      <c r="C398" s="29" t="s">
        <v>22618</v>
      </c>
      <c r="D398" s="29" t="s">
        <v>7366</v>
      </c>
      <c r="E398" s="29" t="s">
        <v>12011</v>
      </c>
      <c r="F398" s="29" t="s">
        <v>167</v>
      </c>
      <c r="G398" s="29" t="s">
        <v>11624</v>
      </c>
      <c r="H398" s="29" t="s">
        <v>21830</v>
      </c>
      <c r="I398" s="29" t="n">
        <v>36</v>
      </c>
      <c r="J398" s="29" t="n">
        <v>1</v>
      </c>
      <c r="K398" s="29" t="n">
        <v>36</v>
      </c>
      <c r="L398" s="31" t="n">
        <v>10.4</v>
      </c>
      <c r="M398" s="31" t="n">
        <v>374.4</v>
      </c>
      <c r="N398" s="31" t="n">
        <v>48.07</v>
      </c>
      <c r="O398" s="31" t="n">
        <v>422.47</v>
      </c>
      <c r="P398" s="29" t="s">
        <v>21831</v>
      </c>
      <c r="Q398" s="30" t="n">
        <v>46249</v>
      </c>
      <c r="R398" s="30" t="n">
        <v>46249</v>
      </c>
      <c r="S398" s="29"/>
    </row>
    <row r="399" customFormat="false" ht="15" hidden="false" customHeight="true" outlineLevel="0" collapsed="false">
      <c r="A399" s="26" t="s">
        <v>22619</v>
      </c>
      <c r="B399" s="27" t="n">
        <v>46235</v>
      </c>
      <c r="C399" s="26" t="s">
        <v>22620</v>
      </c>
      <c r="D399" s="26" t="s">
        <v>3866</v>
      </c>
      <c r="E399" s="26" t="s">
        <v>11815</v>
      </c>
      <c r="F399" s="26" t="s">
        <v>167</v>
      </c>
      <c r="G399" s="26" t="s">
        <v>11624</v>
      </c>
      <c r="H399" s="26" t="s">
        <v>21830</v>
      </c>
      <c r="I399" s="26" t="n">
        <v>32</v>
      </c>
      <c r="J399" s="26" t="n">
        <v>1</v>
      </c>
      <c r="K399" s="26" t="n">
        <v>32</v>
      </c>
      <c r="L399" s="28" t="n">
        <v>10.4</v>
      </c>
      <c r="M399" s="28" t="n">
        <v>332.8</v>
      </c>
      <c r="N399" s="28" t="n">
        <v>42.73</v>
      </c>
      <c r="O399" s="28" t="n">
        <v>375.53</v>
      </c>
      <c r="P399" s="26" t="s">
        <v>21831</v>
      </c>
      <c r="Q399" s="27" t="n">
        <v>46249</v>
      </c>
      <c r="R399" s="27" t="n">
        <v>46240</v>
      </c>
      <c r="S399" s="26"/>
    </row>
    <row r="400" customFormat="false" ht="15" hidden="false" customHeight="true" outlineLevel="0" collapsed="false">
      <c r="A400" s="29" t="s">
        <v>22621</v>
      </c>
      <c r="B400" s="30" t="n">
        <v>46235</v>
      </c>
      <c r="C400" s="29" t="s">
        <v>22622</v>
      </c>
      <c r="D400" s="29" t="s">
        <v>482</v>
      </c>
      <c r="E400" s="29" t="s">
        <v>12597</v>
      </c>
      <c r="F400" s="29" t="s">
        <v>167</v>
      </c>
      <c r="G400" s="29" t="s">
        <v>11624</v>
      </c>
      <c r="H400" s="29" t="s">
        <v>21830</v>
      </c>
      <c r="I400" s="29" t="n">
        <v>62</v>
      </c>
      <c r="J400" s="29" t="n">
        <v>1</v>
      </c>
      <c r="K400" s="29" t="n">
        <v>62</v>
      </c>
      <c r="L400" s="31" t="n">
        <v>10.4</v>
      </c>
      <c r="M400" s="31" t="n">
        <v>644.8</v>
      </c>
      <c r="N400" s="31" t="n">
        <v>82.79</v>
      </c>
      <c r="O400" s="31" t="n">
        <v>727.59</v>
      </c>
      <c r="P400" s="29" t="s">
        <v>21831</v>
      </c>
      <c r="Q400" s="30" t="n">
        <v>46249</v>
      </c>
      <c r="R400" s="30" t="n">
        <v>46249</v>
      </c>
      <c r="S400" s="29"/>
    </row>
    <row r="401" customFormat="false" ht="15" hidden="false" customHeight="true" outlineLevel="0" collapsed="false">
      <c r="A401" s="26" t="s">
        <v>22623</v>
      </c>
      <c r="B401" s="27" t="n">
        <v>46235</v>
      </c>
      <c r="C401" s="26" t="s">
        <v>22624</v>
      </c>
      <c r="D401" s="26" t="s">
        <v>1725</v>
      </c>
      <c r="E401" s="26" t="s">
        <v>13065</v>
      </c>
      <c r="F401" s="26" t="s">
        <v>167</v>
      </c>
      <c r="G401" s="26" t="s">
        <v>11624</v>
      </c>
      <c r="H401" s="26" t="s">
        <v>21830</v>
      </c>
      <c r="I401" s="26" t="n">
        <v>28</v>
      </c>
      <c r="J401" s="26" t="n">
        <v>1</v>
      </c>
      <c r="K401" s="26" t="n">
        <v>28</v>
      </c>
      <c r="L401" s="28" t="n">
        <v>10.4</v>
      </c>
      <c r="M401" s="28" t="n">
        <v>291.2</v>
      </c>
      <c r="N401" s="28" t="n">
        <v>37.39</v>
      </c>
      <c r="O401" s="28" t="n">
        <v>328.59</v>
      </c>
      <c r="P401" s="26" t="s">
        <v>21831</v>
      </c>
      <c r="Q401" s="27" t="n">
        <v>46249</v>
      </c>
      <c r="R401" s="27" t="n">
        <v>46243</v>
      </c>
      <c r="S401" s="26"/>
    </row>
    <row r="402" customFormat="false" ht="15" hidden="false" customHeight="true" outlineLevel="0" collapsed="false">
      <c r="A402" s="29" t="s">
        <v>22625</v>
      </c>
      <c r="B402" s="30" t="n">
        <v>46235</v>
      </c>
      <c r="C402" s="29" t="s">
        <v>22626</v>
      </c>
      <c r="D402" s="29" t="s">
        <v>8760</v>
      </c>
      <c r="E402" s="29" t="s">
        <v>20931</v>
      </c>
      <c r="F402" s="29" t="s">
        <v>167</v>
      </c>
      <c r="G402" s="29" t="s">
        <v>11624</v>
      </c>
      <c r="H402" s="29" t="s">
        <v>21830</v>
      </c>
      <c r="I402" s="29" t="n">
        <v>54</v>
      </c>
      <c r="J402" s="29" t="n">
        <v>1</v>
      </c>
      <c r="K402" s="29" t="n">
        <v>54</v>
      </c>
      <c r="L402" s="31" t="n">
        <v>10.4</v>
      </c>
      <c r="M402" s="31" t="n">
        <v>561.6</v>
      </c>
      <c r="N402" s="31" t="n">
        <v>72.11</v>
      </c>
      <c r="O402" s="31" t="n">
        <v>633.71</v>
      </c>
      <c r="P402" s="29" t="s">
        <v>21831</v>
      </c>
      <c r="Q402" s="30" t="n">
        <v>46249</v>
      </c>
      <c r="R402" s="30" t="n">
        <v>46243</v>
      </c>
      <c r="S402" s="29"/>
    </row>
    <row r="403" customFormat="false" ht="15" hidden="false" customHeight="true" outlineLevel="0" collapsed="false">
      <c r="A403" s="26" t="s">
        <v>22627</v>
      </c>
      <c r="B403" s="27" t="n">
        <v>46235</v>
      </c>
      <c r="C403" s="26" t="s">
        <v>22628</v>
      </c>
      <c r="D403" s="26" t="s">
        <v>9202</v>
      </c>
      <c r="E403" s="26" t="s">
        <v>11969</v>
      </c>
      <c r="F403" s="26" t="s">
        <v>167</v>
      </c>
      <c r="G403" s="26" t="s">
        <v>11624</v>
      </c>
      <c r="H403" s="26" t="s">
        <v>21830</v>
      </c>
      <c r="I403" s="26" t="n">
        <v>56</v>
      </c>
      <c r="J403" s="26" t="n">
        <v>1</v>
      </c>
      <c r="K403" s="26" t="n">
        <v>56</v>
      </c>
      <c r="L403" s="28" t="n">
        <v>10.4</v>
      </c>
      <c r="M403" s="28" t="n">
        <v>582.4</v>
      </c>
      <c r="N403" s="28" t="n">
        <v>74.78</v>
      </c>
      <c r="O403" s="28" t="n">
        <v>657.18</v>
      </c>
      <c r="P403" s="26" t="s">
        <v>21831</v>
      </c>
      <c r="Q403" s="27" t="n">
        <v>46249</v>
      </c>
      <c r="R403" s="27" t="n">
        <v>46239</v>
      </c>
      <c r="S403" s="26"/>
    </row>
    <row r="404" customFormat="false" ht="15" hidden="false" customHeight="true" outlineLevel="0" collapsed="false">
      <c r="A404" s="29" t="s">
        <v>22629</v>
      </c>
      <c r="B404" s="30" t="n">
        <v>46235</v>
      </c>
      <c r="C404" s="29" t="s">
        <v>22630</v>
      </c>
      <c r="D404" s="29" t="s">
        <v>7522</v>
      </c>
      <c r="E404" s="29" t="s">
        <v>20934</v>
      </c>
      <c r="F404" s="29" t="s">
        <v>167</v>
      </c>
      <c r="G404" s="29" t="s">
        <v>11624</v>
      </c>
      <c r="H404" s="29" t="s">
        <v>21830</v>
      </c>
      <c r="I404" s="29" t="n">
        <v>55</v>
      </c>
      <c r="J404" s="29" t="n">
        <v>1</v>
      </c>
      <c r="K404" s="29" t="n">
        <v>55</v>
      </c>
      <c r="L404" s="31" t="n">
        <v>10.4</v>
      </c>
      <c r="M404" s="31" t="n">
        <v>572</v>
      </c>
      <c r="N404" s="31" t="n">
        <v>73.44</v>
      </c>
      <c r="O404" s="31" t="n">
        <v>645.44</v>
      </c>
      <c r="P404" s="29" t="s">
        <v>21831</v>
      </c>
      <c r="Q404" s="30" t="n">
        <v>46249</v>
      </c>
      <c r="R404" s="30" t="n">
        <v>46250</v>
      </c>
      <c r="S404" s="29"/>
    </row>
    <row r="405" customFormat="false" ht="15" hidden="false" customHeight="true" outlineLevel="0" collapsed="false">
      <c r="A405" s="26" t="s">
        <v>22631</v>
      </c>
      <c r="B405" s="27" t="n">
        <v>46235</v>
      </c>
      <c r="C405" s="26" t="s">
        <v>22632</v>
      </c>
      <c r="D405" s="26" t="s">
        <v>808</v>
      </c>
      <c r="E405" s="26" t="s">
        <v>20936</v>
      </c>
      <c r="F405" s="26" t="s">
        <v>167</v>
      </c>
      <c r="G405" s="26" t="s">
        <v>11624</v>
      </c>
      <c r="H405" s="26" t="s">
        <v>21830</v>
      </c>
      <c r="I405" s="26" t="n">
        <v>40</v>
      </c>
      <c r="J405" s="26" t="n">
        <v>1</v>
      </c>
      <c r="K405" s="26" t="n">
        <v>40</v>
      </c>
      <c r="L405" s="28" t="n">
        <v>10.4</v>
      </c>
      <c r="M405" s="28" t="n">
        <v>416</v>
      </c>
      <c r="N405" s="28" t="n">
        <v>53.41</v>
      </c>
      <c r="O405" s="28" t="n">
        <v>469.41</v>
      </c>
      <c r="P405" s="26" t="s">
        <v>21831</v>
      </c>
      <c r="Q405" s="27" t="n">
        <v>46249</v>
      </c>
      <c r="R405" s="27" t="n">
        <v>46251</v>
      </c>
      <c r="S405" s="26"/>
    </row>
    <row r="406" customFormat="false" ht="15" hidden="false" customHeight="true" outlineLevel="0" collapsed="false">
      <c r="A406" s="29" t="s">
        <v>22633</v>
      </c>
      <c r="B406" s="30" t="n">
        <v>46235</v>
      </c>
      <c r="C406" s="29" t="s">
        <v>22634</v>
      </c>
      <c r="D406" s="29" t="s">
        <v>8785</v>
      </c>
      <c r="E406" s="29" t="s">
        <v>20938</v>
      </c>
      <c r="F406" s="29" t="s">
        <v>167</v>
      </c>
      <c r="G406" s="29" t="s">
        <v>11624</v>
      </c>
      <c r="H406" s="29" t="s">
        <v>21830</v>
      </c>
      <c r="I406" s="29" t="n">
        <v>50</v>
      </c>
      <c r="J406" s="29" t="n">
        <v>1</v>
      </c>
      <c r="K406" s="29" t="n">
        <v>50</v>
      </c>
      <c r="L406" s="31" t="n">
        <v>10.4</v>
      </c>
      <c r="M406" s="31" t="n">
        <v>520</v>
      </c>
      <c r="N406" s="31" t="n">
        <v>66.77</v>
      </c>
      <c r="O406" s="31" t="n">
        <v>586.77</v>
      </c>
      <c r="P406" s="29" t="s">
        <v>21831</v>
      </c>
      <c r="Q406" s="30" t="n">
        <v>46249</v>
      </c>
      <c r="R406" s="30" t="n">
        <v>46251</v>
      </c>
      <c r="S406" s="29"/>
    </row>
    <row r="407" customFormat="false" ht="15" hidden="false" customHeight="true" outlineLevel="0" collapsed="false">
      <c r="A407" s="26" t="s">
        <v>22635</v>
      </c>
      <c r="B407" s="27" t="n">
        <v>46235</v>
      </c>
      <c r="C407" s="26" t="s">
        <v>22636</v>
      </c>
      <c r="D407" s="26" t="s">
        <v>4435</v>
      </c>
      <c r="E407" s="26" t="s">
        <v>20940</v>
      </c>
      <c r="F407" s="26" t="s">
        <v>167</v>
      </c>
      <c r="G407" s="26" t="s">
        <v>11624</v>
      </c>
      <c r="H407" s="26" t="s">
        <v>21830</v>
      </c>
      <c r="I407" s="26" t="n">
        <v>28</v>
      </c>
      <c r="J407" s="26" t="n">
        <v>1</v>
      </c>
      <c r="K407" s="26" t="n">
        <v>28</v>
      </c>
      <c r="L407" s="28" t="n">
        <v>10.4</v>
      </c>
      <c r="M407" s="28" t="n">
        <v>291.2</v>
      </c>
      <c r="N407" s="28" t="n">
        <v>37.39</v>
      </c>
      <c r="O407" s="28" t="n">
        <v>328.59</v>
      </c>
      <c r="P407" s="26" t="s">
        <v>21831</v>
      </c>
      <c r="Q407" s="27" t="n">
        <v>46249</v>
      </c>
      <c r="R407" s="27" t="n">
        <v>46251</v>
      </c>
      <c r="S407" s="26"/>
    </row>
    <row r="408" customFormat="false" ht="15" hidden="false" customHeight="true" outlineLevel="0" collapsed="false">
      <c r="A408" s="29" t="s">
        <v>22637</v>
      </c>
      <c r="B408" s="30" t="n">
        <v>46235</v>
      </c>
      <c r="C408" s="29" t="s">
        <v>22638</v>
      </c>
      <c r="D408" s="29" t="s">
        <v>7958</v>
      </c>
      <c r="E408" s="29" t="s">
        <v>11967</v>
      </c>
      <c r="F408" s="29" t="s">
        <v>167</v>
      </c>
      <c r="G408" s="29" t="s">
        <v>11624</v>
      </c>
      <c r="H408" s="29" t="s">
        <v>21830</v>
      </c>
      <c r="I408" s="29" t="n">
        <v>24</v>
      </c>
      <c r="J408" s="29" t="n">
        <v>1</v>
      </c>
      <c r="K408" s="29" t="n">
        <v>24</v>
      </c>
      <c r="L408" s="31" t="n">
        <v>10.4</v>
      </c>
      <c r="M408" s="31" t="n">
        <v>249.6</v>
      </c>
      <c r="N408" s="31" t="n">
        <v>32.05</v>
      </c>
      <c r="O408" s="31" t="n">
        <v>281.65</v>
      </c>
      <c r="P408" s="29" t="s">
        <v>21831</v>
      </c>
      <c r="Q408" s="30" t="n">
        <v>46249</v>
      </c>
      <c r="R408" s="30" t="n">
        <v>46243</v>
      </c>
      <c r="S408" s="29"/>
    </row>
    <row r="409" customFormat="false" ht="15" hidden="false" customHeight="true" outlineLevel="0" collapsed="false">
      <c r="A409" s="26" t="s">
        <v>22639</v>
      </c>
      <c r="B409" s="27" t="n">
        <v>46235</v>
      </c>
      <c r="C409" s="26" t="s">
        <v>22640</v>
      </c>
      <c r="D409" s="26" t="s">
        <v>9535</v>
      </c>
      <c r="E409" s="26" t="s">
        <v>12625</v>
      </c>
      <c r="F409" s="26" t="s">
        <v>167</v>
      </c>
      <c r="G409" s="26" t="s">
        <v>11624</v>
      </c>
      <c r="H409" s="26" t="s">
        <v>21830</v>
      </c>
      <c r="I409" s="26" t="n">
        <v>32</v>
      </c>
      <c r="J409" s="26" t="n">
        <v>1</v>
      </c>
      <c r="K409" s="26" t="n">
        <v>32</v>
      </c>
      <c r="L409" s="28" t="n">
        <v>10.4</v>
      </c>
      <c r="M409" s="28" t="n">
        <v>332.8</v>
      </c>
      <c r="N409" s="28" t="n">
        <v>42.73</v>
      </c>
      <c r="O409" s="28" t="n">
        <v>375.53</v>
      </c>
      <c r="P409" s="26" t="s">
        <v>21831</v>
      </c>
      <c r="Q409" s="27" t="n">
        <v>46249</v>
      </c>
      <c r="R409" s="27" t="n">
        <v>46237</v>
      </c>
      <c r="S409" s="26"/>
    </row>
    <row r="410" customFormat="false" ht="15" hidden="false" customHeight="true" outlineLevel="0" collapsed="false">
      <c r="A410" s="29" t="s">
        <v>22641</v>
      </c>
      <c r="B410" s="30" t="n">
        <v>46235</v>
      </c>
      <c r="C410" s="29" t="s">
        <v>22642</v>
      </c>
      <c r="D410" s="29" t="s">
        <v>2772</v>
      </c>
      <c r="E410" s="29" t="s">
        <v>20945</v>
      </c>
      <c r="F410" s="29" t="s">
        <v>167</v>
      </c>
      <c r="G410" s="29" t="s">
        <v>11624</v>
      </c>
      <c r="H410" s="29" t="s">
        <v>21830</v>
      </c>
      <c r="I410" s="29" t="n">
        <v>32</v>
      </c>
      <c r="J410" s="29" t="n">
        <v>1</v>
      </c>
      <c r="K410" s="29" t="n">
        <v>32</v>
      </c>
      <c r="L410" s="31" t="n">
        <v>10.4</v>
      </c>
      <c r="M410" s="31" t="n">
        <v>332.8</v>
      </c>
      <c r="N410" s="31" t="n">
        <v>42.73</v>
      </c>
      <c r="O410" s="31" t="n">
        <v>375.53</v>
      </c>
      <c r="P410" s="29" t="s">
        <v>21831</v>
      </c>
      <c r="Q410" s="30" t="n">
        <v>46249</v>
      </c>
      <c r="R410" s="30" t="n">
        <v>46245</v>
      </c>
      <c r="S410" s="29"/>
    </row>
    <row r="411" customFormat="false" ht="15" hidden="false" customHeight="true" outlineLevel="0" collapsed="false">
      <c r="A411" s="26" t="s">
        <v>22643</v>
      </c>
      <c r="B411" s="27" t="n">
        <v>46235</v>
      </c>
      <c r="C411" s="26" t="s">
        <v>22644</v>
      </c>
      <c r="D411" s="26" t="s">
        <v>2769</v>
      </c>
      <c r="E411" s="26" t="s">
        <v>20947</v>
      </c>
      <c r="F411" s="26" t="s">
        <v>167</v>
      </c>
      <c r="G411" s="26" t="s">
        <v>11624</v>
      </c>
      <c r="H411" s="26" t="s">
        <v>21830</v>
      </c>
      <c r="I411" s="26" t="n">
        <v>59</v>
      </c>
      <c r="J411" s="26" t="n">
        <v>1</v>
      </c>
      <c r="K411" s="26" t="n">
        <v>59</v>
      </c>
      <c r="L411" s="28" t="n">
        <v>10.4</v>
      </c>
      <c r="M411" s="28" t="n">
        <v>613.6</v>
      </c>
      <c r="N411" s="28" t="n">
        <v>78.79</v>
      </c>
      <c r="O411" s="28" t="n">
        <v>692.39</v>
      </c>
      <c r="P411" s="26" t="s">
        <v>21831</v>
      </c>
      <c r="Q411" s="27" t="n">
        <v>46249</v>
      </c>
      <c r="R411" s="27" t="n">
        <v>46250</v>
      </c>
      <c r="S411" s="26"/>
    </row>
    <row r="412" customFormat="false" ht="15" hidden="false" customHeight="true" outlineLevel="0" collapsed="false">
      <c r="A412" s="29" t="s">
        <v>22645</v>
      </c>
      <c r="B412" s="30" t="n">
        <v>46235</v>
      </c>
      <c r="C412" s="29" t="s">
        <v>22646</v>
      </c>
      <c r="D412" s="29" t="s">
        <v>11360</v>
      </c>
      <c r="E412" s="29" t="s">
        <v>11744</v>
      </c>
      <c r="F412" s="29" t="s">
        <v>167</v>
      </c>
      <c r="G412" s="29" t="s">
        <v>11624</v>
      </c>
      <c r="H412" s="29" t="s">
        <v>21830</v>
      </c>
      <c r="I412" s="29" t="n">
        <v>24</v>
      </c>
      <c r="J412" s="29" t="n">
        <v>1</v>
      </c>
      <c r="K412" s="29" t="n">
        <v>24</v>
      </c>
      <c r="L412" s="31" t="n">
        <v>10.4</v>
      </c>
      <c r="M412" s="31" t="n">
        <v>249.6</v>
      </c>
      <c r="N412" s="31" t="n">
        <v>32.05</v>
      </c>
      <c r="O412" s="31" t="n">
        <v>281.65</v>
      </c>
      <c r="P412" s="29" t="s">
        <v>21831</v>
      </c>
      <c r="Q412" s="30" t="n">
        <v>46249</v>
      </c>
      <c r="R412" s="30" t="n">
        <v>46245</v>
      </c>
      <c r="S412" s="29"/>
    </row>
    <row r="413" customFormat="false" ht="15" hidden="false" customHeight="true" outlineLevel="0" collapsed="false">
      <c r="A413" s="26" t="s">
        <v>22647</v>
      </c>
      <c r="B413" s="27" t="n">
        <v>46235</v>
      </c>
      <c r="C413" s="26" t="s">
        <v>22648</v>
      </c>
      <c r="D413" s="26" t="s">
        <v>10092</v>
      </c>
      <c r="E413" s="26" t="s">
        <v>12581</v>
      </c>
      <c r="F413" s="26" t="s">
        <v>167</v>
      </c>
      <c r="G413" s="26" t="s">
        <v>11624</v>
      </c>
      <c r="H413" s="26" t="s">
        <v>21830</v>
      </c>
      <c r="I413" s="26" t="n">
        <v>32</v>
      </c>
      <c r="J413" s="26" t="n">
        <v>1</v>
      </c>
      <c r="K413" s="26" t="n">
        <v>32</v>
      </c>
      <c r="L413" s="28" t="n">
        <v>10.4</v>
      </c>
      <c r="M413" s="28" t="n">
        <v>332.8</v>
      </c>
      <c r="N413" s="28" t="n">
        <v>42.73</v>
      </c>
      <c r="O413" s="28" t="n">
        <v>375.53</v>
      </c>
      <c r="P413" s="26" t="s">
        <v>21831</v>
      </c>
      <c r="Q413" s="27" t="n">
        <v>46249</v>
      </c>
      <c r="R413" s="27" t="n">
        <v>46250</v>
      </c>
      <c r="S413" s="26"/>
    </row>
    <row r="414" customFormat="false" ht="15" hidden="false" customHeight="true" outlineLevel="0" collapsed="false">
      <c r="A414" s="29" t="s">
        <v>22649</v>
      </c>
      <c r="B414" s="30" t="n">
        <v>46235</v>
      </c>
      <c r="C414" s="29" t="s">
        <v>22650</v>
      </c>
      <c r="D414" s="29" t="s">
        <v>6441</v>
      </c>
      <c r="E414" s="29" t="s">
        <v>20952</v>
      </c>
      <c r="F414" s="29" t="s">
        <v>167</v>
      </c>
      <c r="G414" s="29" t="s">
        <v>11624</v>
      </c>
      <c r="H414" s="29" t="s">
        <v>21830</v>
      </c>
      <c r="I414" s="29" t="n">
        <v>53</v>
      </c>
      <c r="J414" s="29" t="n">
        <v>1</v>
      </c>
      <c r="K414" s="29" t="n">
        <v>53</v>
      </c>
      <c r="L414" s="31" t="n">
        <v>10.4</v>
      </c>
      <c r="M414" s="31" t="n">
        <v>551.2</v>
      </c>
      <c r="N414" s="31" t="n">
        <v>70.77</v>
      </c>
      <c r="O414" s="31" t="n">
        <v>621.97</v>
      </c>
      <c r="P414" s="29" t="s">
        <v>21831</v>
      </c>
      <c r="Q414" s="30" t="n">
        <v>46249</v>
      </c>
      <c r="R414" s="30" t="n">
        <v>46249</v>
      </c>
      <c r="S414" s="29"/>
    </row>
    <row r="415" customFormat="false" ht="15" hidden="false" customHeight="true" outlineLevel="0" collapsed="false">
      <c r="A415" s="26" t="s">
        <v>22651</v>
      </c>
      <c r="B415" s="27" t="n">
        <v>46235</v>
      </c>
      <c r="C415" s="26" t="s">
        <v>22652</v>
      </c>
      <c r="D415" s="26" t="s">
        <v>7247</v>
      </c>
      <c r="E415" s="26" t="s">
        <v>12207</v>
      </c>
      <c r="F415" s="26" t="s">
        <v>167</v>
      </c>
      <c r="G415" s="26" t="s">
        <v>11624</v>
      </c>
      <c r="H415" s="26" t="s">
        <v>21830</v>
      </c>
      <c r="I415" s="26" t="n">
        <v>34</v>
      </c>
      <c r="J415" s="26" t="n">
        <v>1</v>
      </c>
      <c r="K415" s="26" t="n">
        <v>34</v>
      </c>
      <c r="L415" s="28" t="n">
        <v>10.4</v>
      </c>
      <c r="M415" s="28" t="n">
        <v>353.6</v>
      </c>
      <c r="N415" s="28" t="n">
        <v>45.4</v>
      </c>
      <c r="O415" s="28" t="n">
        <v>399</v>
      </c>
      <c r="P415" s="26" t="s">
        <v>21831</v>
      </c>
      <c r="Q415" s="27" t="n">
        <v>46249</v>
      </c>
      <c r="R415" s="27" t="n">
        <v>46246</v>
      </c>
      <c r="S415" s="26"/>
    </row>
    <row r="416" customFormat="false" ht="15" hidden="false" customHeight="true" outlineLevel="0" collapsed="false">
      <c r="A416" s="29" t="s">
        <v>22653</v>
      </c>
      <c r="B416" s="30" t="n">
        <v>46235</v>
      </c>
      <c r="C416" s="29" t="s">
        <v>22654</v>
      </c>
      <c r="D416" s="29" t="s">
        <v>8989</v>
      </c>
      <c r="E416" s="29" t="s">
        <v>13115</v>
      </c>
      <c r="F416" s="29" t="s">
        <v>167</v>
      </c>
      <c r="G416" s="29" t="s">
        <v>11624</v>
      </c>
      <c r="H416" s="29" t="s">
        <v>21830</v>
      </c>
      <c r="I416" s="29" t="n">
        <v>57</v>
      </c>
      <c r="J416" s="29" t="n">
        <v>1</v>
      </c>
      <c r="K416" s="29" t="n">
        <v>57</v>
      </c>
      <c r="L416" s="31" t="n">
        <v>10.4</v>
      </c>
      <c r="M416" s="31" t="n">
        <v>592.8</v>
      </c>
      <c r="N416" s="31" t="n">
        <v>76.12</v>
      </c>
      <c r="O416" s="31" t="n">
        <v>668.92</v>
      </c>
      <c r="P416" s="29" t="s">
        <v>21831</v>
      </c>
      <c r="Q416" s="30" t="n">
        <v>46249</v>
      </c>
      <c r="R416" s="30" t="n">
        <v>46250</v>
      </c>
      <c r="S416" s="29"/>
    </row>
    <row r="417" customFormat="false" ht="15" hidden="false" customHeight="true" outlineLevel="0" collapsed="false">
      <c r="A417" s="26" t="s">
        <v>22655</v>
      </c>
      <c r="B417" s="27" t="n">
        <v>46235</v>
      </c>
      <c r="C417" s="26" t="s">
        <v>22656</v>
      </c>
      <c r="D417" s="26" t="s">
        <v>10612</v>
      </c>
      <c r="E417" s="26" t="s">
        <v>20956</v>
      </c>
      <c r="F417" s="26" t="s">
        <v>167</v>
      </c>
      <c r="G417" s="26" t="s">
        <v>11624</v>
      </c>
      <c r="H417" s="26" t="s">
        <v>21830</v>
      </c>
      <c r="I417" s="26" t="n">
        <v>60</v>
      </c>
      <c r="J417" s="26" t="n">
        <v>1</v>
      </c>
      <c r="K417" s="26" t="n">
        <v>60</v>
      </c>
      <c r="L417" s="28" t="n">
        <v>10.4</v>
      </c>
      <c r="M417" s="28" t="n">
        <v>624</v>
      </c>
      <c r="N417" s="28" t="n">
        <v>80.12</v>
      </c>
      <c r="O417" s="28" t="n">
        <v>704.12</v>
      </c>
      <c r="P417" s="26" t="s">
        <v>21831</v>
      </c>
      <c r="Q417" s="27" t="n">
        <v>46249</v>
      </c>
      <c r="R417" s="27" t="n">
        <v>46245</v>
      </c>
      <c r="S417" s="26"/>
    </row>
    <row r="418" customFormat="false" ht="15" hidden="false" customHeight="true" outlineLevel="0" collapsed="false">
      <c r="A418" s="29" t="s">
        <v>22657</v>
      </c>
      <c r="B418" s="30" t="n">
        <v>46235</v>
      </c>
      <c r="C418" s="29" t="s">
        <v>22658</v>
      </c>
      <c r="D418" s="29" t="s">
        <v>4284</v>
      </c>
      <c r="E418" s="29" t="s">
        <v>11872</v>
      </c>
      <c r="F418" s="29" t="s">
        <v>167</v>
      </c>
      <c r="G418" s="29" t="s">
        <v>11624</v>
      </c>
      <c r="H418" s="29" t="s">
        <v>21830</v>
      </c>
      <c r="I418" s="29" t="n">
        <v>36</v>
      </c>
      <c r="J418" s="29" t="n">
        <v>1</v>
      </c>
      <c r="K418" s="29" t="n">
        <v>36</v>
      </c>
      <c r="L418" s="31" t="n">
        <v>10.4</v>
      </c>
      <c r="M418" s="31" t="n">
        <v>374.4</v>
      </c>
      <c r="N418" s="31" t="n">
        <v>48.07</v>
      </c>
      <c r="O418" s="31" t="n">
        <v>422.47</v>
      </c>
      <c r="P418" s="29" t="s">
        <v>21834</v>
      </c>
      <c r="Q418" s="30" t="n">
        <v>46249</v>
      </c>
      <c r="R418" s="29"/>
      <c r="S418" s="29"/>
    </row>
    <row r="419" customFormat="false" ht="15" hidden="false" customHeight="true" outlineLevel="0" collapsed="false">
      <c r="A419" s="26" t="s">
        <v>22659</v>
      </c>
      <c r="B419" s="27" t="n">
        <v>46235</v>
      </c>
      <c r="C419" s="26" t="s">
        <v>22660</v>
      </c>
      <c r="D419" s="26" t="s">
        <v>7917</v>
      </c>
      <c r="E419" s="26" t="s">
        <v>20959</v>
      </c>
      <c r="F419" s="26" t="s">
        <v>167</v>
      </c>
      <c r="G419" s="26" t="s">
        <v>11624</v>
      </c>
      <c r="H419" s="26" t="s">
        <v>21830</v>
      </c>
      <c r="I419" s="26" t="n">
        <v>59</v>
      </c>
      <c r="J419" s="26" t="n">
        <v>1</v>
      </c>
      <c r="K419" s="26" t="n">
        <v>59</v>
      </c>
      <c r="L419" s="28" t="n">
        <v>10.4</v>
      </c>
      <c r="M419" s="28" t="n">
        <v>613.6</v>
      </c>
      <c r="N419" s="28" t="n">
        <v>78.79</v>
      </c>
      <c r="O419" s="28" t="n">
        <v>692.39</v>
      </c>
      <c r="P419" s="26" t="s">
        <v>21831</v>
      </c>
      <c r="Q419" s="27" t="n">
        <v>46249</v>
      </c>
      <c r="R419" s="27" t="n">
        <v>46241</v>
      </c>
      <c r="S419" s="26"/>
    </row>
    <row r="420" customFormat="false" ht="15" hidden="false" customHeight="true" outlineLevel="0" collapsed="false">
      <c r="A420" s="29" t="s">
        <v>22661</v>
      </c>
      <c r="B420" s="30" t="n">
        <v>46235</v>
      </c>
      <c r="C420" s="29" t="s">
        <v>22662</v>
      </c>
      <c r="D420" s="29" t="s">
        <v>5165</v>
      </c>
      <c r="E420" s="29" t="s">
        <v>20961</v>
      </c>
      <c r="F420" s="29" t="s">
        <v>167</v>
      </c>
      <c r="G420" s="29" t="s">
        <v>11624</v>
      </c>
      <c r="H420" s="29" t="s">
        <v>21830</v>
      </c>
      <c r="I420" s="29" t="n">
        <v>55</v>
      </c>
      <c r="J420" s="29" t="n">
        <v>1</v>
      </c>
      <c r="K420" s="29" t="n">
        <v>55</v>
      </c>
      <c r="L420" s="31" t="n">
        <v>10.4</v>
      </c>
      <c r="M420" s="31" t="n">
        <v>572</v>
      </c>
      <c r="N420" s="31" t="n">
        <v>73.44</v>
      </c>
      <c r="O420" s="31" t="n">
        <v>645.44</v>
      </c>
      <c r="P420" s="29" t="s">
        <v>21831</v>
      </c>
      <c r="Q420" s="30" t="n">
        <v>46249</v>
      </c>
      <c r="R420" s="30" t="n">
        <v>46243</v>
      </c>
      <c r="S420" s="29"/>
    </row>
    <row r="421" customFormat="false" ht="15" hidden="false" customHeight="true" outlineLevel="0" collapsed="false">
      <c r="A421" s="26" t="s">
        <v>22663</v>
      </c>
      <c r="B421" s="27" t="n">
        <v>46235</v>
      </c>
      <c r="C421" s="26" t="s">
        <v>22664</v>
      </c>
      <c r="D421" s="26" t="s">
        <v>2810</v>
      </c>
      <c r="E421" s="26" t="s">
        <v>12435</v>
      </c>
      <c r="F421" s="26" t="s">
        <v>167</v>
      </c>
      <c r="G421" s="26" t="s">
        <v>11624</v>
      </c>
      <c r="H421" s="26" t="s">
        <v>21830</v>
      </c>
      <c r="I421" s="26" t="n">
        <v>47</v>
      </c>
      <c r="J421" s="26" t="n">
        <v>1</v>
      </c>
      <c r="K421" s="26" t="n">
        <v>47</v>
      </c>
      <c r="L421" s="28" t="n">
        <v>10.4</v>
      </c>
      <c r="M421" s="28" t="n">
        <v>488.8</v>
      </c>
      <c r="N421" s="28" t="n">
        <v>62.76</v>
      </c>
      <c r="O421" s="28" t="n">
        <v>551.56</v>
      </c>
      <c r="P421" s="26" t="s">
        <v>21831</v>
      </c>
      <c r="Q421" s="27" t="n">
        <v>46249</v>
      </c>
      <c r="R421" s="27" t="n">
        <v>46246</v>
      </c>
      <c r="S421" s="26"/>
    </row>
    <row r="422" customFormat="false" ht="15" hidden="false" customHeight="true" outlineLevel="0" collapsed="false">
      <c r="A422" s="29" t="s">
        <v>22665</v>
      </c>
      <c r="B422" s="30" t="n">
        <v>46235</v>
      </c>
      <c r="C422" s="29" t="s">
        <v>22666</v>
      </c>
      <c r="D422" s="29" t="s">
        <v>9235</v>
      </c>
      <c r="E422" s="29" t="s">
        <v>12109</v>
      </c>
      <c r="F422" s="29" t="s">
        <v>167</v>
      </c>
      <c r="G422" s="29" t="s">
        <v>11624</v>
      </c>
      <c r="H422" s="29" t="s">
        <v>21830</v>
      </c>
      <c r="I422" s="29" t="n">
        <v>57</v>
      </c>
      <c r="J422" s="29" t="n">
        <v>1</v>
      </c>
      <c r="K422" s="29" t="n">
        <v>57</v>
      </c>
      <c r="L422" s="31" t="n">
        <v>10.4</v>
      </c>
      <c r="M422" s="31" t="n">
        <v>592.8</v>
      </c>
      <c r="N422" s="31" t="n">
        <v>76.12</v>
      </c>
      <c r="O422" s="31" t="n">
        <v>668.92</v>
      </c>
      <c r="P422" s="29" t="s">
        <v>21831</v>
      </c>
      <c r="Q422" s="30" t="n">
        <v>46249</v>
      </c>
      <c r="R422" s="30" t="n">
        <v>46243</v>
      </c>
      <c r="S422" s="29"/>
    </row>
    <row r="423" customFormat="false" ht="15" hidden="false" customHeight="true" outlineLevel="0" collapsed="false">
      <c r="A423" s="26" t="s">
        <v>22667</v>
      </c>
      <c r="B423" s="27" t="n">
        <v>46235</v>
      </c>
      <c r="C423" s="26" t="s">
        <v>22668</v>
      </c>
      <c r="D423" s="26" t="s">
        <v>4252</v>
      </c>
      <c r="E423" s="26" t="s">
        <v>11653</v>
      </c>
      <c r="F423" s="26" t="s">
        <v>167</v>
      </c>
      <c r="G423" s="26" t="s">
        <v>11624</v>
      </c>
      <c r="H423" s="26" t="s">
        <v>21830</v>
      </c>
      <c r="I423" s="26" t="n">
        <v>40</v>
      </c>
      <c r="J423" s="26" t="n">
        <v>1</v>
      </c>
      <c r="K423" s="26" t="n">
        <v>40</v>
      </c>
      <c r="L423" s="28" t="n">
        <v>10.4</v>
      </c>
      <c r="M423" s="28" t="n">
        <v>416</v>
      </c>
      <c r="N423" s="28" t="n">
        <v>53.41</v>
      </c>
      <c r="O423" s="28" t="n">
        <v>469.41</v>
      </c>
      <c r="P423" s="26" t="s">
        <v>21831</v>
      </c>
      <c r="Q423" s="27" t="n">
        <v>46249</v>
      </c>
      <c r="R423" s="27" t="n">
        <v>46246</v>
      </c>
      <c r="S423" s="26"/>
    </row>
    <row r="424" customFormat="false" ht="15" hidden="false" customHeight="true" outlineLevel="0" collapsed="false">
      <c r="A424" s="29" t="s">
        <v>22669</v>
      </c>
      <c r="B424" s="30" t="n">
        <v>46235</v>
      </c>
      <c r="C424" s="29" t="s">
        <v>22670</v>
      </c>
      <c r="D424" s="29" t="s">
        <v>5964</v>
      </c>
      <c r="E424" s="29" t="s">
        <v>12029</v>
      </c>
      <c r="F424" s="29" t="s">
        <v>167</v>
      </c>
      <c r="G424" s="29" t="s">
        <v>11624</v>
      </c>
      <c r="H424" s="29" t="s">
        <v>21830</v>
      </c>
      <c r="I424" s="29" t="n">
        <v>58</v>
      </c>
      <c r="J424" s="29" t="n">
        <v>1</v>
      </c>
      <c r="K424" s="29" t="n">
        <v>58</v>
      </c>
      <c r="L424" s="31" t="n">
        <v>10.4</v>
      </c>
      <c r="M424" s="31" t="n">
        <v>603.2</v>
      </c>
      <c r="N424" s="31" t="n">
        <v>77.45</v>
      </c>
      <c r="O424" s="31" t="n">
        <v>680.65</v>
      </c>
      <c r="P424" s="29" t="s">
        <v>21831</v>
      </c>
      <c r="Q424" s="30" t="n">
        <v>46249</v>
      </c>
      <c r="R424" s="30" t="n">
        <v>46242</v>
      </c>
      <c r="S424" s="29"/>
    </row>
    <row r="425" customFormat="false" ht="15" hidden="false" customHeight="true" outlineLevel="0" collapsed="false">
      <c r="A425" s="26" t="s">
        <v>22671</v>
      </c>
      <c r="B425" s="27" t="n">
        <v>46235</v>
      </c>
      <c r="C425" s="26" t="s">
        <v>22672</v>
      </c>
      <c r="D425" s="26" t="s">
        <v>1980</v>
      </c>
      <c r="E425" s="26" t="s">
        <v>20967</v>
      </c>
      <c r="F425" s="26" t="s">
        <v>167</v>
      </c>
      <c r="G425" s="26" t="s">
        <v>11624</v>
      </c>
      <c r="H425" s="26" t="s">
        <v>21830</v>
      </c>
      <c r="I425" s="26" t="n">
        <v>51</v>
      </c>
      <c r="J425" s="26" t="n">
        <v>1</v>
      </c>
      <c r="K425" s="26" t="n">
        <v>51</v>
      </c>
      <c r="L425" s="28" t="n">
        <v>10.4</v>
      </c>
      <c r="M425" s="28" t="n">
        <v>530.4</v>
      </c>
      <c r="N425" s="28" t="n">
        <v>68.1</v>
      </c>
      <c r="O425" s="28" t="n">
        <v>598.5</v>
      </c>
      <c r="P425" s="26" t="s">
        <v>21831</v>
      </c>
      <c r="Q425" s="27" t="n">
        <v>46249</v>
      </c>
      <c r="R425" s="27" t="n">
        <v>46241</v>
      </c>
      <c r="S425" s="26"/>
    </row>
    <row r="426" customFormat="false" ht="15" hidden="false" customHeight="true" outlineLevel="0" collapsed="false">
      <c r="A426" s="29" t="s">
        <v>22673</v>
      </c>
      <c r="B426" s="30" t="n">
        <v>46235</v>
      </c>
      <c r="C426" s="29" t="s">
        <v>22674</v>
      </c>
      <c r="D426" s="29" t="s">
        <v>4494</v>
      </c>
      <c r="E426" s="29" t="s">
        <v>14016</v>
      </c>
      <c r="F426" s="29" t="s">
        <v>167</v>
      </c>
      <c r="G426" s="29" t="s">
        <v>11624</v>
      </c>
      <c r="H426" s="29" t="s">
        <v>21830</v>
      </c>
      <c r="I426" s="29" t="n">
        <v>59</v>
      </c>
      <c r="J426" s="29" t="n">
        <v>1</v>
      </c>
      <c r="K426" s="29" t="n">
        <v>59</v>
      </c>
      <c r="L426" s="31" t="n">
        <v>10.4</v>
      </c>
      <c r="M426" s="31" t="n">
        <v>613.6</v>
      </c>
      <c r="N426" s="31" t="n">
        <v>78.79</v>
      </c>
      <c r="O426" s="31" t="n">
        <v>692.39</v>
      </c>
      <c r="P426" s="29" t="s">
        <v>21834</v>
      </c>
      <c r="Q426" s="30" t="n">
        <v>46249</v>
      </c>
      <c r="R426" s="29"/>
      <c r="S426" s="29"/>
    </row>
    <row r="427" customFormat="false" ht="15" hidden="false" customHeight="true" outlineLevel="0" collapsed="false">
      <c r="A427" s="26" t="s">
        <v>22675</v>
      </c>
      <c r="B427" s="27" t="n">
        <v>46235</v>
      </c>
      <c r="C427" s="26" t="s">
        <v>22676</v>
      </c>
      <c r="D427" s="26" t="s">
        <v>7294</v>
      </c>
      <c r="E427" s="26" t="s">
        <v>13693</v>
      </c>
      <c r="F427" s="26" t="s">
        <v>167</v>
      </c>
      <c r="G427" s="26" t="s">
        <v>11624</v>
      </c>
      <c r="H427" s="26" t="s">
        <v>21830</v>
      </c>
      <c r="I427" s="26" t="n">
        <v>47</v>
      </c>
      <c r="J427" s="26" t="n">
        <v>1</v>
      </c>
      <c r="K427" s="26" t="n">
        <v>47</v>
      </c>
      <c r="L427" s="28" t="n">
        <v>10.4</v>
      </c>
      <c r="M427" s="28" t="n">
        <v>488.8</v>
      </c>
      <c r="N427" s="28" t="n">
        <v>62.76</v>
      </c>
      <c r="O427" s="28" t="n">
        <v>551.56</v>
      </c>
      <c r="P427" s="26" t="s">
        <v>21831</v>
      </c>
      <c r="Q427" s="27" t="n">
        <v>46249</v>
      </c>
      <c r="R427" s="27" t="n">
        <v>46249</v>
      </c>
      <c r="S427" s="26"/>
    </row>
    <row r="428" customFormat="false" ht="15" hidden="false" customHeight="true" outlineLevel="0" collapsed="false">
      <c r="A428" s="29" t="s">
        <v>22677</v>
      </c>
      <c r="B428" s="30" t="n">
        <v>46235</v>
      </c>
      <c r="C428" s="29" t="s">
        <v>22678</v>
      </c>
      <c r="D428" s="29" t="s">
        <v>1730</v>
      </c>
      <c r="E428" s="29" t="s">
        <v>12771</v>
      </c>
      <c r="F428" s="29" t="s">
        <v>167</v>
      </c>
      <c r="G428" s="29" t="s">
        <v>11624</v>
      </c>
      <c r="H428" s="29" t="s">
        <v>21830</v>
      </c>
      <c r="I428" s="29" t="n">
        <v>59</v>
      </c>
      <c r="J428" s="29" t="n">
        <v>1</v>
      </c>
      <c r="K428" s="29" t="n">
        <v>59</v>
      </c>
      <c r="L428" s="31" t="n">
        <v>10.4</v>
      </c>
      <c r="M428" s="31" t="n">
        <v>613.6</v>
      </c>
      <c r="N428" s="31" t="n">
        <v>78.79</v>
      </c>
      <c r="O428" s="31" t="n">
        <v>692.39</v>
      </c>
      <c r="P428" s="29" t="s">
        <v>21831</v>
      </c>
      <c r="Q428" s="30" t="n">
        <v>46249</v>
      </c>
      <c r="R428" s="30" t="n">
        <v>46243</v>
      </c>
      <c r="S428" s="29"/>
    </row>
    <row r="429" customFormat="false" ht="15" hidden="false" customHeight="true" outlineLevel="0" collapsed="false">
      <c r="A429" s="26" t="s">
        <v>22679</v>
      </c>
      <c r="B429" s="27" t="n">
        <v>46235</v>
      </c>
      <c r="C429" s="26" t="s">
        <v>22680</v>
      </c>
      <c r="D429" s="26" t="s">
        <v>6584</v>
      </c>
      <c r="E429" s="26" t="s">
        <v>20972</v>
      </c>
      <c r="F429" s="26" t="s">
        <v>167</v>
      </c>
      <c r="G429" s="26" t="s">
        <v>11624</v>
      </c>
      <c r="H429" s="26" t="s">
        <v>21830</v>
      </c>
      <c r="I429" s="26" t="n">
        <v>57</v>
      </c>
      <c r="J429" s="26" t="n">
        <v>1</v>
      </c>
      <c r="K429" s="26" t="n">
        <v>57</v>
      </c>
      <c r="L429" s="28" t="n">
        <v>10.4</v>
      </c>
      <c r="M429" s="28" t="n">
        <v>592.8</v>
      </c>
      <c r="N429" s="28" t="n">
        <v>76.12</v>
      </c>
      <c r="O429" s="28" t="n">
        <v>668.92</v>
      </c>
      <c r="P429" s="26" t="s">
        <v>21831</v>
      </c>
      <c r="Q429" s="27" t="n">
        <v>46249</v>
      </c>
      <c r="R429" s="27" t="n">
        <v>46251</v>
      </c>
      <c r="S429" s="26"/>
    </row>
    <row r="430" customFormat="false" ht="15" hidden="false" customHeight="true" outlineLevel="0" collapsed="false">
      <c r="A430" s="29" t="s">
        <v>22681</v>
      </c>
      <c r="B430" s="30" t="n">
        <v>46235</v>
      </c>
      <c r="C430" s="29" t="s">
        <v>22682</v>
      </c>
      <c r="D430" s="29" t="s">
        <v>6226</v>
      </c>
      <c r="E430" s="29" t="s">
        <v>14929</v>
      </c>
      <c r="F430" s="29" t="s">
        <v>167</v>
      </c>
      <c r="G430" s="29" t="s">
        <v>11624</v>
      </c>
      <c r="H430" s="29" t="s">
        <v>21830</v>
      </c>
      <c r="I430" s="29" t="n">
        <v>57</v>
      </c>
      <c r="J430" s="29" t="n">
        <v>1</v>
      </c>
      <c r="K430" s="29" t="n">
        <v>57</v>
      </c>
      <c r="L430" s="31" t="n">
        <v>10.4</v>
      </c>
      <c r="M430" s="31" t="n">
        <v>592.8</v>
      </c>
      <c r="N430" s="31" t="n">
        <v>76.12</v>
      </c>
      <c r="O430" s="31" t="n">
        <v>668.92</v>
      </c>
      <c r="P430" s="29" t="s">
        <v>21831</v>
      </c>
      <c r="Q430" s="30" t="n">
        <v>46249</v>
      </c>
      <c r="R430" s="30" t="n">
        <v>46246</v>
      </c>
      <c r="S430" s="29"/>
    </row>
    <row r="431" customFormat="false" ht="15" hidden="false" customHeight="true" outlineLevel="0" collapsed="false">
      <c r="A431" s="26" t="s">
        <v>22683</v>
      </c>
      <c r="B431" s="27" t="n">
        <v>46235</v>
      </c>
      <c r="C431" s="26" t="s">
        <v>22684</v>
      </c>
      <c r="D431" s="26" t="s">
        <v>8877</v>
      </c>
      <c r="E431" s="26" t="s">
        <v>12168</v>
      </c>
      <c r="F431" s="26" t="s">
        <v>167</v>
      </c>
      <c r="G431" s="26" t="s">
        <v>11624</v>
      </c>
      <c r="H431" s="26" t="s">
        <v>21830</v>
      </c>
      <c r="I431" s="26" t="n">
        <v>28</v>
      </c>
      <c r="J431" s="26" t="n">
        <v>1</v>
      </c>
      <c r="K431" s="26" t="n">
        <v>28</v>
      </c>
      <c r="L431" s="28" t="n">
        <v>10.4</v>
      </c>
      <c r="M431" s="28" t="n">
        <v>291.2</v>
      </c>
      <c r="N431" s="28" t="n">
        <v>37.39</v>
      </c>
      <c r="O431" s="28" t="n">
        <v>328.59</v>
      </c>
      <c r="P431" s="26" t="s">
        <v>21831</v>
      </c>
      <c r="Q431" s="27" t="n">
        <v>46249</v>
      </c>
      <c r="R431" s="27" t="n">
        <v>46241</v>
      </c>
      <c r="S431" s="26"/>
    </row>
    <row r="432" customFormat="false" ht="15" hidden="false" customHeight="true" outlineLevel="0" collapsed="false">
      <c r="A432" s="29" t="s">
        <v>22685</v>
      </c>
      <c r="B432" s="30" t="n">
        <v>46235</v>
      </c>
      <c r="C432" s="29" t="s">
        <v>22686</v>
      </c>
      <c r="D432" s="29" t="s">
        <v>7641</v>
      </c>
      <c r="E432" s="29" t="s">
        <v>13705</v>
      </c>
      <c r="F432" s="29" t="s">
        <v>167</v>
      </c>
      <c r="G432" s="29" t="s">
        <v>11624</v>
      </c>
      <c r="H432" s="29" t="s">
        <v>21830</v>
      </c>
      <c r="I432" s="29" t="n">
        <v>36</v>
      </c>
      <c r="J432" s="29" t="n">
        <v>1</v>
      </c>
      <c r="K432" s="29" t="n">
        <v>36</v>
      </c>
      <c r="L432" s="31" t="n">
        <v>10.4</v>
      </c>
      <c r="M432" s="31" t="n">
        <v>374.4</v>
      </c>
      <c r="N432" s="31" t="n">
        <v>48.07</v>
      </c>
      <c r="O432" s="31" t="n">
        <v>422.47</v>
      </c>
      <c r="P432" s="29" t="s">
        <v>21831</v>
      </c>
      <c r="Q432" s="30" t="n">
        <v>46249</v>
      </c>
      <c r="R432" s="30" t="n">
        <v>46246</v>
      </c>
      <c r="S432" s="29"/>
    </row>
    <row r="433" customFormat="false" ht="15" hidden="false" customHeight="true" outlineLevel="0" collapsed="false">
      <c r="A433" s="26" t="s">
        <v>22687</v>
      </c>
      <c r="B433" s="27" t="n">
        <v>46235</v>
      </c>
      <c r="C433" s="26" t="s">
        <v>22688</v>
      </c>
      <c r="D433" s="26" t="s">
        <v>11418</v>
      </c>
      <c r="E433" s="26" t="s">
        <v>11628</v>
      </c>
      <c r="F433" s="26" t="s">
        <v>167</v>
      </c>
      <c r="G433" s="26" t="s">
        <v>11624</v>
      </c>
      <c r="H433" s="26" t="s">
        <v>21830</v>
      </c>
      <c r="I433" s="26" t="n">
        <v>36</v>
      </c>
      <c r="J433" s="26" t="n">
        <v>1</v>
      </c>
      <c r="K433" s="26" t="n">
        <v>36</v>
      </c>
      <c r="L433" s="28" t="n">
        <v>10.4</v>
      </c>
      <c r="M433" s="28" t="n">
        <v>374.4</v>
      </c>
      <c r="N433" s="28" t="n">
        <v>48.07</v>
      </c>
      <c r="O433" s="28" t="n">
        <v>422.47</v>
      </c>
      <c r="P433" s="26" t="s">
        <v>21831</v>
      </c>
      <c r="Q433" s="27" t="n">
        <v>46249</v>
      </c>
      <c r="R433" s="27" t="n">
        <v>46242</v>
      </c>
      <c r="S433" s="26"/>
    </row>
    <row r="434" customFormat="false" ht="15" hidden="false" customHeight="true" outlineLevel="0" collapsed="false">
      <c r="A434" s="29" t="s">
        <v>22689</v>
      </c>
      <c r="B434" s="30" t="n">
        <v>46235</v>
      </c>
      <c r="C434" s="29" t="s">
        <v>22690</v>
      </c>
      <c r="D434" s="29" t="s">
        <v>7511</v>
      </c>
      <c r="E434" s="29" t="s">
        <v>14179</v>
      </c>
      <c r="F434" s="29" t="s">
        <v>167</v>
      </c>
      <c r="G434" s="29" t="s">
        <v>11624</v>
      </c>
      <c r="H434" s="29" t="s">
        <v>21830</v>
      </c>
      <c r="I434" s="29" t="n">
        <v>56</v>
      </c>
      <c r="J434" s="29" t="n">
        <v>1</v>
      </c>
      <c r="K434" s="29" t="n">
        <v>56</v>
      </c>
      <c r="L434" s="31" t="n">
        <v>10.4</v>
      </c>
      <c r="M434" s="31" t="n">
        <v>582.4</v>
      </c>
      <c r="N434" s="31" t="n">
        <v>74.78</v>
      </c>
      <c r="O434" s="31" t="n">
        <v>657.18</v>
      </c>
      <c r="P434" s="29" t="s">
        <v>21831</v>
      </c>
      <c r="Q434" s="30" t="n">
        <v>46249</v>
      </c>
      <c r="R434" s="30" t="n">
        <v>46244</v>
      </c>
      <c r="S434" s="29"/>
    </row>
    <row r="435" customFormat="false" ht="15" hidden="false" customHeight="true" outlineLevel="0" collapsed="false">
      <c r="A435" s="26" t="s">
        <v>22691</v>
      </c>
      <c r="B435" s="27" t="n">
        <v>46235</v>
      </c>
      <c r="C435" s="26" t="s">
        <v>22692</v>
      </c>
      <c r="D435" s="26" t="s">
        <v>6072</v>
      </c>
      <c r="E435" s="26" t="s">
        <v>12396</v>
      </c>
      <c r="F435" s="26" t="s">
        <v>167</v>
      </c>
      <c r="G435" s="26" t="s">
        <v>11624</v>
      </c>
      <c r="H435" s="26" t="s">
        <v>21830</v>
      </c>
      <c r="I435" s="26" t="n">
        <v>62</v>
      </c>
      <c r="J435" s="26" t="n">
        <v>1</v>
      </c>
      <c r="K435" s="26" t="n">
        <v>62</v>
      </c>
      <c r="L435" s="28" t="n">
        <v>10.4</v>
      </c>
      <c r="M435" s="28" t="n">
        <v>644.8</v>
      </c>
      <c r="N435" s="28" t="n">
        <v>82.79</v>
      </c>
      <c r="O435" s="28" t="n">
        <v>727.59</v>
      </c>
      <c r="P435" s="26" t="s">
        <v>21831</v>
      </c>
      <c r="Q435" s="27" t="n">
        <v>46249</v>
      </c>
      <c r="R435" s="27" t="n">
        <v>46239</v>
      </c>
      <c r="S435" s="26"/>
    </row>
    <row r="436" customFormat="false" ht="15" hidden="false" customHeight="true" outlineLevel="0" collapsed="false">
      <c r="A436" s="29" t="s">
        <v>22693</v>
      </c>
      <c r="B436" s="30" t="n">
        <v>46235</v>
      </c>
      <c r="C436" s="29" t="s">
        <v>22694</v>
      </c>
      <c r="D436" s="29" t="s">
        <v>9587</v>
      </c>
      <c r="E436" s="29" t="s">
        <v>20980</v>
      </c>
      <c r="F436" s="29" t="s">
        <v>167</v>
      </c>
      <c r="G436" s="29" t="s">
        <v>11624</v>
      </c>
      <c r="H436" s="29" t="s">
        <v>21830</v>
      </c>
      <c r="I436" s="29" t="n">
        <v>61</v>
      </c>
      <c r="J436" s="29" t="n">
        <v>1</v>
      </c>
      <c r="K436" s="29" t="n">
        <v>61</v>
      </c>
      <c r="L436" s="31" t="n">
        <v>10.4</v>
      </c>
      <c r="M436" s="31" t="n">
        <v>634.4</v>
      </c>
      <c r="N436" s="31" t="n">
        <v>81.46</v>
      </c>
      <c r="O436" s="31" t="n">
        <v>715.86</v>
      </c>
      <c r="P436" s="29" t="s">
        <v>21831</v>
      </c>
      <c r="Q436" s="30" t="n">
        <v>46249</v>
      </c>
      <c r="R436" s="30" t="n">
        <v>46245</v>
      </c>
      <c r="S436" s="29"/>
    </row>
    <row r="437" customFormat="false" ht="15" hidden="false" customHeight="true" outlineLevel="0" collapsed="false">
      <c r="A437" s="26" t="s">
        <v>22695</v>
      </c>
      <c r="B437" s="27" t="n">
        <v>46235</v>
      </c>
      <c r="C437" s="26" t="s">
        <v>22696</v>
      </c>
      <c r="D437" s="26" t="s">
        <v>2864</v>
      </c>
      <c r="E437" s="26" t="s">
        <v>20982</v>
      </c>
      <c r="F437" s="26" t="s">
        <v>167</v>
      </c>
      <c r="G437" s="26" t="s">
        <v>11624</v>
      </c>
      <c r="H437" s="26" t="s">
        <v>21830</v>
      </c>
      <c r="I437" s="26" t="n">
        <v>48</v>
      </c>
      <c r="J437" s="26" t="n">
        <v>1</v>
      </c>
      <c r="K437" s="26" t="n">
        <v>48</v>
      </c>
      <c r="L437" s="28" t="n">
        <v>10.4</v>
      </c>
      <c r="M437" s="28" t="n">
        <v>499.2</v>
      </c>
      <c r="N437" s="28" t="n">
        <v>64.1</v>
      </c>
      <c r="O437" s="28" t="n">
        <v>563.3</v>
      </c>
      <c r="P437" s="26" t="s">
        <v>21831</v>
      </c>
      <c r="Q437" s="27" t="n">
        <v>46249</v>
      </c>
      <c r="R437" s="27" t="n">
        <v>46241</v>
      </c>
      <c r="S437" s="26"/>
    </row>
    <row r="438" customFormat="false" ht="15" hidden="false" customHeight="true" outlineLevel="0" collapsed="false">
      <c r="A438" s="29" t="s">
        <v>22697</v>
      </c>
      <c r="B438" s="30" t="n">
        <v>46235</v>
      </c>
      <c r="C438" s="29" t="s">
        <v>22698</v>
      </c>
      <c r="D438" s="29" t="s">
        <v>380</v>
      </c>
      <c r="E438" s="29" t="s">
        <v>14158</v>
      </c>
      <c r="F438" s="29" t="s">
        <v>167</v>
      </c>
      <c r="G438" s="29" t="s">
        <v>11624</v>
      </c>
      <c r="H438" s="29" t="s">
        <v>21830</v>
      </c>
      <c r="I438" s="29" t="n">
        <v>54</v>
      </c>
      <c r="J438" s="29" t="n">
        <v>1</v>
      </c>
      <c r="K438" s="29" t="n">
        <v>54</v>
      </c>
      <c r="L438" s="31" t="n">
        <v>10.4</v>
      </c>
      <c r="M438" s="31" t="n">
        <v>561.6</v>
      </c>
      <c r="N438" s="31" t="n">
        <v>72.11</v>
      </c>
      <c r="O438" s="31" t="n">
        <v>633.71</v>
      </c>
      <c r="P438" s="29" t="s">
        <v>21831</v>
      </c>
      <c r="Q438" s="30" t="n">
        <v>46249</v>
      </c>
      <c r="R438" s="30" t="n">
        <v>46240</v>
      </c>
      <c r="S438" s="29"/>
    </row>
    <row r="439" customFormat="false" ht="15" hidden="false" customHeight="true" outlineLevel="0" collapsed="false">
      <c r="A439" s="26" t="s">
        <v>22699</v>
      </c>
      <c r="B439" s="27" t="n">
        <v>46235</v>
      </c>
      <c r="C439" s="26" t="s">
        <v>22700</v>
      </c>
      <c r="D439" s="26" t="s">
        <v>11363</v>
      </c>
      <c r="E439" s="26" t="s">
        <v>13379</v>
      </c>
      <c r="F439" s="26" t="s">
        <v>167</v>
      </c>
      <c r="G439" s="26" t="s">
        <v>11624</v>
      </c>
      <c r="H439" s="26" t="s">
        <v>21830</v>
      </c>
      <c r="I439" s="26" t="n">
        <v>30</v>
      </c>
      <c r="J439" s="26" t="n">
        <v>1</v>
      </c>
      <c r="K439" s="26" t="n">
        <v>30</v>
      </c>
      <c r="L439" s="28" t="n">
        <v>10.4</v>
      </c>
      <c r="M439" s="28" t="n">
        <v>312</v>
      </c>
      <c r="N439" s="28" t="n">
        <v>40.06</v>
      </c>
      <c r="O439" s="28" t="n">
        <v>352.06</v>
      </c>
      <c r="P439" s="26" t="s">
        <v>21834</v>
      </c>
      <c r="Q439" s="27" t="n">
        <v>46249</v>
      </c>
      <c r="R439" s="26"/>
      <c r="S439" s="26"/>
    </row>
    <row r="440" customFormat="false" ht="15" hidden="false" customHeight="true" outlineLevel="0" collapsed="false">
      <c r="A440" s="29" t="s">
        <v>22701</v>
      </c>
      <c r="B440" s="30" t="n">
        <v>46235</v>
      </c>
      <c r="C440" s="29" t="s">
        <v>22702</v>
      </c>
      <c r="D440" s="29" t="s">
        <v>8358</v>
      </c>
      <c r="E440" s="29" t="s">
        <v>20986</v>
      </c>
      <c r="F440" s="29" t="s">
        <v>167</v>
      </c>
      <c r="G440" s="29" t="s">
        <v>11624</v>
      </c>
      <c r="H440" s="29" t="s">
        <v>21830</v>
      </c>
      <c r="I440" s="29" t="n">
        <v>28</v>
      </c>
      <c r="J440" s="29" t="n">
        <v>1</v>
      </c>
      <c r="K440" s="29" t="n">
        <v>28</v>
      </c>
      <c r="L440" s="31" t="n">
        <v>10.4</v>
      </c>
      <c r="M440" s="31" t="n">
        <v>291.2</v>
      </c>
      <c r="N440" s="31" t="n">
        <v>37.39</v>
      </c>
      <c r="O440" s="31" t="n">
        <v>328.59</v>
      </c>
      <c r="P440" s="29" t="s">
        <v>21834</v>
      </c>
      <c r="Q440" s="30" t="n">
        <v>46249</v>
      </c>
      <c r="R440" s="29"/>
      <c r="S440" s="29"/>
    </row>
    <row r="441" customFormat="false" ht="15" hidden="false" customHeight="true" outlineLevel="0" collapsed="false">
      <c r="A441" s="26" t="s">
        <v>22703</v>
      </c>
      <c r="B441" s="27" t="n">
        <v>46235</v>
      </c>
      <c r="C441" s="26" t="s">
        <v>22704</v>
      </c>
      <c r="D441" s="26" t="s">
        <v>6457</v>
      </c>
      <c r="E441" s="26" t="s">
        <v>11825</v>
      </c>
      <c r="F441" s="26" t="s">
        <v>167</v>
      </c>
      <c r="G441" s="26" t="s">
        <v>11624</v>
      </c>
      <c r="H441" s="26" t="s">
        <v>21830</v>
      </c>
      <c r="I441" s="26" t="n">
        <v>37</v>
      </c>
      <c r="J441" s="26" t="n">
        <v>1</v>
      </c>
      <c r="K441" s="26" t="n">
        <v>37</v>
      </c>
      <c r="L441" s="28" t="n">
        <v>10.4</v>
      </c>
      <c r="M441" s="28" t="n">
        <v>384.8</v>
      </c>
      <c r="N441" s="28" t="n">
        <v>49.41</v>
      </c>
      <c r="O441" s="28" t="n">
        <v>434.21</v>
      </c>
      <c r="P441" s="26" t="s">
        <v>21831</v>
      </c>
      <c r="Q441" s="27" t="n">
        <v>46249</v>
      </c>
      <c r="R441" s="27" t="n">
        <v>46240</v>
      </c>
      <c r="S441" s="26"/>
    </row>
    <row r="442" customFormat="false" ht="15" hidden="false" customHeight="true" outlineLevel="0" collapsed="false">
      <c r="A442" s="29" t="s">
        <v>22705</v>
      </c>
      <c r="B442" s="30" t="n">
        <v>46235</v>
      </c>
      <c r="C442" s="29" t="s">
        <v>22706</v>
      </c>
      <c r="D442" s="29" t="s">
        <v>1340</v>
      </c>
      <c r="E442" s="29" t="s">
        <v>14246</v>
      </c>
      <c r="F442" s="29" t="s">
        <v>167</v>
      </c>
      <c r="G442" s="29" t="s">
        <v>11624</v>
      </c>
      <c r="H442" s="29" t="s">
        <v>21830</v>
      </c>
      <c r="I442" s="29" t="n">
        <v>27</v>
      </c>
      <c r="J442" s="29" t="n">
        <v>1</v>
      </c>
      <c r="K442" s="29" t="n">
        <v>27</v>
      </c>
      <c r="L442" s="31" t="n">
        <v>10.4</v>
      </c>
      <c r="M442" s="31" t="n">
        <v>280.8</v>
      </c>
      <c r="N442" s="31" t="n">
        <v>36.05</v>
      </c>
      <c r="O442" s="31" t="n">
        <v>316.85</v>
      </c>
      <c r="P442" s="29" t="s">
        <v>21831</v>
      </c>
      <c r="Q442" s="30" t="n">
        <v>46249</v>
      </c>
      <c r="R442" s="30" t="n">
        <v>46248</v>
      </c>
      <c r="S442" s="29"/>
    </row>
    <row r="443" customFormat="false" ht="15" hidden="false" customHeight="true" outlineLevel="0" collapsed="false">
      <c r="A443" s="26" t="s">
        <v>22707</v>
      </c>
      <c r="B443" s="27" t="n">
        <v>46235</v>
      </c>
      <c r="C443" s="26" t="s">
        <v>22708</v>
      </c>
      <c r="D443" s="26" t="s">
        <v>9970</v>
      </c>
      <c r="E443" s="26" t="s">
        <v>13453</v>
      </c>
      <c r="F443" s="26" t="s">
        <v>167</v>
      </c>
      <c r="G443" s="26" t="s">
        <v>11624</v>
      </c>
      <c r="H443" s="26" t="s">
        <v>21830</v>
      </c>
      <c r="I443" s="26" t="n">
        <v>55</v>
      </c>
      <c r="J443" s="26" t="n">
        <v>1</v>
      </c>
      <c r="K443" s="26" t="n">
        <v>55</v>
      </c>
      <c r="L443" s="28" t="n">
        <v>10.4</v>
      </c>
      <c r="M443" s="28" t="n">
        <v>572</v>
      </c>
      <c r="N443" s="28" t="n">
        <v>73.44</v>
      </c>
      <c r="O443" s="28" t="n">
        <v>645.44</v>
      </c>
      <c r="P443" s="26" t="s">
        <v>21831</v>
      </c>
      <c r="Q443" s="27" t="n">
        <v>46249</v>
      </c>
      <c r="R443" s="27" t="n">
        <v>46245</v>
      </c>
      <c r="S443" s="26"/>
    </row>
    <row r="444" customFormat="false" ht="15" hidden="false" customHeight="true" outlineLevel="0" collapsed="false">
      <c r="A444" s="29" t="s">
        <v>22709</v>
      </c>
      <c r="B444" s="30" t="n">
        <v>46235</v>
      </c>
      <c r="C444" s="29" t="s">
        <v>22710</v>
      </c>
      <c r="D444" s="29" t="s">
        <v>8645</v>
      </c>
      <c r="E444" s="29" t="s">
        <v>13523</v>
      </c>
      <c r="F444" s="29" t="s">
        <v>167</v>
      </c>
      <c r="G444" s="29" t="s">
        <v>11624</v>
      </c>
      <c r="H444" s="29" t="s">
        <v>21830</v>
      </c>
      <c r="I444" s="29" t="n">
        <v>36</v>
      </c>
      <c r="J444" s="29" t="n">
        <v>1</v>
      </c>
      <c r="K444" s="29" t="n">
        <v>36</v>
      </c>
      <c r="L444" s="31" t="n">
        <v>10.4</v>
      </c>
      <c r="M444" s="31" t="n">
        <v>374.4</v>
      </c>
      <c r="N444" s="31" t="n">
        <v>48.07</v>
      </c>
      <c r="O444" s="31" t="n">
        <v>422.47</v>
      </c>
      <c r="P444" s="29" t="s">
        <v>21831</v>
      </c>
      <c r="Q444" s="30" t="n">
        <v>46249</v>
      </c>
      <c r="R444" s="30" t="n">
        <v>46249</v>
      </c>
      <c r="S444" s="29"/>
    </row>
    <row r="445" customFormat="false" ht="15" hidden="false" customHeight="true" outlineLevel="0" collapsed="false">
      <c r="A445" s="26" t="s">
        <v>22711</v>
      </c>
      <c r="B445" s="27" t="n">
        <v>46235</v>
      </c>
      <c r="C445" s="26" t="s">
        <v>22712</v>
      </c>
      <c r="D445" s="26" t="s">
        <v>8847</v>
      </c>
      <c r="E445" s="26" t="s">
        <v>12031</v>
      </c>
      <c r="F445" s="26" t="s">
        <v>167</v>
      </c>
      <c r="G445" s="26" t="s">
        <v>11624</v>
      </c>
      <c r="H445" s="26" t="s">
        <v>21830</v>
      </c>
      <c r="I445" s="26" t="n">
        <v>62</v>
      </c>
      <c r="J445" s="26" t="n">
        <v>1</v>
      </c>
      <c r="K445" s="26" t="n">
        <v>62</v>
      </c>
      <c r="L445" s="28" t="n">
        <v>10.4</v>
      </c>
      <c r="M445" s="28" t="n">
        <v>644.8</v>
      </c>
      <c r="N445" s="28" t="n">
        <v>82.79</v>
      </c>
      <c r="O445" s="28" t="n">
        <v>727.59</v>
      </c>
      <c r="P445" s="26" t="s">
        <v>21831</v>
      </c>
      <c r="Q445" s="27" t="n">
        <v>46249</v>
      </c>
      <c r="R445" s="27" t="n">
        <v>46238</v>
      </c>
      <c r="S445" s="26"/>
    </row>
    <row r="446" customFormat="false" ht="15" hidden="false" customHeight="true" outlineLevel="0" collapsed="false">
      <c r="A446" s="29" t="s">
        <v>22713</v>
      </c>
      <c r="B446" s="30" t="n">
        <v>46235</v>
      </c>
      <c r="C446" s="29" t="s">
        <v>22714</v>
      </c>
      <c r="D446" s="29" t="s">
        <v>5894</v>
      </c>
      <c r="E446" s="29" t="s">
        <v>13172</v>
      </c>
      <c r="F446" s="29" t="s">
        <v>167</v>
      </c>
      <c r="G446" s="29" t="s">
        <v>11624</v>
      </c>
      <c r="H446" s="29" t="s">
        <v>21830</v>
      </c>
      <c r="I446" s="29" t="n">
        <v>48</v>
      </c>
      <c r="J446" s="29" t="n">
        <v>1</v>
      </c>
      <c r="K446" s="29" t="n">
        <v>48</v>
      </c>
      <c r="L446" s="31" t="n">
        <v>10.4</v>
      </c>
      <c r="M446" s="31" t="n">
        <v>499.2</v>
      </c>
      <c r="N446" s="31" t="n">
        <v>64.1</v>
      </c>
      <c r="O446" s="31" t="n">
        <v>563.3</v>
      </c>
      <c r="P446" s="29" t="s">
        <v>21831</v>
      </c>
      <c r="Q446" s="30" t="n">
        <v>46249</v>
      </c>
      <c r="R446" s="30" t="n">
        <v>46244</v>
      </c>
      <c r="S446" s="29"/>
    </row>
    <row r="447" customFormat="false" ht="15" hidden="false" customHeight="true" outlineLevel="0" collapsed="false">
      <c r="A447" s="26" t="s">
        <v>22715</v>
      </c>
      <c r="B447" s="27" t="n">
        <v>46235</v>
      </c>
      <c r="C447" s="26" t="s">
        <v>22716</v>
      </c>
      <c r="D447" s="26" t="s">
        <v>10391</v>
      </c>
      <c r="E447" s="26" t="s">
        <v>11739</v>
      </c>
      <c r="F447" s="26" t="s">
        <v>167</v>
      </c>
      <c r="G447" s="26" t="s">
        <v>11624</v>
      </c>
      <c r="H447" s="26" t="s">
        <v>21830</v>
      </c>
      <c r="I447" s="26" t="n">
        <v>28</v>
      </c>
      <c r="J447" s="26" t="n">
        <v>1</v>
      </c>
      <c r="K447" s="26" t="n">
        <v>28</v>
      </c>
      <c r="L447" s="28" t="n">
        <v>10.4</v>
      </c>
      <c r="M447" s="28" t="n">
        <v>291.2</v>
      </c>
      <c r="N447" s="28" t="n">
        <v>37.39</v>
      </c>
      <c r="O447" s="28" t="n">
        <v>328.59</v>
      </c>
      <c r="P447" s="26" t="s">
        <v>21831</v>
      </c>
      <c r="Q447" s="27" t="n">
        <v>46249</v>
      </c>
      <c r="R447" s="27" t="n">
        <v>46246</v>
      </c>
      <c r="S447" s="26"/>
    </row>
    <row r="448" customFormat="false" ht="15" hidden="false" customHeight="true" outlineLevel="0" collapsed="false">
      <c r="A448" s="29" t="s">
        <v>22717</v>
      </c>
      <c r="B448" s="30" t="n">
        <v>46235</v>
      </c>
      <c r="C448" s="29" t="s">
        <v>22718</v>
      </c>
      <c r="D448" s="29" t="s">
        <v>7355</v>
      </c>
      <c r="E448" s="29" t="s">
        <v>13284</v>
      </c>
      <c r="F448" s="29" t="s">
        <v>167</v>
      </c>
      <c r="G448" s="29" t="s">
        <v>11624</v>
      </c>
      <c r="H448" s="29" t="s">
        <v>21830</v>
      </c>
      <c r="I448" s="29" t="n">
        <v>41</v>
      </c>
      <c r="J448" s="29" t="n">
        <v>1</v>
      </c>
      <c r="K448" s="29" t="n">
        <v>41</v>
      </c>
      <c r="L448" s="31" t="n">
        <v>10.4</v>
      </c>
      <c r="M448" s="31" t="n">
        <v>426.4</v>
      </c>
      <c r="N448" s="31" t="n">
        <v>54.75</v>
      </c>
      <c r="O448" s="31" t="n">
        <v>481.15</v>
      </c>
      <c r="P448" s="29" t="s">
        <v>21831</v>
      </c>
      <c r="Q448" s="30" t="n">
        <v>46249</v>
      </c>
      <c r="R448" s="30" t="n">
        <v>46245</v>
      </c>
      <c r="S448" s="29"/>
    </row>
    <row r="449" customFormat="false" ht="15" hidden="false" customHeight="true" outlineLevel="0" collapsed="false">
      <c r="A449" s="26" t="s">
        <v>22719</v>
      </c>
      <c r="B449" s="27" t="n">
        <v>46235</v>
      </c>
      <c r="C449" s="26" t="s">
        <v>22720</v>
      </c>
      <c r="D449" s="26" t="s">
        <v>9144</v>
      </c>
      <c r="E449" s="26" t="s">
        <v>13256</v>
      </c>
      <c r="F449" s="26" t="s">
        <v>167</v>
      </c>
      <c r="G449" s="26" t="s">
        <v>11624</v>
      </c>
      <c r="H449" s="26" t="s">
        <v>21830</v>
      </c>
      <c r="I449" s="26" t="n">
        <v>32</v>
      </c>
      <c r="J449" s="26" t="n">
        <v>1</v>
      </c>
      <c r="K449" s="26" t="n">
        <v>32</v>
      </c>
      <c r="L449" s="28" t="n">
        <v>10.4</v>
      </c>
      <c r="M449" s="28" t="n">
        <v>332.8</v>
      </c>
      <c r="N449" s="28" t="n">
        <v>42.73</v>
      </c>
      <c r="O449" s="28" t="n">
        <v>375.53</v>
      </c>
      <c r="P449" s="26" t="s">
        <v>21831</v>
      </c>
      <c r="Q449" s="27" t="n">
        <v>46249</v>
      </c>
      <c r="R449" s="27" t="n">
        <v>46246</v>
      </c>
      <c r="S449" s="26"/>
    </row>
    <row r="450" customFormat="false" ht="15" hidden="false" customHeight="true" outlineLevel="0" collapsed="false">
      <c r="A450" s="29" t="s">
        <v>22721</v>
      </c>
      <c r="B450" s="30" t="n">
        <v>46235</v>
      </c>
      <c r="C450" s="29" t="s">
        <v>22722</v>
      </c>
      <c r="D450" s="29" t="s">
        <v>11233</v>
      </c>
      <c r="E450" s="29" t="s">
        <v>11863</v>
      </c>
      <c r="F450" s="29" t="s">
        <v>167</v>
      </c>
      <c r="G450" s="29" t="s">
        <v>11624</v>
      </c>
      <c r="H450" s="29" t="s">
        <v>21830</v>
      </c>
      <c r="I450" s="29" t="n">
        <v>40</v>
      </c>
      <c r="J450" s="29" t="n">
        <v>1</v>
      </c>
      <c r="K450" s="29" t="n">
        <v>40</v>
      </c>
      <c r="L450" s="31" t="n">
        <v>10.4</v>
      </c>
      <c r="M450" s="31" t="n">
        <v>416</v>
      </c>
      <c r="N450" s="31" t="n">
        <v>53.41</v>
      </c>
      <c r="O450" s="31" t="n">
        <v>469.41</v>
      </c>
      <c r="P450" s="29" t="s">
        <v>21831</v>
      </c>
      <c r="Q450" s="30" t="n">
        <v>46249</v>
      </c>
      <c r="R450" s="30" t="n">
        <v>46240</v>
      </c>
      <c r="S450" s="29"/>
    </row>
    <row r="451" customFormat="false" ht="15" hidden="false" customHeight="true" outlineLevel="0" collapsed="false">
      <c r="A451" s="26" t="s">
        <v>22723</v>
      </c>
      <c r="B451" s="27" t="n">
        <v>46235</v>
      </c>
      <c r="C451" s="26" t="s">
        <v>22724</v>
      </c>
      <c r="D451" s="26" t="s">
        <v>8193</v>
      </c>
      <c r="E451" s="26" t="s">
        <v>14238</v>
      </c>
      <c r="F451" s="26" t="s">
        <v>167</v>
      </c>
      <c r="G451" s="26" t="s">
        <v>11624</v>
      </c>
      <c r="H451" s="26" t="s">
        <v>21830</v>
      </c>
      <c r="I451" s="26" t="n">
        <v>60</v>
      </c>
      <c r="J451" s="26" t="n">
        <v>1</v>
      </c>
      <c r="K451" s="26" t="n">
        <v>60</v>
      </c>
      <c r="L451" s="28" t="n">
        <v>10.4</v>
      </c>
      <c r="M451" s="28" t="n">
        <v>624</v>
      </c>
      <c r="N451" s="28" t="n">
        <v>80.12</v>
      </c>
      <c r="O451" s="28" t="n">
        <v>704.12</v>
      </c>
      <c r="P451" s="26" t="s">
        <v>11623</v>
      </c>
      <c r="Q451" s="27" t="n">
        <v>46249</v>
      </c>
      <c r="R451" s="26"/>
      <c r="S451" s="26"/>
    </row>
    <row r="452" customFormat="false" ht="15" hidden="false" customHeight="true" outlineLevel="0" collapsed="false">
      <c r="A452" s="29" t="s">
        <v>22725</v>
      </c>
      <c r="B452" s="30" t="n">
        <v>46235</v>
      </c>
      <c r="C452" s="29" t="s">
        <v>22726</v>
      </c>
      <c r="D452" s="29" t="s">
        <v>11117</v>
      </c>
      <c r="E452" s="29" t="s">
        <v>14457</v>
      </c>
      <c r="F452" s="29" t="s">
        <v>167</v>
      </c>
      <c r="G452" s="29" t="s">
        <v>11624</v>
      </c>
      <c r="H452" s="29" t="s">
        <v>21830</v>
      </c>
      <c r="I452" s="29" t="n">
        <v>36</v>
      </c>
      <c r="J452" s="29" t="n">
        <v>1</v>
      </c>
      <c r="K452" s="29" t="n">
        <v>36</v>
      </c>
      <c r="L452" s="31" t="n">
        <v>10.4</v>
      </c>
      <c r="M452" s="31" t="n">
        <v>374.4</v>
      </c>
      <c r="N452" s="31" t="n">
        <v>48.07</v>
      </c>
      <c r="O452" s="31" t="n">
        <v>422.47</v>
      </c>
      <c r="P452" s="29" t="s">
        <v>21831</v>
      </c>
      <c r="Q452" s="30" t="n">
        <v>46249</v>
      </c>
      <c r="R452" s="30" t="n">
        <v>46238</v>
      </c>
      <c r="S452" s="29"/>
    </row>
    <row r="453" customFormat="false" ht="15" hidden="false" customHeight="true" outlineLevel="0" collapsed="false">
      <c r="A453" s="26" t="s">
        <v>22727</v>
      </c>
      <c r="B453" s="27" t="n">
        <v>46235</v>
      </c>
      <c r="C453" s="26" t="s">
        <v>22728</v>
      </c>
      <c r="D453" s="26" t="s">
        <v>4374</v>
      </c>
      <c r="E453" s="26" t="s">
        <v>20999</v>
      </c>
      <c r="F453" s="26" t="s">
        <v>167</v>
      </c>
      <c r="G453" s="26" t="s">
        <v>11624</v>
      </c>
      <c r="H453" s="26" t="s">
        <v>21830</v>
      </c>
      <c r="I453" s="26" t="n">
        <v>57</v>
      </c>
      <c r="J453" s="26" t="n">
        <v>1</v>
      </c>
      <c r="K453" s="26" t="n">
        <v>57</v>
      </c>
      <c r="L453" s="28" t="n">
        <v>10.4</v>
      </c>
      <c r="M453" s="28" t="n">
        <v>592.8</v>
      </c>
      <c r="N453" s="28" t="n">
        <v>76.12</v>
      </c>
      <c r="O453" s="28" t="n">
        <v>668.92</v>
      </c>
      <c r="P453" s="26" t="s">
        <v>21831</v>
      </c>
      <c r="Q453" s="27" t="n">
        <v>46249</v>
      </c>
      <c r="R453" s="27" t="n">
        <v>46242</v>
      </c>
      <c r="S453" s="26"/>
    </row>
    <row r="454" customFormat="false" ht="15" hidden="false" customHeight="true" outlineLevel="0" collapsed="false">
      <c r="A454" s="29" t="s">
        <v>22729</v>
      </c>
      <c r="B454" s="30" t="n">
        <v>46235</v>
      </c>
      <c r="C454" s="29" t="s">
        <v>22730</v>
      </c>
      <c r="D454" s="29" t="s">
        <v>10982</v>
      </c>
      <c r="E454" s="29" t="s">
        <v>14197</v>
      </c>
      <c r="F454" s="29" t="s">
        <v>167</v>
      </c>
      <c r="G454" s="29" t="s">
        <v>11624</v>
      </c>
      <c r="H454" s="29" t="s">
        <v>21830</v>
      </c>
      <c r="I454" s="29" t="n">
        <v>29</v>
      </c>
      <c r="J454" s="29" t="n">
        <v>1</v>
      </c>
      <c r="K454" s="29" t="n">
        <v>29</v>
      </c>
      <c r="L454" s="31" t="n">
        <v>10.4</v>
      </c>
      <c r="M454" s="31" t="n">
        <v>301.6</v>
      </c>
      <c r="N454" s="31" t="n">
        <v>38.73</v>
      </c>
      <c r="O454" s="31" t="n">
        <v>340.33</v>
      </c>
      <c r="P454" s="29" t="s">
        <v>21831</v>
      </c>
      <c r="Q454" s="30" t="n">
        <v>46249</v>
      </c>
      <c r="R454" s="30" t="n">
        <v>46248</v>
      </c>
      <c r="S454" s="29"/>
    </row>
    <row r="455" customFormat="false" ht="15" hidden="false" customHeight="true" outlineLevel="0" collapsed="false">
      <c r="A455" s="26" t="s">
        <v>22731</v>
      </c>
      <c r="B455" s="27" t="n">
        <v>46235</v>
      </c>
      <c r="C455" s="26" t="s">
        <v>22732</v>
      </c>
      <c r="D455" s="26" t="s">
        <v>7820</v>
      </c>
      <c r="E455" s="26" t="s">
        <v>12583</v>
      </c>
      <c r="F455" s="26" t="s">
        <v>167</v>
      </c>
      <c r="G455" s="26" t="s">
        <v>11624</v>
      </c>
      <c r="H455" s="26" t="s">
        <v>21830</v>
      </c>
      <c r="I455" s="26" t="n">
        <v>47</v>
      </c>
      <c r="J455" s="26" t="n">
        <v>1</v>
      </c>
      <c r="K455" s="26" t="n">
        <v>47</v>
      </c>
      <c r="L455" s="28" t="n">
        <v>10.4</v>
      </c>
      <c r="M455" s="28" t="n">
        <v>488.8</v>
      </c>
      <c r="N455" s="28" t="n">
        <v>62.76</v>
      </c>
      <c r="O455" s="28" t="n">
        <v>551.56</v>
      </c>
      <c r="P455" s="26" t="s">
        <v>21831</v>
      </c>
      <c r="Q455" s="27" t="n">
        <v>46249</v>
      </c>
      <c r="R455" s="27" t="n">
        <v>46238</v>
      </c>
      <c r="S455" s="26"/>
    </row>
    <row r="456" customFormat="false" ht="15" hidden="false" customHeight="true" outlineLevel="0" collapsed="false">
      <c r="A456" s="29" t="s">
        <v>22733</v>
      </c>
      <c r="B456" s="30" t="n">
        <v>46235</v>
      </c>
      <c r="C456" s="29" t="s">
        <v>22734</v>
      </c>
      <c r="D456" s="29" t="s">
        <v>5628</v>
      </c>
      <c r="E456" s="29" t="s">
        <v>13325</v>
      </c>
      <c r="F456" s="29" t="s">
        <v>167</v>
      </c>
      <c r="G456" s="29" t="s">
        <v>11624</v>
      </c>
      <c r="H456" s="29" t="s">
        <v>21830</v>
      </c>
      <c r="I456" s="29" t="n">
        <v>50</v>
      </c>
      <c r="J456" s="29" t="n">
        <v>1</v>
      </c>
      <c r="K456" s="29" t="n">
        <v>50</v>
      </c>
      <c r="L456" s="31" t="n">
        <v>10.4</v>
      </c>
      <c r="M456" s="31" t="n">
        <v>520</v>
      </c>
      <c r="N456" s="31" t="n">
        <v>66.77</v>
      </c>
      <c r="O456" s="31" t="n">
        <v>586.77</v>
      </c>
      <c r="P456" s="29" t="s">
        <v>21831</v>
      </c>
      <c r="Q456" s="30" t="n">
        <v>46249</v>
      </c>
      <c r="R456" s="30" t="n">
        <v>46247</v>
      </c>
      <c r="S456" s="29"/>
    </row>
    <row r="457" customFormat="false" ht="15" hidden="false" customHeight="true" outlineLevel="0" collapsed="false">
      <c r="A457" s="26" t="s">
        <v>22735</v>
      </c>
      <c r="B457" s="27" t="n">
        <v>46235</v>
      </c>
      <c r="C457" s="26" t="s">
        <v>22736</v>
      </c>
      <c r="D457" s="26" t="s">
        <v>7838</v>
      </c>
      <c r="E457" s="26" t="s">
        <v>13744</v>
      </c>
      <c r="F457" s="26" t="s">
        <v>167</v>
      </c>
      <c r="G457" s="26" t="s">
        <v>11624</v>
      </c>
      <c r="H457" s="26" t="s">
        <v>21830</v>
      </c>
      <c r="I457" s="26" t="n">
        <v>44</v>
      </c>
      <c r="J457" s="26" t="n">
        <v>1</v>
      </c>
      <c r="K457" s="26" t="n">
        <v>44</v>
      </c>
      <c r="L457" s="28" t="n">
        <v>10.4</v>
      </c>
      <c r="M457" s="28" t="n">
        <v>457.6</v>
      </c>
      <c r="N457" s="28" t="n">
        <v>58.76</v>
      </c>
      <c r="O457" s="28" t="n">
        <v>516.36</v>
      </c>
      <c r="P457" s="26" t="s">
        <v>21831</v>
      </c>
      <c r="Q457" s="27" t="n">
        <v>46249</v>
      </c>
      <c r="R457" s="27" t="n">
        <v>46250</v>
      </c>
      <c r="S457" s="26"/>
    </row>
    <row r="458" customFormat="false" ht="15" hidden="false" customHeight="true" outlineLevel="0" collapsed="false">
      <c r="A458" s="29" t="s">
        <v>22737</v>
      </c>
      <c r="B458" s="30" t="n">
        <v>46235</v>
      </c>
      <c r="C458" s="29" t="s">
        <v>22738</v>
      </c>
      <c r="D458" s="29" t="s">
        <v>8798</v>
      </c>
      <c r="E458" s="29" t="s">
        <v>13233</v>
      </c>
      <c r="F458" s="29" t="s">
        <v>167</v>
      </c>
      <c r="G458" s="29" t="s">
        <v>11624</v>
      </c>
      <c r="H458" s="29" t="s">
        <v>21830</v>
      </c>
      <c r="I458" s="29" t="n">
        <v>49</v>
      </c>
      <c r="J458" s="29" t="n">
        <v>1</v>
      </c>
      <c r="K458" s="29" t="n">
        <v>49</v>
      </c>
      <c r="L458" s="31" t="n">
        <v>10.4</v>
      </c>
      <c r="M458" s="31" t="n">
        <v>509.6</v>
      </c>
      <c r="N458" s="31" t="n">
        <v>65.43</v>
      </c>
      <c r="O458" s="31" t="n">
        <v>575.03</v>
      </c>
      <c r="P458" s="29" t="s">
        <v>21831</v>
      </c>
      <c r="Q458" s="30" t="n">
        <v>46249</v>
      </c>
      <c r="R458" s="30" t="n">
        <v>46239</v>
      </c>
      <c r="S458" s="29"/>
    </row>
    <row r="459" customFormat="false" ht="15" hidden="false" customHeight="true" outlineLevel="0" collapsed="false">
      <c r="A459" s="26" t="s">
        <v>22739</v>
      </c>
      <c r="B459" s="27" t="n">
        <v>46235</v>
      </c>
      <c r="C459" s="26" t="s">
        <v>22740</v>
      </c>
      <c r="D459" s="26" t="s">
        <v>1304</v>
      </c>
      <c r="E459" s="26" t="s">
        <v>12000</v>
      </c>
      <c r="F459" s="26" t="s">
        <v>167</v>
      </c>
      <c r="G459" s="26" t="s">
        <v>11624</v>
      </c>
      <c r="H459" s="26" t="s">
        <v>21830</v>
      </c>
      <c r="I459" s="26" t="n">
        <v>40</v>
      </c>
      <c r="J459" s="26" t="n">
        <v>1</v>
      </c>
      <c r="K459" s="26" t="n">
        <v>40</v>
      </c>
      <c r="L459" s="28" t="n">
        <v>10.4</v>
      </c>
      <c r="M459" s="28" t="n">
        <v>416</v>
      </c>
      <c r="N459" s="28" t="n">
        <v>53.41</v>
      </c>
      <c r="O459" s="28" t="n">
        <v>469.41</v>
      </c>
      <c r="P459" s="26" t="s">
        <v>21831</v>
      </c>
      <c r="Q459" s="27" t="n">
        <v>46249</v>
      </c>
      <c r="R459" s="27" t="n">
        <v>46247</v>
      </c>
      <c r="S459" s="26"/>
    </row>
    <row r="460" customFormat="false" ht="15" hidden="false" customHeight="true" outlineLevel="0" collapsed="false">
      <c r="A460" s="29" t="s">
        <v>22741</v>
      </c>
      <c r="B460" s="30" t="n">
        <v>46235</v>
      </c>
      <c r="C460" s="29" t="s">
        <v>22742</v>
      </c>
      <c r="D460" s="29" t="s">
        <v>1997</v>
      </c>
      <c r="E460" s="29" t="s">
        <v>13212</v>
      </c>
      <c r="F460" s="29" t="s">
        <v>167</v>
      </c>
      <c r="G460" s="29" t="s">
        <v>11624</v>
      </c>
      <c r="H460" s="29" t="s">
        <v>21830</v>
      </c>
      <c r="I460" s="29" t="n">
        <v>58</v>
      </c>
      <c r="J460" s="29" t="n">
        <v>1</v>
      </c>
      <c r="K460" s="29" t="n">
        <v>58</v>
      </c>
      <c r="L460" s="31" t="n">
        <v>10.4</v>
      </c>
      <c r="M460" s="31" t="n">
        <v>603.2</v>
      </c>
      <c r="N460" s="31" t="n">
        <v>77.45</v>
      </c>
      <c r="O460" s="31" t="n">
        <v>680.65</v>
      </c>
      <c r="P460" s="29" t="s">
        <v>21831</v>
      </c>
      <c r="Q460" s="30" t="n">
        <v>46249</v>
      </c>
      <c r="R460" s="30" t="n">
        <v>46247</v>
      </c>
      <c r="S460" s="29"/>
    </row>
    <row r="461" customFormat="false" ht="15" hidden="false" customHeight="true" outlineLevel="0" collapsed="false">
      <c r="A461" s="26" t="s">
        <v>22743</v>
      </c>
      <c r="B461" s="27" t="n">
        <v>46235</v>
      </c>
      <c r="C461" s="26" t="s">
        <v>22744</v>
      </c>
      <c r="D461" s="26" t="s">
        <v>5294</v>
      </c>
      <c r="E461" s="26" t="s">
        <v>12502</v>
      </c>
      <c r="F461" s="26" t="s">
        <v>167</v>
      </c>
      <c r="G461" s="26" t="s">
        <v>11624</v>
      </c>
      <c r="H461" s="26" t="s">
        <v>21830</v>
      </c>
      <c r="I461" s="26" t="n">
        <v>28</v>
      </c>
      <c r="J461" s="26" t="n">
        <v>1</v>
      </c>
      <c r="K461" s="26" t="n">
        <v>28</v>
      </c>
      <c r="L461" s="28" t="n">
        <v>10.4</v>
      </c>
      <c r="M461" s="28" t="n">
        <v>291.2</v>
      </c>
      <c r="N461" s="28" t="n">
        <v>37.39</v>
      </c>
      <c r="O461" s="28" t="n">
        <v>328.59</v>
      </c>
      <c r="P461" s="26" t="s">
        <v>21831</v>
      </c>
      <c r="Q461" s="27" t="n">
        <v>46249</v>
      </c>
      <c r="R461" s="27" t="n">
        <v>46243</v>
      </c>
      <c r="S461" s="26"/>
    </row>
    <row r="462" customFormat="false" ht="15" hidden="false" customHeight="true" outlineLevel="0" collapsed="false">
      <c r="A462" s="29" t="s">
        <v>22745</v>
      </c>
      <c r="B462" s="30" t="n">
        <v>46235</v>
      </c>
      <c r="C462" s="29" t="s">
        <v>22746</v>
      </c>
      <c r="D462" s="29" t="s">
        <v>5609</v>
      </c>
      <c r="E462" s="29" t="s">
        <v>11993</v>
      </c>
      <c r="F462" s="29" t="s">
        <v>167</v>
      </c>
      <c r="G462" s="29" t="s">
        <v>11624</v>
      </c>
      <c r="H462" s="29" t="s">
        <v>21830</v>
      </c>
      <c r="I462" s="29" t="n">
        <v>36</v>
      </c>
      <c r="J462" s="29" t="n">
        <v>1</v>
      </c>
      <c r="K462" s="29" t="n">
        <v>36</v>
      </c>
      <c r="L462" s="31" t="n">
        <v>10.4</v>
      </c>
      <c r="M462" s="31" t="n">
        <v>374.4</v>
      </c>
      <c r="N462" s="31" t="n">
        <v>48.07</v>
      </c>
      <c r="O462" s="31" t="n">
        <v>422.47</v>
      </c>
      <c r="P462" s="29" t="s">
        <v>21831</v>
      </c>
      <c r="Q462" s="30" t="n">
        <v>46249</v>
      </c>
      <c r="R462" s="30" t="n">
        <v>46246</v>
      </c>
      <c r="S462" s="29"/>
    </row>
    <row r="463" customFormat="false" ht="15" hidden="false" customHeight="true" outlineLevel="0" collapsed="false">
      <c r="A463" s="26" t="s">
        <v>22747</v>
      </c>
      <c r="B463" s="27" t="n">
        <v>46235</v>
      </c>
      <c r="C463" s="26" t="s">
        <v>22748</v>
      </c>
      <c r="D463" s="26" t="s">
        <v>2705</v>
      </c>
      <c r="E463" s="26" t="s">
        <v>13556</v>
      </c>
      <c r="F463" s="26" t="s">
        <v>167</v>
      </c>
      <c r="G463" s="26" t="s">
        <v>11624</v>
      </c>
      <c r="H463" s="26" t="s">
        <v>21830</v>
      </c>
      <c r="I463" s="26" t="n">
        <v>39</v>
      </c>
      <c r="J463" s="26" t="n">
        <v>1</v>
      </c>
      <c r="K463" s="26" t="n">
        <v>39</v>
      </c>
      <c r="L463" s="28" t="n">
        <v>10.4</v>
      </c>
      <c r="M463" s="28" t="n">
        <v>405.6</v>
      </c>
      <c r="N463" s="28" t="n">
        <v>52.08</v>
      </c>
      <c r="O463" s="28" t="n">
        <v>457.68</v>
      </c>
      <c r="P463" s="26" t="s">
        <v>21831</v>
      </c>
      <c r="Q463" s="27" t="n">
        <v>46249</v>
      </c>
      <c r="R463" s="27" t="n">
        <v>46242</v>
      </c>
      <c r="S463" s="26"/>
    </row>
    <row r="464" customFormat="false" ht="15" hidden="false" customHeight="true" outlineLevel="0" collapsed="false">
      <c r="A464" s="29" t="s">
        <v>22749</v>
      </c>
      <c r="B464" s="30" t="n">
        <v>46235</v>
      </c>
      <c r="C464" s="29" t="s">
        <v>22750</v>
      </c>
      <c r="D464" s="29" t="s">
        <v>8801</v>
      </c>
      <c r="E464" s="29" t="s">
        <v>11840</v>
      </c>
      <c r="F464" s="29" t="s">
        <v>167</v>
      </c>
      <c r="G464" s="29" t="s">
        <v>11624</v>
      </c>
      <c r="H464" s="29" t="s">
        <v>21830</v>
      </c>
      <c r="I464" s="29" t="n">
        <v>50</v>
      </c>
      <c r="J464" s="29" t="n">
        <v>1</v>
      </c>
      <c r="K464" s="29" t="n">
        <v>50</v>
      </c>
      <c r="L464" s="31" t="n">
        <v>10.4</v>
      </c>
      <c r="M464" s="31" t="n">
        <v>520</v>
      </c>
      <c r="N464" s="31" t="n">
        <v>66.77</v>
      </c>
      <c r="O464" s="31" t="n">
        <v>586.77</v>
      </c>
      <c r="P464" s="29" t="s">
        <v>21831</v>
      </c>
      <c r="Q464" s="30" t="n">
        <v>46249</v>
      </c>
      <c r="R464" s="30" t="n">
        <v>46237</v>
      </c>
      <c r="S464" s="29"/>
    </row>
    <row r="465" customFormat="false" ht="15" hidden="false" customHeight="true" outlineLevel="0" collapsed="false">
      <c r="A465" s="26" t="s">
        <v>22751</v>
      </c>
      <c r="B465" s="27" t="n">
        <v>46235</v>
      </c>
      <c r="C465" s="26" t="s">
        <v>22752</v>
      </c>
      <c r="D465" s="26" t="s">
        <v>8890</v>
      </c>
      <c r="E465" s="26" t="s">
        <v>11697</v>
      </c>
      <c r="F465" s="26" t="s">
        <v>167</v>
      </c>
      <c r="G465" s="26" t="s">
        <v>11624</v>
      </c>
      <c r="H465" s="26" t="s">
        <v>21830</v>
      </c>
      <c r="I465" s="26" t="n">
        <v>35</v>
      </c>
      <c r="J465" s="26" t="n">
        <v>1</v>
      </c>
      <c r="K465" s="26" t="n">
        <v>35</v>
      </c>
      <c r="L465" s="28" t="n">
        <v>10.4</v>
      </c>
      <c r="M465" s="28" t="n">
        <v>364</v>
      </c>
      <c r="N465" s="28" t="n">
        <v>46.74</v>
      </c>
      <c r="O465" s="28" t="n">
        <v>410.74</v>
      </c>
      <c r="P465" s="26" t="s">
        <v>21831</v>
      </c>
      <c r="Q465" s="27" t="n">
        <v>46249</v>
      </c>
      <c r="R465" s="27" t="n">
        <v>46245</v>
      </c>
      <c r="S465" s="26"/>
    </row>
    <row r="466" customFormat="false" ht="15" hidden="false" customHeight="true" outlineLevel="0" collapsed="false">
      <c r="A466" s="29" t="s">
        <v>22753</v>
      </c>
      <c r="B466" s="30" t="n">
        <v>46235</v>
      </c>
      <c r="C466" s="29" t="s">
        <v>22754</v>
      </c>
      <c r="D466" s="29" t="s">
        <v>5275</v>
      </c>
      <c r="E466" s="29" t="s">
        <v>12095</v>
      </c>
      <c r="F466" s="29" t="s">
        <v>167</v>
      </c>
      <c r="G466" s="29" t="s">
        <v>11624</v>
      </c>
      <c r="H466" s="29" t="s">
        <v>21830</v>
      </c>
      <c r="I466" s="29" t="n">
        <v>52</v>
      </c>
      <c r="J466" s="29" t="n">
        <v>1</v>
      </c>
      <c r="K466" s="29" t="n">
        <v>52</v>
      </c>
      <c r="L466" s="31" t="n">
        <v>10.4</v>
      </c>
      <c r="M466" s="31" t="n">
        <v>540.8</v>
      </c>
      <c r="N466" s="31" t="n">
        <v>69.44</v>
      </c>
      <c r="O466" s="31" t="n">
        <v>610.24</v>
      </c>
      <c r="P466" s="29" t="s">
        <v>21831</v>
      </c>
      <c r="Q466" s="30" t="n">
        <v>46249</v>
      </c>
      <c r="R466" s="30" t="n">
        <v>46237</v>
      </c>
      <c r="S466" s="29"/>
    </row>
    <row r="467" customFormat="false" ht="15" hidden="false" customHeight="true" outlineLevel="0" collapsed="false">
      <c r="A467" s="26" t="s">
        <v>22755</v>
      </c>
      <c r="B467" s="27" t="n">
        <v>46235</v>
      </c>
      <c r="C467" s="26" t="s">
        <v>22756</v>
      </c>
      <c r="D467" s="26" t="s">
        <v>10821</v>
      </c>
      <c r="E467" s="26" t="s">
        <v>12140</v>
      </c>
      <c r="F467" s="26" t="s">
        <v>167</v>
      </c>
      <c r="G467" s="26" t="s">
        <v>11624</v>
      </c>
      <c r="H467" s="26" t="s">
        <v>21830</v>
      </c>
      <c r="I467" s="26" t="n">
        <v>34</v>
      </c>
      <c r="J467" s="26" t="n">
        <v>1</v>
      </c>
      <c r="K467" s="26" t="n">
        <v>34</v>
      </c>
      <c r="L467" s="28" t="n">
        <v>10.4</v>
      </c>
      <c r="M467" s="28" t="n">
        <v>353.6</v>
      </c>
      <c r="N467" s="28" t="n">
        <v>45.4</v>
      </c>
      <c r="O467" s="28" t="n">
        <v>399</v>
      </c>
      <c r="P467" s="26" t="s">
        <v>21831</v>
      </c>
      <c r="Q467" s="27" t="n">
        <v>46249</v>
      </c>
      <c r="R467" s="27" t="n">
        <v>46237</v>
      </c>
      <c r="S467" s="26"/>
    </row>
    <row r="468" customFormat="false" ht="15" hidden="false" customHeight="true" outlineLevel="0" collapsed="false">
      <c r="A468" s="29" t="s">
        <v>22757</v>
      </c>
      <c r="B468" s="30" t="n">
        <v>46235</v>
      </c>
      <c r="C468" s="29" t="s">
        <v>22758</v>
      </c>
      <c r="D468" s="29" t="s">
        <v>5321</v>
      </c>
      <c r="E468" s="29" t="s">
        <v>13747</v>
      </c>
      <c r="F468" s="29" t="s">
        <v>167</v>
      </c>
      <c r="G468" s="29" t="s">
        <v>11624</v>
      </c>
      <c r="H468" s="29" t="s">
        <v>21830</v>
      </c>
      <c r="I468" s="29" t="n">
        <v>40</v>
      </c>
      <c r="J468" s="29" t="n">
        <v>1</v>
      </c>
      <c r="K468" s="29" t="n">
        <v>40</v>
      </c>
      <c r="L468" s="31" t="n">
        <v>10.4</v>
      </c>
      <c r="M468" s="31" t="n">
        <v>416</v>
      </c>
      <c r="N468" s="31" t="n">
        <v>53.41</v>
      </c>
      <c r="O468" s="31" t="n">
        <v>469.41</v>
      </c>
      <c r="P468" s="29" t="s">
        <v>21831</v>
      </c>
      <c r="Q468" s="30" t="n">
        <v>46249</v>
      </c>
      <c r="R468" s="30" t="n">
        <v>46249</v>
      </c>
      <c r="S468" s="29"/>
    </row>
    <row r="469" customFormat="false" ht="15" hidden="false" customHeight="true" outlineLevel="0" collapsed="false">
      <c r="A469" s="26" t="s">
        <v>22759</v>
      </c>
      <c r="B469" s="27" t="n">
        <v>46235</v>
      </c>
      <c r="C469" s="26" t="s">
        <v>22760</v>
      </c>
      <c r="D469" s="26" t="s">
        <v>9024</v>
      </c>
      <c r="E469" s="26" t="s">
        <v>12518</v>
      </c>
      <c r="F469" s="26" t="s">
        <v>167</v>
      </c>
      <c r="G469" s="26" t="s">
        <v>11624</v>
      </c>
      <c r="H469" s="26" t="s">
        <v>21830</v>
      </c>
      <c r="I469" s="26" t="n">
        <v>41</v>
      </c>
      <c r="J469" s="26" t="n">
        <v>1</v>
      </c>
      <c r="K469" s="26" t="n">
        <v>41</v>
      </c>
      <c r="L469" s="28" t="n">
        <v>10.4</v>
      </c>
      <c r="M469" s="28" t="n">
        <v>426.4</v>
      </c>
      <c r="N469" s="28" t="n">
        <v>54.75</v>
      </c>
      <c r="O469" s="28" t="n">
        <v>481.15</v>
      </c>
      <c r="P469" s="26" t="s">
        <v>21834</v>
      </c>
      <c r="Q469" s="27" t="n">
        <v>46249</v>
      </c>
      <c r="R469" s="26"/>
      <c r="S469" s="26"/>
    </row>
    <row r="470" customFormat="false" ht="15" hidden="false" customHeight="true" outlineLevel="0" collapsed="false">
      <c r="A470" s="29" t="s">
        <v>22761</v>
      </c>
      <c r="B470" s="30" t="n">
        <v>46235</v>
      </c>
      <c r="C470" s="29" t="s">
        <v>22762</v>
      </c>
      <c r="D470" s="29" t="s">
        <v>4810</v>
      </c>
      <c r="E470" s="29" t="s">
        <v>21017</v>
      </c>
      <c r="F470" s="29" t="s">
        <v>167</v>
      </c>
      <c r="G470" s="29" t="s">
        <v>11624</v>
      </c>
      <c r="H470" s="29" t="s">
        <v>21830</v>
      </c>
      <c r="I470" s="29" t="n">
        <v>57</v>
      </c>
      <c r="J470" s="29" t="n">
        <v>1</v>
      </c>
      <c r="K470" s="29" t="n">
        <v>57</v>
      </c>
      <c r="L470" s="31" t="n">
        <v>10.4</v>
      </c>
      <c r="M470" s="31" t="n">
        <v>592.8</v>
      </c>
      <c r="N470" s="31" t="n">
        <v>76.12</v>
      </c>
      <c r="O470" s="31" t="n">
        <v>668.92</v>
      </c>
      <c r="P470" s="29" t="s">
        <v>21831</v>
      </c>
      <c r="Q470" s="30" t="n">
        <v>46249</v>
      </c>
      <c r="R470" s="30" t="n">
        <v>46246</v>
      </c>
      <c r="S470" s="29"/>
    </row>
    <row r="471" customFormat="false" ht="15" hidden="false" customHeight="true" outlineLevel="0" collapsed="false">
      <c r="A471" s="26" t="s">
        <v>22763</v>
      </c>
      <c r="B471" s="27" t="n">
        <v>46235</v>
      </c>
      <c r="C471" s="26" t="s">
        <v>22764</v>
      </c>
      <c r="D471" s="26" t="s">
        <v>2652</v>
      </c>
      <c r="E471" s="26" t="s">
        <v>12363</v>
      </c>
      <c r="F471" s="26" t="s">
        <v>167</v>
      </c>
      <c r="G471" s="26" t="s">
        <v>11624</v>
      </c>
      <c r="H471" s="26" t="s">
        <v>21830</v>
      </c>
      <c r="I471" s="26" t="n">
        <v>30</v>
      </c>
      <c r="J471" s="26" t="n">
        <v>1</v>
      </c>
      <c r="K471" s="26" t="n">
        <v>30</v>
      </c>
      <c r="L471" s="28" t="n">
        <v>10.4</v>
      </c>
      <c r="M471" s="28" t="n">
        <v>312</v>
      </c>
      <c r="N471" s="28" t="n">
        <v>40.06</v>
      </c>
      <c r="O471" s="28" t="n">
        <v>352.06</v>
      </c>
      <c r="P471" s="26" t="s">
        <v>21831</v>
      </c>
      <c r="Q471" s="27" t="n">
        <v>46249</v>
      </c>
      <c r="R471" s="27" t="n">
        <v>46240</v>
      </c>
      <c r="S471" s="26"/>
    </row>
    <row r="472" customFormat="false" ht="15" hidden="false" customHeight="true" outlineLevel="0" collapsed="false">
      <c r="A472" s="29" t="s">
        <v>22765</v>
      </c>
      <c r="B472" s="30" t="n">
        <v>46235</v>
      </c>
      <c r="C472" s="29" t="s">
        <v>22766</v>
      </c>
      <c r="D472" s="29" t="s">
        <v>6610</v>
      </c>
      <c r="E472" s="29" t="s">
        <v>11861</v>
      </c>
      <c r="F472" s="29" t="s">
        <v>167</v>
      </c>
      <c r="G472" s="29" t="s">
        <v>11624</v>
      </c>
      <c r="H472" s="29" t="s">
        <v>21830</v>
      </c>
      <c r="I472" s="29" t="n">
        <v>56</v>
      </c>
      <c r="J472" s="29" t="n">
        <v>1</v>
      </c>
      <c r="K472" s="29" t="n">
        <v>56</v>
      </c>
      <c r="L472" s="31" t="n">
        <v>10.4</v>
      </c>
      <c r="M472" s="31" t="n">
        <v>582.4</v>
      </c>
      <c r="N472" s="31" t="n">
        <v>74.78</v>
      </c>
      <c r="O472" s="31" t="n">
        <v>657.18</v>
      </c>
      <c r="P472" s="29" t="s">
        <v>21831</v>
      </c>
      <c r="Q472" s="30" t="n">
        <v>46249</v>
      </c>
      <c r="R472" s="30" t="n">
        <v>46241</v>
      </c>
      <c r="S472" s="29"/>
    </row>
    <row r="473" customFormat="false" ht="15" hidden="false" customHeight="true" outlineLevel="0" collapsed="false">
      <c r="A473" s="26" t="s">
        <v>22767</v>
      </c>
      <c r="B473" s="27" t="n">
        <v>46235</v>
      </c>
      <c r="C473" s="26" t="s">
        <v>22768</v>
      </c>
      <c r="D473" s="26" t="s">
        <v>2410</v>
      </c>
      <c r="E473" s="26" t="s">
        <v>12351</v>
      </c>
      <c r="F473" s="26" t="s">
        <v>314</v>
      </c>
      <c r="G473" s="26" t="s">
        <v>11624</v>
      </c>
      <c r="H473" s="26" t="s">
        <v>21830</v>
      </c>
      <c r="I473" s="26" t="n">
        <v>80</v>
      </c>
      <c r="J473" s="26" t="n">
        <v>1</v>
      </c>
      <c r="K473" s="26" t="n">
        <v>80</v>
      </c>
      <c r="L473" s="28" t="n">
        <v>7.55</v>
      </c>
      <c r="M473" s="28" t="n">
        <v>604</v>
      </c>
      <c r="N473" s="28" t="n">
        <v>77.55</v>
      </c>
      <c r="O473" s="28" t="n">
        <v>681.55</v>
      </c>
      <c r="P473" s="26" t="s">
        <v>21831</v>
      </c>
      <c r="Q473" s="27" t="n">
        <v>46249</v>
      </c>
      <c r="R473" s="27" t="n">
        <v>46247</v>
      </c>
      <c r="S473" s="26"/>
    </row>
    <row r="474" customFormat="false" ht="15" hidden="false" customHeight="true" outlineLevel="0" collapsed="false">
      <c r="A474" s="29" t="s">
        <v>22769</v>
      </c>
      <c r="B474" s="30" t="n">
        <v>46235</v>
      </c>
      <c r="C474" s="29" t="s">
        <v>22770</v>
      </c>
      <c r="D474" s="29" t="s">
        <v>10797</v>
      </c>
      <c r="E474" s="29" t="s">
        <v>12568</v>
      </c>
      <c r="F474" s="29" t="s">
        <v>314</v>
      </c>
      <c r="G474" s="29" t="s">
        <v>11624</v>
      </c>
      <c r="H474" s="29" t="s">
        <v>21830</v>
      </c>
      <c r="I474" s="29" t="n">
        <v>56</v>
      </c>
      <c r="J474" s="29" t="n">
        <v>1</v>
      </c>
      <c r="K474" s="29" t="n">
        <v>56</v>
      </c>
      <c r="L474" s="31" t="n">
        <v>7.55</v>
      </c>
      <c r="M474" s="31" t="n">
        <v>422.8</v>
      </c>
      <c r="N474" s="31" t="n">
        <v>54.29</v>
      </c>
      <c r="O474" s="31" t="n">
        <v>477.09</v>
      </c>
      <c r="P474" s="29" t="s">
        <v>21831</v>
      </c>
      <c r="Q474" s="30" t="n">
        <v>46249</v>
      </c>
      <c r="R474" s="30" t="n">
        <v>46247</v>
      </c>
      <c r="S474" s="29"/>
    </row>
    <row r="475" customFormat="false" ht="15" hidden="false" customHeight="true" outlineLevel="0" collapsed="false">
      <c r="A475" s="26" t="s">
        <v>22771</v>
      </c>
      <c r="B475" s="27" t="n">
        <v>46235</v>
      </c>
      <c r="C475" s="26" t="s">
        <v>22772</v>
      </c>
      <c r="D475" s="26" t="s">
        <v>1092</v>
      </c>
      <c r="E475" s="26" t="s">
        <v>21026</v>
      </c>
      <c r="F475" s="26" t="s">
        <v>314</v>
      </c>
      <c r="G475" s="26" t="s">
        <v>11624</v>
      </c>
      <c r="H475" s="26" t="s">
        <v>21830</v>
      </c>
      <c r="I475" s="26" t="n">
        <v>43</v>
      </c>
      <c r="J475" s="26" t="n">
        <v>1</v>
      </c>
      <c r="K475" s="26" t="n">
        <v>43</v>
      </c>
      <c r="L475" s="28" t="n">
        <v>7.55</v>
      </c>
      <c r="M475" s="28" t="n">
        <v>324.65</v>
      </c>
      <c r="N475" s="28" t="n">
        <v>41.69</v>
      </c>
      <c r="O475" s="28" t="n">
        <v>366.34</v>
      </c>
      <c r="P475" s="26" t="s">
        <v>21831</v>
      </c>
      <c r="Q475" s="27" t="n">
        <v>46249</v>
      </c>
      <c r="R475" s="27" t="n">
        <v>46250</v>
      </c>
      <c r="S475" s="26"/>
    </row>
    <row r="476" customFormat="false" ht="15" hidden="false" customHeight="true" outlineLevel="0" collapsed="false">
      <c r="A476" s="29" t="s">
        <v>22773</v>
      </c>
      <c r="B476" s="30" t="n">
        <v>46235</v>
      </c>
      <c r="C476" s="29" t="s">
        <v>22774</v>
      </c>
      <c r="D476" s="29" t="s">
        <v>9369</v>
      </c>
      <c r="E476" s="29" t="s">
        <v>12739</v>
      </c>
      <c r="F476" s="29" t="s">
        <v>314</v>
      </c>
      <c r="G476" s="29" t="s">
        <v>11624</v>
      </c>
      <c r="H476" s="29" t="s">
        <v>21830</v>
      </c>
      <c r="I476" s="29" t="n">
        <v>61</v>
      </c>
      <c r="J476" s="29" t="n">
        <v>1</v>
      </c>
      <c r="K476" s="29" t="n">
        <v>61</v>
      </c>
      <c r="L476" s="31" t="n">
        <v>7.55</v>
      </c>
      <c r="M476" s="31" t="n">
        <v>460.55</v>
      </c>
      <c r="N476" s="31" t="n">
        <v>59.13</v>
      </c>
      <c r="O476" s="31" t="n">
        <v>519.68</v>
      </c>
      <c r="P476" s="29" t="s">
        <v>21834</v>
      </c>
      <c r="Q476" s="30" t="n">
        <v>46249</v>
      </c>
      <c r="R476" s="29"/>
      <c r="S476" s="29"/>
    </row>
    <row r="477" customFormat="false" ht="15" hidden="false" customHeight="true" outlineLevel="0" collapsed="false">
      <c r="A477" s="26" t="s">
        <v>22775</v>
      </c>
      <c r="B477" s="27" t="n">
        <v>46235</v>
      </c>
      <c r="C477" s="26" t="s">
        <v>22776</v>
      </c>
      <c r="D477" s="26" t="s">
        <v>9826</v>
      </c>
      <c r="E477" s="26" t="s">
        <v>21029</v>
      </c>
      <c r="F477" s="26" t="s">
        <v>314</v>
      </c>
      <c r="G477" s="26" t="s">
        <v>11624</v>
      </c>
      <c r="H477" s="26" t="s">
        <v>21830</v>
      </c>
      <c r="I477" s="26" t="n">
        <v>48</v>
      </c>
      <c r="J477" s="26" t="n">
        <v>1</v>
      </c>
      <c r="K477" s="26" t="n">
        <v>48</v>
      </c>
      <c r="L477" s="28" t="n">
        <v>7.55</v>
      </c>
      <c r="M477" s="28" t="n">
        <v>362.4</v>
      </c>
      <c r="N477" s="28" t="n">
        <v>46.53</v>
      </c>
      <c r="O477" s="28" t="n">
        <v>408.93</v>
      </c>
      <c r="P477" s="26" t="s">
        <v>21831</v>
      </c>
      <c r="Q477" s="27" t="n">
        <v>46249</v>
      </c>
      <c r="R477" s="27" t="n">
        <v>46247</v>
      </c>
      <c r="S477" s="26"/>
    </row>
    <row r="478" customFormat="false" ht="15" hidden="false" customHeight="true" outlineLevel="0" collapsed="false">
      <c r="A478" s="29" t="s">
        <v>22777</v>
      </c>
      <c r="B478" s="30" t="n">
        <v>46235</v>
      </c>
      <c r="C478" s="29" t="s">
        <v>22778</v>
      </c>
      <c r="D478" s="29" t="s">
        <v>2201</v>
      </c>
      <c r="E478" s="29" t="s">
        <v>12844</v>
      </c>
      <c r="F478" s="29" t="s">
        <v>314</v>
      </c>
      <c r="G478" s="29" t="s">
        <v>11624</v>
      </c>
      <c r="H478" s="29" t="s">
        <v>21830</v>
      </c>
      <c r="I478" s="29" t="n">
        <v>28</v>
      </c>
      <c r="J478" s="29" t="n">
        <v>1</v>
      </c>
      <c r="K478" s="29" t="n">
        <v>28</v>
      </c>
      <c r="L478" s="31" t="n">
        <v>7.55</v>
      </c>
      <c r="M478" s="31" t="n">
        <v>211.4</v>
      </c>
      <c r="N478" s="31" t="n">
        <v>27.14</v>
      </c>
      <c r="O478" s="31" t="n">
        <v>238.54</v>
      </c>
      <c r="P478" s="29" t="s">
        <v>21831</v>
      </c>
      <c r="Q478" s="30" t="n">
        <v>46249</v>
      </c>
      <c r="R478" s="30" t="n">
        <v>46243</v>
      </c>
      <c r="S478" s="29"/>
    </row>
    <row r="479" customFormat="false" ht="15" hidden="false" customHeight="true" outlineLevel="0" collapsed="false">
      <c r="A479" s="26" t="s">
        <v>22779</v>
      </c>
      <c r="B479" s="27" t="n">
        <v>46235</v>
      </c>
      <c r="C479" s="26" t="s">
        <v>22780</v>
      </c>
      <c r="D479" s="26" t="s">
        <v>5159</v>
      </c>
      <c r="E479" s="26" t="s">
        <v>14444</v>
      </c>
      <c r="F479" s="26" t="s">
        <v>314</v>
      </c>
      <c r="G479" s="26" t="s">
        <v>11624</v>
      </c>
      <c r="H479" s="26" t="s">
        <v>21830</v>
      </c>
      <c r="I479" s="26" t="n">
        <v>60</v>
      </c>
      <c r="J479" s="26" t="n">
        <v>1</v>
      </c>
      <c r="K479" s="26" t="n">
        <v>60</v>
      </c>
      <c r="L479" s="28" t="n">
        <v>7.55</v>
      </c>
      <c r="M479" s="28" t="n">
        <v>453</v>
      </c>
      <c r="N479" s="28" t="n">
        <v>58.17</v>
      </c>
      <c r="O479" s="28" t="n">
        <v>511.17</v>
      </c>
      <c r="P479" s="26" t="s">
        <v>21831</v>
      </c>
      <c r="Q479" s="27" t="n">
        <v>46249</v>
      </c>
      <c r="R479" s="27" t="n">
        <v>46248</v>
      </c>
      <c r="S479" s="26"/>
    </row>
    <row r="480" customFormat="false" ht="15" hidden="false" customHeight="true" outlineLevel="0" collapsed="false">
      <c r="A480" s="29" t="s">
        <v>22781</v>
      </c>
      <c r="B480" s="30" t="n">
        <v>46235</v>
      </c>
      <c r="C480" s="29" t="s">
        <v>22782</v>
      </c>
      <c r="D480" s="29" t="s">
        <v>10659</v>
      </c>
      <c r="E480" s="29" t="s">
        <v>11770</v>
      </c>
      <c r="F480" s="29" t="s">
        <v>314</v>
      </c>
      <c r="G480" s="29" t="s">
        <v>11624</v>
      </c>
      <c r="H480" s="29" t="s">
        <v>21830</v>
      </c>
      <c r="I480" s="29" t="n">
        <v>60</v>
      </c>
      <c r="J480" s="29" t="n">
        <v>1</v>
      </c>
      <c r="K480" s="29" t="n">
        <v>60</v>
      </c>
      <c r="L480" s="31" t="n">
        <v>7.55</v>
      </c>
      <c r="M480" s="31" t="n">
        <v>453</v>
      </c>
      <c r="N480" s="31" t="n">
        <v>58.17</v>
      </c>
      <c r="O480" s="31" t="n">
        <v>511.17</v>
      </c>
      <c r="P480" s="29" t="s">
        <v>21831</v>
      </c>
      <c r="Q480" s="30" t="n">
        <v>46249</v>
      </c>
      <c r="R480" s="30" t="n">
        <v>46251</v>
      </c>
      <c r="S480" s="29"/>
    </row>
    <row r="481" customFormat="false" ht="15" hidden="false" customHeight="true" outlineLevel="0" collapsed="false">
      <c r="A481" s="26" t="s">
        <v>22783</v>
      </c>
      <c r="B481" s="27" t="n">
        <v>46235</v>
      </c>
      <c r="C481" s="26" t="s">
        <v>22784</v>
      </c>
      <c r="D481" s="26" t="s">
        <v>4206</v>
      </c>
      <c r="E481" s="26" t="s">
        <v>12690</v>
      </c>
      <c r="F481" s="26" t="s">
        <v>314</v>
      </c>
      <c r="G481" s="26" t="s">
        <v>11624</v>
      </c>
      <c r="H481" s="26" t="s">
        <v>21830</v>
      </c>
      <c r="I481" s="26" t="n">
        <v>37</v>
      </c>
      <c r="J481" s="26" t="n">
        <v>1</v>
      </c>
      <c r="K481" s="26" t="n">
        <v>37</v>
      </c>
      <c r="L481" s="28" t="n">
        <v>7.55</v>
      </c>
      <c r="M481" s="28" t="n">
        <v>279.35</v>
      </c>
      <c r="N481" s="28" t="n">
        <v>35.87</v>
      </c>
      <c r="O481" s="28" t="n">
        <v>315.22</v>
      </c>
      <c r="P481" s="26" t="s">
        <v>21831</v>
      </c>
      <c r="Q481" s="27" t="n">
        <v>46249</v>
      </c>
      <c r="R481" s="27" t="n">
        <v>46244</v>
      </c>
      <c r="S481" s="26"/>
    </row>
    <row r="482" customFormat="false" ht="15" hidden="false" customHeight="true" outlineLevel="0" collapsed="false">
      <c r="A482" s="29" t="s">
        <v>22785</v>
      </c>
      <c r="B482" s="30" t="n">
        <v>46235</v>
      </c>
      <c r="C482" s="29" t="s">
        <v>22786</v>
      </c>
      <c r="D482" s="29" t="s">
        <v>3306</v>
      </c>
      <c r="E482" s="29" t="s">
        <v>12702</v>
      </c>
      <c r="F482" s="29" t="s">
        <v>314</v>
      </c>
      <c r="G482" s="29" t="s">
        <v>11624</v>
      </c>
      <c r="H482" s="29" t="s">
        <v>21830</v>
      </c>
      <c r="I482" s="29" t="n">
        <v>44</v>
      </c>
      <c r="J482" s="29" t="n">
        <v>1</v>
      </c>
      <c r="K482" s="29" t="n">
        <v>44</v>
      </c>
      <c r="L482" s="31" t="n">
        <v>7.55</v>
      </c>
      <c r="M482" s="31" t="n">
        <v>332.2</v>
      </c>
      <c r="N482" s="31" t="n">
        <v>42.65</v>
      </c>
      <c r="O482" s="31" t="n">
        <v>374.85</v>
      </c>
      <c r="P482" s="29" t="s">
        <v>21831</v>
      </c>
      <c r="Q482" s="30" t="n">
        <v>46249</v>
      </c>
      <c r="R482" s="30" t="n">
        <v>46245</v>
      </c>
      <c r="S482" s="29"/>
    </row>
    <row r="483" customFormat="false" ht="15" hidden="false" customHeight="true" outlineLevel="0" collapsed="false">
      <c r="A483" s="26" t="s">
        <v>22787</v>
      </c>
      <c r="B483" s="27" t="n">
        <v>46235</v>
      </c>
      <c r="C483" s="26" t="s">
        <v>22788</v>
      </c>
      <c r="D483" s="26" t="s">
        <v>2947</v>
      </c>
      <c r="E483" s="26" t="s">
        <v>13912</v>
      </c>
      <c r="F483" s="26" t="s">
        <v>314</v>
      </c>
      <c r="G483" s="26" t="s">
        <v>11624</v>
      </c>
      <c r="H483" s="26" t="s">
        <v>21830</v>
      </c>
      <c r="I483" s="26" t="n">
        <v>70</v>
      </c>
      <c r="J483" s="26" t="n">
        <v>1</v>
      </c>
      <c r="K483" s="26" t="n">
        <v>70</v>
      </c>
      <c r="L483" s="28" t="n">
        <v>7.55</v>
      </c>
      <c r="M483" s="28" t="n">
        <v>528.5</v>
      </c>
      <c r="N483" s="28" t="n">
        <v>67.86</v>
      </c>
      <c r="O483" s="28" t="n">
        <v>596.36</v>
      </c>
      <c r="P483" s="26" t="s">
        <v>21831</v>
      </c>
      <c r="Q483" s="27" t="n">
        <v>46249</v>
      </c>
      <c r="R483" s="27" t="n">
        <v>46238</v>
      </c>
      <c r="S483" s="26"/>
    </row>
    <row r="484" customFormat="false" ht="15" hidden="false" customHeight="true" outlineLevel="0" collapsed="false">
      <c r="A484" s="29" t="s">
        <v>22789</v>
      </c>
      <c r="B484" s="30" t="n">
        <v>46235</v>
      </c>
      <c r="C484" s="29" t="s">
        <v>22790</v>
      </c>
      <c r="D484" s="29" t="s">
        <v>2722</v>
      </c>
      <c r="E484" s="29" t="s">
        <v>21039</v>
      </c>
      <c r="F484" s="29" t="s">
        <v>314</v>
      </c>
      <c r="G484" s="29" t="s">
        <v>11624</v>
      </c>
      <c r="H484" s="29" t="s">
        <v>21830</v>
      </c>
      <c r="I484" s="29" t="n">
        <v>62</v>
      </c>
      <c r="J484" s="29" t="n">
        <v>1</v>
      </c>
      <c r="K484" s="29" t="n">
        <v>62</v>
      </c>
      <c r="L484" s="31" t="n">
        <v>7.55</v>
      </c>
      <c r="M484" s="31" t="n">
        <v>468.1</v>
      </c>
      <c r="N484" s="31" t="n">
        <v>60.1</v>
      </c>
      <c r="O484" s="31" t="n">
        <v>528.2</v>
      </c>
      <c r="P484" s="29" t="s">
        <v>21831</v>
      </c>
      <c r="Q484" s="30" t="n">
        <v>46249</v>
      </c>
      <c r="R484" s="30" t="n">
        <v>46247</v>
      </c>
      <c r="S484" s="29"/>
    </row>
    <row r="485" customFormat="false" ht="15" hidden="false" customHeight="true" outlineLevel="0" collapsed="false">
      <c r="A485" s="26" t="s">
        <v>22791</v>
      </c>
      <c r="B485" s="27" t="n">
        <v>46235</v>
      </c>
      <c r="C485" s="26" t="s">
        <v>22792</v>
      </c>
      <c r="D485" s="26" t="s">
        <v>9696</v>
      </c>
      <c r="E485" s="26" t="s">
        <v>21041</v>
      </c>
      <c r="F485" s="26" t="s">
        <v>314</v>
      </c>
      <c r="G485" s="26" t="s">
        <v>11624</v>
      </c>
      <c r="H485" s="26" t="s">
        <v>21830</v>
      </c>
      <c r="I485" s="26" t="n">
        <v>42</v>
      </c>
      <c r="J485" s="26" t="n">
        <v>1</v>
      </c>
      <c r="K485" s="26" t="n">
        <v>42</v>
      </c>
      <c r="L485" s="28" t="n">
        <v>7.55</v>
      </c>
      <c r="M485" s="28" t="n">
        <v>317.1</v>
      </c>
      <c r="N485" s="28" t="n">
        <v>40.72</v>
      </c>
      <c r="O485" s="28" t="n">
        <v>357.82</v>
      </c>
      <c r="P485" s="26" t="s">
        <v>21831</v>
      </c>
      <c r="Q485" s="27" t="n">
        <v>46249</v>
      </c>
      <c r="R485" s="27" t="n">
        <v>46251</v>
      </c>
      <c r="S485" s="26"/>
    </row>
    <row r="486" customFormat="false" ht="15" hidden="false" customHeight="true" outlineLevel="0" collapsed="false">
      <c r="A486" s="29" t="s">
        <v>22793</v>
      </c>
      <c r="B486" s="30" t="n">
        <v>46235</v>
      </c>
      <c r="C486" s="29" t="s">
        <v>22794</v>
      </c>
      <c r="D486" s="29" t="s">
        <v>4118</v>
      </c>
      <c r="E486" s="29" t="s">
        <v>21043</v>
      </c>
      <c r="F486" s="29" t="s">
        <v>314</v>
      </c>
      <c r="G486" s="29" t="s">
        <v>11624</v>
      </c>
      <c r="H486" s="29" t="s">
        <v>21830</v>
      </c>
      <c r="I486" s="29" t="n">
        <v>39</v>
      </c>
      <c r="J486" s="29" t="n">
        <v>1</v>
      </c>
      <c r="K486" s="29" t="n">
        <v>39</v>
      </c>
      <c r="L486" s="31" t="n">
        <v>7.55</v>
      </c>
      <c r="M486" s="31" t="n">
        <v>294.45</v>
      </c>
      <c r="N486" s="31" t="n">
        <v>37.81</v>
      </c>
      <c r="O486" s="31" t="n">
        <v>332.26</v>
      </c>
      <c r="P486" s="29" t="s">
        <v>21831</v>
      </c>
      <c r="Q486" s="30" t="n">
        <v>46249</v>
      </c>
      <c r="R486" s="30" t="n">
        <v>46250</v>
      </c>
      <c r="S486" s="29"/>
    </row>
    <row r="487" customFormat="false" ht="15" hidden="false" customHeight="true" outlineLevel="0" collapsed="false">
      <c r="A487" s="26" t="s">
        <v>22795</v>
      </c>
      <c r="B487" s="27" t="n">
        <v>46235</v>
      </c>
      <c r="C487" s="26" t="s">
        <v>22796</v>
      </c>
      <c r="D487" s="26" t="s">
        <v>6957</v>
      </c>
      <c r="E487" s="26" t="s">
        <v>12943</v>
      </c>
      <c r="F487" s="26" t="s">
        <v>314</v>
      </c>
      <c r="G487" s="26" t="s">
        <v>11624</v>
      </c>
      <c r="H487" s="26" t="s">
        <v>21830</v>
      </c>
      <c r="I487" s="26" t="n">
        <v>32</v>
      </c>
      <c r="J487" s="26" t="n">
        <v>1</v>
      </c>
      <c r="K487" s="26" t="n">
        <v>32</v>
      </c>
      <c r="L487" s="28" t="n">
        <v>7.55</v>
      </c>
      <c r="M487" s="28" t="n">
        <v>241.6</v>
      </c>
      <c r="N487" s="28" t="n">
        <v>31.02</v>
      </c>
      <c r="O487" s="28" t="n">
        <v>272.62</v>
      </c>
      <c r="P487" s="26" t="s">
        <v>21831</v>
      </c>
      <c r="Q487" s="27" t="n">
        <v>46249</v>
      </c>
      <c r="R487" s="27" t="n">
        <v>46238</v>
      </c>
      <c r="S487" s="26"/>
    </row>
    <row r="488" customFormat="false" ht="15" hidden="false" customHeight="true" outlineLevel="0" collapsed="false">
      <c r="A488" s="29" t="s">
        <v>22797</v>
      </c>
      <c r="B488" s="30" t="n">
        <v>46235</v>
      </c>
      <c r="C488" s="29" t="s">
        <v>22798</v>
      </c>
      <c r="D488" s="29" t="s">
        <v>10139</v>
      </c>
      <c r="E488" s="29" t="s">
        <v>13352</v>
      </c>
      <c r="F488" s="29" t="s">
        <v>314</v>
      </c>
      <c r="G488" s="29" t="s">
        <v>11624</v>
      </c>
      <c r="H488" s="29" t="s">
        <v>21830</v>
      </c>
      <c r="I488" s="29" t="n">
        <v>49</v>
      </c>
      <c r="J488" s="29" t="n">
        <v>1</v>
      </c>
      <c r="K488" s="29" t="n">
        <v>49</v>
      </c>
      <c r="L488" s="31" t="n">
        <v>7.55</v>
      </c>
      <c r="M488" s="31" t="n">
        <v>369.95</v>
      </c>
      <c r="N488" s="31" t="n">
        <v>47.5</v>
      </c>
      <c r="O488" s="31" t="n">
        <v>417.45</v>
      </c>
      <c r="P488" s="29" t="s">
        <v>21834</v>
      </c>
      <c r="Q488" s="30" t="n">
        <v>46249</v>
      </c>
      <c r="R488" s="29"/>
      <c r="S488" s="29"/>
    </row>
    <row r="489" customFormat="false" ht="15" hidden="false" customHeight="true" outlineLevel="0" collapsed="false">
      <c r="A489" s="26" t="s">
        <v>22799</v>
      </c>
      <c r="B489" s="27" t="n">
        <v>46235</v>
      </c>
      <c r="C489" s="26" t="s">
        <v>22800</v>
      </c>
      <c r="D489" s="26" t="s">
        <v>6435</v>
      </c>
      <c r="E489" s="26" t="s">
        <v>11719</v>
      </c>
      <c r="F489" s="26" t="s">
        <v>314</v>
      </c>
      <c r="G489" s="26" t="s">
        <v>11624</v>
      </c>
      <c r="H489" s="26" t="s">
        <v>21830</v>
      </c>
      <c r="I489" s="26" t="n">
        <v>49</v>
      </c>
      <c r="J489" s="26" t="n">
        <v>1</v>
      </c>
      <c r="K489" s="26" t="n">
        <v>49</v>
      </c>
      <c r="L489" s="28" t="n">
        <v>7.55</v>
      </c>
      <c r="M489" s="28" t="n">
        <v>369.95</v>
      </c>
      <c r="N489" s="28" t="n">
        <v>47.5</v>
      </c>
      <c r="O489" s="28" t="n">
        <v>417.45</v>
      </c>
      <c r="P489" s="26" t="s">
        <v>21831</v>
      </c>
      <c r="Q489" s="27" t="n">
        <v>46249</v>
      </c>
      <c r="R489" s="27" t="n">
        <v>46248</v>
      </c>
      <c r="S489" s="26"/>
    </row>
    <row r="490" customFormat="false" ht="15" hidden="false" customHeight="true" outlineLevel="0" collapsed="false">
      <c r="A490" s="29" t="s">
        <v>22801</v>
      </c>
      <c r="B490" s="30" t="n">
        <v>46235</v>
      </c>
      <c r="C490" s="29" t="s">
        <v>22802</v>
      </c>
      <c r="D490" s="29" t="s">
        <v>5460</v>
      </c>
      <c r="E490" s="29" t="s">
        <v>12131</v>
      </c>
      <c r="F490" s="29" t="s">
        <v>314</v>
      </c>
      <c r="G490" s="29" t="s">
        <v>11624</v>
      </c>
      <c r="H490" s="29" t="s">
        <v>21830</v>
      </c>
      <c r="I490" s="29" t="n">
        <v>80</v>
      </c>
      <c r="J490" s="29" t="n">
        <v>1</v>
      </c>
      <c r="K490" s="29" t="n">
        <v>80</v>
      </c>
      <c r="L490" s="31" t="n">
        <v>7.55</v>
      </c>
      <c r="M490" s="31" t="n">
        <v>604</v>
      </c>
      <c r="N490" s="31" t="n">
        <v>77.55</v>
      </c>
      <c r="O490" s="31" t="n">
        <v>681.55</v>
      </c>
      <c r="P490" s="29" t="s">
        <v>21831</v>
      </c>
      <c r="Q490" s="30" t="n">
        <v>46249</v>
      </c>
      <c r="R490" s="30" t="n">
        <v>46243</v>
      </c>
      <c r="S490" s="29"/>
    </row>
    <row r="491" customFormat="false" ht="15" hidden="false" customHeight="true" outlineLevel="0" collapsed="false">
      <c r="A491" s="26" t="s">
        <v>22803</v>
      </c>
      <c r="B491" s="27" t="n">
        <v>46235</v>
      </c>
      <c r="C491" s="26" t="s">
        <v>22804</v>
      </c>
      <c r="D491" s="26" t="s">
        <v>962</v>
      </c>
      <c r="E491" s="26" t="s">
        <v>21050</v>
      </c>
      <c r="F491" s="26" t="s">
        <v>314</v>
      </c>
      <c r="G491" s="26" t="s">
        <v>11624</v>
      </c>
      <c r="H491" s="26" t="s">
        <v>21830</v>
      </c>
      <c r="I491" s="26" t="n">
        <v>38</v>
      </c>
      <c r="J491" s="26" t="n">
        <v>1</v>
      </c>
      <c r="K491" s="26" t="n">
        <v>38</v>
      </c>
      <c r="L491" s="28" t="n">
        <v>7.55</v>
      </c>
      <c r="M491" s="28" t="n">
        <v>286.9</v>
      </c>
      <c r="N491" s="28" t="n">
        <v>36.84</v>
      </c>
      <c r="O491" s="28" t="n">
        <v>323.74</v>
      </c>
      <c r="P491" s="26" t="s">
        <v>21831</v>
      </c>
      <c r="Q491" s="27" t="n">
        <v>46249</v>
      </c>
      <c r="R491" s="27" t="n">
        <v>46248</v>
      </c>
      <c r="S491" s="26"/>
    </row>
    <row r="492" customFormat="false" ht="15" hidden="false" customHeight="true" outlineLevel="0" collapsed="false">
      <c r="A492" s="29" t="s">
        <v>22805</v>
      </c>
      <c r="B492" s="30" t="n">
        <v>46235</v>
      </c>
      <c r="C492" s="29" t="s">
        <v>22806</v>
      </c>
      <c r="D492" s="29" t="s">
        <v>11287</v>
      </c>
      <c r="E492" s="29" t="s">
        <v>11833</v>
      </c>
      <c r="F492" s="29" t="s">
        <v>314</v>
      </c>
      <c r="G492" s="29" t="s">
        <v>11624</v>
      </c>
      <c r="H492" s="29" t="s">
        <v>21830</v>
      </c>
      <c r="I492" s="29" t="n">
        <v>70</v>
      </c>
      <c r="J492" s="29" t="n">
        <v>1</v>
      </c>
      <c r="K492" s="29" t="n">
        <v>70</v>
      </c>
      <c r="L492" s="31" t="n">
        <v>7.55</v>
      </c>
      <c r="M492" s="31" t="n">
        <v>528.5</v>
      </c>
      <c r="N492" s="31" t="n">
        <v>67.86</v>
      </c>
      <c r="O492" s="31" t="n">
        <v>596.36</v>
      </c>
      <c r="P492" s="29" t="s">
        <v>21831</v>
      </c>
      <c r="Q492" s="30" t="n">
        <v>46249</v>
      </c>
      <c r="R492" s="30" t="n">
        <v>46246</v>
      </c>
      <c r="S492" s="29"/>
    </row>
    <row r="493" customFormat="false" ht="15" hidden="false" customHeight="true" outlineLevel="0" collapsed="false">
      <c r="A493" s="26" t="s">
        <v>22807</v>
      </c>
      <c r="B493" s="27" t="n">
        <v>46235</v>
      </c>
      <c r="C493" s="26" t="s">
        <v>22808</v>
      </c>
      <c r="D493" s="26" t="s">
        <v>9238</v>
      </c>
      <c r="E493" s="26" t="s">
        <v>21053</v>
      </c>
      <c r="F493" s="26" t="s">
        <v>314</v>
      </c>
      <c r="G493" s="26" t="s">
        <v>11624</v>
      </c>
      <c r="H493" s="26" t="s">
        <v>21830</v>
      </c>
      <c r="I493" s="26" t="n">
        <v>45</v>
      </c>
      <c r="J493" s="26" t="n">
        <v>1</v>
      </c>
      <c r="K493" s="26" t="n">
        <v>45</v>
      </c>
      <c r="L493" s="28" t="n">
        <v>7.55</v>
      </c>
      <c r="M493" s="28" t="n">
        <v>339.75</v>
      </c>
      <c r="N493" s="28" t="n">
        <v>43.62</v>
      </c>
      <c r="O493" s="28" t="n">
        <v>383.37</v>
      </c>
      <c r="P493" s="26" t="s">
        <v>21831</v>
      </c>
      <c r="Q493" s="27" t="n">
        <v>46249</v>
      </c>
      <c r="R493" s="27" t="n">
        <v>46238</v>
      </c>
      <c r="S493" s="26"/>
    </row>
    <row r="494" customFormat="false" ht="15" hidden="false" customHeight="true" outlineLevel="0" collapsed="false">
      <c r="A494" s="29" t="s">
        <v>22809</v>
      </c>
      <c r="B494" s="30" t="n">
        <v>46235</v>
      </c>
      <c r="C494" s="29" t="s">
        <v>22810</v>
      </c>
      <c r="D494" s="29" t="s">
        <v>9765</v>
      </c>
      <c r="E494" s="29" t="s">
        <v>11776</v>
      </c>
      <c r="F494" s="29" t="s">
        <v>314</v>
      </c>
      <c r="G494" s="29" t="s">
        <v>11624</v>
      </c>
      <c r="H494" s="29" t="s">
        <v>21830</v>
      </c>
      <c r="I494" s="29" t="n">
        <v>56</v>
      </c>
      <c r="J494" s="29" t="n">
        <v>1</v>
      </c>
      <c r="K494" s="29" t="n">
        <v>56</v>
      </c>
      <c r="L494" s="31" t="n">
        <v>7.55</v>
      </c>
      <c r="M494" s="31" t="n">
        <v>422.8</v>
      </c>
      <c r="N494" s="31" t="n">
        <v>54.29</v>
      </c>
      <c r="O494" s="31" t="n">
        <v>477.09</v>
      </c>
      <c r="P494" s="29" t="s">
        <v>21831</v>
      </c>
      <c r="Q494" s="30" t="n">
        <v>46249</v>
      </c>
      <c r="R494" s="30" t="n">
        <v>46249</v>
      </c>
      <c r="S494" s="29"/>
    </row>
    <row r="495" customFormat="false" ht="15" hidden="false" customHeight="true" outlineLevel="0" collapsed="false">
      <c r="A495" s="26" t="s">
        <v>22811</v>
      </c>
      <c r="B495" s="27" t="n">
        <v>46235</v>
      </c>
      <c r="C495" s="26" t="s">
        <v>22812</v>
      </c>
      <c r="D495" s="26" t="s">
        <v>7894</v>
      </c>
      <c r="E495" s="26" t="s">
        <v>13920</v>
      </c>
      <c r="F495" s="26" t="s">
        <v>314</v>
      </c>
      <c r="G495" s="26" t="s">
        <v>11624</v>
      </c>
      <c r="H495" s="26" t="s">
        <v>21830</v>
      </c>
      <c r="I495" s="26" t="n">
        <v>40</v>
      </c>
      <c r="J495" s="26" t="n">
        <v>1</v>
      </c>
      <c r="K495" s="26" t="n">
        <v>40</v>
      </c>
      <c r="L495" s="28" t="n">
        <v>7.55</v>
      </c>
      <c r="M495" s="28" t="n">
        <v>302</v>
      </c>
      <c r="N495" s="28" t="n">
        <v>38.78</v>
      </c>
      <c r="O495" s="28" t="n">
        <v>340.78</v>
      </c>
      <c r="P495" s="26" t="s">
        <v>21831</v>
      </c>
      <c r="Q495" s="27" t="n">
        <v>46249</v>
      </c>
      <c r="R495" s="27" t="n">
        <v>46242</v>
      </c>
      <c r="S495" s="26"/>
    </row>
    <row r="496" customFormat="false" ht="15" hidden="false" customHeight="true" outlineLevel="0" collapsed="false">
      <c r="A496" s="29" t="s">
        <v>22813</v>
      </c>
      <c r="B496" s="30" t="n">
        <v>46235</v>
      </c>
      <c r="C496" s="29" t="s">
        <v>22814</v>
      </c>
      <c r="D496" s="29" t="s">
        <v>9665</v>
      </c>
      <c r="E496" s="29" t="s">
        <v>21057</v>
      </c>
      <c r="F496" s="29" t="s">
        <v>314</v>
      </c>
      <c r="G496" s="29" t="s">
        <v>11624</v>
      </c>
      <c r="H496" s="29" t="s">
        <v>21830</v>
      </c>
      <c r="I496" s="29" t="n">
        <v>50</v>
      </c>
      <c r="J496" s="29" t="n">
        <v>1</v>
      </c>
      <c r="K496" s="29" t="n">
        <v>50</v>
      </c>
      <c r="L496" s="31" t="n">
        <v>7.55</v>
      </c>
      <c r="M496" s="31" t="n">
        <v>377.5</v>
      </c>
      <c r="N496" s="31" t="n">
        <v>48.47</v>
      </c>
      <c r="O496" s="31" t="n">
        <v>425.97</v>
      </c>
      <c r="P496" s="29" t="s">
        <v>21831</v>
      </c>
      <c r="Q496" s="30" t="n">
        <v>46249</v>
      </c>
      <c r="R496" s="30" t="n">
        <v>46244</v>
      </c>
      <c r="S496" s="29"/>
    </row>
    <row r="497" customFormat="false" ht="15" hidden="false" customHeight="true" outlineLevel="0" collapsed="false">
      <c r="A497" s="26" t="s">
        <v>22815</v>
      </c>
      <c r="B497" s="27" t="n">
        <v>46235</v>
      </c>
      <c r="C497" s="26" t="s">
        <v>22816</v>
      </c>
      <c r="D497" s="26" t="s">
        <v>7384</v>
      </c>
      <c r="E497" s="26" t="s">
        <v>12373</v>
      </c>
      <c r="F497" s="26" t="s">
        <v>314</v>
      </c>
      <c r="G497" s="26" t="s">
        <v>11624</v>
      </c>
      <c r="H497" s="26" t="s">
        <v>21830</v>
      </c>
      <c r="I497" s="26" t="n">
        <v>35</v>
      </c>
      <c r="J497" s="26" t="n">
        <v>1</v>
      </c>
      <c r="K497" s="26" t="n">
        <v>35</v>
      </c>
      <c r="L497" s="28" t="n">
        <v>7.55</v>
      </c>
      <c r="M497" s="28" t="n">
        <v>264.25</v>
      </c>
      <c r="N497" s="28" t="n">
        <v>33.93</v>
      </c>
      <c r="O497" s="28" t="n">
        <v>298.18</v>
      </c>
      <c r="P497" s="26" t="s">
        <v>21831</v>
      </c>
      <c r="Q497" s="27" t="n">
        <v>46249</v>
      </c>
      <c r="R497" s="27" t="n">
        <v>46239</v>
      </c>
      <c r="S497" s="26"/>
    </row>
    <row r="498" customFormat="false" ht="15" hidden="false" customHeight="true" outlineLevel="0" collapsed="false">
      <c r="A498" s="29" t="s">
        <v>22817</v>
      </c>
      <c r="B498" s="30" t="n">
        <v>46235</v>
      </c>
      <c r="C498" s="29" t="s">
        <v>22818</v>
      </c>
      <c r="D498" s="29" t="s">
        <v>2995</v>
      </c>
      <c r="E498" s="29" t="s">
        <v>21060</v>
      </c>
      <c r="F498" s="29" t="s">
        <v>314</v>
      </c>
      <c r="G498" s="29" t="s">
        <v>11624</v>
      </c>
      <c r="H498" s="29" t="s">
        <v>21830</v>
      </c>
      <c r="I498" s="29" t="n">
        <v>40</v>
      </c>
      <c r="J498" s="29" t="n">
        <v>1</v>
      </c>
      <c r="K498" s="29" t="n">
        <v>40</v>
      </c>
      <c r="L498" s="31" t="n">
        <v>7.55</v>
      </c>
      <c r="M498" s="31" t="n">
        <v>302</v>
      </c>
      <c r="N498" s="31" t="n">
        <v>38.78</v>
      </c>
      <c r="O498" s="31" t="n">
        <v>340.78</v>
      </c>
      <c r="P498" s="29" t="s">
        <v>21834</v>
      </c>
      <c r="Q498" s="30" t="n">
        <v>46249</v>
      </c>
      <c r="R498" s="29"/>
      <c r="S498" s="29"/>
    </row>
    <row r="499" customFormat="false" ht="15" hidden="false" customHeight="true" outlineLevel="0" collapsed="false">
      <c r="A499" s="26" t="s">
        <v>22819</v>
      </c>
      <c r="B499" s="27" t="n">
        <v>46235</v>
      </c>
      <c r="C499" s="26" t="s">
        <v>22820</v>
      </c>
      <c r="D499" s="26" t="s">
        <v>1800</v>
      </c>
      <c r="E499" s="26" t="s">
        <v>13145</v>
      </c>
      <c r="F499" s="26" t="s">
        <v>314</v>
      </c>
      <c r="G499" s="26" t="s">
        <v>11624</v>
      </c>
      <c r="H499" s="26" t="s">
        <v>21830</v>
      </c>
      <c r="I499" s="26" t="n">
        <v>36</v>
      </c>
      <c r="J499" s="26" t="n">
        <v>1</v>
      </c>
      <c r="K499" s="26" t="n">
        <v>36</v>
      </c>
      <c r="L499" s="28" t="n">
        <v>7.55</v>
      </c>
      <c r="M499" s="28" t="n">
        <v>271.8</v>
      </c>
      <c r="N499" s="28" t="n">
        <v>34.9</v>
      </c>
      <c r="O499" s="28" t="n">
        <v>306.7</v>
      </c>
      <c r="P499" s="26" t="s">
        <v>21831</v>
      </c>
      <c r="Q499" s="27" t="n">
        <v>46249</v>
      </c>
      <c r="R499" s="27" t="n">
        <v>46247</v>
      </c>
      <c r="S499" s="26"/>
    </row>
    <row r="500" customFormat="false" ht="15" hidden="false" customHeight="true" outlineLevel="0" collapsed="false">
      <c r="A500" s="29" t="s">
        <v>22821</v>
      </c>
      <c r="B500" s="30" t="n">
        <v>46235</v>
      </c>
      <c r="C500" s="29" t="s">
        <v>22822</v>
      </c>
      <c r="D500" s="29" t="s">
        <v>2744</v>
      </c>
      <c r="E500" s="29" t="s">
        <v>13404</v>
      </c>
      <c r="F500" s="29" t="s">
        <v>314</v>
      </c>
      <c r="G500" s="29" t="s">
        <v>11624</v>
      </c>
      <c r="H500" s="29" t="s">
        <v>21830</v>
      </c>
      <c r="I500" s="29" t="n">
        <v>45</v>
      </c>
      <c r="J500" s="29" t="n">
        <v>1</v>
      </c>
      <c r="K500" s="29" t="n">
        <v>45</v>
      </c>
      <c r="L500" s="31" t="n">
        <v>7.55</v>
      </c>
      <c r="M500" s="31" t="n">
        <v>339.75</v>
      </c>
      <c r="N500" s="31" t="n">
        <v>43.62</v>
      </c>
      <c r="O500" s="31" t="n">
        <v>383.37</v>
      </c>
      <c r="P500" s="29" t="s">
        <v>21831</v>
      </c>
      <c r="Q500" s="30" t="n">
        <v>46249</v>
      </c>
      <c r="R500" s="30" t="n">
        <v>46245</v>
      </c>
      <c r="S500" s="29"/>
    </row>
    <row r="501" customFormat="false" ht="15" hidden="false" customHeight="true" outlineLevel="0" collapsed="false">
      <c r="A501" s="26" t="s">
        <v>22823</v>
      </c>
      <c r="B501" s="27" t="n">
        <v>46235</v>
      </c>
      <c r="C501" s="26" t="s">
        <v>22824</v>
      </c>
      <c r="D501" s="26" t="s">
        <v>8981</v>
      </c>
      <c r="E501" s="26" t="s">
        <v>14346</v>
      </c>
      <c r="F501" s="26" t="s">
        <v>314</v>
      </c>
      <c r="G501" s="26" t="s">
        <v>11624</v>
      </c>
      <c r="H501" s="26" t="s">
        <v>21830</v>
      </c>
      <c r="I501" s="26" t="n">
        <v>32</v>
      </c>
      <c r="J501" s="26" t="n">
        <v>1</v>
      </c>
      <c r="K501" s="26" t="n">
        <v>32</v>
      </c>
      <c r="L501" s="28" t="n">
        <v>7.55</v>
      </c>
      <c r="M501" s="28" t="n">
        <v>241.6</v>
      </c>
      <c r="N501" s="28" t="n">
        <v>31.02</v>
      </c>
      <c r="O501" s="28" t="n">
        <v>272.62</v>
      </c>
      <c r="P501" s="26" t="s">
        <v>21831</v>
      </c>
      <c r="Q501" s="27" t="n">
        <v>46249</v>
      </c>
      <c r="R501" s="27" t="n">
        <v>46238</v>
      </c>
      <c r="S501" s="26"/>
    </row>
    <row r="502" customFormat="false" ht="15" hidden="false" customHeight="true" outlineLevel="0" collapsed="false">
      <c r="A502" s="29" t="s">
        <v>22825</v>
      </c>
      <c r="B502" s="30" t="n">
        <v>46235</v>
      </c>
      <c r="C502" s="29" t="s">
        <v>22826</v>
      </c>
      <c r="D502" s="29" t="s">
        <v>7374</v>
      </c>
      <c r="E502" s="29" t="s">
        <v>12982</v>
      </c>
      <c r="F502" s="29" t="s">
        <v>314</v>
      </c>
      <c r="G502" s="29" t="s">
        <v>11624</v>
      </c>
      <c r="H502" s="29" t="s">
        <v>21830</v>
      </c>
      <c r="I502" s="29" t="n">
        <v>36</v>
      </c>
      <c r="J502" s="29" t="n">
        <v>1</v>
      </c>
      <c r="K502" s="29" t="n">
        <v>36</v>
      </c>
      <c r="L502" s="31" t="n">
        <v>7.55</v>
      </c>
      <c r="M502" s="31" t="n">
        <v>271.8</v>
      </c>
      <c r="N502" s="31" t="n">
        <v>34.9</v>
      </c>
      <c r="O502" s="31" t="n">
        <v>306.7</v>
      </c>
      <c r="P502" s="29" t="s">
        <v>21831</v>
      </c>
      <c r="Q502" s="30" t="n">
        <v>46249</v>
      </c>
      <c r="R502" s="30" t="n">
        <v>46238</v>
      </c>
      <c r="S502" s="29"/>
    </row>
    <row r="503" customFormat="false" ht="15" hidden="false" customHeight="true" outlineLevel="0" collapsed="false">
      <c r="A503" s="26" t="s">
        <v>22827</v>
      </c>
      <c r="B503" s="27" t="n">
        <v>46235</v>
      </c>
      <c r="C503" s="26" t="s">
        <v>22828</v>
      </c>
      <c r="D503" s="26" t="s">
        <v>3796</v>
      </c>
      <c r="E503" s="26" t="s">
        <v>13797</v>
      </c>
      <c r="F503" s="26" t="s">
        <v>314</v>
      </c>
      <c r="G503" s="26" t="s">
        <v>11624</v>
      </c>
      <c r="H503" s="26" t="s">
        <v>21830</v>
      </c>
      <c r="I503" s="26" t="n">
        <v>40</v>
      </c>
      <c r="J503" s="26" t="n">
        <v>1</v>
      </c>
      <c r="K503" s="26" t="n">
        <v>40</v>
      </c>
      <c r="L503" s="28" t="n">
        <v>7.55</v>
      </c>
      <c r="M503" s="28" t="n">
        <v>302</v>
      </c>
      <c r="N503" s="28" t="n">
        <v>38.78</v>
      </c>
      <c r="O503" s="28" t="n">
        <v>340.78</v>
      </c>
      <c r="P503" s="26" t="s">
        <v>11623</v>
      </c>
      <c r="Q503" s="27" t="n">
        <v>46249</v>
      </c>
      <c r="R503" s="26"/>
      <c r="S503" s="26"/>
    </row>
    <row r="504" customFormat="false" ht="15" hidden="false" customHeight="true" outlineLevel="0" collapsed="false">
      <c r="A504" s="29" t="s">
        <v>22829</v>
      </c>
      <c r="B504" s="30" t="n">
        <v>46235</v>
      </c>
      <c r="C504" s="29" t="s">
        <v>22830</v>
      </c>
      <c r="D504" s="29" t="s">
        <v>5551</v>
      </c>
      <c r="E504" s="29" t="s">
        <v>21067</v>
      </c>
      <c r="F504" s="29" t="s">
        <v>314</v>
      </c>
      <c r="G504" s="29" t="s">
        <v>11624</v>
      </c>
      <c r="H504" s="29" t="s">
        <v>21830</v>
      </c>
      <c r="I504" s="29" t="n">
        <v>50</v>
      </c>
      <c r="J504" s="29" t="n">
        <v>1</v>
      </c>
      <c r="K504" s="29" t="n">
        <v>50</v>
      </c>
      <c r="L504" s="31" t="n">
        <v>7.55</v>
      </c>
      <c r="M504" s="31" t="n">
        <v>377.5</v>
      </c>
      <c r="N504" s="31" t="n">
        <v>48.47</v>
      </c>
      <c r="O504" s="31" t="n">
        <v>425.97</v>
      </c>
      <c r="P504" s="29" t="s">
        <v>21831</v>
      </c>
      <c r="Q504" s="30" t="n">
        <v>46249</v>
      </c>
      <c r="R504" s="30" t="n">
        <v>46242</v>
      </c>
      <c r="S504" s="29"/>
    </row>
    <row r="505" customFormat="false" ht="15" hidden="false" customHeight="true" outlineLevel="0" collapsed="false">
      <c r="A505" s="26" t="s">
        <v>22831</v>
      </c>
      <c r="B505" s="27" t="n">
        <v>46235</v>
      </c>
      <c r="C505" s="26" t="s">
        <v>22832</v>
      </c>
      <c r="D505" s="26" t="s">
        <v>3185</v>
      </c>
      <c r="E505" s="26" t="s">
        <v>21069</v>
      </c>
      <c r="F505" s="26" t="s">
        <v>314</v>
      </c>
      <c r="G505" s="26" t="s">
        <v>11624</v>
      </c>
      <c r="H505" s="26" t="s">
        <v>21830</v>
      </c>
      <c r="I505" s="26" t="n">
        <v>32</v>
      </c>
      <c r="J505" s="26" t="n">
        <v>1</v>
      </c>
      <c r="K505" s="26" t="n">
        <v>32</v>
      </c>
      <c r="L505" s="28" t="n">
        <v>7.55</v>
      </c>
      <c r="M505" s="28" t="n">
        <v>241.6</v>
      </c>
      <c r="N505" s="28" t="n">
        <v>31.02</v>
      </c>
      <c r="O505" s="28" t="n">
        <v>272.62</v>
      </c>
      <c r="P505" s="26" t="s">
        <v>21831</v>
      </c>
      <c r="Q505" s="27" t="n">
        <v>46249</v>
      </c>
      <c r="R505" s="27" t="n">
        <v>46249</v>
      </c>
      <c r="S505" s="26"/>
    </row>
    <row r="506" customFormat="false" ht="15" hidden="false" customHeight="true" outlineLevel="0" collapsed="false">
      <c r="A506" s="29" t="s">
        <v>22833</v>
      </c>
      <c r="B506" s="30" t="n">
        <v>46235</v>
      </c>
      <c r="C506" s="29" t="s">
        <v>22834</v>
      </c>
      <c r="D506" s="29" t="s">
        <v>3452</v>
      </c>
      <c r="E506" s="29" t="s">
        <v>13031</v>
      </c>
      <c r="F506" s="29" t="s">
        <v>314</v>
      </c>
      <c r="G506" s="29" t="s">
        <v>11624</v>
      </c>
      <c r="H506" s="29" t="s">
        <v>21830</v>
      </c>
      <c r="I506" s="29" t="n">
        <v>60</v>
      </c>
      <c r="J506" s="29" t="n">
        <v>1</v>
      </c>
      <c r="K506" s="29" t="n">
        <v>60</v>
      </c>
      <c r="L506" s="31" t="n">
        <v>7.55</v>
      </c>
      <c r="M506" s="31" t="n">
        <v>453</v>
      </c>
      <c r="N506" s="31" t="n">
        <v>58.17</v>
      </c>
      <c r="O506" s="31" t="n">
        <v>511.17</v>
      </c>
      <c r="P506" s="29" t="s">
        <v>21831</v>
      </c>
      <c r="Q506" s="30" t="n">
        <v>46249</v>
      </c>
      <c r="R506" s="30" t="n">
        <v>46238</v>
      </c>
      <c r="S506" s="29"/>
    </row>
    <row r="507" customFormat="false" ht="15" hidden="false" customHeight="true" outlineLevel="0" collapsed="false">
      <c r="A507" s="26" t="s">
        <v>22835</v>
      </c>
      <c r="B507" s="27" t="n">
        <v>46235</v>
      </c>
      <c r="C507" s="26" t="s">
        <v>22836</v>
      </c>
      <c r="D507" s="26" t="s">
        <v>10807</v>
      </c>
      <c r="E507" s="26" t="s">
        <v>12492</v>
      </c>
      <c r="F507" s="26" t="s">
        <v>314</v>
      </c>
      <c r="G507" s="26" t="s">
        <v>11624</v>
      </c>
      <c r="H507" s="26" t="s">
        <v>21830</v>
      </c>
      <c r="I507" s="26" t="n">
        <v>32</v>
      </c>
      <c r="J507" s="26" t="n">
        <v>1</v>
      </c>
      <c r="K507" s="26" t="n">
        <v>32</v>
      </c>
      <c r="L507" s="28" t="n">
        <v>7.55</v>
      </c>
      <c r="M507" s="28" t="n">
        <v>241.6</v>
      </c>
      <c r="N507" s="28" t="n">
        <v>31.02</v>
      </c>
      <c r="O507" s="28" t="n">
        <v>272.62</v>
      </c>
      <c r="P507" s="26" t="s">
        <v>21831</v>
      </c>
      <c r="Q507" s="27" t="n">
        <v>46249</v>
      </c>
      <c r="R507" s="27" t="n">
        <v>46248</v>
      </c>
      <c r="S507" s="26"/>
    </row>
    <row r="508" customFormat="false" ht="15" hidden="false" customHeight="true" outlineLevel="0" collapsed="false">
      <c r="A508" s="29" t="s">
        <v>22837</v>
      </c>
      <c r="B508" s="30" t="n">
        <v>46235</v>
      </c>
      <c r="C508" s="29" t="s">
        <v>22838</v>
      </c>
      <c r="D508" s="29" t="s">
        <v>2123</v>
      </c>
      <c r="E508" s="29" t="s">
        <v>14362</v>
      </c>
      <c r="F508" s="29" t="s">
        <v>314</v>
      </c>
      <c r="G508" s="29" t="s">
        <v>11624</v>
      </c>
      <c r="H508" s="29" t="s">
        <v>21830</v>
      </c>
      <c r="I508" s="29" t="n">
        <v>50</v>
      </c>
      <c r="J508" s="29" t="n">
        <v>1</v>
      </c>
      <c r="K508" s="29" t="n">
        <v>50</v>
      </c>
      <c r="L508" s="31" t="n">
        <v>7.55</v>
      </c>
      <c r="M508" s="31" t="n">
        <v>377.5</v>
      </c>
      <c r="N508" s="31" t="n">
        <v>48.47</v>
      </c>
      <c r="O508" s="31" t="n">
        <v>425.97</v>
      </c>
      <c r="P508" s="29" t="s">
        <v>21831</v>
      </c>
      <c r="Q508" s="30" t="n">
        <v>46249</v>
      </c>
      <c r="R508" s="30" t="n">
        <v>46246</v>
      </c>
      <c r="S508" s="29"/>
    </row>
    <row r="509" customFormat="false" ht="15" hidden="false" customHeight="true" outlineLevel="0" collapsed="false">
      <c r="A509" s="26" t="s">
        <v>22839</v>
      </c>
      <c r="B509" s="27" t="n">
        <v>46235</v>
      </c>
      <c r="C509" s="26" t="s">
        <v>22840</v>
      </c>
      <c r="D509" s="26" t="s">
        <v>3083</v>
      </c>
      <c r="E509" s="26" t="s">
        <v>21074</v>
      </c>
      <c r="F509" s="26" t="s">
        <v>314</v>
      </c>
      <c r="G509" s="26" t="s">
        <v>11624</v>
      </c>
      <c r="H509" s="26" t="s">
        <v>21830</v>
      </c>
      <c r="I509" s="26" t="n">
        <v>33</v>
      </c>
      <c r="J509" s="26" t="n">
        <v>1</v>
      </c>
      <c r="K509" s="26" t="n">
        <v>33</v>
      </c>
      <c r="L509" s="28" t="n">
        <v>7.55</v>
      </c>
      <c r="M509" s="28" t="n">
        <v>249.15</v>
      </c>
      <c r="N509" s="28" t="n">
        <v>31.99</v>
      </c>
      <c r="O509" s="28" t="n">
        <v>281.14</v>
      </c>
      <c r="P509" s="26" t="s">
        <v>21831</v>
      </c>
      <c r="Q509" s="27" t="n">
        <v>46249</v>
      </c>
      <c r="R509" s="27" t="n">
        <v>46245</v>
      </c>
      <c r="S509" s="26"/>
    </row>
    <row r="510" customFormat="false" ht="15" hidden="false" customHeight="true" outlineLevel="0" collapsed="false">
      <c r="A510" s="29" t="s">
        <v>22841</v>
      </c>
      <c r="B510" s="30" t="n">
        <v>46235</v>
      </c>
      <c r="C510" s="29" t="s">
        <v>22842</v>
      </c>
      <c r="D510" s="29" t="s">
        <v>273</v>
      </c>
      <c r="E510" s="29" t="s">
        <v>21076</v>
      </c>
      <c r="F510" s="29" t="s">
        <v>314</v>
      </c>
      <c r="G510" s="29" t="s">
        <v>11624</v>
      </c>
      <c r="H510" s="29" t="s">
        <v>21830</v>
      </c>
      <c r="I510" s="29" t="n">
        <v>36</v>
      </c>
      <c r="J510" s="29" t="n">
        <v>1</v>
      </c>
      <c r="K510" s="29" t="n">
        <v>36</v>
      </c>
      <c r="L510" s="31" t="n">
        <v>7.55</v>
      </c>
      <c r="M510" s="31" t="n">
        <v>271.8</v>
      </c>
      <c r="N510" s="31" t="n">
        <v>34.9</v>
      </c>
      <c r="O510" s="31" t="n">
        <v>306.7</v>
      </c>
      <c r="P510" s="29" t="s">
        <v>21831</v>
      </c>
      <c r="Q510" s="30" t="n">
        <v>46249</v>
      </c>
      <c r="R510" s="30" t="n">
        <v>46244</v>
      </c>
      <c r="S510" s="29"/>
    </row>
    <row r="511" customFormat="false" ht="15" hidden="false" customHeight="true" outlineLevel="0" collapsed="false">
      <c r="A511" s="26" t="s">
        <v>22843</v>
      </c>
      <c r="B511" s="27" t="n">
        <v>46235</v>
      </c>
      <c r="C511" s="26" t="s">
        <v>22844</v>
      </c>
      <c r="D511" s="26" t="s">
        <v>5810</v>
      </c>
      <c r="E511" s="26" t="s">
        <v>12253</v>
      </c>
      <c r="F511" s="26" t="s">
        <v>314</v>
      </c>
      <c r="G511" s="26" t="s">
        <v>11624</v>
      </c>
      <c r="H511" s="26" t="s">
        <v>21830</v>
      </c>
      <c r="I511" s="26" t="n">
        <v>70</v>
      </c>
      <c r="J511" s="26" t="n">
        <v>1</v>
      </c>
      <c r="K511" s="26" t="n">
        <v>70</v>
      </c>
      <c r="L511" s="28" t="n">
        <v>7.55</v>
      </c>
      <c r="M511" s="28" t="n">
        <v>528.5</v>
      </c>
      <c r="N511" s="28" t="n">
        <v>67.86</v>
      </c>
      <c r="O511" s="28" t="n">
        <v>596.36</v>
      </c>
      <c r="P511" s="26" t="s">
        <v>21831</v>
      </c>
      <c r="Q511" s="27" t="n">
        <v>46249</v>
      </c>
      <c r="R511" s="27" t="n">
        <v>46245</v>
      </c>
      <c r="S511" s="26"/>
    </row>
    <row r="512" customFormat="false" ht="15" hidden="false" customHeight="true" outlineLevel="0" collapsed="false">
      <c r="A512" s="29" t="s">
        <v>22845</v>
      </c>
      <c r="B512" s="30" t="n">
        <v>46235</v>
      </c>
      <c r="C512" s="29" t="s">
        <v>22846</v>
      </c>
      <c r="D512" s="29" t="s">
        <v>1383</v>
      </c>
      <c r="E512" s="29" t="s">
        <v>21079</v>
      </c>
      <c r="F512" s="29" t="s">
        <v>314</v>
      </c>
      <c r="G512" s="29" t="s">
        <v>11624</v>
      </c>
      <c r="H512" s="29" t="s">
        <v>21830</v>
      </c>
      <c r="I512" s="29" t="n">
        <v>40</v>
      </c>
      <c r="J512" s="29" t="n">
        <v>1</v>
      </c>
      <c r="K512" s="29" t="n">
        <v>40</v>
      </c>
      <c r="L512" s="31" t="n">
        <v>7.55</v>
      </c>
      <c r="M512" s="31" t="n">
        <v>302</v>
      </c>
      <c r="N512" s="31" t="n">
        <v>38.78</v>
      </c>
      <c r="O512" s="31" t="n">
        <v>340.78</v>
      </c>
      <c r="P512" s="29" t="s">
        <v>21831</v>
      </c>
      <c r="Q512" s="30" t="n">
        <v>46249</v>
      </c>
      <c r="R512" s="30" t="n">
        <v>46248</v>
      </c>
      <c r="S512" s="29"/>
    </row>
    <row r="513" customFormat="false" ht="15" hidden="false" customHeight="true" outlineLevel="0" collapsed="false">
      <c r="A513" s="26" t="s">
        <v>22847</v>
      </c>
      <c r="B513" s="27" t="n">
        <v>46235</v>
      </c>
      <c r="C513" s="26" t="s">
        <v>22848</v>
      </c>
      <c r="D513" s="26" t="s">
        <v>7277</v>
      </c>
      <c r="E513" s="26" t="s">
        <v>21081</v>
      </c>
      <c r="F513" s="26" t="s">
        <v>314</v>
      </c>
      <c r="G513" s="26" t="s">
        <v>11624</v>
      </c>
      <c r="H513" s="26" t="s">
        <v>21830</v>
      </c>
      <c r="I513" s="26" t="n">
        <v>58</v>
      </c>
      <c r="J513" s="26" t="n">
        <v>1</v>
      </c>
      <c r="K513" s="26" t="n">
        <v>58</v>
      </c>
      <c r="L513" s="28" t="n">
        <v>7.55</v>
      </c>
      <c r="M513" s="28" t="n">
        <v>437.9</v>
      </c>
      <c r="N513" s="28" t="n">
        <v>56.23</v>
      </c>
      <c r="O513" s="28" t="n">
        <v>494.13</v>
      </c>
      <c r="P513" s="26" t="s">
        <v>21831</v>
      </c>
      <c r="Q513" s="27" t="n">
        <v>46249</v>
      </c>
      <c r="R513" s="27" t="n">
        <v>46241</v>
      </c>
      <c r="S513" s="26"/>
    </row>
    <row r="514" customFormat="false" ht="15" hidden="false" customHeight="true" outlineLevel="0" collapsed="false">
      <c r="A514" s="29" t="s">
        <v>22849</v>
      </c>
      <c r="B514" s="30" t="n">
        <v>46235</v>
      </c>
      <c r="C514" s="29" t="s">
        <v>22850</v>
      </c>
      <c r="D514" s="29" t="s">
        <v>8221</v>
      </c>
      <c r="E514" s="29" t="s">
        <v>12133</v>
      </c>
      <c r="F514" s="29" t="s">
        <v>314</v>
      </c>
      <c r="G514" s="29" t="s">
        <v>11624</v>
      </c>
      <c r="H514" s="29" t="s">
        <v>21830</v>
      </c>
      <c r="I514" s="29" t="n">
        <v>30</v>
      </c>
      <c r="J514" s="29" t="n">
        <v>1</v>
      </c>
      <c r="K514" s="29" t="n">
        <v>30</v>
      </c>
      <c r="L514" s="31" t="n">
        <v>7.55</v>
      </c>
      <c r="M514" s="31" t="n">
        <v>226.5</v>
      </c>
      <c r="N514" s="31" t="n">
        <v>29.08</v>
      </c>
      <c r="O514" s="31" t="n">
        <v>255.58</v>
      </c>
      <c r="P514" s="29" t="s">
        <v>21831</v>
      </c>
      <c r="Q514" s="30" t="n">
        <v>46249</v>
      </c>
      <c r="R514" s="30" t="n">
        <v>46247</v>
      </c>
      <c r="S514" s="29"/>
    </row>
    <row r="515" customFormat="false" ht="15" hidden="false" customHeight="true" outlineLevel="0" collapsed="false">
      <c r="A515" s="26" t="s">
        <v>22851</v>
      </c>
      <c r="B515" s="27" t="n">
        <v>46235</v>
      </c>
      <c r="C515" s="26" t="s">
        <v>22852</v>
      </c>
      <c r="D515" s="26" t="s">
        <v>4663</v>
      </c>
      <c r="E515" s="26" t="s">
        <v>21084</v>
      </c>
      <c r="F515" s="26" t="s">
        <v>314</v>
      </c>
      <c r="G515" s="26" t="s">
        <v>11624</v>
      </c>
      <c r="H515" s="26" t="s">
        <v>21830</v>
      </c>
      <c r="I515" s="26" t="n">
        <v>36</v>
      </c>
      <c r="J515" s="26" t="n">
        <v>1</v>
      </c>
      <c r="K515" s="26" t="n">
        <v>36</v>
      </c>
      <c r="L515" s="28" t="n">
        <v>7.55</v>
      </c>
      <c r="M515" s="28" t="n">
        <v>271.8</v>
      </c>
      <c r="N515" s="28" t="n">
        <v>34.9</v>
      </c>
      <c r="O515" s="28" t="n">
        <v>306.7</v>
      </c>
      <c r="P515" s="26" t="s">
        <v>21831</v>
      </c>
      <c r="Q515" s="27" t="n">
        <v>46249</v>
      </c>
      <c r="R515" s="27" t="n">
        <v>46249</v>
      </c>
      <c r="S515" s="26"/>
    </row>
    <row r="516" customFormat="false" ht="15" hidden="false" customHeight="true" outlineLevel="0" collapsed="false">
      <c r="A516" s="29" t="s">
        <v>22853</v>
      </c>
      <c r="B516" s="30" t="n">
        <v>46235</v>
      </c>
      <c r="C516" s="29" t="s">
        <v>22854</v>
      </c>
      <c r="D516" s="29" t="s">
        <v>972</v>
      </c>
      <c r="E516" s="29" t="s">
        <v>14468</v>
      </c>
      <c r="F516" s="29" t="s">
        <v>314</v>
      </c>
      <c r="G516" s="29" t="s">
        <v>11624</v>
      </c>
      <c r="H516" s="29" t="s">
        <v>21830</v>
      </c>
      <c r="I516" s="29" t="n">
        <v>50</v>
      </c>
      <c r="J516" s="29" t="n">
        <v>1</v>
      </c>
      <c r="K516" s="29" t="n">
        <v>50</v>
      </c>
      <c r="L516" s="31" t="n">
        <v>7.55</v>
      </c>
      <c r="M516" s="31" t="n">
        <v>377.5</v>
      </c>
      <c r="N516" s="31" t="n">
        <v>48.47</v>
      </c>
      <c r="O516" s="31" t="n">
        <v>425.97</v>
      </c>
      <c r="P516" s="29" t="s">
        <v>21831</v>
      </c>
      <c r="Q516" s="30" t="n">
        <v>46249</v>
      </c>
      <c r="R516" s="30" t="n">
        <v>46238</v>
      </c>
      <c r="S516" s="29"/>
    </row>
    <row r="517" customFormat="false" ht="15" hidden="false" customHeight="true" outlineLevel="0" collapsed="false">
      <c r="A517" s="26" t="s">
        <v>22855</v>
      </c>
      <c r="B517" s="27" t="n">
        <v>46235</v>
      </c>
      <c r="C517" s="26" t="s">
        <v>22856</v>
      </c>
      <c r="D517" s="26" t="s">
        <v>4519</v>
      </c>
      <c r="E517" s="26" t="s">
        <v>13408</v>
      </c>
      <c r="F517" s="26" t="s">
        <v>314</v>
      </c>
      <c r="G517" s="26" t="s">
        <v>11624</v>
      </c>
      <c r="H517" s="26" t="s">
        <v>21830</v>
      </c>
      <c r="I517" s="26" t="n">
        <v>50</v>
      </c>
      <c r="J517" s="26" t="n">
        <v>1</v>
      </c>
      <c r="K517" s="26" t="n">
        <v>50</v>
      </c>
      <c r="L517" s="28" t="n">
        <v>7.55</v>
      </c>
      <c r="M517" s="28" t="n">
        <v>377.5</v>
      </c>
      <c r="N517" s="28" t="n">
        <v>48.47</v>
      </c>
      <c r="O517" s="28" t="n">
        <v>425.97</v>
      </c>
      <c r="P517" s="26" t="s">
        <v>21831</v>
      </c>
      <c r="Q517" s="27" t="n">
        <v>46249</v>
      </c>
      <c r="R517" s="27" t="n">
        <v>46238</v>
      </c>
      <c r="S517" s="26"/>
    </row>
    <row r="518" customFormat="false" ht="15" hidden="false" customHeight="true" outlineLevel="0" collapsed="false">
      <c r="A518" s="29" t="s">
        <v>22857</v>
      </c>
      <c r="B518" s="30" t="n">
        <v>46235</v>
      </c>
      <c r="C518" s="29" t="s">
        <v>22858</v>
      </c>
      <c r="D518" s="29" t="s">
        <v>780</v>
      </c>
      <c r="E518" s="29" t="s">
        <v>14030</v>
      </c>
      <c r="F518" s="29" t="s">
        <v>314</v>
      </c>
      <c r="G518" s="29" t="s">
        <v>11624</v>
      </c>
      <c r="H518" s="29" t="s">
        <v>21830</v>
      </c>
      <c r="I518" s="29" t="n">
        <v>40</v>
      </c>
      <c r="J518" s="29" t="n">
        <v>1</v>
      </c>
      <c r="K518" s="29" t="n">
        <v>40</v>
      </c>
      <c r="L518" s="31" t="n">
        <v>7.55</v>
      </c>
      <c r="M518" s="31" t="n">
        <v>302</v>
      </c>
      <c r="N518" s="31" t="n">
        <v>38.78</v>
      </c>
      <c r="O518" s="31" t="n">
        <v>340.78</v>
      </c>
      <c r="P518" s="29" t="s">
        <v>21834</v>
      </c>
      <c r="Q518" s="30" t="n">
        <v>46249</v>
      </c>
      <c r="R518" s="29"/>
      <c r="S518" s="29"/>
    </row>
    <row r="519" customFormat="false" ht="15" hidden="false" customHeight="true" outlineLevel="0" collapsed="false">
      <c r="A519" s="26" t="s">
        <v>22859</v>
      </c>
      <c r="B519" s="27" t="n">
        <v>46235</v>
      </c>
      <c r="C519" s="26" t="s">
        <v>22860</v>
      </c>
      <c r="D519" s="26" t="s">
        <v>10976</v>
      </c>
      <c r="E519" s="26" t="s">
        <v>12500</v>
      </c>
      <c r="F519" s="26" t="s">
        <v>314</v>
      </c>
      <c r="G519" s="26" t="s">
        <v>11624</v>
      </c>
      <c r="H519" s="26" t="s">
        <v>21830</v>
      </c>
      <c r="I519" s="26" t="n">
        <v>40</v>
      </c>
      <c r="J519" s="26" t="n">
        <v>1</v>
      </c>
      <c r="K519" s="26" t="n">
        <v>40</v>
      </c>
      <c r="L519" s="28" t="n">
        <v>7.55</v>
      </c>
      <c r="M519" s="28" t="n">
        <v>302</v>
      </c>
      <c r="N519" s="28" t="n">
        <v>38.78</v>
      </c>
      <c r="O519" s="28" t="n">
        <v>340.78</v>
      </c>
      <c r="P519" s="26" t="s">
        <v>21831</v>
      </c>
      <c r="Q519" s="27" t="n">
        <v>46249</v>
      </c>
      <c r="R519" s="27" t="n">
        <v>46251</v>
      </c>
      <c r="S519" s="26"/>
    </row>
    <row r="520" customFormat="false" ht="15" hidden="false" customHeight="true" outlineLevel="0" collapsed="false">
      <c r="A520" s="29" t="s">
        <v>22861</v>
      </c>
      <c r="B520" s="30" t="n">
        <v>46235</v>
      </c>
      <c r="C520" s="29" t="s">
        <v>22862</v>
      </c>
      <c r="D520" s="29" t="s">
        <v>7033</v>
      </c>
      <c r="E520" s="29" t="s">
        <v>21090</v>
      </c>
      <c r="F520" s="29" t="s">
        <v>314</v>
      </c>
      <c r="G520" s="29" t="s">
        <v>11624</v>
      </c>
      <c r="H520" s="29" t="s">
        <v>21830</v>
      </c>
      <c r="I520" s="29" t="n">
        <v>62</v>
      </c>
      <c r="J520" s="29" t="n">
        <v>1</v>
      </c>
      <c r="K520" s="29" t="n">
        <v>62</v>
      </c>
      <c r="L520" s="31" t="n">
        <v>7.55</v>
      </c>
      <c r="M520" s="31" t="n">
        <v>468.1</v>
      </c>
      <c r="N520" s="31" t="n">
        <v>60.1</v>
      </c>
      <c r="O520" s="31" t="n">
        <v>528.2</v>
      </c>
      <c r="P520" s="29" t="s">
        <v>21834</v>
      </c>
      <c r="Q520" s="30" t="n">
        <v>46249</v>
      </c>
      <c r="R520" s="29"/>
      <c r="S520" s="29"/>
    </row>
    <row r="521" customFormat="false" ht="15" hidden="false" customHeight="true" outlineLevel="0" collapsed="false">
      <c r="A521" s="26" t="s">
        <v>22863</v>
      </c>
      <c r="B521" s="27" t="n">
        <v>46235</v>
      </c>
      <c r="C521" s="26" t="s">
        <v>22864</v>
      </c>
      <c r="D521" s="26" t="s">
        <v>4323</v>
      </c>
      <c r="E521" s="26" t="s">
        <v>12636</v>
      </c>
      <c r="F521" s="26" t="s">
        <v>314</v>
      </c>
      <c r="G521" s="26" t="s">
        <v>11624</v>
      </c>
      <c r="H521" s="26" t="s">
        <v>21830</v>
      </c>
      <c r="I521" s="26" t="n">
        <v>50</v>
      </c>
      <c r="J521" s="26" t="n">
        <v>1</v>
      </c>
      <c r="K521" s="26" t="n">
        <v>50</v>
      </c>
      <c r="L521" s="28" t="n">
        <v>7.55</v>
      </c>
      <c r="M521" s="28" t="n">
        <v>377.5</v>
      </c>
      <c r="N521" s="28" t="n">
        <v>48.47</v>
      </c>
      <c r="O521" s="28" t="n">
        <v>425.97</v>
      </c>
      <c r="P521" s="26" t="s">
        <v>21831</v>
      </c>
      <c r="Q521" s="27" t="n">
        <v>46249</v>
      </c>
      <c r="R521" s="27" t="n">
        <v>46240</v>
      </c>
      <c r="S521" s="26"/>
    </row>
    <row r="522" customFormat="false" ht="15" hidden="false" customHeight="true" outlineLevel="0" collapsed="false">
      <c r="A522" s="29" t="s">
        <v>22865</v>
      </c>
      <c r="B522" s="30" t="n">
        <v>46235</v>
      </c>
      <c r="C522" s="29" t="s">
        <v>22866</v>
      </c>
      <c r="D522" s="29" t="s">
        <v>1279</v>
      </c>
      <c r="E522" s="29" t="s">
        <v>12192</v>
      </c>
      <c r="F522" s="29" t="s">
        <v>314</v>
      </c>
      <c r="G522" s="29" t="s">
        <v>11624</v>
      </c>
      <c r="H522" s="29" t="s">
        <v>21830</v>
      </c>
      <c r="I522" s="29" t="n">
        <v>70</v>
      </c>
      <c r="J522" s="29" t="n">
        <v>1</v>
      </c>
      <c r="K522" s="29" t="n">
        <v>70</v>
      </c>
      <c r="L522" s="31" t="n">
        <v>7.55</v>
      </c>
      <c r="M522" s="31" t="n">
        <v>528.5</v>
      </c>
      <c r="N522" s="31" t="n">
        <v>67.86</v>
      </c>
      <c r="O522" s="31" t="n">
        <v>596.36</v>
      </c>
      <c r="P522" s="29" t="s">
        <v>21831</v>
      </c>
      <c r="Q522" s="30" t="n">
        <v>46249</v>
      </c>
      <c r="R522" s="30" t="n">
        <v>46244</v>
      </c>
      <c r="S522" s="29"/>
    </row>
    <row r="523" customFormat="false" ht="15" hidden="false" customHeight="true" outlineLevel="0" collapsed="false">
      <c r="A523" s="26" t="s">
        <v>22867</v>
      </c>
      <c r="B523" s="27" t="n">
        <v>46235</v>
      </c>
      <c r="C523" s="26" t="s">
        <v>22868</v>
      </c>
      <c r="D523" s="26" t="s">
        <v>5302</v>
      </c>
      <c r="E523" s="26" t="s">
        <v>13226</v>
      </c>
      <c r="F523" s="26" t="s">
        <v>314</v>
      </c>
      <c r="G523" s="26" t="s">
        <v>11624</v>
      </c>
      <c r="H523" s="26" t="s">
        <v>21830</v>
      </c>
      <c r="I523" s="26" t="n">
        <v>28</v>
      </c>
      <c r="J523" s="26" t="n">
        <v>1</v>
      </c>
      <c r="K523" s="26" t="n">
        <v>28</v>
      </c>
      <c r="L523" s="28" t="n">
        <v>7.55</v>
      </c>
      <c r="M523" s="28" t="n">
        <v>211.4</v>
      </c>
      <c r="N523" s="28" t="n">
        <v>27.14</v>
      </c>
      <c r="O523" s="28" t="n">
        <v>238.54</v>
      </c>
      <c r="P523" s="26" t="s">
        <v>21831</v>
      </c>
      <c r="Q523" s="27" t="n">
        <v>46249</v>
      </c>
      <c r="R523" s="27" t="n">
        <v>46248</v>
      </c>
      <c r="S523" s="26"/>
    </row>
    <row r="524" customFormat="false" ht="15" hidden="false" customHeight="true" outlineLevel="0" collapsed="false">
      <c r="A524" s="29" t="s">
        <v>22869</v>
      </c>
      <c r="B524" s="30" t="n">
        <v>46235</v>
      </c>
      <c r="C524" s="29" t="s">
        <v>22870</v>
      </c>
      <c r="D524" s="29" t="s">
        <v>4736</v>
      </c>
      <c r="E524" s="29" t="s">
        <v>14319</v>
      </c>
      <c r="F524" s="29" t="s">
        <v>314</v>
      </c>
      <c r="G524" s="29" t="s">
        <v>11624</v>
      </c>
      <c r="H524" s="29" t="s">
        <v>21830</v>
      </c>
      <c r="I524" s="29" t="n">
        <v>50</v>
      </c>
      <c r="J524" s="29" t="n">
        <v>1</v>
      </c>
      <c r="K524" s="29" t="n">
        <v>50</v>
      </c>
      <c r="L524" s="31" t="n">
        <v>7.55</v>
      </c>
      <c r="M524" s="31" t="n">
        <v>377.5</v>
      </c>
      <c r="N524" s="31" t="n">
        <v>48.47</v>
      </c>
      <c r="O524" s="31" t="n">
        <v>425.97</v>
      </c>
      <c r="P524" s="29" t="s">
        <v>21831</v>
      </c>
      <c r="Q524" s="30" t="n">
        <v>46249</v>
      </c>
      <c r="R524" s="30" t="n">
        <v>46248</v>
      </c>
      <c r="S524" s="29"/>
    </row>
    <row r="525" customFormat="false" ht="15" hidden="false" customHeight="true" outlineLevel="0" collapsed="false">
      <c r="A525" s="26" t="s">
        <v>22871</v>
      </c>
      <c r="B525" s="27" t="n">
        <v>46235</v>
      </c>
      <c r="C525" s="26" t="s">
        <v>22872</v>
      </c>
      <c r="D525" s="26" t="s">
        <v>5828</v>
      </c>
      <c r="E525" s="26" t="s">
        <v>12368</v>
      </c>
      <c r="F525" s="26" t="s">
        <v>314</v>
      </c>
      <c r="G525" s="26" t="s">
        <v>11624</v>
      </c>
      <c r="H525" s="26" t="s">
        <v>21830</v>
      </c>
      <c r="I525" s="26" t="n">
        <v>32</v>
      </c>
      <c r="J525" s="26" t="n">
        <v>1</v>
      </c>
      <c r="K525" s="26" t="n">
        <v>32</v>
      </c>
      <c r="L525" s="28" t="n">
        <v>7.55</v>
      </c>
      <c r="M525" s="28" t="n">
        <v>241.6</v>
      </c>
      <c r="N525" s="28" t="n">
        <v>31.02</v>
      </c>
      <c r="O525" s="28" t="n">
        <v>272.62</v>
      </c>
      <c r="P525" s="26" t="s">
        <v>21831</v>
      </c>
      <c r="Q525" s="27" t="n">
        <v>46249</v>
      </c>
      <c r="R525" s="27" t="n">
        <v>46239</v>
      </c>
      <c r="S525" s="26"/>
    </row>
    <row r="526" customFormat="false" ht="15" hidden="false" customHeight="true" outlineLevel="0" collapsed="false">
      <c r="A526" s="29" t="s">
        <v>22873</v>
      </c>
      <c r="B526" s="30" t="n">
        <v>46235</v>
      </c>
      <c r="C526" s="29" t="s">
        <v>22874</v>
      </c>
      <c r="D526" s="29" t="s">
        <v>11264</v>
      </c>
      <c r="E526" s="29" t="s">
        <v>21097</v>
      </c>
      <c r="F526" s="29" t="s">
        <v>314</v>
      </c>
      <c r="G526" s="29" t="s">
        <v>11624</v>
      </c>
      <c r="H526" s="29" t="s">
        <v>21830</v>
      </c>
      <c r="I526" s="29" t="n">
        <v>31</v>
      </c>
      <c r="J526" s="29" t="n">
        <v>1</v>
      </c>
      <c r="K526" s="29" t="n">
        <v>31</v>
      </c>
      <c r="L526" s="31" t="n">
        <v>7.55</v>
      </c>
      <c r="M526" s="31" t="n">
        <v>234.05</v>
      </c>
      <c r="N526" s="31" t="n">
        <v>30.05</v>
      </c>
      <c r="O526" s="31" t="n">
        <v>264.1</v>
      </c>
      <c r="P526" s="29" t="s">
        <v>21831</v>
      </c>
      <c r="Q526" s="30" t="n">
        <v>46249</v>
      </c>
      <c r="R526" s="30" t="n">
        <v>46246</v>
      </c>
      <c r="S526" s="29"/>
    </row>
    <row r="527" customFormat="false" ht="15" hidden="false" customHeight="true" outlineLevel="0" collapsed="false">
      <c r="A527" s="26" t="s">
        <v>22875</v>
      </c>
      <c r="B527" s="27" t="n">
        <v>46235</v>
      </c>
      <c r="C527" s="26" t="s">
        <v>22876</v>
      </c>
      <c r="D527" s="26" t="s">
        <v>2480</v>
      </c>
      <c r="E527" s="26" t="s">
        <v>11688</v>
      </c>
      <c r="F527" s="26" t="s">
        <v>314</v>
      </c>
      <c r="G527" s="26" t="s">
        <v>11624</v>
      </c>
      <c r="H527" s="26" t="s">
        <v>21830</v>
      </c>
      <c r="I527" s="26" t="n">
        <v>50</v>
      </c>
      <c r="J527" s="26" t="n">
        <v>1</v>
      </c>
      <c r="K527" s="26" t="n">
        <v>50</v>
      </c>
      <c r="L527" s="28" t="n">
        <v>7.55</v>
      </c>
      <c r="M527" s="28" t="n">
        <v>377.5</v>
      </c>
      <c r="N527" s="28" t="n">
        <v>48.47</v>
      </c>
      <c r="O527" s="28" t="n">
        <v>425.97</v>
      </c>
      <c r="P527" s="26" t="s">
        <v>21834</v>
      </c>
      <c r="Q527" s="27" t="n">
        <v>46249</v>
      </c>
      <c r="R527" s="26"/>
      <c r="S527" s="26"/>
    </row>
    <row r="528" customFormat="false" ht="15" hidden="false" customHeight="true" outlineLevel="0" collapsed="false">
      <c r="A528" s="29" t="s">
        <v>22877</v>
      </c>
      <c r="B528" s="30" t="n">
        <v>46235</v>
      </c>
      <c r="C528" s="29" t="s">
        <v>22878</v>
      </c>
      <c r="D528" s="29" t="s">
        <v>3741</v>
      </c>
      <c r="E528" s="29" t="s">
        <v>13381</v>
      </c>
      <c r="F528" s="29" t="s">
        <v>314</v>
      </c>
      <c r="G528" s="29" t="s">
        <v>11624</v>
      </c>
      <c r="H528" s="29" t="s">
        <v>21830</v>
      </c>
      <c r="I528" s="29" t="n">
        <v>33</v>
      </c>
      <c r="J528" s="29" t="n">
        <v>1</v>
      </c>
      <c r="K528" s="29" t="n">
        <v>33</v>
      </c>
      <c r="L528" s="31" t="n">
        <v>7.55</v>
      </c>
      <c r="M528" s="31" t="n">
        <v>249.15</v>
      </c>
      <c r="N528" s="31" t="n">
        <v>31.99</v>
      </c>
      <c r="O528" s="31" t="n">
        <v>281.14</v>
      </c>
      <c r="P528" s="29" t="s">
        <v>21831</v>
      </c>
      <c r="Q528" s="30" t="n">
        <v>46249</v>
      </c>
      <c r="R528" s="30" t="n">
        <v>46247</v>
      </c>
      <c r="S528" s="29"/>
    </row>
    <row r="529" customFormat="false" ht="15" hidden="false" customHeight="true" outlineLevel="0" collapsed="false">
      <c r="A529" s="26" t="s">
        <v>22879</v>
      </c>
      <c r="B529" s="27" t="n">
        <v>46235</v>
      </c>
      <c r="C529" s="26" t="s">
        <v>22880</v>
      </c>
      <c r="D529" s="26" t="s">
        <v>2284</v>
      </c>
      <c r="E529" s="26" t="s">
        <v>12639</v>
      </c>
      <c r="F529" s="26" t="s">
        <v>314</v>
      </c>
      <c r="G529" s="26" t="s">
        <v>11624</v>
      </c>
      <c r="H529" s="26" t="s">
        <v>21830</v>
      </c>
      <c r="I529" s="26" t="n">
        <v>44</v>
      </c>
      <c r="J529" s="26" t="n">
        <v>1</v>
      </c>
      <c r="K529" s="26" t="n">
        <v>44</v>
      </c>
      <c r="L529" s="28" t="n">
        <v>7.55</v>
      </c>
      <c r="M529" s="28" t="n">
        <v>332.2</v>
      </c>
      <c r="N529" s="28" t="n">
        <v>42.65</v>
      </c>
      <c r="O529" s="28" t="n">
        <v>374.85</v>
      </c>
      <c r="P529" s="26" t="s">
        <v>21831</v>
      </c>
      <c r="Q529" s="27" t="n">
        <v>46249</v>
      </c>
      <c r="R529" s="27" t="n">
        <v>46244</v>
      </c>
      <c r="S529" s="26"/>
    </row>
    <row r="530" customFormat="false" ht="15" hidden="false" customHeight="true" outlineLevel="0" collapsed="false">
      <c r="A530" s="29" t="s">
        <v>22881</v>
      </c>
      <c r="B530" s="30" t="n">
        <v>46235</v>
      </c>
      <c r="C530" s="29" t="s">
        <v>22882</v>
      </c>
      <c r="D530" s="29" t="s">
        <v>8322</v>
      </c>
      <c r="E530" s="29" t="s">
        <v>12195</v>
      </c>
      <c r="F530" s="29" t="s">
        <v>314</v>
      </c>
      <c r="G530" s="29" t="s">
        <v>11624</v>
      </c>
      <c r="H530" s="29" t="s">
        <v>21830</v>
      </c>
      <c r="I530" s="29" t="n">
        <v>61</v>
      </c>
      <c r="J530" s="29" t="n">
        <v>1</v>
      </c>
      <c r="K530" s="29" t="n">
        <v>61</v>
      </c>
      <c r="L530" s="31" t="n">
        <v>7.55</v>
      </c>
      <c r="M530" s="31" t="n">
        <v>460.55</v>
      </c>
      <c r="N530" s="31" t="n">
        <v>59.13</v>
      </c>
      <c r="O530" s="31" t="n">
        <v>519.68</v>
      </c>
      <c r="P530" s="29" t="s">
        <v>21831</v>
      </c>
      <c r="Q530" s="30" t="n">
        <v>46249</v>
      </c>
      <c r="R530" s="30" t="n">
        <v>46246</v>
      </c>
      <c r="S530" s="29"/>
    </row>
    <row r="531" customFormat="false" ht="15" hidden="false" customHeight="true" outlineLevel="0" collapsed="false">
      <c r="A531" s="26" t="s">
        <v>22883</v>
      </c>
      <c r="B531" s="27" t="n">
        <v>46235</v>
      </c>
      <c r="C531" s="26" t="s">
        <v>22884</v>
      </c>
      <c r="D531" s="26" t="s">
        <v>4948</v>
      </c>
      <c r="E531" s="26" t="s">
        <v>11704</v>
      </c>
      <c r="F531" s="26" t="s">
        <v>314</v>
      </c>
      <c r="G531" s="26" t="s">
        <v>11624</v>
      </c>
      <c r="H531" s="26" t="s">
        <v>21830</v>
      </c>
      <c r="I531" s="26" t="n">
        <v>45</v>
      </c>
      <c r="J531" s="26" t="n">
        <v>1</v>
      </c>
      <c r="K531" s="26" t="n">
        <v>45</v>
      </c>
      <c r="L531" s="28" t="n">
        <v>7.55</v>
      </c>
      <c r="M531" s="28" t="n">
        <v>339.75</v>
      </c>
      <c r="N531" s="28" t="n">
        <v>43.62</v>
      </c>
      <c r="O531" s="28" t="n">
        <v>383.37</v>
      </c>
      <c r="P531" s="26" t="s">
        <v>21831</v>
      </c>
      <c r="Q531" s="27" t="n">
        <v>46249</v>
      </c>
      <c r="R531" s="27" t="n">
        <v>46250</v>
      </c>
      <c r="S531" s="26"/>
    </row>
    <row r="532" customFormat="false" ht="15" hidden="false" customHeight="true" outlineLevel="0" collapsed="false">
      <c r="A532" s="29" t="s">
        <v>22885</v>
      </c>
      <c r="B532" s="30" t="n">
        <v>46235</v>
      </c>
      <c r="C532" s="29" t="s">
        <v>22886</v>
      </c>
      <c r="D532" s="29" t="s">
        <v>9094</v>
      </c>
      <c r="E532" s="29" t="s">
        <v>11845</v>
      </c>
      <c r="F532" s="29" t="s">
        <v>314</v>
      </c>
      <c r="G532" s="29" t="s">
        <v>11624</v>
      </c>
      <c r="H532" s="29" t="s">
        <v>21830</v>
      </c>
      <c r="I532" s="29" t="n">
        <v>37</v>
      </c>
      <c r="J532" s="29" t="n">
        <v>1</v>
      </c>
      <c r="K532" s="29" t="n">
        <v>37</v>
      </c>
      <c r="L532" s="31" t="n">
        <v>7.55</v>
      </c>
      <c r="M532" s="31" t="n">
        <v>279.35</v>
      </c>
      <c r="N532" s="31" t="n">
        <v>35.87</v>
      </c>
      <c r="O532" s="31" t="n">
        <v>315.22</v>
      </c>
      <c r="P532" s="29" t="s">
        <v>21831</v>
      </c>
      <c r="Q532" s="30" t="n">
        <v>46249</v>
      </c>
      <c r="R532" s="30" t="n">
        <v>46246</v>
      </c>
      <c r="S532" s="29"/>
    </row>
    <row r="533" customFormat="false" ht="15" hidden="false" customHeight="true" outlineLevel="0" collapsed="false">
      <c r="A533" s="26" t="s">
        <v>22887</v>
      </c>
      <c r="B533" s="27" t="n">
        <v>46235</v>
      </c>
      <c r="C533" s="26" t="s">
        <v>22888</v>
      </c>
      <c r="D533" s="26" t="s">
        <v>7458</v>
      </c>
      <c r="E533" s="26" t="s">
        <v>13327</v>
      </c>
      <c r="F533" s="26" t="s">
        <v>314</v>
      </c>
      <c r="G533" s="26" t="s">
        <v>11624</v>
      </c>
      <c r="H533" s="26" t="s">
        <v>21830</v>
      </c>
      <c r="I533" s="26" t="n">
        <v>70</v>
      </c>
      <c r="J533" s="26" t="n">
        <v>1</v>
      </c>
      <c r="K533" s="26" t="n">
        <v>70</v>
      </c>
      <c r="L533" s="28" t="n">
        <v>7.55</v>
      </c>
      <c r="M533" s="28" t="n">
        <v>528.5</v>
      </c>
      <c r="N533" s="28" t="n">
        <v>67.86</v>
      </c>
      <c r="O533" s="28" t="n">
        <v>596.36</v>
      </c>
      <c r="P533" s="26" t="s">
        <v>21831</v>
      </c>
      <c r="Q533" s="27" t="n">
        <v>46249</v>
      </c>
      <c r="R533" s="27" t="n">
        <v>46251</v>
      </c>
      <c r="S533" s="26"/>
    </row>
    <row r="534" customFormat="false" ht="15" hidden="false" customHeight="true" outlineLevel="0" collapsed="false">
      <c r="A534" s="29" t="s">
        <v>22889</v>
      </c>
      <c r="B534" s="30" t="n">
        <v>46235</v>
      </c>
      <c r="C534" s="29" t="s">
        <v>22890</v>
      </c>
      <c r="D534" s="29" t="s">
        <v>7333</v>
      </c>
      <c r="E534" s="29" t="s">
        <v>13092</v>
      </c>
      <c r="F534" s="29" t="s">
        <v>314</v>
      </c>
      <c r="G534" s="29" t="s">
        <v>11624</v>
      </c>
      <c r="H534" s="29" t="s">
        <v>21830</v>
      </c>
      <c r="I534" s="29" t="n">
        <v>70</v>
      </c>
      <c r="J534" s="29" t="n">
        <v>1</v>
      </c>
      <c r="K534" s="29" t="n">
        <v>70</v>
      </c>
      <c r="L534" s="31" t="n">
        <v>7.55</v>
      </c>
      <c r="M534" s="31" t="n">
        <v>528.5</v>
      </c>
      <c r="N534" s="31" t="n">
        <v>67.86</v>
      </c>
      <c r="O534" s="31" t="n">
        <v>596.36</v>
      </c>
      <c r="P534" s="29" t="s">
        <v>21831</v>
      </c>
      <c r="Q534" s="30" t="n">
        <v>46249</v>
      </c>
      <c r="R534" s="30" t="n">
        <v>46251</v>
      </c>
      <c r="S534" s="29"/>
    </row>
    <row r="535" customFormat="false" ht="15" hidden="false" customHeight="true" outlineLevel="0" collapsed="false">
      <c r="A535" s="26" t="s">
        <v>22891</v>
      </c>
      <c r="B535" s="27" t="n">
        <v>46235</v>
      </c>
      <c r="C535" s="26" t="s">
        <v>22892</v>
      </c>
      <c r="D535" s="26" t="s">
        <v>4925</v>
      </c>
      <c r="E535" s="26" t="s">
        <v>11927</v>
      </c>
      <c r="F535" s="26" t="s">
        <v>314</v>
      </c>
      <c r="G535" s="26" t="s">
        <v>11624</v>
      </c>
      <c r="H535" s="26" t="s">
        <v>21830</v>
      </c>
      <c r="I535" s="26" t="n">
        <v>57</v>
      </c>
      <c r="J535" s="26" t="n">
        <v>1</v>
      </c>
      <c r="K535" s="26" t="n">
        <v>57</v>
      </c>
      <c r="L535" s="28" t="n">
        <v>7.55</v>
      </c>
      <c r="M535" s="28" t="n">
        <v>430.35</v>
      </c>
      <c r="N535" s="28" t="n">
        <v>55.26</v>
      </c>
      <c r="O535" s="28" t="n">
        <v>485.61</v>
      </c>
      <c r="P535" s="26" t="s">
        <v>21834</v>
      </c>
      <c r="Q535" s="27" t="n">
        <v>46249</v>
      </c>
      <c r="R535" s="26"/>
      <c r="S535" s="26"/>
    </row>
    <row r="536" customFormat="false" ht="15" hidden="false" customHeight="true" outlineLevel="0" collapsed="false">
      <c r="A536" s="29" t="s">
        <v>22893</v>
      </c>
      <c r="B536" s="30" t="n">
        <v>46235</v>
      </c>
      <c r="C536" s="29" t="s">
        <v>22894</v>
      </c>
      <c r="D536" s="29" t="s">
        <v>7416</v>
      </c>
      <c r="E536" s="29" t="s">
        <v>12163</v>
      </c>
      <c r="F536" s="29" t="s">
        <v>314</v>
      </c>
      <c r="G536" s="29" t="s">
        <v>11624</v>
      </c>
      <c r="H536" s="29" t="s">
        <v>21830</v>
      </c>
      <c r="I536" s="29" t="n">
        <v>51</v>
      </c>
      <c r="J536" s="29" t="n">
        <v>1</v>
      </c>
      <c r="K536" s="29" t="n">
        <v>51</v>
      </c>
      <c r="L536" s="31" t="n">
        <v>7.55</v>
      </c>
      <c r="M536" s="31" t="n">
        <v>385.05</v>
      </c>
      <c r="N536" s="31" t="n">
        <v>49.44</v>
      </c>
      <c r="O536" s="31" t="n">
        <v>434.49</v>
      </c>
      <c r="P536" s="29" t="s">
        <v>21831</v>
      </c>
      <c r="Q536" s="30" t="n">
        <v>46249</v>
      </c>
      <c r="R536" s="30" t="n">
        <v>46238</v>
      </c>
      <c r="S536" s="29"/>
    </row>
    <row r="537" customFormat="false" ht="15" hidden="false" customHeight="true" outlineLevel="0" collapsed="false">
      <c r="A537" s="26" t="s">
        <v>22895</v>
      </c>
      <c r="B537" s="27" t="n">
        <v>46235</v>
      </c>
      <c r="C537" s="26" t="s">
        <v>22896</v>
      </c>
      <c r="D537" s="26" t="s">
        <v>6596</v>
      </c>
      <c r="E537" s="26" t="s">
        <v>12910</v>
      </c>
      <c r="F537" s="26" t="s">
        <v>314</v>
      </c>
      <c r="G537" s="26" t="s">
        <v>11624</v>
      </c>
      <c r="H537" s="26" t="s">
        <v>21830</v>
      </c>
      <c r="I537" s="26" t="n">
        <v>80</v>
      </c>
      <c r="J537" s="26" t="n">
        <v>1</v>
      </c>
      <c r="K537" s="26" t="n">
        <v>80</v>
      </c>
      <c r="L537" s="28" t="n">
        <v>7.55</v>
      </c>
      <c r="M537" s="28" t="n">
        <v>604</v>
      </c>
      <c r="N537" s="28" t="n">
        <v>77.55</v>
      </c>
      <c r="O537" s="28" t="n">
        <v>681.55</v>
      </c>
      <c r="P537" s="26" t="s">
        <v>21831</v>
      </c>
      <c r="Q537" s="27" t="n">
        <v>46249</v>
      </c>
      <c r="R537" s="27" t="n">
        <v>46250</v>
      </c>
      <c r="S537" s="26"/>
    </row>
    <row r="538" customFormat="false" ht="15" hidden="false" customHeight="true" outlineLevel="0" collapsed="false">
      <c r="A538" s="29" t="s">
        <v>22897</v>
      </c>
      <c r="B538" s="30" t="n">
        <v>46235</v>
      </c>
      <c r="C538" s="29" t="s">
        <v>22898</v>
      </c>
      <c r="D538" s="29" t="s">
        <v>6300</v>
      </c>
      <c r="E538" s="29" t="s">
        <v>12035</v>
      </c>
      <c r="F538" s="29" t="s">
        <v>314</v>
      </c>
      <c r="G538" s="29" t="s">
        <v>11624</v>
      </c>
      <c r="H538" s="29" t="s">
        <v>21830</v>
      </c>
      <c r="I538" s="29" t="n">
        <v>51</v>
      </c>
      <c r="J538" s="29" t="n">
        <v>1</v>
      </c>
      <c r="K538" s="29" t="n">
        <v>51</v>
      </c>
      <c r="L538" s="31" t="n">
        <v>7.55</v>
      </c>
      <c r="M538" s="31" t="n">
        <v>385.05</v>
      </c>
      <c r="N538" s="31" t="n">
        <v>49.44</v>
      </c>
      <c r="O538" s="31" t="n">
        <v>434.49</v>
      </c>
      <c r="P538" s="29" t="s">
        <v>21831</v>
      </c>
      <c r="Q538" s="30" t="n">
        <v>46249</v>
      </c>
      <c r="R538" s="30" t="n">
        <v>46240</v>
      </c>
      <c r="S538" s="29"/>
    </row>
    <row r="539" customFormat="false" ht="15" hidden="false" customHeight="true" outlineLevel="0" collapsed="false">
      <c r="A539" s="26" t="s">
        <v>22899</v>
      </c>
      <c r="B539" s="27" t="n">
        <v>46235</v>
      </c>
      <c r="C539" s="26" t="s">
        <v>22900</v>
      </c>
      <c r="D539" s="26" t="s">
        <v>3840</v>
      </c>
      <c r="E539" s="26" t="s">
        <v>13700</v>
      </c>
      <c r="F539" s="26" t="s">
        <v>314</v>
      </c>
      <c r="G539" s="26" t="s">
        <v>11624</v>
      </c>
      <c r="H539" s="26" t="s">
        <v>21830</v>
      </c>
      <c r="I539" s="26" t="n">
        <v>40</v>
      </c>
      <c r="J539" s="26" t="n">
        <v>1</v>
      </c>
      <c r="K539" s="26" t="n">
        <v>40</v>
      </c>
      <c r="L539" s="28" t="n">
        <v>7.55</v>
      </c>
      <c r="M539" s="28" t="n">
        <v>302</v>
      </c>
      <c r="N539" s="28" t="n">
        <v>38.78</v>
      </c>
      <c r="O539" s="28" t="n">
        <v>340.78</v>
      </c>
      <c r="P539" s="26" t="s">
        <v>21831</v>
      </c>
      <c r="Q539" s="27" t="n">
        <v>46249</v>
      </c>
      <c r="R539" s="27" t="n">
        <v>46250</v>
      </c>
      <c r="S539" s="26"/>
    </row>
    <row r="540" customFormat="false" ht="15" hidden="false" customHeight="true" outlineLevel="0" collapsed="false">
      <c r="A540" s="29" t="s">
        <v>22901</v>
      </c>
      <c r="B540" s="30" t="n">
        <v>46235</v>
      </c>
      <c r="C540" s="29" t="s">
        <v>22902</v>
      </c>
      <c r="D540" s="29" t="s">
        <v>1409</v>
      </c>
      <c r="E540" s="29" t="s">
        <v>21112</v>
      </c>
      <c r="F540" s="29" t="s">
        <v>314</v>
      </c>
      <c r="G540" s="29" t="s">
        <v>11624</v>
      </c>
      <c r="H540" s="29" t="s">
        <v>21830</v>
      </c>
      <c r="I540" s="29" t="n">
        <v>60</v>
      </c>
      <c r="J540" s="29" t="n">
        <v>1</v>
      </c>
      <c r="K540" s="29" t="n">
        <v>60</v>
      </c>
      <c r="L540" s="31" t="n">
        <v>7.55</v>
      </c>
      <c r="M540" s="31" t="n">
        <v>453</v>
      </c>
      <c r="N540" s="31" t="n">
        <v>58.17</v>
      </c>
      <c r="O540" s="31" t="n">
        <v>511.17</v>
      </c>
      <c r="P540" s="29" t="s">
        <v>21831</v>
      </c>
      <c r="Q540" s="30" t="n">
        <v>46249</v>
      </c>
      <c r="R540" s="30" t="n">
        <v>46240</v>
      </c>
      <c r="S540" s="29"/>
    </row>
    <row r="541" customFormat="false" ht="15" hidden="false" customHeight="true" outlineLevel="0" collapsed="false">
      <c r="A541" s="26" t="s">
        <v>22903</v>
      </c>
      <c r="B541" s="27" t="n">
        <v>46235</v>
      </c>
      <c r="C541" s="26" t="s">
        <v>22904</v>
      </c>
      <c r="D541" s="26" t="s">
        <v>2210</v>
      </c>
      <c r="E541" s="26" t="s">
        <v>13196</v>
      </c>
      <c r="F541" s="26" t="s">
        <v>314</v>
      </c>
      <c r="G541" s="26" t="s">
        <v>11624</v>
      </c>
      <c r="H541" s="26" t="s">
        <v>21830</v>
      </c>
      <c r="I541" s="26" t="n">
        <v>70</v>
      </c>
      <c r="J541" s="26" t="n">
        <v>1</v>
      </c>
      <c r="K541" s="26" t="n">
        <v>70</v>
      </c>
      <c r="L541" s="28" t="n">
        <v>7.55</v>
      </c>
      <c r="M541" s="28" t="n">
        <v>528.5</v>
      </c>
      <c r="N541" s="28" t="n">
        <v>67.86</v>
      </c>
      <c r="O541" s="28" t="n">
        <v>596.36</v>
      </c>
      <c r="P541" s="26" t="s">
        <v>21831</v>
      </c>
      <c r="Q541" s="27" t="n">
        <v>46249</v>
      </c>
      <c r="R541" s="27" t="n">
        <v>46249</v>
      </c>
      <c r="S541" s="26"/>
    </row>
    <row r="542" customFormat="false" ht="15" hidden="false" customHeight="true" outlineLevel="0" collapsed="false">
      <c r="A542" s="29" t="s">
        <v>22905</v>
      </c>
      <c r="B542" s="30" t="n">
        <v>46235</v>
      </c>
      <c r="C542" s="29" t="s">
        <v>22906</v>
      </c>
      <c r="D542" s="29" t="s">
        <v>6671</v>
      </c>
      <c r="E542" s="29" t="s">
        <v>21115</v>
      </c>
      <c r="F542" s="29" t="s">
        <v>314</v>
      </c>
      <c r="G542" s="29" t="s">
        <v>11624</v>
      </c>
      <c r="H542" s="29" t="s">
        <v>21830</v>
      </c>
      <c r="I542" s="29" t="n">
        <v>47</v>
      </c>
      <c r="J542" s="29" t="n">
        <v>1</v>
      </c>
      <c r="K542" s="29" t="n">
        <v>47</v>
      </c>
      <c r="L542" s="31" t="n">
        <v>7.55</v>
      </c>
      <c r="M542" s="31" t="n">
        <v>354.85</v>
      </c>
      <c r="N542" s="31" t="n">
        <v>45.56</v>
      </c>
      <c r="O542" s="31" t="n">
        <v>400.41</v>
      </c>
      <c r="P542" s="29" t="s">
        <v>21831</v>
      </c>
      <c r="Q542" s="30" t="n">
        <v>46249</v>
      </c>
      <c r="R542" s="30" t="n">
        <v>46244</v>
      </c>
      <c r="S542" s="29"/>
    </row>
    <row r="543" customFormat="false" ht="15" hidden="false" customHeight="true" outlineLevel="0" collapsed="false">
      <c r="A543" s="26" t="s">
        <v>22907</v>
      </c>
      <c r="B543" s="27" t="n">
        <v>46235</v>
      </c>
      <c r="C543" s="26" t="s">
        <v>22908</v>
      </c>
      <c r="D543" s="26" t="s">
        <v>7865</v>
      </c>
      <c r="E543" s="26" t="s">
        <v>13457</v>
      </c>
      <c r="F543" s="26" t="s">
        <v>314</v>
      </c>
      <c r="G543" s="26" t="s">
        <v>11624</v>
      </c>
      <c r="H543" s="26" t="s">
        <v>21830</v>
      </c>
      <c r="I543" s="26" t="n">
        <v>40</v>
      </c>
      <c r="J543" s="26" t="n">
        <v>1</v>
      </c>
      <c r="K543" s="26" t="n">
        <v>40</v>
      </c>
      <c r="L543" s="28" t="n">
        <v>7.55</v>
      </c>
      <c r="M543" s="28" t="n">
        <v>302</v>
      </c>
      <c r="N543" s="28" t="n">
        <v>38.78</v>
      </c>
      <c r="O543" s="28" t="n">
        <v>340.78</v>
      </c>
      <c r="P543" s="26" t="s">
        <v>21831</v>
      </c>
      <c r="Q543" s="27" t="n">
        <v>46249</v>
      </c>
      <c r="R543" s="27" t="n">
        <v>46250</v>
      </c>
      <c r="S543" s="26"/>
    </row>
    <row r="544" customFormat="false" ht="15" hidden="false" customHeight="true" outlineLevel="0" collapsed="false">
      <c r="A544" s="29" t="s">
        <v>22909</v>
      </c>
      <c r="B544" s="30" t="n">
        <v>46235</v>
      </c>
      <c r="C544" s="29" t="s">
        <v>22910</v>
      </c>
      <c r="D544" s="29" t="s">
        <v>6075</v>
      </c>
      <c r="E544" s="29" t="s">
        <v>21118</v>
      </c>
      <c r="F544" s="29" t="s">
        <v>314</v>
      </c>
      <c r="G544" s="29" t="s">
        <v>11624</v>
      </c>
      <c r="H544" s="29" t="s">
        <v>21830</v>
      </c>
      <c r="I544" s="29" t="n">
        <v>45</v>
      </c>
      <c r="J544" s="29" t="n">
        <v>1</v>
      </c>
      <c r="K544" s="29" t="n">
        <v>45</v>
      </c>
      <c r="L544" s="31" t="n">
        <v>7.55</v>
      </c>
      <c r="M544" s="31" t="n">
        <v>339.75</v>
      </c>
      <c r="N544" s="31" t="n">
        <v>43.62</v>
      </c>
      <c r="O544" s="31" t="n">
        <v>383.37</v>
      </c>
      <c r="P544" s="29" t="s">
        <v>21831</v>
      </c>
      <c r="Q544" s="30" t="n">
        <v>46249</v>
      </c>
      <c r="R544" s="30" t="n">
        <v>46237</v>
      </c>
      <c r="S544" s="29"/>
    </row>
    <row r="545" customFormat="false" ht="15" hidden="false" customHeight="true" outlineLevel="0" collapsed="false">
      <c r="A545" s="26" t="s">
        <v>22911</v>
      </c>
      <c r="B545" s="27" t="n">
        <v>46235</v>
      </c>
      <c r="C545" s="26" t="s">
        <v>22912</v>
      </c>
      <c r="D545" s="26" t="s">
        <v>7489</v>
      </c>
      <c r="E545" s="26" t="s">
        <v>11680</v>
      </c>
      <c r="F545" s="26" t="s">
        <v>314</v>
      </c>
      <c r="G545" s="26" t="s">
        <v>11624</v>
      </c>
      <c r="H545" s="26" t="s">
        <v>21830</v>
      </c>
      <c r="I545" s="26" t="n">
        <v>60</v>
      </c>
      <c r="J545" s="26" t="n">
        <v>1</v>
      </c>
      <c r="K545" s="26" t="n">
        <v>60</v>
      </c>
      <c r="L545" s="28" t="n">
        <v>7.55</v>
      </c>
      <c r="M545" s="28" t="n">
        <v>453</v>
      </c>
      <c r="N545" s="28" t="n">
        <v>58.17</v>
      </c>
      <c r="O545" s="28" t="n">
        <v>511.17</v>
      </c>
      <c r="P545" s="26" t="s">
        <v>21831</v>
      </c>
      <c r="Q545" s="27" t="n">
        <v>46249</v>
      </c>
      <c r="R545" s="27" t="n">
        <v>46244</v>
      </c>
      <c r="S545" s="26"/>
    </row>
    <row r="546" customFormat="false" ht="15" hidden="false" customHeight="true" outlineLevel="0" collapsed="false">
      <c r="A546" s="29" t="s">
        <v>22913</v>
      </c>
      <c r="B546" s="30" t="n">
        <v>46235</v>
      </c>
      <c r="C546" s="29" t="s">
        <v>22914</v>
      </c>
      <c r="D546" s="29" t="s">
        <v>1687</v>
      </c>
      <c r="E546" s="29" t="s">
        <v>13859</v>
      </c>
      <c r="F546" s="29" t="s">
        <v>314</v>
      </c>
      <c r="G546" s="29" t="s">
        <v>11624</v>
      </c>
      <c r="H546" s="29" t="s">
        <v>21830</v>
      </c>
      <c r="I546" s="29" t="n">
        <v>70</v>
      </c>
      <c r="J546" s="29" t="n">
        <v>1</v>
      </c>
      <c r="K546" s="29" t="n">
        <v>70</v>
      </c>
      <c r="L546" s="31" t="n">
        <v>7.55</v>
      </c>
      <c r="M546" s="31" t="n">
        <v>528.5</v>
      </c>
      <c r="N546" s="31" t="n">
        <v>67.86</v>
      </c>
      <c r="O546" s="31" t="n">
        <v>596.36</v>
      </c>
      <c r="P546" s="29" t="s">
        <v>21831</v>
      </c>
      <c r="Q546" s="30" t="n">
        <v>46249</v>
      </c>
      <c r="R546" s="30" t="n">
        <v>46248</v>
      </c>
      <c r="S546" s="29"/>
    </row>
    <row r="547" customFormat="false" ht="15" hidden="false" customHeight="true" outlineLevel="0" collapsed="false">
      <c r="A547" s="26" t="s">
        <v>22915</v>
      </c>
      <c r="B547" s="27" t="n">
        <v>46235</v>
      </c>
      <c r="C547" s="26" t="s">
        <v>22916</v>
      </c>
      <c r="D547" s="26" t="s">
        <v>6556</v>
      </c>
      <c r="E547" s="26" t="s">
        <v>12863</v>
      </c>
      <c r="F547" s="26" t="s">
        <v>314</v>
      </c>
      <c r="G547" s="26" t="s">
        <v>11624</v>
      </c>
      <c r="H547" s="26" t="s">
        <v>21830</v>
      </c>
      <c r="I547" s="26" t="n">
        <v>45</v>
      </c>
      <c r="J547" s="26" t="n">
        <v>1</v>
      </c>
      <c r="K547" s="26" t="n">
        <v>45</v>
      </c>
      <c r="L547" s="28" t="n">
        <v>7.55</v>
      </c>
      <c r="M547" s="28" t="n">
        <v>339.75</v>
      </c>
      <c r="N547" s="28" t="n">
        <v>43.62</v>
      </c>
      <c r="O547" s="28" t="n">
        <v>383.37</v>
      </c>
      <c r="P547" s="26" t="s">
        <v>21831</v>
      </c>
      <c r="Q547" s="27" t="n">
        <v>46249</v>
      </c>
      <c r="R547" s="27" t="n">
        <v>46244</v>
      </c>
      <c r="S547" s="26"/>
    </row>
    <row r="548" customFormat="false" ht="15" hidden="false" customHeight="true" outlineLevel="0" collapsed="false">
      <c r="A548" s="29" t="s">
        <v>22917</v>
      </c>
      <c r="B548" s="30" t="n">
        <v>46235</v>
      </c>
      <c r="C548" s="29" t="s">
        <v>22918</v>
      </c>
      <c r="D548" s="29" t="s">
        <v>2757</v>
      </c>
      <c r="E548" s="29" t="s">
        <v>11892</v>
      </c>
      <c r="F548" s="29" t="s">
        <v>314</v>
      </c>
      <c r="G548" s="29" t="s">
        <v>11624</v>
      </c>
      <c r="H548" s="29" t="s">
        <v>21830</v>
      </c>
      <c r="I548" s="29" t="n">
        <v>70</v>
      </c>
      <c r="J548" s="29" t="n">
        <v>1</v>
      </c>
      <c r="K548" s="29" t="n">
        <v>70</v>
      </c>
      <c r="L548" s="31" t="n">
        <v>7.55</v>
      </c>
      <c r="M548" s="31" t="n">
        <v>528.5</v>
      </c>
      <c r="N548" s="31" t="n">
        <v>67.86</v>
      </c>
      <c r="O548" s="31" t="n">
        <v>596.36</v>
      </c>
      <c r="P548" s="29" t="s">
        <v>21831</v>
      </c>
      <c r="Q548" s="30" t="n">
        <v>46249</v>
      </c>
      <c r="R548" s="30" t="n">
        <v>46245</v>
      </c>
      <c r="S548" s="29"/>
    </row>
    <row r="549" customFormat="false" ht="15" hidden="false" customHeight="true" outlineLevel="0" collapsed="false">
      <c r="A549" s="26" t="s">
        <v>22919</v>
      </c>
      <c r="B549" s="27" t="n">
        <v>46235</v>
      </c>
      <c r="C549" s="26" t="s">
        <v>22920</v>
      </c>
      <c r="D549" s="26" t="s">
        <v>4298</v>
      </c>
      <c r="E549" s="26" t="s">
        <v>21124</v>
      </c>
      <c r="F549" s="26" t="s">
        <v>314</v>
      </c>
      <c r="G549" s="26" t="s">
        <v>11624</v>
      </c>
      <c r="H549" s="26" t="s">
        <v>21830</v>
      </c>
      <c r="I549" s="26" t="n">
        <v>70</v>
      </c>
      <c r="J549" s="26" t="n">
        <v>1</v>
      </c>
      <c r="K549" s="26" t="n">
        <v>70</v>
      </c>
      <c r="L549" s="28" t="n">
        <v>7.55</v>
      </c>
      <c r="M549" s="28" t="n">
        <v>528.5</v>
      </c>
      <c r="N549" s="28" t="n">
        <v>67.86</v>
      </c>
      <c r="O549" s="28" t="n">
        <v>596.36</v>
      </c>
      <c r="P549" s="26" t="s">
        <v>21831</v>
      </c>
      <c r="Q549" s="27" t="n">
        <v>46249</v>
      </c>
      <c r="R549" s="27" t="n">
        <v>46240</v>
      </c>
      <c r="S549" s="26"/>
    </row>
    <row r="550" customFormat="false" ht="15" hidden="false" customHeight="true" outlineLevel="0" collapsed="false">
      <c r="A550" s="29" t="s">
        <v>22921</v>
      </c>
      <c r="B550" s="30" t="n">
        <v>46235</v>
      </c>
      <c r="C550" s="29" t="s">
        <v>22922</v>
      </c>
      <c r="D550" s="29" t="s">
        <v>5541</v>
      </c>
      <c r="E550" s="29" t="s">
        <v>21126</v>
      </c>
      <c r="F550" s="29" t="s">
        <v>314</v>
      </c>
      <c r="G550" s="29" t="s">
        <v>11624</v>
      </c>
      <c r="H550" s="29" t="s">
        <v>21830</v>
      </c>
      <c r="I550" s="29" t="n">
        <v>70</v>
      </c>
      <c r="J550" s="29" t="n">
        <v>1</v>
      </c>
      <c r="K550" s="29" t="n">
        <v>70</v>
      </c>
      <c r="L550" s="31" t="n">
        <v>7.55</v>
      </c>
      <c r="M550" s="31" t="n">
        <v>528.5</v>
      </c>
      <c r="N550" s="31" t="n">
        <v>67.86</v>
      </c>
      <c r="O550" s="31" t="n">
        <v>596.36</v>
      </c>
      <c r="P550" s="29" t="s">
        <v>21831</v>
      </c>
      <c r="Q550" s="30" t="n">
        <v>46249</v>
      </c>
      <c r="R550" s="30" t="n">
        <v>46246</v>
      </c>
      <c r="S550" s="29"/>
    </row>
    <row r="551" customFormat="false" ht="15" hidden="false" customHeight="true" outlineLevel="0" collapsed="false">
      <c r="A551" s="26" t="s">
        <v>22923</v>
      </c>
      <c r="B551" s="27" t="n">
        <v>46235</v>
      </c>
      <c r="C551" s="26" t="s">
        <v>22924</v>
      </c>
      <c r="D551" s="26" t="s">
        <v>5732</v>
      </c>
      <c r="E551" s="26" t="s">
        <v>21128</v>
      </c>
      <c r="F551" s="26" t="s">
        <v>314</v>
      </c>
      <c r="G551" s="26" t="s">
        <v>11624</v>
      </c>
      <c r="H551" s="26" t="s">
        <v>21830</v>
      </c>
      <c r="I551" s="26" t="n">
        <v>40</v>
      </c>
      <c r="J551" s="26" t="n">
        <v>1</v>
      </c>
      <c r="K551" s="26" t="n">
        <v>40</v>
      </c>
      <c r="L551" s="28" t="n">
        <v>7.55</v>
      </c>
      <c r="M551" s="28" t="n">
        <v>302</v>
      </c>
      <c r="N551" s="28" t="n">
        <v>38.78</v>
      </c>
      <c r="O551" s="28" t="n">
        <v>340.78</v>
      </c>
      <c r="P551" s="26" t="s">
        <v>21831</v>
      </c>
      <c r="Q551" s="27" t="n">
        <v>46249</v>
      </c>
      <c r="R551" s="27" t="n">
        <v>46246</v>
      </c>
      <c r="S551" s="26"/>
    </row>
    <row r="552" customFormat="false" ht="15" hidden="false" customHeight="true" outlineLevel="0" collapsed="false">
      <c r="A552" s="29" t="s">
        <v>22925</v>
      </c>
      <c r="B552" s="30" t="n">
        <v>46235</v>
      </c>
      <c r="C552" s="29" t="s">
        <v>22926</v>
      </c>
      <c r="D552" s="29" t="s">
        <v>6882</v>
      </c>
      <c r="E552" s="29" t="s">
        <v>13795</v>
      </c>
      <c r="F552" s="29" t="s">
        <v>314</v>
      </c>
      <c r="G552" s="29" t="s">
        <v>11624</v>
      </c>
      <c r="H552" s="29" t="s">
        <v>21830</v>
      </c>
      <c r="I552" s="29" t="n">
        <v>43</v>
      </c>
      <c r="J552" s="29" t="n">
        <v>1</v>
      </c>
      <c r="K552" s="29" t="n">
        <v>43</v>
      </c>
      <c r="L552" s="31" t="n">
        <v>7.55</v>
      </c>
      <c r="M552" s="31" t="n">
        <v>324.65</v>
      </c>
      <c r="N552" s="31" t="n">
        <v>41.69</v>
      </c>
      <c r="O552" s="31" t="n">
        <v>366.34</v>
      </c>
      <c r="P552" s="29" t="s">
        <v>21831</v>
      </c>
      <c r="Q552" s="30" t="n">
        <v>46249</v>
      </c>
      <c r="R552" s="30" t="n">
        <v>46246</v>
      </c>
      <c r="S552" s="29"/>
    </row>
    <row r="553" customFormat="false" ht="15" hidden="false" customHeight="true" outlineLevel="0" collapsed="false">
      <c r="A553" s="26" t="s">
        <v>22927</v>
      </c>
      <c r="B553" s="27" t="n">
        <v>46235</v>
      </c>
      <c r="C553" s="26" t="s">
        <v>22928</v>
      </c>
      <c r="D553" s="26" t="s">
        <v>8499</v>
      </c>
      <c r="E553" s="26" t="s">
        <v>13112</v>
      </c>
      <c r="F553" s="26" t="s">
        <v>314</v>
      </c>
      <c r="G553" s="26" t="s">
        <v>11624</v>
      </c>
      <c r="H553" s="26" t="s">
        <v>21830</v>
      </c>
      <c r="I553" s="26" t="n">
        <v>34</v>
      </c>
      <c r="J553" s="26" t="n">
        <v>1</v>
      </c>
      <c r="K553" s="26" t="n">
        <v>34</v>
      </c>
      <c r="L553" s="28" t="n">
        <v>7.55</v>
      </c>
      <c r="M553" s="28" t="n">
        <v>256.7</v>
      </c>
      <c r="N553" s="28" t="n">
        <v>32.96</v>
      </c>
      <c r="O553" s="28" t="n">
        <v>289.66</v>
      </c>
      <c r="P553" s="26" t="s">
        <v>21831</v>
      </c>
      <c r="Q553" s="27" t="n">
        <v>46249</v>
      </c>
      <c r="R553" s="27" t="n">
        <v>46249</v>
      </c>
      <c r="S553" s="26"/>
    </row>
    <row r="554" customFormat="false" ht="15" hidden="false" customHeight="true" outlineLevel="0" collapsed="false">
      <c r="A554" s="29" t="s">
        <v>22929</v>
      </c>
      <c r="B554" s="30" t="n">
        <v>46235</v>
      </c>
      <c r="C554" s="29" t="s">
        <v>22930</v>
      </c>
      <c r="D554" s="29" t="s">
        <v>4871</v>
      </c>
      <c r="E554" s="29" t="s">
        <v>13508</v>
      </c>
      <c r="F554" s="29" t="s">
        <v>314</v>
      </c>
      <c r="G554" s="29" t="s">
        <v>11624</v>
      </c>
      <c r="H554" s="29" t="s">
        <v>21830</v>
      </c>
      <c r="I554" s="29" t="n">
        <v>57</v>
      </c>
      <c r="J554" s="29" t="n">
        <v>1</v>
      </c>
      <c r="K554" s="29" t="n">
        <v>57</v>
      </c>
      <c r="L554" s="31" t="n">
        <v>7.55</v>
      </c>
      <c r="M554" s="31" t="n">
        <v>430.35</v>
      </c>
      <c r="N554" s="31" t="n">
        <v>55.26</v>
      </c>
      <c r="O554" s="31" t="n">
        <v>485.61</v>
      </c>
      <c r="P554" s="29" t="s">
        <v>11623</v>
      </c>
      <c r="Q554" s="30" t="n">
        <v>46249</v>
      </c>
      <c r="R554" s="29"/>
      <c r="S554" s="29"/>
    </row>
    <row r="555" customFormat="false" ht="15" hidden="false" customHeight="true" outlineLevel="0" collapsed="false">
      <c r="A555" s="26" t="s">
        <v>22931</v>
      </c>
      <c r="B555" s="27" t="n">
        <v>46235</v>
      </c>
      <c r="C555" s="26" t="s">
        <v>22932</v>
      </c>
      <c r="D555" s="26" t="s">
        <v>7731</v>
      </c>
      <c r="E555" s="26" t="s">
        <v>21133</v>
      </c>
      <c r="F555" s="26" t="s">
        <v>314</v>
      </c>
      <c r="G555" s="26" t="s">
        <v>11624</v>
      </c>
      <c r="H555" s="26" t="s">
        <v>21830</v>
      </c>
      <c r="I555" s="26" t="n">
        <v>58</v>
      </c>
      <c r="J555" s="26" t="n">
        <v>1</v>
      </c>
      <c r="K555" s="26" t="n">
        <v>58</v>
      </c>
      <c r="L555" s="28" t="n">
        <v>7.55</v>
      </c>
      <c r="M555" s="28" t="n">
        <v>437.9</v>
      </c>
      <c r="N555" s="28" t="n">
        <v>56.23</v>
      </c>
      <c r="O555" s="28" t="n">
        <v>494.13</v>
      </c>
      <c r="P555" s="26" t="s">
        <v>21831</v>
      </c>
      <c r="Q555" s="27" t="n">
        <v>46249</v>
      </c>
      <c r="R555" s="27" t="n">
        <v>46239</v>
      </c>
      <c r="S555" s="26"/>
    </row>
    <row r="556" customFormat="false" ht="15" hidden="false" customHeight="true" outlineLevel="0" collapsed="false">
      <c r="A556" s="29" t="s">
        <v>22933</v>
      </c>
      <c r="B556" s="30" t="n">
        <v>46235</v>
      </c>
      <c r="C556" s="29" t="s">
        <v>22934</v>
      </c>
      <c r="D556" s="29" t="s">
        <v>11070</v>
      </c>
      <c r="E556" s="29" t="s">
        <v>11921</v>
      </c>
      <c r="F556" s="29" t="s">
        <v>314</v>
      </c>
      <c r="G556" s="29" t="s">
        <v>11624</v>
      </c>
      <c r="H556" s="29" t="s">
        <v>21830</v>
      </c>
      <c r="I556" s="29" t="n">
        <v>45</v>
      </c>
      <c r="J556" s="29" t="n">
        <v>1</v>
      </c>
      <c r="K556" s="29" t="n">
        <v>45</v>
      </c>
      <c r="L556" s="31" t="n">
        <v>7.55</v>
      </c>
      <c r="M556" s="31" t="n">
        <v>339.75</v>
      </c>
      <c r="N556" s="31" t="n">
        <v>43.62</v>
      </c>
      <c r="O556" s="31" t="n">
        <v>383.37</v>
      </c>
      <c r="P556" s="29" t="s">
        <v>21831</v>
      </c>
      <c r="Q556" s="30" t="n">
        <v>46249</v>
      </c>
      <c r="R556" s="30" t="n">
        <v>46251</v>
      </c>
      <c r="S556" s="29"/>
    </row>
    <row r="557" customFormat="false" ht="15" hidden="false" customHeight="true" outlineLevel="0" collapsed="false">
      <c r="A557" s="26" t="s">
        <v>22935</v>
      </c>
      <c r="B557" s="27" t="n">
        <v>46235</v>
      </c>
      <c r="C557" s="26" t="s">
        <v>22936</v>
      </c>
      <c r="D557" s="26" t="s">
        <v>8704</v>
      </c>
      <c r="E557" s="26" t="s">
        <v>12331</v>
      </c>
      <c r="F557" s="26" t="s">
        <v>314</v>
      </c>
      <c r="G557" s="26" t="s">
        <v>11624</v>
      </c>
      <c r="H557" s="26" t="s">
        <v>21830</v>
      </c>
      <c r="I557" s="26" t="n">
        <v>32</v>
      </c>
      <c r="J557" s="26" t="n">
        <v>1</v>
      </c>
      <c r="K557" s="26" t="n">
        <v>32</v>
      </c>
      <c r="L557" s="28" t="n">
        <v>7.55</v>
      </c>
      <c r="M557" s="28" t="n">
        <v>241.6</v>
      </c>
      <c r="N557" s="28" t="n">
        <v>31.02</v>
      </c>
      <c r="O557" s="28" t="n">
        <v>272.62</v>
      </c>
      <c r="P557" s="26" t="s">
        <v>21831</v>
      </c>
      <c r="Q557" s="27" t="n">
        <v>46249</v>
      </c>
      <c r="R557" s="27" t="n">
        <v>46239</v>
      </c>
      <c r="S557" s="26"/>
    </row>
    <row r="558" customFormat="false" ht="15" hidden="false" customHeight="true" outlineLevel="0" collapsed="false">
      <c r="A558" s="29" t="s">
        <v>22937</v>
      </c>
      <c r="B558" s="30" t="n">
        <v>46235</v>
      </c>
      <c r="C558" s="29" t="s">
        <v>22938</v>
      </c>
      <c r="D558" s="29" t="s">
        <v>2441</v>
      </c>
      <c r="E558" s="29" t="s">
        <v>11785</v>
      </c>
      <c r="F558" s="29" t="s">
        <v>314</v>
      </c>
      <c r="G558" s="29" t="s">
        <v>11624</v>
      </c>
      <c r="H558" s="29" t="s">
        <v>21830</v>
      </c>
      <c r="I558" s="29" t="n">
        <v>36</v>
      </c>
      <c r="J558" s="29" t="n">
        <v>1</v>
      </c>
      <c r="K558" s="29" t="n">
        <v>36</v>
      </c>
      <c r="L558" s="31" t="n">
        <v>7.55</v>
      </c>
      <c r="M558" s="31" t="n">
        <v>271.8</v>
      </c>
      <c r="N558" s="31" t="n">
        <v>34.9</v>
      </c>
      <c r="O558" s="31" t="n">
        <v>306.7</v>
      </c>
      <c r="P558" s="29" t="s">
        <v>21831</v>
      </c>
      <c r="Q558" s="30" t="n">
        <v>46249</v>
      </c>
      <c r="R558" s="30" t="n">
        <v>46239</v>
      </c>
      <c r="S558" s="29"/>
    </row>
    <row r="559" customFormat="false" ht="15" hidden="false" customHeight="true" outlineLevel="0" collapsed="false">
      <c r="A559" s="26" t="s">
        <v>22939</v>
      </c>
      <c r="B559" s="27" t="n">
        <v>46235</v>
      </c>
      <c r="C559" s="26" t="s">
        <v>22940</v>
      </c>
      <c r="D559" s="26" t="s">
        <v>4504</v>
      </c>
      <c r="E559" s="26" t="s">
        <v>11794</v>
      </c>
      <c r="F559" s="26" t="s">
        <v>314</v>
      </c>
      <c r="G559" s="26" t="s">
        <v>11624</v>
      </c>
      <c r="H559" s="26" t="s">
        <v>21830</v>
      </c>
      <c r="I559" s="26" t="n">
        <v>70</v>
      </c>
      <c r="J559" s="26" t="n">
        <v>1</v>
      </c>
      <c r="K559" s="26" t="n">
        <v>70</v>
      </c>
      <c r="L559" s="28" t="n">
        <v>7.55</v>
      </c>
      <c r="M559" s="28" t="n">
        <v>528.5</v>
      </c>
      <c r="N559" s="28" t="n">
        <v>67.86</v>
      </c>
      <c r="O559" s="28" t="n">
        <v>596.36</v>
      </c>
      <c r="P559" s="26" t="s">
        <v>21831</v>
      </c>
      <c r="Q559" s="27" t="n">
        <v>46249</v>
      </c>
      <c r="R559" s="27" t="n">
        <v>46248</v>
      </c>
      <c r="S559" s="26"/>
    </row>
    <row r="560" customFormat="false" ht="15" hidden="false" customHeight="true" outlineLevel="0" collapsed="false">
      <c r="A560" s="29" t="s">
        <v>22941</v>
      </c>
      <c r="B560" s="30" t="n">
        <v>46235</v>
      </c>
      <c r="C560" s="29" t="s">
        <v>22942</v>
      </c>
      <c r="D560" s="29" t="s">
        <v>11199</v>
      </c>
      <c r="E560" s="29" t="s">
        <v>11778</v>
      </c>
      <c r="F560" s="29" t="s">
        <v>314</v>
      </c>
      <c r="G560" s="29" t="s">
        <v>11624</v>
      </c>
      <c r="H560" s="29" t="s">
        <v>21830</v>
      </c>
      <c r="I560" s="29" t="n">
        <v>52</v>
      </c>
      <c r="J560" s="29" t="n">
        <v>1</v>
      </c>
      <c r="K560" s="29" t="n">
        <v>52</v>
      </c>
      <c r="L560" s="31" t="n">
        <v>7.55</v>
      </c>
      <c r="M560" s="31" t="n">
        <v>392.6</v>
      </c>
      <c r="N560" s="31" t="n">
        <v>50.41</v>
      </c>
      <c r="O560" s="31" t="n">
        <v>443.01</v>
      </c>
      <c r="P560" s="29" t="s">
        <v>21831</v>
      </c>
      <c r="Q560" s="30" t="n">
        <v>46249</v>
      </c>
      <c r="R560" s="30" t="n">
        <v>46250</v>
      </c>
      <c r="S560" s="29"/>
    </row>
    <row r="561" customFormat="false" ht="15" hidden="false" customHeight="true" outlineLevel="0" collapsed="false">
      <c r="A561" s="26" t="s">
        <v>22943</v>
      </c>
      <c r="B561" s="27" t="n">
        <v>46235</v>
      </c>
      <c r="C561" s="26" t="s">
        <v>22944</v>
      </c>
      <c r="D561" s="26" t="s">
        <v>6961</v>
      </c>
      <c r="E561" s="26" t="s">
        <v>12225</v>
      </c>
      <c r="F561" s="26" t="s">
        <v>314</v>
      </c>
      <c r="G561" s="26" t="s">
        <v>11624</v>
      </c>
      <c r="H561" s="26" t="s">
        <v>21830</v>
      </c>
      <c r="I561" s="26" t="n">
        <v>47</v>
      </c>
      <c r="J561" s="26" t="n">
        <v>1</v>
      </c>
      <c r="K561" s="26" t="n">
        <v>47</v>
      </c>
      <c r="L561" s="28" t="n">
        <v>7.55</v>
      </c>
      <c r="M561" s="28" t="n">
        <v>354.85</v>
      </c>
      <c r="N561" s="28" t="n">
        <v>45.56</v>
      </c>
      <c r="O561" s="28" t="n">
        <v>400.41</v>
      </c>
      <c r="P561" s="26" t="s">
        <v>21831</v>
      </c>
      <c r="Q561" s="27" t="n">
        <v>46249</v>
      </c>
      <c r="R561" s="27" t="n">
        <v>46246</v>
      </c>
      <c r="S561" s="26"/>
    </row>
    <row r="562" customFormat="false" ht="15" hidden="false" customHeight="true" outlineLevel="0" collapsed="false">
      <c r="A562" s="29" t="s">
        <v>22945</v>
      </c>
      <c r="B562" s="30" t="n">
        <v>46235</v>
      </c>
      <c r="C562" s="29" t="s">
        <v>22946</v>
      </c>
      <c r="D562" s="29" t="s">
        <v>3896</v>
      </c>
      <c r="E562" s="29" t="s">
        <v>13043</v>
      </c>
      <c r="F562" s="29" t="s">
        <v>314</v>
      </c>
      <c r="G562" s="29" t="s">
        <v>11624</v>
      </c>
      <c r="H562" s="29" t="s">
        <v>21830</v>
      </c>
      <c r="I562" s="29" t="n">
        <v>59</v>
      </c>
      <c r="J562" s="29" t="n">
        <v>1</v>
      </c>
      <c r="K562" s="29" t="n">
        <v>59</v>
      </c>
      <c r="L562" s="31" t="n">
        <v>7.55</v>
      </c>
      <c r="M562" s="31" t="n">
        <v>445.45</v>
      </c>
      <c r="N562" s="31" t="n">
        <v>57.2</v>
      </c>
      <c r="O562" s="31" t="n">
        <v>502.65</v>
      </c>
      <c r="P562" s="29" t="s">
        <v>21831</v>
      </c>
      <c r="Q562" s="30" t="n">
        <v>46249</v>
      </c>
      <c r="R562" s="30" t="n">
        <v>46242</v>
      </c>
      <c r="S562" s="29"/>
    </row>
    <row r="563" customFormat="false" ht="15" hidden="false" customHeight="true" outlineLevel="0" collapsed="false">
      <c r="A563" s="26" t="s">
        <v>22947</v>
      </c>
      <c r="B563" s="27" t="n">
        <v>46235</v>
      </c>
      <c r="C563" s="26" t="s">
        <v>22948</v>
      </c>
      <c r="D563" s="26" t="s">
        <v>5721</v>
      </c>
      <c r="E563" s="26" t="s">
        <v>12696</v>
      </c>
      <c r="F563" s="26" t="s">
        <v>314</v>
      </c>
      <c r="G563" s="26" t="s">
        <v>11624</v>
      </c>
      <c r="H563" s="26" t="s">
        <v>21830</v>
      </c>
      <c r="I563" s="26" t="n">
        <v>55</v>
      </c>
      <c r="J563" s="26" t="n">
        <v>1</v>
      </c>
      <c r="K563" s="26" t="n">
        <v>55</v>
      </c>
      <c r="L563" s="28" t="n">
        <v>7.55</v>
      </c>
      <c r="M563" s="28" t="n">
        <v>415.25</v>
      </c>
      <c r="N563" s="28" t="n">
        <v>53.32</v>
      </c>
      <c r="O563" s="28" t="n">
        <v>468.57</v>
      </c>
      <c r="P563" s="26" t="s">
        <v>21831</v>
      </c>
      <c r="Q563" s="27" t="n">
        <v>46249</v>
      </c>
      <c r="R563" s="27" t="n">
        <v>46240</v>
      </c>
      <c r="S563" s="26"/>
    </row>
    <row r="564" customFormat="false" ht="15" hidden="false" customHeight="true" outlineLevel="0" collapsed="false">
      <c r="A564" s="29" t="s">
        <v>22949</v>
      </c>
      <c r="B564" s="30" t="n">
        <v>46235</v>
      </c>
      <c r="C564" s="29" t="s">
        <v>22950</v>
      </c>
      <c r="D564" s="29" t="s">
        <v>6614</v>
      </c>
      <c r="E564" s="29" t="s">
        <v>14365</v>
      </c>
      <c r="F564" s="29" t="s">
        <v>314</v>
      </c>
      <c r="G564" s="29" t="s">
        <v>11624</v>
      </c>
      <c r="H564" s="29" t="s">
        <v>21830</v>
      </c>
      <c r="I564" s="29" t="n">
        <v>32</v>
      </c>
      <c r="J564" s="29" t="n">
        <v>1</v>
      </c>
      <c r="K564" s="29" t="n">
        <v>32</v>
      </c>
      <c r="L564" s="31" t="n">
        <v>7.55</v>
      </c>
      <c r="M564" s="31" t="n">
        <v>241.6</v>
      </c>
      <c r="N564" s="31" t="n">
        <v>31.02</v>
      </c>
      <c r="O564" s="31" t="n">
        <v>272.62</v>
      </c>
      <c r="P564" s="29" t="s">
        <v>21831</v>
      </c>
      <c r="Q564" s="30" t="n">
        <v>46249</v>
      </c>
      <c r="R564" s="30" t="n">
        <v>46243</v>
      </c>
      <c r="S564" s="29"/>
    </row>
    <row r="565" customFormat="false" ht="15" hidden="false" customHeight="true" outlineLevel="0" collapsed="false">
      <c r="A565" s="26" t="s">
        <v>22951</v>
      </c>
      <c r="B565" s="27" t="n">
        <v>46235</v>
      </c>
      <c r="C565" s="26" t="s">
        <v>22952</v>
      </c>
      <c r="D565" s="26" t="s">
        <v>3262</v>
      </c>
      <c r="E565" s="26" t="s">
        <v>21145</v>
      </c>
      <c r="F565" s="26" t="s">
        <v>314</v>
      </c>
      <c r="G565" s="26" t="s">
        <v>11624</v>
      </c>
      <c r="H565" s="26" t="s">
        <v>21830</v>
      </c>
      <c r="I565" s="26" t="n">
        <v>60</v>
      </c>
      <c r="J565" s="26" t="n">
        <v>1</v>
      </c>
      <c r="K565" s="26" t="n">
        <v>60</v>
      </c>
      <c r="L565" s="28" t="n">
        <v>7.55</v>
      </c>
      <c r="M565" s="28" t="n">
        <v>453</v>
      </c>
      <c r="N565" s="28" t="n">
        <v>58.17</v>
      </c>
      <c r="O565" s="28" t="n">
        <v>511.17</v>
      </c>
      <c r="P565" s="26" t="s">
        <v>21831</v>
      </c>
      <c r="Q565" s="27" t="n">
        <v>46249</v>
      </c>
      <c r="R565" s="27" t="n">
        <v>46250</v>
      </c>
      <c r="S565" s="26"/>
    </row>
    <row r="566" customFormat="false" ht="15" hidden="false" customHeight="true" outlineLevel="0" collapsed="false">
      <c r="A566" s="29" t="s">
        <v>22953</v>
      </c>
      <c r="B566" s="30" t="n">
        <v>46235</v>
      </c>
      <c r="C566" s="29" t="s">
        <v>22954</v>
      </c>
      <c r="D566" s="29" t="s">
        <v>8069</v>
      </c>
      <c r="E566" s="29" t="s">
        <v>21147</v>
      </c>
      <c r="F566" s="29" t="s">
        <v>314</v>
      </c>
      <c r="G566" s="29" t="s">
        <v>11624</v>
      </c>
      <c r="H566" s="29" t="s">
        <v>21830</v>
      </c>
      <c r="I566" s="29" t="n">
        <v>70</v>
      </c>
      <c r="J566" s="29" t="n">
        <v>1</v>
      </c>
      <c r="K566" s="29" t="n">
        <v>70</v>
      </c>
      <c r="L566" s="31" t="n">
        <v>7.55</v>
      </c>
      <c r="M566" s="31" t="n">
        <v>528.5</v>
      </c>
      <c r="N566" s="31" t="n">
        <v>67.86</v>
      </c>
      <c r="O566" s="31" t="n">
        <v>596.36</v>
      </c>
      <c r="P566" s="29" t="s">
        <v>21831</v>
      </c>
      <c r="Q566" s="30" t="n">
        <v>46249</v>
      </c>
      <c r="R566" s="30" t="n">
        <v>46247</v>
      </c>
      <c r="S566" s="29"/>
    </row>
    <row r="567" customFormat="false" ht="15" hidden="false" customHeight="true" outlineLevel="0" collapsed="false">
      <c r="A567" s="26" t="s">
        <v>22955</v>
      </c>
      <c r="B567" s="27" t="n">
        <v>46235</v>
      </c>
      <c r="C567" s="26" t="s">
        <v>22956</v>
      </c>
      <c r="D567" s="26" t="s">
        <v>10360</v>
      </c>
      <c r="E567" s="26" t="s">
        <v>21149</v>
      </c>
      <c r="F567" s="26" t="s">
        <v>314</v>
      </c>
      <c r="G567" s="26" t="s">
        <v>11624</v>
      </c>
      <c r="H567" s="26" t="s">
        <v>21830</v>
      </c>
      <c r="I567" s="26" t="n">
        <v>60</v>
      </c>
      <c r="J567" s="26" t="n">
        <v>1</v>
      </c>
      <c r="K567" s="26" t="n">
        <v>60</v>
      </c>
      <c r="L567" s="28" t="n">
        <v>7.55</v>
      </c>
      <c r="M567" s="28" t="n">
        <v>453</v>
      </c>
      <c r="N567" s="28" t="n">
        <v>58.17</v>
      </c>
      <c r="O567" s="28" t="n">
        <v>511.17</v>
      </c>
      <c r="P567" s="26" t="s">
        <v>21831</v>
      </c>
      <c r="Q567" s="27" t="n">
        <v>46249</v>
      </c>
      <c r="R567" s="27" t="n">
        <v>46247</v>
      </c>
      <c r="S567" s="26"/>
    </row>
    <row r="568" customFormat="false" ht="15" hidden="false" customHeight="true" outlineLevel="0" collapsed="false">
      <c r="A568" s="29" t="s">
        <v>22957</v>
      </c>
      <c r="B568" s="30" t="n">
        <v>46235</v>
      </c>
      <c r="C568" s="29" t="s">
        <v>22958</v>
      </c>
      <c r="D568" s="29" t="s">
        <v>9715</v>
      </c>
      <c r="E568" s="29" t="s">
        <v>14380</v>
      </c>
      <c r="F568" s="29" t="s">
        <v>314</v>
      </c>
      <c r="G568" s="29" t="s">
        <v>11624</v>
      </c>
      <c r="H568" s="29" t="s">
        <v>21830</v>
      </c>
      <c r="I568" s="29" t="n">
        <v>53</v>
      </c>
      <c r="J568" s="29" t="n">
        <v>1</v>
      </c>
      <c r="K568" s="29" t="n">
        <v>53</v>
      </c>
      <c r="L568" s="31" t="n">
        <v>7.55</v>
      </c>
      <c r="M568" s="31" t="n">
        <v>400.15</v>
      </c>
      <c r="N568" s="31" t="n">
        <v>51.38</v>
      </c>
      <c r="O568" s="31" t="n">
        <v>451.53</v>
      </c>
      <c r="P568" s="29" t="s">
        <v>21831</v>
      </c>
      <c r="Q568" s="30" t="n">
        <v>46249</v>
      </c>
      <c r="R568" s="30" t="n">
        <v>46249</v>
      </c>
      <c r="S568" s="29"/>
    </row>
    <row r="569" customFormat="false" ht="15" hidden="false" customHeight="true" outlineLevel="0" collapsed="false">
      <c r="A569" s="26" t="s">
        <v>22959</v>
      </c>
      <c r="B569" s="27" t="n">
        <v>46235</v>
      </c>
      <c r="C569" s="26" t="s">
        <v>22960</v>
      </c>
      <c r="D569" s="26" t="s">
        <v>9516</v>
      </c>
      <c r="E569" s="26" t="s">
        <v>11924</v>
      </c>
      <c r="F569" s="26" t="s">
        <v>314</v>
      </c>
      <c r="G569" s="26" t="s">
        <v>11624</v>
      </c>
      <c r="H569" s="26" t="s">
        <v>21830</v>
      </c>
      <c r="I569" s="26" t="n">
        <v>36</v>
      </c>
      <c r="J569" s="26" t="n">
        <v>1</v>
      </c>
      <c r="K569" s="26" t="n">
        <v>36</v>
      </c>
      <c r="L569" s="28" t="n">
        <v>7.55</v>
      </c>
      <c r="M569" s="28" t="n">
        <v>271.8</v>
      </c>
      <c r="N569" s="28" t="n">
        <v>34.9</v>
      </c>
      <c r="O569" s="28" t="n">
        <v>306.7</v>
      </c>
      <c r="P569" s="26" t="s">
        <v>21831</v>
      </c>
      <c r="Q569" s="27" t="n">
        <v>46249</v>
      </c>
      <c r="R569" s="27" t="n">
        <v>46237</v>
      </c>
      <c r="S569" s="26"/>
    </row>
    <row r="570" customFormat="false" ht="15" hidden="false" customHeight="true" outlineLevel="0" collapsed="false">
      <c r="A570" s="29" t="s">
        <v>22961</v>
      </c>
      <c r="B570" s="30" t="n">
        <v>46235</v>
      </c>
      <c r="C570" s="29" t="s">
        <v>22962</v>
      </c>
      <c r="D570" s="29" t="s">
        <v>8108</v>
      </c>
      <c r="E570" s="29" t="s">
        <v>11804</v>
      </c>
      <c r="F570" s="29" t="s">
        <v>314</v>
      </c>
      <c r="G570" s="29" t="s">
        <v>11624</v>
      </c>
      <c r="H570" s="29" t="s">
        <v>21830</v>
      </c>
      <c r="I570" s="29" t="n">
        <v>60</v>
      </c>
      <c r="J570" s="29" t="n">
        <v>1</v>
      </c>
      <c r="K570" s="29" t="n">
        <v>60</v>
      </c>
      <c r="L570" s="31" t="n">
        <v>7.55</v>
      </c>
      <c r="M570" s="31" t="n">
        <v>453</v>
      </c>
      <c r="N570" s="31" t="n">
        <v>58.17</v>
      </c>
      <c r="O570" s="31" t="n">
        <v>511.17</v>
      </c>
      <c r="P570" s="29" t="s">
        <v>21831</v>
      </c>
      <c r="Q570" s="30" t="n">
        <v>46249</v>
      </c>
      <c r="R570" s="30" t="n">
        <v>46245</v>
      </c>
      <c r="S570" s="29"/>
    </row>
    <row r="571" customFormat="false" ht="15" hidden="false" customHeight="true" outlineLevel="0" collapsed="false">
      <c r="A571" s="26" t="s">
        <v>22963</v>
      </c>
      <c r="B571" s="27" t="n">
        <v>46235</v>
      </c>
      <c r="C571" s="26" t="s">
        <v>22964</v>
      </c>
      <c r="D571" s="26" t="s">
        <v>3638</v>
      </c>
      <c r="E571" s="26" t="s">
        <v>21153</v>
      </c>
      <c r="F571" s="26" t="s">
        <v>314</v>
      </c>
      <c r="G571" s="26" t="s">
        <v>11624</v>
      </c>
      <c r="H571" s="26" t="s">
        <v>21830</v>
      </c>
      <c r="I571" s="26" t="n">
        <v>41</v>
      </c>
      <c r="J571" s="26" t="n">
        <v>1</v>
      </c>
      <c r="K571" s="26" t="n">
        <v>41</v>
      </c>
      <c r="L571" s="28" t="n">
        <v>7.55</v>
      </c>
      <c r="M571" s="28" t="n">
        <v>309.55</v>
      </c>
      <c r="N571" s="28" t="n">
        <v>39.75</v>
      </c>
      <c r="O571" s="28" t="n">
        <v>349.3</v>
      </c>
      <c r="P571" s="26" t="s">
        <v>21831</v>
      </c>
      <c r="Q571" s="27" t="n">
        <v>46249</v>
      </c>
      <c r="R571" s="27" t="n">
        <v>46249</v>
      </c>
      <c r="S571" s="26"/>
    </row>
    <row r="572" customFormat="false" ht="15" hidden="false" customHeight="true" outlineLevel="0" collapsed="false">
      <c r="A572" s="29" t="s">
        <v>22965</v>
      </c>
      <c r="B572" s="30" t="n">
        <v>46235</v>
      </c>
      <c r="C572" s="29" t="s">
        <v>22966</v>
      </c>
      <c r="D572" s="29" t="s">
        <v>7442</v>
      </c>
      <c r="E572" s="29" t="s">
        <v>12234</v>
      </c>
      <c r="F572" s="29" t="s">
        <v>314</v>
      </c>
      <c r="G572" s="29" t="s">
        <v>11624</v>
      </c>
      <c r="H572" s="29" t="s">
        <v>21830</v>
      </c>
      <c r="I572" s="29" t="n">
        <v>51</v>
      </c>
      <c r="J572" s="29" t="n">
        <v>1</v>
      </c>
      <c r="K572" s="29" t="n">
        <v>51</v>
      </c>
      <c r="L572" s="31" t="n">
        <v>7.55</v>
      </c>
      <c r="M572" s="31" t="n">
        <v>385.05</v>
      </c>
      <c r="N572" s="31" t="n">
        <v>49.44</v>
      </c>
      <c r="O572" s="31" t="n">
        <v>434.49</v>
      </c>
      <c r="P572" s="29" t="s">
        <v>21831</v>
      </c>
      <c r="Q572" s="30" t="n">
        <v>46249</v>
      </c>
      <c r="R572" s="30" t="n">
        <v>46244</v>
      </c>
      <c r="S572" s="29"/>
    </row>
    <row r="573" customFormat="false" ht="15" hidden="false" customHeight="true" outlineLevel="0" collapsed="false">
      <c r="A573" s="26" t="s">
        <v>22967</v>
      </c>
      <c r="B573" s="27" t="n">
        <v>46235</v>
      </c>
      <c r="C573" s="26" t="s">
        <v>22968</v>
      </c>
      <c r="D573" s="26" t="s">
        <v>4625</v>
      </c>
      <c r="E573" s="26" t="s">
        <v>21156</v>
      </c>
      <c r="F573" s="26" t="s">
        <v>314</v>
      </c>
      <c r="G573" s="26" t="s">
        <v>11624</v>
      </c>
      <c r="H573" s="26" t="s">
        <v>21830</v>
      </c>
      <c r="I573" s="26" t="n">
        <v>61</v>
      </c>
      <c r="J573" s="26" t="n">
        <v>1</v>
      </c>
      <c r="K573" s="26" t="n">
        <v>61</v>
      </c>
      <c r="L573" s="28" t="n">
        <v>7.55</v>
      </c>
      <c r="M573" s="28" t="n">
        <v>460.55</v>
      </c>
      <c r="N573" s="28" t="n">
        <v>59.13</v>
      </c>
      <c r="O573" s="28" t="n">
        <v>519.68</v>
      </c>
      <c r="P573" s="26" t="s">
        <v>21831</v>
      </c>
      <c r="Q573" s="27" t="n">
        <v>46249</v>
      </c>
      <c r="R573" s="27" t="n">
        <v>46247</v>
      </c>
      <c r="S573" s="26"/>
    </row>
    <row r="574" customFormat="false" ht="15" hidden="false" customHeight="true" outlineLevel="0" collapsed="false">
      <c r="A574" s="29" t="s">
        <v>22969</v>
      </c>
      <c r="B574" s="30" t="n">
        <v>46235</v>
      </c>
      <c r="C574" s="29" t="s">
        <v>22970</v>
      </c>
      <c r="D574" s="29" t="s">
        <v>11596</v>
      </c>
      <c r="E574" s="29" t="s">
        <v>21158</v>
      </c>
      <c r="F574" s="29" t="s">
        <v>314</v>
      </c>
      <c r="G574" s="29" t="s">
        <v>11624</v>
      </c>
      <c r="H574" s="29" t="s">
        <v>21830</v>
      </c>
      <c r="I574" s="29" t="n">
        <v>40</v>
      </c>
      <c r="J574" s="29" t="n">
        <v>1</v>
      </c>
      <c r="K574" s="29" t="n">
        <v>40</v>
      </c>
      <c r="L574" s="31" t="n">
        <v>7.55</v>
      </c>
      <c r="M574" s="31" t="n">
        <v>302</v>
      </c>
      <c r="N574" s="31" t="n">
        <v>38.78</v>
      </c>
      <c r="O574" s="31" t="n">
        <v>340.78</v>
      </c>
      <c r="P574" s="29" t="s">
        <v>21831</v>
      </c>
      <c r="Q574" s="30" t="n">
        <v>46249</v>
      </c>
      <c r="R574" s="30" t="n">
        <v>46251</v>
      </c>
      <c r="S574" s="29"/>
    </row>
    <row r="575" customFormat="false" ht="15" hidden="false" customHeight="true" outlineLevel="0" collapsed="false">
      <c r="A575" s="26" t="s">
        <v>22971</v>
      </c>
      <c r="B575" s="27" t="n">
        <v>46235</v>
      </c>
      <c r="C575" s="26" t="s">
        <v>22972</v>
      </c>
      <c r="D575" s="26" t="s">
        <v>3547</v>
      </c>
      <c r="E575" s="26" t="s">
        <v>13075</v>
      </c>
      <c r="F575" s="26" t="s">
        <v>314</v>
      </c>
      <c r="G575" s="26" t="s">
        <v>11624</v>
      </c>
      <c r="H575" s="26" t="s">
        <v>21830</v>
      </c>
      <c r="I575" s="26" t="n">
        <v>39</v>
      </c>
      <c r="J575" s="26" t="n">
        <v>1</v>
      </c>
      <c r="K575" s="26" t="n">
        <v>39</v>
      </c>
      <c r="L575" s="28" t="n">
        <v>7.55</v>
      </c>
      <c r="M575" s="28" t="n">
        <v>294.45</v>
      </c>
      <c r="N575" s="28" t="n">
        <v>37.81</v>
      </c>
      <c r="O575" s="28" t="n">
        <v>332.26</v>
      </c>
      <c r="P575" s="26" t="s">
        <v>21831</v>
      </c>
      <c r="Q575" s="27" t="n">
        <v>46249</v>
      </c>
      <c r="R575" s="27" t="n">
        <v>46243</v>
      </c>
      <c r="S575" s="26"/>
    </row>
    <row r="576" customFormat="false" ht="15" hidden="false" customHeight="true" outlineLevel="0" collapsed="false">
      <c r="A576" s="29" t="s">
        <v>22973</v>
      </c>
      <c r="B576" s="30" t="n">
        <v>46235</v>
      </c>
      <c r="C576" s="29" t="s">
        <v>22974</v>
      </c>
      <c r="D576" s="29" t="s">
        <v>2499</v>
      </c>
      <c r="E576" s="29" t="s">
        <v>12778</v>
      </c>
      <c r="F576" s="29" t="s">
        <v>314</v>
      </c>
      <c r="G576" s="29" t="s">
        <v>11624</v>
      </c>
      <c r="H576" s="29" t="s">
        <v>21830</v>
      </c>
      <c r="I576" s="29" t="n">
        <v>50</v>
      </c>
      <c r="J576" s="29" t="n">
        <v>1</v>
      </c>
      <c r="K576" s="29" t="n">
        <v>50</v>
      </c>
      <c r="L576" s="31" t="n">
        <v>7.55</v>
      </c>
      <c r="M576" s="31" t="n">
        <v>377.5</v>
      </c>
      <c r="N576" s="31" t="n">
        <v>48.47</v>
      </c>
      <c r="O576" s="31" t="n">
        <v>425.97</v>
      </c>
      <c r="P576" s="29" t="s">
        <v>21831</v>
      </c>
      <c r="Q576" s="30" t="n">
        <v>46249</v>
      </c>
      <c r="R576" s="30" t="n">
        <v>46243</v>
      </c>
      <c r="S576" s="29"/>
    </row>
    <row r="577" customFormat="false" ht="15" hidden="false" customHeight="true" outlineLevel="0" collapsed="false">
      <c r="A577" s="26" t="s">
        <v>22975</v>
      </c>
      <c r="B577" s="27" t="n">
        <v>46235</v>
      </c>
      <c r="C577" s="26" t="s">
        <v>22976</v>
      </c>
      <c r="D577" s="26" t="s">
        <v>3935</v>
      </c>
      <c r="E577" s="26" t="s">
        <v>12817</v>
      </c>
      <c r="F577" s="26" t="s">
        <v>314</v>
      </c>
      <c r="G577" s="26" t="s">
        <v>11624</v>
      </c>
      <c r="H577" s="26" t="s">
        <v>21830</v>
      </c>
      <c r="I577" s="26" t="n">
        <v>54</v>
      </c>
      <c r="J577" s="26" t="n">
        <v>1</v>
      </c>
      <c r="K577" s="26" t="n">
        <v>54</v>
      </c>
      <c r="L577" s="28" t="n">
        <v>7.55</v>
      </c>
      <c r="M577" s="28" t="n">
        <v>407.7</v>
      </c>
      <c r="N577" s="28" t="n">
        <v>52.35</v>
      </c>
      <c r="O577" s="28" t="n">
        <v>460.05</v>
      </c>
      <c r="P577" s="26" t="s">
        <v>21831</v>
      </c>
      <c r="Q577" s="27" t="n">
        <v>46249</v>
      </c>
      <c r="R577" s="27" t="n">
        <v>46243</v>
      </c>
      <c r="S577" s="26"/>
    </row>
    <row r="578" customFormat="false" ht="15" hidden="false" customHeight="true" outlineLevel="0" collapsed="false">
      <c r="A578" s="29" t="s">
        <v>22977</v>
      </c>
      <c r="B578" s="30" t="n">
        <v>46235</v>
      </c>
      <c r="C578" s="29" t="s">
        <v>22978</v>
      </c>
      <c r="D578" s="29" t="s">
        <v>7455</v>
      </c>
      <c r="E578" s="29" t="s">
        <v>21163</v>
      </c>
      <c r="F578" s="29" t="s">
        <v>314</v>
      </c>
      <c r="G578" s="29" t="s">
        <v>11624</v>
      </c>
      <c r="H578" s="29" t="s">
        <v>21830</v>
      </c>
      <c r="I578" s="29" t="n">
        <v>27</v>
      </c>
      <c r="J578" s="29" t="n">
        <v>1</v>
      </c>
      <c r="K578" s="29" t="n">
        <v>27</v>
      </c>
      <c r="L578" s="31" t="n">
        <v>7.55</v>
      </c>
      <c r="M578" s="31" t="n">
        <v>203.85</v>
      </c>
      <c r="N578" s="31" t="n">
        <v>26.17</v>
      </c>
      <c r="O578" s="31" t="n">
        <v>230.02</v>
      </c>
      <c r="P578" s="29" t="s">
        <v>21831</v>
      </c>
      <c r="Q578" s="30" t="n">
        <v>46249</v>
      </c>
      <c r="R578" s="30" t="n">
        <v>46241</v>
      </c>
      <c r="S578" s="29"/>
    </row>
    <row r="579" customFormat="false" ht="15" hidden="false" customHeight="true" outlineLevel="0" collapsed="false">
      <c r="A579" s="26" t="s">
        <v>22979</v>
      </c>
      <c r="B579" s="27" t="n">
        <v>46235</v>
      </c>
      <c r="C579" s="26" t="s">
        <v>22980</v>
      </c>
      <c r="D579" s="26" t="s">
        <v>8514</v>
      </c>
      <c r="E579" s="26" t="s">
        <v>21165</v>
      </c>
      <c r="F579" s="26" t="s">
        <v>314</v>
      </c>
      <c r="G579" s="26" t="s">
        <v>11624</v>
      </c>
      <c r="H579" s="26" t="s">
        <v>21830</v>
      </c>
      <c r="I579" s="26" t="n">
        <v>50</v>
      </c>
      <c r="J579" s="26" t="n">
        <v>1</v>
      </c>
      <c r="K579" s="26" t="n">
        <v>50</v>
      </c>
      <c r="L579" s="28" t="n">
        <v>7.55</v>
      </c>
      <c r="M579" s="28" t="n">
        <v>377.5</v>
      </c>
      <c r="N579" s="28" t="n">
        <v>48.47</v>
      </c>
      <c r="O579" s="28" t="n">
        <v>425.97</v>
      </c>
      <c r="P579" s="26" t="s">
        <v>21831</v>
      </c>
      <c r="Q579" s="27" t="n">
        <v>46249</v>
      </c>
      <c r="R579" s="27" t="n">
        <v>46239</v>
      </c>
      <c r="S579" s="26"/>
    </row>
    <row r="580" customFormat="false" ht="15" hidden="false" customHeight="true" outlineLevel="0" collapsed="false">
      <c r="A580" s="29" t="s">
        <v>22981</v>
      </c>
      <c r="B580" s="30" t="n">
        <v>46235</v>
      </c>
      <c r="C580" s="29" t="s">
        <v>22982</v>
      </c>
      <c r="D580" s="29" t="s">
        <v>10675</v>
      </c>
      <c r="E580" s="29" t="s">
        <v>12605</v>
      </c>
      <c r="F580" s="29" t="s">
        <v>314</v>
      </c>
      <c r="G580" s="29" t="s">
        <v>11624</v>
      </c>
      <c r="H580" s="29" t="s">
        <v>21830</v>
      </c>
      <c r="I580" s="29" t="n">
        <v>36</v>
      </c>
      <c r="J580" s="29" t="n">
        <v>1</v>
      </c>
      <c r="K580" s="29" t="n">
        <v>36</v>
      </c>
      <c r="L580" s="31" t="n">
        <v>7.55</v>
      </c>
      <c r="M580" s="31" t="n">
        <v>271.8</v>
      </c>
      <c r="N580" s="31" t="n">
        <v>34.9</v>
      </c>
      <c r="O580" s="31" t="n">
        <v>306.7</v>
      </c>
      <c r="P580" s="29" t="s">
        <v>21831</v>
      </c>
      <c r="Q580" s="30" t="n">
        <v>46249</v>
      </c>
      <c r="R580" s="30" t="n">
        <v>46250</v>
      </c>
      <c r="S580" s="29"/>
    </row>
    <row r="581" customFormat="false" ht="15" hidden="false" customHeight="true" outlineLevel="0" collapsed="false">
      <c r="A581" s="26" t="s">
        <v>22983</v>
      </c>
      <c r="B581" s="27" t="n">
        <v>46235</v>
      </c>
      <c r="C581" s="26" t="s">
        <v>22984</v>
      </c>
      <c r="D581" s="26" t="s">
        <v>4773</v>
      </c>
      <c r="E581" s="26" t="s">
        <v>13242</v>
      </c>
      <c r="F581" s="26" t="s">
        <v>314</v>
      </c>
      <c r="G581" s="26" t="s">
        <v>11624</v>
      </c>
      <c r="H581" s="26" t="s">
        <v>21830</v>
      </c>
      <c r="I581" s="26" t="n">
        <v>58</v>
      </c>
      <c r="J581" s="26" t="n">
        <v>1</v>
      </c>
      <c r="K581" s="26" t="n">
        <v>58</v>
      </c>
      <c r="L581" s="28" t="n">
        <v>7.55</v>
      </c>
      <c r="M581" s="28" t="n">
        <v>437.9</v>
      </c>
      <c r="N581" s="28" t="n">
        <v>56.23</v>
      </c>
      <c r="O581" s="28" t="n">
        <v>494.13</v>
      </c>
      <c r="P581" s="26" t="s">
        <v>21831</v>
      </c>
      <c r="Q581" s="27" t="n">
        <v>46249</v>
      </c>
      <c r="R581" s="27" t="n">
        <v>46251</v>
      </c>
      <c r="S581" s="26"/>
    </row>
    <row r="582" customFormat="false" ht="15" hidden="false" customHeight="true" outlineLevel="0" collapsed="false">
      <c r="A582" s="29" t="s">
        <v>22985</v>
      </c>
      <c r="B582" s="30" t="n">
        <v>46235</v>
      </c>
      <c r="C582" s="29" t="s">
        <v>22986</v>
      </c>
      <c r="D582" s="29" t="s">
        <v>1865</v>
      </c>
      <c r="E582" s="29" t="s">
        <v>21169</v>
      </c>
      <c r="F582" s="29" t="s">
        <v>314</v>
      </c>
      <c r="G582" s="29" t="s">
        <v>11624</v>
      </c>
      <c r="H582" s="29" t="s">
        <v>21830</v>
      </c>
      <c r="I582" s="29" t="n">
        <v>32</v>
      </c>
      <c r="J582" s="29" t="n">
        <v>1</v>
      </c>
      <c r="K582" s="29" t="n">
        <v>32</v>
      </c>
      <c r="L582" s="31" t="n">
        <v>7.55</v>
      </c>
      <c r="M582" s="31" t="n">
        <v>241.6</v>
      </c>
      <c r="N582" s="31" t="n">
        <v>31.02</v>
      </c>
      <c r="O582" s="31" t="n">
        <v>272.62</v>
      </c>
      <c r="P582" s="29" t="s">
        <v>21831</v>
      </c>
      <c r="Q582" s="30" t="n">
        <v>46249</v>
      </c>
      <c r="R582" s="30" t="n">
        <v>46244</v>
      </c>
      <c r="S582" s="29"/>
    </row>
    <row r="583" customFormat="false" ht="15" hidden="false" customHeight="true" outlineLevel="0" collapsed="false">
      <c r="A583" s="26" t="s">
        <v>22987</v>
      </c>
      <c r="B583" s="27" t="n">
        <v>46235</v>
      </c>
      <c r="C583" s="26" t="s">
        <v>22988</v>
      </c>
      <c r="D583" s="26" t="s">
        <v>7761</v>
      </c>
      <c r="E583" s="26" t="s">
        <v>11849</v>
      </c>
      <c r="F583" s="26" t="s">
        <v>314</v>
      </c>
      <c r="G583" s="26" t="s">
        <v>11624</v>
      </c>
      <c r="H583" s="26" t="s">
        <v>21830</v>
      </c>
      <c r="I583" s="26" t="n">
        <v>24</v>
      </c>
      <c r="J583" s="26" t="n">
        <v>1</v>
      </c>
      <c r="K583" s="26" t="n">
        <v>24</v>
      </c>
      <c r="L583" s="28" t="n">
        <v>7.55</v>
      </c>
      <c r="M583" s="28" t="n">
        <v>181.2</v>
      </c>
      <c r="N583" s="28" t="n">
        <v>23.27</v>
      </c>
      <c r="O583" s="28" t="n">
        <v>204.47</v>
      </c>
      <c r="P583" s="26" t="s">
        <v>21831</v>
      </c>
      <c r="Q583" s="27" t="n">
        <v>46249</v>
      </c>
      <c r="R583" s="27" t="n">
        <v>46242</v>
      </c>
      <c r="S583" s="26"/>
    </row>
    <row r="584" customFormat="false" ht="15" hidden="false" customHeight="true" outlineLevel="0" collapsed="false">
      <c r="A584" s="29" t="s">
        <v>22989</v>
      </c>
      <c r="B584" s="30" t="n">
        <v>46235</v>
      </c>
      <c r="C584" s="29" t="s">
        <v>22990</v>
      </c>
      <c r="D584" s="29" t="s">
        <v>7017</v>
      </c>
      <c r="E584" s="29" t="s">
        <v>12111</v>
      </c>
      <c r="F584" s="29" t="s">
        <v>314</v>
      </c>
      <c r="G584" s="29" t="s">
        <v>11624</v>
      </c>
      <c r="H584" s="29" t="s">
        <v>21830</v>
      </c>
      <c r="I584" s="29" t="n">
        <v>50</v>
      </c>
      <c r="J584" s="29" t="n">
        <v>1</v>
      </c>
      <c r="K584" s="29" t="n">
        <v>50</v>
      </c>
      <c r="L584" s="31" t="n">
        <v>7.55</v>
      </c>
      <c r="M584" s="31" t="n">
        <v>377.5</v>
      </c>
      <c r="N584" s="31" t="n">
        <v>48.47</v>
      </c>
      <c r="O584" s="31" t="n">
        <v>425.97</v>
      </c>
      <c r="P584" s="29" t="s">
        <v>11623</v>
      </c>
      <c r="Q584" s="30" t="n">
        <v>46249</v>
      </c>
      <c r="R584" s="29"/>
      <c r="S584" s="29"/>
    </row>
    <row r="585" customFormat="false" ht="15" hidden="false" customHeight="true" outlineLevel="0" collapsed="false">
      <c r="A585" s="26" t="s">
        <v>22991</v>
      </c>
      <c r="B585" s="27" t="n">
        <v>46235</v>
      </c>
      <c r="C585" s="26" t="s">
        <v>22992</v>
      </c>
      <c r="D585" s="26" t="s">
        <v>10793</v>
      </c>
      <c r="E585" s="26" t="s">
        <v>13735</v>
      </c>
      <c r="F585" s="26" t="s">
        <v>314</v>
      </c>
      <c r="G585" s="26" t="s">
        <v>11624</v>
      </c>
      <c r="H585" s="26" t="s">
        <v>21830</v>
      </c>
      <c r="I585" s="26" t="n">
        <v>24</v>
      </c>
      <c r="J585" s="26" t="n">
        <v>1</v>
      </c>
      <c r="K585" s="26" t="n">
        <v>24</v>
      </c>
      <c r="L585" s="28" t="n">
        <v>7.55</v>
      </c>
      <c r="M585" s="28" t="n">
        <v>181.2</v>
      </c>
      <c r="N585" s="28" t="n">
        <v>23.27</v>
      </c>
      <c r="O585" s="28" t="n">
        <v>204.47</v>
      </c>
      <c r="P585" s="26" t="s">
        <v>21831</v>
      </c>
      <c r="Q585" s="27" t="n">
        <v>46249</v>
      </c>
      <c r="R585" s="27" t="n">
        <v>46250</v>
      </c>
      <c r="S585" s="26"/>
    </row>
    <row r="586" customFormat="false" ht="15" hidden="false" customHeight="true" outlineLevel="0" collapsed="false">
      <c r="A586" s="29" t="s">
        <v>22993</v>
      </c>
      <c r="B586" s="30" t="n">
        <v>46235</v>
      </c>
      <c r="C586" s="29" t="s">
        <v>22994</v>
      </c>
      <c r="D586" s="29" t="s">
        <v>6002</v>
      </c>
      <c r="E586" s="29" t="s">
        <v>14430</v>
      </c>
      <c r="F586" s="29" t="s">
        <v>314</v>
      </c>
      <c r="G586" s="29" t="s">
        <v>11624</v>
      </c>
      <c r="H586" s="29" t="s">
        <v>21830</v>
      </c>
      <c r="I586" s="29" t="n">
        <v>60</v>
      </c>
      <c r="J586" s="29" t="n">
        <v>1</v>
      </c>
      <c r="K586" s="29" t="n">
        <v>60</v>
      </c>
      <c r="L586" s="31" t="n">
        <v>7.55</v>
      </c>
      <c r="M586" s="31" t="n">
        <v>453</v>
      </c>
      <c r="N586" s="31" t="n">
        <v>58.17</v>
      </c>
      <c r="O586" s="31" t="n">
        <v>511.17</v>
      </c>
      <c r="P586" s="29" t="s">
        <v>21831</v>
      </c>
      <c r="Q586" s="30" t="n">
        <v>46249</v>
      </c>
      <c r="R586" s="30" t="n">
        <v>46239</v>
      </c>
      <c r="S586" s="29"/>
    </row>
    <row r="587" customFormat="false" ht="15" hidden="false" customHeight="true" outlineLevel="0" collapsed="false">
      <c r="A587" s="26" t="s">
        <v>22995</v>
      </c>
      <c r="B587" s="27" t="n">
        <v>46235</v>
      </c>
      <c r="C587" s="26" t="s">
        <v>22996</v>
      </c>
      <c r="D587" s="26" t="s">
        <v>4945</v>
      </c>
      <c r="E587" s="26" t="s">
        <v>21175</v>
      </c>
      <c r="F587" s="26" t="s">
        <v>314</v>
      </c>
      <c r="G587" s="26" t="s">
        <v>11624</v>
      </c>
      <c r="H587" s="26" t="s">
        <v>21830</v>
      </c>
      <c r="I587" s="26" t="n">
        <v>55</v>
      </c>
      <c r="J587" s="26" t="n">
        <v>1</v>
      </c>
      <c r="K587" s="26" t="n">
        <v>55</v>
      </c>
      <c r="L587" s="28" t="n">
        <v>7.55</v>
      </c>
      <c r="M587" s="28" t="n">
        <v>415.25</v>
      </c>
      <c r="N587" s="28" t="n">
        <v>53.32</v>
      </c>
      <c r="O587" s="28" t="n">
        <v>468.57</v>
      </c>
      <c r="P587" s="26" t="s">
        <v>21831</v>
      </c>
      <c r="Q587" s="27" t="n">
        <v>46249</v>
      </c>
      <c r="R587" s="27" t="n">
        <v>46240</v>
      </c>
      <c r="S587" s="26"/>
    </row>
    <row r="588" customFormat="false" ht="15" hidden="false" customHeight="true" outlineLevel="0" collapsed="false">
      <c r="A588" s="29" t="s">
        <v>22997</v>
      </c>
      <c r="B588" s="30" t="n">
        <v>46235</v>
      </c>
      <c r="C588" s="29" t="s">
        <v>22998</v>
      </c>
      <c r="D588" s="29" t="s">
        <v>10002</v>
      </c>
      <c r="E588" s="29" t="s">
        <v>21177</v>
      </c>
      <c r="F588" s="29" t="s">
        <v>314</v>
      </c>
      <c r="G588" s="29" t="s">
        <v>11624</v>
      </c>
      <c r="H588" s="29" t="s">
        <v>21830</v>
      </c>
      <c r="I588" s="29" t="n">
        <v>54</v>
      </c>
      <c r="J588" s="29" t="n">
        <v>1</v>
      </c>
      <c r="K588" s="29" t="n">
        <v>54</v>
      </c>
      <c r="L588" s="31" t="n">
        <v>7.55</v>
      </c>
      <c r="M588" s="31" t="n">
        <v>407.7</v>
      </c>
      <c r="N588" s="31" t="n">
        <v>52.35</v>
      </c>
      <c r="O588" s="31" t="n">
        <v>460.05</v>
      </c>
      <c r="P588" s="29" t="s">
        <v>21831</v>
      </c>
      <c r="Q588" s="30" t="n">
        <v>46249</v>
      </c>
      <c r="R588" s="30" t="n">
        <v>46246</v>
      </c>
      <c r="S588" s="29"/>
    </row>
    <row r="589" customFormat="false" ht="15" hidden="false" customHeight="true" outlineLevel="0" collapsed="false">
      <c r="A589" s="26" t="s">
        <v>22999</v>
      </c>
      <c r="B589" s="27" t="n">
        <v>46235</v>
      </c>
      <c r="C589" s="26" t="s">
        <v>23000</v>
      </c>
      <c r="D589" s="26" t="s">
        <v>5695</v>
      </c>
      <c r="E589" s="26" t="s">
        <v>13207</v>
      </c>
      <c r="F589" s="26" t="s">
        <v>314</v>
      </c>
      <c r="G589" s="26" t="s">
        <v>11624</v>
      </c>
      <c r="H589" s="26" t="s">
        <v>21830</v>
      </c>
      <c r="I589" s="26" t="n">
        <v>40</v>
      </c>
      <c r="J589" s="26" t="n">
        <v>1</v>
      </c>
      <c r="K589" s="26" t="n">
        <v>40</v>
      </c>
      <c r="L589" s="28" t="n">
        <v>7.55</v>
      </c>
      <c r="M589" s="28" t="n">
        <v>302</v>
      </c>
      <c r="N589" s="28" t="n">
        <v>38.78</v>
      </c>
      <c r="O589" s="28" t="n">
        <v>340.78</v>
      </c>
      <c r="P589" s="26" t="s">
        <v>21831</v>
      </c>
      <c r="Q589" s="27" t="n">
        <v>46249</v>
      </c>
      <c r="R589" s="27" t="n">
        <v>46244</v>
      </c>
      <c r="S589" s="26"/>
    </row>
    <row r="590" customFormat="false" ht="15" hidden="false" customHeight="true" outlineLevel="0" collapsed="false">
      <c r="A590" s="29" t="s">
        <v>23001</v>
      </c>
      <c r="B590" s="30" t="n">
        <v>46235</v>
      </c>
      <c r="C590" s="29" t="s">
        <v>23002</v>
      </c>
      <c r="D590" s="29" t="s">
        <v>6739</v>
      </c>
      <c r="E590" s="29" t="s">
        <v>13078</v>
      </c>
      <c r="F590" s="29" t="s">
        <v>314</v>
      </c>
      <c r="G590" s="29" t="s">
        <v>11624</v>
      </c>
      <c r="H590" s="29" t="s">
        <v>21830</v>
      </c>
      <c r="I590" s="29" t="n">
        <v>43</v>
      </c>
      <c r="J590" s="29" t="n">
        <v>1</v>
      </c>
      <c r="K590" s="29" t="n">
        <v>43</v>
      </c>
      <c r="L590" s="31" t="n">
        <v>7.55</v>
      </c>
      <c r="M590" s="31" t="n">
        <v>324.65</v>
      </c>
      <c r="N590" s="31" t="n">
        <v>41.69</v>
      </c>
      <c r="O590" s="31" t="n">
        <v>366.34</v>
      </c>
      <c r="P590" s="29" t="s">
        <v>21831</v>
      </c>
      <c r="Q590" s="30" t="n">
        <v>46249</v>
      </c>
      <c r="R590" s="30" t="n">
        <v>46246</v>
      </c>
      <c r="S590" s="29"/>
    </row>
    <row r="591" customFormat="false" ht="15" hidden="false" customHeight="true" outlineLevel="0" collapsed="false">
      <c r="A591" s="26" t="s">
        <v>23003</v>
      </c>
      <c r="B591" s="27" t="n">
        <v>46235</v>
      </c>
      <c r="C591" s="26" t="s">
        <v>23004</v>
      </c>
      <c r="D591" s="26" t="s">
        <v>2856</v>
      </c>
      <c r="E591" s="26" t="s">
        <v>13342</v>
      </c>
      <c r="F591" s="26" t="s">
        <v>314</v>
      </c>
      <c r="G591" s="26" t="s">
        <v>11624</v>
      </c>
      <c r="H591" s="26" t="s">
        <v>21830</v>
      </c>
      <c r="I591" s="26" t="n">
        <v>52</v>
      </c>
      <c r="J591" s="26" t="n">
        <v>1</v>
      </c>
      <c r="K591" s="26" t="n">
        <v>52</v>
      </c>
      <c r="L591" s="28" t="n">
        <v>7.55</v>
      </c>
      <c r="M591" s="28" t="n">
        <v>392.6</v>
      </c>
      <c r="N591" s="28" t="n">
        <v>50.41</v>
      </c>
      <c r="O591" s="28" t="n">
        <v>443.01</v>
      </c>
      <c r="P591" s="26" t="s">
        <v>21831</v>
      </c>
      <c r="Q591" s="27" t="n">
        <v>46249</v>
      </c>
      <c r="R591" s="27" t="n">
        <v>46243</v>
      </c>
      <c r="S591" s="26"/>
    </row>
    <row r="592" customFormat="false" ht="15" hidden="false" customHeight="true" outlineLevel="0" collapsed="false">
      <c r="A592" s="29" t="s">
        <v>23005</v>
      </c>
      <c r="B592" s="30" t="n">
        <v>46235</v>
      </c>
      <c r="C592" s="29" t="s">
        <v>23006</v>
      </c>
      <c r="D592" s="29" t="s">
        <v>6968</v>
      </c>
      <c r="E592" s="29" t="s">
        <v>21182</v>
      </c>
      <c r="F592" s="29" t="s">
        <v>314</v>
      </c>
      <c r="G592" s="29" t="s">
        <v>11624</v>
      </c>
      <c r="H592" s="29" t="s">
        <v>21830</v>
      </c>
      <c r="I592" s="29" t="n">
        <v>51</v>
      </c>
      <c r="J592" s="29" t="n">
        <v>1</v>
      </c>
      <c r="K592" s="29" t="n">
        <v>51</v>
      </c>
      <c r="L592" s="31" t="n">
        <v>7.55</v>
      </c>
      <c r="M592" s="31" t="n">
        <v>385.05</v>
      </c>
      <c r="N592" s="31" t="n">
        <v>49.44</v>
      </c>
      <c r="O592" s="31" t="n">
        <v>434.49</v>
      </c>
      <c r="P592" s="29" t="s">
        <v>21831</v>
      </c>
      <c r="Q592" s="30" t="n">
        <v>46249</v>
      </c>
      <c r="R592" s="30" t="n">
        <v>46241</v>
      </c>
      <c r="S592" s="29"/>
    </row>
    <row r="593" customFormat="false" ht="15" hidden="false" customHeight="true" outlineLevel="0" collapsed="false">
      <c r="A593" s="26" t="s">
        <v>23007</v>
      </c>
      <c r="B593" s="27" t="n">
        <v>46235</v>
      </c>
      <c r="C593" s="26" t="s">
        <v>23008</v>
      </c>
      <c r="D593" s="26" t="s">
        <v>4064</v>
      </c>
      <c r="E593" s="26" t="s">
        <v>11811</v>
      </c>
      <c r="F593" s="26" t="s">
        <v>314</v>
      </c>
      <c r="G593" s="26" t="s">
        <v>11624</v>
      </c>
      <c r="H593" s="26" t="s">
        <v>21830</v>
      </c>
      <c r="I593" s="26" t="n">
        <v>47</v>
      </c>
      <c r="J593" s="26" t="n">
        <v>1</v>
      </c>
      <c r="K593" s="26" t="n">
        <v>47</v>
      </c>
      <c r="L593" s="28" t="n">
        <v>7.55</v>
      </c>
      <c r="M593" s="28" t="n">
        <v>354.85</v>
      </c>
      <c r="N593" s="28" t="n">
        <v>45.56</v>
      </c>
      <c r="O593" s="28" t="n">
        <v>400.41</v>
      </c>
      <c r="P593" s="26" t="s">
        <v>21831</v>
      </c>
      <c r="Q593" s="27" t="n">
        <v>46249</v>
      </c>
      <c r="R593" s="27" t="n">
        <v>46246</v>
      </c>
      <c r="S593" s="26"/>
    </row>
    <row r="594" customFormat="false" ht="15" hidden="false" customHeight="true" outlineLevel="0" collapsed="false">
      <c r="A594" s="29" t="s">
        <v>23009</v>
      </c>
      <c r="B594" s="30" t="n">
        <v>46235</v>
      </c>
      <c r="C594" s="29" t="s">
        <v>23010</v>
      </c>
      <c r="D594" s="29" t="s">
        <v>6061</v>
      </c>
      <c r="E594" s="29" t="s">
        <v>12199</v>
      </c>
      <c r="F594" s="29" t="s">
        <v>314</v>
      </c>
      <c r="G594" s="29" t="s">
        <v>11624</v>
      </c>
      <c r="H594" s="29" t="s">
        <v>21830</v>
      </c>
      <c r="I594" s="29" t="n">
        <v>53</v>
      </c>
      <c r="J594" s="29" t="n">
        <v>1</v>
      </c>
      <c r="K594" s="29" t="n">
        <v>53</v>
      </c>
      <c r="L594" s="31" t="n">
        <v>7.55</v>
      </c>
      <c r="M594" s="31" t="n">
        <v>400.15</v>
      </c>
      <c r="N594" s="31" t="n">
        <v>51.38</v>
      </c>
      <c r="O594" s="31" t="n">
        <v>451.53</v>
      </c>
      <c r="P594" s="29" t="s">
        <v>21834</v>
      </c>
      <c r="Q594" s="30" t="n">
        <v>46249</v>
      </c>
      <c r="R594" s="29"/>
      <c r="S594" s="29"/>
    </row>
    <row r="595" customFormat="false" ht="15" hidden="false" customHeight="true" outlineLevel="0" collapsed="false">
      <c r="A595" s="26" t="s">
        <v>23011</v>
      </c>
      <c r="B595" s="27" t="n">
        <v>46235</v>
      </c>
      <c r="C595" s="26" t="s">
        <v>23012</v>
      </c>
      <c r="D595" s="26" t="s">
        <v>10448</v>
      </c>
      <c r="E595" s="26" t="s">
        <v>12553</v>
      </c>
      <c r="F595" s="26" t="s">
        <v>314</v>
      </c>
      <c r="G595" s="26" t="s">
        <v>11624</v>
      </c>
      <c r="H595" s="26" t="s">
        <v>21830</v>
      </c>
      <c r="I595" s="26" t="n">
        <v>45</v>
      </c>
      <c r="J595" s="26" t="n">
        <v>1</v>
      </c>
      <c r="K595" s="26" t="n">
        <v>45</v>
      </c>
      <c r="L595" s="28" t="n">
        <v>7.55</v>
      </c>
      <c r="M595" s="28" t="n">
        <v>339.75</v>
      </c>
      <c r="N595" s="28" t="n">
        <v>43.62</v>
      </c>
      <c r="O595" s="28" t="n">
        <v>383.37</v>
      </c>
      <c r="P595" s="26" t="s">
        <v>21831</v>
      </c>
      <c r="Q595" s="27" t="n">
        <v>46249</v>
      </c>
      <c r="R595" s="27" t="n">
        <v>46242</v>
      </c>
      <c r="S595" s="26"/>
    </row>
    <row r="596" customFormat="false" ht="15" hidden="false" customHeight="true" outlineLevel="0" collapsed="false">
      <c r="A596" s="29" t="s">
        <v>23013</v>
      </c>
      <c r="B596" s="30" t="n">
        <v>46235</v>
      </c>
      <c r="C596" s="29" t="s">
        <v>23014</v>
      </c>
      <c r="D596" s="29" t="s">
        <v>1815</v>
      </c>
      <c r="E596" s="29" t="s">
        <v>11919</v>
      </c>
      <c r="F596" s="29" t="s">
        <v>314</v>
      </c>
      <c r="G596" s="29" t="s">
        <v>11624</v>
      </c>
      <c r="H596" s="29" t="s">
        <v>21830</v>
      </c>
      <c r="I596" s="29" t="n">
        <v>43</v>
      </c>
      <c r="J596" s="29" t="n">
        <v>1</v>
      </c>
      <c r="K596" s="29" t="n">
        <v>43</v>
      </c>
      <c r="L596" s="31" t="n">
        <v>7.55</v>
      </c>
      <c r="M596" s="31" t="n">
        <v>324.65</v>
      </c>
      <c r="N596" s="31" t="n">
        <v>41.69</v>
      </c>
      <c r="O596" s="31" t="n">
        <v>366.34</v>
      </c>
      <c r="P596" s="29" t="s">
        <v>21831</v>
      </c>
      <c r="Q596" s="30" t="n">
        <v>46249</v>
      </c>
      <c r="R596" s="30" t="n">
        <v>46239</v>
      </c>
      <c r="S596" s="29"/>
    </row>
    <row r="597" customFormat="false" ht="15" hidden="false" customHeight="true" outlineLevel="0" collapsed="false">
      <c r="A597" s="26" t="s">
        <v>23015</v>
      </c>
      <c r="B597" s="27" t="n">
        <v>46235</v>
      </c>
      <c r="C597" s="26" t="s">
        <v>23016</v>
      </c>
      <c r="D597" s="26" t="s">
        <v>4153</v>
      </c>
      <c r="E597" s="26" t="s">
        <v>12457</v>
      </c>
      <c r="F597" s="26" t="s">
        <v>314</v>
      </c>
      <c r="G597" s="26" t="s">
        <v>11624</v>
      </c>
      <c r="H597" s="26" t="s">
        <v>21830</v>
      </c>
      <c r="I597" s="26" t="n">
        <v>70</v>
      </c>
      <c r="J597" s="26" t="n">
        <v>1</v>
      </c>
      <c r="K597" s="26" t="n">
        <v>70</v>
      </c>
      <c r="L597" s="28" t="n">
        <v>7.55</v>
      </c>
      <c r="M597" s="28" t="n">
        <v>528.5</v>
      </c>
      <c r="N597" s="28" t="n">
        <v>67.86</v>
      </c>
      <c r="O597" s="28" t="n">
        <v>596.36</v>
      </c>
      <c r="P597" s="26" t="s">
        <v>21831</v>
      </c>
      <c r="Q597" s="27" t="n">
        <v>46249</v>
      </c>
      <c r="R597" s="27" t="n">
        <v>46247</v>
      </c>
      <c r="S597" s="26"/>
    </row>
    <row r="598" customFormat="false" ht="15" hidden="false" customHeight="true" outlineLevel="0" collapsed="false">
      <c r="A598" s="29" t="s">
        <v>23017</v>
      </c>
      <c r="B598" s="30" t="n">
        <v>46235</v>
      </c>
      <c r="C598" s="29" t="s">
        <v>23018</v>
      </c>
      <c r="D598" s="29" t="s">
        <v>4414</v>
      </c>
      <c r="E598" s="29" t="s">
        <v>13053</v>
      </c>
      <c r="F598" s="29" t="s">
        <v>314</v>
      </c>
      <c r="G598" s="29" t="s">
        <v>11624</v>
      </c>
      <c r="H598" s="29" t="s">
        <v>21830</v>
      </c>
      <c r="I598" s="29" t="n">
        <v>28</v>
      </c>
      <c r="J598" s="29" t="n">
        <v>1</v>
      </c>
      <c r="K598" s="29" t="n">
        <v>28</v>
      </c>
      <c r="L598" s="31" t="n">
        <v>7.55</v>
      </c>
      <c r="M598" s="31" t="n">
        <v>211.4</v>
      </c>
      <c r="N598" s="31" t="n">
        <v>27.14</v>
      </c>
      <c r="O598" s="31" t="n">
        <v>238.54</v>
      </c>
      <c r="P598" s="29" t="s">
        <v>21834</v>
      </c>
      <c r="Q598" s="30" t="n">
        <v>46249</v>
      </c>
      <c r="R598" s="29"/>
      <c r="S598" s="29"/>
    </row>
    <row r="599" customFormat="false" ht="15" hidden="false" customHeight="true" outlineLevel="0" collapsed="false">
      <c r="A599" s="26" t="s">
        <v>23019</v>
      </c>
      <c r="B599" s="27" t="n">
        <v>46235</v>
      </c>
      <c r="C599" s="26" t="s">
        <v>23020</v>
      </c>
      <c r="D599" s="26" t="s">
        <v>192</v>
      </c>
      <c r="E599" s="26" t="s">
        <v>12335</v>
      </c>
      <c r="F599" s="26" t="s">
        <v>314</v>
      </c>
      <c r="G599" s="26" t="s">
        <v>11624</v>
      </c>
      <c r="H599" s="26" t="s">
        <v>21830</v>
      </c>
      <c r="I599" s="26" t="n">
        <v>80</v>
      </c>
      <c r="J599" s="26" t="n">
        <v>1</v>
      </c>
      <c r="K599" s="26" t="n">
        <v>80</v>
      </c>
      <c r="L599" s="28" t="n">
        <v>7.55</v>
      </c>
      <c r="M599" s="28" t="n">
        <v>604</v>
      </c>
      <c r="N599" s="28" t="n">
        <v>77.55</v>
      </c>
      <c r="O599" s="28" t="n">
        <v>681.55</v>
      </c>
      <c r="P599" s="26" t="s">
        <v>21831</v>
      </c>
      <c r="Q599" s="27" t="n">
        <v>46249</v>
      </c>
      <c r="R599" s="27" t="n">
        <v>46242</v>
      </c>
      <c r="S599" s="26"/>
    </row>
    <row r="600" customFormat="false" ht="15" hidden="false" customHeight="true" outlineLevel="0" collapsed="false">
      <c r="A600" s="29" t="s">
        <v>23021</v>
      </c>
      <c r="B600" s="30" t="n">
        <v>46235</v>
      </c>
      <c r="C600" s="29" t="s">
        <v>23022</v>
      </c>
      <c r="D600" s="29" t="s">
        <v>8135</v>
      </c>
      <c r="E600" s="29" t="s">
        <v>13549</v>
      </c>
      <c r="F600" s="29" t="s">
        <v>314</v>
      </c>
      <c r="G600" s="29" t="s">
        <v>11624</v>
      </c>
      <c r="H600" s="29" t="s">
        <v>21830</v>
      </c>
      <c r="I600" s="29" t="n">
        <v>62</v>
      </c>
      <c r="J600" s="29" t="n">
        <v>1</v>
      </c>
      <c r="K600" s="29" t="n">
        <v>62</v>
      </c>
      <c r="L600" s="31" t="n">
        <v>7.55</v>
      </c>
      <c r="M600" s="31" t="n">
        <v>468.1</v>
      </c>
      <c r="N600" s="31" t="n">
        <v>60.1</v>
      </c>
      <c r="O600" s="31" t="n">
        <v>528.2</v>
      </c>
      <c r="P600" s="29" t="s">
        <v>21831</v>
      </c>
      <c r="Q600" s="30" t="n">
        <v>46249</v>
      </c>
      <c r="R600" s="30" t="n">
        <v>46248</v>
      </c>
      <c r="S600" s="29"/>
    </row>
    <row r="601" customFormat="false" ht="15" hidden="false" customHeight="true" outlineLevel="0" collapsed="false">
      <c r="A601" s="26" t="s">
        <v>23023</v>
      </c>
      <c r="B601" s="27" t="n">
        <v>46235</v>
      </c>
      <c r="C601" s="26" t="s">
        <v>23024</v>
      </c>
      <c r="D601" s="26" t="s">
        <v>1652</v>
      </c>
      <c r="E601" s="26" t="s">
        <v>11847</v>
      </c>
      <c r="F601" s="26" t="s">
        <v>314</v>
      </c>
      <c r="G601" s="26" t="s">
        <v>11624</v>
      </c>
      <c r="H601" s="26" t="s">
        <v>21830</v>
      </c>
      <c r="I601" s="26" t="n">
        <v>60</v>
      </c>
      <c r="J601" s="26" t="n">
        <v>1</v>
      </c>
      <c r="K601" s="26" t="n">
        <v>60</v>
      </c>
      <c r="L601" s="28" t="n">
        <v>7.55</v>
      </c>
      <c r="M601" s="28" t="n">
        <v>453</v>
      </c>
      <c r="N601" s="28" t="n">
        <v>58.17</v>
      </c>
      <c r="O601" s="28" t="n">
        <v>511.17</v>
      </c>
      <c r="P601" s="26" t="s">
        <v>21831</v>
      </c>
      <c r="Q601" s="27" t="n">
        <v>46249</v>
      </c>
      <c r="R601" s="27" t="n">
        <v>46245</v>
      </c>
      <c r="S601" s="26"/>
    </row>
    <row r="602" customFormat="false" ht="15" hidden="false" customHeight="true" outlineLevel="0" collapsed="false">
      <c r="A602" s="29" t="s">
        <v>23025</v>
      </c>
      <c r="B602" s="30" t="n">
        <v>46235</v>
      </c>
      <c r="C602" s="29" t="s">
        <v>23026</v>
      </c>
      <c r="D602" s="29" t="s">
        <v>6183</v>
      </c>
      <c r="E602" s="29" t="s">
        <v>13462</v>
      </c>
      <c r="F602" s="29" t="s">
        <v>314</v>
      </c>
      <c r="G602" s="29" t="s">
        <v>11624</v>
      </c>
      <c r="H602" s="29" t="s">
        <v>21830</v>
      </c>
      <c r="I602" s="29" t="n">
        <v>45</v>
      </c>
      <c r="J602" s="29" t="n">
        <v>1</v>
      </c>
      <c r="K602" s="29" t="n">
        <v>45</v>
      </c>
      <c r="L602" s="31" t="n">
        <v>7.55</v>
      </c>
      <c r="M602" s="31" t="n">
        <v>339.75</v>
      </c>
      <c r="N602" s="31" t="n">
        <v>43.62</v>
      </c>
      <c r="O602" s="31" t="n">
        <v>383.37</v>
      </c>
      <c r="P602" s="29" t="s">
        <v>21831</v>
      </c>
      <c r="Q602" s="30" t="n">
        <v>46249</v>
      </c>
      <c r="R602" s="30" t="n">
        <v>46246</v>
      </c>
      <c r="S602" s="29"/>
    </row>
    <row r="603" customFormat="false" ht="15" hidden="false" customHeight="true" outlineLevel="0" collapsed="false">
      <c r="A603" s="26" t="s">
        <v>23027</v>
      </c>
      <c r="B603" s="27" t="n">
        <v>46235</v>
      </c>
      <c r="C603" s="26" t="s">
        <v>23028</v>
      </c>
      <c r="D603" s="26" t="s">
        <v>1144</v>
      </c>
      <c r="E603" s="26" t="s">
        <v>12025</v>
      </c>
      <c r="F603" s="26" t="s">
        <v>314</v>
      </c>
      <c r="G603" s="26" t="s">
        <v>11624</v>
      </c>
      <c r="H603" s="26" t="s">
        <v>21830</v>
      </c>
      <c r="I603" s="26" t="n">
        <v>52</v>
      </c>
      <c r="J603" s="26" t="n">
        <v>1</v>
      </c>
      <c r="K603" s="26" t="n">
        <v>52</v>
      </c>
      <c r="L603" s="28" t="n">
        <v>7.55</v>
      </c>
      <c r="M603" s="28" t="n">
        <v>392.6</v>
      </c>
      <c r="N603" s="28" t="n">
        <v>50.41</v>
      </c>
      <c r="O603" s="28" t="n">
        <v>443.01</v>
      </c>
      <c r="P603" s="26" t="s">
        <v>21831</v>
      </c>
      <c r="Q603" s="27" t="n">
        <v>46249</v>
      </c>
      <c r="R603" s="27" t="n">
        <v>46241</v>
      </c>
      <c r="S603" s="26"/>
    </row>
    <row r="604" customFormat="false" ht="15" hidden="false" customHeight="true" outlineLevel="0" collapsed="false">
      <c r="A604" s="29" t="s">
        <v>23029</v>
      </c>
      <c r="B604" s="30" t="n">
        <v>46235</v>
      </c>
      <c r="C604" s="29" t="s">
        <v>23030</v>
      </c>
      <c r="D604" s="29" t="s">
        <v>10962</v>
      </c>
      <c r="E604" s="29" t="s">
        <v>13847</v>
      </c>
      <c r="F604" s="29" t="s">
        <v>314</v>
      </c>
      <c r="G604" s="29" t="s">
        <v>11624</v>
      </c>
      <c r="H604" s="29" t="s">
        <v>21830</v>
      </c>
      <c r="I604" s="29" t="n">
        <v>45</v>
      </c>
      <c r="J604" s="29" t="n">
        <v>1</v>
      </c>
      <c r="K604" s="29" t="n">
        <v>45</v>
      </c>
      <c r="L604" s="31" t="n">
        <v>7.55</v>
      </c>
      <c r="M604" s="31" t="n">
        <v>339.75</v>
      </c>
      <c r="N604" s="31" t="n">
        <v>43.62</v>
      </c>
      <c r="O604" s="31" t="n">
        <v>383.37</v>
      </c>
      <c r="P604" s="29" t="s">
        <v>21831</v>
      </c>
      <c r="Q604" s="30" t="n">
        <v>46249</v>
      </c>
      <c r="R604" s="30" t="n">
        <v>46245</v>
      </c>
      <c r="S604" s="29"/>
    </row>
    <row r="605" customFormat="false" ht="15" hidden="false" customHeight="true" outlineLevel="0" collapsed="false">
      <c r="A605" s="26" t="s">
        <v>23031</v>
      </c>
      <c r="B605" s="27" t="n">
        <v>46235</v>
      </c>
      <c r="C605" s="26" t="s">
        <v>23032</v>
      </c>
      <c r="D605" s="26" t="s">
        <v>3581</v>
      </c>
      <c r="E605" s="26" t="s">
        <v>13186</v>
      </c>
      <c r="F605" s="26" t="s">
        <v>314</v>
      </c>
      <c r="G605" s="26" t="s">
        <v>11624</v>
      </c>
      <c r="H605" s="26" t="s">
        <v>21830</v>
      </c>
      <c r="I605" s="26" t="n">
        <v>51</v>
      </c>
      <c r="J605" s="26" t="n">
        <v>1</v>
      </c>
      <c r="K605" s="26" t="n">
        <v>51</v>
      </c>
      <c r="L605" s="28" t="n">
        <v>7.55</v>
      </c>
      <c r="M605" s="28" t="n">
        <v>385.05</v>
      </c>
      <c r="N605" s="28" t="n">
        <v>49.44</v>
      </c>
      <c r="O605" s="28" t="n">
        <v>434.49</v>
      </c>
      <c r="P605" s="26" t="s">
        <v>21831</v>
      </c>
      <c r="Q605" s="27" t="n">
        <v>46249</v>
      </c>
      <c r="R605" s="27" t="n">
        <v>46243</v>
      </c>
      <c r="S605" s="26"/>
    </row>
    <row r="606" customFormat="false" ht="15" hidden="false" customHeight="true" outlineLevel="0" collapsed="false">
      <c r="A606" s="29" t="s">
        <v>23033</v>
      </c>
      <c r="B606" s="30" t="n">
        <v>46235</v>
      </c>
      <c r="C606" s="29" t="s">
        <v>23034</v>
      </c>
      <c r="D606" s="29" t="s">
        <v>10240</v>
      </c>
      <c r="E606" s="29" t="s">
        <v>21199</v>
      </c>
      <c r="F606" s="29" t="s">
        <v>314</v>
      </c>
      <c r="G606" s="29" t="s">
        <v>11624</v>
      </c>
      <c r="H606" s="29" t="s">
        <v>21830</v>
      </c>
      <c r="I606" s="29" t="n">
        <v>43</v>
      </c>
      <c r="J606" s="29" t="n">
        <v>1</v>
      </c>
      <c r="K606" s="29" t="n">
        <v>43</v>
      </c>
      <c r="L606" s="31" t="n">
        <v>7.55</v>
      </c>
      <c r="M606" s="31" t="n">
        <v>324.65</v>
      </c>
      <c r="N606" s="31" t="n">
        <v>41.69</v>
      </c>
      <c r="O606" s="31" t="n">
        <v>366.34</v>
      </c>
      <c r="P606" s="29" t="s">
        <v>21831</v>
      </c>
      <c r="Q606" s="30" t="n">
        <v>46249</v>
      </c>
      <c r="R606" s="30" t="n">
        <v>46246</v>
      </c>
      <c r="S606" s="29"/>
    </row>
    <row r="607" customFormat="false" ht="15" hidden="false" customHeight="true" outlineLevel="0" collapsed="false">
      <c r="A607" s="26" t="s">
        <v>23035</v>
      </c>
      <c r="B607" s="27" t="n">
        <v>46235</v>
      </c>
      <c r="C607" s="26" t="s">
        <v>23036</v>
      </c>
      <c r="D607" s="26" t="s">
        <v>8079</v>
      </c>
      <c r="E607" s="26" t="s">
        <v>12066</v>
      </c>
      <c r="F607" s="26" t="s">
        <v>314</v>
      </c>
      <c r="G607" s="26" t="s">
        <v>11624</v>
      </c>
      <c r="H607" s="26" t="s">
        <v>21830</v>
      </c>
      <c r="I607" s="26" t="n">
        <v>50</v>
      </c>
      <c r="J607" s="26" t="n">
        <v>1</v>
      </c>
      <c r="K607" s="26" t="n">
        <v>50</v>
      </c>
      <c r="L607" s="28" t="n">
        <v>7.55</v>
      </c>
      <c r="M607" s="28" t="n">
        <v>377.5</v>
      </c>
      <c r="N607" s="28" t="n">
        <v>48.47</v>
      </c>
      <c r="O607" s="28" t="n">
        <v>425.97</v>
      </c>
      <c r="P607" s="26" t="s">
        <v>21834</v>
      </c>
      <c r="Q607" s="27" t="n">
        <v>46249</v>
      </c>
      <c r="R607" s="26"/>
      <c r="S607" s="26"/>
    </row>
    <row r="608" customFormat="false" ht="15" hidden="false" customHeight="true" outlineLevel="0" collapsed="false">
      <c r="A608" s="29" t="s">
        <v>23037</v>
      </c>
      <c r="B608" s="30" t="n">
        <v>46235</v>
      </c>
      <c r="C608" s="29" t="s">
        <v>23038</v>
      </c>
      <c r="D608" s="29" t="s">
        <v>1641</v>
      </c>
      <c r="E608" s="29" t="s">
        <v>13069</v>
      </c>
      <c r="F608" s="29" t="s">
        <v>314</v>
      </c>
      <c r="G608" s="29" t="s">
        <v>11624</v>
      </c>
      <c r="H608" s="29" t="s">
        <v>21830</v>
      </c>
      <c r="I608" s="29" t="n">
        <v>28</v>
      </c>
      <c r="J608" s="29" t="n">
        <v>1</v>
      </c>
      <c r="K608" s="29" t="n">
        <v>28</v>
      </c>
      <c r="L608" s="31" t="n">
        <v>7.55</v>
      </c>
      <c r="M608" s="31" t="n">
        <v>211.4</v>
      </c>
      <c r="N608" s="31" t="n">
        <v>27.14</v>
      </c>
      <c r="O608" s="31" t="n">
        <v>238.54</v>
      </c>
      <c r="P608" s="29" t="s">
        <v>21831</v>
      </c>
      <c r="Q608" s="30" t="n">
        <v>46249</v>
      </c>
      <c r="R608" s="30" t="n">
        <v>46244</v>
      </c>
      <c r="S608" s="29"/>
    </row>
    <row r="609" customFormat="false" ht="15" hidden="false" customHeight="true" outlineLevel="0" collapsed="false">
      <c r="A609" s="26" t="s">
        <v>23039</v>
      </c>
      <c r="B609" s="27" t="n">
        <v>46235</v>
      </c>
      <c r="C609" s="26" t="s">
        <v>23040</v>
      </c>
      <c r="D609" s="26" t="s">
        <v>1822</v>
      </c>
      <c r="E609" s="26" t="s">
        <v>13127</v>
      </c>
      <c r="F609" s="26" t="s">
        <v>314</v>
      </c>
      <c r="G609" s="26" t="s">
        <v>11624</v>
      </c>
      <c r="H609" s="26" t="s">
        <v>21830</v>
      </c>
      <c r="I609" s="26" t="n">
        <v>28</v>
      </c>
      <c r="J609" s="26" t="n">
        <v>1</v>
      </c>
      <c r="K609" s="26" t="n">
        <v>28</v>
      </c>
      <c r="L609" s="28" t="n">
        <v>7.55</v>
      </c>
      <c r="M609" s="28" t="n">
        <v>211.4</v>
      </c>
      <c r="N609" s="28" t="n">
        <v>27.14</v>
      </c>
      <c r="O609" s="28" t="n">
        <v>238.54</v>
      </c>
      <c r="P609" s="26" t="s">
        <v>21831</v>
      </c>
      <c r="Q609" s="27" t="n">
        <v>46249</v>
      </c>
      <c r="R609" s="27" t="n">
        <v>46249</v>
      </c>
      <c r="S609" s="26"/>
    </row>
    <row r="610" customFormat="false" ht="15" hidden="false" customHeight="true" outlineLevel="0" collapsed="false">
      <c r="A610" s="29" t="s">
        <v>23041</v>
      </c>
      <c r="B610" s="30" t="n">
        <v>46235</v>
      </c>
      <c r="C610" s="29" t="s">
        <v>23042</v>
      </c>
      <c r="D610" s="29" t="s">
        <v>6414</v>
      </c>
      <c r="E610" s="29" t="s">
        <v>21205</v>
      </c>
      <c r="F610" s="29" t="s">
        <v>314</v>
      </c>
      <c r="G610" s="29" t="s">
        <v>11624</v>
      </c>
      <c r="H610" s="29" t="s">
        <v>21830</v>
      </c>
      <c r="I610" s="29" t="n">
        <v>51</v>
      </c>
      <c r="J610" s="29" t="n">
        <v>1</v>
      </c>
      <c r="K610" s="29" t="n">
        <v>51</v>
      </c>
      <c r="L610" s="31" t="n">
        <v>7.55</v>
      </c>
      <c r="M610" s="31" t="n">
        <v>385.05</v>
      </c>
      <c r="N610" s="31" t="n">
        <v>49.44</v>
      </c>
      <c r="O610" s="31" t="n">
        <v>434.49</v>
      </c>
      <c r="P610" s="29" t="s">
        <v>21831</v>
      </c>
      <c r="Q610" s="30" t="n">
        <v>46249</v>
      </c>
      <c r="R610" s="30" t="n">
        <v>46244</v>
      </c>
      <c r="S610" s="29"/>
    </row>
    <row r="611" customFormat="false" ht="15" hidden="false" customHeight="true" outlineLevel="0" collapsed="false">
      <c r="A611" s="26" t="s">
        <v>23043</v>
      </c>
      <c r="B611" s="27" t="n">
        <v>46235</v>
      </c>
      <c r="C611" s="26" t="s">
        <v>23044</v>
      </c>
      <c r="D611" s="26" t="s">
        <v>10989</v>
      </c>
      <c r="E611" s="26" t="s">
        <v>13842</v>
      </c>
      <c r="F611" s="26" t="s">
        <v>314</v>
      </c>
      <c r="G611" s="26" t="s">
        <v>11624</v>
      </c>
      <c r="H611" s="26" t="s">
        <v>21830</v>
      </c>
      <c r="I611" s="26" t="n">
        <v>33</v>
      </c>
      <c r="J611" s="26" t="n">
        <v>1</v>
      </c>
      <c r="K611" s="26" t="n">
        <v>33</v>
      </c>
      <c r="L611" s="28" t="n">
        <v>7.55</v>
      </c>
      <c r="M611" s="28" t="n">
        <v>249.15</v>
      </c>
      <c r="N611" s="28" t="n">
        <v>31.99</v>
      </c>
      <c r="O611" s="28" t="n">
        <v>281.14</v>
      </c>
      <c r="P611" s="26" t="s">
        <v>21831</v>
      </c>
      <c r="Q611" s="27" t="n">
        <v>46249</v>
      </c>
      <c r="R611" s="27" t="n">
        <v>46244</v>
      </c>
      <c r="S611" s="26"/>
    </row>
    <row r="612" customFormat="false" ht="15" hidden="false" customHeight="true" outlineLevel="0" collapsed="false">
      <c r="A612" s="29" t="s">
        <v>23045</v>
      </c>
      <c r="B612" s="30" t="n">
        <v>46235</v>
      </c>
      <c r="C612" s="29" t="s">
        <v>23046</v>
      </c>
      <c r="D612" s="29" t="s">
        <v>11442</v>
      </c>
      <c r="E612" s="29" t="s">
        <v>21208</v>
      </c>
      <c r="F612" s="29" t="s">
        <v>314</v>
      </c>
      <c r="G612" s="29" t="s">
        <v>11624</v>
      </c>
      <c r="H612" s="29" t="s">
        <v>21830</v>
      </c>
      <c r="I612" s="29" t="n">
        <v>60</v>
      </c>
      <c r="J612" s="29" t="n">
        <v>1</v>
      </c>
      <c r="K612" s="29" t="n">
        <v>60</v>
      </c>
      <c r="L612" s="31" t="n">
        <v>7.55</v>
      </c>
      <c r="M612" s="31" t="n">
        <v>453</v>
      </c>
      <c r="N612" s="31" t="n">
        <v>58.17</v>
      </c>
      <c r="O612" s="31" t="n">
        <v>511.17</v>
      </c>
      <c r="P612" s="29" t="s">
        <v>21831</v>
      </c>
      <c r="Q612" s="30" t="n">
        <v>46249</v>
      </c>
      <c r="R612" s="30" t="n">
        <v>46242</v>
      </c>
      <c r="S612" s="29"/>
    </row>
    <row r="613" customFormat="false" ht="15" hidden="false" customHeight="true" outlineLevel="0" collapsed="false">
      <c r="A613" s="26" t="s">
        <v>23047</v>
      </c>
      <c r="B613" s="27" t="n">
        <v>46235</v>
      </c>
      <c r="C613" s="26" t="s">
        <v>23048</v>
      </c>
      <c r="D613" s="26" t="s">
        <v>5488</v>
      </c>
      <c r="E613" s="26" t="s">
        <v>12761</v>
      </c>
      <c r="F613" s="26" t="s">
        <v>314</v>
      </c>
      <c r="G613" s="26" t="s">
        <v>11624</v>
      </c>
      <c r="H613" s="26" t="s">
        <v>21830</v>
      </c>
      <c r="I613" s="26" t="n">
        <v>50</v>
      </c>
      <c r="J613" s="26" t="n">
        <v>1</v>
      </c>
      <c r="K613" s="26" t="n">
        <v>50</v>
      </c>
      <c r="L613" s="28" t="n">
        <v>7.55</v>
      </c>
      <c r="M613" s="28" t="n">
        <v>377.5</v>
      </c>
      <c r="N613" s="28" t="n">
        <v>48.47</v>
      </c>
      <c r="O613" s="28" t="n">
        <v>425.97</v>
      </c>
      <c r="P613" s="26" t="s">
        <v>21831</v>
      </c>
      <c r="Q613" s="27" t="n">
        <v>46249</v>
      </c>
      <c r="R613" s="27" t="n">
        <v>46243</v>
      </c>
      <c r="S613" s="26"/>
    </row>
    <row r="614" customFormat="false" ht="15" hidden="false" customHeight="true" outlineLevel="0" collapsed="false">
      <c r="A614" s="29" t="s">
        <v>23049</v>
      </c>
      <c r="B614" s="30" t="n">
        <v>46235</v>
      </c>
      <c r="C614" s="29" t="s">
        <v>23050</v>
      </c>
      <c r="D614" s="29" t="s">
        <v>5950</v>
      </c>
      <c r="E614" s="29" t="s">
        <v>13995</v>
      </c>
      <c r="F614" s="29" t="s">
        <v>314</v>
      </c>
      <c r="G614" s="29" t="s">
        <v>11624</v>
      </c>
      <c r="H614" s="29" t="s">
        <v>21830</v>
      </c>
      <c r="I614" s="29" t="n">
        <v>28</v>
      </c>
      <c r="J614" s="29" t="n">
        <v>1</v>
      </c>
      <c r="K614" s="29" t="n">
        <v>28</v>
      </c>
      <c r="L614" s="31" t="n">
        <v>7.55</v>
      </c>
      <c r="M614" s="31" t="n">
        <v>211.4</v>
      </c>
      <c r="N614" s="31" t="n">
        <v>27.14</v>
      </c>
      <c r="O614" s="31" t="n">
        <v>238.54</v>
      </c>
      <c r="P614" s="29" t="s">
        <v>21834</v>
      </c>
      <c r="Q614" s="30" t="n">
        <v>46249</v>
      </c>
      <c r="R614" s="29"/>
      <c r="S614" s="29"/>
    </row>
    <row r="615" customFormat="false" ht="15" hidden="false" customHeight="true" outlineLevel="0" collapsed="false">
      <c r="A615" s="26" t="s">
        <v>23051</v>
      </c>
      <c r="B615" s="27" t="n">
        <v>46235</v>
      </c>
      <c r="C615" s="26" t="s">
        <v>23052</v>
      </c>
      <c r="D615" s="26" t="s">
        <v>6386</v>
      </c>
      <c r="E615" s="26" t="s">
        <v>11980</v>
      </c>
      <c r="F615" s="26" t="s">
        <v>314</v>
      </c>
      <c r="G615" s="26" t="s">
        <v>11624</v>
      </c>
      <c r="H615" s="26" t="s">
        <v>21830</v>
      </c>
      <c r="I615" s="26" t="n">
        <v>40</v>
      </c>
      <c r="J615" s="26" t="n">
        <v>1</v>
      </c>
      <c r="K615" s="26" t="n">
        <v>40</v>
      </c>
      <c r="L615" s="28" t="n">
        <v>7.55</v>
      </c>
      <c r="M615" s="28" t="n">
        <v>302</v>
      </c>
      <c r="N615" s="28" t="n">
        <v>38.78</v>
      </c>
      <c r="O615" s="28" t="n">
        <v>340.78</v>
      </c>
      <c r="P615" s="26" t="s">
        <v>21834</v>
      </c>
      <c r="Q615" s="27" t="n">
        <v>46249</v>
      </c>
      <c r="R615" s="26"/>
      <c r="S615" s="26"/>
    </row>
    <row r="616" customFormat="false" ht="15" hidden="false" customHeight="true" outlineLevel="0" collapsed="false">
      <c r="A616" s="29" t="s">
        <v>23053</v>
      </c>
      <c r="B616" s="30" t="n">
        <v>46235</v>
      </c>
      <c r="C616" s="29" t="s">
        <v>23054</v>
      </c>
      <c r="D616" s="29" t="s">
        <v>1147</v>
      </c>
      <c r="E616" s="29" t="s">
        <v>13651</v>
      </c>
      <c r="F616" s="29" t="s">
        <v>314</v>
      </c>
      <c r="G616" s="29" t="s">
        <v>11624</v>
      </c>
      <c r="H616" s="29" t="s">
        <v>21830</v>
      </c>
      <c r="I616" s="29" t="n">
        <v>60</v>
      </c>
      <c r="J616" s="29" t="n">
        <v>1</v>
      </c>
      <c r="K616" s="29" t="n">
        <v>60</v>
      </c>
      <c r="L616" s="31" t="n">
        <v>7.55</v>
      </c>
      <c r="M616" s="31" t="n">
        <v>453</v>
      </c>
      <c r="N616" s="31" t="n">
        <v>58.17</v>
      </c>
      <c r="O616" s="31" t="n">
        <v>511.17</v>
      </c>
      <c r="P616" s="29" t="s">
        <v>21831</v>
      </c>
      <c r="Q616" s="30" t="n">
        <v>46249</v>
      </c>
      <c r="R616" s="30" t="n">
        <v>46247</v>
      </c>
      <c r="S616" s="29"/>
    </row>
    <row r="617" customFormat="false" ht="15" hidden="false" customHeight="true" outlineLevel="0" collapsed="false">
      <c r="A617" s="26" t="s">
        <v>23055</v>
      </c>
      <c r="B617" s="27" t="n">
        <v>46235</v>
      </c>
      <c r="C617" s="26" t="s">
        <v>23056</v>
      </c>
      <c r="D617" s="26" t="s">
        <v>7830</v>
      </c>
      <c r="E617" s="26" t="s">
        <v>21214</v>
      </c>
      <c r="F617" s="26" t="s">
        <v>314</v>
      </c>
      <c r="G617" s="26" t="s">
        <v>11624</v>
      </c>
      <c r="H617" s="26" t="s">
        <v>21830</v>
      </c>
      <c r="I617" s="26" t="n">
        <v>52</v>
      </c>
      <c r="J617" s="26" t="n">
        <v>1</v>
      </c>
      <c r="K617" s="26" t="n">
        <v>52</v>
      </c>
      <c r="L617" s="28" t="n">
        <v>7.55</v>
      </c>
      <c r="M617" s="28" t="n">
        <v>392.6</v>
      </c>
      <c r="N617" s="28" t="n">
        <v>50.41</v>
      </c>
      <c r="O617" s="28" t="n">
        <v>443.01</v>
      </c>
      <c r="P617" s="26" t="s">
        <v>21831</v>
      </c>
      <c r="Q617" s="27" t="n">
        <v>46249</v>
      </c>
      <c r="R617" s="27" t="n">
        <v>46237</v>
      </c>
      <c r="S617" s="26"/>
    </row>
    <row r="618" customFormat="false" ht="15" hidden="false" customHeight="true" outlineLevel="0" collapsed="false">
      <c r="A618" s="29" t="s">
        <v>23057</v>
      </c>
      <c r="B618" s="30" t="n">
        <v>46235</v>
      </c>
      <c r="C618" s="29" t="s">
        <v>23058</v>
      </c>
      <c r="D618" s="29" t="s">
        <v>10696</v>
      </c>
      <c r="E618" s="29" t="s">
        <v>13472</v>
      </c>
      <c r="F618" s="29" t="s">
        <v>314</v>
      </c>
      <c r="G618" s="29" t="s">
        <v>11624</v>
      </c>
      <c r="H618" s="29" t="s">
        <v>21830</v>
      </c>
      <c r="I618" s="29" t="n">
        <v>40</v>
      </c>
      <c r="J618" s="29" t="n">
        <v>1</v>
      </c>
      <c r="K618" s="29" t="n">
        <v>40</v>
      </c>
      <c r="L618" s="31" t="n">
        <v>7.55</v>
      </c>
      <c r="M618" s="31" t="n">
        <v>302</v>
      </c>
      <c r="N618" s="31" t="n">
        <v>38.78</v>
      </c>
      <c r="O618" s="31" t="n">
        <v>340.78</v>
      </c>
      <c r="P618" s="29" t="s">
        <v>21831</v>
      </c>
      <c r="Q618" s="30" t="n">
        <v>46249</v>
      </c>
      <c r="R618" s="30" t="n">
        <v>46239</v>
      </c>
      <c r="S618" s="29"/>
    </row>
    <row r="619" customFormat="false" ht="15" hidden="false" customHeight="true" outlineLevel="0" collapsed="false">
      <c r="A619" s="26" t="s">
        <v>23059</v>
      </c>
      <c r="B619" s="27" t="n">
        <v>46235</v>
      </c>
      <c r="C619" s="26" t="s">
        <v>23060</v>
      </c>
      <c r="D619" s="26" t="s">
        <v>3479</v>
      </c>
      <c r="E619" s="26" t="s">
        <v>13730</v>
      </c>
      <c r="F619" s="26" t="s">
        <v>314</v>
      </c>
      <c r="G619" s="26" t="s">
        <v>11624</v>
      </c>
      <c r="H619" s="26" t="s">
        <v>21830</v>
      </c>
      <c r="I619" s="26" t="n">
        <v>47</v>
      </c>
      <c r="J619" s="26" t="n">
        <v>1</v>
      </c>
      <c r="K619" s="26" t="n">
        <v>47</v>
      </c>
      <c r="L619" s="28" t="n">
        <v>7.55</v>
      </c>
      <c r="M619" s="28" t="n">
        <v>354.85</v>
      </c>
      <c r="N619" s="28" t="n">
        <v>45.56</v>
      </c>
      <c r="O619" s="28" t="n">
        <v>400.41</v>
      </c>
      <c r="P619" s="26" t="s">
        <v>11623</v>
      </c>
      <c r="Q619" s="27" t="n">
        <v>46249</v>
      </c>
      <c r="R619" s="26"/>
      <c r="S619" s="26"/>
    </row>
    <row r="620" customFormat="false" ht="15" hidden="false" customHeight="true" outlineLevel="0" collapsed="false">
      <c r="A620" s="29" t="s">
        <v>23061</v>
      </c>
      <c r="B620" s="30" t="n">
        <v>46235</v>
      </c>
      <c r="C620" s="29" t="s">
        <v>23062</v>
      </c>
      <c r="D620" s="29" t="s">
        <v>8364</v>
      </c>
      <c r="E620" s="29" t="s">
        <v>14291</v>
      </c>
      <c r="F620" s="29" t="s">
        <v>314</v>
      </c>
      <c r="G620" s="29" t="s">
        <v>11624</v>
      </c>
      <c r="H620" s="29" t="s">
        <v>21830</v>
      </c>
      <c r="I620" s="29" t="n">
        <v>55</v>
      </c>
      <c r="J620" s="29" t="n">
        <v>1</v>
      </c>
      <c r="K620" s="29" t="n">
        <v>55</v>
      </c>
      <c r="L620" s="31" t="n">
        <v>7.55</v>
      </c>
      <c r="M620" s="31" t="n">
        <v>415.25</v>
      </c>
      <c r="N620" s="31" t="n">
        <v>53.32</v>
      </c>
      <c r="O620" s="31" t="n">
        <v>468.57</v>
      </c>
      <c r="P620" s="29" t="s">
        <v>21831</v>
      </c>
      <c r="Q620" s="30" t="n">
        <v>46249</v>
      </c>
      <c r="R620" s="30" t="n">
        <v>46251</v>
      </c>
      <c r="S620" s="29"/>
    </row>
    <row r="621" customFormat="false" ht="15" hidden="false" customHeight="true" outlineLevel="0" collapsed="false">
      <c r="A621" s="26" t="s">
        <v>23063</v>
      </c>
      <c r="B621" s="27" t="n">
        <v>46235</v>
      </c>
      <c r="C621" s="26" t="s">
        <v>23064</v>
      </c>
      <c r="D621" s="26" t="s">
        <v>9648</v>
      </c>
      <c r="E621" s="26" t="s">
        <v>11756</v>
      </c>
      <c r="F621" s="26" t="s">
        <v>314</v>
      </c>
      <c r="G621" s="26" t="s">
        <v>11624</v>
      </c>
      <c r="H621" s="26" t="s">
        <v>21830</v>
      </c>
      <c r="I621" s="26" t="n">
        <v>54</v>
      </c>
      <c r="J621" s="26" t="n">
        <v>1</v>
      </c>
      <c r="K621" s="26" t="n">
        <v>54</v>
      </c>
      <c r="L621" s="28" t="n">
        <v>7.55</v>
      </c>
      <c r="M621" s="28" t="n">
        <v>407.7</v>
      </c>
      <c r="N621" s="28" t="n">
        <v>52.35</v>
      </c>
      <c r="O621" s="28" t="n">
        <v>460.05</v>
      </c>
      <c r="P621" s="26" t="s">
        <v>21831</v>
      </c>
      <c r="Q621" s="27" t="n">
        <v>46249</v>
      </c>
      <c r="R621" s="27" t="n">
        <v>46242</v>
      </c>
      <c r="S621" s="26"/>
    </row>
    <row r="622" customFormat="false" ht="15" hidden="false" customHeight="true" outlineLevel="0" collapsed="false">
      <c r="A622" s="29" t="s">
        <v>23065</v>
      </c>
      <c r="B622" s="30" t="n">
        <v>46235</v>
      </c>
      <c r="C622" s="29" t="s">
        <v>23066</v>
      </c>
      <c r="D622" s="29" t="s">
        <v>4903</v>
      </c>
      <c r="E622" s="29" t="s">
        <v>12898</v>
      </c>
      <c r="F622" s="29" t="s">
        <v>314</v>
      </c>
      <c r="G622" s="29" t="s">
        <v>11624</v>
      </c>
      <c r="H622" s="29" t="s">
        <v>21830</v>
      </c>
      <c r="I622" s="29" t="n">
        <v>70</v>
      </c>
      <c r="J622" s="29" t="n">
        <v>1</v>
      </c>
      <c r="K622" s="29" t="n">
        <v>70</v>
      </c>
      <c r="L622" s="31" t="n">
        <v>7.55</v>
      </c>
      <c r="M622" s="31" t="n">
        <v>528.5</v>
      </c>
      <c r="N622" s="31" t="n">
        <v>67.86</v>
      </c>
      <c r="O622" s="31" t="n">
        <v>596.36</v>
      </c>
      <c r="P622" s="29" t="s">
        <v>21831</v>
      </c>
      <c r="Q622" s="30" t="n">
        <v>46249</v>
      </c>
      <c r="R622" s="30" t="n">
        <v>46243</v>
      </c>
      <c r="S622" s="29"/>
    </row>
    <row r="623" customFormat="false" ht="15" hidden="false" customHeight="true" outlineLevel="0" collapsed="false">
      <c r="A623" s="26" t="s">
        <v>23067</v>
      </c>
      <c r="B623" s="27" t="n">
        <v>46235</v>
      </c>
      <c r="C623" s="26" t="s">
        <v>23068</v>
      </c>
      <c r="D623" s="26" t="s">
        <v>4957</v>
      </c>
      <c r="E623" s="26" t="s">
        <v>13362</v>
      </c>
      <c r="F623" s="26" t="s">
        <v>314</v>
      </c>
      <c r="G623" s="26" t="s">
        <v>11624</v>
      </c>
      <c r="H623" s="26" t="s">
        <v>21830</v>
      </c>
      <c r="I623" s="26" t="n">
        <v>45</v>
      </c>
      <c r="J623" s="26" t="n">
        <v>1</v>
      </c>
      <c r="K623" s="26" t="n">
        <v>45</v>
      </c>
      <c r="L623" s="28" t="n">
        <v>7.55</v>
      </c>
      <c r="M623" s="28" t="n">
        <v>339.75</v>
      </c>
      <c r="N623" s="28" t="n">
        <v>43.62</v>
      </c>
      <c r="O623" s="28" t="n">
        <v>383.37</v>
      </c>
      <c r="P623" s="26" t="s">
        <v>21831</v>
      </c>
      <c r="Q623" s="27" t="n">
        <v>46249</v>
      </c>
      <c r="R623" s="27" t="n">
        <v>46249</v>
      </c>
      <c r="S623" s="26"/>
    </row>
    <row r="624" customFormat="false" ht="15" hidden="false" customHeight="true" outlineLevel="0" collapsed="false">
      <c r="A624" s="29" t="s">
        <v>23069</v>
      </c>
      <c r="B624" s="30" t="n">
        <v>46235</v>
      </c>
      <c r="C624" s="29" t="s">
        <v>23070</v>
      </c>
      <c r="D624" s="29" t="s">
        <v>11165</v>
      </c>
      <c r="E624" s="29" t="s">
        <v>21222</v>
      </c>
      <c r="F624" s="29" t="s">
        <v>314</v>
      </c>
      <c r="G624" s="29" t="s">
        <v>11624</v>
      </c>
      <c r="H624" s="29" t="s">
        <v>21830</v>
      </c>
      <c r="I624" s="29" t="n">
        <v>70</v>
      </c>
      <c r="J624" s="29" t="n">
        <v>1</v>
      </c>
      <c r="K624" s="29" t="n">
        <v>70</v>
      </c>
      <c r="L624" s="31" t="n">
        <v>7.55</v>
      </c>
      <c r="M624" s="31" t="n">
        <v>528.5</v>
      </c>
      <c r="N624" s="31" t="n">
        <v>67.86</v>
      </c>
      <c r="O624" s="31" t="n">
        <v>596.36</v>
      </c>
      <c r="P624" s="29" t="s">
        <v>21831</v>
      </c>
      <c r="Q624" s="30" t="n">
        <v>46249</v>
      </c>
      <c r="R624" s="30" t="n">
        <v>46242</v>
      </c>
      <c r="S624" s="29"/>
    </row>
    <row r="625" customFormat="false" ht="15" hidden="false" customHeight="true" outlineLevel="0" collapsed="false">
      <c r="A625" s="26" t="s">
        <v>23071</v>
      </c>
      <c r="B625" s="27" t="n">
        <v>46235</v>
      </c>
      <c r="C625" s="26" t="s">
        <v>23072</v>
      </c>
      <c r="D625" s="26" t="s">
        <v>9762</v>
      </c>
      <c r="E625" s="26" t="s">
        <v>12748</v>
      </c>
      <c r="F625" s="26" t="s">
        <v>314</v>
      </c>
      <c r="G625" s="26" t="s">
        <v>11624</v>
      </c>
      <c r="H625" s="26" t="s">
        <v>21830</v>
      </c>
      <c r="I625" s="26" t="n">
        <v>57</v>
      </c>
      <c r="J625" s="26" t="n">
        <v>1</v>
      </c>
      <c r="K625" s="26" t="n">
        <v>57</v>
      </c>
      <c r="L625" s="28" t="n">
        <v>7.55</v>
      </c>
      <c r="M625" s="28" t="n">
        <v>430.35</v>
      </c>
      <c r="N625" s="28" t="n">
        <v>55.26</v>
      </c>
      <c r="O625" s="28" t="n">
        <v>485.61</v>
      </c>
      <c r="P625" s="26" t="s">
        <v>21831</v>
      </c>
      <c r="Q625" s="27" t="n">
        <v>46249</v>
      </c>
      <c r="R625" s="27" t="n">
        <v>46239</v>
      </c>
      <c r="S625" s="26"/>
    </row>
    <row r="626" customFormat="false" ht="15" hidden="false" customHeight="true" outlineLevel="0" collapsed="false">
      <c r="A626" s="29" t="s">
        <v>23073</v>
      </c>
      <c r="B626" s="30" t="n">
        <v>46235</v>
      </c>
      <c r="C626" s="29" t="s">
        <v>23074</v>
      </c>
      <c r="D626" s="29" t="s">
        <v>10979</v>
      </c>
      <c r="E626" s="29" t="s">
        <v>12291</v>
      </c>
      <c r="F626" s="29" t="s">
        <v>314</v>
      </c>
      <c r="G626" s="29" t="s">
        <v>11624</v>
      </c>
      <c r="H626" s="29" t="s">
        <v>21830</v>
      </c>
      <c r="I626" s="29" t="n">
        <v>32</v>
      </c>
      <c r="J626" s="29" t="n">
        <v>1</v>
      </c>
      <c r="K626" s="29" t="n">
        <v>32</v>
      </c>
      <c r="L626" s="31" t="n">
        <v>7.55</v>
      </c>
      <c r="M626" s="31" t="n">
        <v>241.6</v>
      </c>
      <c r="N626" s="31" t="n">
        <v>31.02</v>
      </c>
      <c r="O626" s="31" t="n">
        <v>272.62</v>
      </c>
      <c r="P626" s="29" t="s">
        <v>21831</v>
      </c>
      <c r="Q626" s="30" t="n">
        <v>46249</v>
      </c>
      <c r="R626" s="30" t="n">
        <v>46241</v>
      </c>
      <c r="S626" s="29"/>
    </row>
    <row r="627" customFormat="false" ht="15" hidden="false" customHeight="true" outlineLevel="0" collapsed="false">
      <c r="A627" s="26" t="s">
        <v>23075</v>
      </c>
      <c r="B627" s="27" t="n">
        <v>46235</v>
      </c>
      <c r="C627" s="26" t="s">
        <v>23076</v>
      </c>
      <c r="D627" s="26" t="s">
        <v>3095</v>
      </c>
      <c r="E627" s="26" t="s">
        <v>13708</v>
      </c>
      <c r="F627" s="26" t="s">
        <v>314</v>
      </c>
      <c r="G627" s="26" t="s">
        <v>11624</v>
      </c>
      <c r="H627" s="26" t="s">
        <v>21830</v>
      </c>
      <c r="I627" s="26" t="n">
        <v>59</v>
      </c>
      <c r="J627" s="26" t="n">
        <v>1</v>
      </c>
      <c r="K627" s="26" t="n">
        <v>59</v>
      </c>
      <c r="L627" s="28" t="n">
        <v>7.55</v>
      </c>
      <c r="M627" s="28" t="n">
        <v>445.45</v>
      </c>
      <c r="N627" s="28" t="n">
        <v>57.2</v>
      </c>
      <c r="O627" s="28" t="n">
        <v>502.65</v>
      </c>
      <c r="P627" s="26" t="s">
        <v>21831</v>
      </c>
      <c r="Q627" s="27" t="n">
        <v>46249</v>
      </c>
      <c r="R627" s="27" t="n">
        <v>46249</v>
      </c>
      <c r="S627" s="26"/>
    </row>
    <row r="628" customFormat="false" ht="15" hidden="false" customHeight="true" outlineLevel="0" collapsed="false">
      <c r="A628" s="29" t="s">
        <v>23077</v>
      </c>
      <c r="B628" s="30" t="n">
        <v>46235</v>
      </c>
      <c r="C628" s="29" t="s">
        <v>23078</v>
      </c>
      <c r="D628" s="29" t="s">
        <v>2236</v>
      </c>
      <c r="E628" s="29" t="s">
        <v>12106</v>
      </c>
      <c r="F628" s="29" t="s">
        <v>314</v>
      </c>
      <c r="G628" s="29" t="s">
        <v>11624</v>
      </c>
      <c r="H628" s="29" t="s">
        <v>21830</v>
      </c>
      <c r="I628" s="29" t="n">
        <v>36</v>
      </c>
      <c r="J628" s="29" t="n">
        <v>1</v>
      </c>
      <c r="K628" s="29" t="n">
        <v>36</v>
      </c>
      <c r="L628" s="31" t="n">
        <v>7.55</v>
      </c>
      <c r="M628" s="31" t="n">
        <v>271.8</v>
      </c>
      <c r="N628" s="31" t="n">
        <v>34.9</v>
      </c>
      <c r="O628" s="31" t="n">
        <v>306.7</v>
      </c>
      <c r="P628" s="29" t="s">
        <v>21831</v>
      </c>
      <c r="Q628" s="30" t="n">
        <v>46249</v>
      </c>
      <c r="R628" s="30" t="n">
        <v>46251</v>
      </c>
      <c r="S628" s="29"/>
    </row>
    <row r="629" customFormat="false" ht="15" hidden="false" customHeight="true" outlineLevel="0" collapsed="false">
      <c r="A629" s="26" t="s">
        <v>23079</v>
      </c>
      <c r="B629" s="27" t="n">
        <v>46235</v>
      </c>
      <c r="C629" s="26" t="s">
        <v>23080</v>
      </c>
      <c r="D629" s="26" t="s">
        <v>9167</v>
      </c>
      <c r="E629" s="26" t="s">
        <v>12405</v>
      </c>
      <c r="F629" s="26" t="s">
        <v>314</v>
      </c>
      <c r="G629" s="26" t="s">
        <v>11624</v>
      </c>
      <c r="H629" s="26" t="s">
        <v>21830</v>
      </c>
      <c r="I629" s="26" t="n">
        <v>30</v>
      </c>
      <c r="J629" s="26" t="n">
        <v>1</v>
      </c>
      <c r="K629" s="26" t="n">
        <v>30</v>
      </c>
      <c r="L629" s="28" t="n">
        <v>7.55</v>
      </c>
      <c r="M629" s="28" t="n">
        <v>226.5</v>
      </c>
      <c r="N629" s="28" t="n">
        <v>29.08</v>
      </c>
      <c r="O629" s="28" t="n">
        <v>255.58</v>
      </c>
      <c r="P629" s="26" t="s">
        <v>21834</v>
      </c>
      <c r="Q629" s="27" t="n">
        <v>46249</v>
      </c>
      <c r="R629" s="26"/>
      <c r="S629" s="26"/>
    </row>
    <row r="630" customFormat="false" ht="15" hidden="false" customHeight="true" outlineLevel="0" collapsed="false">
      <c r="A630" s="29" t="s">
        <v>23081</v>
      </c>
      <c r="B630" s="30" t="n">
        <v>46235</v>
      </c>
      <c r="C630" s="29" t="s">
        <v>23082</v>
      </c>
      <c r="D630" s="29" t="s">
        <v>6065</v>
      </c>
      <c r="E630" s="29" t="s">
        <v>21229</v>
      </c>
      <c r="F630" s="29" t="s">
        <v>314</v>
      </c>
      <c r="G630" s="29" t="s">
        <v>11624</v>
      </c>
      <c r="H630" s="29" t="s">
        <v>21830</v>
      </c>
      <c r="I630" s="29" t="n">
        <v>80</v>
      </c>
      <c r="J630" s="29" t="n">
        <v>1</v>
      </c>
      <c r="K630" s="29" t="n">
        <v>80</v>
      </c>
      <c r="L630" s="31" t="n">
        <v>7.55</v>
      </c>
      <c r="M630" s="31" t="n">
        <v>604</v>
      </c>
      <c r="N630" s="31" t="n">
        <v>77.55</v>
      </c>
      <c r="O630" s="31" t="n">
        <v>681.55</v>
      </c>
      <c r="P630" s="29" t="s">
        <v>21831</v>
      </c>
      <c r="Q630" s="30" t="n">
        <v>46249</v>
      </c>
      <c r="R630" s="30" t="n">
        <v>46250</v>
      </c>
      <c r="S630" s="29"/>
    </row>
    <row r="631" customFormat="false" ht="15" hidden="false" customHeight="true" outlineLevel="0" collapsed="false">
      <c r="A631" s="26" t="s">
        <v>23083</v>
      </c>
      <c r="B631" s="27" t="n">
        <v>46235</v>
      </c>
      <c r="C631" s="26" t="s">
        <v>23084</v>
      </c>
      <c r="D631" s="26" t="s">
        <v>7093</v>
      </c>
      <c r="E631" s="26" t="s">
        <v>14455</v>
      </c>
      <c r="F631" s="26" t="s">
        <v>314</v>
      </c>
      <c r="G631" s="26" t="s">
        <v>11624</v>
      </c>
      <c r="H631" s="26" t="s">
        <v>21830</v>
      </c>
      <c r="I631" s="26" t="n">
        <v>70</v>
      </c>
      <c r="J631" s="26" t="n">
        <v>1</v>
      </c>
      <c r="K631" s="26" t="n">
        <v>70</v>
      </c>
      <c r="L631" s="28" t="n">
        <v>7.55</v>
      </c>
      <c r="M631" s="28" t="n">
        <v>528.5</v>
      </c>
      <c r="N631" s="28" t="n">
        <v>67.86</v>
      </c>
      <c r="O631" s="28" t="n">
        <v>596.36</v>
      </c>
      <c r="P631" s="26" t="s">
        <v>21831</v>
      </c>
      <c r="Q631" s="27" t="n">
        <v>46249</v>
      </c>
      <c r="R631" s="27" t="n">
        <v>46238</v>
      </c>
      <c r="S631" s="26"/>
    </row>
    <row r="632" customFormat="false" ht="15" hidden="false" customHeight="true" outlineLevel="0" collapsed="false">
      <c r="A632" s="29" t="s">
        <v>23085</v>
      </c>
      <c r="B632" s="30" t="n">
        <v>46235</v>
      </c>
      <c r="C632" s="29" t="s">
        <v>23086</v>
      </c>
      <c r="D632" s="29" t="s">
        <v>10298</v>
      </c>
      <c r="E632" s="29" t="s">
        <v>12828</v>
      </c>
      <c r="F632" s="29" t="s">
        <v>314</v>
      </c>
      <c r="G632" s="29" t="s">
        <v>11624</v>
      </c>
      <c r="H632" s="29" t="s">
        <v>21830</v>
      </c>
      <c r="I632" s="29" t="n">
        <v>28</v>
      </c>
      <c r="J632" s="29" t="n">
        <v>1</v>
      </c>
      <c r="K632" s="29" t="n">
        <v>28</v>
      </c>
      <c r="L632" s="31" t="n">
        <v>7.55</v>
      </c>
      <c r="M632" s="31" t="n">
        <v>211.4</v>
      </c>
      <c r="N632" s="31" t="n">
        <v>27.14</v>
      </c>
      <c r="O632" s="31" t="n">
        <v>238.54</v>
      </c>
      <c r="P632" s="29" t="s">
        <v>21831</v>
      </c>
      <c r="Q632" s="30" t="n">
        <v>46249</v>
      </c>
      <c r="R632" s="30" t="n">
        <v>46241</v>
      </c>
      <c r="S632" s="29"/>
    </row>
    <row r="633" customFormat="false" ht="15" hidden="false" customHeight="true" outlineLevel="0" collapsed="false">
      <c r="A633" s="26" t="s">
        <v>23087</v>
      </c>
      <c r="B633" s="27" t="n">
        <v>46235</v>
      </c>
      <c r="C633" s="26" t="s">
        <v>23088</v>
      </c>
      <c r="D633" s="26" t="s">
        <v>10936</v>
      </c>
      <c r="E633" s="26" t="s">
        <v>13739</v>
      </c>
      <c r="F633" s="26" t="s">
        <v>314</v>
      </c>
      <c r="G633" s="26" t="s">
        <v>11624</v>
      </c>
      <c r="H633" s="26" t="s">
        <v>21830</v>
      </c>
      <c r="I633" s="26" t="n">
        <v>70</v>
      </c>
      <c r="J633" s="26" t="n">
        <v>1</v>
      </c>
      <c r="K633" s="26" t="n">
        <v>70</v>
      </c>
      <c r="L633" s="28" t="n">
        <v>7.55</v>
      </c>
      <c r="M633" s="28" t="n">
        <v>528.5</v>
      </c>
      <c r="N633" s="28" t="n">
        <v>67.86</v>
      </c>
      <c r="O633" s="28" t="n">
        <v>596.36</v>
      </c>
      <c r="P633" s="26" t="s">
        <v>21834</v>
      </c>
      <c r="Q633" s="27" t="n">
        <v>46249</v>
      </c>
      <c r="R633" s="26"/>
      <c r="S633" s="26"/>
    </row>
    <row r="634" customFormat="false" ht="15" hidden="false" customHeight="true" outlineLevel="0" collapsed="false">
      <c r="A634" s="29" t="s">
        <v>23089</v>
      </c>
      <c r="B634" s="30" t="n">
        <v>46235</v>
      </c>
      <c r="C634" s="29" t="s">
        <v>23090</v>
      </c>
      <c r="D634" s="29" t="s">
        <v>10842</v>
      </c>
      <c r="E634" s="29" t="s">
        <v>21234</v>
      </c>
      <c r="F634" s="29" t="s">
        <v>314</v>
      </c>
      <c r="G634" s="29" t="s">
        <v>11624</v>
      </c>
      <c r="H634" s="29" t="s">
        <v>21830</v>
      </c>
      <c r="I634" s="29" t="n">
        <v>28</v>
      </c>
      <c r="J634" s="29" t="n">
        <v>1</v>
      </c>
      <c r="K634" s="29" t="n">
        <v>28</v>
      </c>
      <c r="L634" s="31" t="n">
        <v>7.55</v>
      </c>
      <c r="M634" s="31" t="n">
        <v>211.4</v>
      </c>
      <c r="N634" s="31" t="n">
        <v>27.14</v>
      </c>
      <c r="O634" s="31" t="n">
        <v>238.54</v>
      </c>
      <c r="P634" s="29" t="s">
        <v>21831</v>
      </c>
      <c r="Q634" s="30" t="n">
        <v>46249</v>
      </c>
      <c r="R634" s="30" t="n">
        <v>46245</v>
      </c>
      <c r="S634" s="29"/>
    </row>
    <row r="635" customFormat="false" ht="15" hidden="false" customHeight="true" outlineLevel="0" collapsed="false">
      <c r="A635" s="26" t="s">
        <v>23091</v>
      </c>
      <c r="B635" s="27" t="n">
        <v>46235</v>
      </c>
      <c r="C635" s="26" t="s">
        <v>23092</v>
      </c>
      <c r="D635" s="26" t="s">
        <v>5650</v>
      </c>
      <c r="E635" s="26" t="s">
        <v>12800</v>
      </c>
      <c r="F635" s="26" t="s">
        <v>314</v>
      </c>
      <c r="G635" s="26" t="s">
        <v>11624</v>
      </c>
      <c r="H635" s="26" t="s">
        <v>21830</v>
      </c>
      <c r="I635" s="26" t="n">
        <v>55</v>
      </c>
      <c r="J635" s="26" t="n">
        <v>1</v>
      </c>
      <c r="K635" s="26" t="n">
        <v>55</v>
      </c>
      <c r="L635" s="28" t="n">
        <v>7.55</v>
      </c>
      <c r="M635" s="28" t="n">
        <v>415.25</v>
      </c>
      <c r="N635" s="28" t="n">
        <v>53.32</v>
      </c>
      <c r="O635" s="28" t="n">
        <v>468.57</v>
      </c>
      <c r="P635" s="26" t="s">
        <v>21831</v>
      </c>
      <c r="Q635" s="27" t="n">
        <v>46249</v>
      </c>
      <c r="R635" s="27" t="n">
        <v>46241</v>
      </c>
      <c r="S635" s="26"/>
    </row>
    <row r="636" customFormat="false" ht="15" hidden="false" customHeight="true" outlineLevel="0" collapsed="false">
      <c r="A636" s="29" t="s">
        <v>23093</v>
      </c>
      <c r="B636" s="30" t="n">
        <v>46235</v>
      </c>
      <c r="C636" s="29" t="s">
        <v>23094</v>
      </c>
      <c r="D636" s="29" t="s">
        <v>4291</v>
      </c>
      <c r="E636" s="29" t="s">
        <v>11838</v>
      </c>
      <c r="F636" s="29" t="s">
        <v>314</v>
      </c>
      <c r="G636" s="29" t="s">
        <v>11624</v>
      </c>
      <c r="H636" s="29" t="s">
        <v>21830</v>
      </c>
      <c r="I636" s="29" t="n">
        <v>40</v>
      </c>
      <c r="J636" s="29" t="n">
        <v>1</v>
      </c>
      <c r="K636" s="29" t="n">
        <v>40</v>
      </c>
      <c r="L636" s="31" t="n">
        <v>7.55</v>
      </c>
      <c r="M636" s="31" t="n">
        <v>302</v>
      </c>
      <c r="N636" s="31" t="n">
        <v>38.78</v>
      </c>
      <c r="O636" s="31" t="n">
        <v>340.78</v>
      </c>
      <c r="P636" s="29" t="s">
        <v>21831</v>
      </c>
      <c r="Q636" s="30" t="n">
        <v>46249</v>
      </c>
      <c r="R636" s="30" t="n">
        <v>46251</v>
      </c>
      <c r="S636" s="29"/>
    </row>
    <row r="637" customFormat="false" ht="15" hidden="false" customHeight="true" outlineLevel="0" collapsed="false">
      <c r="A637" s="26" t="s">
        <v>23095</v>
      </c>
      <c r="B637" s="27" t="n">
        <v>46235</v>
      </c>
      <c r="C637" s="26" t="s">
        <v>23096</v>
      </c>
      <c r="D637" s="26" t="s">
        <v>9786</v>
      </c>
      <c r="E637" s="26" t="s">
        <v>13856</v>
      </c>
      <c r="F637" s="26" t="s">
        <v>314</v>
      </c>
      <c r="G637" s="26" t="s">
        <v>11624</v>
      </c>
      <c r="H637" s="26" t="s">
        <v>21830</v>
      </c>
      <c r="I637" s="26" t="n">
        <v>50</v>
      </c>
      <c r="J637" s="26" t="n">
        <v>1</v>
      </c>
      <c r="K637" s="26" t="n">
        <v>50</v>
      </c>
      <c r="L637" s="28" t="n">
        <v>7.55</v>
      </c>
      <c r="M637" s="28" t="n">
        <v>377.5</v>
      </c>
      <c r="N637" s="28" t="n">
        <v>48.47</v>
      </c>
      <c r="O637" s="28" t="n">
        <v>425.97</v>
      </c>
      <c r="P637" s="26" t="s">
        <v>21831</v>
      </c>
      <c r="Q637" s="27" t="n">
        <v>46249</v>
      </c>
      <c r="R637" s="27" t="n">
        <v>46250</v>
      </c>
      <c r="S637" s="26"/>
    </row>
    <row r="638" customFormat="false" ht="15" hidden="false" customHeight="true" outlineLevel="0" collapsed="false">
      <c r="A638" s="29" t="s">
        <v>23097</v>
      </c>
      <c r="B638" s="30" t="n">
        <v>46235</v>
      </c>
      <c r="C638" s="29" t="s">
        <v>23098</v>
      </c>
      <c r="D638" s="29" t="s">
        <v>6536</v>
      </c>
      <c r="E638" s="29" t="s">
        <v>11976</v>
      </c>
      <c r="F638" s="29" t="s">
        <v>314</v>
      </c>
      <c r="G638" s="29" t="s">
        <v>11624</v>
      </c>
      <c r="H638" s="29" t="s">
        <v>21830</v>
      </c>
      <c r="I638" s="29" t="n">
        <v>80</v>
      </c>
      <c r="J638" s="29" t="n">
        <v>1</v>
      </c>
      <c r="K638" s="29" t="n">
        <v>80</v>
      </c>
      <c r="L638" s="31" t="n">
        <v>7.55</v>
      </c>
      <c r="M638" s="31" t="n">
        <v>604</v>
      </c>
      <c r="N638" s="31" t="n">
        <v>77.55</v>
      </c>
      <c r="O638" s="31" t="n">
        <v>681.55</v>
      </c>
      <c r="P638" s="29" t="s">
        <v>21831</v>
      </c>
      <c r="Q638" s="30" t="n">
        <v>46249</v>
      </c>
      <c r="R638" s="30" t="n">
        <v>46237</v>
      </c>
      <c r="S638" s="29"/>
    </row>
    <row r="639" customFormat="false" ht="15" hidden="false" customHeight="true" outlineLevel="0" collapsed="false">
      <c r="A639" s="26" t="s">
        <v>23099</v>
      </c>
      <c r="B639" s="27" t="n">
        <v>46235</v>
      </c>
      <c r="C639" s="26" t="s">
        <v>23100</v>
      </c>
      <c r="D639" s="26" t="s">
        <v>10012</v>
      </c>
      <c r="E639" s="26" t="s">
        <v>13646</v>
      </c>
      <c r="F639" s="26" t="s">
        <v>314</v>
      </c>
      <c r="G639" s="26" t="s">
        <v>11624</v>
      </c>
      <c r="H639" s="26" t="s">
        <v>21830</v>
      </c>
      <c r="I639" s="26" t="n">
        <v>36</v>
      </c>
      <c r="J639" s="26" t="n">
        <v>1</v>
      </c>
      <c r="K639" s="26" t="n">
        <v>36</v>
      </c>
      <c r="L639" s="28" t="n">
        <v>7.55</v>
      </c>
      <c r="M639" s="28" t="n">
        <v>271.8</v>
      </c>
      <c r="N639" s="28" t="n">
        <v>34.9</v>
      </c>
      <c r="O639" s="28" t="n">
        <v>306.7</v>
      </c>
      <c r="P639" s="26" t="s">
        <v>21831</v>
      </c>
      <c r="Q639" s="27" t="n">
        <v>46249</v>
      </c>
      <c r="R639" s="27" t="n">
        <v>46248</v>
      </c>
      <c r="S639" s="26"/>
    </row>
    <row r="640" customFormat="false" ht="15" hidden="false" customHeight="true" outlineLevel="0" collapsed="false">
      <c r="A640" s="29" t="s">
        <v>23101</v>
      </c>
      <c r="B640" s="30" t="n">
        <v>46235</v>
      </c>
      <c r="C640" s="29" t="s">
        <v>23102</v>
      </c>
      <c r="D640" s="29" t="s">
        <v>10939</v>
      </c>
      <c r="E640" s="29" t="s">
        <v>11644</v>
      </c>
      <c r="F640" s="29" t="s">
        <v>314</v>
      </c>
      <c r="G640" s="29" t="s">
        <v>11624</v>
      </c>
      <c r="H640" s="29" t="s">
        <v>21830</v>
      </c>
      <c r="I640" s="29" t="n">
        <v>55</v>
      </c>
      <c r="J640" s="29" t="n">
        <v>1</v>
      </c>
      <c r="K640" s="29" t="n">
        <v>55</v>
      </c>
      <c r="L640" s="31" t="n">
        <v>7.55</v>
      </c>
      <c r="M640" s="31" t="n">
        <v>415.25</v>
      </c>
      <c r="N640" s="31" t="n">
        <v>53.32</v>
      </c>
      <c r="O640" s="31" t="n">
        <v>468.57</v>
      </c>
      <c r="P640" s="29" t="s">
        <v>21831</v>
      </c>
      <c r="Q640" s="30" t="n">
        <v>46249</v>
      </c>
      <c r="R640" s="30" t="n">
        <v>46238</v>
      </c>
      <c r="S640" s="29"/>
    </row>
    <row r="641" customFormat="false" ht="15" hidden="false" customHeight="true" outlineLevel="0" collapsed="false">
      <c r="A641" s="26" t="s">
        <v>23103</v>
      </c>
      <c r="B641" s="27" t="n">
        <v>46235</v>
      </c>
      <c r="C641" s="26" t="s">
        <v>23104</v>
      </c>
      <c r="D641" s="26" t="s">
        <v>7066</v>
      </c>
      <c r="E641" s="26" t="s">
        <v>11721</v>
      </c>
      <c r="F641" s="26" t="s">
        <v>314</v>
      </c>
      <c r="G641" s="26" t="s">
        <v>11624</v>
      </c>
      <c r="H641" s="26" t="s">
        <v>21830</v>
      </c>
      <c r="I641" s="26" t="n">
        <v>35</v>
      </c>
      <c r="J641" s="26" t="n">
        <v>1</v>
      </c>
      <c r="K641" s="26" t="n">
        <v>35</v>
      </c>
      <c r="L641" s="28" t="n">
        <v>7.55</v>
      </c>
      <c r="M641" s="28" t="n">
        <v>264.25</v>
      </c>
      <c r="N641" s="28" t="n">
        <v>33.93</v>
      </c>
      <c r="O641" s="28" t="n">
        <v>298.18</v>
      </c>
      <c r="P641" s="26" t="s">
        <v>21831</v>
      </c>
      <c r="Q641" s="27" t="n">
        <v>46249</v>
      </c>
      <c r="R641" s="27" t="n">
        <v>46247</v>
      </c>
      <c r="S641" s="26"/>
    </row>
    <row r="642" customFormat="false" ht="15" hidden="false" customHeight="true" outlineLevel="0" collapsed="false">
      <c r="A642" s="29" t="s">
        <v>23105</v>
      </c>
      <c r="B642" s="30" t="n">
        <v>46235</v>
      </c>
      <c r="C642" s="29" t="s">
        <v>23106</v>
      </c>
      <c r="D642" s="29" t="s">
        <v>5719</v>
      </c>
      <c r="E642" s="29" t="s">
        <v>21243</v>
      </c>
      <c r="F642" s="29" t="s">
        <v>314</v>
      </c>
      <c r="G642" s="29" t="s">
        <v>11624</v>
      </c>
      <c r="H642" s="29" t="s">
        <v>21830</v>
      </c>
      <c r="I642" s="29" t="n">
        <v>40</v>
      </c>
      <c r="J642" s="29" t="n">
        <v>1</v>
      </c>
      <c r="K642" s="29" t="n">
        <v>40</v>
      </c>
      <c r="L642" s="31" t="n">
        <v>7.55</v>
      </c>
      <c r="M642" s="31" t="n">
        <v>302</v>
      </c>
      <c r="N642" s="31" t="n">
        <v>38.78</v>
      </c>
      <c r="O642" s="31" t="n">
        <v>340.78</v>
      </c>
      <c r="P642" s="29" t="s">
        <v>21831</v>
      </c>
      <c r="Q642" s="30" t="n">
        <v>46249</v>
      </c>
      <c r="R642" s="30" t="n">
        <v>46244</v>
      </c>
      <c r="S642" s="29"/>
    </row>
    <row r="643" customFormat="false" ht="15" hidden="false" customHeight="true" outlineLevel="0" collapsed="false">
      <c r="A643" s="26" t="s">
        <v>23107</v>
      </c>
      <c r="B643" s="27" t="n">
        <v>46235</v>
      </c>
      <c r="C643" s="26" t="s">
        <v>23108</v>
      </c>
      <c r="D643" s="26" t="s">
        <v>675</v>
      </c>
      <c r="E643" s="26" t="s">
        <v>11955</v>
      </c>
      <c r="F643" s="26" t="s">
        <v>314</v>
      </c>
      <c r="G643" s="26" t="s">
        <v>11624</v>
      </c>
      <c r="H643" s="26" t="s">
        <v>21830</v>
      </c>
      <c r="I643" s="26" t="n">
        <v>60</v>
      </c>
      <c r="J643" s="26" t="n">
        <v>1</v>
      </c>
      <c r="K643" s="26" t="n">
        <v>60</v>
      </c>
      <c r="L643" s="28" t="n">
        <v>7.55</v>
      </c>
      <c r="M643" s="28" t="n">
        <v>453</v>
      </c>
      <c r="N643" s="28" t="n">
        <v>58.17</v>
      </c>
      <c r="O643" s="28" t="n">
        <v>511.17</v>
      </c>
      <c r="P643" s="26" t="s">
        <v>21831</v>
      </c>
      <c r="Q643" s="27" t="n">
        <v>46249</v>
      </c>
      <c r="R643" s="27" t="n">
        <v>46243</v>
      </c>
      <c r="S643" s="26"/>
    </row>
    <row r="644" customFormat="false" ht="15" hidden="false" customHeight="true" outlineLevel="0" collapsed="false">
      <c r="A644" s="29" t="s">
        <v>23109</v>
      </c>
      <c r="B644" s="30" t="n">
        <v>46235</v>
      </c>
      <c r="C644" s="29" t="s">
        <v>23110</v>
      </c>
      <c r="D644" s="29" t="s">
        <v>9232</v>
      </c>
      <c r="E644" s="29" t="s">
        <v>12091</v>
      </c>
      <c r="F644" s="29" t="s">
        <v>314</v>
      </c>
      <c r="G644" s="29" t="s">
        <v>11624</v>
      </c>
      <c r="H644" s="29" t="s">
        <v>21830</v>
      </c>
      <c r="I644" s="29" t="n">
        <v>55</v>
      </c>
      <c r="J644" s="29" t="n">
        <v>1</v>
      </c>
      <c r="K644" s="29" t="n">
        <v>55</v>
      </c>
      <c r="L644" s="31" t="n">
        <v>7.55</v>
      </c>
      <c r="M644" s="31" t="n">
        <v>415.25</v>
      </c>
      <c r="N644" s="31" t="n">
        <v>53.32</v>
      </c>
      <c r="O644" s="31" t="n">
        <v>468.57</v>
      </c>
      <c r="P644" s="29" t="s">
        <v>21831</v>
      </c>
      <c r="Q644" s="30" t="n">
        <v>46249</v>
      </c>
      <c r="R644" s="30" t="n">
        <v>46250</v>
      </c>
      <c r="S644" s="29"/>
    </row>
    <row r="645" customFormat="false" ht="15" hidden="false" customHeight="true" outlineLevel="0" collapsed="false">
      <c r="A645" s="26" t="s">
        <v>23111</v>
      </c>
      <c r="B645" s="27" t="n">
        <v>46235</v>
      </c>
      <c r="C645" s="26" t="s">
        <v>23112</v>
      </c>
      <c r="D645" s="26" t="s">
        <v>7046</v>
      </c>
      <c r="E645" s="26" t="s">
        <v>12824</v>
      </c>
      <c r="F645" s="26" t="s">
        <v>314</v>
      </c>
      <c r="G645" s="26" t="s">
        <v>11624</v>
      </c>
      <c r="H645" s="26" t="s">
        <v>21830</v>
      </c>
      <c r="I645" s="26" t="n">
        <v>38</v>
      </c>
      <c r="J645" s="26" t="n">
        <v>1</v>
      </c>
      <c r="K645" s="26" t="n">
        <v>38</v>
      </c>
      <c r="L645" s="28" t="n">
        <v>7.55</v>
      </c>
      <c r="M645" s="28" t="n">
        <v>286.9</v>
      </c>
      <c r="N645" s="28" t="n">
        <v>36.84</v>
      </c>
      <c r="O645" s="28" t="n">
        <v>323.74</v>
      </c>
      <c r="P645" s="26" t="s">
        <v>21831</v>
      </c>
      <c r="Q645" s="27" t="n">
        <v>46249</v>
      </c>
      <c r="R645" s="27" t="n">
        <v>46245</v>
      </c>
      <c r="S645" s="26"/>
    </row>
    <row r="646" customFormat="false" ht="15" hidden="false" customHeight="true" outlineLevel="0" collapsed="false">
      <c r="A646" s="29" t="s">
        <v>23113</v>
      </c>
      <c r="B646" s="30" t="n">
        <v>46235</v>
      </c>
      <c r="C646" s="29" t="s">
        <v>23114</v>
      </c>
      <c r="D646" s="29" t="s">
        <v>10879</v>
      </c>
      <c r="E646" s="29" t="s">
        <v>13071</v>
      </c>
      <c r="F646" s="29" t="s">
        <v>314</v>
      </c>
      <c r="G646" s="29" t="s">
        <v>11624</v>
      </c>
      <c r="H646" s="29" t="s">
        <v>21830</v>
      </c>
      <c r="I646" s="29" t="n">
        <v>80</v>
      </c>
      <c r="J646" s="29" t="n">
        <v>1</v>
      </c>
      <c r="K646" s="29" t="n">
        <v>80</v>
      </c>
      <c r="L646" s="31" t="n">
        <v>7.55</v>
      </c>
      <c r="M646" s="31" t="n">
        <v>604</v>
      </c>
      <c r="N646" s="31" t="n">
        <v>77.55</v>
      </c>
      <c r="O646" s="31" t="n">
        <v>681.55</v>
      </c>
      <c r="P646" s="29" t="s">
        <v>21831</v>
      </c>
      <c r="Q646" s="30" t="n">
        <v>46249</v>
      </c>
      <c r="R646" s="30" t="n">
        <v>46247</v>
      </c>
      <c r="S646" s="29"/>
    </row>
    <row r="647" customFormat="false" ht="15" hidden="false" customHeight="true" outlineLevel="0" collapsed="false">
      <c r="A647" s="26" t="s">
        <v>23115</v>
      </c>
      <c r="B647" s="27" t="n">
        <v>46235</v>
      </c>
      <c r="C647" s="26" t="s">
        <v>23116</v>
      </c>
      <c r="D647" s="26" t="s">
        <v>4443</v>
      </c>
      <c r="E647" s="26" t="s">
        <v>21250</v>
      </c>
      <c r="F647" s="26" t="s">
        <v>314</v>
      </c>
      <c r="G647" s="26" t="s">
        <v>11624</v>
      </c>
      <c r="H647" s="26" t="s">
        <v>21830</v>
      </c>
      <c r="I647" s="26" t="n">
        <v>27</v>
      </c>
      <c r="J647" s="26" t="n">
        <v>1</v>
      </c>
      <c r="K647" s="26" t="n">
        <v>27</v>
      </c>
      <c r="L647" s="28" t="n">
        <v>7.55</v>
      </c>
      <c r="M647" s="28" t="n">
        <v>203.85</v>
      </c>
      <c r="N647" s="28" t="n">
        <v>26.17</v>
      </c>
      <c r="O647" s="28" t="n">
        <v>230.02</v>
      </c>
      <c r="P647" s="26" t="s">
        <v>21831</v>
      </c>
      <c r="Q647" s="27" t="n">
        <v>46249</v>
      </c>
      <c r="R647" s="27" t="n">
        <v>46241</v>
      </c>
      <c r="S647" s="26"/>
    </row>
    <row r="648" customFormat="false" ht="15" hidden="false" customHeight="true" outlineLevel="0" collapsed="false">
      <c r="A648" s="29" t="s">
        <v>23117</v>
      </c>
      <c r="B648" s="30" t="n">
        <v>46235</v>
      </c>
      <c r="C648" s="29" t="s">
        <v>23118</v>
      </c>
      <c r="D648" s="29" t="s">
        <v>9938</v>
      </c>
      <c r="E648" s="29" t="s">
        <v>13491</v>
      </c>
      <c r="F648" s="29" t="s">
        <v>314</v>
      </c>
      <c r="G648" s="29" t="s">
        <v>11624</v>
      </c>
      <c r="H648" s="29" t="s">
        <v>21830</v>
      </c>
      <c r="I648" s="29" t="n">
        <v>45</v>
      </c>
      <c r="J648" s="29" t="n">
        <v>1</v>
      </c>
      <c r="K648" s="29" t="n">
        <v>45</v>
      </c>
      <c r="L648" s="31" t="n">
        <v>7.55</v>
      </c>
      <c r="M648" s="31" t="n">
        <v>339.75</v>
      </c>
      <c r="N648" s="31" t="n">
        <v>43.62</v>
      </c>
      <c r="O648" s="31" t="n">
        <v>383.37</v>
      </c>
      <c r="P648" s="29" t="s">
        <v>21831</v>
      </c>
      <c r="Q648" s="30" t="n">
        <v>46249</v>
      </c>
      <c r="R648" s="30" t="n">
        <v>46247</v>
      </c>
      <c r="S648" s="29"/>
    </row>
    <row r="649" customFormat="false" ht="15" hidden="false" customHeight="true" outlineLevel="0" collapsed="false">
      <c r="A649" s="26" t="s">
        <v>23119</v>
      </c>
      <c r="B649" s="27" t="n">
        <v>46235</v>
      </c>
      <c r="C649" s="26" t="s">
        <v>23120</v>
      </c>
      <c r="D649" s="26" t="s">
        <v>2318</v>
      </c>
      <c r="E649" s="26" t="s">
        <v>12563</v>
      </c>
      <c r="F649" s="26" t="s">
        <v>314</v>
      </c>
      <c r="G649" s="26" t="s">
        <v>11624</v>
      </c>
      <c r="H649" s="26" t="s">
        <v>21830</v>
      </c>
      <c r="I649" s="26" t="n">
        <v>47</v>
      </c>
      <c r="J649" s="26" t="n">
        <v>1</v>
      </c>
      <c r="K649" s="26" t="n">
        <v>47</v>
      </c>
      <c r="L649" s="28" t="n">
        <v>7.55</v>
      </c>
      <c r="M649" s="28" t="n">
        <v>354.85</v>
      </c>
      <c r="N649" s="28" t="n">
        <v>45.56</v>
      </c>
      <c r="O649" s="28" t="n">
        <v>400.41</v>
      </c>
      <c r="P649" s="26" t="s">
        <v>21831</v>
      </c>
      <c r="Q649" s="27" t="n">
        <v>46249</v>
      </c>
      <c r="R649" s="27" t="n">
        <v>46248</v>
      </c>
      <c r="S649" s="26"/>
    </row>
    <row r="650" customFormat="false" ht="15" hidden="false" customHeight="true" outlineLevel="0" collapsed="false">
      <c r="A650" s="29" t="s">
        <v>23121</v>
      </c>
      <c r="B650" s="30" t="n">
        <v>46235</v>
      </c>
      <c r="C650" s="29" t="s">
        <v>23122</v>
      </c>
      <c r="D650" s="29" t="s">
        <v>428</v>
      </c>
      <c r="E650" s="29" t="s">
        <v>21254</v>
      </c>
      <c r="F650" s="29" t="s">
        <v>314</v>
      </c>
      <c r="G650" s="29" t="s">
        <v>11624</v>
      </c>
      <c r="H650" s="29" t="s">
        <v>21830</v>
      </c>
      <c r="I650" s="29" t="n">
        <v>80</v>
      </c>
      <c r="J650" s="29" t="n">
        <v>1</v>
      </c>
      <c r="K650" s="29" t="n">
        <v>80</v>
      </c>
      <c r="L650" s="31" t="n">
        <v>7.55</v>
      </c>
      <c r="M650" s="31" t="n">
        <v>604</v>
      </c>
      <c r="N650" s="31" t="n">
        <v>77.55</v>
      </c>
      <c r="O650" s="31" t="n">
        <v>681.55</v>
      </c>
      <c r="P650" s="29" t="s">
        <v>21831</v>
      </c>
      <c r="Q650" s="30" t="n">
        <v>46249</v>
      </c>
      <c r="R650" s="30" t="n">
        <v>46240</v>
      </c>
      <c r="S650" s="29"/>
    </row>
    <row r="651" customFormat="false" ht="15" hidden="false" customHeight="true" outlineLevel="0" collapsed="false">
      <c r="A651" s="26" t="s">
        <v>23123</v>
      </c>
      <c r="B651" s="27" t="n">
        <v>46235</v>
      </c>
      <c r="C651" s="26" t="s">
        <v>23124</v>
      </c>
      <c r="D651" s="26" t="s">
        <v>8116</v>
      </c>
      <c r="E651" s="26" t="s">
        <v>21256</v>
      </c>
      <c r="F651" s="26" t="s">
        <v>314</v>
      </c>
      <c r="G651" s="26" t="s">
        <v>11624</v>
      </c>
      <c r="H651" s="26" t="s">
        <v>21830</v>
      </c>
      <c r="I651" s="26" t="n">
        <v>52</v>
      </c>
      <c r="J651" s="26" t="n">
        <v>1</v>
      </c>
      <c r="K651" s="26" t="n">
        <v>52</v>
      </c>
      <c r="L651" s="28" t="n">
        <v>7.55</v>
      </c>
      <c r="M651" s="28" t="n">
        <v>392.6</v>
      </c>
      <c r="N651" s="28" t="n">
        <v>50.41</v>
      </c>
      <c r="O651" s="28" t="n">
        <v>443.01</v>
      </c>
      <c r="P651" s="26" t="s">
        <v>21831</v>
      </c>
      <c r="Q651" s="27" t="n">
        <v>46249</v>
      </c>
      <c r="R651" s="27" t="n">
        <v>46246</v>
      </c>
      <c r="S651" s="26"/>
    </row>
    <row r="652" customFormat="false" ht="15" hidden="false" customHeight="true" outlineLevel="0" collapsed="false">
      <c r="A652" s="29" t="s">
        <v>23125</v>
      </c>
      <c r="B652" s="30" t="n">
        <v>46235</v>
      </c>
      <c r="C652" s="29" t="s">
        <v>23126</v>
      </c>
      <c r="D652" s="29" t="s">
        <v>6662</v>
      </c>
      <c r="E652" s="29" t="s">
        <v>21258</v>
      </c>
      <c r="F652" s="29" t="s">
        <v>314</v>
      </c>
      <c r="G652" s="29" t="s">
        <v>11624</v>
      </c>
      <c r="H652" s="29" t="s">
        <v>21830</v>
      </c>
      <c r="I652" s="29" t="n">
        <v>40</v>
      </c>
      <c r="J652" s="29" t="n">
        <v>1</v>
      </c>
      <c r="K652" s="29" t="n">
        <v>40</v>
      </c>
      <c r="L652" s="31" t="n">
        <v>7.55</v>
      </c>
      <c r="M652" s="31" t="n">
        <v>302</v>
      </c>
      <c r="N652" s="31" t="n">
        <v>38.78</v>
      </c>
      <c r="O652" s="31" t="n">
        <v>340.78</v>
      </c>
      <c r="P652" s="29" t="s">
        <v>21831</v>
      </c>
      <c r="Q652" s="30" t="n">
        <v>46249</v>
      </c>
      <c r="R652" s="30" t="n">
        <v>46238</v>
      </c>
      <c r="S652" s="29"/>
    </row>
    <row r="653" customFormat="false" ht="15" hidden="false" customHeight="true" outlineLevel="0" collapsed="false">
      <c r="A653" s="26" t="s">
        <v>23127</v>
      </c>
      <c r="B653" s="27" t="n">
        <v>46235</v>
      </c>
      <c r="C653" s="26" t="s">
        <v>23128</v>
      </c>
      <c r="D653" s="26" t="s">
        <v>9883</v>
      </c>
      <c r="E653" s="26" t="s">
        <v>13658</v>
      </c>
      <c r="F653" s="26" t="s">
        <v>314</v>
      </c>
      <c r="G653" s="26" t="s">
        <v>11624</v>
      </c>
      <c r="H653" s="26" t="s">
        <v>21830</v>
      </c>
      <c r="I653" s="26" t="n">
        <v>45</v>
      </c>
      <c r="J653" s="26" t="n">
        <v>1</v>
      </c>
      <c r="K653" s="26" t="n">
        <v>45</v>
      </c>
      <c r="L653" s="28" t="n">
        <v>7.55</v>
      </c>
      <c r="M653" s="28" t="n">
        <v>339.75</v>
      </c>
      <c r="N653" s="28" t="n">
        <v>43.62</v>
      </c>
      <c r="O653" s="28" t="n">
        <v>383.37</v>
      </c>
      <c r="P653" s="26" t="s">
        <v>21831</v>
      </c>
      <c r="Q653" s="27" t="n">
        <v>46249</v>
      </c>
      <c r="R653" s="27" t="n">
        <v>46242</v>
      </c>
      <c r="S653" s="26"/>
    </row>
    <row r="654" customFormat="false" ht="15" hidden="false" customHeight="true" outlineLevel="0" collapsed="false">
      <c r="A654" s="29" t="s">
        <v>23129</v>
      </c>
      <c r="B654" s="30" t="n">
        <v>46235</v>
      </c>
      <c r="C654" s="29" t="s">
        <v>23130</v>
      </c>
      <c r="D654" s="29" t="s">
        <v>9622</v>
      </c>
      <c r="E654" s="29" t="s">
        <v>11729</v>
      </c>
      <c r="F654" s="29" t="s">
        <v>314</v>
      </c>
      <c r="G654" s="29" t="s">
        <v>11624</v>
      </c>
      <c r="H654" s="29" t="s">
        <v>21830</v>
      </c>
      <c r="I654" s="29" t="n">
        <v>70</v>
      </c>
      <c r="J654" s="29" t="n">
        <v>1</v>
      </c>
      <c r="K654" s="29" t="n">
        <v>70</v>
      </c>
      <c r="L654" s="31" t="n">
        <v>7.55</v>
      </c>
      <c r="M654" s="31" t="n">
        <v>528.5</v>
      </c>
      <c r="N654" s="31" t="n">
        <v>67.86</v>
      </c>
      <c r="O654" s="31" t="n">
        <v>596.36</v>
      </c>
      <c r="P654" s="29" t="s">
        <v>21831</v>
      </c>
      <c r="Q654" s="30" t="n">
        <v>46249</v>
      </c>
      <c r="R654" s="30" t="n">
        <v>46241</v>
      </c>
      <c r="S654" s="29"/>
    </row>
    <row r="655" customFormat="false" ht="15" hidden="false" customHeight="true" outlineLevel="0" collapsed="false">
      <c r="A655" s="26" t="s">
        <v>23131</v>
      </c>
      <c r="B655" s="27" t="n">
        <v>46235</v>
      </c>
      <c r="C655" s="26" t="s">
        <v>23132</v>
      </c>
      <c r="D655" s="26" t="s">
        <v>8076</v>
      </c>
      <c r="E655" s="26" t="s">
        <v>11685</v>
      </c>
      <c r="F655" s="26" t="s">
        <v>314</v>
      </c>
      <c r="G655" s="26" t="s">
        <v>11624</v>
      </c>
      <c r="H655" s="26" t="s">
        <v>21830</v>
      </c>
      <c r="I655" s="26" t="n">
        <v>60</v>
      </c>
      <c r="J655" s="26" t="n">
        <v>1</v>
      </c>
      <c r="K655" s="26" t="n">
        <v>60</v>
      </c>
      <c r="L655" s="28" t="n">
        <v>7.55</v>
      </c>
      <c r="M655" s="28" t="n">
        <v>453</v>
      </c>
      <c r="N655" s="28" t="n">
        <v>58.17</v>
      </c>
      <c r="O655" s="28" t="n">
        <v>511.17</v>
      </c>
      <c r="P655" s="26" t="s">
        <v>21831</v>
      </c>
      <c r="Q655" s="27" t="n">
        <v>46249</v>
      </c>
      <c r="R655" s="27" t="n">
        <v>46238</v>
      </c>
      <c r="S655" s="26"/>
    </row>
    <row r="656" customFormat="false" ht="15" hidden="false" customHeight="true" outlineLevel="0" collapsed="false">
      <c r="A656" s="29" t="s">
        <v>23133</v>
      </c>
      <c r="B656" s="30" t="n">
        <v>46235</v>
      </c>
      <c r="C656" s="29" t="s">
        <v>23134</v>
      </c>
      <c r="D656" s="29" t="s">
        <v>10453</v>
      </c>
      <c r="E656" s="29" t="s">
        <v>13302</v>
      </c>
      <c r="F656" s="29" t="s">
        <v>314</v>
      </c>
      <c r="G656" s="29" t="s">
        <v>11624</v>
      </c>
      <c r="H656" s="29" t="s">
        <v>21830</v>
      </c>
      <c r="I656" s="29" t="n">
        <v>70</v>
      </c>
      <c r="J656" s="29" t="n">
        <v>1</v>
      </c>
      <c r="K656" s="29" t="n">
        <v>70</v>
      </c>
      <c r="L656" s="31" t="n">
        <v>7.55</v>
      </c>
      <c r="M656" s="31" t="n">
        <v>528.5</v>
      </c>
      <c r="N656" s="31" t="n">
        <v>67.86</v>
      </c>
      <c r="O656" s="31" t="n">
        <v>596.36</v>
      </c>
      <c r="P656" s="29" t="s">
        <v>21831</v>
      </c>
      <c r="Q656" s="30" t="n">
        <v>46249</v>
      </c>
      <c r="R656" s="30" t="n">
        <v>46238</v>
      </c>
      <c r="S656" s="29"/>
    </row>
    <row r="657" customFormat="false" ht="15" hidden="false" customHeight="true" outlineLevel="0" collapsed="false">
      <c r="A657" s="26" t="s">
        <v>23135</v>
      </c>
      <c r="B657" s="27" t="n">
        <v>46235</v>
      </c>
      <c r="C657" s="26" t="s">
        <v>23136</v>
      </c>
      <c r="D657" s="26" t="s">
        <v>6317</v>
      </c>
      <c r="E657" s="26" t="s">
        <v>21264</v>
      </c>
      <c r="F657" s="26" t="s">
        <v>314</v>
      </c>
      <c r="G657" s="26" t="s">
        <v>11624</v>
      </c>
      <c r="H657" s="26" t="s">
        <v>21830</v>
      </c>
      <c r="I657" s="26" t="n">
        <v>48</v>
      </c>
      <c r="J657" s="26" t="n">
        <v>1</v>
      </c>
      <c r="K657" s="26" t="n">
        <v>48</v>
      </c>
      <c r="L657" s="28" t="n">
        <v>7.55</v>
      </c>
      <c r="M657" s="28" t="n">
        <v>362.4</v>
      </c>
      <c r="N657" s="28" t="n">
        <v>46.53</v>
      </c>
      <c r="O657" s="28" t="n">
        <v>408.93</v>
      </c>
      <c r="P657" s="26" t="s">
        <v>21831</v>
      </c>
      <c r="Q657" s="27" t="n">
        <v>46249</v>
      </c>
      <c r="R657" s="27" t="n">
        <v>46241</v>
      </c>
      <c r="S657" s="26"/>
    </row>
    <row r="658" customFormat="false" ht="15" hidden="false" customHeight="true" outlineLevel="0" collapsed="false">
      <c r="A658" s="29" t="s">
        <v>23137</v>
      </c>
      <c r="B658" s="30" t="n">
        <v>46235</v>
      </c>
      <c r="C658" s="29" t="s">
        <v>23138</v>
      </c>
      <c r="D658" s="29" t="s">
        <v>5063</v>
      </c>
      <c r="E658" s="29" t="s">
        <v>13573</v>
      </c>
      <c r="F658" s="29" t="s">
        <v>314</v>
      </c>
      <c r="G658" s="29" t="s">
        <v>11624</v>
      </c>
      <c r="H658" s="29" t="s">
        <v>21830</v>
      </c>
      <c r="I658" s="29" t="n">
        <v>28</v>
      </c>
      <c r="J658" s="29" t="n">
        <v>1</v>
      </c>
      <c r="K658" s="29" t="n">
        <v>28</v>
      </c>
      <c r="L658" s="31" t="n">
        <v>7.55</v>
      </c>
      <c r="M658" s="31" t="n">
        <v>211.4</v>
      </c>
      <c r="N658" s="31" t="n">
        <v>27.14</v>
      </c>
      <c r="O658" s="31" t="n">
        <v>238.54</v>
      </c>
      <c r="P658" s="29" t="s">
        <v>21831</v>
      </c>
      <c r="Q658" s="30" t="n">
        <v>46249</v>
      </c>
      <c r="R658" s="30" t="n">
        <v>46238</v>
      </c>
      <c r="S658" s="29"/>
    </row>
    <row r="659" customFormat="false" ht="15" hidden="false" customHeight="true" outlineLevel="0" collapsed="false">
      <c r="A659" s="26" t="s">
        <v>23139</v>
      </c>
      <c r="B659" s="27" t="n">
        <v>46235</v>
      </c>
      <c r="C659" s="26" t="s">
        <v>23140</v>
      </c>
      <c r="D659" s="26" t="s">
        <v>9121</v>
      </c>
      <c r="E659" s="26" t="s">
        <v>12885</v>
      </c>
      <c r="F659" s="26" t="s">
        <v>314</v>
      </c>
      <c r="G659" s="26" t="s">
        <v>11624</v>
      </c>
      <c r="H659" s="26" t="s">
        <v>21830</v>
      </c>
      <c r="I659" s="26" t="n">
        <v>50</v>
      </c>
      <c r="J659" s="26" t="n">
        <v>1</v>
      </c>
      <c r="K659" s="26" t="n">
        <v>50</v>
      </c>
      <c r="L659" s="28" t="n">
        <v>7.55</v>
      </c>
      <c r="M659" s="28" t="n">
        <v>377.5</v>
      </c>
      <c r="N659" s="28" t="n">
        <v>48.47</v>
      </c>
      <c r="O659" s="28" t="n">
        <v>425.97</v>
      </c>
      <c r="P659" s="26" t="s">
        <v>21831</v>
      </c>
      <c r="Q659" s="27" t="n">
        <v>46249</v>
      </c>
      <c r="R659" s="27" t="n">
        <v>46238</v>
      </c>
      <c r="S659" s="26"/>
    </row>
    <row r="660" customFormat="false" ht="15" hidden="false" customHeight="true" outlineLevel="0" collapsed="false">
      <c r="A660" s="29" t="s">
        <v>23141</v>
      </c>
      <c r="B660" s="30" t="n">
        <v>46235</v>
      </c>
      <c r="C660" s="29" t="s">
        <v>23142</v>
      </c>
      <c r="D660" s="29" t="s">
        <v>9454</v>
      </c>
      <c r="E660" s="29" t="s">
        <v>12080</v>
      </c>
      <c r="F660" s="29" t="s">
        <v>314</v>
      </c>
      <c r="G660" s="29" t="s">
        <v>11624</v>
      </c>
      <c r="H660" s="29" t="s">
        <v>21830</v>
      </c>
      <c r="I660" s="29" t="n">
        <v>54</v>
      </c>
      <c r="J660" s="29" t="n">
        <v>1</v>
      </c>
      <c r="K660" s="29" t="n">
        <v>54</v>
      </c>
      <c r="L660" s="31" t="n">
        <v>7.55</v>
      </c>
      <c r="M660" s="31" t="n">
        <v>407.7</v>
      </c>
      <c r="N660" s="31" t="n">
        <v>52.35</v>
      </c>
      <c r="O660" s="31" t="n">
        <v>460.05</v>
      </c>
      <c r="P660" s="29" t="s">
        <v>21831</v>
      </c>
      <c r="Q660" s="30" t="n">
        <v>46249</v>
      </c>
      <c r="R660" s="30" t="n">
        <v>46247</v>
      </c>
      <c r="S660" s="29"/>
    </row>
    <row r="661" customFormat="false" ht="15" hidden="false" customHeight="true" outlineLevel="0" collapsed="false">
      <c r="A661" s="26" t="s">
        <v>23143</v>
      </c>
      <c r="B661" s="27" t="n">
        <v>46235</v>
      </c>
      <c r="C661" s="26" t="s">
        <v>23144</v>
      </c>
      <c r="D661" s="26" t="s">
        <v>9809</v>
      </c>
      <c r="E661" s="26" t="s">
        <v>14432</v>
      </c>
      <c r="F661" s="26" t="s">
        <v>314</v>
      </c>
      <c r="G661" s="26" t="s">
        <v>11624</v>
      </c>
      <c r="H661" s="26" t="s">
        <v>21830</v>
      </c>
      <c r="I661" s="26" t="n">
        <v>49</v>
      </c>
      <c r="J661" s="26" t="n">
        <v>1</v>
      </c>
      <c r="K661" s="26" t="n">
        <v>49</v>
      </c>
      <c r="L661" s="28" t="n">
        <v>7.55</v>
      </c>
      <c r="M661" s="28" t="n">
        <v>369.95</v>
      </c>
      <c r="N661" s="28" t="n">
        <v>47.5</v>
      </c>
      <c r="O661" s="28" t="n">
        <v>417.45</v>
      </c>
      <c r="P661" s="26" t="s">
        <v>21831</v>
      </c>
      <c r="Q661" s="27" t="n">
        <v>46249</v>
      </c>
      <c r="R661" s="27" t="n">
        <v>46238</v>
      </c>
      <c r="S661" s="26"/>
    </row>
    <row r="662" customFormat="false" ht="15" hidden="false" customHeight="true" outlineLevel="0" collapsed="false">
      <c r="A662" s="29" t="s">
        <v>23145</v>
      </c>
      <c r="B662" s="30" t="n">
        <v>46235</v>
      </c>
      <c r="C662" s="29" t="s">
        <v>23146</v>
      </c>
      <c r="D662" s="29" t="s">
        <v>6754</v>
      </c>
      <c r="E662" s="29" t="s">
        <v>14161</v>
      </c>
      <c r="F662" s="29" t="s">
        <v>314</v>
      </c>
      <c r="G662" s="29" t="s">
        <v>11624</v>
      </c>
      <c r="H662" s="29" t="s">
        <v>21830</v>
      </c>
      <c r="I662" s="29" t="n">
        <v>30</v>
      </c>
      <c r="J662" s="29" t="n">
        <v>1</v>
      </c>
      <c r="K662" s="29" t="n">
        <v>30</v>
      </c>
      <c r="L662" s="31" t="n">
        <v>7.55</v>
      </c>
      <c r="M662" s="31" t="n">
        <v>226.5</v>
      </c>
      <c r="N662" s="31" t="n">
        <v>29.08</v>
      </c>
      <c r="O662" s="31" t="n">
        <v>255.58</v>
      </c>
      <c r="P662" s="29" t="s">
        <v>21831</v>
      </c>
      <c r="Q662" s="30" t="n">
        <v>46249</v>
      </c>
      <c r="R662" s="30" t="n">
        <v>46249</v>
      </c>
      <c r="S662" s="29"/>
    </row>
    <row r="663" customFormat="false" ht="15" hidden="false" customHeight="true" outlineLevel="0" collapsed="false">
      <c r="A663" s="26" t="s">
        <v>23147</v>
      </c>
      <c r="B663" s="27" t="n">
        <v>46235</v>
      </c>
      <c r="C663" s="26" t="s">
        <v>23148</v>
      </c>
      <c r="D663" s="26" t="s">
        <v>8580</v>
      </c>
      <c r="E663" s="26" t="s">
        <v>13618</v>
      </c>
      <c r="F663" s="26" t="s">
        <v>314</v>
      </c>
      <c r="G663" s="26" t="s">
        <v>11624</v>
      </c>
      <c r="H663" s="26" t="s">
        <v>21830</v>
      </c>
      <c r="I663" s="26" t="n">
        <v>62</v>
      </c>
      <c r="J663" s="26" t="n">
        <v>1</v>
      </c>
      <c r="K663" s="26" t="n">
        <v>62</v>
      </c>
      <c r="L663" s="28" t="n">
        <v>7.55</v>
      </c>
      <c r="M663" s="28" t="n">
        <v>468.1</v>
      </c>
      <c r="N663" s="28" t="n">
        <v>60.1</v>
      </c>
      <c r="O663" s="28" t="n">
        <v>528.2</v>
      </c>
      <c r="P663" s="26" t="s">
        <v>21831</v>
      </c>
      <c r="Q663" s="27" t="n">
        <v>46249</v>
      </c>
      <c r="R663" s="27" t="n">
        <v>46237</v>
      </c>
      <c r="S663" s="26"/>
    </row>
    <row r="664" customFormat="false" ht="15" hidden="false" customHeight="true" outlineLevel="0" collapsed="false">
      <c r="A664" s="29" t="s">
        <v>23149</v>
      </c>
      <c r="B664" s="30" t="n">
        <v>46235</v>
      </c>
      <c r="C664" s="29" t="s">
        <v>23150</v>
      </c>
      <c r="D664" s="29" t="s">
        <v>6563</v>
      </c>
      <c r="E664" s="29" t="s">
        <v>11934</v>
      </c>
      <c r="F664" s="29" t="s">
        <v>314</v>
      </c>
      <c r="G664" s="29" t="s">
        <v>11624</v>
      </c>
      <c r="H664" s="29" t="s">
        <v>21830</v>
      </c>
      <c r="I664" s="29" t="n">
        <v>52</v>
      </c>
      <c r="J664" s="29" t="n">
        <v>1</v>
      </c>
      <c r="K664" s="29" t="n">
        <v>52</v>
      </c>
      <c r="L664" s="31" t="n">
        <v>7.55</v>
      </c>
      <c r="M664" s="31" t="n">
        <v>392.6</v>
      </c>
      <c r="N664" s="31" t="n">
        <v>50.41</v>
      </c>
      <c r="O664" s="31" t="n">
        <v>443.01</v>
      </c>
      <c r="P664" s="29" t="s">
        <v>21831</v>
      </c>
      <c r="Q664" s="30" t="n">
        <v>46249</v>
      </c>
      <c r="R664" s="30" t="n">
        <v>46245</v>
      </c>
      <c r="S664" s="29"/>
    </row>
    <row r="665" customFormat="false" ht="15" hidden="false" customHeight="true" outlineLevel="0" collapsed="false">
      <c r="A665" s="26" t="s">
        <v>23151</v>
      </c>
      <c r="B665" s="27" t="n">
        <v>46235</v>
      </c>
      <c r="C665" s="26" t="s">
        <v>23152</v>
      </c>
      <c r="D665" s="26" t="s">
        <v>2801</v>
      </c>
      <c r="E665" s="26" t="s">
        <v>12142</v>
      </c>
      <c r="F665" s="26" t="s">
        <v>314</v>
      </c>
      <c r="G665" s="26" t="s">
        <v>11624</v>
      </c>
      <c r="H665" s="26" t="s">
        <v>21830</v>
      </c>
      <c r="I665" s="26" t="n">
        <v>62</v>
      </c>
      <c r="J665" s="26" t="n">
        <v>1</v>
      </c>
      <c r="K665" s="26" t="n">
        <v>62</v>
      </c>
      <c r="L665" s="28" t="n">
        <v>7.55</v>
      </c>
      <c r="M665" s="28" t="n">
        <v>468.1</v>
      </c>
      <c r="N665" s="28" t="n">
        <v>60.1</v>
      </c>
      <c r="O665" s="28" t="n">
        <v>528.2</v>
      </c>
      <c r="P665" s="26" t="s">
        <v>21831</v>
      </c>
      <c r="Q665" s="27" t="n">
        <v>46249</v>
      </c>
      <c r="R665" s="27" t="n">
        <v>46241</v>
      </c>
      <c r="S665" s="26"/>
    </row>
    <row r="666" customFormat="false" ht="15" hidden="false" customHeight="true" outlineLevel="0" collapsed="false">
      <c r="A666" s="29" t="s">
        <v>23153</v>
      </c>
      <c r="B666" s="30" t="n">
        <v>46235</v>
      </c>
      <c r="C666" s="29" t="s">
        <v>23154</v>
      </c>
      <c r="D666" s="29" t="s">
        <v>10475</v>
      </c>
      <c r="E666" s="29" t="s">
        <v>14191</v>
      </c>
      <c r="F666" s="29" t="s">
        <v>314</v>
      </c>
      <c r="G666" s="29" t="s">
        <v>11624</v>
      </c>
      <c r="H666" s="29" t="s">
        <v>21830</v>
      </c>
      <c r="I666" s="29" t="n">
        <v>28</v>
      </c>
      <c r="J666" s="29" t="n">
        <v>1</v>
      </c>
      <c r="K666" s="29" t="n">
        <v>28</v>
      </c>
      <c r="L666" s="31" t="n">
        <v>7.55</v>
      </c>
      <c r="M666" s="31" t="n">
        <v>211.4</v>
      </c>
      <c r="N666" s="31" t="n">
        <v>27.14</v>
      </c>
      <c r="O666" s="31" t="n">
        <v>238.54</v>
      </c>
      <c r="P666" s="29" t="s">
        <v>21831</v>
      </c>
      <c r="Q666" s="30" t="n">
        <v>46249</v>
      </c>
      <c r="R666" s="30" t="n">
        <v>46249</v>
      </c>
      <c r="S666" s="29"/>
    </row>
    <row r="667" customFormat="false" ht="15" hidden="false" customHeight="true" outlineLevel="0" collapsed="false">
      <c r="A667" s="26" t="s">
        <v>23155</v>
      </c>
      <c r="B667" s="27" t="n">
        <v>46235</v>
      </c>
      <c r="C667" s="26" t="s">
        <v>23156</v>
      </c>
      <c r="D667" s="26" t="s">
        <v>9731</v>
      </c>
      <c r="E667" s="26" t="s">
        <v>13968</v>
      </c>
      <c r="F667" s="26" t="s">
        <v>314</v>
      </c>
      <c r="G667" s="26" t="s">
        <v>11624</v>
      </c>
      <c r="H667" s="26" t="s">
        <v>21830</v>
      </c>
      <c r="I667" s="26" t="n">
        <v>41</v>
      </c>
      <c r="J667" s="26" t="n">
        <v>1</v>
      </c>
      <c r="K667" s="26" t="n">
        <v>41</v>
      </c>
      <c r="L667" s="28" t="n">
        <v>7.55</v>
      </c>
      <c r="M667" s="28" t="n">
        <v>309.55</v>
      </c>
      <c r="N667" s="28" t="n">
        <v>39.75</v>
      </c>
      <c r="O667" s="28" t="n">
        <v>349.3</v>
      </c>
      <c r="P667" s="26" t="s">
        <v>21831</v>
      </c>
      <c r="Q667" s="27" t="n">
        <v>46249</v>
      </c>
      <c r="R667" s="27" t="n">
        <v>46246</v>
      </c>
      <c r="S667" s="26"/>
    </row>
    <row r="668" customFormat="false" ht="15" hidden="false" customHeight="true" outlineLevel="0" collapsed="false">
      <c r="A668" s="29" t="s">
        <v>23157</v>
      </c>
      <c r="B668" s="30" t="n">
        <v>46235</v>
      </c>
      <c r="C668" s="29" t="s">
        <v>23158</v>
      </c>
      <c r="D668" s="29" t="s">
        <v>11303</v>
      </c>
      <c r="E668" s="29" t="s">
        <v>12706</v>
      </c>
      <c r="F668" s="29" t="s">
        <v>314</v>
      </c>
      <c r="G668" s="29" t="s">
        <v>11624</v>
      </c>
      <c r="H668" s="29" t="s">
        <v>21830</v>
      </c>
      <c r="I668" s="29" t="n">
        <v>60</v>
      </c>
      <c r="J668" s="29" t="n">
        <v>1</v>
      </c>
      <c r="K668" s="29" t="n">
        <v>60</v>
      </c>
      <c r="L668" s="31" t="n">
        <v>7.55</v>
      </c>
      <c r="M668" s="31" t="n">
        <v>453</v>
      </c>
      <c r="N668" s="31" t="n">
        <v>58.17</v>
      </c>
      <c r="O668" s="31" t="n">
        <v>511.17</v>
      </c>
      <c r="P668" s="29" t="s">
        <v>21831</v>
      </c>
      <c r="Q668" s="30" t="n">
        <v>46249</v>
      </c>
      <c r="R668" s="30" t="n">
        <v>46240</v>
      </c>
      <c r="S668" s="29"/>
    </row>
    <row r="669" customFormat="false" ht="15" hidden="false" customHeight="true" outlineLevel="0" collapsed="false">
      <c r="A669" s="26" t="s">
        <v>23159</v>
      </c>
      <c r="B669" s="27" t="n">
        <v>46235</v>
      </c>
      <c r="C669" s="26" t="s">
        <v>23160</v>
      </c>
      <c r="D669" s="26" t="s">
        <v>5352</v>
      </c>
      <c r="E669" s="26" t="s">
        <v>12937</v>
      </c>
      <c r="F669" s="26" t="s">
        <v>314</v>
      </c>
      <c r="G669" s="26" t="s">
        <v>11624</v>
      </c>
      <c r="H669" s="26" t="s">
        <v>21830</v>
      </c>
      <c r="I669" s="26" t="n">
        <v>28</v>
      </c>
      <c r="J669" s="26" t="n">
        <v>1</v>
      </c>
      <c r="K669" s="26" t="n">
        <v>28</v>
      </c>
      <c r="L669" s="28" t="n">
        <v>7.55</v>
      </c>
      <c r="M669" s="28" t="n">
        <v>211.4</v>
      </c>
      <c r="N669" s="28" t="n">
        <v>27.14</v>
      </c>
      <c r="O669" s="28" t="n">
        <v>238.54</v>
      </c>
      <c r="P669" s="26" t="s">
        <v>21831</v>
      </c>
      <c r="Q669" s="27" t="n">
        <v>46249</v>
      </c>
      <c r="R669" s="27" t="n">
        <v>46237</v>
      </c>
      <c r="S669" s="26"/>
    </row>
    <row r="670" customFormat="false" ht="15" hidden="false" customHeight="true" outlineLevel="0" collapsed="false">
      <c r="A670" s="29" t="s">
        <v>23161</v>
      </c>
      <c r="B670" s="30" t="n">
        <v>46235</v>
      </c>
      <c r="C670" s="29" t="s">
        <v>23162</v>
      </c>
      <c r="D670" s="29" t="s">
        <v>3209</v>
      </c>
      <c r="E670" s="29" t="s">
        <v>13601</v>
      </c>
      <c r="F670" s="29" t="s">
        <v>314</v>
      </c>
      <c r="G670" s="29" t="s">
        <v>11624</v>
      </c>
      <c r="H670" s="29" t="s">
        <v>21830</v>
      </c>
      <c r="I670" s="29" t="n">
        <v>40</v>
      </c>
      <c r="J670" s="29" t="n">
        <v>1</v>
      </c>
      <c r="K670" s="29" t="n">
        <v>40</v>
      </c>
      <c r="L670" s="31" t="n">
        <v>7.55</v>
      </c>
      <c r="M670" s="31" t="n">
        <v>302</v>
      </c>
      <c r="N670" s="31" t="n">
        <v>38.78</v>
      </c>
      <c r="O670" s="31" t="n">
        <v>340.78</v>
      </c>
      <c r="P670" s="29" t="s">
        <v>21831</v>
      </c>
      <c r="Q670" s="30" t="n">
        <v>46249</v>
      </c>
      <c r="R670" s="30" t="n">
        <v>46248</v>
      </c>
      <c r="S670" s="29"/>
    </row>
    <row r="671" customFormat="false" ht="15" hidden="false" customHeight="true" outlineLevel="0" collapsed="false">
      <c r="A671" s="26" t="s">
        <v>23163</v>
      </c>
      <c r="B671" s="27" t="n">
        <v>46235</v>
      </c>
      <c r="C671" s="26" t="s">
        <v>23164</v>
      </c>
      <c r="D671" s="26" t="s">
        <v>254</v>
      </c>
      <c r="E671" s="26" t="s">
        <v>12854</v>
      </c>
      <c r="F671" s="26" t="s">
        <v>314</v>
      </c>
      <c r="G671" s="26" t="s">
        <v>11624</v>
      </c>
      <c r="H671" s="26" t="s">
        <v>21830</v>
      </c>
      <c r="I671" s="26" t="n">
        <v>32</v>
      </c>
      <c r="J671" s="26" t="n">
        <v>1</v>
      </c>
      <c r="K671" s="26" t="n">
        <v>32</v>
      </c>
      <c r="L671" s="28" t="n">
        <v>7.55</v>
      </c>
      <c r="M671" s="28" t="n">
        <v>241.6</v>
      </c>
      <c r="N671" s="28" t="n">
        <v>31.02</v>
      </c>
      <c r="O671" s="28" t="n">
        <v>272.62</v>
      </c>
      <c r="P671" s="26" t="s">
        <v>21834</v>
      </c>
      <c r="Q671" s="27" t="n">
        <v>46249</v>
      </c>
      <c r="R671" s="26"/>
      <c r="S671" s="26"/>
    </row>
    <row r="672" customFormat="false" ht="15" hidden="false" customHeight="true" outlineLevel="0" collapsed="false">
      <c r="A672" s="29" t="s">
        <v>23165</v>
      </c>
      <c r="B672" s="30" t="n">
        <v>46235</v>
      </c>
      <c r="C672" s="29" t="s">
        <v>23166</v>
      </c>
      <c r="D672" s="29" t="s">
        <v>6509</v>
      </c>
      <c r="E672" s="29" t="s">
        <v>12490</v>
      </c>
      <c r="F672" s="29" t="s">
        <v>314</v>
      </c>
      <c r="G672" s="29" t="s">
        <v>11624</v>
      </c>
      <c r="H672" s="29" t="s">
        <v>21830</v>
      </c>
      <c r="I672" s="29" t="n">
        <v>54</v>
      </c>
      <c r="J672" s="29" t="n">
        <v>1</v>
      </c>
      <c r="K672" s="29" t="n">
        <v>54</v>
      </c>
      <c r="L672" s="31" t="n">
        <v>7.55</v>
      </c>
      <c r="M672" s="31" t="n">
        <v>407.7</v>
      </c>
      <c r="N672" s="31" t="n">
        <v>52.35</v>
      </c>
      <c r="O672" s="31" t="n">
        <v>460.05</v>
      </c>
      <c r="P672" s="29" t="s">
        <v>21831</v>
      </c>
      <c r="Q672" s="30" t="n">
        <v>46249</v>
      </c>
      <c r="R672" s="30" t="n">
        <v>46250</v>
      </c>
      <c r="S672" s="29"/>
    </row>
    <row r="673" customFormat="false" ht="15" hidden="false" customHeight="true" outlineLevel="0" collapsed="false">
      <c r="A673" s="26" t="s">
        <v>23167</v>
      </c>
      <c r="B673" s="27" t="n">
        <v>46235</v>
      </c>
      <c r="C673" s="26" t="s">
        <v>23168</v>
      </c>
      <c r="D673" s="26" t="s">
        <v>5725</v>
      </c>
      <c r="E673" s="26" t="s">
        <v>14112</v>
      </c>
      <c r="F673" s="26" t="s">
        <v>314</v>
      </c>
      <c r="G673" s="26" t="s">
        <v>11624</v>
      </c>
      <c r="H673" s="26" t="s">
        <v>21830</v>
      </c>
      <c r="I673" s="26" t="n">
        <v>50</v>
      </c>
      <c r="J673" s="26" t="n">
        <v>1</v>
      </c>
      <c r="K673" s="26" t="n">
        <v>50</v>
      </c>
      <c r="L673" s="28" t="n">
        <v>7.55</v>
      </c>
      <c r="M673" s="28" t="n">
        <v>377.5</v>
      </c>
      <c r="N673" s="28" t="n">
        <v>48.47</v>
      </c>
      <c r="O673" s="28" t="n">
        <v>425.97</v>
      </c>
      <c r="P673" s="26" t="s">
        <v>21834</v>
      </c>
      <c r="Q673" s="27" t="n">
        <v>46249</v>
      </c>
      <c r="R673" s="26"/>
      <c r="S673" s="26"/>
    </row>
    <row r="674" customFormat="false" ht="15" hidden="false" customHeight="true" outlineLevel="0" collapsed="false">
      <c r="A674" s="29" t="s">
        <v>23169</v>
      </c>
      <c r="B674" s="30" t="n">
        <v>46235</v>
      </c>
      <c r="C674" s="29" t="s">
        <v>23170</v>
      </c>
      <c r="D674" s="29" t="s">
        <v>5134</v>
      </c>
      <c r="E674" s="29" t="s">
        <v>21284</v>
      </c>
      <c r="F674" s="29" t="s">
        <v>314</v>
      </c>
      <c r="G674" s="29" t="s">
        <v>11624</v>
      </c>
      <c r="H674" s="29" t="s">
        <v>21830</v>
      </c>
      <c r="I674" s="29" t="n">
        <v>45</v>
      </c>
      <c r="J674" s="29" t="n">
        <v>1</v>
      </c>
      <c r="K674" s="29" t="n">
        <v>45</v>
      </c>
      <c r="L674" s="31" t="n">
        <v>7.55</v>
      </c>
      <c r="M674" s="31" t="n">
        <v>339.75</v>
      </c>
      <c r="N674" s="31" t="n">
        <v>43.62</v>
      </c>
      <c r="O674" s="31" t="n">
        <v>383.37</v>
      </c>
      <c r="P674" s="29" t="s">
        <v>21831</v>
      </c>
      <c r="Q674" s="30" t="n">
        <v>46249</v>
      </c>
      <c r="R674" s="30" t="n">
        <v>46244</v>
      </c>
      <c r="S674" s="29"/>
    </row>
    <row r="675" customFormat="false" ht="15" hidden="false" customHeight="true" outlineLevel="0" collapsed="false">
      <c r="A675" s="26" t="s">
        <v>23171</v>
      </c>
      <c r="B675" s="27" t="n">
        <v>46235</v>
      </c>
      <c r="C675" s="26" t="s">
        <v>23172</v>
      </c>
      <c r="D675" s="26" t="s">
        <v>10115</v>
      </c>
      <c r="E675" s="26" t="s">
        <v>21286</v>
      </c>
      <c r="F675" s="26" t="s">
        <v>314</v>
      </c>
      <c r="G675" s="26" t="s">
        <v>11624</v>
      </c>
      <c r="H675" s="26" t="s">
        <v>21830</v>
      </c>
      <c r="I675" s="26" t="n">
        <v>41</v>
      </c>
      <c r="J675" s="26" t="n">
        <v>1</v>
      </c>
      <c r="K675" s="26" t="n">
        <v>41</v>
      </c>
      <c r="L675" s="28" t="n">
        <v>7.55</v>
      </c>
      <c r="M675" s="28" t="n">
        <v>309.55</v>
      </c>
      <c r="N675" s="28" t="n">
        <v>39.75</v>
      </c>
      <c r="O675" s="28" t="n">
        <v>349.3</v>
      </c>
      <c r="P675" s="26" t="s">
        <v>21831</v>
      </c>
      <c r="Q675" s="27" t="n">
        <v>46249</v>
      </c>
      <c r="R675" s="27" t="n">
        <v>46243</v>
      </c>
      <c r="S675" s="26"/>
    </row>
    <row r="676" customFormat="false" ht="15" hidden="false" customHeight="true" outlineLevel="0" collapsed="false">
      <c r="A676" s="29" t="s">
        <v>23173</v>
      </c>
      <c r="B676" s="30" t="n">
        <v>46235</v>
      </c>
      <c r="C676" s="29" t="s">
        <v>23174</v>
      </c>
      <c r="D676" s="29" t="s">
        <v>6396</v>
      </c>
      <c r="E676" s="29" t="s">
        <v>13769</v>
      </c>
      <c r="F676" s="29" t="s">
        <v>314</v>
      </c>
      <c r="G676" s="29" t="s">
        <v>11624</v>
      </c>
      <c r="H676" s="29" t="s">
        <v>21830</v>
      </c>
      <c r="I676" s="29" t="n">
        <v>53</v>
      </c>
      <c r="J676" s="29" t="n">
        <v>1</v>
      </c>
      <c r="K676" s="29" t="n">
        <v>53</v>
      </c>
      <c r="L676" s="31" t="n">
        <v>7.55</v>
      </c>
      <c r="M676" s="31" t="n">
        <v>400.15</v>
      </c>
      <c r="N676" s="31" t="n">
        <v>51.38</v>
      </c>
      <c r="O676" s="31" t="n">
        <v>451.53</v>
      </c>
      <c r="P676" s="29" t="s">
        <v>21831</v>
      </c>
      <c r="Q676" s="30" t="n">
        <v>46249</v>
      </c>
      <c r="R676" s="30" t="n">
        <v>46246</v>
      </c>
      <c r="S676" s="29"/>
    </row>
    <row r="677" customFormat="false" ht="15" hidden="false" customHeight="true" outlineLevel="0" collapsed="false">
      <c r="A677" s="26" t="s">
        <v>23175</v>
      </c>
      <c r="B677" s="27" t="n">
        <v>46235</v>
      </c>
      <c r="C677" s="26" t="s">
        <v>23176</v>
      </c>
      <c r="D677" s="26" t="s">
        <v>4917</v>
      </c>
      <c r="E677" s="26" t="s">
        <v>12210</v>
      </c>
      <c r="F677" s="26" t="s">
        <v>314</v>
      </c>
      <c r="G677" s="26" t="s">
        <v>11624</v>
      </c>
      <c r="H677" s="26" t="s">
        <v>21830</v>
      </c>
      <c r="I677" s="26" t="n">
        <v>40</v>
      </c>
      <c r="J677" s="26" t="n">
        <v>1</v>
      </c>
      <c r="K677" s="26" t="n">
        <v>40</v>
      </c>
      <c r="L677" s="28" t="n">
        <v>7.55</v>
      </c>
      <c r="M677" s="28" t="n">
        <v>302</v>
      </c>
      <c r="N677" s="28" t="n">
        <v>38.78</v>
      </c>
      <c r="O677" s="28" t="n">
        <v>340.78</v>
      </c>
      <c r="P677" s="26" t="s">
        <v>21831</v>
      </c>
      <c r="Q677" s="27" t="n">
        <v>46249</v>
      </c>
      <c r="R677" s="27" t="n">
        <v>46239</v>
      </c>
      <c r="S677" s="26"/>
    </row>
    <row r="678" customFormat="false" ht="15" hidden="false" customHeight="true" outlineLevel="0" collapsed="false">
      <c r="A678" s="29" t="s">
        <v>23177</v>
      </c>
      <c r="B678" s="30" t="n">
        <v>46235</v>
      </c>
      <c r="C678" s="29" t="s">
        <v>23178</v>
      </c>
      <c r="D678" s="29" t="s">
        <v>7398</v>
      </c>
      <c r="E678" s="29" t="s">
        <v>11737</v>
      </c>
      <c r="F678" s="29" t="s">
        <v>314</v>
      </c>
      <c r="G678" s="29" t="s">
        <v>11624</v>
      </c>
      <c r="H678" s="29" t="s">
        <v>21830</v>
      </c>
      <c r="I678" s="29" t="n">
        <v>40</v>
      </c>
      <c r="J678" s="29" t="n">
        <v>1</v>
      </c>
      <c r="K678" s="29" t="n">
        <v>40</v>
      </c>
      <c r="L678" s="31" t="n">
        <v>7.55</v>
      </c>
      <c r="M678" s="31" t="n">
        <v>302</v>
      </c>
      <c r="N678" s="31" t="n">
        <v>38.78</v>
      </c>
      <c r="O678" s="31" t="n">
        <v>340.78</v>
      </c>
      <c r="P678" s="29" t="s">
        <v>21831</v>
      </c>
      <c r="Q678" s="30" t="n">
        <v>46249</v>
      </c>
      <c r="R678" s="30" t="n">
        <v>46246</v>
      </c>
      <c r="S678" s="29"/>
    </row>
    <row r="679" customFormat="false" ht="15" hidden="false" customHeight="true" outlineLevel="0" collapsed="false">
      <c r="A679" s="26" t="s">
        <v>23179</v>
      </c>
      <c r="B679" s="27" t="n">
        <v>46235</v>
      </c>
      <c r="C679" s="26" t="s">
        <v>23180</v>
      </c>
      <c r="D679" s="26" t="s">
        <v>9739</v>
      </c>
      <c r="E679" s="26" t="s">
        <v>12343</v>
      </c>
      <c r="F679" s="26" t="s">
        <v>314</v>
      </c>
      <c r="G679" s="26" t="s">
        <v>11624</v>
      </c>
      <c r="H679" s="26" t="s">
        <v>21830</v>
      </c>
      <c r="I679" s="26" t="n">
        <v>24</v>
      </c>
      <c r="J679" s="26" t="n">
        <v>1</v>
      </c>
      <c r="K679" s="26" t="n">
        <v>24</v>
      </c>
      <c r="L679" s="28" t="n">
        <v>7.55</v>
      </c>
      <c r="M679" s="28" t="n">
        <v>181.2</v>
      </c>
      <c r="N679" s="28" t="n">
        <v>23.27</v>
      </c>
      <c r="O679" s="28" t="n">
        <v>204.47</v>
      </c>
      <c r="P679" s="26" t="s">
        <v>21831</v>
      </c>
      <c r="Q679" s="27" t="n">
        <v>46249</v>
      </c>
      <c r="R679" s="27" t="n">
        <v>46238</v>
      </c>
      <c r="S679" s="26"/>
    </row>
    <row r="680" customFormat="false" ht="15" hidden="false" customHeight="true" outlineLevel="0" collapsed="false">
      <c r="A680" s="29" t="s">
        <v>23181</v>
      </c>
      <c r="B680" s="30" t="n">
        <v>46235</v>
      </c>
      <c r="C680" s="29" t="s">
        <v>23182</v>
      </c>
      <c r="D680" s="29" t="s">
        <v>3858</v>
      </c>
      <c r="E680" s="29" t="s">
        <v>12593</v>
      </c>
      <c r="F680" s="29" t="s">
        <v>314</v>
      </c>
      <c r="G680" s="29" t="s">
        <v>11624</v>
      </c>
      <c r="H680" s="29" t="s">
        <v>21830</v>
      </c>
      <c r="I680" s="29" t="n">
        <v>56</v>
      </c>
      <c r="J680" s="29" t="n">
        <v>1</v>
      </c>
      <c r="K680" s="29" t="n">
        <v>56</v>
      </c>
      <c r="L680" s="31" t="n">
        <v>7.55</v>
      </c>
      <c r="M680" s="31" t="n">
        <v>422.8</v>
      </c>
      <c r="N680" s="31" t="n">
        <v>54.29</v>
      </c>
      <c r="O680" s="31" t="n">
        <v>477.09</v>
      </c>
      <c r="P680" s="29" t="s">
        <v>21831</v>
      </c>
      <c r="Q680" s="30" t="n">
        <v>46249</v>
      </c>
      <c r="R680" s="30" t="n">
        <v>46240</v>
      </c>
      <c r="S680" s="29"/>
    </row>
    <row r="681" customFormat="false" ht="15" hidden="false" customHeight="true" outlineLevel="0" collapsed="false">
      <c r="A681" s="26" t="s">
        <v>23183</v>
      </c>
      <c r="B681" s="27" t="n">
        <v>46235</v>
      </c>
      <c r="C681" s="26" t="s">
        <v>23184</v>
      </c>
      <c r="D681" s="26" t="s">
        <v>7532</v>
      </c>
      <c r="E681" s="26" t="s">
        <v>21293</v>
      </c>
      <c r="F681" s="26" t="s">
        <v>314</v>
      </c>
      <c r="G681" s="26" t="s">
        <v>11624</v>
      </c>
      <c r="H681" s="26" t="s">
        <v>21830</v>
      </c>
      <c r="I681" s="26" t="n">
        <v>62</v>
      </c>
      <c r="J681" s="26" t="n">
        <v>1</v>
      </c>
      <c r="K681" s="26" t="n">
        <v>62</v>
      </c>
      <c r="L681" s="28" t="n">
        <v>7.55</v>
      </c>
      <c r="M681" s="28" t="n">
        <v>468.1</v>
      </c>
      <c r="N681" s="28" t="n">
        <v>60.1</v>
      </c>
      <c r="O681" s="28" t="n">
        <v>528.2</v>
      </c>
      <c r="P681" s="26" t="s">
        <v>21831</v>
      </c>
      <c r="Q681" s="27" t="n">
        <v>46249</v>
      </c>
      <c r="R681" s="27" t="n">
        <v>46248</v>
      </c>
      <c r="S681" s="26"/>
    </row>
    <row r="682" customFormat="false" ht="15" hidden="false" customHeight="true" outlineLevel="0" collapsed="false">
      <c r="A682" s="29" t="s">
        <v>23185</v>
      </c>
      <c r="B682" s="30" t="n">
        <v>46235</v>
      </c>
      <c r="C682" s="29" t="s">
        <v>23186</v>
      </c>
      <c r="D682" s="29" t="s">
        <v>2976</v>
      </c>
      <c r="E682" s="29" t="s">
        <v>21295</v>
      </c>
      <c r="F682" s="29" t="s">
        <v>314</v>
      </c>
      <c r="G682" s="29" t="s">
        <v>11624</v>
      </c>
      <c r="H682" s="29" t="s">
        <v>21830</v>
      </c>
      <c r="I682" s="29" t="n">
        <v>61</v>
      </c>
      <c r="J682" s="29" t="n">
        <v>1</v>
      </c>
      <c r="K682" s="29" t="n">
        <v>61</v>
      </c>
      <c r="L682" s="31" t="n">
        <v>7.55</v>
      </c>
      <c r="M682" s="31" t="n">
        <v>460.55</v>
      </c>
      <c r="N682" s="31" t="n">
        <v>59.13</v>
      </c>
      <c r="O682" s="31" t="n">
        <v>519.68</v>
      </c>
      <c r="P682" s="29" t="s">
        <v>21831</v>
      </c>
      <c r="Q682" s="30" t="n">
        <v>46249</v>
      </c>
      <c r="R682" s="30" t="n">
        <v>46250</v>
      </c>
      <c r="S682" s="29"/>
    </row>
    <row r="683" customFormat="false" ht="15" hidden="false" customHeight="true" outlineLevel="0" collapsed="false">
      <c r="A683" s="26" t="s">
        <v>23187</v>
      </c>
      <c r="B683" s="27" t="n">
        <v>46235</v>
      </c>
      <c r="C683" s="26" t="s">
        <v>23188</v>
      </c>
      <c r="D683" s="26" t="s">
        <v>10526</v>
      </c>
      <c r="E683" s="26" t="s">
        <v>13424</v>
      </c>
      <c r="F683" s="26" t="s">
        <v>314</v>
      </c>
      <c r="G683" s="26" t="s">
        <v>11624</v>
      </c>
      <c r="H683" s="26" t="s">
        <v>21830</v>
      </c>
      <c r="I683" s="26" t="n">
        <v>51</v>
      </c>
      <c r="J683" s="26" t="n">
        <v>1</v>
      </c>
      <c r="K683" s="26" t="n">
        <v>51</v>
      </c>
      <c r="L683" s="28" t="n">
        <v>7.55</v>
      </c>
      <c r="M683" s="28" t="n">
        <v>385.05</v>
      </c>
      <c r="N683" s="28" t="n">
        <v>49.44</v>
      </c>
      <c r="O683" s="28" t="n">
        <v>434.49</v>
      </c>
      <c r="P683" s="26" t="s">
        <v>21831</v>
      </c>
      <c r="Q683" s="27" t="n">
        <v>46249</v>
      </c>
      <c r="R683" s="27" t="n">
        <v>46240</v>
      </c>
      <c r="S683" s="26"/>
    </row>
    <row r="684" customFormat="false" ht="15" hidden="false" customHeight="true" outlineLevel="0" collapsed="false">
      <c r="A684" s="29" t="s">
        <v>23189</v>
      </c>
      <c r="B684" s="30" t="n">
        <v>46235</v>
      </c>
      <c r="C684" s="29" t="s">
        <v>23190</v>
      </c>
      <c r="D684" s="29" t="s">
        <v>11522</v>
      </c>
      <c r="E684" s="29" t="s">
        <v>12181</v>
      </c>
      <c r="F684" s="29" t="s">
        <v>314</v>
      </c>
      <c r="G684" s="29" t="s">
        <v>11624</v>
      </c>
      <c r="H684" s="29" t="s">
        <v>21830</v>
      </c>
      <c r="I684" s="29" t="n">
        <v>70</v>
      </c>
      <c r="J684" s="29" t="n">
        <v>1</v>
      </c>
      <c r="K684" s="29" t="n">
        <v>70</v>
      </c>
      <c r="L684" s="31" t="n">
        <v>7.55</v>
      </c>
      <c r="M684" s="31" t="n">
        <v>528.5</v>
      </c>
      <c r="N684" s="31" t="n">
        <v>67.86</v>
      </c>
      <c r="O684" s="31" t="n">
        <v>596.36</v>
      </c>
      <c r="P684" s="29" t="s">
        <v>21831</v>
      </c>
      <c r="Q684" s="30" t="n">
        <v>46249</v>
      </c>
      <c r="R684" s="30" t="n">
        <v>46248</v>
      </c>
      <c r="S684" s="29"/>
    </row>
    <row r="685" customFormat="false" ht="15" hidden="false" customHeight="true" outlineLevel="0" collapsed="false">
      <c r="A685" s="26" t="s">
        <v>23191</v>
      </c>
      <c r="B685" s="27" t="n">
        <v>46235</v>
      </c>
      <c r="C685" s="26" t="s">
        <v>23192</v>
      </c>
      <c r="D685" s="26" t="s">
        <v>4028</v>
      </c>
      <c r="E685" s="26" t="s">
        <v>12027</v>
      </c>
      <c r="F685" s="26" t="s">
        <v>314</v>
      </c>
      <c r="G685" s="26" t="s">
        <v>11624</v>
      </c>
      <c r="H685" s="26" t="s">
        <v>21830</v>
      </c>
      <c r="I685" s="26" t="n">
        <v>39</v>
      </c>
      <c r="J685" s="26" t="n">
        <v>1</v>
      </c>
      <c r="K685" s="26" t="n">
        <v>39</v>
      </c>
      <c r="L685" s="28" t="n">
        <v>7.55</v>
      </c>
      <c r="M685" s="28" t="n">
        <v>294.45</v>
      </c>
      <c r="N685" s="28" t="n">
        <v>37.81</v>
      </c>
      <c r="O685" s="28" t="n">
        <v>332.26</v>
      </c>
      <c r="P685" s="26" t="s">
        <v>21831</v>
      </c>
      <c r="Q685" s="27" t="n">
        <v>46249</v>
      </c>
      <c r="R685" s="27" t="n">
        <v>46237</v>
      </c>
      <c r="S685" s="26"/>
    </row>
    <row r="686" customFormat="false" ht="15" hidden="false" customHeight="true" outlineLevel="0" collapsed="false">
      <c r="A686" s="29" t="s">
        <v>23193</v>
      </c>
      <c r="B686" s="30" t="n">
        <v>46235</v>
      </c>
      <c r="C686" s="29" t="s">
        <v>23194</v>
      </c>
      <c r="D686" s="29" t="s">
        <v>4180</v>
      </c>
      <c r="E686" s="29" t="s">
        <v>12186</v>
      </c>
      <c r="F686" s="29" t="s">
        <v>314</v>
      </c>
      <c r="G686" s="29" t="s">
        <v>11624</v>
      </c>
      <c r="H686" s="29" t="s">
        <v>21830</v>
      </c>
      <c r="I686" s="29" t="n">
        <v>60</v>
      </c>
      <c r="J686" s="29" t="n">
        <v>1</v>
      </c>
      <c r="K686" s="29" t="n">
        <v>60</v>
      </c>
      <c r="L686" s="31" t="n">
        <v>7.55</v>
      </c>
      <c r="M686" s="31" t="n">
        <v>453</v>
      </c>
      <c r="N686" s="31" t="n">
        <v>58.17</v>
      </c>
      <c r="O686" s="31" t="n">
        <v>511.17</v>
      </c>
      <c r="P686" s="29" t="s">
        <v>21831</v>
      </c>
      <c r="Q686" s="30" t="n">
        <v>46249</v>
      </c>
      <c r="R686" s="30" t="n">
        <v>46246</v>
      </c>
      <c r="S686" s="29"/>
    </row>
    <row r="687" customFormat="false" ht="15" hidden="false" customHeight="true" outlineLevel="0" collapsed="false">
      <c r="A687" s="26" t="s">
        <v>23195</v>
      </c>
      <c r="B687" s="27" t="n">
        <v>46235</v>
      </c>
      <c r="C687" s="26" t="s">
        <v>23196</v>
      </c>
      <c r="D687" s="26" t="s">
        <v>9160</v>
      </c>
      <c r="E687" s="26" t="s">
        <v>21301</v>
      </c>
      <c r="F687" s="26" t="s">
        <v>314</v>
      </c>
      <c r="G687" s="26" t="s">
        <v>11624</v>
      </c>
      <c r="H687" s="26" t="s">
        <v>21830</v>
      </c>
      <c r="I687" s="26" t="n">
        <v>34</v>
      </c>
      <c r="J687" s="26" t="n">
        <v>1</v>
      </c>
      <c r="K687" s="26" t="n">
        <v>34</v>
      </c>
      <c r="L687" s="28" t="n">
        <v>7.55</v>
      </c>
      <c r="M687" s="28" t="n">
        <v>256.7</v>
      </c>
      <c r="N687" s="28" t="n">
        <v>32.96</v>
      </c>
      <c r="O687" s="28" t="n">
        <v>289.66</v>
      </c>
      <c r="P687" s="26" t="s">
        <v>21831</v>
      </c>
      <c r="Q687" s="27" t="n">
        <v>46249</v>
      </c>
      <c r="R687" s="27" t="n">
        <v>46247</v>
      </c>
      <c r="S687" s="26"/>
    </row>
    <row r="688" customFormat="false" ht="15" hidden="false" customHeight="true" outlineLevel="0" collapsed="false">
      <c r="A688" s="29" t="s">
        <v>23197</v>
      </c>
      <c r="B688" s="30" t="n">
        <v>46235</v>
      </c>
      <c r="C688" s="29" t="s">
        <v>23198</v>
      </c>
      <c r="D688" s="29" t="s">
        <v>1020</v>
      </c>
      <c r="E688" s="29" t="s">
        <v>13330</v>
      </c>
      <c r="F688" s="29" t="s">
        <v>900</v>
      </c>
      <c r="G688" s="29" t="s">
        <v>11624</v>
      </c>
      <c r="H688" s="29" t="s">
        <v>21830</v>
      </c>
      <c r="I688" s="29" t="n">
        <v>44</v>
      </c>
      <c r="J688" s="29" t="n">
        <v>1</v>
      </c>
      <c r="K688" s="29" t="n">
        <v>44</v>
      </c>
      <c r="L688" s="31" t="n">
        <v>7.55</v>
      </c>
      <c r="M688" s="31" t="n">
        <v>332.2</v>
      </c>
      <c r="N688" s="31" t="n">
        <v>42.65</v>
      </c>
      <c r="O688" s="31" t="n">
        <v>374.85</v>
      </c>
      <c r="P688" s="29" t="s">
        <v>21831</v>
      </c>
      <c r="Q688" s="30" t="n">
        <v>46249</v>
      </c>
      <c r="R688" s="30" t="n">
        <v>46245</v>
      </c>
      <c r="S688" s="29"/>
    </row>
    <row r="689" customFormat="false" ht="15" hidden="false" customHeight="true" outlineLevel="0" collapsed="false">
      <c r="A689" s="26" t="s">
        <v>23199</v>
      </c>
      <c r="B689" s="27" t="n">
        <v>46235</v>
      </c>
      <c r="C689" s="26" t="s">
        <v>23200</v>
      </c>
      <c r="D689" s="26" t="s">
        <v>5770</v>
      </c>
      <c r="E689" s="26" t="s">
        <v>12220</v>
      </c>
      <c r="F689" s="26" t="s">
        <v>900</v>
      </c>
      <c r="G689" s="26" t="s">
        <v>11624</v>
      </c>
      <c r="H689" s="26" t="s">
        <v>21830</v>
      </c>
      <c r="I689" s="26" t="n">
        <v>45</v>
      </c>
      <c r="J689" s="26" t="n">
        <v>1</v>
      </c>
      <c r="K689" s="26" t="n">
        <v>45</v>
      </c>
      <c r="L689" s="28" t="n">
        <v>7.55</v>
      </c>
      <c r="M689" s="28" t="n">
        <v>339.75</v>
      </c>
      <c r="N689" s="28" t="n">
        <v>43.62</v>
      </c>
      <c r="O689" s="28" t="n">
        <v>383.37</v>
      </c>
      <c r="P689" s="26" t="s">
        <v>21831</v>
      </c>
      <c r="Q689" s="27" t="n">
        <v>46249</v>
      </c>
      <c r="R689" s="27" t="n">
        <v>46251</v>
      </c>
      <c r="S689" s="26"/>
    </row>
    <row r="690" customFormat="false" ht="15" hidden="false" customHeight="true" outlineLevel="0" collapsed="false">
      <c r="A690" s="29" t="s">
        <v>23201</v>
      </c>
      <c r="B690" s="30" t="n">
        <v>46235</v>
      </c>
      <c r="C690" s="29" t="s">
        <v>23202</v>
      </c>
      <c r="D690" s="29" t="s">
        <v>4807</v>
      </c>
      <c r="E690" s="29" t="s">
        <v>14413</v>
      </c>
      <c r="F690" s="29" t="s">
        <v>900</v>
      </c>
      <c r="G690" s="29" t="s">
        <v>11624</v>
      </c>
      <c r="H690" s="29" t="s">
        <v>21830</v>
      </c>
      <c r="I690" s="29" t="n">
        <v>50</v>
      </c>
      <c r="J690" s="29" t="n">
        <v>1</v>
      </c>
      <c r="K690" s="29" t="n">
        <v>50</v>
      </c>
      <c r="L690" s="31" t="n">
        <v>7.55</v>
      </c>
      <c r="M690" s="31" t="n">
        <v>377.5</v>
      </c>
      <c r="N690" s="31" t="n">
        <v>48.47</v>
      </c>
      <c r="O690" s="31" t="n">
        <v>425.97</v>
      </c>
      <c r="P690" s="29" t="s">
        <v>21831</v>
      </c>
      <c r="Q690" s="30" t="n">
        <v>46249</v>
      </c>
      <c r="R690" s="30" t="n">
        <v>46238</v>
      </c>
      <c r="S690" s="29"/>
    </row>
    <row r="691" customFormat="false" ht="15" hidden="false" customHeight="true" outlineLevel="0" collapsed="false">
      <c r="A691" s="26" t="s">
        <v>23203</v>
      </c>
      <c r="B691" s="27" t="n">
        <v>46235</v>
      </c>
      <c r="C691" s="26" t="s">
        <v>23204</v>
      </c>
      <c r="D691" s="26" t="s">
        <v>9929</v>
      </c>
      <c r="E691" s="26" t="s">
        <v>14181</v>
      </c>
      <c r="F691" s="26" t="s">
        <v>900</v>
      </c>
      <c r="G691" s="26" t="s">
        <v>11624</v>
      </c>
      <c r="H691" s="26" t="s">
        <v>21830</v>
      </c>
      <c r="I691" s="26" t="n">
        <v>60</v>
      </c>
      <c r="J691" s="26" t="n">
        <v>1</v>
      </c>
      <c r="K691" s="26" t="n">
        <v>60</v>
      </c>
      <c r="L691" s="28" t="n">
        <v>7.55</v>
      </c>
      <c r="M691" s="28" t="n">
        <v>453</v>
      </c>
      <c r="N691" s="28" t="n">
        <v>58.17</v>
      </c>
      <c r="O691" s="28" t="n">
        <v>511.17</v>
      </c>
      <c r="P691" s="26" t="s">
        <v>21831</v>
      </c>
      <c r="Q691" s="27" t="n">
        <v>46249</v>
      </c>
      <c r="R691" s="27" t="n">
        <v>46237</v>
      </c>
      <c r="S691" s="26"/>
    </row>
    <row r="692" customFormat="false" ht="15" hidden="false" customHeight="true" outlineLevel="0" collapsed="false">
      <c r="A692" s="29" t="s">
        <v>23205</v>
      </c>
      <c r="B692" s="30" t="n">
        <v>46235</v>
      </c>
      <c r="C692" s="29" t="s">
        <v>23206</v>
      </c>
      <c r="D692" s="29" t="s">
        <v>3967</v>
      </c>
      <c r="E692" s="29" t="s">
        <v>12972</v>
      </c>
      <c r="F692" s="29" t="s">
        <v>900</v>
      </c>
      <c r="G692" s="29" t="s">
        <v>11624</v>
      </c>
      <c r="H692" s="29" t="s">
        <v>21830</v>
      </c>
      <c r="I692" s="29" t="n">
        <v>80</v>
      </c>
      <c r="J692" s="29" t="n">
        <v>1</v>
      </c>
      <c r="K692" s="29" t="n">
        <v>80</v>
      </c>
      <c r="L692" s="31" t="n">
        <v>7.55</v>
      </c>
      <c r="M692" s="31" t="n">
        <v>604</v>
      </c>
      <c r="N692" s="31" t="n">
        <v>77.55</v>
      </c>
      <c r="O692" s="31" t="n">
        <v>681.55</v>
      </c>
      <c r="P692" s="29" t="s">
        <v>21831</v>
      </c>
      <c r="Q692" s="30" t="n">
        <v>46249</v>
      </c>
      <c r="R692" s="30" t="n">
        <v>46244</v>
      </c>
      <c r="S692" s="29"/>
    </row>
    <row r="693" customFormat="false" ht="15" hidden="false" customHeight="true" outlineLevel="0" collapsed="false">
      <c r="A693" s="26" t="s">
        <v>23207</v>
      </c>
      <c r="B693" s="27" t="n">
        <v>46235</v>
      </c>
      <c r="C693" s="26" t="s">
        <v>23208</v>
      </c>
      <c r="D693" s="26" t="s">
        <v>8278</v>
      </c>
      <c r="E693" s="26" t="s">
        <v>21309</v>
      </c>
      <c r="F693" s="26" t="s">
        <v>900</v>
      </c>
      <c r="G693" s="26" t="s">
        <v>11624</v>
      </c>
      <c r="H693" s="26" t="s">
        <v>21830</v>
      </c>
      <c r="I693" s="26" t="n">
        <v>47</v>
      </c>
      <c r="J693" s="26" t="n">
        <v>1</v>
      </c>
      <c r="K693" s="26" t="n">
        <v>47</v>
      </c>
      <c r="L693" s="28" t="n">
        <v>7.55</v>
      </c>
      <c r="M693" s="28" t="n">
        <v>354.85</v>
      </c>
      <c r="N693" s="28" t="n">
        <v>45.56</v>
      </c>
      <c r="O693" s="28" t="n">
        <v>400.41</v>
      </c>
      <c r="P693" s="26" t="s">
        <v>21831</v>
      </c>
      <c r="Q693" s="27" t="n">
        <v>46249</v>
      </c>
      <c r="R693" s="27" t="n">
        <v>46242</v>
      </c>
      <c r="S693" s="26"/>
    </row>
    <row r="694" customFormat="false" ht="15" hidden="false" customHeight="true" outlineLevel="0" collapsed="false">
      <c r="A694" s="29" t="s">
        <v>23209</v>
      </c>
      <c r="B694" s="30" t="n">
        <v>46235</v>
      </c>
      <c r="C694" s="29" t="s">
        <v>23210</v>
      </c>
      <c r="D694" s="29" t="s">
        <v>8464</v>
      </c>
      <c r="E694" s="29" t="s">
        <v>12154</v>
      </c>
      <c r="F694" s="29" t="s">
        <v>900</v>
      </c>
      <c r="G694" s="29" t="s">
        <v>11624</v>
      </c>
      <c r="H694" s="29" t="s">
        <v>21830</v>
      </c>
      <c r="I694" s="29" t="n">
        <v>55</v>
      </c>
      <c r="J694" s="29" t="n">
        <v>1</v>
      </c>
      <c r="K694" s="29" t="n">
        <v>55</v>
      </c>
      <c r="L694" s="31" t="n">
        <v>7.55</v>
      </c>
      <c r="M694" s="31" t="n">
        <v>415.25</v>
      </c>
      <c r="N694" s="31" t="n">
        <v>53.32</v>
      </c>
      <c r="O694" s="31" t="n">
        <v>468.57</v>
      </c>
      <c r="P694" s="29" t="s">
        <v>21834</v>
      </c>
      <c r="Q694" s="30" t="n">
        <v>46249</v>
      </c>
      <c r="R694" s="29"/>
      <c r="S694" s="29"/>
    </row>
    <row r="695" customFormat="false" ht="15" hidden="false" customHeight="true" outlineLevel="0" collapsed="false">
      <c r="A695" s="26" t="s">
        <v>23211</v>
      </c>
      <c r="B695" s="27" t="n">
        <v>46235</v>
      </c>
      <c r="C695" s="26" t="s">
        <v>23212</v>
      </c>
      <c r="D695" s="26" t="s">
        <v>6667</v>
      </c>
      <c r="E695" s="26" t="s">
        <v>21312</v>
      </c>
      <c r="F695" s="26" t="s">
        <v>900</v>
      </c>
      <c r="G695" s="26" t="s">
        <v>11624</v>
      </c>
      <c r="H695" s="26" t="s">
        <v>21830</v>
      </c>
      <c r="I695" s="26" t="n">
        <v>80</v>
      </c>
      <c r="J695" s="26" t="n">
        <v>1</v>
      </c>
      <c r="K695" s="26" t="n">
        <v>80</v>
      </c>
      <c r="L695" s="28" t="n">
        <v>7.55</v>
      </c>
      <c r="M695" s="28" t="n">
        <v>604</v>
      </c>
      <c r="N695" s="28" t="n">
        <v>77.55</v>
      </c>
      <c r="O695" s="28" t="n">
        <v>681.55</v>
      </c>
      <c r="P695" s="26" t="s">
        <v>21831</v>
      </c>
      <c r="Q695" s="27" t="n">
        <v>46249</v>
      </c>
      <c r="R695" s="27" t="n">
        <v>46240</v>
      </c>
      <c r="S695" s="26"/>
    </row>
    <row r="696" customFormat="false" ht="15" hidden="false" customHeight="true" outlineLevel="0" collapsed="false">
      <c r="A696" s="29" t="s">
        <v>23213</v>
      </c>
      <c r="B696" s="30" t="n">
        <v>46235</v>
      </c>
      <c r="C696" s="29" t="s">
        <v>23214</v>
      </c>
      <c r="D696" s="29" t="s">
        <v>9327</v>
      </c>
      <c r="E696" s="29" t="s">
        <v>21314</v>
      </c>
      <c r="F696" s="29" t="s">
        <v>900</v>
      </c>
      <c r="G696" s="29" t="s">
        <v>11624</v>
      </c>
      <c r="H696" s="29" t="s">
        <v>21830</v>
      </c>
      <c r="I696" s="29" t="n">
        <v>60</v>
      </c>
      <c r="J696" s="29" t="n">
        <v>1</v>
      </c>
      <c r="K696" s="29" t="n">
        <v>60</v>
      </c>
      <c r="L696" s="31" t="n">
        <v>7.55</v>
      </c>
      <c r="M696" s="31" t="n">
        <v>453</v>
      </c>
      <c r="N696" s="31" t="n">
        <v>58.17</v>
      </c>
      <c r="O696" s="31" t="n">
        <v>511.17</v>
      </c>
      <c r="P696" s="29" t="s">
        <v>21831</v>
      </c>
      <c r="Q696" s="30" t="n">
        <v>46249</v>
      </c>
      <c r="R696" s="30" t="n">
        <v>46242</v>
      </c>
      <c r="S696" s="29"/>
    </row>
    <row r="697" customFormat="false" ht="15" hidden="false" customHeight="true" outlineLevel="0" collapsed="false">
      <c r="A697" s="26" t="s">
        <v>23215</v>
      </c>
      <c r="B697" s="27" t="n">
        <v>46235</v>
      </c>
      <c r="C697" s="26" t="s">
        <v>23216</v>
      </c>
      <c r="D697" s="26" t="s">
        <v>1405</v>
      </c>
      <c r="E697" s="26" t="s">
        <v>21316</v>
      </c>
      <c r="F697" s="26" t="s">
        <v>900</v>
      </c>
      <c r="G697" s="26" t="s">
        <v>11624</v>
      </c>
      <c r="H697" s="26" t="s">
        <v>21830</v>
      </c>
      <c r="I697" s="26" t="n">
        <v>32</v>
      </c>
      <c r="J697" s="26" t="n">
        <v>1</v>
      </c>
      <c r="K697" s="26" t="n">
        <v>32</v>
      </c>
      <c r="L697" s="28" t="n">
        <v>7.55</v>
      </c>
      <c r="M697" s="28" t="n">
        <v>241.6</v>
      </c>
      <c r="N697" s="28" t="n">
        <v>31.02</v>
      </c>
      <c r="O697" s="28" t="n">
        <v>272.62</v>
      </c>
      <c r="P697" s="26" t="s">
        <v>21831</v>
      </c>
      <c r="Q697" s="27" t="n">
        <v>46249</v>
      </c>
      <c r="R697" s="27" t="n">
        <v>46245</v>
      </c>
      <c r="S697" s="26"/>
    </row>
    <row r="698" customFormat="false" ht="15" hidden="false" customHeight="true" outlineLevel="0" collapsed="false">
      <c r="A698" s="29" t="s">
        <v>23217</v>
      </c>
      <c r="B698" s="30" t="n">
        <v>46235</v>
      </c>
      <c r="C698" s="29" t="s">
        <v>23218</v>
      </c>
      <c r="D698" s="29" t="s">
        <v>1662</v>
      </c>
      <c r="E698" s="29" t="s">
        <v>12856</v>
      </c>
      <c r="F698" s="29" t="s">
        <v>900</v>
      </c>
      <c r="G698" s="29" t="s">
        <v>11624</v>
      </c>
      <c r="H698" s="29" t="s">
        <v>21830</v>
      </c>
      <c r="I698" s="29" t="n">
        <v>46</v>
      </c>
      <c r="J698" s="29" t="n">
        <v>1</v>
      </c>
      <c r="K698" s="29" t="n">
        <v>46</v>
      </c>
      <c r="L698" s="31" t="n">
        <v>7.55</v>
      </c>
      <c r="M698" s="31" t="n">
        <v>347.3</v>
      </c>
      <c r="N698" s="31" t="n">
        <v>44.59</v>
      </c>
      <c r="O698" s="31" t="n">
        <v>391.89</v>
      </c>
      <c r="P698" s="29" t="s">
        <v>21831</v>
      </c>
      <c r="Q698" s="30" t="n">
        <v>46249</v>
      </c>
      <c r="R698" s="30" t="n">
        <v>46238</v>
      </c>
      <c r="S698" s="29"/>
    </row>
    <row r="699" customFormat="false" ht="15" hidden="false" customHeight="true" outlineLevel="0" collapsed="false">
      <c r="A699" s="26" t="s">
        <v>23219</v>
      </c>
      <c r="B699" s="27" t="n">
        <v>46235</v>
      </c>
      <c r="C699" s="26" t="s">
        <v>23220</v>
      </c>
      <c r="D699" s="26" t="s">
        <v>8484</v>
      </c>
      <c r="E699" s="26" t="s">
        <v>12578</v>
      </c>
      <c r="F699" s="26" t="s">
        <v>900</v>
      </c>
      <c r="G699" s="26" t="s">
        <v>11624</v>
      </c>
      <c r="H699" s="26" t="s">
        <v>21830</v>
      </c>
      <c r="I699" s="26" t="n">
        <v>37</v>
      </c>
      <c r="J699" s="26" t="n">
        <v>1</v>
      </c>
      <c r="K699" s="26" t="n">
        <v>37</v>
      </c>
      <c r="L699" s="28" t="n">
        <v>7.55</v>
      </c>
      <c r="M699" s="28" t="n">
        <v>279.35</v>
      </c>
      <c r="N699" s="28" t="n">
        <v>35.87</v>
      </c>
      <c r="O699" s="28" t="n">
        <v>315.22</v>
      </c>
      <c r="P699" s="26" t="s">
        <v>21831</v>
      </c>
      <c r="Q699" s="27" t="n">
        <v>46249</v>
      </c>
      <c r="R699" s="27" t="n">
        <v>46249</v>
      </c>
      <c r="S699" s="26"/>
    </row>
    <row r="700" customFormat="false" ht="15" hidden="false" customHeight="true" outlineLevel="0" collapsed="false">
      <c r="A700" s="29" t="s">
        <v>23221</v>
      </c>
      <c r="B700" s="30" t="n">
        <v>46235</v>
      </c>
      <c r="C700" s="29" t="s">
        <v>23222</v>
      </c>
      <c r="D700" s="29" t="s">
        <v>3272</v>
      </c>
      <c r="E700" s="29" t="s">
        <v>21320</v>
      </c>
      <c r="F700" s="29" t="s">
        <v>900</v>
      </c>
      <c r="G700" s="29" t="s">
        <v>11624</v>
      </c>
      <c r="H700" s="29" t="s">
        <v>21830</v>
      </c>
      <c r="I700" s="29" t="n">
        <v>50</v>
      </c>
      <c r="J700" s="29" t="n">
        <v>1</v>
      </c>
      <c r="K700" s="29" t="n">
        <v>50</v>
      </c>
      <c r="L700" s="31" t="n">
        <v>7.55</v>
      </c>
      <c r="M700" s="31" t="n">
        <v>377.5</v>
      </c>
      <c r="N700" s="31" t="n">
        <v>48.47</v>
      </c>
      <c r="O700" s="31" t="n">
        <v>425.97</v>
      </c>
      <c r="P700" s="29" t="s">
        <v>21831</v>
      </c>
      <c r="Q700" s="30" t="n">
        <v>46249</v>
      </c>
      <c r="R700" s="30" t="n">
        <v>46241</v>
      </c>
      <c r="S700" s="29"/>
    </row>
    <row r="701" customFormat="false" ht="15" hidden="false" customHeight="true" outlineLevel="0" collapsed="false">
      <c r="A701" s="26" t="s">
        <v>23223</v>
      </c>
      <c r="B701" s="27" t="n">
        <v>46235</v>
      </c>
      <c r="C701" s="26" t="s">
        <v>23224</v>
      </c>
      <c r="D701" s="26" t="s">
        <v>7554</v>
      </c>
      <c r="E701" s="26" t="s">
        <v>12229</v>
      </c>
      <c r="F701" s="26" t="s">
        <v>900</v>
      </c>
      <c r="G701" s="26" t="s">
        <v>11624</v>
      </c>
      <c r="H701" s="26" t="s">
        <v>21830</v>
      </c>
      <c r="I701" s="26" t="n">
        <v>50</v>
      </c>
      <c r="J701" s="26" t="n">
        <v>1</v>
      </c>
      <c r="K701" s="26" t="n">
        <v>50</v>
      </c>
      <c r="L701" s="28" t="n">
        <v>7.55</v>
      </c>
      <c r="M701" s="28" t="n">
        <v>377.5</v>
      </c>
      <c r="N701" s="28" t="n">
        <v>48.47</v>
      </c>
      <c r="O701" s="28" t="n">
        <v>425.97</v>
      </c>
      <c r="P701" s="26" t="s">
        <v>21831</v>
      </c>
      <c r="Q701" s="27" t="n">
        <v>46249</v>
      </c>
      <c r="R701" s="27" t="n">
        <v>46245</v>
      </c>
      <c r="S701" s="26"/>
    </row>
    <row r="702" customFormat="false" ht="15" hidden="false" customHeight="true" outlineLevel="0" collapsed="false">
      <c r="A702" s="29" t="s">
        <v>23225</v>
      </c>
      <c r="B702" s="30" t="n">
        <v>46235</v>
      </c>
      <c r="C702" s="29" t="s">
        <v>23226</v>
      </c>
      <c r="D702" s="29" t="s">
        <v>7070</v>
      </c>
      <c r="E702" s="29" t="s">
        <v>13607</v>
      </c>
      <c r="F702" s="29" t="s">
        <v>900</v>
      </c>
      <c r="G702" s="29" t="s">
        <v>11624</v>
      </c>
      <c r="H702" s="29" t="s">
        <v>21830</v>
      </c>
      <c r="I702" s="29" t="n">
        <v>50</v>
      </c>
      <c r="J702" s="29" t="n">
        <v>1</v>
      </c>
      <c r="K702" s="29" t="n">
        <v>50</v>
      </c>
      <c r="L702" s="31" t="n">
        <v>7.55</v>
      </c>
      <c r="M702" s="31" t="n">
        <v>377.5</v>
      </c>
      <c r="N702" s="31" t="n">
        <v>48.47</v>
      </c>
      <c r="O702" s="31" t="n">
        <v>425.97</v>
      </c>
      <c r="P702" s="29" t="s">
        <v>21831</v>
      </c>
      <c r="Q702" s="30" t="n">
        <v>46249</v>
      </c>
      <c r="R702" s="30" t="n">
        <v>46239</v>
      </c>
      <c r="S702" s="29"/>
    </row>
    <row r="703" customFormat="false" ht="15" hidden="false" customHeight="true" outlineLevel="0" collapsed="false">
      <c r="A703" s="26" t="s">
        <v>23227</v>
      </c>
      <c r="B703" s="27" t="n">
        <v>46235</v>
      </c>
      <c r="C703" s="26" t="s">
        <v>23228</v>
      </c>
      <c r="D703" s="26" t="s">
        <v>7970</v>
      </c>
      <c r="E703" s="26" t="s">
        <v>12021</v>
      </c>
      <c r="F703" s="26" t="s">
        <v>900</v>
      </c>
      <c r="G703" s="26" t="s">
        <v>11624</v>
      </c>
      <c r="H703" s="26" t="s">
        <v>21830</v>
      </c>
      <c r="I703" s="26" t="n">
        <v>60</v>
      </c>
      <c r="J703" s="26" t="n">
        <v>1</v>
      </c>
      <c r="K703" s="26" t="n">
        <v>60</v>
      </c>
      <c r="L703" s="28" t="n">
        <v>7.55</v>
      </c>
      <c r="M703" s="28" t="n">
        <v>453</v>
      </c>
      <c r="N703" s="28" t="n">
        <v>58.17</v>
      </c>
      <c r="O703" s="28" t="n">
        <v>511.17</v>
      </c>
      <c r="P703" s="26" t="s">
        <v>21831</v>
      </c>
      <c r="Q703" s="27" t="n">
        <v>46249</v>
      </c>
      <c r="R703" s="27" t="n">
        <v>46239</v>
      </c>
      <c r="S703" s="26"/>
    </row>
    <row r="704" customFormat="false" ht="15" hidden="false" customHeight="true" outlineLevel="0" collapsed="false">
      <c r="A704" s="29" t="s">
        <v>23229</v>
      </c>
      <c r="B704" s="30" t="n">
        <v>46235</v>
      </c>
      <c r="C704" s="29" t="s">
        <v>23230</v>
      </c>
      <c r="D704" s="29" t="s">
        <v>3336</v>
      </c>
      <c r="E704" s="29" t="s">
        <v>12607</v>
      </c>
      <c r="F704" s="29" t="s">
        <v>900</v>
      </c>
      <c r="G704" s="29" t="s">
        <v>11624</v>
      </c>
      <c r="H704" s="29" t="s">
        <v>21830</v>
      </c>
      <c r="I704" s="29" t="n">
        <v>38</v>
      </c>
      <c r="J704" s="29" t="n">
        <v>1</v>
      </c>
      <c r="K704" s="29" t="n">
        <v>38</v>
      </c>
      <c r="L704" s="31" t="n">
        <v>7.55</v>
      </c>
      <c r="M704" s="31" t="n">
        <v>286.9</v>
      </c>
      <c r="N704" s="31" t="n">
        <v>36.84</v>
      </c>
      <c r="O704" s="31" t="n">
        <v>323.74</v>
      </c>
      <c r="P704" s="29" t="s">
        <v>21831</v>
      </c>
      <c r="Q704" s="30" t="n">
        <v>46249</v>
      </c>
      <c r="R704" s="30" t="n">
        <v>46238</v>
      </c>
      <c r="S704" s="29"/>
    </row>
    <row r="705" customFormat="false" ht="15" hidden="false" customHeight="true" outlineLevel="0" collapsed="false">
      <c r="A705" s="26" t="s">
        <v>23231</v>
      </c>
      <c r="B705" s="27" t="n">
        <v>46235</v>
      </c>
      <c r="C705" s="26" t="s">
        <v>23232</v>
      </c>
      <c r="D705" s="26" t="s">
        <v>1486</v>
      </c>
      <c r="E705" s="26" t="s">
        <v>13604</v>
      </c>
      <c r="F705" s="26" t="s">
        <v>900</v>
      </c>
      <c r="G705" s="26" t="s">
        <v>11624</v>
      </c>
      <c r="H705" s="26" t="s">
        <v>21830</v>
      </c>
      <c r="I705" s="26" t="n">
        <v>50</v>
      </c>
      <c r="J705" s="26" t="n">
        <v>1</v>
      </c>
      <c r="K705" s="26" t="n">
        <v>50</v>
      </c>
      <c r="L705" s="28" t="n">
        <v>7.55</v>
      </c>
      <c r="M705" s="28" t="n">
        <v>377.5</v>
      </c>
      <c r="N705" s="28" t="n">
        <v>48.47</v>
      </c>
      <c r="O705" s="28" t="n">
        <v>425.97</v>
      </c>
      <c r="P705" s="26" t="s">
        <v>21831</v>
      </c>
      <c r="Q705" s="27" t="n">
        <v>46249</v>
      </c>
      <c r="R705" s="27" t="n">
        <v>46237</v>
      </c>
      <c r="S705" s="26"/>
    </row>
    <row r="706" customFormat="false" ht="15" hidden="false" customHeight="true" outlineLevel="0" collapsed="false">
      <c r="A706" s="29" t="s">
        <v>23233</v>
      </c>
      <c r="B706" s="30" t="n">
        <v>46235</v>
      </c>
      <c r="C706" s="29" t="s">
        <v>23234</v>
      </c>
      <c r="D706" s="29" t="s">
        <v>3928</v>
      </c>
      <c r="E706" s="29" t="s">
        <v>12724</v>
      </c>
      <c r="F706" s="29" t="s">
        <v>900</v>
      </c>
      <c r="G706" s="29" t="s">
        <v>11624</v>
      </c>
      <c r="H706" s="29" t="s">
        <v>21830</v>
      </c>
      <c r="I706" s="29" t="n">
        <v>41</v>
      </c>
      <c r="J706" s="29" t="n">
        <v>1</v>
      </c>
      <c r="K706" s="29" t="n">
        <v>41</v>
      </c>
      <c r="L706" s="31" t="n">
        <v>7.55</v>
      </c>
      <c r="M706" s="31" t="n">
        <v>309.55</v>
      </c>
      <c r="N706" s="31" t="n">
        <v>39.75</v>
      </c>
      <c r="O706" s="31" t="n">
        <v>349.3</v>
      </c>
      <c r="P706" s="29" t="s">
        <v>21831</v>
      </c>
      <c r="Q706" s="30" t="n">
        <v>46249</v>
      </c>
      <c r="R706" s="30" t="n">
        <v>46249</v>
      </c>
      <c r="S706" s="29"/>
    </row>
    <row r="707" customFormat="false" ht="15" hidden="false" customHeight="true" outlineLevel="0" collapsed="false">
      <c r="A707" s="26" t="s">
        <v>23235</v>
      </c>
      <c r="B707" s="27" t="n">
        <v>46235</v>
      </c>
      <c r="C707" s="26" t="s">
        <v>23236</v>
      </c>
      <c r="D707" s="26" t="s">
        <v>3590</v>
      </c>
      <c r="E707" s="26" t="s">
        <v>21328</v>
      </c>
      <c r="F707" s="26" t="s">
        <v>900</v>
      </c>
      <c r="G707" s="26" t="s">
        <v>11624</v>
      </c>
      <c r="H707" s="26" t="s">
        <v>21830</v>
      </c>
      <c r="I707" s="26" t="n">
        <v>32</v>
      </c>
      <c r="J707" s="26" t="n">
        <v>1</v>
      </c>
      <c r="K707" s="26" t="n">
        <v>32</v>
      </c>
      <c r="L707" s="28" t="n">
        <v>7.55</v>
      </c>
      <c r="M707" s="28" t="n">
        <v>241.6</v>
      </c>
      <c r="N707" s="28" t="n">
        <v>31.02</v>
      </c>
      <c r="O707" s="28" t="n">
        <v>272.62</v>
      </c>
      <c r="P707" s="26" t="s">
        <v>21831</v>
      </c>
      <c r="Q707" s="27" t="n">
        <v>46249</v>
      </c>
      <c r="R707" s="27" t="n">
        <v>46245</v>
      </c>
      <c r="S707" s="26"/>
    </row>
    <row r="708" customFormat="false" ht="15" hidden="false" customHeight="true" outlineLevel="0" collapsed="false">
      <c r="A708" s="29" t="s">
        <v>23237</v>
      </c>
      <c r="B708" s="30" t="n">
        <v>46235</v>
      </c>
      <c r="C708" s="29" t="s">
        <v>23238</v>
      </c>
      <c r="D708" s="29" t="s">
        <v>10618</v>
      </c>
      <c r="E708" s="29" t="s">
        <v>13323</v>
      </c>
      <c r="F708" s="29" t="s">
        <v>900</v>
      </c>
      <c r="G708" s="29" t="s">
        <v>11624</v>
      </c>
      <c r="H708" s="29" t="s">
        <v>21830</v>
      </c>
      <c r="I708" s="29" t="n">
        <v>80</v>
      </c>
      <c r="J708" s="29" t="n">
        <v>1</v>
      </c>
      <c r="K708" s="29" t="n">
        <v>80</v>
      </c>
      <c r="L708" s="31" t="n">
        <v>7.55</v>
      </c>
      <c r="M708" s="31" t="n">
        <v>604</v>
      </c>
      <c r="N708" s="31" t="n">
        <v>77.55</v>
      </c>
      <c r="O708" s="31" t="n">
        <v>681.55</v>
      </c>
      <c r="P708" s="29" t="s">
        <v>21831</v>
      </c>
      <c r="Q708" s="30" t="n">
        <v>46249</v>
      </c>
      <c r="R708" s="30" t="n">
        <v>46247</v>
      </c>
      <c r="S708" s="29"/>
    </row>
    <row r="709" customFormat="false" ht="15" hidden="false" customHeight="true" outlineLevel="0" collapsed="false">
      <c r="A709" s="26" t="s">
        <v>23239</v>
      </c>
      <c r="B709" s="27" t="n">
        <v>46235</v>
      </c>
      <c r="C709" s="26" t="s">
        <v>23240</v>
      </c>
      <c r="D709" s="26" t="s">
        <v>4007</v>
      </c>
      <c r="E709" s="26" t="s">
        <v>13546</v>
      </c>
      <c r="F709" s="26" t="s">
        <v>900</v>
      </c>
      <c r="G709" s="26" t="s">
        <v>11624</v>
      </c>
      <c r="H709" s="26" t="s">
        <v>21830</v>
      </c>
      <c r="I709" s="26" t="n">
        <v>37</v>
      </c>
      <c r="J709" s="26" t="n">
        <v>1</v>
      </c>
      <c r="K709" s="26" t="n">
        <v>37</v>
      </c>
      <c r="L709" s="28" t="n">
        <v>7.55</v>
      </c>
      <c r="M709" s="28" t="n">
        <v>279.35</v>
      </c>
      <c r="N709" s="28" t="n">
        <v>35.87</v>
      </c>
      <c r="O709" s="28" t="n">
        <v>315.22</v>
      </c>
      <c r="P709" s="26" t="s">
        <v>21831</v>
      </c>
      <c r="Q709" s="27" t="n">
        <v>46249</v>
      </c>
      <c r="R709" s="27" t="n">
        <v>46248</v>
      </c>
      <c r="S709" s="26"/>
    </row>
    <row r="710" customFormat="false" ht="15" hidden="false" customHeight="true" outlineLevel="0" collapsed="false">
      <c r="A710" s="29" t="s">
        <v>23241</v>
      </c>
      <c r="B710" s="30" t="n">
        <v>46235</v>
      </c>
      <c r="C710" s="29" t="s">
        <v>23242</v>
      </c>
      <c r="D710" s="29" t="s">
        <v>8828</v>
      </c>
      <c r="E710" s="29" t="s">
        <v>21332</v>
      </c>
      <c r="F710" s="29" t="s">
        <v>900</v>
      </c>
      <c r="G710" s="29" t="s">
        <v>11624</v>
      </c>
      <c r="H710" s="29" t="s">
        <v>21830</v>
      </c>
      <c r="I710" s="29" t="n">
        <v>80</v>
      </c>
      <c r="J710" s="29" t="n">
        <v>1</v>
      </c>
      <c r="K710" s="29" t="n">
        <v>80</v>
      </c>
      <c r="L710" s="31" t="n">
        <v>7.55</v>
      </c>
      <c r="M710" s="31" t="n">
        <v>604</v>
      </c>
      <c r="N710" s="31" t="n">
        <v>77.55</v>
      </c>
      <c r="O710" s="31" t="n">
        <v>681.55</v>
      </c>
      <c r="P710" s="29" t="s">
        <v>21834</v>
      </c>
      <c r="Q710" s="30" t="n">
        <v>46249</v>
      </c>
      <c r="R710" s="29"/>
      <c r="S710" s="29"/>
    </row>
    <row r="711" customFormat="false" ht="15" hidden="false" customHeight="true" outlineLevel="0" collapsed="false">
      <c r="A711" s="26" t="s">
        <v>23243</v>
      </c>
      <c r="B711" s="27" t="n">
        <v>46235</v>
      </c>
      <c r="C711" s="26" t="s">
        <v>23244</v>
      </c>
      <c r="D711" s="26" t="s">
        <v>5156</v>
      </c>
      <c r="E711" s="26" t="s">
        <v>21334</v>
      </c>
      <c r="F711" s="26" t="s">
        <v>900</v>
      </c>
      <c r="G711" s="26" t="s">
        <v>11624</v>
      </c>
      <c r="H711" s="26" t="s">
        <v>21830</v>
      </c>
      <c r="I711" s="26" t="n">
        <v>32</v>
      </c>
      <c r="J711" s="26" t="n">
        <v>1</v>
      </c>
      <c r="K711" s="26" t="n">
        <v>32</v>
      </c>
      <c r="L711" s="28" t="n">
        <v>7.55</v>
      </c>
      <c r="M711" s="28" t="n">
        <v>241.6</v>
      </c>
      <c r="N711" s="28" t="n">
        <v>31.02</v>
      </c>
      <c r="O711" s="28" t="n">
        <v>272.62</v>
      </c>
      <c r="P711" s="26" t="s">
        <v>21831</v>
      </c>
      <c r="Q711" s="27" t="n">
        <v>46249</v>
      </c>
      <c r="R711" s="27" t="n">
        <v>46247</v>
      </c>
      <c r="S711" s="26"/>
    </row>
    <row r="712" customFormat="false" ht="15" hidden="false" customHeight="true" outlineLevel="0" collapsed="false">
      <c r="A712" s="29" t="s">
        <v>23245</v>
      </c>
      <c r="B712" s="30" t="n">
        <v>46235</v>
      </c>
      <c r="C712" s="29" t="s">
        <v>23246</v>
      </c>
      <c r="D712" s="29" t="s">
        <v>4339</v>
      </c>
      <c r="E712" s="29" t="s">
        <v>14283</v>
      </c>
      <c r="F712" s="29" t="s">
        <v>900</v>
      </c>
      <c r="G712" s="29" t="s">
        <v>11624</v>
      </c>
      <c r="H712" s="29" t="s">
        <v>21830</v>
      </c>
      <c r="I712" s="29" t="n">
        <v>50</v>
      </c>
      <c r="J712" s="29" t="n">
        <v>1</v>
      </c>
      <c r="K712" s="29" t="n">
        <v>50</v>
      </c>
      <c r="L712" s="31" t="n">
        <v>7.55</v>
      </c>
      <c r="M712" s="31" t="n">
        <v>377.5</v>
      </c>
      <c r="N712" s="31" t="n">
        <v>48.47</v>
      </c>
      <c r="O712" s="31" t="n">
        <v>425.97</v>
      </c>
      <c r="P712" s="29" t="s">
        <v>21831</v>
      </c>
      <c r="Q712" s="30" t="n">
        <v>46249</v>
      </c>
      <c r="R712" s="30" t="n">
        <v>46243</v>
      </c>
      <c r="S712" s="29"/>
    </row>
    <row r="713" customFormat="false" ht="15" hidden="false" customHeight="true" outlineLevel="0" collapsed="false">
      <c r="A713" s="26" t="s">
        <v>23247</v>
      </c>
      <c r="B713" s="27" t="n">
        <v>46235</v>
      </c>
      <c r="C713" s="26" t="s">
        <v>23248</v>
      </c>
      <c r="D713" s="26" t="s">
        <v>9734</v>
      </c>
      <c r="E713" s="26" t="s">
        <v>12086</v>
      </c>
      <c r="F713" s="26" t="s">
        <v>900</v>
      </c>
      <c r="G713" s="26" t="s">
        <v>11624</v>
      </c>
      <c r="H713" s="26" t="s">
        <v>21830</v>
      </c>
      <c r="I713" s="26" t="n">
        <v>56</v>
      </c>
      <c r="J713" s="26" t="n">
        <v>1</v>
      </c>
      <c r="K713" s="26" t="n">
        <v>56</v>
      </c>
      <c r="L713" s="28" t="n">
        <v>7.55</v>
      </c>
      <c r="M713" s="28" t="n">
        <v>422.8</v>
      </c>
      <c r="N713" s="28" t="n">
        <v>54.29</v>
      </c>
      <c r="O713" s="28" t="n">
        <v>477.09</v>
      </c>
      <c r="P713" s="26" t="s">
        <v>21831</v>
      </c>
      <c r="Q713" s="27" t="n">
        <v>46249</v>
      </c>
      <c r="R713" s="27" t="n">
        <v>46237</v>
      </c>
      <c r="S713" s="26"/>
    </row>
    <row r="714" customFormat="false" ht="15" hidden="false" customHeight="true" outlineLevel="0" collapsed="false">
      <c r="A714" s="29" t="s">
        <v>23249</v>
      </c>
      <c r="B714" s="30" t="n">
        <v>46235</v>
      </c>
      <c r="C714" s="29" t="s">
        <v>23250</v>
      </c>
      <c r="D714" s="29" t="s">
        <v>1827</v>
      </c>
      <c r="E714" s="29" t="s">
        <v>11947</v>
      </c>
      <c r="F714" s="29" t="s">
        <v>900</v>
      </c>
      <c r="G714" s="29" t="s">
        <v>11624</v>
      </c>
      <c r="H714" s="29" t="s">
        <v>21830</v>
      </c>
      <c r="I714" s="29" t="n">
        <v>53</v>
      </c>
      <c r="J714" s="29" t="n">
        <v>1</v>
      </c>
      <c r="K714" s="29" t="n">
        <v>53</v>
      </c>
      <c r="L714" s="31" t="n">
        <v>7.55</v>
      </c>
      <c r="M714" s="31" t="n">
        <v>400.15</v>
      </c>
      <c r="N714" s="31" t="n">
        <v>51.38</v>
      </c>
      <c r="O714" s="31" t="n">
        <v>451.53</v>
      </c>
      <c r="P714" s="29" t="s">
        <v>21831</v>
      </c>
      <c r="Q714" s="30" t="n">
        <v>46249</v>
      </c>
      <c r="R714" s="30" t="n">
        <v>46245</v>
      </c>
      <c r="S714" s="29"/>
    </row>
    <row r="715" customFormat="false" ht="15" hidden="false" customHeight="true" outlineLevel="0" collapsed="false">
      <c r="A715" s="26" t="s">
        <v>23251</v>
      </c>
      <c r="B715" s="27" t="n">
        <v>46235</v>
      </c>
      <c r="C715" s="26" t="s">
        <v>23252</v>
      </c>
      <c r="D715" s="26" t="s">
        <v>6766</v>
      </c>
      <c r="E715" s="26" t="s">
        <v>12990</v>
      </c>
      <c r="F715" s="26" t="s">
        <v>900</v>
      </c>
      <c r="G715" s="26" t="s">
        <v>11624</v>
      </c>
      <c r="H715" s="26" t="s">
        <v>21830</v>
      </c>
      <c r="I715" s="26" t="n">
        <v>58</v>
      </c>
      <c r="J715" s="26" t="n">
        <v>1</v>
      </c>
      <c r="K715" s="26" t="n">
        <v>58</v>
      </c>
      <c r="L715" s="28" t="n">
        <v>7.55</v>
      </c>
      <c r="M715" s="28" t="n">
        <v>437.9</v>
      </c>
      <c r="N715" s="28" t="n">
        <v>56.23</v>
      </c>
      <c r="O715" s="28" t="n">
        <v>494.13</v>
      </c>
      <c r="P715" s="26" t="s">
        <v>21831</v>
      </c>
      <c r="Q715" s="27" t="n">
        <v>46249</v>
      </c>
      <c r="R715" s="27" t="n">
        <v>46237</v>
      </c>
      <c r="S715" s="26"/>
    </row>
    <row r="716" customFormat="false" ht="15" hidden="false" customHeight="true" outlineLevel="0" collapsed="false">
      <c r="A716" s="29" t="s">
        <v>23253</v>
      </c>
      <c r="B716" s="30" t="n">
        <v>46235</v>
      </c>
      <c r="C716" s="29" t="s">
        <v>23254</v>
      </c>
      <c r="D716" s="29" t="s">
        <v>2444</v>
      </c>
      <c r="E716" s="29" t="s">
        <v>14357</v>
      </c>
      <c r="F716" s="29" t="s">
        <v>900</v>
      </c>
      <c r="G716" s="29" t="s">
        <v>11624</v>
      </c>
      <c r="H716" s="29" t="s">
        <v>21830</v>
      </c>
      <c r="I716" s="29" t="n">
        <v>40</v>
      </c>
      <c r="J716" s="29" t="n">
        <v>1</v>
      </c>
      <c r="K716" s="29" t="n">
        <v>40</v>
      </c>
      <c r="L716" s="31" t="n">
        <v>7.55</v>
      </c>
      <c r="M716" s="31" t="n">
        <v>302</v>
      </c>
      <c r="N716" s="31" t="n">
        <v>38.78</v>
      </c>
      <c r="O716" s="31" t="n">
        <v>340.78</v>
      </c>
      <c r="P716" s="29" t="s">
        <v>21831</v>
      </c>
      <c r="Q716" s="30" t="n">
        <v>46249</v>
      </c>
      <c r="R716" s="30" t="n">
        <v>46243</v>
      </c>
      <c r="S716" s="29"/>
    </row>
    <row r="717" customFormat="false" ht="15" hidden="false" customHeight="true" outlineLevel="0" collapsed="false">
      <c r="A717" s="26" t="s">
        <v>23255</v>
      </c>
      <c r="B717" s="27" t="n">
        <v>46235</v>
      </c>
      <c r="C717" s="26" t="s">
        <v>23256</v>
      </c>
      <c r="D717" s="26" t="s">
        <v>11342</v>
      </c>
      <c r="E717" s="26" t="s">
        <v>11761</v>
      </c>
      <c r="F717" s="26" t="s">
        <v>900</v>
      </c>
      <c r="G717" s="26" t="s">
        <v>11624</v>
      </c>
      <c r="H717" s="26" t="s">
        <v>21830</v>
      </c>
      <c r="I717" s="26" t="n">
        <v>40</v>
      </c>
      <c r="J717" s="26" t="n">
        <v>1</v>
      </c>
      <c r="K717" s="26" t="n">
        <v>40</v>
      </c>
      <c r="L717" s="28" t="n">
        <v>7.55</v>
      </c>
      <c r="M717" s="28" t="n">
        <v>302</v>
      </c>
      <c r="N717" s="28" t="n">
        <v>38.78</v>
      </c>
      <c r="O717" s="28" t="n">
        <v>340.78</v>
      </c>
      <c r="P717" s="26" t="s">
        <v>21831</v>
      </c>
      <c r="Q717" s="27" t="n">
        <v>46249</v>
      </c>
      <c r="R717" s="27" t="n">
        <v>46249</v>
      </c>
      <c r="S717" s="26"/>
    </row>
    <row r="718" customFormat="false" ht="15" hidden="false" customHeight="true" outlineLevel="0" collapsed="false">
      <c r="A718" s="29" t="s">
        <v>23257</v>
      </c>
      <c r="B718" s="30" t="n">
        <v>46235</v>
      </c>
      <c r="C718" s="29" t="s">
        <v>23258</v>
      </c>
      <c r="D718" s="29" t="s">
        <v>9015</v>
      </c>
      <c r="E718" s="29" t="s">
        <v>21341</v>
      </c>
      <c r="F718" s="29" t="s">
        <v>900</v>
      </c>
      <c r="G718" s="29" t="s">
        <v>11624</v>
      </c>
      <c r="H718" s="29" t="s">
        <v>21830</v>
      </c>
      <c r="I718" s="29" t="n">
        <v>28</v>
      </c>
      <c r="J718" s="29" t="n">
        <v>1</v>
      </c>
      <c r="K718" s="29" t="n">
        <v>28</v>
      </c>
      <c r="L718" s="31" t="n">
        <v>7.55</v>
      </c>
      <c r="M718" s="31" t="n">
        <v>211.4</v>
      </c>
      <c r="N718" s="31" t="n">
        <v>27.14</v>
      </c>
      <c r="O718" s="31" t="n">
        <v>238.54</v>
      </c>
      <c r="P718" s="29" t="s">
        <v>21831</v>
      </c>
      <c r="Q718" s="30" t="n">
        <v>46249</v>
      </c>
      <c r="R718" s="30" t="n">
        <v>46251</v>
      </c>
      <c r="S718" s="29"/>
    </row>
    <row r="719" customFormat="false" ht="15" hidden="false" customHeight="true" outlineLevel="0" collapsed="false">
      <c r="A719" s="26" t="s">
        <v>23259</v>
      </c>
      <c r="B719" s="27" t="n">
        <v>46235</v>
      </c>
      <c r="C719" s="26" t="s">
        <v>23260</v>
      </c>
      <c r="D719" s="26" t="s">
        <v>5595</v>
      </c>
      <c r="E719" s="26" t="s">
        <v>21343</v>
      </c>
      <c r="F719" s="26" t="s">
        <v>900</v>
      </c>
      <c r="G719" s="26" t="s">
        <v>11624</v>
      </c>
      <c r="H719" s="26" t="s">
        <v>21830</v>
      </c>
      <c r="I719" s="26" t="n">
        <v>60</v>
      </c>
      <c r="J719" s="26" t="n">
        <v>1</v>
      </c>
      <c r="K719" s="26" t="n">
        <v>60</v>
      </c>
      <c r="L719" s="28" t="n">
        <v>7.55</v>
      </c>
      <c r="M719" s="28" t="n">
        <v>453</v>
      </c>
      <c r="N719" s="28" t="n">
        <v>58.17</v>
      </c>
      <c r="O719" s="28" t="n">
        <v>511.17</v>
      </c>
      <c r="P719" s="26" t="s">
        <v>11623</v>
      </c>
      <c r="Q719" s="27" t="n">
        <v>46249</v>
      </c>
      <c r="R719" s="26"/>
      <c r="S719" s="26"/>
    </row>
    <row r="720" customFormat="false" ht="15" hidden="false" customHeight="true" outlineLevel="0" collapsed="false">
      <c r="A720" s="29" t="s">
        <v>23261</v>
      </c>
      <c r="B720" s="30" t="n">
        <v>46235</v>
      </c>
      <c r="C720" s="29" t="s">
        <v>23262</v>
      </c>
      <c r="D720" s="29" t="s">
        <v>6254</v>
      </c>
      <c r="E720" s="29" t="s">
        <v>11708</v>
      </c>
      <c r="F720" s="29" t="s">
        <v>900</v>
      </c>
      <c r="G720" s="29" t="s">
        <v>11624</v>
      </c>
      <c r="H720" s="29" t="s">
        <v>21830</v>
      </c>
      <c r="I720" s="29" t="n">
        <v>29</v>
      </c>
      <c r="J720" s="29" t="n">
        <v>1</v>
      </c>
      <c r="K720" s="29" t="n">
        <v>29</v>
      </c>
      <c r="L720" s="31" t="n">
        <v>7.55</v>
      </c>
      <c r="M720" s="31" t="n">
        <v>218.95</v>
      </c>
      <c r="N720" s="31" t="n">
        <v>28.11</v>
      </c>
      <c r="O720" s="31" t="n">
        <v>247.06</v>
      </c>
      <c r="P720" s="29" t="s">
        <v>21831</v>
      </c>
      <c r="Q720" s="30" t="n">
        <v>46249</v>
      </c>
      <c r="R720" s="30" t="n">
        <v>46240</v>
      </c>
      <c r="S720" s="29"/>
    </row>
    <row r="721" customFormat="false" ht="15" hidden="false" customHeight="true" outlineLevel="0" collapsed="false">
      <c r="A721" s="26" t="s">
        <v>23263</v>
      </c>
      <c r="B721" s="27" t="n">
        <v>46235</v>
      </c>
      <c r="C721" s="26" t="s">
        <v>23264</v>
      </c>
      <c r="D721" s="26" t="s">
        <v>10972</v>
      </c>
      <c r="E721" s="26" t="s">
        <v>12014</v>
      </c>
      <c r="F721" s="26" t="s">
        <v>900</v>
      </c>
      <c r="G721" s="26" t="s">
        <v>11624</v>
      </c>
      <c r="H721" s="26" t="s">
        <v>21830</v>
      </c>
      <c r="I721" s="26" t="n">
        <v>26</v>
      </c>
      <c r="J721" s="26" t="n">
        <v>1</v>
      </c>
      <c r="K721" s="26" t="n">
        <v>26</v>
      </c>
      <c r="L721" s="28" t="n">
        <v>7.55</v>
      </c>
      <c r="M721" s="28" t="n">
        <v>196.3</v>
      </c>
      <c r="N721" s="28" t="n">
        <v>25.2</v>
      </c>
      <c r="O721" s="28" t="n">
        <v>221.5</v>
      </c>
      <c r="P721" s="26" t="s">
        <v>21831</v>
      </c>
      <c r="Q721" s="27" t="n">
        <v>46249</v>
      </c>
      <c r="R721" s="27" t="n">
        <v>46247</v>
      </c>
      <c r="S721" s="26"/>
    </row>
    <row r="722" customFormat="false" ht="15" hidden="false" customHeight="true" outlineLevel="0" collapsed="false">
      <c r="A722" s="29" t="s">
        <v>23265</v>
      </c>
      <c r="B722" s="30" t="n">
        <v>46235</v>
      </c>
      <c r="C722" s="29" t="s">
        <v>23266</v>
      </c>
      <c r="D722" s="29" t="s">
        <v>2512</v>
      </c>
      <c r="E722" s="29" t="s">
        <v>12979</v>
      </c>
      <c r="F722" s="29" t="s">
        <v>900</v>
      </c>
      <c r="G722" s="29" t="s">
        <v>11624</v>
      </c>
      <c r="H722" s="29" t="s">
        <v>21830</v>
      </c>
      <c r="I722" s="29" t="n">
        <v>34</v>
      </c>
      <c r="J722" s="29" t="n">
        <v>1</v>
      </c>
      <c r="K722" s="29" t="n">
        <v>34</v>
      </c>
      <c r="L722" s="31" t="n">
        <v>7.55</v>
      </c>
      <c r="M722" s="31" t="n">
        <v>256.7</v>
      </c>
      <c r="N722" s="31" t="n">
        <v>32.96</v>
      </c>
      <c r="O722" s="31" t="n">
        <v>289.66</v>
      </c>
      <c r="P722" s="29" t="s">
        <v>21831</v>
      </c>
      <c r="Q722" s="30" t="n">
        <v>46249</v>
      </c>
      <c r="R722" s="30" t="n">
        <v>46237</v>
      </c>
      <c r="S722" s="29"/>
    </row>
    <row r="723" customFormat="false" ht="15" hidden="false" customHeight="true" outlineLevel="0" collapsed="false">
      <c r="A723" s="26" t="s">
        <v>23267</v>
      </c>
      <c r="B723" s="27" t="n">
        <v>46235</v>
      </c>
      <c r="C723" s="26" t="s">
        <v>23268</v>
      </c>
      <c r="D723" s="26" t="s">
        <v>10626</v>
      </c>
      <c r="E723" s="26" t="s">
        <v>11887</v>
      </c>
      <c r="F723" s="26" t="s">
        <v>900</v>
      </c>
      <c r="G723" s="26" t="s">
        <v>11624</v>
      </c>
      <c r="H723" s="26" t="s">
        <v>21830</v>
      </c>
      <c r="I723" s="26" t="n">
        <v>80</v>
      </c>
      <c r="J723" s="26" t="n">
        <v>1</v>
      </c>
      <c r="K723" s="26" t="n">
        <v>80</v>
      </c>
      <c r="L723" s="28" t="n">
        <v>7.55</v>
      </c>
      <c r="M723" s="28" t="n">
        <v>604</v>
      </c>
      <c r="N723" s="28" t="n">
        <v>77.55</v>
      </c>
      <c r="O723" s="28" t="n">
        <v>681.55</v>
      </c>
      <c r="P723" s="26" t="s">
        <v>21831</v>
      </c>
      <c r="Q723" s="27" t="n">
        <v>46249</v>
      </c>
      <c r="R723" s="27" t="n">
        <v>46249</v>
      </c>
      <c r="S723" s="26"/>
    </row>
    <row r="724" customFormat="false" ht="15" hidden="false" customHeight="true" outlineLevel="0" collapsed="false">
      <c r="A724" s="29" t="s">
        <v>23269</v>
      </c>
      <c r="B724" s="30" t="n">
        <v>46235</v>
      </c>
      <c r="C724" s="29" t="s">
        <v>23270</v>
      </c>
      <c r="D724" s="29" t="s">
        <v>8481</v>
      </c>
      <c r="E724" s="29" t="s">
        <v>21349</v>
      </c>
      <c r="F724" s="29" t="s">
        <v>900</v>
      </c>
      <c r="G724" s="29" t="s">
        <v>11624</v>
      </c>
      <c r="H724" s="29" t="s">
        <v>21830</v>
      </c>
      <c r="I724" s="29" t="n">
        <v>80</v>
      </c>
      <c r="J724" s="29" t="n">
        <v>1</v>
      </c>
      <c r="K724" s="29" t="n">
        <v>80</v>
      </c>
      <c r="L724" s="31" t="n">
        <v>7.55</v>
      </c>
      <c r="M724" s="31" t="n">
        <v>604</v>
      </c>
      <c r="N724" s="31" t="n">
        <v>77.55</v>
      </c>
      <c r="O724" s="31" t="n">
        <v>681.55</v>
      </c>
      <c r="P724" s="29" t="s">
        <v>21831</v>
      </c>
      <c r="Q724" s="30" t="n">
        <v>46249</v>
      </c>
      <c r="R724" s="30" t="n">
        <v>46237</v>
      </c>
      <c r="S724" s="29"/>
    </row>
    <row r="725" customFormat="false" ht="15" hidden="false" customHeight="true" outlineLevel="0" collapsed="false">
      <c r="A725" s="26" t="s">
        <v>23271</v>
      </c>
      <c r="B725" s="27" t="n">
        <v>46235</v>
      </c>
      <c r="C725" s="26" t="s">
        <v>23272</v>
      </c>
      <c r="D725" s="26" t="s">
        <v>3038</v>
      </c>
      <c r="E725" s="26" t="s">
        <v>11758</v>
      </c>
      <c r="F725" s="26" t="s">
        <v>900</v>
      </c>
      <c r="G725" s="26" t="s">
        <v>11624</v>
      </c>
      <c r="H725" s="26" t="s">
        <v>21830</v>
      </c>
      <c r="I725" s="26" t="n">
        <v>60</v>
      </c>
      <c r="J725" s="26" t="n">
        <v>1</v>
      </c>
      <c r="K725" s="26" t="n">
        <v>60</v>
      </c>
      <c r="L725" s="28" t="n">
        <v>7.55</v>
      </c>
      <c r="M725" s="28" t="n">
        <v>453</v>
      </c>
      <c r="N725" s="28" t="n">
        <v>58.17</v>
      </c>
      <c r="O725" s="28" t="n">
        <v>511.17</v>
      </c>
      <c r="P725" s="26" t="s">
        <v>21831</v>
      </c>
      <c r="Q725" s="27" t="n">
        <v>46249</v>
      </c>
      <c r="R725" s="27" t="n">
        <v>46242</v>
      </c>
      <c r="S725" s="26"/>
    </row>
    <row r="726" customFormat="false" ht="15" hidden="false" customHeight="true" outlineLevel="0" collapsed="false">
      <c r="A726" s="29" t="s">
        <v>23273</v>
      </c>
      <c r="B726" s="30" t="n">
        <v>46235</v>
      </c>
      <c r="C726" s="29" t="s">
        <v>23274</v>
      </c>
      <c r="D726" s="29" t="s">
        <v>6502</v>
      </c>
      <c r="E726" s="29" t="s">
        <v>12387</v>
      </c>
      <c r="F726" s="29" t="s">
        <v>900</v>
      </c>
      <c r="G726" s="29" t="s">
        <v>11624</v>
      </c>
      <c r="H726" s="29" t="s">
        <v>21830</v>
      </c>
      <c r="I726" s="29" t="n">
        <v>60</v>
      </c>
      <c r="J726" s="29" t="n">
        <v>1</v>
      </c>
      <c r="K726" s="29" t="n">
        <v>60</v>
      </c>
      <c r="L726" s="31" t="n">
        <v>7.55</v>
      </c>
      <c r="M726" s="31" t="n">
        <v>453</v>
      </c>
      <c r="N726" s="31" t="n">
        <v>58.17</v>
      </c>
      <c r="O726" s="31" t="n">
        <v>511.17</v>
      </c>
      <c r="P726" s="29" t="s">
        <v>21831</v>
      </c>
      <c r="Q726" s="30" t="n">
        <v>46249</v>
      </c>
      <c r="R726" s="30" t="n">
        <v>46251</v>
      </c>
      <c r="S726" s="29"/>
    </row>
    <row r="727" customFormat="false" ht="15" hidden="false" customHeight="true" outlineLevel="0" collapsed="false">
      <c r="A727" s="26" t="s">
        <v>23275</v>
      </c>
      <c r="B727" s="27" t="n">
        <v>46235</v>
      </c>
      <c r="C727" s="26" t="s">
        <v>23276</v>
      </c>
      <c r="D727" s="26" t="s">
        <v>6095</v>
      </c>
      <c r="E727" s="26" t="s">
        <v>21353</v>
      </c>
      <c r="F727" s="26" t="s">
        <v>900</v>
      </c>
      <c r="G727" s="26" t="s">
        <v>11624</v>
      </c>
      <c r="H727" s="26" t="s">
        <v>21830</v>
      </c>
      <c r="I727" s="26" t="n">
        <v>80</v>
      </c>
      <c r="J727" s="26" t="n">
        <v>1</v>
      </c>
      <c r="K727" s="26" t="n">
        <v>80</v>
      </c>
      <c r="L727" s="28" t="n">
        <v>7.55</v>
      </c>
      <c r="M727" s="28" t="n">
        <v>604</v>
      </c>
      <c r="N727" s="28" t="n">
        <v>77.55</v>
      </c>
      <c r="O727" s="28" t="n">
        <v>681.55</v>
      </c>
      <c r="P727" s="26" t="s">
        <v>21831</v>
      </c>
      <c r="Q727" s="27" t="n">
        <v>46249</v>
      </c>
      <c r="R727" s="27" t="n">
        <v>46239</v>
      </c>
      <c r="S727" s="26"/>
    </row>
    <row r="728" customFormat="false" ht="15" hidden="false" customHeight="true" outlineLevel="0" collapsed="false">
      <c r="A728" s="29" t="s">
        <v>23277</v>
      </c>
      <c r="B728" s="30" t="n">
        <v>46235</v>
      </c>
      <c r="C728" s="29" t="s">
        <v>23278</v>
      </c>
      <c r="D728" s="29" t="s">
        <v>2185</v>
      </c>
      <c r="E728" s="29" t="s">
        <v>21355</v>
      </c>
      <c r="F728" s="29" t="s">
        <v>900</v>
      </c>
      <c r="G728" s="29" t="s">
        <v>11624</v>
      </c>
      <c r="H728" s="29" t="s">
        <v>21830</v>
      </c>
      <c r="I728" s="29" t="n">
        <v>60</v>
      </c>
      <c r="J728" s="29" t="n">
        <v>1</v>
      </c>
      <c r="K728" s="29" t="n">
        <v>60</v>
      </c>
      <c r="L728" s="31" t="n">
        <v>7.55</v>
      </c>
      <c r="M728" s="31" t="n">
        <v>453</v>
      </c>
      <c r="N728" s="31" t="n">
        <v>58.17</v>
      </c>
      <c r="O728" s="31" t="n">
        <v>511.17</v>
      </c>
      <c r="P728" s="29" t="s">
        <v>21831</v>
      </c>
      <c r="Q728" s="30" t="n">
        <v>46249</v>
      </c>
      <c r="R728" s="30" t="n">
        <v>46246</v>
      </c>
      <c r="S728" s="29"/>
    </row>
    <row r="729" customFormat="false" ht="15" hidden="false" customHeight="true" outlineLevel="0" collapsed="false">
      <c r="A729" s="26" t="s">
        <v>23279</v>
      </c>
      <c r="B729" s="27" t="n">
        <v>46235</v>
      </c>
      <c r="C729" s="26" t="s">
        <v>23280</v>
      </c>
      <c r="D729" s="26" t="s">
        <v>4787</v>
      </c>
      <c r="E729" s="26" t="s">
        <v>12963</v>
      </c>
      <c r="F729" s="26" t="s">
        <v>900</v>
      </c>
      <c r="G729" s="26" t="s">
        <v>11624</v>
      </c>
      <c r="H729" s="26" t="s">
        <v>21830</v>
      </c>
      <c r="I729" s="26" t="n">
        <v>46</v>
      </c>
      <c r="J729" s="26" t="n">
        <v>1</v>
      </c>
      <c r="K729" s="26" t="n">
        <v>46</v>
      </c>
      <c r="L729" s="28" t="n">
        <v>7.55</v>
      </c>
      <c r="M729" s="28" t="n">
        <v>347.3</v>
      </c>
      <c r="N729" s="28" t="n">
        <v>44.59</v>
      </c>
      <c r="O729" s="28" t="n">
        <v>391.89</v>
      </c>
      <c r="P729" s="26" t="s">
        <v>21831</v>
      </c>
      <c r="Q729" s="27" t="n">
        <v>46249</v>
      </c>
      <c r="R729" s="27" t="n">
        <v>46242</v>
      </c>
      <c r="S729" s="26"/>
    </row>
    <row r="730" customFormat="false" ht="15" hidden="false" customHeight="true" outlineLevel="0" collapsed="false">
      <c r="A730" s="29" t="s">
        <v>23281</v>
      </c>
      <c r="B730" s="30" t="n">
        <v>46235</v>
      </c>
      <c r="C730" s="29" t="s">
        <v>23282</v>
      </c>
      <c r="D730" s="29" t="s">
        <v>4740</v>
      </c>
      <c r="E730" s="29" t="s">
        <v>12708</v>
      </c>
      <c r="F730" s="29" t="s">
        <v>900</v>
      </c>
      <c r="G730" s="29" t="s">
        <v>11624</v>
      </c>
      <c r="H730" s="29" t="s">
        <v>21830</v>
      </c>
      <c r="I730" s="29" t="n">
        <v>33</v>
      </c>
      <c r="J730" s="29" t="n">
        <v>1</v>
      </c>
      <c r="K730" s="29" t="n">
        <v>33</v>
      </c>
      <c r="L730" s="31" t="n">
        <v>7.55</v>
      </c>
      <c r="M730" s="31" t="n">
        <v>249.15</v>
      </c>
      <c r="N730" s="31" t="n">
        <v>31.99</v>
      </c>
      <c r="O730" s="31" t="n">
        <v>281.14</v>
      </c>
      <c r="P730" s="29" t="s">
        <v>21831</v>
      </c>
      <c r="Q730" s="30" t="n">
        <v>46249</v>
      </c>
      <c r="R730" s="30" t="n">
        <v>46246</v>
      </c>
      <c r="S730" s="29"/>
    </row>
    <row r="731" customFormat="false" ht="15" hidden="false" customHeight="true" outlineLevel="0" collapsed="false">
      <c r="A731" s="26" t="s">
        <v>23283</v>
      </c>
      <c r="B731" s="27" t="n">
        <v>46235</v>
      </c>
      <c r="C731" s="26" t="s">
        <v>23284</v>
      </c>
      <c r="D731" s="26" t="s">
        <v>3817</v>
      </c>
      <c r="E731" s="26" t="s">
        <v>13894</v>
      </c>
      <c r="F731" s="26" t="s">
        <v>900</v>
      </c>
      <c r="G731" s="26" t="s">
        <v>11624</v>
      </c>
      <c r="H731" s="26" t="s">
        <v>21830</v>
      </c>
      <c r="I731" s="26" t="n">
        <v>56</v>
      </c>
      <c r="J731" s="26" t="n">
        <v>1</v>
      </c>
      <c r="K731" s="26" t="n">
        <v>56</v>
      </c>
      <c r="L731" s="28" t="n">
        <v>7.55</v>
      </c>
      <c r="M731" s="28" t="n">
        <v>422.8</v>
      </c>
      <c r="N731" s="28" t="n">
        <v>54.29</v>
      </c>
      <c r="O731" s="28" t="n">
        <v>477.09</v>
      </c>
      <c r="P731" s="26" t="s">
        <v>21831</v>
      </c>
      <c r="Q731" s="27" t="n">
        <v>46249</v>
      </c>
      <c r="R731" s="27" t="n">
        <v>46249</v>
      </c>
      <c r="S731" s="26"/>
    </row>
    <row r="732" customFormat="false" ht="15" hidden="false" customHeight="true" outlineLevel="0" collapsed="false">
      <c r="A732" s="29" t="s">
        <v>23285</v>
      </c>
      <c r="B732" s="30" t="n">
        <v>46235</v>
      </c>
      <c r="C732" s="29" t="s">
        <v>23286</v>
      </c>
      <c r="D732" s="29" t="s">
        <v>5242</v>
      </c>
      <c r="E732" s="29" t="s">
        <v>12117</v>
      </c>
      <c r="F732" s="29" t="s">
        <v>900</v>
      </c>
      <c r="G732" s="29" t="s">
        <v>11624</v>
      </c>
      <c r="H732" s="29" t="s">
        <v>21830</v>
      </c>
      <c r="I732" s="29" t="n">
        <v>30</v>
      </c>
      <c r="J732" s="29" t="n">
        <v>1</v>
      </c>
      <c r="K732" s="29" t="n">
        <v>30</v>
      </c>
      <c r="L732" s="31" t="n">
        <v>7.55</v>
      </c>
      <c r="M732" s="31" t="n">
        <v>226.5</v>
      </c>
      <c r="N732" s="31" t="n">
        <v>29.08</v>
      </c>
      <c r="O732" s="31" t="n">
        <v>255.58</v>
      </c>
      <c r="P732" s="29" t="s">
        <v>21831</v>
      </c>
      <c r="Q732" s="30" t="n">
        <v>46249</v>
      </c>
      <c r="R732" s="30" t="n">
        <v>46240</v>
      </c>
      <c r="S732" s="29"/>
    </row>
    <row r="733" customFormat="false" ht="15" hidden="false" customHeight="true" outlineLevel="0" collapsed="false">
      <c r="A733" s="26" t="s">
        <v>23287</v>
      </c>
      <c r="B733" s="27" t="n">
        <v>46235</v>
      </c>
      <c r="C733" s="26" t="s">
        <v>23288</v>
      </c>
      <c r="D733" s="26" t="s">
        <v>463</v>
      </c>
      <c r="E733" s="26" t="s">
        <v>12361</v>
      </c>
      <c r="F733" s="26" t="s">
        <v>900</v>
      </c>
      <c r="G733" s="26" t="s">
        <v>11624</v>
      </c>
      <c r="H733" s="26" t="s">
        <v>21830</v>
      </c>
      <c r="I733" s="26" t="n">
        <v>36</v>
      </c>
      <c r="J733" s="26" t="n">
        <v>1</v>
      </c>
      <c r="K733" s="26" t="n">
        <v>36</v>
      </c>
      <c r="L733" s="28" t="n">
        <v>7.55</v>
      </c>
      <c r="M733" s="28" t="n">
        <v>271.8</v>
      </c>
      <c r="N733" s="28" t="n">
        <v>34.9</v>
      </c>
      <c r="O733" s="28" t="n">
        <v>306.7</v>
      </c>
      <c r="P733" s="26" t="s">
        <v>21831</v>
      </c>
      <c r="Q733" s="27" t="n">
        <v>46249</v>
      </c>
      <c r="R733" s="27" t="n">
        <v>46249</v>
      </c>
      <c r="S733" s="26"/>
    </row>
    <row r="734" customFormat="false" ht="15" hidden="false" customHeight="true" outlineLevel="0" collapsed="false">
      <c r="A734" s="29" t="s">
        <v>23289</v>
      </c>
      <c r="B734" s="30" t="n">
        <v>46235</v>
      </c>
      <c r="C734" s="29" t="s">
        <v>23290</v>
      </c>
      <c r="D734" s="29" t="s">
        <v>6848</v>
      </c>
      <c r="E734" s="29" t="s">
        <v>13903</v>
      </c>
      <c r="F734" s="29" t="s">
        <v>900</v>
      </c>
      <c r="G734" s="29" t="s">
        <v>11624</v>
      </c>
      <c r="H734" s="29" t="s">
        <v>21830</v>
      </c>
      <c r="I734" s="29" t="n">
        <v>80</v>
      </c>
      <c r="J734" s="29" t="n">
        <v>1</v>
      </c>
      <c r="K734" s="29" t="n">
        <v>80</v>
      </c>
      <c r="L734" s="31" t="n">
        <v>7.55</v>
      </c>
      <c r="M734" s="31" t="n">
        <v>604</v>
      </c>
      <c r="N734" s="31" t="n">
        <v>77.55</v>
      </c>
      <c r="O734" s="31" t="n">
        <v>681.55</v>
      </c>
      <c r="P734" s="29" t="s">
        <v>21831</v>
      </c>
      <c r="Q734" s="30" t="n">
        <v>46249</v>
      </c>
      <c r="R734" s="30" t="n">
        <v>46251</v>
      </c>
      <c r="S734" s="29"/>
    </row>
    <row r="735" customFormat="false" ht="15" hidden="false" customHeight="true" outlineLevel="0" collapsed="false">
      <c r="A735" s="26" t="s">
        <v>23291</v>
      </c>
      <c r="B735" s="27" t="n">
        <v>46235</v>
      </c>
      <c r="C735" s="26" t="s">
        <v>23292</v>
      </c>
      <c r="D735" s="26" t="s">
        <v>7551</v>
      </c>
      <c r="E735" s="26" t="s">
        <v>12521</v>
      </c>
      <c r="F735" s="26" t="s">
        <v>900</v>
      </c>
      <c r="G735" s="26" t="s">
        <v>11624</v>
      </c>
      <c r="H735" s="26" t="s">
        <v>21830</v>
      </c>
      <c r="I735" s="26" t="n">
        <v>47</v>
      </c>
      <c r="J735" s="26" t="n">
        <v>1</v>
      </c>
      <c r="K735" s="26" t="n">
        <v>47</v>
      </c>
      <c r="L735" s="28" t="n">
        <v>7.55</v>
      </c>
      <c r="M735" s="28" t="n">
        <v>354.85</v>
      </c>
      <c r="N735" s="28" t="n">
        <v>45.56</v>
      </c>
      <c r="O735" s="28" t="n">
        <v>400.41</v>
      </c>
      <c r="P735" s="26" t="s">
        <v>21831</v>
      </c>
      <c r="Q735" s="27" t="n">
        <v>46249</v>
      </c>
      <c r="R735" s="27" t="n">
        <v>46239</v>
      </c>
      <c r="S735" s="26"/>
    </row>
    <row r="736" customFormat="false" ht="15" hidden="false" customHeight="true" outlineLevel="0" collapsed="false">
      <c r="A736" s="29" t="s">
        <v>23293</v>
      </c>
      <c r="B736" s="30" t="n">
        <v>46235</v>
      </c>
      <c r="C736" s="29" t="s">
        <v>23294</v>
      </c>
      <c r="D736" s="29" t="s">
        <v>6506</v>
      </c>
      <c r="E736" s="29" t="s">
        <v>11971</v>
      </c>
      <c r="F736" s="29" t="s">
        <v>900</v>
      </c>
      <c r="G736" s="29" t="s">
        <v>11624</v>
      </c>
      <c r="H736" s="29" t="s">
        <v>21830</v>
      </c>
      <c r="I736" s="29" t="n">
        <v>42</v>
      </c>
      <c r="J736" s="29" t="n">
        <v>1</v>
      </c>
      <c r="K736" s="29" t="n">
        <v>42</v>
      </c>
      <c r="L736" s="31" t="n">
        <v>7.55</v>
      </c>
      <c r="M736" s="31" t="n">
        <v>317.1</v>
      </c>
      <c r="N736" s="31" t="n">
        <v>40.72</v>
      </c>
      <c r="O736" s="31" t="n">
        <v>357.82</v>
      </c>
      <c r="P736" s="29" t="s">
        <v>21831</v>
      </c>
      <c r="Q736" s="30" t="n">
        <v>46249</v>
      </c>
      <c r="R736" s="30" t="n">
        <v>46247</v>
      </c>
      <c r="S736" s="29"/>
    </row>
    <row r="737" customFormat="false" ht="15" hidden="false" customHeight="true" outlineLevel="0" collapsed="false">
      <c r="A737" s="26" t="s">
        <v>23295</v>
      </c>
      <c r="B737" s="27" t="n">
        <v>46235</v>
      </c>
      <c r="C737" s="26" t="s">
        <v>23296</v>
      </c>
      <c r="D737" s="26" t="s">
        <v>1179</v>
      </c>
      <c r="E737" s="26" t="s">
        <v>11978</v>
      </c>
      <c r="F737" s="26" t="s">
        <v>900</v>
      </c>
      <c r="G737" s="26" t="s">
        <v>11624</v>
      </c>
      <c r="H737" s="26" t="s">
        <v>21830</v>
      </c>
      <c r="I737" s="26" t="n">
        <v>60</v>
      </c>
      <c r="J737" s="26" t="n">
        <v>1</v>
      </c>
      <c r="K737" s="26" t="n">
        <v>60</v>
      </c>
      <c r="L737" s="28" t="n">
        <v>7.55</v>
      </c>
      <c r="M737" s="28" t="n">
        <v>453</v>
      </c>
      <c r="N737" s="28" t="n">
        <v>58.17</v>
      </c>
      <c r="O737" s="28" t="n">
        <v>511.17</v>
      </c>
      <c r="P737" s="26" t="s">
        <v>21831</v>
      </c>
      <c r="Q737" s="27" t="n">
        <v>46249</v>
      </c>
      <c r="R737" s="27" t="n">
        <v>46237</v>
      </c>
      <c r="S737" s="26"/>
    </row>
    <row r="738" customFormat="false" ht="15" hidden="false" customHeight="true" outlineLevel="0" collapsed="false">
      <c r="A738" s="29" t="s">
        <v>23297</v>
      </c>
      <c r="B738" s="30" t="n">
        <v>46235</v>
      </c>
      <c r="C738" s="29" t="s">
        <v>23298</v>
      </c>
      <c r="D738" s="29" t="s">
        <v>9525</v>
      </c>
      <c r="E738" s="29" t="s">
        <v>21366</v>
      </c>
      <c r="F738" s="29" t="s">
        <v>900</v>
      </c>
      <c r="G738" s="29" t="s">
        <v>11624</v>
      </c>
      <c r="H738" s="29" t="s">
        <v>21830</v>
      </c>
      <c r="I738" s="29" t="n">
        <v>49</v>
      </c>
      <c r="J738" s="29" t="n">
        <v>1</v>
      </c>
      <c r="K738" s="29" t="n">
        <v>49</v>
      </c>
      <c r="L738" s="31" t="n">
        <v>7.55</v>
      </c>
      <c r="M738" s="31" t="n">
        <v>369.95</v>
      </c>
      <c r="N738" s="31" t="n">
        <v>47.5</v>
      </c>
      <c r="O738" s="31" t="n">
        <v>417.45</v>
      </c>
      <c r="P738" s="29" t="s">
        <v>11623</v>
      </c>
      <c r="Q738" s="30" t="n">
        <v>46249</v>
      </c>
      <c r="R738" s="29"/>
      <c r="S738" s="29"/>
    </row>
    <row r="739" customFormat="false" ht="15" hidden="false" customHeight="true" outlineLevel="0" collapsed="false">
      <c r="A739" s="26" t="s">
        <v>23299</v>
      </c>
      <c r="B739" s="27" t="n">
        <v>46235</v>
      </c>
      <c r="C739" s="26" t="s">
        <v>23300</v>
      </c>
      <c r="D739" s="26" t="s">
        <v>9610</v>
      </c>
      <c r="E739" s="26" t="s">
        <v>21368</v>
      </c>
      <c r="F739" s="26" t="s">
        <v>900</v>
      </c>
      <c r="G739" s="26" t="s">
        <v>11624</v>
      </c>
      <c r="H739" s="26" t="s">
        <v>21830</v>
      </c>
      <c r="I739" s="26" t="n">
        <v>36</v>
      </c>
      <c r="J739" s="26" t="n">
        <v>1</v>
      </c>
      <c r="K739" s="26" t="n">
        <v>36</v>
      </c>
      <c r="L739" s="28" t="n">
        <v>7.55</v>
      </c>
      <c r="M739" s="28" t="n">
        <v>271.8</v>
      </c>
      <c r="N739" s="28" t="n">
        <v>34.9</v>
      </c>
      <c r="O739" s="28" t="n">
        <v>306.7</v>
      </c>
      <c r="P739" s="26" t="s">
        <v>21831</v>
      </c>
      <c r="Q739" s="27" t="n">
        <v>46249</v>
      </c>
      <c r="R739" s="27" t="n">
        <v>46249</v>
      </c>
      <c r="S739" s="26"/>
    </row>
    <row r="740" customFormat="false" ht="15" hidden="false" customHeight="true" outlineLevel="0" collapsed="false">
      <c r="A740" s="29" t="s">
        <v>23301</v>
      </c>
      <c r="B740" s="30" t="n">
        <v>46235</v>
      </c>
      <c r="C740" s="29" t="s">
        <v>23302</v>
      </c>
      <c r="D740" s="29" t="s">
        <v>4704</v>
      </c>
      <c r="E740" s="29" t="s">
        <v>14167</v>
      </c>
      <c r="F740" s="29" t="s">
        <v>900</v>
      </c>
      <c r="G740" s="29" t="s">
        <v>11624</v>
      </c>
      <c r="H740" s="29" t="s">
        <v>21830</v>
      </c>
      <c r="I740" s="29" t="n">
        <v>70</v>
      </c>
      <c r="J740" s="29" t="n">
        <v>1</v>
      </c>
      <c r="K740" s="29" t="n">
        <v>70</v>
      </c>
      <c r="L740" s="31" t="n">
        <v>7.55</v>
      </c>
      <c r="M740" s="31" t="n">
        <v>528.5</v>
      </c>
      <c r="N740" s="31" t="n">
        <v>67.86</v>
      </c>
      <c r="O740" s="31" t="n">
        <v>596.36</v>
      </c>
      <c r="P740" s="29" t="s">
        <v>21831</v>
      </c>
      <c r="Q740" s="30" t="n">
        <v>46249</v>
      </c>
      <c r="R740" s="30" t="n">
        <v>46244</v>
      </c>
      <c r="S740" s="29"/>
    </row>
    <row r="741" customFormat="false" ht="15" hidden="false" customHeight="true" outlineLevel="0" collapsed="false">
      <c r="A741" s="26" t="s">
        <v>23303</v>
      </c>
      <c r="B741" s="27" t="n">
        <v>46235</v>
      </c>
      <c r="C741" s="26" t="s">
        <v>23304</v>
      </c>
      <c r="D741" s="26" t="s">
        <v>10083</v>
      </c>
      <c r="E741" s="26" t="s">
        <v>21372</v>
      </c>
      <c r="F741" s="26" t="s">
        <v>900</v>
      </c>
      <c r="G741" s="26" t="s">
        <v>11624</v>
      </c>
      <c r="H741" s="26" t="s">
        <v>21830</v>
      </c>
      <c r="I741" s="26" t="n">
        <v>61</v>
      </c>
      <c r="J741" s="26" t="n">
        <v>1</v>
      </c>
      <c r="K741" s="26" t="n">
        <v>61</v>
      </c>
      <c r="L741" s="28" t="n">
        <v>7.55</v>
      </c>
      <c r="M741" s="28" t="n">
        <v>460.55</v>
      </c>
      <c r="N741" s="28" t="n">
        <v>59.13</v>
      </c>
      <c r="O741" s="28" t="n">
        <v>519.68</v>
      </c>
      <c r="P741" s="26" t="s">
        <v>21831</v>
      </c>
      <c r="Q741" s="27" t="n">
        <v>46249</v>
      </c>
      <c r="R741" s="27" t="n">
        <v>46247</v>
      </c>
      <c r="S741" s="26"/>
    </row>
    <row r="742" customFormat="false" ht="15" hidden="false" customHeight="true" outlineLevel="0" collapsed="false">
      <c r="A742" s="29" t="s">
        <v>23305</v>
      </c>
      <c r="B742" s="30" t="n">
        <v>46235</v>
      </c>
      <c r="C742" s="29" t="s">
        <v>23306</v>
      </c>
      <c r="D742" s="29" t="s">
        <v>9581</v>
      </c>
      <c r="E742" s="29" t="s">
        <v>21374</v>
      </c>
      <c r="F742" s="29" t="s">
        <v>900</v>
      </c>
      <c r="G742" s="29" t="s">
        <v>11624</v>
      </c>
      <c r="H742" s="29" t="s">
        <v>21830</v>
      </c>
      <c r="I742" s="29" t="n">
        <v>59</v>
      </c>
      <c r="J742" s="29" t="n">
        <v>1</v>
      </c>
      <c r="K742" s="29" t="n">
        <v>59</v>
      </c>
      <c r="L742" s="31" t="n">
        <v>7.55</v>
      </c>
      <c r="M742" s="31" t="n">
        <v>445.45</v>
      </c>
      <c r="N742" s="31" t="n">
        <v>57.2</v>
      </c>
      <c r="O742" s="31" t="n">
        <v>502.65</v>
      </c>
      <c r="P742" s="29" t="s">
        <v>21831</v>
      </c>
      <c r="Q742" s="30" t="n">
        <v>46249</v>
      </c>
      <c r="R742" s="30" t="n">
        <v>46242</v>
      </c>
      <c r="S742" s="29"/>
    </row>
    <row r="743" customFormat="false" ht="15" hidden="false" customHeight="true" outlineLevel="0" collapsed="false">
      <c r="A743" s="26" t="s">
        <v>23307</v>
      </c>
      <c r="B743" s="27" t="n">
        <v>46235</v>
      </c>
      <c r="C743" s="26" t="s">
        <v>23308</v>
      </c>
      <c r="D743" s="26" t="s">
        <v>3436</v>
      </c>
      <c r="E743" s="26" t="s">
        <v>14035</v>
      </c>
      <c r="F743" s="26" t="s">
        <v>900</v>
      </c>
      <c r="G743" s="26" t="s">
        <v>11624</v>
      </c>
      <c r="H743" s="26" t="s">
        <v>21830</v>
      </c>
      <c r="I743" s="26" t="n">
        <v>32</v>
      </c>
      <c r="J743" s="26" t="n">
        <v>1</v>
      </c>
      <c r="K743" s="26" t="n">
        <v>32</v>
      </c>
      <c r="L743" s="28" t="n">
        <v>7.55</v>
      </c>
      <c r="M743" s="28" t="n">
        <v>241.6</v>
      </c>
      <c r="N743" s="28" t="n">
        <v>31.02</v>
      </c>
      <c r="O743" s="28" t="n">
        <v>272.62</v>
      </c>
      <c r="P743" s="26" t="s">
        <v>21831</v>
      </c>
      <c r="Q743" s="27" t="n">
        <v>46249</v>
      </c>
      <c r="R743" s="27" t="n">
        <v>46240</v>
      </c>
      <c r="S743" s="26"/>
    </row>
    <row r="744" customFormat="false" ht="15" hidden="false" customHeight="true" outlineLevel="0" collapsed="false">
      <c r="A744" s="29" t="s">
        <v>23309</v>
      </c>
      <c r="B744" s="30" t="n">
        <v>46235</v>
      </c>
      <c r="C744" s="29" t="s">
        <v>23310</v>
      </c>
      <c r="D744" s="29" t="s">
        <v>5915</v>
      </c>
      <c r="E744" s="29" t="s">
        <v>12308</v>
      </c>
      <c r="F744" s="29" t="s">
        <v>900</v>
      </c>
      <c r="G744" s="29" t="s">
        <v>11624</v>
      </c>
      <c r="H744" s="29" t="s">
        <v>21830</v>
      </c>
      <c r="I744" s="29" t="n">
        <v>59</v>
      </c>
      <c r="J744" s="29" t="n">
        <v>1</v>
      </c>
      <c r="K744" s="29" t="n">
        <v>59</v>
      </c>
      <c r="L744" s="31" t="n">
        <v>7.55</v>
      </c>
      <c r="M744" s="31" t="n">
        <v>445.45</v>
      </c>
      <c r="N744" s="31" t="n">
        <v>57.2</v>
      </c>
      <c r="O744" s="31" t="n">
        <v>502.65</v>
      </c>
      <c r="P744" s="29" t="s">
        <v>21831</v>
      </c>
      <c r="Q744" s="30" t="n">
        <v>46249</v>
      </c>
      <c r="R744" s="30" t="n">
        <v>46243</v>
      </c>
      <c r="S744" s="29"/>
    </row>
    <row r="745" customFormat="false" ht="15" hidden="false" customHeight="true" outlineLevel="0" collapsed="false">
      <c r="A745" s="26" t="s">
        <v>23311</v>
      </c>
      <c r="B745" s="27" t="n">
        <v>46235</v>
      </c>
      <c r="C745" s="26" t="s">
        <v>23312</v>
      </c>
      <c r="D745" s="26" t="s">
        <v>945</v>
      </c>
      <c r="E745" s="26" t="s">
        <v>21378</v>
      </c>
      <c r="F745" s="26" t="s">
        <v>900</v>
      </c>
      <c r="G745" s="26" t="s">
        <v>11624</v>
      </c>
      <c r="H745" s="26" t="s">
        <v>21830</v>
      </c>
      <c r="I745" s="26" t="n">
        <v>33</v>
      </c>
      <c r="J745" s="26" t="n">
        <v>1</v>
      </c>
      <c r="K745" s="26" t="n">
        <v>33</v>
      </c>
      <c r="L745" s="28" t="n">
        <v>7.55</v>
      </c>
      <c r="M745" s="28" t="n">
        <v>249.15</v>
      </c>
      <c r="N745" s="28" t="n">
        <v>31.99</v>
      </c>
      <c r="O745" s="28" t="n">
        <v>281.14</v>
      </c>
      <c r="P745" s="26" t="s">
        <v>21831</v>
      </c>
      <c r="Q745" s="27" t="n">
        <v>46249</v>
      </c>
      <c r="R745" s="27" t="n">
        <v>46242</v>
      </c>
      <c r="S745" s="26"/>
    </row>
    <row r="746" customFormat="false" ht="15" hidden="false" customHeight="true" outlineLevel="0" collapsed="false">
      <c r="A746" s="29" t="s">
        <v>23313</v>
      </c>
      <c r="B746" s="30" t="n">
        <v>46235</v>
      </c>
      <c r="C746" s="29" t="s">
        <v>23314</v>
      </c>
      <c r="D746" s="29" t="s">
        <v>2749</v>
      </c>
      <c r="E746" s="29" t="s">
        <v>12303</v>
      </c>
      <c r="F746" s="29" t="s">
        <v>900</v>
      </c>
      <c r="G746" s="29" t="s">
        <v>11624</v>
      </c>
      <c r="H746" s="29" t="s">
        <v>21830</v>
      </c>
      <c r="I746" s="29" t="n">
        <v>43</v>
      </c>
      <c r="J746" s="29" t="n">
        <v>1</v>
      </c>
      <c r="K746" s="29" t="n">
        <v>43</v>
      </c>
      <c r="L746" s="31" t="n">
        <v>7.55</v>
      </c>
      <c r="M746" s="31" t="n">
        <v>324.65</v>
      </c>
      <c r="N746" s="31" t="n">
        <v>41.69</v>
      </c>
      <c r="O746" s="31" t="n">
        <v>366.34</v>
      </c>
      <c r="P746" s="29" t="s">
        <v>21831</v>
      </c>
      <c r="Q746" s="30" t="n">
        <v>46249</v>
      </c>
      <c r="R746" s="30" t="n">
        <v>46237</v>
      </c>
      <c r="S746" s="29"/>
    </row>
    <row r="747" customFormat="false" ht="15" hidden="false" customHeight="true" outlineLevel="0" collapsed="false">
      <c r="A747" s="26" t="s">
        <v>23315</v>
      </c>
      <c r="B747" s="27" t="n">
        <v>46235</v>
      </c>
      <c r="C747" s="26" t="s">
        <v>23316</v>
      </c>
      <c r="D747" s="26" t="s">
        <v>8261</v>
      </c>
      <c r="E747" s="26" t="s">
        <v>14450</v>
      </c>
      <c r="F747" s="26" t="s">
        <v>900</v>
      </c>
      <c r="G747" s="26" t="s">
        <v>11624</v>
      </c>
      <c r="H747" s="26" t="s">
        <v>21830</v>
      </c>
      <c r="I747" s="26" t="n">
        <v>58</v>
      </c>
      <c r="J747" s="26" t="n">
        <v>1</v>
      </c>
      <c r="K747" s="26" t="n">
        <v>58</v>
      </c>
      <c r="L747" s="28" t="n">
        <v>7.55</v>
      </c>
      <c r="M747" s="28" t="n">
        <v>437.9</v>
      </c>
      <c r="N747" s="28" t="n">
        <v>56.23</v>
      </c>
      <c r="O747" s="28" t="n">
        <v>494.13</v>
      </c>
      <c r="P747" s="26" t="s">
        <v>21831</v>
      </c>
      <c r="Q747" s="27" t="n">
        <v>46249</v>
      </c>
      <c r="R747" s="27" t="n">
        <v>46245</v>
      </c>
      <c r="S747" s="26"/>
    </row>
    <row r="748" customFormat="false" ht="15" hidden="false" customHeight="true" outlineLevel="0" collapsed="false">
      <c r="A748" s="29" t="s">
        <v>23317</v>
      </c>
      <c r="B748" s="30" t="n">
        <v>46235</v>
      </c>
      <c r="C748" s="29" t="s">
        <v>23318</v>
      </c>
      <c r="D748" s="29" t="s">
        <v>4142</v>
      </c>
      <c r="E748" s="29" t="s">
        <v>13433</v>
      </c>
      <c r="F748" s="29" t="s">
        <v>900</v>
      </c>
      <c r="G748" s="29" t="s">
        <v>11624</v>
      </c>
      <c r="H748" s="29" t="s">
        <v>21830</v>
      </c>
      <c r="I748" s="29" t="n">
        <v>45</v>
      </c>
      <c r="J748" s="29" t="n">
        <v>1</v>
      </c>
      <c r="K748" s="29" t="n">
        <v>45</v>
      </c>
      <c r="L748" s="31" t="n">
        <v>7.55</v>
      </c>
      <c r="M748" s="31" t="n">
        <v>339.75</v>
      </c>
      <c r="N748" s="31" t="n">
        <v>43.62</v>
      </c>
      <c r="O748" s="31" t="n">
        <v>383.37</v>
      </c>
      <c r="P748" s="29" t="s">
        <v>21831</v>
      </c>
      <c r="Q748" s="30" t="n">
        <v>46249</v>
      </c>
      <c r="R748" s="30" t="n">
        <v>46239</v>
      </c>
      <c r="S748" s="29"/>
    </row>
    <row r="749" customFormat="false" ht="15" hidden="false" customHeight="true" outlineLevel="0" collapsed="false">
      <c r="A749" s="26" t="s">
        <v>23319</v>
      </c>
      <c r="B749" s="27" t="n">
        <v>46235</v>
      </c>
      <c r="C749" s="26" t="s">
        <v>23320</v>
      </c>
      <c r="D749" s="26" t="s">
        <v>7597</v>
      </c>
      <c r="E749" s="26" t="s">
        <v>14211</v>
      </c>
      <c r="F749" s="26" t="s">
        <v>900</v>
      </c>
      <c r="G749" s="26" t="s">
        <v>11624</v>
      </c>
      <c r="H749" s="26" t="s">
        <v>21830</v>
      </c>
      <c r="I749" s="26" t="n">
        <v>80</v>
      </c>
      <c r="J749" s="26" t="n">
        <v>1</v>
      </c>
      <c r="K749" s="26" t="n">
        <v>80</v>
      </c>
      <c r="L749" s="28" t="n">
        <v>7.55</v>
      </c>
      <c r="M749" s="28" t="n">
        <v>604</v>
      </c>
      <c r="N749" s="28" t="n">
        <v>77.55</v>
      </c>
      <c r="O749" s="28" t="n">
        <v>681.55</v>
      </c>
      <c r="P749" s="26" t="s">
        <v>21831</v>
      </c>
      <c r="Q749" s="27" t="n">
        <v>46249</v>
      </c>
      <c r="R749" s="27" t="n">
        <v>46247</v>
      </c>
      <c r="S749" s="26"/>
    </row>
    <row r="750" customFormat="false" ht="15" hidden="false" customHeight="true" outlineLevel="0" collapsed="false">
      <c r="A750" s="29" t="s">
        <v>23321</v>
      </c>
      <c r="B750" s="30" t="n">
        <v>46235</v>
      </c>
      <c r="C750" s="29" t="s">
        <v>23322</v>
      </c>
      <c r="D750" s="29" t="s">
        <v>8751</v>
      </c>
      <c r="E750" s="29" t="s">
        <v>11909</v>
      </c>
      <c r="F750" s="29" t="s">
        <v>900</v>
      </c>
      <c r="G750" s="29" t="s">
        <v>11624</v>
      </c>
      <c r="H750" s="29" t="s">
        <v>21830</v>
      </c>
      <c r="I750" s="29" t="n">
        <v>45</v>
      </c>
      <c r="J750" s="29" t="n">
        <v>1</v>
      </c>
      <c r="K750" s="29" t="n">
        <v>45</v>
      </c>
      <c r="L750" s="31" t="n">
        <v>7.55</v>
      </c>
      <c r="M750" s="31" t="n">
        <v>339.75</v>
      </c>
      <c r="N750" s="31" t="n">
        <v>43.62</v>
      </c>
      <c r="O750" s="31" t="n">
        <v>383.37</v>
      </c>
      <c r="P750" s="29" t="s">
        <v>21831</v>
      </c>
      <c r="Q750" s="30" t="n">
        <v>46249</v>
      </c>
      <c r="R750" s="30" t="n">
        <v>46250</v>
      </c>
      <c r="S750" s="29"/>
    </row>
    <row r="751" customFormat="false" ht="15" hidden="false" customHeight="true" outlineLevel="0" collapsed="false">
      <c r="A751" s="26" t="s">
        <v>23323</v>
      </c>
      <c r="B751" s="27" t="n">
        <v>46235</v>
      </c>
      <c r="C751" s="26" t="s">
        <v>23324</v>
      </c>
      <c r="D751" s="26" t="s">
        <v>7241</v>
      </c>
      <c r="E751" s="26" t="s">
        <v>12384</v>
      </c>
      <c r="F751" s="26" t="s">
        <v>900</v>
      </c>
      <c r="G751" s="26" t="s">
        <v>11624</v>
      </c>
      <c r="H751" s="26" t="s">
        <v>21830</v>
      </c>
      <c r="I751" s="26" t="n">
        <v>34</v>
      </c>
      <c r="J751" s="26" t="n">
        <v>1</v>
      </c>
      <c r="K751" s="26" t="n">
        <v>34</v>
      </c>
      <c r="L751" s="28" t="n">
        <v>7.55</v>
      </c>
      <c r="M751" s="28" t="n">
        <v>256.7</v>
      </c>
      <c r="N751" s="28" t="n">
        <v>32.96</v>
      </c>
      <c r="O751" s="28" t="n">
        <v>289.66</v>
      </c>
      <c r="P751" s="26" t="s">
        <v>21831</v>
      </c>
      <c r="Q751" s="27" t="n">
        <v>46249</v>
      </c>
      <c r="R751" s="27" t="n">
        <v>46237</v>
      </c>
      <c r="S751" s="26"/>
    </row>
    <row r="752" customFormat="false" ht="15" hidden="false" customHeight="true" outlineLevel="0" collapsed="false">
      <c r="A752" s="29" t="s">
        <v>23325</v>
      </c>
      <c r="B752" s="30" t="n">
        <v>46235</v>
      </c>
      <c r="C752" s="29" t="s">
        <v>23326</v>
      </c>
      <c r="D752" s="29" t="s">
        <v>6372</v>
      </c>
      <c r="E752" s="29" t="s">
        <v>12683</v>
      </c>
      <c r="F752" s="29" t="s">
        <v>900</v>
      </c>
      <c r="G752" s="29" t="s">
        <v>11624</v>
      </c>
      <c r="H752" s="29" t="s">
        <v>21830</v>
      </c>
      <c r="I752" s="29" t="n">
        <v>32</v>
      </c>
      <c r="J752" s="29" t="n">
        <v>1</v>
      </c>
      <c r="K752" s="29" t="n">
        <v>32</v>
      </c>
      <c r="L752" s="31" t="n">
        <v>7.55</v>
      </c>
      <c r="M752" s="31" t="n">
        <v>241.6</v>
      </c>
      <c r="N752" s="31" t="n">
        <v>31.02</v>
      </c>
      <c r="O752" s="31" t="n">
        <v>272.62</v>
      </c>
      <c r="P752" s="29" t="s">
        <v>21831</v>
      </c>
      <c r="Q752" s="30" t="n">
        <v>46249</v>
      </c>
      <c r="R752" s="30" t="n">
        <v>46237</v>
      </c>
      <c r="S752" s="29"/>
    </row>
    <row r="753" customFormat="false" ht="15" hidden="false" customHeight="true" outlineLevel="0" collapsed="false">
      <c r="A753" s="26" t="s">
        <v>23327</v>
      </c>
      <c r="B753" s="27" t="n">
        <v>46235</v>
      </c>
      <c r="C753" s="26" t="s">
        <v>23328</v>
      </c>
      <c r="D753" s="26" t="s">
        <v>10813</v>
      </c>
      <c r="E753" s="26" t="s">
        <v>13976</v>
      </c>
      <c r="F753" s="26" t="s">
        <v>900</v>
      </c>
      <c r="G753" s="26" t="s">
        <v>11624</v>
      </c>
      <c r="H753" s="26" t="s">
        <v>21830</v>
      </c>
      <c r="I753" s="26" t="n">
        <v>60</v>
      </c>
      <c r="J753" s="26" t="n">
        <v>1</v>
      </c>
      <c r="K753" s="26" t="n">
        <v>60</v>
      </c>
      <c r="L753" s="28" t="n">
        <v>7.55</v>
      </c>
      <c r="M753" s="28" t="n">
        <v>453</v>
      </c>
      <c r="N753" s="28" t="n">
        <v>58.17</v>
      </c>
      <c r="O753" s="28" t="n">
        <v>511.17</v>
      </c>
      <c r="P753" s="26" t="s">
        <v>21831</v>
      </c>
      <c r="Q753" s="27" t="n">
        <v>46249</v>
      </c>
      <c r="R753" s="27" t="n">
        <v>46240</v>
      </c>
      <c r="S753" s="26"/>
    </row>
    <row r="754" customFormat="false" ht="15" hidden="false" customHeight="true" outlineLevel="0" collapsed="false">
      <c r="A754" s="29" t="s">
        <v>23329</v>
      </c>
      <c r="B754" s="30" t="n">
        <v>46235</v>
      </c>
      <c r="C754" s="29" t="s">
        <v>23330</v>
      </c>
      <c r="D754" s="29" t="s">
        <v>1839</v>
      </c>
      <c r="E754" s="29" t="s">
        <v>12061</v>
      </c>
      <c r="F754" s="29" t="s">
        <v>900</v>
      </c>
      <c r="G754" s="29" t="s">
        <v>11624</v>
      </c>
      <c r="H754" s="29" t="s">
        <v>21830</v>
      </c>
      <c r="I754" s="29" t="n">
        <v>45</v>
      </c>
      <c r="J754" s="29" t="n">
        <v>1</v>
      </c>
      <c r="K754" s="29" t="n">
        <v>45</v>
      </c>
      <c r="L754" s="31" t="n">
        <v>7.55</v>
      </c>
      <c r="M754" s="31" t="n">
        <v>339.75</v>
      </c>
      <c r="N754" s="31" t="n">
        <v>43.62</v>
      </c>
      <c r="O754" s="31" t="n">
        <v>383.37</v>
      </c>
      <c r="P754" s="29" t="s">
        <v>21831</v>
      </c>
      <c r="Q754" s="30" t="n">
        <v>46249</v>
      </c>
      <c r="R754" s="30" t="n">
        <v>46246</v>
      </c>
      <c r="S754" s="29"/>
    </row>
    <row r="755" customFormat="false" ht="15" hidden="false" customHeight="true" outlineLevel="0" collapsed="false">
      <c r="A755" s="26" t="s">
        <v>23331</v>
      </c>
      <c r="B755" s="27" t="n">
        <v>46235</v>
      </c>
      <c r="C755" s="26" t="s">
        <v>23332</v>
      </c>
      <c r="D755" s="26" t="s">
        <v>5185</v>
      </c>
      <c r="E755" s="26" t="s">
        <v>11690</v>
      </c>
      <c r="F755" s="26" t="s">
        <v>900</v>
      </c>
      <c r="G755" s="26" t="s">
        <v>11624</v>
      </c>
      <c r="H755" s="26" t="s">
        <v>21830</v>
      </c>
      <c r="I755" s="26" t="n">
        <v>62</v>
      </c>
      <c r="J755" s="26" t="n">
        <v>1</v>
      </c>
      <c r="K755" s="26" t="n">
        <v>62</v>
      </c>
      <c r="L755" s="28" t="n">
        <v>7.55</v>
      </c>
      <c r="M755" s="28" t="n">
        <v>468.1</v>
      </c>
      <c r="N755" s="28" t="n">
        <v>60.1</v>
      </c>
      <c r="O755" s="28" t="n">
        <v>528.2</v>
      </c>
      <c r="P755" s="26" t="s">
        <v>21831</v>
      </c>
      <c r="Q755" s="27" t="n">
        <v>46249</v>
      </c>
      <c r="R755" s="27" t="n">
        <v>46250</v>
      </c>
      <c r="S755" s="26"/>
    </row>
    <row r="756" customFormat="false" ht="15" hidden="false" customHeight="true" outlineLevel="0" collapsed="false">
      <c r="A756" s="29" t="s">
        <v>23333</v>
      </c>
      <c r="B756" s="30" t="n">
        <v>46235</v>
      </c>
      <c r="C756" s="29" t="s">
        <v>23334</v>
      </c>
      <c r="D756" s="29" t="s">
        <v>10851</v>
      </c>
      <c r="E756" s="29" t="s">
        <v>11896</v>
      </c>
      <c r="F756" s="29" t="s">
        <v>900</v>
      </c>
      <c r="G756" s="29" t="s">
        <v>11624</v>
      </c>
      <c r="H756" s="29" t="s">
        <v>21830</v>
      </c>
      <c r="I756" s="29" t="n">
        <v>45</v>
      </c>
      <c r="J756" s="29" t="n">
        <v>1</v>
      </c>
      <c r="K756" s="29" t="n">
        <v>45</v>
      </c>
      <c r="L756" s="31" t="n">
        <v>7.55</v>
      </c>
      <c r="M756" s="31" t="n">
        <v>339.75</v>
      </c>
      <c r="N756" s="31" t="n">
        <v>43.62</v>
      </c>
      <c r="O756" s="31" t="n">
        <v>383.37</v>
      </c>
      <c r="P756" s="29" t="s">
        <v>21831</v>
      </c>
      <c r="Q756" s="30" t="n">
        <v>46249</v>
      </c>
      <c r="R756" s="30" t="n">
        <v>46250</v>
      </c>
      <c r="S756" s="29"/>
    </row>
    <row r="757" customFormat="false" ht="15" hidden="false" customHeight="true" outlineLevel="0" collapsed="false">
      <c r="A757" s="26" t="s">
        <v>23335</v>
      </c>
      <c r="B757" s="27" t="n">
        <v>46235</v>
      </c>
      <c r="C757" s="26" t="s">
        <v>23336</v>
      </c>
      <c r="D757" s="26" t="s">
        <v>3016</v>
      </c>
      <c r="E757" s="26" t="s">
        <v>21391</v>
      </c>
      <c r="F757" s="26" t="s">
        <v>900</v>
      </c>
      <c r="G757" s="26" t="s">
        <v>11624</v>
      </c>
      <c r="H757" s="26" t="s">
        <v>21830</v>
      </c>
      <c r="I757" s="26" t="n">
        <v>28</v>
      </c>
      <c r="J757" s="26" t="n">
        <v>1</v>
      </c>
      <c r="K757" s="26" t="n">
        <v>28</v>
      </c>
      <c r="L757" s="28" t="n">
        <v>7.55</v>
      </c>
      <c r="M757" s="28" t="n">
        <v>211.4</v>
      </c>
      <c r="N757" s="28" t="n">
        <v>27.14</v>
      </c>
      <c r="O757" s="28" t="n">
        <v>238.54</v>
      </c>
      <c r="P757" s="26" t="s">
        <v>21831</v>
      </c>
      <c r="Q757" s="27" t="n">
        <v>46249</v>
      </c>
      <c r="R757" s="27" t="n">
        <v>46242</v>
      </c>
      <c r="S757" s="26"/>
    </row>
    <row r="758" customFormat="false" ht="15" hidden="false" customHeight="true" outlineLevel="0" collapsed="false">
      <c r="A758" s="29" t="s">
        <v>23337</v>
      </c>
      <c r="B758" s="30" t="n">
        <v>46235</v>
      </c>
      <c r="C758" s="29" t="s">
        <v>23338</v>
      </c>
      <c r="D758" s="29" t="s">
        <v>6126</v>
      </c>
      <c r="E758" s="29" t="s">
        <v>12993</v>
      </c>
      <c r="F758" s="29" t="s">
        <v>900</v>
      </c>
      <c r="G758" s="29" t="s">
        <v>11624</v>
      </c>
      <c r="H758" s="29" t="s">
        <v>21830</v>
      </c>
      <c r="I758" s="29" t="n">
        <v>56</v>
      </c>
      <c r="J758" s="29" t="n">
        <v>1</v>
      </c>
      <c r="K758" s="29" t="n">
        <v>56</v>
      </c>
      <c r="L758" s="31" t="n">
        <v>7.55</v>
      </c>
      <c r="M758" s="31" t="n">
        <v>422.8</v>
      </c>
      <c r="N758" s="31" t="n">
        <v>54.29</v>
      </c>
      <c r="O758" s="31" t="n">
        <v>477.09</v>
      </c>
      <c r="P758" s="29" t="s">
        <v>21831</v>
      </c>
      <c r="Q758" s="30" t="n">
        <v>46249</v>
      </c>
      <c r="R758" s="30" t="n">
        <v>46246</v>
      </c>
      <c r="S758" s="29"/>
    </row>
    <row r="759" customFormat="false" ht="15" hidden="false" customHeight="true" outlineLevel="0" collapsed="false">
      <c r="A759" s="26" t="s">
        <v>23339</v>
      </c>
      <c r="B759" s="27" t="n">
        <v>46235</v>
      </c>
      <c r="C759" s="26" t="s">
        <v>23340</v>
      </c>
      <c r="D759" s="26" t="s">
        <v>5173</v>
      </c>
      <c r="E759" s="26" t="s">
        <v>12744</v>
      </c>
      <c r="F759" s="26" t="s">
        <v>900</v>
      </c>
      <c r="G759" s="26" t="s">
        <v>11624</v>
      </c>
      <c r="H759" s="26" t="s">
        <v>21830</v>
      </c>
      <c r="I759" s="26" t="n">
        <v>70</v>
      </c>
      <c r="J759" s="26" t="n">
        <v>1</v>
      </c>
      <c r="K759" s="26" t="n">
        <v>70</v>
      </c>
      <c r="L759" s="28" t="n">
        <v>7.55</v>
      </c>
      <c r="M759" s="28" t="n">
        <v>528.5</v>
      </c>
      <c r="N759" s="28" t="n">
        <v>67.86</v>
      </c>
      <c r="O759" s="28" t="n">
        <v>596.36</v>
      </c>
      <c r="P759" s="26" t="s">
        <v>21831</v>
      </c>
      <c r="Q759" s="27" t="n">
        <v>46249</v>
      </c>
      <c r="R759" s="27" t="n">
        <v>46239</v>
      </c>
      <c r="S759" s="26"/>
    </row>
    <row r="760" customFormat="false" ht="15" hidden="false" customHeight="true" outlineLevel="0" collapsed="false">
      <c r="A760" s="29" t="s">
        <v>23341</v>
      </c>
      <c r="B760" s="30" t="n">
        <v>46235</v>
      </c>
      <c r="C760" s="29" t="s">
        <v>23342</v>
      </c>
      <c r="D760" s="29" t="s">
        <v>4319</v>
      </c>
      <c r="E760" s="29" t="s">
        <v>11650</v>
      </c>
      <c r="F760" s="29" t="s">
        <v>900</v>
      </c>
      <c r="G760" s="29" t="s">
        <v>11624</v>
      </c>
      <c r="H760" s="29" t="s">
        <v>21830</v>
      </c>
      <c r="I760" s="29" t="n">
        <v>49</v>
      </c>
      <c r="J760" s="29" t="n">
        <v>1</v>
      </c>
      <c r="K760" s="29" t="n">
        <v>49</v>
      </c>
      <c r="L760" s="31" t="n">
        <v>7.55</v>
      </c>
      <c r="M760" s="31" t="n">
        <v>369.95</v>
      </c>
      <c r="N760" s="31" t="n">
        <v>47.5</v>
      </c>
      <c r="O760" s="31" t="n">
        <v>417.45</v>
      </c>
      <c r="P760" s="29" t="s">
        <v>21831</v>
      </c>
      <c r="Q760" s="30" t="n">
        <v>46249</v>
      </c>
      <c r="R760" s="30" t="n">
        <v>46248</v>
      </c>
      <c r="S760" s="29"/>
    </row>
    <row r="761" customFormat="false" ht="15" hidden="false" customHeight="true" outlineLevel="0" collapsed="false">
      <c r="A761" s="26" t="s">
        <v>23343</v>
      </c>
      <c r="B761" s="27" t="n">
        <v>46235</v>
      </c>
      <c r="C761" s="26" t="s">
        <v>23344</v>
      </c>
      <c r="D761" s="26" t="s">
        <v>1778</v>
      </c>
      <c r="E761" s="26" t="s">
        <v>12776</v>
      </c>
      <c r="F761" s="26" t="s">
        <v>900</v>
      </c>
      <c r="G761" s="26" t="s">
        <v>11624</v>
      </c>
      <c r="H761" s="26" t="s">
        <v>21830</v>
      </c>
      <c r="I761" s="26" t="n">
        <v>36</v>
      </c>
      <c r="J761" s="26" t="n">
        <v>1</v>
      </c>
      <c r="K761" s="26" t="n">
        <v>36</v>
      </c>
      <c r="L761" s="28" t="n">
        <v>7.55</v>
      </c>
      <c r="M761" s="28" t="n">
        <v>271.8</v>
      </c>
      <c r="N761" s="28" t="n">
        <v>34.9</v>
      </c>
      <c r="O761" s="28" t="n">
        <v>306.7</v>
      </c>
      <c r="P761" s="26" t="s">
        <v>21831</v>
      </c>
      <c r="Q761" s="27" t="n">
        <v>46249</v>
      </c>
      <c r="R761" s="27" t="n">
        <v>46243</v>
      </c>
      <c r="S761" s="26"/>
    </row>
    <row r="762" customFormat="false" ht="15" hidden="false" customHeight="true" outlineLevel="0" collapsed="false">
      <c r="A762" s="29" t="s">
        <v>23345</v>
      </c>
      <c r="B762" s="30" t="n">
        <v>46235</v>
      </c>
      <c r="C762" s="29" t="s">
        <v>23346</v>
      </c>
      <c r="D762" s="29" t="s">
        <v>11123</v>
      </c>
      <c r="E762" s="29" t="s">
        <v>12280</v>
      </c>
      <c r="F762" s="29" t="s">
        <v>900</v>
      </c>
      <c r="G762" s="29" t="s">
        <v>11624</v>
      </c>
      <c r="H762" s="29" t="s">
        <v>21830</v>
      </c>
      <c r="I762" s="29" t="n">
        <v>60</v>
      </c>
      <c r="J762" s="29" t="n">
        <v>1</v>
      </c>
      <c r="K762" s="29" t="n">
        <v>60</v>
      </c>
      <c r="L762" s="31" t="n">
        <v>7.55</v>
      </c>
      <c r="M762" s="31" t="n">
        <v>453</v>
      </c>
      <c r="N762" s="31" t="n">
        <v>58.17</v>
      </c>
      <c r="O762" s="31" t="n">
        <v>511.17</v>
      </c>
      <c r="P762" s="29" t="s">
        <v>21831</v>
      </c>
      <c r="Q762" s="30" t="n">
        <v>46249</v>
      </c>
      <c r="R762" s="30" t="n">
        <v>46245</v>
      </c>
      <c r="S762" s="29"/>
    </row>
    <row r="763" customFormat="false" ht="15" hidden="false" customHeight="true" outlineLevel="0" collapsed="false">
      <c r="A763" s="26" t="s">
        <v>23347</v>
      </c>
      <c r="B763" s="27" t="n">
        <v>46235</v>
      </c>
      <c r="C763" s="26" t="s">
        <v>23348</v>
      </c>
      <c r="D763" s="26" t="s">
        <v>4378</v>
      </c>
      <c r="E763" s="26" t="s">
        <v>12461</v>
      </c>
      <c r="F763" s="26" t="s">
        <v>900</v>
      </c>
      <c r="G763" s="26" t="s">
        <v>11624</v>
      </c>
      <c r="H763" s="26" t="s">
        <v>21830</v>
      </c>
      <c r="I763" s="26" t="n">
        <v>45</v>
      </c>
      <c r="J763" s="26" t="n">
        <v>1</v>
      </c>
      <c r="K763" s="26" t="n">
        <v>45</v>
      </c>
      <c r="L763" s="28" t="n">
        <v>7.55</v>
      </c>
      <c r="M763" s="28" t="n">
        <v>339.75</v>
      </c>
      <c r="N763" s="28" t="n">
        <v>43.62</v>
      </c>
      <c r="O763" s="28" t="n">
        <v>383.37</v>
      </c>
      <c r="P763" s="26" t="s">
        <v>21831</v>
      </c>
      <c r="Q763" s="27" t="n">
        <v>46249</v>
      </c>
      <c r="R763" s="27" t="n">
        <v>46238</v>
      </c>
      <c r="S763" s="26"/>
    </row>
    <row r="764" customFormat="false" ht="15" hidden="false" customHeight="true" outlineLevel="0" collapsed="false">
      <c r="A764" s="29" t="s">
        <v>23349</v>
      </c>
      <c r="B764" s="30" t="n">
        <v>46235</v>
      </c>
      <c r="C764" s="29" t="s">
        <v>23350</v>
      </c>
      <c r="D764" s="29" t="s">
        <v>8428</v>
      </c>
      <c r="E764" s="29" t="s">
        <v>12170</v>
      </c>
      <c r="F764" s="29" t="s">
        <v>900</v>
      </c>
      <c r="G764" s="29" t="s">
        <v>11624</v>
      </c>
      <c r="H764" s="29" t="s">
        <v>21830</v>
      </c>
      <c r="I764" s="29" t="n">
        <v>48</v>
      </c>
      <c r="J764" s="29" t="n">
        <v>1</v>
      </c>
      <c r="K764" s="29" t="n">
        <v>48</v>
      </c>
      <c r="L764" s="31" t="n">
        <v>7.55</v>
      </c>
      <c r="M764" s="31" t="n">
        <v>362.4</v>
      </c>
      <c r="N764" s="31" t="n">
        <v>46.53</v>
      </c>
      <c r="O764" s="31" t="n">
        <v>408.93</v>
      </c>
      <c r="P764" s="29" t="s">
        <v>21831</v>
      </c>
      <c r="Q764" s="30" t="n">
        <v>46249</v>
      </c>
      <c r="R764" s="30" t="n">
        <v>46251</v>
      </c>
      <c r="S764" s="29"/>
    </row>
    <row r="765" customFormat="false" ht="15" hidden="false" customHeight="true" outlineLevel="0" collapsed="false">
      <c r="A765" s="26" t="s">
        <v>23351</v>
      </c>
      <c r="B765" s="27" t="n">
        <v>46235</v>
      </c>
      <c r="C765" s="26" t="s">
        <v>23352</v>
      </c>
      <c r="D765" s="26" t="s">
        <v>3733</v>
      </c>
      <c r="E765" s="26" t="s">
        <v>21400</v>
      </c>
      <c r="F765" s="26" t="s">
        <v>900</v>
      </c>
      <c r="G765" s="26" t="s">
        <v>11624</v>
      </c>
      <c r="H765" s="26" t="s">
        <v>21830</v>
      </c>
      <c r="I765" s="26" t="n">
        <v>32</v>
      </c>
      <c r="J765" s="26" t="n">
        <v>1</v>
      </c>
      <c r="K765" s="26" t="n">
        <v>32</v>
      </c>
      <c r="L765" s="28" t="n">
        <v>7.55</v>
      </c>
      <c r="M765" s="28" t="n">
        <v>241.6</v>
      </c>
      <c r="N765" s="28" t="n">
        <v>31.02</v>
      </c>
      <c r="O765" s="28" t="n">
        <v>272.62</v>
      </c>
      <c r="P765" s="26" t="s">
        <v>21831</v>
      </c>
      <c r="Q765" s="27" t="n">
        <v>46249</v>
      </c>
      <c r="R765" s="27" t="n">
        <v>46237</v>
      </c>
      <c r="S765" s="26"/>
    </row>
    <row r="766" customFormat="false" ht="15" hidden="false" customHeight="true" outlineLevel="0" collapsed="false">
      <c r="A766" s="29" t="s">
        <v>23353</v>
      </c>
      <c r="B766" s="30" t="n">
        <v>46235</v>
      </c>
      <c r="C766" s="29" t="s">
        <v>23354</v>
      </c>
      <c r="D766" s="29" t="s">
        <v>6454</v>
      </c>
      <c r="E766" s="29" t="s">
        <v>12188</v>
      </c>
      <c r="F766" s="29" t="s">
        <v>900</v>
      </c>
      <c r="G766" s="29" t="s">
        <v>11624</v>
      </c>
      <c r="H766" s="29" t="s">
        <v>21830</v>
      </c>
      <c r="I766" s="29" t="n">
        <v>53</v>
      </c>
      <c r="J766" s="29" t="n">
        <v>1</v>
      </c>
      <c r="K766" s="29" t="n">
        <v>53</v>
      </c>
      <c r="L766" s="31" t="n">
        <v>7.55</v>
      </c>
      <c r="M766" s="31" t="n">
        <v>400.15</v>
      </c>
      <c r="N766" s="31" t="n">
        <v>51.38</v>
      </c>
      <c r="O766" s="31" t="n">
        <v>451.53</v>
      </c>
      <c r="P766" s="29" t="s">
        <v>21831</v>
      </c>
      <c r="Q766" s="30" t="n">
        <v>46249</v>
      </c>
      <c r="R766" s="30" t="n">
        <v>46243</v>
      </c>
      <c r="S766" s="29"/>
    </row>
    <row r="767" customFormat="false" ht="15" hidden="false" customHeight="true" outlineLevel="0" collapsed="false">
      <c r="A767" s="26" t="s">
        <v>23355</v>
      </c>
      <c r="B767" s="27" t="n">
        <v>46235</v>
      </c>
      <c r="C767" s="26" t="s">
        <v>23356</v>
      </c>
      <c r="D767" s="26" t="s">
        <v>9032</v>
      </c>
      <c r="E767" s="26" t="s">
        <v>11752</v>
      </c>
      <c r="F767" s="26" t="s">
        <v>900</v>
      </c>
      <c r="G767" s="26" t="s">
        <v>11624</v>
      </c>
      <c r="H767" s="26" t="s">
        <v>21830</v>
      </c>
      <c r="I767" s="26" t="n">
        <v>29</v>
      </c>
      <c r="J767" s="26" t="n">
        <v>1</v>
      </c>
      <c r="K767" s="26" t="n">
        <v>29</v>
      </c>
      <c r="L767" s="28" t="n">
        <v>7.55</v>
      </c>
      <c r="M767" s="28" t="n">
        <v>218.95</v>
      </c>
      <c r="N767" s="28" t="n">
        <v>28.11</v>
      </c>
      <c r="O767" s="28" t="n">
        <v>247.06</v>
      </c>
      <c r="P767" s="26" t="s">
        <v>21831</v>
      </c>
      <c r="Q767" s="27" t="n">
        <v>46249</v>
      </c>
      <c r="R767" s="27" t="n">
        <v>46248</v>
      </c>
      <c r="S767" s="26"/>
    </row>
    <row r="768" customFormat="false" ht="15" hidden="false" customHeight="true" outlineLevel="0" collapsed="false">
      <c r="A768" s="29" t="s">
        <v>23357</v>
      </c>
      <c r="B768" s="30" t="n">
        <v>46235</v>
      </c>
      <c r="C768" s="29" t="s">
        <v>23358</v>
      </c>
      <c r="D768" s="29" t="s">
        <v>11214</v>
      </c>
      <c r="E768" s="29" t="s">
        <v>11678</v>
      </c>
      <c r="F768" s="29" t="s">
        <v>900</v>
      </c>
      <c r="G768" s="29" t="s">
        <v>11624</v>
      </c>
      <c r="H768" s="29" t="s">
        <v>21830</v>
      </c>
      <c r="I768" s="29" t="n">
        <v>32</v>
      </c>
      <c r="J768" s="29" t="n">
        <v>1</v>
      </c>
      <c r="K768" s="29" t="n">
        <v>32</v>
      </c>
      <c r="L768" s="31" t="n">
        <v>7.55</v>
      </c>
      <c r="M768" s="31" t="n">
        <v>241.6</v>
      </c>
      <c r="N768" s="31" t="n">
        <v>31.02</v>
      </c>
      <c r="O768" s="31" t="n">
        <v>272.62</v>
      </c>
      <c r="P768" s="29" t="s">
        <v>21831</v>
      </c>
      <c r="Q768" s="30" t="n">
        <v>46249</v>
      </c>
      <c r="R768" s="30" t="n">
        <v>46247</v>
      </c>
      <c r="S768" s="29"/>
    </row>
    <row r="769" customFormat="false" ht="15" hidden="false" customHeight="true" outlineLevel="0" collapsed="false">
      <c r="A769" s="26" t="s">
        <v>23359</v>
      </c>
      <c r="B769" s="27" t="n">
        <v>46235</v>
      </c>
      <c r="C769" s="26" t="s">
        <v>23360</v>
      </c>
      <c r="D769" s="26" t="s">
        <v>1004</v>
      </c>
      <c r="E769" s="26" t="s">
        <v>11852</v>
      </c>
      <c r="F769" s="26" t="s">
        <v>900</v>
      </c>
      <c r="G769" s="26" t="s">
        <v>11624</v>
      </c>
      <c r="H769" s="26" t="s">
        <v>21830</v>
      </c>
      <c r="I769" s="26" t="n">
        <v>28</v>
      </c>
      <c r="J769" s="26" t="n">
        <v>1</v>
      </c>
      <c r="K769" s="26" t="n">
        <v>28</v>
      </c>
      <c r="L769" s="28" t="n">
        <v>7.55</v>
      </c>
      <c r="M769" s="28" t="n">
        <v>211.4</v>
      </c>
      <c r="N769" s="28" t="n">
        <v>27.14</v>
      </c>
      <c r="O769" s="28" t="n">
        <v>238.54</v>
      </c>
      <c r="P769" s="26" t="s">
        <v>21831</v>
      </c>
      <c r="Q769" s="27" t="n">
        <v>46249</v>
      </c>
      <c r="R769" s="27" t="n">
        <v>46244</v>
      </c>
      <c r="S769" s="26"/>
    </row>
    <row r="770" customFormat="false" ht="15" hidden="false" customHeight="true" outlineLevel="0" collapsed="false">
      <c r="A770" s="29" t="s">
        <v>23361</v>
      </c>
      <c r="B770" s="30" t="n">
        <v>46235</v>
      </c>
      <c r="C770" s="29" t="s">
        <v>23362</v>
      </c>
      <c r="D770" s="29" t="s">
        <v>1389</v>
      </c>
      <c r="E770" s="29" t="s">
        <v>12156</v>
      </c>
      <c r="F770" s="29" t="s">
        <v>900</v>
      </c>
      <c r="G770" s="29" t="s">
        <v>11624</v>
      </c>
      <c r="H770" s="29" t="s">
        <v>21830</v>
      </c>
      <c r="I770" s="29" t="n">
        <v>80</v>
      </c>
      <c r="J770" s="29" t="n">
        <v>1</v>
      </c>
      <c r="K770" s="29" t="n">
        <v>80</v>
      </c>
      <c r="L770" s="31" t="n">
        <v>7.55</v>
      </c>
      <c r="M770" s="31" t="n">
        <v>604</v>
      </c>
      <c r="N770" s="31" t="n">
        <v>77.55</v>
      </c>
      <c r="O770" s="31" t="n">
        <v>681.55</v>
      </c>
      <c r="P770" s="29" t="s">
        <v>21831</v>
      </c>
      <c r="Q770" s="30" t="n">
        <v>46249</v>
      </c>
      <c r="R770" s="30" t="n">
        <v>46251</v>
      </c>
      <c r="S770" s="29"/>
    </row>
    <row r="771" customFormat="false" ht="15" hidden="false" customHeight="true" outlineLevel="0" collapsed="false">
      <c r="A771" s="26" t="s">
        <v>23363</v>
      </c>
      <c r="B771" s="27" t="n">
        <v>46235</v>
      </c>
      <c r="C771" s="26" t="s">
        <v>23364</v>
      </c>
      <c r="D771" s="26" t="s">
        <v>11227</v>
      </c>
      <c r="E771" s="26" t="s">
        <v>13252</v>
      </c>
      <c r="F771" s="26" t="s">
        <v>900</v>
      </c>
      <c r="G771" s="26" t="s">
        <v>11624</v>
      </c>
      <c r="H771" s="26" t="s">
        <v>21830</v>
      </c>
      <c r="I771" s="26" t="n">
        <v>80</v>
      </c>
      <c r="J771" s="26" t="n">
        <v>1</v>
      </c>
      <c r="K771" s="26" t="n">
        <v>80</v>
      </c>
      <c r="L771" s="28" t="n">
        <v>7.55</v>
      </c>
      <c r="M771" s="28" t="n">
        <v>604</v>
      </c>
      <c r="N771" s="28" t="n">
        <v>77.55</v>
      </c>
      <c r="O771" s="28" t="n">
        <v>681.55</v>
      </c>
      <c r="P771" s="26" t="s">
        <v>21831</v>
      </c>
      <c r="Q771" s="27" t="n">
        <v>46249</v>
      </c>
      <c r="R771" s="27" t="n">
        <v>46244</v>
      </c>
      <c r="S771" s="26"/>
    </row>
    <row r="772" customFormat="false" ht="15" hidden="false" customHeight="true" outlineLevel="0" collapsed="false">
      <c r="A772" s="29" t="s">
        <v>23365</v>
      </c>
      <c r="B772" s="30" t="n">
        <v>46235</v>
      </c>
      <c r="C772" s="29" t="s">
        <v>23366</v>
      </c>
      <c r="D772" s="29" t="s">
        <v>5094</v>
      </c>
      <c r="E772" s="29" t="s">
        <v>13766</v>
      </c>
      <c r="F772" s="29" t="s">
        <v>900</v>
      </c>
      <c r="G772" s="29" t="s">
        <v>11624</v>
      </c>
      <c r="H772" s="29" t="s">
        <v>21830</v>
      </c>
      <c r="I772" s="29" t="n">
        <v>42</v>
      </c>
      <c r="J772" s="29" t="n">
        <v>1</v>
      </c>
      <c r="K772" s="29" t="n">
        <v>42</v>
      </c>
      <c r="L772" s="31" t="n">
        <v>7.55</v>
      </c>
      <c r="M772" s="31" t="n">
        <v>317.1</v>
      </c>
      <c r="N772" s="31" t="n">
        <v>40.72</v>
      </c>
      <c r="O772" s="31" t="n">
        <v>357.82</v>
      </c>
      <c r="P772" s="29" t="s">
        <v>21831</v>
      </c>
      <c r="Q772" s="30" t="n">
        <v>46249</v>
      </c>
      <c r="R772" s="30" t="n">
        <v>46244</v>
      </c>
      <c r="S772" s="29"/>
    </row>
    <row r="773" customFormat="false" ht="15" hidden="false" customHeight="true" outlineLevel="0" collapsed="false">
      <c r="A773" s="26" t="s">
        <v>23367</v>
      </c>
      <c r="B773" s="27" t="n">
        <v>46235</v>
      </c>
      <c r="C773" s="26" t="s">
        <v>23368</v>
      </c>
      <c r="D773" s="26" t="s">
        <v>2574</v>
      </c>
      <c r="E773" s="26" t="s">
        <v>12088</v>
      </c>
      <c r="F773" s="26" t="s">
        <v>900</v>
      </c>
      <c r="G773" s="26" t="s">
        <v>11624</v>
      </c>
      <c r="H773" s="26" t="s">
        <v>21830</v>
      </c>
      <c r="I773" s="26" t="n">
        <v>40</v>
      </c>
      <c r="J773" s="26" t="n">
        <v>1</v>
      </c>
      <c r="K773" s="26" t="n">
        <v>40</v>
      </c>
      <c r="L773" s="28" t="n">
        <v>7.55</v>
      </c>
      <c r="M773" s="28" t="n">
        <v>302</v>
      </c>
      <c r="N773" s="28" t="n">
        <v>38.78</v>
      </c>
      <c r="O773" s="28" t="n">
        <v>340.78</v>
      </c>
      <c r="P773" s="26" t="s">
        <v>21831</v>
      </c>
      <c r="Q773" s="27" t="n">
        <v>46249</v>
      </c>
      <c r="R773" s="27" t="n">
        <v>46241</v>
      </c>
      <c r="S773" s="26"/>
    </row>
  </sheetData>
  <autoFilter ref="A4:S773"/>
  <mergeCells count="3">
    <mergeCell ref="A1:S1"/>
    <mergeCell ref="A2:S2"/>
    <mergeCell ref="A3:S3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1"/>
    <col collapsed="false" customWidth="true" hidden="false" outlineLevel="0" max="4" min="3" style="1" width="10"/>
    <col collapsed="false" customWidth="true" hidden="false" outlineLevel="0" max="5" min="5" style="1" width="18"/>
    <col collapsed="false" customWidth="true" hidden="false" outlineLevel="0" max="9" min="6" style="1" width="10"/>
    <col collapsed="false" customWidth="true" hidden="false" outlineLevel="0" max="10" min="10" style="1" width="15"/>
    <col collapsed="false" customWidth="true" hidden="false" outlineLevel="0" max="11" min="11" style="1" width="11"/>
    <col collapsed="false" customWidth="true" hidden="false" outlineLevel="0" max="12" min="12" style="1" width="19"/>
    <col collapsed="false" customWidth="true" hidden="false" outlineLevel="0" max="13" min="13" style="1" width="16"/>
    <col collapsed="false" customWidth="true" hidden="false" outlineLevel="0" max="15" min="14" style="1" width="14"/>
  </cols>
  <sheetData>
    <row r="1" customFormat="false" ht="31.5" hidden="false" customHeight="true" outlineLevel="0" collapsed="false">
      <c r="A1" s="2" t="s">
        <v>23369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23370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30.75" hidden="false" customHeight="true" outlineLevel="0" collapsed="false">
      <c r="A4" s="18" t="s">
        <v>21816</v>
      </c>
      <c r="B4" s="18" t="s">
        <v>23371</v>
      </c>
      <c r="C4" s="18" t="s">
        <v>11608</v>
      </c>
      <c r="D4" s="18" t="s">
        <v>11609</v>
      </c>
      <c r="E4" s="18" t="s">
        <v>11612</v>
      </c>
      <c r="F4" s="18" t="s">
        <v>23372</v>
      </c>
      <c r="G4" s="18" t="s">
        <v>23373</v>
      </c>
      <c r="H4" s="18" t="s">
        <v>23374</v>
      </c>
      <c r="I4" s="18" t="s">
        <v>23375</v>
      </c>
      <c r="J4" s="18" t="s">
        <v>23376</v>
      </c>
      <c r="K4" s="18" t="s">
        <v>23377</v>
      </c>
      <c r="L4" s="18" t="s">
        <v>23378</v>
      </c>
      <c r="M4" s="18" t="s">
        <v>21825</v>
      </c>
      <c r="N4" s="18" t="s">
        <v>23379</v>
      </c>
      <c r="O4" s="18" t="s">
        <v>158</v>
      </c>
    </row>
    <row r="5" customFormat="false" ht="15" hidden="false" customHeight="true" outlineLevel="0" collapsed="false">
      <c r="A5" s="26" t="s">
        <v>21829</v>
      </c>
      <c r="B5" s="26" t="s">
        <v>20263</v>
      </c>
      <c r="C5" s="26" t="s">
        <v>14063</v>
      </c>
      <c r="D5" s="26" t="s">
        <v>276</v>
      </c>
      <c r="E5" s="26" t="s">
        <v>11624</v>
      </c>
      <c r="F5" s="26" t="n">
        <v>530.4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530.4</v>
      </c>
      <c r="L5" s="26" t="s">
        <v>23380</v>
      </c>
      <c r="M5" s="26" t="s">
        <v>23381</v>
      </c>
      <c r="N5" s="26" t="s">
        <v>23382</v>
      </c>
      <c r="O5" s="26"/>
    </row>
    <row r="6" customFormat="false" ht="15" hidden="false" customHeight="true" outlineLevel="0" collapsed="false">
      <c r="A6" s="29" t="s">
        <v>21833</v>
      </c>
      <c r="B6" s="29" t="s">
        <v>20266</v>
      </c>
      <c r="C6" s="29" t="s">
        <v>12850</v>
      </c>
      <c r="D6" s="29" t="s">
        <v>276</v>
      </c>
      <c r="E6" s="29" t="s">
        <v>11624</v>
      </c>
      <c r="F6" s="29" t="n">
        <v>416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s">
        <v>23383</v>
      </c>
      <c r="M6" s="29" t="s">
        <v>23381</v>
      </c>
      <c r="N6" s="29" t="s">
        <v>23384</v>
      </c>
      <c r="O6" s="29"/>
    </row>
    <row r="7" customFormat="false" ht="15" hidden="false" customHeight="true" outlineLevel="0" collapsed="false">
      <c r="A7" s="26" t="s">
        <v>21836</v>
      </c>
      <c r="B7" s="26" t="s">
        <v>20268</v>
      </c>
      <c r="C7" s="26" t="s">
        <v>12433</v>
      </c>
      <c r="D7" s="26" t="s">
        <v>276</v>
      </c>
      <c r="E7" s="26" t="s">
        <v>11624</v>
      </c>
      <c r="F7" s="26" t="n">
        <v>343.2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343.2</v>
      </c>
      <c r="L7" s="26" t="s">
        <v>23385</v>
      </c>
      <c r="M7" s="26" t="s">
        <v>23381</v>
      </c>
      <c r="N7" s="26" t="s">
        <v>23386</v>
      </c>
      <c r="O7" s="26"/>
    </row>
    <row r="8" customFormat="false" ht="15" hidden="false" customHeight="true" outlineLevel="0" collapsed="false">
      <c r="A8" s="29" t="s">
        <v>21838</v>
      </c>
      <c r="B8" s="29" t="s">
        <v>20269</v>
      </c>
      <c r="C8" s="29" t="s">
        <v>12688</v>
      </c>
      <c r="D8" s="29" t="s">
        <v>276</v>
      </c>
      <c r="E8" s="29" t="s">
        <v>11624</v>
      </c>
      <c r="F8" s="29" t="n">
        <v>447.2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447.2</v>
      </c>
      <c r="L8" s="29" t="s">
        <v>23387</v>
      </c>
      <c r="M8" s="29" t="s">
        <v>23381</v>
      </c>
      <c r="N8" s="29" t="s">
        <v>23384</v>
      </c>
      <c r="O8" s="29"/>
    </row>
    <row r="9" customFormat="false" ht="15" hidden="false" customHeight="true" outlineLevel="0" collapsed="false">
      <c r="A9" s="26" t="s">
        <v>21840</v>
      </c>
      <c r="B9" s="26" t="s">
        <v>20270</v>
      </c>
      <c r="C9" s="26" t="s">
        <v>13511</v>
      </c>
      <c r="D9" s="26" t="s">
        <v>276</v>
      </c>
      <c r="E9" s="26" t="s">
        <v>11624</v>
      </c>
      <c r="F9" s="26" t="n">
        <v>405.6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405.6</v>
      </c>
      <c r="L9" s="26" t="s">
        <v>23388</v>
      </c>
      <c r="M9" s="26" t="s">
        <v>23381</v>
      </c>
      <c r="N9" s="26" t="s">
        <v>23389</v>
      </c>
      <c r="O9" s="26"/>
    </row>
    <row r="10" customFormat="false" ht="15" hidden="false" customHeight="true" outlineLevel="0" collapsed="false">
      <c r="A10" s="29" t="s">
        <v>21842</v>
      </c>
      <c r="B10" s="29" t="s">
        <v>20271</v>
      </c>
      <c r="C10" s="29" t="s">
        <v>12393</v>
      </c>
      <c r="D10" s="29" t="s">
        <v>276</v>
      </c>
      <c r="E10" s="29" t="s">
        <v>11624</v>
      </c>
      <c r="F10" s="29" t="n">
        <v>405.6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405.6</v>
      </c>
      <c r="L10" s="29" t="s">
        <v>23382</v>
      </c>
      <c r="M10" s="29" t="s">
        <v>23381</v>
      </c>
      <c r="N10" s="29" t="s">
        <v>23390</v>
      </c>
      <c r="O10" s="29" t="s">
        <v>23391</v>
      </c>
    </row>
    <row r="11" customFormat="false" ht="15" hidden="false" customHeight="true" outlineLevel="0" collapsed="false">
      <c r="A11" s="26" t="s">
        <v>21844</v>
      </c>
      <c r="B11" s="26" t="s">
        <v>20272</v>
      </c>
      <c r="C11" s="26" t="s">
        <v>12328</v>
      </c>
      <c r="D11" s="26" t="s">
        <v>276</v>
      </c>
      <c r="E11" s="26" t="s">
        <v>11624</v>
      </c>
      <c r="F11" s="26" t="n">
        <v>322.4</v>
      </c>
      <c r="G11" s="26" t="n">
        <v>322.4</v>
      </c>
      <c r="H11" s="26" t="n">
        <v>0</v>
      </c>
      <c r="I11" s="26" t="n">
        <v>0</v>
      </c>
      <c r="J11" s="26" t="n">
        <v>0</v>
      </c>
      <c r="K11" s="26" t="n">
        <v>644.8</v>
      </c>
      <c r="L11" s="26" t="s">
        <v>23392</v>
      </c>
      <c r="M11" s="26" t="s">
        <v>23393</v>
      </c>
      <c r="N11" s="26" t="s">
        <v>23394</v>
      </c>
      <c r="O11" s="26"/>
    </row>
    <row r="12" customFormat="false" ht="15" hidden="false" customHeight="true" outlineLevel="0" collapsed="false">
      <c r="A12" s="29" t="s">
        <v>21846</v>
      </c>
      <c r="B12" s="29" t="s">
        <v>20275</v>
      </c>
      <c r="C12" s="29" t="s">
        <v>20273</v>
      </c>
      <c r="D12" s="29" t="s">
        <v>276</v>
      </c>
      <c r="E12" s="29" t="s">
        <v>11624</v>
      </c>
      <c r="F12" s="29" t="n">
        <v>332.8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332.8</v>
      </c>
      <c r="L12" s="29" t="s">
        <v>23395</v>
      </c>
      <c r="M12" s="29" t="s">
        <v>23381</v>
      </c>
      <c r="N12" s="29" t="s">
        <v>23384</v>
      </c>
      <c r="O12" s="29"/>
    </row>
    <row r="13" customFormat="false" ht="15" hidden="false" customHeight="true" outlineLevel="0" collapsed="false">
      <c r="A13" s="26" t="s">
        <v>21848</v>
      </c>
      <c r="B13" s="26" t="s">
        <v>20277</v>
      </c>
      <c r="C13" s="26" t="s">
        <v>13585</v>
      </c>
      <c r="D13" s="26" t="s">
        <v>276</v>
      </c>
      <c r="E13" s="26" t="s">
        <v>11624</v>
      </c>
      <c r="F13" s="26" t="n">
        <v>332.8</v>
      </c>
      <c r="G13" s="26" t="n">
        <v>332.8</v>
      </c>
      <c r="H13" s="26" t="n">
        <v>0</v>
      </c>
      <c r="I13" s="26" t="n">
        <v>0</v>
      </c>
      <c r="J13" s="26" t="n">
        <v>0</v>
      </c>
      <c r="K13" s="26" t="n">
        <v>665.6</v>
      </c>
      <c r="L13" s="26" t="s">
        <v>23396</v>
      </c>
      <c r="M13" s="26" t="s">
        <v>23393</v>
      </c>
      <c r="N13" s="26" t="s">
        <v>23395</v>
      </c>
      <c r="O13" s="26"/>
    </row>
    <row r="14" customFormat="false" ht="15" hidden="false" customHeight="true" outlineLevel="0" collapsed="false">
      <c r="A14" s="29" t="s">
        <v>21850</v>
      </c>
      <c r="B14" s="29" t="s">
        <v>20279</v>
      </c>
      <c r="C14" s="29" t="s">
        <v>20278</v>
      </c>
      <c r="D14" s="29" t="s">
        <v>276</v>
      </c>
      <c r="E14" s="29" t="s">
        <v>11624</v>
      </c>
      <c r="F14" s="29" t="n">
        <v>291.2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291.2</v>
      </c>
      <c r="L14" s="29" t="s">
        <v>23397</v>
      </c>
      <c r="M14" s="29" t="s">
        <v>23381</v>
      </c>
      <c r="N14" s="29" t="s">
        <v>23398</v>
      </c>
      <c r="O14" s="29"/>
    </row>
    <row r="15" customFormat="false" ht="15" hidden="false" customHeight="true" outlineLevel="0" collapsed="false">
      <c r="A15" s="26" t="s">
        <v>21852</v>
      </c>
      <c r="B15" s="26" t="s">
        <v>20281</v>
      </c>
      <c r="C15" s="26" t="s">
        <v>11676</v>
      </c>
      <c r="D15" s="26" t="s">
        <v>276</v>
      </c>
      <c r="E15" s="26" t="s">
        <v>11624</v>
      </c>
      <c r="F15" s="26" t="n">
        <v>561.6</v>
      </c>
      <c r="G15" s="26" t="n">
        <v>561.6</v>
      </c>
      <c r="H15" s="26" t="n">
        <v>0</v>
      </c>
      <c r="I15" s="26" t="n">
        <v>0</v>
      </c>
      <c r="J15" s="26" t="n">
        <v>0</v>
      </c>
      <c r="K15" s="26" t="n">
        <v>1123.2</v>
      </c>
      <c r="L15" s="26" t="s">
        <v>23399</v>
      </c>
      <c r="M15" s="26" t="s">
        <v>23393</v>
      </c>
      <c r="N15" s="26" t="s">
        <v>23395</v>
      </c>
      <c r="O15" s="26"/>
    </row>
    <row r="16" customFormat="false" ht="15" hidden="false" customHeight="true" outlineLevel="0" collapsed="false">
      <c r="A16" s="29" t="s">
        <v>21854</v>
      </c>
      <c r="B16" s="29" t="s">
        <v>20285</v>
      </c>
      <c r="C16" s="29" t="s">
        <v>11747</v>
      </c>
      <c r="D16" s="29" t="s">
        <v>276</v>
      </c>
      <c r="E16" s="29" t="s">
        <v>11624</v>
      </c>
      <c r="F16" s="29" t="n">
        <v>374.4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374.4</v>
      </c>
      <c r="L16" s="29" t="s">
        <v>23400</v>
      </c>
      <c r="M16" s="29" t="s">
        <v>23381</v>
      </c>
      <c r="N16" s="29" t="s">
        <v>23401</v>
      </c>
      <c r="O16" s="29"/>
    </row>
    <row r="17" customFormat="false" ht="15" hidden="false" customHeight="true" outlineLevel="0" collapsed="false">
      <c r="A17" s="26" t="s">
        <v>21856</v>
      </c>
      <c r="B17" s="26" t="s">
        <v>20287</v>
      </c>
      <c r="C17" s="26" t="s">
        <v>12929</v>
      </c>
      <c r="D17" s="26" t="s">
        <v>276</v>
      </c>
      <c r="E17" s="26" t="s">
        <v>11624</v>
      </c>
      <c r="F17" s="26" t="n">
        <v>301.6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301.6</v>
      </c>
      <c r="L17" s="26" t="s">
        <v>23402</v>
      </c>
      <c r="M17" s="26" t="s">
        <v>23381</v>
      </c>
      <c r="N17" s="26" t="s">
        <v>23403</v>
      </c>
      <c r="O17" s="26"/>
    </row>
    <row r="18" customFormat="false" ht="15" hidden="false" customHeight="true" outlineLevel="0" collapsed="false">
      <c r="A18" s="29" t="s">
        <v>21858</v>
      </c>
      <c r="B18" s="29" t="s">
        <v>20289</v>
      </c>
      <c r="C18" s="29" t="s">
        <v>14258</v>
      </c>
      <c r="D18" s="29" t="s">
        <v>276</v>
      </c>
      <c r="E18" s="29" t="s">
        <v>11624</v>
      </c>
      <c r="F18" s="29" t="n">
        <v>291.2</v>
      </c>
      <c r="G18" s="29" t="n">
        <v>291.2</v>
      </c>
      <c r="H18" s="29" t="n">
        <v>0</v>
      </c>
      <c r="I18" s="29" t="n">
        <v>0</v>
      </c>
      <c r="J18" s="29" t="n">
        <v>0</v>
      </c>
      <c r="K18" s="29" t="n">
        <v>582.4</v>
      </c>
      <c r="L18" s="29" t="s">
        <v>23395</v>
      </c>
      <c r="M18" s="29" t="s">
        <v>23393</v>
      </c>
      <c r="N18" s="29" t="s">
        <v>23404</v>
      </c>
      <c r="O18" s="29"/>
    </row>
    <row r="19" customFormat="false" ht="15" hidden="false" customHeight="true" outlineLevel="0" collapsed="false">
      <c r="A19" s="26" t="s">
        <v>21860</v>
      </c>
      <c r="B19" s="26" t="s">
        <v>20291</v>
      </c>
      <c r="C19" s="26" t="s">
        <v>20290</v>
      </c>
      <c r="D19" s="26" t="s">
        <v>276</v>
      </c>
      <c r="E19" s="26" t="s">
        <v>11624</v>
      </c>
      <c r="F19" s="26" t="n">
        <v>291.2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291.2</v>
      </c>
      <c r="L19" s="26" t="s">
        <v>23405</v>
      </c>
      <c r="M19" s="26" t="s">
        <v>23381</v>
      </c>
      <c r="N19" s="26" t="s">
        <v>23406</v>
      </c>
      <c r="O19" s="26"/>
    </row>
    <row r="20" customFormat="false" ht="15" hidden="false" customHeight="true" outlineLevel="0" collapsed="false">
      <c r="A20" s="29" t="s">
        <v>21862</v>
      </c>
      <c r="B20" s="29" t="s">
        <v>20294</v>
      </c>
      <c r="C20" s="29" t="s">
        <v>20292</v>
      </c>
      <c r="D20" s="29" t="s">
        <v>276</v>
      </c>
      <c r="E20" s="29" t="s">
        <v>11624</v>
      </c>
      <c r="F20" s="29" t="n">
        <v>332.8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332.8</v>
      </c>
      <c r="L20" s="29" t="s">
        <v>23407</v>
      </c>
      <c r="M20" s="29" t="s">
        <v>23381</v>
      </c>
      <c r="N20" s="29" t="s">
        <v>23383</v>
      </c>
      <c r="O20" s="29"/>
    </row>
    <row r="21" customFormat="false" ht="15" hidden="false" customHeight="true" outlineLevel="0" collapsed="false">
      <c r="A21" s="26" t="s">
        <v>21864</v>
      </c>
      <c r="B21" s="26" t="s">
        <v>20297</v>
      </c>
      <c r="C21" s="26" t="s">
        <v>20295</v>
      </c>
      <c r="D21" s="26" t="s">
        <v>276</v>
      </c>
      <c r="E21" s="26" t="s">
        <v>11624</v>
      </c>
      <c r="F21" s="26" t="n">
        <v>249.6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249.6</v>
      </c>
      <c r="L21" s="26" t="s">
        <v>23408</v>
      </c>
      <c r="M21" s="26" t="s">
        <v>23381</v>
      </c>
      <c r="N21" s="26" t="s">
        <v>23409</v>
      </c>
      <c r="O21" s="26"/>
    </row>
    <row r="22" customFormat="false" ht="15" hidden="false" customHeight="true" outlineLevel="0" collapsed="false">
      <c r="A22" s="29" t="s">
        <v>21866</v>
      </c>
      <c r="B22" s="29" t="s">
        <v>20299</v>
      </c>
      <c r="C22" s="29" t="s">
        <v>13655</v>
      </c>
      <c r="D22" s="29" t="s">
        <v>276</v>
      </c>
      <c r="E22" s="29" t="s">
        <v>11624</v>
      </c>
      <c r="F22" s="29" t="n">
        <v>457.6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457.6</v>
      </c>
      <c r="L22" s="29" t="s">
        <v>23410</v>
      </c>
      <c r="M22" s="29" t="s">
        <v>23381</v>
      </c>
      <c r="N22" s="29" t="s">
        <v>23411</v>
      </c>
      <c r="O22" s="29"/>
    </row>
    <row r="23" customFormat="false" ht="15" hidden="false" customHeight="true" outlineLevel="0" collapsed="false">
      <c r="A23" s="26" t="s">
        <v>21868</v>
      </c>
      <c r="B23" s="26" t="s">
        <v>20302</v>
      </c>
      <c r="C23" s="26" t="s">
        <v>20300</v>
      </c>
      <c r="D23" s="26" t="s">
        <v>276</v>
      </c>
      <c r="E23" s="26" t="s">
        <v>11624</v>
      </c>
      <c r="F23" s="26" t="n">
        <v>332.8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332.8</v>
      </c>
      <c r="L23" s="26" t="s">
        <v>23412</v>
      </c>
      <c r="M23" s="26" t="s">
        <v>23381</v>
      </c>
      <c r="N23" s="26" t="s">
        <v>23413</v>
      </c>
      <c r="O23" s="26"/>
    </row>
    <row r="24" customFormat="false" ht="15" hidden="false" customHeight="true" outlineLevel="0" collapsed="false">
      <c r="A24" s="29" t="s">
        <v>21870</v>
      </c>
      <c r="B24" s="29" t="s">
        <v>20304</v>
      </c>
      <c r="C24" s="29" t="s">
        <v>11706</v>
      </c>
      <c r="D24" s="29" t="s">
        <v>276</v>
      </c>
      <c r="E24" s="29" t="s">
        <v>11624</v>
      </c>
      <c r="F24" s="29" t="n">
        <v>540.8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540.8</v>
      </c>
      <c r="L24" s="29" t="s">
        <v>23404</v>
      </c>
      <c r="M24" s="29" t="s">
        <v>23381</v>
      </c>
      <c r="N24" s="29" t="s">
        <v>23398</v>
      </c>
      <c r="O24" s="29" t="s">
        <v>23391</v>
      </c>
    </row>
    <row r="25" customFormat="false" ht="15" hidden="false" customHeight="true" outlineLevel="0" collapsed="false">
      <c r="A25" s="26" t="s">
        <v>21872</v>
      </c>
      <c r="B25" s="26" t="s">
        <v>20307</v>
      </c>
      <c r="C25" s="26" t="s">
        <v>20305</v>
      </c>
      <c r="D25" s="26" t="s">
        <v>276</v>
      </c>
      <c r="E25" s="26" t="s">
        <v>11624</v>
      </c>
      <c r="F25" s="26" t="n">
        <v>509.6</v>
      </c>
      <c r="G25" s="26" t="n">
        <v>509.6</v>
      </c>
      <c r="H25" s="26" t="n">
        <v>509.6</v>
      </c>
      <c r="I25" s="26" t="n">
        <v>509.6</v>
      </c>
      <c r="J25" s="26" t="n">
        <v>0</v>
      </c>
      <c r="K25" s="26" t="n">
        <v>2038.4</v>
      </c>
      <c r="L25" s="26" t="s">
        <v>23407</v>
      </c>
      <c r="M25" s="26" t="s">
        <v>23414</v>
      </c>
      <c r="N25" s="26" t="s">
        <v>23415</v>
      </c>
      <c r="O25" s="26"/>
    </row>
    <row r="26" customFormat="false" ht="15" hidden="false" customHeight="true" outlineLevel="0" collapsed="false">
      <c r="A26" s="29" t="s">
        <v>21874</v>
      </c>
      <c r="B26" s="29" t="s">
        <v>20309</v>
      </c>
      <c r="C26" s="29" t="s">
        <v>12072</v>
      </c>
      <c r="D26" s="29" t="s">
        <v>276</v>
      </c>
      <c r="E26" s="29" t="s">
        <v>11624</v>
      </c>
      <c r="F26" s="29" t="n">
        <v>332.8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332.8</v>
      </c>
      <c r="L26" s="29" t="s">
        <v>23416</v>
      </c>
      <c r="M26" s="29" t="s">
        <v>23381</v>
      </c>
      <c r="N26" s="29" t="s">
        <v>23386</v>
      </c>
      <c r="O26" s="29"/>
    </row>
    <row r="27" customFormat="false" ht="15" hidden="false" customHeight="true" outlineLevel="0" collapsed="false">
      <c r="A27" s="26" t="s">
        <v>21876</v>
      </c>
      <c r="B27" s="26" t="s">
        <v>20311</v>
      </c>
      <c r="C27" s="26" t="s">
        <v>13816</v>
      </c>
      <c r="D27" s="26" t="s">
        <v>276</v>
      </c>
      <c r="E27" s="26" t="s">
        <v>11624</v>
      </c>
      <c r="F27" s="26" t="n">
        <v>405.6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405.6</v>
      </c>
      <c r="L27" s="26" t="s">
        <v>23392</v>
      </c>
      <c r="M27" s="26" t="s">
        <v>23381</v>
      </c>
      <c r="N27" s="26" t="s">
        <v>23417</v>
      </c>
      <c r="O27" s="26"/>
    </row>
    <row r="28" customFormat="false" ht="15" hidden="false" customHeight="true" outlineLevel="0" collapsed="false">
      <c r="A28" s="29" t="s">
        <v>21878</v>
      </c>
      <c r="B28" s="29" t="s">
        <v>20314</v>
      </c>
      <c r="C28" s="29" t="s">
        <v>12653</v>
      </c>
      <c r="D28" s="29" t="s">
        <v>276</v>
      </c>
      <c r="E28" s="29" t="s">
        <v>11624</v>
      </c>
      <c r="F28" s="29" t="n">
        <v>540.8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540.8</v>
      </c>
      <c r="L28" s="29" t="s">
        <v>23418</v>
      </c>
      <c r="M28" s="29" t="s">
        <v>23381</v>
      </c>
      <c r="N28" s="29" t="s">
        <v>23395</v>
      </c>
      <c r="O28" s="29" t="s">
        <v>23391</v>
      </c>
    </row>
    <row r="29" customFormat="false" ht="15" hidden="false" customHeight="true" outlineLevel="0" collapsed="false">
      <c r="A29" s="26" t="s">
        <v>21880</v>
      </c>
      <c r="B29" s="26" t="s">
        <v>20317</v>
      </c>
      <c r="C29" s="26" t="s">
        <v>20315</v>
      </c>
      <c r="D29" s="26" t="s">
        <v>276</v>
      </c>
      <c r="E29" s="26" t="s">
        <v>11624</v>
      </c>
      <c r="F29" s="26" t="n">
        <v>395.2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395.2</v>
      </c>
      <c r="L29" s="26" t="s">
        <v>23419</v>
      </c>
      <c r="M29" s="26" t="s">
        <v>23381</v>
      </c>
      <c r="N29" s="26" t="s">
        <v>23409</v>
      </c>
      <c r="O29" s="26"/>
    </row>
    <row r="30" customFormat="false" ht="15" hidden="false" customHeight="true" outlineLevel="0" collapsed="false">
      <c r="A30" s="29" t="s">
        <v>21882</v>
      </c>
      <c r="B30" s="29" t="s">
        <v>20318</v>
      </c>
      <c r="C30" s="29" t="s">
        <v>12647</v>
      </c>
      <c r="D30" s="29" t="s">
        <v>276</v>
      </c>
      <c r="E30" s="29" t="s">
        <v>11624</v>
      </c>
      <c r="F30" s="29" t="n">
        <v>301.6</v>
      </c>
      <c r="G30" s="29" t="n">
        <v>301.6</v>
      </c>
      <c r="H30" s="29" t="n">
        <v>0</v>
      </c>
      <c r="I30" s="29" t="n">
        <v>0</v>
      </c>
      <c r="J30" s="29" t="n">
        <v>0</v>
      </c>
      <c r="K30" s="29" t="n">
        <v>603.2</v>
      </c>
      <c r="L30" s="29" t="s">
        <v>23420</v>
      </c>
      <c r="M30" s="29" t="s">
        <v>23393</v>
      </c>
      <c r="N30" s="29" t="s">
        <v>23397</v>
      </c>
      <c r="O30" s="29"/>
    </row>
    <row r="31" customFormat="false" ht="15" hidden="false" customHeight="true" outlineLevel="0" collapsed="false">
      <c r="A31" s="26" t="s">
        <v>21884</v>
      </c>
      <c r="B31" s="26" t="s">
        <v>20320</v>
      </c>
      <c r="C31" s="26" t="s">
        <v>12322</v>
      </c>
      <c r="D31" s="26" t="s">
        <v>276</v>
      </c>
      <c r="E31" s="26" t="s">
        <v>11624</v>
      </c>
      <c r="F31" s="26" t="n">
        <v>374.4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374.4</v>
      </c>
      <c r="L31" s="26" t="s">
        <v>23385</v>
      </c>
      <c r="M31" s="26" t="s">
        <v>23381</v>
      </c>
      <c r="N31" s="26" t="s">
        <v>23419</v>
      </c>
      <c r="O31" s="26"/>
    </row>
    <row r="32" customFormat="false" ht="15" hidden="false" customHeight="true" outlineLevel="0" collapsed="false">
      <c r="A32" s="29" t="s">
        <v>21886</v>
      </c>
      <c r="B32" s="29" t="s">
        <v>20323</v>
      </c>
      <c r="C32" s="29" t="s">
        <v>20321</v>
      </c>
      <c r="D32" s="29" t="s">
        <v>276</v>
      </c>
      <c r="E32" s="29" t="s">
        <v>11624</v>
      </c>
      <c r="F32" s="29" t="n">
        <v>416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416</v>
      </c>
      <c r="L32" s="29" t="s">
        <v>23396</v>
      </c>
      <c r="M32" s="29" t="s">
        <v>23381</v>
      </c>
      <c r="N32" s="29" t="s">
        <v>23399</v>
      </c>
      <c r="O32" s="29"/>
    </row>
    <row r="33" customFormat="false" ht="15" hidden="false" customHeight="true" outlineLevel="0" collapsed="false">
      <c r="A33" s="26" t="s">
        <v>21888</v>
      </c>
      <c r="B33" s="26" t="s">
        <v>20324</v>
      </c>
      <c r="C33" s="26" t="s">
        <v>14039</v>
      </c>
      <c r="D33" s="26" t="s">
        <v>276</v>
      </c>
      <c r="E33" s="26" t="s">
        <v>11624</v>
      </c>
      <c r="F33" s="26" t="n">
        <v>436.8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436.8</v>
      </c>
      <c r="L33" s="26" t="s">
        <v>23389</v>
      </c>
      <c r="M33" s="26" t="s">
        <v>23381</v>
      </c>
      <c r="N33" s="26" t="s">
        <v>23421</v>
      </c>
      <c r="O33" s="26"/>
    </row>
    <row r="34" customFormat="false" ht="15" hidden="false" customHeight="true" outlineLevel="0" collapsed="false">
      <c r="A34" s="29" t="s">
        <v>21890</v>
      </c>
      <c r="B34" s="29" t="s">
        <v>20326</v>
      </c>
      <c r="C34" s="29" t="s">
        <v>13788</v>
      </c>
      <c r="D34" s="29" t="s">
        <v>276</v>
      </c>
      <c r="E34" s="29" t="s">
        <v>11624</v>
      </c>
      <c r="F34" s="29" t="n">
        <v>374.4</v>
      </c>
      <c r="G34" s="29" t="n">
        <v>374.4</v>
      </c>
      <c r="H34" s="29" t="n">
        <v>374.4</v>
      </c>
      <c r="I34" s="29" t="n">
        <v>0</v>
      </c>
      <c r="J34" s="29" t="n">
        <v>0</v>
      </c>
      <c r="K34" s="29" t="n">
        <v>1123.2</v>
      </c>
      <c r="L34" s="29" t="s">
        <v>23400</v>
      </c>
      <c r="M34" s="29" t="s">
        <v>23414</v>
      </c>
      <c r="N34" s="29" t="s">
        <v>23422</v>
      </c>
      <c r="O34" s="29"/>
    </row>
    <row r="35" customFormat="false" ht="15" hidden="false" customHeight="true" outlineLevel="0" collapsed="false">
      <c r="A35" s="26" t="s">
        <v>21892</v>
      </c>
      <c r="B35" s="26" t="s">
        <v>20328</v>
      </c>
      <c r="C35" s="26" t="s">
        <v>20327</v>
      </c>
      <c r="D35" s="26" t="s">
        <v>276</v>
      </c>
      <c r="E35" s="26" t="s">
        <v>11624</v>
      </c>
      <c r="F35" s="26" t="n">
        <v>332.8</v>
      </c>
      <c r="G35" s="26" t="n">
        <v>332.8</v>
      </c>
      <c r="H35" s="26" t="n">
        <v>0</v>
      </c>
      <c r="I35" s="26" t="n">
        <v>0</v>
      </c>
      <c r="J35" s="26" t="n">
        <v>0</v>
      </c>
      <c r="K35" s="26" t="n">
        <v>665.6</v>
      </c>
      <c r="L35" s="26" t="s">
        <v>23423</v>
      </c>
      <c r="M35" s="26" t="s">
        <v>23393</v>
      </c>
      <c r="N35" s="26" t="s">
        <v>23424</v>
      </c>
      <c r="O35" s="26"/>
    </row>
    <row r="36" customFormat="false" ht="15" hidden="false" customHeight="true" outlineLevel="0" collapsed="false">
      <c r="A36" s="29" t="s">
        <v>21894</v>
      </c>
      <c r="B36" s="29" t="s">
        <v>20330</v>
      </c>
      <c r="C36" s="29" t="s">
        <v>14010</v>
      </c>
      <c r="D36" s="29" t="s">
        <v>276</v>
      </c>
      <c r="E36" s="29" t="s">
        <v>11624</v>
      </c>
      <c r="F36" s="29" t="n">
        <v>416</v>
      </c>
      <c r="G36" s="29" t="n">
        <v>416</v>
      </c>
      <c r="H36" s="29" t="n">
        <v>416</v>
      </c>
      <c r="I36" s="29" t="n">
        <v>0</v>
      </c>
      <c r="J36" s="29" t="n">
        <v>0</v>
      </c>
      <c r="K36" s="29" t="n">
        <v>1248</v>
      </c>
      <c r="L36" s="29" t="s">
        <v>23425</v>
      </c>
      <c r="M36" s="29" t="s">
        <v>23414</v>
      </c>
      <c r="N36" s="29" t="s">
        <v>23389</v>
      </c>
      <c r="O36" s="29"/>
    </row>
    <row r="37" customFormat="false" ht="15" hidden="false" customHeight="true" outlineLevel="0" collapsed="false">
      <c r="A37" s="26" t="s">
        <v>21896</v>
      </c>
      <c r="B37" s="26" t="s">
        <v>20331</v>
      </c>
      <c r="C37" s="26" t="s">
        <v>13339</v>
      </c>
      <c r="D37" s="26" t="s">
        <v>276</v>
      </c>
      <c r="E37" s="26" t="s">
        <v>11624</v>
      </c>
      <c r="F37" s="26" t="n">
        <v>603.2</v>
      </c>
      <c r="G37" s="26" t="n">
        <v>603.2</v>
      </c>
      <c r="H37" s="26" t="n">
        <v>0</v>
      </c>
      <c r="I37" s="26" t="n">
        <v>0</v>
      </c>
      <c r="J37" s="26" t="n">
        <v>0</v>
      </c>
      <c r="K37" s="26" t="n">
        <v>603.2</v>
      </c>
      <c r="L37" s="26" t="s">
        <v>23408</v>
      </c>
      <c r="M37" s="26" t="s">
        <v>23381</v>
      </c>
      <c r="N37" s="26" t="s">
        <v>23383</v>
      </c>
      <c r="O37" s="26" t="s">
        <v>23391</v>
      </c>
    </row>
    <row r="38" customFormat="false" ht="15" hidden="false" customHeight="true" outlineLevel="0" collapsed="false">
      <c r="A38" s="29" t="s">
        <v>21898</v>
      </c>
      <c r="B38" s="29" t="s">
        <v>20334</v>
      </c>
      <c r="C38" s="29" t="s">
        <v>20332</v>
      </c>
      <c r="D38" s="29" t="s">
        <v>276</v>
      </c>
      <c r="E38" s="29" t="s">
        <v>11624</v>
      </c>
      <c r="F38" s="29" t="n">
        <v>520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s">
        <v>23426</v>
      </c>
      <c r="M38" s="29" t="s">
        <v>23381</v>
      </c>
      <c r="N38" s="29" t="s">
        <v>23427</v>
      </c>
      <c r="O38" s="29"/>
    </row>
    <row r="39" customFormat="false" ht="15" hidden="false" customHeight="true" outlineLevel="0" collapsed="false">
      <c r="A39" s="26" t="s">
        <v>21900</v>
      </c>
      <c r="B39" s="26" t="s">
        <v>20335</v>
      </c>
      <c r="C39" s="26" t="s">
        <v>13293</v>
      </c>
      <c r="D39" s="26" t="s">
        <v>276</v>
      </c>
      <c r="E39" s="26" t="s">
        <v>11624</v>
      </c>
      <c r="F39" s="26" t="n">
        <v>322.4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322.4</v>
      </c>
      <c r="L39" s="26" t="s">
        <v>23428</v>
      </c>
      <c r="M39" s="26" t="s">
        <v>23381</v>
      </c>
      <c r="N39" s="26" t="s">
        <v>23429</v>
      </c>
      <c r="O39" s="26"/>
    </row>
    <row r="40" customFormat="false" ht="15" hidden="false" customHeight="true" outlineLevel="0" collapsed="false">
      <c r="A40" s="29" t="s">
        <v>21902</v>
      </c>
      <c r="B40" s="29" t="s">
        <v>20336</v>
      </c>
      <c r="C40" s="29" t="s">
        <v>12016</v>
      </c>
      <c r="D40" s="29" t="s">
        <v>276</v>
      </c>
      <c r="E40" s="29" t="s">
        <v>11624</v>
      </c>
      <c r="F40" s="29" t="n">
        <v>291.2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291.2</v>
      </c>
      <c r="L40" s="29" t="s">
        <v>23430</v>
      </c>
      <c r="M40" s="29" t="s">
        <v>23381</v>
      </c>
      <c r="N40" s="29" t="s">
        <v>23416</v>
      </c>
      <c r="O40" s="29"/>
    </row>
    <row r="41" customFormat="false" ht="15" hidden="false" customHeight="true" outlineLevel="0" collapsed="false">
      <c r="A41" s="26" t="s">
        <v>21904</v>
      </c>
      <c r="B41" s="26" t="s">
        <v>20338</v>
      </c>
      <c r="C41" s="26" t="s">
        <v>11661</v>
      </c>
      <c r="D41" s="26" t="s">
        <v>276</v>
      </c>
      <c r="E41" s="26" t="s">
        <v>11624</v>
      </c>
      <c r="F41" s="26" t="n">
        <v>592.8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592.8</v>
      </c>
      <c r="L41" s="26" t="s">
        <v>23388</v>
      </c>
      <c r="M41" s="26" t="s">
        <v>23381</v>
      </c>
      <c r="N41" s="26" t="s">
        <v>23424</v>
      </c>
      <c r="O41" s="26"/>
    </row>
    <row r="42" customFormat="false" ht="15" hidden="false" customHeight="true" outlineLevel="0" collapsed="false">
      <c r="A42" s="29" t="s">
        <v>21906</v>
      </c>
      <c r="B42" s="29" t="s">
        <v>20340</v>
      </c>
      <c r="C42" s="29" t="s">
        <v>12498</v>
      </c>
      <c r="D42" s="29" t="s">
        <v>276</v>
      </c>
      <c r="E42" s="29" t="s">
        <v>11624</v>
      </c>
      <c r="F42" s="29" t="n">
        <v>613.6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613.6</v>
      </c>
      <c r="L42" s="29" t="s">
        <v>23410</v>
      </c>
      <c r="M42" s="29" t="s">
        <v>23381</v>
      </c>
      <c r="N42" s="29" t="s">
        <v>23394</v>
      </c>
      <c r="O42" s="29"/>
    </row>
    <row r="43" customFormat="false" ht="15" hidden="false" customHeight="true" outlineLevel="0" collapsed="false">
      <c r="A43" s="26" t="s">
        <v>21908</v>
      </c>
      <c r="B43" s="26" t="s">
        <v>20343</v>
      </c>
      <c r="C43" s="26" t="s">
        <v>20341</v>
      </c>
      <c r="D43" s="26" t="s">
        <v>276</v>
      </c>
      <c r="E43" s="26" t="s">
        <v>11624</v>
      </c>
      <c r="F43" s="26" t="n">
        <v>436.8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436.8</v>
      </c>
      <c r="L43" s="26" t="s">
        <v>23431</v>
      </c>
      <c r="M43" s="26" t="s">
        <v>23381</v>
      </c>
      <c r="N43" s="26" t="s">
        <v>23383</v>
      </c>
      <c r="O43" s="26"/>
    </row>
    <row r="44" customFormat="false" ht="15" hidden="false" customHeight="true" outlineLevel="0" collapsed="false">
      <c r="A44" s="29" t="s">
        <v>21910</v>
      </c>
      <c r="B44" s="29" t="s">
        <v>20344</v>
      </c>
      <c r="C44" s="29" t="s">
        <v>12622</v>
      </c>
      <c r="D44" s="29" t="s">
        <v>276</v>
      </c>
      <c r="E44" s="29" t="s">
        <v>11624</v>
      </c>
      <c r="F44" s="29" t="n">
        <v>488.8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488.8</v>
      </c>
      <c r="L44" s="29" t="s">
        <v>23432</v>
      </c>
      <c r="M44" s="29" t="s">
        <v>23381</v>
      </c>
      <c r="N44" s="29" t="s">
        <v>23384</v>
      </c>
      <c r="O44" s="29"/>
    </row>
    <row r="45" customFormat="false" ht="15" hidden="false" customHeight="true" outlineLevel="0" collapsed="false">
      <c r="A45" s="26" t="s">
        <v>21912</v>
      </c>
      <c r="B45" s="26" t="s">
        <v>20346</v>
      </c>
      <c r="C45" s="26" t="s">
        <v>12599</v>
      </c>
      <c r="D45" s="26" t="s">
        <v>276</v>
      </c>
      <c r="E45" s="26" t="s">
        <v>11624</v>
      </c>
      <c r="F45" s="26" t="n">
        <v>478.4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0</v>
      </c>
      <c r="L45" s="26" t="s">
        <v>23433</v>
      </c>
      <c r="M45" s="26" t="s">
        <v>23381</v>
      </c>
      <c r="N45" s="26" t="s">
        <v>23429</v>
      </c>
      <c r="O45" s="26"/>
    </row>
    <row r="46" customFormat="false" ht="15" hidden="false" customHeight="true" outlineLevel="0" collapsed="false">
      <c r="A46" s="29" t="s">
        <v>21914</v>
      </c>
      <c r="B46" s="29" t="s">
        <v>20348</v>
      </c>
      <c r="C46" s="29" t="s">
        <v>20347</v>
      </c>
      <c r="D46" s="29" t="s">
        <v>276</v>
      </c>
      <c r="E46" s="29" t="s">
        <v>11624</v>
      </c>
      <c r="F46" s="29" t="n">
        <v>603.2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603.2</v>
      </c>
      <c r="L46" s="29" t="s">
        <v>23434</v>
      </c>
      <c r="M46" s="29" t="s">
        <v>23381</v>
      </c>
      <c r="N46" s="29" t="s">
        <v>23435</v>
      </c>
      <c r="O46" s="29"/>
    </row>
    <row r="47" customFormat="false" ht="15" hidden="false" customHeight="true" outlineLevel="0" collapsed="false">
      <c r="A47" s="26" t="s">
        <v>21916</v>
      </c>
      <c r="B47" s="26" t="s">
        <v>20350</v>
      </c>
      <c r="C47" s="26" t="s">
        <v>11957</v>
      </c>
      <c r="D47" s="26" t="s">
        <v>276</v>
      </c>
      <c r="E47" s="26" t="s">
        <v>11624</v>
      </c>
      <c r="F47" s="26" t="n">
        <v>374.4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  <c r="L47" s="26" t="s">
        <v>23400</v>
      </c>
      <c r="M47" s="26" t="s">
        <v>23381</v>
      </c>
      <c r="N47" s="26" t="s">
        <v>23402</v>
      </c>
      <c r="O47" s="26"/>
    </row>
    <row r="48" customFormat="false" ht="15" hidden="false" customHeight="true" outlineLevel="0" collapsed="false">
      <c r="A48" s="29" t="s">
        <v>21918</v>
      </c>
      <c r="B48" s="29" t="s">
        <v>20351</v>
      </c>
      <c r="C48" s="29" t="s">
        <v>12297</v>
      </c>
      <c r="D48" s="29" t="s">
        <v>276</v>
      </c>
      <c r="E48" s="29" t="s">
        <v>11624</v>
      </c>
      <c r="F48" s="29" t="n">
        <v>520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520</v>
      </c>
      <c r="L48" s="29" t="s">
        <v>23389</v>
      </c>
      <c r="M48" s="29" t="s">
        <v>23381</v>
      </c>
      <c r="N48" s="29" t="s">
        <v>23436</v>
      </c>
      <c r="O48" s="29"/>
    </row>
    <row r="49" customFormat="false" ht="15" hidden="false" customHeight="true" outlineLevel="0" collapsed="false">
      <c r="A49" s="26" t="s">
        <v>21920</v>
      </c>
      <c r="B49" s="26" t="s">
        <v>20354</v>
      </c>
      <c r="C49" s="26" t="s">
        <v>20352</v>
      </c>
      <c r="D49" s="26" t="s">
        <v>276</v>
      </c>
      <c r="E49" s="26" t="s">
        <v>11624</v>
      </c>
      <c r="F49" s="26" t="n">
        <v>416</v>
      </c>
      <c r="G49" s="26" t="n">
        <v>0</v>
      </c>
      <c r="H49" s="26" t="n">
        <v>0</v>
      </c>
      <c r="I49" s="26" t="n">
        <v>0</v>
      </c>
      <c r="J49" s="26" t="n">
        <v>0</v>
      </c>
      <c r="K49" s="26" t="n">
        <v>416</v>
      </c>
      <c r="L49" s="26" t="s">
        <v>23437</v>
      </c>
      <c r="M49" s="26" t="s">
        <v>23381</v>
      </c>
      <c r="N49" s="26" t="s">
        <v>23401</v>
      </c>
      <c r="O49" s="26"/>
    </row>
    <row r="50" customFormat="false" ht="15" hidden="false" customHeight="true" outlineLevel="0" collapsed="false">
      <c r="A50" s="29" t="s">
        <v>21922</v>
      </c>
      <c r="B50" s="29" t="s">
        <v>20356</v>
      </c>
      <c r="C50" s="29" t="s">
        <v>12545</v>
      </c>
      <c r="D50" s="29" t="s">
        <v>276</v>
      </c>
      <c r="E50" s="29" t="s">
        <v>11624</v>
      </c>
      <c r="F50" s="29" t="n">
        <v>291.2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s">
        <v>23415</v>
      </c>
      <c r="M50" s="29" t="s">
        <v>23381</v>
      </c>
      <c r="N50" s="29" t="s">
        <v>23421</v>
      </c>
      <c r="O50" s="29" t="s">
        <v>23391</v>
      </c>
    </row>
    <row r="51" customFormat="false" ht="15" hidden="false" customHeight="true" outlineLevel="0" collapsed="false">
      <c r="A51" s="26" t="s">
        <v>21924</v>
      </c>
      <c r="B51" s="26" t="s">
        <v>20358</v>
      </c>
      <c r="C51" s="26" t="s">
        <v>12479</v>
      </c>
      <c r="D51" s="26" t="s">
        <v>276</v>
      </c>
      <c r="E51" s="26" t="s">
        <v>11624</v>
      </c>
      <c r="F51" s="26" t="n">
        <v>395.2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395.2</v>
      </c>
      <c r="L51" s="26" t="s">
        <v>23438</v>
      </c>
      <c r="M51" s="26" t="s">
        <v>23381</v>
      </c>
      <c r="N51" s="26" t="s">
        <v>23439</v>
      </c>
      <c r="O51" s="26"/>
    </row>
    <row r="52" customFormat="false" ht="15" hidden="false" customHeight="true" outlineLevel="0" collapsed="false">
      <c r="A52" s="29" t="s">
        <v>21926</v>
      </c>
      <c r="B52" s="29" t="s">
        <v>20360</v>
      </c>
      <c r="C52" s="29" t="s">
        <v>13398</v>
      </c>
      <c r="D52" s="29" t="s">
        <v>276</v>
      </c>
      <c r="E52" s="29" t="s">
        <v>11624</v>
      </c>
      <c r="F52" s="29" t="n">
        <v>561.6</v>
      </c>
      <c r="G52" s="29" t="n">
        <v>0</v>
      </c>
      <c r="H52" s="29" t="n">
        <v>0</v>
      </c>
      <c r="I52" s="29" t="n">
        <v>0</v>
      </c>
      <c r="J52" s="29" t="n">
        <v>0</v>
      </c>
      <c r="K52" s="29" t="n">
        <v>561.6</v>
      </c>
      <c r="L52" s="29" t="s">
        <v>23440</v>
      </c>
      <c r="M52" s="29" t="s">
        <v>23381</v>
      </c>
      <c r="N52" s="29" t="s">
        <v>23401</v>
      </c>
      <c r="O52" s="29"/>
    </row>
    <row r="53" customFormat="false" ht="15" hidden="false" customHeight="true" outlineLevel="0" collapsed="false">
      <c r="A53" s="26" t="s">
        <v>21928</v>
      </c>
      <c r="B53" s="26" t="s">
        <v>20363</v>
      </c>
      <c r="C53" s="26" t="s">
        <v>12093</v>
      </c>
      <c r="D53" s="26" t="s">
        <v>276</v>
      </c>
      <c r="E53" s="26" t="s">
        <v>11624</v>
      </c>
      <c r="F53" s="26" t="n">
        <v>332.8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0</v>
      </c>
      <c r="L53" s="26" t="s">
        <v>23441</v>
      </c>
      <c r="M53" s="26" t="s">
        <v>23381</v>
      </c>
      <c r="N53" s="26" t="s">
        <v>23401</v>
      </c>
      <c r="O53" s="26"/>
    </row>
    <row r="54" customFormat="false" ht="15" hidden="false" customHeight="true" outlineLevel="0" collapsed="false">
      <c r="A54" s="29" t="s">
        <v>21930</v>
      </c>
      <c r="B54" s="29" t="s">
        <v>20365</v>
      </c>
      <c r="C54" s="29" t="s">
        <v>20364</v>
      </c>
      <c r="D54" s="29" t="s">
        <v>276</v>
      </c>
      <c r="E54" s="29" t="s">
        <v>11624</v>
      </c>
      <c r="F54" s="29" t="n">
        <v>572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572</v>
      </c>
      <c r="L54" s="29" t="s">
        <v>23441</v>
      </c>
      <c r="M54" s="29" t="s">
        <v>23381</v>
      </c>
      <c r="N54" s="29" t="s">
        <v>23385</v>
      </c>
      <c r="O54" s="29"/>
    </row>
    <row r="55" customFormat="false" ht="15" hidden="false" customHeight="true" outlineLevel="0" collapsed="false">
      <c r="A55" s="26" t="s">
        <v>21932</v>
      </c>
      <c r="B55" s="26" t="s">
        <v>20366</v>
      </c>
      <c r="C55" s="26" t="s">
        <v>11984</v>
      </c>
      <c r="D55" s="26" t="s">
        <v>276</v>
      </c>
      <c r="E55" s="26" t="s">
        <v>11624</v>
      </c>
      <c r="F55" s="26" t="n">
        <v>634.4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634.4</v>
      </c>
      <c r="L55" s="26" t="s">
        <v>23432</v>
      </c>
      <c r="M55" s="26" t="s">
        <v>23381</v>
      </c>
      <c r="N55" s="26" t="s">
        <v>23442</v>
      </c>
      <c r="O55" s="26"/>
    </row>
    <row r="56" customFormat="false" ht="15" hidden="false" customHeight="true" outlineLevel="0" collapsed="false">
      <c r="A56" s="29" t="s">
        <v>21934</v>
      </c>
      <c r="B56" s="29" t="s">
        <v>20367</v>
      </c>
      <c r="C56" s="29" t="s">
        <v>13415</v>
      </c>
      <c r="D56" s="29" t="s">
        <v>276</v>
      </c>
      <c r="E56" s="29" t="s">
        <v>11624</v>
      </c>
      <c r="F56" s="29" t="n">
        <v>447.2</v>
      </c>
      <c r="G56" s="29" t="n">
        <v>447.2</v>
      </c>
      <c r="H56" s="29" t="n">
        <v>0</v>
      </c>
      <c r="I56" s="29" t="n">
        <v>0</v>
      </c>
      <c r="J56" s="29" t="n">
        <v>0</v>
      </c>
      <c r="K56" s="29" t="n">
        <v>894.4</v>
      </c>
      <c r="L56" s="29" t="s">
        <v>23385</v>
      </c>
      <c r="M56" s="29" t="s">
        <v>23393</v>
      </c>
      <c r="N56" s="29" t="s">
        <v>23443</v>
      </c>
      <c r="O56" s="29"/>
    </row>
    <row r="57" customFormat="false" ht="15" hidden="false" customHeight="true" outlineLevel="0" collapsed="false">
      <c r="A57" s="26" t="s">
        <v>21936</v>
      </c>
      <c r="B57" s="26" t="s">
        <v>20369</v>
      </c>
      <c r="C57" s="26" t="s">
        <v>20368</v>
      </c>
      <c r="D57" s="26" t="s">
        <v>276</v>
      </c>
      <c r="E57" s="26" t="s">
        <v>11624</v>
      </c>
      <c r="F57" s="26" t="n">
        <v>249.6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249.6</v>
      </c>
      <c r="L57" s="26" t="s">
        <v>23444</v>
      </c>
      <c r="M57" s="26" t="s">
        <v>23381</v>
      </c>
      <c r="N57" s="26" t="s">
        <v>23445</v>
      </c>
      <c r="O57" s="26"/>
    </row>
    <row r="58" customFormat="false" ht="15" hidden="false" customHeight="true" outlineLevel="0" collapsed="false">
      <c r="A58" s="29" t="s">
        <v>21938</v>
      </c>
      <c r="B58" s="29" t="s">
        <v>20371</v>
      </c>
      <c r="C58" s="29" t="s">
        <v>14241</v>
      </c>
      <c r="D58" s="29" t="s">
        <v>276</v>
      </c>
      <c r="E58" s="29" t="s">
        <v>11624</v>
      </c>
      <c r="F58" s="29" t="n">
        <v>332.8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332.8</v>
      </c>
      <c r="L58" s="29" t="s">
        <v>23446</v>
      </c>
      <c r="M58" s="29" t="s">
        <v>23381</v>
      </c>
      <c r="N58" s="29" t="s">
        <v>23382</v>
      </c>
      <c r="O58" s="29"/>
    </row>
    <row r="59" customFormat="false" ht="15" hidden="false" customHeight="true" outlineLevel="0" collapsed="false">
      <c r="A59" s="26" t="s">
        <v>21940</v>
      </c>
      <c r="B59" s="26" t="s">
        <v>20373</v>
      </c>
      <c r="C59" s="26" t="s">
        <v>11656</v>
      </c>
      <c r="D59" s="26" t="s">
        <v>276</v>
      </c>
      <c r="E59" s="26" t="s">
        <v>11624</v>
      </c>
      <c r="F59" s="26" t="n">
        <v>332.8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332.8</v>
      </c>
      <c r="L59" s="26" t="s">
        <v>23447</v>
      </c>
      <c r="M59" s="26" t="s">
        <v>23381</v>
      </c>
      <c r="N59" s="26" t="s">
        <v>23448</v>
      </c>
      <c r="O59" s="26"/>
    </row>
    <row r="60" customFormat="false" ht="15" hidden="false" customHeight="true" outlineLevel="0" collapsed="false">
      <c r="A60" s="29" t="s">
        <v>21942</v>
      </c>
      <c r="B60" s="29" t="s">
        <v>20374</v>
      </c>
      <c r="C60" s="29" t="s">
        <v>12003</v>
      </c>
      <c r="D60" s="29" t="s">
        <v>276</v>
      </c>
      <c r="E60" s="29" t="s">
        <v>11624</v>
      </c>
      <c r="F60" s="29" t="n">
        <v>332.8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332.8</v>
      </c>
      <c r="L60" s="29" t="s">
        <v>23430</v>
      </c>
      <c r="M60" s="29" t="s">
        <v>23381</v>
      </c>
      <c r="N60" s="29" t="s">
        <v>23384</v>
      </c>
      <c r="O60" s="29"/>
    </row>
    <row r="61" customFormat="false" ht="15" hidden="false" customHeight="true" outlineLevel="0" collapsed="false">
      <c r="A61" s="26" t="s">
        <v>21944</v>
      </c>
      <c r="B61" s="26" t="s">
        <v>20376</v>
      </c>
      <c r="C61" s="26" t="s">
        <v>13125</v>
      </c>
      <c r="D61" s="26" t="s">
        <v>276</v>
      </c>
      <c r="E61" s="26" t="s">
        <v>11624</v>
      </c>
      <c r="F61" s="26" t="n">
        <v>332.8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s">
        <v>23449</v>
      </c>
      <c r="M61" s="26" t="s">
        <v>23381</v>
      </c>
      <c r="N61" s="26" t="s">
        <v>23382</v>
      </c>
      <c r="O61" s="26"/>
    </row>
    <row r="62" customFormat="false" ht="15" hidden="false" customHeight="true" outlineLevel="0" collapsed="false">
      <c r="A62" s="29" t="s">
        <v>21946</v>
      </c>
      <c r="B62" s="29" t="s">
        <v>20377</v>
      </c>
      <c r="C62" s="29" t="s">
        <v>13703</v>
      </c>
      <c r="D62" s="29" t="s">
        <v>276</v>
      </c>
      <c r="E62" s="29" t="s">
        <v>11624</v>
      </c>
      <c r="F62" s="29" t="n">
        <v>561.6</v>
      </c>
      <c r="G62" s="29" t="n">
        <v>0</v>
      </c>
      <c r="H62" s="29" t="n">
        <v>0</v>
      </c>
      <c r="I62" s="29" t="n">
        <v>0</v>
      </c>
      <c r="J62" s="29" t="n">
        <v>0</v>
      </c>
      <c r="K62" s="29" t="n">
        <v>561.6</v>
      </c>
      <c r="L62" s="29" t="s">
        <v>23397</v>
      </c>
      <c r="M62" s="29" t="s">
        <v>23381</v>
      </c>
      <c r="N62" s="29" t="s">
        <v>23422</v>
      </c>
      <c r="O62" s="29"/>
    </row>
    <row r="63" customFormat="false" ht="15" hidden="false" customHeight="true" outlineLevel="0" collapsed="false">
      <c r="A63" s="26" t="s">
        <v>21948</v>
      </c>
      <c r="B63" s="26" t="s">
        <v>20378</v>
      </c>
      <c r="C63" s="26" t="s">
        <v>12339</v>
      </c>
      <c r="D63" s="26" t="s">
        <v>276</v>
      </c>
      <c r="E63" s="26" t="s">
        <v>11624</v>
      </c>
      <c r="F63" s="26" t="n">
        <v>416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416</v>
      </c>
      <c r="L63" s="26" t="s">
        <v>23398</v>
      </c>
      <c r="M63" s="26" t="s">
        <v>23381</v>
      </c>
      <c r="N63" s="26" t="s">
        <v>23421</v>
      </c>
      <c r="O63" s="26"/>
    </row>
    <row r="64" customFormat="false" ht="15" hidden="false" customHeight="true" outlineLevel="0" collapsed="false">
      <c r="A64" s="29" t="s">
        <v>21950</v>
      </c>
      <c r="B64" s="29" t="s">
        <v>20379</v>
      </c>
      <c r="C64" s="29" t="s">
        <v>13513</v>
      </c>
      <c r="D64" s="29" t="s">
        <v>276</v>
      </c>
      <c r="E64" s="29" t="s">
        <v>11624</v>
      </c>
      <c r="F64" s="29" t="n">
        <v>364</v>
      </c>
      <c r="G64" s="29" t="n">
        <v>0</v>
      </c>
      <c r="H64" s="29" t="n">
        <v>0</v>
      </c>
      <c r="I64" s="29" t="n">
        <v>0</v>
      </c>
      <c r="J64" s="29" t="n">
        <v>0</v>
      </c>
      <c r="K64" s="29" t="n">
        <v>364</v>
      </c>
      <c r="L64" s="29" t="s">
        <v>23403</v>
      </c>
      <c r="M64" s="29" t="s">
        <v>23381</v>
      </c>
      <c r="N64" s="29" t="s">
        <v>23385</v>
      </c>
      <c r="O64" s="29"/>
    </row>
    <row r="65" customFormat="false" ht="15" hidden="false" customHeight="true" outlineLevel="0" collapsed="false">
      <c r="A65" s="26" t="s">
        <v>21952</v>
      </c>
      <c r="B65" s="26" t="s">
        <v>20381</v>
      </c>
      <c r="C65" s="26" t="s">
        <v>11682</v>
      </c>
      <c r="D65" s="26" t="s">
        <v>276</v>
      </c>
      <c r="E65" s="26" t="s">
        <v>11624</v>
      </c>
      <c r="F65" s="26" t="n">
        <v>561.6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561.6</v>
      </c>
      <c r="L65" s="26" t="s">
        <v>23401</v>
      </c>
      <c r="M65" s="26" t="s">
        <v>23381</v>
      </c>
      <c r="N65" s="26" t="s">
        <v>23418</v>
      </c>
      <c r="O65" s="26"/>
    </row>
    <row r="66" customFormat="false" ht="15" hidden="false" customHeight="true" outlineLevel="0" collapsed="false">
      <c r="A66" s="29" t="s">
        <v>21954</v>
      </c>
      <c r="B66" s="29" t="s">
        <v>20382</v>
      </c>
      <c r="C66" s="29" t="s">
        <v>12255</v>
      </c>
      <c r="D66" s="29" t="s">
        <v>276</v>
      </c>
      <c r="E66" s="29" t="s">
        <v>11624</v>
      </c>
      <c r="F66" s="29" t="n">
        <v>364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364</v>
      </c>
      <c r="L66" s="29" t="s">
        <v>23416</v>
      </c>
      <c r="M66" s="29" t="s">
        <v>23381</v>
      </c>
      <c r="N66" s="29" t="s">
        <v>23429</v>
      </c>
      <c r="O66" s="29"/>
    </row>
    <row r="67" customFormat="false" ht="15" hidden="false" customHeight="true" outlineLevel="0" collapsed="false">
      <c r="A67" s="26" t="s">
        <v>21956</v>
      </c>
      <c r="B67" s="26" t="s">
        <v>20383</v>
      </c>
      <c r="C67" s="26" t="s">
        <v>11874</v>
      </c>
      <c r="D67" s="26" t="s">
        <v>276</v>
      </c>
      <c r="E67" s="26" t="s">
        <v>11624</v>
      </c>
      <c r="F67" s="26" t="n">
        <v>603.2</v>
      </c>
      <c r="G67" s="26" t="n">
        <v>603.2</v>
      </c>
      <c r="H67" s="26" t="n">
        <v>603.2</v>
      </c>
      <c r="I67" s="26" t="n">
        <v>0</v>
      </c>
      <c r="J67" s="26" t="n">
        <v>0</v>
      </c>
      <c r="K67" s="26" t="n">
        <v>1809.6</v>
      </c>
      <c r="L67" s="26" t="s">
        <v>23422</v>
      </c>
      <c r="M67" s="26" t="s">
        <v>23393</v>
      </c>
      <c r="N67" s="26" t="s">
        <v>23389</v>
      </c>
      <c r="O67" s="26"/>
    </row>
    <row r="68" customFormat="false" ht="15" hidden="false" customHeight="true" outlineLevel="0" collapsed="false">
      <c r="A68" s="29" t="s">
        <v>21958</v>
      </c>
      <c r="B68" s="29" t="s">
        <v>20385</v>
      </c>
      <c r="C68" s="29" t="s">
        <v>12759</v>
      </c>
      <c r="D68" s="29" t="s">
        <v>276</v>
      </c>
      <c r="E68" s="29" t="s">
        <v>11624</v>
      </c>
      <c r="F68" s="29" t="n">
        <v>509.6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509.6</v>
      </c>
      <c r="L68" s="29" t="s">
        <v>23424</v>
      </c>
      <c r="M68" s="29" t="s">
        <v>23381</v>
      </c>
      <c r="N68" s="29" t="s">
        <v>23397</v>
      </c>
      <c r="O68" s="29"/>
    </row>
    <row r="69" customFormat="false" ht="15" hidden="false" customHeight="true" outlineLevel="0" collapsed="false">
      <c r="A69" s="26" t="s">
        <v>21960</v>
      </c>
      <c r="B69" s="26" t="s">
        <v>20386</v>
      </c>
      <c r="C69" s="26" t="s">
        <v>13221</v>
      </c>
      <c r="D69" s="26" t="s">
        <v>276</v>
      </c>
      <c r="E69" s="26" t="s">
        <v>11624</v>
      </c>
      <c r="F69" s="26" t="n">
        <v>468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s">
        <v>23450</v>
      </c>
      <c r="M69" s="26" t="s">
        <v>23381</v>
      </c>
      <c r="N69" s="26" t="s">
        <v>23436</v>
      </c>
      <c r="O69" s="26"/>
    </row>
    <row r="70" customFormat="false" ht="15" hidden="false" customHeight="true" outlineLevel="0" collapsed="false">
      <c r="A70" s="29" t="s">
        <v>21962</v>
      </c>
      <c r="B70" s="29" t="s">
        <v>20389</v>
      </c>
      <c r="C70" s="29" t="s">
        <v>12559</v>
      </c>
      <c r="D70" s="29" t="s">
        <v>276</v>
      </c>
      <c r="E70" s="29" t="s">
        <v>11624</v>
      </c>
      <c r="F70" s="29" t="n">
        <v>384.8</v>
      </c>
      <c r="G70" s="29" t="n">
        <v>384.8</v>
      </c>
      <c r="H70" s="29" t="n">
        <v>384.8</v>
      </c>
      <c r="I70" s="29" t="n">
        <v>384.8</v>
      </c>
      <c r="J70" s="29" t="n">
        <v>0</v>
      </c>
      <c r="K70" s="29" t="n">
        <v>1539.2</v>
      </c>
      <c r="L70" s="29" t="s">
        <v>23401</v>
      </c>
      <c r="M70" s="29" t="s">
        <v>23414</v>
      </c>
      <c r="N70" s="29" t="s">
        <v>23436</v>
      </c>
      <c r="O70" s="29"/>
    </row>
    <row r="71" customFormat="false" ht="15" hidden="false" customHeight="true" outlineLevel="0" collapsed="false">
      <c r="A71" s="26" t="s">
        <v>21964</v>
      </c>
      <c r="B71" s="26" t="s">
        <v>20390</v>
      </c>
      <c r="C71" s="26" t="s">
        <v>12784</v>
      </c>
      <c r="D71" s="26" t="s">
        <v>276</v>
      </c>
      <c r="E71" s="26" t="s">
        <v>11624</v>
      </c>
      <c r="F71" s="26" t="n">
        <v>488.8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488.8</v>
      </c>
      <c r="L71" s="26" t="s">
        <v>23436</v>
      </c>
      <c r="M71" s="26" t="s">
        <v>23381</v>
      </c>
      <c r="N71" s="26" t="s">
        <v>23435</v>
      </c>
      <c r="O71" s="26"/>
    </row>
    <row r="72" customFormat="false" ht="15" hidden="false" customHeight="true" outlineLevel="0" collapsed="false">
      <c r="A72" s="29" t="s">
        <v>21966</v>
      </c>
      <c r="B72" s="29" t="s">
        <v>20391</v>
      </c>
      <c r="C72" s="29" t="s">
        <v>12736</v>
      </c>
      <c r="D72" s="29" t="s">
        <v>276</v>
      </c>
      <c r="E72" s="29" t="s">
        <v>11624</v>
      </c>
      <c r="F72" s="29" t="n">
        <v>291.2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291.2</v>
      </c>
      <c r="L72" s="29" t="s">
        <v>23432</v>
      </c>
      <c r="M72" s="29" t="s">
        <v>23381</v>
      </c>
      <c r="N72" s="29" t="s">
        <v>23419</v>
      </c>
      <c r="O72" s="29"/>
    </row>
    <row r="73" customFormat="false" ht="15" hidden="false" customHeight="true" outlineLevel="0" collapsed="false">
      <c r="A73" s="26" t="s">
        <v>21968</v>
      </c>
      <c r="B73" s="26" t="s">
        <v>20392</v>
      </c>
      <c r="C73" s="26" t="s">
        <v>13025</v>
      </c>
      <c r="D73" s="26" t="s">
        <v>276</v>
      </c>
      <c r="E73" s="26" t="s">
        <v>11624</v>
      </c>
      <c r="F73" s="26" t="n">
        <v>364</v>
      </c>
      <c r="G73" s="26" t="n">
        <v>0</v>
      </c>
      <c r="H73" s="26" t="n">
        <v>0</v>
      </c>
      <c r="I73" s="26" t="n">
        <v>0</v>
      </c>
      <c r="J73" s="26" t="n">
        <v>0</v>
      </c>
      <c r="K73" s="26" t="n">
        <v>364</v>
      </c>
      <c r="L73" s="26" t="s">
        <v>23447</v>
      </c>
      <c r="M73" s="26" t="s">
        <v>23381</v>
      </c>
      <c r="N73" s="26" t="s">
        <v>23422</v>
      </c>
      <c r="O73" s="26"/>
    </row>
    <row r="74" customFormat="false" ht="15" hidden="false" customHeight="true" outlineLevel="0" collapsed="false">
      <c r="A74" s="29" t="s">
        <v>21970</v>
      </c>
      <c r="B74" s="29" t="s">
        <v>20395</v>
      </c>
      <c r="C74" s="29" t="s">
        <v>20393</v>
      </c>
      <c r="D74" s="29" t="s">
        <v>276</v>
      </c>
      <c r="E74" s="29" t="s">
        <v>11624</v>
      </c>
      <c r="F74" s="29" t="n">
        <v>624</v>
      </c>
      <c r="G74" s="29" t="n">
        <v>0</v>
      </c>
      <c r="H74" s="29" t="n">
        <v>0</v>
      </c>
      <c r="I74" s="29" t="n">
        <v>0</v>
      </c>
      <c r="J74" s="29" t="n">
        <v>0</v>
      </c>
      <c r="K74" s="29" t="n">
        <v>624</v>
      </c>
      <c r="L74" s="29" t="s">
        <v>23388</v>
      </c>
      <c r="M74" s="29" t="s">
        <v>23381</v>
      </c>
      <c r="N74" s="29" t="s">
        <v>23451</v>
      </c>
      <c r="O74" s="29"/>
    </row>
    <row r="75" customFormat="false" ht="15" hidden="false" customHeight="true" outlineLevel="0" collapsed="false">
      <c r="A75" s="26" t="s">
        <v>21972</v>
      </c>
      <c r="B75" s="26" t="s">
        <v>20396</v>
      </c>
      <c r="C75" s="26" t="s">
        <v>11754</v>
      </c>
      <c r="D75" s="26" t="s">
        <v>276</v>
      </c>
      <c r="E75" s="26" t="s">
        <v>11624</v>
      </c>
      <c r="F75" s="26" t="n">
        <v>405.6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405.6</v>
      </c>
      <c r="L75" s="26" t="s">
        <v>23426</v>
      </c>
      <c r="M75" s="26" t="s">
        <v>23381</v>
      </c>
      <c r="N75" s="26" t="s">
        <v>23403</v>
      </c>
      <c r="O75" s="26"/>
    </row>
    <row r="76" customFormat="false" ht="15" hidden="false" customHeight="true" outlineLevel="0" collapsed="false">
      <c r="A76" s="29" t="s">
        <v>21974</v>
      </c>
      <c r="B76" s="29" t="s">
        <v>20397</v>
      </c>
      <c r="C76" s="29" t="s">
        <v>12359</v>
      </c>
      <c r="D76" s="29" t="s">
        <v>276</v>
      </c>
      <c r="E76" s="29" t="s">
        <v>11624</v>
      </c>
      <c r="F76" s="29" t="n">
        <v>416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416</v>
      </c>
      <c r="L76" s="29" t="s">
        <v>23411</v>
      </c>
      <c r="M76" s="29" t="s">
        <v>23381</v>
      </c>
      <c r="N76" s="29" t="s">
        <v>23452</v>
      </c>
      <c r="O76" s="29"/>
    </row>
    <row r="77" customFormat="false" ht="15" hidden="false" customHeight="true" outlineLevel="0" collapsed="false">
      <c r="A77" s="26" t="s">
        <v>21976</v>
      </c>
      <c r="B77" s="26" t="s">
        <v>20399</v>
      </c>
      <c r="C77" s="26" t="s">
        <v>13756</v>
      </c>
      <c r="D77" s="26" t="s">
        <v>276</v>
      </c>
      <c r="E77" s="26" t="s">
        <v>11624</v>
      </c>
      <c r="F77" s="26" t="n">
        <v>509.6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s">
        <v>23453</v>
      </c>
      <c r="M77" s="26" t="s">
        <v>23381</v>
      </c>
      <c r="N77" s="26" t="s">
        <v>23454</v>
      </c>
      <c r="O77" s="26"/>
    </row>
    <row r="78" customFormat="false" ht="15" hidden="false" customHeight="true" outlineLevel="0" collapsed="false">
      <c r="A78" s="29" t="s">
        <v>21978</v>
      </c>
      <c r="B78" s="29" t="s">
        <v>20400</v>
      </c>
      <c r="C78" s="29" t="s">
        <v>13005</v>
      </c>
      <c r="D78" s="29" t="s">
        <v>276</v>
      </c>
      <c r="E78" s="29" t="s">
        <v>11624</v>
      </c>
      <c r="F78" s="29" t="n">
        <v>416</v>
      </c>
      <c r="G78" s="29" t="n">
        <v>0</v>
      </c>
      <c r="H78" s="29" t="n">
        <v>0</v>
      </c>
      <c r="I78" s="29" t="n">
        <v>0</v>
      </c>
      <c r="J78" s="29" t="n">
        <v>0</v>
      </c>
      <c r="K78" s="29" t="n">
        <v>416</v>
      </c>
      <c r="L78" s="29" t="s">
        <v>23392</v>
      </c>
      <c r="M78" s="29" t="s">
        <v>23381</v>
      </c>
      <c r="N78" s="29" t="s">
        <v>23455</v>
      </c>
      <c r="O78" s="29"/>
    </row>
    <row r="79" customFormat="false" ht="15" hidden="false" customHeight="true" outlineLevel="0" collapsed="false">
      <c r="A79" s="26" t="s">
        <v>21980</v>
      </c>
      <c r="B79" s="26" t="s">
        <v>20401</v>
      </c>
      <c r="C79" s="26" t="s">
        <v>11856</v>
      </c>
      <c r="D79" s="26" t="s">
        <v>276</v>
      </c>
      <c r="E79" s="26" t="s">
        <v>11624</v>
      </c>
      <c r="F79" s="26" t="n">
        <v>260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260</v>
      </c>
      <c r="L79" s="26" t="s">
        <v>23451</v>
      </c>
      <c r="M79" s="26" t="s">
        <v>23381</v>
      </c>
      <c r="N79" s="26" t="s">
        <v>23424</v>
      </c>
      <c r="O79" s="26"/>
    </row>
    <row r="80" customFormat="false" ht="15" hidden="false" customHeight="true" outlineLevel="0" collapsed="false">
      <c r="A80" s="29" t="s">
        <v>21982</v>
      </c>
      <c r="B80" s="29" t="s">
        <v>20402</v>
      </c>
      <c r="C80" s="29" t="s">
        <v>12831</v>
      </c>
      <c r="D80" s="29" t="s">
        <v>276</v>
      </c>
      <c r="E80" s="29" t="s">
        <v>11624</v>
      </c>
      <c r="F80" s="29" t="n">
        <v>436.8</v>
      </c>
      <c r="G80" s="29" t="n">
        <v>0</v>
      </c>
      <c r="H80" s="29" t="n">
        <v>0</v>
      </c>
      <c r="I80" s="29" t="n">
        <v>0</v>
      </c>
      <c r="J80" s="29" t="n">
        <v>0</v>
      </c>
      <c r="K80" s="29" t="n">
        <v>436.8</v>
      </c>
      <c r="L80" s="29" t="s">
        <v>23420</v>
      </c>
      <c r="M80" s="29" t="s">
        <v>23381</v>
      </c>
      <c r="N80" s="29" t="s">
        <v>23426</v>
      </c>
      <c r="O80" s="29"/>
    </row>
    <row r="81" customFormat="false" ht="15" hidden="false" customHeight="true" outlineLevel="0" collapsed="false">
      <c r="A81" s="26" t="s">
        <v>21984</v>
      </c>
      <c r="B81" s="26" t="s">
        <v>20403</v>
      </c>
      <c r="C81" s="26" t="s">
        <v>11749</v>
      </c>
      <c r="D81" s="26" t="s">
        <v>276</v>
      </c>
      <c r="E81" s="26" t="s">
        <v>11624</v>
      </c>
      <c r="F81" s="26" t="n">
        <v>291.2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291.2</v>
      </c>
      <c r="L81" s="26" t="s">
        <v>23428</v>
      </c>
      <c r="M81" s="26" t="s">
        <v>23381</v>
      </c>
      <c r="N81" s="26" t="s">
        <v>23455</v>
      </c>
      <c r="O81" s="26"/>
    </row>
    <row r="82" customFormat="false" ht="15" hidden="false" customHeight="true" outlineLevel="0" collapsed="false">
      <c r="A82" s="29" t="s">
        <v>21986</v>
      </c>
      <c r="B82" s="29" t="s">
        <v>20405</v>
      </c>
      <c r="C82" s="29" t="s">
        <v>13532</v>
      </c>
      <c r="D82" s="29" t="s">
        <v>276</v>
      </c>
      <c r="E82" s="29" t="s">
        <v>11624</v>
      </c>
      <c r="F82" s="29" t="n">
        <v>374.4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374.4</v>
      </c>
      <c r="L82" s="29" t="s">
        <v>23433</v>
      </c>
      <c r="M82" s="29" t="s">
        <v>23381</v>
      </c>
      <c r="N82" s="29" t="s">
        <v>23405</v>
      </c>
      <c r="O82" s="29"/>
    </row>
    <row r="83" customFormat="false" ht="15" hidden="false" customHeight="true" outlineLevel="0" collapsed="false">
      <c r="A83" s="26" t="s">
        <v>21988</v>
      </c>
      <c r="B83" s="26" t="s">
        <v>20406</v>
      </c>
      <c r="C83" s="26" t="s">
        <v>12951</v>
      </c>
      <c r="D83" s="26" t="s">
        <v>276</v>
      </c>
      <c r="E83" s="26" t="s">
        <v>11624</v>
      </c>
      <c r="F83" s="26" t="n">
        <v>499.2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  <c r="L83" s="26" t="s">
        <v>23411</v>
      </c>
      <c r="M83" s="26" t="s">
        <v>23381</v>
      </c>
      <c r="N83" s="26" t="s">
        <v>23398</v>
      </c>
      <c r="O83" s="26"/>
    </row>
    <row r="84" customFormat="false" ht="15" hidden="false" customHeight="true" outlineLevel="0" collapsed="false">
      <c r="A84" s="29" t="s">
        <v>21990</v>
      </c>
      <c r="B84" s="29" t="s">
        <v>20408</v>
      </c>
      <c r="C84" s="29" t="s">
        <v>20407</v>
      </c>
      <c r="D84" s="29" t="s">
        <v>276</v>
      </c>
      <c r="E84" s="29" t="s">
        <v>11624</v>
      </c>
      <c r="F84" s="29" t="n">
        <v>634.4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634.4</v>
      </c>
      <c r="L84" s="29" t="s">
        <v>23399</v>
      </c>
      <c r="M84" s="29" t="s">
        <v>23381</v>
      </c>
      <c r="N84" s="29" t="s">
        <v>23445</v>
      </c>
      <c r="O84" s="29"/>
    </row>
    <row r="85" customFormat="false" ht="15" hidden="false" customHeight="true" outlineLevel="0" collapsed="false">
      <c r="A85" s="26" t="s">
        <v>21992</v>
      </c>
      <c r="B85" s="26" t="s">
        <v>20410</v>
      </c>
      <c r="C85" s="26" t="s">
        <v>12586</v>
      </c>
      <c r="D85" s="26" t="s">
        <v>276</v>
      </c>
      <c r="E85" s="26" t="s">
        <v>11624</v>
      </c>
      <c r="F85" s="26" t="n">
        <v>457.6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457.6</v>
      </c>
      <c r="L85" s="26" t="s">
        <v>23456</v>
      </c>
      <c r="M85" s="26" t="s">
        <v>23381</v>
      </c>
      <c r="N85" s="26" t="s">
        <v>23451</v>
      </c>
      <c r="O85" s="26"/>
    </row>
    <row r="86" customFormat="false" ht="15" hidden="false" customHeight="true" outlineLevel="0" collapsed="false">
      <c r="A86" s="29" t="s">
        <v>21994</v>
      </c>
      <c r="B86" s="29" t="s">
        <v>20412</v>
      </c>
      <c r="C86" s="29" t="s">
        <v>13881</v>
      </c>
      <c r="D86" s="29" t="s">
        <v>276</v>
      </c>
      <c r="E86" s="29" t="s">
        <v>11624</v>
      </c>
      <c r="F86" s="29" t="n">
        <v>468</v>
      </c>
      <c r="G86" s="29" t="n">
        <v>468</v>
      </c>
      <c r="H86" s="29" t="n">
        <v>0</v>
      </c>
      <c r="I86" s="29" t="n">
        <v>0</v>
      </c>
      <c r="J86" s="29" t="n">
        <v>0</v>
      </c>
      <c r="K86" s="29" t="n">
        <v>936</v>
      </c>
      <c r="L86" s="29" t="s">
        <v>23397</v>
      </c>
      <c r="M86" s="29" t="s">
        <v>23393</v>
      </c>
      <c r="N86" s="29" t="s">
        <v>23401</v>
      </c>
      <c r="O86" s="29"/>
    </row>
    <row r="87" customFormat="false" ht="15" hidden="false" customHeight="true" outlineLevel="0" collapsed="false">
      <c r="A87" s="26" t="s">
        <v>21996</v>
      </c>
      <c r="B87" s="26" t="s">
        <v>20414</v>
      </c>
      <c r="C87" s="26" t="s">
        <v>20413</v>
      </c>
      <c r="D87" s="26" t="s">
        <v>276</v>
      </c>
      <c r="E87" s="26" t="s">
        <v>11624</v>
      </c>
      <c r="F87" s="26" t="n">
        <v>374.4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374.4</v>
      </c>
      <c r="L87" s="26" t="s">
        <v>23409</v>
      </c>
      <c r="M87" s="26" t="s">
        <v>23381</v>
      </c>
      <c r="N87" s="26" t="s">
        <v>23419</v>
      </c>
      <c r="O87" s="26"/>
    </row>
    <row r="88" customFormat="false" ht="15" hidden="false" customHeight="true" outlineLevel="0" collapsed="false">
      <c r="A88" s="29" t="s">
        <v>21998</v>
      </c>
      <c r="B88" s="29" t="s">
        <v>20415</v>
      </c>
      <c r="C88" s="29" t="s">
        <v>13266</v>
      </c>
      <c r="D88" s="29" t="s">
        <v>276</v>
      </c>
      <c r="E88" s="29" t="s">
        <v>11624</v>
      </c>
      <c r="F88" s="29" t="n">
        <v>291.2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s">
        <v>23422</v>
      </c>
      <c r="M88" s="29" t="s">
        <v>23381</v>
      </c>
      <c r="N88" s="29" t="s">
        <v>23400</v>
      </c>
      <c r="O88" s="29"/>
    </row>
    <row r="89" customFormat="false" ht="15" hidden="false" customHeight="true" outlineLevel="0" collapsed="false">
      <c r="A89" s="26" t="s">
        <v>22000</v>
      </c>
      <c r="B89" s="26" t="s">
        <v>20417</v>
      </c>
      <c r="C89" s="26" t="s">
        <v>11951</v>
      </c>
      <c r="D89" s="26" t="s">
        <v>276</v>
      </c>
      <c r="E89" s="26" t="s">
        <v>11624</v>
      </c>
      <c r="F89" s="26" t="n">
        <v>353.6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353.6</v>
      </c>
      <c r="L89" s="26" t="s">
        <v>23457</v>
      </c>
      <c r="M89" s="26" t="s">
        <v>23381</v>
      </c>
      <c r="N89" s="26" t="s">
        <v>23445</v>
      </c>
      <c r="O89" s="26"/>
    </row>
    <row r="90" customFormat="false" ht="15" hidden="false" customHeight="true" outlineLevel="0" collapsed="false">
      <c r="A90" s="29" t="s">
        <v>22002</v>
      </c>
      <c r="B90" s="29" t="s">
        <v>20419</v>
      </c>
      <c r="C90" s="29" t="s">
        <v>12152</v>
      </c>
      <c r="D90" s="29" t="s">
        <v>276</v>
      </c>
      <c r="E90" s="29" t="s">
        <v>11624</v>
      </c>
      <c r="F90" s="29" t="n">
        <v>416</v>
      </c>
      <c r="G90" s="29" t="n">
        <v>0</v>
      </c>
      <c r="H90" s="29" t="n">
        <v>0</v>
      </c>
      <c r="I90" s="29" t="n">
        <v>0</v>
      </c>
      <c r="J90" s="29" t="n">
        <v>0</v>
      </c>
      <c r="K90" s="29" t="n">
        <v>416</v>
      </c>
      <c r="L90" s="29" t="s">
        <v>23458</v>
      </c>
      <c r="M90" s="29" t="s">
        <v>23381</v>
      </c>
      <c r="N90" s="29" t="s">
        <v>23398</v>
      </c>
      <c r="O90" s="29"/>
    </row>
    <row r="91" customFormat="false" ht="15" hidden="false" customHeight="true" outlineLevel="0" collapsed="false">
      <c r="A91" s="26" t="s">
        <v>22004</v>
      </c>
      <c r="B91" s="26" t="s">
        <v>20422</v>
      </c>
      <c r="C91" s="26" t="s">
        <v>20420</v>
      </c>
      <c r="D91" s="26" t="s">
        <v>276</v>
      </c>
      <c r="E91" s="26" t="s">
        <v>11624</v>
      </c>
      <c r="F91" s="26" t="n">
        <v>301.6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301.6</v>
      </c>
      <c r="L91" s="26" t="s">
        <v>23412</v>
      </c>
      <c r="M91" s="26" t="s">
        <v>23381</v>
      </c>
      <c r="N91" s="26" t="s">
        <v>23390</v>
      </c>
      <c r="O91" s="26"/>
    </row>
    <row r="92" customFormat="false" ht="15" hidden="false" customHeight="true" outlineLevel="0" collapsed="false">
      <c r="A92" s="29" t="s">
        <v>22006</v>
      </c>
      <c r="B92" s="29" t="s">
        <v>20425</v>
      </c>
      <c r="C92" s="29" t="s">
        <v>12894</v>
      </c>
      <c r="D92" s="29" t="s">
        <v>276</v>
      </c>
      <c r="E92" s="29" t="s">
        <v>11624</v>
      </c>
      <c r="F92" s="29" t="n">
        <v>561.6</v>
      </c>
      <c r="G92" s="29" t="n">
        <v>0</v>
      </c>
      <c r="H92" s="29" t="n">
        <v>0</v>
      </c>
      <c r="I92" s="29" t="n">
        <v>0</v>
      </c>
      <c r="J92" s="29" t="n">
        <v>0</v>
      </c>
      <c r="K92" s="29" t="n">
        <v>561.6</v>
      </c>
      <c r="L92" s="29" t="s">
        <v>23402</v>
      </c>
      <c r="M92" s="29" t="s">
        <v>23381</v>
      </c>
      <c r="N92" s="29" t="s">
        <v>23419</v>
      </c>
      <c r="O92" s="29"/>
    </row>
    <row r="93" customFormat="false" ht="15" hidden="false" customHeight="true" outlineLevel="0" collapsed="false">
      <c r="A93" s="26" t="s">
        <v>22008</v>
      </c>
      <c r="B93" s="26" t="s">
        <v>20427</v>
      </c>
      <c r="C93" s="26" t="s">
        <v>11727</v>
      </c>
      <c r="D93" s="26" t="s">
        <v>276</v>
      </c>
      <c r="E93" s="26" t="s">
        <v>11624</v>
      </c>
      <c r="F93" s="26" t="n">
        <v>353.6</v>
      </c>
      <c r="G93" s="26" t="n">
        <v>353.6</v>
      </c>
      <c r="H93" s="26" t="n">
        <v>353.6</v>
      </c>
      <c r="I93" s="26" t="n">
        <v>0</v>
      </c>
      <c r="J93" s="26" t="n">
        <v>0</v>
      </c>
      <c r="K93" s="26" t="n">
        <v>1060.8</v>
      </c>
      <c r="L93" s="26" t="s">
        <v>23392</v>
      </c>
      <c r="M93" s="26" t="s">
        <v>23393</v>
      </c>
      <c r="N93" s="26" t="s">
        <v>23454</v>
      </c>
      <c r="O93" s="26"/>
    </row>
    <row r="94" customFormat="false" ht="15" hidden="false" customHeight="true" outlineLevel="0" collapsed="false">
      <c r="A94" s="29" t="s">
        <v>22010</v>
      </c>
      <c r="B94" s="29" t="s">
        <v>20429</v>
      </c>
      <c r="C94" s="29" t="s">
        <v>14054</v>
      </c>
      <c r="D94" s="29" t="s">
        <v>276</v>
      </c>
      <c r="E94" s="29" t="s">
        <v>11624</v>
      </c>
      <c r="F94" s="29" t="n">
        <v>603.2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603.2</v>
      </c>
      <c r="L94" s="29" t="s">
        <v>23444</v>
      </c>
      <c r="M94" s="29" t="s">
        <v>23381</v>
      </c>
      <c r="N94" s="29" t="s">
        <v>23392</v>
      </c>
      <c r="O94" s="29"/>
    </row>
    <row r="95" customFormat="false" ht="15" hidden="false" customHeight="true" outlineLevel="0" collapsed="false">
      <c r="A95" s="26" t="s">
        <v>22012</v>
      </c>
      <c r="B95" s="26" t="s">
        <v>20430</v>
      </c>
      <c r="C95" s="26" t="s">
        <v>11998</v>
      </c>
      <c r="D95" s="26" t="s">
        <v>276</v>
      </c>
      <c r="E95" s="26" t="s">
        <v>11624</v>
      </c>
      <c r="F95" s="26" t="n">
        <v>603.2</v>
      </c>
      <c r="G95" s="26" t="n">
        <v>603.2</v>
      </c>
      <c r="H95" s="26" t="n">
        <v>0</v>
      </c>
      <c r="I95" s="26" t="n">
        <v>0</v>
      </c>
      <c r="J95" s="26" t="n">
        <v>0</v>
      </c>
      <c r="K95" s="26" t="n">
        <v>1206.4</v>
      </c>
      <c r="L95" s="26" t="s">
        <v>23456</v>
      </c>
      <c r="M95" s="26" t="s">
        <v>23393</v>
      </c>
      <c r="N95" s="26" t="s">
        <v>23386</v>
      </c>
      <c r="O95" s="26" t="s">
        <v>23391</v>
      </c>
    </row>
    <row r="96" customFormat="false" ht="15" hidden="false" customHeight="true" outlineLevel="0" collapsed="false">
      <c r="A96" s="29" t="s">
        <v>22014</v>
      </c>
      <c r="B96" s="29" t="s">
        <v>20431</v>
      </c>
      <c r="C96" s="29" t="s">
        <v>11828</v>
      </c>
      <c r="D96" s="29" t="s">
        <v>276</v>
      </c>
      <c r="E96" s="29" t="s">
        <v>11624</v>
      </c>
      <c r="F96" s="29" t="n">
        <v>488.8</v>
      </c>
      <c r="G96" s="29" t="n">
        <v>0</v>
      </c>
      <c r="H96" s="29" t="n">
        <v>0</v>
      </c>
      <c r="I96" s="29" t="n">
        <v>0</v>
      </c>
      <c r="J96" s="29" t="n">
        <v>0</v>
      </c>
      <c r="K96" s="29" t="n">
        <v>488.8</v>
      </c>
      <c r="L96" s="29" t="s">
        <v>23446</v>
      </c>
      <c r="M96" s="29" t="s">
        <v>23381</v>
      </c>
      <c r="N96" s="29" t="s">
        <v>23412</v>
      </c>
      <c r="O96" s="29"/>
    </row>
    <row r="97" customFormat="false" ht="15" hidden="false" customHeight="true" outlineLevel="0" collapsed="false">
      <c r="A97" s="26" t="s">
        <v>22016</v>
      </c>
      <c r="B97" s="26" t="s">
        <v>20433</v>
      </c>
      <c r="C97" s="26" t="s">
        <v>13669</v>
      </c>
      <c r="D97" s="26" t="s">
        <v>276</v>
      </c>
      <c r="E97" s="26" t="s">
        <v>11624</v>
      </c>
      <c r="F97" s="26" t="n">
        <v>426.4</v>
      </c>
      <c r="G97" s="26" t="n">
        <v>0</v>
      </c>
      <c r="H97" s="26" t="n">
        <v>0</v>
      </c>
      <c r="I97" s="26" t="n">
        <v>0</v>
      </c>
      <c r="J97" s="26" t="n">
        <v>0</v>
      </c>
      <c r="K97" s="26" t="n">
        <v>426.4</v>
      </c>
      <c r="L97" s="26" t="s">
        <v>23426</v>
      </c>
      <c r="M97" s="26" t="s">
        <v>23381</v>
      </c>
      <c r="N97" s="26" t="s">
        <v>23390</v>
      </c>
      <c r="O97" s="26"/>
    </row>
    <row r="98" customFormat="false" ht="15" hidden="false" customHeight="true" outlineLevel="0" collapsed="false">
      <c r="A98" s="29" t="s">
        <v>22018</v>
      </c>
      <c r="B98" s="29" t="s">
        <v>20435</v>
      </c>
      <c r="C98" s="29" t="s">
        <v>13714</v>
      </c>
      <c r="D98" s="29" t="s">
        <v>276</v>
      </c>
      <c r="E98" s="29" t="s">
        <v>11624</v>
      </c>
      <c r="F98" s="29" t="n">
        <v>592.8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592.8</v>
      </c>
      <c r="L98" s="29" t="s">
        <v>23388</v>
      </c>
      <c r="M98" s="29" t="s">
        <v>23381</v>
      </c>
      <c r="N98" s="29" t="s">
        <v>23421</v>
      </c>
      <c r="O98" s="29"/>
    </row>
    <row r="99" customFormat="false" ht="15" hidden="false" customHeight="true" outlineLevel="0" collapsed="false">
      <c r="A99" s="26" t="s">
        <v>22020</v>
      </c>
      <c r="B99" s="26" t="s">
        <v>20436</v>
      </c>
      <c r="C99" s="26" t="s">
        <v>13516</v>
      </c>
      <c r="D99" s="26" t="s">
        <v>276</v>
      </c>
      <c r="E99" s="26" t="s">
        <v>11624</v>
      </c>
      <c r="F99" s="26" t="n">
        <v>520</v>
      </c>
      <c r="G99" s="26" t="n">
        <v>520</v>
      </c>
      <c r="H99" s="26" t="n">
        <v>0</v>
      </c>
      <c r="I99" s="26" t="n">
        <v>0</v>
      </c>
      <c r="J99" s="26" t="n">
        <v>0</v>
      </c>
      <c r="K99" s="26" t="n">
        <v>1040</v>
      </c>
      <c r="L99" s="26" t="s">
        <v>23406</v>
      </c>
      <c r="M99" s="26" t="s">
        <v>23393</v>
      </c>
      <c r="N99" s="26" t="s">
        <v>23422</v>
      </c>
      <c r="O99" s="26"/>
    </row>
    <row r="100" customFormat="false" ht="15" hidden="false" customHeight="true" outlineLevel="0" collapsed="false">
      <c r="A100" s="29" t="s">
        <v>22022</v>
      </c>
      <c r="B100" s="29" t="s">
        <v>20438</v>
      </c>
      <c r="C100" s="29" t="s">
        <v>20437</v>
      </c>
      <c r="D100" s="29" t="s">
        <v>276</v>
      </c>
      <c r="E100" s="29" t="s">
        <v>11624</v>
      </c>
      <c r="F100" s="29" t="n">
        <v>613.6</v>
      </c>
      <c r="G100" s="29" t="n">
        <v>0</v>
      </c>
      <c r="H100" s="29" t="n">
        <v>0</v>
      </c>
      <c r="I100" s="29" t="n">
        <v>0</v>
      </c>
      <c r="J100" s="29" t="n">
        <v>0</v>
      </c>
      <c r="K100" s="29" t="n">
        <v>613.6</v>
      </c>
      <c r="L100" s="29" t="s">
        <v>23454</v>
      </c>
      <c r="M100" s="29" t="s">
        <v>23381</v>
      </c>
      <c r="N100" s="29" t="s">
        <v>23450</v>
      </c>
      <c r="O100" s="29"/>
    </row>
    <row r="101" customFormat="false" ht="15" hidden="false" customHeight="true" outlineLevel="0" collapsed="false">
      <c r="A101" s="26" t="s">
        <v>22024</v>
      </c>
      <c r="B101" s="26" t="s">
        <v>20441</v>
      </c>
      <c r="C101" s="26" t="s">
        <v>20439</v>
      </c>
      <c r="D101" s="26" t="s">
        <v>276</v>
      </c>
      <c r="E101" s="26" t="s">
        <v>11624</v>
      </c>
      <c r="F101" s="26" t="n">
        <v>416</v>
      </c>
      <c r="G101" s="26" t="n">
        <v>0</v>
      </c>
      <c r="H101" s="26" t="n">
        <v>0</v>
      </c>
      <c r="I101" s="26" t="n">
        <v>0</v>
      </c>
      <c r="J101" s="26" t="n">
        <v>0</v>
      </c>
      <c r="K101" s="26" t="n">
        <v>416</v>
      </c>
      <c r="L101" s="26" t="s">
        <v>23450</v>
      </c>
      <c r="M101" s="26" t="s">
        <v>23381</v>
      </c>
      <c r="N101" s="26" t="s">
        <v>23450</v>
      </c>
      <c r="O101" s="26"/>
    </row>
    <row r="102" customFormat="false" ht="15" hidden="false" customHeight="true" outlineLevel="0" collapsed="false">
      <c r="A102" s="29" t="s">
        <v>22026</v>
      </c>
      <c r="B102" s="29" t="s">
        <v>20442</v>
      </c>
      <c r="C102" s="29" t="s">
        <v>13141</v>
      </c>
      <c r="D102" s="29" t="s">
        <v>276</v>
      </c>
      <c r="E102" s="29" t="s">
        <v>11624</v>
      </c>
      <c r="F102" s="29" t="n">
        <v>416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416</v>
      </c>
      <c r="L102" s="29" t="s">
        <v>23437</v>
      </c>
      <c r="M102" s="29" t="s">
        <v>23381</v>
      </c>
      <c r="N102" s="29" t="s">
        <v>23455</v>
      </c>
      <c r="O102" s="29"/>
    </row>
    <row r="103" customFormat="false" ht="15" hidden="false" customHeight="true" outlineLevel="0" collapsed="false">
      <c r="A103" s="26" t="s">
        <v>22028</v>
      </c>
      <c r="B103" s="26" t="s">
        <v>20443</v>
      </c>
      <c r="C103" s="26" t="s">
        <v>11817</v>
      </c>
      <c r="D103" s="26" t="s">
        <v>276</v>
      </c>
      <c r="E103" s="26" t="s">
        <v>11624</v>
      </c>
      <c r="F103" s="26" t="n">
        <v>426.4</v>
      </c>
      <c r="G103" s="26" t="n">
        <v>0</v>
      </c>
      <c r="H103" s="26" t="n">
        <v>0</v>
      </c>
      <c r="I103" s="26" t="n">
        <v>0</v>
      </c>
      <c r="J103" s="26" t="n">
        <v>0</v>
      </c>
      <c r="K103" s="26" t="n">
        <v>426.4</v>
      </c>
      <c r="L103" s="26" t="s">
        <v>23380</v>
      </c>
      <c r="M103" s="26" t="s">
        <v>23381</v>
      </c>
      <c r="N103" s="26" t="s">
        <v>23456</v>
      </c>
      <c r="O103" s="26"/>
    </row>
    <row r="104" customFormat="false" ht="15" hidden="false" customHeight="true" outlineLevel="0" collapsed="false">
      <c r="A104" s="29" t="s">
        <v>22030</v>
      </c>
      <c r="B104" s="29" t="s">
        <v>20445</v>
      </c>
      <c r="C104" s="29" t="s">
        <v>11764</v>
      </c>
      <c r="D104" s="29" t="s">
        <v>276</v>
      </c>
      <c r="E104" s="29" t="s">
        <v>11624</v>
      </c>
      <c r="F104" s="29" t="n">
        <v>291.2</v>
      </c>
      <c r="G104" s="29" t="n">
        <v>291.2</v>
      </c>
      <c r="H104" s="29" t="n">
        <v>291.2</v>
      </c>
      <c r="I104" s="29" t="n">
        <v>0</v>
      </c>
      <c r="J104" s="29" t="n">
        <v>0</v>
      </c>
      <c r="K104" s="29" t="n">
        <v>873.6</v>
      </c>
      <c r="L104" s="29" t="s">
        <v>23459</v>
      </c>
      <c r="M104" s="29" t="s">
        <v>23414</v>
      </c>
      <c r="N104" s="29" t="s">
        <v>23401</v>
      </c>
      <c r="O104" s="29"/>
    </row>
    <row r="105" customFormat="false" ht="15" hidden="false" customHeight="true" outlineLevel="0" collapsed="false">
      <c r="A105" s="26" t="s">
        <v>22032</v>
      </c>
      <c r="B105" s="26" t="s">
        <v>20448</v>
      </c>
      <c r="C105" s="26" t="s">
        <v>12043</v>
      </c>
      <c r="D105" s="26" t="s">
        <v>276</v>
      </c>
      <c r="E105" s="26" t="s">
        <v>11624</v>
      </c>
      <c r="F105" s="26" t="n">
        <v>416</v>
      </c>
      <c r="G105" s="26" t="n">
        <v>416</v>
      </c>
      <c r="H105" s="26" t="n">
        <v>416</v>
      </c>
      <c r="I105" s="26" t="n">
        <v>0</v>
      </c>
      <c r="J105" s="26" t="n">
        <v>0</v>
      </c>
      <c r="K105" s="26" t="n">
        <v>1248</v>
      </c>
      <c r="L105" s="26" t="s">
        <v>23432</v>
      </c>
      <c r="M105" s="26" t="s">
        <v>23414</v>
      </c>
      <c r="N105" s="26" t="s">
        <v>23460</v>
      </c>
      <c r="O105" s="26"/>
    </row>
    <row r="106" customFormat="false" ht="15" hidden="false" customHeight="true" outlineLevel="0" collapsed="false">
      <c r="A106" s="29" t="s">
        <v>22034</v>
      </c>
      <c r="B106" s="29" t="s">
        <v>20450</v>
      </c>
      <c r="C106" s="29" t="s">
        <v>20449</v>
      </c>
      <c r="D106" s="29" t="s">
        <v>276</v>
      </c>
      <c r="E106" s="29" t="s">
        <v>11624</v>
      </c>
      <c r="F106" s="29" t="n">
        <v>572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s">
        <v>23382</v>
      </c>
      <c r="M106" s="29" t="s">
        <v>23381</v>
      </c>
      <c r="N106" s="29" t="s">
        <v>23443</v>
      </c>
      <c r="O106" s="29"/>
    </row>
    <row r="107" customFormat="false" ht="15" hidden="false" customHeight="true" outlineLevel="0" collapsed="false">
      <c r="A107" s="26" t="s">
        <v>22036</v>
      </c>
      <c r="B107" s="26" t="s">
        <v>20451</v>
      </c>
      <c r="C107" s="26" t="s">
        <v>12935</v>
      </c>
      <c r="D107" s="26" t="s">
        <v>276</v>
      </c>
      <c r="E107" s="26" t="s">
        <v>11624</v>
      </c>
      <c r="F107" s="26" t="n">
        <v>374.4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374.4</v>
      </c>
      <c r="L107" s="26" t="s">
        <v>23443</v>
      </c>
      <c r="M107" s="26" t="s">
        <v>23381</v>
      </c>
      <c r="N107" s="26" t="s">
        <v>23454</v>
      </c>
      <c r="O107" s="26"/>
    </row>
    <row r="108" customFormat="false" ht="15" hidden="false" customHeight="true" outlineLevel="0" collapsed="false">
      <c r="A108" s="29" t="s">
        <v>22038</v>
      </c>
      <c r="B108" s="29" t="s">
        <v>20452</v>
      </c>
      <c r="C108" s="29" t="s">
        <v>13632</v>
      </c>
      <c r="D108" s="29" t="s">
        <v>276</v>
      </c>
      <c r="E108" s="29" t="s">
        <v>11624</v>
      </c>
      <c r="F108" s="29" t="n">
        <v>384.8</v>
      </c>
      <c r="G108" s="29" t="n">
        <v>384.8</v>
      </c>
      <c r="H108" s="29" t="n">
        <v>0</v>
      </c>
      <c r="I108" s="29" t="n">
        <v>0</v>
      </c>
      <c r="J108" s="29" t="n">
        <v>0</v>
      </c>
      <c r="K108" s="29" t="n">
        <v>769.6</v>
      </c>
      <c r="L108" s="29" t="s">
        <v>23461</v>
      </c>
      <c r="M108" s="29" t="s">
        <v>23393</v>
      </c>
      <c r="N108" s="29" t="s">
        <v>23417</v>
      </c>
      <c r="O108" s="29"/>
    </row>
    <row r="109" customFormat="false" ht="15" hidden="false" customHeight="true" outlineLevel="0" collapsed="false">
      <c r="A109" s="26" t="s">
        <v>22040</v>
      </c>
      <c r="B109" s="26" t="s">
        <v>20454</v>
      </c>
      <c r="C109" s="26" t="s">
        <v>12670</v>
      </c>
      <c r="D109" s="26" t="s">
        <v>276</v>
      </c>
      <c r="E109" s="26" t="s">
        <v>11624</v>
      </c>
      <c r="F109" s="26" t="n">
        <v>405.6</v>
      </c>
      <c r="G109" s="26" t="n">
        <v>0</v>
      </c>
      <c r="H109" s="26" t="n">
        <v>0</v>
      </c>
      <c r="I109" s="26" t="n">
        <v>0</v>
      </c>
      <c r="J109" s="26" t="n">
        <v>0</v>
      </c>
      <c r="K109" s="26" t="n">
        <v>0</v>
      </c>
      <c r="L109" s="26" t="s">
        <v>23437</v>
      </c>
      <c r="M109" s="26" t="s">
        <v>23381</v>
      </c>
      <c r="N109" s="26" t="s">
        <v>23400</v>
      </c>
      <c r="O109" s="26"/>
    </row>
    <row r="110" customFormat="false" ht="15" hidden="false" customHeight="true" outlineLevel="0" collapsed="false">
      <c r="A110" s="29" t="s">
        <v>22042</v>
      </c>
      <c r="B110" s="29" t="s">
        <v>20457</v>
      </c>
      <c r="C110" s="29" t="s">
        <v>20455</v>
      </c>
      <c r="D110" s="29" t="s">
        <v>276</v>
      </c>
      <c r="E110" s="29" t="s">
        <v>11624</v>
      </c>
      <c r="F110" s="29" t="n">
        <v>416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416</v>
      </c>
      <c r="L110" s="29" t="s">
        <v>23460</v>
      </c>
      <c r="M110" s="29" t="s">
        <v>23381</v>
      </c>
      <c r="N110" s="29" t="s">
        <v>23448</v>
      </c>
      <c r="O110" s="29"/>
    </row>
    <row r="111" customFormat="false" ht="15" hidden="false" customHeight="true" outlineLevel="0" collapsed="false">
      <c r="A111" s="26" t="s">
        <v>22044</v>
      </c>
      <c r="B111" s="26" t="s">
        <v>20460</v>
      </c>
      <c r="C111" s="26" t="s">
        <v>20458</v>
      </c>
      <c r="D111" s="26" t="s">
        <v>276</v>
      </c>
      <c r="E111" s="26" t="s">
        <v>11624</v>
      </c>
      <c r="F111" s="26" t="n">
        <v>634.4</v>
      </c>
      <c r="G111" s="26" t="n">
        <v>634.4</v>
      </c>
      <c r="H111" s="26" t="n">
        <v>0</v>
      </c>
      <c r="I111" s="26" t="n">
        <v>0</v>
      </c>
      <c r="J111" s="26" t="n">
        <v>0</v>
      </c>
      <c r="K111" s="26" t="n">
        <v>1268.8</v>
      </c>
      <c r="L111" s="26" t="s">
        <v>23458</v>
      </c>
      <c r="M111" s="26" t="s">
        <v>23393</v>
      </c>
      <c r="N111" s="26" t="s">
        <v>23461</v>
      </c>
      <c r="O111" s="26"/>
    </row>
    <row r="112" customFormat="false" ht="15" hidden="false" customHeight="true" outlineLevel="0" collapsed="false">
      <c r="A112" s="29" t="s">
        <v>22046</v>
      </c>
      <c r="B112" s="29" t="s">
        <v>20461</v>
      </c>
      <c r="C112" s="29" t="s">
        <v>11912</v>
      </c>
      <c r="D112" s="29" t="s">
        <v>276</v>
      </c>
      <c r="E112" s="29" t="s">
        <v>11624</v>
      </c>
      <c r="F112" s="29" t="n">
        <v>260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260</v>
      </c>
      <c r="L112" s="29" t="s">
        <v>23462</v>
      </c>
      <c r="M112" s="29" t="s">
        <v>23381</v>
      </c>
      <c r="N112" s="29" t="s">
        <v>23463</v>
      </c>
      <c r="O112" s="29" t="s">
        <v>23391</v>
      </c>
    </row>
    <row r="113" customFormat="false" ht="15" hidden="false" customHeight="true" outlineLevel="0" collapsed="false">
      <c r="A113" s="26" t="s">
        <v>22048</v>
      </c>
      <c r="B113" s="26" t="s">
        <v>20462</v>
      </c>
      <c r="C113" s="26" t="s">
        <v>12463</v>
      </c>
      <c r="D113" s="26" t="s">
        <v>276</v>
      </c>
      <c r="E113" s="26" t="s">
        <v>11624</v>
      </c>
      <c r="F113" s="26" t="n">
        <v>291.2</v>
      </c>
      <c r="G113" s="26" t="n">
        <v>0</v>
      </c>
      <c r="H113" s="26" t="n">
        <v>0</v>
      </c>
      <c r="I113" s="26" t="n">
        <v>0</v>
      </c>
      <c r="J113" s="26" t="n">
        <v>0</v>
      </c>
      <c r="K113" s="26" t="n">
        <v>291.2</v>
      </c>
      <c r="L113" s="26" t="s">
        <v>23397</v>
      </c>
      <c r="M113" s="26" t="s">
        <v>23381</v>
      </c>
      <c r="N113" s="26" t="s">
        <v>23463</v>
      </c>
      <c r="O113" s="26"/>
    </row>
    <row r="114" customFormat="false" ht="15" hidden="false" customHeight="true" outlineLevel="0" collapsed="false">
      <c r="A114" s="29" t="s">
        <v>22050</v>
      </c>
      <c r="B114" s="29" t="s">
        <v>20465</v>
      </c>
      <c r="C114" s="29" t="s">
        <v>12381</v>
      </c>
      <c r="D114" s="29" t="s">
        <v>276</v>
      </c>
      <c r="E114" s="29" t="s">
        <v>11624</v>
      </c>
      <c r="F114" s="29" t="n">
        <v>312</v>
      </c>
      <c r="G114" s="29" t="n">
        <v>0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s">
        <v>23384</v>
      </c>
      <c r="M114" s="29" t="s">
        <v>23381</v>
      </c>
      <c r="N114" s="29" t="s">
        <v>23383</v>
      </c>
      <c r="O114" s="29"/>
    </row>
    <row r="115" customFormat="false" ht="15" hidden="false" customHeight="true" outlineLevel="0" collapsed="false">
      <c r="A115" s="26" t="s">
        <v>22052</v>
      </c>
      <c r="B115" s="26" t="s">
        <v>20468</v>
      </c>
      <c r="C115" s="26" t="s">
        <v>20466</v>
      </c>
      <c r="D115" s="26" t="s">
        <v>276</v>
      </c>
      <c r="E115" s="26" t="s">
        <v>11624</v>
      </c>
      <c r="F115" s="26" t="n">
        <v>603.2</v>
      </c>
      <c r="G115" s="26" t="n">
        <v>603.2</v>
      </c>
      <c r="H115" s="26" t="n">
        <v>603.2</v>
      </c>
      <c r="I115" s="26" t="n">
        <v>603.2</v>
      </c>
      <c r="J115" s="26" t="n">
        <v>603.2</v>
      </c>
      <c r="K115" s="26" t="n">
        <v>3016</v>
      </c>
      <c r="L115" s="26" t="s">
        <v>23439</v>
      </c>
      <c r="M115" s="26" t="s">
        <v>23414</v>
      </c>
      <c r="N115" s="26" t="s">
        <v>23451</v>
      </c>
      <c r="O115" s="26"/>
    </row>
    <row r="116" customFormat="false" ht="15" hidden="false" customHeight="true" outlineLevel="0" collapsed="false">
      <c r="A116" s="29" t="s">
        <v>22054</v>
      </c>
      <c r="B116" s="29" t="s">
        <v>20469</v>
      </c>
      <c r="C116" s="29" t="s">
        <v>12946</v>
      </c>
      <c r="D116" s="29" t="s">
        <v>276</v>
      </c>
      <c r="E116" s="29" t="s">
        <v>11624</v>
      </c>
      <c r="F116" s="29" t="n">
        <v>343.2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343.2</v>
      </c>
      <c r="L116" s="29" t="s">
        <v>23387</v>
      </c>
      <c r="M116" s="29" t="s">
        <v>23381</v>
      </c>
      <c r="N116" s="29" t="s">
        <v>23444</v>
      </c>
      <c r="O116" s="29"/>
    </row>
    <row r="117" customFormat="false" ht="15" hidden="false" customHeight="true" outlineLevel="0" collapsed="false">
      <c r="A117" s="26" t="s">
        <v>22056</v>
      </c>
      <c r="B117" s="26" t="s">
        <v>20470</v>
      </c>
      <c r="C117" s="26" t="s">
        <v>12822</v>
      </c>
      <c r="D117" s="26" t="s">
        <v>276</v>
      </c>
      <c r="E117" s="26" t="s">
        <v>11624</v>
      </c>
      <c r="F117" s="26" t="n">
        <v>530.4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530.4</v>
      </c>
      <c r="L117" s="26" t="s">
        <v>23438</v>
      </c>
      <c r="M117" s="26" t="s">
        <v>23381</v>
      </c>
      <c r="N117" s="26" t="s">
        <v>23464</v>
      </c>
      <c r="O117" s="26"/>
    </row>
    <row r="118" customFormat="false" ht="15" hidden="false" customHeight="true" outlineLevel="0" collapsed="false">
      <c r="A118" s="29" t="s">
        <v>22058</v>
      </c>
      <c r="B118" s="29" t="s">
        <v>20472</v>
      </c>
      <c r="C118" s="29" t="s">
        <v>14020</v>
      </c>
      <c r="D118" s="29" t="s">
        <v>276</v>
      </c>
      <c r="E118" s="29" t="s">
        <v>11624</v>
      </c>
      <c r="F118" s="29" t="n">
        <v>530.4</v>
      </c>
      <c r="G118" s="29" t="n">
        <v>530.4</v>
      </c>
      <c r="H118" s="29" t="n">
        <v>530.4</v>
      </c>
      <c r="I118" s="29" t="n">
        <v>530.4</v>
      </c>
      <c r="J118" s="29" t="n">
        <v>0</v>
      </c>
      <c r="K118" s="29" t="n">
        <v>2121.6</v>
      </c>
      <c r="L118" s="29" t="s">
        <v>23459</v>
      </c>
      <c r="M118" s="29" t="s">
        <v>23414</v>
      </c>
      <c r="N118" s="29" t="s">
        <v>23409</v>
      </c>
      <c r="O118" s="29"/>
    </row>
    <row r="119" customFormat="false" ht="15" hidden="false" customHeight="true" outlineLevel="0" collapsed="false">
      <c r="A119" s="26" t="s">
        <v>22060</v>
      </c>
      <c r="B119" s="26" t="s">
        <v>20473</v>
      </c>
      <c r="C119" s="26" t="s">
        <v>14083</v>
      </c>
      <c r="D119" s="26" t="s">
        <v>276</v>
      </c>
      <c r="E119" s="26" t="s">
        <v>11624</v>
      </c>
      <c r="F119" s="26" t="n">
        <v>644.8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644.8</v>
      </c>
      <c r="L119" s="26" t="s">
        <v>23465</v>
      </c>
      <c r="M119" s="26" t="s">
        <v>23381</v>
      </c>
      <c r="N119" s="26" t="s">
        <v>23394</v>
      </c>
      <c r="O119" s="26"/>
    </row>
    <row r="120" customFormat="false" ht="15" hidden="false" customHeight="true" outlineLevel="0" collapsed="false">
      <c r="A120" s="29" t="s">
        <v>22062</v>
      </c>
      <c r="B120" s="29" t="s">
        <v>20475</v>
      </c>
      <c r="C120" s="29" t="s">
        <v>13356</v>
      </c>
      <c r="D120" s="29" t="s">
        <v>276</v>
      </c>
      <c r="E120" s="29" t="s">
        <v>11624</v>
      </c>
      <c r="F120" s="29" t="n">
        <v>416</v>
      </c>
      <c r="G120" s="29" t="n">
        <v>0</v>
      </c>
      <c r="H120" s="29" t="n">
        <v>0</v>
      </c>
      <c r="I120" s="29" t="n">
        <v>0</v>
      </c>
      <c r="J120" s="29" t="n">
        <v>0</v>
      </c>
      <c r="K120" s="29" t="n">
        <v>0</v>
      </c>
      <c r="L120" s="29" t="s">
        <v>23430</v>
      </c>
      <c r="M120" s="29" t="s">
        <v>23381</v>
      </c>
      <c r="N120" s="29" t="s">
        <v>23404</v>
      </c>
      <c r="O120" s="29"/>
    </row>
    <row r="121" customFormat="false" ht="15" hidden="false" customHeight="true" outlineLevel="0" collapsed="false">
      <c r="A121" s="26" t="s">
        <v>22064</v>
      </c>
      <c r="B121" s="26" t="s">
        <v>20478</v>
      </c>
      <c r="C121" s="26" t="s">
        <v>20476</v>
      </c>
      <c r="D121" s="26" t="s">
        <v>276</v>
      </c>
      <c r="E121" s="26" t="s">
        <v>11624</v>
      </c>
      <c r="F121" s="26" t="n">
        <v>291.2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291.2</v>
      </c>
      <c r="L121" s="26" t="s">
        <v>23428</v>
      </c>
      <c r="M121" s="26" t="s">
        <v>23381</v>
      </c>
      <c r="N121" s="26" t="s">
        <v>23413</v>
      </c>
      <c r="O121" s="26" t="s">
        <v>23391</v>
      </c>
    </row>
    <row r="122" customFormat="false" ht="15" hidden="false" customHeight="true" outlineLevel="0" collapsed="false">
      <c r="A122" s="29" t="s">
        <v>22066</v>
      </c>
      <c r="B122" s="29" t="s">
        <v>20480</v>
      </c>
      <c r="C122" s="29" t="s">
        <v>13764</v>
      </c>
      <c r="D122" s="29" t="s">
        <v>276</v>
      </c>
      <c r="E122" s="29" t="s">
        <v>11624</v>
      </c>
      <c r="F122" s="29" t="n">
        <v>395.2</v>
      </c>
      <c r="G122" s="29" t="n">
        <v>0</v>
      </c>
      <c r="H122" s="29" t="n">
        <v>0</v>
      </c>
      <c r="I122" s="29" t="n">
        <v>0</v>
      </c>
      <c r="J122" s="29" t="n">
        <v>0</v>
      </c>
      <c r="K122" s="29" t="n">
        <v>395.2</v>
      </c>
      <c r="L122" s="29" t="s">
        <v>23411</v>
      </c>
      <c r="M122" s="29" t="s">
        <v>23381</v>
      </c>
      <c r="N122" s="29" t="s">
        <v>23405</v>
      </c>
      <c r="O122" s="29"/>
    </row>
    <row r="123" customFormat="false" ht="15" hidden="false" customHeight="true" outlineLevel="0" collapsed="false">
      <c r="A123" s="26" t="s">
        <v>22068</v>
      </c>
      <c r="B123" s="26" t="s">
        <v>20483</v>
      </c>
      <c r="C123" s="26" t="s">
        <v>20481</v>
      </c>
      <c r="D123" s="26" t="s">
        <v>276</v>
      </c>
      <c r="E123" s="26" t="s">
        <v>11624</v>
      </c>
      <c r="F123" s="26" t="n">
        <v>364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364</v>
      </c>
      <c r="L123" s="26" t="s">
        <v>23447</v>
      </c>
      <c r="M123" s="26" t="s">
        <v>23381</v>
      </c>
      <c r="N123" s="26" t="s">
        <v>23443</v>
      </c>
      <c r="O123" s="26"/>
    </row>
    <row r="124" customFormat="false" ht="15" hidden="false" customHeight="true" outlineLevel="0" collapsed="false">
      <c r="A124" s="29" t="s">
        <v>22070</v>
      </c>
      <c r="B124" s="29" t="s">
        <v>20486</v>
      </c>
      <c r="C124" s="29" t="s">
        <v>20484</v>
      </c>
      <c r="D124" s="29" t="s">
        <v>276</v>
      </c>
      <c r="E124" s="29" t="s">
        <v>11624</v>
      </c>
      <c r="F124" s="29" t="n">
        <v>634.4</v>
      </c>
      <c r="G124" s="29" t="n">
        <v>0</v>
      </c>
      <c r="H124" s="29" t="n">
        <v>0</v>
      </c>
      <c r="I124" s="29" t="n">
        <v>0</v>
      </c>
      <c r="J124" s="29" t="n">
        <v>0</v>
      </c>
      <c r="K124" s="29" t="n">
        <v>634.4</v>
      </c>
      <c r="L124" s="29" t="s">
        <v>23421</v>
      </c>
      <c r="M124" s="29" t="s">
        <v>23381</v>
      </c>
      <c r="N124" s="29" t="s">
        <v>23406</v>
      </c>
      <c r="O124" s="29"/>
    </row>
    <row r="125" customFormat="false" ht="15" hidden="false" customHeight="true" outlineLevel="0" collapsed="false">
      <c r="A125" s="26" t="s">
        <v>22072</v>
      </c>
      <c r="B125" s="26" t="s">
        <v>20487</v>
      </c>
      <c r="C125" s="26" t="s">
        <v>11658</v>
      </c>
      <c r="D125" s="26" t="s">
        <v>276</v>
      </c>
      <c r="E125" s="26" t="s">
        <v>11624</v>
      </c>
      <c r="F125" s="26" t="n">
        <v>332.8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0</v>
      </c>
      <c r="L125" s="26" t="s">
        <v>23436</v>
      </c>
      <c r="M125" s="26" t="s">
        <v>23381</v>
      </c>
      <c r="N125" s="26" t="s">
        <v>23395</v>
      </c>
      <c r="O125" s="26"/>
    </row>
    <row r="126" customFormat="false" ht="15" hidden="false" customHeight="true" outlineLevel="0" collapsed="false">
      <c r="A126" s="29" t="s">
        <v>22074</v>
      </c>
      <c r="B126" s="29" t="s">
        <v>20488</v>
      </c>
      <c r="C126" s="29" t="s">
        <v>12611</v>
      </c>
      <c r="D126" s="29" t="s">
        <v>276</v>
      </c>
      <c r="E126" s="29" t="s">
        <v>11624</v>
      </c>
      <c r="F126" s="29" t="n">
        <v>551.2</v>
      </c>
      <c r="G126" s="29" t="n">
        <v>0</v>
      </c>
      <c r="H126" s="29" t="n">
        <v>0</v>
      </c>
      <c r="I126" s="29" t="n">
        <v>0</v>
      </c>
      <c r="J126" s="29" t="n">
        <v>0</v>
      </c>
      <c r="K126" s="29" t="n">
        <v>0</v>
      </c>
      <c r="L126" s="29" t="s">
        <v>23452</v>
      </c>
      <c r="M126" s="29" t="s">
        <v>23381</v>
      </c>
      <c r="N126" s="29" t="s">
        <v>23401</v>
      </c>
      <c r="O126" s="29"/>
    </row>
    <row r="127" customFormat="false" ht="15" hidden="false" customHeight="true" outlineLevel="0" collapsed="false">
      <c r="A127" s="26" t="s">
        <v>22076</v>
      </c>
      <c r="B127" s="26" t="s">
        <v>20490</v>
      </c>
      <c r="C127" s="26" t="s">
        <v>14143</v>
      </c>
      <c r="D127" s="26" t="s">
        <v>276</v>
      </c>
      <c r="E127" s="26" t="s">
        <v>11624</v>
      </c>
      <c r="F127" s="26" t="n">
        <v>291.2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291.2</v>
      </c>
      <c r="L127" s="26" t="s">
        <v>23454</v>
      </c>
      <c r="M127" s="26" t="s">
        <v>23381</v>
      </c>
      <c r="N127" s="26" t="s">
        <v>23432</v>
      </c>
      <c r="O127" s="26"/>
    </row>
    <row r="128" customFormat="false" ht="15" hidden="false" customHeight="true" outlineLevel="0" collapsed="false">
      <c r="A128" s="29" t="s">
        <v>22078</v>
      </c>
      <c r="B128" s="29" t="s">
        <v>20492</v>
      </c>
      <c r="C128" s="29" t="s">
        <v>20491</v>
      </c>
      <c r="D128" s="29" t="s">
        <v>276</v>
      </c>
      <c r="E128" s="29" t="s">
        <v>11624</v>
      </c>
      <c r="F128" s="29" t="n">
        <v>395.2</v>
      </c>
      <c r="G128" s="29" t="n">
        <v>0</v>
      </c>
      <c r="H128" s="29" t="n">
        <v>0</v>
      </c>
      <c r="I128" s="29" t="n">
        <v>0</v>
      </c>
      <c r="J128" s="29" t="n">
        <v>0</v>
      </c>
      <c r="K128" s="29" t="n">
        <v>395.2</v>
      </c>
      <c r="L128" s="29" t="s">
        <v>23426</v>
      </c>
      <c r="M128" s="29" t="s">
        <v>23381</v>
      </c>
      <c r="N128" s="29" t="s">
        <v>23402</v>
      </c>
      <c r="O128" s="29"/>
    </row>
    <row r="129" customFormat="false" ht="15" hidden="false" customHeight="true" outlineLevel="0" collapsed="false">
      <c r="A129" s="26" t="s">
        <v>22080</v>
      </c>
      <c r="B129" s="26" t="s">
        <v>20493</v>
      </c>
      <c r="C129" s="26" t="s">
        <v>13876</v>
      </c>
      <c r="D129" s="26" t="s">
        <v>276</v>
      </c>
      <c r="E129" s="26" t="s">
        <v>11624</v>
      </c>
      <c r="F129" s="26" t="n">
        <v>540.8</v>
      </c>
      <c r="G129" s="26" t="n">
        <v>540.8</v>
      </c>
      <c r="H129" s="26" t="n">
        <v>0</v>
      </c>
      <c r="I129" s="26" t="n">
        <v>0</v>
      </c>
      <c r="J129" s="26" t="n">
        <v>0</v>
      </c>
      <c r="K129" s="26" t="n">
        <v>540.8</v>
      </c>
      <c r="L129" s="26" t="s">
        <v>23433</v>
      </c>
      <c r="M129" s="26" t="s">
        <v>23381</v>
      </c>
      <c r="N129" s="26" t="s">
        <v>23444</v>
      </c>
      <c r="O129" s="26"/>
    </row>
    <row r="130" customFormat="false" ht="15" hidden="false" customHeight="true" outlineLevel="0" collapsed="false">
      <c r="A130" s="29" t="s">
        <v>22082</v>
      </c>
      <c r="B130" s="29" t="s">
        <v>20496</v>
      </c>
      <c r="C130" s="29" t="s">
        <v>20494</v>
      </c>
      <c r="D130" s="29" t="s">
        <v>276</v>
      </c>
      <c r="E130" s="29" t="s">
        <v>11624</v>
      </c>
      <c r="F130" s="29" t="n">
        <v>374.4</v>
      </c>
      <c r="G130" s="29" t="n">
        <v>0</v>
      </c>
      <c r="H130" s="29" t="n">
        <v>0</v>
      </c>
      <c r="I130" s="29" t="n">
        <v>0</v>
      </c>
      <c r="J130" s="29" t="n">
        <v>0</v>
      </c>
      <c r="K130" s="29" t="n">
        <v>374.4</v>
      </c>
      <c r="L130" s="29" t="s">
        <v>23449</v>
      </c>
      <c r="M130" s="29" t="s">
        <v>23381</v>
      </c>
      <c r="N130" s="29" t="s">
        <v>23420</v>
      </c>
      <c r="O130" s="29"/>
    </row>
    <row r="131" customFormat="false" ht="15" hidden="false" customHeight="true" outlineLevel="0" collapsed="false">
      <c r="A131" s="26" t="s">
        <v>22084</v>
      </c>
      <c r="B131" s="26" t="s">
        <v>20499</v>
      </c>
      <c r="C131" s="26" t="s">
        <v>20497</v>
      </c>
      <c r="D131" s="26" t="s">
        <v>276</v>
      </c>
      <c r="E131" s="26" t="s">
        <v>11624</v>
      </c>
      <c r="F131" s="26" t="n">
        <v>332.8</v>
      </c>
      <c r="G131" s="26" t="n">
        <v>0</v>
      </c>
      <c r="H131" s="26" t="n">
        <v>0</v>
      </c>
      <c r="I131" s="26" t="n">
        <v>0</v>
      </c>
      <c r="J131" s="26" t="n">
        <v>0</v>
      </c>
      <c r="K131" s="26" t="n">
        <v>332.8</v>
      </c>
      <c r="L131" s="26" t="s">
        <v>23435</v>
      </c>
      <c r="M131" s="26" t="s">
        <v>23381</v>
      </c>
      <c r="N131" s="26" t="s">
        <v>23424</v>
      </c>
      <c r="O131" s="26"/>
    </row>
    <row r="132" customFormat="false" ht="15" hidden="false" customHeight="true" outlineLevel="0" collapsed="false">
      <c r="A132" s="29" t="s">
        <v>22086</v>
      </c>
      <c r="B132" s="29" t="s">
        <v>20501</v>
      </c>
      <c r="C132" s="29" t="s">
        <v>11973</v>
      </c>
      <c r="D132" s="29" t="s">
        <v>276</v>
      </c>
      <c r="E132" s="29" t="s">
        <v>11624</v>
      </c>
      <c r="F132" s="29" t="n">
        <v>426.4</v>
      </c>
      <c r="G132" s="29" t="n">
        <v>0</v>
      </c>
      <c r="H132" s="29" t="n">
        <v>0</v>
      </c>
      <c r="I132" s="29" t="n">
        <v>0</v>
      </c>
      <c r="J132" s="29" t="n">
        <v>0</v>
      </c>
      <c r="K132" s="29" t="n">
        <v>0</v>
      </c>
      <c r="L132" s="29" t="s">
        <v>23426</v>
      </c>
      <c r="M132" s="29" t="s">
        <v>23381</v>
      </c>
      <c r="N132" s="29" t="s">
        <v>23404</v>
      </c>
      <c r="O132" s="29"/>
    </row>
    <row r="133" customFormat="false" ht="15" hidden="false" customHeight="true" outlineLevel="0" collapsed="false">
      <c r="A133" s="26" t="s">
        <v>22088</v>
      </c>
      <c r="B133" s="26" t="s">
        <v>20503</v>
      </c>
      <c r="C133" s="26" t="s">
        <v>14058</v>
      </c>
      <c r="D133" s="26" t="s">
        <v>276</v>
      </c>
      <c r="E133" s="26" t="s">
        <v>11624</v>
      </c>
      <c r="F133" s="26" t="n">
        <v>416</v>
      </c>
      <c r="G133" s="26" t="n">
        <v>0</v>
      </c>
      <c r="H133" s="26" t="n">
        <v>0</v>
      </c>
      <c r="I133" s="26" t="n">
        <v>0</v>
      </c>
      <c r="J133" s="26" t="n">
        <v>0</v>
      </c>
      <c r="K133" s="26" t="n">
        <v>416</v>
      </c>
      <c r="L133" s="26" t="s">
        <v>23457</v>
      </c>
      <c r="M133" s="26" t="s">
        <v>23381</v>
      </c>
      <c r="N133" s="26" t="s">
        <v>23436</v>
      </c>
      <c r="O133" s="26"/>
    </row>
    <row r="134" customFormat="false" ht="15" hidden="false" customHeight="true" outlineLevel="0" collapsed="false">
      <c r="A134" s="29" t="s">
        <v>22090</v>
      </c>
      <c r="B134" s="29" t="s">
        <v>20504</v>
      </c>
      <c r="C134" s="29" t="s">
        <v>13308</v>
      </c>
      <c r="D134" s="29" t="s">
        <v>276</v>
      </c>
      <c r="E134" s="29" t="s">
        <v>11624</v>
      </c>
      <c r="F134" s="29" t="n">
        <v>416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416</v>
      </c>
      <c r="L134" s="29" t="s">
        <v>23387</v>
      </c>
      <c r="M134" s="29" t="s">
        <v>23381</v>
      </c>
      <c r="N134" s="29" t="s">
        <v>23461</v>
      </c>
      <c r="O134" s="29"/>
    </row>
    <row r="135" customFormat="false" ht="15" hidden="false" customHeight="true" outlineLevel="0" collapsed="false">
      <c r="A135" s="26" t="s">
        <v>22092</v>
      </c>
      <c r="B135" s="26" t="s">
        <v>20506</v>
      </c>
      <c r="C135" s="26" t="s">
        <v>20505</v>
      </c>
      <c r="D135" s="26" t="s">
        <v>276</v>
      </c>
      <c r="E135" s="26" t="s">
        <v>11624</v>
      </c>
      <c r="F135" s="26" t="n">
        <v>561.6</v>
      </c>
      <c r="G135" s="26" t="n">
        <v>0</v>
      </c>
      <c r="H135" s="26" t="n">
        <v>0</v>
      </c>
      <c r="I135" s="26" t="n">
        <v>0</v>
      </c>
      <c r="J135" s="26" t="n">
        <v>0</v>
      </c>
      <c r="K135" s="26" t="n">
        <v>561.6</v>
      </c>
      <c r="L135" s="26" t="s">
        <v>23466</v>
      </c>
      <c r="M135" s="26" t="s">
        <v>23381</v>
      </c>
      <c r="N135" s="26" t="s">
        <v>23420</v>
      </c>
      <c r="O135" s="26"/>
    </row>
    <row r="136" customFormat="false" ht="15" hidden="false" customHeight="true" outlineLevel="0" collapsed="false">
      <c r="A136" s="29" t="s">
        <v>22094</v>
      </c>
      <c r="B136" s="29" t="s">
        <v>20507</v>
      </c>
      <c r="C136" s="29" t="s">
        <v>13305</v>
      </c>
      <c r="D136" s="29" t="s">
        <v>276</v>
      </c>
      <c r="E136" s="29" t="s">
        <v>11624</v>
      </c>
      <c r="F136" s="29" t="n">
        <v>520</v>
      </c>
      <c r="G136" s="29" t="n">
        <v>0</v>
      </c>
      <c r="H136" s="29" t="n">
        <v>0</v>
      </c>
      <c r="I136" s="29" t="n">
        <v>0</v>
      </c>
      <c r="J136" s="29" t="n">
        <v>0</v>
      </c>
      <c r="K136" s="29" t="n">
        <v>520</v>
      </c>
      <c r="L136" s="29" t="s">
        <v>23467</v>
      </c>
      <c r="M136" s="29" t="s">
        <v>23381</v>
      </c>
      <c r="N136" s="29" t="s">
        <v>23395</v>
      </c>
      <c r="O136" s="29"/>
    </row>
    <row r="137" customFormat="false" ht="15" hidden="false" customHeight="true" outlineLevel="0" collapsed="false">
      <c r="A137" s="26" t="s">
        <v>22096</v>
      </c>
      <c r="B137" s="26" t="s">
        <v>20510</v>
      </c>
      <c r="C137" s="26" t="s">
        <v>14349</v>
      </c>
      <c r="D137" s="26" t="s">
        <v>276</v>
      </c>
      <c r="E137" s="26" t="s">
        <v>11624</v>
      </c>
      <c r="F137" s="26" t="n">
        <v>457.6</v>
      </c>
      <c r="G137" s="26" t="n">
        <v>0</v>
      </c>
      <c r="H137" s="26" t="n">
        <v>0</v>
      </c>
      <c r="I137" s="26" t="n">
        <v>0</v>
      </c>
      <c r="J137" s="26" t="n">
        <v>0</v>
      </c>
      <c r="K137" s="26" t="n">
        <v>457.6</v>
      </c>
      <c r="L137" s="26" t="s">
        <v>23435</v>
      </c>
      <c r="M137" s="26" t="s">
        <v>23381</v>
      </c>
      <c r="N137" s="26" t="s">
        <v>23395</v>
      </c>
      <c r="O137" s="26"/>
    </row>
    <row r="138" customFormat="false" ht="15" hidden="false" customHeight="true" outlineLevel="0" collapsed="false">
      <c r="A138" s="29" t="s">
        <v>22098</v>
      </c>
      <c r="B138" s="29" t="s">
        <v>20511</v>
      </c>
      <c r="C138" s="29" t="s">
        <v>12295</v>
      </c>
      <c r="D138" s="29" t="s">
        <v>276</v>
      </c>
      <c r="E138" s="29" t="s">
        <v>11624</v>
      </c>
      <c r="F138" s="29" t="n">
        <v>540.8</v>
      </c>
      <c r="G138" s="29" t="n">
        <v>540.8</v>
      </c>
      <c r="H138" s="29" t="n">
        <v>0</v>
      </c>
      <c r="I138" s="29" t="n">
        <v>0</v>
      </c>
      <c r="J138" s="29" t="n">
        <v>0</v>
      </c>
      <c r="K138" s="29" t="n">
        <v>540.8</v>
      </c>
      <c r="L138" s="29" t="s">
        <v>23457</v>
      </c>
      <c r="M138" s="29" t="s">
        <v>23381</v>
      </c>
      <c r="N138" s="29" t="s">
        <v>23424</v>
      </c>
      <c r="O138" s="29"/>
    </row>
    <row r="139" customFormat="false" ht="15" hidden="false" customHeight="true" outlineLevel="0" collapsed="false">
      <c r="A139" s="26" t="s">
        <v>22100</v>
      </c>
      <c r="B139" s="26" t="s">
        <v>20514</v>
      </c>
      <c r="C139" s="26" t="s">
        <v>20512</v>
      </c>
      <c r="D139" s="26" t="s">
        <v>276</v>
      </c>
      <c r="E139" s="26" t="s">
        <v>11624</v>
      </c>
      <c r="F139" s="26" t="n">
        <v>613.6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613.6</v>
      </c>
      <c r="L139" s="26" t="s">
        <v>23468</v>
      </c>
      <c r="M139" s="26" t="s">
        <v>23381</v>
      </c>
      <c r="N139" s="26" t="s">
        <v>23469</v>
      </c>
      <c r="O139" s="26"/>
    </row>
    <row r="140" customFormat="false" ht="15" hidden="false" customHeight="true" outlineLevel="0" collapsed="false">
      <c r="A140" s="29" t="s">
        <v>22102</v>
      </c>
      <c r="B140" s="29" t="s">
        <v>20515</v>
      </c>
      <c r="C140" s="29" t="s">
        <v>13154</v>
      </c>
      <c r="D140" s="29" t="s">
        <v>276</v>
      </c>
      <c r="E140" s="29" t="s">
        <v>11624</v>
      </c>
      <c r="F140" s="29" t="n">
        <v>551.2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551.2</v>
      </c>
      <c r="L140" s="29" t="s">
        <v>23408</v>
      </c>
      <c r="M140" s="29" t="s">
        <v>23381</v>
      </c>
      <c r="N140" s="29" t="s">
        <v>23443</v>
      </c>
      <c r="O140" s="29"/>
    </row>
    <row r="141" customFormat="false" ht="15" hidden="false" customHeight="true" outlineLevel="0" collapsed="false">
      <c r="A141" s="26" t="s">
        <v>22104</v>
      </c>
      <c r="B141" s="26" t="s">
        <v>20516</v>
      </c>
      <c r="C141" s="26" t="s">
        <v>14028</v>
      </c>
      <c r="D141" s="26" t="s">
        <v>276</v>
      </c>
      <c r="E141" s="26" t="s">
        <v>11624</v>
      </c>
      <c r="F141" s="26" t="n">
        <v>457.6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0</v>
      </c>
      <c r="L141" s="26" t="s">
        <v>23470</v>
      </c>
      <c r="M141" s="26" t="s">
        <v>23381</v>
      </c>
      <c r="N141" s="26" t="s">
        <v>23439</v>
      </c>
      <c r="O141" s="26"/>
    </row>
    <row r="142" customFormat="false" ht="15" hidden="false" customHeight="true" outlineLevel="0" collapsed="false">
      <c r="A142" s="29" t="s">
        <v>22106</v>
      </c>
      <c r="B142" s="29" t="s">
        <v>20518</v>
      </c>
      <c r="C142" s="29" t="s">
        <v>12798</v>
      </c>
      <c r="D142" s="29" t="s">
        <v>276</v>
      </c>
      <c r="E142" s="29" t="s">
        <v>11624</v>
      </c>
      <c r="F142" s="29" t="n">
        <v>457.6</v>
      </c>
      <c r="G142" s="29" t="n">
        <v>0</v>
      </c>
      <c r="H142" s="29" t="n">
        <v>0</v>
      </c>
      <c r="I142" s="29" t="n">
        <v>0</v>
      </c>
      <c r="J142" s="29" t="n">
        <v>0</v>
      </c>
      <c r="K142" s="29" t="n">
        <v>457.6</v>
      </c>
      <c r="L142" s="29" t="s">
        <v>23400</v>
      </c>
      <c r="M142" s="29" t="s">
        <v>23381</v>
      </c>
      <c r="N142" s="29" t="s">
        <v>23461</v>
      </c>
      <c r="O142" s="29"/>
    </row>
    <row r="143" customFormat="false" ht="15" hidden="false" customHeight="true" outlineLevel="0" collapsed="false">
      <c r="A143" s="26" t="s">
        <v>22108</v>
      </c>
      <c r="B143" s="26" t="s">
        <v>20519</v>
      </c>
      <c r="C143" s="26" t="s">
        <v>11648</v>
      </c>
      <c r="D143" s="26" t="s">
        <v>276</v>
      </c>
      <c r="E143" s="26" t="s">
        <v>11624</v>
      </c>
      <c r="F143" s="26" t="n">
        <v>478.4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478.4</v>
      </c>
      <c r="L143" s="26" t="s">
        <v>23400</v>
      </c>
      <c r="M143" s="26" t="s">
        <v>23381</v>
      </c>
      <c r="N143" s="26" t="s">
        <v>23439</v>
      </c>
      <c r="O143" s="26"/>
    </row>
    <row r="144" customFormat="false" ht="15" hidden="false" customHeight="true" outlineLevel="0" collapsed="false">
      <c r="A144" s="29" t="s">
        <v>22110</v>
      </c>
      <c r="B144" s="29" t="s">
        <v>20521</v>
      </c>
      <c r="C144" s="29" t="s">
        <v>12815</v>
      </c>
      <c r="D144" s="29" t="s">
        <v>276</v>
      </c>
      <c r="E144" s="29" t="s">
        <v>11624</v>
      </c>
      <c r="F144" s="29" t="n">
        <v>457.6</v>
      </c>
      <c r="G144" s="29" t="n">
        <v>0</v>
      </c>
      <c r="H144" s="29" t="n">
        <v>0</v>
      </c>
      <c r="I144" s="29" t="n">
        <v>0</v>
      </c>
      <c r="J144" s="29" t="n">
        <v>0</v>
      </c>
      <c r="K144" s="29" t="n">
        <v>457.6</v>
      </c>
      <c r="L144" s="29" t="s">
        <v>23418</v>
      </c>
      <c r="M144" s="29" t="s">
        <v>23381</v>
      </c>
      <c r="N144" s="29" t="s">
        <v>23401</v>
      </c>
      <c r="O144" s="29"/>
    </row>
    <row r="145" customFormat="false" ht="15" hidden="false" customHeight="true" outlineLevel="0" collapsed="false">
      <c r="A145" s="26" t="s">
        <v>22112</v>
      </c>
      <c r="B145" s="26" t="s">
        <v>20524</v>
      </c>
      <c r="C145" s="26" t="s">
        <v>20522</v>
      </c>
      <c r="D145" s="26" t="s">
        <v>276</v>
      </c>
      <c r="E145" s="26" t="s">
        <v>11624</v>
      </c>
      <c r="F145" s="26" t="n">
        <v>478.4</v>
      </c>
      <c r="G145" s="26" t="n">
        <v>478.4</v>
      </c>
      <c r="H145" s="26" t="n">
        <v>0</v>
      </c>
      <c r="I145" s="26" t="n">
        <v>0</v>
      </c>
      <c r="J145" s="26" t="n">
        <v>0</v>
      </c>
      <c r="K145" s="26" t="n">
        <v>478.4</v>
      </c>
      <c r="L145" s="26" t="s">
        <v>23401</v>
      </c>
      <c r="M145" s="26" t="s">
        <v>23381</v>
      </c>
      <c r="N145" s="26" t="s">
        <v>23383</v>
      </c>
      <c r="O145" s="26"/>
    </row>
    <row r="146" customFormat="false" ht="15" hidden="false" customHeight="true" outlineLevel="0" collapsed="false">
      <c r="A146" s="29" t="s">
        <v>22114</v>
      </c>
      <c r="B146" s="29" t="s">
        <v>20526</v>
      </c>
      <c r="C146" s="29" t="s">
        <v>20525</v>
      </c>
      <c r="D146" s="29" t="s">
        <v>276</v>
      </c>
      <c r="E146" s="29" t="s">
        <v>11624</v>
      </c>
      <c r="F146" s="29" t="n">
        <v>353.6</v>
      </c>
      <c r="G146" s="29" t="n">
        <v>0</v>
      </c>
      <c r="H146" s="29" t="n">
        <v>0</v>
      </c>
      <c r="I146" s="29" t="n">
        <v>0</v>
      </c>
      <c r="J146" s="29" t="n">
        <v>0</v>
      </c>
      <c r="K146" s="29" t="n">
        <v>353.6</v>
      </c>
      <c r="L146" s="29" t="s">
        <v>23385</v>
      </c>
      <c r="M146" s="29" t="s">
        <v>23381</v>
      </c>
      <c r="N146" s="29" t="s">
        <v>23469</v>
      </c>
      <c r="O146" s="29"/>
    </row>
    <row r="147" customFormat="false" ht="15" hidden="false" customHeight="true" outlineLevel="0" collapsed="false">
      <c r="A147" s="26" t="s">
        <v>22116</v>
      </c>
      <c r="B147" s="26" t="s">
        <v>20527</v>
      </c>
      <c r="C147" s="26" t="s">
        <v>11733</v>
      </c>
      <c r="D147" s="26" t="s">
        <v>276</v>
      </c>
      <c r="E147" s="26" t="s">
        <v>11624</v>
      </c>
      <c r="F147" s="26" t="n">
        <v>457.6</v>
      </c>
      <c r="G147" s="26" t="n">
        <v>0</v>
      </c>
      <c r="H147" s="26" t="n">
        <v>0</v>
      </c>
      <c r="I147" s="26" t="n">
        <v>0</v>
      </c>
      <c r="J147" s="26" t="n">
        <v>0</v>
      </c>
      <c r="K147" s="26" t="n">
        <v>457.6</v>
      </c>
      <c r="L147" s="26" t="s">
        <v>23437</v>
      </c>
      <c r="M147" s="26" t="s">
        <v>23381</v>
      </c>
      <c r="N147" s="26" t="s">
        <v>23419</v>
      </c>
      <c r="O147" s="26"/>
    </row>
    <row r="148" customFormat="false" ht="15" hidden="false" customHeight="true" outlineLevel="0" collapsed="false">
      <c r="A148" s="29" t="s">
        <v>22118</v>
      </c>
      <c r="B148" s="29" t="s">
        <v>20528</v>
      </c>
      <c r="C148" s="29" t="s">
        <v>13384</v>
      </c>
      <c r="D148" s="29" t="s">
        <v>276</v>
      </c>
      <c r="E148" s="29" t="s">
        <v>11624</v>
      </c>
      <c r="F148" s="29" t="n">
        <v>384.8</v>
      </c>
      <c r="G148" s="29" t="n">
        <v>384.8</v>
      </c>
      <c r="H148" s="29" t="n">
        <v>0</v>
      </c>
      <c r="I148" s="29" t="n">
        <v>0</v>
      </c>
      <c r="J148" s="29" t="n">
        <v>0</v>
      </c>
      <c r="K148" s="29" t="n">
        <v>384.8</v>
      </c>
      <c r="L148" s="29" t="s">
        <v>23386</v>
      </c>
      <c r="M148" s="29" t="s">
        <v>23381</v>
      </c>
      <c r="N148" s="29" t="s">
        <v>23400</v>
      </c>
      <c r="O148" s="29"/>
    </row>
    <row r="149" customFormat="false" ht="15" hidden="false" customHeight="true" outlineLevel="0" collapsed="false">
      <c r="A149" s="26" t="s">
        <v>22120</v>
      </c>
      <c r="B149" s="26" t="s">
        <v>20530</v>
      </c>
      <c r="C149" s="26" t="s">
        <v>20529</v>
      </c>
      <c r="D149" s="26" t="s">
        <v>276</v>
      </c>
      <c r="E149" s="26" t="s">
        <v>11624</v>
      </c>
      <c r="F149" s="26" t="n">
        <v>416</v>
      </c>
      <c r="G149" s="26" t="n">
        <v>416</v>
      </c>
      <c r="H149" s="26" t="n">
        <v>416</v>
      </c>
      <c r="I149" s="26" t="n">
        <v>416</v>
      </c>
      <c r="J149" s="26" t="n">
        <v>832</v>
      </c>
      <c r="K149" s="26" t="n">
        <v>2496</v>
      </c>
      <c r="L149" s="26" t="s">
        <v>23471</v>
      </c>
      <c r="M149" s="26" t="s">
        <v>23414</v>
      </c>
      <c r="N149" s="26" t="s">
        <v>23420</v>
      </c>
      <c r="O149" s="26"/>
    </row>
    <row r="150" customFormat="false" ht="15" hidden="false" customHeight="true" outlineLevel="0" collapsed="false">
      <c r="A150" s="29" t="s">
        <v>22122</v>
      </c>
      <c r="B150" s="29" t="s">
        <v>20532</v>
      </c>
      <c r="C150" s="29" t="s">
        <v>13598</v>
      </c>
      <c r="D150" s="29" t="s">
        <v>276</v>
      </c>
      <c r="E150" s="29" t="s">
        <v>11624</v>
      </c>
      <c r="F150" s="29" t="n">
        <v>332.8</v>
      </c>
      <c r="G150" s="29" t="n">
        <v>332.8</v>
      </c>
      <c r="H150" s="29" t="n">
        <v>0</v>
      </c>
      <c r="I150" s="29" t="n">
        <v>0</v>
      </c>
      <c r="J150" s="29" t="n">
        <v>0</v>
      </c>
      <c r="K150" s="29" t="n">
        <v>665.6</v>
      </c>
      <c r="L150" s="29" t="s">
        <v>23382</v>
      </c>
      <c r="M150" s="29" t="s">
        <v>23393</v>
      </c>
      <c r="N150" s="29" t="s">
        <v>23413</v>
      </c>
      <c r="O150" s="29"/>
    </row>
    <row r="151" customFormat="false" ht="15" hidden="false" customHeight="true" outlineLevel="0" collapsed="false">
      <c r="A151" s="26" t="s">
        <v>22124</v>
      </c>
      <c r="B151" s="26" t="s">
        <v>20533</v>
      </c>
      <c r="C151" s="26" t="s">
        <v>11842</v>
      </c>
      <c r="D151" s="26" t="s">
        <v>276</v>
      </c>
      <c r="E151" s="26" t="s">
        <v>11624</v>
      </c>
      <c r="F151" s="26" t="n">
        <v>582.4</v>
      </c>
      <c r="G151" s="26" t="n">
        <v>0</v>
      </c>
      <c r="H151" s="26" t="n">
        <v>0</v>
      </c>
      <c r="I151" s="26" t="n">
        <v>0</v>
      </c>
      <c r="J151" s="26" t="n">
        <v>0</v>
      </c>
      <c r="K151" s="26" t="n">
        <v>0</v>
      </c>
      <c r="L151" s="26" t="s">
        <v>23408</v>
      </c>
      <c r="M151" s="26" t="s">
        <v>23381</v>
      </c>
      <c r="N151" s="26" t="s">
        <v>23421</v>
      </c>
      <c r="O151" s="26"/>
    </row>
    <row r="152" customFormat="false" ht="15" hidden="false" customHeight="true" outlineLevel="0" collapsed="false">
      <c r="A152" s="29" t="s">
        <v>22126</v>
      </c>
      <c r="B152" s="29" t="s">
        <v>20536</v>
      </c>
      <c r="C152" s="29" t="s">
        <v>20534</v>
      </c>
      <c r="D152" s="29" t="s">
        <v>276</v>
      </c>
      <c r="E152" s="29" t="s">
        <v>11624</v>
      </c>
      <c r="F152" s="29" t="n">
        <v>426.4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426.4</v>
      </c>
      <c r="L152" s="29" t="s">
        <v>23400</v>
      </c>
      <c r="M152" s="29" t="s">
        <v>23381</v>
      </c>
      <c r="N152" s="29" t="s">
        <v>23432</v>
      </c>
      <c r="O152" s="29"/>
    </row>
    <row r="153" customFormat="false" ht="15" hidden="false" customHeight="true" outlineLevel="0" collapsed="false">
      <c r="A153" s="26" t="s">
        <v>22128</v>
      </c>
      <c r="B153" s="26" t="s">
        <v>20537</v>
      </c>
      <c r="C153" s="26" t="s">
        <v>12699</v>
      </c>
      <c r="D153" s="26" t="s">
        <v>276</v>
      </c>
      <c r="E153" s="26" t="s">
        <v>11624</v>
      </c>
      <c r="F153" s="26" t="n">
        <v>582.4</v>
      </c>
      <c r="G153" s="26" t="n">
        <v>582.4</v>
      </c>
      <c r="H153" s="26" t="n">
        <v>582.4</v>
      </c>
      <c r="I153" s="26" t="n">
        <v>0</v>
      </c>
      <c r="J153" s="26" t="n">
        <v>0</v>
      </c>
      <c r="K153" s="26" t="n">
        <v>1164.8</v>
      </c>
      <c r="L153" s="26" t="s">
        <v>23382</v>
      </c>
      <c r="M153" s="26" t="s">
        <v>23393</v>
      </c>
      <c r="N153" s="26" t="s">
        <v>23427</v>
      </c>
      <c r="O153" s="26"/>
    </row>
    <row r="154" customFormat="false" ht="15" hidden="false" customHeight="true" outlineLevel="0" collapsed="false">
      <c r="A154" s="29" t="s">
        <v>22130</v>
      </c>
      <c r="B154" s="29" t="s">
        <v>20539</v>
      </c>
      <c r="C154" s="29" t="s">
        <v>12917</v>
      </c>
      <c r="D154" s="29" t="s">
        <v>276</v>
      </c>
      <c r="E154" s="29" t="s">
        <v>11624</v>
      </c>
      <c r="F154" s="29" t="n">
        <v>332.8</v>
      </c>
      <c r="G154" s="29" t="n">
        <v>332.8</v>
      </c>
      <c r="H154" s="29" t="n">
        <v>0</v>
      </c>
      <c r="I154" s="29" t="n">
        <v>0</v>
      </c>
      <c r="J154" s="29" t="n">
        <v>0</v>
      </c>
      <c r="K154" s="29" t="n">
        <v>665.6</v>
      </c>
      <c r="L154" s="29" t="s">
        <v>23463</v>
      </c>
      <c r="M154" s="29" t="s">
        <v>23393</v>
      </c>
      <c r="N154" s="29" t="s">
        <v>23398</v>
      </c>
      <c r="O154" s="29"/>
    </row>
    <row r="155" customFormat="false" ht="15" hidden="false" customHeight="true" outlineLevel="0" collapsed="false">
      <c r="A155" s="26" t="s">
        <v>22132</v>
      </c>
      <c r="B155" s="26" t="s">
        <v>20540</v>
      </c>
      <c r="C155" s="26" t="s">
        <v>12159</v>
      </c>
      <c r="D155" s="26" t="s">
        <v>276</v>
      </c>
      <c r="E155" s="26" t="s">
        <v>11624</v>
      </c>
      <c r="F155" s="26" t="n">
        <v>343.2</v>
      </c>
      <c r="G155" s="26" t="n">
        <v>343.2</v>
      </c>
      <c r="H155" s="26" t="n">
        <v>343.2</v>
      </c>
      <c r="I155" s="26" t="n">
        <v>0</v>
      </c>
      <c r="J155" s="26" t="n">
        <v>0</v>
      </c>
      <c r="K155" s="26" t="n">
        <v>1029.6</v>
      </c>
      <c r="L155" s="26" t="s">
        <v>23426</v>
      </c>
      <c r="M155" s="26" t="s">
        <v>23414</v>
      </c>
      <c r="N155" s="26" t="s">
        <v>23469</v>
      </c>
      <c r="O155" s="26"/>
    </row>
    <row r="156" customFormat="false" ht="15" hidden="false" customHeight="true" outlineLevel="0" collapsed="false">
      <c r="A156" s="29" t="s">
        <v>22134</v>
      </c>
      <c r="B156" s="29" t="s">
        <v>20541</v>
      </c>
      <c r="C156" s="29" t="s">
        <v>11854</v>
      </c>
      <c r="D156" s="29" t="s">
        <v>276</v>
      </c>
      <c r="E156" s="29" t="s">
        <v>11624</v>
      </c>
      <c r="F156" s="29" t="n">
        <v>561.6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561.6</v>
      </c>
      <c r="L156" s="29" t="s">
        <v>23432</v>
      </c>
      <c r="M156" s="29" t="s">
        <v>23381</v>
      </c>
      <c r="N156" s="29" t="s">
        <v>23428</v>
      </c>
      <c r="O156" s="29"/>
    </row>
    <row r="157" customFormat="false" ht="15" hidden="false" customHeight="true" outlineLevel="0" collapsed="false">
      <c r="A157" s="26" t="s">
        <v>22136</v>
      </c>
      <c r="B157" s="26" t="s">
        <v>20543</v>
      </c>
      <c r="C157" s="26" t="s">
        <v>13191</v>
      </c>
      <c r="D157" s="26" t="s">
        <v>276</v>
      </c>
      <c r="E157" s="26" t="s">
        <v>11624</v>
      </c>
      <c r="F157" s="26" t="n">
        <v>624</v>
      </c>
      <c r="G157" s="26" t="n">
        <v>0</v>
      </c>
      <c r="H157" s="26" t="n">
        <v>0</v>
      </c>
      <c r="I157" s="26" t="n">
        <v>0</v>
      </c>
      <c r="J157" s="26" t="n">
        <v>0</v>
      </c>
      <c r="K157" s="26" t="n">
        <v>0</v>
      </c>
      <c r="L157" s="26" t="s">
        <v>23406</v>
      </c>
      <c r="M157" s="26" t="s">
        <v>23381</v>
      </c>
      <c r="N157" s="26" t="s">
        <v>23392</v>
      </c>
      <c r="O157" s="26"/>
    </row>
    <row r="158" customFormat="false" ht="15" hidden="false" customHeight="true" outlineLevel="0" collapsed="false">
      <c r="A158" s="29" t="s">
        <v>22138</v>
      </c>
      <c r="B158" s="29" t="s">
        <v>20422</v>
      </c>
      <c r="C158" s="29" t="s">
        <v>13761</v>
      </c>
      <c r="D158" s="29" t="s">
        <v>276</v>
      </c>
      <c r="E158" s="29" t="s">
        <v>11624</v>
      </c>
      <c r="F158" s="29" t="n">
        <v>395.2</v>
      </c>
      <c r="G158" s="29" t="n">
        <v>395.2</v>
      </c>
      <c r="H158" s="29" t="n">
        <v>0</v>
      </c>
      <c r="I158" s="29" t="n">
        <v>0</v>
      </c>
      <c r="J158" s="29" t="n">
        <v>0</v>
      </c>
      <c r="K158" s="29" t="n">
        <v>790.4</v>
      </c>
      <c r="L158" s="29" t="s">
        <v>23460</v>
      </c>
      <c r="M158" s="29" t="s">
        <v>23393</v>
      </c>
      <c r="N158" s="29" t="s">
        <v>23464</v>
      </c>
      <c r="O158" s="29"/>
    </row>
    <row r="159" customFormat="false" ht="15" hidden="false" customHeight="true" outlineLevel="0" collapsed="false">
      <c r="A159" s="26" t="s">
        <v>22140</v>
      </c>
      <c r="B159" s="26" t="s">
        <v>20546</v>
      </c>
      <c r="C159" s="26" t="s">
        <v>20544</v>
      </c>
      <c r="D159" s="26" t="s">
        <v>276</v>
      </c>
      <c r="E159" s="26" t="s">
        <v>11624</v>
      </c>
      <c r="F159" s="26" t="n">
        <v>592.8</v>
      </c>
      <c r="G159" s="26" t="n">
        <v>0</v>
      </c>
      <c r="H159" s="26" t="n">
        <v>0</v>
      </c>
      <c r="I159" s="26" t="n">
        <v>0</v>
      </c>
      <c r="J159" s="26" t="n">
        <v>0</v>
      </c>
      <c r="K159" s="26" t="n">
        <v>592.8</v>
      </c>
      <c r="L159" s="26" t="s">
        <v>23389</v>
      </c>
      <c r="M159" s="26" t="s">
        <v>23381</v>
      </c>
      <c r="N159" s="26" t="s">
        <v>23448</v>
      </c>
      <c r="O159" s="26"/>
    </row>
    <row r="160" customFormat="false" ht="15" hidden="false" customHeight="true" outlineLevel="0" collapsed="false">
      <c r="A160" s="29" t="s">
        <v>22142</v>
      </c>
      <c r="B160" s="29" t="s">
        <v>20549</v>
      </c>
      <c r="C160" s="29" t="s">
        <v>14151</v>
      </c>
      <c r="D160" s="29" t="s">
        <v>276</v>
      </c>
      <c r="E160" s="29" t="s">
        <v>11624</v>
      </c>
      <c r="F160" s="29" t="n">
        <v>488.8</v>
      </c>
      <c r="G160" s="29" t="n">
        <v>488.8</v>
      </c>
      <c r="H160" s="29" t="n">
        <v>488.8</v>
      </c>
      <c r="I160" s="29" t="n">
        <v>488.8</v>
      </c>
      <c r="J160" s="29" t="n">
        <v>0</v>
      </c>
      <c r="K160" s="29" t="n">
        <v>1955.2</v>
      </c>
      <c r="L160" s="29" t="s">
        <v>23444</v>
      </c>
      <c r="M160" s="29" t="s">
        <v>23414</v>
      </c>
      <c r="N160" s="29" t="s">
        <v>23403</v>
      </c>
      <c r="O160" s="29"/>
    </row>
    <row r="161" customFormat="false" ht="15" hidden="false" customHeight="true" outlineLevel="0" collapsed="false">
      <c r="A161" s="26" t="s">
        <v>22144</v>
      </c>
      <c r="B161" s="26" t="s">
        <v>20552</v>
      </c>
      <c r="C161" s="26" t="s">
        <v>20550</v>
      </c>
      <c r="D161" s="26" t="s">
        <v>276</v>
      </c>
      <c r="E161" s="26" t="s">
        <v>11624</v>
      </c>
      <c r="F161" s="26" t="n">
        <v>416</v>
      </c>
      <c r="G161" s="26" t="n">
        <v>0</v>
      </c>
      <c r="H161" s="26" t="n">
        <v>0</v>
      </c>
      <c r="I161" s="26" t="n">
        <v>0</v>
      </c>
      <c r="J161" s="26" t="n">
        <v>0</v>
      </c>
      <c r="K161" s="26" t="n">
        <v>416</v>
      </c>
      <c r="L161" s="26" t="s">
        <v>23463</v>
      </c>
      <c r="M161" s="26" t="s">
        <v>23381</v>
      </c>
      <c r="N161" s="26" t="s">
        <v>23382</v>
      </c>
      <c r="O161" s="26"/>
    </row>
    <row r="162" customFormat="false" ht="15" hidden="false" customHeight="true" outlineLevel="0" collapsed="false">
      <c r="A162" s="29" t="s">
        <v>22146</v>
      </c>
      <c r="B162" s="29" t="s">
        <v>20553</v>
      </c>
      <c r="C162" s="29" t="s">
        <v>13526</v>
      </c>
      <c r="D162" s="29" t="s">
        <v>276</v>
      </c>
      <c r="E162" s="29" t="s">
        <v>11624</v>
      </c>
      <c r="F162" s="29" t="n">
        <v>499.2</v>
      </c>
      <c r="G162" s="29" t="n">
        <v>0</v>
      </c>
      <c r="H162" s="29" t="n">
        <v>0</v>
      </c>
      <c r="I162" s="29" t="n">
        <v>0</v>
      </c>
      <c r="J162" s="29" t="n">
        <v>0</v>
      </c>
      <c r="K162" s="29" t="n">
        <v>499.2</v>
      </c>
      <c r="L162" s="29" t="s">
        <v>23410</v>
      </c>
      <c r="M162" s="29" t="s">
        <v>23381</v>
      </c>
      <c r="N162" s="29" t="s">
        <v>23428</v>
      </c>
      <c r="O162" s="29"/>
    </row>
    <row r="163" customFormat="false" ht="15" hidden="false" customHeight="true" outlineLevel="0" collapsed="false">
      <c r="A163" s="26" t="s">
        <v>22148</v>
      </c>
      <c r="B163" s="26" t="s">
        <v>20555</v>
      </c>
      <c r="C163" s="26" t="s">
        <v>12039</v>
      </c>
      <c r="D163" s="26" t="s">
        <v>276</v>
      </c>
      <c r="E163" s="26" t="s">
        <v>11624</v>
      </c>
      <c r="F163" s="26" t="n">
        <v>416</v>
      </c>
      <c r="G163" s="26" t="n">
        <v>416</v>
      </c>
      <c r="H163" s="26" t="n">
        <v>0</v>
      </c>
      <c r="I163" s="26" t="n">
        <v>0</v>
      </c>
      <c r="J163" s="26" t="n">
        <v>0</v>
      </c>
      <c r="K163" s="26" t="n">
        <v>416</v>
      </c>
      <c r="L163" s="26" t="s">
        <v>23442</v>
      </c>
      <c r="M163" s="26" t="s">
        <v>23381</v>
      </c>
      <c r="N163" s="26" t="s">
        <v>23405</v>
      </c>
      <c r="O163" s="26"/>
    </row>
    <row r="164" customFormat="false" ht="15" hidden="false" customHeight="true" outlineLevel="0" collapsed="false">
      <c r="A164" s="29" t="s">
        <v>22150</v>
      </c>
      <c r="B164" s="29" t="s">
        <v>20556</v>
      </c>
      <c r="C164" s="29" t="s">
        <v>11725</v>
      </c>
      <c r="D164" s="29" t="s">
        <v>276</v>
      </c>
      <c r="E164" s="29" t="s">
        <v>11624</v>
      </c>
      <c r="F164" s="29" t="n">
        <v>582.4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582.4</v>
      </c>
      <c r="L164" s="29" t="s">
        <v>23472</v>
      </c>
      <c r="M164" s="29" t="s">
        <v>23381</v>
      </c>
      <c r="N164" s="29" t="s">
        <v>23417</v>
      </c>
      <c r="O164" s="29"/>
    </row>
    <row r="165" customFormat="false" ht="15" hidden="false" customHeight="true" outlineLevel="0" collapsed="false">
      <c r="A165" s="26" t="s">
        <v>22152</v>
      </c>
      <c r="B165" s="26" t="s">
        <v>20558</v>
      </c>
      <c r="C165" s="26" t="s">
        <v>12459</v>
      </c>
      <c r="D165" s="26" t="s">
        <v>276</v>
      </c>
      <c r="E165" s="26" t="s">
        <v>11624</v>
      </c>
      <c r="F165" s="26" t="n">
        <v>426.4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426.4</v>
      </c>
      <c r="L165" s="26" t="s">
        <v>23473</v>
      </c>
      <c r="M165" s="26" t="s">
        <v>23381</v>
      </c>
      <c r="N165" s="26" t="s">
        <v>23461</v>
      </c>
      <c r="O165" s="26"/>
    </row>
    <row r="166" customFormat="false" ht="15" hidden="false" customHeight="true" outlineLevel="0" collapsed="false">
      <c r="A166" s="29" t="s">
        <v>22154</v>
      </c>
      <c r="B166" s="29" t="s">
        <v>20560</v>
      </c>
      <c r="C166" s="29" t="s">
        <v>20559</v>
      </c>
      <c r="D166" s="29" t="s">
        <v>276</v>
      </c>
      <c r="E166" s="29" t="s">
        <v>11624</v>
      </c>
      <c r="F166" s="29" t="n">
        <v>447.2</v>
      </c>
      <c r="G166" s="29" t="n">
        <v>0</v>
      </c>
      <c r="H166" s="29" t="n">
        <v>0</v>
      </c>
      <c r="I166" s="29" t="n">
        <v>0</v>
      </c>
      <c r="J166" s="29" t="n">
        <v>0</v>
      </c>
      <c r="K166" s="29" t="n">
        <v>447.2</v>
      </c>
      <c r="L166" s="29" t="s">
        <v>23459</v>
      </c>
      <c r="M166" s="29" t="s">
        <v>23381</v>
      </c>
      <c r="N166" s="29" t="s">
        <v>23389</v>
      </c>
      <c r="O166" s="29"/>
    </row>
    <row r="167" customFormat="false" ht="15" hidden="false" customHeight="true" outlineLevel="0" collapsed="false">
      <c r="A167" s="26" t="s">
        <v>22156</v>
      </c>
      <c r="B167" s="26" t="s">
        <v>20561</v>
      </c>
      <c r="C167" s="26" t="s">
        <v>13055</v>
      </c>
      <c r="D167" s="26" t="s">
        <v>276</v>
      </c>
      <c r="E167" s="26" t="s">
        <v>11624</v>
      </c>
      <c r="F167" s="26" t="n">
        <v>364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364</v>
      </c>
      <c r="L167" s="26" t="s">
        <v>23473</v>
      </c>
      <c r="M167" s="26" t="s">
        <v>23381</v>
      </c>
      <c r="N167" s="26" t="s">
        <v>23397</v>
      </c>
      <c r="O167" s="26"/>
    </row>
    <row r="168" customFormat="false" ht="15" hidden="false" customHeight="true" outlineLevel="0" collapsed="false">
      <c r="A168" s="29" t="s">
        <v>22158</v>
      </c>
      <c r="B168" s="29" t="s">
        <v>20564</v>
      </c>
      <c r="C168" s="29" t="s">
        <v>11830</v>
      </c>
      <c r="D168" s="29" t="s">
        <v>276</v>
      </c>
      <c r="E168" s="29" t="s">
        <v>11624</v>
      </c>
      <c r="F168" s="29" t="n">
        <v>540.8</v>
      </c>
      <c r="G168" s="29" t="n">
        <v>0</v>
      </c>
      <c r="H168" s="29" t="n">
        <v>0</v>
      </c>
      <c r="I168" s="29" t="n">
        <v>0</v>
      </c>
      <c r="J168" s="29" t="n">
        <v>0</v>
      </c>
      <c r="K168" s="29" t="n">
        <v>0</v>
      </c>
      <c r="L168" s="29" t="s">
        <v>23453</v>
      </c>
      <c r="M168" s="29" t="s">
        <v>23381</v>
      </c>
      <c r="N168" s="29" t="s">
        <v>23436</v>
      </c>
      <c r="O168" s="29"/>
    </row>
    <row r="169" customFormat="false" ht="15" hidden="false" customHeight="true" outlineLevel="0" collapsed="false">
      <c r="A169" s="26" t="s">
        <v>22160</v>
      </c>
      <c r="B169" s="26" t="s">
        <v>20565</v>
      </c>
      <c r="C169" s="26" t="s">
        <v>11917</v>
      </c>
      <c r="D169" s="26" t="s">
        <v>276</v>
      </c>
      <c r="E169" s="26" t="s">
        <v>11624</v>
      </c>
      <c r="F169" s="26" t="n">
        <v>291.2</v>
      </c>
      <c r="G169" s="26" t="n">
        <v>0</v>
      </c>
      <c r="H169" s="26" t="n">
        <v>0</v>
      </c>
      <c r="I169" s="26" t="n">
        <v>0</v>
      </c>
      <c r="J169" s="26" t="n">
        <v>0</v>
      </c>
      <c r="K169" s="26" t="n">
        <v>291.2</v>
      </c>
      <c r="L169" s="26" t="s">
        <v>23447</v>
      </c>
      <c r="M169" s="26" t="s">
        <v>23381</v>
      </c>
      <c r="N169" s="26" t="s">
        <v>23420</v>
      </c>
      <c r="O169" s="26"/>
    </row>
    <row r="170" customFormat="false" ht="15" hidden="false" customHeight="true" outlineLevel="0" collapsed="false">
      <c r="A170" s="29" t="s">
        <v>22162</v>
      </c>
      <c r="B170" s="29" t="s">
        <v>20566</v>
      </c>
      <c r="C170" s="29" t="s">
        <v>12282</v>
      </c>
      <c r="D170" s="29" t="s">
        <v>276</v>
      </c>
      <c r="E170" s="29" t="s">
        <v>11624</v>
      </c>
      <c r="F170" s="29" t="n">
        <v>395.2</v>
      </c>
      <c r="G170" s="29" t="n">
        <v>0</v>
      </c>
      <c r="H170" s="29" t="n">
        <v>0</v>
      </c>
      <c r="I170" s="29" t="n">
        <v>0</v>
      </c>
      <c r="J170" s="29" t="n">
        <v>0</v>
      </c>
      <c r="K170" s="29" t="n">
        <v>395.2</v>
      </c>
      <c r="L170" s="29" t="s">
        <v>23462</v>
      </c>
      <c r="M170" s="29" t="s">
        <v>23381</v>
      </c>
      <c r="N170" s="29" t="s">
        <v>23445</v>
      </c>
      <c r="O170" s="29"/>
    </row>
    <row r="171" customFormat="false" ht="15" hidden="false" customHeight="true" outlineLevel="0" collapsed="false">
      <c r="A171" s="26" t="s">
        <v>22164</v>
      </c>
      <c r="B171" s="26" t="s">
        <v>20569</v>
      </c>
      <c r="C171" s="26" t="s">
        <v>20567</v>
      </c>
      <c r="D171" s="26" t="s">
        <v>276</v>
      </c>
      <c r="E171" s="26" t="s">
        <v>11624</v>
      </c>
      <c r="F171" s="26" t="n">
        <v>364</v>
      </c>
      <c r="G171" s="26" t="n">
        <v>0</v>
      </c>
      <c r="H171" s="26" t="n">
        <v>0</v>
      </c>
      <c r="I171" s="26" t="n">
        <v>0</v>
      </c>
      <c r="J171" s="26" t="n">
        <v>0</v>
      </c>
      <c r="K171" s="26" t="n">
        <v>0</v>
      </c>
      <c r="L171" s="26" t="s">
        <v>23397</v>
      </c>
      <c r="M171" s="26" t="s">
        <v>23381</v>
      </c>
      <c r="N171" s="26" t="s">
        <v>23461</v>
      </c>
      <c r="O171" s="26"/>
    </row>
    <row r="172" customFormat="false" ht="15" hidden="false" customHeight="true" outlineLevel="0" collapsed="false">
      <c r="A172" s="29" t="s">
        <v>22166</v>
      </c>
      <c r="B172" s="29" t="s">
        <v>20570</v>
      </c>
      <c r="C172" s="29" t="s">
        <v>13392</v>
      </c>
      <c r="D172" s="29" t="s">
        <v>276</v>
      </c>
      <c r="E172" s="29" t="s">
        <v>11624</v>
      </c>
      <c r="F172" s="29" t="n">
        <v>520</v>
      </c>
      <c r="G172" s="29" t="n">
        <v>0</v>
      </c>
      <c r="H172" s="29" t="n">
        <v>0</v>
      </c>
      <c r="I172" s="29" t="n">
        <v>0</v>
      </c>
      <c r="J172" s="29" t="n">
        <v>0</v>
      </c>
      <c r="K172" s="29" t="n">
        <v>520</v>
      </c>
      <c r="L172" s="29" t="s">
        <v>23454</v>
      </c>
      <c r="M172" s="29" t="s">
        <v>23381</v>
      </c>
      <c r="N172" s="29" t="s">
        <v>23461</v>
      </c>
      <c r="O172" s="29"/>
    </row>
    <row r="173" customFormat="false" ht="15" hidden="false" customHeight="true" outlineLevel="0" collapsed="false">
      <c r="A173" s="26" t="s">
        <v>22168</v>
      </c>
      <c r="B173" s="26" t="s">
        <v>20572</v>
      </c>
      <c r="C173" s="26" t="s">
        <v>13874</v>
      </c>
      <c r="D173" s="26" t="s">
        <v>276</v>
      </c>
      <c r="E173" s="26" t="s">
        <v>11624</v>
      </c>
      <c r="F173" s="26" t="n">
        <v>499.2</v>
      </c>
      <c r="G173" s="26" t="n">
        <v>0</v>
      </c>
      <c r="H173" s="26" t="n">
        <v>0</v>
      </c>
      <c r="I173" s="26" t="n">
        <v>0</v>
      </c>
      <c r="J173" s="26" t="n">
        <v>0</v>
      </c>
      <c r="K173" s="26" t="n">
        <v>499.2</v>
      </c>
      <c r="L173" s="26" t="s">
        <v>23451</v>
      </c>
      <c r="M173" s="26" t="s">
        <v>23381</v>
      </c>
      <c r="N173" s="26" t="s">
        <v>23403</v>
      </c>
      <c r="O173" s="26"/>
    </row>
    <row r="174" customFormat="false" ht="15" hidden="false" customHeight="true" outlineLevel="0" collapsed="false">
      <c r="A174" s="29" t="s">
        <v>22170</v>
      </c>
      <c r="B174" s="29" t="s">
        <v>20573</v>
      </c>
      <c r="C174" s="29" t="s">
        <v>13566</v>
      </c>
      <c r="D174" s="29" t="s">
        <v>276</v>
      </c>
      <c r="E174" s="29" t="s">
        <v>11624</v>
      </c>
      <c r="F174" s="29" t="n">
        <v>332.8</v>
      </c>
      <c r="G174" s="29" t="n">
        <v>0</v>
      </c>
      <c r="H174" s="29" t="n">
        <v>0</v>
      </c>
      <c r="I174" s="29" t="n">
        <v>0</v>
      </c>
      <c r="J174" s="29" t="n">
        <v>0</v>
      </c>
      <c r="K174" s="29" t="n">
        <v>332.8</v>
      </c>
      <c r="L174" s="29" t="s">
        <v>23452</v>
      </c>
      <c r="M174" s="29" t="s">
        <v>23381</v>
      </c>
      <c r="N174" s="29" t="s">
        <v>23436</v>
      </c>
      <c r="O174" s="29"/>
    </row>
    <row r="175" customFormat="false" ht="15" hidden="false" customHeight="true" outlineLevel="0" collapsed="false">
      <c r="A175" s="26" t="s">
        <v>22172</v>
      </c>
      <c r="B175" s="26" t="s">
        <v>20575</v>
      </c>
      <c r="C175" s="26" t="s">
        <v>14045</v>
      </c>
      <c r="D175" s="26" t="s">
        <v>276</v>
      </c>
      <c r="E175" s="26" t="s">
        <v>11624</v>
      </c>
      <c r="F175" s="26" t="n">
        <v>634.4</v>
      </c>
      <c r="G175" s="26" t="n">
        <v>0</v>
      </c>
      <c r="H175" s="26" t="n">
        <v>0</v>
      </c>
      <c r="I175" s="26" t="n">
        <v>0</v>
      </c>
      <c r="J175" s="26" t="n">
        <v>0</v>
      </c>
      <c r="K175" s="26" t="n">
        <v>634.4</v>
      </c>
      <c r="L175" s="26" t="s">
        <v>23472</v>
      </c>
      <c r="M175" s="26" t="s">
        <v>23381</v>
      </c>
      <c r="N175" s="26" t="s">
        <v>23382</v>
      </c>
      <c r="O175" s="26"/>
    </row>
    <row r="176" customFormat="false" ht="15" hidden="false" customHeight="true" outlineLevel="0" collapsed="false">
      <c r="A176" s="29" t="s">
        <v>22174</v>
      </c>
      <c r="B176" s="29" t="s">
        <v>20578</v>
      </c>
      <c r="C176" s="29" t="s">
        <v>20576</v>
      </c>
      <c r="D176" s="29" t="s">
        <v>276</v>
      </c>
      <c r="E176" s="29" t="s">
        <v>11624</v>
      </c>
      <c r="F176" s="29" t="n">
        <v>332.8</v>
      </c>
      <c r="G176" s="29" t="n">
        <v>0</v>
      </c>
      <c r="H176" s="29" t="n">
        <v>0</v>
      </c>
      <c r="I176" s="29" t="n">
        <v>0</v>
      </c>
      <c r="J176" s="29" t="n">
        <v>0</v>
      </c>
      <c r="K176" s="29" t="n">
        <v>332.8</v>
      </c>
      <c r="L176" s="29" t="s">
        <v>23440</v>
      </c>
      <c r="M176" s="29" t="s">
        <v>23381</v>
      </c>
      <c r="N176" s="29" t="s">
        <v>23454</v>
      </c>
      <c r="O176" s="29"/>
    </row>
    <row r="177" customFormat="false" ht="15" hidden="false" customHeight="true" outlineLevel="0" collapsed="false">
      <c r="A177" s="26" t="s">
        <v>22176</v>
      </c>
      <c r="B177" s="26" t="s">
        <v>20579</v>
      </c>
      <c r="C177" s="26" t="s">
        <v>11885</v>
      </c>
      <c r="D177" s="26" t="s">
        <v>276</v>
      </c>
      <c r="E177" s="26" t="s">
        <v>11624</v>
      </c>
      <c r="F177" s="26" t="n">
        <v>457.6</v>
      </c>
      <c r="G177" s="26" t="n">
        <v>0</v>
      </c>
      <c r="H177" s="26" t="n">
        <v>0</v>
      </c>
      <c r="I177" s="26" t="n">
        <v>0</v>
      </c>
      <c r="J177" s="26" t="n">
        <v>0</v>
      </c>
      <c r="K177" s="26" t="n">
        <v>0</v>
      </c>
      <c r="L177" s="26" t="s">
        <v>23430</v>
      </c>
      <c r="M177" s="26" t="s">
        <v>23381</v>
      </c>
      <c r="N177" s="26" t="s">
        <v>23422</v>
      </c>
      <c r="O177" s="26"/>
    </row>
    <row r="178" customFormat="false" ht="15" hidden="false" customHeight="true" outlineLevel="0" collapsed="false">
      <c r="A178" s="29" t="s">
        <v>22178</v>
      </c>
      <c r="B178" s="29" t="s">
        <v>20582</v>
      </c>
      <c r="C178" s="29" t="s">
        <v>20580</v>
      </c>
      <c r="D178" s="29" t="s">
        <v>276</v>
      </c>
      <c r="E178" s="29" t="s">
        <v>11624</v>
      </c>
      <c r="F178" s="29" t="n">
        <v>561.6</v>
      </c>
      <c r="G178" s="29" t="n">
        <v>0</v>
      </c>
      <c r="H178" s="29" t="n">
        <v>0</v>
      </c>
      <c r="I178" s="29" t="n">
        <v>0</v>
      </c>
      <c r="J178" s="29" t="n">
        <v>0</v>
      </c>
      <c r="K178" s="29" t="n">
        <v>561.6</v>
      </c>
      <c r="L178" s="29" t="s">
        <v>23390</v>
      </c>
      <c r="M178" s="29" t="s">
        <v>23381</v>
      </c>
      <c r="N178" s="29" t="s">
        <v>23420</v>
      </c>
      <c r="O178" s="29"/>
    </row>
    <row r="179" customFormat="false" ht="15" hidden="false" customHeight="true" outlineLevel="0" collapsed="false">
      <c r="A179" s="26" t="s">
        <v>22180</v>
      </c>
      <c r="B179" s="26" t="s">
        <v>20584</v>
      </c>
      <c r="C179" s="26" t="s">
        <v>13564</v>
      </c>
      <c r="D179" s="26" t="s">
        <v>276</v>
      </c>
      <c r="E179" s="26" t="s">
        <v>11624</v>
      </c>
      <c r="F179" s="26" t="n">
        <v>634.4</v>
      </c>
      <c r="G179" s="26" t="n">
        <v>634.4</v>
      </c>
      <c r="H179" s="26" t="n">
        <v>0</v>
      </c>
      <c r="I179" s="26" t="n">
        <v>0</v>
      </c>
      <c r="J179" s="26" t="n">
        <v>0</v>
      </c>
      <c r="K179" s="26" t="n">
        <v>1268.8</v>
      </c>
      <c r="L179" s="26" t="s">
        <v>23384</v>
      </c>
      <c r="M179" s="26" t="s">
        <v>23393</v>
      </c>
      <c r="N179" s="26" t="s">
        <v>23422</v>
      </c>
      <c r="O179" s="26"/>
    </row>
    <row r="180" customFormat="false" ht="15" hidden="false" customHeight="true" outlineLevel="0" collapsed="false">
      <c r="A180" s="29" t="s">
        <v>22182</v>
      </c>
      <c r="B180" s="29" t="s">
        <v>20587</v>
      </c>
      <c r="C180" s="29" t="s">
        <v>20585</v>
      </c>
      <c r="D180" s="29" t="s">
        <v>276</v>
      </c>
      <c r="E180" s="29" t="s">
        <v>11624</v>
      </c>
      <c r="F180" s="29" t="n">
        <v>447.2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447.2</v>
      </c>
      <c r="L180" s="29" t="s">
        <v>23398</v>
      </c>
      <c r="M180" s="29" t="s">
        <v>23381</v>
      </c>
      <c r="N180" s="29" t="s">
        <v>23451</v>
      </c>
      <c r="O180" s="29"/>
    </row>
    <row r="181" customFormat="false" ht="15" hidden="false" customHeight="true" outlineLevel="0" collapsed="false">
      <c r="A181" s="26" t="s">
        <v>22184</v>
      </c>
      <c r="B181" s="26" t="s">
        <v>20589</v>
      </c>
      <c r="C181" s="26" t="s">
        <v>13953</v>
      </c>
      <c r="D181" s="26" t="s">
        <v>276</v>
      </c>
      <c r="E181" s="26" t="s">
        <v>11624</v>
      </c>
      <c r="F181" s="26" t="n">
        <v>509.6</v>
      </c>
      <c r="G181" s="26" t="n">
        <v>0</v>
      </c>
      <c r="H181" s="26" t="n">
        <v>0</v>
      </c>
      <c r="I181" s="26" t="n">
        <v>0</v>
      </c>
      <c r="J181" s="26" t="n">
        <v>0</v>
      </c>
      <c r="K181" s="26" t="n">
        <v>509.6</v>
      </c>
      <c r="L181" s="26" t="s">
        <v>23465</v>
      </c>
      <c r="M181" s="26" t="s">
        <v>23381</v>
      </c>
      <c r="N181" s="26" t="s">
        <v>23445</v>
      </c>
      <c r="O181" s="26"/>
    </row>
    <row r="182" customFormat="false" ht="15" hidden="false" customHeight="true" outlineLevel="0" collapsed="false">
      <c r="A182" s="29" t="s">
        <v>22186</v>
      </c>
      <c r="B182" s="29" t="s">
        <v>20591</v>
      </c>
      <c r="C182" s="29" t="s">
        <v>13834</v>
      </c>
      <c r="D182" s="29" t="s">
        <v>276</v>
      </c>
      <c r="E182" s="29" t="s">
        <v>11624</v>
      </c>
      <c r="F182" s="29" t="n">
        <v>416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416</v>
      </c>
      <c r="L182" s="29" t="s">
        <v>23384</v>
      </c>
      <c r="M182" s="29" t="s">
        <v>23381</v>
      </c>
      <c r="N182" s="29" t="s">
        <v>23421</v>
      </c>
      <c r="O182" s="29" t="s">
        <v>23391</v>
      </c>
    </row>
    <row r="183" customFormat="false" ht="15" hidden="false" customHeight="true" outlineLevel="0" collapsed="false">
      <c r="A183" s="26" t="s">
        <v>22188</v>
      </c>
      <c r="B183" s="26" t="s">
        <v>20592</v>
      </c>
      <c r="C183" s="26" t="s">
        <v>13909</v>
      </c>
      <c r="D183" s="26" t="s">
        <v>276</v>
      </c>
      <c r="E183" s="26" t="s">
        <v>11624</v>
      </c>
      <c r="F183" s="26" t="n">
        <v>603.2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603.2</v>
      </c>
      <c r="L183" s="26" t="s">
        <v>23398</v>
      </c>
      <c r="M183" s="26" t="s">
        <v>23381</v>
      </c>
      <c r="N183" s="26" t="s">
        <v>23402</v>
      </c>
      <c r="O183" s="26"/>
    </row>
    <row r="184" customFormat="false" ht="15" hidden="false" customHeight="true" outlineLevel="0" collapsed="false">
      <c r="A184" s="29" t="s">
        <v>22190</v>
      </c>
      <c r="B184" s="29" t="s">
        <v>20593</v>
      </c>
      <c r="C184" s="29" t="s">
        <v>13364</v>
      </c>
      <c r="D184" s="29" t="s">
        <v>276</v>
      </c>
      <c r="E184" s="29" t="s">
        <v>11624</v>
      </c>
      <c r="F184" s="29" t="n">
        <v>374.4</v>
      </c>
      <c r="G184" s="29" t="n">
        <v>0</v>
      </c>
      <c r="H184" s="29" t="n">
        <v>0</v>
      </c>
      <c r="I184" s="29" t="n">
        <v>0</v>
      </c>
      <c r="J184" s="29" t="n">
        <v>0</v>
      </c>
      <c r="K184" s="29" t="n">
        <v>374.4</v>
      </c>
      <c r="L184" s="29" t="s">
        <v>23392</v>
      </c>
      <c r="M184" s="29" t="s">
        <v>23381</v>
      </c>
      <c r="N184" s="29" t="s">
        <v>23420</v>
      </c>
      <c r="O184" s="29"/>
    </row>
    <row r="185" customFormat="false" ht="15" hidden="false" customHeight="true" outlineLevel="0" collapsed="false">
      <c r="A185" s="26" t="s">
        <v>22192</v>
      </c>
      <c r="B185" s="26" t="s">
        <v>20595</v>
      </c>
      <c r="C185" s="26" t="s">
        <v>20594</v>
      </c>
      <c r="D185" s="26" t="s">
        <v>276</v>
      </c>
      <c r="E185" s="26" t="s">
        <v>11624</v>
      </c>
      <c r="F185" s="26" t="n">
        <v>644.8</v>
      </c>
      <c r="G185" s="26" t="n">
        <v>0</v>
      </c>
      <c r="H185" s="26" t="n">
        <v>0</v>
      </c>
      <c r="I185" s="26" t="n">
        <v>0</v>
      </c>
      <c r="J185" s="26" t="n">
        <v>0</v>
      </c>
      <c r="K185" s="26" t="n">
        <v>644.8</v>
      </c>
      <c r="L185" s="26" t="s">
        <v>23405</v>
      </c>
      <c r="M185" s="26" t="s">
        <v>23381</v>
      </c>
      <c r="N185" s="26" t="s">
        <v>23436</v>
      </c>
      <c r="O185" s="26"/>
    </row>
    <row r="186" customFormat="false" ht="15" hidden="false" customHeight="true" outlineLevel="0" collapsed="false">
      <c r="A186" s="29" t="s">
        <v>22194</v>
      </c>
      <c r="B186" s="29" t="s">
        <v>20598</v>
      </c>
      <c r="C186" s="29" t="s">
        <v>20596</v>
      </c>
      <c r="D186" s="29" t="s">
        <v>276</v>
      </c>
      <c r="E186" s="29" t="s">
        <v>11624</v>
      </c>
      <c r="F186" s="29" t="n">
        <v>561.6</v>
      </c>
      <c r="G186" s="29" t="n">
        <v>0</v>
      </c>
      <c r="H186" s="29" t="n">
        <v>0</v>
      </c>
      <c r="I186" s="29" t="n">
        <v>0</v>
      </c>
      <c r="J186" s="29" t="n">
        <v>0</v>
      </c>
      <c r="K186" s="29" t="n">
        <v>561.6</v>
      </c>
      <c r="L186" s="29" t="s">
        <v>23468</v>
      </c>
      <c r="M186" s="29" t="s">
        <v>23381</v>
      </c>
      <c r="N186" s="29" t="s">
        <v>23420</v>
      </c>
      <c r="O186" s="29"/>
    </row>
    <row r="187" customFormat="false" ht="15" hidden="false" customHeight="true" outlineLevel="0" collapsed="false">
      <c r="A187" s="26" t="s">
        <v>22196</v>
      </c>
      <c r="B187" s="26" t="s">
        <v>20599</v>
      </c>
      <c r="C187" s="26" t="s">
        <v>12341</v>
      </c>
      <c r="D187" s="26" t="s">
        <v>276</v>
      </c>
      <c r="E187" s="26" t="s">
        <v>11624</v>
      </c>
      <c r="F187" s="26" t="n">
        <v>603.2</v>
      </c>
      <c r="G187" s="26" t="n">
        <v>0</v>
      </c>
      <c r="H187" s="26" t="n">
        <v>0</v>
      </c>
      <c r="I187" s="26" t="n">
        <v>0</v>
      </c>
      <c r="J187" s="26" t="n">
        <v>0</v>
      </c>
      <c r="K187" s="26" t="n">
        <v>603.2</v>
      </c>
      <c r="L187" s="26" t="s">
        <v>23434</v>
      </c>
      <c r="M187" s="26" t="s">
        <v>23381</v>
      </c>
      <c r="N187" s="26" t="s">
        <v>23454</v>
      </c>
      <c r="O187" s="26"/>
    </row>
    <row r="188" customFormat="false" ht="15" hidden="false" customHeight="true" outlineLevel="0" collapsed="false">
      <c r="A188" s="29" t="s">
        <v>22198</v>
      </c>
      <c r="B188" s="29" t="s">
        <v>20602</v>
      </c>
      <c r="C188" s="29" t="s">
        <v>20600</v>
      </c>
      <c r="D188" s="29" t="s">
        <v>276</v>
      </c>
      <c r="E188" s="29" t="s">
        <v>11624</v>
      </c>
      <c r="F188" s="29" t="n">
        <v>478.4</v>
      </c>
      <c r="G188" s="29" t="n">
        <v>478.4</v>
      </c>
      <c r="H188" s="29" t="n">
        <v>0</v>
      </c>
      <c r="I188" s="29" t="n">
        <v>0</v>
      </c>
      <c r="J188" s="29" t="n">
        <v>0</v>
      </c>
      <c r="K188" s="29" t="n">
        <v>956.8</v>
      </c>
      <c r="L188" s="29" t="s">
        <v>23460</v>
      </c>
      <c r="M188" s="29" t="s">
        <v>23393</v>
      </c>
      <c r="N188" s="29" t="s">
        <v>23395</v>
      </c>
      <c r="O188" s="29"/>
    </row>
    <row r="189" customFormat="false" ht="15" hidden="false" customHeight="true" outlineLevel="0" collapsed="false">
      <c r="A189" s="26" t="s">
        <v>22200</v>
      </c>
      <c r="B189" s="26" t="s">
        <v>20604</v>
      </c>
      <c r="C189" s="26" t="s">
        <v>14081</v>
      </c>
      <c r="D189" s="26" t="s">
        <v>276</v>
      </c>
      <c r="E189" s="26" t="s">
        <v>11624</v>
      </c>
      <c r="F189" s="26" t="n">
        <v>520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520</v>
      </c>
      <c r="L189" s="26" t="s">
        <v>23441</v>
      </c>
      <c r="M189" s="26" t="s">
        <v>23381</v>
      </c>
      <c r="N189" s="26" t="s">
        <v>23395</v>
      </c>
      <c r="O189" s="26"/>
    </row>
    <row r="190" customFormat="false" ht="15" hidden="false" customHeight="true" outlineLevel="0" collapsed="false">
      <c r="A190" s="29" t="s">
        <v>22202</v>
      </c>
      <c r="B190" s="29" t="s">
        <v>20606</v>
      </c>
      <c r="C190" s="29" t="s">
        <v>11792</v>
      </c>
      <c r="D190" s="29" t="s">
        <v>276</v>
      </c>
      <c r="E190" s="29" t="s">
        <v>11624</v>
      </c>
      <c r="F190" s="29" t="n">
        <v>488.8</v>
      </c>
      <c r="G190" s="29" t="n">
        <v>0</v>
      </c>
      <c r="H190" s="29" t="n">
        <v>0</v>
      </c>
      <c r="I190" s="29" t="n">
        <v>0</v>
      </c>
      <c r="J190" s="29" t="n">
        <v>0</v>
      </c>
      <c r="K190" s="29" t="n">
        <v>488.8</v>
      </c>
      <c r="L190" s="29" t="s">
        <v>23386</v>
      </c>
      <c r="M190" s="29" t="s">
        <v>23381</v>
      </c>
      <c r="N190" s="29" t="s">
        <v>23420</v>
      </c>
      <c r="O190" s="29"/>
    </row>
    <row r="191" customFormat="false" ht="15" hidden="false" customHeight="true" outlineLevel="0" collapsed="false">
      <c r="A191" s="26" t="s">
        <v>22204</v>
      </c>
      <c r="B191" s="26" t="s">
        <v>20607</v>
      </c>
      <c r="C191" s="26" t="s">
        <v>13279</v>
      </c>
      <c r="D191" s="26" t="s">
        <v>276</v>
      </c>
      <c r="E191" s="26" t="s">
        <v>11624</v>
      </c>
      <c r="F191" s="26" t="n">
        <v>395.2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0</v>
      </c>
      <c r="L191" s="26" t="s">
        <v>23421</v>
      </c>
      <c r="M191" s="26" t="s">
        <v>23381</v>
      </c>
      <c r="N191" s="26" t="s">
        <v>23395</v>
      </c>
      <c r="O191" s="26"/>
    </row>
    <row r="192" customFormat="false" ht="15" hidden="false" customHeight="true" outlineLevel="0" collapsed="false">
      <c r="A192" s="29" t="s">
        <v>22206</v>
      </c>
      <c r="B192" s="29" t="s">
        <v>20609</v>
      </c>
      <c r="C192" s="29" t="s">
        <v>13402</v>
      </c>
      <c r="D192" s="29" t="s">
        <v>276</v>
      </c>
      <c r="E192" s="29" t="s">
        <v>11624</v>
      </c>
      <c r="F192" s="29" t="n">
        <v>457.6</v>
      </c>
      <c r="G192" s="29" t="n">
        <v>457.6</v>
      </c>
      <c r="H192" s="29" t="n">
        <v>0</v>
      </c>
      <c r="I192" s="29" t="n">
        <v>0</v>
      </c>
      <c r="J192" s="29" t="n">
        <v>0</v>
      </c>
      <c r="K192" s="29" t="n">
        <v>915.2</v>
      </c>
      <c r="L192" s="29" t="s">
        <v>23450</v>
      </c>
      <c r="M192" s="29" t="s">
        <v>23393</v>
      </c>
      <c r="N192" s="29" t="s">
        <v>23444</v>
      </c>
      <c r="O192" s="29"/>
    </row>
    <row r="193" customFormat="false" ht="15" hidden="false" customHeight="true" outlineLevel="0" collapsed="false">
      <c r="A193" s="26" t="s">
        <v>22208</v>
      </c>
      <c r="B193" s="26" t="s">
        <v>20610</v>
      </c>
      <c r="C193" s="26" t="s">
        <v>12411</v>
      </c>
      <c r="D193" s="26" t="s">
        <v>276</v>
      </c>
      <c r="E193" s="26" t="s">
        <v>11624</v>
      </c>
      <c r="F193" s="26" t="n">
        <v>343.2</v>
      </c>
      <c r="G193" s="26" t="n">
        <v>0</v>
      </c>
      <c r="H193" s="26" t="n">
        <v>0</v>
      </c>
      <c r="I193" s="26" t="n">
        <v>0</v>
      </c>
      <c r="J193" s="26" t="n">
        <v>0</v>
      </c>
      <c r="K193" s="26" t="n">
        <v>343.2</v>
      </c>
      <c r="L193" s="26" t="s">
        <v>23386</v>
      </c>
      <c r="M193" s="26" t="s">
        <v>23381</v>
      </c>
      <c r="N193" s="26" t="s">
        <v>23456</v>
      </c>
      <c r="O193" s="26"/>
    </row>
    <row r="194" customFormat="false" ht="15" hidden="false" customHeight="true" outlineLevel="0" collapsed="false">
      <c r="A194" s="29" t="s">
        <v>22210</v>
      </c>
      <c r="B194" s="29" t="s">
        <v>20612</v>
      </c>
      <c r="C194" s="29" t="s">
        <v>20611</v>
      </c>
      <c r="D194" s="29" t="s">
        <v>276</v>
      </c>
      <c r="E194" s="29" t="s">
        <v>11624</v>
      </c>
      <c r="F194" s="29" t="n">
        <v>457.6</v>
      </c>
      <c r="G194" s="29" t="n">
        <v>457.6</v>
      </c>
      <c r="H194" s="29" t="n">
        <v>0</v>
      </c>
      <c r="I194" s="29" t="n">
        <v>0</v>
      </c>
      <c r="J194" s="29" t="n">
        <v>0</v>
      </c>
      <c r="K194" s="29" t="n">
        <v>915.2</v>
      </c>
      <c r="L194" s="29" t="s">
        <v>23457</v>
      </c>
      <c r="M194" s="29" t="s">
        <v>23393</v>
      </c>
      <c r="N194" s="29" t="s">
        <v>23450</v>
      </c>
      <c r="O194" s="29"/>
    </row>
    <row r="195" customFormat="false" ht="15" hidden="false" customHeight="true" outlineLevel="0" collapsed="false">
      <c r="A195" s="26" t="s">
        <v>22212</v>
      </c>
      <c r="B195" s="26" t="s">
        <v>20613</v>
      </c>
      <c r="C195" s="26" t="s">
        <v>13133</v>
      </c>
      <c r="D195" s="26" t="s">
        <v>276</v>
      </c>
      <c r="E195" s="26" t="s">
        <v>11624</v>
      </c>
      <c r="F195" s="26" t="n">
        <v>416</v>
      </c>
      <c r="G195" s="26" t="n">
        <v>0</v>
      </c>
      <c r="H195" s="26" t="n">
        <v>0</v>
      </c>
      <c r="I195" s="26" t="n">
        <v>0</v>
      </c>
      <c r="J195" s="26" t="n">
        <v>0</v>
      </c>
      <c r="K195" s="26" t="n">
        <v>416</v>
      </c>
      <c r="L195" s="26" t="s">
        <v>23458</v>
      </c>
      <c r="M195" s="26" t="s">
        <v>23381</v>
      </c>
      <c r="N195" s="26" t="s">
        <v>23388</v>
      </c>
      <c r="O195" s="26"/>
    </row>
    <row r="196" customFormat="false" ht="15" hidden="false" customHeight="true" outlineLevel="0" collapsed="false">
      <c r="A196" s="29" t="s">
        <v>22214</v>
      </c>
      <c r="B196" s="29" t="s">
        <v>20615</v>
      </c>
      <c r="C196" s="29" t="s">
        <v>14173</v>
      </c>
      <c r="D196" s="29" t="s">
        <v>276</v>
      </c>
      <c r="E196" s="29" t="s">
        <v>11624</v>
      </c>
      <c r="F196" s="29" t="n">
        <v>374.4</v>
      </c>
      <c r="G196" s="29" t="n">
        <v>0</v>
      </c>
      <c r="H196" s="29" t="n">
        <v>0</v>
      </c>
      <c r="I196" s="29" t="n">
        <v>0</v>
      </c>
      <c r="J196" s="29" t="n">
        <v>0</v>
      </c>
      <c r="K196" s="29" t="n">
        <v>374.4</v>
      </c>
      <c r="L196" s="29" t="s">
        <v>23455</v>
      </c>
      <c r="M196" s="29" t="s">
        <v>23381</v>
      </c>
      <c r="N196" s="29" t="s">
        <v>23395</v>
      </c>
      <c r="O196" s="29"/>
    </row>
    <row r="197" customFormat="false" ht="15" hidden="false" customHeight="true" outlineLevel="0" collapsed="false">
      <c r="A197" s="26" t="s">
        <v>22216</v>
      </c>
      <c r="B197" s="26" t="s">
        <v>20617</v>
      </c>
      <c r="C197" s="26" t="s">
        <v>12860</v>
      </c>
      <c r="D197" s="26" t="s">
        <v>276</v>
      </c>
      <c r="E197" s="26" t="s">
        <v>11624</v>
      </c>
      <c r="F197" s="26" t="n">
        <v>374.4</v>
      </c>
      <c r="G197" s="26" t="n">
        <v>374.4</v>
      </c>
      <c r="H197" s="26" t="n">
        <v>0</v>
      </c>
      <c r="I197" s="26" t="n">
        <v>0</v>
      </c>
      <c r="J197" s="26" t="n">
        <v>0</v>
      </c>
      <c r="K197" s="26" t="n">
        <v>748.8</v>
      </c>
      <c r="L197" s="26" t="s">
        <v>23420</v>
      </c>
      <c r="M197" s="26" t="s">
        <v>23393</v>
      </c>
      <c r="N197" s="26" t="s">
        <v>23427</v>
      </c>
      <c r="O197" s="26"/>
    </row>
    <row r="198" customFormat="false" ht="15" hidden="false" customHeight="true" outlineLevel="0" collapsed="false">
      <c r="A198" s="29" t="s">
        <v>22218</v>
      </c>
      <c r="B198" s="29" t="s">
        <v>20618</v>
      </c>
      <c r="C198" s="29" t="s">
        <v>13318</v>
      </c>
      <c r="D198" s="29" t="s">
        <v>276</v>
      </c>
      <c r="E198" s="29" t="s">
        <v>11624</v>
      </c>
      <c r="F198" s="29" t="n">
        <v>613.6</v>
      </c>
      <c r="G198" s="29" t="n">
        <v>0</v>
      </c>
      <c r="H198" s="29" t="n">
        <v>0</v>
      </c>
      <c r="I198" s="29" t="n">
        <v>0</v>
      </c>
      <c r="J198" s="29" t="n">
        <v>0</v>
      </c>
      <c r="K198" s="29" t="n">
        <v>613.6</v>
      </c>
      <c r="L198" s="29" t="s">
        <v>23397</v>
      </c>
      <c r="M198" s="29" t="s">
        <v>23381</v>
      </c>
      <c r="N198" s="29" t="s">
        <v>23427</v>
      </c>
      <c r="O198" s="29"/>
    </row>
    <row r="199" customFormat="false" ht="15" hidden="false" customHeight="true" outlineLevel="0" collapsed="false">
      <c r="A199" s="26" t="s">
        <v>22220</v>
      </c>
      <c r="B199" s="26" t="s">
        <v>20621</v>
      </c>
      <c r="C199" s="26" t="s">
        <v>20619</v>
      </c>
      <c r="D199" s="26" t="s">
        <v>276</v>
      </c>
      <c r="E199" s="26" t="s">
        <v>11624</v>
      </c>
      <c r="F199" s="26" t="n">
        <v>332.8</v>
      </c>
      <c r="G199" s="26" t="n">
        <v>0</v>
      </c>
      <c r="H199" s="26" t="n">
        <v>0</v>
      </c>
      <c r="I199" s="26" t="n">
        <v>0</v>
      </c>
      <c r="J199" s="26" t="n">
        <v>0</v>
      </c>
      <c r="K199" s="26" t="n">
        <v>332.8</v>
      </c>
      <c r="L199" s="26" t="s">
        <v>23401</v>
      </c>
      <c r="M199" s="26" t="s">
        <v>23381</v>
      </c>
      <c r="N199" s="26" t="s">
        <v>23385</v>
      </c>
      <c r="O199" s="26"/>
    </row>
    <row r="200" customFormat="false" ht="15" hidden="false" customHeight="true" outlineLevel="0" collapsed="false">
      <c r="A200" s="29" t="s">
        <v>22222</v>
      </c>
      <c r="B200" s="29" t="s">
        <v>20623</v>
      </c>
      <c r="C200" s="29" t="s">
        <v>13015</v>
      </c>
      <c r="D200" s="29" t="s">
        <v>276</v>
      </c>
      <c r="E200" s="29" t="s">
        <v>11624</v>
      </c>
      <c r="F200" s="29" t="n">
        <v>405.6</v>
      </c>
      <c r="G200" s="29" t="n">
        <v>0</v>
      </c>
      <c r="H200" s="29" t="n">
        <v>0</v>
      </c>
      <c r="I200" s="29" t="n">
        <v>0</v>
      </c>
      <c r="J200" s="29" t="n">
        <v>0</v>
      </c>
      <c r="K200" s="29" t="n">
        <v>405.6</v>
      </c>
      <c r="L200" s="29" t="s">
        <v>23430</v>
      </c>
      <c r="M200" s="29" t="s">
        <v>23381</v>
      </c>
      <c r="N200" s="29" t="s">
        <v>23460</v>
      </c>
      <c r="O200" s="29" t="s">
        <v>23391</v>
      </c>
    </row>
    <row r="201" customFormat="false" ht="15" hidden="false" customHeight="true" outlineLevel="0" collapsed="false">
      <c r="A201" s="26" t="s">
        <v>22224</v>
      </c>
      <c r="B201" s="26" t="s">
        <v>20625</v>
      </c>
      <c r="C201" s="26" t="s">
        <v>14089</v>
      </c>
      <c r="D201" s="26" t="s">
        <v>276</v>
      </c>
      <c r="E201" s="26" t="s">
        <v>11624</v>
      </c>
      <c r="F201" s="26" t="n">
        <v>291.2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291.2</v>
      </c>
      <c r="L201" s="26" t="s">
        <v>23418</v>
      </c>
      <c r="M201" s="26" t="s">
        <v>23381</v>
      </c>
      <c r="N201" s="26" t="s">
        <v>23397</v>
      </c>
      <c r="O201" s="26"/>
    </row>
    <row r="202" customFormat="false" ht="15" hidden="false" customHeight="true" outlineLevel="0" collapsed="false">
      <c r="A202" s="29" t="s">
        <v>22226</v>
      </c>
      <c r="B202" s="29" t="s">
        <v>20627</v>
      </c>
      <c r="C202" s="29" t="s">
        <v>20626</v>
      </c>
      <c r="D202" s="29" t="s">
        <v>276</v>
      </c>
      <c r="E202" s="29" t="s">
        <v>11624</v>
      </c>
      <c r="F202" s="29" t="n">
        <v>603.2</v>
      </c>
      <c r="G202" s="29" t="n">
        <v>0</v>
      </c>
      <c r="H202" s="29" t="n">
        <v>0</v>
      </c>
      <c r="I202" s="29" t="n">
        <v>0</v>
      </c>
      <c r="J202" s="29" t="n">
        <v>0</v>
      </c>
      <c r="K202" s="29" t="n">
        <v>603.2</v>
      </c>
      <c r="L202" s="29" t="s">
        <v>23384</v>
      </c>
      <c r="M202" s="29" t="s">
        <v>23381</v>
      </c>
      <c r="N202" s="29" t="s">
        <v>23451</v>
      </c>
      <c r="O202" s="29"/>
    </row>
    <row r="203" customFormat="false" ht="15" hidden="false" customHeight="true" outlineLevel="0" collapsed="false">
      <c r="A203" s="26" t="s">
        <v>22228</v>
      </c>
      <c r="B203" s="26" t="s">
        <v>20628</v>
      </c>
      <c r="C203" s="26" t="s">
        <v>12471</v>
      </c>
      <c r="D203" s="26" t="s">
        <v>276</v>
      </c>
      <c r="E203" s="26" t="s">
        <v>11624</v>
      </c>
      <c r="F203" s="26" t="n">
        <v>249.6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249.6</v>
      </c>
      <c r="L203" s="26" t="s">
        <v>23411</v>
      </c>
      <c r="M203" s="26" t="s">
        <v>23381</v>
      </c>
      <c r="N203" s="26" t="s">
        <v>23382</v>
      </c>
      <c r="O203" s="26"/>
    </row>
    <row r="204" customFormat="false" ht="15" hidden="false" customHeight="true" outlineLevel="0" collapsed="false">
      <c r="A204" s="29" t="s">
        <v>22230</v>
      </c>
      <c r="B204" s="29" t="s">
        <v>20630</v>
      </c>
      <c r="C204" s="29" t="s">
        <v>14298</v>
      </c>
      <c r="D204" s="29" t="s">
        <v>276</v>
      </c>
      <c r="E204" s="29" t="s">
        <v>11624</v>
      </c>
      <c r="F204" s="29" t="n">
        <v>624</v>
      </c>
      <c r="G204" s="29" t="n">
        <v>0</v>
      </c>
      <c r="H204" s="29" t="n">
        <v>0</v>
      </c>
      <c r="I204" s="29" t="n">
        <v>0</v>
      </c>
      <c r="J204" s="29" t="n">
        <v>0</v>
      </c>
      <c r="K204" s="29" t="n">
        <v>624</v>
      </c>
      <c r="L204" s="29" t="s">
        <v>23417</v>
      </c>
      <c r="M204" s="29" t="s">
        <v>23381</v>
      </c>
      <c r="N204" s="29" t="s">
        <v>23455</v>
      </c>
      <c r="O204" s="29"/>
    </row>
    <row r="205" customFormat="false" ht="15" hidden="false" customHeight="true" outlineLevel="0" collapsed="false">
      <c r="A205" s="26" t="s">
        <v>22232</v>
      </c>
      <c r="B205" s="26" t="s">
        <v>20633</v>
      </c>
      <c r="C205" s="26" t="s">
        <v>12242</v>
      </c>
      <c r="D205" s="26" t="s">
        <v>276</v>
      </c>
      <c r="E205" s="26" t="s">
        <v>11624</v>
      </c>
      <c r="F205" s="26" t="n">
        <v>572</v>
      </c>
      <c r="G205" s="26" t="n">
        <v>0</v>
      </c>
      <c r="H205" s="26" t="n">
        <v>0</v>
      </c>
      <c r="I205" s="26" t="n">
        <v>0</v>
      </c>
      <c r="J205" s="26" t="n">
        <v>0</v>
      </c>
      <c r="K205" s="26" t="n">
        <v>572</v>
      </c>
      <c r="L205" s="26" t="s">
        <v>23455</v>
      </c>
      <c r="M205" s="26" t="s">
        <v>23381</v>
      </c>
      <c r="N205" s="26" t="s">
        <v>23419</v>
      </c>
      <c r="O205" s="26"/>
    </row>
    <row r="206" customFormat="false" ht="15" hidden="false" customHeight="true" outlineLevel="0" collapsed="false">
      <c r="A206" s="29" t="s">
        <v>22234</v>
      </c>
      <c r="B206" s="29" t="s">
        <v>20635</v>
      </c>
      <c r="C206" s="29" t="s">
        <v>13624</v>
      </c>
      <c r="D206" s="29" t="s">
        <v>276</v>
      </c>
      <c r="E206" s="29" t="s">
        <v>11624</v>
      </c>
      <c r="F206" s="29" t="n">
        <v>644.8</v>
      </c>
      <c r="G206" s="29" t="n">
        <v>0</v>
      </c>
      <c r="H206" s="29" t="n">
        <v>0</v>
      </c>
      <c r="I206" s="29" t="n">
        <v>0</v>
      </c>
      <c r="J206" s="29" t="n">
        <v>0</v>
      </c>
      <c r="K206" s="29" t="n">
        <v>644.8</v>
      </c>
      <c r="L206" s="29" t="s">
        <v>23386</v>
      </c>
      <c r="M206" s="29" t="s">
        <v>23381</v>
      </c>
      <c r="N206" s="29" t="s">
        <v>23436</v>
      </c>
      <c r="O206" s="29"/>
    </row>
    <row r="207" customFormat="false" ht="15" hidden="false" customHeight="true" outlineLevel="0" collapsed="false">
      <c r="A207" s="26" t="s">
        <v>22236</v>
      </c>
      <c r="B207" s="26" t="s">
        <v>20636</v>
      </c>
      <c r="C207" s="26" t="s">
        <v>11665</v>
      </c>
      <c r="D207" s="26" t="s">
        <v>276</v>
      </c>
      <c r="E207" s="26" t="s">
        <v>11624</v>
      </c>
      <c r="F207" s="26" t="n">
        <v>592.8</v>
      </c>
      <c r="G207" s="26" t="n">
        <v>592.8</v>
      </c>
      <c r="H207" s="26" t="n">
        <v>592.8</v>
      </c>
      <c r="I207" s="26" t="n">
        <v>0</v>
      </c>
      <c r="J207" s="26" t="n">
        <v>0</v>
      </c>
      <c r="K207" s="26" t="n">
        <v>1778.4</v>
      </c>
      <c r="L207" s="26" t="s">
        <v>23451</v>
      </c>
      <c r="M207" s="26" t="s">
        <v>23414</v>
      </c>
      <c r="N207" s="26" t="s">
        <v>23463</v>
      </c>
      <c r="O207" s="26"/>
    </row>
    <row r="208" customFormat="false" ht="15" hidden="false" customHeight="true" outlineLevel="0" collapsed="false">
      <c r="A208" s="29" t="s">
        <v>22238</v>
      </c>
      <c r="B208" s="29" t="s">
        <v>20637</v>
      </c>
      <c r="C208" s="29" t="s">
        <v>13561</v>
      </c>
      <c r="D208" s="29" t="s">
        <v>276</v>
      </c>
      <c r="E208" s="29" t="s">
        <v>11624</v>
      </c>
      <c r="F208" s="29" t="n">
        <v>353.6</v>
      </c>
      <c r="G208" s="29" t="n">
        <v>0</v>
      </c>
      <c r="H208" s="29" t="n">
        <v>0</v>
      </c>
      <c r="I208" s="29" t="n">
        <v>0</v>
      </c>
      <c r="J208" s="29" t="n">
        <v>0</v>
      </c>
      <c r="K208" s="29" t="n">
        <v>353.6</v>
      </c>
      <c r="L208" s="29" t="s">
        <v>23404</v>
      </c>
      <c r="M208" s="29" t="s">
        <v>23381</v>
      </c>
      <c r="N208" s="29" t="s">
        <v>23451</v>
      </c>
      <c r="O208" s="29"/>
    </row>
    <row r="209" customFormat="false" ht="15" hidden="false" customHeight="true" outlineLevel="0" collapsed="false">
      <c r="A209" s="26" t="s">
        <v>22240</v>
      </c>
      <c r="B209" s="26" t="s">
        <v>20640</v>
      </c>
      <c r="C209" s="26" t="s">
        <v>20638</v>
      </c>
      <c r="D209" s="26" t="s">
        <v>276</v>
      </c>
      <c r="E209" s="26" t="s">
        <v>11624</v>
      </c>
      <c r="F209" s="26" t="n">
        <v>395.2</v>
      </c>
      <c r="G209" s="26" t="n">
        <v>0</v>
      </c>
      <c r="H209" s="26" t="n">
        <v>0</v>
      </c>
      <c r="I209" s="26" t="n">
        <v>0</v>
      </c>
      <c r="J209" s="26" t="n">
        <v>0</v>
      </c>
      <c r="K209" s="26" t="n">
        <v>395.2</v>
      </c>
      <c r="L209" s="26" t="s">
        <v>23442</v>
      </c>
      <c r="M209" s="26" t="s">
        <v>23381</v>
      </c>
      <c r="N209" s="26" t="s">
        <v>23439</v>
      </c>
      <c r="O209" s="26"/>
    </row>
    <row r="210" customFormat="false" ht="15" hidden="false" customHeight="true" outlineLevel="0" collapsed="false">
      <c r="A210" s="29" t="s">
        <v>22242</v>
      </c>
      <c r="B210" s="29" t="s">
        <v>20643</v>
      </c>
      <c r="C210" s="29" t="s">
        <v>20641</v>
      </c>
      <c r="D210" s="29" t="s">
        <v>276</v>
      </c>
      <c r="E210" s="29" t="s">
        <v>11624</v>
      </c>
      <c r="F210" s="29" t="n">
        <v>374.4</v>
      </c>
      <c r="G210" s="29" t="n">
        <v>0</v>
      </c>
      <c r="H210" s="29" t="n">
        <v>0</v>
      </c>
      <c r="I210" s="29" t="n">
        <v>0</v>
      </c>
      <c r="J210" s="29" t="n">
        <v>0</v>
      </c>
      <c r="K210" s="29" t="n">
        <v>374.4</v>
      </c>
      <c r="L210" s="29" t="s">
        <v>23426</v>
      </c>
      <c r="M210" s="29" t="s">
        <v>23381</v>
      </c>
      <c r="N210" s="29" t="s">
        <v>23457</v>
      </c>
      <c r="O210" s="29" t="s">
        <v>23391</v>
      </c>
    </row>
    <row r="211" customFormat="false" ht="15" hidden="false" customHeight="true" outlineLevel="0" collapsed="false">
      <c r="A211" s="26" t="s">
        <v>22244</v>
      </c>
      <c r="B211" s="26" t="s">
        <v>20645</v>
      </c>
      <c r="C211" s="26" t="s">
        <v>20644</v>
      </c>
      <c r="D211" s="26" t="s">
        <v>276</v>
      </c>
      <c r="E211" s="26" t="s">
        <v>11624</v>
      </c>
      <c r="F211" s="26" t="n">
        <v>603.2</v>
      </c>
      <c r="G211" s="26" t="n">
        <v>0</v>
      </c>
      <c r="H211" s="26" t="n">
        <v>0</v>
      </c>
      <c r="I211" s="26" t="n">
        <v>0</v>
      </c>
      <c r="J211" s="26" t="n">
        <v>0</v>
      </c>
      <c r="K211" s="26" t="n">
        <v>603.2</v>
      </c>
      <c r="L211" s="26" t="s">
        <v>23460</v>
      </c>
      <c r="M211" s="26" t="s">
        <v>23381</v>
      </c>
      <c r="N211" s="26" t="s">
        <v>23415</v>
      </c>
      <c r="O211" s="26"/>
    </row>
    <row r="212" customFormat="false" ht="15" hidden="false" customHeight="true" outlineLevel="0" collapsed="false">
      <c r="A212" s="29" t="s">
        <v>22246</v>
      </c>
      <c r="B212" s="29" t="s">
        <v>20647</v>
      </c>
      <c r="C212" s="29" t="s">
        <v>12627</v>
      </c>
      <c r="D212" s="29" t="s">
        <v>276</v>
      </c>
      <c r="E212" s="29" t="s">
        <v>11624</v>
      </c>
      <c r="F212" s="29" t="n">
        <v>613.6</v>
      </c>
      <c r="G212" s="29" t="n">
        <v>0</v>
      </c>
      <c r="H212" s="29" t="n">
        <v>0</v>
      </c>
      <c r="I212" s="29" t="n">
        <v>0</v>
      </c>
      <c r="J212" s="29" t="n">
        <v>0</v>
      </c>
      <c r="K212" s="29" t="n">
        <v>613.6</v>
      </c>
      <c r="L212" s="29" t="s">
        <v>23410</v>
      </c>
      <c r="M212" s="29" t="s">
        <v>23381</v>
      </c>
      <c r="N212" s="29" t="s">
        <v>23444</v>
      </c>
      <c r="O212" s="29"/>
    </row>
    <row r="213" customFormat="false" ht="15" hidden="false" customHeight="true" outlineLevel="0" collapsed="false">
      <c r="A213" s="26" t="s">
        <v>22248</v>
      </c>
      <c r="B213" s="26" t="s">
        <v>20649</v>
      </c>
      <c r="C213" s="26" t="s">
        <v>12642</v>
      </c>
      <c r="D213" s="26" t="s">
        <v>276</v>
      </c>
      <c r="E213" s="26" t="s">
        <v>11624</v>
      </c>
      <c r="F213" s="26" t="n">
        <v>332.8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332.8</v>
      </c>
      <c r="L213" s="26" t="s">
        <v>23437</v>
      </c>
      <c r="M213" s="26" t="s">
        <v>23381</v>
      </c>
      <c r="N213" s="26" t="s">
        <v>23403</v>
      </c>
      <c r="O213" s="26"/>
    </row>
    <row r="214" customFormat="false" ht="15" hidden="false" customHeight="true" outlineLevel="0" collapsed="false">
      <c r="A214" s="29" t="s">
        <v>22250</v>
      </c>
      <c r="B214" s="29" t="s">
        <v>20650</v>
      </c>
      <c r="C214" s="29" t="s">
        <v>11901</v>
      </c>
      <c r="D214" s="29" t="s">
        <v>276</v>
      </c>
      <c r="E214" s="29" t="s">
        <v>11624</v>
      </c>
      <c r="F214" s="29" t="n">
        <v>644.8</v>
      </c>
      <c r="G214" s="29" t="n">
        <v>0</v>
      </c>
      <c r="H214" s="29" t="n">
        <v>0</v>
      </c>
      <c r="I214" s="29" t="n">
        <v>0</v>
      </c>
      <c r="J214" s="29" t="n">
        <v>0</v>
      </c>
      <c r="K214" s="29" t="n">
        <v>644.8</v>
      </c>
      <c r="L214" s="29" t="s">
        <v>23417</v>
      </c>
      <c r="M214" s="29" t="s">
        <v>23381</v>
      </c>
      <c r="N214" s="29" t="s">
        <v>23404</v>
      </c>
      <c r="O214" s="29" t="s">
        <v>23391</v>
      </c>
    </row>
    <row r="215" customFormat="false" ht="15" hidden="false" customHeight="true" outlineLevel="0" collapsed="false">
      <c r="A215" s="26" t="s">
        <v>22252</v>
      </c>
      <c r="B215" s="26" t="s">
        <v>20653</v>
      </c>
      <c r="C215" s="26" t="s">
        <v>20651</v>
      </c>
      <c r="D215" s="26" t="s">
        <v>276</v>
      </c>
      <c r="E215" s="26" t="s">
        <v>11624</v>
      </c>
      <c r="F215" s="26" t="n">
        <v>426.4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426.4</v>
      </c>
      <c r="L215" s="26" t="s">
        <v>23390</v>
      </c>
      <c r="M215" s="26" t="s">
        <v>23381</v>
      </c>
      <c r="N215" s="26" t="s">
        <v>23456</v>
      </c>
      <c r="O215" s="26"/>
    </row>
    <row r="216" customFormat="false" ht="15" hidden="false" customHeight="true" outlineLevel="0" collapsed="false">
      <c r="A216" s="29" t="s">
        <v>22254</v>
      </c>
      <c r="B216" s="29" t="s">
        <v>20654</v>
      </c>
      <c r="C216" s="29" t="s">
        <v>12427</v>
      </c>
      <c r="D216" s="29" t="s">
        <v>276</v>
      </c>
      <c r="E216" s="29" t="s">
        <v>11624</v>
      </c>
      <c r="F216" s="29" t="n">
        <v>301.6</v>
      </c>
      <c r="G216" s="29" t="n">
        <v>301.6</v>
      </c>
      <c r="H216" s="29" t="n">
        <v>0</v>
      </c>
      <c r="I216" s="29" t="n">
        <v>0</v>
      </c>
      <c r="J216" s="29" t="n">
        <v>0</v>
      </c>
      <c r="K216" s="29" t="n">
        <v>603.2</v>
      </c>
      <c r="L216" s="29" t="s">
        <v>23459</v>
      </c>
      <c r="M216" s="29" t="s">
        <v>23393</v>
      </c>
      <c r="N216" s="29" t="s">
        <v>23413</v>
      </c>
      <c r="O216" s="29"/>
    </row>
    <row r="217" customFormat="false" ht="15" hidden="false" customHeight="true" outlineLevel="0" collapsed="false">
      <c r="A217" s="26" t="s">
        <v>22256</v>
      </c>
      <c r="B217" s="26" t="s">
        <v>20657</v>
      </c>
      <c r="C217" s="26" t="s">
        <v>20655</v>
      </c>
      <c r="D217" s="26" t="s">
        <v>276</v>
      </c>
      <c r="E217" s="26" t="s">
        <v>11624</v>
      </c>
      <c r="F217" s="26" t="n">
        <v>291.2</v>
      </c>
      <c r="G217" s="26" t="n">
        <v>0</v>
      </c>
      <c r="H217" s="26" t="n">
        <v>0</v>
      </c>
      <c r="I217" s="26" t="n">
        <v>0</v>
      </c>
      <c r="J217" s="26" t="n">
        <v>0</v>
      </c>
      <c r="K217" s="26" t="n">
        <v>0</v>
      </c>
      <c r="L217" s="26" t="s">
        <v>23435</v>
      </c>
      <c r="M217" s="26" t="s">
        <v>23381</v>
      </c>
      <c r="N217" s="26" t="s">
        <v>23400</v>
      </c>
      <c r="O217" s="26" t="s">
        <v>23391</v>
      </c>
    </row>
    <row r="218" customFormat="false" ht="15" hidden="false" customHeight="true" outlineLevel="0" collapsed="false">
      <c r="A218" s="29" t="s">
        <v>22258</v>
      </c>
      <c r="B218" s="29" t="s">
        <v>20659</v>
      </c>
      <c r="C218" s="29" t="s">
        <v>20658</v>
      </c>
      <c r="D218" s="29" t="s">
        <v>276</v>
      </c>
      <c r="E218" s="29" t="s">
        <v>11624</v>
      </c>
      <c r="F218" s="29" t="n">
        <v>249.6</v>
      </c>
      <c r="G218" s="29" t="n">
        <v>0</v>
      </c>
      <c r="H218" s="29" t="n">
        <v>0</v>
      </c>
      <c r="I218" s="29" t="n">
        <v>0</v>
      </c>
      <c r="J218" s="29" t="n">
        <v>0</v>
      </c>
      <c r="K218" s="29" t="n">
        <v>249.6</v>
      </c>
      <c r="L218" s="29" t="s">
        <v>23390</v>
      </c>
      <c r="M218" s="29" t="s">
        <v>23381</v>
      </c>
      <c r="N218" s="29" t="s">
        <v>23450</v>
      </c>
      <c r="O218" s="29"/>
    </row>
    <row r="219" customFormat="false" ht="15" hidden="false" customHeight="true" outlineLevel="0" collapsed="false">
      <c r="A219" s="26" t="s">
        <v>22260</v>
      </c>
      <c r="B219" s="26" t="s">
        <v>20661</v>
      </c>
      <c r="C219" s="26" t="s">
        <v>20660</v>
      </c>
      <c r="D219" s="26" t="s">
        <v>276</v>
      </c>
      <c r="E219" s="26" t="s">
        <v>11624</v>
      </c>
      <c r="F219" s="26" t="n">
        <v>291.2</v>
      </c>
      <c r="G219" s="26" t="n">
        <v>0</v>
      </c>
      <c r="H219" s="26" t="n">
        <v>0</v>
      </c>
      <c r="I219" s="26" t="n">
        <v>0</v>
      </c>
      <c r="J219" s="26" t="n">
        <v>0</v>
      </c>
      <c r="K219" s="26" t="n">
        <v>291.2</v>
      </c>
      <c r="L219" s="26" t="s">
        <v>23463</v>
      </c>
      <c r="M219" s="26" t="s">
        <v>23381</v>
      </c>
      <c r="N219" s="26" t="s">
        <v>23389</v>
      </c>
      <c r="O219" s="26"/>
    </row>
    <row r="220" customFormat="false" ht="15" hidden="false" customHeight="true" outlineLevel="0" collapsed="false">
      <c r="A220" s="29" t="s">
        <v>22262</v>
      </c>
      <c r="B220" s="29" t="s">
        <v>20662</v>
      </c>
      <c r="C220" s="29" t="s">
        <v>12052</v>
      </c>
      <c r="D220" s="29" t="s">
        <v>276</v>
      </c>
      <c r="E220" s="29" t="s">
        <v>11624</v>
      </c>
      <c r="F220" s="29" t="n">
        <v>582.4</v>
      </c>
      <c r="G220" s="29" t="n">
        <v>0</v>
      </c>
      <c r="H220" s="29" t="n">
        <v>0</v>
      </c>
      <c r="I220" s="29" t="n">
        <v>0</v>
      </c>
      <c r="J220" s="29" t="n">
        <v>0</v>
      </c>
      <c r="K220" s="29" t="n">
        <v>582.4</v>
      </c>
      <c r="L220" s="29" t="s">
        <v>23434</v>
      </c>
      <c r="M220" s="29" t="s">
        <v>23381</v>
      </c>
      <c r="N220" s="29" t="s">
        <v>23386</v>
      </c>
      <c r="O220" s="29"/>
    </row>
    <row r="221" customFormat="false" ht="15" hidden="false" customHeight="true" outlineLevel="0" collapsed="false">
      <c r="A221" s="26" t="s">
        <v>22264</v>
      </c>
      <c r="B221" s="26" t="s">
        <v>20664</v>
      </c>
      <c r="C221" s="26" t="s">
        <v>12769</v>
      </c>
      <c r="D221" s="26" t="s">
        <v>276</v>
      </c>
      <c r="E221" s="26" t="s">
        <v>11624</v>
      </c>
      <c r="F221" s="26" t="n">
        <v>561.6</v>
      </c>
      <c r="G221" s="26" t="n">
        <v>0</v>
      </c>
      <c r="H221" s="26" t="n">
        <v>0</v>
      </c>
      <c r="I221" s="26" t="n">
        <v>0</v>
      </c>
      <c r="J221" s="26" t="n">
        <v>0</v>
      </c>
      <c r="K221" s="26" t="n">
        <v>561.6</v>
      </c>
      <c r="L221" s="26" t="s">
        <v>23405</v>
      </c>
      <c r="M221" s="26" t="s">
        <v>23381</v>
      </c>
      <c r="N221" s="26" t="s">
        <v>23397</v>
      </c>
      <c r="O221" s="26"/>
    </row>
    <row r="222" customFormat="false" ht="15" hidden="false" customHeight="true" outlineLevel="0" collapsed="false">
      <c r="A222" s="29" t="s">
        <v>22266</v>
      </c>
      <c r="B222" s="29" t="s">
        <v>20666</v>
      </c>
      <c r="C222" s="29" t="s">
        <v>12214</v>
      </c>
      <c r="D222" s="29" t="s">
        <v>276</v>
      </c>
      <c r="E222" s="29" t="s">
        <v>11624</v>
      </c>
      <c r="F222" s="29" t="n">
        <v>332.8</v>
      </c>
      <c r="G222" s="29" t="n">
        <v>0</v>
      </c>
      <c r="H222" s="29" t="n">
        <v>0</v>
      </c>
      <c r="I222" s="29" t="n">
        <v>0</v>
      </c>
      <c r="J222" s="29" t="n">
        <v>0</v>
      </c>
      <c r="K222" s="29" t="n">
        <v>332.8</v>
      </c>
      <c r="L222" s="29" t="s">
        <v>23473</v>
      </c>
      <c r="M222" s="29" t="s">
        <v>23381</v>
      </c>
      <c r="N222" s="29" t="s">
        <v>23384</v>
      </c>
      <c r="O222" s="29"/>
    </row>
    <row r="223" customFormat="false" ht="15" hidden="false" customHeight="true" outlineLevel="0" collapsed="false">
      <c r="A223" s="26" t="s">
        <v>22268</v>
      </c>
      <c r="B223" s="26" t="s">
        <v>20669</v>
      </c>
      <c r="C223" s="26" t="s">
        <v>20667</v>
      </c>
      <c r="D223" s="26" t="s">
        <v>276</v>
      </c>
      <c r="E223" s="26" t="s">
        <v>11624</v>
      </c>
      <c r="F223" s="26" t="n">
        <v>384.8</v>
      </c>
      <c r="G223" s="26" t="n">
        <v>0</v>
      </c>
      <c r="H223" s="26" t="n">
        <v>0</v>
      </c>
      <c r="I223" s="26" t="n">
        <v>0</v>
      </c>
      <c r="J223" s="26" t="n">
        <v>0</v>
      </c>
      <c r="K223" s="26" t="n">
        <v>0</v>
      </c>
      <c r="L223" s="26" t="s">
        <v>23387</v>
      </c>
      <c r="M223" s="26" t="s">
        <v>23381</v>
      </c>
      <c r="N223" s="26" t="s">
        <v>23390</v>
      </c>
      <c r="O223" s="26"/>
    </row>
    <row r="224" customFormat="false" ht="15" hidden="false" customHeight="true" outlineLevel="0" collapsed="false">
      <c r="A224" s="29" t="s">
        <v>22270</v>
      </c>
      <c r="B224" s="29" t="s">
        <v>20672</v>
      </c>
      <c r="C224" s="29" t="s">
        <v>20670</v>
      </c>
      <c r="D224" s="29" t="s">
        <v>276</v>
      </c>
      <c r="E224" s="29" t="s">
        <v>11624</v>
      </c>
      <c r="F224" s="29" t="n">
        <v>301.6</v>
      </c>
      <c r="G224" s="29" t="n">
        <v>0</v>
      </c>
      <c r="H224" s="29" t="n">
        <v>0</v>
      </c>
      <c r="I224" s="29" t="n">
        <v>0</v>
      </c>
      <c r="J224" s="29" t="n">
        <v>0</v>
      </c>
      <c r="K224" s="29" t="n">
        <v>301.6</v>
      </c>
      <c r="L224" s="29" t="s">
        <v>23398</v>
      </c>
      <c r="M224" s="29" t="s">
        <v>23381</v>
      </c>
      <c r="N224" s="29" t="s">
        <v>23417</v>
      </c>
      <c r="O224" s="29"/>
    </row>
    <row r="225" customFormat="false" ht="15" hidden="false" customHeight="true" outlineLevel="0" collapsed="false">
      <c r="A225" s="26" t="s">
        <v>22272</v>
      </c>
      <c r="B225" s="26" t="s">
        <v>20675</v>
      </c>
      <c r="C225" s="26" t="s">
        <v>20673</v>
      </c>
      <c r="D225" s="26" t="s">
        <v>276</v>
      </c>
      <c r="E225" s="26" t="s">
        <v>11624</v>
      </c>
      <c r="F225" s="26" t="n">
        <v>249.6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249.6</v>
      </c>
      <c r="L225" s="26" t="s">
        <v>23440</v>
      </c>
      <c r="M225" s="26" t="s">
        <v>23381</v>
      </c>
      <c r="N225" s="26" t="s">
        <v>23392</v>
      </c>
      <c r="O225" s="26"/>
    </row>
    <row r="226" customFormat="false" ht="15" hidden="false" customHeight="true" outlineLevel="0" collapsed="false">
      <c r="A226" s="29" t="s">
        <v>22274</v>
      </c>
      <c r="B226" s="29" t="s">
        <v>20677</v>
      </c>
      <c r="C226" s="29" t="s">
        <v>13311</v>
      </c>
      <c r="D226" s="29" t="s">
        <v>276</v>
      </c>
      <c r="E226" s="29" t="s">
        <v>11624</v>
      </c>
      <c r="F226" s="29" t="n">
        <v>561.6</v>
      </c>
      <c r="G226" s="29" t="n">
        <v>0</v>
      </c>
      <c r="H226" s="29" t="n">
        <v>0</v>
      </c>
      <c r="I226" s="29" t="n">
        <v>0</v>
      </c>
      <c r="J226" s="29" t="n">
        <v>0</v>
      </c>
      <c r="K226" s="29" t="n">
        <v>561.6</v>
      </c>
      <c r="L226" s="29" t="s">
        <v>23411</v>
      </c>
      <c r="M226" s="29" t="s">
        <v>23381</v>
      </c>
      <c r="N226" s="29" t="s">
        <v>23390</v>
      </c>
      <c r="O226" s="29"/>
    </row>
    <row r="227" customFormat="false" ht="15" hidden="false" customHeight="true" outlineLevel="0" collapsed="false">
      <c r="A227" s="26" t="s">
        <v>22276</v>
      </c>
      <c r="B227" s="26" t="s">
        <v>20680</v>
      </c>
      <c r="C227" s="26" t="s">
        <v>14249</v>
      </c>
      <c r="D227" s="26" t="s">
        <v>276</v>
      </c>
      <c r="E227" s="26" t="s">
        <v>11624</v>
      </c>
      <c r="F227" s="26" t="n">
        <v>572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572</v>
      </c>
      <c r="L227" s="26" t="s">
        <v>23402</v>
      </c>
      <c r="M227" s="26" t="s">
        <v>23381</v>
      </c>
      <c r="N227" s="26" t="s">
        <v>23455</v>
      </c>
      <c r="O227" s="26"/>
    </row>
    <row r="228" customFormat="false" ht="15" hidden="false" customHeight="true" outlineLevel="0" collapsed="false">
      <c r="A228" s="29" t="s">
        <v>22278</v>
      </c>
      <c r="B228" s="29" t="s">
        <v>20682</v>
      </c>
      <c r="C228" s="29" t="s">
        <v>14336</v>
      </c>
      <c r="D228" s="29" t="s">
        <v>276</v>
      </c>
      <c r="E228" s="29" t="s">
        <v>11624</v>
      </c>
      <c r="F228" s="29" t="n">
        <v>332.8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332.8</v>
      </c>
      <c r="L228" s="29" t="s">
        <v>23420</v>
      </c>
      <c r="M228" s="29" t="s">
        <v>23381</v>
      </c>
      <c r="N228" s="29" t="s">
        <v>23412</v>
      </c>
      <c r="O228" s="29"/>
    </row>
    <row r="229" customFormat="false" ht="15" hidden="false" customHeight="true" outlineLevel="0" collapsed="false">
      <c r="A229" s="26" t="s">
        <v>22280</v>
      </c>
      <c r="B229" s="26" t="s">
        <v>20684</v>
      </c>
      <c r="C229" s="26" t="s">
        <v>12539</v>
      </c>
      <c r="D229" s="26" t="s">
        <v>276</v>
      </c>
      <c r="E229" s="26" t="s">
        <v>11624</v>
      </c>
      <c r="F229" s="26" t="n">
        <v>561.6</v>
      </c>
      <c r="G229" s="26" t="n">
        <v>0</v>
      </c>
      <c r="H229" s="26" t="n">
        <v>0</v>
      </c>
      <c r="I229" s="26" t="n">
        <v>0</v>
      </c>
      <c r="J229" s="26" t="n">
        <v>0</v>
      </c>
      <c r="K229" s="26" t="n">
        <v>561.6</v>
      </c>
      <c r="L229" s="26" t="s">
        <v>23410</v>
      </c>
      <c r="M229" s="26" t="s">
        <v>23381</v>
      </c>
      <c r="N229" s="26" t="s">
        <v>23413</v>
      </c>
      <c r="O229" s="26"/>
    </row>
    <row r="230" customFormat="false" ht="15" hidden="false" customHeight="true" outlineLevel="0" collapsed="false">
      <c r="A230" s="29" t="s">
        <v>22282</v>
      </c>
      <c r="B230" s="29" t="s">
        <v>20686</v>
      </c>
      <c r="C230" s="29" t="s">
        <v>14269</v>
      </c>
      <c r="D230" s="29" t="s">
        <v>276</v>
      </c>
      <c r="E230" s="29" t="s">
        <v>11624</v>
      </c>
      <c r="F230" s="29" t="n">
        <v>509.6</v>
      </c>
      <c r="G230" s="29" t="n">
        <v>0</v>
      </c>
      <c r="H230" s="29" t="n">
        <v>0</v>
      </c>
      <c r="I230" s="29" t="n">
        <v>0</v>
      </c>
      <c r="J230" s="29" t="n">
        <v>0</v>
      </c>
      <c r="K230" s="29" t="n">
        <v>509.6</v>
      </c>
      <c r="L230" s="29" t="s">
        <v>23380</v>
      </c>
      <c r="M230" s="29" t="s">
        <v>23381</v>
      </c>
      <c r="N230" s="29" t="s">
        <v>23448</v>
      </c>
      <c r="O230" s="29"/>
    </row>
    <row r="231" customFormat="false" ht="15" hidden="false" customHeight="true" outlineLevel="0" collapsed="false">
      <c r="A231" s="26" t="s">
        <v>22284</v>
      </c>
      <c r="B231" s="26" t="s">
        <v>20688</v>
      </c>
      <c r="C231" s="26" t="s">
        <v>11799</v>
      </c>
      <c r="D231" s="26" t="s">
        <v>276</v>
      </c>
      <c r="E231" s="26" t="s">
        <v>11624</v>
      </c>
      <c r="F231" s="26" t="n">
        <v>249.6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249.6</v>
      </c>
      <c r="L231" s="26" t="s">
        <v>23426</v>
      </c>
      <c r="M231" s="26" t="s">
        <v>23381</v>
      </c>
      <c r="N231" s="26" t="s">
        <v>23398</v>
      </c>
      <c r="O231" s="26"/>
    </row>
    <row r="232" customFormat="false" ht="15" hidden="false" customHeight="true" outlineLevel="0" collapsed="false">
      <c r="A232" s="29" t="s">
        <v>22286</v>
      </c>
      <c r="B232" s="29" t="s">
        <v>20690</v>
      </c>
      <c r="C232" s="29" t="s">
        <v>13644</v>
      </c>
      <c r="D232" s="29" t="s">
        <v>276</v>
      </c>
      <c r="E232" s="29" t="s">
        <v>11624</v>
      </c>
      <c r="F232" s="29" t="n">
        <v>499.2</v>
      </c>
      <c r="G232" s="29" t="n">
        <v>0</v>
      </c>
      <c r="H232" s="29" t="n">
        <v>0</v>
      </c>
      <c r="I232" s="29" t="n">
        <v>0</v>
      </c>
      <c r="J232" s="29" t="n">
        <v>0</v>
      </c>
      <c r="K232" s="29" t="n">
        <v>499.2</v>
      </c>
      <c r="L232" s="29" t="s">
        <v>23382</v>
      </c>
      <c r="M232" s="29" t="s">
        <v>23381</v>
      </c>
      <c r="N232" s="29" t="s">
        <v>23405</v>
      </c>
      <c r="O232" s="29"/>
    </row>
    <row r="233" customFormat="false" ht="15" hidden="false" customHeight="true" outlineLevel="0" collapsed="false">
      <c r="A233" s="26" t="s">
        <v>22288</v>
      </c>
      <c r="B233" s="26" t="s">
        <v>20692</v>
      </c>
      <c r="C233" s="26" t="s">
        <v>13672</v>
      </c>
      <c r="D233" s="26" t="s">
        <v>276</v>
      </c>
      <c r="E233" s="26" t="s">
        <v>11624</v>
      </c>
      <c r="F233" s="26" t="n">
        <v>332.8</v>
      </c>
      <c r="G233" s="26" t="n">
        <v>332.8</v>
      </c>
      <c r="H233" s="26" t="n">
        <v>0</v>
      </c>
      <c r="I233" s="26" t="n">
        <v>0</v>
      </c>
      <c r="J233" s="26" t="n">
        <v>0</v>
      </c>
      <c r="K233" s="26" t="n">
        <v>665.6</v>
      </c>
      <c r="L233" s="26" t="s">
        <v>23464</v>
      </c>
      <c r="M233" s="26" t="s">
        <v>23393</v>
      </c>
      <c r="N233" s="26" t="s">
        <v>23406</v>
      </c>
      <c r="O233" s="26"/>
    </row>
    <row r="234" customFormat="false" ht="15" hidden="false" customHeight="true" outlineLevel="0" collapsed="false">
      <c r="A234" s="29" t="s">
        <v>22290</v>
      </c>
      <c r="B234" s="29" t="s">
        <v>20694</v>
      </c>
      <c r="C234" s="29" t="s">
        <v>14134</v>
      </c>
      <c r="D234" s="29" t="s">
        <v>276</v>
      </c>
      <c r="E234" s="29" t="s">
        <v>11624</v>
      </c>
      <c r="F234" s="29" t="n">
        <v>312</v>
      </c>
      <c r="G234" s="29" t="n">
        <v>312</v>
      </c>
      <c r="H234" s="29" t="n">
        <v>312</v>
      </c>
      <c r="I234" s="29" t="n">
        <v>0</v>
      </c>
      <c r="J234" s="29" t="n">
        <v>0</v>
      </c>
      <c r="K234" s="29" t="n">
        <v>936</v>
      </c>
      <c r="L234" s="29" t="s">
        <v>23387</v>
      </c>
      <c r="M234" s="29" t="s">
        <v>23414</v>
      </c>
      <c r="N234" s="29" t="s">
        <v>23388</v>
      </c>
      <c r="O234" s="29"/>
    </row>
    <row r="235" customFormat="false" ht="15" hidden="false" customHeight="true" outlineLevel="0" collapsed="false">
      <c r="A235" s="26" t="s">
        <v>22292</v>
      </c>
      <c r="B235" s="26" t="s">
        <v>20697</v>
      </c>
      <c r="C235" s="26" t="s">
        <v>20695</v>
      </c>
      <c r="D235" s="26" t="s">
        <v>276</v>
      </c>
      <c r="E235" s="26" t="s">
        <v>11624</v>
      </c>
      <c r="F235" s="26" t="n">
        <v>364</v>
      </c>
      <c r="G235" s="26" t="n">
        <v>364</v>
      </c>
      <c r="H235" s="26" t="n">
        <v>0</v>
      </c>
      <c r="I235" s="26" t="n">
        <v>0</v>
      </c>
      <c r="J235" s="26" t="n">
        <v>0</v>
      </c>
      <c r="K235" s="26" t="n">
        <v>364</v>
      </c>
      <c r="L235" s="26" t="s">
        <v>23425</v>
      </c>
      <c r="M235" s="26" t="s">
        <v>23381</v>
      </c>
      <c r="N235" s="26" t="s">
        <v>23404</v>
      </c>
      <c r="O235" s="26"/>
    </row>
    <row r="236" customFormat="false" ht="15" hidden="false" customHeight="true" outlineLevel="0" collapsed="false">
      <c r="A236" s="29" t="s">
        <v>22294</v>
      </c>
      <c r="B236" s="29" t="s">
        <v>20699</v>
      </c>
      <c r="C236" s="29" t="s">
        <v>12232</v>
      </c>
      <c r="D236" s="29" t="s">
        <v>276</v>
      </c>
      <c r="E236" s="29" t="s">
        <v>11624</v>
      </c>
      <c r="F236" s="29" t="n">
        <v>572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572</v>
      </c>
      <c r="L236" s="29" t="s">
        <v>23413</v>
      </c>
      <c r="M236" s="29" t="s">
        <v>23381</v>
      </c>
      <c r="N236" s="29" t="s">
        <v>23460</v>
      </c>
      <c r="O236" s="29"/>
    </row>
    <row r="237" customFormat="false" ht="15" hidden="false" customHeight="true" outlineLevel="0" collapsed="false">
      <c r="A237" s="26" t="s">
        <v>22296</v>
      </c>
      <c r="B237" s="26" t="s">
        <v>20700</v>
      </c>
      <c r="C237" s="26" t="s">
        <v>12006</v>
      </c>
      <c r="D237" s="26" t="s">
        <v>276</v>
      </c>
      <c r="E237" s="26" t="s">
        <v>11624</v>
      </c>
      <c r="F237" s="26" t="n">
        <v>416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416</v>
      </c>
      <c r="L237" s="26" t="s">
        <v>23473</v>
      </c>
      <c r="M237" s="26" t="s">
        <v>23381</v>
      </c>
      <c r="N237" s="26" t="s">
        <v>23464</v>
      </c>
      <c r="O237" s="26"/>
    </row>
    <row r="238" customFormat="false" ht="15" hidden="false" customHeight="true" outlineLevel="0" collapsed="false">
      <c r="A238" s="29" t="s">
        <v>22298</v>
      </c>
      <c r="B238" s="29" t="s">
        <v>20703</v>
      </c>
      <c r="C238" s="29" t="s">
        <v>20701</v>
      </c>
      <c r="D238" s="29" t="s">
        <v>276</v>
      </c>
      <c r="E238" s="29" t="s">
        <v>11624</v>
      </c>
      <c r="F238" s="29" t="n">
        <v>249.6</v>
      </c>
      <c r="G238" s="29" t="n">
        <v>0</v>
      </c>
      <c r="H238" s="29" t="n">
        <v>0</v>
      </c>
      <c r="I238" s="29" t="n">
        <v>0</v>
      </c>
      <c r="J238" s="29" t="n">
        <v>0</v>
      </c>
      <c r="K238" s="29" t="n">
        <v>249.6</v>
      </c>
      <c r="L238" s="29" t="s">
        <v>23449</v>
      </c>
      <c r="M238" s="29" t="s">
        <v>23381</v>
      </c>
      <c r="N238" s="29" t="s">
        <v>23427</v>
      </c>
      <c r="O238" s="29"/>
    </row>
    <row r="239" customFormat="false" ht="15" hidden="false" customHeight="true" outlineLevel="0" collapsed="false">
      <c r="A239" s="26" t="s">
        <v>22300</v>
      </c>
      <c r="B239" s="26" t="s">
        <v>20705</v>
      </c>
      <c r="C239" s="26" t="s">
        <v>12104</v>
      </c>
      <c r="D239" s="26" t="s">
        <v>276</v>
      </c>
      <c r="E239" s="26" t="s">
        <v>11624</v>
      </c>
      <c r="F239" s="26" t="n">
        <v>332.8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0</v>
      </c>
      <c r="L239" s="26" t="s">
        <v>23407</v>
      </c>
      <c r="M239" s="26" t="s">
        <v>23381</v>
      </c>
      <c r="N239" s="26" t="s">
        <v>23402</v>
      </c>
      <c r="O239" s="26"/>
    </row>
    <row r="240" customFormat="false" ht="15" hidden="false" customHeight="true" outlineLevel="0" collapsed="false">
      <c r="A240" s="29" t="s">
        <v>22302</v>
      </c>
      <c r="B240" s="29" t="s">
        <v>20708</v>
      </c>
      <c r="C240" s="29" t="s">
        <v>20706</v>
      </c>
      <c r="D240" s="29" t="s">
        <v>276</v>
      </c>
      <c r="E240" s="29" t="s">
        <v>11624</v>
      </c>
      <c r="F240" s="29" t="n">
        <v>613.6</v>
      </c>
      <c r="G240" s="29" t="n">
        <v>0</v>
      </c>
      <c r="H240" s="29" t="n">
        <v>0</v>
      </c>
      <c r="I240" s="29" t="n">
        <v>0</v>
      </c>
      <c r="J240" s="29" t="n">
        <v>0</v>
      </c>
      <c r="K240" s="29" t="n">
        <v>613.6</v>
      </c>
      <c r="L240" s="29" t="s">
        <v>23458</v>
      </c>
      <c r="M240" s="29" t="s">
        <v>23381</v>
      </c>
      <c r="N240" s="29" t="s">
        <v>23386</v>
      </c>
      <c r="O240" s="29"/>
    </row>
    <row r="241" customFormat="false" ht="15" hidden="false" customHeight="true" outlineLevel="0" collapsed="false">
      <c r="A241" s="26" t="s">
        <v>22304</v>
      </c>
      <c r="B241" s="26" t="s">
        <v>20710</v>
      </c>
      <c r="C241" s="26" t="s">
        <v>12399</v>
      </c>
      <c r="D241" s="26" t="s">
        <v>276</v>
      </c>
      <c r="E241" s="26" t="s">
        <v>11624</v>
      </c>
      <c r="F241" s="26" t="n">
        <v>384.8</v>
      </c>
      <c r="G241" s="26" t="n">
        <v>0</v>
      </c>
      <c r="H241" s="26" t="n">
        <v>0</v>
      </c>
      <c r="I241" s="26" t="n">
        <v>0</v>
      </c>
      <c r="J241" s="26" t="n">
        <v>0</v>
      </c>
      <c r="K241" s="26" t="n">
        <v>384.8</v>
      </c>
      <c r="L241" s="26" t="s">
        <v>23445</v>
      </c>
      <c r="M241" s="26" t="s">
        <v>23381</v>
      </c>
      <c r="N241" s="26" t="s">
        <v>23384</v>
      </c>
      <c r="O241" s="26"/>
    </row>
    <row r="242" customFormat="false" ht="15" hidden="false" customHeight="true" outlineLevel="0" collapsed="false">
      <c r="A242" s="29" t="s">
        <v>22306</v>
      </c>
      <c r="B242" s="29" t="s">
        <v>20712</v>
      </c>
      <c r="C242" s="29" t="s">
        <v>13997</v>
      </c>
      <c r="D242" s="29" t="s">
        <v>276</v>
      </c>
      <c r="E242" s="29" t="s">
        <v>11624</v>
      </c>
      <c r="F242" s="29" t="n">
        <v>644.8</v>
      </c>
      <c r="G242" s="29" t="n">
        <v>0</v>
      </c>
      <c r="H242" s="29" t="n">
        <v>0</v>
      </c>
      <c r="I242" s="29" t="n">
        <v>0</v>
      </c>
      <c r="J242" s="29" t="n">
        <v>0</v>
      </c>
      <c r="K242" s="29" t="n">
        <v>644.8</v>
      </c>
      <c r="L242" s="29" t="s">
        <v>23403</v>
      </c>
      <c r="M242" s="29" t="s">
        <v>23381</v>
      </c>
      <c r="N242" s="29" t="s">
        <v>23456</v>
      </c>
      <c r="O242" s="29"/>
    </row>
    <row r="243" customFormat="false" ht="15" hidden="false" customHeight="true" outlineLevel="0" collapsed="false">
      <c r="A243" s="26" t="s">
        <v>22308</v>
      </c>
      <c r="B243" s="26" t="s">
        <v>20714</v>
      </c>
      <c r="C243" s="26" t="s">
        <v>12865</v>
      </c>
      <c r="D243" s="26" t="s">
        <v>276</v>
      </c>
      <c r="E243" s="26" t="s">
        <v>11624</v>
      </c>
      <c r="F243" s="26" t="n">
        <v>624</v>
      </c>
      <c r="G243" s="26" t="n">
        <v>624</v>
      </c>
      <c r="H243" s="26" t="n">
        <v>0</v>
      </c>
      <c r="I243" s="26" t="n">
        <v>0</v>
      </c>
      <c r="J243" s="26" t="n">
        <v>0</v>
      </c>
      <c r="K243" s="26" t="n">
        <v>1248</v>
      </c>
      <c r="L243" s="26" t="s">
        <v>23470</v>
      </c>
      <c r="M243" s="26" t="s">
        <v>23393</v>
      </c>
      <c r="N243" s="26" t="s">
        <v>23395</v>
      </c>
      <c r="O243" s="26"/>
    </row>
    <row r="244" customFormat="false" ht="15" hidden="false" customHeight="true" outlineLevel="0" collapsed="false">
      <c r="A244" s="29" t="s">
        <v>22310</v>
      </c>
      <c r="B244" s="29" t="s">
        <v>20717</v>
      </c>
      <c r="C244" s="29" t="s">
        <v>20715</v>
      </c>
      <c r="D244" s="29" t="s">
        <v>276</v>
      </c>
      <c r="E244" s="29" t="s">
        <v>11624</v>
      </c>
      <c r="F244" s="29" t="n">
        <v>436.8</v>
      </c>
      <c r="G244" s="29" t="n">
        <v>0</v>
      </c>
      <c r="H244" s="29" t="n">
        <v>0</v>
      </c>
      <c r="I244" s="29" t="n">
        <v>0</v>
      </c>
      <c r="J244" s="29" t="n">
        <v>0</v>
      </c>
      <c r="K244" s="29" t="n">
        <v>436.8</v>
      </c>
      <c r="L244" s="29" t="s">
        <v>23390</v>
      </c>
      <c r="M244" s="29" t="s">
        <v>23381</v>
      </c>
      <c r="N244" s="29" t="s">
        <v>23429</v>
      </c>
      <c r="O244" s="29"/>
    </row>
    <row r="245" customFormat="false" ht="15" hidden="false" customHeight="true" outlineLevel="0" collapsed="false">
      <c r="A245" s="26" t="s">
        <v>22312</v>
      </c>
      <c r="B245" s="26" t="s">
        <v>20719</v>
      </c>
      <c r="C245" s="26" t="s">
        <v>13630</v>
      </c>
      <c r="D245" s="26" t="s">
        <v>276</v>
      </c>
      <c r="E245" s="26" t="s">
        <v>11624</v>
      </c>
      <c r="F245" s="26" t="n">
        <v>332.8</v>
      </c>
      <c r="G245" s="26" t="n">
        <v>0</v>
      </c>
      <c r="H245" s="26" t="n">
        <v>0</v>
      </c>
      <c r="I245" s="26" t="n">
        <v>0</v>
      </c>
      <c r="J245" s="26" t="n">
        <v>0</v>
      </c>
      <c r="K245" s="26" t="n">
        <v>332.8</v>
      </c>
      <c r="L245" s="26" t="s">
        <v>23435</v>
      </c>
      <c r="M245" s="26" t="s">
        <v>23381</v>
      </c>
      <c r="N245" s="26" t="s">
        <v>23445</v>
      </c>
      <c r="O245" s="26"/>
    </row>
    <row r="246" customFormat="false" ht="15" hidden="false" customHeight="true" outlineLevel="0" collapsed="false">
      <c r="A246" s="29" t="s">
        <v>22314</v>
      </c>
      <c r="B246" s="29" t="s">
        <v>20720</v>
      </c>
      <c r="C246" s="29" t="s">
        <v>14140</v>
      </c>
      <c r="D246" s="29" t="s">
        <v>167</v>
      </c>
      <c r="E246" s="29" t="s">
        <v>11624</v>
      </c>
      <c r="F246" s="29" t="n">
        <v>634.4</v>
      </c>
      <c r="G246" s="29" t="n">
        <v>0</v>
      </c>
      <c r="H246" s="29" t="n">
        <v>0</v>
      </c>
      <c r="I246" s="29" t="n">
        <v>0</v>
      </c>
      <c r="J246" s="29" t="n">
        <v>0</v>
      </c>
      <c r="K246" s="29" t="n">
        <v>634.4</v>
      </c>
      <c r="L246" s="29" t="s">
        <v>23464</v>
      </c>
      <c r="M246" s="29" t="s">
        <v>23381</v>
      </c>
      <c r="N246" s="29" t="s">
        <v>23421</v>
      </c>
      <c r="O246" s="29"/>
    </row>
    <row r="247" customFormat="false" ht="15" hidden="false" customHeight="true" outlineLevel="0" collapsed="false">
      <c r="A247" s="26" t="s">
        <v>22316</v>
      </c>
      <c r="B247" s="26" t="s">
        <v>20721</v>
      </c>
      <c r="C247" s="26" t="s">
        <v>12179</v>
      </c>
      <c r="D247" s="26" t="s">
        <v>167</v>
      </c>
      <c r="E247" s="26" t="s">
        <v>11624</v>
      </c>
      <c r="F247" s="26" t="n">
        <v>353.6</v>
      </c>
      <c r="G247" s="26" t="n">
        <v>0</v>
      </c>
      <c r="H247" s="26" t="n">
        <v>0</v>
      </c>
      <c r="I247" s="26" t="n">
        <v>0</v>
      </c>
      <c r="J247" s="26" t="n">
        <v>0</v>
      </c>
      <c r="K247" s="26" t="n">
        <v>353.6</v>
      </c>
      <c r="L247" s="26" t="s">
        <v>23440</v>
      </c>
      <c r="M247" s="26" t="s">
        <v>23381</v>
      </c>
      <c r="N247" s="26" t="s">
        <v>23436</v>
      </c>
      <c r="O247" s="26"/>
    </row>
    <row r="248" customFormat="false" ht="15" hidden="false" customHeight="true" outlineLevel="0" collapsed="false">
      <c r="A248" s="29" t="s">
        <v>22318</v>
      </c>
      <c r="B248" s="29" t="s">
        <v>20722</v>
      </c>
      <c r="C248" s="29" t="s">
        <v>12451</v>
      </c>
      <c r="D248" s="29" t="s">
        <v>167</v>
      </c>
      <c r="E248" s="29" t="s">
        <v>11624</v>
      </c>
      <c r="F248" s="29" t="n">
        <v>405.6</v>
      </c>
      <c r="G248" s="29" t="n">
        <v>0</v>
      </c>
      <c r="H248" s="29" t="n">
        <v>0</v>
      </c>
      <c r="I248" s="29" t="n">
        <v>0</v>
      </c>
      <c r="J248" s="29" t="n">
        <v>0</v>
      </c>
      <c r="K248" s="29" t="n">
        <v>405.6</v>
      </c>
      <c r="L248" s="29" t="s">
        <v>23386</v>
      </c>
      <c r="M248" s="29" t="s">
        <v>23381</v>
      </c>
      <c r="N248" s="29" t="s">
        <v>23444</v>
      </c>
      <c r="O248" s="29"/>
    </row>
    <row r="249" customFormat="false" ht="15" hidden="false" customHeight="true" outlineLevel="0" collapsed="false">
      <c r="A249" s="26" t="s">
        <v>22320</v>
      </c>
      <c r="B249" s="26" t="s">
        <v>20723</v>
      </c>
      <c r="C249" s="26" t="s">
        <v>13376</v>
      </c>
      <c r="D249" s="26" t="s">
        <v>167</v>
      </c>
      <c r="E249" s="26" t="s">
        <v>11624</v>
      </c>
      <c r="F249" s="26" t="n">
        <v>561.6</v>
      </c>
      <c r="G249" s="26" t="n">
        <v>0</v>
      </c>
      <c r="H249" s="26" t="n">
        <v>0</v>
      </c>
      <c r="I249" s="26" t="n">
        <v>0</v>
      </c>
      <c r="J249" s="26" t="n">
        <v>0</v>
      </c>
      <c r="K249" s="26" t="n">
        <v>561.6</v>
      </c>
      <c r="L249" s="26" t="s">
        <v>23415</v>
      </c>
      <c r="M249" s="26" t="s">
        <v>23381</v>
      </c>
      <c r="N249" s="26" t="s">
        <v>23422</v>
      </c>
      <c r="O249" s="26"/>
    </row>
    <row r="250" customFormat="false" ht="15" hidden="false" customHeight="true" outlineLevel="0" collapsed="false">
      <c r="A250" s="29" t="s">
        <v>22322</v>
      </c>
      <c r="B250" s="29" t="s">
        <v>20724</v>
      </c>
      <c r="C250" s="29" t="s">
        <v>13484</v>
      </c>
      <c r="D250" s="29" t="s">
        <v>167</v>
      </c>
      <c r="E250" s="29" t="s">
        <v>11624</v>
      </c>
      <c r="F250" s="29" t="n">
        <v>509.6</v>
      </c>
      <c r="G250" s="29" t="n">
        <v>0</v>
      </c>
      <c r="H250" s="29" t="n">
        <v>0</v>
      </c>
      <c r="I250" s="29" t="n">
        <v>0</v>
      </c>
      <c r="J250" s="29" t="n">
        <v>0</v>
      </c>
      <c r="K250" s="29" t="n">
        <v>509.6</v>
      </c>
      <c r="L250" s="29" t="s">
        <v>23420</v>
      </c>
      <c r="M250" s="29" t="s">
        <v>23381</v>
      </c>
      <c r="N250" s="29" t="s">
        <v>23422</v>
      </c>
      <c r="O250" s="29"/>
    </row>
    <row r="251" customFormat="false" ht="15" hidden="false" customHeight="true" outlineLevel="0" collapsed="false">
      <c r="A251" s="26" t="s">
        <v>22324</v>
      </c>
      <c r="B251" s="26" t="s">
        <v>20725</v>
      </c>
      <c r="C251" s="26" t="s">
        <v>13248</v>
      </c>
      <c r="D251" s="26" t="s">
        <v>167</v>
      </c>
      <c r="E251" s="26" t="s">
        <v>11624</v>
      </c>
      <c r="F251" s="26" t="n">
        <v>374.4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374.4</v>
      </c>
      <c r="L251" s="26" t="s">
        <v>23390</v>
      </c>
      <c r="M251" s="26" t="s">
        <v>23381</v>
      </c>
      <c r="N251" s="26" t="s">
        <v>23469</v>
      </c>
      <c r="O251" s="26"/>
    </row>
    <row r="252" customFormat="false" ht="15" hidden="false" customHeight="true" outlineLevel="0" collapsed="false">
      <c r="A252" s="29" t="s">
        <v>22326</v>
      </c>
      <c r="B252" s="29" t="s">
        <v>20727</v>
      </c>
      <c r="C252" s="29" t="s">
        <v>20726</v>
      </c>
      <c r="D252" s="29" t="s">
        <v>167</v>
      </c>
      <c r="E252" s="29" t="s">
        <v>11624</v>
      </c>
      <c r="F252" s="29" t="n">
        <v>332.8</v>
      </c>
      <c r="G252" s="29" t="n">
        <v>332.8</v>
      </c>
      <c r="H252" s="29" t="n">
        <v>0</v>
      </c>
      <c r="I252" s="29" t="n">
        <v>0</v>
      </c>
      <c r="J252" s="29" t="n">
        <v>0</v>
      </c>
      <c r="K252" s="29" t="n">
        <v>665.6</v>
      </c>
      <c r="L252" s="29" t="s">
        <v>23403</v>
      </c>
      <c r="M252" s="29" t="s">
        <v>23393</v>
      </c>
      <c r="N252" s="29" t="s">
        <v>23395</v>
      </c>
      <c r="O252" s="29"/>
    </row>
    <row r="253" customFormat="false" ht="15" hidden="false" customHeight="true" outlineLevel="0" collapsed="false">
      <c r="A253" s="26" t="s">
        <v>22328</v>
      </c>
      <c r="B253" s="26" t="s">
        <v>20728</v>
      </c>
      <c r="C253" s="26" t="s">
        <v>12473</v>
      </c>
      <c r="D253" s="26" t="s">
        <v>167</v>
      </c>
      <c r="E253" s="26" t="s">
        <v>11624</v>
      </c>
      <c r="F253" s="26" t="n">
        <v>322.4</v>
      </c>
      <c r="G253" s="26" t="n">
        <v>0</v>
      </c>
      <c r="H253" s="26" t="n">
        <v>0</v>
      </c>
      <c r="I253" s="26" t="n">
        <v>0</v>
      </c>
      <c r="J253" s="26" t="n">
        <v>0</v>
      </c>
      <c r="K253" s="26" t="n">
        <v>322.4</v>
      </c>
      <c r="L253" s="26" t="s">
        <v>23394</v>
      </c>
      <c r="M253" s="26" t="s">
        <v>23381</v>
      </c>
      <c r="N253" s="26" t="s">
        <v>23426</v>
      </c>
      <c r="O253" s="26"/>
    </row>
    <row r="254" customFormat="false" ht="15" hidden="false" customHeight="true" outlineLevel="0" collapsed="false">
      <c r="A254" s="29" t="s">
        <v>22330</v>
      </c>
      <c r="B254" s="29" t="s">
        <v>20730</v>
      </c>
      <c r="C254" s="29" t="s">
        <v>20729</v>
      </c>
      <c r="D254" s="29" t="s">
        <v>167</v>
      </c>
      <c r="E254" s="29" t="s">
        <v>11624</v>
      </c>
      <c r="F254" s="29" t="n">
        <v>540.8</v>
      </c>
      <c r="G254" s="29" t="n">
        <v>0</v>
      </c>
      <c r="H254" s="29" t="n">
        <v>0</v>
      </c>
      <c r="I254" s="29" t="n">
        <v>0</v>
      </c>
      <c r="J254" s="29" t="n">
        <v>0</v>
      </c>
      <c r="K254" s="29" t="n">
        <v>540.8</v>
      </c>
      <c r="L254" s="29" t="s">
        <v>23408</v>
      </c>
      <c r="M254" s="29" t="s">
        <v>23381</v>
      </c>
      <c r="N254" s="29" t="s">
        <v>23386</v>
      </c>
      <c r="O254" s="29"/>
    </row>
    <row r="255" customFormat="false" ht="15" hidden="false" customHeight="true" outlineLevel="0" collapsed="false">
      <c r="A255" s="26" t="s">
        <v>22332</v>
      </c>
      <c r="B255" s="26" t="s">
        <v>20732</v>
      </c>
      <c r="C255" s="26" t="s">
        <v>20731</v>
      </c>
      <c r="D255" s="26" t="s">
        <v>167</v>
      </c>
      <c r="E255" s="26" t="s">
        <v>11624</v>
      </c>
      <c r="F255" s="26" t="n">
        <v>405.6</v>
      </c>
      <c r="G255" s="26" t="n">
        <v>0</v>
      </c>
      <c r="H255" s="26" t="n">
        <v>0</v>
      </c>
      <c r="I255" s="26" t="n">
        <v>0</v>
      </c>
      <c r="J255" s="26" t="n">
        <v>0</v>
      </c>
      <c r="K255" s="26" t="n">
        <v>0</v>
      </c>
      <c r="L255" s="26" t="s">
        <v>23460</v>
      </c>
      <c r="M255" s="26" t="s">
        <v>23381</v>
      </c>
      <c r="N255" s="26" t="s">
        <v>23469</v>
      </c>
      <c r="O255" s="26"/>
    </row>
    <row r="256" customFormat="false" ht="15" hidden="false" customHeight="true" outlineLevel="0" collapsed="false">
      <c r="A256" s="29" t="s">
        <v>22334</v>
      </c>
      <c r="B256" s="29" t="s">
        <v>20733</v>
      </c>
      <c r="C256" s="29" t="s">
        <v>12223</v>
      </c>
      <c r="D256" s="29" t="s">
        <v>167</v>
      </c>
      <c r="E256" s="29" t="s">
        <v>11624</v>
      </c>
      <c r="F256" s="29" t="n">
        <v>551.2</v>
      </c>
      <c r="G256" s="29" t="n">
        <v>0</v>
      </c>
      <c r="H256" s="29" t="n">
        <v>0</v>
      </c>
      <c r="I256" s="29" t="n">
        <v>0</v>
      </c>
      <c r="J256" s="29" t="n">
        <v>0</v>
      </c>
      <c r="K256" s="29" t="n">
        <v>551.2</v>
      </c>
      <c r="L256" s="29" t="s">
        <v>23433</v>
      </c>
      <c r="M256" s="29" t="s">
        <v>23381</v>
      </c>
      <c r="N256" s="29" t="s">
        <v>23463</v>
      </c>
      <c r="O256" s="29"/>
    </row>
    <row r="257" customFormat="false" ht="15" hidden="false" customHeight="true" outlineLevel="0" collapsed="false">
      <c r="A257" s="26" t="s">
        <v>22336</v>
      </c>
      <c r="B257" s="26" t="s">
        <v>20734</v>
      </c>
      <c r="C257" s="26" t="s">
        <v>12543</v>
      </c>
      <c r="D257" s="26" t="s">
        <v>167</v>
      </c>
      <c r="E257" s="26" t="s">
        <v>11624</v>
      </c>
      <c r="F257" s="26" t="n">
        <v>291.2</v>
      </c>
      <c r="G257" s="26" t="n">
        <v>0</v>
      </c>
      <c r="H257" s="26" t="n">
        <v>0</v>
      </c>
      <c r="I257" s="26" t="n">
        <v>0</v>
      </c>
      <c r="J257" s="26" t="n">
        <v>0</v>
      </c>
      <c r="K257" s="26" t="n">
        <v>291.2</v>
      </c>
      <c r="L257" s="26" t="s">
        <v>23429</v>
      </c>
      <c r="M257" s="26" t="s">
        <v>23381</v>
      </c>
      <c r="N257" s="26" t="s">
        <v>23469</v>
      </c>
      <c r="O257" s="26"/>
    </row>
    <row r="258" customFormat="false" ht="15" hidden="false" customHeight="true" outlineLevel="0" collapsed="false">
      <c r="A258" s="29" t="s">
        <v>22338</v>
      </c>
      <c r="B258" s="29" t="s">
        <v>20735</v>
      </c>
      <c r="C258" s="29" t="s">
        <v>12767</v>
      </c>
      <c r="D258" s="29" t="s">
        <v>167</v>
      </c>
      <c r="E258" s="29" t="s">
        <v>11624</v>
      </c>
      <c r="F258" s="29" t="n">
        <v>426.4</v>
      </c>
      <c r="G258" s="29" t="n">
        <v>0</v>
      </c>
      <c r="H258" s="29" t="n">
        <v>0</v>
      </c>
      <c r="I258" s="29" t="n">
        <v>0</v>
      </c>
      <c r="J258" s="29" t="n">
        <v>0</v>
      </c>
      <c r="K258" s="29" t="n">
        <v>426.4</v>
      </c>
      <c r="L258" s="29" t="s">
        <v>23415</v>
      </c>
      <c r="M258" s="29" t="s">
        <v>23381</v>
      </c>
      <c r="N258" s="29" t="s">
        <v>23409</v>
      </c>
      <c r="O258" s="29"/>
    </row>
    <row r="259" customFormat="false" ht="15" hidden="false" customHeight="true" outlineLevel="0" collapsed="false">
      <c r="A259" s="26" t="s">
        <v>22340</v>
      </c>
      <c r="B259" s="26" t="s">
        <v>20736</v>
      </c>
      <c r="C259" s="26" t="s">
        <v>12145</v>
      </c>
      <c r="D259" s="26" t="s">
        <v>167</v>
      </c>
      <c r="E259" s="26" t="s">
        <v>11624</v>
      </c>
      <c r="F259" s="26" t="n">
        <v>332.8</v>
      </c>
      <c r="G259" s="26" t="n">
        <v>332.8</v>
      </c>
      <c r="H259" s="26" t="n">
        <v>0</v>
      </c>
      <c r="I259" s="26" t="n">
        <v>0</v>
      </c>
      <c r="J259" s="26" t="n">
        <v>0</v>
      </c>
      <c r="K259" s="26" t="n">
        <v>332.8</v>
      </c>
      <c r="L259" s="26" t="s">
        <v>23406</v>
      </c>
      <c r="M259" s="26" t="s">
        <v>23381</v>
      </c>
      <c r="N259" s="26" t="s">
        <v>23451</v>
      </c>
      <c r="O259" s="26"/>
    </row>
    <row r="260" customFormat="false" ht="15" hidden="false" customHeight="true" outlineLevel="0" collapsed="false">
      <c r="A260" s="29" t="s">
        <v>22342</v>
      </c>
      <c r="B260" s="29" t="s">
        <v>20737</v>
      </c>
      <c r="C260" s="29" t="s">
        <v>14099</v>
      </c>
      <c r="D260" s="29" t="s">
        <v>167</v>
      </c>
      <c r="E260" s="29" t="s">
        <v>11624</v>
      </c>
      <c r="F260" s="29" t="n">
        <v>572</v>
      </c>
      <c r="G260" s="29" t="n">
        <v>0</v>
      </c>
      <c r="H260" s="29" t="n">
        <v>0</v>
      </c>
      <c r="I260" s="29" t="n">
        <v>0</v>
      </c>
      <c r="J260" s="29" t="n">
        <v>0</v>
      </c>
      <c r="K260" s="29" t="n">
        <v>572</v>
      </c>
      <c r="L260" s="29" t="s">
        <v>23410</v>
      </c>
      <c r="M260" s="29" t="s">
        <v>23381</v>
      </c>
      <c r="N260" s="29" t="s">
        <v>23424</v>
      </c>
      <c r="O260" s="29"/>
    </row>
    <row r="261" customFormat="false" ht="15" hidden="false" customHeight="true" outlineLevel="0" collapsed="false">
      <c r="A261" s="26" t="s">
        <v>22344</v>
      </c>
      <c r="B261" s="26" t="s">
        <v>20739</v>
      </c>
      <c r="C261" s="26" t="s">
        <v>20738</v>
      </c>
      <c r="D261" s="26" t="s">
        <v>167</v>
      </c>
      <c r="E261" s="26" t="s">
        <v>11624</v>
      </c>
      <c r="F261" s="26" t="n">
        <v>561.6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561.6</v>
      </c>
      <c r="L261" s="26" t="s">
        <v>23416</v>
      </c>
      <c r="M261" s="26" t="s">
        <v>23381</v>
      </c>
      <c r="N261" s="26" t="s">
        <v>23469</v>
      </c>
      <c r="O261" s="26"/>
    </row>
    <row r="262" customFormat="false" ht="15" hidden="false" customHeight="true" outlineLevel="0" collapsed="false">
      <c r="A262" s="29" t="s">
        <v>22346</v>
      </c>
      <c r="B262" s="29" t="s">
        <v>20740</v>
      </c>
      <c r="C262" s="29" t="s">
        <v>12904</v>
      </c>
      <c r="D262" s="29" t="s">
        <v>167</v>
      </c>
      <c r="E262" s="29" t="s">
        <v>11624</v>
      </c>
      <c r="F262" s="29" t="n">
        <v>457.6</v>
      </c>
      <c r="G262" s="29" t="n">
        <v>0</v>
      </c>
      <c r="H262" s="29" t="n">
        <v>0</v>
      </c>
      <c r="I262" s="29" t="n">
        <v>0</v>
      </c>
      <c r="J262" s="29" t="n">
        <v>0</v>
      </c>
      <c r="K262" s="29" t="n">
        <v>457.6</v>
      </c>
      <c r="L262" s="29" t="s">
        <v>23452</v>
      </c>
      <c r="M262" s="29" t="s">
        <v>23381</v>
      </c>
      <c r="N262" s="29" t="s">
        <v>23428</v>
      </c>
      <c r="O262" s="29"/>
    </row>
    <row r="263" customFormat="false" ht="15" hidden="false" customHeight="true" outlineLevel="0" collapsed="false">
      <c r="A263" s="26" t="s">
        <v>22348</v>
      </c>
      <c r="B263" s="26" t="s">
        <v>20742</v>
      </c>
      <c r="C263" s="26" t="s">
        <v>20741</v>
      </c>
      <c r="D263" s="26" t="s">
        <v>167</v>
      </c>
      <c r="E263" s="26" t="s">
        <v>11624</v>
      </c>
      <c r="F263" s="26" t="n">
        <v>644.8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644.8</v>
      </c>
      <c r="L263" s="26" t="s">
        <v>23407</v>
      </c>
      <c r="M263" s="26" t="s">
        <v>23381</v>
      </c>
      <c r="N263" s="26" t="s">
        <v>23409</v>
      </c>
      <c r="O263" s="26"/>
    </row>
    <row r="264" customFormat="false" ht="15" hidden="false" customHeight="true" outlineLevel="0" collapsed="false">
      <c r="A264" s="29" t="s">
        <v>22350</v>
      </c>
      <c r="B264" s="29" t="s">
        <v>20743</v>
      </c>
      <c r="C264" s="29" t="s">
        <v>14436</v>
      </c>
      <c r="D264" s="29" t="s">
        <v>167</v>
      </c>
      <c r="E264" s="29" t="s">
        <v>11624</v>
      </c>
      <c r="F264" s="29" t="n">
        <v>499.2</v>
      </c>
      <c r="G264" s="29" t="n">
        <v>0</v>
      </c>
      <c r="H264" s="29" t="n">
        <v>0</v>
      </c>
      <c r="I264" s="29" t="n">
        <v>0</v>
      </c>
      <c r="J264" s="29" t="n">
        <v>0</v>
      </c>
      <c r="K264" s="29" t="n">
        <v>0</v>
      </c>
      <c r="L264" s="29" t="s">
        <v>23392</v>
      </c>
      <c r="M264" s="29" t="s">
        <v>23381</v>
      </c>
      <c r="N264" s="29" t="s">
        <v>23420</v>
      </c>
      <c r="O264" s="29"/>
    </row>
  </sheetData>
  <autoFilter ref="A4:O264"/>
  <mergeCells count="2">
    <mergeCell ref="A1:O1"/>
    <mergeCell ref="A2:O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413E"/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38"/>
    <col collapsed="false" customWidth="true" hidden="false" outlineLevel="0" max="10" min="10" style="1" width="10"/>
    <col collapsed="false" customWidth="true" hidden="false" outlineLevel="0" max="11" min="11" style="1" width="55"/>
    <col collapsed="false" customWidth="true" hidden="true" outlineLevel="0" max="12" min="12" style="1" width="28"/>
  </cols>
  <sheetData>
    <row r="1" customFormat="false" ht="31.5" hidden="false" customHeight="true" outlineLevel="0" collapsed="false">
      <c r="A1" s="2" t="s">
        <v>23474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23475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0.75" hidden="false" customHeight="true" outlineLevel="0" collapsed="false">
      <c r="A4" s="18" t="s">
        <v>23476</v>
      </c>
      <c r="B4" s="18" t="s">
        <v>23477</v>
      </c>
      <c r="C4" s="18" t="s">
        <v>23478</v>
      </c>
      <c r="D4" s="18" t="s">
        <v>23479</v>
      </c>
      <c r="E4" s="18" t="s">
        <v>23480</v>
      </c>
      <c r="F4" s="18" t="s">
        <v>23481</v>
      </c>
      <c r="G4" s="18" t="s">
        <v>23482</v>
      </c>
      <c r="H4" s="18" t="s">
        <v>23483</v>
      </c>
      <c r="I4" s="18" t="s">
        <v>23484</v>
      </c>
      <c r="J4" s="18" t="s">
        <v>23485</v>
      </c>
      <c r="K4" s="18" t="s">
        <v>23486</v>
      </c>
      <c r="L4" s="18" t="s">
        <v>23487</v>
      </c>
    </row>
    <row r="5" customFormat="false" ht="45.75" hidden="false" customHeight="true" outlineLevel="0" collapsed="false">
      <c r="A5" s="19" t="s">
        <v>23488</v>
      </c>
      <c r="B5" s="19" t="s">
        <v>5699</v>
      </c>
      <c r="C5" s="24" t="n">
        <v>44818</v>
      </c>
      <c r="D5" s="19" t="s">
        <v>11984</v>
      </c>
      <c r="E5" s="19" t="s">
        <v>276</v>
      </c>
      <c r="F5" s="19"/>
      <c r="G5" s="19" t="s">
        <v>11651</v>
      </c>
      <c r="H5" s="19" t="s">
        <v>14527</v>
      </c>
      <c r="I5" s="19" t="s">
        <v>23489</v>
      </c>
      <c r="J5" s="19" t="s">
        <v>23490</v>
      </c>
      <c r="K5" s="19" t="s">
        <v>23491</v>
      </c>
      <c r="L5" s="1" t="str">
        <f aca="false">B5&amp;"|"&amp;TEXT(C5,"yyyy-mm-dd")</f>
        <v>WL-02211|2022-09-14</v>
      </c>
    </row>
    <row r="6" customFormat="false" ht="45.75" hidden="false" customHeight="true" outlineLevel="0" collapsed="false">
      <c r="A6" s="19" t="s">
        <v>23492</v>
      </c>
      <c r="B6" s="19" t="s">
        <v>7169</v>
      </c>
      <c r="C6" s="24" t="n">
        <v>45048</v>
      </c>
      <c r="D6" s="19" t="s">
        <v>21128</v>
      </c>
      <c r="E6" s="19" t="s">
        <v>314</v>
      </c>
      <c r="F6" s="19"/>
      <c r="G6" s="19" t="s">
        <v>11626</v>
      </c>
      <c r="H6" s="19" t="s">
        <v>14527</v>
      </c>
      <c r="I6" s="19" t="s">
        <v>23489</v>
      </c>
      <c r="J6" s="19" t="s">
        <v>23490</v>
      </c>
      <c r="K6" s="19" t="s">
        <v>23493</v>
      </c>
      <c r="L6" s="1" t="str">
        <f aca="false">B6&amp;"|"&amp;TEXT(C6,"yyyy-mm-dd")</f>
        <v>WL-02618|2023-05-02</v>
      </c>
    </row>
    <row r="7" customFormat="false" ht="45.75" hidden="false" customHeight="true" outlineLevel="0" collapsed="false">
      <c r="A7" s="19" t="s">
        <v>23494</v>
      </c>
      <c r="B7" s="19" t="s">
        <v>8098</v>
      </c>
      <c r="C7" s="24" t="n">
        <v>45370</v>
      </c>
      <c r="D7" s="19" t="s">
        <v>14103</v>
      </c>
      <c r="E7" s="19" t="s">
        <v>900</v>
      </c>
      <c r="F7" s="19"/>
      <c r="G7" s="19" t="s">
        <v>11626</v>
      </c>
      <c r="H7" s="19" t="s">
        <v>14498</v>
      </c>
      <c r="I7" s="19" t="s">
        <v>23495</v>
      </c>
      <c r="J7" s="19" t="s">
        <v>23496</v>
      </c>
      <c r="K7" s="19" t="s">
        <v>23497</v>
      </c>
      <c r="L7" s="1" t="str">
        <f aca="false">B7&amp;"|"&amp;TEXT(C7,"yyyy-mm-dd")</f>
        <v>WL-02877|2024-03-19</v>
      </c>
    </row>
    <row r="8" customFormat="false" ht="45.75" hidden="false" customHeight="true" outlineLevel="0" collapsed="false">
      <c r="A8" s="19" t="s">
        <v>23498</v>
      </c>
      <c r="B8" s="19" t="s">
        <v>8681</v>
      </c>
      <c r="C8" s="24" t="n">
        <v>45342</v>
      </c>
      <c r="D8" s="19" t="s">
        <v>13735</v>
      </c>
      <c r="E8" s="19" t="s">
        <v>314</v>
      </c>
      <c r="F8" s="19"/>
      <c r="G8" s="19" t="s">
        <v>11683</v>
      </c>
      <c r="H8" s="19" t="s">
        <v>14527</v>
      </c>
      <c r="I8" s="19" t="s">
        <v>23489</v>
      </c>
      <c r="J8" s="19" t="s">
        <v>23490</v>
      </c>
      <c r="K8" s="19" t="s">
        <v>23499</v>
      </c>
      <c r="L8" s="1" t="str">
        <f aca="false">B8&amp;"|"&amp;TEXT(C8,"yyyy-mm-dd")</f>
        <v>WL-03044|2024-02-20</v>
      </c>
    </row>
    <row r="9" customFormat="false" ht="45.75" hidden="false" customHeight="true" outlineLevel="0" collapsed="false">
      <c r="A9" s="19" t="s">
        <v>23500</v>
      </c>
      <c r="B9" s="19" t="s">
        <v>8882</v>
      </c>
      <c r="C9" s="24" t="n">
        <v>45909</v>
      </c>
      <c r="D9" s="19" t="s">
        <v>13941</v>
      </c>
      <c r="E9" s="19" t="s">
        <v>314</v>
      </c>
      <c r="F9" s="19" t="n">
        <v>40</v>
      </c>
      <c r="G9" s="19" t="s">
        <v>11683</v>
      </c>
      <c r="H9" s="19" t="s">
        <v>14498</v>
      </c>
      <c r="I9" s="19" t="s">
        <v>23501</v>
      </c>
      <c r="J9" s="19" t="s">
        <v>23496</v>
      </c>
      <c r="K9" s="19" t="s">
        <v>23502</v>
      </c>
      <c r="L9" s="1" t="str">
        <f aca="false">B9&amp;"|"&amp;TEXT(C9,"yyyy-mm-dd")</f>
        <v>WL-03102|2025-09-09</v>
      </c>
    </row>
    <row r="10" customFormat="false" ht="45.75" hidden="false" customHeight="true" outlineLevel="0" collapsed="false">
      <c r="A10" s="19" t="s">
        <v>23503</v>
      </c>
      <c r="B10" s="19" t="s">
        <v>9862</v>
      </c>
      <c r="C10" s="24" t="n">
        <v>45601</v>
      </c>
      <c r="D10" s="19" t="s">
        <v>23504</v>
      </c>
      <c r="E10" s="19" t="s">
        <v>167</v>
      </c>
      <c r="F10" s="19"/>
      <c r="G10" s="19" t="s">
        <v>11672</v>
      </c>
      <c r="H10" s="19" t="s">
        <v>14527</v>
      </c>
      <c r="I10" s="19" t="s">
        <v>23489</v>
      </c>
      <c r="J10" s="19" t="s">
        <v>23490</v>
      </c>
      <c r="K10" s="19" t="s">
        <v>23505</v>
      </c>
      <c r="L10" s="1" t="str">
        <f aca="false">B10&amp;"|"&amp;TEXT(C10,"yyyy-mm-dd")</f>
        <v>WL-03390|2024-11-05</v>
      </c>
    </row>
  </sheetData>
  <autoFilter ref="A4:K10"/>
  <mergeCells count="2">
    <mergeCell ref="A1:L1"/>
    <mergeCell ref="A2:L2"/>
  </mergeCells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9B2D"/>
    <pageSetUpPr fitToPage="true"/>
  </sheetPr>
  <dimension ref="A1:P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8"/>
    <col collapsed="false" customWidth="true" hidden="false" outlineLevel="0" max="12" min="12" style="1" width="17"/>
    <col collapsed="false" customWidth="true" hidden="false" outlineLevel="0" max="13" min="13" style="1" width="11"/>
    <col collapsed="false" customWidth="true" hidden="false" outlineLevel="0" max="14" min="14" style="1" width="16"/>
    <col collapsed="false" customWidth="true" hidden="false" outlineLevel="0" max="15" min="15" style="1" width="15"/>
    <col collapsed="false" customWidth="true" hidden="false" outlineLevel="0" max="16" min="16" style="1" width="38"/>
  </cols>
  <sheetData>
    <row r="1" customFormat="false" ht="31.5" hidden="false" customHeight="true" outlineLevel="0" collapsed="false">
      <c r="A1" s="2" t="s">
        <v>23506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23507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0.75" hidden="false" customHeight="true" outlineLevel="0" collapsed="false">
      <c r="A4" s="18" t="s">
        <v>23476</v>
      </c>
      <c r="B4" s="18" t="s">
        <v>23477</v>
      </c>
      <c r="C4" s="18" t="s">
        <v>23508</v>
      </c>
      <c r="D4" s="18" t="s">
        <v>23509</v>
      </c>
      <c r="E4" s="18" t="s">
        <v>23510</v>
      </c>
      <c r="F4" s="18" t="s">
        <v>23511</v>
      </c>
      <c r="G4" s="18" t="s">
        <v>23512</v>
      </c>
      <c r="H4" s="18" t="s">
        <v>23513</v>
      </c>
      <c r="I4" s="18" t="s">
        <v>23514</v>
      </c>
      <c r="J4" s="18" t="s">
        <v>23515</v>
      </c>
      <c r="K4" s="18" t="s">
        <v>23516</v>
      </c>
      <c r="L4" s="18" t="s">
        <v>23517</v>
      </c>
      <c r="M4" s="18" t="s">
        <v>23518</v>
      </c>
      <c r="N4" s="18" t="s">
        <v>23519</v>
      </c>
      <c r="O4" s="18" t="s">
        <v>23520</v>
      </c>
      <c r="P4" s="18" t="s">
        <v>23521</v>
      </c>
    </row>
    <row r="5" customFormat="false" ht="49.5" hidden="false" customHeight="true" outlineLevel="0" collapsed="false">
      <c r="A5" s="19" t="s">
        <v>23522</v>
      </c>
      <c r="B5" s="19" t="s">
        <v>4453</v>
      </c>
      <c r="C5" s="19" t="s">
        <v>23523</v>
      </c>
      <c r="D5" s="24" t="n">
        <v>45446</v>
      </c>
      <c r="E5" s="19" t="s">
        <v>23524</v>
      </c>
      <c r="F5" s="33" t="n">
        <v>31.4</v>
      </c>
      <c r="G5" s="33" t="n">
        <v>10.2</v>
      </c>
      <c r="H5" s="33" t="n">
        <v>5.4</v>
      </c>
      <c r="I5" s="19" t="s">
        <v>23525</v>
      </c>
      <c r="J5" s="19" t="s">
        <v>14527</v>
      </c>
      <c r="K5" s="19" t="s">
        <v>23523</v>
      </c>
      <c r="L5" s="34" t="n">
        <f aca="false">IFERROR(INDEX('Source - Applicants'!$K$5:$K$2914,MATCH(B5,'Source - Applicants'!$A$5:$A$2914,0)),"NOT FOUND")</f>
        <v>36.3</v>
      </c>
      <c r="M5" s="1" t="str">
        <f aca="false">IF(ABS(F5-L5)&lt;0.001,"YES","NO")</f>
        <v>NO</v>
      </c>
      <c r="N5" s="1" t="n">
        <f aca="false">COUNTIFS('Source - Amendments'!$C$5:$C$2248,B5,'Source - Amendments'!$D$5:$D$2248,"LOA",'Source - Amendments'!$I$5:$I$2248,C5)</f>
        <v>0</v>
      </c>
      <c r="O5" s="1" t="n">
        <f aca="false">COUNTIFS('Source - Skip Events'!$D$5:$D$416,B5,'Source - Skip Events'!$C$5:$C$416,"&gt;="&amp;D5,'Source - Skip Events'!$C$5:$C$416,"&lt;="&amp;Skip_End)</f>
        <v>0</v>
      </c>
      <c r="P5" s="1" t="str">
        <f aca="false">IF(J5&lt;&gt;"Y","UNSIGNED - STRICT SECTION 4.3 FAILURE",IF(N5=0,"NOT LINKED TO LOA AMENDMENT",IF(M5&lt;&gt;"YES","REGISTER CONFLICT","LINKED AND MATCHED")))</f>
        <v>UNSIGNED - STRICT SECTION 4.3 FAILURE</v>
      </c>
    </row>
    <row r="6" customFormat="false" ht="49.5" hidden="false" customHeight="true" outlineLevel="0" collapsed="false">
      <c r="A6" s="19" t="s">
        <v>23526</v>
      </c>
      <c r="B6" s="19" t="s">
        <v>6378</v>
      </c>
      <c r="C6" s="19" t="s">
        <v>18073</v>
      </c>
      <c r="D6" s="24" t="n">
        <v>45538</v>
      </c>
      <c r="E6" s="19" t="s">
        <v>23527</v>
      </c>
      <c r="F6" s="33" t="n">
        <v>31.7</v>
      </c>
      <c r="G6" s="33" t="n">
        <v>10.8</v>
      </c>
      <c r="H6" s="33" t="n">
        <v>3.1</v>
      </c>
      <c r="I6" s="19" t="s">
        <v>23525</v>
      </c>
      <c r="J6" s="19" t="s">
        <v>14527</v>
      </c>
      <c r="K6" s="19" t="s">
        <v>18073</v>
      </c>
      <c r="L6" s="34" t="n">
        <f aca="false">IFERROR(INDEX('Source - Applicants'!$K$5:$K$2914,MATCH(B6,'Source - Applicants'!$A$5:$A$2914,0)),"NOT FOUND")</f>
        <v>31.7</v>
      </c>
      <c r="M6" s="1" t="str">
        <f aca="false">IF(ABS(F6-L6)&lt;0.001,"YES","NO")</f>
        <v>YES</v>
      </c>
      <c r="N6" s="1" t="n">
        <f aca="false">COUNTIFS('Source - Amendments'!$C$5:$C$2248,B6,'Source - Amendments'!$D$5:$D$2248,"LOA",'Source - Amendments'!$I$5:$I$2248,C6)</f>
        <v>1</v>
      </c>
      <c r="O6" s="1" t="n">
        <f aca="false">COUNTIFS('Source - Skip Events'!$D$5:$D$416,B6,'Source - Skip Events'!$C$5:$C$416,"&gt;="&amp;D6,'Source - Skip Events'!$C$5:$C$416,"&lt;="&amp;Skip_End)</f>
        <v>0</v>
      </c>
      <c r="P6" s="1" t="str">
        <f aca="false">IF(J6&lt;&gt;"Y","UNSIGNED - STRICT SECTION 4.3 FAILURE",IF(N6=0,"NOT LINKED TO LOA AMENDMENT",IF(M6&lt;&gt;"YES","REGISTER CONFLICT","LINKED AND MATCHED")))</f>
        <v>UNSIGNED - STRICT SECTION 4.3 FAILURE</v>
      </c>
    </row>
  </sheetData>
  <autoFilter ref="A4:P6"/>
  <mergeCells count="2">
    <mergeCell ref="A1:P1"/>
    <mergeCell ref="A2:P2"/>
  </mergeCells>
  <conditionalFormatting sqref="P5:P6">
    <cfRule type="expression" priority="2" aboveAverage="0" equalAverage="0" bottom="0" percent="0" rank="0" text="" dxfId="7">
      <formula>ISNUMBER(SEARCH("FAILURE",P5))</formula>
    </cfRule>
  </conditionalFormatting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D62"/>
    <pageSetUpPr fitToPage="true"/>
  </sheetPr>
  <dimension ref="A1:S119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23"/>
    <col collapsed="false" customWidth="true" hidden="false" outlineLevel="0" max="7" min="7" style="1" width="9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5"/>
    <col collapsed="false" customWidth="true" hidden="false" outlineLevel="0" max="13" min="13" style="1" width="10"/>
    <col collapsed="false" customWidth="true" hidden="false" outlineLevel="0" max="14" min="14" style="1" width="15"/>
    <col collapsed="false" customWidth="true" hidden="false" outlineLevel="0" max="15" min="15" style="1" width="11"/>
    <col collapsed="false" customWidth="true" hidden="false" outlineLevel="0" max="16" min="16" style="1" width="15"/>
    <col collapsed="false" customWidth="true" hidden="false" outlineLevel="0" max="17" min="17" style="1" width="14"/>
    <col collapsed="false" customWidth="true" hidden="false" outlineLevel="0" max="18" min="18" style="1" width="23"/>
    <col collapsed="false" customWidth="true" hidden="false" outlineLevel="0" max="19" min="19" style="1" width="16"/>
  </cols>
  <sheetData>
    <row r="1" customFormat="false" ht="31.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7.75" hidden="false" customHeight="true" outlineLevel="0" collapsed="false">
      <c r="A2" s="3" t="s">
        <v>23528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customFormat="false" ht="21.75" hidden="false" customHeight="true" outlineLevel="0" collapsed="false">
      <c r="A4" s="17" t="s">
        <v>23529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customFormat="false" ht="30.75" hidden="false" customHeight="true" outlineLevel="0" collapsed="false">
      <c r="A5" s="18" t="s">
        <v>23530</v>
      </c>
      <c r="B5" s="18" t="s">
        <v>23531</v>
      </c>
      <c r="C5" s="18" t="s">
        <v>23532</v>
      </c>
      <c r="D5" s="18" t="s">
        <v>23533</v>
      </c>
      <c r="E5" s="18" t="s">
        <v>23534</v>
      </c>
      <c r="F5" s="18" t="s">
        <v>23535</v>
      </c>
    </row>
    <row r="6" customFormat="false" ht="15" hidden="false" customHeight="true" outlineLevel="0" collapsed="false">
      <c r="A6" s="35" t="s">
        <v>276</v>
      </c>
      <c r="B6" s="35" t="n">
        <f aca="false">COUNTIFS($B$15:$B$1194,A6,$D$15:$D$1194,"OCCUPIED")</f>
        <v>241</v>
      </c>
      <c r="C6" s="36" t="n">
        <f aca="false">SUMIFS($L$15:$L$1194,$B$15:$B$1194,A6,$D$15:$D$1194,"OCCUPIED")</f>
        <v>106340</v>
      </c>
      <c r="D6" s="36" t="n">
        <f aca="false">SUMIFS($P$15:$P$1194,$B$15:$B$1194,A6,$D$15:$D$1194,"OCCUPIED")</f>
        <v>106340</v>
      </c>
      <c r="E6" s="36" t="n">
        <f aca="false">D6-C6</f>
        <v>0</v>
      </c>
      <c r="F6" s="35" t="n">
        <f aca="false">COUNTIFS($B$15:$B$1194,A6,$R$15:$R$1194,"MISSING AUGUST BILL")</f>
        <v>0</v>
      </c>
    </row>
    <row r="7" customFormat="false" ht="15" hidden="false" customHeight="true" outlineLevel="0" collapsed="false">
      <c r="A7" s="35" t="s">
        <v>167</v>
      </c>
      <c r="B7" s="35" t="n">
        <f aca="false">COUNTIFS($B$15:$B$1194,A7,$D$15:$D$1194,"OCCUPIED")</f>
        <v>227</v>
      </c>
      <c r="C7" s="36" t="n">
        <f aca="false">SUMIFS($L$15:$L$1194,$B$15:$B$1194,A7,$D$15:$D$1194,"OCCUPIED")</f>
        <v>101264.8</v>
      </c>
      <c r="D7" s="36" t="n">
        <f aca="false">SUMIFS($P$15:$P$1194,$B$15:$B$1194,A7,$D$15:$D$1194,"OCCUPIED")</f>
        <v>101264.8</v>
      </c>
      <c r="E7" s="36" t="n">
        <f aca="false">D7-C7</f>
        <v>0</v>
      </c>
      <c r="F7" s="35" t="n">
        <f aca="false">COUNTIFS($B$15:$B$1194,A7,$R$15:$R$1194,"MISSING AUGUST BILL")</f>
        <v>0</v>
      </c>
    </row>
    <row r="8" customFormat="false" ht="15" hidden="false" customHeight="true" outlineLevel="0" collapsed="false">
      <c r="A8" s="35" t="s">
        <v>314</v>
      </c>
      <c r="B8" s="35" t="n">
        <f aca="false">COUNTIFS($B$15:$B$1194,A8,$D$15:$D$1194,"OCCUPIED")</f>
        <v>215</v>
      </c>
      <c r="C8" s="36" t="n">
        <f aca="false">SUMIFS($L$15:$L$1194,$B$15:$B$1194,A8,$D$15:$D$1194,"OCCUPIED")</f>
        <v>79569.45</v>
      </c>
      <c r="D8" s="36" t="n">
        <f aca="false">SUMIFS($P$15:$P$1194,$B$15:$B$1194,A8,$D$15:$D$1194,"OCCUPIED")</f>
        <v>79569.45</v>
      </c>
      <c r="E8" s="36" t="n">
        <f aca="false">D8-C8</f>
        <v>0</v>
      </c>
      <c r="F8" s="35" t="n">
        <f aca="false">COUNTIFS($B$15:$B$1194,A8,$R$15:$R$1194,"MISSING AUGUST BILL")</f>
        <v>0</v>
      </c>
    </row>
    <row r="9" customFormat="false" ht="15" hidden="false" customHeight="true" outlineLevel="0" collapsed="false">
      <c r="A9" s="35" t="s">
        <v>900</v>
      </c>
      <c r="B9" s="35" t="n">
        <f aca="false">COUNTIFS($B$15:$B$1194,A9,$D$15:$D$1194,"OCCUPIED")</f>
        <v>213</v>
      </c>
      <c r="C9" s="36" t="n">
        <f aca="false">SUMIFS($L$15:$L$1194,$B$15:$B$1194,A9,$D$15:$D$1194,"OCCUPIED")</f>
        <v>82347.85</v>
      </c>
      <c r="D9" s="36" t="n">
        <f aca="false">SUMIFS($P$15:$P$1194,$B$15:$B$1194,A9,$D$15:$D$1194,"OCCUPIED")</f>
        <v>32585.8</v>
      </c>
      <c r="E9" s="36" t="n">
        <f aca="false">D9-C9</f>
        <v>-49762.05</v>
      </c>
      <c r="F9" s="35" t="n">
        <f aca="false">COUNTIFS($B$15:$B$1194,A9,$R$15:$R$1194,"MISSING AUGUST BILL")</f>
        <v>127</v>
      </c>
    </row>
    <row r="10" customFormat="false" ht="15" hidden="false" customHeight="true" outlineLevel="0" collapsed="false">
      <c r="A10" s="35" t="s">
        <v>249</v>
      </c>
      <c r="B10" s="35" t="n">
        <f aca="false">COUNTIFS($B$15:$B$1194,A10,$D$15:$D$1194,"OCCUPIED")</f>
        <v>190</v>
      </c>
      <c r="C10" s="36" t="n">
        <f aca="false">SUMIFS($L$15:$L$1194,$B$15:$B$1194,A10,$D$15:$D$1194,"OCCUPIED")</f>
        <v>70396.2</v>
      </c>
      <c r="D10" s="36" t="n">
        <f aca="false">SUMIFS($P$15:$P$1194,$B$15:$B$1194,A10,$D$15:$D$1194,"OCCUPIED")</f>
        <v>0</v>
      </c>
      <c r="E10" s="36" t="n">
        <f aca="false">D10-C10</f>
        <v>-70396.2</v>
      </c>
      <c r="F10" s="35" t="n">
        <f aca="false">COUNTIFS($B$15:$B$1194,A10,$R$15:$R$1194,"MISSING AUGUST BILL")</f>
        <v>190</v>
      </c>
    </row>
    <row r="11" customFormat="false" ht="15" hidden="false" customHeight="true" outlineLevel="0" collapsed="false">
      <c r="A11" s="37" t="s">
        <v>23536</v>
      </c>
      <c r="B11" s="37" t="n">
        <f aca="false">SUM(B6:B10)</f>
        <v>1086</v>
      </c>
      <c r="C11" s="38" t="n">
        <f aca="false">SUM(C6:C10)</f>
        <v>439918.3</v>
      </c>
      <c r="D11" s="38" t="n">
        <f aca="false">SUM(D6:D10)</f>
        <v>319760.05</v>
      </c>
      <c r="E11" s="38" t="n">
        <f aca="false">D11-C11</f>
        <v>-120158.25</v>
      </c>
      <c r="F11" s="37" t="n">
        <f aca="false">SUM(F6:F10)</f>
        <v>317</v>
      </c>
    </row>
    <row r="13" customFormat="false" ht="21.75" hidden="false" customHeight="true" outlineLevel="0" collapsed="false">
      <c r="A13" s="17" t="s">
        <v>23537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customFormat="false" ht="30.75" hidden="false" customHeight="true" outlineLevel="0" collapsed="false">
      <c r="A14" s="18" t="s">
        <v>23538</v>
      </c>
      <c r="B14" s="18" t="s">
        <v>23530</v>
      </c>
      <c r="C14" s="18" t="s">
        <v>23539</v>
      </c>
      <c r="D14" s="18" t="s">
        <v>23540</v>
      </c>
      <c r="E14" s="18" t="s">
        <v>23541</v>
      </c>
      <c r="F14" s="18" t="s">
        <v>23542</v>
      </c>
      <c r="G14" s="18" t="s">
        <v>23543</v>
      </c>
      <c r="H14" s="18" t="s">
        <v>23544</v>
      </c>
      <c r="I14" s="18" t="s">
        <v>23545</v>
      </c>
      <c r="J14" s="18" t="s">
        <v>23546</v>
      </c>
      <c r="K14" s="18" t="s">
        <v>23547</v>
      </c>
      <c r="L14" s="18" t="s">
        <v>23532</v>
      </c>
      <c r="M14" s="18" t="s">
        <v>23548</v>
      </c>
      <c r="N14" s="18" t="s">
        <v>23549</v>
      </c>
      <c r="O14" s="18" t="s">
        <v>23550</v>
      </c>
      <c r="P14" s="18" t="s">
        <v>23533</v>
      </c>
      <c r="Q14" s="18" t="s">
        <v>23534</v>
      </c>
      <c r="R14" s="18" t="s">
        <v>14</v>
      </c>
      <c r="S14" s="18" t="s">
        <v>23551</v>
      </c>
    </row>
    <row r="15" customFormat="false" ht="15" hidden="false" customHeight="true" outlineLevel="0" collapsed="false">
      <c r="A15" s="26" t="str">
        <f aca="false">'Source - Inventory'!A5</f>
        <v>LP-0101</v>
      </c>
      <c r="B15" s="26" t="str">
        <f aca="false">'Source - Inventory'!B5</f>
        <v>Ledgport</v>
      </c>
      <c r="C15" s="26" t="str">
        <f aca="false">'Source - Inventory'!G5</f>
        <v>COVERED</v>
      </c>
      <c r="D15" s="26" t="str">
        <f aca="false">'Source - Inventory'!J5</f>
        <v>OCCUPIED</v>
      </c>
      <c r="E15" s="26" t="str">
        <f aca="false">'Source - Inventory'!L5</f>
        <v>WL-02442</v>
      </c>
      <c r="F15" s="26" t="str">
        <f aca="false">'Source - Inventory'!M5</f>
        <v>Elizabeth Burns</v>
      </c>
      <c r="G15" s="26" t="n">
        <f aca="false">'Source - Inventory'!E5</f>
        <v>24</v>
      </c>
      <c r="H15" s="28" t="n">
        <f aca="false">'Source - Inventory'!O5</f>
        <v>51</v>
      </c>
      <c r="I15" s="28" t="n">
        <f aca="false">IF(D15="OCCUPIED",ROUNDUP(H15,0),"")</f>
        <v>51</v>
      </c>
      <c r="J15" s="28" t="n">
        <f aca="false">IF(D15="OCCUPIED",MAX(G15,I15),"")</f>
        <v>51</v>
      </c>
      <c r="K15" s="28" t="n">
        <f aca="false">IF(D15&lt;&gt;"OCCUPIED","",IF(C15="COVERED",Covered_Rate,Open_Rate))</f>
        <v>10.4</v>
      </c>
      <c r="L15" s="39" t="n">
        <f aca="false">IF(D15="OCCUPIED",J15*K15,"")</f>
        <v>530.4</v>
      </c>
      <c r="M15" s="26" t="n">
        <f aca="false">IF(D15&lt;&gt;"OCCUPIED","",COUNTIFS('Source - Billing Aug26'!$E$5:$E$773,A15,'Source - Billing Aug26'!$B$5:$B$773,Billing_Month,'Source - Billing Aug26'!$H$5:$H$773,"MONTHLY_MOORAGE"))</f>
        <v>1</v>
      </c>
      <c r="N15" s="28" t="n">
        <f aca="false">IF(M15=0,"",SUMIFS('Source - Billing Aug26'!$I$5:$I$773,'Source - Billing Aug26'!$E$5:$E$773,A15,'Source - Billing Aug26'!$B$5:$B$773,Billing_Month,'Source - Billing Aug26'!$H$5:$H$773,"MONTHLY_MOORAGE"))</f>
        <v>51</v>
      </c>
      <c r="O15" s="28" t="n">
        <f aca="false">IF(M15=0,"",SUMIFS('Source - Billing Aug26'!$L$5:$L$773,'Source - Billing Aug26'!$E$5:$E$773,A15,'Source - Billing Aug26'!$B$5:$B$773,Billing_Month,'Source - Billing Aug26'!$H$5:$H$773,"MONTHLY_MOORAGE"))</f>
        <v>10.4</v>
      </c>
      <c r="P15" s="39" t="n">
        <f aca="false">IF(D15&lt;&gt;"OCCUPIED","",SUMIFS('Source - Billing Aug26'!$M$5:$M$773,'Source - Billing Aug26'!$E$5:$E$773,A15,'Source - Billing Aug26'!$B$5:$B$773,Billing_Month,'Source - Billing Aug26'!$H$5:$H$773,"MONTHLY_MOORAGE"))</f>
        <v>530.4</v>
      </c>
      <c r="Q15" s="39" t="n">
        <f aca="false">IF(D15&lt;&gt;"OCCUPIED","",P15-L15)</f>
        <v>0</v>
      </c>
      <c r="R15" s="26" t="str">
        <f aca="false">IF(D15&lt;&gt;"OCCUPIED","OUT OF SCOPE",IF(M15=0,"MISSING AUGUST BILL",IF(M15&gt;1,"DUPLICATE BILL",IF(ABS(Q15)&lt;0.01,"MATCH",IF(Q15&gt;0,"OVERBILLED","UNDERBILLED")))))</f>
        <v>MATCH</v>
      </c>
      <c r="S15" s="26" t="str">
        <f aca="false">IF(M15=0,"",IFERROR(INDEX('Source - Billing Aug26'!$C$5:$C$773,MATCH(A15,'Source - Billing Aug26'!$E$5:$E$773,0)),""))</f>
        <v>AC-LP-0101</v>
      </c>
    </row>
    <row r="16" customFormat="false" ht="15" hidden="false" customHeight="true" outlineLevel="0" collapsed="false">
      <c r="A16" s="26" t="str">
        <f aca="false">'Source - Inventory'!A6</f>
        <v>LP-0102</v>
      </c>
      <c r="B16" s="26" t="str">
        <f aca="false">'Source - Inventory'!B6</f>
        <v>Ledgport</v>
      </c>
      <c r="C16" s="26" t="str">
        <f aca="false">'Source - Inventory'!G6</f>
        <v>COVERED</v>
      </c>
      <c r="D16" s="26" t="str">
        <f aca="false">'Source - Inventory'!J6</f>
        <v>OCCUPIED</v>
      </c>
      <c r="E16" s="26" t="str">
        <f aca="false">'Source - Inventory'!L6</f>
        <v>WL-02413</v>
      </c>
      <c r="F16" s="26" t="str">
        <f aca="false">'Source - Inventory'!M6</f>
        <v>Damon Phillips</v>
      </c>
      <c r="G16" s="26" t="n">
        <f aca="false">'Source - Inventory'!E6</f>
        <v>40</v>
      </c>
      <c r="H16" s="28" t="n">
        <f aca="false">'Source - Inventory'!O6</f>
        <v>21.9</v>
      </c>
      <c r="I16" s="28" t="n">
        <f aca="false">IF(D16="OCCUPIED",ROUNDUP(H16,0),"")</f>
        <v>22</v>
      </c>
      <c r="J16" s="28" t="n">
        <f aca="false">IF(D16="OCCUPIED",MAX(G16,I16),"")</f>
        <v>40</v>
      </c>
      <c r="K16" s="28" t="n">
        <f aca="false">IF(D16&lt;&gt;"OCCUPIED","",IF(C16="COVERED",Covered_Rate,Open_Rate))</f>
        <v>10.4</v>
      </c>
      <c r="L16" s="39" t="n">
        <f aca="false">IF(D16="OCCUPIED",J16*K16,"")</f>
        <v>416</v>
      </c>
      <c r="M16" s="26" t="n">
        <f aca="false">IF(D16&lt;&gt;"OCCUPIED","",COUNTIFS('Source - Billing Aug26'!$E$5:$E$773,A16,'Source - Billing Aug26'!$B$5:$B$773,Billing_Month,'Source - Billing Aug26'!$H$5:$H$773,"MONTHLY_MOORAGE"))</f>
        <v>1</v>
      </c>
      <c r="N16" s="28" t="n">
        <f aca="false">IF(M16=0,"",SUMIFS('Source - Billing Aug26'!$I$5:$I$773,'Source - Billing Aug26'!$E$5:$E$773,A16,'Source - Billing Aug26'!$B$5:$B$773,Billing_Month,'Source - Billing Aug26'!$H$5:$H$773,"MONTHLY_MOORAGE"))</f>
        <v>40</v>
      </c>
      <c r="O16" s="28" t="n">
        <f aca="false">IF(M16=0,"",SUMIFS('Source - Billing Aug26'!$L$5:$L$773,'Source - Billing Aug26'!$E$5:$E$773,A16,'Source - Billing Aug26'!$B$5:$B$773,Billing_Month,'Source - Billing Aug26'!$H$5:$H$773,"MONTHLY_MOORAGE"))</f>
        <v>10.4</v>
      </c>
      <c r="P16" s="39" t="n">
        <f aca="false">IF(D16&lt;&gt;"OCCUPIED","",SUMIFS('Source - Billing Aug26'!$M$5:$M$773,'Source - Billing Aug26'!$E$5:$E$773,A16,'Source - Billing Aug26'!$B$5:$B$773,Billing_Month,'Source - Billing Aug26'!$H$5:$H$773,"MONTHLY_MOORAGE"))</f>
        <v>416</v>
      </c>
      <c r="Q16" s="39" t="n">
        <f aca="false">IF(D16&lt;&gt;"OCCUPIED","",P16-L16)</f>
        <v>0</v>
      </c>
      <c r="R16" s="26" t="str">
        <f aca="false">IF(D16&lt;&gt;"OCCUPIED","OUT OF SCOPE",IF(M16=0,"MISSING AUGUST BILL",IF(M16&gt;1,"DUPLICATE BILL",IF(ABS(Q16)&lt;0.01,"MATCH",IF(Q16&gt;0,"OVERBILLED","UNDERBILLED")))))</f>
        <v>MATCH</v>
      </c>
      <c r="S16" s="26" t="str">
        <f aca="false">IF(M16=0,"",IFERROR(INDEX('Source - Billing Aug26'!$C$5:$C$773,MATCH(A16,'Source - Billing Aug26'!$E$5:$E$773,0)),""))</f>
        <v>AC-LP-0102</v>
      </c>
    </row>
    <row r="17" customFormat="false" ht="15" hidden="false" customHeight="true" outlineLevel="0" collapsed="false">
      <c r="A17" s="26" t="str">
        <f aca="false">'Source - Inventory'!A7</f>
        <v>LP-0103</v>
      </c>
      <c r="B17" s="26" t="str">
        <f aca="false">'Source - Inventory'!B7</f>
        <v>Ledgport</v>
      </c>
      <c r="C17" s="26" t="str">
        <f aca="false">'Source - Inventory'!G7</f>
        <v>COVERED</v>
      </c>
      <c r="D17" s="26" t="str">
        <f aca="false">'Source - Inventory'!J7</f>
        <v>OCCUPIED</v>
      </c>
      <c r="E17" s="26" t="str">
        <f aca="false">'Source - Inventory'!L7</f>
        <v>WL-01449</v>
      </c>
      <c r="F17" s="26" t="str">
        <f aca="false">'Source - Inventory'!M7</f>
        <v>Charles Hudson</v>
      </c>
      <c r="G17" s="26" t="n">
        <f aca="false">'Source - Inventory'!E7</f>
        <v>28</v>
      </c>
      <c r="H17" s="28" t="n">
        <f aca="false">'Source - Inventory'!O7</f>
        <v>32.7</v>
      </c>
      <c r="I17" s="28" t="n">
        <f aca="false">IF(D17="OCCUPIED",ROUNDUP(H17,0),"")</f>
        <v>33</v>
      </c>
      <c r="J17" s="28" t="n">
        <f aca="false">IF(D17="OCCUPIED",MAX(G17,I17),"")</f>
        <v>33</v>
      </c>
      <c r="K17" s="28" t="n">
        <f aca="false">IF(D17&lt;&gt;"OCCUPIED","",IF(C17="COVERED",Covered_Rate,Open_Rate))</f>
        <v>10.4</v>
      </c>
      <c r="L17" s="39" t="n">
        <f aca="false">IF(D17="OCCUPIED",J17*K17,"")</f>
        <v>343.2</v>
      </c>
      <c r="M17" s="26" t="n">
        <f aca="false">IF(D17&lt;&gt;"OCCUPIED","",COUNTIFS('Source - Billing Aug26'!$E$5:$E$773,A17,'Source - Billing Aug26'!$B$5:$B$773,Billing_Month,'Source - Billing Aug26'!$H$5:$H$773,"MONTHLY_MOORAGE"))</f>
        <v>1</v>
      </c>
      <c r="N17" s="28" t="n">
        <f aca="false">IF(M17=0,"",SUMIFS('Source - Billing Aug26'!$I$5:$I$773,'Source - Billing Aug26'!$E$5:$E$773,A17,'Source - Billing Aug26'!$B$5:$B$773,Billing_Month,'Source - Billing Aug26'!$H$5:$H$773,"MONTHLY_MOORAGE"))</f>
        <v>33</v>
      </c>
      <c r="O17" s="28" t="n">
        <f aca="false">IF(M17=0,"",SUMIFS('Source - Billing Aug26'!$L$5:$L$773,'Source - Billing Aug26'!$E$5:$E$773,A17,'Source - Billing Aug26'!$B$5:$B$773,Billing_Month,'Source - Billing Aug26'!$H$5:$H$773,"MONTHLY_MOORAGE"))</f>
        <v>10.4</v>
      </c>
      <c r="P17" s="39" t="n">
        <f aca="false">IF(D17&lt;&gt;"OCCUPIED","",SUMIFS('Source - Billing Aug26'!$M$5:$M$773,'Source - Billing Aug26'!$E$5:$E$773,A17,'Source - Billing Aug26'!$B$5:$B$773,Billing_Month,'Source - Billing Aug26'!$H$5:$H$773,"MONTHLY_MOORAGE"))</f>
        <v>343.2</v>
      </c>
      <c r="Q17" s="39" t="n">
        <f aca="false">IF(D17&lt;&gt;"OCCUPIED","",P17-L17)</f>
        <v>0</v>
      </c>
      <c r="R17" s="26" t="str">
        <f aca="false">IF(D17&lt;&gt;"OCCUPIED","OUT OF SCOPE",IF(M17=0,"MISSING AUGUST BILL",IF(M17&gt;1,"DUPLICATE BILL",IF(ABS(Q17)&lt;0.01,"MATCH",IF(Q17&gt;0,"OVERBILLED","UNDERBILLED")))))</f>
        <v>MATCH</v>
      </c>
      <c r="S17" s="26" t="str">
        <f aca="false">IF(M17=0,"",IFERROR(INDEX('Source - Billing Aug26'!$C$5:$C$773,MATCH(A17,'Source - Billing Aug26'!$E$5:$E$773,0)),""))</f>
        <v>AC-LP-0103</v>
      </c>
    </row>
    <row r="18" customFormat="false" ht="15" hidden="false" customHeight="true" outlineLevel="0" collapsed="false">
      <c r="A18" s="26" t="str">
        <f aca="false">'Source - Inventory'!A8</f>
        <v>LP-0104</v>
      </c>
      <c r="B18" s="26" t="str">
        <f aca="false">'Source - Inventory'!B8</f>
        <v>Ledgport</v>
      </c>
      <c r="C18" s="26" t="str">
        <f aca="false">'Source - Inventory'!G8</f>
        <v>COVERED</v>
      </c>
      <c r="D18" s="26" t="str">
        <f aca="false">'Source - Inventory'!J8</f>
        <v>OCCUPIED</v>
      </c>
      <c r="E18" s="26" t="str">
        <f aca="false">'Source - Inventory'!L8</f>
        <v>WL-03625</v>
      </c>
      <c r="F18" s="26" t="str">
        <f aca="false">'Source - Inventory'!M8</f>
        <v>Vincent Johnson</v>
      </c>
      <c r="G18" s="26" t="n">
        <f aca="false">'Source - Inventory'!E8</f>
        <v>24</v>
      </c>
      <c r="H18" s="28" t="n">
        <f aca="false">'Source - Inventory'!O8</f>
        <v>42.8</v>
      </c>
      <c r="I18" s="28" t="n">
        <f aca="false">IF(D18="OCCUPIED",ROUNDUP(H18,0),"")</f>
        <v>43</v>
      </c>
      <c r="J18" s="28" t="n">
        <f aca="false">IF(D18="OCCUPIED",MAX(G18,I18),"")</f>
        <v>43</v>
      </c>
      <c r="K18" s="28" t="n">
        <f aca="false">IF(D18&lt;&gt;"OCCUPIED","",IF(C18="COVERED",Covered_Rate,Open_Rate))</f>
        <v>10.4</v>
      </c>
      <c r="L18" s="39" t="n">
        <f aca="false">IF(D18="OCCUPIED",J18*K18,"")</f>
        <v>447.2</v>
      </c>
      <c r="M18" s="26" t="n">
        <f aca="false">IF(D18&lt;&gt;"OCCUPIED","",COUNTIFS('Source - Billing Aug26'!$E$5:$E$773,A18,'Source - Billing Aug26'!$B$5:$B$773,Billing_Month,'Source - Billing Aug26'!$H$5:$H$773,"MONTHLY_MOORAGE"))</f>
        <v>1</v>
      </c>
      <c r="N18" s="28" t="n">
        <f aca="false">IF(M18=0,"",SUMIFS('Source - Billing Aug26'!$I$5:$I$773,'Source - Billing Aug26'!$E$5:$E$773,A18,'Source - Billing Aug26'!$B$5:$B$773,Billing_Month,'Source - Billing Aug26'!$H$5:$H$773,"MONTHLY_MOORAGE"))</f>
        <v>43</v>
      </c>
      <c r="O18" s="28" t="n">
        <f aca="false">IF(M18=0,"",SUMIFS('Source - Billing Aug26'!$L$5:$L$773,'Source - Billing Aug26'!$E$5:$E$773,A18,'Source - Billing Aug26'!$B$5:$B$773,Billing_Month,'Source - Billing Aug26'!$H$5:$H$773,"MONTHLY_MOORAGE"))</f>
        <v>10.4</v>
      </c>
      <c r="P18" s="39" t="n">
        <f aca="false">IF(D18&lt;&gt;"OCCUPIED","",SUMIFS('Source - Billing Aug26'!$M$5:$M$773,'Source - Billing Aug26'!$E$5:$E$773,A18,'Source - Billing Aug26'!$B$5:$B$773,Billing_Month,'Source - Billing Aug26'!$H$5:$H$773,"MONTHLY_MOORAGE"))</f>
        <v>447.2</v>
      </c>
      <c r="Q18" s="39" t="n">
        <f aca="false">IF(D18&lt;&gt;"OCCUPIED","",P18-L18)</f>
        <v>0</v>
      </c>
      <c r="R18" s="26" t="str">
        <f aca="false">IF(D18&lt;&gt;"OCCUPIED","OUT OF SCOPE",IF(M18=0,"MISSING AUGUST BILL",IF(M18&gt;1,"DUPLICATE BILL",IF(ABS(Q18)&lt;0.01,"MATCH",IF(Q18&gt;0,"OVERBILLED","UNDERBILLED")))))</f>
        <v>MATCH</v>
      </c>
      <c r="S18" s="26" t="str">
        <f aca="false">IF(M18=0,"",IFERROR(INDEX('Source - Billing Aug26'!$C$5:$C$773,MATCH(A18,'Source - Billing Aug26'!$E$5:$E$773,0)),""))</f>
        <v>AC-LP-0104</v>
      </c>
    </row>
    <row r="19" customFormat="false" ht="15" hidden="false" customHeight="true" outlineLevel="0" collapsed="false">
      <c r="A19" s="26" t="str">
        <f aca="false">'Source - Inventory'!A9</f>
        <v>LP-0105</v>
      </c>
      <c r="B19" s="26" t="str">
        <f aca="false">'Source - Inventory'!B9</f>
        <v>Ledgport</v>
      </c>
      <c r="C19" s="26" t="str">
        <f aca="false">'Source - Inventory'!G9</f>
        <v>COVERED</v>
      </c>
      <c r="D19" s="26" t="str">
        <f aca="false">'Source - Inventory'!J9</f>
        <v>OCCUPIED</v>
      </c>
      <c r="E19" s="26" t="str">
        <f aca="false">'Source - Inventory'!L9</f>
        <v>WL-03876</v>
      </c>
      <c r="F19" s="26" t="str">
        <f aca="false">'Source - Inventory'!M9</f>
        <v>John Heath</v>
      </c>
      <c r="G19" s="26" t="n">
        <f aca="false">'Source - Inventory'!E9</f>
        <v>36</v>
      </c>
      <c r="H19" s="28" t="n">
        <f aca="false">'Source - Inventory'!O9</f>
        <v>39</v>
      </c>
      <c r="I19" s="28" t="n">
        <f aca="false">IF(D19="OCCUPIED",ROUNDUP(H19,0),"")</f>
        <v>39</v>
      </c>
      <c r="J19" s="28" t="n">
        <f aca="false">IF(D19="OCCUPIED",MAX(G19,I19),"")</f>
        <v>39</v>
      </c>
      <c r="K19" s="28" t="n">
        <f aca="false">IF(D19&lt;&gt;"OCCUPIED","",IF(C19="COVERED",Covered_Rate,Open_Rate))</f>
        <v>10.4</v>
      </c>
      <c r="L19" s="39" t="n">
        <f aca="false">IF(D19="OCCUPIED",J19*K19,"")</f>
        <v>405.6</v>
      </c>
      <c r="M19" s="26" t="n">
        <f aca="false">IF(D19&lt;&gt;"OCCUPIED","",COUNTIFS('Source - Billing Aug26'!$E$5:$E$773,A19,'Source - Billing Aug26'!$B$5:$B$773,Billing_Month,'Source - Billing Aug26'!$H$5:$H$773,"MONTHLY_MOORAGE"))</f>
        <v>1</v>
      </c>
      <c r="N19" s="28" t="n">
        <f aca="false">IF(M19=0,"",SUMIFS('Source - Billing Aug26'!$I$5:$I$773,'Source - Billing Aug26'!$E$5:$E$773,A19,'Source - Billing Aug26'!$B$5:$B$773,Billing_Month,'Source - Billing Aug26'!$H$5:$H$773,"MONTHLY_MOORAGE"))</f>
        <v>39</v>
      </c>
      <c r="O19" s="28" t="n">
        <f aca="false">IF(M19=0,"",SUMIFS('Source - Billing Aug26'!$L$5:$L$773,'Source - Billing Aug26'!$E$5:$E$773,A19,'Source - Billing Aug26'!$B$5:$B$773,Billing_Month,'Source - Billing Aug26'!$H$5:$H$773,"MONTHLY_MOORAGE"))</f>
        <v>10.4</v>
      </c>
      <c r="P19" s="39" t="n">
        <f aca="false">IF(D19&lt;&gt;"OCCUPIED","",SUMIFS('Source - Billing Aug26'!$M$5:$M$773,'Source - Billing Aug26'!$E$5:$E$773,A19,'Source - Billing Aug26'!$B$5:$B$773,Billing_Month,'Source - Billing Aug26'!$H$5:$H$773,"MONTHLY_MOORAGE"))</f>
        <v>405.6</v>
      </c>
      <c r="Q19" s="39" t="n">
        <f aca="false">IF(D19&lt;&gt;"OCCUPIED","",P19-L19)</f>
        <v>0</v>
      </c>
      <c r="R19" s="26" t="str">
        <f aca="false">IF(D19&lt;&gt;"OCCUPIED","OUT OF SCOPE",IF(M19=0,"MISSING AUGUST BILL",IF(M19&gt;1,"DUPLICATE BILL",IF(ABS(Q19)&lt;0.01,"MATCH",IF(Q19&gt;0,"OVERBILLED","UNDERBILLED")))))</f>
        <v>MATCH</v>
      </c>
      <c r="S19" s="26" t="str">
        <f aca="false">IF(M19=0,"",IFERROR(INDEX('Source - Billing Aug26'!$C$5:$C$773,MATCH(A19,'Source - Billing Aug26'!$E$5:$E$773,0)),""))</f>
        <v>AC-LP-0105</v>
      </c>
    </row>
    <row r="20" customFormat="false" ht="15" hidden="false" customHeight="true" outlineLevel="0" collapsed="false">
      <c r="A20" s="26" t="str">
        <f aca="false">'Source - Inventory'!A10</f>
        <v>LP-0106</v>
      </c>
      <c r="B20" s="26" t="str">
        <f aca="false">'Source - Inventory'!B10</f>
        <v>Ledgport</v>
      </c>
      <c r="C20" s="26" t="str">
        <f aca="false">'Source - Inventory'!G10</f>
        <v>COVERED</v>
      </c>
      <c r="D20" s="26" t="str">
        <f aca="false">'Source - Inventory'!J10</f>
        <v>OCCUPIED</v>
      </c>
      <c r="E20" s="26" t="str">
        <f aca="false">'Source - Inventory'!L10</f>
        <v>WL-02316</v>
      </c>
      <c r="F20" s="26" t="str">
        <f aca="false">'Source - Inventory'!M10</f>
        <v>Cheryl Elliott</v>
      </c>
      <c r="G20" s="26" t="n">
        <f aca="false">'Source - Inventory'!E10</f>
        <v>24</v>
      </c>
      <c r="H20" s="28" t="n">
        <f aca="false">'Source - Inventory'!O10</f>
        <v>39</v>
      </c>
      <c r="I20" s="28" t="n">
        <f aca="false">IF(D20="OCCUPIED",ROUNDUP(H20,0),"")</f>
        <v>39</v>
      </c>
      <c r="J20" s="28" t="n">
        <f aca="false">IF(D20="OCCUPIED",MAX(G20,I20),"")</f>
        <v>39</v>
      </c>
      <c r="K20" s="28" t="n">
        <f aca="false">IF(D20&lt;&gt;"OCCUPIED","",IF(C20="COVERED",Covered_Rate,Open_Rate))</f>
        <v>10.4</v>
      </c>
      <c r="L20" s="39" t="n">
        <f aca="false">IF(D20="OCCUPIED",J20*K20,"")</f>
        <v>405.6</v>
      </c>
      <c r="M20" s="26" t="n">
        <f aca="false">IF(D20&lt;&gt;"OCCUPIED","",COUNTIFS('Source - Billing Aug26'!$E$5:$E$773,A20,'Source - Billing Aug26'!$B$5:$B$773,Billing_Month,'Source - Billing Aug26'!$H$5:$H$773,"MONTHLY_MOORAGE"))</f>
        <v>1</v>
      </c>
      <c r="N20" s="28" t="n">
        <f aca="false">IF(M20=0,"",SUMIFS('Source - Billing Aug26'!$I$5:$I$773,'Source - Billing Aug26'!$E$5:$E$773,A20,'Source - Billing Aug26'!$B$5:$B$773,Billing_Month,'Source - Billing Aug26'!$H$5:$H$773,"MONTHLY_MOORAGE"))</f>
        <v>39</v>
      </c>
      <c r="O20" s="28" t="n">
        <f aca="false">IF(M20=0,"",SUMIFS('Source - Billing Aug26'!$L$5:$L$773,'Source - Billing Aug26'!$E$5:$E$773,A20,'Source - Billing Aug26'!$B$5:$B$773,Billing_Month,'Source - Billing Aug26'!$H$5:$H$773,"MONTHLY_MOORAGE"))</f>
        <v>10.4</v>
      </c>
      <c r="P20" s="39" t="n">
        <f aca="false">IF(D20&lt;&gt;"OCCUPIED","",SUMIFS('Source - Billing Aug26'!$M$5:$M$773,'Source - Billing Aug26'!$E$5:$E$773,A20,'Source - Billing Aug26'!$B$5:$B$773,Billing_Month,'Source - Billing Aug26'!$H$5:$H$773,"MONTHLY_MOORAGE"))</f>
        <v>405.6</v>
      </c>
      <c r="Q20" s="39" t="n">
        <f aca="false">IF(D20&lt;&gt;"OCCUPIED","",P20-L20)</f>
        <v>0</v>
      </c>
      <c r="R20" s="26" t="str">
        <f aca="false">IF(D20&lt;&gt;"OCCUPIED","OUT OF SCOPE",IF(M20=0,"MISSING AUGUST BILL",IF(M20&gt;1,"DUPLICATE BILL",IF(ABS(Q20)&lt;0.01,"MATCH",IF(Q20&gt;0,"OVERBILLED","UNDERBILLED")))))</f>
        <v>MATCH</v>
      </c>
      <c r="S20" s="26" t="str">
        <f aca="false">IF(M20=0,"",IFERROR(INDEX('Source - Billing Aug26'!$C$5:$C$773,MATCH(A20,'Source - Billing Aug26'!$E$5:$E$773,0)),""))</f>
        <v>AC-LP-0106</v>
      </c>
    </row>
    <row r="21" customFormat="false" ht="15" hidden="false" customHeight="true" outlineLevel="0" collapsed="false">
      <c r="A21" s="26" t="str">
        <f aca="false">'Source - Inventory'!A11</f>
        <v>LP-0107</v>
      </c>
      <c r="B21" s="26" t="str">
        <f aca="false">'Source - Inventory'!B11</f>
        <v>Ledgport</v>
      </c>
      <c r="C21" s="26" t="str">
        <f aca="false">'Source - Inventory'!G11</f>
        <v>COVERED</v>
      </c>
      <c r="D21" s="26" t="str">
        <f aca="false">'Source - Inventory'!J11</f>
        <v>OCCUPIED</v>
      </c>
      <c r="E21" s="26" t="str">
        <f aca="false">'Source - Inventory'!L11</f>
        <v>WL-02607</v>
      </c>
      <c r="F21" s="26" t="str">
        <f aca="false">'Source - Inventory'!M11</f>
        <v>Sean Charles</v>
      </c>
      <c r="G21" s="26" t="n">
        <f aca="false">'Source - Inventory'!E11</f>
        <v>24</v>
      </c>
      <c r="H21" s="28" t="n">
        <f aca="false">'Source - Inventory'!O11</f>
        <v>30.4</v>
      </c>
      <c r="I21" s="28" t="n">
        <f aca="false">IF(D21="OCCUPIED",ROUNDUP(H21,0),"")</f>
        <v>31</v>
      </c>
      <c r="J21" s="28" t="n">
        <f aca="false">IF(D21="OCCUPIED",MAX(G21,I21),"")</f>
        <v>31</v>
      </c>
      <c r="K21" s="28" t="n">
        <f aca="false">IF(D21&lt;&gt;"OCCUPIED","",IF(C21="COVERED",Covered_Rate,Open_Rate))</f>
        <v>10.4</v>
      </c>
      <c r="L21" s="39" t="n">
        <f aca="false">IF(D21="OCCUPIED",J21*K21,"")</f>
        <v>322.4</v>
      </c>
      <c r="M21" s="26" t="n">
        <f aca="false">IF(D21&lt;&gt;"OCCUPIED","",COUNTIFS('Source - Billing Aug26'!$E$5:$E$773,A21,'Source - Billing Aug26'!$B$5:$B$773,Billing_Month,'Source - Billing Aug26'!$H$5:$H$773,"MONTHLY_MOORAGE"))</f>
        <v>1</v>
      </c>
      <c r="N21" s="28" t="n">
        <f aca="false">IF(M21=0,"",SUMIFS('Source - Billing Aug26'!$I$5:$I$773,'Source - Billing Aug26'!$E$5:$E$773,A21,'Source - Billing Aug26'!$B$5:$B$773,Billing_Month,'Source - Billing Aug26'!$H$5:$H$773,"MONTHLY_MOORAGE"))</f>
        <v>31</v>
      </c>
      <c r="O21" s="28" t="n">
        <f aca="false">IF(M21=0,"",SUMIFS('Source - Billing Aug26'!$L$5:$L$773,'Source - Billing Aug26'!$E$5:$E$773,A21,'Source - Billing Aug26'!$B$5:$B$773,Billing_Month,'Source - Billing Aug26'!$H$5:$H$773,"MONTHLY_MOORAGE"))</f>
        <v>10.4</v>
      </c>
      <c r="P21" s="39" t="n">
        <f aca="false">IF(D21&lt;&gt;"OCCUPIED","",SUMIFS('Source - Billing Aug26'!$M$5:$M$773,'Source - Billing Aug26'!$E$5:$E$773,A21,'Source - Billing Aug26'!$B$5:$B$773,Billing_Month,'Source - Billing Aug26'!$H$5:$H$773,"MONTHLY_MOORAGE"))</f>
        <v>322.4</v>
      </c>
      <c r="Q21" s="39" t="n">
        <f aca="false">IF(D21&lt;&gt;"OCCUPIED","",P21-L21)</f>
        <v>0</v>
      </c>
      <c r="R21" s="26" t="str">
        <f aca="false">IF(D21&lt;&gt;"OCCUPIED","OUT OF SCOPE",IF(M21=0,"MISSING AUGUST BILL",IF(M21&gt;1,"DUPLICATE BILL",IF(ABS(Q21)&lt;0.01,"MATCH",IF(Q21&gt;0,"OVERBILLED","UNDERBILLED")))))</f>
        <v>MATCH</v>
      </c>
      <c r="S21" s="26" t="str">
        <f aca="false">IF(M21=0,"",IFERROR(INDEX('Source - Billing Aug26'!$C$5:$C$773,MATCH(A21,'Source - Billing Aug26'!$E$5:$E$773,0)),""))</f>
        <v>AC-LP-0107</v>
      </c>
    </row>
    <row r="22" customFormat="false" ht="15" hidden="false" customHeight="true" outlineLevel="0" collapsed="false">
      <c r="A22" s="26" t="str">
        <f aca="false">'Source - Inventory'!A12</f>
        <v>LP-0108</v>
      </c>
      <c r="B22" s="26" t="str">
        <f aca="false">'Source - Inventory'!B12</f>
        <v>Ledgport</v>
      </c>
      <c r="C22" s="26" t="str">
        <f aca="false">'Source - Inventory'!G12</f>
        <v>COVERED</v>
      </c>
      <c r="D22" s="26" t="str">
        <f aca="false">'Source - Inventory'!J12</f>
        <v>OCCUPIED</v>
      </c>
      <c r="E22" s="26" t="str">
        <f aca="false">'Source - Inventory'!L12</f>
        <v>WL-01567</v>
      </c>
      <c r="F22" s="26" t="str">
        <f aca="false">'Source - Inventory'!M12</f>
        <v>Alan Thomas</v>
      </c>
      <c r="G22" s="26" t="n">
        <f aca="false">'Source - Inventory'!E12</f>
        <v>32</v>
      </c>
      <c r="H22" s="28" t="n">
        <f aca="false">'Source - Inventory'!O12</f>
        <v>23.4</v>
      </c>
      <c r="I22" s="28" t="n">
        <f aca="false">IF(D22="OCCUPIED",ROUNDUP(H22,0),"")</f>
        <v>24</v>
      </c>
      <c r="J22" s="28" t="n">
        <f aca="false">IF(D22="OCCUPIED",MAX(G22,I22),"")</f>
        <v>32</v>
      </c>
      <c r="K22" s="28" t="n">
        <f aca="false">IF(D22&lt;&gt;"OCCUPIED","",IF(C22="COVERED",Covered_Rate,Open_Rate))</f>
        <v>10.4</v>
      </c>
      <c r="L22" s="39" t="n">
        <f aca="false">IF(D22="OCCUPIED",J22*K22,"")</f>
        <v>332.8</v>
      </c>
      <c r="M22" s="26" t="n">
        <f aca="false">IF(D22&lt;&gt;"OCCUPIED","",COUNTIFS('Source - Billing Aug26'!$E$5:$E$773,A22,'Source - Billing Aug26'!$B$5:$B$773,Billing_Month,'Source - Billing Aug26'!$H$5:$H$773,"MONTHLY_MOORAGE"))</f>
        <v>1</v>
      </c>
      <c r="N22" s="28" t="n">
        <f aca="false">IF(M22=0,"",SUMIFS('Source - Billing Aug26'!$I$5:$I$773,'Source - Billing Aug26'!$E$5:$E$773,A22,'Source - Billing Aug26'!$B$5:$B$773,Billing_Month,'Source - Billing Aug26'!$H$5:$H$773,"MONTHLY_MOORAGE"))</f>
        <v>32</v>
      </c>
      <c r="O22" s="28" t="n">
        <f aca="false">IF(M22=0,"",SUMIFS('Source - Billing Aug26'!$L$5:$L$773,'Source - Billing Aug26'!$E$5:$E$773,A22,'Source - Billing Aug26'!$B$5:$B$773,Billing_Month,'Source - Billing Aug26'!$H$5:$H$773,"MONTHLY_MOORAGE"))</f>
        <v>10.4</v>
      </c>
      <c r="P22" s="39" t="n">
        <f aca="false">IF(D22&lt;&gt;"OCCUPIED","",SUMIFS('Source - Billing Aug26'!$M$5:$M$773,'Source - Billing Aug26'!$E$5:$E$773,A22,'Source - Billing Aug26'!$B$5:$B$773,Billing_Month,'Source - Billing Aug26'!$H$5:$H$773,"MONTHLY_MOORAGE"))</f>
        <v>332.8</v>
      </c>
      <c r="Q22" s="39" t="n">
        <f aca="false">IF(D22&lt;&gt;"OCCUPIED","",P22-L22)</f>
        <v>0</v>
      </c>
      <c r="R22" s="26" t="str">
        <f aca="false">IF(D22&lt;&gt;"OCCUPIED","OUT OF SCOPE",IF(M22=0,"MISSING AUGUST BILL",IF(M22&gt;1,"DUPLICATE BILL",IF(ABS(Q22)&lt;0.01,"MATCH",IF(Q22&gt;0,"OVERBILLED","UNDERBILLED")))))</f>
        <v>MATCH</v>
      </c>
      <c r="S22" s="26" t="str">
        <f aca="false">IF(M22=0,"",IFERROR(INDEX('Source - Billing Aug26'!$C$5:$C$773,MATCH(A22,'Source - Billing Aug26'!$E$5:$E$773,0)),""))</f>
        <v>AC-LP-0108</v>
      </c>
    </row>
    <row r="23" customFormat="false" ht="15" hidden="false" customHeight="true" outlineLevel="0" collapsed="false">
      <c r="A23" s="26" t="str">
        <f aca="false">'Source - Inventory'!A13</f>
        <v>LP-0109</v>
      </c>
      <c r="B23" s="26" t="str">
        <f aca="false">'Source - Inventory'!B13</f>
        <v>Ledgport</v>
      </c>
      <c r="C23" s="26" t="str">
        <f aca="false">'Source - Inventory'!G13</f>
        <v>COVERED</v>
      </c>
      <c r="D23" s="26" t="str">
        <f aca="false">'Source - Inventory'!J13</f>
        <v>OCCUPIED</v>
      </c>
      <c r="E23" s="26" t="str">
        <f aca="false">'Source - Inventory'!L13</f>
        <v>WL-02768</v>
      </c>
      <c r="F23" s="26" t="str">
        <f aca="false">'Source - Inventory'!M13</f>
        <v>Sandra Sweeney</v>
      </c>
      <c r="G23" s="26" t="n">
        <f aca="false">'Source - Inventory'!E13</f>
        <v>32</v>
      </c>
      <c r="H23" s="28" t="n">
        <f aca="false">'Source - Inventory'!O13</f>
        <v>20.8</v>
      </c>
      <c r="I23" s="28" t="n">
        <f aca="false">IF(D23="OCCUPIED",ROUNDUP(H23,0),"")</f>
        <v>21</v>
      </c>
      <c r="J23" s="28" t="n">
        <f aca="false">IF(D23="OCCUPIED",MAX(G23,I23),"")</f>
        <v>32</v>
      </c>
      <c r="K23" s="28" t="n">
        <f aca="false">IF(D23&lt;&gt;"OCCUPIED","",IF(C23="COVERED",Covered_Rate,Open_Rate))</f>
        <v>10.4</v>
      </c>
      <c r="L23" s="39" t="n">
        <f aca="false">IF(D23="OCCUPIED",J23*K23,"")</f>
        <v>332.8</v>
      </c>
      <c r="M23" s="26" t="n">
        <f aca="false">IF(D23&lt;&gt;"OCCUPIED","",COUNTIFS('Source - Billing Aug26'!$E$5:$E$773,A23,'Source - Billing Aug26'!$B$5:$B$773,Billing_Month,'Source - Billing Aug26'!$H$5:$H$773,"MONTHLY_MOORAGE"))</f>
        <v>1</v>
      </c>
      <c r="N23" s="28" t="n">
        <f aca="false">IF(M23=0,"",SUMIFS('Source - Billing Aug26'!$I$5:$I$773,'Source - Billing Aug26'!$E$5:$E$773,A23,'Source - Billing Aug26'!$B$5:$B$773,Billing_Month,'Source - Billing Aug26'!$H$5:$H$773,"MONTHLY_MOORAGE"))</f>
        <v>32</v>
      </c>
      <c r="O23" s="28" t="n">
        <f aca="false">IF(M23=0,"",SUMIFS('Source - Billing Aug26'!$L$5:$L$773,'Source - Billing Aug26'!$E$5:$E$773,A23,'Source - Billing Aug26'!$B$5:$B$773,Billing_Month,'Source - Billing Aug26'!$H$5:$H$773,"MONTHLY_MOORAGE"))</f>
        <v>10.4</v>
      </c>
      <c r="P23" s="39" t="n">
        <f aca="false">IF(D23&lt;&gt;"OCCUPIED","",SUMIFS('Source - Billing Aug26'!$M$5:$M$773,'Source - Billing Aug26'!$E$5:$E$773,A23,'Source - Billing Aug26'!$B$5:$B$773,Billing_Month,'Source - Billing Aug26'!$H$5:$H$773,"MONTHLY_MOORAGE"))</f>
        <v>332.8</v>
      </c>
      <c r="Q23" s="39" t="n">
        <f aca="false">IF(D23&lt;&gt;"OCCUPIED","",P23-L23)</f>
        <v>0</v>
      </c>
      <c r="R23" s="26" t="str">
        <f aca="false">IF(D23&lt;&gt;"OCCUPIED","OUT OF SCOPE",IF(M23=0,"MISSING AUGUST BILL",IF(M23&gt;1,"DUPLICATE BILL",IF(ABS(Q23)&lt;0.01,"MATCH",IF(Q23&gt;0,"OVERBILLED","UNDERBILLED")))))</f>
        <v>MATCH</v>
      </c>
      <c r="S23" s="26" t="str">
        <f aca="false">IF(M23=0,"",IFERROR(INDEX('Source - Billing Aug26'!$C$5:$C$773,MATCH(A23,'Source - Billing Aug26'!$E$5:$E$773,0)),""))</f>
        <v>AC-LP-0109</v>
      </c>
    </row>
    <row r="24" customFormat="false" ht="15" hidden="false" customHeight="true" outlineLevel="0" collapsed="false">
      <c r="A24" s="26" t="str">
        <f aca="false">'Source - Inventory'!A14</f>
        <v>LP-0110</v>
      </c>
      <c r="B24" s="26" t="str">
        <f aca="false">'Source - Inventory'!B14</f>
        <v>Ledgport</v>
      </c>
      <c r="C24" s="26" t="str">
        <f aca="false">'Source - Inventory'!G14</f>
        <v>COVERED</v>
      </c>
      <c r="D24" s="26" t="str">
        <f aca="false">'Source - Inventory'!J14</f>
        <v>OCCUPIED</v>
      </c>
      <c r="E24" s="26" t="str">
        <f aca="false">'Source - Inventory'!L14</f>
        <v>WL-03140</v>
      </c>
      <c r="F24" s="26" t="str">
        <f aca="false">'Source - Inventory'!M14</f>
        <v>Jason Martinez</v>
      </c>
      <c r="G24" s="26" t="n">
        <f aca="false">'Source - Inventory'!E14</f>
        <v>28</v>
      </c>
      <c r="H24" s="28" t="n">
        <f aca="false">'Source - Inventory'!O14</f>
        <v>26</v>
      </c>
      <c r="I24" s="28" t="n">
        <f aca="false">IF(D24="OCCUPIED",ROUNDUP(H24,0),"")</f>
        <v>26</v>
      </c>
      <c r="J24" s="28" t="n">
        <f aca="false">IF(D24="OCCUPIED",MAX(G24,I24),"")</f>
        <v>28</v>
      </c>
      <c r="K24" s="28" t="n">
        <f aca="false">IF(D24&lt;&gt;"OCCUPIED","",IF(C24="COVERED",Covered_Rate,Open_Rate))</f>
        <v>10.4</v>
      </c>
      <c r="L24" s="39" t="n">
        <f aca="false">IF(D24="OCCUPIED",J24*K24,"")</f>
        <v>291.2</v>
      </c>
      <c r="M24" s="26" t="n">
        <f aca="false">IF(D24&lt;&gt;"OCCUPIED","",COUNTIFS('Source - Billing Aug26'!$E$5:$E$773,A24,'Source - Billing Aug26'!$B$5:$B$773,Billing_Month,'Source - Billing Aug26'!$H$5:$H$773,"MONTHLY_MOORAGE"))</f>
        <v>1</v>
      </c>
      <c r="N24" s="28" t="n">
        <f aca="false">IF(M24=0,"",SUMIFS('Source - Billing Aug26'!$I$5:$I$773,'Source - Billing Aug26'!$E$5:$E$773,A24,'Source - Billing Aug26'!$B$5:$B$773,Billing_Month,'Source - Billing Aug26'!$H$5:$H$773,"MONTHLY_MOORAGE"))</f>
        <v>28</v>
      </c>
      <c r="O24" s="28" t="n">
        <f aca="false">IF(M24=0,"",SUMIFS('Source - Billing Aug26'!$L$5:$L$773,'Source - Billing Aug26'!$E$5:$E$773,A24,'Source - Billing Aug26'!$B$5:$B$773,Billing_Month,'Source - Billing Aug26'!$H$5:$H$773,"MONTHLY_MOORAGE"))</f>
        <v>10.4</v>
      </c>
      <c r="P24" s="39" t="n">
        <f aca="false">IF(D24&lt;&gt;"OCCUPIED","",SUMIFS('Source - Billing Aug26'!$M$5:$M$773,'Source - Billing Aug26'!$E$5:$E$773,A24,'Source - Billing Aug26'!$B$5:$B$773,Billing_Month,'Source - Billing Aug26'!$H$5:$H$773,"MONTHLY_MOORAGE"))</f>
        <v>291.2</v>
      </c>
      <c r="Q24" s="39" t="n">
        <f aca="false">IF(D24&lt;&gt;"OCCUPIED","",P24-L24)</f>
        <v>0</v>
      </c>
      <c r="R24" s="26" t="str">
        <f aca="false">IF(D24&lt;&gt;"OCCUPIED","OUT OF SCOPE",IF(M24=0,"MISSING AUGUST BILL",IF(M24&gt;1,"DUPLICATE BILL",IF(ABS(Q24)&lt;0.01,"MATCH",IF(Q24&gt;0,"OVERBILLED","UNDERBILLED")))))</f>
        <v>MATCH</v>
      </c>
      <c r="S24" s="26" t="str">
        <f aca="false">IF(M24=0,"",IFERROR(INDEX('Source - Billing Aug26'!$C$5:$C$773,MATCH(A24,'Source - Billing Aug26'!$E$5:$E$773,0)),""))</f>
        <v>AC-LP-0110</v>
      </c>
    </row>
    <row r="25" customFormat="false" ht="15" hidden="false" customHeight="true" outlineLevel="0" collapsed="false">
      <c r="A25" s="26" t="str">
        <f aca="false">'Source - Inventory'!A15</f>
        <v>LP-0111</v>
      </c>
      <c r="B25" s="26" t="str">
        <f aca="false">'Source - Inventory'!B15</f>
        <v>Ledgport</v>
      </c>
      <c r="C25" s="26" t="str">
        <f aca="false">'Source - Inventory'!G15</f>
        <v>COVERED</v>
      </c>
      <c r="D25" s="26" t="str">
        <f aca="false">'Source - Inventory'!J15</f>
        <v>OCCUPIED</v>
      </c>
      <c r="E25" s="26" t="str">
        <f aca="false">'Source - Inventory'!L15</f>
        <v>WL-03621</v>
      </c>
      <c r="F25" s="26" t="str">
        <f aca="false">'Source - Inventory'!M15</f>
        <v>Denise Powers</v>
      </c>
      <c r="G25" s="26" t="n">
        <f aca="false">'Source - Inventory'!E15</f>
        <v>40</v>
      </c>
      <c r="H25" s="28" t="n">
        <f aca="false">'Source - Inventory'!O15</f>
        <v>53.5</v>
      </c>
      <c r="I25" s="28" t="n">
        <f aca="false">IF(D25="OCCUPIED",ROUNDUP(H25,0),"")</f>
        <v>54</v>
      </c>
      <c r="J25" s="28" t="n">
        <f aca="false">IF(D25="OCCUPIED",MAX(G25,I25),"")</f>
        <v>54</v>
      </c>
      <c r="K25" s="28" t="n">
        <f aca="false">IF(D25&lt;&gt;"OCCUPIED","",IF(C25="COVERED",Covered_Rate,Open_Rate))</f>
        <v>10.4</v>
      </c>
      <c r="L25" s="39" t="n">
        <f aca="false">IF(D25="OCCUPIED",J25*K25,"")</f>
        <v>561.6</v>
      </c>
      <c r="M25" s="26" t="n">
        <f aca="false">IF(D25&lt;&gt;"OCCUPIED","",COUNTIFS('Source - Billing Aug26'!$E$5:$E$773,A25,'Source - Billing Aug26'!$B$5:$B$773,Billing_Month,'Source - Billing Aug26'!$H$5:$H$773,"MONTHLY_MOORAGE"))</f>
        <v>1</v>
      </c>
      <c r="N25" s="28" t="n">
        <f aca="false">IF(M25=0,"",SUMIFS('Source - Billing Aug26'!$I$5:$I$773,'Source - Billing Aug26'!$E$5:$E$773,A25,'Source - Billing Aug26'!$B$5:$B$773,Billing_Month,'Source - Billing Aug26'!$H$5:$H$773,"MONTHLY_MOORAGE"))</f>
        <v>54</v>
      </c>
      <c r="O25" s="28" t="n">
        <f aca="false">IF(M25=0,"",SUMIFS('Source - Billing Aug26'!$L$5:$L$773,'Source - Billing Aug26'!$E$5:$E$773,A25,'Source - Billing Aug26'!$B$5:$B$773,Billing_Month,'Source - Billing Aug26'!$H$5:$H$773,"MONTHLY_MOORAGE"))</f>
        <v>10.4</v>
      </c>
      <c r="P25" s="39" t="n">
        <f aca="false">IF(D25&lt;&gt;"OCCUPIED","",SUMIFS('Source - Billing Aug26'!$M$5:$M$773,'Source - Billing Aug26'!$E$5:$E$773,A25,'Source - Billing Aug26'!$B$5:$B$773,Billing_Month,'Source - Billing Aug26'!$H$5:$H$773,"MONTHLY_MOORAGE"))</f>
        <v>561.6</v>
      </c>
      <c r="Q25" s="39" t="n">
        <f aca="false">IF(D25&lt;&gt;"OCCUPIED","",P25-L25)</f>
        <v>0</v>
      </c>
      <c r="R25" s="26" t="str">
        <f aca="false">IF(D25&lt;&gt;"OCCUPIED","OUT OF SCOPE",IF(M25=0,"MISSING AUGUST BILL",IF(M25&gt;1,"DUPLICATE BILL",IF(ABS(Q25)&lt;0.01,"MATCH",IF(Q25&gt;0,"OVERBILLED","UNDERBILLED")))))</f>
        <v>MATCH</v>
      </c>
      <c r="S25" s="26" t="str">
        <f aca="false">IF(M25=0,"",IFERROR(INDEX('Source - Billing Aug26'!$C$5:$C$773,MATCH(A25,'Source - Billing Aug26'!$E$5:$E$773,0)),""))</f>
        <v>AC-LP-0111</v>
      </c>
    </row>
    <row r="26" customFormat="false" ht="15" hidden="false" customHeight="true" outlineLevel="0" collapsed="false">
      <c r="A26" s="26" t="str">
        <f aca="false">'Source - Inventory'!A16</f>
        <v>LP-0112</v>
      </c>
      <c r="B26" s="26" t="str">
        <f aca="false">'Source - Inventory'!B16</f>
        <v>Ledgport</v>
      </c>
      <c r="C26" s="26" t="str">
        <f aca="false">'Source - Inventory'!G16</f>
        <v>COVERED</v>
      </c>
      <c r="D26" s="26" t="str">
        <f aca="false">'Source - Inventory'!J16</f>
        <v>GUEST</v>
      </c>
      <c r="E26" s="26" t="n">
        <f aca="false">'Source - Inventory'!L16</f>
        <v>0</v>
      </c>
      <c r="F26" s="26" t="n">
        <f aca="false">'Source - Inventory'!M16</f>
        <v>0</v>
      </c>
      <c r="G26" s="26" t="n">
        <f aca="false">'Source - Inventory'!E16</f>
        <v>32</v>
      </c>
      <c r="H26" s="28" t="n">
        <f aca="false">'Source - Inventory'!O16</f>
        <v>0</v>
      </c>
      <c r="I26" s="28" t="str">
        <f aca="false">IF(D26="OCCUPIED",ROUNDUP(H26,0),"")</f>
        <v/>
      </c>
      <c r="J26" s="28" t="str">
        <f aca="false">IF(D26="OCCUPIED",MAX(G26,I26),"")</f>
        <v/>
      </c>
      <c r="K26" s="28" t="str">
        <f aca="false">IF(D26&lt;&gt;"OCCUPIED","",IF(C26="COVERED",Covered_Rate,Open_Rate))</f>
        <v/>
      </c>
      <c r="L26" s="39" t="str">
        <f aca="false">IF(D26="OCCUPIED",J26*K26,"")</f>
        <v/>
      </c>
      <c r="M26" s="26" t="str">
        <f aca="false">IF(D26&lt;&gt;"OCCUPIED","",COUNTIFS('Source - Billing Aug26'!$E$5:$E$773,A26,'Source - Billing Aug26'!$B$5:$B$773,Billing_Month,'Source - Billing Aug26'!$H$5:$H$773,"MONTHLY_MOORAGE"))</f>
        <v/>
      </c>
      <c r="N26" s="28" t="n">
        <f aca="false">IF(M26=0,"",SUMIFS('Source - Billing Aug26'!$I$5:$I$773,'Source - Billing Aug26'!$E$5:$E$773,A26,'Source - Billing Aug26'!$B$5:$B$773,Billing_Month,'Source - Billing Aug26'!$H$5:$H$773,"MONTHLY_MOORAGE"))</f>
        <v>0</v>
      </c>
      <c r="O26" s="28" t="n">
        <f aca="false">IF(M26=0,"",SUMIFS('Source - Billing Aug26'!$L$5:$L$773,'Source - Billing Aug26'!$E$5:$E$773,A26,'Source - Billing Aug26'!$B$5:$B$773,Billing_Month,'Source - Billing Aug26'!$H$5:$H$773,"MONTHLY_MOORAGE"))</f>
        <v>0</v>
      </c>
      <c r="P26" s="39" t="str">
        <f aca="false">IF(D26&lt;&gt;"OCCUPIED","",SUMIFS('Source - Billing Aug26'!$M$5:$M$773,'Source - Billing Aug26'!$E$5:$E$773,A26,'Source - Billing Aug26'!$B$5:$B$773,Billing_Month,'Source - Billing Aug26'!$H$5:$H$773,"MONTHLY_MOORAGE"))</f>
        <v/>
      </c>
      <c r="Q26" s="39" t="str">
        <f aca="false">IF(D26&lt;&gt;"OCCUPIED","",P26-L26)</f>
        <v/>
      </c>
      <c r="R26" s="26" t="str">
        <f aca="false">IF(D26&lt;&gt;"OCCUPIED","OUT OF SCOPE",IF(M26=0,"MISSING AUGUST BILL",IF(M26&gt;1,"DUPLICATE BILL",IF(ABS(Q26)&lt;0.01,"MATCH",IF(Q26&gt;0,"OVERBILLED","UNDERBILLED")))))</f>
        <v>OUT OF SCOPE</v>
      </c>
      <c r="S26" s="26" t="str">
        <f aca="false">IF(M26=0,"",IFERROR(INDEX('Source - Billing Aug26'!$C$5:$C$773,MATCH(A26,'Source - Billing Aug26'!$E$5:$E$773,0)),""))</f>
        <v/>
      </c>
    </row>
    <row r="27" customFormat="false" ht="15" hidden="false" customHeight="true" outlineLevel="0" collapsed="false">
      <c r="A27" s="26" t="str">
        <f aca="false">'Source - Inventory'!A17</f>
        <v>LP-0113</v>
      </c>
      <c r="B27" s="26" t="str">
        <f aca="false">'Source - Inventory'!B17</f>
        <v>Ledgport</v>
      </c>
      <c r="C27" s="26" t="str">
        <f aca="false">'Source - Inventory'!G17</f>
        <v>COVERED</v>
      </c>
      <c r="D27" s="26" t="str">
        <f aca="false">'Source - Inventory'!J17</f>
        <v>OCCUPIED</v>
      </c>
      <c r="E27" s="26" t="str">
        <f aca="false">'Source - Inventory'!L17</f>
        <v>WL-02762</v>
      </c>
      <c r="F27" s="26" t="str">
        <f aca="false">'Source - Inventory'!M17</f>
        <v>Elizabeth Williams</v>
      </c>
      <c r="G27" s="26" t="n">
        <f aca="false">'Source - Inventory'!E17</f>
        <v>36</v>
      </c>
      <c r="H27" s="28" t="n">
        <f aca="false">'Source - Inventory'!O17</f>
        <v>26</v>
      </c>
      <c r="I27" s="28" t="n">
        <f aca="false">IF(D27="OCCUPIED",ROUNDUP(H27,0),"")</f>
        <v>26</v>
      </c>
      <c r="J27" s="28" t="n">
        <f aca="false">IF(D27="OCCUPIED",MAX(G27,I27),"")</f>
        <v>36</v>
      </c>
      <c r="K27" s="28" t="n">
        <f aca="false">IF(D27&lt;&gt;"OCCUPIED","",IF(C27="COVERED",Covered_Rate,Open_Rate))</f>
        <v>10.4</v>
      </c>
      <c r="L27" s="39" t="n">
        <f aca="false">IF(D27="OCCUPIED",J27*K27,"")</f>
        <v>374.4</v>
      </c>
      <c r="M27" s="26" t="n">
        <f aca="false">IF(D27&lt;&gt;"OCCUPIED","",COUNTIFS('Source - Billing Aug26'!$E$5:$E$773,A27,'Source - Billing Aug26'!$B$5:$B$773,Billing_Month,'Source - Billing Aug26'!$H$5:$H$773,"MONTHLY_MOORAGE"))</f>
        <v>1</v>
      </c>
      <c r="N27" s="28" t="n">
        <f aca="false">IF(M27=0,"",SUMIFS('Source - Billing Aug26'!$I$5:$I$773,'Source - Billing Aug26'!$E$5:$E$773,A27,'Source - Billing Aug26'!$B$5:$B$773,Billing_Month,'Source - Billing Aug26'!$H$5:$H$773,"MONTHLY_MOORAGE"))</f>
        <v>36</v>
      </c>
      <c r="O27" s="28" t="n">
        <f aca="false">IF(M27=0,"",SUMIFS('Source - Billing Aug26'!$L$5:$L$773,'Source - Billing Aug26'!$E$5:$E$773,A27,'Source - Billing Aug26'!$B$5:$B$773,Billing_Month,'Source - Billing Aug26'!$H$5:$H$773,"MONTHLY_MOORAGE"))</f>
        <v>10.4</v>
      </c>
      <c r="P27" s="39" t="n">
        <f aca="false">IF(D27&lt;&gt;"OCCUPIED","",SUMIFS('Source - Billing Aug26'!$M$5:$M$773,'Source - Billing Aug26'!$E$5:$E$773,A27,'Source - Billing Aug26'!$B$5:$B$773,Billing_Month,'Source - Billing Aug26'!$H$5:$H$773,"MONTHLY_MOORAGE"))</f>
        <v>374.4</v>
      </c>
      <c r="Q27" s="39" t="n">
        <f aca="false">IF(D27&lt;&gt;"OCCUPIED","",P27-L27)</f>
        <v>0</v>
      </c>
      <c r="R27" s="26" t="str">
        <f aca="false">IF(D27&lt;&gt;"OCCUPIED","OUT OF SCOPE",IF(M27=0,"MISSING AUGUST BILL",IF(M27&gt;1,"DUPLICATE BILL",IF(ABS(Q27)&lt;0.01,"MATCH",IF(Q27&gt;0,"OVERBILLED","UNDERBILLED")))))</f>
        <v>MATCH</v>
      </c>
      <c r="S27" s="26" t="str">
        <f aca="false">IF(M27=0,"",IFERROR(INDEX('Source - Billing Aug26'!$C$5:$C$773,MATCH(A27,'Source - Billing Aug26'!$E$5:$E$773,0)),""))</f>
        <v>AC-LP-0113</v>
      </c>
    </row>
    <row r="28" customFormat="false" ht="15" hidden="false" customHeight="true" outlineLevel="0" collapsed="false">
      <c r="A28" s="26" t="str">
        <f aca="false">'Source - Inventory'!A18</f>
        <v>LP-0114</v>
      </c>
      <c r="B28" s="26" t="str">
        <f aca="false">'Source - Inventory'!B18</f>
        <v>Ledgport</v>
      </c>
      <c r="C28" s="26" t="str">
        <f aca="false">'Source - Inventory'!G18</f>
        <v>COVERED</v>
      </c>
      <c r="D28" s="26" t="str">
        <f aca="false">'Source - Inventory'!J18</f>
        <v>OCCUPIED</v>
      </c>
      <c r="E28" s="26" t="str">
        <f aca="false">'Source - Inventory'!L18</f>
        <v>WL-02237</v>
      </c>
      <c r="F28" s="26" t="str">
        <f aca="false">'Source - Inventory'!M18</f>
        <v>William Powell</v>
      </c>
      <c r="G28" s="26" t="n">
        <f aca="false">'Source - Inventory'!E18</f>
        <v>24</v>
      </c>
      <c r="H28" s="28" t="n">
        <f aca="false">'Source - Inventory'!O18</f>
        <v>28.2</v>
      </c>
      <c r="I28" s="28" t="n">
        <f aca="false">IF(D28="OCCUPIED",ROUNDUP(H28,0),"")</f>
        <v>29</v>
      </c>
      <c r="J28" s="28" t="n">
        <f aca="false">IF(D28="OCCUPIED",MAX(G28,I28),"")</f>
        <v>29</v>
      </c>
      <c r="K28" s="28" t="n">
        <f aca="false">IF(D28&lt;&gt;"OCCUPIED","",IF(C28="COVERED",Covered_Rate,Open_Rate))</f>
        <v>10.4</v>
      </c>
      <c r="L28" s="39" t="n">
        <f aca="false">IF(D28="OCCUPIED",J28*K28,"")</f>
        <v>301.6</v>
      </c>
      <c r="M28" s="26" t="n">
        <f aca="false">IF(D28&lt;&gt;"OCCUPIED","",COUNTIFS('Source - Billing Aug26'!$E$5:$E$773,A28,'Source - Billing Aug26'!$B$5:$B$773,Billing_Month,'Source - Billing Aug26'!$H$5:$H$773,"MONTHLY_MOORAGE"))</f>
        <v>1</v>
      </c>
      <c r="N28" s="28" t="n">
        <f aca="false">IF(M28=0,"",SUMIFS('Source - Billing Aug26'!$I$5:$I$773,'Source - Billing Aug26'!$E$5:$E$773,A28,'Source - Billing Aug26'!$B$5:$B$773,Billing_Month,'Source - Billing Aug26'!$H$5:$H$773,"MONTHLY_MOORAGE"))</f>
        <v>29</v>
      </c>
      <c r="O28" s="28" t="n">
        <f aca="false">IF(M28=0,"",SUMIFS('Source - Billing Aug26'!$L$5:$L$773,'Source - Billing Aug26'!$E$5:$E$773,A28,'Source - Billing Aug26'!$B$5:$B$773,Billing_Month,'Source - Billing Aug26'!$H$5:$H$773,"MONTHLY_MOORAGE"))</f>
        <v>10.4</v>
      </c>
      <c r="P28" s="39" t="n">
        <f aca="false">IF(D28&lt;&gt;"OCCUPIED","",SUMIFS('Source - Billing Aug26'!$M$5:$M$773,'Source - Billing Aug26'!$E$5:$E$773,A28,'Source - Billing Aug26'!$B$5:$B$773,Billing_Month,'Source - Billing Aug26'!$H$5:$H$773,"MONTHLY_MOORAGE"))</f>
        <v>301.6</v>
      </c>
      <c r="Q28" s="39" t="n">
        <f aca="false">IF(D28&lt;&gt;"OCCUPIED","",P28-L28)</f>
        <v>0</v>
      </c>
      <c r="R28" s="26" t="str">
        <f aca="false">IF(D28&lt;&gt;"OCCUPIED","OUT OF SCOPE",IF(M28=0,"MISSING AUGUST BILL",IF(M28&gt;1,"DUPLICATE BILL",IF(ABS(Q28)&lt;0.01,"MATCH",IF(Q28&gt;0,"OVERBILLED","UNDERBILLED")))))</f>
        <v>MATCH</v>
      </c>
      <c r="S28" s="26" t="str">
        <f aca="false">IF(M28=0,"",IFERROR(INDEX('Source - Billing Aug26'!$C$5:$C$773,MATCH(A28,'Source - Billing Aug26'!$E$5:$E$773,0)),""))</f>
        <v>AC-LP-0114</v>
      </c>
    </row>
    <row r="29" customFormat="false" ht="15" hidden="false" customHeight="true" outlineLevel="0" collapsed="false">
      <c r="A29" s="26" t="str">
        <f aca="false">'Source - Inventory'!A19</f>
        <v>LP-0115</v>
      </c>
      <c r="B29" s="26" t="str">
        <f aca="false">'Source - Inventory'!B19</f>
        <v>Ledgport</v>
      </c>
      <c r="C29" s="26" t="str">
        <f aca="false">'Source - Inventory'!G19</f>
        <v>COVERED</v>
      </c>
      <c r="D29" s="26" t="str">
        <f aca="false">'Source - Inventory'!J19</f>
        <v>OCCUPIED</v>
      </c>
      <c r="E29" s="26" t="str">
        <f aca="false">'Source - Inventory'!L19</f>
        <v>WL-02943</v>
      </c>
      <c r="F29" s="26" t="str">
        <f aca="false">'Source - Inventory'!M19</f>
        <v>Matthew Thomas</v>
      </c>
      <c r="G29" s="26" t="n">
        <f aca="false">'Source - Inventory'!E19</f>
        <v>28</v>
      </c>
      <c r="H29" s="28" t="n">
        <f aca="false">'Source - Inventory'!O19</f>
        <v>18.8</v>
      </c>
      <c r="I29" s="28" t="n">
        <f aca="false">IF(D29="OCCUPIED",ROUNDUP(H29,0),"")</f>
        <v>19</v>
      </c>
      <c r="J29" s="28" t="n">
        <f aca="false">IF(D29="OCCUPIED",MAX(G29,I29),"")</f>
        <v>28</v>
      </c>
      <c r="K29" s="28" t="n">
        <f aca="false">IF(D29&lt;&gt;"OCCUPIED","",IF(C29="COVERED",Covered_Rate,Open_Rate))</f>
        <v>10.4</v>
      </c>
      <c r="L29" s="39" t="n">
        <f aca="false">IF(D29="OCCUPIED",J29*K29,"")</f>
        <v>291.2</v>
      </c>
      <c r="M29" s="26" t="n">
        <f aca="false">IF(D29&lt;&gt;"OCCUPIED","",COUNTIFS('Source - Billing Aug26'!$E$5:$E$773,A29,'Source - Billing Aug26'!$B$5:$B$773,Billing_Month,'Source - Billing Aug26'!$H$5:$H$773,"MONTHLY_MOORAGE"))</f>
        <v>1</v>
      </c>
      <c r="N29" s="28" t="n">
        <f aca="false">IF(M29=0,"",SUMIFS('Source - Billing Aug26'!$I$5:$I$773,'Source - Billing Aug26'!$E$5:$E$773,A29,'Source - Billing Aug26'!$B$5:$B$773,Billing_Month,'Source - Billing Aug26'!$H$5:$H$773,"MONTHLY_MOORAGE"))</f>
        <v>28</v>
      </c>
      <c r="O29" s="28" t="n">
        <f aca="false">IF(M29=0,"",SUMIFS('Source - Billing Aug26'!$L$5:$L$773,'Source - Billing Aug26'!$E$5:$E$773,A29,'Source - Billing Aug26'!$B$5:$B$773,Billing_Month,'Source - Billing Aug26'!$H$5:$H$773,"MONTHLY_MOORAGE"))</f>
        <v>10.4</v>
      </c>
      <c r="P29" s="39" t="n">
        <f aca="false">IF(D29&lt;&gt;"OCCUPIED","",SUMIFS('Source - Billing Aug26'!$M$5:$M$773,'Source - Billing Aug26'!$E$5:$E$773,A29,'Source - Billing Aug26'!$B$5:$B$773,Billing_Month,'Source - Billing Aug26'!$H$5:$H$773,"MONTHLY_MOORAGE"))</f>
        <v>291.2</v>
      </c>
      <c r="Q29" s="39" t="n">
        <f aca="false">IF(D29&lt;&gt;"OCCUPIED","",P29-L29)</f>
        <v>0</v>
      </c>
      <c r="R29" s="26" t="str">
        <f aca="false">IF(D29&lt;&gt;"OCCUPIED","OUT OF SCOPE",IF(M29=0,"MISSING AUGUST BILL",IF(M29&gt;1,"DUPLICATE BILL",IF(ABS(Q29)&lt;0.01,"MATCH",IF(Q29&gt;0,"OVERBILLED","UNDERBILLED")))))</f>
        <v>MATCH</v>
      </c>
      <c r="S29" s="26" t="str">
        <f aca="false">IF(M29=0,"",IFERROR(INDEX('Source - Billing Aug26'!$C$5:$C$773,MATCH(A29,'Source - Billing Aug26'!$E$5:$E$773,0)),""))</f>
        <v>AC-LP-0115</v>
      </c>
    </row>
    <row r="30" customFormat="false" ht="15" hidden="false" customHeight="true" outlineLevel="0" collapsed="false">
      <c r="A30" s="26" t="str">
        <f aca="false">'Source - Inventory'!A20</f>
        <v>LP-0116</v>
      </c>
      <c r="B30" s="26" t="str">
        <f aca="false">'Source - Inventory'!B20</f>
        <v>Ledgport</v>
      </c>
      <c r="C30" s="26" t="str">
        <f aca="false">'Source - Inventory'!G20</f>
        <v>COVERED</v>
      </c>
      <c r="D30" s="26" t="str">
        <f aca="false">'Source - Inventory'!J20</f>
        <v>OCCUPIED</v>
      </c>
      <c r="E30" s="26" t="str">
        <f aca="false">'Source - Inventory'!L20</f>
        <v>WL-02031</v>
      </c>
      <c r="F30" s="26" t="str">
        <f aca="false">'Source - Inventory'!M20</f>
        <v>Joseph Bishop</v>
      </c>
      <c r="G30" s="26" t="n">
        <f aca="false">'Source - Inventory'!E20</f>
        <v>28</v>
      </c>
      <c r="H30" s="28" t="n">
        <f aca="false">'Source - Inventory'!O20</f>
        <v>19.2</v>
      </c>
      <c r="I30" s="28" t="n">
        <f aca="false">IF(D30="OCCUPIED",ROUNDUP(H30,0),"")</f>
        <v>20</v>
      </c>
      <c r="J30" s="28" t="n">
        <f aca="false">IF(D30="OCCUPIED",MAX(G30,I30),"")</f>
        <v>28</v>
      </c>
      <c r="K30" s="28" t="n">
        <f aca="false">IF(D30&lt;&gt;"OCCUPIED","",IF(C30="COVERED",Covered_Rate,Open_Rate))</f>
        <v>10.4</v>
      </c>
      <c r="L30" s="39" t="n">
        <f aca="false">IF(D30="OCCUPIED",J30*K30,"")</f>
        <v>291.2</v>
      </c>
      <c r="M30" s="26" t="n">
        <f aca="false">IF(D30&lt;&gt;"OCCUPIED","",COUNTIFS('Source - Billing Aug26'!$E$5:$E$773,A30,'Source - Billing Aug26'!$B$5:$B$773,Billing_Month,'Source - Billing Aug26'!$H$5:$H$773,"MONTHLY_MOORAGE"))</f>
        <v>1</v>
      </c>
      <c r="N30" s="28" t="n">
        <f aca="false">IF(M30=0,"",SUMIFS('Source - Billing Aug26'!$I$5:$I$773,'Source - Billing Aug26'!$E$5:$E$773,A30,'Source - Billing Aug26'!$B$5:$B$773,Billing_Month,'Source - Billing Aug26'!$H$5:$H$773,"MONTHLY_MOORAGE"))</f>
        <v>28</v>
      </c>
      <c r="O30" s="28" t="n">
        <f aca="false">IF(M30=0,"",SUMIFS('Source - Billing Aug26'!$L$5:$L$773,'Source - Billing Aug26'!$E$5:$E$773,A30,'Source - Billing Aug26'!$B$5:$B$773,Billing_Month,'Source - Billing Aug26'!$H$5:$H$773,"MONTHLY_MOORAGE"))</f>
        <v>10.4</v>
      </c>
      <c r="P30" s="39" t="n">
        <f aca="false">IF(D30&lt;&gt;"OCCUPIED","",SUMIFS('Source - Billing Aug26'!$M$5:$M$773,'Source - Billing Aug26'!$E$5:$E$773,A30,'Source - Billing Aug26'!$B$5:$B$773,Billing_Month,'Source - Billing Aug26'!$H$5:$H$773,"MONTHLY_MOORAGE"))</f>
        <v>291.2</v>
      </c>
      <c r="Q30" s="39" t="n">
        <f aca="false">IF(D30&lt;&gt;"OCCUPIED","",P30-L30)</f>
        <v>0</v>
      </c>
      <c r="R30" s="26" t="str">
        <f aca="false">IF(D30&lt;&gt;"OCCUPIED","OUT OF SCOPE",IF(M30=0,"MISSING AUGUST BILL",IF(M30&gt;1,"DUPLICATE BILL",IF(ABS(Q30)&lt;0.01,"MATCH",IF(Q30&gt;0,"OVERBILLED","UNDERBILLED")))))</f>
        <v>MATCH</v>
      </c>
      <c r="S30" s="26" t="str">
        <f aca="false">IF(M30=0,"",IFERROR(INDEX('Source - Billing Aug26'!$C$5:$C$773,MATCH(A30,'Source - Billing Aug26'!$E$5:$E$773,0)),""))</f>
        <v>AC-LP-0116</v>
      </c>
    </row>
    <row r="31" customFormat="false" ht="15" hidden="false" customHeight="true" outlineLevel="0" collapsed="false">
      <c r="A31" s="26" t="str">
        <f aca="false">'Source - Inventory'!A21</f>
        <v>LP-0117</v>
      </c>
      <c r="B31" s="26" t="str">
        <f aca="false">'Source - Inventory'!B21</f>
        <v>Ledgport</v>
      </c>
      <c r="C31" s="26" t="str">
        <f aca="false">'Source - Inventory'!G21</f>
        <v>COVERED</v>
      </c>
      <c r="D31" s="26" t="str">
        <f aca="false">'Source - Inventory'!J21</f>
        <v>OCCUPIED</v>
      </c>
      <c r="E31" s="26" t="str">
        <f aca="false">'Source - Inventory'!L21</f>
        <v>WL-01361</v>
      </c>
      <c r="F31" s="26" t="str">
        <f aca="false">'Source - Inventory'!M21</f>
        <v>Benjamin Willis</v>
      </c>
      <c r="G31" s="26" t="n">
        <f aca="false">'Source - Inventory'!E21</f>
        <v>32</v>
      </c>
      <c r="H31" s="28" t="n">
        <f aca="false">'Source - Inventory'!O21</f>
        <v>28.7</v>
      </c>
      <c r="I31" s="28" t="n">
        <f aca="false">IF(D31="OCCUPIED",ROUNDUP(H31,0),"")</f>
        <v>29</v>
      </c>
      <c r="J31" s="28" t="n">
        <f aca="false">IF(D31="OCCUPIED",MAX(G31,I31),"")</f>
        <v>32</v>
      </c>
      <c r="K31" s="28" t="n">
        <f aca="false">IF(D31&lt;&gt;"OCCUPIED","",IF(C31="COVERED",Covered_Rate,Open_Rate))</f>
        <v>10.4</v>
      </c>
      <c r="L31" s="39" t="n">
        <f aca="false">IF(D31="OCCUPIED",J31*K31,"")</f>
        <v>332.8</v>
      </c>
      <c r="M31" s="26" t="n">
        <f aca="false">IF(D31&lt;&gt;"OCCUPIED","",COUNTIFS('Source - Billing Aug26'!$E$5:$E$773,A31,'Source - Billing Aug26'!$B$5:$B$773,Billing_Month,'Source - Billing Aug26'!$H$5:$H$773,"MONTHLY_MOORAGE"))</f>
        <v>1</v>
      </c>
      <c r="N31" s="28" t="n">
        <f aca="false">IF(M31=0,"",SUMIFS('Source - Billing Aug26'!$I$5:$I$773,'Source - Billing Aug26'!$E$5:$E$773,A31,'Source - Billing Aug26'!$B$5:$B$773,Billing_Month,'Source - Billing Aug26'!$H$5:$H$773,"MONTHLY_MOORAGE"))</f>
        <v>32</v>
      </c>
      <c r="O31" s="28" t="n">
        <f aca="false">IF(M31=0,"",SUMIFS('Source - Billing Aug26'!$L$5:$L$773,'Source - Billing Aug26'!$E$5:$E$773,A31,'Source - Billing Aug26'!$B$5:$B$773,Billing_Month,'Source - Billing Aug26'!$H$5:$H$773,"MONTHLY_MOORAGE"))</f>
        <v>10.4</v>
      </c>
      <c r="P31" s="39" t="n">
        <f aca="false">IF(D31&lt;&gt;"OCCUPIED","",SUMIFS('Source - Billing Aug26'!$M$5:$M$773,'Source - Billing Aug26'!$E$5:$E$773,A31,'Source - Billing Aug26'!$B$5:$B$773,Billing_Month,'Source - Billing Aug26'!$H$5:$H$773,"MONTHLY_MOORAGE"))</f>
        <v>332.8</v>
      </c>
      <c r="Q31" s="39" t="n">
        <f aca="false">IF(D31&lt;&gt;"OCCUPIED","",P31-L31)</f>
        <v>0</v>
      </c>
      <c r="R31" s="26" t="str">
        <f aca="false">IF(D31&lt;&gt;"OCCUPIED","OUT OF SCOPE",IF(M31=0,"MISSING AUGUST BILL",IF(M31&gt;1,"DUPLICATE BILL",IF(ABS(Q31)&lt;0.01,"MATCH",IF(Q31&gt;0,"OVERBILLED","UNDERBILLED")))))</f>
        <v>MATCH</v>
      </c>
      <c r="S31" s="26" t="str">
        <f aca="false">IF(M31=0,"",IFERROR(INDEX('Source - Billing Aug26'!$C$5:$C$773,MATCH(A31,'Source - Billing Aug26'!$E$5:$E$773,0)),""))</f>
        <v>AC-LP-0117</v>
      </c>
    </row>
    <row r="32" customFormat="false" ht="15" hidden="false" customHeight="true" outlineLevel="0" collapsed="false">
      <c r="A32" s="26" t="str">
        <f aca="false">'Source - Inventory'!A22</f>
        <v>LP-0118</v>
      </c>
      <c r="B32" s="26" t="str">
        <f aca="false">'Source - Inventory'!B22</f>
        <v>Ledgport</v>
      </c>
      <c r="C32" s="26" t="str">
        <f aca="false">'Source - Inventory'!G22</f>
        <v>COVERED</v>
      </c>
      <c r="D32" s="26" t="str">
        <f aca="false">'Source - Inventory'!J22</f>
        <v>OCCUPIED</v>
      </c>
      <c r="E32" s="26" t="str">
        <f aca="false">'Source - Inventory'!L22</f>
        <v>WL-03633</v>
      </c>
      <c r="F32" s="26" t="str">
        <f aca="false">'Source - Inventory'!M22</f>
        <v>Keith Powell</v>
      </c>
      <c r="G32" s="26" t="n">
        <f aca="false">'Source - Inventory'!E22</f>
        <v>24</v>
      </c>
      <c r="H32" s="28" t="n">
        <f aca="false">'Source - Inventory'!O22</f>
        <v>22.1</v>
      </c>
      <c r="I32" s="28" t="n">
        <f aca="false">IF(D32="OCCUPIED",ROUNDUP(H32,0),"")</f>
        <v>23</v>
      </c>
      <c r="J32" s="28" t="n">
        <f aca="false">IF(D32="OCCUPIED",MAX(G32,I32),"")</f>
        <v>24</v>
      </c>
      <c r="K32" s="28" t="n">
        <f aca="false">IF(D32&lt;&gt;"OCCUPIED","",IF(C32="COVERED",Covered_Rate,Open_Rate))</f>
        <v>10.4</v>
      </c>
      <c r="L32" s="39" t="n">
        <f aca="false">IF(D32="OCCUPIED",J32*K32,"")</f>
        <v>249.6</v>
      </c>
      <c r="M32" s="26" t="n">
        <f aca="false">IF(D32&lt;&gt;"OCCUPIED","",COUNTIFS('Source - Billing Aug26'!$E$5:$E$773,A32,'Source - Billing Aug26'!$B$5:$B$773,Billing_Month,'Source - Billing Aug26'!$H$5:$H$773,"MONTHLY_MOORAGE"))</f>
        <v>1</v>
      </c>
      <c r="N32" s="28" t="n">
        <f aca="false">IF(M32=0,"",SUMIFS('Source - Billing Aug26'!$I$5:$I$773,'Source - Billing Aug26'!$E$5:$E$773,A32,'Source - Billing Aug26'!$B$5:$B$773,Billing_Month,'Source - Billing Aug26'!$H$5:$H$773,"MONTHLY_MOORAGE"))</f>
        <v>24</v>
      </c>
      <c r="O32" s="28" t="n">
        <f aca="false">IF(M32=0,"",SUMIFS('Source - Billing Aug26'!$L$5:$L$773,'Source - Billing Aug26'!$E$5:$E$773,A32,'Source - Billing Aug26'!$B$5:$B$773,Billing_Month,'Source - Billing Aug26'!$H$5:$H$773,"MONTHLY_MOORAGE"))</f>
        <v>10.4</v>
      </c>
      <c r="P32" s="39" t="n">
        <f aca="false">IF(D32&lt;&gt;"OCCUPIED","",SUMIFS('Source - Billing Aug26'!$M$5:$M$773,'Source - Billing Aug26'!$E$5:$E$773,A32,'Source - Billing Aug26'!$B$5:$B$773,Billing_Month,'Source - Billing Aug26'!$H$5:$H$773,"MONTHLY_MOORAGE"))</f>
        <v>249.6</v>
      </c>
      <c r="Q32" s="39" t="n">
        <f aca="false">IF(D32&lt;&gt;"OCCUPIED","",P32-L32)</f>
        <v>0</v>
      </c>
      <c r="R32" s="26" t="str">
        <f aca="false">IF(D32&lt;&gt;"OCCUPIED","OUT OF SCOPE",IF(M32=0,"MISSING AUGUST BILL",IF(M32&gt;1,"DUPLICATE BILL",IF(ABS(Q32)&lt;0.01,"MATCH",IF(Q32&gt;0,"OVERBILLED","UNDERBILLED")))))</f>
        <v>MATCH</v>
      </c>
      <c r="S32" s="26" t="str">
        <f aca="false">IF(M32=0,"",IFERROR(INDEX('Source - Billing Aug26'!$C$5:$C$773,MATCH(A32,'Source - Billing Aug26'!$E$5:$E$773,0)),""))</f>
        <v>AC-LP-0118</v>
      </c>
    </row>
    <row r="33" customFormat="false" ht="15" hidden="false" customHeight="true" outlineLevel="0" collapsed="false">
      <c r="A33" s="26" t="str">
        <f aca="false">'Source - Inventory'!A23</f>
        <v>LP-0119</v>
      </c>
      <c r="B33" s="26" t="str">
        <f aca="false">'Source - Inventory'!B23</f>
        <v>Ledgport</v>
      </c>
      <c r="C33" s="26" t="str">
        <f aca="false">'Source - Inventory'!G23</f>
        <v>COVERED</v>
      </c>
      <c r="D33" s="26" t="str">
        <f aca="false">'Source - Inventory'!J23</f>
        <v>OCCUPIED</v>
      </c>
      <c r="E33" s="26" t="str">
        <f aca="false">'Source - Inventory'!L23</f>
        <v>WL-01880</v>
      </c>
      <c r="F33" s="26" t="str">
        <f aca="false">'Source - Inventory'!M23</f>
        <v>Walter Torres</v>
      </c>
      <c r="G33" s="26" t="n">
        <f aca="false">'Source - Inventory'!E23</f>
        <v>24</v>
      </c>
      <c r="H33" s="28" t="n">
        <f aca="false">'Source - Inventory'!O23</f>
        <v>43.5</v>
      </c>
      <c r="I33" s="28" t="n">
        <f aca="false">IF(D33="OCCUPIED",ROUNDUP(H33,0),"")</f>
        <v>44</v>
      </c>
      <c r="J33" s="28" t="n">
        <f aca="false">IF(D33="OCCUPIED",MAX(G33,I33),"")</f>
        <v>44</v>
      </c>
      <c r="K33" s="28" t="n">
        <f aca="false">IF(D33&lt;&gt;"OCCUPIED","",IF(C33="COVERED",Covered_Rate,Open_Rate))</f>
        <v>10.4</v>
      </c>
      <c r="L33" s="39" t="n">
        <f aca="false">IF(D33="OCCUPIED",J33*K33,"")</f>
        <v>457.6</v>
      </c>
      <c r="M33" s="26" t="n">
        <f aca="false">IF(D33&lt;&gt;"OCCUPIED","",COUNTIFS('Source - Billing Aug26'!$E$5:$E$773,A33,'Source - Billing Aug26'!$B$5:$B$773,Billing_Month,'Source - Billing Aug26'!$H$5:$H$773,"MONTHLY_MOORAGE"))</f>
        <v>1</v>
      </c>
      <c r="N33" s="28" t="n">
        <f aca="false">IF(M33=0,"",SUMIFS('Source - Billing Aug26'!$I$5:$I$773,'Source - Billing Aug26'!$E$5:$E$773,A33,'Source - Billing Aug26'!$B$5:$B$773,Billing_Month,'Source - Billing Aug26'!$H$5:$H$773,"MONTHLY_MOORAGE"))</f>
        <v>44</v>
      </c>
      <c r="O33" s="28" t="n">
        <f aca="false">IF(M33=0,"",SUMIFS('Source - Billing Aug26'!$L$5:$L$773,'Source - Billing Aug26'!$E$5:$E$773,A33,'Source - Billing Aug26'!$B$5:$B$773,Billing_Month,'Source - Billing Aug26'!$H$5:$H$773,"MONTHLY_MOORAGE"))</f>
        <v>10.4</v>
      </c>
      <c r="P33" s="39" t="n">
        <f aca="false">IF(D33&lt;&gt;"OCCUPIED","",SUMIFS('Source - Billing Aug26'!$M$5:$M$773,'Source - Billing Aug26'!$E$5:$E$773,A33,'Source - Billing Aug26'!$B$5:$B$773,Billing_Month,'Source - Billing Aug26'!$H$5:$H$773,"MONTHLY_MOORAGE"))</f>
        <v>457.6</v>
      </c>
      <c r="Q33" s="39" t="n">
        <f aca="false">IF(D33&lt;&gt;"OCCUPIED","",P33-L33)</f>
        <v>0</v>
      </c>
      <c r="R33" s="26" t="str">
        <f aca="false">IF(D33&lt;&gt;"OCCUPIED","OUT OF SCOPE",IF(M33=0,"MISSING AUGUST BILL",IF(M33&gt;1,"DUPLICATE BILL",IF(ABS(Q33)&lt;0.01,"MATCH",IF(Q33&gt;0,"OVERBILLED","UNDERBILLED")))))</f>
        <v>MATCH</v>
      </c>
      <c r="S33" s="26" t="str">
        <f aca="false">IF(M33=0,"",IFERROR(INDEX('Source - Billing Aug26'!$C$5:$C$773,MATCH(A33,'Source - Billing Aug26'!$E$5:$E$773,0)),""))</f>
        <v>AC-LP-0119</v>
      </c>
    </row>
    <row r="34" customFormat="false" ht="15" hidden="false" customHeight="true" outlineLevel="0" collapsed="false">
      <c r="A34" s="26" t="str">
        <f aca="false">'Source - Inventory'!A24</f>
        <v>LP-0120</v>
      </c>
      <c r="B34" s="26" t="str">
        <f aca="false">'Source - Inventory'!B24</f>
        <v>Ledgport</v>
      </c>
      <c r="C34" s="26" t="str">
        <f aca="false">'Source - Inventory'!G24</f>
        <v>COVERED</v>
      </c>
      <c r="D34" s="26" t="str">
        <f aca="false">'Source - Inventory'!J24</f>
        <v>OCCUPIED</v>
      </c>
      <c r="E34" s="26" t="str">
        <f aca="false">'Source - Inventory'!L24</f>
        <v>WL-03128</v>
      </c>
      <c r="F34" s="26" t="str">
        <f aca="false">'Source - Inventory'!M24</f>
        <v>Kayla Johnson</v>
      </c>
      <c r="G34" s="26" t="n">
        <f aca="false">'Source - Inventory'!E24</f>
        <v>32</v>
      </c>
      <c r="H34" s="28" t="n">
        <f aca="false">'Source - Inventory'!O24</f>
        <v>30.8</v>
      </c>
      <c r="I34" s="28" t="n">
        <f aca="false">IF(D34="OCCUPIED",ROUNDUP(H34,0),"")</f>
        <v>31</v>
      </c>
      <c r="J34" s="28" t="n">
        <f aca="false">IF(D34="OCCUPIED",MAX(G34,I34),"")</f>
        <v>32</v>
      </c>
      <c r="K34" s="28" t="n">
        <f aca="false">IF(D34&lt;&gt;"OCCUPIED","",IF(C34="COVERED",Covered_Rate,Open_Rate))</f>
        <v>10.4</v>
      </c>
      <c r="L34" s="39" t="n">
        <f aca="false">IF(D34="OCCUPIED",J34*K34,"")</f>
        <v>332.8</v>
      </c>
      <c r="M34" s="26" t="n">
        <f aca="false">IF(D34&lt;&gt;"OCCUPIED","",COUNTIFS('Source - Billing Aug26'!$E$5:$E$773,A34,'Source - Billing Aug26'!$B$5:$B$773,Billing_Month,'Source - Billing Aug26'!$H$5:$H$773,"MONTHLY_MOORAGE"))</f>
        <v>1</v>
      </c>
      <c r="N34" s="28" t="n">
        <f aca="false">IF(M34=0,"",SUMIFS('Source - Billing Aug26'!$I$5:$I$773,'Source - Billing Aug26'!$E$5:$E$773,A34,'Source - Billing Aug26'!$B$5:$B$773,Billing_Month,'Source - Billing Aug26'!$H$5:$H$773,"MONTHLY_MOORAGE"))</f>
        <v>32</v>
      </c>
      <c r="O34" s="28" t="n">
        <f aca="false">IF(M34=0,"",SUMIFS('Source - Billing Aug26'!$L$5:$L$773,'Source - Billing Aug26'!$E$5:$E$773,A34,'Source - Billing Aug26'!$B$5:$B$773,Billing_Month,'Source - Billing Aug26'!$H$5:$H$773,"MONTHLY_MOORAGE"))</f>
        <v>10.4</v>
      </c>
      <c r="P34" s="39" t="n">
        <f aca="false">IF(D34&lt;&gt;"OCCUPIED","",SUMIFS('Source - Billing Aug26'!$M$5:$M$773,'Source - Billing Aug26'!$E$5:$E$773,A34,'Source - Billing Aug26'!$B$5:$B$773,Billing_Month,'Source - Billing Aug26'!$H$5:$H$773,"MONTHLY_MOORAGE"))</f>
        <v>332.8</v>
      </c>
      <c r="Q34" s="39" t="n">
        <f aca="false">IF(D34&lt;&gt;"OCCUPIED","",P34-L34)</f>
        <v>0</v>
      </c>
      <c r="R34" s="26" t="str">
        <f aca="false">IF(D34&lt;&gt;"OCCUPIED","OUT OF SCOPE",IF(M34=0,"MISSING AUGUST BILL",IF(M34&gt;1,"DUPLICATE BILL",IF(ABS(Q34)&lt;0.01,"MATCH",IF(Q34&gt;0,"OVERBILLED","UNDERBILLED")))))</f>
        <v>MATCH</v>
      </c>
      <c r="S34" s="26" t="str">
        <f aca="false">IF(M34=0,"",IFERROR(INDEX('Source - Billing Aug26'!$C$5:$C$773,MATCH(A34,'Source - Billing Aug26'!$E$5:$E$773,0)),""))</f>
        <v>AC-LP-0120</v>
      </c>
    </row>
    <row r="35" customFormat="false" ht="15" hidden="false" customHeight="true" outlineLevel="0" collapsed="false">
      <c r="A35" s="26" t="str">
        <f aca="false">'Source - Inventory'!A25</f>
        <v>LP-0121</v>
      </c>
      <c r="B35" s="26" t="str">
        <f aca="false">'Source - Inventory'!B25</f>
        <v>Ledgport</v>
      </c>
      <c r="C35" s="26" t="str">
        <f aca="false">'Source - Inventory'!G25</f>
        <v>COVERED</v>
      </c>
      <c r="D35" s="26" t="str">
        <f aca="false">'Source - Inventory'!J25</f>
        <v>OCCUPIED</v>
      </c>
      <c r="E35" s="26" t="str">
        <f aca="false">'Source - Inventory'!L25</f>
        <v>WL-03477</v>
      </c>
      <c r="F35" s="26" t="str">
        <f aca="false">'Source - Inventory'!M25</f>
        <v>Darryl Garcia</v>
      </c>
      <c r="G35" s="26" t="n">
        <f aca="false">'Source - Inventory'!E25</f>
        <v>32</v>
      </c>
      <c r="H35" s="28" t="n">
        <f aca="false">'Source - Inventory'!O25</f>
        <v>51.3</v>
      </c>
      <c r="I35" s="28" t="n">
        <f aca="false">IF(D35="OCCUPIED",ROUNDUP(H35,0),"")</f>
        <v>52</v>
      </c>
      <c r="J35" s="28" t="n">
        <f aca="false">IF(D35="OCCUPIED",MAX(G35,I35),"")</f>
        <v>52</v>
      </c>
      <c r="K35" s="28" t="n">
        <f aca="false">IF(D35&lt;&gt;"OCCUPIED","",IF(C35="COVERED",Covered_Rate,Open_Rate))</f>
        <v>10.4</v>
      </c>
      <c r="L35" s="39" t="n">
        <f aca="false">IF(D35="OCCUPIED",J35*K35,"")</f>
        <v>540.8</v>
      </c>
      <c r="M35" s="26" t="n">
        <f aca="false">IF(D35&lt;&gt;"OCCUPIED","",COUNTIFS('Source - Billing Aug26'!$E$5:$E$773,A35,'Source - Billing Aug26'!$B$5:$B$773,Billing_Month,'Source - Billing Aug26'!$H$5:$H$773,"MONTHLY_MOORAGE"))</f>
        <v>1</v>
      </c>
      <c r="N35" s="28" t="n">
        <f aca="false">IF(M35=0,"",SUMIFS('Source - Billing Aug26'!$I$5:$I$773,'Source - Billing Aug26'!$E$5:$E$773,A35,'Source - Billing Aug26'!$B$5:$B$773,Billing_Month,'Source - Billing Aug26'!$H$5:$H$773,"MONTHLY_MOORAGE"))</f>
        <v>52</v>
      </c>
      <c r="O35" s="28" t="n">
        <f aca="false">IF(M35=0,"",SUMIFS('Source - Billing Aug26'!$L$5:$L$773,'Source - Billing Aug26'!$E$5:$E$773,A35,'Source - Billing Aug26'!$B$5:$B$773,Billing_Month,'Source - Billing Aug26'!$H$5:$H$773,"MONTHLY_MOORAGE"))</f>
        <v>10.4</v>
      </c>
      <c r="P35" s="39" t="n">
        <f aca="false">IF(D35&lt;&gt;"OCCUPIED","",SUMIFS('Source - Billing Aug26'!$M$5:$M$773,'Source - Billing Aug26'!$E$5:$E$773,A35,'Source - Billing Aug26'!$B$5:$B$773,Billing_Month,'Source - Billing Aug26'!$H$5:$H$773,"MONTHLY_MOORAGE"))</f>
        <v>540.8</v>
      </c>
      <c r="Q35" s="39" t="n">
        <f aca="false">IF(D35&lt;&gt;"OCCUPIED","",P35-L35)</f>
        <v>0</v>
      </c>
      <c r="R35" s="26" t="str">
        <f aca="false">IF(D35&lt;&gt;"OCCUPIED","OUT OF SCOPE",IF(M35=0,"MISSING AUGUST BILL",IF(M35&gt;1,"DUPLICATE BILL",IF(ABS(Q35)&lt;0.01,"MATCH",IF(Q35&gt;0,"OVERBILLED","UNDERBILLED")))))</f>
        <v>MATCH</v>
      </c>
      <c r="S35" s="26" t="str">
        <f aca="false">IF(M35=0,"",IFERROR(INDEX('Source - Billing Aug26'!$C$5:$C$773,MATCH(A35,'Source - Billing Aug26'!$E$5:$E$773,0)),""))</f>
        <v>AC-LP-0121</v>
      </c>
    </row>
    <row r="36" customFormat="false" ht="15" hidden="false" customHeight="true" outlineLevel="0" collapsed="false">
      <c r="A36" s="26" t="str">
        <f aca="false">'Source - Inventory'!A26</f>
        <v>LP-0122</v>
      </c>
      <c r="B36" s="26" t="str">
        <f aca="false">'Source - Inventory'!B26</f>
        <v>Ledgport</v>
      </c>
      <c r="C36" s="26" t="str">
        <f aca="false">'Source - Inventory'!G26</f>
        <v>COVERED</v>
      </c>
      <c r="D36" s="26" t="str">
        <f aca="false">'Source - Inventory'!J26</f>
        <v>OCCUPIED</v>
      </c>
      <c r="E36" s="26" t="str">
        <f aca="false">'Source - Inventory'!L26</f>
        <v>WL-01974</v>
      </c>
      <c r="F36" s="26" t="str">
        <f aca="false">'Source - Inventory'!M26</f>
        <v>Paula Arroyo</v>
      </c>
      <c r="G36" s="26" t="n">
        <f aca="false">'Source - Inventory'!E26</f>
        <v>36</v>
      </c>
      <c r="H36" s="28" t="n">
        <f aca="false">'Source - Inventory'!O26</f>
        <v>48.2</v>
      </c>
      <c r="I36" s="28" t="n">
        <f aca="false">IF(D36="OCCUPIED",ROUNDUP(H36,0),"")</f>
        <v>49</v>
      </c>
      <c r="J36" s="28" t="n">
        <f aca="false">IF(D36="OCCUPIED",MAX(G36,I36),"")</f>
        <v>49</v>
      </c>
      <c r="K36" s="28" t="n">
        <f aca="false">IF(D36&lt;&gt;"OCCUPIED","",IF(C36="COVERED",Covered_Rate,Open_Rate))</f>
        <v>10.4</v>
      </c>
      <c r="L36" s="39" t="n">
        <f aca="false">IF(D36="OCCUPIED",J36*K36,"")</f>
        <v>509.6</v>
      </c>
      <c r="M36" s="26" t="n">
        <f aca="false">IF(D36&lt;&gt;"OCCUPIED","",COUNTIFS('Source - Billing Aug26'!$E$5:$E$773,A36,'Source - Billing Aug26'!$B$5:$B$773,Billing_Month,'Source - Billing Aug26'!$H$5:$H$773,"MONTHLY_MOORAGE"))</f>
        <v>1</v>
      </c>
      <c r="N36" s="28" t="n">
        <f aca="false">IF(M36=0,"",SUMIFS('Source - Billing Aug26'!$I$5:$I$773,'Source - Billing Aug26'!$E$5:$E$773,A36,'Source - Billing Aug26'!$B$5:$B$773,Billing_Month,'Source - Billing Aug26'!$H$5:$H$773,"MONTHLY_MOORAGE"))</f>
        <v>49</v>
      </c>
      <c r="O36" s="28" t="n">
        <f aca="false">IF(M36=0,"",SUMIFS('Source - Billing Aug26'!$L$5:$L$773,'Source - Billing Aug26'!$E$5:$E$773,A36,'Source - Billing Aug26'!$B$5:$B$773,Billing_Month,'Source - Billing Aug26'!$H$5:$H$773,"MONTHLY_MOORAGE"))</f>
        <v>10.4</v>
      </c>
      <c r="P36" s="39" t="n">
        <f aca="false">IF(D36&lt;&gt;"OCCUPIED","",SUMIFS('Source - Billing Aug26'!$M$5:$M$773,'Source - Billing Aug26'!$E$5:$E$773,A36,'Source - Billing Aug26'!$B$5:$B$773,Billing_Month,'Source - Billing Aug26'!$H$5:$H$773,"MONTHLY_MOORAGE"))</f>
        <v>509.6</v>
      </c>
      <c r="Q36" s="39" t="n">
        <f aca="false">IF(D36&lt;&gt;"OCCUPIED","",P36-L36)</f>
        <v>0</v>
      </c>
      <c r="R36" s="26" t="str">
        <f aca="false">IF(D36&lt;&gt;"OCCUPIED","OUT OF SCOPE",IF(M36=0,"MISSING AUGUST BILL",IF(M36&gt;1,"DUPLICATE BILL",IF(ABS(Q36)&lt;0.01,"MATCH",IF(Q36&gt;0,"OVERBILLED","UNDERBILLED")))))</f>
        <v>MATCH</v>
      </c>
      <c r="S36" s="26" t="str">
        <f aca="false">IF(M36=0,"",IFERROR(INDEX('Source - Billing Aug26'!$C$5:$C$773,MATCH(A36,'Source - Billing Aug26'!$E$5:$E$773,0)),""))</f>
        <v>AC-LP-0122</v>
      </c>
    </row>
    <row r="37" customFormat="false" ht="15" hidden="false" customHeight="true" outlineLevel="0" collapsed="false">
      <c r="A37" s="26" t="str">
        <f aca="false">'Source - Inventory'!A27</f>
        <v>LP-0123</v>
      </c>
      <c r="B37" s="26" t="str">
        <f aca="false">'Source - Inventory'!B27</f>
        <v>Ledgport</v>
      </c>
      <c r="C37" s="26" t="str">
        <f aca="false">'Source - Inventory'!G27</f>
        <v>COVERED</v>
      </c>
      <c r="D37" s="26" t="str">
        <f aca="false">'Source - Inventory'!J27</f>
        <v>OCCUPIED</v>
      </c>
      <c r="E37" s="26" t="str">
        <f aca="false">'Source - Inventory'!L27</f>
        <v>WL-03479</v>
      </c>
      <c r="F37" s="26" t="str">
        <f aca="false">'Source - Inventory'!M27</f>
        <v>Brittney Daugherty</v>
      </c>
      <c r="G37" s="26" t="n">
        <f aca="false">'Source - Inventory'!E27</f>
        <v>32</v>
      </c>
      <c r="H37" s="28" t="n">
        <f aca="false">'Source - Inventory'!O27</f>
        <v>25.3</v>
      </c>
      <c r="I37" s="28" t="n">
        <f aca="false">IF(D37="OCCUPIED",ROUNDUP(H37,0),"")</f>
        <v>26</v>
      </c>
      <c r="J37" s="28" t="n">
        <f aca="false">IF(D37="OCCUPIED",MAX(G37,I37),"")</f>
        <v>32</v>
      </c>
      <c r="K37" s="28" t="n">
        <f aca="false">IF(D37&lt;&gt;"OCCUPIED","",IF(C37="COVERED",Covered_Rate,Open_Rate))</f>
        <v>10.4</v>
      </c>
      <c r="L37" s="39" t="n">
        <f aca="false">IF(D37="OCCUPIED",J37*K37,"")</f>
        <v>332.8</v>
      </c>
      <c r="M37" s="26" t="n">
        <f aca="false">IF(D37&lt;&gt;"OCCUPIED","",COUNTIFS('Source - Billing Aug26'!$E$5:$E$773,A37,'Source - Billing Aug26'!$B$5:$B$773,Billing_Month,'Source - Billing Aug26'!$H$5:$H$773,"MONTHLY_MOORAGE"))</f>
        <v>1</v>
      </c>
      <c r="N37" s="28" t="n">
        <f aca="false">IF(M37=0,"",SUMIFS('Source - Billing Aug26'!$I$5:$I$773,'Source - Billing Aug26'!$E$5:$E$773,A37,'Source - Billing Aug26'!$B$5:$B$773,Billing_Month,'Source - Billing Aug26'!$H$5:$H$773,"MONTHLY_MOORAGE"))</f>
        <v>32</v>
      </c>
      <c r="O37" s="28" t="n">
        <f aca="false">IF(M37=0,"",SUMIFS('Source - Billing Aug26'!$L$5:$L$773,'Source - Billing Aug26'!$E$5:$E$773,A37,'Source - Billing Aug26'!$B$5:$B$773,Billing_Month,'Source - Billing Aug26'!$H$5:$H$773,"MONTHLY_MOORAGE"))</f>
        <v>10.4</v>
      </c>
      <c r="P37" s="39" t="n">
        <f aca="false">IF(D37&lt;&gt;"OCCUPIED","",SUMIFS('Source - Billing Aug26'!$M$5:$M$773,'Source - Billing Aug26'!$E$5:$E$773,A37,'Source - Billing Aug26'!$B$5:$B$773,Billing_Month,'Source - Billing Aug26'!$H$5:$H$773,"MONTHLY_MOORAGE"))</f>
        <v>332.8</v>
      </c>
      <c r="Q37" s="39" t="n">
        <f aca="false">IF(D37&lt;&gt;"OCCUPIED","",P37-L37)</f>
        <v>0</v>
      </c>
      <c r="R37" s="26" t="str">
        <f aca="false">IF(D37&lt;&gt;"OCCUPIED","OUT OF SCOPE",IF(M37=0,"MISSING AUGUST BILL",IF(M37&gt;1,"DUPLICATE BILL",IF(ABS(Q37)&lt;0.01,"MATCH",IF(Q37&gt;0,"OVERBILLED","UNDERBILLED")))))</f>
        <v>MATCH</v>
      </c>
      <c r="S37" s="26" t="str">
        <f aca="false">IF(M37=0,"",IFERROR(INDEX('Source - Billing Aug26'!$C$5:$C$773,MATCH(A37,'Source - Billing Aug26'!$E$5:$E$773,0)),""))</f>
        <v>AC-LP-0123</v>
      </c>
    </row>
    <row r="38" customFormat="false" ht="15" hidden="false" customHeight="true" outlineLevel="0" collapsed="false">
      <c r="A38" s="26" t="str">
        <f aca="false">'Source - Inventory'!A28</f>
        <v>LP-0124</v>
      </c>
      <c r="B38" s="26" t="str">
        <f aca="false">'Source - Inventory'!B28</f>
        <v>Ledgport</v>
      </c>
      <c r="C38" s="26" t="str">
        <f aca="false">'Source - Inventory'!G28</f>
        <v>COVERED</v>
      </c>
      <c r="D38" s="26" t="str">
        <f aca="false">'Source - Inventory'!J28</f>
        <v>OCCUPIED</v>
      </c>
      <c r="E38" s="26" t="str">
        <f aca="false">'Source - Inventory'!L28</f>
        <v>WL-02080</v>
      </c>
      <c r="F38" s="26" t="str">
        <f aca="false">'Source - Inventory'!M28</f>
        <v>Audrey Le</v>
      </c>
      <c r="G38" s="26" t="n">
        <f aca="false">'Source - Inventory'!E28</f>
        <v>28</v>
      </c>
      <c r="H38" s="28" t="n">
        <f aca="false">'Source - Inventory'!O28</f>
        <v>38.8</v>
      </c>
      <c r="I38" s="28" t="n">
        <f aca="false">IF(D38="OCCUPIED",ROUNDUP(H38,0),"")</f>
        <v>39</v>
      </c>
      <c r="J38" s="28" t="n">
        <f aca="false">IF(D38="OCCUPIED",MAX(G38,I38),"")</f>
        <v>39</v>
      </c>
      <c r="K38" s="28" t="n">
        <f aca="false">IF(D38&lt;&gt;"OCCUPIED","",IF(C38="COVERED",Covered_Rate,Open_Rate))</f>
        <v>10.4</v>
      </c>
      <c r="L38" s="39" t="n">
        <f aca="false">IF(D38="OCCUPIED",J38*K38,"")</f>
        <v>405.6</v>
      </c>
      <c r="M38" s="26" t="n">
        <f aca="false">IF(D38&lt;&gt;"OCCUPIED","",COUNTIFS('Source - Billing Aug26'!$E$5:$E$773,A38,'Source - Billing Aug26'!$B$5:$B$773,Billing_Month,'Source - Billing Aug26'!$H$5:$H$773,"MONTHLY_MOORAGE"))</f>
        <v>1</v>
      </c>
      <c r="N38" s="28" t="n">
        <f aca="false">IF(M38=0,"",SUMIFS('Source - Billing Aug26'!$I$5:$I$773,'Source - Billing Aug26'!$E$5:$E$773,A38,'Source - Billing Aug26'!$B$5:$B$773,Billing_Month,'Source - Billing Aug26'!$H$5:$H$773,"MONTHLY_MOORAGE"))</f>
        <v>39</v>
      </c>
      <c r="O38" s="28" t="n">
        <f aca="false">IF(M38=0,"",SUMIFS('Source - Billing Aug26'!$L$5:$L$773,'Source - Billing Aug26'!$E$5:$E$773,A38,'Source - Billing Aug26'!$B$5:$B$773,Billing_Month,'Source - Billing Aug26'!$H$5:$H$773,"MONTHLY_MOORAGE"))</f>
        <v>10.4</v>
      </c>
      <c r="P38" s="39" t="n">
        <f aca="false">IF(D38&lt;&gt;"OCCUPIED","",SUMIFS('Source - Billing Aug26'!$M$5:$M$773,'Source - Billing Aug26'!$E$5:$E$773,A38,'Source - Billing Aug26'!$B$5:$B$773,Billing_Month,'Source - Billing Aug26'!$H$5:$H$773,"MONTHLY_MOORAGE"))</f>
        <v>405.6</v>
      </c>
      <c r="Q38" s="39" t="n">
        <f aca="false">IF(D38&lt;&gt;"OCCUPIED","",P38-L38)</f>
        <v>0</v>
      </c>
      <c r="R38" s="26" t="str">
        <f aca="false">IF(D38&lt;&gt;"OCCUPIED","OUT OF SCOPE",IF(M38=0,"MISSING AUGUST BILL",IF(M38&gt;1,"DUPLICATE BILL",IF(ABS(Q38)&lt;0.01,"MATCH",IF(Q38&gt;0,"OVERBILLED","UNDERBILLED")))))</f>
        <v>MATCH</v>
      </c>
      <c r="S38" s="26" t="str">
        <f aca="false">IF(M38=0,"",IFERROR(INDEX('Source - Billing Aug26'!$C$5:$C$773,MATCH(A38,'Source - Billing Aug26'!$E$5:$E$773,0)),""))</f>
        <v>AC-LP-0124</v>
      </c>
    </row>
    <row r="39" customFormat="false" ht="15" hidden="false" customHeight="true" outlineLevel="0" collapsed="false">
      <c r="A39" s="26" t="str">
        <f aca="false">'Source - Inventory'!A29</f>
        <v>LP-0201</v>
      </c>
      <c r="B39" s="26" t="str">
        <f aca="false">'Source - Inventory'!B29</f>
        <v>Ledgport</v>
      </c>
      <c r="C39" s="26" t="str">
        <f aca="false">'Source - Inventory'!G29</f>
        <v>COVERED</v>
      </c>
      <c r="D39" s="26" t="str">
        <f aca="false">'Source - Inventory'!J29</f>
        <v>OCCUPIED</v>
      </c>
      <c r="E39" s="26" t="str">
        <f aca="false">'Source - Inventory'!L29</f>
        <v>WL-03657</v>
      </c>
      <c r="F39" s="26" t="str">
        <f aca="false">'Source - Inventory'!M29</f>
        <v>Melissa Wagner</v>
      </c>
      <c r="G39" s="26" t="n">
        <f aca="false">'Source - Inventory'!E29</f>
        <v>36</v>
      </c>
      <c r="H39" s="28" t="n">
        <f aca="false">'Source - Inventory'!O29</f>
        <v>51.3</v>
      </c>
      <c r="I39" s="28" t="n">
        <f aca="false">IF(D39="OCCUPIED",ROUNDUP(H39,0),"")</f>
        <v>52</v>
      </c>
      <c r="J39" s="28" t="n">
        <f aca="false">IF(D39="OCCUPIED",MAX(G39,I39),"")</f>
        <v>52</v>
      </c>
      <c r="K39" s="28" t="n">
        <f aca="false">IF(D39&lt;&gt;"OCCUPIED","",IF(C39="COVERED",Covered_Rate,Open_Rate))</f>
        <v>10.4</v>
      </c>
      <c r="L39" s="39" t="n">
        <f aca="false">IF(D39="OCCUPIED",J39*K39,"")</f>
        <v>540.8</v>
      </c>
      <c r="M39" s="26" t="n">
        <f aca="false">IF(D39&lt;&gt;"OCCUPIED","",COUNTIFS('Source - Billing Aug26'!$E$5:$E$773,A39,'Source - Billing Aug26'!$B$5:$B$773,Billing_Month,'Source - Billing Aug26'!$H$5:$H$773,"MONTHLY_MOORAGE"))</f>
        <v>1</v>
      </c>
      <c r="N39" s="28" t="n">
        <f aca="false">IF(M39=0,"",SUMIFS('Source - Billing Aug26'!$I$5:$I$773,'Source - Billing Aug26'!$E$5:$E$773,A39,'Source - Billing Aug26'!$B$5:$B$773,Billing_Month,'Source - Billing Aug26'!$H$5:$H$773,"MONTHLY_MOORAGE"))</f>
        <v>52</v>
      </c>
      <c r="O39" s="28" t="n">
        <f aca="false">IF(M39=0,"",SUMIFS('Source - Billing Aug26'!$L$5:$L$773,'Source - Billing Aug26'!$E$5:$E$773,A39,'Source - Billing Aug26'!$B$5:$B$773,Billing_Month,'Source - Billing Aug26'!$H$5:$H$773,"MONTHLY_MOORAGE"))</f>
        <v>10.4</v>
      </c>
      <c r="P39" s="39" t="n">
        <f aca="false">IF(D39&lt;&gt;"OCCUPIED","",SUMIFS('Source - Billing Aug26'!$M$5:$M$773,'Source - Billing Aug26'!$E$5:$E$773,A39,'Source - Billing Aug26'!$B$5:$B$773,Billing_Month,'Source - Billing Aug26'!$H$5:$H$773,"MONTHLY_MOORAGE"))</f>
        <v>540.8</v>
      </c>
      <c r="Q39" s="39" t="n">
        <f aca="false">IF(D39&lt;&gt;"OCCUPIED","",P39-L39)</f>
        <v>0</v>
      </c>
      <c r="R39" s="26" t="str">
        <f aca="false">IF(D39&lt;&gt;"OCCUPIED","OUT OF SCOPE",IF(M39=0,"MISSING AUGUST BILL",IF(M39&gt;1,"DUPLICATE BILL",IF(ABS(Q39)&lt;0.01,"MATCH",IF(Q39&gt;0,"OVERBILLED","UNDERBILLED")))))</f>
        <v>MATCH</v>
      </c>
      <c r="S39" s="26" t="str">
        <f aca="false">IF(M39=0,"",IFERROR(INDEX('Source - Billing Aug26'!$C$5:$C$773,MATCH(A39,'Source - Billing Aug26'!$E$5:$E$773,0)),""))</f>
        <v>AC-LP-0201</v>
      </c>
    </row>
    <row r="40" customFormat="false" ht="15" hidden="false" customHeight="true" outlineLevel="0" collapsed="false">
      <c r="A40" s="26" t="str">
        <f aca="false">'Source - Inventory'!A30</f>
        <v>LP-0202</v>
      </c>
      <c r="B40" s="26" t="str">
        <f aca="false">'Source - Inventory'!B30</f>
        <v>Ledgport</v>
      </c>
      <c r="C40" s="26" t="str">
        <f aca="false">'Source - Inventory'!G30</f>
        <v>COVERED</v>
      </c>
      <c r="D40" s="26" t="str">
        <f aca="false">'Source - Inventory'!J30</f>
        <v>OCCUPIED</v>
      </c>
      <c r="E40" s="26" t="str">
        <f aca="false">'Source - Inventory'!L30</f>
        <v>WL-02964</v>
      </c>
      <c r="F40" s="26" t="str">
        <f aca="false">'Source - Inventory'!M30</f>
        <v>Christopher Boyd</v>
      </c>
      <c r="G40" s="26" t="n">
        <f aca="false">'Source - Inventory'!E30</f>
        <v>36</v>
      </c>
      <c r="H40" s="28" t="n">
        <f aca="false">'Source - Inventory'!O30</f>
        <v>37.5</v>
      </c>
      <c r="I40" s="28" t="n">
        <f aca="false">IF(D40="OCCUPIED",ROUNDUP(H40,0),"")</f>
        <v>38</v>
      </c>
      <c r="J40" s="28" t="n">
        <f aca="false">IF(D40="OCCUPIED",MAX(G40,I40),"")</f>
        <v>38</v>
      </c>
      <c r="K40" s="28" t="n">
        <f aca="false">IF(D40&lt;&gt;"OCCUPIED","",IF(C40="COVERED",Covered_Rate,Open_Rate))</f>
        <v>10.4</v>
      </c>
      <c r="L40" s="39" t="n">
        <f aca="false">IF(D40="OCCUPIED",J40*K40,"")</f>
        <v>395.2</v>
      </c>
      <c r="M40" s="26" t="n">
        <f aca="false">IF(D40&lt;&gt;"OCCUPIED","",COUNTIFS('Source - Billing Aug26'!$E$5:$E$773,A40,'Source - Billing Aug26'!$B$5:$B$773,Billing_Month,'Source - Billing Aug26'!$H$5:$H$773,"MONTHLY_MOORAGE"))</f>
        <v>1</v>
      </c>
      <c r="N40" s="28" t="n">
        <f aca="false">IF(M40=0,"",SUMIFS('Source - Billing Aug26'!$I$5:$I$773,'Source - Billing Aug26'!$E$5:$E$773,A40,'Source - Billing Aug26'!$B$5:$B$773,Billing_Month,'Source - Billing Aug26'!$H$5:$H$773,"MONTHLY_MOORAGE"))</f>
        <v>38</v>
      </c>
      <c r="O40" s="28" t="n">
        <f aca="false">IF(M40=0,"",SUMIFS('Source - Billing Aug26'!$L$5:$L$773,'Source - Billing Aug26'!$E$5:$E$773,A40,'Source - Billing Aug26'!$B$5:$B$773,Billing_Month,'Source - Billing Aug26'!$H$5:$H$773,"MONTHLY_MOORAGE"))</f>
        <v>10.4</v>
      </c>
      <c r="P40" s="39" t="n">
        <f aca="false">IF(D40&lt;&gt;"OCCUPIED","",SUMIFS('Source - Billing Aug26'!$M$5:$M$773,'Source - Billing Aug26'!$E$5:$E$773,A40,'Source - Billing Aug26'!$B$5:$B$773,Billing_Month,'Source - Billing Aug26'!$H$5:$H$773,"MONTHLY_MOORAGE"))</f>
        <v>395.2</v>
      </c>
      <c r="Q40" s="39" t="n">
        <f aca="false">IF(D40&lt;&gt;"OCCUPIED","",P40-L40)</f>
        <v>0</v>
      </c>
      <c r="R40" s="26" t="str">
        <f aca="false">IF(D40&lt;&gt;"OCCUPIED","OUT OF SCOPE",IF(M40=0,"MISSING AUGUST BILL",IF(M40&gt;1,"DUPLICATE BILL",IF(ABS(Q40)&lt;0.01,"MATCH",IF(Q40&gt;0,"OVERBILLED","UNDERBILLED")))))</f>
        <v>MATCH</v>
      </c>
      <c r="S40" s="26" t="str">
        <f aca="false">IF(M40=0,"",IFERROR(INDEX('Source - Billing Aug26'!$C$5:$C$773,MATCH(A40,'Source - Billing Aug26'!$E$5:$E$773,0)),""))</f>
        <v>AC-LP-0202</v>
      </c>
    </row>
    <row r="41" customFormat="false" ht="15" hidden="false" customHeight="true" outlineLevel="0" collapsed="false">
      <c r="A41" s="26" t="str">
        <f aca="false">'Source - Inventory'!A31</f>
        <v>LP-0203</v>
      </c>
      <c r="B41" s="26" t="str">
        <f aca="false">'Source - Inventory'!B31</f>
        <v>Ledgport</v>
      </c>
      <c r="C41" s="26" t="str">
        <f aca="false">'Source - Inventory'!G31</f>
        <v>COVERED</v>
      </c>
      <c r="D41" s="26" t="str">
        <f aca="false">'Source - Inventory'!J31</f>
        <v>OCCUPIED</v>
      </c>
      <c r="E41" s="26" t="str">
        <f aca="false">'Source - Inventory'!L31</f>
        <v>WL-01820</v>
      </c>
      <c r="F41" s="26" t="str">
        <f aca="false">'Source - Inventory'!M31</f>
        <v>Andrew Petty</v>
      </c>
      <c r="G41" s="26" t="n">
        <f aca="false">'Source - Inventory'!E31</f>
        <v>28</v>
      </c>
      <c r="H41" s="28" t="n">
        <f aca="false">'Source - Inventory'!O31</f>
        <v>28.3</v>
      </c>
      <c r="I41" s="28" t="n">
        <f aca="false">IF(D41="OCCUPIED",ROUNDUP(H41,0),"")</f>
        <v>29</v>
      </c>
      <c r="J41" s="28" t="n">
        <f aca="false">IF(D41="OCCUPIED",MAX(G41,I41),"")</f>
        <v>29</v>
      </c>
      <c r="K41" s="28" t="n">
        <f aca="false">IF(D41&lt;&gt;"OCCUPIED","",IF(C41="COVERED",Covered_Rate,Open_Rate))</f>
        <v>10.4</v>
      </c>
      <c r="L41" s="39" t="n">
        <f aca="false">IF(D41="OCCUPIED",J41*K41,"")</f>
        <v>301.6</v>
      </c>
      <c r="M41" s="26" t="n">
        <f aca="false">IF(D41&lt;&gt;"OCCUPIED","",COUNTIFS('Source - Billing Aug26'!$E$5:$E$773,A41,'Source - Billing Aug26'!$B$5:$B$773,Billing_Month,'Source - Billing Aug26'!$H$5:$H$773,"MONTHLY_MOORAGE"))</f>
        <v>1</v>
      </c>
      <c r="N41" s="28" t="n">
        <f aca="false">IF(M41=0,"",SUMIFS('Source - Billing Aug26'!$I$5:$I$773,'Source - Billing Aug26'!$E$5:$E$773,A41,'Source - Billing Aug26'!$B$5:$B$773,Billing_Month,'Source - Billing Aug26'!$H$5:$H$773,"MONTHLY_MOORAGE"))</f>
        <v>29</v>
      </c>
      <c r="O41" s="28" t="n">
        <f aca="false">IF(M41=0,"",SUMIFS('Source - Billing Aug26'!$L$5:$L$773,'Source - Billing Aug26'!$E$5:$E$773,A41,'Source - Billing Aug26'!$B$5:$B$773,Billing_Month,'Source - Billing Aug26'!$H$5:$H$773,"MONTHLY_MOORAGE"))</f>
        <v>10.4</v>
      </c>
      <c r="P41" s="39" t="n">
        <f aca="false">IF(D41&lt;&gt;"OCCUPIED","",SUMIFS('Source - Billing Aug26'!$M$5:$M$773,'Source - Billing Aug26'!$E$5:$E$773,A41,'Source - Billing Aug26'!$B$5:$B$773,Billing_Month,'Source - Billing Aug26'!$H$5:$H$773,"MONTHLY_MOORAGE"))</f>
        <v>301.6</v>
      </c>
      <c r="Q41" s="39" t="n">
        <f aca="false">IF(D41&lt;&gt;"OCCUPIED","",P41-L41)</f>
        <v>0</v>
      </c>
      <c r="R41" s="26" t="str">
        <f aca="false">IF(D41&lt;&gt;"OCCUPIED","OUT OF SCOPE",IF(M41=0,"MISSING AUGUST BILL",IF(M41&gt;1,"DUPLICATE BILL",IF(ABS(Q41)&lt;0.01,"MATCH",IF(Q41&gt;0,"OVERBILLED","UNDERBILLED")))))</f>
        <v>MATCH</v>
      </c>
      <c r="S41" s="26" t="str">
        <f aca="false">IF(M41=0,"",IFERROR(INDEX('Source - Billing Aug26'!$C$5:$C$773,MATCH(A41,'Source - Billing Aug26'!$E$5:$E$773,0)),""))</f>
        <v>AC-LP-0203</v>
      </c>
    </row>
    <row r="42" customFormat="false" ht="15" hidden="false" customHeight="true" outlineLevel="0" collapsed="false">
      <c r="A42" s="26" t="str">
        <f aca="false">'Source - Inventory'!A32</f>
        <v>LP-0204</v>
      </c>
      <c r="B42" s="26" t="str">
        <f aca="false">'Source - Inventory'!B32</f>
        <v>Ledgport</v>
      </c>
      <c r="C42" s="26" t="str">
        <f aca="false">'Source - Inventory'!G32</f>
        <v>COVERED</v>
      </c>
      <c r="D42" s="26" t="str">
        <f aca="false">'Source - Inventory'!J32</f>
        <v>OCCUPIED</v>
      </c>
      <c r="E42" s="26" t="str">
        <f aca="false">'Source - Inventory'!L32</f>
        <v>WL-01587</v>
      </c>
      <c r="F42" s="26" t="str">
        <f aca="false">'Source - Inventory'!M32</f>
        <v>Patrick Guzman</v>
      </c>
      <c r="G42" s="26" t="n">
        <f aca="false">'Source - Inventory'!E32</f>
        <v>28</v>
      </c>
      <c r="H42" s="28" t="n">
        <f aca="false">'Source - Inventory'!O32</f>
        <v>35.6</v>
      </c>
      <c r="I42" s="28" t="n">
        <f aca="false">IF(D42="OCCUPIED",ROUNDUP(H42,0),"")</f>
        <v>36</v>
      </c>
      <c r="J42" s="28" t="n">
        <f aca="false">IF(D42="OCCUPIED",MAX(G42,I42),"")</f>
        <v>36</v>
      </c>
      <c r="K42" s="28" t="n">
        <f aca="false">IF(D42&lt;&gt;"OCCUPIED","",IF(C42="COVERED",Covered_Rate,Open_Rate))</f>
        <v>10.4</v>
      </c>
      <c r="L42" s="39" t="n">
        <f aca="false">IF(D42="OCCUPIED",J42*K42,"")</f>
        <v>374.4</v>
      </c>
      <c r="M42" s="26" t="n">
        <f aca="false">IF(D42&lt;&gt;"OCCUPIED","",COUNTIFS('Source - Billing Aug26'!$E$5:$E$773,A42,'Source - Billing Aug26'!$B$5:$B$773,Billing_Month,'Source - Billing Aug26'!$H$5:$H$773,"MONTHLY_MOORAGE"))</f>
        <v>1</v>
      </c>
      <c r="N42" s="28" t="n">
        <f aca="false">IF(M42=0,"",SUMIFS('Source - Billing Aug26'!$I$5:$I$773,'Source - Billing Aug26'!$E$5:$E$773,A42,'Source - Billing Aug26'!$B$5:$B$773,Billing_Month,'Source - Billing Aug26'!$H$5:$H$773,"MONTHLY_MOORAGE"))</f>
        <v>36</v>
      </c>
      <c r="O42" s="28" t="n">
        <f aca="false">IF(M42=0,"",SUMIFS('Source - Billing Aug26'!$L$5:$L$773,'Source - Billing Aug26'!$E$5:$E$773,A42,'Source - Billing Aug26'!$B$5:$B$773,Billing_Month,'Source - Billing Aug26'!$H$5:$H$773,"MONTHLY_MOORAGE"))</f>
        <v>10.4</v>
      </c>
      <c r="P42" s="39" t="n">
        <f aca="false">IF(D42&lt;&gt;"OCCUPIED","",SUMIFS('Source - Billing Aug26'!$M$5:$M$773,'Source - Billing Aug26'!$E$5:$E$773,A42,'Source - Billing Aug26'!$B$5:$B$773,Billing_Month,'Source - Billing Aug26'!$H$5:$H$773,"MONTHLY_MOORAGE"))</f>
        <v>374.4</v>
      </c>
      <c r="Q42" s="39" t="n">
        <f aca="false">IF(D42&lt;&gt;"OCCUPIED","",P42-L42)</f>
        <v>0</v>
      </c>
      <c r="R42" s="26" t="str">
        <f aca="false">IF(D42&lt;&gt;"OCCUPIED","OUT OF SCOPE",IF(M42=0,"MISSING AUGUST BILL",IF(M42&gt;1,"DUPLICATE BILL",IF(ABS(Q42)&lt;0.01,"MATCH",IF(Q42&gt;0,"OVERBILLED","UNDERBILLED")))))</f>
        <v>MATCH</v>
      </c>
      <c r="S42" s="26" t="str">
        <f aca="false">IF(M42=0,"",IFERROR(INDEX('Source - Billing Aug26'!$C$5:$C$773,MATCH(A42,'Source - Billing Aug26'!$E$5:$E$773,0)),""))</f>
        <v>AC-LP-0204</v>
      </c>
    </row>
    <row r="43" customFormat="false" ht="15" hidden="false" customHeight="true" outlineLevel="0" collapsed="false">
      <c r="A43" s="26" t="str">
        <f aca="false">'Source - Inventory'!A33</f>
        <v>LP-0205</v>
      </c>
      <c r="B43" s="26" t="str">
        <f aca="false">'Source - Inventory'!B33</f>
        <v>Ledgport</v>
      </c>
      <c r="C43" s="26" t="str">
        <f aca="false">'Source - Inventory'!G33</f>
        <v>COVERED</v>
      </c>
      <c r="D43" s="26" t="str">
        <f aca="false">'Source - Inventory'!J33</f>
        <v>OCCUPIED</v>
      </c>
      <c r="E43" s="26" t="str">
        <f aca="false">'Source - Inventory'!L33</f>
        <v>WL-01514</v>
      </c>
      <c r="F43" s="26" t="str">
        <f aca="false">'Source - Inventory'!M33</f>
        <v>Gary Young</v>
      </c>
      <c r="G43" s="26" t="n">
        <f aca="false">'Source - Inventory'!E33</f>
        <v>40</v>
      </c>
      <c r="H43" s="28" t="n">
        <f aca="false">'Source - Inventory'!O33</f>
        <v>23</v>
      </c>
      <c r="I43" s="28" t="n">
        <f aca="false">IF(D43="OCCUPIED",ROUNDUP(H43,0),"")</f>
        <v>23</v>
      </c>
      <c r="J43" s="28" t="n">
        <f aca="false">IF(D43="OCCUPIED",MAX(G43,I43),"")</f>
        <v>40</v>
      </c>
      <c r="K43" s="28" t="n">
        <f aca="false">IF(D43&lt;&gt;"OCCUPIED","",IF(C43="COVERED",Covered_Rate,Open_Rate))</f>
        <v>10.4</v>
      </c>
      <c r="L43" s="39" t="n">
        <f aca="false">IF(D43="OCCUPIED",J43*K43,"")</f>
        <v>416</v>
      </c>
      <c r="M43" s="26" t="n">
        <f aca="false">IF(D43&lt;&gt;"OCCUPIED","",COUNTIFS('Source - Billing Aug26'!$E$5:$E$773,A43,'Source - Billing Aug26'!$B$5:$B$773,Billing_Month,'Source - Billing Aug26'!$H$5:$H$773,"MONTHLY_MOORAGE"))</f>
        <v>1</v>
      </c>
      <c r="N43" s="28" t="n">
        <f aca="false">IF(M43=0,"",SUMIFS('Source - Billing Aug26'!$I$5:$I$773,'Source - Billing Aug26'!$E$5:$E$773,A43,'Source - Billing Aug26'!$B$5:$B$773,Billing_Month,'Source - Billing Aug26'!$H$5:$H$773,"MONTHLY_MOORAGE"))</f>
        <v>40</v>
      </c>
      <c r="O43" s="28" t="n">
        <f aca="false">IF(M43=0,"",SUMIFS('Source - Billing Aug26'!$L$5:$L$773,'Source - Billing Aug26'!$E$5:$E$773,A43,'Source - Billing Aug26'!$B$5:$B$773,Billing_Month,'Source - Billing Aug26'!$H$5:$H$773,"MONTHLY_MOORAGE"))</f>
        <v>10.4</v>
      </c>
      <c r="P43" s="39" t="n">
        <f aca="false">IF(D43&lt;&gt;"OCCUPIED","",SUMIFS('Source - Billing Aug26'!$M$5:$M$773,'Source - Billing Aug26'!$E$5:$E$773,A43,'Source - Billing Aug26'!$B$5:$B$773,Billing_Month,'Source - Billing Aug26'!$H$5:$H$773,"MONTHLY_MOORAGE"))</f>
        <v>416</v>
      </c>
      <c r="Q43" s="39" t="n">
        <f aca="false">IF(D43&lt;&gt;"OCCUPIED","",P43-L43)</f>
        <v>0</v>
      </c>
      <c r="R43" s="26" t="str">
        <f aca="false">IF(D43&lt;&gt;"OCCUPIED","OUT OF SCOPE",IF(M43=0,"MISSING AUGUST BILL",IF(M43&gt;1,"DUPLICATE BILL",IF(ABS(Q43)&lt;0.01,"MATCH",IF(Q43&gt;0,"OVERBILLED","UNDERBILLED")))))</f>
        <v>MATCH</v>
      </c>
      <c r="S43" s="26" t="str">
        <f aca="false">IF(M43=0,"",IFERROR(INDEX('Source - Billing Aug26'!$C$5:$C$773,MATCH(A43,'Source - Billing Aug26'!$E$5:$E$773,0)),""))</f>
        <v>AC-LP-0205</v>
      </c>
    </row>
    <row r="44" customFormat="false" ht="15" hidden="false" customHeight="true" outlineLevel="0" collapsed="false">
      <c r="A44" s="26" t="str">
        <f aca="false">'Source - Inventory'!A34</f>
        <v>LP-0206</v>
      </c>
      <c r="B44" s="26" t="str">
        <f aca="false">'Source - Inventory'!B34</f>
        <v>Ledgport</v>
      </c>
      <c r="C44" s="26" t="str">
        <f aca="false">'Source - Inventory'!G34</f>
        <v>COVERED</v>
      </c>
      <c r="D44" s="26" t="str">
        <f aca="false">'Source - Inventory'!J34</f>
        <v>OCCUPIED</v>
      </c>
      <c r="E44" s="26" t="str">
        <f aca="false">'Source - Inventory'!L34</f>
        <v>WL-03079</v>
      </c>
      <c r="F44" s="26" t="str">
        <f aca="false">'Source - Inventory'!M34</f>
        <v>Crystal Glover</v>
      </c>
      <c r="G44" s="26" t="n">
        <f aca="false">'Source - Inventory'!E34</f>
        <v>24</v>
      </c>
      <c r="H44" s="28" t="n">
        <f aca="false">'Source - Inventory'!O34</f>
        <v>41.4</v>
      </c>
      <c r="I44" s="28" t="n">
        <f aca="false">IF(D44="OCCUPIED",ROUNDUP(H44,0),"")</f>
        <v>42</v>
      </c>
      <c r="J44" s="28" t="n">
        <f aca="false">IF(D44="OCCUPIED",MAX(G44,I44),"")</f>
        <v>42</v>
      </c>
      <c r="K44" s="28" t="n">
        <f aca="false">IF(D44&lt;&gt;"OCCUPIED","",IF(C44="COVERED",Covered_Rate,Open_Rate))</f>
        <v>10.4</v>
      </c>
      <c r="L44" s="39" t="n">
        <f aca="false">IF(D44="OCCUPIED",J44*K44,"")</f>
        <v>436.8</v>
      </c>
      <c r="M44" s="26" t="n">
        <f aca="false">IF(D44&lt;&gt;"OCCUPIED","",COUNTIFS('Source - Billing Aug26'!$E$5:$E$773,A44,'Source - Billing Aug26'!$B$5:$B$773,Billing_Month,'Source - Billing Aug26'!$H$5:$H$773,"MONTHLY_MOORAGE"))</f>
        <v>1</v>
      </c>
      <c r="N44" s="28" t="n">
        <f aca="false">IF(M44=0,"",SUMIFS('Source - Billing Aug26'!$I$5:$I$773,'Source - Billing Aug26'!$E$5:$E$773,A44,'Source - Billing Aug26'!$B$5:$B$773,Billing_Month,'Source - Billing Aug26'!$H$5:$H$773,"MONTHLY_MOORAGE"))</f>
        <v>42</v>
      </c>
      <c r="O44" s="28" t="n">
        <f aca="false">IF(M44=0,"",SUMIFS('Source - Billing Aug26'!$L$5:$L$773,'Source - Billing Aug26'!$E$5:$E$773,A44,'Source - Billing Aug26'!$B$5:$B$773,Billing_Month,'Source - Billing Aug26'!$H$5:$H$773,"MONTHLY_MOORAGE"))</f>
        <v>10.4</v>
      </c>
      <c r="P44" s="39" t="n">
        <f aca="false">IF(D44&lt;&gt;"OCCUPIED","",SUMIFS('Source - Billing Aug26'!$M$5:$M$773,'Source - Billing Aug26'!$E$5:$E$773,A44,'Source - Billing Aug26'!$B$5:$B$773,Billing_Month,'Source - Billing Aug26'!$H$5:$H$773,"MONTHLY_MOORAGE"))</f>
        <v>436.8</v>
      </c>
      <c r="Q44" s="39" t="n">
        <f aca="false">IF(D44&lt;&gt;"OCCUPIED","",P44-L44)</f>
        <v>0</v>
      </c>
      <c r="R44" s="26" t="str">
        <f aca="false">IF(D44&lt;&gt;"OCCUPIED","OUT OF SCOPE",IF(M44=0,"MISSING AUGUST BILL",IF(M44&gt;1,"DUPLICATE BILL",IF(ABS(Q44)&lt;0.01,"MATCH",IF(Q44&gt;0,"OVERBILLED","UNDERBILLED")))))</f>
        <v>MATCH</v>
      </c>
      <c r="S44" s="26" t="str">
        <f aca="false">IF(M44=0,"",IFERROR(INDEX('Source - Billing Aug26'!$C$5:$C$773,MATCH(A44,'Source - Billing Aug26'!$E$5:$E$773,0)),""))</f>
        <v>AC-LP-0206</v>
      </c>
    </row>
    <row r="45" customFormat="false" ht="15" hidden="false" customHeight="true" outlineLevel="0" collapsed="false">
      <c r="A45" s="26" t="str">
        <f aca="false">'Source - Inventory'!A35</f>
        <v>LP-0207</v>
      </c>
      <c r="B45" s="26" t="str">
        <f aca="false">'Source - Inventory'!B35</f>
        <v>Ledgport</v>
      </c>
      <c r="C45" s="26" t="str">
        <f aca="false">'Source - Inventory'!G35</f>
        <v>COVERED</v>
      </c>
      <c r="D45" s="26" t="str">
        <f aca="false">'Source - Inventory'!J35</f>
        <v>VACANT</v>
      </c>
      <c r="E45" s="26" t="n">
        <f aca="false">'Source - Inventory'!L35</f>
        <v>0</v>
      </c>
      <c r="F45" s="26" t="n">
        <f aca="false">'Source - Inventory'!M35</f>
        <v>0</v>
      </c>
      <c r="G45" s="26" t="n">
        <f aca="false">'Source - Inventory'!E35</f>
        <v>40</v>
      </c>
      <c r="H45" s="28" t="n">
        <f aca="false">'Source - Inventory'!O35</f>
        <v>0</v>
      </c>
      <c r="I45" s="28" t="str">
        <f aca="false">IF(D45="OCCUPIED",ROUNDUP(H45,0),"")</f>
        <v/>
      </c>
      <c r="J45" s="28" t="str">
        <f aca="false">IF(D45="OCCUPIED",MAX(G45,I45),"")</f>
        <v/>
      </c>
      <c r="K45" s="28" t="str">
        <f aca="false">IF(D45&lt;&gt;"OCCUPIED","",IF(C45="COVERED",Covered_Rate,Open_Rate))</f>
        <v/>
      </c>
      <c r="L45" s="39" t="str">
        <f aca="false">IF(D45="OCCUPIED",J45*K45,"")</f>
        <v/>
      </c>
      <c r="M45" s="26" t="str">
        <f aca="false">IF(D45&lt;&gt;"OCCUPIED","",COUNTIFS('Source - Billing Aug26'!$E$5:$E$773,A45,'Source - Billing Aug26'!$B$5:$B$773,Billing_Month,'Source - Billing Aug26'!$H$5:$H$773,"MONTHLY_MOORAGE"))</f>
        <v/>
      </c>
      <c r="N45" s="28" t="n">
        <f aca="false">IF(M45=0,"",SUMIFS('Source - Billing Aug26'!$I$5:$I$773,'Source - Billing Aug26'!$E$5:$E$773,A45,'Source - Billing Aug26'!$B$5:$B$773,Billing_Month,'Source - Billing Aug26'!$H$5:$H$773,"MONTHLY_MOORAGE"))</f>
        <v>0</v>
      </c>
      <c r="O45" s="28" t="n">
        <f aca="false">IF(M45=0,"",SUMIFS('Source - Billing Aug26'!$L$5:$L$773,'Source - Billing Aug26'!$E$5:$E$773,A45,'Source - Billing Aug26'!$B$5:$B$773,Billing_Month,'Source - Billing Aug26'!$H$5:$H$773,"MONTHLY_MOORAGE"))</f>
        <v>0</v>
      </c>
      <c r="P45" s="39" t="str">
        <f aca="false">IF(D45&lt;&gt;"OCCUPIED","",SUMIFS('Source - Billing Aug26'!$M$5:$M$773,'Source - Billing Aug26'!$E$5:$E$773,A45,'Source - Billing Aug26'!$B$5:$B$773,Billing_Month,'Source - Billing Aug26'!$H$5:$H$773,"MONTHLY_MOORAGE"))</f>
        <v/>
      </c>
      <c r="Q45" s="39" t="str">
        <f aca="false">IF(D45&lt;&gt;"OCCUPIED","",P45-L45)</f>
        <v/>
      </c>
      <c r="R45" s="26" t="str">
        <f aca="false">IF(D45&lt;&gt;"OCCUPIED","OUT OF SCOPE",IF(M45=0,"MISSING AUGUST BILL",IF(M45&gt;1,"DUPLICATE BILL",IF(ABS(Q45)&lt;0.01,"MATCH",IF(Q45&gt;0,"OVERBILLED","UNDERBILLED")))))</f>
        <v>OUT OF SCOPE</v>
      </c>
      <c r="S45" s="26" t="str">
        <f aca="false">IF(M45=0,"",IFERROR(INDEX('Source - Billing Aug26'!$C$5:$C$773,MATCH(A45,'Source - Billing Aug26'!$E$5:$E$773,0)),""))</f>
        <v/>
      </c>
    </row>
    <row r="46" customFormat="false" ht="15" hidden="false" customHeight="true" outlineLevel="0" collapsed="false">
      <c r="A46" s="26" t="str">
        <f aca="false">'Source - Inventory'!A36</f>
        <v>LP-0208</v>
      </c>
      <c r="B46" s="26" t="str">
        <f aca="false">'Source - Inventory'!B36</f>
        <v>Ledgport</v>
      </c>
      <c r="C46" s="26" t="str">
        <f aca="false">'Source - Inventory'!G36</f>
        <v>COVERED</v>
      </c>
      <c r="D46" s="26" t="str">
        <f aca="false">'Source - Inventory'!J36</f>
        <v>OCCUPIED</v>
      </c>
      <c r="E46" s="26" t="str">
        <f aca="false">'Source - Inventory'!L36</f>
        <v>WL-02432</v>
      </c>
      <c r="F46" s="26" t="str">
        <f aca="false">'Source - Inventory'!M36</f>
        <v>James Olson</v>
      </c>
      <c r="G46" s="26" t="n">
        <f aca="false">'Source - Inventory'!E36</f>
        <v>32</v>
      </c>
      <c r="H46" s="28" t="n">
        <f aca="false">'Source - Inventory'!O36</f>
        <v>35.9</v>
      </c>
      <c r="I46" s="28" t="n">
        <f aca="false">IF(D46="OCCUPIED",ROUNDUP(H46,0),"")</f>
        <v>36</v>
      </c>
      <c r="J46" s="28" t="n">
        <f aca="false">IF(D46="OCCUPIED",MAX(G46,I46),"")</f>
        <v>36</v>
      </c>
      <c r="K46" s="28" t="n">
        <f aca="false">IF(D46&lt;&gt;"OCCUPIED","",IF(C46="COVERED",Covered_Rate,Open_Rate))</f>
        <v>10.4</v>
      </c>
      <c r="L46" s="39" t="n">
        <f aca="false">IF(D46="OCCUPIED",J46*K46,"")</f>
        <v>374.4</v>
      </c>
      <c r="M46" s="26" t="n">
        <f aca="false">IF(D46&lt;&gt;"OCCUPIED","",COUNTIFS('Source - Billing Aug26'!$E$5:$E$773,A46,'Source - Billing Aug26'!$B$5:$B$773,Billing_Month,'Source - Billing Aug26'!$H$5:$H$773,"MONTHLY_MOORAGE"))</f>
        <v>1</v>
      </c>
      <c r="N46" s="28" t="n">
        <f aca="false">IF(M46=0,"",SUMIFS('Source - Billing Aug26'!$I$5:$I$773,'Source - Billing Aug26'!$E$5:$E$773,A46,'Source - Billing Aug26'!$B$5:$B$773,Billing_Month,'Source - Billing Aug26'!$H$5:$H$773,"MONTHLY_MOORAGE"))</f>
        <v>36</v>
      </c>
      <c r="O46" s="28" t="n">
        <f aca="false">IF(M46=0,"",SUMIFS('Source - Billing Aug26'!$L$5:$L$773,'Source - Billing Aug26'!$E$5:$E$773,A46,'Source - Billing Aug26'!$B$5:$B$773,Billing_Month,'Source - Billing Aug26'!$H$5:$H$773,"MONTHLY_MOORAGE"))</f>
        <v>10.4</v>
      </c>
      <c r="P46" s="39" t="n">
        <f aca="false">IF(D46&lt;&gt;"OCCUPIED","",SUMIFS('Source - Billing Aug26'!$M$5:$M$773,'Source - Billing Aug26'!$E$5:$E$773,A46,'Source - Billing Aug26'!$B$5:$B$773,Billing_Month,'Source - Billing Aug26'!$H$5:$H$773,"MONTHLY_MOORAGE"))</f>
        <v>374.4</v>
      </c>
      <c r="Q46" s="39" t="n">
        <f aca="false">IF(D46&lt;&gt;"OCCUPIED","",P46-L46)</f>
        <v>0</v>
      </c>
      <c r="R46" s="26" t="str">
        <f aca="false">IF(D46&lt;&gt;"OCCUPIED","OUT OF SCOPE",IF(M46=0,"MISSING AUGUST BILL",IF(M46&gt;1,"DUPLICATE BILL",IF(ABS(Q46)&lt;0.01,"MATCH",IF(Q46&gt;0,"OVERBILLED","UNDERBILLED")))))</f>
        <v>MATCH</v>
      </c>
      <c r="S46" s="26" t="str">
        <f aca="false">IF(M46=0,"",IFERROR(INDEX('Source - Billing Aug26'!$C$5:$C$773,MATCH(A46,'Source - Billing Aug26'!$E$5:$E$773,0)),""))</f>
        <v>AC-LP-0208</v>
      </c>
    </row>
    <row r="47" customFormat="false" ht="15" hidden="false" customHeight="true" outlineLevel="0" collapsed="false">
      <c r="A47" s="26" t="str">
        <f aca="false">'Source - Inventory'!A37</f>
        <v>LP-0209</v>
      </c>
      <c r="B47" s="26" t="str">
        <f aca="false">'Source - Inventory'!B37</f>
        <v>Ledgport</v>
      </c>
      <c r="C47" s="26" t="str">
        <f aca="false">'Source - Inventory'!G37</f>
        <v>COVERED</v>
      </c>
      <c r="D47" s="26" t="str">
        <f aca="false">'Source - Inventory'!J37</f>
        <v>OCCUPIED</v>
      </c>
      <c r="E47" s="26" t="str">
        <f aca="false">'Source - Inventory'!L37</f>
        <v>WL-01517</v>
      </c>
      <c r="F47" s="26" t="str">
        <f aca="false">'Source - Inventory'!M37</f>
        <v>Manuel Abbott</v>
      </c>
      <c r="G47" s="26" t="n">
        <f aca="false">'Source - Inventory'!E37</f>
        <v>32</v>
      </c>
      <c r="H47" s="28" t="n">
        <f aca="false">'Source - Inventory'!O37</f>
        <v>19.8</v>
      </c>
      <c r="I47" s="28" t="n">
        <f aca="false">IF(D47="OCCUPIED",ROUNDUP(H47,0),"")</f>
        <v>20</v>
      </c>
      <c r="J47" s="28" t="n">
        <f aca="false">IF(D47="OCCUPIED",MAX(G47,I47),"")</f>
        <v>32</v>
      </c>
      <c r="K47" s="28" t="n">
        <f aca="false">IF(D47&lt;&gt;"OCCUPIED","",IF(C47="COVERED",Covered_Rate,Open_Rate))</f>
        <v>10.4</v>
      </c>
      <c r="L47" s="39" t="n">
        <f aca="false">IF(D47="OCCUPIED",J47*K47,"")</f>
        <v>332.8</v>
      </c>
      <c r="M47" s="26" t="n">
        <f aca="false">IF(D47&lt;&gt;"OCCUPIED","",COUNTIFS('Source - Billing Aug26'!$E$5:$E$773,A47,'Source - Billing Aug26'!$B$5:$B$773,Billing_Month,'Source - Billing Aug26'!$H$5:$H$773,"MONTHLY_MOORAGE"))</f>
        <v>1</v>
      </c>
      <c r="N47" s="28" t="n">
        <f aca="false">IF(M47=0,"",SUMIFS('Source - Billing Aug26'!$I$5:$I$773,'Source - Billing Aug26'!$E$5:$E$773,A47,'Source - Billing Aug26'!$B$5:$B$773,Billing_Month,'Source - Billing Aug26'!$H$5:$H$773,"MONTHLY_MOORAGE"))</f>
        <v>32</v>
      </c>
      <c r="O47" s="28" t="n">
        <f aca="false">IF(M47=0,"",SUMIFS('Source - Billing Aug26'!$L$5:$L$773,'Source - Billing Aug26'!$E$5:$E$773,A47,'Source - Billing Aug26'!$B$5:$B$773,Billing_Month,'Source - Billing Aug26'!$H$5:$H$773,"MONTHLY_MOORAGE"))</f>
        <v>10.4</v>
      </c>
      <c r="P47" s="39" t="n">
        <f aca="false">IF(D47&lt;&gt;"OCCUPIED","",SUMIFS('Source - Billing Aug26'!$M$5:$M$773,'Source - Billing Aug26'!$E$5:$E$773,A47,'Source - Billing Aug26'!$B$5:$B$773,Billing_Month,'Source - Billing Aug26'!$H$5:$H$773,"MONTHLY_MOORAGE"))</f>
        <v>332.8</v>
      </c>
      <c r="Q47" s="39" t="n">
        <f aca="false">IF(D47&lt;&gt;"OCCUPIED","",P47-L47)</f>
        <v>0</v>
      </c>
      <c r="R47" s="26" t="str">
        <f aca="false">IF(D47&lt;&gt;"OCCUPIED","OUT OF SCOPE",IF(M47=0,"MISSING AUGUST BILL",IF(M47&gt;1,"DUPLICATE BILL",IF(ABS(Q47)&lt;0.01,"MATCH",IF(Q47&gt;0,"OVERBILLED","UNDERBILLED")))))</f>
        <v>MATCH</v>
      </c>
      <c r="S47" s="26" t="str">
        <f aca="false">IF(M47=0,"",IFERROR(INDEX('Source - Billing Aug26'!$C$5:$C$773,MATCH(A47,'Source - Billing Aug26'!$E$5:$E$773,0)),""))</f>
        <v>AC-LP-0209</v>
      </c>
    </row>
    <row r="48" customFormat="false" ht="15" hidden="false" customHeight="true" outlineLevel="0" collapsed="false">
      <c r="A48" s="26" t="str">
        <f aca="false">'Source - Inventory'!A38</f>
        <v>LP-0210</v>
      </c>
      <c r="B48" s="26" t="str">
        <f aca="false">'Source - Inventory'!B38</f>
        <v>Ledgport</v>
      </c>
      <c r="C48" s="26" t="str">
        <f aca="false">'Source - Inventory'!G38</f>
        <v>COVERED</v>
      </c>
      <c r="D48" s="26" t="str">
        <f aca="false">'Source - Inventory'!J38</f>
        <v>OCCUPIED</v>
      </c>
      <c r="E48" s="26" t="str">
        <f aca="false">'Source - Inventory'!L38</f>
        <v>WL-02178</v>
      </c>
      <c r="F48" s="26" t="str">
        <f aca="false">'Source - Inventory'!M38</f>
        <v>Thomas Stone</v>
      </c>
      <c r="G48" s="26" t="n">
        <f aca="false">'Source - Inventory'!E38</f>
        <v>40</v>
      </c>
      <c r="H48" s="28" t="n">
        <f aca="false">'Source - Inventory'!O38</f>
        <v>24.8</v>
      </c>
      <c r="I48" s="28" t="n">
        <f aca="false">IF(D48="OCCUPIED",ROUNDUP(H48,0),"")</f>
        <v>25</v>
      </c>
      <c r="J48" s="28" t="n">
        <f aca="false">IF(D48="OCCUPIED",MAX(G48,I48),"")</f>
        <v>40</v>
      </c>
      <c r="K48" s="28" t="n">
        <f aca="false">IF(D48&lt;&gt;"OCCUPIED","",IF(C48="COVERED",Covered_Rate,Open_Rate))</f>
        <v>10.4</v>
      </c>
      <c r="L48" s="39" t="n">
        <f aca="false">IF(D48="OCCUPIED",J48*K48,"")</f>
        <v>416</v>
      </c>
      <c r="M48" s="26" t="n">
        <f aca="false">IF(D48&lt;&gt;"OCCUPIED","",COUNTIFS('Source - Billing Aug26'!$E$5:$E$773,A48,'Source - Billing Aug26'!$B$5:$B$773,Billing_Month,'Source - Billing Aug26'!$H$5:$H$773,"MONTHLY_MOORAGE"))</f>
        <v>1</v>
      </c>
      <c r="N48" s="28" t="n">
        <f aca="false">IF(M48=0,"",SUMIFS('Source - Billing Aug26'!$I$5:$I$773,'Source - Billing Aug26'!$E$5:$E$773,A48,'Source - Billing Aug26'!$B$5:$B$773,Billing_Month,'Source - Billing Aug26'!$H$5:$H$773,"MONTHLY_MOORAGE"))</f>
        <v>40</v>
      </c>
      <c r="O48" s="28" t="n">
        <f aca="false">IF(M48=0,"",SUMIFS('Source - Billing Aug26'!$L$5:$L$773,'Source - Billing Aug26'!$E$5:$E$773,A48,'Source - Billing Aug26'!$B$5:$B$773,Billing_Month,'Source - Billing Aug26'!$H$5:$H$773,"MONTHLY_MOORAGE"))</f>
        <v>10.4</v>
      </c>
      <c r="P48" s="39" t="n">
        <f aca="false">IF(D48&lt;&gt;"OCCUPIED","",SUMIFS('Source - Billing Aug26'!$M$5:$M$773,'Source - Billing Aug26'!$E$5:$E$773,A48,'Source - Billing Aug26'!$B$5:$B$773,Billing_Month,'Source - Billing Aug26'!$H$5:$H$773,"MONTHLY_MOORAGE"))</f>
        <v>416</v>
      </c>
      <c r="Q48" s="39" t="n">
        <f aca="false">IF(D48&lt;&gt;"OCCUPIED","",P48-L48)</f>
        <v>0</v>
      </c>
      <c r="R48" s="26" t="str">
        <f aca="false">IF(D48&lt;&gt;"OCCUPIED","OUT OF SCOPE",IF(M48=0,"MISSING AUGUST BILL",IF(M48&gt;1,"DUPLICATE BILL",IF(ABS(Q48)&lt;0.01,"MATCH",IF(Q48&gt;0,"OVERBILLED","UNDERBILLED")))))</f>
        <v>MATCH</v>
      </c>
      <c r="S48" s="26" t="str">
        <f aca="false">IF(M48=0,"",IFERROR(INDEX('Source - Billing Aug26'!$C$5:$C$773,MATCH(A48,'Source - Billing Aug26'!$E$5:$E$773,0)),""))</f>
        <v>AC-LP-0210</v>
      </c>
    </row>
    <row r="49" customFormat="false" ht="15" hidden="false" customHeight="true" outlineLevel="0" collapsed="false">
      <c r="A49" s="26" t="str">
        <f aca="false">'Source - Inventory'!A39</f>
        <v>LP-0211</v>
      </c>
      <c r="B49" s="26" t="str">
        <f aca="false">'Source - Inventory'!B39</f>
        <v>Ledgport</v>
      </c>
      <c r="C49" s="26" t="str">
        <f aca="false">'Source - Inventory'!G39</f>
        <v>COVERED</v>
      </c>
      <c r="D49" s="26" t="str">
        <f aca="false">'Source - Inventory'!J39</f>
        <v>VACANT</v>
      </c>
      <c r="E49" s="26" t="n">
        <f aca="false">'Source - Inventory'!L39</f>
        <v>0</v>
      </c>
      <c r="F49" s="26" t="n">
        <f aca="false">'Source - Inventory'!M39</f>
        <v>0</v>
      </c>
      <c r="G49" s="26" t="n">
        <f aca="false">'Source - Inventory'!E39</f>
        <v>24</v>
      </c>
      <c r="H49" s="28" t="n">
        <f aca="false">'Source - Inventory'!O39</f>
        <v>0</v>
      </c>
      <c r="I49" s="28" t="str">
        <f aca="false">IF(D49="OCCUPIED",ROUNDUP(H49,0),"")</f>
        <v/>
      </c>
      <c r="J49" s="28" t="str">
        <f aca="false">IF(D49="OCCUPIED",MAX(G49,I49),"")</f>
        <v/>
      </c>
      <c r="K49" s="28" t="str">
        <f aca="false">IF(D49&lt;&gt;"OCCUPIED","",IF(C49="COVERED",Covered_Rate,Open_Rate))</f>
        <v/>
      </c>
      <c r="L49" s="39" t="str">
        <f aca="false">IF(D49="OCCUPIED",J49*K49,"")</f>
        <v/>
      </c>
      <c r="M49" s="26" t="str">
        <f aca="false">IF(D49&lt;&gt;"OCCUPIED","",COUNTIFS('Source - Billing Aug26'!$E$5:$E$773,A49,'Source - Billing Aug26'!$B$5:$B$773,Billing_Month,'Source - Billing Aug26'!$H$5:$H$773,"MONTHLY_MOORAGE"))</f>
        <v/>
      </c>
      <c r="N49" s="28" t="n">
        <f aca="false">IF(M49=0,"",SUMIFS('Source - Billing Aug26'!$I$5:$I$773,'Source - Billing Aug26'!$E$5:$E$773,A49,'Source - Billing Aug26'!$B$5:$B$773,Billing_Month,'Source - Billing Aug26'!$H$5:$H$773,"MONTHLY_MOORAGE"))</f>
        <v>0</v>
      </c>
      <c r="O49" s="28" t="n">
        <f aca="false">IF(M49=0,"",SUMIFS('Source - Billing Aug26'!$L$5:$L$773,'Source - Billing Aug26'!$E$5:$E$773,A49,'Source - Billing Aug26'!$B$5:$B$773,Billing_Month,'Source - Billing Aug26'!$H$5:$H$773,"MONTHLY_MOORAGE"))</f>
        <v>0</v>
      </c>
      <c r="P49" s="39" t="str">
        <f aca="false">IF(D49&lt;&gt;"OCCUPIED","",SUMIFS('Source - Billing Aug26'!$M$5:$M$773,'Source - Billing Aug26'!$E$5:$E$773,A49,'Source - Billing Aug26'!$B$5:$B$773,Billing_Month,'Source - Billing Aug26'!$H$5:$H$773,"MONTHLY_MOORAGE"))</f>
        <v/>
      </c>
      <c r="Q49" s="39" t="str">
        <f aca="false">IF(D49&lt;&gt;"OCCUPIED","",P49-L49)</f>
        <v/>
      </c>
      <c r="R49" s="26" t="str">
        <f aca="false">IF(D49&lt;&gt;"OCCUPIED","OUT OF SCOPE",IF(M49=0,"MISSING AUGUST BILL",IF(M49&gt;1,"DUPLICATE BILL",IF(ABS(Q49)&lt;0.01,"MATCH",IF(Q49&gt;0,"OVERBILLED","UNDERBILLED")))))</f>
        <v>OUT OF SCOPE</v>
      </c>
      <c r="S49" s="26" t="str">
        <f aca="false">IF(M49=0,"",IFERROR(INDEX('Source - Billing Aug26'!$C$5:$C$773,MATCH(A49,'Source - Billing Aug26'!$E$5:$E$773,0)),""))</f>
        <v/>
      </c>
    </row>
    <row r="50" customFormat="false" ht="15" hidden="false" customHeight="true" outlineLevel="0" collapsed="false">
      <c r="A50" s="26" t="str">
        <f aca="false">'Source - Inventory'!A40</f>
        <v>LP-0212</v>
      </c>
      <c r="B50" s="26" t="str">
        <f aca="false">'Source - Inventory'!B40</f>
        <v>Ledgport</v>
      </c>
      <c r="C50" s="26" t="str">
        <f aca="false">'Source - Inventory'!G40</f>
        <v>COVERED</v>
      </c>
      <c r="D50" s="26" t="str">
        <f aca="false">'Source - Inventory'!J40</f>
        <v>OCCUPIED</v>
      </c>
      <c r="E50" s="26" t="str">
        <f aca="false">'Source - Inventory'!L40</f>
        <v>WL-03348</v>
      </c>
      <c r="F50" s="26" t="str">
        <f aca="false">'Source - Inventory'!M40</f>
        <v>Sandra Jackson</v>
      </c>
      <c r="G50" s="26" t="n">
        <f aca="false">'Source - Inventory'!E40</f>
        <v>24</v>
      </c>
      <c r="H50" s="28" t="n">
        <f aca="false">'Source - Inventory'!O40</f>
        <v>57.4</v>
      </c>
      <c r="I50" s="28" t="n">
        <f aca="false">IF(D50="OCCUPIED",ROUNDUP(H50,0),"")</f>
        <v>58</v>
      </c>
      <c r="J50" s="28" t="n">
        <f aca="false">IF(D50="OCCUPIED",MAX(G50,I50),"")</f>
        <v>58</v>
      </c>
      <c r="K50" s="28" t="n">
        <f aca="false">IF(D50&lt;&gt;"OCCUPIED","",IF(C50="COVERED",Covered_Rate,Open_Rate))</f>
        <v>10.4</v>
      </c>
      <c r="L50" s="39" t="n">
        <f aca="false">IF(D50="OCCUPIED",J50*K50,"")</f>
        <v>603.2</v>
      </c>
      <c r="M50" s="26" t="n">
        <f aca="false">IF(D50&lt;&gt;"OCCUPIED","",COUNTIFS('Source - Billing Aug26'!$E$5:$E$773,A50,'Source - Billing Aug26'!$B$5:$B$773,Billing_Month,'Source - Billing Aug26'!$H$5:$H$773,"MONTHLY_MOORAGE"))</f>
        <v>1</v>
      </c>
      <c r="N50" s="28" t="n">
        <f aca="false">IF(M50=0,"",SUMIFS('Source - Billing Aug26'!$I$5:$I$773,'Source - Billing Aug26'!$E$5:$E$773,A50,'Source - Billing Aug26'!$B$5:$B$773,Billing_Month,'Source - Billing Aug26'!$H$5:$H$773,"MONTHLY_MOORAGE"))</f>
        <v>58</v>
      </c>
      <c r="O50" s="28" t="n">
        <f aca="false">IF(M50=0,"",SUMIFS('Source - Billing Aug26'!$L$5:$L$773,'Source - Billing Aug26'!$E$5:$E$773,A50,'Source - Billing Aug26'!$B$5:$B$773,Billing_Month,'Source - Billing Aug26'!$H$5:$H$773,"MONTHLY_MOORAGE"))</f>
        <v>10.4</v>
      </c>
      <c r="P50" s="39" t="n">
        <f aca="false">IF(D50&lt;&gt;"OCCUPIED","",SUMIFS('Source - Billing Aug26'!$M$5:$M$773,'Source - Billing Aug26'!$E$5:$E$773,A50,'Source - Billing Aug26'!$B$5:$B$773,Billing_Month,'Source - Billing Aug26'!$H$5:$H$773,"MONTHLY_MOORAGE"))</f>
        <v>603.2</v>
      </c>
      <c r="Q50" s="39" t="n">
        <f aca="false">IF(D50&lt;&gt;"OCCUPIED","",P50-L50)</f>
        <v>0</v>
      </c>
      <c r="R50" s="26" t="str">
        <f aca="false">IF(D50&lt;&gt;"OCCUPIED","OUT OF SCOPE",IF(M50=0,"MISSING AUGUST BILL",IF(M50&gt;1,"DUPLICATE BILL",IF(ABS(Q50)&lt;0.01,"MATCH",IF(Q50&gt;0,"OVERBILLED","UNDERBILLED")))))</f>
        <v>MATCH</v>
      </c>
      <c r="S50" s="26" t="str">
        <f aca="false">IF(M50=0,"",IFERROR(INDEX('Source - Billing Aug26'!$C$5:$C$773,MATCH(A50,'Source - Billing Aug26'!$E$5:$E$773,0)),""))</f>
        <v>AC-LP-0212</v>
      </c>
    </row>
    <row r="51" customFormat="false" ht="15" hidden="false" customHeight="true" outlineLevel="0" collapsed="false">
      <c r="A51" s="26" t="str">
        <f aca="false">'Source - Inventory'!A41</f>
        <v>LP-0213</v>
      </c>
      <c r="B51" s="26" t="str">
        <f aca="false">'Source - Inventory'!B41</f>
        <v>Ledgport</v>
      </c>
      <c r="C51" s="26" t="str">
        <f aca="false">'Source - Inventory'!G41</f>
        <v>COVERED</v>
      </c>
      <c r="D51" s="26" t="str">
        <f aca="false">'Source - Inventory'!J41</f>
        <v>OCCUPIED</v>
      </c>
      <c r="E51" s="26" t="str">
        <f aca="false">'Source - Inventory'!L41</f>
        <v>WL-02388</v>
      </c>
      <c r="F51" s="26" t="str">
        <f aca="false">'Source - Inventory'!M41</f>
        <v>Gregory Brady</v>
      </c>
      <c r="G51" s="26" t="n">
        <f aca="false">'Source - Inventory'!E41</f>
        <v>40</v>
      </c>
      <c r="H51" s="28" t="n">
        <f aca="false">'Source - Inventory'!O41</f>
        <v>49.7</v>
      </c>
      <c r="I51" s="28" t="n">
        <f aca="false">IF(D51="OCCUPIED",ROUNDUP(H51,0),"")</f>
        <v>50</v>
      </c>
      <c r="J51" s="28" t="n">
        <f aca="false">IF(D51="OCCUPIED",MAX(G51,I51),"")</f>
        <v>50</v>
      </c>
      <c r="K51" s="28" t="n">
        <f aca="false">IF(D51&lt;&gt;"OCCUPIED","",IF(C51="COVERED",Covered_Rate,Open_Rate))</f>
        <v>10.4</v>
      </c>
      <c r="L51" s="39" t="n">
        <f aca="false">IF(D51="OCCUPIED",J51*K51,"")</f>
        <v>520</v>
      </c>
      <c r="M51" s="26" t="n">
        <f aca="false">IF(D51&lt;&gt;"OCCUPIED","",COUNTIFS('Source - Billing Aug26'!$E$5:$E$773,A51,'Source - Billing Aug26'!$B$5:$B$773,Billing_Month,'Source - Billing Aug26'!$H$5:$H$773,"MONTHLY_MOORAGE"))</f>
        <v>1</v>
      </c>
      <c r="N51" s="28" t="n">
        <f aca="false">IF(M51=0,"",SUMIFS('Source - Billing Aug26'!$I$5:$I$773,'Source - Billing Aug26'!$E$5:$E$773,A51,'Source - Billing Aug26'!$B$5:$B$773,Billing_Month,'Source - Billing Aug26'!$H$5:$H$773,"MONTHLY_MOORAGE"))</f>
        <v>50</v>
      </c>
      <c r="O51" s="28" t="n">
        <f aca="false">IF(M51=0,"",SUMIFS('Source - Billing Aug26'!$L$5:$L$773,'Source - Billing Aug26'!$E$5:$E$773,A51,'Source - Billing Aug26'!$B$5:$B$773,Billing_Month,'Source - Billing Aug26'!$H$5:$H$773,"MONTHLY_MOORAGE"))</f>
        <v>10.4</v>
      </c>
      <c r="P51" s="39" t="n">
        <f aca="false">IF(D51&lt;&gt;"OCCUPIED","",SUMIFS('Source - Billing Aug26'!$M$5:$M$773,'Source - Billing Aug26'!$E$5:$E$773,A51,'Source - Billing Aug26'!$B$5:$B$773,Billing_Month,'Source - Billing Aug26'!$H$5:$H$773,"MONTHLY_MOORAGE"))</f>
        <v>520</v>
      </c>
      <c r="Q51" s="39" t="n">
        <f aca="false">IF(D51&lt;&gt;"OCCUPIED","",P51-L51)</f>
        <v>0</v>
      </c>
      <c r="R51" s="26" t="str">
        <f aca="false">IF(D51&lt;&gt;"OCCUPIED","OUT OF SCOPE",IF(M51=0,"MISSING AUGUST BILL",IF(M51&gt;1,"DUPLICATE BILL",IF(ABS(Q51)&lt;0.01,"MATCH",IF(Q51&gt;0,"OVERBILLED","UNDERBILLED")))))</f>
        <v>MATCH</v>
      </c>
      <c r="S51" s="26" t="str">
        <f aca="false">IF(M51=0,"",IFERROR(INDEX('Source - Billing Aug26'!$C$5:$C$773,MATCH(A51,'Source - Billing Aug26'!$E$5:$E$773,0)),""))</f>
        <v>AC-LP-0213</v>
      </c>
    </row>
    <row r="52" customFormat="false" ht="15" hidden="false" customHeight="true" outlineLevel="0" collapsed="false">
      <c r="A52" s="26" t="str">
        <f aca="false">'Source - Inventory'!A42</f>
        <v>LP-0214</v>
      </c>
      <c r="B52" s="26" t="str">
        <f aca="false">'Source - Inventory'!B42</f>
        <v>Ledgport</v>
      </c>
      <c r="C52" s="26" t="str">
        <f aca="false">'Source - Inventory'!G42</f>
        <v>COVERED</v>
      </c>
      <c r="D52" s="26" t="str">
        <f aca="false">'Source - Inventory'!J42</f>
        <v>OCCUPIED</v>
      </c>
      <c r="E52" s="26" t="str">
        <f aca="false">'Source - Inventory'!L42</f>
        <v>WL-01816</v>
      </c>
      <c r="F52" s="26" t="str">
        <f aca="false">'Source - Inventory'!M42</f>
        <v>Jeanne Bennett</v>
      </c>
      <c r="G52" s="26" t="n">
        <f aca="false">'Source - Inventory'!E42</f>
        <v>28</v>
      </c>
      <c r="H52" s="28" t="n">
        <f aca="false">'Source - Inventory'!O42</f>
        <v>31</v>
      </c>
      <c r="I52" s="28" t="n">
        <f aca="false">IF(D52="OCCUPIED",ROUNDUP(H52,0),"")</f>
        <v>31</v>
      </c>
      <c r="J52" s="28" t="n">
        <f aca="false">IF(D52="OCCUPIED",MAX(G52,I52),"")</f>
        <v>31</v>
      </c>
      <c r="K52" s="28" t="n">
        <f aca="false">IF(D52&lt;&gt;"OCCUPIED","",IF(C52="COVERED",Covered_Rate,Open_Rate))</f>
        <v>10.4</v>
      </c>
      <c r="L52" s="39" t="n">
        <f aca="false">IF(D52="OCCUPIED",J52*K52,"")</f>
        <v>322.4</v>
      </c>
      <c r="M52" s="26" t="n">
        <f aca="false">IF(D52&lt;&gt;"OCCUPIED","",COUNTIFS('Source - Billing Aug26'!$E$5:$E$773,A52,'Source - Billing Aug26'!$B$5:$B$773,Billing_Month,'Source - Billing Aug26'!$H$5:$H$773,"MONTHLY_MOORAGE"))</f>
        <v>1</v>
      </c>
      <c r="N52" s="28" t="n">
        <f aca="false">IF(M52=0,"",SUMIFS('Source - Billing Aug26'!$I$5:$I$773,'Source - Billing Aug26'!$E$5:$E$773,A52,'Source - Billing Aug26'!$B$5:$B$773,Billing_Month,'Source - Billing Aug26'!$H$5:$H$773,"MONTHLY_MOORAGE"))</f>
        <v>31</v>
      </c>
      <c r="O52" s="28" t="n">
        <f aca="false">IF(M52=0,"",SUMIFS('Source - Billing Aug26'!$L$5:$L$773,'Source - Billing Aug26'!$E$5:$E$773,A52,'Source - Billing Aug26'!$B$5:$B$773,Billing_Month,'Source - Billing Aug26'!$H$5:$H$773,"MONTHLY_MOORAGE"))</f>
        <v>10.4</v>
      </c>
      <c r="P52" s="39" t="n">
        <f aca="false">IF(D52&lt;&gt;"OCCUPIED","",SUMIFS('Source - Billing Aug26'!$M$5:$M$773,'Source - Billing Aug26'!$E$5:$E$773,A52,'Source - Billing Aug26'!$B$5:$B$773,Billing_Month,'Source - Billing Aug26'!$H$5:$H$773,"MONTHLY_MOORAGE"))</f>
        <v>322.4</v>
      </c>
      <c r="Q52" s="39" t="n">
        <f aca="false">IF(D52&lt;&gt;"OCCUPIED","",P52-L52)</f>
        <v>0</v>
      </c>
      <c r="R52" s="26" t="str">
        <f aca="false">IF(D52&lt;&gt;"OCCUPIED","OUT OF SCOPE",IF(M52=0,"MISSING AUGUST BILL",IF(M52&gt;1,"DUPLICATE BILL",IF(ABS(Q52)&lt;0.01,"MATCH",IF(Q52&gt;0,"OVERBILLED","UNDERBILLED")))))</f>
        <v>MATCH</v>
      </c>
      <c r="S52" s="26" t="str">
        <f aca="false">IF(M52=0,"",IFERROR(INDEX('Source - Billing Aug26'!$C$5:$C$773,MATCH(A52,'Source - Billing Aug26'!$E$5:$E$773,0)),""))</f>
        <v>AC-LP-0214</v>
      </c>
    </row>
    <row r="53" customFormat="false" ht="15" hidden="false" customHeight="true" outlineLevel="0" collapsed="false">
      <c r="A53" s="26" t="str">
        <f aca="false">'Source - Inventory'!A43</f>
        <v>LP-0215</v>
      </c>
      <c r="B53" s="26" t="str">
        <f aca="false">'Source - Inventory'!B43</f>
        <v>Ledgport</v>
      </c>
      <c r="C53" s="26" t="str">
        <f aca="false">'Source - Inventory'!G43</f>
        <v>COVERED</v>
      </c>
      <c r="D53" s="26" t="str">
        <f aca="false">'Source - Inventory'!J43</f>
        <v>OCCUPIED</v>
      </c>
      <c r="E53" s="26" t="str">
        <f aca="false">'Source - Inventory'!L43</f>
        <v>WL-01337</v>
      </c>
      <c r="F53" s="26" t="str">
        <f aca="false">'Source - Inventory'!M43</f>
        <v>Anna Wright</v>
      </c>
      <c r="G53" s="26" t="n">
        <f aca="false">'Source - Inventory'!E43</f>
        <v>28</v>
      </c>
      <c r="H53" s="28" t="n">
        <f aca="false">'Source - Inventory'!O43</f>
        <v>26.3</v>
      </c>
      <c r="I53" s="28" t="n">
        <f aca="false">IF(D53="OCCUPIED",ROUNDUP(H53,0),"")</f>
        <v>27</v>
      </c>
      <c r="J53" s="28" t="n">
        <f aca="false">IF(D53="OCCUPIED",MAX(G53,I53),"")</f>
        <v>28</v>
      </c>
      <c r="K53" s="28" t="n">
        <f aca="false">IF(D53&lt;&gt;"OCCUPIED","",IF(C53="COVERED",Covered_Rate,Open_Rate))</f>
        <v>10.4</v>
      </c>
      <c r="L53" s="39" t="n">
        <f aca="false">IF(D53="OCCUPIED",J53*K53,"")</f>
        <v>291.2</v>
      </c>
      <c r="M53" s="26" t="n">
        <f aca="false">IF(D53&lt;&gt;"OCCUPIED","",COUNTIFS('Source - Billing Aug26'!$E$5:$E$773,A53,'Source - Billing Aug26'!$B$5:$B$773,Billing_Month,'Source - Billing Aug26'!$H$5:$H$773,"MONTHLY_MOORAGE"))</f>
        <v>1</v>
      </c>
      <c r="N53" s="28" t="n">
        <f aca="false">IF(M53=0,"",SUMIFS('Source - Billing Aug26'!$I$5:$I$773,'Source - Billing Aug26'!$E$5:$E$773,A53,'Source - Billing Aug26'!$B$5:$B$773,Billing_Month,'Source - Billing Aug26'!$H$5:$H$773,"MONTHLY_MOORAGE"))</f>
        <v>28</v>
      </c>
      <c r="O53" s="28" t="n">
        <f aca="false">IF(M53=0,"",SUMIFS('Source - Billing Aug26'!$L$5:$L$773,'Source - Billing Aug26'!$E$5:$E$773,A53,'Source - Billing Aug26'!$B$5:$B$773,Billing_Month,'Source - Billing Aug26'!$H$5:$H$773,"MONTHLY_MOORAGE"))</f>
        <v>10.4</v>
      </c>
      <c r="P53" s="39" t="n">
        <f aca="false">IF(D53&lt;&gt;"OCCUPIED","",SUMIFS('Source - Billing Aug26'!$M$5:$M$773,'Source - Billing Aug26'!$E$5:$E$773,A53,'Source - Billing Aug26'!$B$5:$B$773,Billing_Month,'Source - Billing Aug26'!$H$5:$H$773,"MONTHLY_MOORAGE"))</f>
        <v>291.2</v>
      </c>
      <c r="Q53" s="39" t="n">
        <f aca="false">IF(D53&lt;&gt;"OCCUPIED","",P53-L53)</f>
        <v>0</v>
      </c>
      <c r="R53" s="26" t="str">
        <f aca="false">IF(D53&lt;&gt;"OCCUPIED","OUT OF SCOPE",IF(M53=0,"MISSING AUGUST BILL",IF(M53&gt;1,"DUPLICATE BILL",IF(ABS(Q53)&lt;0.01,"MATCH",IF(Q53&gt;0,"OVERBILLED","UNDERBILLED")))))</f>
        <v>MATCH</v>
      </c>
      <c r="S53" s="26" t="str">
        <f aca="false">IF(M53=0,"",IFERROR(INDEX('Source - Billing Aug26'!$C$5:$C$773,MATCH(A53,'Source - Billing Aug26'!$E$5:$E$773,0)),""))</f>
        <v>AC-LP-0215</v>
      </c>
    </row>
    <row r="54" customFormat="false" ht="15" hidden="false" customHeight="true" outlineLevel="0" collapsed="false">
      <c r="A54" s="26" t="str">
        <f aca="false">'Source - Inventory'!A44</f>
        <v>LP-0216</v>
      </c>
      <c r="B54" s="26" t="str">
        <f aca="false">'Source - Inventory'!B44</f>
        <v>Ledgport</v>
      </c>
      <c r="C54" s="26" t="str">
        <f aca="false">'Source - Inventory'!G44</f>
        <v>COVERED</v>
      </c>
      <c r="D54" s="26" t="str">
        <f aca="false">'Source - Inventory'!J44</f>
        <v>OCCUPIED</v>
      </c>
      <c r="E54" s="26" t="str">
        <f aca="false">'Source - Inventory'!L44</f>
        <v>WL-01428</v>
      </c>
      <c r="F54" s="26" t="str">
        <f aca="false">'Source - Inventory'!M44</f>
        <v>Audrey Taylor</v>
      </c>
      <c r="G54" s="26" t="n">
        <f aca="false">'Source - Inventory'!E44</f>
        <v>32</v>
      </c>
      <c r="H54" s="28" t="n">
        <f aca="false">'Source - Inventory'!O44</f>
        <v>57</v>
      </c>
      <c r="I54" s="28" t="n">
        <f aca="false">IF(D54="OCCUPIED",ROUNDUP(H54,0),"")</f>
        <v>57</v>
      </c>
      <c r="J54" s="28" t="n">
        <f aca="false">IF(D54="OCCUPIED",MAX(G54,I54),"")</f>
        <v>57</v>
      </c>
      <c r="K54" s="28" t="n">
        <f aca="false">IF(D54&lt;&gt;"OCCUPIED","",IF(C54="COVERED",Covered_Rate,Open_Rate))</f>
        <v>10.4</v>
      </c>
      <c r="L54" s="39" t="n">
        <f aca="false">IF(D54="OCCUPIED",J54*K54,"")</f>
        <v>592.8</v>
      </c>
      <c r="M54" s="26" t="n">
        <f aca="false">IF(D54&lt;&gt;"OCCUPIED","",COUNTIFS('Source - Billing Aug26'!$E$5:$E$773,A54,'Source - Billing Aug26'!$B$5:$B$773,Billing_Month,'Source - Billing Aug26'!$H$5:$H$773,"MONTHLY_MOORAGE"))</f>
        <v>1</v>
      </c>
      <c r="N54" s="28" t="n">
        <f aca="false">IF(M54=0,"",SUMIFS('Source - Billing Aug26'!$I$5:$I$773,'Source - Billing Aug26'!$E$5:$E$773,A54,'Source - Billing Aug26'!$B$5:$B$773,Billing_Month,'Source - Billing Aug26'!$H$5:$H$773,"MONTHLY_MOORAGE"))</f>
        <v>57</v>
      </c>
      <c r="O54" s="28" t="n">
        <f aca="false">IF(M54=0,"",SUMIFS('Source - Billing Aug26'!$L$5:$L$773,'Source - Billing Aug26'!$E$5:$E$773,A54,'Source - Billing Aug26'!$B$5:$B$773,Billing_Month,'Source - Billing Aug26'!$H$5:$H$773,"MONTHLY_MOORAGE"))</f>
        <v>10.4</v>
      </c>
      <c r="P54" s="39" t="n">
        <f aca="false">IF(D54&lt;&gt;"OCCUPIED","",SUMIFS('Source - Billing Aug26'!$M$5:$M$773,'Source - Billing Aug26'!$E$5:$E$773,A54,'Source - Billing Aug26'!$B$5:$B$773,Billing_Month,'Source - Billing Aug26'!$H$5:$H$773,"MONTHLY_MOORAGE"))</f>
        <v>592.8</v>
      </c>
      <c r="Q54" s="39" t="n">
        <f aca="false">IF(D54&lt;&gt;"OCCUPIED","",P54-L54)</f>
        <v>0</v>
      </c>
      <c r="R54" s="26" t="str">
        <f aca="false">IF(D54&lt;&gt;"OCCUPIED","OUT OF SCOPE",IF(M54=0,"MISSING AUGUST BILL",IF(M54&gt;1,"DUPLICATE BILL",IF(ABS(Q54)&lt;0.01,"MATCH",IF(Q54&gt;0,"OVERBILLED","UNDERBILLED")))))</f>
        <v>MATCH</v>
      </c>
      <c r="S54" s="26" t="str">
        <f aca="false">IF(M54=0,"",IFERROR(INDEX('Source - Billing Aug26'!$C$5:$C$773,MATCH(A54,'Source - Billing Aug26'!$E$5:$E$773,0)),""))</f>
        <v>AC-LP-0216</v>
      </c>
    </row>
    <row r="55" customFormat="false" ht="15" hidden="false" customHeight="true" outlineLevel="0" collapsed="false">
      <c r="A55" s="26" t="str">
        <f aca="false">'Source - Inventory'!A45</f>
        <v>LP-0217</v>
      </c>
      <c r="B55" s="26" t="str">
        <f aca="false">'Source - Inventory'!B45</f>
        <v>Ledgport</v>
      </c>
      <c r="C55" s="26" t="str">
        <f aca="false">'Source - Inventory'!G45</f>
        <v>COVERED</v>
      </c>
      <c r="D55" s="26" t="str">
        <f aca="false">'Source - Inventory'!J45</f>
        <v>OCCUPIED</v>
      </c>
      <c r="E55" s="26" t="str">
        <f aca="false">'Source - Inventory'!L45</f>
        <v>WL-01497</v>
      </c>
      <c r="F55" s="26" t="str">
        <f aca="false">'Source - Inventory'!M45</f>
        <v>Aaron Ellis</v>
      </c>
      <c r="G55" s="26" t="n">
        <f aca="false">'Source - Inventory'!E45</f>
        <v>40</v>
      </c>
      <c r="H55" s="28" t="n">
        <f aca="false">'Source - Inventory'!O45</f>
        <v>58.7</v>
      </c>
      <c r="I55" s="28" t="n">
        <f aca="false">IF(D55="OCCUPIED",ROUNDUP(H55,0),"")</f>
        <v>59</v>
      </c>
      <c r="J55" s="28" t="n">
        <f aca="false">IF(D55="OCCUPIED",MAX(G55,I55),"")</f>
        <v>59</v>
      </c>
      <c r="K55" s="28" t="n">
        <f aca="false">IF(D55&lt;&gt;"OCCUPIED","",IF(C55="COVERED",Covered_Rate,Open_Rate))</f>
        <v>10.4</v>
      </c>
      <c r="L55" s="39" t="n">
        <f aca="false">IF(D55="OCCUPIED",J55*K55,"")</f>
        <v>613.6</v>
      </c>
      <c r="M55" s="26" t="n">
        <f aca="false">IF(D55&lt;&gt;"OCCUPIED","",COUNTIFS('Source - Billing Aug26'!$E$5:$E$773,A55,'Source - Billing Aug26'!$B$5:$B$773,Billing_Month,'Source - Billing Aug26'!$H$5:$H$773,"MONTHLY_MOORAGE"))</f>
        <v>1</v>
      </c>
      <c r="N55" s="28" t="n">
        <f aca="false">IF(M55=0,"",SUMIFS('Source - Billing Aug26'!$I$5:$I$773,'Source - Billing Aug26'!$E$5:$E$773,A55,'Source - Billing Aug26'!$B$5:$B$773,Billing_Month,'Source - Billing Aug26'!$H$5:$H$773,"MONTHLY_MOORAGE"))</f>
        <v>59</v>
      </c>
      <c r="O55" s="28" t="n">
        <f aca="false">IF(M55=0,"",SUMIFS('Source - Billing Aug26'!$L$5:$L$773,'Source - Billing Aug26'!$E$5:$E$773,A55,'Source - Billing Aug26'!$B$5:$B$773,Billing_Month,'Source - Billing Aug26'!$H$5:$H$773,"MONTHLY_MOORAGE"))</f>
        <v>10.4</v>
      </c>
      <c r="P55" s="39" t="n">
        <f aca="false">IF(D55&lt;&gt;"OCCUPIED","",SUMIFS('Source - Billing Aug26'!$M$5:$M$773,'Source - Billing Aug26'!$E$5:$E$773,A55,'Source - Billing Aug26'!$B$5:$B$773,Billing_Month,'Source - Billing Aug26'!$H$5:$H$773,"MONTHLY_MOORAGE"))</f>
        <v>613.6</v>
      </c>
      <c r="Q55" s="39" t="n">
        <f aca="false">IF(D55&lt;&gt;"OCCUPIED","",P55-L55)</f>
        <v>0</v>
      </c>
      <c r="R55" s="26" t="str">
        <f aca="false">IF(D55&lt;&gt;"OCCUPIED","OUT OF SCOPE",IF(M55=0,"MISSING AUGUST BILL",IF(M55&gt;1,"DUPLICATE BILL",IF(ABS(Q55)&lt;0.01,"MATCH",IF(Q55&gt;0,"OVERBILLED","UNDERBILLED")))))</f>
        <v>MATCH</v>
      </c>
      <c r="S55" s="26" t="str">
        <f aca="false">IF(M55=0,"",IFERROR(INDEX('Source - Billing Aug26'!$C$5:$C$773,MATCH(A55,'Source - Billing Aug26'!$E$5:$E$773,0)),""))</f>
        <v>AC-LP-0217</v>
      </c>
    </row>
    <row r="56" customFormat="false" ht="15" hidden="false" customHeight="true" outlineLevel="0" collapsed="false">
      <c r="A56" s="26" t="str">
        <f aca="false">'Source - Inventory'!A46</f>
        <v>LP-0218</v>
      </c>
      <c r="B56" s="26" t="str">
        <f aca="false">'Source - Inventory'!B46</f>
        <v>Ledgport</v>
      </c>
      <c r="C56" s="26" t="str">
        <f aca="false">'Source - Inventory'!G46</f>
        <v>COVERED</v>
      </c>
      <c r="D56" s="26" t="str">
        <f aca="false">'Source - Inventory'!J46</f>
        <v>OCCUPIED</v>
      </c>
      <c r="E56" s="26" t="str">
        <f aca="false">'Source - Inventory'!L46</f>
        <v>WL-01177</v>
      </c>
      <c r="F56" s="26" t="str">
        <f aca="false">'Source - Inventory'!M46</f>
        <v>Sydney Moore</v>
      </c>
      <c r="G56" s="26" t="n">
        <f aca="false">'Source - Inventory'!E46</f>
        <v>24</v>
      </c>
      <c r="H56" s="28" t="n">
        <f aca="false">'Source - Inventory'!O46</f>
        <v>41.6</v>
      </c>
      <c r="I56" s="28" t="n">
        <f aca="false">IF(D56="OCCUPIED",ROUNDUP(H56,0),"")</f>
        <v>42</v>
      </c>
      <c r="J56" s="28" t="n">
        <f aca="false">IF(D56="OCCUPIED",MAX(G56,I56),"")</f>
        <v>42</v>
      </c>
      <c r="K56" s="28" t="n">
        <f aca="false">IF(D56&lt;&gt;"OCCUPIED","",IF(C56="COVERED",Covered_Rate,Open_Rate))</f>
        <v>10.4</v>
      </c>
      <c r="L56" s="39" t="n">
        <f aca="false">IF(D56="OCCUPIED",J56*K56,"")</f>
        <v>436.8</v>
      </c>
      <c r="M56" s="26" t="n">
        <f aca="false">IF(D56&lt;&gt;"OCCUPIED","",COUNTIFS('Source - Billing Aug26'!$E$5:$E$773,A56,'Source - Billing Aug26'!$B$5:$B$773,Billing_Month,'Source - Billing Aug26'!$H$5:$H$773,"MONTHLY_MOORAGE"))</f>
        <v>1</v>
      </c>
      <c r="N56" s="28" t="n">
        <f aca="false">IF(M56=0,"",SUMIFS('Source - Billing Aug26'!$I$5:$I$773,'Source - Billing Aug26'!$E$5:$E$773,A56,'Source - Billing Aug26'!$B$5:$B$773,Billing_Month,'Source - Billing Aug26'!$H$5:$H$773,"MONTHLY_MOORAGE"))</f>
        <v>42</v>
      </c>
      <c r="O56" s="28" t="n">
        <f aca="false">IF(M56=0,"",SUMIFS('Source - Billing Aug26'!$L$5:$L$773,'Source - Billing Aug26'!$E$5:$E$773,A56,'Source - Billing Aug26'!$B$5:$B$773,Billing_Month,'Source - Billing Aug26'!$H$5:$H$773,"MONTHLY_MOORAGE"))</f>
        <v>10.4</v>
      </c>
      <c r="P56" s="39" t="n">
        <f aca="false">IF(D56&lt;&gt;"OCCUPIED","",SUMIFS('Source - Billing Aug26'!$M$5:$M$773,'Source - Billing Aug26'!$E$5:$E$773,A56,'Source - Billing Aug26'!$B$5:$B$773,Billing_Month,'Source - Billing Aug26'!$H$5:$H$773,"MONTHLY_MOORAGE"))</f>
        <v>436.8</v>
      </c>
      <c r="Q56" s="39" t="n">
        <f aca="false">IF(D56&lt;&gt;"OCCUPIED","",P56-L56)</f>
        <v>0</v>
      </c>
      <c r="R56" s="26" t="str">
        <f aca="false">IF(D56&lt;&gt;"OCCUPIED","OUT OF SCOPE",IF(M56=0,"MISSING AUGUST BILL",IF(M56&gt;1,"DUPLICATE BILL",IF(ABS(Q56)&lt;0.01,"MATCH",IF(Q56&gt;0,"OVERBILLED","UNDERBILLED")))))</f>
        <v>MATCH</v>
      </c>
      <c r="S56" s="26" t="str">
        <f aca="false">IF(M56=0,"",IFERROR(INDEX('Source - Billing Aug26'!$C$5:$C$773,MATCH(A56,'Source - Billing Aug26'!$E$5:$E$773,0)),""))</f>
        <v>AC-LP-0218</v>
      </c>
    </row>
    <row r="57" customFormat="false" ht="15" hidden="false" customHeight="true" outlineLevel="0" collapsed="false">
      <c r="A57" s="26" t="str">
        <f aca="false">'Source - Inventory'!A47</f>
        <v>LP-0219</v>
      </c>
      <c r="B57" s="26" t="str">
        <f aca="false">'Source - Inventory'!B47</f>
        <v>Ledgport</v>
      </c>
      <c r="C57" s="26" t="str">
        <f aca="false">'Source - Inventory'!G47</f>
        <v>COVERED</v>
      </c>
      <c r="D57" s="26" t="str">
        <f aca="false">'Source - Inventory'!J47</f>
        <v>OCCUPIED</v>
      </c>
      <c r="E57" s="26" t="str">
        <f aca="false">'Source - Inventory'!L47</f>
        <v>WL-01324</v>
      </c>
      <c r="F57" s="26" t="str">
        <f aca="false">'Source - Inventory'!M47</f>
        <v>Bradley Baker</v>
      </c>
      <c r="G57" s="26" t="n">
        <f aca="false">'Source - Inventory'!E47</f>
        <v>28</v>
      </c>
      <c r="H57" s="28" t="n">
        <f aca="false">'Source - Inventory'!O47</f>
        <v>46.9</v>
      </c>
      <c r="I57" s="28" t="n">
        <f aca="false">IF(D57="OCCUPIED",ROUNDUP(H57,0),"")</f>
        <v>47</v>
      </c>
      <c r="J57" s="28" t="n">
        <f aca="false">IF(D57="OCCUPIED",MAX(G57,I57),"")</f>
        <v>47</v>
      </c>
      <c r="K57" s="28" t="n">
        <f aca="false">IF(D57&lt;&gt;"OCCUPIED","",IF(C57="COVERED",Covered_Rate,Open_Rate))</f>
        <v>10.4</v>
      </c>
      <c r="L57" s="39" t="n">
        <f aca="false">IF(D57="OCCUPIED",J57*K57,"")</f>
        <v>488.8</v>
      </c>
      <c r="M57" s="26" t="n">
        <f aca="false">IF(D57&lt;&gt;"OCCUPIED","",COUNTIFS('Source - Billing Aug26'!$E$5:$E$773,A57,'Source - Billing Aug26'!$B$5:$B$773,Billing_Month,'Source - Billing Aug26'!$H$5:$H$773,"MONTHLY_MOORAGE"))</f>
        <v>1</v>
      </c>
      <c r="N57" s="28" t="n">
        <f aca="false">IF(M57=0,"",SUMIFS('Source - Billing Aug26'!$I$5:$I$773,'Source - Billing Aug26'!$E$5:$E$773,A57,'Source - Billing Aug26'!$B$5:$B$773,Billing_Month,'Source - Billing Aug26'!$H$5:$H$773,"MONTHLY_MOORAGE"))</f>
        <v>47</v>
      </c>
      <c r="O57" s="28" t="n">
        <f aca="false">IF(M57=0,"",SUMIFS('Source - Billing Aug26'!$L$5:$L$773,'Source - Billing Aug26'!$E$5:$E$773,A57,'Source - Billing Aug26'!$B$5:$B$773,Billing_Month,'Source - Billing Aug26'!$H$5:$H$773,"MONTHLY_MOORAGE"))</f>
        <v>10.4</v>
      </c>
      <c r="P57" s="39" t="n">
        <f aca="false">IF(D57&lt;&gt;"OCCUPIED","",SUMIFS('Source - Billing Aug26'!$M$5:$M$773,'Source - Billing Aug26'!$E$5:$E$773,A57,'Source - Billing Aug26'!$B$5:$B$773,Billing_Month,'Source - Billing Aug26'!$H$5:$H$773,"MONTHLY_MOORAGE"))</f>
        <v>488.8</v>
      </c>
      <c r="Q57" s="39" t="n">
        <f aca="false">IF(D57&lt;&gt;"OCCUPIED","",P57-L57)</f>
        <v>0</v>
      </c>
      <c r="R57" s="26" t="str">
        <f aca="false">IF(D57&lt;&gt;"OCCUPIED","OUT OF SCOPE",IF(M57=0,"MISSING AUGUST BILL",IF(M57&gt;1,"DUPLICATE BILL",IF(ABS(Q57)&lt;0.01,"MATCH",IF(Q57&gt;0,"OVERBILLED","UNDERBILLED")))))</f>
        <v>MATCH</v>
      </c>
      <c r="S57" s="26" t="str">
        <f aca="false">IF(M57=0,"",IFERROR(INDEX('Source - Billing Aug26'!$C$5:$C$773,MATCH(A57,'Source - Billing Aug26'!$E$5:$E$773,0)),""))</f>
        <v>AC-LP-0219</v>
      </c>
    </row>
    <row r="58" customFormat="false" ht="15" hidden="false" customHeight="true" outlineLevel="0" collapsed="false">
      <c r="A58" s="26" t="str">
        <f aca="false">'Source - Inventory'!A48</f>
        <v>LP-0220</v>
      </c>
      <c r="B58" s="26" t="str">
        <f aca="false">'Source - Inventory'!B48</f>
        <v>Ledgport</v>
      </c>
      <c r="C58" s="26" t="str">
        <f aca="false">'Source - Inventory'!G48</f>
        <v>COVERED</v>
      </c>
      <c r="D58" s="26" t="str">
        <f aca="false">'Source - Inventory'!J48</f>
        <v>OCCUPIED</v>
      </c>
      <c r="E58" s="26" t="str">
        <f aca="false">'Source - Inventory'!L48</f>
        <v>WL-02659</v>
      </c>
      <c r="F58" s="26" t="str">
        <f aca="false">'Source - Inventory'!M48</f>
        <v>Loretta Murillo</v>
      </c>
      <c r="G58" s="26" t="n">
        <f aca="false">'Source - Inventory'!E48</f>
        <v>28</v>
      </c>
      <c r="H58" s="28" t="n">
        <f aca="false">'Source - Inventory'!O48</f>
        <v>45.1</v>
      </c>
      <c r="I58" s="28" t="n">
        <f aca="false">IF(D58="OCCUPIED",ROUNDUP(H58,0),"")</f>
        <v>46</v>
      </c>
      <c r="J58" s="28" t="n">
        <f aca="false">IF(D58="OCCUPIED",MAX(G58,I58),"")</f>
        <v>46</v>
      </c>
      <c r="K58" s="28" t="n">
        <f aca="false">IF(D58&lt;&gt;"OCCUPIED","",IF(C58="COVERED",Covered_Rate,Open_Rate))</f>
        <v>10.4</v>
      </c>
      <c r="L58" s="39" t="n">
        <f aca="false">IF(D58="OCCUPIED",J58*K58,"")</f>
        <v>478.4</v>
      </c>
      <c r="M58" s="26" t="n">
        <f aca="false">IF(D58&lt;&gt;"OCCUPIED","",COUNTIFS('Source - Billing Aug26'!$E$5:$E$773,A58,'Source - Billing Aug26'!$B$5:$B$773,Billing_Month,'Source - Billing Aug26'!$H$5:$H$773,"MONTHLY_MOORAGE"))</f>
        <v>1</v>
      </c>
      <c r="N58" s="28" t="n">
        <f aca="false">IF(M58=0,"",SUMIFS('Source - Billing Aug26'!$I$5:$I$773,'Source - Billing Aug26'!$E$5:$E$773,A58,'Source - Billing Aug26'!$B$5:$B$773,Billing_Month,'Source - Billing Aug26'!$H$5:$H$773,"MONTHLY_MOORAGE"))</f>
        <v>46</v>
      </c>
      <c r="O58" s="28" t="n">
        <f aca="false">IF(M58=0,"",SUMIFS('Source - Billing Aug26'!$L$5:$L$773,'Source - Billing Aug26'!$E$5:$E$773,A58,'Source - Billing Aug26'!$B$5:$B$773,Billing_Month,'Source - Billing Aug26'!$H$5:$H$773,"MONTHLY_MOORAGE"))</f>
        <v>10.4</v>
      </c>
      <c r="P58" s="39" t="n">
        <f aca="false">IF(D58&lt;&gt;"OCCUPIED","",SUMIFS('Source - Billing Aug26'!$M$5:$M$773,'Source - Billing Aug26'!$E$5:$E$773,A58,'Source - Billing Aug26'!$B$5:$B$773,Billing_Month,'Source - Billing Aug26'!$H$5:$H$773,"MONTHLY_MOORAGE"))</f>
        <v>478.4</v>
      </c>
      <c r="Q58" s="39" t="n">
        <f aca="false">IF(D58&lt;&gt;"OCCUPIED","",P58-L58)</f>
        <v>0</v>
      </c>
      <c r="R58" s="26" t="str">
        <f aca="false">IF(D58&lt;&gt;"OCCUPIED","OUT OF SCOPE",IF(M58=0,"MISSING AUGUST BILL",IF(M58&gt;1,"DUPLICATE BILL",IF(ABS(Q58)&lt;0.01,"MATCH",IF(Q58&gt;0,"OVERBILLED","UNDERBILLED")))))</f>
        <v>MATCH</v>
      </c>
      <c r="S58" s="26" t="str">
        <f aca="false">IF(M58=0,"",IFERROR(INDEX('Source - Billing Aug26'!$C$5:$C$773,MATCH(A58,'Source - Billing Aug26'!$E$5:$E$773,0)),""))</f>
        <v>AC-LP-0220</v>
      </c>
    </row>
    <row r="59" customFormat="false" ht="15" hidden="false" customHeight="true" outlineLevel="0" collapsed="false">
      <c r="A59" s="26" t="str">
        <f aca="false">'Source - Inventory'!A49</f>
        <v>LP-0221</v>
      </c>
      <c r="B59" s="26" t="str">
        <f aca="false">'Source - Inventory'!B49</f>
        <v>Ledgport</v>
      </c>
      <c r="C59" s="26" t="str">
        <f aca="false">'Source - Inventory'!G49</f>
        <v>COVERED</v>
      </c>
      <c r="D59" s="26" t="str">
        <f aca="false">'Source - Inventory'!J49</f>
        <v>OCCUPIED</v>
      </c>
      <c r="E59" s="26" t="str">
        <f aca="false">'Source - Inventory'!L49</f>
        <v>WL-03407</v>
      </c>
      <c r="F59" s="26" t="str">
        <f aca="false">'Source - Inventory'!M49</f>
        <v>Allison Anthony</v>
      </c>
      <c r="G59" s="26" t="n">
        <f aca="false">'Source - Inventory'!E49</f>
        <v>24</v>
      </c>
      <c r="H59" s="28" t="n">
        <f aca="false">'Source - Inventory'!O49</f>
        <v>57.8</v>
      </c>
      <c r="I59" s="28" t="n">
        <f aca="false">IF(D59="OCCUPIED",ROUNDUP(H59,0),"")</f>
        <v>58</v>
      </c>
      <c r="J59" s="28" t="n">
        <f aca="false">IF(D59="OCCUPIED",MAX(G59,I59),"")</f>
        <v>58</v>
      </c>
      <c r="K59" s="28" t="n">
        <f aca="false">IF(D59&lt;&gt;"OCCUPIED","",IF(C59="COVERED",Covered_Rate,Open_Rate))</f>
        <v>10.4</v>
      </c>
      <c r="L59" s="39" t="n">
        <f aca="false">IF(D59="OCCUPIED",J59*K59,"")</f>
        <v>603.2</v>
      </c>
      <c r="M59" s="26" t="n">
        <f aca="false">IF(D59&lt;&gt;"OCCUPIED","",COUNTIFS('Source - Billing Aug26'!$E$5:$E$773,A59,'Source - Billing Aug26'!$B$5:$B$773,Billing_Month,'Source - Billing Aug26'!$H$5:$H$773,"MONTHLY_MOORAGE"))</f>
        <v>1</v>
      </c>
      <c r="N59" s="28" t="n">
        <f aca="false">IF(M59=0,"",SUMIFS('Source - Billing Aug26'!$I$5:$I$773,'Source - Billing Aug26'!$E$5:$E$773,A59,'Source - Billing Aug26'!$B$5:$B$773,Billing_Month,'Source - Billing Aug26'!$H$5:$H$773,"MONTHLY_MOORAGE"))</f>
        <v>58</v>
      </c>
      <c r="O59" s="28" t="n">
        <f aca="false">IF(M59=0,"",SUMIFS('Source - Billing Aug26'!$L$5:$L$773,'Source - Billing Aug26'!$E$5:$E$773,A59,'Source - Billing Aug26'!$B$5:$B$773,Billing_Month,'Source - Billing Aug26'!$H$5:$H$773,"MONTHLY_MOORAGE"))</f>
        <v>10.4</v>
      </c>
      <c r="P59" s="39" t="n">
        <f aca="false">IF(D59&lt;&gt;"OCCUPIED","",SUMIFS('Source - Billing Aug26'!$M$5:$M$773,'Source - Billing Aug26'!$E$5:$E$773,A59,'Source - Billing Aug26'!$B$5:$B$773,Billing_Month,'Source - Billing Aug26'!$H$5:$H$773,"MONTHLY_MOORAGE"))</f>
        <v>603.2</v>
      </c>
      <c r="Q59" s="39" t="n">
        <f aca="false">IF(D59&lt;&gt;"OCCUPIED","",P59-L59)</f>
        <v>0</v>
      </c>
      <c r="R59" s="26" t="str">
        <f aca="false">IF(D59&lt;&gt;"OCCUPIED","OUT OF SCOPE",IF(M59=0,"MISSING AUGUST BILL",IF(M59&gt;1,"DUPLICATE BILL",IF(ABS(Q59)&lt;0.01,"MATCH",IF(Q59&gt;0,"OVERBILLED","UNDERBILLED")))))</f>
        <v>MATCH</v>
      </c>
      <c r="S59" s="26" t="str">
        <f aca="false">IF(M59=0,"",IFERROR(INDEX('Source - Billing Aug26'!$C$5:$C$773,MATCH(A59,'Source - Billing Aug26'!$E$5:$E$773,0)),""))</f>
        <v>AC-LP-0221</v>
      </c>
    </row>
    <row r="60" customFormat="false" ht="15" hidden="false" customHeight="true" outlineLevel="0" collapsed="false">
      <c r="A60" s="26" t="str">
        <f aca="false">'Source - Inventory'!A50</f>
        <v>LP-0222</v>
      </c>
      <c r="B60" s="26" t="str">
        <f aca="false">'Source - Inventory'!B50</f>
        <v>Ledgport</v>
      </c>
      <c r="C60" s="26" t="str">
        <f aca="false">'Source - Inventory'!G50</f>
        <v>COVERED</v>
      </c>
      <c r="D60" s="26" t="str">
        <f aca="false">'Source - Inventory'!J50</f>
        <v>OCCUPIED</v>
      </c>
      <c r="E60" s="26" t="str">
        <f aca="false">'Source - Inventory'!L50</f>
        <v>WL-01185</v>
      </c>
      <c r="F60" s="26" t="str">
        <f aca="false">'Source - Inventory'!M50</f>
        <v>Stephen Burke</v>
      </c>
      <c r="G60" s="26" t="n">
        <f aca="false">'Source - Inventory'!E50</f>
        <v>36</v>
      </c>
      <c r="H60" s="28" t="n">
        <f aca="false">'Source - Inventory'!O50</f>
        <v>25.5</v>
      </c>
      <c r="I60" s="28" t="n">
        <f aca="false">IF(D60="OCCUPIED",ROUNDUP(H60,0),"")</f>
        <v>26</v>
      </c>
      <c r="J60" s="28" t="n">
        <f aca="false">IF(D60="OCCUPIED",MAX(G60,I60),"")</f>
        <v>36</v>
      </c>
      <c r="K60" s="28" t="n">
        <f aca="false">IF(D60&lt;&gt;"OCCUPIED","",IF(C60="COVERED",Covered_Rate,Open_Rate))</f>
        <v>10.4</v>
      </c>
      <c r="L60" s="39" t="n">
        <f aca="false">IF(D60="OCCUPIED",J60*K60,"")</f>
        <v>374.4</v>
      </c>
      <c r="M60" s="26" t="n">
        <f aca="false">IF(D60&lt;&gt;"OCCUPIED","",COUNTIFS('Source - Billing Aug26'!$E$5:$E$773,A60,'Source - Billing Aug26'!$B$5:$B$773,Billing_Month,'Source - Billing Aug26'!$H$5:$H$773,"MONTHLY_MOORAGE"))</f>
        <v>1</v>
      </c>
      <c r="N60" s="28" t="n">
        <f aca="false">IF(M60=0,"",SUMIFS('Source - Billing Aug26'!$I$5:$I$773,'Source - Billing Aug26'!$E$5:$E$773,A60,'Source - Billing Aug26'!$B$5:$B$773,Billing_Month,'Source - Billing Aug26'!$H$5:$H$773,"MONTHLY_MOORAGE"))</f>
        <v>36</v>
      </c>
      <c r="O60" s="28" t="n">
        <f aca="false">IF(M60=0,"",SUMIFS('Source - Billing Aug26'!$L$5:$L$773,'Source - Billing Aug26'!$E$5:$E$773,A60,'Source - Billing Aug26'!$B$5:$B$773,Billing_Month,'Source - Billing Aug26'!$H$5:$H$773,"MONTHLY_MOORAGE"))</f>
        <v>10.4</v>
      </c>
      <c r="P60" s="39" t="n">
        <f aca="false">IF(D60&lt;&gt;"OCCUPIED","",SUMIFS('Source - Billing Aug26'!$M$5:$M$773,'Source - Billing Aug26'!$E$5:$E$773,A60,'Source - Billing Aug26'!$B$5:$B$773,Billing_Month,'Source - Billing Aug26'!$H$5:$H$773,"MONTHLY_MOORAGE"))</f>
        <v>374.4</v>
      </c>
      <c r="Q60" s="39" t="n">
        <f aca="false">IF(D60&lt;&gt;"OCCUPIED","",P60-L60)</f>
        <v>0</v>
      </c>
      <c r="R60" s="26" t="str">
        <f aca="false">IF(D60&lt;&gt;"OCCUPIED","OUT OF SCOPE",IF(M60=0,"MISSING AUGUST BILL",IF(M60&gt;1,"DUPLICATE BILL",IF(ABS(Q60)&lt;0.01,"MATCH",IF(Q60&gt;0,"OVERBILLED","UNDERBILLED")))))</f>
        <v>MATCH</v>
      </c>
      <c r="S60" s="26" t="str">
        <f aca="false">IF(M60=0,"",IFERROR(INDEX('Source - Billing Aug26'!$C$5:$C$773,MATCH(A60,'Source - Billing Aug26'!$E$5:$E$773,0)),""))</f>
        <v>AC-LP-0222</v>
      </c>
    </row>
    <row r="61" customFormat="false" ht="15" hidden="false" customHeight="true" outlineLevel="0" collapsed="false">
      <c r="A61" s="26" t="str">
        <f aca="false">'Source - Inventory'!A51</f>
        <v>LP-0223</v>
      </c>
      <c r="B61" s="26" t="str">
        <f aca="false">'Source - Inventory'!B51</f>
        <v>Ledgport</v>
      </c>
      <c r="C61" s="26" t="str">
        <f aca="false">'Source - Inventory'!G51</f>
        <v>COVERED</v>
      </c>
      <c r="D61" s="26" t="str">
        <f aca="false">'Source - Inventory'!J51</f>
        <v>OCCUPIED</v>
      </c>
      <c r="E61" s="26" t="str">
        <f aca="false">'Source - Inventory'!L51</f>
        <v>WL-02494</v>
      </c>
      <c r="F61" s="26" t="str">
        <f aca="false">'Source - Inventory'!M51</f>
        <v>Renee Dean</v>
      </c>
      <c r="G61" s="26" t="n">
        <f aca="false">'Source - Inventory'!E51</f>
        <v>24</v>
      </c>
      <c r="H61" s="28" t="n">
        <f aca="false">'Source - Inventory'!O51</f>
        <v>49.8</v>
      </c>
      <c r="I61" s="28" t="n">
        <f aca="false">IF(D61="OCCUPIED",ROUNDUP(H61,0),"")</f>
        <v>50</v>
      </c>
      <c r="J61" s="28" t="n">
        <f aca="false">IF(D61="OCCUPIED",MAX(G61,I61),"")</f>
        <v>50</v>
      </c>
      <c r="K61" s="28" t="n">
        <f aca="false">IF(D61&lt;&gt;"OCCUPIED","",IF(C61="COVERED",Covered_Rate,Open_Rate))</f>
        <v>10.4</v>
      </c>
      <c r="L61" s="39" t="n">
        <f aca="false">IF(D61="OCCUPIED",J61*K61,"")</f>
        <v>520</v>
      </c>
      <c r="M61" s="26" t="n">
        <f aca="false">IF(D61&lt;&gt;"OCCUPIED","",COUNTIFS('Source - Billing Aug26'!$E$5:$E$773,A61,'Source - Billing Aug26'!$B$5:$B$773,Billing_Month,'Source - Billing Aug26'!$H$5:$H$773,"MONTHLY_MOORAGE"))</f>
        <v>1</v>
      </c>
      <c r="N61" s="28" t="n">
        <f aca="false">IF(M61=0,"",SUMIFS('Source - Billing Aug26'!$I$5:$I$773,'Source - Billing Aug26'!$E$5:$E$773,A61,'Source - Billing Aug26'!$B$5:$B$773,Billing_Month,'Source - Billing Aug26'!$H$5:$H$773,"MONTHLY_MOORAGE"))</f>
        <v>50</v>
      </c>
      <c r="O61" s="28" t="n">
        <f aca="false">IF(M61=0,"",SUMIFS('Source - Billing Aug26'!$L$5:$L$773,'Source - Billing Aug26'!$E$5:$E$773,A61,'Source - Billing Aug26'!$B$5:$B$773,Billing_Month,'Source - Billing Aug26'!$H$5:$H$773,"MONTHLY_MOORAGE"))</f>
        <v>10.4</v>
      </c>
      <c r="P61" s="39" t="n">
        <f aca="false">IF(D61&lt;&gt;"OCCUPIED","",SUMIFS('Source - Billing Aug26'!$M$5:$M$773,'Source - Billing Aug26'!$E$5:$E$773,A61,'Source - Billing Aug26'!$B$5:$B$773,Billing_Month,'Source - Billing Aug26'!$H$5:$H$773,"MONTHLY_MOORAGE"))</f>
        <v>520</v>
      </c>
      <c r="Q61" s="39" t="n">
        <f aca="false">IF(D61&lt;&gt;"OCCUPIED","",P61-L61)</f>
        <v>0</v>
      </c>
      <c r="R61" s="26" t="str">
        <f aca="false">IF(D61&lt;&gt;"OCCUPIED","OUT OF SCOPE",IF(M61=0,"MISSING AUGUST BILL",IF(M61&gt;1,"DUPLICATE BILL",IF(ABS(Q61)&lt;0.01,"MATCH",IF(Q61&gt;0,"OVERBILLED","UNDERBILLED")))))</f>
        <v>MATCH</v>
      </c>
      <c r="S61" s="26" t="str">
        <f aca="false">IF(M61=0,"",IFERROR(INDEX('Source - Billing Aug26'!$C$5:$C$773,MATCH(A61,'Source - Billing Aug26'!$E$5:$E$773,0)),""))</f>
        <v>AC-LP-0223</v>
      </c>
    </row>
    <row r="62" customFormat="false" ht="15" hidden="false" customHeight="true" outlineLevel="0" collapsed="false">
      <c r="A62" s="26" t="str">
        <f aca="false">'Source - Inventory'!A52</f>
        <v>LP-0224</v>
      </c>
      <c r="B62" s="26" t="str">
        <f aca="false">'Source - Inventory'!B52</f>
        <v>Ledgport</v>
      </c>
      <c r="C62" s="26" t="str">
        <f aca="false">'Source - Inventory'!G52</f>
        <v>COVERED</v>
      </c>
      <c r="D62" s="26" t="str">
        <f aca="false">'Source - Inventory'!J52</f>
        <v>OCCUPIED</v>
      </c>
      <c r="E62" s="26" t="str">
        <f aca="false">'Source - Inventory'!L52</f>
        <v>WL-01261</v>
      </c>
      <c r="F62" s="26" t="str">
        <f aca="false">'Source - Inventory'!M52</f>
        <v>Anita Rose</v>
      </c>
      <c r="G62" s="26" t="n">
        <f aca="false">'Source - Inventory'!E52</f>
        <v>40</v>
      </c>
      <c r="H62" s="28" t="n">
        <f aca="false">'Source - Inventory'!O52</f>
        <v>26.7</v>
      </c>
      <c r="I62" s="28" t="n">
        <f aca="false">IF(D62="OCCUPIED",ROUNDUP(H62,0),"")</f>
        <v>27</v>
      </c>
      <c r="J62" s="28" t="n">
        <f aca="false">IF(D62="OCCUPIED",MAX(G62,I62),"")</f>
        <v>40</v>
      </c>
      <c r="K62" s="28" t="n">
        <f aca="false">IF(D62&lt;&gt;"OCCUPIED","",IF(C62="COVERED",Covered_Rate,Open_Rate))</f>
        <v>10.4</v>
      </c>
      <c r="L62" s="39" t="n">
        <f aca="false">IF(D62="OCCUPIED",J62*K62,"")</f>
        <v>416</v>
      </c>
      <c r="M62" s="26" t="n">
        <f aca="false">IF(D62&lt;&gt;"OCCUPIED","",COUNTIFS('Source - Billing Aug26'!$E$5:$E$773,A62,'Source - Billing Aug26'!$B$5:$B$773,Billing_Month,'Source - Billing Aug26'!$H$5:$H$773,"MONTHLY_MOORAGE"))</f>
        <v>1</v>
      </c>
      <c r="N62" s="28" t="n">
        <f aca="false">IF(M62=0,"",SUMIFS('Source - Billing Aug26'!$I$5:$I$773,'Source - Billing Aug26'!$E$5:$E$773,A62,'Source - Billing Aug26'!$B$5:$B$773,Billing_Month,'Source - Billing Aug26'!$H$5:$H$773,"MONTHLY_MOORAGE"))</f>
        <v>40</v>
      </c>
      <c r="O62" s="28" t="n">
        <f aca="false">IF(M62=0,"",SUMIFS('Source - Billing Aug26'!$L$5:$L$773,'Source - Billing Aug26'!$E$5:$E$773,A62,'Source - Billing Aug26'!$B$5:$B$773,Billing_Month,'Source - Billing Aug26'!$H$5:$H$773,"MONTHLY_MOORAGE"))</f>
        <v>10.4</v>
      </c>
      <c r="P62" s="39" t="n">
        <f aca="false">IF(D62&lt;&gt;"OCCUPIED","",SUMIFS('Source - Billing Aug26'!$M$5:$M$773,'Source - Billing Aug26'!$E$5:$E$773,A62,'Source - Billing Aug26'!$B$5:$B$773,Billing_Month,'Source - Billing Aug26'!$H$5:$H$773,"MONTHLY_MOORAGE"))</f>
        <v>416</v>
      </c>
      <c r="Q62" s="39" t="n">
        <f aca="false">IF(D62&lt;&gt;"OCCUPIED","",P62-L62)</f>
        <v>0</v>
      </c>
      <c r="R62" s="26" t="str">
        <f aca="false">IF(D62&lt;&gt;"OCCUPIED","OUT OF SCOPE",IF(M62=0,"MISSING AUGUST BILL",IF(M62&gt;1,"DUPLICATE BILL",IF(ABS(Q62)&lt;0.01,"MATCH",IF(Q62&gt;0,"OVERBILLED","UNDERBILLED")))))</f>
        <v>MATCH</v>
      </c>
      <c r="S62" s="26" t="str">
        <f aca="false">IF(M62=0,"",IFERROR(INDEX('Source - Billing Aug26'!$C$5:$C$773,MATCH(A62,'Source - Billing Aug26'!$E$5:$E$773,0)),""))</f>
        <v>AC-LP-0224</v>
      </c>
    </row>
    <row r="63" customFormat="false" ht="15" hidden="false" customHeight="true" outlineLevel="0" collapsed="false">
      <c r="A63" s="26" t="str">
        <f aca="false">'Source - Inventory'!A53</f>
        <v>LP-0301</v>
      </c>
      <c r="B63" s="26" t="str">
        <f aca="false">'Source - Inventory'!B53</f>
        <v>Ledgport</v>
      </c>
      <c r="C63" s="26" t="str">
        <f aca="false">'Source - Inventory'!G53</f>
        <v>COVERED</v>
      </c>
      <c r="D63" s="26" t="str">
        <f aca="false">'Source - Inventory'!J53</f>
        <v>OCCUPIED</v>
      </c>
      <c r="E63" s="26" t="str">
        <f aca="false">'Source - Inventory'!L53</f>
        <v>WL-03425</v>
      </c>
      <c r="F63" s="26" t="str">
        <f aca="false">'Source - Inventory'!M53</f>
        <v>Miranda Neal</v>
      </c>
      <c r="G63" s="26" t="n">
        <f aca="false">'Source - Inventory'!E53</f>
        <v>28</v>
      </c>
      <c r="H63" s="28" t="n">
        <f aca="false">'Source - Inventory'!O53</f>
        <v>18.4</v>
      </c>
      <c r="I63" s="28" t="n">
        <f aca="false">IF(D63="OCCUPIED",ROUNDUP(H63,0),"")</f>
        <v>19</v>
      </c>
      <c r="J63" s="28" t="n">
        <f aca="false">IF(D63="OCCUPIED",MAX(G63,I63),"")</f>
        <v>28</v>
      </c>
      <c r="K63" s="28" t="n">
        <f aca="false">IF(D63&lt;&gt;"OCCUPIED","",IF(C63="COVERED",Covered_Rate,Open_Rate))</f>
        <v>10.4</v>
      </c>
      <c r="L63" s="39" t="n">
        <f aca="false">IF(D63="OCCUPIED",J63*K63,"")</f>
        <v>291.2</v>
      </c>
      <c r="M63" s="26" t="n">
        <f aca="false">IF(D63&lt;&gt;"OCCUPIED","",COUNTIFS('Source - Billing Aug26'!$E$5:$E$773,A63,'Source - Billing Aug26'!$B$5:$B$773,Billing_Month,'Source - Billing Aug26'!$H$5:$H$773,"MONTHLY_MOORAGE"))</f>
        <v>1</v>
      </c>
      <c r="N63" s="28" t="n">
        <f aca="false">IF(M63=0,"",SUMIFS('Source - Billing Aug26'!$I$5:$I$773,'Source - Billing Aug26'!$E$5:$E$773,A63,'Source - Billing Aug26'!$B$5:$B$773,Billing_Month,'Source - Billing Aug26'!$H$5:$H$773,"MONTHLY_MOORAGE"))</f>
        <v>28</v>
      </c>
      <c r="O63" s="28" t="n">
        <f aca="false">IF(M63=0,"",SUMIFS('Source - Billing Aug26'!$L$5:$L$773,'Source - Billing Aug26'!$E$5:$E$773,A63,'Source - Billing Aug26'!$B$5:$B$773,Billing_Month,'Source - Billing Aug26'!$H$5:$H$773,"MONTHLY_MOORAGE"))</f>
        <v>10.4</v>
      </c>
      <c r="P63" s="39" t="n">
        <f aca="false">IF(D63&lt;&gt;"OCCUPIED","",SUMIFS('Source - Billing Aug26'!$M$5:$M$773,'Source - Billing Aug26'!$E$5:$E$773,A63,'Source - Billing Aug26'!$B$5:$B$773,Billing_Month,'Source - Billing Aug26'!$H$5:$H$773,"MONTHLY_MOORAGE"))</f>
        <v>291.2</v>
      </c>
      <c r="Q63" s="39" t="n">
        <f aca="false">IF(D63&lt;&gt;"OCCUPIED","",P63-L63)</f>
        <v>0</v>
      </c>
      <c r="R63" s="26" t="str">
        <f aca="false">IF(D63&lt;&gt;"OCCUPIED","OUT OF SCOPE",IF(M63=0,"MISSING AUGUST BILL",IF(M63&gt;1,"DUPLICATE BILL",IF(ABS(Q63)&lt;0.01,"MATCH",IF(Q63&gt;0,"OVERBILLED","UNDERBILLED")))))</f>
        <v>MATCH</v>
      </c>
      <c r="S63" s="26" t="str">
        <f aca="false">IF(M63=0,"",IFERROR(INDEX('Source - Billing Aug26'!$C$5:$C$773,MATCH(A63,'Source - Billing Aug26'!$E$5:$E$773,0)),""))</f>
        <v>AC-LP-0301</v>
      </c>
    </row>
    <row r="64" customFormat="false" ht="15" hidden="false" customHeight="true" outlineLevel="0" collapsed="false">
      <c r="A64" s="26" t="str">
        <f aca="false">'Source - Inventory'!A54</f>
        <v>LP-0302</v>
      </c>
      <c r="B64" s="26" t="str">
        <f aca="false">'Source - Inventory'!B54</f>
        <v>Ledgport</v>
      </c>
      <c r="C64" s="26" t="str">
        <f aca="false">'Source - Inventory'!G54</f>
        <v>COVERED</v>
      </c>
      <c r="D64" s="26" t="str">
        <f aca="false">'Source - Inventory'!J54</f>
        <v>OCCUPIED</v>
      </c>
      <c r="E64" s="26" t="str">
        <f aca="false">'Source - Inventory'!L54</f>
        <v>WL-03048</v>
      </c>
      <c r="F64" s="26" t="str">
        <f aca="false">'Source - Inventory'!M54</f>
        <v>Brian Campbell</v>
      </c>
      <c r="G64" s="26" t="n">
        <f aca="false">'Source - Inventory'!E54</f>
        <v>32</v>
      </c>
      <c r="H64" s="28" t="n">
        <f aca="false">'Source - Inventory'!O54</f>
        <v>37.3</v>
      </c>
      <c r="I64" s="28" t="n">
        <f aca="false">IF(D64="OCCUPIED",ROUNDUP(H64,0),"")</f>
        <v>38</v>
      </c>
      <c r="J64" s="28" t="n">
        <f aca="false">IF(D64="OCCUPIED",MAX(G64,I64),"")</f>
        <v>38</v>
      </c>
      <c r="K64" s="28" t="n">
        <f aca="false">IF(D64&lt;&gt;"OCCUPIED","",IF(C64="COVERED",Covered_Rate,Open_Rate))</f>
        <v>10.4</v>
      </c>
      <c r="L64" s="39" t="n">
        <f aca="false">IF(D64="OCCUPIED",J64*K64,"")</f>
        <v>395.2</v>
      </c>
      <c r="M64" s="26" t="n">
        <f aca="false">IF(D64&lt;&gt;"OCCUPIED","",COUNTIFS('Source - Billing Aug26'!$E$5:$E$773,A64,'Source - Billing Aug26'!$B$5:$B$773,Billing_Month,'Source - Billing Aug26'!$H$5:$H$773,"MONTHLY_MOORAGE"))</f>
        <v>1</v>
      </c>
      <c r="N64" s="28" t="n">
        <f aca="false">IF(M64=0,"",SUMIFS('Source - Billing Aug26'!$I$5:$I$773,'Source - Billing Aug26'!$E$5:$E$773,A64,'Source - Billing Aug26'!$B$5:$B$773,Billing_Month,'Source - Billing Aug26'!$H$5:$H$773,"MONTHLY_MOORAGE"))</f>
        <v>38</v>
      </c>
      <c r="O64" s="28" t="n">
        <f aca="false">IF(M64=0,"",SUMIFS('Source - Billing Aug26'!$L$5:$L$773,'Source - Billing Aug26'!$E$5:$E$773,A64,'Source - Billing Aug26'!$B$5:$B$773,Billing_Month,'Source - Billing Aug26'!$H$5:$H$773,"MONTHLY_MOORAGE"))</f>
        <v>10.4</v>
      </c>
      <c r="P64" s="39" t="n">
        <f aca="false">IF(D64&lt;&gt;"OCCUPIED","",SUMIFS('Source - Billing Aug26'!$M$5:$M$773,'Source - Billing Aug26'!$E$5:$E$773,A64,'Source - Billing Aug26'!$B$5:$B$773,Billing_Month,'Source - Billing Aug26'!$H$5:$H$773,"MONTHLY_MOORAGE"))</f>
        <v>395.2</v>
      </c>
      <c r="Q64" s="39" t="n">
        <f aca="false">IF(D64&lt;&gt;"OCCUPIED","",P64-L64)</f>
        <v>0</v>
      </c>
      <c r="R64" s="26" t="str">
        <f aca="false">IF(D64&lt;&gt;"OCCUPIED","OUT OF SCOPE",IF(M64=0,"MISSING AUGUST BILL",IF(M64&gt;1,"DUPLICATE BILL",IF(ABS(Q64)&lt;0.01,"MATCH",IF(Q64&gt;0,"OVERBILLED","UNDERBILLED")))))</f>
        <v>MATCH</v>
      </c>
      <c r="S64" s="26" t="str">
        <f aca="false">IF(M64=0,"",IFERROR(INDEX('Source - Billing Aug26'!$C$5:$C$773,MATCH(A64,'Source - Billing Aug26'!$E$5:$E$773,0)),""))</f>
        <v>AC-LP-0302</v>
      </c>
    </row>
    <row r="65" customFormat="false" ht="15" hidden="false" customHeight="true" outlineLevel="0" collapsed="false">
      <c r="A65" s="26" t="str">
        <f aca="false">'Source - Inventory'!A55</f>
        <v>LP-0303</v>
      </c>
      <c r="B65" s="26" t="str">
        <f aca="false">'Source - Inventory'!B55</f>
        <v>Ledgport</v>
      </c>
      <c r="C65" s="26" t="str">
        <f aca="false">'Source - Inventory'!G55</f>
        <v>COVERED</v>
      </c>
      <c r="D65" s="26" t="str">
        <f aca="false">'Source - Inventory'!J55</f>
        <v>OCCUPIED</v>
      </c>
      <c r="E65" s="26" t="str">
        <f aca="false">'Source - Inventory'!L55</f>
        <v>WL-02853</v>
      </c>
      <c r="F65" s="26" t="str">
        <f aca="false">'Source - Inventory'!M55</f>
        <v>Adam Stevens</v>
      </c>
      <c r="G65" s="26" t="n">
        <f aca="false">'Source - Inventory'!E55</f>
        <v>32</v>
      </c>
      <c r="H65" s="28" t="n">
        <f aca="false">'Source - Inventory'!O55</f>
        <v>54</v>
      </c>
      <c r="I65" s="28" t="n">
        <f aca="false">IF(D65="OCCUPIED",ROUNDUP(H65,0),"")</f>
        <v>54</v>
      </c>
      <c r="J65" s="28" t="n">
        <f aca="false">IF(D65="OCCUPIED",MAX(G65,I65),"")</f>
        <v>54</v>
      </c>
      <c r="K65" s="28" t="n">
        <f aca="false">IF(D65&lt;&gt;"OCCUPIED","",IF(C65="COVERED",Covered_Rate,Open_Rate))</f>
        <v>10.4</v>
      </c>
      <c r="L65" s="39" t="n">
        <f aca="false">IF(D65="OCCUPIED",J65*K65,"")</f>
        <v>561.6</v>
      </c>
      <c r="M65" s="26" t="n">
        <f aca="false">IF(D65&lt;&gt;"OCCUPIED","",COUNTIFS('Source - Billing Aug26'!$E$5:$E$773,A65,'Source - Billing Aug26'!$B$5:$B$773,Billing_Month,'Source - Billing Aug26'!$H$5:$H$773,"MONTHLY_MOORAGE"))</f>
        <v>1</v>
      </c>
      <c r="N65" s="28" t="n">
        <f aca="false">IF(M65=0,"",SUMIFS('Source - Billing Aug26'!$I$5:$I$773,'Source - Billing Aug26'!$E$5:$E$773,A65,'Source - Billing Aug26'!$B$5:$B$773,Billing_Month,'Source - Billing Aug26'!$H$5:$H$773,"MONTHLY_MOORAGE"))</f>
        <v>54</v>
      </c>
      <c r="O65" s="28" t="n">
        <f aca="false">IF(M65=0,"",SUMIFS('Source - Billing Aug26'!$L$5:$L$773,'Source - Billing Aug26'!$E$5:$E$773,A65,'Source - Billing Aug26'!$B$5:$B$773,Billing_Month,'Source - Billing Aug26'!$H$5:$H$773,"MONTHLY_MOORAGE"))</f>
        <v>10.4</v>
      </c>
      <c r="P65" s="39" t="n">
        <f aca="false">IF(D65&lt;&gt;"OCCUPIED","",SUMIFS('Source - Billing Aug26'!$M$5:$M$773,'Source - Billing Aug26'!$E$5:$E$773,A65,'Source - Billing Aug26'!$B$5:$B$773,Billing_Month,'Source - Billing Aug26'!$H$5:$H$773,"MONTHLY_MOORAGE"))</f>
        <v>561.6</v>
      </c>
      <c r="Q65" s="39" t="n">
        <f aca="false">IF(D65&lt;&gt;"OCCUPIED","",P65-L65)</f>
        <v>0</v>
      </c>
      <c r="R65" s="26" t="str">
        <f aca="false">IF(D65&lt;&gt;"OCCUPIED","OUT OF SCOPE",IF(M65=0,"MISSING AUGUST BILL",IF(M65&gt;1,"DUPLICATE BILL",IF(ABS(Q65)&lt;0.01,"MATCH",IF(Q65&gt;0,"OVERBILLED","UNDERBILLED")))))</f>
        <v>MATCH</v>
      </c>
      <c r="S65" s="26" t="str">
        <f aca="false">IF(M65=0,"",IFERROR(INDEX('Source - Billing Aug26'!$C$5:$C$773,MATCH(A65,'Source - Billing Aug26'!$E$5:$E$773,0)),""))</f>
        <v>AC-LP-0303</v>
      </c>
    </row>
    <row r="66" customFormat="false" ht="15" hidden="false" customHeight="true" outlineLevel="0" collapsed="false">
      <c r="A66" s="26" t="str">
        <f aca="false">'Source - Inventory'!A56</f>
        <v>LP-0304</v>
      </c>
      <c r="B66" s="26" t="str">
        <f aca="false">'Source - Inventory'!B56</f>
        <v>Ledgport</v>
      </c>
      <c r="C66" s="26" t="str">
        <f aca="false">'Source - Inventory'!G56</f>
        <v>COVERED</v>
      </c>
      <c r="D66" s="26" t="str">
        <f aca="false">'Source - Inventory'!J56</f>
        <v>MAINTENANCE</v>
      </c>
      <c r="E66" s="26" t="n">
        <f aca="false">'Source - Inventory'!L56</f>
        <v>0</v>
      </c>
      <c r="F66" s="26" t="n">
        <f aca="false">'Source - Inventory'!M56</f>
        <v>0</v>
      </c>
      <c r="G66" s="26" t="n">
        <f aca="false">'Source - Inventory'!E56</f>
        <v>36</v>
      </c>
      <c r="H66" s="28" t="n">
        <f aca="false">'Source - Inventory'!O56</f>
        <v>0</v>
      </c>
      <c r="I66" s="28" t="str">
        <f aca="false">IF(D66="OCCUPIED",ROUNDUP(H66,0),"")</f>
        <v/>
      </c>
      <c r="J66" s="28" t="str">
        <f aca="false">IF(D66="OCCUPIED",MAX(G66,I66),"")</f>
        <v/>
      </c>
      <c r="K66" s="28" t="str">
        <f aca="false">IF(D66&lt;&gt;"OCCUPIED","",IF(C66="COVERED",Covered_Rate,Open_Rate))</f>
        <v/>
      </c>
      <c r="L66" s="39" t="str">
        <f aca="false">IF(D66="OCCUPIED",J66*K66,"")</f>
        <v/>
      </c>
      <c r="M66" s="26" t="str">
        <f aca="false">IF(D66&lt;&gt;"OCCUPIED","",COUNTIFS('Source - Billing Aug26'!$E$5:$E$773,A66,'Source - Billing Aug26'!$B$5:$B$773,Billing_Month,'Source - Billing Aug26'!$H$5:$H$773,"MONTHLY_MOORAGE"))</f>
        <v/>
      </c>
      <c r="N66" s="28" t="n">
        <f aca="false">IF(M66=0,"",SUMIFS('Source - Billing Aug26'!$I$5:$I$773,'Source - Billing Aug26'!$E$5:$E$773,A66,'Source - Billing Aug26'!$B$5:$B$773,Billing_Month,'Source - Billing Aug26'!$H$5:$H$773,"MONTHLY_MOORAGE"))</f>
        <v>0</v>
      </c>
      <c r="O66" s="28" t="n">
        <f aca="false">IF(M66=0,"",SUMIFS('Source - Billing Aug26'!$L$5:$L$773,'Source - Billing Aug26'!$E$5:$E$773,A66,'Source - Billing Aug26'!$B$5:$B$773,Billing_Month,'Source - Billing Aug26'!$H$5:$H$773,"MONTHLY_MOORAGE"))</f>
        <v>0</v>
      </c>
      <c r="P66" s="39" t="str">
        <f aca="false">IF(D66&lt;&gt;"OCCUPIED","",SUMIFS('Source - Billing Aug26'!$M$5:$M$773,'Source - Billing Aug26'!$E$5:$E$773,A66,'Source - Billing Aug26'!$B$5:$B$773,Billing_Month,'Source - Billing Aug26'!$H$5:$H$773,"MONTHLY_MOORAGE"))</f>
        <v/>
      </c>
      <c r="Q66" s="39" t="str">
        <f aca="false">IF(D66&lt;&gt;"OCCUPIED","",P66-L66)</f>
        <v/>
      </c>
      <c r="R66" s="26" t="str">
        <f aca="false">IF(D66&lt;&gt;"OCCUPIED","OUT OF SCOPE",IF(M66=0,"MISSING AUGUST BILL",IF(M66&gt;1,"DUPLICATE BILL",IF(ABS(Q66)&lt;0.01,"MATCH",IF(Q66&gt;0,"OVERBILLED","UNDERBILLED")))))</f>
        <v>OUT OF SCOPE</v>
      </c>
      <c r="S66" s="26" t="str">
        <f aca="false">IF(M66=0,"",IFERROR(INDEX('Source - Billing Aug26'!$C$5:$C$773,MATCH(A66,'Source - Billing Aug26'!$E$5:$E$773,0)),""))</f>
        <v/>
      </c>
    </row>
    <row r="67" customFormat="false" ht="15" hidden="false" customHeight="true" outlineLevel="0" collapsed="false">
      <c r="A67" s="26" t="str">
        <f aca="false">'Source - Inventory'!A57</f>
        <v>LP-0305</v>
      </c>
      <c r="B67" s="26" t="str">
        <f aca="false">'Source - Inventory'!B57</f>
        <v>Ledgport</v>
      </c>
      <c r="C67" s="26" t="str">
        <f aca="false">'Source - Inventory'!G57</f>
        <v>COVERED</v>
      </c>
      <c r="D67" s="26" t="str">
        <f aca="false">'Source - Inventory'!J57</f>
        <v>OCCUPIED</v>
      </c>
      <c r="E67" s="26" t="str">
        <f aca="false">'Source - Inventory'!L57</f>
        <v>WL-03470</v>
      </c>
      <c r="F67" s="26" t="str">
        <f aca="false">'Source - Inventory'!M57</f>
        <v>Nathan Huffman</v>
      </c>
      <c r="G67" s="26" t="n">
        <f aca="false">'Source - Inventory'!E57</f>
        <v>32</v>
      </c>
      <c r="H67" s="28" t="n">
        <f aca="false">'Source - Inventory'!O57</f>
        <v>19.4</v>
      </c>
      <c r="I67" s="28" t="n">
        <f aca="false">IF(D67="OCCUPIED",ROUNDUP(H67,0),"")</f>
        <v>20</v>
      </c>
      <c r="J67" s="28" t="n">
        <f aca="false">IF(D67="OCCUPIED",MAX(G67,I67),"")</f>
        <v>32</v>
      </c>
      <c r="K67" s="28" t="n">
        <f aca="false">IF(D67&lt;&gt;"OCCUPIED","",IF(C67="COVERED",Covered_Rate,Open_Rate))</f>
        <v>10.4</v>
      </c>
      <c r="L67" s="39" t="n">
        <f aca="false">IF(D67="OCCUPIED",J67*K67,"")</f>
        <v>332.8</v>
      </c>
      <c r="M67" s="26" t="n">
        <f aca="false">IF(D67&lt;&gt;"OCCUPIED","",COUNTIFS('Source - Billing Aug26'!$E$5:$E$773,A67,'Source - Billing Aug26'!$B$5:$B$773,Billing_Month,'Source - Billing Aug26'!$H$5:$H$773,"MONTHLY_MOORAGE"))</f>
        <v>1</v>
      </c>
      <c r="N67" s="28" t="n">
        <f aca="false">IF(M67=0,"",SUMIFS('Source - Billing Aug26'!$I$5:$I$773,'Source - Billing Aug26'!$E$5:$E$773,A67,'Source - Billing Aug26'!$B$5:$B$773,Billing_Month,'Source - Billing Aug26'!$H$5:$H$773,"MONTHLY_MOORAGE"))</f>
        <v>32</v>
      </c>
      <c r="O67" s="28" t="n">
        <f aca="false">IF(M67=0,"",SUMIFS('Source - Billing Aug26'!$L$5:$L$773,'Source - Billing Aug26'!$E$5:$E$773,A67,'Source - Billing Aug26'!$B$5:$B$773,Billing_Month,'Source - Billing Aug26'!$H$5:$H$773,"MONTHLY_MOORAGE"))</f>
        <v>10.4</v>
      </c>
      <c r="P67" s="39" t="n">
        <f aca="false">IF(D67&lt;&gt;"OCCUPIED","",SUMIFS('Source - Billing Aug26'!$M$5:$M$773,'Source - Billing Aug26'!$E$5:$E$773,A67,'Source - Billing Aug26'!$B$5:$B$773,Billing_Month,'Source - Billing Aug26'!$H$5:$H$773,"MONTHLY_MOORAGE"))</f>
        <v>332.8</v>
      </c>
      <c r="Q67" s="39" t="n">
        <f aca="false">IF(D67&lt;&gt;"OCCUPIED","",P67-L67)</f>
        <v>0</v>
      </c>
      <c r="R67" s="26" t="str">
        <f aca="false">IF(D67&lt;&gt;"OCCUPIED","OUT OF SCOPE",IF(M67=0,"MISSING AUGUST BILL",IF(M67&gt;1,"DUPLICATE BILL",IF(ABS(Q67)&lt;0.01,"MATCH",IF(Q67&gt;0,"OVERBILLED","UNDERBILLED")))))</f>
        <v>MATCH</v>
      </c>
      <c r="S67" s="26" t="str">
        <f aca="false">IF(M67=0,"",IFERROR(INDEX('Source - Billing Aug26'!$C$5:$C$773,MATCH(A67,'Source - Billing Aug26'!$E$5:$E$773,0)),""))</f>
        <v>AC-LP-0305</v>
      </c>
    </row>
    <row r="68" customFormat="false" ht="15" hidden="false" customHeight="true" outlineLevel="0" collapsed="false">
      <c r="A68" s="26" t="str">
        <f aca="false">'Source - Inventory'!A58</f>
        <v>LP-0306</v>
      </c>
      <c r="B68" s="26" t="str">
        <f aca="false">'Source - Inventory'!B58</f>
        <v>Ledgport</v>
      </c>
      <c r="C68" s="26" t="str">
        <f aca="false">'Source - Inventory'!G58</f>
        <v>COVERED</v>
      </c>
      <c r="D68" s="26" t="str">
        <f aca="false">'Source - Inventory'!J58</f>
        <v>OCCUPIED</v>
      </c>
      <c r="E68" s="26" t="str">
        <f aca="false">'Source - Inventory'!L58</f>
        <v>WL-02345</v>
      </c>
      <c r="F68" s="26" t="str">
        <f aca="false">'Source - Inventory'!M58</f>
        <v>Brian Wade</v>
      </c>
      <c r="G68" s="26" t="n">
        <f aca="false">'Source - Inventory'!E58</f>
        <v>32</v>
      </c>
      <c r="H68" s="28" t="n">
        <f aca="false">'Source - Inventory'!O58</f>
        <v>54.1</v>
      </c>
      <c r="I68" s="28" t="n">
        <f aca="false">IF(D68="OCCUPIED",ROUNDUP(H68,0),"")</f>
        <v>55</v>
      </c>
      <c r="J68" s="28" t="n">
        <f aca="false">IF(D68="OCCUPIED",MAX(G68,I68),"")</f>
        <v>55</v>
      </c>
      <c r="K68" s="28" t="n">
        <f aca="false">IF(D68&lt;&gt;"OCCUPIED","",IF(C68="COVERED",Covered_Rate,Open_Rate))</f>
        <v>10.4</v>
      </c>
      <c r="L68" s="39" t="n">
        <f aca="false">IF(D68="OCCUPIED",J68*K68,"")</f>
        <v>572</v>
      </c>
      <c r="M68" s="26" t="n">
        <f aca="false">IF(D68&lt;&gt;"OCCUPIED","",COUNTIFS('Source - Billing Aug26'!$E$5:$E$773,A68,'Source - Billing Aug26'!$B$5:$B$773,Billing_Month,'Source - Billing Aug26'!$H$5:$H$773,"MONTHLY_MOORAGE"))</f>
        <v>1</v>
      </c>
      <c r="N68" s="28" t="n">
        <f aca="false">IF(M68=0,"",SUMIFS('Source - Billing Aug26'!$I$5:$I$773,'Source - Billing Aug26'!$E$5:$E$773,A68,'Source - Billing Aug26'!$B$5:$B$773,Billing_Month,'Source - Billing Aug26'!$H$5:$H$773,"MONTHLY_MOORAGE"))</f>
        <v>55</v>
      </c>
      <c r="O68" s="28" t="n">
        <f aca="false">IF(M68=0,"",SUMIFS('Source - Billing Aug26'!$L$5:$L$773,'Source - Billing Aug26'!$E$5:$E$773,A68,'Source - Billing Aug26'!$B$5:$B$773,Billing_Month,'Source - Billing Aug26'!$H$5:$H$773,"MONTHLY_MOORAGE"))</f>
        <v>10.4</v>
      </c>
      <c r="P68" s="39" t="n">
        <f aca="false">IF(D68&lt;&gt;"OCCUPIED","",SUMIFS('Source - Billing Aug26'!$M$5:$M$773,'Source - Billing Aug26'!$E$5:$E$773,A68,'Source - Billing Aug26'!$B$5:$B$773,Billing_Month,'Source - Billing Aug26'!$H$5:$H$773,"MONTHLY_MOORAGE"))</f>
        <v>572</v>
      </c>
      <c r="Q68" s="39" t="n">
        <f aca="false">IF(D68&lt;&gt;"OCCUPIED","",P68-L68)</f>
        <v>0</v>
      </c>
      <c r="R68" s="26" t="str">
        <f aca="false">IF(D68&lt;&gt;"OCCUPIED","OUT OF SCOPE",IF(M68=0,"MISSING AUGUST BILL",IF(M68&gt;1,"DUPLICATE BILL",IF(ABS(Q68)&lt;0.01,"MATCH",IF(Q68&gt;0,"OVERBILLED","UNDERBILLED")))))</f>
        <v>MATCH</v>
      </c>
      <c r="S68" s="26" t="str">
        <f aca="false">IF(M68=0,"",IFERROR(INDEX('Source - Billing Aug26'!$C$5:$C$773,MATCH(A68,'Source - Billing Aug26'!$E$5:$E$773,0)),""))</f>
        <v>AC-LP-0306</v>
      </c>
    </row>
    <row r="69" customFormat="false" ht="15" hidden="false" customHeight="true" outlineLevel="0" collapsed="false">
      <c r="A69" s="26" t="str">
        <f aca="false">'Source - Inventory'!A59</f>
        <v>LP-0307</v>
      </c>
      <c r="B69" s="26" t="str">
        <f aca="false">'Source - Inventory'!B59</f>
        <v>Ledgport</v>
      </c>
      <c r="C69" s="26" t="str">
        <f aca="false">'Source - Inventory'!G59</f>
        <v>COVERED</v>
      </c>
      <c r="D69" s="26" t="str">
        <f aca="false">'Source - Inventory'!J59</f>
        <v>OCCUPIED</v>
      </c>
      <c r="E69" s="26" t="str">
        <f aca="false">'Source - Inventory'!L59</f>
        <v>WL-03230</v>
      </c>
      <c r="F69" s="26" t="str">
        <f aca="false">'Source - Inventory'!M59</f>
        <v>Cory Park</v>
      </c>
      <c r="G69" s="26" t="n">
        <f aca="false">'Source - Inventory'!E59</f>
        <v>36</v>
      </c>
      <c r="H69" s="28" t="n">
        <f aca="false">'Source - Inventory'!O59</f>
        <v>60.7</v>
      </c>
      <c r="I69" s="28" t="n">
        <f aca="false">IF(D69="OCCUPIED",ROUNDUP(H69,0),"")</f>
        <v>61</v>
      </c>
      <c r="J69" s="28" t="n">
        <f aca="false">IF(D69="OCCUPIED",MAX(G69,I69),"")</f>
        <v>61</v>
      </c>
      <c r="K69" s="28" t="n">
        <f aca="false">IF(D69&lt;&gt;"OCCUPIED","",IF(C69="COVERED",Covered_Rate,Open_Rate))</f>
        <v>10.4</v>
      </c>
      <c r="L69" s="39" t="n">
        <f aca="false">IF(D69="OCCUPIED",J69*K69,"")</f>
        <v>634.4</v>
      </c>
      <c r="M69" s="26" t="n">
        <f aca="false">IF(D69&lt;&gt;"OCCUPIED","",COUNTIFS('Source - Billing Aug26'!$E$5:$E$773,A69,'Source - Billing Aug26'!$B$5:$B$773,Billing_Month,'Source - Billing Aug26'!$H$5:$H$773,"MONTHLY_MOORAGE"))</f>
        <v>1</v>
      </c>
      <c r="N69" s="28" t="n">
        <f aca="false">IF(M69=0,"",SUMIFS('Source - Billing Aug26'!$I$5:$I$773,'Source - Billing Aug26'!$E$5:$E$773,A69,'Source - Billing Aug26'!$B$5:$B$773,Billing_Month,'Source - Billing Aug26'!$H$5:$H$773,"MONTHLY_MOORAGE"))</f>
        <v>61</v>
      </c>
      <c r="O69" s="28" t="n">
        <f aca="false">IF(M69=0,"",SUMIFS('Source - Billing Aug26'!$L$5:$L$773,'Source - Billing Aug26'!$E$5:$E$773,A69,'Source - Billing Aug26'!$B$5:$B$773,Billing_Month,'Source - Billing Aug26'!$H$5:$H$773,"MONTHLY_MOORAGE"))</f>
        <v>10.4</v>
      </c>
      <c r="P69" s="39" t="n">
        <f aca="false">IF(D69&lt;&gt;"OCCUPIED","",SUMIFS('Source - Billing Aug26'!$M$5:$M$773,'Source - Billing Aug26'!$E$5:$E$773,A69,'Source - Billing Aug26'!$B$5:$B$773,Billing_Month,'Source - Billing Aug26'!$H$5:$H$773,"MONTHLY_MOORAGE"))</f>
        <v>634.4</v>
      </c>
      <c r="Q69" s="39" t="n">
        <f aca="false">IF(D69&lt;&gt;"OCCUPIED","",P69-L69)</f>
        <v>0</v>
      </c>
      <c r="R69" s="26" t="str">
        <f aca="false">IF(D69&lt;&gt;"OCCUPIED","OUT OF SCOPE",IF(M69=0,"MISSING AUGUST BILL",IF(M69&gt;1,"DUPLICATE BILL",IF(ABS(Q69)&lt;0.01,"MATCH",IF(Q69&gt;0,"OVERBILLED","UNDERBILLED")))))</f>
        <v>MATCH</v>
      </c>
      <c r="S69" s="26" t="str">
        <f aca="false">IF(M69=0,"",IFERROR(INDEX('Source - Billing Aug26'!$C$5:$C$773,MATCH(A69,'Source - Billing Aug26'!$E$5:$E$773,0)),""))</f>
        <v>AC-LP-0307</v>
      </c>
    </row>
    <row r="70" customFormat="false" ht="15" hidden="false" customHeight="true" outlineLevel="0" collapsed="false">
      <c r="A70" s="26" t="str">
        <f aca="false">'Source - Inventory'!A60</f>
        <v>LP-0308</v>
      </c>
      <c r="B70" s="26" t="str">
        <f aca="false">'Source - Inventory'!B60</f>
        <v>Ledgport</v>
      </c>
      <c r="C70" s="26" t="str">
        <f aca="false">'Source - Inventory'!G60</f>
        <v>COVERED</v>
      </c>
      <c r="D70" s="26" t="str">
        <f aca="false">'Source - Inventory'!J60</f>
        <v>GUEST</v>
      </c>
      <c r="E70" s="26" t="n">
        <f aca="false">'Source - Inventory'!L60</f>
        <v>0</v>
      </c>
      <c r="F70" s="26" t="n">
        <f aca="false">'Source - Inventory'!M60</f>
        <v>0</v>
      </c>
      <c r="G70" s="26" t="n">
        <f aca="false">'Source - Inventory'!E60</f>
        <v>24</v>
      </c>
      <c r="H70" s="28" t="n">
        <f aca="false">'Source - Inventory'!O60</f>
        <v>0</v>
      </c>
      <c r="I70" s="28" t="str">
        <f aca="false">IF(D70="OCCUPIED",ROUNDUP(H70,0),"")</f>
        <v/>
      </c>
      <c r="J70" s="28" t="str">
        <f aca="false">IF(D70="OCCUPIED",MAX(G70,I70),"")</f>
        <v/>
      </c>
      <c r="K70" s="28" t="str">
        <f aca="false">IF(D70&lt;&gt;"OCCUPIED","",IF(C70="COVERED",Covered_Rate,Open_Rate))</f>
        <v/>
      </c>
      <c r="L70" s="39" t="str">
        <f aca="false">IF(D70="OCCUPIED",J70*K70,"")</f>
        <v/>
      </c>
      <c r="M70" s="26" t="str">
        <f aca="false">IF(D70&lt;&gt;"OCCUPIED","",COUNTIFS('Source - Billing Aug26'!$E$5:$E$773,A70,'Source - Billing Aug26'!$B$5:$B$773,Billing_Month,'Source - Billing Aug26'!$H$5:$H$773,"MONTHLY_MOORAGE"))</f>
        <v/>
      </c>
      <c r="N70" s="28" t="n">
        <f aca="false">IF(M70=0,"",SUMIFS('Source - Billing Aug26'!$I$5:$I$773,'Source - Billing Aug26'!$E$5:$E$773,A70,'Source - Billing Aug26'!$B$5:$B$773,Billing_Month,'Source - Billing Aug26'!$H$5:$H$773,"MONTHLY_MOORAGE"))</f>
        <v>0</v>
      </c>
      <c r="O70" s="28" t="n">
        <f aca="false">IF(M70=0,"",SUMIFS('Source - Billing Aug26'!$L$5:$L$773,'Source - Billing Aug26'!$E$5:$E$773,A70,'Source - Billing Aug26'!$B$5:$B$773,Billing_Month,'Source - Billing Aug26'!$H$5:$H$773,"MONTHLY_MOORAGE"))</f>
        <v>0</v>
      </c>
      <c r="P70" s="39" t="str">
        <f aca="false">IF(D70&lt;&gt;"OCCUPIED","",SUMIFS('Source - Billing Aug26'!$M$5:$M$773,'Source - Billing Aug26'!$E$5:$E$773,A70,'Source - Billing Aug26'!$B$5:$B$773,Billing_Month,'Source - Billing Aug26'!$H$5:$H$773,"MONTHLY_MOORAGE"))</f>
        <v/>
      </c>
      <c r="Q70" s="39" t="str">
        <f aca="false">IF(D70&lt;&gt;"OCCUPIED","",P70-L70)</f>
        <v/>
      </c>
      <c r="R70" s="26" t="str">
        <f aca="false">IF(D70&lt;&gt;"OCCUPIED","OUT OF SCOPE",IF(M70=0,"MISSING AUGUST BILL",IF(M70&gt;1,"DUPLICATE BILL",IF(ABS(Q70)&lt;0.01,"MATCH",IF(Q70&gt;0,"OVERBILLED","UNDERBILLED")))))</f>
        <v>OUT OF SCOPE</v>
      </c>
      <c r="S70" s="26" t="str">
        <f aca="false">IF(M70=0,"",IFERROR(INDEX('Source - Billing Aug26'!$C$5:$C$773,MATCH(A70,'Source - Billing Aug26'!$E$5:$E$773,0)),""))</f>
        <v/>
      </c>
    </row>
    <row r="71" customFormat="false" ht="15" hidden="false" customHeight="true" outlineLevel="0" collapsed="false">
      <c r="A71" s="26" t="str">
        <f aca="false">'Source - Inventory'!A61</f>
        <v>LP-0309</v>
      </c>
      <c r="B71" s="26" t="str">
        <f aca="false">'Source - Inventory'!B61</f>
        <v>Ledgport</v>
      </c>
      <c r="C71" s="26" t="str">
        <f aca="false">'Source - Inventory'!G61</f>
        <v>COVERED</v>
      </c>
      <c r="D71" s="26" t="str">
        <f aca="false">'Source - Inventory'!J61</f>
        <v>OCCUPIED</v>
      </c>
      <c r="E71" s="26" t="str">
        <f aca="false">'Source - Inventory'!L61</f>
        <v>WL-02885</v>
      </c>
      <c r="F71" s="26" t="str">
        <f aca="false">'Source - Inventory'!M61</f>
        <v>James Rivera</v>
      </c>
      <c r="G71" s="26" t="n">
        <f aca="false">'Source - Inventory'!E61</f>
        <v>40</v>
      </c>
      <c r="H71" s="28" t="n">
        <f aca="false">'Source - Inventory'!O61</f>
        <v>42.3</v>
      </c>
      <c r="I71" s="28" t="n">
        <f aca="false">IF(D71="OCCUPIED",ROUNDUP(H71,0),"")</f>
        <v>43</v>
      </c>
      <c r="J71" s="28" t="n">
        <f aca="false">IF(D71="OCCUPIED",MAX(G71,I71),"")</f>
        <v>43</v>
      </c>
      <c r="K71" s="28" t="n">
        <f aca="false">IF(D71&lt;&gt;"OCCUPIED","",IF(C71="COVERED",Covered_Rate,Open_Rate))</f>
        <v>10.4</v>
      </c>
      <c r="L71" s="39" t="n">
        <f aca="false">IF(D71="OCCUPIED",J71*K71,"")</f>
        <v>447.2</v>
      </c>
      <c r="M71" s="26" t="n">
        <f aca="false">IF(D71&lt;&gt;"OCCUPIED","",COUNTIFS('Source - Billing Aug26'!$E$5:$E$773,A71,'Source - Billing Aug26'!$B$5:$B$773,Billing_Month,'Source - Billing Aug26'!$H$5:$H$773,"MONTHLY_MOORAGE"))</f>
        <v>1</v>
      </c>
      <c r="N71" s="28" t="n">
        <f aca="false">IF(M71=0,"",SUMIFS('Source - Billing Aug26'!$I$5:$I$773,'Source - Billing Aug26'!$E$5:$E$773,A71,'Source - Billing Aug26'!$B$5:$B$773,Billing_Month,'Source - Billing Aug26'!$H$5:$H$773,"MONTHLY_MOORAGE"))</f>
        <v>43</v>
      </c>
      <c r="O71" s="28" t="n">
        <f aca="false">IF(M71=0,"",SUMIFS('Source - Billing Aug26'!$L$5:$L$773,'Source - Billing Aug26'!$E$5:$E$773,A71,'Source - Billing Aug26'!$B$5:$B$773,Billing_Month,'Source - Billing Aug26'!$H$5:$H$773,"MONTHLY_MOORAGE"))</f>
        <v>10.4</v>
      </c>
      <c r="P71" s="39" t="n">
        <f aca="false">IF(D71&lt;&gt;"OCCUPIED","",SUMIFS('Source - Billing Aug26'!$M$5:$M$773,'Source - Billing Aug26'!$E$5:$E$773,A71,'Source - Billing Aug26'!$B$5:$B$773,Billing_Month,'Source - Billing Aug26'!$H$5:$H$773,"MONTHLY_MOORAGE"))</f>
        <v>447.2</v>
      </c>
      <c r="Q71" s="39" t="n">
        <f aca="false">IF(D71&lt;&gt;"OCCUPIED","",P71-L71)</f>
        <v>0</v>
      </c>
      <c r="R71" s="26" t="str">
        <f aca="false">IF(D71&lt;&gt;"OCCUPIED","OUT OF SCOPE",IF(M71=0,"MISSING AUGUST BILL",IF(M71&gt;1,"DUPLICATE BILL",IF(ABS(Q71)&lt;0.01,"MATCH",IF(Q71&gt;0,"OVERBILLED","UNDERBILLED")))))</f>
        <v>MATCH</v>
      </c>
      <c r="S71" s="26" t="str">
        <f aca="false">IF(M71=0,"",IFERROR(INDEX('Source - Billing Aug26'!$C$5:$C$773,MATCH(A71,'Source - Billing Aug26'!$E$5:$E$773,0)),""))</f>
        <v>AC-LP-0309</v>
      </c>
    </row>
    <row r="72" customFormat="false" ht="15" hidden="false" customHeight="true" outlineLevel="0" collapsed="false">
      <c r="A72" s="26" t="str">
        <f aca="false">'Source - Inventory'!A62</f>
        <v>LP-0310</v>
      </c>
      <c r="B72" s="26" t="str">
        <f aca="false">'Source - Inventory'!B62</f>
        <v>Ledgport</v>
      </c>
      <c r="C72" s="26" t="str">
        <f aca="false">'Source - Inventory'!G62</f>
        <v>COVERED</v>
      </c>
      <c r="D72" s="26" t="str">
        <f aca="false">'Source - Inventory'!J62</f>
        <v>GUEST</v>
      </c>
      <c r="E72" s="26" t="n">
        <f aca="false">'Source - Inventory'!L62</f>
        <v>0</v>
      </c>
      <c r="F72" s="26" t="n">
        <f aca="false">'Source - Inventory'!M62</f>
        <v>0</v>
      </c>
      <c r="G72" s="26" t="n">
        <f aca="false">'Source - Inventory'!E62</f>
        <v>32</v>
      </c>
      <c r="H72" s="28" t="n">
        <f aca="false">'Source - Inventory'!O62</f>
        <v>0</v>
      </c>
      <c r="I72" s="28" t="str">
        <f aca="false">IF(D72="OCCUPIED",ROUNDUP(H72,0),"")</f>
        <v/>
      </c>
      <c r="J72" s="28" t="str">
        <f aca="false">IF(D72="OCCUPIED",MAX(G72,I72),"")</f>
        <v/>
      </c>
      <c r="K72" s="28" t="str">
        <f aca="false">IF(D72&lt;&gt;"OCCUPIED","",IF(C72="COVERED",Covered_Rate,Open_Rate))</f>
        <v/>
      </c>
      <c r="L72" s="39" t="str">
        <f aca="false">IF(D72="OCCUPIED",J72*K72,"")</f>
        <v/>
      </c>
      <c r="M72" s="26" t="str">
        <f aca="false">IF(D72&lt;&gt;"OCCUPIED","",COUNTIFS('Source - Billing Aug26'!$E$5:$E$773,A72,'Source - Billing Aug26'!$B$5:$B$773,Billing_Month,'Source - Billing Aug26'!$H$5:$H$773,"MONTHLY_MOORAGE"))</f>
        <v/>
      </c>
      <c r="N72" s="28" t="n">
        <f aca="false">IF(M72=0,"",SUMIFS('Source - Billing Aug26'!$I$5:$I$773,'Source - Billing Aug26'!$E$5:$E$773,A72,'Source - Billing Aug26'!$B$5:$B$773,Billing_Month,'Source - Billing Aug26'!$H$5:$H$773,"MONTHLY_MOORAGE"))</f>
        <v>0</v>
      </c>
      <c r="O72" s="28" t="n">
        <f aca="false">IF(M72=0,"",SUMIFS('Source - Billing Aug26'!$L$5:$L$773,'Source - Billing Aug26'!$E$5:$E$773,A72,'Source - Billing Aug26'!$B$5:$B$773,Billing_Month,'Source - Billing Aug26'!$H$5:$H$773,"MONTHLY_MOORAGE"))</f>
        <v>0</v>
      </c>
      <c r="P72" s="39" t="str">
        <f aca="false">IF(D72&lt;&gt;"OCCUPIED","",SUMIFS('Source - Billing Aug26'!$M$5:$M$773,'Source - Billing Aug26'!$E$5:$E$773,A72,'Source - Billing Aug26'!$B$5:$B$773,Billing_Month,'Source - Billing Aug26'!$H$5:$H$773,"MONTHLY_MOORAGE"))</f>
        <v/>
      </c>
      <c r="Q72" s="39" t="str">
        <f aca="false">IF(D72&lt;&gt;"OCCUPIED","",P72-L72)</f>
        <v/>
      </c>
      <c r="R72" s="26" t="str">
        <f aca="false">IF(D72&lt;&gt;"OCCUPIED","OUT OF SCOPE",IF(M72=0,"MISSING AUGUST BILL",IF(M72&gt;1,"DUPLICATE BILL",IF(ABS(Q72)&lt;0.01,"MATCH",IF(Q72&gt;0,"OVERBILLED","UNDERBILLED")))))</f>
        <v>OUT OF SCOPE</v>
      </c>
      <c r="S72" s="26" t="str">
        <f aca="false">IF(M72=0,"",IFERROR(INDEX('Source - Billing Aug26'!$C$5:$C$773,MATCH(A72,'Source - Billing Aug26'!$E$5:$E$773,0)),""))</f>
        <v/>
      </c>
    </row>
    <row r="73" customFormat="false" ht="15" hidden="false" customHeight="true" outlineLevel="0" collapsed="false">
      <c r="A73" s="26" t="str">
        <f aca="false">'Source - Inventory'!A63</f>
        <v>LP-0311</v>
      </c>
      <c r="B73" s="26" t="str">
        <f aca="false">'Source - Inventory'!B63</f>
        <v>Ledgport</v>
      </c>
      <c r="C73" s="26" t="str">
        <f aca="false">'Source - Inventory'!G63</f>
        <v>COVERED</v>
      </c>
      <c r="D73" s="26" t="str">
        <f aca="false">'Source - Inventory'!J63</f>
        <v>OCCUPIED</v>
      </c>
      <c r="E73" s="26" t="str">
        <f aca="false">'Source - Inventory'!L63</f>
        <v>WL-01606</v>
      </c>
      <c r="F73" s="26" t="str">
        <f aca="false">'Source - Inventory'!M63</f>
        <v>Joel English</v>
      </c>
      <c r="G73" s="26" t="n">
        <f aca="false">'Source - Inventory'!E63</f>
        <v>24</v>
      </c>
      <c r="H73" s="28" t="n">
        <f aca="false">'Source - Inventory'!O63</f>
        <v>23.9</v>
      </c>
      <c r="I73" s="28" t="n">
        <f aca="false">IF(D73="OCCUPIED",ROUNDUP(H73,0),"")</f>
        <v>24</v>
      </c>
      <c r="J73" s="28" t="n">
        <f aca="false">IF(D73="OCCUPIED",MAX(G73,I73),"")</f>
        <v>24</v>
      </c>
      <c r="K73" s="28" t="n">
        <f aca="false">IF(D73&lt;&gt;"OCCUPIED","",IF(C73="COVERED",Covered_Rate,Open_Rate))</f>
        <v>10.4</v>
      </c>
      <c r="L73" s="39" t="n">
        <f aca="false">IF(D73="OCCUPIED",J73*K73,"")</f>
        <v>249.6</v>
      </c>
      <c r="M73" s="26" t="n">
        <f aca="false">IF(D73&lt;&gt;"OCCUPIED","",COUNTIFS('Source - Billing Aug26'!$E$5:$E$773,A73,'Source - Billing Aug26'!$B$5:$B$773,Billing_Month,'Source - Billing Aug26'!$H$5:$H$773,"MONTHLY_MOORAGE"))</f>
        <v>1</v>
      </c>
      <c r="N73" s="28" t="n">
        <f aca="false">IF(M73=0,"",SUMIFS('Source - Billing Aug26'!$I$5:$I$773,'Source - Billing Aug26'!$E$5:$E$773,A73,'Source - Billing Aug26'!$B$5:$B$773,Billing_Month,'Source - Billing Aug26'!$H$5:$H$773,"MONTHLY_MOORAGE"))</f>
        <v>24</v>
      </c>
      <c r="O73" s="28" t="n">
        <f aca="false">IF(M73=0,"",SUMIFS('Source - Billing Aug26'!$L$5:$L$773,'Source - Billing Aug26'!$E$5:$E$773,A73,'Source - Billing Aug26'!$B$5:$B$773,Billing_Month,'Source - Billing Aug26'!$H$5:$H$773,"MONTHLY_MOORAGE"))</f>
        <v>10.4</v>
      </c>
      <c r="P73" s="39" t="n">
        <f aca="false">IF(D73&lt;&gt;"OCCUPIED","",SUMIFS('Source - Billing Aug26'!$M$5:$M$773,'Source - Billing Aug26'!$E$5:$E$773,A73,'Source - Billing Aug26'!$B$5:$B$773,Billing_Month,'Source - Billing Aug26'!$H$5:$H$773,"MONTHLY_MOORAGE"))</f>
        <v>249.6</v>
      </c>
      <c r="Q73" s="39" t="n">
        <f aca="false">IF(D73&lt;&gt;"OCCUPIED","",P73-L73)</f>
        <v>0</v>
      </c>
      <c r="R73" s="26" t="str">
        <f aca="false">IF(D73&lt;&gt;"OCCUPIED","OUT OF SCOPE",IF(M73=0,"MISSING AUGUST BILL",IF(M73&gt;1,"DUPLICATE BILL",IF(ABS(Q73)&lt;0.01,"MATCH",IF(Q73&gt;0,"OVERBILLED","UNDERBILLED")))))</f>
        <v>MATCH</v>
      </c>
      <c r="S73" s="26" t="str">
        <f aca="false">IF(M73=0,"",IFERROR(INDEX('Source - Billing Aug26'!$C$5:$C$773,MATCH(A73,'Source - Billing Aug26'!$E$5:$E$773,0)),""))</f>
        <v>AC-LP-0311</v>
      </c>
    </row>
    <row r="74" customFormat="false" ht="15" hidden="false" customHeight="true" outlineLevel="0" collapsed="false">
      <c r="A74" s="26" t="str">
        <f aca="false">'Source - Inventory'!A64</f>
        <v>LP-0312</v>
      </c>
      <c r="B74" s="26" t="str">
        <f aca="false">'Source - Inventory'!B64</f>
        <v>Ledgport</v>
      </c>
      <c r="C74" s="26" t="str">
        <f aca="false">'Source - Inventory'!G64</f>
        <v>COVERED</v>
      </c>
      <c r="D74" s="26" t="str">
        <f aca="false">'Source - Inventory'!J64</f>
        <v>OCCUPIED</v>
      </c>
      <c r="E74" s="26" t="str">
        <f aca="false">'Source - Inventory'!L64</f>
        <v>WL-03333</v>
      </c>
      <c r="F74" s="26" t="str">
        <f aca="false">'Source - Inventory'!M64</f>
        <v>Steven Greene</v>
      </c>
      <c r="G74" s="26" t="n">
        <f aca="false">'Source - Inventory'!E64</f>
        <v>24</v>
      </c>
      <c r="H74" s="28" t="n">
        <f aca="false">'Source - Inventory'!O64</f>
        <v>31.1</v>
      </c>
      <c r="I74" s="28" t="n">
        <f aca="false">IF(D74="OCCUPIED",ROUNDUP(H74,0),"")</f>
        <v>32</v>
      </c>
      <c r="J74" s="28" t="n">
        <f aca="false">IF(D74="OCCUPIED",MAX(G74,I74),"")</f>
        <v>32</v>
      </c>
      <c r="K74" s="28" t="n">
        <f aca="false">IF(D74&lt;&gt;"OCCUPIED","",IF(C74="COVERED",Covered_Rate,Open_Rate))</f>
        <v>10.4</v>
      </c>
      <c r="L74" s="39" t="n">
        <f aca="false">IF(D74="OCCUPIED",J74*K74,"")</f>
        <v>332.8</v>
      </c>
      <c r="M74" s="26" t="n">
        <f aca="false">IF(D74&lt;&gt;"OCCUPIED","",COUNTIFS('Source - Billing Aug26'!$E$5:$E$773,A74,'Source - Billing Aug26'!$B$5:$B$773,Billing_Month,'Source - Billing Aug26'!$H$5:$H$773,"MONTHLY_MOORAGE"))</f>
        <v>1</v>
      </c>
      <c r="N74" s="28" t="n">
        <f aca="false">IF(M74=0,"",SUMIFS('Source - Billing Aug26'!$I$5:$I$773,'Source - Billing Aug26'!$E$5:$E$773,A74,'Source - Billing Aug26'!$B$5:$B$773,Billing_Month,'Source - Billing Aug26'!$H$5:$H$773,"MONTHLY_MOORAGE"))</f>
        <v>32</v>
      </c>
      <c r="O74" s="28" t="n">
        <f aca="false">IF(M74=0,"",SUMIFS('Source - Billing Aug26'!$L$5:$L$773,'Source - Billing Aug26'!$E$5:$E$773,A74,'Source - Billing Aug26'!$B$5:$B$773,Billing_Month,'Source - Billing Aug26'!$H$5:$H$773,"MONTHLY_MOORAGE"))</f>
        <v>10.4</v>
      </c>
      <c r="P74" s="39" t="n">
        <f aca="false">IF(D74&lt;&gt;"OCCUPIED","",SUMIFS('Source - Billing Aug26'!$M$5:$M$773,'Source - Billing Aug26'!$E$5:$E$773,A74,'Source - Billing Aug26'!$B$5:$B$773,Billing_Month,'Source - Billing Aug26'!$H$5:$H$773,"MONTHLY_MOORAGE"))</f>
        <v>332.8</v>
      </c>
      <c r="Q74" s="39" t="n">
        <f aca="false">IF(D74&lt;&gt;"OCCUPIED","",P74-L74)</f>
        <v>0</v>
      </c>
      <c r="R74" s="26" t="str">
        <f aca="false">IF(D74&lt;&gt;"OCCUPIED","OUT OF SCOPE",IF(M74=0,"MISSING AUGUST BILL",IF(M74&gt;1,"DUPLICATE BILL",IF(ABS(Q74)&lt;0.01,"MATCH",IF(Q74&gt;0,"OVERBILLED","UNDERBILLED")))))</f>
        <v>MATCH</v>
      </c>
      <c r="S74" s="26" t="str">
        <f aca="false">IF(M74=0,"",IFERROR(INDEX('Source - Billing Aug26'!$C$5:$C$773,MATCH(A74,'Source - Billing Aug26'!$E$5:$E$773,0)),""))</f>
        <v>AC-LP-0312</v>
      </c>
    </row>
    <row r="75" customFormat="false" ht="15" hidden="false" customHeight="true" outlineLevel="0" collapsed="false">
      <c r="A75" s="26" t="str">
        <f aca="false">'Source - Inventory'!A65</f>
        <v>LP-0313</v>
      </c>
      <c r="B75" s="26" t="str">
        <f aca="false">'Source - Inventory'!B65</f>
        <v>Ledgport</v>
      </c>
      <c r="C75" s="26" t="str">
        <f aca="false">'Source - Inventory'!G65</f>
        <v>COVERED</v>
      </c>
      <c r="D75" s="26" t="str">
        <f aca="false">'Source - Inventory'!J65</f>
        <v>OCCUPIED</v>
      </c>
      <c r="E75" s="26" t="str">
        <f aca="false">'Source - Inventory'!L65</f>
        <v>WL-02675</v>
      </c>
      <c r="F75" s="26" t="str">
        <f aca="false">'Source - Inventory'!M65</f>
        <v>Christopher Lopez</v>
      </c>
      <c r="G75" s="26" t="n">
        <f aca="false">'Source - Inventory'!E65</f>
        <v>32</v>
      </c>
      <c r="H75" s="28" t="n">
        <f aca="false">'Source - Inventory'!O65</f>
        <v>24.8</v>
      </c>
      <c r="I75" s="28" t="n">
        <f aca="false">IF(D75="OCCUPIED",ROUNDUP(H75,0),"")</f>
        <v>25</v>
      </c>
      <c r="J75" s="28" t="n">
        <f aca="false">IF(D75="OCCUPIED",MAX(G75,I75),"")</f>
        <v>32</v>
      </c>
      <c r="K75" s="28" t="n">
        <f aca="false">IF(D75&lt;&gt;"OCCUPIED","",IF(C75="COVERED",Covered_Rate,Open_Rate))</f>
        <v>10.4</v>
      </c>
      <c r="L75" s="39" t="n">
        <f aca="false">IF(D75="OCCUPIED",J75*K75,"")</f>
        <v>332.8</v>
      </c>
      <c r="M75" s="26" t="n">
        <f aca="false">IF(D75&lt;&gt;"OCCUPIED","",COUNTIFS('Source - Billing Aug26'!$E$5:$E$773,A75,'Source - Billing Aug26'!$B$5:$B$773,Billing_Month,'Source - Billing Aug26'!$H$5:$H$773,"MONTHLY_MOORAGE"))</f>
        <v>1</v>
      </c>
      <c r="N75" s="28" t="n">
        <f aca="false">IF(M75=0,"",SUMIFS('Source - Billing Aug26'!$I$5:$I$773,'Source - Billing Aug26'!$E$5:$E$773,A75,'Source - Billing Aug26'!$B$5:$B$773,Billing_Month,'Source - Billing Aug26'!$H$5:$H$773,"MONTHLY_MOORAGE"))</f>
        <v>32</v>
      </c>
      <c r="O75" s="28" t="n">
        <f aca="false">IF(M75=0,"",SUMIFS('Source - Billing Aug26'!$L$5:$L$773,'Source - Billing Aug26'!$E$5:$E$773,A75,'Source - Billing Aug26'!$B$5:$B$773,Billing_Month,'Source - Billing Aug26'!$H$5:$H$773,"MONTHLY_MOORAGE"))</f>
        <v>10.4</v>
      </c>
      <c r="P75" s="39" t="n">
        <f aca="false">IF(D75&lt;&gt;"OCCUPIED","",SUMIFS('Source - Billing Aug26'!$M$5:$M$773,'Source - Billing Aug26'!$E$5:$E$773,A75,'Source - Billing Aug26'!$B$5:$B$773,Billing_Month,'Source - Billing Aug26'!$H$5:$H$773,"MONTHLY_MOORAGE"))</f>
        <v>332.8</v>
      </c>
      <c r="Q75" s="39" t="n">
        <f aca="false">IF(D75&lt;&gt;"OCCUPIED","",P75-L75)</f>
        <v>0</v>
      </c>
      <c r="R75" s="26" t="str">
        <f aca="false">IF(D75&lt;&gt;"OCCUPIED","OUT OF SCOPE",IF(M75=0,"MISSING AUGUST BILL",IF(M75&gt;1,"DUPLICATE BILL",IF(ABS(Q75)&lt;0.01,"MATCH",IF(Q75&gt;0,"OVERBILLED","UNDERBILLED")))))</f>
        <v>MATCH</v>
      </c>
      <c r="S75" s="26" t="str">
        <f aca="false">IF(M75=0,"",IFERROR(INDEX('Source - Billing Aug26'!$C$5:$C$773,MATCH(A75,'Source - Billing Aug26'!$E$5:$E$773,0)),""))</f>
        <v>AC-LP-0313</v>
      </c>
    </row>
    <row r="76" customFormat="false" ht="15" hidden="false" customHeight="true" outlineLevel="0" collapsed="false">
      <c r="A76" s="26" t="str">
        <f aca="false">'Source - Inventory'!A66</f>
        <v>LP-0314</v>
      </c>
      <c r="B76" s="26" t="str">
        <f aca="false">'Source - Inventory'!B66</f>
        <v>Ledgport</v>
      </c>
      <c r="C76" s="26" t="str">
        <f aca="false">'Source - Inventory'!G66</f>
        <v>COVERED</v>
      </c>
      <c r="D76" s="26" t="str">
        <f aca="false">'Source - Inventory'!J66</f>
        <v>OCCUPIED</v>
      </c>
      <c r="E76" s="26" t="str">
        <f aca="false">'Source - Inventory'!L66</f>
        <v>WL-03274</v>
      </c>
      <c r="F76" s="26" t="str">
        <f aca="false">'Source - Inventory'!M66</f>
        <v>Brenda Matthews</v>
      </c>
      <c r="G76" s="26" t="n">
        <f aca="false">'Source - Inventory'!E66</f>
        <v>32</v>
      </c>
      <c r="H76" s="28" t="n">
        <f aca="false">'Source - Inventory'!O66</f>
        <v>26.3</v>
      </c>
      <c r="I76" s="28" t="n">
        <f aca="false">IF(D76="OCCUPIED",ROUNDUP(H76,0),"")</f>
        <v>27</v>
      </c>
      <c r="J76" s="28" t="n">
        <f aca="false">IF(D76="OCCUPIED",MAX(G76,I76),"")</f>
        <v>32</v>
      </c>
      <c r="K76" s="28" t="n">
        <f aca="false">IF(D76&lt;&gt;"OCCUPIED","",IF(C76="COVERED",Covered_Rate,Open_Rate))</f>
        <v>10.4</v>
      </c>
      <c r="L76" s="39" t="n">
        <f aca="false">IF(D76="OCCUPIED",J76*K76,"")</f>
        <v>332.8</v>
      </c>
      <c r="M76" s="26" t="n">
        <f aca="false">IF(D76&lt;&gt;"OCCUPIED","",COUNTIFS('Source - Billing Aug26'!$E$5:$E$773,A76,'Source - Billing Aug26'!$B$5:$B$773,Billing_Month,'Source - Billing Aug26'!$H$5:$H$773,"MONTHLY_MOORAGE"))</f>
        <v>1</v>
      </c>
      <c r="N76" s="28" t="n">
        <f aca="false">IF(M76=0,"",SUMIFS('Source - Billing Aug26'!$I$5:$I$773,'Source - Billing Aug26'!$E$5:$E$773,A76,'Source - Billing Aug26'!$B$5:$B$773,Billing_Month,'Source - Billing Aug26'!$H$5:$H$773,"MONTHLY_MOORAGE"))</f>
        <v>32</v>
      </c>
      <c r="O76" s="28" t="n">
        <f aca="false">IF(M76=0,"",SUMIFS('Source - Billing Aug26'!$L$5:$L$773,'Source - Billing Aug26'!$E$5:$E$773,A76,'Source - Billing Aug26'!$B$5:$B$773,Billing_Month,'Source - Billing Aug26'!$H$5:$H$773,"MONTHLY_MOORAGE"))</f>
        <v>10.4</v>
      </c>
      <c r="P76" s="39" t="n">
        <f aca="false">IF(D76&lt;&gt;"OCCUPIED","",SUMIFS('Source - Billing Aug26'!$M$5:$M$773,'Source - Billing Aug26'!$E$5:$E$773,A76,'Source - Billing Aug26'!$B$5:$B$773,Billing_Month,'Source - Billing Aug26'!$H$5:$H$773,"MONTHLY_MOORAGE"))</f>
        <v>332.8</v>
      </c>
      <c r="Q76" s="39" t="n">
        <f aca="false">IF(D76&lt;&gt;"OCCUPIED","",P76-L76)</f>
        <v>0</v>
      </c>
      <c r="R76" s="26" t="str">
        <f aca="false">IF(D76&lt;&gt;"OCCUPIED","OUT OF SCOPE",IF(M76=0,"MISSING AUGUST BILL",IF(M76&gt;1,"DUPLICATE BILL",IF(ABS(Q76)&lt;0.01,"MATCH",IF(Q76&gt;0,"OVERBILLED","UNDERBILLED")))))</f>
        <v>MATCH</v>
      </c>
      <c r="S76" s="26" t="str">
        <f aca="false">IF(M76=0,"",IFERROR(INDEX('Source - Billing Aug26'!$C$5:$C$773,MATCH(A76,'Source - Billing Aug26'!$E$5:$E$773,0)),""))</f>
        <v>AC-LP-0314</v>
      </c>
    </row>
    <row r="77" customFormat="false" ht="15" hidden="false" customHeight="true" outlineLevel="0" collapsed="false">
      <c r="A77" s="26" t="str">
        <f aca="false">'Source - Inventory'!A67</f>
        <v>LP-0315</v>
      </c>
      <c r="B77" s="26" t="str">
        <f aca="false">'Source - Inventory'!B67</f>
        <v>Ledgport</v>
      </c>
      <c r="C77" s="26" t="str">
        <f aca="false">'Source - Inventory'!G67</f>
        <v>COVERED</v>
      </c>
      <c r="D77" s="26" t="str">
        <f aca="false">'Source - Inventory'!J67</f>
        <v>OCCUPIED</v>
      </c>
      <c r="E77" s="26" t="str">
        <f aca="false">'Source - Inventory'!L67</f>
        <v>WL-02756</v>
      </c>
      <c r="F77" s="26" t="str">
        <f aca="false">'Source - Inventory'!M67</f>
        <v>Gregory Phillips</v>
      </c>
      <c r="G77" s="26" t="n">
        <f aca="false">'Source - Inventory'!E67</f>
        <v>24</v>
      </c>
      <c r="H77" s="28" t="n">
        <f aca="false">'Source - Inventory'!O67</f>
        <v>31.6</v>
      </c>
      <c r="I77" s="28" t="n">
        <f aca="false">IF(D77="OCCUPIED",ROUNDUP(H77,0),"")</f>
        <v>32</v>
      </c>
      <c r="J77" s="28" t="n">
        <f aca="false">IF(D77="OCCUPIED",MAX(G77,I77),"")</f>
        <v>32</v>
      </c>
      <c r="K77" s="28" t="n">
        <f aca="false">IF(D77&lt;&gt;"OCCUPIED","",IF(C77="COVERED",Covered_Rate,Open_Rate))</f>
        <v>10.4</v>
      </c>
      <c r="L77" s="39" t="n">
        <f aca="false">IF(D77="OCCUPIED",J77*K77,"")</f>
        <v>332.8</v>
      </c>
      <c r="M77" s="26" t="n">
        <f aca="false">IF(D77&lt;&gt;"OCCUPIED","",COUNTIFS('Source - Billing Aug26'!$E$5:$E$773,A77,'Source - Billing Aug26'!$B$5:$B$773,Billing_Month,'Source - Billing Aug26'!$H$5:$H$773,"MONTHLY_MOORAGE"))</f>
        <v>1</v>
      </c>
      <c r="N77" s="28" t="n">
        <f aca="false">IF(M77=0,"",SUMIFS('Source - Billing Aug26'!$I$5:$I$773,'Source - Billing Aug26'!$E$5:$E$773,A77,'Source - Billing Aug26'!$B$5:$B$773,Billing_Month,'Source - Billing Aug26'!$H$5:$H$773,"MONTHLY_MOORAGE"))</f>
        <v>32</v>
      </c>
      <c r="O77" s="28" t="n">
        <f aca="false">IF(M77=0,"",SUMIFS('Source - Billing Aug26'!$L$5:$L$773,'Source - Billing Aug26'!$E$5:$E$773,A77,'Source - Billing Aug26'!$B$5:$B$773,Billing_Month,'Source - Billing Aug26'!$H$5:$H$773,"MONTHLY_MOORAGE"))</f>
        <v>10.4</v>
      </c>
      <c r="P77" s="39" t="n">
        <f aca="false">IF(D77&lt;&gt;"OCCUPIED","",SUMIFS('Source - Billing Aug26'!$M$5:$M$773,'Source - Billing Aug26'!$E$5:$E$773,A77,'Source - Billing Aug26'!$B$5:$B$773,Billing_Month,'Source - Billing Aug26'!$H$5:$H$773,"MONTHLY_MOORAGE"))</f>
        <v>332.8</v>
      </c>
      <c r="Q77" s="39" t="n">
        <f aca="false">IF(D77&lt;&gt;"OCCUPIED","",P77-L77)</f>
        <v>0</v>
      </c>
      <c r="R77" s="26" t="str">
        <f aca="false">IF(D77&lt;&gt;"OCCUPIED","OUT OF SCOPE",IF(M77=0,"MISSING AUGUST BILL",IF(M77&gt;1,"DUPLICATE BILL",IF(ABS(Q77)&lt;0.01,"MATCH",IF(Q77&gt;0,"OVERBILLED","UNDERBILLED")))))</f>
        <v>MATCH</v>
      </c>
      <c r="S77" s="26" t="str">
        <f aca="false">IF(M77=0,"",IFERROR(INDEX('Source - Billing Aug26'!$C$5:$C$773,MATCH(A77,'Source - Billing Aug26'!$E$5:$E$773,0)),""))</f>
        <v>AC-LP-0315</v>
      </c>
    </row>
    <row r="78" customFormat="false" ht="15" hidden="false" customHeight="true" outlineLevel="0" collapsed="false">
      <c r="A78" s="26" t="str">
        <f aca="false">'Source - Inventory'!A68</f>
        <v>LP-0316</v>
      </c>
      <c r="B78" s="26" t="str">
        <f aca="false">'Source - Inventory'!B68</f>
        <v>Ledgport</v>
      </c>
      <c r="C78" s="26" t="str">
        <f aca="false">'Source - Inventory'!G68</f>
        <v>COVERED</v>
      </c>
      <c r="D78" s="26" t="str">
        <f aca="false">'Source - Inventory'!J68</f>
        <v>OCCUPIED</v>
      </c>
      <c r="E78" s="26" t="str">
        <f aca="false">'Source - Inventory'!L68</f>
        <v>WL-03711</v>
      </c>
      <c r="F78" s="26" t="str">
        <f aca="false">'Source - Inventory'!M68</f>
        <v>Adam Webster</v>
      </c>
      <c r="G78" s="26" t="n">
        <f aca="false">'Source - Inventory'!E68</f>
        <v>40</v>
      </c>
      <c r="H78" s="28" t="n">
        <f aca="false">'Source - Inventory'!O68</f>
        <v>53.5</v>
      </c>
      <c r="I78" s="28" t="n">
        <f aca="false">IF(D78="OCCUPIED",ROUNDUP(H78,0),"")</f>
        <v>54</v>
      </c>
      <c r="J78" s="28" t="n">
        <f aca="false">IF(D78="OCCUPIED",MAX(G78,I78),"")</f>
        <v>54</v>
      </c>
      <c r="K78" s="28" t="n">
        <f aca="false">IF(D78&lt;&gt;"OCCUPIED","",IF(C78="COVERED",Covered_Rate,Open_Rate))</f>
        <v>10.4</v>
      </c>
      <c r="L78" s="39" t="n">
        <f aca="false">IF(D78="OCCUPIED",J78*K78,"")</f>
        <v>561.6</v>
      </c>
      <c r="M78" s="26" t="n">
        <f aca="false">IF(D78&lt;&gt;"OCCUPIED","",COUNTIFS('Source - Billing Aug26'!$E$5:$E$773,A78,'Source - Billing Aug26'!$B$5:$B$773,Billing_Month,'Source - Billing Aug26'!$H$5:$H$773,"MONTHLY_MOORAGE"))</f>
        <v>1</v>
      </c>
      <c r="N78" s="28" t="n">
        <f aca="false">IF(M78=0,"",SUMIFS('Source - Billing Aug26'!$I$5:$I$773,'Source - Billing Aug26'!$E$5:$E$773,A78,'Source - Billing Aug26'!$B$5:$B$773,Billing_Month,'Source - Billing Aug26'!$H$5:$H$773,"MONTHLY_MOORAGE"))</f>
        <v>54</v>
      </c>
      <c r="O78" s="28" t="n">
        <f aca="false">IF(M78=0,"",SUMIFS('Source - Billing Aug26'!$L$5:$L$773,'Source - Billing Aug26'!$E$5:$E$773,A78,'Source - Billing Aug26'!$B$5:$B$773,Billing_Month,'Source - Billing Aug26'!$H$5:$H$773,"MONTHLY_MOORAGE"))</f>
        <v>10.4</v>
      </c>
      <c r="P78" s="39" t="n">
        <f aca="false">IF(D78&lt;&gt;"OCCUPIED","",SUMIFS('Source - Billing Aug26'!$M$5:$M$773,'Source - Billing Aug26'!$E$5:$E$773,A78,'Source - Billing Aug26'!$B$5:$B$773,Billing_Month,'Source - Billing Aug26'!$H$5:$H$773,"MONTHLY_MOORAGE"))</f>
        <v>561.6</v>
      </c>
      <c r="Q78" s="39" t="n">
        <f aca="false">IF(D78&lt;&gt;"OCCUPIED","",P78-L78)</f>
        <v>0</v>
      </c>
      <c r="R78" s="26" t="str">
        <f aca="false">IF(D78&lt;&gt;"OCCUPIED","OUT OF SCOPE",IF(M78=0,"MISSING AUGUST BILL",IF(M78&gt;1,"DUPLICATE BILL",IF(ABS(Q78)&lt;0.01,"MATCH",IF(Q78&gt;0,"OVERBILLED","UNDERBILLED")))))</f>
        <v>MATCH</v>
      </c>
      <c r="S78" s="26" t="str">
        <f aca="false">IF(M78=0,"",IFERROR(INDEX('Source - Billing Aug26'!$C$5:$C$773,MATCH(A78,'Source - Billing Aug26'!$E$5:$E$773,0)),""))</f>
        <v>AC-LP-0316</v>
      </c>
    </row>
    <row r="79" customFormat="false" ht="15" hidden="false" customHeight="true" outlineLevel="0" collapsed="false">
      <c r="A79" s="26" t="str">
        <f aca="false">'Source - Inventory'!A69</f>
        <v>LP-0317</v>
      </c>
      <c r="B79" s="26" t="str">
        <f aca="false">'Source - Inventory'!B69</f>
        <v>Ledgport</v>
      </c>
      <c r="C79" s="26" t="str">
        <f aca="false">'Source - Inventory'!G69</f>
        <v>COVERED</v>
      </c>
      <c r="D79" s="26" t="str">
        <f aca="false">'Source - Inventory'!J69</f>
        <v>OCCUPIED</v>
      </c>
      <c r="E79" s="26" t="str">
        <f aca="false">'Source - Inventory'!L69</f>
        <v>WL-02923</v>
      </c>
      <c r="F79" s="26" t="str">
        <f aca="false">'Source - Inventory'!M69</f>
        <v>Randall Cummings</v>
      </c>
      <c r="G79" s="26" t="n">
        <f aca="false">'Source - Inventory'!E69</f>
        <v>40</v>
      </c>
      <c r="H79" s="28" t="n">
        <f aca="false">'Source - Inventory'!O69</f>
        <v>22.7</v>
      </c>
      <c r="I79" s="28" t="n">
        <f aca="false">IF(D79="OCCUPIED",ROUNDUP(H79,0),"")</f>
        <v>23</v>
      </c>
      <c r="J79" s="28" t="n">
        <f aca="false">IF(D79="OCCUPIED",MAX(G79,I79),"")</f>
        <v>40</v>
      </c>
      <c r="K79" s="28" t="n">
        <f aca="false">IF(D79&lt;&gt;"OCCUPIED","",IF(C79="COVERED",Covered_Rate,Open_Rate))</f>
        <v>10.4</v>
      </c>
      <c r="L79" s="39" t="n">
        <f aca="false">IF(D79="OCCUPIED",J79*K79,"")</f>
        <v>416</v>
      </c>
      <c r="M79" s="26" t="n">
        <f aca="false">IF(D79&lt;&gt;"OCCUPIED","",COUNTIFS('Source - Billing Aug26'!$E$5:$E$773,A79,'Source - Billing Aug26'!$B$5:$B$773,Billing_Month,'Source - Billing Aug26'!$H$5:$H$773,"MONTHLY_MOORAGE"))</f>
        <v>1</v>
      </c>
      <c r="N79" s="28" t="n">
        <f aca="false">IF(M79=0,"",SUMIFS('Source - Billing Aug26'!$I$5:$I$773,'Source - Billing Aug26'!$E$5:$E$773,A79,'Source - Billing Aug26'!$B$5:$B$773,Billing_Month,'Source - Billing Aug26'!$H$5:$H$773,"MONTHLY_MOORAGE"))</f>
        <v>40</v>
      </c>
      <c r="O79" s="28" t="n">
        <f aca="false">IF(M79=0,"",SUMIFS('Source - Billing Aug26'!$L$5:$L$773,'Source - Billing Aug26'!$E$5:$E$773,A79,'Source - Billing Aug26'!$B$5:$B$773,Billing_Month,'Source - Billing Aug26'!$H$5:$H$773,"MONTHLY_MOORAGE"))</f>
        <v>10.4</v>
      </c>
      <c r="P79" s="39" t="n">
        <f aca="false">IF(D79&lt;&gt;"OCCUPIED","",SUMIFS('Source - Billing Aug26'!$M$5:$M$773,'Source - Billing Aug26'!$E$5:$E$773,A79,'Source - Billing Aug26'!$B$5:$B$773,Billing_Month,'Source - Billing Aug26'!$H$5:$H$773,"MONTHLY_MOORAGE"))</f>
        <v>416</v>
      </c>
      <c r="Q79" s="39" t="n">
        <f aca="false">IF(D79&lt;&gt;"OCCUPIED","",P79-L79)</f>
        <v>0</v>
      </c>
      <c r="R79" s="26" t="str">
        <f aca="false">IF(D79&lt;&gt;"OCCUPIED","OUT OF SCOPE",IF(M79=0,"MISSING AUGUST BILL",IF(M79&gt;1,"DUPLICATE BILL",IF(ABS(Q79)&lt;0.01,"MATCH",IF(Q79&gt;0,"OVERBILLED","UNDERBILLED")))))</f>
        <v>MATCH</v>
      </c>
      <c r="S79" s="26" t="str">
        <f aca="false">IF(M79=0,"",IFERROR(INDEX('Source - Billing Aug26'!$C$5:$C$773,MATCH(A79,'Source - Billing Aug26'!$E$5:$E$773,0)),""))</f>
        <v>AC-LP-0317</v>
      </c>
    </row>
    <row r="80" customFormat="false" ht="15" hidden="false" customHeight="true" outlineLevel="0" collapsed="false">
      <c r="A80" s="26" t="str">
        <f aca="false">'Source - Inventory'!A70</f>
        <v>LP-0318</v>
      </c>
      <c r="B80" s="26" t="str">
        <f aca="false">'Source - Inventory'!B70</f>
        <v>Ledgport</v>
      </c>
      <c r="C80" s="26" t="str">
        <f aca="false">'Source - Inventory'!G70</f>
        <v>COVERED</v>
      </c>
      <c r="D80" s="26" t="str">
        <f aca="false">'Source - Inventory'!J70</f>
        <v>OCCUPIED</v>
      </c>
      <c r="E80" s="26" t="str">
        <f aca="false">'Source - Inventory'!L70</f>
        <v>WL-03488</v>
      </c>
      <c r="F80" s="26" t="str">
        <f aca="false">'Source - Inventory'!M70</f>
        <v>Albert Hill</v>
      </c>
      <c r="G80" s="26" t="n">
        <f aca="false">'Source - Inventory'!E70</f>
        <v>32</v>
      </c>
      <c r="H80" s="28" t="n">
        <f aca="false">'Source - Inventory'!O70</f>
        <v>34.5</v>
      </c>
      <c r="I80" s="28" t="n">
        <f aca="false">IF(D80="OCCUPIED",ROUNDUP(H80,0),"")</f>
        <v>35</v>
      </c>
      <c r="J80" s="28" t="n">
        <f aca="false">IF(D80="OCCUPIED",MAX(G80,I80),"")</f>
        <v>35</v>
      </c>
      <c r="K80" s="28" t="n">
        <f aca="false">IF(D80&lt;&gt;"OCCUPIED","",IF(C80="COVERED",Covered_Rate,Open_Rate))</f>
        <v>10.4</v>
      </c>
      <c r="L80" s="39" t="n">
        <f aca="false">IF(D80="OCCUPIED",J80*K80,"")</f>
        <v>364</v>
      </c>
      <c r="M80" s="26" t="n">
        <f aca="false">IF(D80&lt;&gt;"OCCUPIED","",COUNTIFS('Source - Billing Aug26'!$E$5:$E$773,A80,'Source - Billing Aug26'!$B$5:$B$773,Billing_Month,'Source - Billing Aug26'!$H$5:$H$773,"MONTHLY_MOORAGE"))</f>
        <v>1</v>
      </c>
      <c r="N80" s="28" t="n">
        <f aca="false">IF(M80=0,"",SUMIFS('Source - Billing Aug26'!$I$5:$I$773,'Source - Billing Aug26'!$E$5:$E$773,A80,'Source - Billing Aug26'!$B$5:$B$773,Billing_Month,'Source - Billing Aug26'!$H$5:$H$773,"MONTHLY_MOORAGE"))</f>
        <v>35</v>
      </c>
      <c r="O80" s="28" t="n">
        <f aca="false">IF(M80=0,"",SUMIFS('Source - Billing Aug26'!$L$5:$L$773,'Source - Billing Aug26'!$E$5:$E$773,A80,'Source - Billing Aug26'!$B$5:$B$773,Billing_Month,'Source - Billing Aug26'!$H$5:$H$773,"MONTHLY_MOORAGE"))</f>
        <v>10.4</v>
      </c>
      <c r="P80" s="39" t="n">
        <f aca="false">IF(D80&lt;&gt;"OCCUPIED","",SUMIFS('Source - Billing Aug26'!$M$5:$M$773,'Source - Billing Aug26'!$E$5:$E$773,A80,'Source - Billing Aug26'!$B$5:$B$773,Billing_Month,'Source - Billing Aug26'!$H$5:$H$773,"MONTHLY_MOORAGE"))</f>
        <v>364</v>
      </c>
      <c r="Q80" s="39" t="n">
        <f aca="false">IF(D80&lt;&gt;"OCCUPIED","",P80-L80)</f>
        <v>0</v>
      </c>
      <c r="R80" s="26" t="str">
        <f aca="false">IF(D80&lt;&gt;"OCCUPIED","OUT OF SCOPE",IF(M80=0,"MISSING AUGUST BILL",IF(M80&gt;1,"DUPLICATE BILL",IF(ABS(Q80)&lt;0.01,"MATCH",IF(Q80&gt;0,"OVERBILLED","UNDERBILLED")))))</f>
        <v>MATCH</v>
      </c>
      <c r="S80" s="26" t="str">
        <f aca="false">IF(M80=0,"",IFERROR(INDEX('Source - Billing Aug26'!$C$5:$C$773,MATCH(A80,'Source - Billing Aug26'!$E$5:$E$773,0)),""))</f>
        <v>AC-LP-0318</v>
      </c>
    </row>
    <row r="81" customFormat="false" ht="15" hidden="false" customHeight="true" outlineLevel="0" collapsed="false">
      <c r="A81" s="26" t="str">
        <f aca="false">'Source - Inventory'!A71</f>
        <v>LP-0319</v>
      </c>
      <c r="B81" s="26" t="str">
        <f aca="false">'Source - Inventory'!B71</f>
        <v>Ledgport</v>
      </c>
      <c r="C81" s="26" t="str">
        <f aca="false">'Source - Inventory'!G71</f>
        <v>COVERED</v>
      </c>
      <c r="D81" s="26" t="str">
        <f aca="false">'Source - Inventory'!J71</f>
        <v>VACANT</v>
      </c>
      <c r="E81" s="26" t="n">
        <f aca="false">'Source - Inventory'!L71</f>
        <v>0</v>
      </c>
      <c r="F81" s="26" t="n">
        <f aca="false">'Source - Inventory'!M71</f>
        <v>0</v>
      </c>
      <c r="G81" s="26" t="n">
        <f aca="false">'Source - Inventory'!E71</f>
        <v>32</v>
      </c>
      <c r="H81" s="28" t="n">
        <f aca="false">'Source - Inventory'!O71</f>
        <v>0</v>
      </c>
      <c r="I81" s="28" t="str">
        <f aca="false">IF(D81="OCCUPIED",ROUNDUP(H81,0),"")</f>
        <v/>
      </c>
      <c r="J81" s="28" t="str">
        <f aca="false">IF(D81="OCCUPIED",MAX(G81,I81),"")</f>
        <v/>
      </c>
      <c r="K81" s="28" t="str">
        <f aca="false">IF(D81&lt;&gt;"OCCUPIED","",IF(C81="COVERED",Covered_Rate,Open_Rate))</f>
        <v/>
      </c>
      <c r="L81" s="39" t="str">
        <f aca="false">IF(D81="OCCUPIED",J81*K81,"")</f>
        <v/>
      </c>
      <c r="M81" s="26" t="str">
        <f aca="false">IF(D81&lt;&gt;"OCCUPIED","",COUNTIFS('Source - Billing Aug26'!$E$5:$E$773,A81,'Source - Billing Aug26'!$B$5:$B$773,Billing_Month,'Source - Billing Aug26'!$H$5:$H$773,"MONTHLY_MOORAGE"))</f>
        <v/>
      </c>
      <c r="N81" s="28" t="n">
        <f aca="false">IF(M81=0,"",SUMIFS('Source - Billing Aug26'!$I$5:$I$773,'Source - Billing Aug26'!$E$5:$E$773,A81,'Source - Billing Aug26'!$B$5:$B$773,Billing_Month,'Source - Billing Aug26'!$H$5:$H$773,"MONTHLY_MOORAGE"))</f>
        <v>0</v>
      </c>
      <c r="O81" s="28" t="n">
        <f aca="false">IF(M81=0,"",SUMIFS('Source - Billing Aug26'!$L$5:$L$773,'Source - Billing Aug26'!$E$5:$E$773,A81,'Source - Billing Aug26'!$B$5:$B$773,Billing_Month,'Source - Billing Aug26'!$H$5:$H$773,"MONTHLY_MOORAGE"))</f>
        <v>0</v>
      </c>
      <c r="P81" s="39" t="str">
        <f aca="false">IF(D81&lt;&gt;"OCCUPIED","",SUMIFS('Source - Billing Aug26'!$M$5:$M$773,'Source - Billing Aug26'!$E$5:$E$773,A81,'Source - Billing Aug26'!$B$5:$B$773,Billing_Month,'Source - Billing Aug26'!$H$5:$H$773,"MONTHLY_MOORAGE"))</f>
        <v/>
      </c>
      <c r="Q81" s="39" t="str">
        <f aca="false">IF(D81&lt;&gt;"OCCUPIED","",P81-L81)</f>
        <v/>
      </c>
      <c r="R81" s="26" t="str">
        <f aca="false">IF(D81&lt;&gt;"OCCUPIED","OUT OF SCOPE",IF(M81=0,"MISSING AUGUST BILL",IF(M81&gt;1,"DUPLICATE BILL",IF(ABS(Q81)&lt;0.01,"MATCH",IF(Q81&gt;0,"OVERBILLED","UNDERBILLED")))))</f>
        <v>OUT OF SCOPE</v>
      </c>
      <c r="S81" s="26" t="str">
        <f aca="false">IF(M81=0,"",IFERROR(INDEX('Source - Billing Aug26'!$C$5:$C$773,MATCH(A81,'Source - Billing Aug26'!$E$5:$E$773,0)),""))</f>
        <v/>
      </c>
    </row>
    <row r="82" customFormat="false" ht="15" hidden="false" customHeight="true" outlineLevel="0" collapsed="false">
      <c r="A82" s="26" t="str">
        <f aca="false">'Source - Inventory'!A72</f>
        <v>LP-0320</v>
      </c>
      <c r="B82" s="26" t="str">
        <f aca="false">'Source - Inventory'!B72</f>
        <v>Ledgport</v>
      </c>
      <c r="C82" s="26" t="str">
        <f aca="false">'Source - Inventory'!G72</f>
        <v>COVERED</v>
      </c>
      <c r="D82" s="26" t="str">
        <f aca="false">'Source - Inventory'!J72</f>
        <v>OCCUPIED</v>
      </c>
      <c r="E82" s="26" t="str">
        <f aca="false">'Source - Inventory'!L72</f>
        <v>WL-02524</v>
      </c>
      <c r="F82" s="26" t="str">
        <f aca="false">'Source - Inventory'!M72</f>
        <v>Douglas Herrera</v>
      </c>
      <c r="G82" s="26" t="n">
        <f aca="false">'Source - Inventory'!E72</f>
        <v>24</v>
      </c>
      <c r="H82" s="28" t="n">
        <f aca="false">'Source - Inventory'!O72</f>
        <v>53.4</v>
      </c>
      <c r="I82" s="28" t="n">
        <f aca="false">IF(D82="OCCUPIED",ROUNDUP(H82,0),"")</f>
        <v>54</v>
      </c>
      <c r="J82" s="28" t="n">
        <f aca="false">IF(D82="OCCUPIED",MAX(G82,I82),"")</f>
        <v>54</v>
      </c>
      <c r="K82" s="28" t="n">
        <f aca="false">IF(D82&lt;&gt;"OCCUPIED","",IF(C82="COVERED",Covered_Rate,Open_Rate))</f>
        <v>10.4</v>
      </c>
      <c r="L82" s="39" t="n">
        <f aca="false">IF(D82="OCCUPIED",J82*K82,"")</f>
        <v>561.6</v>
      </c>
      <c r="M82" s="26" t="n">
        <f aca="false">IF(D82&lt;&gt;"OCCUPIED","",COUNTIFS('Source - Billing Aug26'!$E$5:$E$773,A82,'Source - Billing Aug26'!$B$5:$B$773,Billing_Month,'Source - Billing Aug26'!$H$5:$H$773,"MONTHLY_MOORAGE"))</f>
        <v>1</v>
      </c>
      <c r="N82" s="28" t="n">
        <f aca="false">IF(M82=0,"",SUMIFS('Source - Billing Aug26'!$I$5:$I$773,'Source - Billing Aug26'!$E$5:$E$773,A82,'Source - Billing Aug26'!$B$5:$B$773,Billing_Month,'Source - Billing Aug26'!$H$5:$H$773,"MONTHLY_MOORAGE"))</f>
        <v>54</v>
      </c>
      <c r="O82" s="28" t="n">
        <f aca="false">IF(M82=0,"",SUMIFS('Source - Billing Aug26'!$L$5:$L$773,'Source - Billing Aug26'!$E$5:$E$773,A82,'Source - Billing Aug26'!$B$5:$B$773,Billing_Month,'Source - Billing Aug26'!$H$5:$H$773,"MONTHLY_MOORAGE"))</f>
        <v>10.4</v>
      </c>
      <c r="P82" s="39" t="n">
        <f aca="false">IF(D82&lt;&gt;"OCCUPIED","",SUMIFS('Source - Billing Aug26'!$M$5:$M$773,'Source - Billing Aug26'!$E$5:$E$773,A82,'Source - Billing Aug26'!$B$5:$B$773,Billing_Month,'Source - Billing Aug26'!$H$5:$H$773,"MONTHLY_MOORAGE"))</f>
        <v>561.6</v>
      </c>
      <c r="Q82" s="39" t="n">
        <f aca="false">IF(D82&lt;&gt;"OCCUPIED","",P82-L82)</f>
        <v>0</v>
      </c>
      <c r="R82" s="26" t="str">
        <f aca="false">IF(D82&lt;&gt;"OCCUPIED","OUT OF SCOPE",IF(M82=0,"MISSING AUGUST BILL",IF(M82&gt;1,"DUPLICATE BILL",IF(ABS(Q82)&lt;0.01,"MATCH",IF(Q82&gt;0,"OVERBILLED","UNDERBILLED")))))</f>
        <v>MATCH</v>
      </c>
      <c r="S82" s="26" t="str">
        <f aca="false">IF(M82=0,"",IFERROR(INDEX('Source - Billing Aug26'!$C$5:$C$773,MATCH(A82,'Source - Billing Aug26'!$E$5:$E$773,0)),""))</f>
        <v>AC-LP-0320</v>
      </c>
    </row>
    <row r="83" customFormat="false" ht="15" hidden="false" customHeight="true" outlineLevel="0" collapsed="false">
      <c r="A83" s="26" t="str">
        <f aca="false">'Source - Inventory'!A73</f>
        <v>LP-0321</v>
      </c>
      <c r="B83" s="26" t="str">
        <f aca="false">'Source - Inventory'!B73</f>
        <v>Ledgport</v>
      </c>
      <c r="C83" s="26" t="str">
        <f aca="false">'Source - Inventory'!G73</f>
        <v>COVERED</v>
      </c>
      <c r="D83" s="26" t="str">
        <f aca="false">'Source - Inventory'!J73</f>
        <v>OCCUPIED</v>
      </c>
      <c r="E83" s="26" t="str">
        <f aca="false">'Source - Inventory'!L73</f>
        <v>WL-03415</v>
      </c>
      <c r="F83" s="26" t="str">
        <f aca="false">'Source - Inventory'!M73</f>
        <v>Jennifer Leonard</v>
      </c>
      <c r="G83" s="26" t="n">
        <f aca="false">'Source - Inventory'!E73</f>
        <v>28</v>
      </c>
      <c r="H83" s="28" t="n">
        <f aca="false">'Source - Inventory'!O73</f>
        <v>34.2</v>
      </c>
      <c r="I83" s="28" t="n">
        <f aca="false">IF(D83="OCCUPIED",ROUNDUP(H83,0),"")</f>
        <v>35</v>
      </c>
      <c r="J83" s="28" t="n">
        <f aca="false">IF(D83="OCCUPIED",MAX(G83,I83),"")</f>
        <v>35</v>
      </c>
      <c r="K83" s="28" t="n">
        <f aca="false">IF(D83&lt;&gt;"OCCUPIED","",IF(C83="COVERED",Covered_Rate,Open_Rate))</f>
        <v>10.4</v>
      </c>
      <c r="L83" s="39" t="n">
        <f aca="false">IF(D83="OCCUPIED",J83*K83,"")</f>
        <v>364</v>
      </c>
      <c r="M83" s="26" t="n">
        <f aca="false">IF(D83&lt;&gt;"OCCUPIED","",COUNTIFS('Source - Billing Aug26'!$E$5:$E$773,A83,'Source - Billing Aug26'!$B$5:$B$773,Billing_Month,'Source - Billing Aug26'!$H$5:$H$773,"MONTHLY_MOORAGE"))</f>
        <v>1</v>
      </c>
      <c r="N83" s="28" t="n">
        <f aca="false">IF(M83=0,"",SUMIFS('Source - Billing Aug26'!$I$5:$I$773,'Source - Billing Aug26'!$E$5:$E$773,A83,'Source - Billing Aug26'!$B$5:$B$773,Billing_Month,'Source - Billing Aug26'!$H$5:$H$773,"MONTHLY_MOORAGE"))</f>
        <v>35</v>
      </c>
      <c r="O83" s="28" t="n">
        <f aca="false">IF(M83=0,"",SUMIFS('Source - Billing Aug26'!$L$5:$L$773,'Source - Billing Aug26'!$E$5:$E$773,A83,'Source - Billing Aug26'!$B$5:$B$773,Billing_Month,'Source - Billing Aug26'!$H$5:$H$773,"MONTHLY_MOORAGE"))</f>
        <v>10.4</v>
      </c>
      <c r="P83" s="39" t="n">
        <f aca="false">IF(D83&lt;&gt;"OCCUPIED","",SUMIFS('Source - Billing Aug26'!$M$5:$M$773,'Source - Billing Aug26'!$E$5:$E$773,A83,'Source - Billing Aug26'!$B$5:$B$773,Billing_Month,'Source - Billing Aug26'!$H$5:$H$773,"MONTHLY_MOORAGE"))</f>
        <v>364</v>
      </c>
      <c r="Q83" s="39" t="n">
        <f aca="false">IF(D83&lt;&gt;"OCCUPIED","",P83-L83)</f>
        <v>0</v>
      </c>
      <c r="R83" s="26" t="str">
        <f aca="false">IF(D83&lt;&gt;"OCCUPIED","OUT OF SCOPE",IF(M83=0,"MISSING AUGUST BILL",IF(M83&gt;1,"DUPLICATE BILL",IF(ABS(Q83)&lt;0.01,"MATCH",IF(Q83&gt;0,"OVERBILLED","UNDERBILLED")))))</f>
        <v>MATCH</v>
      </c>
      <c r="S83" s="26" t="str">
        <f aca="false">IF(M83=0,"",IFERROR(INDEX('Source - Billing Aug26'!$C$5:$C$773,MATCH(A83,'Source - Billing Aug26'!$E$5:$E$773,0)),""))</f>
        <v>AC-LP-0321</v>
      </c>
    </row>
    <row r="84" customFormat="false" ht="15" hidden="false" customHeight="true" outlineLevel="0" collapsed="false">
      <c r="A84" s="26" t="str">
        <f aca="false">'Source - Inventory'!A74</f>
        <v>LP-0322</v>
      </c>
      <c r="B84" s="26" t="str">
        <f aca="false">'Source - Inventory'!B74</f>
        <v>Ledgport</v>
      </c>
      <c r="C84" s="26" t="str">
        <f aca="false">'Source - Inventory'!G74</f>
        <v>COVERED</v>
      </c>
      <c r="D84" s="26" t="str">
        <f aca="false">'Source - Inventory'!J74</f>
        <v>OCCUPIED</v>
      </c>
      <c r="E84" s="26" t="str">
        <f aca="false">'Source - Inventory'!L74</f>
        <v>WL-01554</v>
      </c>
      <c r="F84" s="26" t="str">
        <f aca="false">'Source - Inventory'!M74</f>
        <v>Robert Nolan</v>
      </c>
      <c r="G84" s="26" t="n">
        <f aca="false">'Source - Inventory'!E74</f>
        <v>24</v>
      </c>
      <c r="H84" s="28" t="n">
        <f aca="false">'Source - Inventory'!O74</f>
        <v>57.4</v>
      </c>
      <c r="I84" s="28" t="n">
        <f aca="false">IF(D84="OCCUPIED",ROUNDUP(H84,0),"")</f>
        <v>58</v>
      </c>
      <c r="J84" s="28" t="n">
        <f aca="false">IF(D84="OCCUPIED",MAX(G84,I84),"")</f>
        <v>58</v>
      </c>
      <c r="K84" s="28" t="n">
        <f aca="false">IF(D84&lt;&gt;"OCCUPIED","",IF(C84="COVERED",Covered_Rate,Open_Rate))</f>
        <v>10.4</v>
      </c>
      <c r="L84" s="39" t="n">
        <f aca="false">IF(D84="OCCUPIED",J84*K84,"")</f>
        <v>603.2</v>
      </c>
      <c r="M84" s="26" t="n">
        <f aca="false">IF(D84&lt;&gt;"OCCUPIED","",COUNTIFS('Source - Billing Aug26'!$E$5:$E$773,A84,'Source - Billing Aug26'!$B$5:$B$773,Billing_Month,'Source - Billing Aug26'!$H$5:$H$773,"MONTHLY_MOORAGE"))</f>
        <v>1</v>
      </c>
      <c r="N84" s="28" t="n">
        <f aca="false">IF(M84=0,"",SUMIFS('Source - Billing Aug26'!$I$5:$I$773,'Source - Billing Aug26'!$E$5:$E$773,A84,'Source - Billing Aug26'!$B$5:$B$773,Billing_Month,'Source - Billing Aug26'!$H$5:$H$773,"MONTHLY_MOORAGE"))</f>
        <v>58</v>
      </c>
      <c r="O84" s="28" t="n">
        <f aca="false">IF(M84=0,"",SUMIFS('Source - Billing Aug26'!$L$5:$L$773,'Source - Billing Aug26'!$E$5:$E$773,A84,'Source - Billing Aug26'!$B$5:$B$773,Billing_Month,'Source - Billing Aug26'!$H$5:$H$773,"MONTHLY_MOORAGE"))</f>
        <v>10.4</v>
      </c>
      <c r="P84" s="39" t="n">
        <f aca="false">IF(D84&lt;&gt;"OCCUPIED","",SUMIFS('Source - Billing Aug26'!$M$5:$M$773,'Source - Billing Aug26'!$E$5:$E$773,A84,'Source - Billing Aug26'!$B$5:$B$773,Billing_Month,'Source - Billing Aug26'!$H$5:$H$773,"MONTHLY_MOORAGE"))</f>
        <v>603.2</v>
      </c>
      <c r="Q84" s="39" t="n">
        <f aca="false">IF(D84&lt;&gt;"OCCUPIED","",P84-L84)</f>
        <v>0</v>
      </c>
      <c r="R84" s="26" t="str">
        <f aca="false">IF(D84&lt;&gt;"OCCUPIED","OUT OF SCOPE",IF(M84=0,"MISSING AUGUST BILL",IF(M84&gt;1,"DUPLICATE BILL",IF(ABS(Q84)&lt;0.01,"MATCH",IF(Q84&gt;0,"OVERBILLED","UNDERBILLED")))))</f>
        <v>MATCH</v>
      </c>
      <c r="S84" s="26" t="str">
        <f aca="false">IF(M84=0,"",IFERROR(INDEX('Source - Billing Aug26'!$C$5:$C$773,MATCH(A84,'Source - Billing Aug26'!$E$5:$E$773,0)),""))</f>
        <v>AC-LP-0322</v>
      </c>
    </row>
    <row r="85" customFormat="false" ht="15" hidden="false" customHeight="true" outlineLevel="0" collapsed="false">
      <c r="A85" s="26" t="str">
        <f aca="false">'Source - Inventory'!A75</f>
        <v>LP-0323</v>
      </c>
      <c r="B85" s="26" t="str">
        <f aca="false">'Source - Inventory'!B75</f>
        <v>Ledgport</v>
      </c>
      <c r="C85" s="26" t="str">
        <f aca="false">'Source - Inventory'!G75</f>
        <v>COVERED</v>
      </c>
      <c r="D85" s="26" t="str">
        <f aca="false">'Source - Inventory'!J75</f>
        <v>OCCUPIED</v>
      </c>
      <c r="E85" s="26" t="str">
        <f aca="false">'Source - Inventory'!L75</f>
        <v>WL-02461</v>
      </c>
      <c r="F85" s="26" t="str">
        <f aca="false">'Source - Inventory'!M75</f>
        <v>Robert Swanson</v>
      </c>
      <c r="G85" s="26" t="n">
        <f aca="false">'Source - Inventory'!E75</f>
        <v>24</v>
      </c>
      <c r="H85" s="28" t="n">
        <f aca="false">'Source - Inventory'!O75</f>
        <v>48.5</v>
      </c>
      <c r="I85" s="28" t="n">
        <f aca="false">IF(D85="OCCUPIED",ROUNDUP(H85,0),"")</f>
        <v>49</v>
      </c>
      <c r="J85" s="28" t="n">
        <f aca="false">IF(D85="OCCUPIED",MAX(G85,I85),"")</f>
        <v>49</v>
      </c>
      <c r="K85" s="28" t="n">
        <f aca="false">IF(D85&lt;&gt;"OCCUPIED","",IF(C85="COVERED",Covered_Rate,Open_Rate))</f>
        <v>10.4</v>
      </c>
      <c r="L85" s="39" t="n">
        <f aca="false">IF(D85="OCCUPIED",J85*K85,"")</f>
        <v>509.6</v>
      </c>
      <c r="M85" s="26" t="n">
        <f aca="false">IF(D85&lt;&gt;"OCCUPIED","",COUNTIFS('Source - Billing Aug26'!$E$5:$E$773,A85,'Source - Billing Aug26'!$B$5:$B$773,Billing_Month,'Source - Billing Aug26'!$H$5:$H$773,"MONTHLY_MOORAGE"))</f>
        <v>1</v>
      </c>
      <c r="N85" s="28" t="n">
        <f aca="false">IF(M85=0,"",SUMIFS('Source - Billing Aug26'!$I$5:$I$773,'Source - Billing Aug26'!$E$5:$E$773,A85,'Source - Billing Aug26'!$B$5:$B$773,Billing_Month,'Source - Billing Aug26'!$H$5:$H$773,"MONTHLY_MOORAGE"))</f>
        <v>49</v>
      </c>
      <c r="O85" s="28" t="n">
        <f aca="false">IF(M85=0,"",SUMIFS('Source - Billing Aug26'!$L$5:$L$773,'Source - Billing Aug26'!$E$5:$E$773,A85,'Source - Billing Aug26'!$B$5:$B$773,Billing_Month,'Source - Billing Aug26'!$H$5:$H$773,"MONTHLY_MOORAGE"))</f>
        <v>10.4</v>
      </c>
      <c r="P85" s="39" t="n">
        <f aca="false">IF(D85&lt;&gt;"OCCUPIED","",SUMIFS('Source - Billing Aug26'!$M$5:$M$773,'Source - Billing Aug26'!$E$5:$E$773,A85,'Source - Billing Aug26'!$B$5:$B$773,Billing_Month,'Source - Billing Aug26'!$H$5:$H$773,"MONTHLY_MOORAGE"))</f>
        <v>509.6</v>
      </c>
      <c r="Q85" s="39" t="n">
        <f aca="false">IF(D85&lt;&gt;"OCCUPIED","",P85-L85)</f>
        <v>0</v>
      </c>
      <c r="R85" s="26" t="str">
        <f aca="false">IF(D85&lt;&gt;"OCCUPIED","OUT OF SCOPE",IF(M85=0,"MISSING AUGUST BILL",IF(M85&gt;1,"DUPLICATE BILL",IF(ABS(Q85)&lt;0.01,"MATCH",IF(Q85&gt;0,"OVERBILLED","UNDERBILLED")))))</f>
        <v>MATCH</v>
      </c>
      <c r="S85" s="26" t="str">
        <f aca="false">IF(M85=0,"",IFERROR(INDEX('Source - Billing Aug26'!$C$5:$C$773,MATCH(A85,'Source - Billing Aug26'!$E$5:$E$773,0)),""))</f>
        <v>AC-LP-0323</v>
      </c>
    </row>
    <row r="86" customFormat="false" ht="15" hidden="false" customHeight="true" outlineLevel="0" collapsed="false">
      <c r="A86" s="26" t="str">
        <f aca="false">'Source - Inventory'!A76</f>
        <v>LP-0324</v>
      </c>
      <c r="B86" s="26" t="str">
        <f aca="false">'Source - Inventory'!B76</f>
        <v>Ledgport</v>
      </c>
      <c r="C86" s="26" t="str">
        <f aca="false">'Source - Inventory'!G76</f>
        <v>COVERED</v>
      </c>
      <c r="D86" s="26" t="str">
        <f aca="false">'Source - Inventory'!J76</f>
        <v>OCCUPIED</v>
      </c>
      <c r="E86" s="26" t="str">
        <f aca="false">'Source - Inventory'!L76</f>
        <v>WL-01462</v>
      </c>
      <c r="F86" s="26" t="str">
        <f aca="false">'Source - Inventory'!M76</f>
        <v>Stephanie Hart</v>
      </c>
      <c r="G86" s="26" t="n">
        <f aca="false">'Source - Inventory'!E76</f>
        <v>32</v>
      </c>
      <c r="H86" s="28" t="n">
        <f aca="false">'Source - Inventory'!O76</f>
        <v>44.5</v>
      </c>
      <c r="I86" s="28" t="n">
        <f aca="false">IF(D86="OCCUPIED",ROUNDUP(H86,0),"")</f>
        <v>45</v>
      </c>
      <c r="J86" s="28" t="n">
        <f aca="false">IF(D86="OCCUPIED",MAX(G86,I86),"")</f>
        <v>45</v>
      </c>
      <c r="K86" s="28" t="n">
        <f aca="false">IF(D86&lt;&gt;"OCCUPIED","",IF(C86="COVERED",Covered_Rate,Open_Rate))</f>
        <v>10.4</v>
      </c>
      <c r="L86" s="39" t="n">
        <f aca="false">IF(D86="OCCUPIED",J86*K86,"")</f>
        <v>468</v>
      </c>
      <c r="M86" s="26" t="n">
        <f aca="false">IF(D86&lt;&gt;"OCCUPIED","",COUNTIFS('Source - Billing Aug26'!$E$5:$E$773,A86,'Source - Billing Aug26'!$B$5:$B$773,Billing_Month,'Source - Billing Aug26'!$H$5:$H$773,"MONTHLY_MOORAGE"))</f>
        <v>1</v>
      </c>
      <c r="N86" s="28" t="n">
        <f aca="false">IF(M86=0,"",SUMIFS('Source - Billing Aug26'!$I$5:$I$773,'Source - Billing Aug26'!$E$5:$E$773,A86,'Source - Billing Aug26'!$B$5:$B$773,Billing_Month,'Source - Billing Aug26'!$H$5:$H$773,"MONTHLY_MOORAGE"))</f>
        <v>45</v>
      </c>
      <c r="O86" s="28" t="n">
        <f aca="false">IF(M86=0,"",SUMIFS('Source - Billing Aug26'!$L$5:$L$773,'Source - Billing Aug26'!$E$5:$E$773,A86,'Source - Billing Aug26'!$B$5:$B$773,Billing_Month,'Source - Billing Aug26'!$H$5:$H$773,"MONTHLY_MOORAGE"))</f>
        <v>10.4</v>
      </c>
      <c r="P86" s="39" t="n">
        <f aca="false">IF(D86&lt;&gt;"OCCUPIED","",SUMIFS('Source - Billing Aug26'!$M$5:$M$773,'Source - Billing Aug26'!$E$5:$E$773,A86,'Source - Billing Aug26'!$B$5:$B$773,Billing_Month,'Source - Billing Aug26'!$H$5:$H$773,"MONTHLY_MOORAGE"))</f>
        <v>468</v>
      </c>
      <c r="Q86" s="39" t="n">
        <f aca="false">IF(D86&lt;&gt;"OCCUPIED","",P86-L86)</f>
        <v>0</v>
      </c>
      <c r="R86" s="26" t="str">
        <f aca="false">IF(D86&lt;&gt;"OCCUPIED","OUT OF SCOPE",IF(M86=0,"MISSING AUGUST BILL",IF(M86&gt;1,"DUPLICATE BILL",IF(ABS(Q86)&lt;0.01,"MATCH",IF(Q86&gt;0,"OVERBILLED","UNDERBILLED")))))</f>
        <v>MATCH</v>
      </c>
      <c r="S86" s="26" t="str">
        <f aca="false">IF(M86=0,"",IFERROR(INDEX('Source - Billing Aug26'!$C$5:$C$773,MATCH(A86,'Source - Billing Aug26'!$E$5:$E$773,0)),""))</f>
        <v>AC-LP-0324</v>
      </c>
    </row>
    <row r="87" customFormat="false" ht="15" hidden="false" customHeight="true" outlineLevel="0" collapsed="false">
      <c r="A87" s="26" t="str">
        <f aca="false">'Source - Inventory'!A77</f>
        <v>LP-0401</v>
      </c>
      <c r="B87" s="26" t="str">
        <f aca="false">'Source - Inventory'!B77</f>
        <v>Ledgport</v>
      </c>
      <c r="C87" s="26" t="str">
        <f aca="false">'Source - Inventory'!G77</f>
        <v>COVERED</v>
      </c>
      <c r="D87" s="26" t="str">
        <f aca="false">'Source - Inventory'!J77</f>
        <v>VACANT</v>
      </c>
      <c r="E87" s="26" t="n">
        <f aca="false">'Source - Inventory'!L77</f>
        <v>0</v>
      </c>
      <c r="F87" s="26" t="n">
        <f aca="false">'Source - Inventory'!M77</f>
        <v>0</v>
      </c>
      <c r="G87" s="26" t="n">
        <f aca="false">'Source - Inventory'!E77</f>
        <v>24</v>
      </c>
      <c r="H87" s="28" t="n">
        <f aca="false">'Source - Inventory'!O77</f>
        <v>0</v>
      </c>
      <c r="I87" s="28" t="str">
        <f aca="false">IF(D87="OCCUPIED",ROUNDUP(H87,0),"")</f>
        <v/>
      </c>
      <c r="J87" s="28" t="str">
        <f aca="false">IF(D87="OCCUPIED",MAX(G87,I87),"")</f>
        <v/>
      </c>
      <c r="K87" s="28" t="str">
        <f aca="false">IF(D87&lt;&gt;"OCCUPIED","",IF(C87="COVERED",Covered_Rate,Open_Rate))</f>
        <v/>
      </c>
      <c r="L87" s="39" t="str">
        <f aca="false">IF(D87="OCCUPIED",J87*K87,"")</f>
        <v/>
      </c>
      <c r="M87" s="26" t="str">
        <f aca="false">IF(D87&lt;&gt;"OCCUPIED","",COUNTIFS('Source - Billing Aug26'!$E$5:$E$773,A87,'Source - Billing Aug26'!$B$5:$B$773,Billing_Month,'Source - Billing Aug26'!$H$5:$H$773,"MONTHLY_MOORAGE"))</f>
        <v/>
      </c>
      <c r="N87" s="28" t="n">
        <f aca="false">IF(M87=0,"",SUMIFS('Source - Billing Aug26'!$I$5:$I$773,'Source - Billing Aug26'!$E$5:$E$773,A87,'Source - Billing Aug26'!$B$5:$B$773,Billing_Month,'Source - Billing Aug26'!$H$5:$H$773,"MONTHLY_MOORAGE"))</f>
        <v>0</v>
      </c>
      <c r="O87" s="28" t="n">
        <f aca="false">IF(M87=0,"",SUMIFS('Source - Billing Aug26'!$L$5:$L$773,'Source - Billing Aug26'!$E$5:$E$773,A87,'Source - Billing Aug26'!$B$5:$B$773,Billing_Month,'Source - Billing Aug26'!$H$5:$H$773,"MONTHLY_MOORAGE"))</f>
        <v>0</v>
      </c>
      <c r="P87" s="39" t="str">
        <f aca="false">IF(D87&lt;&gt;"OCCUPIED","",SUMIFS('Source - Billing Aug26'!$M$5:$M$773,'Source - Billing Aug26'!$E$5:$E$773,A87,'Source - Billing Aug26'!$B$5:$B$773,Billing_Month,'Source - Billing Aug26'!$H$5:$H$773,"MONTHLY_MOORAGE"))</f>
        <v/>
      </c>
      <c r="Q87" s="39" t="str">
        <f aca="false">IF(D87&lt;&gt;"OCCUPIED","",P87-L87)</f>
        <v/>
      </c>
      <c r="R87" s="26" t="str">
        <f aca="false">IF(D87&lt;&gt;"OCCUPIED","OUT OF SCOPE",IF(M87=0,"MISSING AUGUST BILL",IF(M87&gt;1,"DUPLICATE BILL",IF(ABS(Q87)&lt;0.01,"MATCH",IF(Q87&gt;0,"OVERBILLED","UNDERBILLED")))))</f>
        <v>OUT OF SCOPE</v>
      </c>
      <c r="S87" s="26" t="str">
        <f aca="false">IF(M87=0,"",IFERROR(INDEX('Source - Billing Aug26'!$C$5:$C$773,MATCH(A87,'Source - Billing Aug26'!$E$5:$E$773,0)),""))</f>
        <v/>
      </c>
    </row>
    <row r="88" customFormat="false" ht="15" hidden="false" customHeight="true" outlineLevel="0" collapsed="false">
      <c r="A88" s="26" t="str">
        <f aca="false">'Source - Inventory'!A78</f>
        <v>LP-0402</v>
      </c>
      <c r="B88" s="26" t="str">
        <f aca="false">'Source - Inventory'!B78</f>
        <v>Ledgport</v>
      </c>
      <c r="C88" s="26" t="str">
        <f aca="false">'Source - Inventory'!G78</f>
        <v>COVERED</v>
      </c>
      <c r="D88" s="26" t="str">
        <f aca="false">'Source - Inventory'!J78</f>
        <v>OCCUPIED</v>
      </c>
      <c r="E88" s="26" t="str">
        <f aca="false">'Source - Inventory'!L78</f>
        <v>WL-01188</v>
      </c>
      <c r="F88" s="26" t="str">
        <f aca="false">'Source - Inventory'!M78</f>
        <v>Dawn Brown</v>
      </c>
      <c r="G88" s="26" t="n">
        <f aca="false">'Source - Inventory'!E78</f>
        <v>28</v>
      </c>
      <c r="H88" s="28" t="n">
        <f aca="false">'Source - Inventory'!O78</f>
        <v>36.5</v>
      </c>
      <c r="I88" s="28" t="n">
        <f aca="false">IF(D88="OCCUPIED",ROUNDUP(H88,0),"")</f>
        <v>37</v>
      </c>
      <c r="J88" s="28" t="n">
        <f aca="false">IF(D88="OCCUPIED",MAX(G88,I88),"")</f>
        <v>37</v>
      </c>
      <c r="K88" s="28" t="n">
        <f aca="false">IF(D88&lt;&gt;"OCCUPIED","",IF(C88="COVERED",Covered_Rate,Open_Rate))</f>
        <v>10.4</v>
      </c>
      <c r="L88" s="39" t="n">
        <f aca="false">IF(D88="OCCUPIED",J88*K88,"")</f>
        <v>384.8</v>
      </c>
      <c r="M88" s="26" t="n">
        <f aca="false">IF(D88&lt;&gt;"OCCUPIED","",COUNTIFS('Source - Billing Aug26'!$E$5:$E$773,A88,'Source - Billing Aug26'!$B$5:$B$773,Billing_Month,'Source - Billing Aug26'!$H$5:$H$773,"MONTHLY_MOORAGE"))</f>
        <v>1</v>
      </c>
      <c r="N88" s="28" t="n">
        <f aca="false">IF(M88=0,"",SUMIFS('Source - Billing Aug26'!$I$5:$I$773,'Source - Billing Aug26'!$E$5:$E$773,A88,'Source - Billing Aug26'!$B$5:$B$773,Billing_Month,'Source - Billing Aug26'!$H$5:$H$773,"MONTHLY_MOORAGE"))</f>
        <v>37</v>
      </c>
      <c r="O88" s="28" t="n">
        <f aca="false">IF(M88=0,"",SUMIFS('Source - Billing Aug26'!$L$5:$L$773,'Source - Billing Aug26'!$E$5:$E$773,A88,'Source - Billing Aug26'!$B$5:$B$773,Billing_Month,'Source - Billing Aug26'!$H$5:$H$773,"MONTHLY_MOORAGE"))</f>
        <v>10.4</v>
      </c>
      <c r="P88" s="39" t="n">
        <f aca="false">IF(D88&lt;&gt;"OCCUPIED","",SUMIFS('Source - Billing Aug26'!$M$5:$M$773,'Source - Billing Aug26'!$E$5:$E$773,A88,'Source - Billing Aug26'!$B$5:$B$773,Billing_Month,'Source - Billing Aug26'!$H$5:$H$773,"MONTHLY_MOORAGE"))</f>
        <v>384.8</v>
      </c>
      <c r="Q88" s="39" t="n">
        <f aca="false">IF(D88&lt;&gt;"OCCUPIED","",P88-L88)</f>
        <v>0</v>
      </c>
      <c r="R88" s="26" t="str">
        <f aca="false">IF(D88&lt;&gt;"OCCUPIED","OUT OF SCOPE",IF(M88=0,"MISSING AUGUST BILL",IF(M88&gt;1,"DUPLICATE BILL",IF(ABS(Q88)&lt;0.01,"MATCH",IF(Q88&gt;0,"OVERBILLED","UNDERBILLED")))))</f>
        <v>MATCH</v>
      </c>
      <c r="S88" s="26" t="str">
        <f aca="false">IF(M88=0,"",IFERROR(INDEX('Source - Billing Aug26'!$C$5:$C$773,MATCH(A88,'Source - Billing Aug26'!$E$5:$E$773,0)),""))</f>
        <v>AC-LP-0402</v>
      </c>
    </row>
    <row r="89" customFormat="false" ht="15" hidden="false" customHeight="true" outlineLevel="0" collapsed="false">
      <c r="A89" s="26" t="str">
        <f aca="false">'Source - Inventory'!A79</f>
        <v>LP-0403</v>
      </c>
      <c r="B89" s="26" t="str">
        <f aca="false">'Source - Inventory'!B79</f>
        <v>Ledgport</v>
      </c>
      <c r="C89" s="26" t="str">
        <f aca="false">'Source - Inventory'!G79</f>
        <v>COVERED</v>
      </c>
      <c r="D89" s="26" t="str">
        <f aca="false">'Source - Inventory'!J79</f>
        <v>OCCUPIED</v>
      </c>
      <c r="E89" s="26" t="str">
        <f aca="false">'Source - Inventory'!L79</f>
        <v>WL-01063</v>
      </c>
      <c r="F89" s="26" t="str">
        <f aca="false">'Source - Inventory'!M79</f>
        <v>Donna Mitchell</v>
      </c>
      <c r="G89" s="26" t="n">
        <f aca="false">'Source - Inventory'!E79</f>
        <v>24</v>
      </c>
      <c r="H89" s="28" t="n">
        <f aca="false">'Source - Inventory'!O79</f>
        <v>46.9</v>
      </c>
      <c r="I89" s="28" t="n">
        <f aca="false">IF(D89="OCCUPIED",ROUNDUP(H89,0),"")</f>
        <v>47</v>
      </c>
      <c r="J89" s="28" t="n">
        <f aca="false">IF(D89="OCCUPIED",MAX(G89,I89),"")</f>
        <v>47</v>
      </c>
      <c r="K89" s="28" t="n">
        <f aca="false">IF(D89&lt;&gt;"OCCUPIED","",IF(C89="COVERED",Covered_Rate,Open_Rate))</f>
        <v>10.4</v>
      </c>
      <c r="L89" s="39" t="n">
        <f aca="false">IF(D89="OCCUPIED",J89*K89,"")</f>
        <v>488.8</v>
      </c>
      <c r="M89" s="26" t="n">
        <f aca="false">IF(D89&lt;&gt;"OCCUPIED","",COUNTIFS('Source - Billing Aug26'!$E$5:$E$773,A89,'Source - Billing Aug26'!$B$5:$B$773,Billing_Month,'Source - Billing Aug26'!$H$5:$H$773,"MONTHLY_MOORAGE"))</f>
        <v>1</v>
      </c>
      <c r="N89" s="28" t="n">
        <f aca="false">IF(M89=0,"",SUMIFS('Source - Billing Aug26'!$I$5:$I$773,'Source - Billing Aug26'!$E$5:$E$773,A89,'Source - Billing Aug26'!$B$5:$B$773,Billing_Month,'Source - Billing Aug26'!$H$5:$H$773,"MONTHLY_MOORAGE"))</f>
        <v>47</v>
      </c>
      <c r="O89" s="28" t="n">
        <f aca="false">IF(M89=0,"",SUMIFS('Source - Billing Aug26'!$L$5:$L$773,'Source - Billing Aug26'!$E$5:$E$773,A89,'Source - Billing Aug26'!$B$5:$B$773,Billing_Month,'Source - Billing Aug26'!$H$5:$H$773,"MONTHLY_MOORAGE"))</f>
        <v>10.4</v>
      </c>
      <c r="P89" s="39" t="n">
        <f aca="false">IF(D89&lt;&gt;"OCCUPIED","",SUMIFS('Source - Billing Aug26'!$M$5:$M$773,'Source - Billing Aug26'!$E$5:$E$773,A89,'Source - Billing Aug26'!$B$5:$B$773,Billing_Month,'Source - Billing Aug26'!$H$5:$H$773,"MONTHLY_MOORAGE"))</f>
        <v>488.8</v>
      </c>
      <c r="Q89" s="39" t="n">
        <f aca="false">IF(D89&lt;&gt;"OCCUPIED","",P89-L89)</f>
        <v>0</v>
      </c>
      <c r="R89" s="26" t="str">
        <f aca="false">IF(D89&lt;&gt;"OCCUPIED","OUT OF SCOPE",IF(M89=0,"MISSING AUGUST BILL",IF(M89&gt;1,"DUPLICATE BILL",IF(ABS(Q89)&lt;0.01,"MATCH",IF(Q89&gt;0,"OVERBILLED","UNDERBILLED")))))</f>
        <v>MATCH</v>
      </c>
      <c r="S89" s="26" t="str">
        <f aca="false">IF(M89=0,"",IFERROR(INDEX('Source - Billing Aug26'!$C$5:$C$773,MATCH(A89,'Source - Billing Aug26'!$E$5:$E$773,0)),""))</f>
        <v>AC-LP-0403</v>
      </c>
    </row>
    <row r="90" customFormat="false" ht="15" hidden="false" customHeight="true" outlineLevel="0" collapsed="false">
      <c r="A90" s="26" t="str">
        <f aca="false">'Source - Inventory'!A80</f>
        <v>LP-0404</v>
      </c>
      <c r="B90" s="26" t="str">
        <f aca="false">'Source - Inventory'!B80</f>
        <v>Ledgport</v>
      </c>
      <c r="C90" s="26" t="str">
        <f aca="false">'Source - Inventory'!G80</f>
        <v>COVERED</v>
      </c>
      <c r="D90" s="26" t="str">
        <f aca="false">'Source - Inventory'!J80</f>
        <v>OCCUPIED</v>
      </c>
      <c r="E90" s="26" t="str">
        <f aca="false">'Source - Inventory'!L80</f>
        <v>WL-02961</v>
      </c>
      <c r="F90" s="26" t="str">
        <f aca="false">'Source - Inventory'!M80</f>
        <v>Rachel Flores</v>
      </c>
      <c r="G90" s="26" t="n">
        <f aca="false">'Source - Inventory'!E80</f>
        <v>24</v>
      </c>
      <c r="H90" s="28" t="n">
        <f aca="false">'Source - Inventory'!O80</f>
        <v>27.2</v>
      </c>
      <c r="I90" s="28" t="n">
        <f aca="false">IF(D90="OCCUPIED",ROUNDUP(H90,0),"")</f>
        <v>28</v>
      </c>
      <c r="J90" s="28" t="n">
        <f aca="false">IF(D90="OCCUPIED",MAX(G90,I90),"")</f>
        <v>28</v>
      </c>
      <c r="K90" s="28" t="n">
        <f aca="false">IF(D90&lt;&gt;"OCCUPIED","",IF(C90="COVERED",Covered_Rate,Open_Rate))</f>
        <v>10.4</v>
      </c>
      <c r="L90" s="39" t="n">
        <f aca="false">IF(D90="OCCUPIED",J90*K90,"")</f>
        <v>291.2</v>
      </c>
      <c r="M90" s="26" t="n">
        <f aca="false">IF(D90&lt;&gt;"OCCUPIED","",COUNTIFS('Source - Billing Aug26'!$E$5:$E$773,A90,'Source - Billing Aug26'!$B$5:$B$773,Billing_Month,'Source - Billing Aug26'!$H$5:$H$773,"MONTHLY_MOORAGE"))</f>
        <v>1</v>
      </c>
      <c r="N90" s="28" t="n">
        <f aca="false">IF(M90=0,"",SUMIFS('Source - Billing Aug26'!$I$5:$I$773,'Source - Billing Aug26'!$E$5:$E$773,A90,'Source - Billing Aug26'!$B$5:$B$773,Billing_Month,'Source - Billing Aug26'!$H$5:$H$773,"MONTHLY_MOORAGE"))</f>
        <v>28</v>
      </c>
      <c r="O90" s="28" t="n">
        <f aca="false">IF(M90=0,"",SUMIFS('Source - Billing Aug26'!$L$5:$L$773,'Source - Billing Aug26'!$E$5:$E$773,A90,'Source - Billing Aug26'!$B$5:$B$773,Billing_Month,'Source - Billing Aug26'!$H$5:$H$773,"MONTHLY_MOORAGE"))</f>
        <v>10.4</v>
      </c>
      <c r="P90" s="39" t="n">
        <f aca="false">IF(D90&lt;&gt;"OCCUPIED","",SUMIFS('Source - Billing Aug26'!$M$5:$M$773,'Source - Billing Aug26'!$E$5:$E$773,A90,'Source - Billing Aug26'!$B$5:$B$773,Billing_Month,'Source - Billing Aug26'!$H$5:$H$773,"MONTHLY_MOORAGE"))</f>
        <v>291.2</v>
      </c>
      <c r="Q90" s="39" t="n">
        <f aca="false">IF(D90&lt;&gt;"OCCUPIED","",P90-L90)</f>
        <v>0</v>
      </c>
      <c r="R90" s="26" t="str">
        <f aca="false">IF(D90&lt;&gt;"OCCUPIED","OUT OF SCOPE",IF(M90=0,"MISSING AUGUST BILL",IF(M90&gt;1,"DUPLICATE BILL",IF(ABS(Q90)&lt;0.01,"MATCH",IF(Q90&gt;0,"OVERBILLED","UNDERBILLED")))))</f>
        <v>MATCH</v>
      </c>
      <c r="S90" s="26" t="str">
        <f aca="false">IF(M90=0,"",IFERROR(INDEX('Source - Billing Aug26'!$C$5:$C$773,MATCH(A90,'Source - Billing Aug26'!$E$5:$E$773,0)),""))</f>
        <v>AC-LP-0404</v>
      </c>
    </row>
    <row r="91" customFormat="false" ht="15" hidden="false" customHeight="true" outlineLevel="0" collapsed="false">
      <c r="A91" s="26" t="str">
        <f aca="false">'Source - Inventory'!A81</f>
        <v>LP-0405</v>
      </c>
      <c r="B91" s="26" t="str">
        <f aca="false">'Source - Inventory'!B81</f>
        <v>Ledgport</v>
      </c>
      <c r="C91" s="26" t="str">
        <f aca="false">'Source - Inventory'!G81</f>
        <v>COVERED</v>
      </c>
      <c r="D91" s="26" t="str">
        <f aca="false">'Source - Inventory'!J81</f>
        <v>OCCUPIED</v>
      </c>
      <c r="E91" s="26" t="str">
        <f aca="false">'Source - Inventory'!L81</f>
        <v>WL-02530</v>
      </c>
      <c r="F91" s="26" t="str">
        <f aca="false">'Source - Inventory'!M81</f>
        <v>David Lopez</v>
      </c>
      <c r="G91" s="26" t="n">
        <f aca="false">'Source - Inventory'!E81</f>
        <v>24</v>
      </c>
      <c r="H91" s="28" t="n">
        <f aca="false">'Source - Inventory'!O81</f>
        <v>34.5</v>
      </c>
      <c r="I91" s="28" t="n">
        <f aca="false">IF(D91="OCCUPIED",ROUNDUP(H91,0),"")</f>
        <v>35</v>
      </c>
      <c r="J91" s="28" t="n">
        <f aca="false">IF(D91="OCCUPIED",MAX(G91,I91),"")</f>
        <v>35</v>
      </c>
      <c r="K91" s="28" t="n">
        <f aca="false">IF(D91&lt;&gt;"OCCUPIED","",IF(C91="COVERED",Covered_Rate,Open_Rate))</f>
        <v>10.4</v>
      </c>
      <c r="L91" s="39" t="n">
        <f aca="false">IF(D91="OCCUPIED",J91*K91,"")</f>
        <v>364</v>
      </c>
      <c r="M91" s="26" t="n">
        <f aca="false">IF(D91&lt;&gt;"OCCUPIED","",COUNTIFS('Source - Billing Aug26'!$E$5:$E$773,A91,'Source - Billing Aug26'!$B$5:$B$773,Billing_Month,'Source - Billing Aug26'!$H$5:$H$773,"MONTHLY_MOORAGE"))</f>
        <v>1</v>
      </c>
      <c r="N91" s="28" t="n">
        <f aca="false">IF(M91=0,"",SUMIFS('Source - Billing Aug26'!$I$5:$I$773,'Source - Billing Aug26'!$E$5:$E$773,A91,'Source - Billing Aug26'!$B$5:$B$773,Billing_Month,'Source - Billing Aug26'!$H$5:$H$773,"MONTHLY_MOORAGE"))</f>
        <v>35</v>
      </c>
      <c r="O91" s="28" t="n">
        <f aca="false">IF(M91=0,"",SUMIFS('Source - Billing Aug26'!$L$5:$L$773,'Source - Billing Aug26'!$E$5:$E$773,A91,'Source - Billing Aug26'!$B$5:$B$773,Billing_Month,'Source - Billing Aug26'!$H$5:$H$773,"MONTHLY_MOORAGE"))</f>
        <v>10.4</v>
      </c>
      <c r="P91" s="39" t="n">
        <f aca="false">IF(D91&lt;&gt;"OCCUPIED","",SUMIFS('Source - Billing Aug26'!$M$5:$M$773,'Source - Billing Aug26'!$E$5:$E$773,A91,'Source - Billing Aug26'!$B$5:$B$773,Billing_Month,'Source - Billing Aug26'!$H$5:$H$773,"MONTHLY_MOORAGE"))</f>
        <v>364</v>
      </c>
      <c r="Q91" s="39" t="n">
        <f aca="false">IF(D91&lt;&gt;"OCCUPIED","",P91-L91)</f>
        <v>0</v>
      </c>
      <c r="R91" s="26" t="str">
        <f aca="false">IF(D91&lt;&gt;"OCCUPIED","OUT OF SCOPE",IF(M91=0,"MISSING AUGUST BILL",IF(M91&gt;1,"DUPLICATE BILL",IF(ABS(Q91)&lt;0.01,"MATCH",IF(Q91&gt;0,"OVERBILLED","UNDERBILLED")))))</f>
        <v>MATCH</v>
      </c>
      <c r="S91" s="26" t="str">
        <f aca="false">IF(M91=0,"",IFERROR(INDEX('Source - Billing Aug26'!$C$5:$C$773,MATCH(A91,'Source - Billing Aug26'!$E$5:$E$773,0)),""))</f>
        <v>AC-LP-0405</v>
      </c>
    </row>
    <row r="92" customFormat="false" ht="15" hidden="false" customHeight="true" outlineLevel="0" collapsed="false">
      <c r="A92" s="26" t="str">
        <f aca="false">'Source - Inventory'!A82</f>
        <v>LP-0406</v>
      </c>
      <c r="B92" s="26" t="str">
        <f aca="false">'Source - Inventory'!B82</f>
        <v>Ledgport</v>
      </c>
      <c r="C92" s="26" t="str">
        <f aca="false">'Source - Inventory'!G82</f>
        <v>COVERED</v>
      </c>
      <c r="D92" s="26" t="str">
        <f aca="false">'Source - Inventory'!J82</f>
        <v>OCCUPIED</v>
      </c>
      <c r="E92" s="26" t="str">
        <f aca="false">'Source - Inventory'!L82</f>
        <v>WL-02260</v>
      </c>
      <c r="F92" s="26" t="str">
        <f aca="false">'Source - Inventory'!M82</f>
        <v>Michael King</v>
      </c>
      <c r="G92" s="26" t="n">
        <f aca="false">'Source - Inventory'!E82</f>
        <v>24</v>
      </c>
      <c r="H92" s="28" t="n">
        <f aca="false">'Source - Inventory'!O82</f>
        <v>59.6</v>
      </c>
      <c r="I92" s="28" t="n">
        <f aca="false">IF(D92="OCCUPIED",ROUNDUP(H92,0),"")</f>
        <v>60</v>
      </c>
      <c r="J92" s="28" t="n">
        <f aca="false">IF(D92="OCCUPIED",MAX(G92,I92),"")</f>
        <v>60</v>
      </c>
      <c r="K92" s="28" t="n">
        <f aca="false">IF(D92&lt;&gt;"OCCUPIED","",IF(C92="COVERED",Covered_Rate,Open_Rate))</f>
        <v>10.4</v>
      </c>
      <c r="L92" s="39" t="n">
        <f aca="false">IF(D92="OCCUPIED",J92*K92,"")</f>
        <v>624</v>
      </c>
      <c r="M92" s="26" t="n">
        <f aca="false">IF(D92&lt;&gt;"OCCUPIED","",COUNTIFS('Source - Billing Aug26'!$E$5:$E$773,A92,'Source - Billing Aug26'!$B$5:$B$773,Billing_Month,'Source - Billing Aug26'!$H$5:$H$773,"MONTHLY_MOORAGE"))</f>
        <v>1</v>
      </c>
      <c r="N92" s="28" t="n">
        <f aca="false">IF(M92=0,"",SUMIFS('Source - Billing Aug26'!$I$5:$I$773,'Source - Billing Aug26'!$E$5:$E$773,A92,'Source - Billing Aug26'!$B$5:$B$773,Billing_Month,'Source - Billing Aug26'!$H$5:$H$773,"MONTHLY_MOORAGE"))</f>
        <v>60</v>
      </c>
      <c r="O92" s="28" t="n">
        <f aca="false">IF(M92=0,"",SUMIFS('Source - Billing Aug26'!$L$5:$L$773,'Source - Billing Aug26'!$E$5:$E$773,A92,'Source - Billing Aug26'!$B$5:$B$773,Billing_Month,'Source - Billing Aug26'!$H$5:$H$773,"MONTHLY_MOORAGE"))</f>
        <v>10.4</v>
      </c>
      <c r="P92" s="39" t="n">
        <f aca="false">IF(D92&lt;&gt;"OCCUPIED","",SUMIFS('Source - Billing Aug26'!$M$5:$M$773,'Source - Billing Aug26'!$E$5:$E$773,A92,'Source - Billing Aug26'!$B$5:$B$773,Billing_Month,'Source - Billing Aug26'!$H$5:$H$773,"MONTHLY_MOORAGE"))</f>
        <v>624</v>
      </c>
      <c r="Q92" s="39" t="n">
        <f aca="false">IF(D92&lt;&gt;"OCCUPIED","",P92-L92)</f>
        <v>0</v>
      </c>
      <c r="R92" s="26" t="str">
        <f aca="false">IF(D92&lt;&gt;"OCCUPIED","OUT OF SCOPE",IF(M92=0,"MISSING AUGUST BILL",IF(M92&gt;1,"DUPLICATE BILL",IF(ABS(Q92)&lt;0.01,"MATCH",IF(Q92&gt;0,"OVERBILLED","UNDERBILLED")))))</f>
        <v>MATCH</v>
      </c>
      <c r="S92" s="26" t="str">
        <f aca="false">IF(M92=0,"",IFERROR(INDEX('Source - Billing Aug26'!$C$5:$C$773,MATCH(A92,'Source - Billing Aug26'!$E$5:$E$773,0)),""))</f>
        <v>AC-LP-0406</v>
      </c>
    </row>
    <row r="93" customFormat="false" ht="15" hidden="false" customHeight="true" outlineLevel="0" collapsed="false">
      <c r="A93" s="26" t="str">
        <f aca="false">'Source - Inventory'!A83</f>
        <v>LP-0407</v>
      </c>
      <c r="B93" s="26" t="str">
        <f aca="false">'Source - Inventory'!B83</f>
        <v>Ledgport</v>
      </c>
      <c r="C93" s="26" t="str">
        <f aca="false">'Source - Inventory'!G83</f>
        <v>COVERED</v>
      </c>
      <c r="D93" s="26" t="str">
        <f aca="false">'Source - Inventory'!J83</f>
        <v>OCCUPIED</v>
      </c>
      <c r="E93" s="26" t="str">
        <f aca="false">'Source - Inventory'!L83</f>
        <v>WL-02332</v>
      </c>
      <c r="F93" s="26" t="str">
        <f aca="false">'Source - Inventory'!M83</f>
        <v>Karla Cross</v>
      </c>
      <c r="G93" s="26" t="n">
        <f aca="false">'Source - Inventory'!E83</f>
        <v>28</v>
      </c>
      <c r="H93" s="28" t="n">
        <f aca="false">'Source - Inventory'!O83</f>
        <v>38.4</v>
      </c>
      <c r="I93" s="28" t="n">
        <f aca="false">IF(D93="OCCUPIED",ROUNDUP(H93,0),"")</f>
        <v>39</v>
      </c>
      <c r="J93" s="28" t="n">
        <f aca="false">IF(D93="OCCUPIED",MAX(G93,I93),"")</f>
        <v>39</v>
      </c>
      <c r="K93" s="28" t="n">
        <f aca="false">IF(D93&lt;&gt;"OCCUPIED","",IF(C93="COVERED",Covered_Rate,Open_Rate))</f>
        <v>10.4</v>
      </c>
      <c r="L93" s="39" t="n">
        <f aca="false">IF(D93="OCCUPIED",J93*K93,"")</f>
        <v>405.6</v>
      </c>
      <c r="M93" s="26" t="n">
        <f aca="false">IF(D93&lt;&gt;"OCCUPIED","",COUNTIFS('Source - Billing Aug26'!$E$5:$E$773,A93,'Source - Billing Aug26'!$B$5:$B$773,Billing_Month,'Source - Billing Aug26'!$H$5:$H$773,"MONTHLY_MOORAGE"))</f>
        <v>1</v>
      </c>
      <c r="N93" s="28" t="n">
        <f aca="false">IF(M93=0,"",SUMIFS('Source - Billing Aug26'!$I$5:$I$773,'Source - Billing Aug26'!$E$5:$E$773,A93,'Source - Billing Aug26'!$B$5:$B$773,Billing_Month,'Source - Billing Aug26'!$H$5:$H$773,"MONTHLY_MOORAGE"))</f>
        <v>39</v>
      </c>
      <c r="O93" s="28" t="n">
        <f aca="false">IF(M93=0,"",SUMIFS('Source - Billing Aug26'!$L$5:$L$773,'Source - Billing Aug26'!$E$5:$E$773,A93,'Source - Billing Aug26'!$B$5:$B$773,Billing_Month,'Source - Billing Aug26'!$H$5:$H$773,"MONTHLY_MOORAGE"))</f>
        <v>10.4</v>
      </c>
      <c r="P93" s="39" t="n">
        <f aca="false">IF(D93&lt;&gt;"OCCUPIED","",SUMIFS('Source - Billing Aug26'!$M$5:$M$773,'Source - Billing Aug26'!$E$5:$E$773,A93,'Source - Billing Aug26'!$B$5:$B$773,Billing_Month,'Source - Billing Aug26'!$H$5:$H$773,"MONTHLY_MOORAGE"))</f>
        <v>405.6</v>
      </c>
      <c r="Q93" s="39" t="n">
        <f aca="false">IF(D93&lt;&gt;"OCCUPIED","",P93-L93)</f>
        <v>0</v>
      </c>
      <c r="R93" s="26" t="str">
        <f aca="false">IF(D93&lt;&gt;"OCCUPIED","OUT OF SCOPE",IF(M93=0,"MISSING AUGUST BILL",IF(M93&gt;1,"DUPLICATE BILL",IF(ABS(Q93)&lt;0.01,"MATCH",IF(Q93&gt;0,"OVERBILLED","UNDERBILLED")))))</f>
        <v>MATCH</v>
      </c>
      <c r="S93" s="26" t="str">
        <f aca="false">IF(M93=0,"",IFERROR(INDEX('Source - Billing Aug26'!$C$5:$C$773,MATCH(A93,'Source - Billing Aug26'!$E$5:$E$773,0)),""))</f>
        <v>AC-LP-0407</v>
      </c>
    </row>
    <row r="94" customFormat="false" ht="15" hidden="false" customHeight="true" outlineLevel="0" collapsed="false">
      <c r="A94" s="26" t="str">
        <f aca="false">'Source - Inventory'!A84</f>
        <v>LP-0408</v>
      </c>
      <c r="B94" s="26" t="str">
        <f aca="false">'Source - Inventory'!B84</f>
        <v>Ledgport</v>
      </c>
      <c r="C94" s="26" t="str">
        <f aca="false">'Source - Inventory'!G84</f>
        <v>COVERED</v>
      </c>
      <c r="D94" s="26" t="str">
        <f aca="false">'Source - Inventory'!J84</f>
        <v>OCCUPIED</v>
      </c>
      <c r="E94" s="26" t="str">
        <f aca="false">'Source - Inventory'!L84</f>
        <v>WL-03226</v>
      </c>
      <c r="F94" s="26" t="str">
        <f aca="false">'Source - Inventory'!M84</f>
        <v>Kari Snow</v>
      </c>
      <c r="G94" s="26" t="n">
        <f aca="false">'Source - Inventory'!E84</f>
        <v>40</v>
      </c>
      <c r="H94" s="28" t="n">
        <f aca="false">'Source - Inventory'!O84</f>
        <v>23.9</v>
      </c>
      <c r="I94" s="28" t="n">
        <f aca="false">IF(D94="OCCUPIED",ROUNDUP(H94,0),"")</f>
        <v>24</v>
      </c>
      <c r="J94" s="28" t="n">
        <f aca="false">IF(D94="OCCUPIED",MAX(G94,I94),"")</f>
        <v>40</v>
      </c>
      <c r="K94" s="28" t="n">
        <f aca="false">IF(D94&lt;&gt;"OCCUPIED","",IF(C94="COVERED",Covered_Rate,Open_Rate))</f>
        <v>10.4</v>
      </c>
      <c r="L94" s="39" t="n">
        <f aca="false">IF(D94="OCCUPIED",J94*K94,"")</f>
        <v>416</v>
      </c>
      <c r="M94" s="26" t="n">
        <f aca="false">IF(D94&lt;&gt;"OCCUPIED","",COUNTIFS('Source - Billing Aug26'!$E$5:$E$773,A94,'Source - Billing Aug26'!$B$5:$B$773,Billing_Month,'Source - Billing Aug26'!$H$5:$H$773,"MONTHLY_MOORAGE"))</f>
        <v>1</v>
      </c>
      <c r="N94" s="28" t="n">
        <f aca="false">IF(M94=0,"",SUMIFS('Source - Billing Aug26'!$I$5:$I$773,'Source - Billing Aug26'!$E$5:$E$773,A94,'Source - Billing Aug26'!$B$5:$B$773,Billing_Month,'Source - Billing Aug26'!$H$5:$H$773,"MONTHLY_MOORAGE"))</f>
        <v>40</v>
      </c>
      <c r="O94" s="28" t="n">
        <f aca="false">IF(M94=0,"",SUMIFS('Source - Billing Aug26'!$L$5:$L$773,'Source - Billing Aug26'!$E$5:$E$773,A94,'Source - Billing Aug26'!$B$5:$B$773,Billing_Month,'Source - Billing Aug26'!$H$5:$H$773,"MONTHLY_MOORAGE"))</f>
        <v>10.4</v>
      </c>
      <c r="P94" s="39" t="n">
        <f aca="false">IF(D94&lt;&gt;"OCCUPIED","",SUMIFS('Source - Billing Aug26'!$M$5:$M$773,'Source - Billing Aug26'!$E$5:$E$773,A94,'Source - Billing Aug26'!$B$5:$B$773,Billing_Month,'Source - Billing Aug26'!$H$5:$H$773,"MONTHLY_MOORAGE"))</f>
        <v>416</v>
      </c>
      <c r="Q94" s="39" t="n">
        <f aca="false">IF(D94&lt;&gt;"OCCUPIED","",P94-L94)</f>
        <v>0</v>
      </c>
      <c r="R94" s="26" t="str">
        <f aca="false">IF(D94&lt;&gt;"OCCUPIED","OUT OF SCOPE",IF(M94=0,"MISSING AUGUST BILL",IF(M94&gt;1,"DUPLICATE BILL",IF(ABS(Q94)&lt;0.01,"MATCH",IF(Q94&gt;0,"OVERBILLED","UNDERBILLED")))))</f>
        <v>MATCH</v>
      </c>
      <c r="S94" s="26" t="str">
        <f aca="false">IF(M94=0,"",IFERROR(INDEX('Source - Billing Aug26'!$C$5:$C$773,MATCH(A94,'Source - Billing Aug26'!$E$5:$E$773,0)),""))</f>
        <v>AC-LP-0408</v>
      </c>
    </row>
    <row r="95" customFormat="false" ht="15" hidden="false" customHeight="true" outlineLevel="0" collapsed="false">
      <c r="A95" s="26" t="str">
        <f aca="false">'Source - Inventory'!A85</f>
        <v>LP-0409</v>
      </c>
      <c r="B95" s="26" t="str">
        <f aca="false">'Source - Inventory'!B85</f>
        <v>Ledgport</v>
      </c>
      <c r="C95" s="26" t="str">
        <f aca="false">'Source - Inventory'!G85</f>
        <v>COVERED</v>
      </c>
      <c r="D95" s="26" t="str">
        <f aca="false">'Source - Inventory'!J85</f>
        <v>OCCUPIED</v>
      </c>
      <c r="E95" s="26" t="str">
        <f aca="false">'Source - Inventory'!L85</f>
        <v>WL-02688</v>
      </c>
      <c r="F95" s="26" t="str">
        <f aca="false">'Source - Inventory'!M85</f>
        <v>Joseph Cohen</v>
      </c>
      <c r="G95" s="26" t="n">
        <f aca="false">'Source - Inventory'!E85</f>
        <v>32</v>
      </c>
      <c r="H95" s="28" t="n">
        <f aca="false">'Source - Inventory'!O85</f>
        <v>48.1</v>
      </c>
      <c r="I95" s="28" t="n">
        <f aca="false">IF(D95="OCCUPIED",ROUNDUP(H95,0),"")</f>
        <v>49</v>
      </c>
      <c r="J95" s="28" t="n">
        <f aca="false">IF(D95="OCCUPIED",MAX(G95,I95),"")</f>
        <v>49</v>
      </c>
      <c r="K95" s="28" t="n">
        <f aca="false">IF(D95&lt;&gt;"OCCUPIED","",IF(C95="COVERED",Covered_Rate,Open_Rate))</f>
        <v>10.4</v>
      </c>
      <c r="L95" s="39" t="n">
        <f aca="false">IF(D95="OCCUPIED",J95*K95,"")</f>
        <v>509.6</v>
      </c>
      <c r="M95" s="26" t="n">
        <f aca="false">IF(D95&lt;&gt;"OCCUPIED","",COUNTIFS('Source - Billing Aug26'!$E$5:$E$773,A95,'Source - Billing Aug26'!$B$5:$B$773,Billing_Month,'Source - Billing Aug26'!$H$5:$H$773,"MONTHLY_MOORAGE"))</f>
        <v>1</v>
      </c>
      <c r="N95" s="28" t="n">
        <f aca="false">IF(M95=0,"",SUMIFS('Source - Billing Aug26'!$I$5:$I$773,'Source - Billing Aug26'!$E$5:$E$773,A95,'Source - Billing Aug26'!$B$5:$B$773,Billing_Month,'Source - Billing Aug26'!$H$5:$H$773,"MONTHLY_MOORAGE"))</f>
        <v>49</v>
      </c>
      <c r="O95" s="28" t="n">
        <f aca="false">IF(M95=0,"",SUMIFS('Source - Billing Aug26'!$L$5:$L$773,'Source - Billing Aug26'!$E$5:$E$773,A95,'Source - Billing Aug26'!$B$5:$B$773,Billing_Month,'Source - Billing Aug26'!$H$5:$H$773,"MONTHLY_MOORAGE"))</f>
        <v>10.4</v>
      </c>
      <c r="P95" s="39" t="n">
        <f aca="false">IF(D95&lt;&gt;"OCCUPIED","",SUMIFS('Source - Billing Aug26'!$M$5:$M$773,'Source - Billing Aug26'!$E$5:$E$773,A95,'Source - Billing Aug26'!$B$5:$B$773,Billing_Month,'Source - Billing Aug26'!$H$5:$H$773,"MONTHLY_MOORAGE"))</f>
        <v>509.6</v>
      </c>
      <c r="Q95" s="39" t="n">
        <f aca="false">IF(D95&lt;&gt;"OCCUPIED","",P95-L95)</f>
        <v>0</v>
      </c>
      <c r="R95" s="26" t="str">
        <f aca="false">IF(D95&lt;&gt;"OCCUPIED","OUT OF SCOPE",IF(M95=0,"MISSING AUGUST BILL",IF(M95&gt;1,"DUPLICATE BILL",IF(ABS(Q95)&lt;0.01,"MATCH",IF(Q95&gt;0,"OVERBILLED","UNDERBILLED")))))</f>
        <v>MATCH</v>
      </c>
      <c r="S95" s="26" t="str">
        <f aca="false">IF(M95=0,"",IFERROR(INDEX('Source - Billing Aug26'!$C$5:$C$773,MATCH(A95,'Source - Billing Aug26'!$E$5:$E$773,0)),""))</f>
        <v>AC-LP-0409</v>
      </c>
    </row>
    <row r="96" customFormat="false" ht="15" hidden="false" customHeight="true" outlineLevel="0" collapsed="false">
      <c r="A96" s="26" t="str">
        <f aca="false">'Source - Inventory'!A86</f>
        <v>LP-0410</v>
      </c>
      <c r="B96" s="26" t="str">
        <f aca="false">'Source - Inventory'!B86</f>
        <v>Ledgport</v>
      </c>
      <c r="C96" s="26" t="str">
        <f aca="false">'Source - Inventory'!G86</f>
        <v>COVERED</v>
      </c>
      <c r="D96" s="26" t="str">
        <f aca="false">'Source - Inventory'!J86</f>
        <v>OCCUPIED</v>
      </c>
      <c r="E96" s="26" t="str">
        <f aca="false">'Source - Inventory'!L86</f>
        <v>WL-02453</v>
      </c>
      <c r="F96" s="26" t="str">
        <f aca="false">'Source - Inventory'!M86</f>
        <v>Kristina Savage</v>
      </c>
      <c r="G96" s="26" t="n">
        <f aca="false">'Source - Inventory'!E86</f>
        <v>24</v>
      </c>
      <c r="H96" s="28" t="n">
        <f aca="false">'Source - Inventory'!O86</f>
        <v>39.7</v>
      </c>
      <c r="I96" s="28" t="n">
        <f aca="false">IF(D96="OCCUPIED",ROUNDUP(H96,0),"")</f>
        <v>40</v>
      </c>
      <c r="J96" s="28" t="n">
        <f aca="false">IF(D96="OCCUPIED",MAX(G96,I96),"")</f>
        <v>40</v>
      </c>
      <c r="K96" s="28" t="n">
        <f aca="false">IF(D96&lt;&gt;"OCCUPIED","",IF(C96="COVERED",Covered_Rate,Open_Rate))</f>
        <v>10.4</v>
      </c>
      <c r="L96" s="39" t="n">
        <f aca="false">IF(D96="OCCUPIED",J96*K96,"")</f>
        <v>416</v>
      </c>
      <c r="M96" s="26" t="n">
        <f aca="false">IF(D96&lt;&gt;"OCCUPIED","",COUNTIFS('Source - Billing Aug26'!$E$5:$E$773,A96,'Source - Billing Aug26'!$B$5:$B$773,Billing_Month,'Source - Billing Aug26'!$H$5:$H$773,"MONTHLY_MOORAGE"))</f>
        <v>1</v>
      </c>
      <c r="N96" s="28" t="n">
        <f aca="false">IF(M96=0,"",SUMIFS('Source - Billing Aug26'!$I$5:$I$773,'Source - Billing Aug26'!$E$5:$E$773,A96,'Source - Billing Aug26'!$B$5:$B$773,Billing_Month,'Source - Billing Aug26'!$H$5:$H$773,"MONTHLY_MOORAGE"))</f>
        <v>40</v>
      </c>
      <c r="O96" s="28" t="n">
        <f aca="false">IF(M96=0,"",SUMIFS('Source - Billing Aug26'!$L$5:$L$773,'Source - Billing Aug26'!$E$5:$E$773,A96,'Source - Billing Aug26'!$B$5:$B$773,Billing_Month,'Source - Billing Aug26'!$H$5:$H$773,"MONTHLY_MOORAGE"))</f>
        <v>10.4</v>
      </c>
      <c r="P96" s="39" t="n">
        <f aca="false">IF(D96&lt;&gt;"OCCUPIED","",SUMIFS('Source - Billing Aug26'!$M$5:$M$773,'Source - Billing Aug26'!$E$5:$E$773,A96,'Source - Billing Aug26'!$B$5:$B$773,Billing_Month,'Source - Billing Aug26'!$H$5:$H$773,"MONTHLY_MOORAGE"))</f>
        <v>416</v>
      </c>
      <c r="Q96" s="39" t="n">
        <f aca="false">IF(D96&lt;&gt;"OCCUPIED","",P96-L96)</f>
        <v>0</v>
      </c>
      <c r="R96" s="26" t="str">
        <f aca="false">IF(D96&lt;&gt;"OCCUPIED","OUT OF SCOPE",IF(M96=0,"MISSING AUGUST BILL",IF(M96&gt;1,"DUPLICATE BILL",IF(ABS(Q96)&lt;0.01,"MATCH",IF(Q96&gt;0,"OVERBILLED","UNDERBILLED")))))</f>
        <v>MATCH</v>
      </c>
      <c r="S96" s="26" t="str">
        <f aca="false">IF(M96=0,"",IFERROR(INDEX('Source - Billing Aug26'!$C$5:$C$773,MATCH(A96,'Source - Billing Aug26'!$E$5:$E$773,0)),""))</f>
        <v>AC-LP-0410</v>
      </c>
    </row>
    <row r="97" customFormat="false" ht="15" hidden="false" customHeight="true" outlineLevel="0" collapsed="false">
      <c r="A97" s="26" t="str">
        <f aca="false">'Source - Inventory'!A87</f>
        <v>LP-0411</v>
      </c>
      <c r="B97" s="26" t="str">
        <f aca="false">'Source - Inventory'!B87</f>
        <v>Ledgport</v>
      </c>
      <c r="C97" s="26" t="str">
        <f aca="false">'Source - Inventory'!G87</f>
        <v>COVERED</v>
      </c>
      <c r="D97" s="26" t="str">
        <f aca="false">'Source - Inventory'!J87</f>
        <v>OCCUPIED</v>
      </c>
      <c r="E97" s="26" t="str">
        <f aca="false">'Source - Inventory'!L87</f>
        <v>WL-01932</v>
      </c>
      <c r="F97" s="26" t="str">
        <f aca="false">'Source - Inventory'!M87</f>
        <v>Clayton Williams</v>
      </c>
      <c r="G97" s="26" t="n">
        <f aca="false">'Source - Inventory'!E87</f>
        <v>24</v>
      </c>
      <c r="H97" s="28" t="n">
        <f aca="false">'Source - Inventory'!O87</f>
        <v>24.6</v>
      </c>
      <c r="I97" s="28" t="n">
        <f aca="false">IF(D97="OCCUPIED",ROUNDUP(H97,0),"")</f>
        <v>25</v>
      </c>
      <c r="J97" s="28" t="n">
        <f aca="false">IF(D97="OCCUPIED",MAX(G97,I97),"")</f>
        <v>25</v>
      </c>
      <c r="K97" s="28" t="n">
        <f aca="false">IF(D97&lt;&gt;"OCCUPIED","",IF(C97="COVERED",Covered_Rate,Open_Rate))</f>
        <v>10.4</v>
      </c>
      <c r="L97" s="39" t="n">
        <f aca="false">IF(D97="OCCUPIED",J97*K97,"")</f>
        <v>260</v>
      </c>
      <c r="M97" s="26" t="n">
        <f aca="false">IF(D97&lt;&gt;"OCCUPIED","",COUNTIFS('Source - Billing Aug26'!$E$5:$E$773,A97,'Source - Billing Aug26'!$B$5:$B$773,Billing_Month,'Source - Billing Aug26'!$H$5:$H$773,"MONTHLY_MOORAGE"))</f>
        <v>1</v>
      </c>
      <c r="N97" s="28" t="n">
        <f aca="false">IF(M97=0,"",SUMIFS('Source - Billing Aug26'!$I$5:$I$773,'Source - Billing Aug26'!$E$5:$E$773,A97,'Source - Billing Aug26'!$B$5:$B$773,Billing_Month,'Source - Billing Aug26'!$H$5:$H$773,"MONTHLY_MOORAGE"))</f>
        <v>25</v>
      </c>
      <c r="O97" s="28" t="n">
        <f aca="false">IF(M97=0,"",SUMIFS('Source - Billing Aug26'!$L$5:$L$773,'Source - Billing Aug26'!$E$5:$E$773,A97,'Source - Billing Aug26'!$B$5:$B$773,Billing_Month,'Source - Billing Aug26'!$H$5:$H$773,"MONTHLY_MOORAGE"))</f>
        <v>10.4</v>
      </c>
      <c r="P97" s="39" t="n">
        <f aca="false">IF(D97&lt;&gt;"OCCUPIED","",SUMIFS('Source - Billing Aug26'!$M$5:$M$773,'Source - Billing Aug26'!$E$5:$E$773,A97,'Source - Billing Aug26'!$B$5:$B$773,Billing_Month,'Source - Billing Aug26'!$H$5:$H$773,"MONTHLY_MOORAGE"))</f>
        <v>260</v>
      </c>
      <c r="Q97" s="39" t="n">
        <f aca="false">IF(D97&lt;&gt;"OCCUPIED","",P97-L97)</f>
        <v>0</v>
      </c>
      <c r="R97" s="26" t="str">
        <f aca="false">IF(D97&lt;&gt;"OCCUPIED","OUT OF SCOPE",IF(M97=0,"MISSING AUGUST BILL",IF(M97&gt;1,"DUPLICATE BILL",IF(ABS(Q97)&lt;0.01,"MATCH",IF(Q97&gt;0,"OVERBILLED","UNDERBILLED")))))</f>
        <v>MATCH</v>
      </c>
      <c r="S97" s="26" t="str">
        <f aca="false">IF(M97=0,"",IFERROR(INDEX('Source - Billing Aug26'!$C$5:$C$773,MATCH(A97,'Source - Billing Aug26'!$E$5:$E$773,0)),""))</f>
        <v>AC-LP-0411</v>
      </c>
    </row>
    <row r="98" customFormat="false" ht="15" hidden="false" customHeight="true" outlineLevel="0" collapsed="false">
      <c r="A98" s="26" t="str">
        <f aca="false">'Source - Inventory'!A88</f>
        <v>LP-0412</v>
      </c>
      <c r="B98" s="26" t="str">
        <f aca="false">'Source - Inventory'!B88</f>
        <v>Ledgport</v>
      </c>
      <c r="C98" s="26" t="str">
        <f aca="false">'Source - Inventory'!G88</f>
        <v>COVERED</v>
      </c>
      <c r="D98" s="26" t="str">
        <f aca="false">'Source - Inventory'!J88</f>
        <v>OCCUPIED</v>
      </c>
      <c r="E98" s="26" t="str">
        <f aca="false">'Source - Inventory'!L88</f>
        <v>WL-01239</v>
      </c>
      <c r="F98" s="26" t="str">
        <f aca="false">'Source - Inventory'!M88</f>
        <v>Edward Cook</v>
      </c>
      <c r="G98" s="26" t="n">
        <f aca="false">'Source - Inventory'!E88</f>
        <v>32</v>
      </c>
      <c r="H98" s="28" t="n">
        <f aca="false">'Source - Inventory'!O88</f>
        <v>41.2</v>
      </c>
      <c r="I98" s="28" t="n">
        <f aca="false">IF(D98="OCCUPIED",ROUNDUP(H98,0),"")</f>
        <v>42</v>
      </c>
      <c r="J98" s="28" t="n">
        <f aca="false">IF(D98="OCCUPIED",MAX(G98,I98),"")</f>
        <v>42</v>
      </c>
      <c r="K98" s="28" t="n">
        <f aca="false">IF(D98&lt;&gt;"OCCUPIED","",IF(C98="COVERED",Covered_Rate,Open_Rate))</f>
        <v>10.4</v>
      </c>
      <c r="L98" s="39" t="n">
        <f aca="false">IF(D98="OCCUPIED",J98*K98,"")</f>
        <v>436.8</v>
      </c>
      <c r="M98" s="26" t="n">
        <f aca="false">IF(D98&lt;&gt;"OCCUPIED","",COUNTIFS('Source - Billing Aug26'!$E$5:$E$773,A98,'Source - Billing Aug26'!$B$5:$B$773,Billing_Month,'Source - Billing Aug26'!$H$5:$H$773,"MONTHLY_MOORAGE"))</f>
        <v>1</v>
      </c>
      <c r="N98" s="28" t="n">
        <f aca="false">IF(M98=0,"",SUMIFS('Source - Billing Aug26'!$I$5:$I$773,'Source - Billing Aug26'!$E$5:$E$773,A98,'Source - Billing Aug26'!$B$5:$B$773,Billing_Month,'Source - Billing Aug26'!$H$5:$H$773,"MONTHLY_MOORAGE"))</f>
        <v>42</v>
      </c>
      <c r="O98" s="28" t="n">
        <f aca="false">IF(M98=0,"",SUMIFS('Source - Billing Aug26'!$L$5:$L$773,'Source - Billing Aug26'!$E$5:$E$773,A98,'Source - Billing Aug26'!$B$5:$B$773,Billing_Month,'Source - Billing Aug26'!$H$5:$H$773,"MONTHLY_MOORAGE"))</f>
        <v>10.4</v>
      </c>
      <c r="P98" s="39" t="n">
        <f aca="false">IF(D98&lt;&gt;"OCCUPIED","",SUMIFS('Source - Billing Aug26'!$M$5:$M$773,'Source - Billing Aug26'!$E$5:$E$773,A98,'Source - Billing Aug26'!$B$5:$B$773,Billing_Month,'Source - Billing Aug26'!$H$5:$H$773,"MONTHLY_MOORAGE"))</f>
        <v>436.8</v>
      </c>
      <c r="Q98" s="39" t="n">
        <f aca="false">IF(D98&lt;&gt;"OCCUPIED","",P98-L98)</f>
        <v>0</v>
      </c>
      <c r="R98" s="26" t="str">
        <f aca="false">IF(D98&lt;&gt;"OCCUPIED","OUT OF SCOPE",IF(M98=0,"MISSING AUGUST BILL",IF(M98&gt;1,"DUPLICATE BILL",IF(ABS(Q98)&lt;0.01,"MATCH",IF(Q98&gt;0,"OVERBILLED","UNDERBILLED")))))</f>
        <v>MATCH</v>
      </c>
      <c r="S98" s="26" t="str">
        <f aca="false">IF(M98=0,"",IFERROR(INDEX('Source - Billing Aug26'!$C$5:$C$773,MATCH(A98,'Source - Billing Aug26'!$E$5:$E$773,0)),""))</f>
        <v>AC-LP-0412</v>
      </c>
    </row>
    <row r="99" customFormat="false" ht="15" hidden="false" customHeight="true" outlineLevel="0" collapsed="false">
      <c r="A99" s="26" t="str">
        <f aca="false">'Source - Inventory'!A89</f>
        <v>LP-0413</v>
      </c>
      <c r="B99" s="26" t="str">
        <f aca="false">'Source - Inventory'!B89</f>
        <v>Ledgport</v>
      </c>
      <c r="C99" s="26" t="str">
        <f aca="false">'Source - Inventory'!G89</f>
        <v>COVERED</v>
      </c>
      <c r="D99" s="26" t="str">
        <f aca="false">'Source - Inventory'!J89</f>
        <v>OCCUPIED</v>
      </c>
      <c r="E99" s="26" t="str">
        <f aca="false">'Source - Inventory'!L89</f>
        <v>WL-02589</v>
      </c>
      <c r="F99" s="26" t="str">
        <f aca="false">'Source - Inventory'!M89</f>
        <v>Tammie Johnson</v>
      </c>
      <c r="G99" s="26" t="n">
        <f aca="false">'Source - Inventory'!E89</f>
        <v>28</v>
      </c>
      <c r="H99" s="28" t="n">
        <f aca="false">'Source - Inventory'!O89</f>
        <v>23.7</v>
      </c>
      <c r="I99" s="28" t="n">
        <f aca="false">IF(D99="OCCUPIED",ROUNDUP(H99,0),"")</f>
        <v>24</v>
      </c>
      <c r="J99" s="28" t="n">
        <f aca="false">IF(D99="OCCUPIED",MAX(G99,I99),"")</f>
        <v>28</v>
      </c>
      <c r="K99" s="28" t="n">
        <f aca="false">IF(D99&lt;&gt;"OCCUPIED","",IF(C99="COVERED",Covered_Rate,Open_Rate))</f>
        <v>10.4</v>
      </c>
      <c r="L99" s="39" t="n">
        <f aca="false">IF(D99="OCCUPIED",J99*K99,"")</f>
        <v>291.2</v>
      </c>
      <c r="M99" s="26" t="n">
        <f aca="false">IF(D99&lt;&gt;"OCCUPIED","",COUNTIFS('Source - Billing Aug26'!$E$5:$E$773,A99,'Source - Billing Aug26'!$B$5:$B$773,Billing_Month,'Source - Billing Aug26'!$H$5:$H$773,"MONTHLY_MOORAGE"))</f>
        <v>1</v>
      </c>
      <c r="N99" s="28" t="n">
        <f aca="false">IF(M99=0,"",SUMIFS('Source - Billing Aug26'!$I$5:$I$773,'Source - Billing Aug26'!$E$5:$E$773,A99,'Source - Billing Aug26'!$B$5:$B$773,Billing_Month,'Source - Billing Aug26'!$H$5:$H$773,"MONTHLY_MOORAGE"))</f>
        <v>28</v>
      </c>
      <c r="O99" s="28" t="n">
        <f aca="false">IF(M99=0,"",SUMIFS('Source - Billing Aug26'!$L$5:$L$773,'Source - Billing Aug26'!$E$5:$E$773,A99,'Source - Billing Aug26'!$B$5:$B$773,Billing_Month,'Source - Billing Aug26'!$H$5:$H$773,"MONTHLY_MOORAGE"))</f>
        <v>10.4</v>
      </c>
      <c r="P99" s="39" t="n">
        <f aca="false">IF(D99&lt;&gt;"OCCUPIED","",SUMIFS('Source - Billing Aug26'!$M$5:$M$773,'Source - Billing Aug26'!$E$5:$E$773,A99,'Source - Billing Aug26'!$B$5:$B$773,Billing_Month,'Source - Billing Aug26'!$H$5:$H$773,"MONTHLY_MOORAGE"))</f>
        <v>291.2</v>
      </c>
      <c r="Q99" s="39" t="n">
        <f aca="false">IF(D99&lt;&gt;"OCCUPIED","",P99-L99)</f>
        <v>0</v>
      </c>
      <c r="R99" s="26" t="str">
        <f aca="false">IF(D99&lt;&gt;"OCCUPIED","OUT OF SCOPE",IF(M99=0,"MISSING AUGUST BILL",IF(M99&gt;1,"DUPLICATE BILL",IF(ABS(Q99)&lt;0.01,"MATCH",IF(Q99&gt;0,"OVERBILLED","UNDERBILLED")))))</f>
        <v>MATCH</v>
      </c>
      <c r="S99" s="26" t="str">
        <f aca="false">IF(M99=0,"",IFERROR(INDEX('Source - Billing Aug26'!$C$5:$C$773,MATCH(A99,'Source - Billing Aug26'!$E$5:$E$773,0)),""))</f>
        <v>AC-LP-0413</v>
      </c>
    </row>
    <row r="100" customFormat="false" ht="15" hidden="false" customHeight="true" outlineLevel="0" collapsed="false">
      <c r="A100" s="26" t="str">
        <f aca="false">'Source - Inventory'!A90</f>
        <v>LP-0414</v>
      </c>
      <c r="B100" s="26" t="str">
        <f aca="false">'Source - Inventory'!B90</f>
        <v>Ledgport</v>
      </c>
      <c r="C100" s="26" t="str">
        <f aca="false">'Source - Inventory'!G90</f>
        <v>COVERED</v>
      </c>
      <c r="D100" s="26" t="str">
        <f aca="false">'Source - Inventory'!J90</f>
        <v>GUEST</v>
      </c>
      <c r="E100" s="26" t="n">
        <f aca="false">'Source - Inventory'!L90</f>
        <v>0</v>
      </c>
      <c r="F100" s="26" t="n">
        <f aca="false">'Source - Inventory'!M90</f>
        <v>0</v>
      </c>
      <c r="G100" s="26" t="n">
        <f aca="false">'Source - Inventory'!E90</f>
        <v>40</v>
      </c>
      <c r="H100" s="28" t="n">
        <f aca="false">'Source - Inventory'!O90</f>
        <v>0</v>
      </c>
      <c r="I100" s="28" t="str">
        <f aca="false">IF(D100="OCCUPIED",ROUNDUP(H100,0),"")</f>
        <v/>
      </c>
      <c r="J100" s="28" t="str">
        <f aca="false">IF(D100="OCCUPIED",MAX(G100,I100),"")</f>
        <v/>
      </c>
      <c r="K100" s="28" t="str">
        <f aca="false">IF(D100&lt;&gt;"OCCUPIED","",IF(C100="COVERED",Covered_Rate,Open_Rate))</f>
        <v/>
      </c>
      <c r="L100" s="39" t="str">
        <f aca="false">IF(D100="OCCUPIED",J100*K100,"")</f>
        <v/>
      </c>
      <c r="M100" s="26" t="str">
        <f aca="false">IF(D100&lt;&gt;"OCCUPIED","",COUNTIFS('Source - Billing Aug26'!$E$5:$E$773,A100,'Source - Billing Aug26'!$B$5:$B$773,Billing_Month,'Source - Billing Aug26'!$H$5:$H$773,"MONTHLY_MOORAGE"))</f>
        <v/>
      </c>
      <c r="N100" s="28" t="n">
        <f aca="false">IF(M100=0,"",SUMIFS('Source - Billing Aug26'!$I$5:$I$773,'Source - Billing Aug26'!$E$5:$E$773,A100,'Source - Billing Aug26'!$B$5:$B$773,Billing_Month,'Source - Billing Aug26'!$H$5:$H$773,"MONTHLY_MOORAGE"))</f>
        <v>0</v>
      </c>
      <c r="O100" s="28" t="n">
        <f aca="false">IF(M100=0,"",SUMIFS('Source - Billing Aug26'!$L$5:$L$773,'Source - Billing Aug26'!$E$5:$E$773,A100,'Source - Billing Aug26'!$B$5:$B$773,Billing_Month,'Source - Billing Aug26'!$H$5:$H$773,"MONTHLY_MOORAGE"))</f>
        <v>0</v>
      </c>
      <c r="P100" s="39" t="str">
        <f aca="false">IF(D100&lt;&gt;"OCCUPIED","",SUMIFS('Source - Billing Aug26'!$M$5:$M$773,'Source - Billing Aug26'!$E$5:$E$773,A100,'Source - Billing Aug26'!$B$5:$B$773,Billing_Month,'Source - Billing Aug26'!$H$5:$H$773,"MONTHLY_MOORAGE"))</f>
        <v/>
      </c>
      <c r="Q100" s="39" t="str">
        <f aca="false">IF(D100&lt;&gt;"OCCUPIED","",P100-L100)</f>
        <v/>
      </c>
      <c r="R100" s="26" t="str">
        <f aca="false">IF(D100&lt;&gt;"OCCUPIED","OUT OF SCOPE",IF(M100=0,"MISSING AUGUST BILL",IF(M100&gt;1,"DUPLICATE BILL",IF(ABS(Q100)&lt;0.01,"MATCH",IF(Q100&gt;0,"OVERBILLED","UNDERBILLED")))))</f>
        <v>OUT OF SCOPE</v>
      </c>
      <c r="S100" s="26" t="str">
        <f aca="false">IF(M100=0,"",IFERROR(INDEX('Source - Billing Aug26'!$C$5:$C$773,MATCH(A100,'Source - Billing Aug26'!$E$5:$E$773,0)),""))</f>
        <v/>
      </c>
    </row>
    <row r="101" customFormat="false" ht="15" hidden="false" customHeight="true" outlineLevel="0" collapsed="false">
      <c r="A101" s="26" t="str">
        <f aca="false">'Source - Inventory'!A91</f>
        <v>LP-0415</v>
      </c>
      <c r="B101" s="26" t="str">
        <f aca="false">'Source - Inventory'!B91</f>
        <v>Ledgport</v>
      </c>
      <c r="C101" s="26" t="str">
        <f aca="false">'Source - Inventory'!G91</f>
        <v>COVERED</v>
      </c>
      <c r="D101" s="26" t="str">
        <f aca="false">'Source - Inventory'!J91</f>
        <v>OCCUPIED</v>
      </c>
      <c r="E101" s="26" t="str">
        <f aca="false">'Source - Inventory'!L91</f>
        <v>WL-03907</v>
      </c>
      <c r="F101" s="26" t="str">
        <f aca="false">'Source - Inventory'!M91</f>
        <v>Ryan Collins</v>
      </c>
      <c r="G101" s="26" t="n">
        <f aca="false">'Source - Inventory'!E91</f>
        <v>24</v>
      </c>
      <c r="H101" s="28" t="n">
        <f aca="false">'Source - Inventory'!O91</f>
        <v>35.9</v>
      </c>
      <c r="I101" s="28" t="n">
        <f aca="false">IF(D101="OCCUPIED",ROUNDUP(H101,0),"")</f>
        <v>36</v>
      </c>
      <c r="J101" s="28" t="n">
        <f aca="false">IF(D101="OCCUPIED",MAX(G101,I101),"")</f>
        <v>36</v>
      </c>
      <c r="K101" s="28" t="n">
        <f aca="false">IF(D101&lt;&gt;"OCCUPIED","",IF(C101="COVERED",Covered_Rate,Open_Rate))</f>
        <v>10.4</v>
      </c>
      <c r="L101" s="39" t="n">
        <f aca="false">IF(D101="OCCUPIED",J101*K101,"")</f>
        <v>374.4</v>
      </c>
      <c r="M101" s="26" t="n">
        <f aca="false">IF(D101&lt;&gt;"OCCUPIED","",COUNTIFS('Source - Billing Aug26'!$E$5:$E$773,A101,'Source - Billing Aug26'!$B$5:$B$773,Billing_Month,'Source - Billing Aug26'!$H$5:$H$773,"MONTHLY_MOORAGE"))</f>
        <v>1</v>
      </c>
      <c r="N101" s="28" t="n">
        <f aca="false">IF(M101=0,"",SUMIFS('Source - Billing Aug26'!$I$5:$I$773,'Source - Billing Aug26'!$E$5:$E$773,A101,'Source - Billing Aug26'!$B$5:$B$773,Billing_Month,'Source - Billing Aug26'!$H$5:$H$773,"MONTHLY_MOORAGE"))</f>
        <v>36</v>
      </c>
      <c r="O101" s="28" t="n">
        <f aca="false">IF(M101=0,"",SUMIFS('Source - Billing Aug26'!$L$5:$L$773,'Source - Billing Aug26'!$E$5:$E$773,A101,'Source - Billing Aug26'!$B$5:$B$773,Billing_Month,'Source - Billing Aug26'!$H$5:$H$773,"MONTHLY_MOORAGE"))</f>
        <v>10.4</v>
      </c>
      <c r="P101" s="39" t="n">
        <f aca="false">IF(D101&lt;&gt;"OCCUPIED","",SUMIFS('Source - Billing Aug26'!$M$5:$M$773,'Source - Billing Aug26'!$E$5:$E$773,A101,'Source - Billing Aug26'!$B$5:$B$773,Billing_Month,'Source - Billing Aug26'!$H$5:$H$773,"MONTHLY_MOORAGE"))</f>
        <v>374.4</v>
      </c>
      <c r="Q101" s="39" t="n">
        <f aca="false">IF(D101&lt;&gt;"OCCUPIED","",P101-L101)</f>
        <v>0</v>
      </c>
      <c r="R101" s="26" t="str">
        <f aca="false">IF(D101&lt;&gt;"OCCUPIED","OUT OF SCOPE",IF(M101=0,"MISSING AUGUST BILL",IF(M101&gt;1,"DUPLICATE BILL",IF(ABS(Q101)&lt;0.01,"MATCH",IF(Q101&gt;0,"OVERBILLED","UNDERBILLED")))))</f>
        <v>MATCH</v>
      </c>
      <c r="S101" s="26" t="str">
        <f aca="false">IF(M101=0,"",IFERROR(INDEX('Source - Billing Aug26'!$C$5:$C$773,MATCH(A101,'Source - Billing Aug26'!$E$5:$E$773,0)),""))</f>
        <v>AC-LP-0415</v>
      </c>
    </row>
    <row r="102" customFormat="false" ht="15" hidden="false" customHeight="true" outlineLevel="0" collapsed="false">
      <c r="A102" s="26" t="str">
        <f aca="false">'Source - Inventory'!A92</f>
        <v>LP-0416</v>
      </c>
      <c r="B102" s="26" t="str">
        <f aca="false">'Source - Inventory'!B92</f>
        <v>Ledgport</v>
      </c>
      <c r="C102" s="26" t="str">
        <f aca="false">'Source - Inventory'!G92</f>
        <v>COVERED</v>
      </c>
      <c r="D102" s="26" t="str">
        <f aca="false">'Source - Inventory'!J92</f>
        <v>OCCUPIED</v>
      </c>
      <c r="E102" s="26" t="str">
        <f aca="false">'Source - Inventory'!L92</f>
        <v>WL-01699</v>
      </c>
      <c r="F102" s="26" t="str">
        <f aca="false">'Source - Inventory'!M92</f>
        <v>Kevin Fuller</v>
      </c>
      <c r="G102" s="26" t="n">
        <f aca="false">'Source - Inventory'!E92</f>
        <v>24</v>
      </c>
      <c r="H102" s="28" t="n">
        <f aca="false">'Source - Inventory'!O92</f>
        <v>47.8</v>
      </c>
      <c r="I102" s="28" t="n">
        <f aca="false">IF(D102="OCCUPIED",ROUNDUP(H102,0),"")</f>
        <v>48</v>
      </c>
      <c r="J102" s="28" t="n">
        <f aca="false">IF(D102="OCCUPIED",MAX(G102,I102),"")</f>
        <v>48</v>
      </c>
      <c r="K102" s="28" t="n">
        <f aca="false">IF(D102&lt;&gt;"OCCUPIED","",IF(C102="COVERED",Covered_Rate,Open_Rate))</f>
        <v>10.4</v>
      </c>
      <c r="L102" s="39" t="n">
        <f aca="false">IF(D102="OCCUPIED",J102*K102,"")</f>
        <v>499.2</v>
      </c>
      <c r="M102" s="26" t="n">
        <f aca="false">IF(D102&lt;&gt;"OCCUPIED","",COUNTIFS('Source - Billing Aug26'!$E$5:$E$773,A102,'Source - Billing Aug26'!$B$5:$B$773,Billing_Month,'Source - Billing Aug26'!$H$5:$H$773,"MONTHLY_MOORAGE"))</f>
        <v>1</v>
      </c>
      <c r="N102" s="28" t="n">
        <f aca="false">IF(M102=0,"",SUMIFS('Source - Billing Aug26'!$I$5:$I$773,'Source - Billing Aug26'!$E$5:$E$773,A102,'Source - Billing Aug26'!$B$5:$B$773,Billing_Month,'Source - Billing Aug26'!$H$5:$H$773,"MONTHLY_MOORAGE"))</f>
        <v>48</v>
      </c>
      <c r="O102" s="28" t="n">
        <f aca="false">IF(M102=0,"",SUMIFS('Source - Billing Aug26'!$L$5:$L$773,'Source - Billing Aug26'!$E$5:$E$773,A102,'Source - Billing Aug26'!$B$5:$B$773,Billing_Month,'Source - Billing Aug26'!$H$5:$H$773,"MONTHLY_MOORAGE"))</f>
        <v>10.4</v>
      </c>
      <c r="P102" s="39" t="n">
        <f aca="false">IF(D102&lt;&gt;"OCCUPIED","",SUMIFS('Source - Billing Aug26'!$M$5:$M$773,'Source - Billing Aug26'!$E$5:$E$773,A102,'Source - Billing Aug26'!$B$5:$B$773,Billing_Month,'Source - Billing Aug26'!$H$5:$H$773,"MONTHLY_MOORAGE"))</f>
        <v>499.2</v>
      </c>
      <c r="Q102" s="39" t="n">
        <f aca="false">IF(D102&lt;&gt;"OCCUPIED","",P102-L102)</f>
        <v>0</v>
      </c>
      <c r="R102" s="26" t="str">
        <f aca="false">IF(D102&lt;&gt;"OCCUPIED","OUT OF SCOPE",IF(M102=0,"MISSING AUGUST BILL",IF(M102&gt;1,"DUPLICATE BILL",IF(ABS(Q102)&lt;0.01,"MATCH",IF(Q102&gt;0,"OVERBILLED","UNDERBILLED")))))</f>
        <v>MATCH</v>
      </c>
      <c r="S102" s="26" t="str">
        <f aca="false">IF(M102=0,"",IFERROR(INDEX('Source - Billing Aug26'!$C$5:$C$773,MATCH(A102,'Source - Billing Aug26'!$E$5:$E$773,0)),""))</f>
        <v>AC-LP-0416</v>
      </c>
    </row>
    <row r="103" customFormat="false" ht="15" hidden="false" customHeight="true" outlineLevel="0" collapsed="false">
      <c r="A103" s="26" t="str">
        <f aca="false">'Source - Inventory'!A93</f>
        <v>LP-0417</v>
      </c>
      <c r="B103" s="26" t="str">
        <f aca="false">'Source - Inventory'!B93</f>
        <v>Ledgport</v>
      </c>
      <c r="C103" s="26" t="str">
        <f aca="false">'Source - Inventory'!G93</f>
        <v>COVERED</v>
      </c>
      <c r="D103" s="26" t="str">
        <f aca="false">'Source - Inventory'!J93</f>
        <v>OCCUPIED</v>
      </c>
      <c r="E103" s="26" t="str">
        <f aca="false">'Source - Inventory'!L93</f>
        <v>WL-02689</v>
      </c>
      <c r="F103" s="26" t="str">
        <f aca="false">'Source - Inventory'!M93</f>
        <v>Julie Silva</v>
      </c>
      <c r="G103" s="26" t="n">
        <f aca="false">'Source - Inventory'!E93</f>
        <v>40</v>
      </c>
      <c r="H103" s="28" t="n">
        <f aca="false">'Source - Inventory'!O93</f>
        <v>60.9</v>
      </c>
      <c r="I103" s="28" t="n">
        <f aca="false">IF(D103="OCCUPIED",ROUNDUP(H103,0),"")</f>
        <v>61</v>
      </c>
      <c r="J103" s="28" t="n">
        <f aca="false">IF(D103="OCCUPIED",MAX(G103,I103),"")</f>
        <v>61</v>
      </c>
      <c r="K103" s="28" t="n">
        <f aca="false">IF(D103&lt;&gt;"OCCUPIED","",IF(C103="COVERED",Covered_Rate,Open_Rate))</f>
        <v>10.4</v>
      </c>
      <c r="L103" s="39" t="n">
        <f aca="false">IF(D103="OCCUPIED",J103*K103,"")</f>
        <v>634.4</v>
      </c>
      <c r="M103" s="26" t="n">
        <f aca="false">IF(D103&lt;&gt;"OCCUPIED","",COUNTIFS('Source - Billing Aug26'!$E$5:$E$773,A103,'Source - Billing Aug26'!$B$5:$B$773,Billing_Month,'Source - Billing Aug26'!$H$5:$H$773,"MONTHLY_MOORAGE"))</f>
        <v>1</v>
      </c>
      <c r="N103" s="28" t="n">
        <f aca="false">IF(M103=0,"",SUMIFS('Source - Billing Aug26'!$I$5:$I$773,'Source - Billing Aug26'!$E$5:$E$773,A103,'Source - Billing Aug26'!$B$5:$B$773,Billing_Month,'Source - Billing Aug26'!$H$5:$H$773,"MONTHLY_MOORAGE"))</f>
        <v>61</v>
      </c>
      <c r="O103" s="28" t="n">
        <f aca="false">IF(M103=0,"",SUMIFS('Source - Billing Aug26'!$L$5:$L$773,'Source - Billing Aug26'!$E$5:$E$773,A103,'Source - Billing Aug26'!$B$5:$B$773,Billing_Month,'Source - Billing Aug26'!$H$5:$H$773,"MONTHLY_MOORAGE"))</f>
        <v>10.4</v>
      </c>
      <c r="P103" s="39" t="n">
        <f aca="false">IF(D103&lt;&gt;"OCCUPIED","",SUMIFS('Source - Billing Aug26'!$M$5:$M$773,'Source - Billing Aug26'!$E$5:$E$773,A103,'Source - Billing Aug26'!$B$5:$B$773,Billing_Month,'Source - Billing Aug26'!$H$5:$H$773,"MONTHLY_MOORAGE"))</f>
        <v>634.4</v>
      </c>
      <c r="Q103" s="39" t="n">
        <f aca="false">IF(D103&lt;&gt;"OCCUPIED","",P103-L103)</f>
        <v>0</v>
      </c>
      <c r="R103" s="26" t="str">
        <f aca="false">IF(D103&lt;&gt;"OCCUPIED","OUT OF SCOPE",IF(M103=0,"MISSING AUGUST BILL",IF(M103&gt;1,"DUPLICATE BILL",IF(ABS(Q103)&lt;0.01,"MATCH",IF(Q103&gt;0,"OVERBILLED","UNDERBILLED")))))</f>
        <v>MATCH</v>
      </c>
      <c r="S103" s="26" t="str">
        <f aca="false">IF(M103=0,"",IFERROR(INDEX('Source - Billing Aug26'!$C$5:$C$773,MATCH(A103,'Source - Billing Aug26'!$E$5:$E$773,0)),""))</f>
        <v>AC-LP-0417</v>
      </c>
    </row>
    <row r="104" customFormat="false" ht="15" hidden="false" customHeight="true" outlineLevel="0" collapsed="false">
      <c r="A104" s="26" t="str">
        <f aca="false">'Source - Inventory'!A94</f>
        <v>LP-0418</v>
      </c>
      <c r="B104" s="26" t="str">
        <f aca="false">'Source - Inventory'!B94</f>
        <v>Ledgport</v>
      </c>
      <c r="C104" s="26" t="str">
        <f aca="false">'Source - Inventory'!G94</f>
        <v>COVERED</v>
      </c>
      <c r="D104" s="26" t="str">
        <f aca="false">'Source - Inventory'!J94</f>
        <v>OCCUPIED</v>
      </c>
      <c r="E104" s="26" t="str">
        <f aca="false">'Source - Inventory'!L94</f>
        <v>WL-01703</v>
      </c>
      <c r="F104" s="26" t="str">
        <f aca="false">'Source - Inventory'!M94</f>
        <v>Jorge Avery</v>
      </c>
      <c r="G104" s="26" t="n">
        <f aca="false">'Source - Inventory'!E94</f>
        <v>24</v>
      </c>
      <c r="H104" s="28" t="n">
        <f aca="false">'Source - Inventory'!O94</f>
        <v>43.7</v>
      </c>
      <c r="I104" s="28" t="n">
        <f aca="false">IF(D104="OCCUPIED",ROUNDUP(H104,0),"")</f>
        <v>44</v>
      </c>
      <c r="J104" s="28" t="n">
        <f aca="false">IF(D104="OCCUPIED",MAX(G104,I104),"")</f>
        <v>44</v>
      </c>
      <c r="K104" s="28" t="n">
        <f aca="false">IF(D104&lt;&gt;"OCCUPIED","",IF(C104="COVERED",Covered_Rate,Open_Rate))</f>
        <v>10.4</v>
      </c>
      <c r="L104" s="39" t="n">
        <f aca="false">IF(D104="OCCUPIED",J104*K104,"")</f>
        <v>457.6</v>
      </c>
      <c r="M104" s="26" t="n">
        <f aca="false">IF(D104&lt;&gt;"OCCUPIED","",COUNTIFS('Source - Billing Aug26'!$E$5:$E$773,A104,'Source - Billing Aug26'!$B$5:$B$773,Billing_Month,'Source - Billing Aug26'!$H$5:$H$773,"MONTHLY_MOORAGE"))</f>
        <v>1</v>
      </c>
      <c r="N104" s="28" t="n">
        <f aca="false">IF(M104=0,"",SUMIFS('Source - Billing Aug26'!$I$5:$I$773,'Source - Billing Aug26'!$E$5:$E$773,A104,'Source - Billing Aug26'!$B$5:$B$773,Billing_Month,'Source - Billing Aug26'!$H$5:$H$773,"MONTHLY_MOORAGE"))</f>
        <v>44</v>
      </c>
      <c r="O104" s="28" t="n">
        <f aca="false">IF(M104=0,"",SUMIFS('Source - Billing Aug26'!$L$5:$L$773,'Source - Billing Aug26'!$E$5:$E$773,A104,'Source - Billing Aug26'!$B$5:$B$773,Billing_Month,'Source - Billing Aug26'!$H$5:$H$773,"MONTHLY_MOORAGE"))</f>
        <v>10.4</v>
      </c>
      <c r="P104" s="39" t="n">
        <f aca="false">IF(D104&lt;&gt;"OCCUPIED","",SUMIFS('Source - Billing Aug26'!$M$5:$M$773,'Source - Billing Aug26'!$E$5:$E$773,A104,'Source - Billing Aug26'!$B$5:$B$773,Billing_Month,'Source - Billing Aug26'!$H$5:$H$773,"MONTHLY_MOORAGE"))</f>
        <v>457.6</v>
      </c>
      <c r="Q104" s="39" t="n">
        <f aca="false">IF(D104&lt;&gt;"OCCUPIED","",P104-L104)</f>
        <v>0</v>
      </c>
      <c r="R104" s="26" t="str">
        <f aca="false">IF(D104&lt;&gt;"OCCUPIED","OUT OF SCOPE",IF(M104=0,"MISSING AUGUST BILL",IF(M104&gt;1,"DUPLICATE BILL",IF(ABS(Q104)&lt;0.01,"MATCH",IF(Q104&gt;0,"OVERBILLED","UNDERBILLED")))))</f>
        <v>MATCH</v>
      </c>
      <c r="S104" s="26" t="str">
        <f aca="false">IF(M104=0,"",IFERROR(INDEX('Source - Billing Aug26'!$C$5:$C$773,MATCH(A104,'Source - Billing Aug26'!$E$5:$E$773,0)),""))</f>
        <v>AC-LP-0418</v>
      </c>
    </row>
    <row r="105" customFormat="false" ht="15" hidden="false" customHeight="true" outlineLevel="0" collapsed="false">
      <c r="A105" s="26" t="str">
        <f aca="false">'Source - Inventory'!A95</f>
        <v>LP-0419</v>
      </c>
      <c r="B105" s="26" t="str">
        <f aca="false">'Source - Inventory'!B95</f>
        <v>Ledgport</v>
      </c>
      <c r="C105" s="26" t="str">
        <f aca="false">'Source - Inventory'!G95</f>
        <v>COVERED</v>
      </c>
      <c r="D105" s="26" t="str">
        <f aca="false">'Source - Inventory'!J95</f>
        <v>OCCUPIED</v>
      </c>
      <c r="E105" s="26" t="str">
        <f aca="false">'Source - Inventory'!L95</f>
        <v>WL-02926</v>
      </c>
      <c r="F105" s="26" t="str">
        <f aca="false">'Source - Inventory'!M95</f>
        <v>Pamela Harris</v>
      </c>
      <c r="G105" s="26" t="n">
        <f aca="false">'Source - Inventory'!E95</f>
        <v>24</v>
      </c>
      <c r="H105" s="28" t="n">
        <f aca="false">'Source - Inventory'!O95</f>
        <v>44.4</v>
      </c>
      <c r="I105" s="28" t="n">
        <f aca="false">IF(D105="OCCUPIED",ROUNDUP(H105,0),"")</f>
        <v>45</v>
      </c>
      <c r="J105" s="28" t="n">
        <f aca="false">IF(D105="OCCUPIED",MAX(G105,I105),"")</f>
        <v>45</v>
      </c>
      <c r="K105" s="28" t="n">
        <f aca="false">IF(D105&lt;&gt;"OCCUPIED","",IF(C105="COVERED",Covered_Rate,Open_Rate))</f>
        <v>10.4</v>
      </c>
      <c r="L105" s="39" t="n">
        <f aca="false">IF(D105="OCCUPIED",J105*K105,"")</f>
        <v>468</v>
      </c>
      <c r="M105" s="26" t="n">
        <f aca="false">IF(D105&lt;&gt;"OCCUPIED","",COUNTIFS('Source - Billing Aug26'!$E$5:$E$773,A105,'Source - Billing Aug26'!$B$5:$B$773,Billing_Month,'Source - Billing Aug26'!$H$5:$H$773,"MONTHLY_MOORAGE"))</f>
        <v>1</v>
      </c>
      <c r="N105" s="28" t="n">
        <f aca="false">IF(M105=0,"",SUMIFS('Source - Billing Aug26'!$I$5:$I$773,'Source - Billing Aug26'!$E$5:$E$773,A105,'Source - Billing Aug26'!$B$5:$B$773,Billing_Month,'Source - Billing Aug26'!$H$5:$H$773,"MONTHLY_MOORAGE"))</f>
        <v>45</v>
      </c>
      <c r="O105" s="28" t="n">
        <f aca="false">IF(M105=0,"",SUMIFS('Source - Billing Aug26'!$L$5:$L$773,'Source - Billing Aug26'!$E$5:$E$773,A105,'Source - Billing Aug26'!$B$5:$B$773,Billing_Month,'Source - Billing Aug26'!$H$5:$H$773,"MONTHLY_MOORAGE"))</f>
        <v>10.4</v>
      </c>
      <c r="P105" s="39" t="n">
        <f aca="false">IF(D105&lt;&gt;"OCCUPIED","",SUMIFS('Source - Billing Aug26'!$M$5:$M$773,'Source - Billing Aug26'!$E$5:$E$773,A105,'Source - Billing Aug26'!$B$5:$B$773,Billing_Month,'Source - Billing Aug26'!$H$5:$H$773,"MONTHLY_MOORAGE"))</f>
        <v>468</v>
      </c>
      <c r="Q105" s="39" t="n">
        <f aca="false">IF(D105&lt;&gt;"OCCUPIED","",P105-L105)</f>
        <v>0</v>
      </c>
      <c r="R105" s="26" t="str">
        <f aca="false">IF(D105&lt;&gt;"OCCUPIED","OUT OF SCOPE",IF(M105=0,"MISSING AUGUST BILL",IF(M105&gt;1,"DUPLICATE BILL",IF(ABS(Q105)&lt;0.01,"MATCH",IF(Q105&gt;0,"OVERBILLED","UNDERBILLED")))))</f>
        <v>MATCH</v>
      </c>
      <c r="S105" s="26" t="str">
        <f aca="false">IF(M105=0,"",IFERROR(INDEX('Source - Billing Aug26'!$C$5:$C$773,MATCH(A105,'Source - Billing Aug26'!$E$5:$E$773,0)),""))</f>
        <v>AC-LP-0419</v>
      </c>
    </row>
    <row r="106" customFormat="false" ht="15" hidden="false" customHeight="true" outlineLevel="0" collapsed="false">
      <c r="A106" s="26" t="str">
        <f aca="false">'Source - Inventory'!A96</f>
        <v>LP-0420</v>
      </c>
      <c r="B106" s="26" t="str">
        <f aca="false">'Source - Inventory'!B96</f>
        <v>Ledgport</v>
      </c>
      <c r="C106" s="26" t="str">
        <f aca="false">'Source - Inventory'!G96</f>
        <v>COVERED</v>
      </c>
      <c r="D106" s="26" t="str">
        <f aca="false">'Source - Inventory'!J96</f>
        <v>OCCUPIED</v>
      </c>
      <c r="E106" s="26" t="str">
        <f aca="false">'Source - Inventory'!L96</f>
        <v>WL-03294</v>
      </c>
      <c r="F106" s="26" t="str">
        <f aca="false">'Source - Inventory'!M96</f>
        <v>Megan Nguyen</v>
      </c>
      <c r="G106" s="26" t="n">
        <f aca="false">'Source - Inventory'!E96</f>
        <v>36</v>
      </c>
      <c r="H106" s="28" t="n">
        <f aca="false">'Source - Inventory'!O96</f>
        <v>28.9</v>
      </c>
      <c r="I106" s="28" t="n">
        <f aca="false">IF(D106="OCCUPIED",ROUNDUP(H106,0),"")</f>
        <v>29</v>
      </c>
      <c r="J106" s="28" t="n">
        <f aca="false">IF(D106="OCCUPIED",MAX(G106,I106),"")</f>
        <v>36</v>
      </c>
      <c r="K106" s="28" t="n">
        <f aca="false">IF(D106&lt;&gt;"OCCUPIED","",IF(C106="COVERED",Covered_Rate,Open_Rate))</f>
        <v>10.4</v>
      </c>
      <c r="L106" s="39" t="n">
        <f aca="false">IF(D106="OCCUPIED",J106*K106,"")</f>
        <v>374.4</v>
      </c>
      <c r="M106" s="26" t="n">
        <f aca="false">IF(D106&lt;&gt;"OCCUPIED","",COUNTIFS('Source - Billing Aug26'!$E$5:$E$773,A106,'Source - Billing Aug26'!$B$5:$B$773,Billing_Month,'Source - Billing Aug26'!$H$5:$H$773,"MONTHLY_MOORAGE"))</f>
        <v>1</v>
      </c>
      <c r="N106" s="28" t="n">
        <f aca="false">IF(M106=0,"",SUMIFS('Source - Billing Aug26'!$I$5:$I$773,'Source - Billing Aug26'!$E$5:$E$773,A106,'Source - Billing Aug26'!$B$5:$B$773,Billing_Month,'Source - Billing Aug26'!$H$5:$H$773,"MONTHLY_MOORAGE"))</f>
        <v>36</v>
      </c>
      <c r="O106" s="28" t="n">
        <f aca="false">IF(M106=0,"",SUMIFS('Source - Billing Aug26'!$L$5:$L$773,'Source - Billing Aug26'!$E$5:$E$773,A106,'Source - Billing Aug26'!$B$5:$B$773,Billing_Month,'Source - Billing Aug26'!$H$5:$H$773,"MONTHLY_MOORAGE"))</f>
        <v>10.4</v>
      </c>
      <c r="P106" s="39" t="n">
        <f aca="false">IF(D106&lt;&gt;"OCCUPIED","",SUMIFS('Source - Billing Aug26'!$M$5:$M$773,'Source - Billing Aug26'!$E$5:$E$773,A106,'Source - Billing Aug26'!$B$5:$B$773,Billing_Month,'Source - Billing Aug26'!$H$5:$H$773,"MONTHLY_MOORAGE"))</f>
        <v>374.4</v>
      </c>
      <c r="Q106" s="39" t="n">
        <f aca="false">IF(D106&lt;&gt;"OCCUPIED","",P106-L106)</f>
        <v>0</v>
      </c>
      <c r="R106" s="26" t="str">
        <f aca="false">IF(D106&lt;&gt;"OCCUPIED","OUT OF SCOPE",IF(M106=0,"MISSING AUGUST BILL",IF(M106&gt;1,"DUPLICATE BILL",IF(ABS(Q106)&lt;0.01,"MATCH",IF(Q106&gt;0,"OVERBILLED","UNDERBILLED")))))</f>
        <v>MATCH</v>
      </c>
      <c r="S106" s="26" t="str">
        <f aca="false">IF(M106=0,"",IFERROR(INDEX('Source - Billing Aug26'!$C$5:$C$773,MATCH(A106,'Source - Billing Aug26'!$E$5:$E$773,0)),""))</f>
        <v>AC-LP-0420</v>
      </c>
    </row>
    <row r="107" customFormat="false" ht="15" hidden="false" customHeight="true" outlineLevel="0" collapsed="false">
      <c r="A107" s="26" t="str">
        <f aca="false">'Source - Inventory'!A97</f>
        <v>LP-0421</v>
      </c>
      <c r="B107" s="26" t="str">
        <f aca="false">'Source - Inventory'!B97</f>
        <v>Ledgport</v>
      </c>
      <c r="C107" s="26" t="str">
        <f aca="false">'Source - Inventory'!G97</f>
        <v>COVERED</v>
      </c>
      <c r="D107" s="26" t="str">
        <f aca="false">'Source - Inventory'!J97</f>
        <v>OCCUPIED</v>
      </c>
      <c r="E107" s="26" t="str">
        <f aca="false">'Source - Inventory'!L97</f>
        <v>WL-03569</v>
      </c>
      <c r="F107" s="26" t="str">
        <f aca="false">'Source - Inventory'!M97</f>
        <v>Mary Hicks</v>
      </c>
      <c r="G107" s="26" t="n">
        <f aca="false">'Source - Inventory'!E97</f>
        <v>28</v>
      </c>
      <c r="H107" s="28" t="n">
        <f aca="false">'Source - Inventory'!O97</f>
        <v>25.1</v>
      </c>
      <c r="I107" s="28" t="n">
        <f aca="false">IF(D107="OCCUPIED",ROUNDUP(H107,0),"")</f>
        <v>26</v>
      </c>
      <c r="J107" s="28" t="n">
        <f aca="false">IF(D107="OCCUPIED",MAX(G107,I107),"")</f>
        <v>28</v>
      </c>
      <c r="K107" s="28" t="n">
        <f aca="false">IF(D107&lt;&gt;"OCCUPIED","",IF(C107="COVERED",Covered_Rate,Open_Rate))</f>
        <v>10.4</v>
      </c>
      <c r="L107" s="39" t="n">
        <f aca="false">IF(D107="OCCUPIED",J107*K107,"")</f>
        <v>291.2</v>
      </c>
      <c r="M107" s="26" t="n">
        <f aca="false">IF(D107&lt;&gt;"OCCUPIED","",COUNTIFS('Source - Billing Aug26'!$E$5:$E$773,A107,'Source - Billing Aug26'!$B$5:$B$773,Billing_Month,'Source - Billing Aug26'!$H$5:$H$773,"MONTHLY_MOORAGE"))</f>
        <v>1</v>
      </c>
      <c r="N107" s="28" t="n">
        <f aca="false">IF(M107=0,"",SUMIFS('Source - Billing Aug26'!$I$5:$I$773,'Source - Billing Aug26'!$E$5:$E$773,A107,'Source - Billing Aug26'!$B$5:$B$773,Billing_Month,'Source - Billing Aug26'!$H$5:$H$773,"MONTHLY_MOORAGE"))</f>
        <v>28</v>
      </c>
      <c r="O107" s="28" t="n">
        <f aca="false">IF(M107=0,"",SUMIFS('Source - Billing Aug26'!$L$5:$L$773,'Source - Billing Aug26'!$E$5:$E$773,A107,'Source - Billing Aug26'!$B$5:$B$773,Billing_Month,'Source - Billing Aug26'!$H$5:$H$773,"MONTHLY_MOORAGE"))</f>
        <v>10.4</v>
      </c>
      <c r="P107" s="39" t="n">
        <f aca="false">IF(D107&lt;&gt;"OCCUPIED","",SUMIFS('Source - Billing Aug26'!$M$5:$M$773,'Source - Billing Aug26'!$E$5:$E$773,A107,'Source - Billing Aug26'!$B$5:$B$773,Billing_Month,'Source - Billing Aug26'!$H$5:$H$773,"MONTHLY_MOORAGE"))</f>
        <v>291.2</v>
      </c>
      <c r="Q107" s="39" t="n">
        <f aca="false">IF(D107&lt;&gt;"OCCUPIED","",P107-L107)</f>
        <v>0</v>
      </c>
      <c r="R107" s="26" t="str">
        <f aca="false">IF(D107&lt;&gt;"OCCUPIED","OUT OF SCOPE",IF(M107=0,"MISSING AUGUST BILL",IF(M107&gt;1,"DUPLICATE BILL",IF(ABS(Q107)&lt;0.01,"MATCH",IF(Q107&gt;0,"OVERBILLED","UNDERBILLED")))))</f>
        <v>MATCH</v>
      </c>
      <c r="S107" s="26" t="str">
        <f aca="false">IF(M107=0,"",IFERROR(INDEX('Source - Billing Aug26'!$C$5:$C$773,MATCH(A107,'Source - Billing Aug26'!$E$5:$E$773,0)),""))</f>
        <v>AC-LP-0421</v>
      </c>
    </row>
    <row r="108" customFormat="false" ht="15" hidden="false" customHeight="true" outlineLevel="0" collapsed="false">
      <c r="A108" s="26" t="str">
        <f aca="false">'Source - Inventory'!A98</f>
        <v>LP-0422</v>
      </c>
      <c r="B108" s="26" t="str">
        <f aca="false">'Source - Inventory'!B98</f>
        <v>Ledgport</v>
      </c>
      <c r="C108" s="26" t="str">
        <f aca="false">'Source - Inventory'!G98</f>
        <v>COVERED</v>
      </c>
      <c r="D108" s="26" t="str">
        <f aca="false">'Source - Inventory'!J98</f>
        <v>OCCUPIED</v>
      </c>
      <c r="E108" s="26" t="str">
        <f aca="false">'Source - Inventory'!L98</f>
        <v>WL-02875</v>
      </c>
      <c r="F108" s="26" t="str">
        <f aca="false">'Source - Inventory'!M98</f>
        <v>Frank Beard</v>
      </c>
      <c r="G108" s="26" t="n">
        <f aca="false">'Source - Inventory'!E98</f>
        <v>32</v>
      </c>
      <c r="H108" s="28" t="n">
        <f aca="false">'Source - Inventory'!O98</f>
        <v>33.5</v>
      </c>
      <c r="I108" s="28" t="n">
        <f aca="false">IF(D108="OCCUPIED",ROUNDUP(H108,0),"")</f>
        <v>34</v>
      </c>
      <c r="J108" s="28" t="n">
        <f aca="false">IF(D108="OCCUPIED",MAX(G108,I108),"")</f>
        <v>34</v>
      </c>
      <c r="K108" s="28" t="n">
        <f aca="false">IF(D108&lt;&gt;"OCCUPIED","",IF(C108="COVERED",Covered_Rate,Open_Rate))</f>
        <v>10.4</v>
      </c>
      <c r="L108" s="39" t="n">
        <f aca="false">IF(D108="OCCUPIED",J108*K108,"")</f>
        <v>353.6</v>
      </c>
      <c r="M108" s="26" t="n">
        <f aca="false">IF(D108&lt;&gt;"OCCUPIED","",COUNTIFS('Source - Billing Aug26'!$E$5:$E$773,A108,'Source - Billing Aug26'!$B$5:$B$773,Billing_Month,'Source - Billing Aug26'!$H$5:$H$773,"MONTHLY_MOORAGE"))</f>
        <v>1</v>
      </c>
      <c r="N108" s="28" t="n">
        <f aca="false">IF(M108=0,"",SUMIFS('Source - Billing Aug26'!$I$5:$I$773,'Source - Billing Aug26'!$E$5:$E$773,A108,'Source - Billing Aug26'!$B$5:$B$773,Billing_Month,'Source - Billing Aug26'!$H$5:$H$773,"MONTHLY_MOORAGE"))</f>
        <v>34</v>
      </c>
      <c r="O108" s="28" t="n">
        <f aca="false">IF(M108=0,"",SUMIFS('Source - Billing Aug26'!$L$5:$L$773,'Source - Billing Aug26'!$E$5:$E$773,A108,'Source - Billing Aug26'!$B$5:$B$773,Billing_Month,'Source - Billing Aug26'!$H$5:$H$773,"MONTHLY_MOORAGE"))</f>
        <v>10.4</v>
      </c>
      <c r="P108" s="39" t="n">
        <f aca="false">IF(D108&lt;&gt;"OCCUPIED","",SUMIFS('Source - Billing Aug26'!$M$5:$M$773,'Source - Billing Aug26'!$E$5:$E$773,A108,'Source - Billing Aug26'!$B$5:$B$773,Billing_Month,'Source - Billing Aug26'!$H$5:$H$773,"MONTHLY_MOORAGE"))</f>
        <v>353.6</v>
      </c>
      <c r="Q108" s="39" t="n">
        <f aca="false">IF(D108&lt;&gt;"OCCUPIED","",P108-L108)</f>
        <v>0</v>
      </c>
      <c r="R108" s="26" t="str">
        <f aca="false">IF(D108&lt;&gt;"OCCUPIED","OUT OF SCOPE",IF(M108=0,"MISSING AUGUST BILL",IF(M108&gt;1,"DUPLICATE BILL",IF(ABS(Q108)&lt;0.01,"MATCH",IF(Q108&gt;0,"OVERBILLED","UNDERBILLED")))))</f>
        <v>MATCH</v>
      </c>
      <c r="S108" s="26" t="str">
        <f aca="false">IF(M108=0,"",IFERROR(INDEX('Source - Billing Aug26'!$C$5:$C$773,MATCH(A108,'Source - Billing Aug26'!$E$5:$E$773,0)),""))</f>
        <v>AC-LP-0422</v>
      </c>
    </row>
    <row r="109" customFormat="false" ht="15" hidden="false" customHeight="true" outlineLevel="0" collapsed="false">
      <c r="A109" s="26" t="str">
        <f aca="false">'Source - Inventory'!A99</f>
        <v>LP-0423</v>
      </c>
      <c r="B109" s="26" t="str">
        <f aca="false">'Source - Inventory'!B99</f>
        <v>Ledgport</v>
      </c>
      <c r="C109" s="26" t="str">
        <f aca="false">'Source - Inventory'!G99</f>
        <v>COVERED</v>
      </c>
      <c r="D109" s="26" t="str">
        <f aca="false">'Source - Inventory'!J99</f>
        <v>OCCUPIED</v>
      </c>
      <c r="E109" s="26" t="str">
        <f aca="false">'Source - Inventory'!L99</f>
        <v>WL-01778</v>
      </c>
      <c r="F109" s="26" t="str">
        <f aca="false">'Source - Inventory'!M99</f>
        <v>Margaret Brown</v>
      </c>
      <c r="G109" s="26" t="n">
        <f aca="false">'Source - Inventory'!E99</f>
        <v>40</v>
      </c>
      <c r="H109" s="28" t="n">
        <f aca="false">'Source - Inventory'!O99</f>
        <v>34.6</v>
      </c>
      <c r="I109" s="28" t="n">
        <f aca="false">IF(D109="OCCUPIED",ROUNDUP(H109,0),"")</f>
        <v>35</v>
      </c>
      <c r="J109" s="28" t="n">
        <f aca="false">IF(D109="OCCUPIED",MAX(G109,I109),"")</f>
        <v>40</v>
      </c>
      <c r="K109" s="28" t="n">
        <f aca="false">IF(D109&lt;&gt;"OCCUPIED","",IF(C109="COVERED",Covered_Rate,Open_Rate))</f>
        <v>10.4</v>
      </c>
      <c r="L109" s="39" t="n">
        <f aca="false">IF(D109="OCCUPIED",J109*K109,"")</f>
        <v>416</v>
      </c>
      <c r="M109" s="26" t="n">
        <f aca="false">IF(D109&lt;&gt;"OCCUPIED","",COUNTIFS('Source - Billing Aug26'!$E$5:$E$773,A109,'Source - Billing Aug26'!$B$5:$B$773,Billing_Month,'Source - Billing Aug26'!$H$5:$H$773,"MONTHLY_MOORAGE"))</f>
        <v>1</v>
      </c>
      <c r="N109" s="28" t="n">
        <f aca="false">IF(M109=0,"",SUMIFS('Source - Billing Aug26'!$I$5:$I$773,'Source - Billing Aug26'!$E$5:$E$773,A109,'Source - Billing Aug26'!$B$5:$B$773,Billing_Month,'Source - Billing Aug26'!$H$5:$H$773,"MONTHLY_MOORAGE"))</f>
        <v>40</v>
      </c>
      <c r="O109" s="28" t="n">
        <f aca="false">IF(M109=0,"",SUMIFS('Source - Billing Aug26'!$L$5:$L$773,'Source - Billing Aug26'!$E$5:$E$773,A109,'Source - Billing Aug26'!$B$5:$B$773,Billing_Month,'Source - Billing Aug26'!$H$5:$H$773,"MONTHLY_MOORAGE"))</f>
        <v>10.4</v>
      </c>
      <c r="P109" s="39" t="n">
        <f aca="false">IF(D109&lt;&gt;"OCCUPIED","",SUMIFS('Source - Billing Aug26'!$M$5:$M$773,'Source - Billing Aug26'!$E$5:$E$773,A109,'Source - Billing Aug26'!$B$5:$B$773,Billing_Month,'Source - Billing Aug26'!$H$5:$H$773,"MONTHLY_MOORAGE"))</f>
        <v>416</v>
      </c>
      <c r="Q109" s="39" t="n">
        <f aca="false">IF(D109&lt;&gt;"OCCUPIED","",P109-L109)</f>
        <v>0</v>
      </c>
      <c r="R109" s="26" t="str">
        <f aca="false">IF(D109&lt;&gt;"OCCUPIED","OUT OF SCOPE",IF(M109=0,"MISSING AUGUST BILL",IF(M109&gt;1,"DUPLICATE BILL",IF(ABS(Q109)&lt;0.01,"MATCH",IF(Q109&gt;0,"OVERBILLED","UNDERBILLED")))))</f>
        <v>MATCH</v>
      </c>
      <c r="S109" s="26" t="str">
        <f aca="false">IF(M109=0,"",IFERROR(INDEX('Source - Billing Aug26'!$C$5:$C$773,MATCH(A109,'Source - Billing Aug26'!$E$5:$E$773,0)),""))</f>
        <v>AC-LP-0423</v>
      </c>
    </row>
    <row r="110" customFormat="false" ht="15" hidden="false" customHeight="true" outlineLevel="0" collapsed="false">
      <c r="A110" s="26" t="str">
        <f aca="false">'Source - Inventory'!A100</f>
        <v>LP-0424</v>
      </c>
      <c r="B110" s="26" t="str">
        <f aca="false">'Source - Inventory'!B100</f>
        <v>Ledgport</v>
      </c>
      <c r="C110" s="26" t="str">
        <f aca="false">'Source - Inventory'!G100</f>
        <v>COVERED</v>
      </c>
      <c r="D110" s="26" t="str">
        <f aca="false">'Source - Inventory'!J100</f>
        <v>OCCUPIED</v>
      </c>
      <c r="E110" s="26" t="str">
        <f aca="false">'Source - Inventory'!L100</f>
        <v>WL-02954</v>
      </c>
      <c r="F110" s="26" t="str">
        <f aca="false">'Source - Inventory'!M100</f>
        <v>Michael Perez</v>
      </c>
      <c r="G110" s="26" t="n">
        <f aca="false">'Source - Inventory'!E100</f>
        <v>28</v>
      </c>
      <c r="H110" s="28" t="n">
        <f aca="false">'Source - Inventory'!O100</f>
        <v>28.5</v>
      </c>
      <c r="I110" s="28" t="n">
        <f aca="false">IF(D110="OCCUPIED",ROUNDUP(H110,0),"")</f>
        <v>29</v>
      </c>
      <c r="J110" s="28" t="n">
        <f aca="false">IF(D110="OCCUPIED",MAX(G110,I110),"")</f>
        <v>29</v>
      </c>
      <c r="K110" s="28" t="n">
        <f aca="false">IF(D110&lt;&gt;"OCCUPIED","",IF(C110="COVERED",Covered_Rate,Open_Rate))</f>
        <v>10.4</v>
      </c>
      <c r="L110" s="39" t="n">
        <f aca="false">IF(D110="OCCUPIED",J110*K110,"")</f>
        <v>301.6</v>
      </c>
      <c r="M110" s="26" t="n">
        <f aca="false">IF(D110&lt;&gt;"OCCUPIED","",COUNTIFS('Source - Billing Aug26'!$E$5:$E$773,A110,'Source - Billing Aug26'!$B$5:$B$773,Billing_Month,'Source - Billing Aug26'!$H$5:$H$773,"MONTHLY_MOORAGE"))</f>
        <v>1</v>
      </c>
      <c r="N110" s="28" t="n">
        <f aca="false">IF(M110=0,"",SUMIFS('Source - Billing Aug26'!$I$5:$I$773,'Source - Billing Aug26'!$E$5:$E$773,A110,'Source - Billing Aug26'!$B$5:$B$773,Billing_Month,'Source - Billing Aug26'!$H$5:$H$773,"MONTHLY_MOORAGE"))</f>
        <v>29</v>
      </c>
      <c r="O110" s="28" t="n">
        <f aca="false">IF(M110=0,"",SUMIFS('Source - Billing Aug26'!$L$5:$L$773,'Source - Billing Aug26'!$E$5:$E$773,A110,'Source - Billing Aug26'!$B$5:$B$773,Billing_Month,'Source - Billing Aug26'!$H$5:$H$773,"MONTHLY_MOORAGE"))</f>
        <v>10.4</v>
      </c>
      <c r="P110" s="39" t="n">
        <f aca="false">IF(D110&lt;&gt;"OCCUPIED","",SUMIFS('Source - Billing Aug26'!$M$5:$M$773,'Source - Billing Aug26'!$E$5:$E$773,A110,'Source - Billing Aug26'!$B$5:$B$773,Billing_Month,'Source - Billing Aug26'!$H$5:$H$773,"MONTHLY_MOORAGE"))</f>
        <v>301.6</v>
      </c>
      <c r="Q110" s="39" t="n">
        <f aca="false">IF(D110&lt;&gt;"OCCUPIED","",P110-L110)</f>
        <v>0</v>
      </c>
      <c r="R110" s="26" t="str">
        <f aca="false">IF(D110&lt;&gt;"OCCUPIED","OUT OF SCOPE",IF(M110=0,"MISSING AUGUST BILL",IF(M110&gt;1,"DUPLICATE BILL",IF(ABS(Q110)&lt;0.01,"MATCH",IF(Q110&gt;0,"OVERBILLED","UNDERBILLED")))))</f>
        <v>MATCH</v>
      </c>
      <c r="S110" s="26" t="str">
        <f aca="false">IF(M110=0,"",IFERROR(INDEX('Source - Billing Aug26'!$C$5:$C$773,MATCH(A110,'Source - Billing Aug26'!$E$5:$E$773,0)),""))</f>
        <v>AC-LP-0424</v>
      </c>
    </row>
    <row r="111" customFormat="false" ht="15" hidden="false" customHeight="true" outlineLevel="0" collapsed="false">
      <c r="A111" s="26" t="str">
        <f aca="false">'Source - Inventory'!A101</f>
        <v>LP-0501</v>
      </c>
      <c r="B111" s="26" t="str">
        <f aca="false">'Source - Inventory'!B101</f>
        <v>Ledgport</v>
      </c>
      <c r="C111" s="26" t="str">
        <f aca="false">'Source - Inventory'!G101</f>
        <v>COVERED</v>
      </c>
      <c r="D111" s="26" t="str">
        <f aca="false">'Source - Inventory'!J101</f>
        <v>MAINTENANCE</v>
      </c>
      <c r="E111" s="26" t="n">
        <f aca="false">'Source - Inventory'!L101</f>
        <v>0</v>
      </c>
      <c r="F111" s="26" t="n">
        <f aca="false">'Source - Inventory'!M101</f>
        <v>0</v>
      </c>
      <c r="G111" s="26" t="n">
        <f aca="false">'Source - Inventory'!E101</f>
        <v>40</v>
      </c>
      <c r="H111" s="28" t="n">
        <f aca="false">'Source - Inventory'!O101</f>
        <v>0</v>
      </c>
      <c r="I111" s="28" t="str">
        <f aca="false">IF(D111="OCCUPIED",ROUNDUP(H111,0),"")</f>
        <v/>
      </c>
      <c r="J111" s="28" t="str">
        <f aca="false">IF(D111="OCCUPIED",MAX(G111,I111),"")</f>
        <v/>
      </c>
      <c r="K111" s="28" t="str">
        <f aca="false">IF(D111&lt;&gt;"OCCUPIED","",IF(C111="COVERED",Covered_Rate,Open_Rate))</f>
        <v/>
      </c>
      <c r="L111" s="39" t="str">
        <f aca="false">IF(D111="OCCUPIED",J111*K111,"")</f>
        <v/>
      </c>
      <c r="M111" s="26" t="str">
        <f aca="false">IF(D111&lt;&gt;"OCCUPIED","",COUNTIFS('Source - Billing Aug26'!$E$5:$E$773,A111,'Source - Billing Aug26'!$B$5:$B$773,Billing_Month,'Source - Billing Aug26'!$H$5:$H$773,"MONTHLY_MOORAGE"))</f>
        <v/>
      </c>
      <c r="N111" s="28" t="n">
        <f aca="false">IF(M111=0,"",SUMIFS('Source - Billing Aug26'!$I$5:$I$773,'Source - Billing Aug26'!$E$5:$E$773,A111,'Source - Billing Aug26'!$B$5:$B$773,Billing_Month,'Source - Billing Aug26'!$H$5:$H$773,"MONTHLY_MOORAGE"))</f>
        <v>0</v>
      </c>
      <c r="O111" s="28" t="n">
        <f aca="false">IF(M111=0,"",SUMIFS('Source - Billing Aug26'!$L$5:$L$773,'Source - Billing Aug26'!$E$5:$E$773,A111,'Source - Billing Aug26'!$B$5:$B$773,Billing_Month,'Source - Billing Aug26'!$H$5:$H$773,"MONTHLY_MOORAGE"))</f>
        <v>0</v>
      </c>
      <c r="P111" s="39" t="str">
        <f aca="false">IF(D111&lt;&gt;"OCCUPIED","",SUMIFS('Source - Billing Aug26'!$M$5:$M$773,'Source - Billing Aug26'!$E$5:$E$773,A111,'Source - Billing Aug26'!$B$5:$B$773,Billing_Month,'Source - Billing Aug26'!$H$5:$H$773,"MONTHLY_MOORAGE"))</f>
        <v/>
      </c>
      <c r="Q111" s="39" t="str">
        <f aca="false">IF(D111&lt;&gt;"OCCUPIED","",P111-L111)</f>
        <v/>
      </c>
      <c r="R111" s="26" t="str">
        <f aca="false">IF(D111&lt;&gt;"OCCUPIED","OUT OF SCOPE",IF(M111=0,"MISSING AUGUST BILL",IF(M111&gt;1,"DUPLICATE BILL",IF(ABS(Q111)&lt;0.01,"MATCH",IF(Q111&gt;0,"OVERBILLED","UNDERBILLED")))))</f>
        <v>OUT OF SCOPE</v>
      </c>
      <c r="S111" s="26" t="str">
        <f aca="false">IF(M111=0,"",IFERROR(INDEX('Source - Billing Aug26'!$C$5:$C$773,MATCH(A111,'Source - Billing Aug26'!$E$5:$E$773,0)),""))</f>
        <v/>
      </c>
    </row>
    <row r="112" customFormat="false" ht="15" hidden="false" customHeight="true" outlineLevel="0" collapsed="false">
      <c r="A112" s="26" t="str">
        <f aca="false">'Source - Inventory'!A102</f>
        <v>LP-0502</v>
      </c>
      <c r="B112" s="26" t="str">
        <f aca="false">'Source - Inventory'!B102</f>
        <v>Ledgport</v>
      </c>
      <c r="C112" s="26" t="str">
        <f aca="false">'Source - Inventory'!G102</f>
        <v>COVERED</v>
      </c>
      <c r="D112" s="26" t="str">
        <f aca="false">'Source - Inventory'!J102</f>
        <v>OCCUPIED</v>
      </c>
      <c r="E112" s="26" t="str">
        <f aca="false">'Source - Inventory'!L102</f>
        <v>WL-02634</v>
      </c>
      <c r="F112" s="26" t="str">
        <f aca="false">'Source - Inventory'!M102</f>
        <v>Michelle Cooper</v>
      </c>
      <c r="G112" s="26" t="n">
        <f aca="false">'Source - Inventory'!E102</f>
        <v>32</v>
      </c>
      <c r="H112" s="28" t="n">
        <f aca="false">'Source - Inventory'!O102</f>
        <v>53.6</v>
      </c>
      <c r="I112" s="28" t="n">
        <f aca="false">IF(D112="OCCUPIED",ROUNDUP(H112,0),"")</f>
        <v>54</v>
      </c>
      <c r="J112" s="28" t="n">
        <f aca="false">IF(D112="OCCUPIED",MAX(G112,I112),"")</f>
        <v>54</v>
      </c>
      <c r="K112" s="28" t="n">
        <f aca="false">IF(D112&lt;&gt;"OCCUPIED","",IF(C112="COVERED",Covered_Rate,Open_Rate))</f>
        <v>10.4</v>
      </c>
      <c r="L112" s="39" t="n">
        <f aca="false">IF(D112="OCCUPIED",J112*K112,"")</f>
        <v>561.6</v>
      </c>
      <c r="M112" s="26" t="n">
        <f aca="false">IF(D112&lt;&gt;"OCCUPIED","",COUNTIFS('Source - Billing Aug26'!$E$5:$E$773,A112,'Source - Billing Aug26'!$B$5:$B$773,Billing_Month,'Source - Billing Aug26'!$H$5:$H$773,"MONTHLY_MOORAGE"))</f>
        <v>1</v>
      </c>
      <c r="N112" s="28" t="n">
        <f aca="false">IF(M112=0,"",SUMIFS('Source - Billing Aug26'!$I$5:$I$773,'Source - Billing Aug26'!$E$5:$E$773,A112,'Source - Billing Aug26'!$B$5:$B$773,Billing_Month,'Source - Billing Aug26'!$H$5:$H$773,"MONTHLY_MOORAGE"))</f>
        <v>54</v>
      </c>
      <c r="O112" s="28" t="n">
        <f aca="false">IF(M112=0,"",SUMIFS('Source - Billing Aug26'!$L$5:$L$773,'Source - Billing Aug26'!$E$5:$E$773,A112,'Source - Billing Aug26'!$B$5:$B$773,Billing_Month,'Source - Billing Aug26'!$H$5:$H$773,"MONTHLY_MOORAGE"))</f>
        <v>10.4</v>
      </c>
      <c r="P112" s="39" t="n">
        <f aca="false">IF(D112&lt;&gt;"OCCUPIED","",SUMIFS('Source - Billing Aug26'!$M$5:$M$773,'Source - Billing Aug26'!$E$5:$E$773,A112,'Source - Billing Aug26'!$B$5:$B$773,Billing_Month,'Source - Billing Aug26'!$H$5:$H$773,"MONTHLY_MOORAGE"))</f>
        <v>561.6</v>
      </c>
      <c r="Q112" s="39" t="n">
        <f aca="false">IF(D112&lt;&gt;"OCCUPIED","",P112-L112)</f>
        <v>0</v>
      </c>
      <c r="R112" s="26" t="str">
        <f aca="false">IF(D112&lt;&gt;"OCCUPIED","OUT OF SCOPE",IF(M112=0,"MISSING AUGUST BILL",IF(M112&gt;1,"DUPLICATE BILL",IF(ABS(Q112)&lt;0.01,"MATCH",IF(Q112&gt;0,"OVERBILLED","UNDERBILLED")))))</f>
        <v>MATCH</v>
      </c>
      <c r="S112" s="26" t="str">
        <f aca="false">IF(M112=0,"",IFERROR(INDEX('Source - Billing Aug26'!$C$5:$C$773,MATCH(A112,'Source - Billing Aug26'!$E$5:$E$773,0)),""))</f>
        <v>AC-LP-0502</v>
      </c>
    </row>
    <row r="113" customFormat="false" ht="15" hidden="false" customHeight="true" outlineLevel="0" collapsed="false">
      <c r="A113" s="26" t="str">
        <f aca="false">'Source - Inventory'!A103</f>
        <v>LP-0503</v>
      </c>
      <c r="B113" s="26" t="str">
        <f aca="false">'Source - Inventory'!B103</f>
        <v>Ledgport</v>
      </c>
      <c r="C113" s="26" t="str">
        <f aca="false">'Source - Inventory'!G103</f>
        <v>COVERED</v>
      </c>
      <c r="D113" s="26" t="str">
        <f aca="false">'Source - Inventory'!J103</f>
        <v>OCCUPIED</v>
      </c>
      <c r="E113" s="26" t="str">
        <f aca="false">'Source - Inventory'!L103</f>
        <v>WL-03603</v>
      </c>
      <c r="F113" s="26" t="str">
        <f aca="false">'Source - Inventory'!M103</f>
        <v>Steven Sanders</v>
      </c>
      <c r="G113" s="26" t="n">
        <f aca="false">'Source - Inventory'!E103</f>
        <v>24</v>
      </c>
      <c r="H113" s="28" t="n">
        <f aca="false">'Source - Inventory'!O103</f>
        <v>34</v>
      </c>
      <c r="I113" s="28" t="n">
        <f aca="false">IF(D113="OCCUPIED",ROUNDUP(H113,0),"")</f>
        <v>34</v>
      </c>
      <c r="J113" s="28" t="n">
        <f aca="false">IF(D113="OCCUPIED",MAX(G113,I113),"")</f>
        <v>34</v>
      </c>
      <c r="K113" s="28" t="n">
        <f aca="false">IF(D113&lt;&gt;"OCCUPIED","",IF(C113="COVERED",Covered_Rate,Open_Rate))</f>
        <v>10.4</v>
      </c>
      <c r="L113" s="39" t="n">
        <f aca="false">IF(D113="OCCUPIED",J113*K113,"")</f>
        <v>353.6</v>
      </c>
      <c r="M113" s="26" t="n">
        <f aca="false">IF(D113&lt;&gt;"OCCUPIED","",COUNTIFS('Source - Billing Aug26'!$E$5:$E$773,A113,'Source - Billing Aug26'!$B$5:$B$773,Billing_Month,'Source - Billing Aug26'!$H$5:$H$773,"MONTHLY_MOORAGE"))</f>
        <v>1</v>
      </c>
      <c r="N113" s="28" t="n">
        <f aca="false">IF(M113=0,"",SUMIFS('Source - Billing Aug26'!$I$5:$I$773,'Source - Billing Aug26'!$E$5:$E$773,A113,'Source - Billing Aug26'!$B$5:$B$773,Billing_Month,'Source - Billing Aug26'!$H$5:$H$773,"MONTHLY_MOORAGE"))</f>
        <v>34</v>
      </c>
      <c r="O113" s="28" t="n">
        <f aca="false">IF(M113=0,"",SUMIFS('Source - Billing Aug26'!$L$5:$L$773,'Source - Billing Aug26'!$E$5:$E$773,A113,'Source - Billing Aug26'!$B$5:$B$773,Billing_Month,'Source - Billing Aug26'!$H$5:$H$773,"MONTHLY_MOORAGE"))</f>
        <v>10.4</v>
      </c>
      <c r="P113" s="39" t="n">
        <f aca="false">IF(D113&lt;&gt;"OCCUPIED","",SUMIFS('Source - Billing Aug26'!$M$5:$M$773,'Source - Billing Aug26'!$E$5:$E$773,A113,'Source - Billing Aug26'!$B$5:$B$773,Billing_Month,'Source - Billing Aug26'!$H$5:$H$773,"MONTHLY_MOORAGE"))</f>
        <v>353.6</v>
      </c>
      <c r="Q113" s="39" t="n">
        <f aca="false">IF(D113&lt;&gt;"OCCUPIED","",P113-L113)</f>
        <v>0</v>
      </c>
      <c r="R113" s="26" t="str">
        <f aca="false">IF(D113&lt;&gt;"OCCUPIED","OUT OF SCOPE",IF(M113=0,"MISSING AUGUST BILL",IF(M113&gt;1,"DUPLICATE BILL",IF(ABS(Q113)&lt;0.01,"MATCH",IF(Q113&gt;0,"OVERBILLED","UNDERBILLED")))))</f>
        <v>MATCH</v>
      </c>
      <c r="S113" s="26" t="str">
        <f aca="false">IF(M113=0,"",IFERROR(INDEX('Source - Billing Aug26'!$C$5:$C$773,MATCH(A113,'Source - Billing Aug26'!$E$5:$E$773,0)),""))</f>
        <v>AC-LP-0503</v>
      </c>
    </row>
    <row r="114" customFormat="false" ht="15" hidden="false" customHeight="true" outlineLevel="0" collapsed="false">
      <c r="A114" s="26" t="str">
        <f aca="false">'Source - Inventory'!A104</f>
        <v>LP-0504</v>
      </c>
      <c r="B114" s="26" t="str">
        <f aca="false">'Source - Inventory'!B104</f>
        <v>Ledgport</v>
      </c>
      <c r="C114" s="26" t="str">
        <f aca="false">'Source - Inventory'!G104</f>
        <v>COVERED</v>
      </c>
      <c r="D114" s="26" t="str">
        <f aca="false">'Source - Inventory'!J104</f>
        <v>OCCUPIED</v>
      </c>
      <c r="E114" s="26" t="str">
        <f aca="false">'Source - Inventory'!L104</f>
        <v>WL-02974</v>
      </c>
      <c r="F114" s="26" t="str">
        <f aca="false">'Source - Inventory'!M104</f>
        <v>Natasha Wilson</v>
      </c>
      <c r="G114" s="26" t="n">
        <f aca="false">'Source - Inventory'!E104</f>
        <v>28</v>
      </c>
      <c r="H114" s="28" t="n">
        <f aca="false">'Source - Inventory'!O104</f>
        <v>57.8</v>
      </c>
      <c r="I114" s="28" t="n">
        <f aca="false">IF(D114="OCCUPIED",ROUNDUP(H114,0),"")</f>
        <v>58</v>
      </c>
      <c r="J114" s="28" t="n">
        <f aca="false">IF(D114="OCCUPIED",MAX(G114,I114),"")</f>
        <v>58</v>
      </c>
      <c r="K114" s="28" t="n">
        <f aca="false">IF(D114&lt;&gt;"OCCUPIED","",IF(C114="COVERED",Covered_Rate,Open_Rate))</f>
        <v>10.4</v>
      </c>
      <c r="L114" s="39" t="n">
        <f aca="false">IF(D114="OCCUPIED",J114*K114,"")</f>
        <v>603.2</v>
      </c>
      <c r="M114" s="26" t="n">
        <f aca="false">IF(D114&lt;&gt;"OCCUPIED","",COUNTIFS('Source - Billing Aug26'!$E$5:$E$773,A114,'Source - Billing Aug26'!$B$5:$B$773,Billing_Month,'Source - Billing Aug26'!$H$5:$H$773,"MONTHLY_MOORAGE"))</f>
        <v>1</v>
      </c>
      <c r="N114" s="28" t="n">
        <f aca="false">IF(M114=0,"",SUMIFS('Source - Billing Aug26'!$I$5:$I$773,'Source - Billing Aug26'!$E$5:$E$773,A114,'Source - Billing Aug26'!$B$5:$B$773,Billing_Month,'Source - Billing Aug26'!$H$5:$H$773,"MONTHLY_MOORAGE"))</f>
        <v>58</v>
      </c>
      <c r="O114" s="28" t="n">
        <f aca="false">IF(M114=0,"",SUMIFS('Source - Billing Aug26'!$L$5:$L$773,'Source - Billing Aug26'!$E$5:$E$773,A114,'Source - Billing Aug26'!$B$5:$B$773,Billing_Month,'Source - Billing Aug26'!$H$5:$H$773,"MONTHLY_MOORAGE"))</f>
        <v>10.4</v>
      </c>
      <c r="P114" s="39" t="n">
        <f aca="false">IF(D114&lt;&gt;"OCCUPIED","",SUMIFS('Source - Billing Aug26'!$M$5:$M$773,'Source - Billing Aug26'!$E$5:$E$773,A114,'Source - Billing Aug26'!$B$5:$B$773,Billing_Month,'Source - Billing Aug26'!$H$5:$H$773,"MONTHLY_MOORAGE"))</f>
        <v>603.2</v>
      </c>
      <c r="Q114" s="39" t="n">
        <f aca="false">IF(D114&lt;&gt;"OCCUPIED","",P114-L114)</f>
        <v>0</v>
      </c>
      <c r="R114" s="26" t="str">
        <f aca="false">IF(D114&lt;&gt;"OCCUPIED","OUT OF SCOPE",IF(M114=0,"MISSING AUGUST BILL",IF(M114&gt;1,"DUPLICATE BILL",IF(ABS(Q114)&lt;0.01,"MATCH",IF(Q114&gt;0,"OVERBILLED","UNDERBILLED")))))</f>
        <v>MATCH</v>
      </c>
      <c r="S114" s="26" t="str">
        <f aca="false">IF(M114=0,"",IFERROR(INDEX('Source - Billing Aug26'!$C$5:$C$773,MATCH(A114,'Source - Billing Aug26'!$E$5:$E$773,0)),""))</f>
        <v>AC-LP-0504</v>
      </c>
    </row>
    <row r="115" customFormat="false" ht="15" hidden="false" customHeight="true" outlineLevel="0" collapsed="false">
      <c r="A115" s="26" t="str">
        <f aca="false">'Source - Inventory'!A105</f>
        <v>LP-0505</v>
      </c>
      <c r="B115" s="26" t="str">
        <f aca="false">'Source - Inventory'!B105</f>
        <v>Ledgport</v>
      </c>
      <c r="C115" s="26" t="str">
        <f aca="false">'Source - Inventory'!G105</f>
        <v>COVERED</v>
      </c>
      <c r="D115" s="26" t="str">
        <f aca="false">'Source - Inventory'!J105</f>
        <v>OCCUPIED</v>
      </c>
      <c r="E115" s="26" t="str">
        <f aca="false">'Source - Inventory'!L105</f>
        <v>WL-02433</v>
      </c>
      <c r="F115" s="26" t="str">
        <f aca="false">'Source - Inventory'!M105</f>
        <v>Jordan Casey</v>
      </c>
      <c r="G115" s="26" t="n">
        <f aca="false">'Source - Inventory'!E105</f>
        <v>28</v>
      </c>
      <c r="H115" s="28" t="n">
        <f aca="false">'Source - Inventory'!O105</f>
        <v>57.9</v>
      </c>
      <c r="I115" s="28" t="n">
        <f aca="false">IF(D115="OCCUPIED",ROUNDUP(H115,0),"")</f>
        <v>58</v>
      </c>
      <c r="J115" s="28" t="n">
        <f aca="false">IF(D115="OCCUPIED",MAX(G115,I115),"")</f>
        <v>58</v>
      </c>
      <c r="K115" s="28" t="n">
        <f aca="false">IF(D115&lt;&gt;"OCCUPIED","",IF(C115="COVERED",Covered_Rate,Open_Rate))</f>
        <v>10.4</v>
      </c>
      <c r="L115" s="39" t="n">
        <f aca="false">IF(D115="OCCUPIED",J115*K115,"")</f>
        <v>603.2</v>
      </c>
      <c r="M115" s="26" t="n">
        <f aca="false">IF(D115&lt;&gt;"OCCUPIED","",COUNTIFS('Source - Billing Aug26'!$E$5:$E$773,A115,'Source - Billing Aug26'!$B$5:$B$773,Billing_Month,'Source - Billing Aug26'!$H$5:$H$773,"MONTHLY_MOORAGE"))</f>
        <v>1</v>
      </c>
      <c r="N115" s="28" t="n">
        <f aca="false">IF(M115=0,"",SUMIFS('Source - Billing Aug26'!$I$5:$I$773,'Source - Billing Aug26'!$E$5:$E$773,A115,'Source - Billing Aug26'!$B$5:$B$773,Billing_Month,'Source - Billing Aug26'!$H$5:$H$773,"MONTHLY_MOORAGE"))</f>
        <v>58</v>
      </c>
      <c r="O115" s="28" t="n">
        <f aca="false">IF(M115=0,"",SUMIFS('Source - Billing Aug26'!$L$5:$L$773,'Source - Billing Aug26'!$E$5:$E$773,A115,'Source - Billing Aug26'!$B$5:$B$773,Billing_Month,'Source - Billing Aug26'!$H$5:$H$773,"MONTHLY_MOORAGE"))</f>
        <v>10.4</v>
      </c>
      <c r="P115" s="39" t="n">
        <f aca="false">IF(D115&lt;&gt;"OCCUPIED","",SUMIFS('Source - Billing Aug26'!$M$5:$M$773,'Source - Billing Aug26'!$E$5:$E$773,A115,'Source - Billing Aug26'!$B$5:$B$773,Billing_Month,'Source - Billing Aug26'!$H$5:$H$773,"MONTHLY_MOORAGE"))</f>
        <v>603.2</v>
      </c>
      <c r="Q115" s="39" t="n">
        <f aca="false">IF(D115&lt;&gt;"OCCUPIED","",P115-L115)</f>
        <v>0</v>
      </c>
      <c r="R115" s="26" t="str">
        <f aca="false">IF(D115&lt;&gt;"OCCUPIED","OUT OF SCOPE",IF(M115=0,"MISSING AUGUST BILL",IF(M115&gt;1,"DUPLICATE BILL",IF(ABS(Q115)&lt;0.01,"MATCH",IF(Q115&gt;0,"OVERBILLED","UNDERBILLED")))))</f>
        <v>MATCH</v>
      </c>
      <c r="S115" s="26" t="str">
        <f aca="false">IF(M115=0,"",IFERROR(INDEX('Source - Billing Aug26'!$C$5:$C$773,MATCH(A115,'Source - Billing Aug26'!$E$5:$E$773,0)),""))</f>
        <v>AC-LP-0505</v>
      </c>
    </row>
    <row r="116" customFormat="false" ht="15" hidden="false" customHeight="true" outlineLevel="0" collapsed="false">
      <c r="A116" s="26" t="str">
        <f aca="false">'Source - Inventory'!A106</f>
        <v>LP-0506</v>
      </c>
      <c r="B116" s="26" t="str">
        <f aca="false">'Source - Inventory'!B106</f>
        <v>Ledgport</v>
      </c>
      <c r="C116" s="26" t="str">
        <f aca="false">'Source - Inventory'!G106</f>
        <v>COVERED</v>
      </c>
      <c r="D116" s="26" t="str">
        <f aca="false">'Source - Inventory'!J106</f>
        <v>OCCUPIED</v>
      </c>
      <c r="E116" s="26" t="str">
        <f aca="false">'Source - Inventory'!L106</f>
        <v>WL-01135</v>
      </c>
      <c r="F116" s="26" t="str">
        <f aca="false">'Source - Inventory'!M106</f>
        <v>Julia Mills</v>
      </c>
      <c r="G116" s="26" t="n">
        <f aca="false">'Source - Inventory'!E106</f>
        <v>24</v>
      </c>
      <c r="H116" s="28" t="n">
        <f aca="false">'Source - Inventory'!O106</f>
        <v>46.7</v>
      </c>
      <c r="I116" s="28" t="n">
        <f aca="false">IF(D116="OCCUPIED",ROUNDUP(H116,0),"")</f>
        <v>47</v>
      </c>
      <c r="J116" s="28" t="n">
        <f aca="false">IF(D116="OCCUPIED",MAX(G116,I116),"")</f>
        <v>47</v>
      </c>
      <c r="K116" s="28" t="n">
        <f aca="false">IF(D116&lt;&gt;"OCCUPIED","",IF(C116="COVERED",Covered_Rate,Open_Rate))</f>
        <v>10.4</v>
      </c>
      <c r="L116" s="39" t="n">
        <f aca="false">IF(D116="OCCUPIED",J116*K116,"")</f>
        <v>488.8</v>
      </c>
      <c r="M116" s="26" t="n">
        <f aca="false">IF(D116&lt;&gt;"OCCUPIED","",COUNTIFS('Source - Billing Aug26'!$E$5:$E$773,A116,'Source - Billing Aug26'!$B$5:$B$773,Billing_Month,'Source - Billing Aug26'!$H$5:$H$773,"MONTHLY_MOORAGE"))</f>
        <v>1</v>
      </c>
      <c r="N116" s="28" t="n">
        <f aca="false">IF(M116=0,"",SUMIFS('Source - Billing Aug26'!$I$5:$I$773,'Source - Billing Aug26'!$E$5:$E$773,A116,'Source - Billing Aug26'!$B$5:$B$773,Billing_Month,'Source - Billing Aug26'!$H$5:$H$773,"MONTHLY_MOORAGE"))</f>
        <v>47</v>
      </c>
      <c r="O116" s="28" t="n">
        <f aca="false">IF(M116=0,"",SUMIFS('Source - Billing Aug26'!$L$5:$L$773,'Source - Billing Aug26'!$E$5:$E$773,A116,'Source - Billing Aug26'!$B$5:$B$773,Billing_Month,'Source - Billing Aug26'!$H$5:$H$773,"MONTHLY_MOORAGE"))</f>
        <v>10.4</v>
      </c>
      <c r="P116" s="39" t="n">
        <f aca="false">IF(D116&lt;&gt;"OCCUPIED","",SUMIFS('Source - Billing Aug26'!$M$5:$M$773,'Source - Billing Aug26'!$E$5:$E$773,A116,'Source - Billing Aug26'!$B$5:$B$773,Billing_Month,'Source - Billing Aug26'!$H$5:$H$773,"MONTHLY_MOORAGE"))</f>
        <v>488.8</v>
      </c>
      <c r="Q116" s="39" t="n">
        <f aca="false">IF(D116&lt;&gt;"OCCUPIED","",P116-L116)</f>
        <v>0</v>
      </c>
      <c r="R116" s="26" t="str">
        <f aca="false">IF(D116&lt;&gt;"OCCUPIED","OUT OF SCOPE",IF(M116=0,"MISSING AUGUST BILL",IF(M116&gt;1,"DUPLICATE BILL",IF(ABS(Q116)&lt;0.01,"MATCH",IF(Q116&gt;0,"OVERBILLED","UNDERBILLED")))))</f>
        <v>MATCH</v>
      </c>
      <c r="S116" s="26" t="str">
        <f aca="false">IF(M116=0,"",IFERROR(INDEX('Source - Billing Aug26'!$C$5:$C$773,MATCH(A116,'Source - Billing Aug26'!$E$5:$E$773,0)),""))</f>
        <v>AC-LP-0506</v>
      </c>
    </row>
    <row r="117" customFormat="false" ht="15" hidden="false" customHeight="true" outlineLevel="0" collapsed="false">
      <c r="A117" s="26" t="str">
        <f aca="false">'Source - Inventory'!A107</f>
        <v>LP-0507</v>
      </c>
      <c r="B117" s="26" t="str">
        <f aca="false">'Source - Inventory'!B107</f>
        <v>Ledgport</v>
      </c>
      <c r="C117" s="26" t="str">
        <f aca="false">'Source - Inventory'!G107</f>
        <v>COVERED</v>
      </c>
      <c r="D117" s="26" t="str">
        <f aca="false">'Source - Inventory'!J107</f>
        <v>OCCUPIED</v>
      </c>
      <c r="E117" s="26" t="str">
        <f aca="false">'Source - Inventory'!L107</f>
        <v>WL-03311</v>
      </c>
      <c r="F117" s="26" t="str">
        <f aca="false">'Source - Inventory'!M107</f>
        <v>Shane Lee</v>
      </c>
      <c r="G117" s="26" t="n">
        <f aca="false">'Source - Inventory'!E107</f>
        <v>32</v>
      </c>
      <c r="H117" s="28" t="n">
        <f aca="false">'Source - Inventory'!O107</f>
        <v>41</v>
      </c>
      <c r="I117" s="28" t="n">
        <f aca="false">IF(D117="OCCUPIED",ROUNDUP(H117,0),"")</f>
        <v>41</v>
      </c>
      <c r="J117" s="28" t="n">
        <f aca="false">IF(D117="OCCUPIED",MAX(G117,I117),"")</f>
        <v>41</v>
      </c>
      <c r="K117" s="28" t="n">
        <f aca="false">IF(D117&lt;&gt;"OCCUPIED","",IF(C117="COVERED",Covered_Rate,Open_Rate))</f>
        <v>10.4</v>
      </c>
      <c r="L117" s="39" t="n">
        <f aca="false">IF(D117="OCCUPIED",J117*K117,"")</f>
        <v>426.4</v>
      </c>
      <c r="M117" s="26" t="n">
        <f aca="false">IF(D117&lt;&gt;"OCCUPIED","",COUNTIFS('Source - Billing Aug26'!$E$5:$E$773,A117,'Source - Billing Aug26'!$B$5:$B$773,Billing_Month,'Source - Billing Aug26'!$H$5:$H$773,"MONTHLY_MOORAGE"))</f>
        <v>1</v>
      </c>
      <c r="N117" s="28" t="n">
        <f aca="false">IF(M117=0,"",SUMIFS('Source - Billing Aug26'!$I$5:$I$773,'Source - Billing Aug26'!$E$5:$E$773,A117,'Source - Billing Aug26'!$B$5:$B$773,Billing_Month,'Source - Billing Aug26'!$H$5:$H$773,"MONTHLY_MOORAGE"))</f>
        <v>41</v>
      </c>
      <c r="O117" s="28" t="n">
        <f aca="false">IF(M117=0,"",SUMIFS('Source - Billing Aug26'!$L$5:$L$773,'Source - Billing Aug26'!$E$5:$E$773,A117,'Source - Billing Aug26'!$B$5:$B$773,Billing_Month,'Source - Billing Aug26'!$H$5:$H$773,"MONTHLY_MOORAGE"))</f>
        <v>10.4</v>
      </c>
      <c r="P117" s="39" t="n">
        <f aca="false">IF(D117&lt;&gt;"OCCUPIED","",SUMIFS('Source - Billing Aug26'!$M$5:$M$773,'Source - Billing Aug26'!$E$5:$E$773,A117,'Source - Billing Aug26'!$B$5:$B$773,Billing_Month,'Source - Billing Aug26'!$H$5:$H$773,"MONTHLY_MOORAGE"))</f>
        <v>426.4</v>
      </c>
      <c r="Q117" s="39" t="n">
        <f aca="false">IF(D117&lt;&gt;"OCCUPIED","",P117-L117)</f>
        <v>0</v>
      </c>
      <c r="R117" s="26" t="str">
        <f aca="false">IF(D117&lt;&gt;"OCCUPIED","OUT OF SCOPE",IF(M117=0,"MISSING AUGUST BILL",IF(M117&gt;1,"DUPLICATE BILL",IF(ABS(Q117)&lt;0.01,"MATCH",IF(Q117&gt;0,"OVERBILLED","UNDERBILLED")))))</f>
        <v>MATCH</v>
      </c>
      <c r="S117" s="26" t="str">
        <f aca="false">IF(M117=0,"",IFERROR(INDEX('Source - Billing Aug26'!$C$5:$C$773,MATCH(A117,'Source - Billing Aug26'!$E$5:$E$773,0)),""))</f>
        <v>AC-LP-0507</v>
      </c>
    </row>
    <row r="118" customFormat="false" ht="15" hidden="false" customHeight="true" outlineLevel="0" collapsed="false">
      <c r="A118" s="26" t="str">
        <f aca="false">'Source - Inventory'!A108</f>
        <v>LP-0508</v>
      </c>
      <c r="B118" s="26" t="str">
        <f aca="false">'Source - Inventory'!B108</f>
        <v>Ledgport</v>
      </c>
      <c r="C118" s="26" t="str">
        <f aca="false">'Source - Inventory'!G108</f>
        <v>COVERED</v>
      </c>
      <c r="D118" s="26" t="str">
        <f aca="false">'Source - Inventory'!J108</f>
        <v>OCCUPIED</v>
      </c>
      <c r="E118" s="26" t="str">
        <f aca="false">'Source - Inventory'!L108</f>
        <v>WL-01855</v>
      </c>
      <c r="F118" s="26" t="str">
        <f aca="false">'Source - Inventory'!M108</f>
        <v>Maria Wright</v>
      </c>
      <c r="G118" s="26" t="n">
        <f aca="false">'Source - Inventory'!E108</f>
        <v>24</v>
      </c>
      <c r="H118" s="28" t="n">
        <f aca="false">'Source - Inventory'!O108</f>
        <v>56.6</v>
      </c>
      <c r="I118" s="28" t="n">
        <f aca="false">IF(D118="OCCUPIED",ROUNDUP(H118,0),"")</f>
        <v>57</v>
      </c>
      <c r="J118" s="28" t="n">
        <f aca="false">IF(D118="OCCUPIED",MAX(G118,I118),"")</f>
        <v>57</v>
      </c>
      <c r="K118" s="28" t="n">
        <f aca="false">IF(D118&lt;&gt;"OCCUPIED","",IF(C118="COVERED",Covered_Rate,Open_Rate))</f>
        <v>10.4</v>
      </c>
      <c r="L118" s="39" t="n">
        <f aca="false">IF(D118="OCCUPIED",J118*K118,"")</f>
        <v>592.8</v>
      </c>
      <c r="M118" s="26" t="n">
        <f aca="false">IF(D118&lt;&gt;"OCCUPIED","",COUNTIFS('Source - Billing Aug26'!$E$5:$E$773,A118,'Source - Billing Aug26'!$B$5:$B$773,Billing_Month,'Source - Billing Aug26'!$H$5:$H$773,"MONTHLY_MOORAGE"))</f>
        <v>1</v>
      </c>
      <c r="N118" s="28" t="n">
        <f aca="false">IF(M118=0,"",SUMIFS('Source - Billing Aug26'!$I$5:$I$773,'Source - Billing Aug26'!$E$5:$E$773,A118,'Source - Billing Aug26'!$B$5:$B$773,Billing_Month,'Source - Billing Aug26'!$H$5:$H$773,"MONTHLY_MOORAGE"))</f>
        <v>57</v>
      </c>
      <c r="O118" s="28" t="n">
        <f aca="false">IF(M118=0,"",SUMIFS('Source - Billing Aug26'!$L$5:$L$773,'Source - Billing Aug26'!$E$5:$E$773,A118,'Source - Billing Aug26'!$B$5:$B$773,Billing_Month,'Source - Billing Aug26'!$H$5:$H$773,"MONTHLY_MOORAGE"))</f>
        <v>10.4</v>
      </c>
      <c r="P118" s="39" t="n">
        <f aca="false">IF(D118&lt;&gt;"OCCUPIED","",SUMIFS('Source - Billing Aug26'!$M$5:$M$773,'Source - Billing Aug26'!$E$5:$E$773,A118,'Source - Billing Aug26'!$B$5:$B$773,Billing_Month,'Source - Billing Aug26'!$H$5:$H$773,"MONTHLY_MOORAGE"))</f>
        <v>592.8</v>
      </c>
      <c r="Q118" s="39" t="n">
        <f aca="false">IF(D118&lt;&gt;"OCCUPIED","",P118-L118)</f>
        <v>0</v>
      </c>
      <c r="R118" s="26" t="str">
        <f aca="false">IF(D118&lt;&gt;"OCCUPIED","OUT OF SCOPE",IF(M118=0,"MISSING AUGUST BILL",IF(M118&gt;1,"DUPLICATE BILL",IF(ABS(Q118)&lt;0.01,"MATCH",IF(Q118&gt;0,"OVERBILLED","UNDERBILLED")))))</f>
        <v>MATCH</v>
      </c>
      <c r="S118" s="26" t="str">
        <f aca="false">IF(M118=0,"",IFERROR(INDEX('Source - Billing Aug26'!$C$5:$C$773,MATCH(A118,'Source - Billing Aug26'!$E$5:$E$773,0)),""))</f>
        <v>AC-LP-0508</v>
      </c>
    </row>
    <row r="119" customFormat="false" ht="15" hidden="false" customHeight="true" outlineLevel="0" collapsed="false">
      <c r="A119" s="26" t="str">
        <f aca="false">'Source - Inventory'!A109</f>
        <v>LP-0509</v>
      </c>
      <c r="B119" s="26" t="str">
        <f aca="false">'Source - Inventory'!B109</f>
        <v>Ledgport</v>
      </c>
      <c r="C119" s="26" t="str">
        <f aca="false">'Source - Inventory'!G109</f>
        <v>COVERED</v>
      </c>
      <c r="D119" s="26" t="str">
        <f aca="false">'Source - Inventory'!J109</f>
        <v>OCCUPIED</v>
      </c>
      <c r="E119" s="26" t="str">
        <f aca="false">'Source - Inventory'!L109</f>
        <v>WL-01968</v>
      </c>
      <c r="F119" s="26" t="str">
        <f aca="false">'Source - Inventory'!M109</f>
        <v>Cheryl Lewis</v>
      </c>
      <c r="G119" s="26" t="n">
        <f aca="false">'Source - Inventory'!E109</f>
        <v>32</v>
      </c>
      <c r="H119" s="28" t="n">
        <f aca="false">'Source - Inventory'!O109</f>
        <v>50</v>
      </c>
      <c r="I119" s="28" t="n">
        <f aca="false">IF(D119="OCCUPIED",ROUNDUP(H119,0),"")</f>
        <v>50</v>
      </c>
      <c r="J119" s="28" t="n">
        <f aca="false">IF(D119="OCCUPIED",MAX(G119,I119),"")</f>
        <v>50</v>
      </c>
      <c r="K119" s="28" t="n">
        <f aca="false">IF(D119&lt;&gt;"OCCUPIED","",IF(C119="COVERED",Covered_Rate,Open_Rate))</f>
        <v>10.4</v>
      </c>
      <c r="L119" s="39" t="n">
        <f aca="false">IF(D119="OCCUPIED",J119*K119,"")</f>
        <v>520</v>
      </c>
      <c r="M119" s="26" t="n">
        <f aca="false">IF(D119&lt;&gt;"OCCUPIED","",COUNTIFS('Source - Billing Aug26'!$E$5:$E$773,A119,'Source - Billing Aug26'!$B$5:$B$773,Billing_Month,'Source - Billing Aug26'!$H$5:$H$773,"MONTHLY_MOORAGE"))</f>
        <v>1</v>
      </c>
      <c r="N119" s="28" t="n">
        <f aca="false">IF(M119=0,"",SUMIFS('Source - Billing Aug26'!$I$5:$I$773,'Source - Billing Aug26'!$E$5:$E$773,A119,'Source - Billing Aug26'!$B$5:$B$773,Billing_Month,'Source - Billing Aug26'!$H$5:$H$773,"MONTHLY_MOORAGE"))</f>
        <v>50</v>
      </c>
      <c r="O119" s="28" t="n">
        <f aca="false">IF(M119=0,"",SUMIFS('Source - Billing Aug26'!$L$5:$L$773,'Source - Billing Aug26'!$E$5:$E$773,A119,'Source - Billing Aug26'!$B$5:$B$773,Billing_Month,'Source - Billing Aug26'!$H$5:$H$773,"MONTHLY_MOORAGE"))</f>
        <v>10.4</v>
      </c>
      <c r="P119" s="39" t="n">
        <f aca="false">IF(D119&lt;&gt;"OCCUPIED","",SUMIFS('Source - Billing Aug26'!$M$5:$M$773,'Source - Billing Aug26'!$E$5:$E$773,A119,'Source - Billing Aug26'!$B$5:$B$773,Billing_Month,'Source - Billing Aug26'!$H$5:$H$773,"MONTHLY_MOORAGE"))</f>
        <v>520</v>
      </c>
      <c r="Q119" s="39" t="n">
        <f aca="false">IF(D119&lt;&gt;"OCCUPIED","",P119-L119)</f>
        <v>0</v>
      </c>
      <c r="R119" s="26" t="str">
        <f aca="false">IF(D119&lt;&gt;"OCCUPIED","OUT OF SCOPE",IF(M119=0,"MISSING AUGUST BILL",IF(M119&gt;1,"DUPLICATE BILL",IF(ABS(Q119)&lt;0.01,"MATCH",IF(Q119&gt;0,"OVERBILLED","UNDERBILLED")))))</f>
        <v>MATCH</v>
      </c>
      <c r="S119" s="26" t="str">
        <f aca="false">IF(M119=0,"",IFERROR(INDEX('Source - Billing Aug26'!$C$5:$C$773,MATCH(A119,'Source - Billing Aug26'!$E$5:$E$773,0)),""))</f>
        <v>AC-LP-0509</v>
      </c>
    </row>
    <row r="120" customFormat="false" ht="15" hidden="false" customHeight="true" outlineLevel="0" collapsed="false">
      <c r="A120" s="26" t="str">
        <f aca="false">'Source - Inventory'!A110</f>
        <v>LP-0510</v>
      </c>
      <c r="B120" s="26" t="str">
        <f aca="false">'Source - Inventory'!B110</f>
        <v>Ledgport</v>
      </c>
      <c r="C120" s="26" t="str">
        <f aca="false">'Source - Inventory'!G110</f>
        <v>COVERED</v>
      </c>
      <c r="D120" s="26" t="str">
        <f aca="false">'Source - Inventory'!J110</f>
        <v>OCCUPIED</v>
      </c>
      <c r="E120" s="26" t="str">
        <f aca="false">'Source - Inventory'!L110</f>
        <v>WL-03288</v>
      </c>
      <c r="F120" s="26" t="str">
        <f aca="false">'Source - Inventory'!M110</f>
        <v>Jaclyn Ingram</v>
      </c>
      <c r="G120" s="26" t="n">
        <f aca="false">'Source - Inventory'!E110</f>
        <v>36</v>
      </c>
      <c r="H120" s="28" t="n">
        <f aca="false">'Source - Inventory'!O110</f>
        <v>58.7</v>
      </c>
      <c r="I120" s="28" t="n">
        <f aca="false">IF(D120="OCCUPIED",ROUNDUP(H120,0),"")</f>
        <v>59</v>
      </c>
      <c r="J120" s="28" t="n">
        <f aca="false">IF(D120="OCCUPIED",MAX(G120,I120),"")</f>
        <v>59</v>
      </c>
      <c r="K120" s="28" t="n">
        <f aca="false">IF(D120&lt;&gt;"OCCUPIED","",IF(C120="COVERED",Covered_Rate,Open_Rate))</f>
        <v>10.4</v>
      </c>
      <c r="L120" s="39" t="n">
        <f aca="false">IF(D120="OCCUPIED",J120*K120,"")</f>
        <v>613.6</v>
      </c>
      <c r="M120" s="26" t="n">
        <f aca="false">IF(D120&lt;&gt;"OCCUPIED","",COUNTIFS('Source - Billing Aug26'!$E$5:$E$773,A120,'Source - Billing Aug26'!$B$5:$B$773,Billing_Month,'Source - Billing Aug26'!$H$5:$H$773,"MONTHLY_MOORAGE"))</f>
        <v>1</v>
      </c>
      <c r="N120" s="28" t="n">
        <f aca="false">IF(M120=0,"",SUMIFS('Source - Billing Aug26'!$I$5:$I$773,'Source - Billing Aug26'!$E$5:$E$773,A120,'Source - Billing Aug26'!$B$5:$B$773,Billing_Month,'Source - Billing Aug26'!$H$5:$H$773,"MONTHLY_MOORAGE"))</f>
        <v>59</v>
      </c>
      <c r="O120" s="28" t="n">
        <f aca="false">IF(M120=0,"",SUMIFS('Source - Billing Aug26'!$L$5:$L$773,'Source - Billing Aug26'!$E$5:$E$773,A120,'Source - Billing Aug26'!$B$5:$B$773,Billing_Month,'Source - Billing Aug26'!$H$5:$H$773,"MONTHLY_MOORAGE"))</f>
        <v>10.4</v>
      </c>
      <c r="P120" s="39" t="n">
        <f aca="false">IF(D120&lt;&gt;"OCCUPIED","",SUMIFS('Source - Billing Aug26'!$M$5:$M$773,'Source - Billing Aug26'!$E$5:$E$773,A120,'Source - Billing Aug26'!$B$5:$B$773,Billing_Month,'Source - Billing Aug26'!$H$5:$H$773,"MONTHLY_MOORAGE"))</f>
        <v>613.6</v>
      </c>
      <c r="Q120" s="39" t="n">
        <f aca="false">IF(D120&lt;&gt;"OCCUPIED","",P120-L120)</f>
        <v>0</v>
      </c>
      <c r="R120" s="26" t="str">
        <f aca="false">IF(D120&lt;&gt;"OCCUPIED","OUT OF SCOPE",IF(M120=0,"MISSING AUGUST BILL",IF(M120&gt;1,"DUPLICATE BILL",IF(ABS(Q120)&lt;0.01,"MATCH",IF(Q120&gt;0,"OVERBILLED","UNDERBILLED")))))</f>
        <v>MATCH</v>
      </c>
      <c r="S120" s="26" t="str">
        <f aca="false">IF(M120=0,"",IFERROR(INDEX('Source - Billing Aug26'!$C$5:$C$773,MATCH(A120,'Source - Billing Aug26'!$E$5:$E$773,0)),""))</f>
        <v>AC-LP-0510</v>
      </c>
    </row>
    <row r="121" customFormat="false" ht="15" hidden="false" customHeight="true" outlineLevel="0" collapsed="false">
      <c r="A121" s="26" t="str">
        <f aca="false">'Source - Inventory'!A111</f>
        <v>LP-0511</v>
      </c>
      <c r="B121" s="26" t="str">
        <f aca="false">'Source - Inventory'!B111</f>
        <v>Ledgport</v>
      </c>
      <c r="C121" s="26" t="str">
        <f aca="false">'Source - Inventory'!G111</f>
        <v>COVERED</v>
      </c>
      <c r="D121" s="26" t="str">
        <f aca="false">'Source - Inventory'!J111</f>
        <v>OCCUPIED</v>
      </c>
      <c r="E121" s="26" t="str">
        <f aca="false">'Source - Inventory'!L111</f>
        <v>WL-01060</v>
      </c>
      <c r="F121" s="26" t="str">
        <f aca="false">'Source - Inventory'!M111</f>
        <v>Michael Cole</v>
      </c>
      <c r="G121" s="26" t="n">
        <f aca="false">'Source - Inventory'!E111</f>
        <v>40</v>
      </c>
      <c r="H121" s="28" t="n">
        <f aca="false">'Source - Inventory'!O111</f>
        <v>23.7</v>
      </c>
      <c r="I121" s="28" t="n">
        <f aca="false">IF(D121="OCCUPIED",ROUNDUP(H121,0),"")</f>
        <v>24</v>
      </c>
      <c r="J121" s="28" t="n">
        <f aca="false">IF(D121="OCCUPIED",MAX(G121,I121),"")</f>
        <v>40</v>
      </c>
      <c r="K121" s="28" t="n">
        <f aca="false">IF(D121&lt;&gt;"OCCUPIED","",IF(C121="COVERED",Covered_Rate,Open_Rate))</f>
        <v>10.4</v>
      </c>
      <c r="L121" s="39" t="n">
        <f aca="false">IF(D121="OCCUPIED",J121*K121,"")</f>
        <v>416</v>
      </c>
      <c r="M121" s="26" t="n">
        <f aca="false">IF(D121&lt;&gt;"OCCUPIED","",COUNTIFS('Source - Billing Aug26'!$E$5:$E$773,A121,'Source - Billing Aug26'!$B$5:$B$773,Billing_Month,'Source - Billing Aug26'!$H$5:$H$773,"MONTHLY_MOORAGE"))</f>
        <v>1</v>
      </c>
      <c r="N121" s="28" t="n">
        <f aca="false">IF(M121=0,"",SUMIFS('Source - Billing Aug26'!$I$5:$I$773,'Source - Billing Aug26'!$E$5:$E$773,A121,'Source - Billing Aug26'!$B$5:$B$773,Billing_Month,'Source - Billing Aug26'!$H$5:$H$773,"MONTHLY_MOORAGE"))</f>
        <v>40</v>
      </c>
      <c r="O121" s="28" t="n">
        <f aca="false">IF(M121=0,"",SUMIFS('Source - Billing Aug26'!$L$5:$L$773,'Source - Billing Aug26'!$E$5:$E$773,A121,'Source - Billing Aug26'!$B$5:$B$773,Billing_Month,'Source - Billing Aug26'!$H$5:$H$773,"MONTHLY_MOORAGE"))</f>
        <v>10.4</v>
      </c>
      <c r="P121" s="39" t="n">
        <f aca="false">IF(D121&lt;&gt;"OCCUPIED","",SUMIFS('Source - Billing Aug26'!$M$5:$M$773,'Source - Billing Aug26'!$E$5:$E$773,A121,'Source - Billing Aug26'!$B$5:$B$773,Billing_Month,'Source - Billing Aug26'!$H$5:$H$773,"MONTHLY_MOORAGE"))</f>
        <v>416</v>
      </c>
      <c r="Q121" s="39" t="n">
        <f aca="false">IF(D121&lt;&gt;"OCCUPIED","",P121-L121)</f>
        <v>0</v>
      </c>
      <c r="R121" s="26" t="str">
        <f aca="false">IF(D121&lt;&gt;"OCCUPIED","OUT OF SCOPE",IF(M121=0,"MISSING AUGUST BILL",IF(M121&gt;1,"DUPLICATE BILL",IF(ABS(Q121)&lt;0.01,"MATCH",IF(Q121&gt;0,"OVERBILLED","UNDERBILLED")))))</f>
        <v>MATCH</v>
      </c>
      <c r="S121" s="26" t="str">
        <f aca="false">IF(M121=0,"",IFERROR(INDEX('Source - Billing Aug26'!$C$5:$C$773,MATCH(A121,'Source - Billing Aug26'!$E$5:$E$773,0)),""))</f>
        <v>AC-LP-0511</v>
      </c>
    </row>
    <row r="122" customFormat="false" ht="15" hidden="false" customHeight="true" outlineLevel="0" collapsed="false">
      <c r="A122" s="26" t="str">
        <f aca="false">'Source - Inventory'!A112</f>
        <v>LP-0512</v>
      </c>
      <c r="B122" s="26" t="str">
        <f aca="false">'Source - Inventory'!B112</f>
        <v>Ledgport</v>
      </c>
      <c r="C122" s="26" t="str">
        <f aca="false">'Source - Inventory'!G112</f>
        <v>COVERED</v>
      </c>
      <c r="D122" s="26" t="str">
        <f aca="false">'Source - Inventory'!J112</f>
        <v>OCCUPIED</v>
      </c>
      <c r="E122" s="26" t="str">
        <f aca="false">'Source - Inventory'!L112</f>
        <v>WL-02938</v>
      </c>
      <c r="F122" s="26" t="str">
        <f aca="false">'Source - Inventory'!M112</f>
        <v>Micheal Perez</v>
      </c>
      <c r="G122" s="26" t="n">
        <f aca="false">'Source - Inventory'!E112</f>
        <v>40</v>
      </c>
      <c r="H122" s="28" t="n">
        <f aca="false">'Source - Inventory'!O112</f>
        <v>19</v>
      </c>
      <c r="I122" s="28" t="n">
        <f aca="false">IF(D122="OCCUPIED",ROUNDUP(H122,0),"")</f>
        <v>19</v>
      </c>
      <c r="J122" s="28" t="n">
        <f aca="false">IF(D122="OCCUPIED",MAX(G122,I122),"")</f>
        <v>40</v>
      </c>
      <c r="K122" s="28" t="n">
        <f aca="false">IF(D122&lt;&gt;"OCCUPIED","",IF(C122="COVERED",Covered_Rate,Open_Rate))</f>
        <v>10.4</v>
      </c>
      <c r="L122" s="39" t="n">
        <f aca="false">IF(D122="OCCUPIED",J122*K122,"")</f>
        <v>416</v>
      </c>
      <c r="M122" s="26" t="n">
        <f aca="false">IF(D122&lt;&gt;"OCCUPIED","",COUNTIFS('Source - Billing Aug26'!$E$5:$E$773,A122,'Source - Billing Aug26'!$B$5:$B$773,Billing_Month,'Source - Billing Aug26'!$H$5:$H$773,"MONTHLY_MOORAGE"))</f>
        <v>1</v>
      </c>
      <c r="N122" s="28" t="n">
        <f aca="false">IF(M122=0,"",SUMIFS('Source - Billing Aug26'!$I$5:$I$773,'Source - Billing Aug26'!$E$5:$E$773,A122,'Source - Billing Aug26'!$B$5:$B$773,Billing_Month,'Source - Billing Aug26'!$H$5:$H$773,"MONTHLY_MOORAGE"))</f>
        <v>40</v>
      </c>
      <c r="O122" s="28" t="n">
        <f aca="false">IF(M122=0,"",SUMIFS('Source - Billing Aug26'!$L$5:$L$773,'Source - Billing Aug26'!$E$5:$E$773,A122,'Source - Billing Aug26'!$B$5:$B$773,Billing_Month,'Source - Billing Aug26'!$H$5:$H$773,"MONTHLY_MOORAGE"))</f>
        <v>10.4</v>
      </c>
      <c r="P122" s="39" t="n">
        <f aca="false">IF(D122&lt;&gt;"OCCUPIED","",SUMIFS('Source - Billing Aug26'!$M$5:$M$773,'Source - Billing Aug26'!$E$5:$E$773,A122,'Source - Billing Aug26'!$B$5:$B$773,Billing_Month,'Source - Billing Aug26'!$H$5:$H$773,"MONTHLY_MOORAGE"))</f>
        <v>416</v>
      </c>
      <c r="Q122" s="39" t="n">
        <f aca="false">IF(D122&lt;&gt;"OCCUPIED","",P122-L122)</f>
        <v>0</v>
      </c>
      <c r="R122" s="26" t="str">
        <f aca="false">IF(D122&lt;&gt;"OCCUPIED","OUT OF SCOPE",IF(M122=0,"MISSING AUGUST BILL",IF(M122&gt;1,"DUPLICATE BILL",IF(ABS(Q122)&lt;0.01,"MATCH",IF(Q122&gt;0,"OVERBILLED","UNDERBILLED")))))</f>
        <v>MATCH</v>
      </c>
      <c r="S122" s="26" t="str">
        <f aca="false">IF(M122=0,"",IFERROR(INDEX('Source - Billing Aug26'!$C$5:$C$773,MATCH(A122,'Source - Billing Aug26'!$E$5:$E$773,0)),""))</f>
        <v>AC-LP-0512</v>
      </c>
    </row>
    <row r="123" customFormat="false" ht="15" hidden="false" customHeight="true" outlineLevel="0" collapsed="false">
      <c r="A123" s="26" t="str">
        <f aca="false">'Source - Inventory'!A113</f>
        <v>LP-0513</v>
      </c>
      <c r="B123" s="26" t="str">
        <f aca="false">'Source - Inventory'!B113</f>
        <v>Ledgport</v>
      </c>
      <c r="C123" s="26" t="str">
        <f aca="false">'Source - Inventory'!G113</f>
        <v>COVERED</v>
      </c>
      <c r="D123" s="26" t="str">
        <f aca="false">'Source - Inventory'!J113</f>
        <v>OCCUPIED</v>
      </c>
      <c r="E123" s="26" t="str">
        <f aca="false">'Source - Inventory'!L113</f>
        <v>WL-01509</v>
      </c>
      <c r="F123" s="26" t="str">
        <f aca="false">'Source - Inventory'!M113</f>
        <v>William Hatfield</v>
      </c>
      <c r="G123" s="26" t="n">
        <f aca="false">'Source - Inventory'!E113</f>
        <v>24</v>
      </c>
      <c r="H123" s="28" t="n">
        <f aca="false">'Source - Inventory'!O113</f>
        <v>40.2</v>
      </c>
      <c r="I123" s="28" t="n">
        <f aca="false">IF(D123="OCCUPIED",ROUNDUP(H123,0),"")</f>
        <v>41</v>
      </c>
      <c r="J123" s="28" t="n">
        <f aca="false">IF(D123="OCCUPIED",MAX(G123,I123),"")</f>
        <v>41</v>
      </c>
      <c r="K123" s="28" t="n">
        <f aca="false">IF(D123&lt;&gt;"OCCUPIED","",IF(C123="COVERED",Covered_Rate,Open_Rate))</f>
        <v>10.4</v>
      </c>
      <c r="L123" s="39" t="n">
        <f aca="false">IF(D123="OCCUPIED",J123*K123,"")</f>
        <v>426.4</v>
      </c>
      <c r="M123" s="26" t="n">
        <f aca="false">IF(D123&lt;&gt;"OCCUPIED","",COUNTIFS('Source - Billing Aug26'!$E$5:$E$773,A123,'Source - Billing Aug26'!$B$5:$B$773,Billing_Month,'Source - Billing Aug26'!$H$5:$H$773,"MONTHLY_MOORAGE"))</f>
        <v>1</v>
      </c>
      <c r="N123" s="28" t="n">
        <f aca="false">IF(M123=0,"",SUMIFS('Source - Billing Aug26'!$I$5:$I$773,'Source - Billing Aug26'!$E$5:$E$773,A123,'Source - Billing Aug26'!$B$5:$B$773,Billing_Month,'Source - Billing Aug26'!$H$5:$H$773,"MONTHLY_MOORAGE"))</f>
        <v>41</v>
      </c>
      <c r="O123" s="28" t="n">
        <f aca="false">IF(M123=0,"",SUMIFS('Source - Billing Aug26'!$L$5:$L$773,'Source - Billing Aug26'!$E$5:$E$773,A123,'Source - Billing Aug26'!$B$5:$B$773,Billing_Month,'Source - Billing Aug26'!$H$5:$H$773,"MONTHLY_MOORAGE"))</f>
        <v>10.4</v>
      </c>
      <c r="P123" s="39" t="n">
        <f aca="false">IF(D123&lt;&gt;"OCCUPIED","",SUMIFS('Source - Billing Aug26'!$M$5:$M$773,'Source - Billing Aug26'!$E$5:$E$773,A123,'Source - Billing Aug26'!$B$5:$B$773,Billing_Month,'Source - Billing Aug26'!$H$5:$H$773,"MONTHLY_MOORAGE"))</f>
        <v>426.4</v>
      </c>
      <c r="Q123" s="39" t="n">
        <f aca="false">IF(D123&lt;&gt;"OCCUPIED","",P123-L123)</f>
        <v>0</v>
      </c>
      <c r="R123" s="26" t="str">
        <f aca="false">IF(D123&lt;&gt;"OCCUPIED","OUT OF SCOPE",IF(M123=0,"MISSING AUGUST BILL",IF(M123&gt;1,"DUPLICATE BILL",IF(ABS(Q123)&lt;0.01,"MATCH",IF(Q123&gt;0,"OVERBILLED","UNDERBILLED")))))</f>
        <v>MATCH</v>
      </c>
      <c r="S123" s="26" t="str">
        <f aca="false">IF(M123=0,"",IFERROR(INDEX('Source - Billing Aug26'!$C$5:$C$773,MATCH(A123,'Source - Billing Aug26'!$E$5:$E$773,0)),""))</f>
        <v>AC-LP-0513</v>
      </c>
    </row>
    <row r="124" customFormat="false" ht="15" hidden="false" customHeight="true" outlineLevel="0" collapsed="false">
      <c r="A124" s="26" t="str">
        <f aca="false">'Source - Inventory'!A114</f>
        <v>LP-0514</v>
      </c>
      <c r="B124" s="26" t="str">
        <f aca="false">'Source - Inventory'!B114</f>
        <v>Ledgport</v>
      </c>
      <c r="C124" s="26" t="str">
        <f aca="false">'Source - Inventory'!G114</f>
        <v>COVERED</v>
      </c>
      <c r="D124" s="26" t="str">
        <f aca="false">'Source - Inventory'!J114</f>
        <v>OCCUPIED</v>
      </c>
      <c r="E124" s="26" t="str">
        <f aca="false">'Source - Inventory'!L114</f>
        <v>WL-01036</v>
      </c>
      <c r="F124" s="26" t="str">
        <f aca="false">'Source - Inventory'!M114</f>
        <v>Brandy Rogers</v>
      </c>
      <c r="G124" s="26" t="n">
        <f aca="false">'Source - Inventory'!E114</f>
        <v>28</v>
      </c>
      <c r="H124" s="28" t="n">
        <f aca="false">'Source - Inventory'!O114</f>
        <v>23.3</v>
      </c>
      <c r="I124" s="28" t="n">
        <f aca="false">IF(D124="OCCUPIED",ROUNDUP(H124,0),"")</f>
        <v>24</v>
      </c>
      <c r="J124" s="28" t="n">
        <f aca="false">IF(D124="OCCUPIED",MAX(G124,I124),"")</f>
        <v>28</v>
      </c>
      <c r="K124" s="28" t="n">
        <f aca="false">IF(D124&lt;&gt;"OCCUPIED","",IF(C124="COVERED",Covered_Rate,Open_Rate))</f>
        <v>10.4</v>
      </c>
      <c r="L124" s="39" t="n">
        <f aca="false">IF(D124="OCCUPIED",J124*K124,"")</f>
        <v>291.2</v>
      </c>
      <c r="M124" s="26" t="n">
        <f aca="false">IF(D124&lt;&gt;"OCCUPIED","",COUNTIFS('Source - Billing Aug26'!$E$5:$E$773,A124,'Source - Billing Aug26'!$B$5:$B$773,Billing_Month,'Source - Billing Aug26'!$H$5:$H$773,"MONTHLY_MOORAGE"))</f>
        <v>1</v>
      </c>
      <c r="N124" s="28" t="n">
        <f aca="false">IF(M124=0,"",SUMIFS('Source - Billing Aug26'!$I$5:$I$773,'Source - Billing Aug26'!$E$5:$E$773,A124,'Source - Billing Aug26'!$B$5:$B$773,Billing_Month,'Source - Billing Aug26'!$H$5:$H$773,"MONTHLY_MOORAGE"))</f>
        <v>28</v>
      </c>
      <c r="O124" s="28" t="n">
        <f aca="false">IF(M124=0,"",SUMIFS('Source - Billing Aug26'!$L$5:$L$773,'Source - Billing Aug26'!$E$5:$E$773,A124,'Source - Billing Aug26'!$B$5:$B$773,Billing_Month,'Source - Billing Aug26'!$H$5:$H$773,"MONTHLY_MOORAGE"))</f>
        <v>10.4</v>
      </c>
      <c r="P124" s="39" t="n">
        <f aca="false">IF(D124&lt;&gt;"OCCUPIED","",SUMIFS('Source - Billing Aug26'!$M$5:$M$773,'Source - Billing Aug26'!$E$5:$E$773,A124,'Source - Billing Aug26'!$B$5:$B$773,Billing_Month,'Source - Billing Aug26'!$H$5:$H$773,"MONTHLY_MOORAGE"))</f>
        <v>291.2</v>
      </c>
      <c r="Q124" s="39" t="n">
        <f aca="false">IF(D124&lt;&gt;"OCCUPIED","",P124-L124)</f>
        <v>0</v>
      </c>
      <c r="R124" s="26" t="str">
        <f aca="false">IF(D124&lt;&gt;"OCCUPIED","OUT OF SCOPE",IF(M124=0,"MISSING AUGUST BILL",IF(M124&gt;1,"DUPLICATE BILL",IF(ABS(Q124)&lt;0.01,"MATCH",IF(Q124&gt;0,"OVERBILLED","UNDERBILLED")))))</f>
        <v>MATCH</v>
      </c>
      <c r="S124" s="26" t="str">
        <f aca="false">IF(M124=0,"",IFERROR(INDEX('Source - Billing Aug26'!$C$5:$C$773,MATCH(A124,'Source - Billing Aug26'!$E$5:$E$773,0)),""))</f>
        <v>AC-LP-0514</v>
      </c>
    </row>
    <row r="125" customFormat="false" ht="15" hidden="false" customHeight="true" outlineLevel="0" collapsed="false">
      <c r="A125" s="26" t="str">
        <f aca="false">'Source - Inventory'!A115</f>
        <v>LP-0515</v>
      </c>
      <c r="B125" s="26" t="str">
        <f aca="false">'Source - Inventory'!B115</f>
        <v>Ledgport</v>
      </c>
      <c r="C125" s="26" t="str">
        <f aca="false">'Source - Inventory'!G115</f>
        <v>COVERED</v>
      </c>
      <c r="D125" s="26" t="str">
        <f aca="false">'Source - Inventory'!J115</f>
        <v>RESERVED</v>
      </c>
      <c r="E125" s="26" t="n">
        <f aca="false">'Source - Inventory'!L115</f>
        <v>0</v>
      </c>
      <c r="F125" s="26" t="n">
        <f aca="false">'Source - Inventory'!M115</f>
        <v>0</v>
      </c>
      <c r="G125" s="26" t="n">
        <f aca="false">'Source - Inventory'!E115</f>
        <v>40</v>
      </c>
      <c r="H125" s="28" t="n">
        <f aca="false">'Source - Inventory'!O115</f>
        <v>0</v>
      </c>
      <c r="I125" s="28" t="str">
        <f aca="false">IF(D125="OCCUPIED",ROUNDUP(H125,0),"")</f>
        <v/>
      </c>
      <c r="J125" s="28" t="str">
        <f aca="false">IF(D125="OCCUPIED",MAX(G125,I125),"")</f>
        <v/>
      </c>
      <c r="K125" s="28" t="str">
        <f aca="false">IF(D125&lt;&gt;"OCCUPIED","",IF(C125="COVERED",Covered_Rate,Open_Rate))</f>
        <v/>
      </c>
      <c r="L125" s="39" t="str">
        <f aca="false">IF(D125="OCCUPIED",J125*K125,"")</f>
        <v/>
      </c>
      <c r="M125" s="26" t="str">
        <f aca="false">IF(D125&lt;&gt;"OCCUPIED","",COUNTIFS('Source - Billing Aug26'!$E$5:$E$773,A125,'Source - Billing Aug26'!$B$5:$B$773,Billing_Month,'Source - Billing Aug26'!$H$5:$H$773,"MONTHLY_MOORAGE"))</f>
        <v/>
      </c>
      <c r="N125" s="28" t="n">
        <f aca="false">IF(M125=0,"",SUMIFS('Source - Billing Aug26'!$I$5:$I$773,'Source - Billing Aug26'!$E$5:$E$773,A125,'Source - Billing Aug26'!$B$5:$B$773,Billing_Month,'Source - Billing Aug26'!$H$5:$H$773,"MONTHLY_MOORAGE"))</f>
        <v>0</v>
      </c>
      <c r="O125" s="28" t="n">
        <f aca="false">IF(M125=0,"",SUMIFS('Source - Billing Aug26'!$L$5:$L$773,'Source - Billing Aug26'!$E$5:$E$773,A125,'Source - Billing Aug26'!$B$5:$B$773,Billing_Month,'Source - Billing Aug26'!$H$5:$H$773,"MONTHLY_MOORAGE"))</f>
        <v>0</v>
      </c>
      <c r="P125" s="39" t="str">
        <f aca="false">IF(D125&lt;&gt;"OCCUPIED","",SUMIFS('Source - Billing Aug26'!$M$5:$M$773,'Source - Billing Aug26'!$E$5:$E$773,A125,'Source - Billing Aug26'!$B$5:$B$773,Billing_Month,'Source - Billing Aug26'!$H$5:$H$773,"MONTHLY_MOORAGE"))</f>
        <v/>
      </c>
      <c r="Q125" s="39" t="str">
        <f aca="false">IF(D125&lt;&gt;"OCCUPIED","",P125-L125)</f>
        <v/>
      </c>
      <c r="R125" s="26" t="str">
        <f aca="false">IF(D125&lt;&gt;"OCCUPIED","OUT OF SCOPE",IF(M125=0,"MISSING AUGUST BILL",IF(M125&gt;1,"DUPLICATE BILL",IF(ABS(Q125)&lt;0.01,"MATCH",IF(Q125&gt;0,"OVERBILLED","UNDERBILLED")))))</f>
        <v>OUT OF SCOPE</v>
      </c>
      <c r="S125" s="26" t="str">
        <f aca="false">IF(M125=0,"",IFERROR(INDEX('Source - Billing Aug26'!$C$5:$C$773,MATCH(A125,'Source - Billing Aug26'!$E$5:$E$773,0)),""))</f>
        <v/>
      </c>
    </row>
    <row r="126" customFormat="false" ht="15" hidden="false" customHeight="true" outlineLevel="0" collapsed="false">
      <c r="A126" s="26" t="str">
        <f aca="false">'Source - Inventory'!A116</f>
        <v>LP-0516</v>
      </c>
      <c r="B126" s="26" t="str">
        <f aca="false">'Source - Inventory'!B116</f>
        <v>Ledgport</v>
      </c>
      <c r="C126" s="26" t="str">
        <f aca="false">'Source - Inventory'!G116</f>
        <v>COVERED</v>
      </c>
      <c r="D126" s="26" t="str">
        <f aca="false">'Source - Inventory'!J116</f>
        <v>OCCUPIED</v>
      </c>
      <c r="E126" s="26" t="str">
        <f aca="false">'Source - Inventory'!L116</f>
        <v>WL-03135</v>
      </c>
      <c r="F126" s="26" t="str">
        <f aca="false">'Source - Inventory'!M116</f>
        <v>Mallory Rodgers</v>
      </c>
      <c r="G126" s="26" t="n">
        <f aca="false">'Source - Inventory'!E116</f>
        <v>40</v>
      </c>
      <c r="H126" s="28" t="n">
        <f aca="false">'Source - Inventory'!O116</f>
        <v>18.9</v>
      </c>
      <c r="I126" s="28" t="n">
        <f aca="false">IF(D126="OCCUPIED",ROUNDUP(H126,0),"")</f>
        <v>19</v>
      </c>
      <c r="J126" s="28" t="n">
        <f aca="false">IF(D126="OCCUPIED",MAX(G126,I126),"")</f>
        <v>40</v>
      </c>
      <c r="K126" s="28" t="n">
        <f aca="false">IF(D126&lt;&gt;"OCCUPIED","",IF(C126="COVERED",Covered_Rate,Open_Rate))</f>
        <v>10.4</v>
      </c>
      <c r="L126" s="39" t="n">
        <f aca="false">IF(D126="OCCUPIED",J126*K126,"")</f>
        <v>416</v>
      </c>
      <c r="M126" s="26" t="n">
        <f aca="false">IF(D126&lt;&gt;"OCCUPIED","",COUNTIFS('Source - Billing Aug26'!$E$5:$E$773,A126,'Source - Billing Aug26'!$B$5:$B$773,Billing_Month,'Source - Billing Aug26'!$H$5:$H$773,"MONTHLY_MOORAGE"))</f>
        <v>1</v>
      </c>
      <c r="N126" s="28" t="n">
        <f aca="false">IF(M126=0,"",SUMIFS('Source - Billing Aug26'!$I$5:$I$773,'Source - Billing Aug26'!$E$5:$E$773,A126,'Source - Billing Aug26'!$B$5:$B$773,Billing_Month,'Source - Billing Aug26'!$H$5:$H$773,"MONTHLY_MOORAGE"))</f>
        <v>40</v>
      </c>
      <c r="O126" s="28" t="n">
        <f aca="false">IF(M126=0,"",SUMIFS('Source - Billing Aug26'!$L$5:$L$773,'Source - Billing Aug26'!$E$5:$E$773,A126,'Source - Billing Aug26'!$B$5:$B$773,Billing_Month,'Source - Billing Aug26'!$H$5:$H$773,"MONTHLY_MOORAGE"))</f>
        <v>10.4</v>
      </c>
      <c r="P126" s="39" t="n">
        <f aca="false">IF(D126&lt;&gt;"OCCUPIED","",SUMIFS('Source - Billing Aug26'!$M$5:$M$773,'Source - Billing Aug26'!$E$5:$E$773,A126,'Source - Billing Aug26'!$B$5:$B$773,Billing_Month,'Source - Billing Aug26'!$H$5:$H$773,"MONTHLY_MOORAGE"))</f>
        <v>416</v>
      </c>
      <c r="Q126" s="39" t="n">
        <f aca="false">IF(D126&lt;&gt;"OCCUPIED","",P126-L126)</f>
        <v>0</v>
      </c>
      <c r="R126" s="26" t="str">
        <f aca="false">IF(D126&lt;&gt;"OCCUPIED","OUT OF SCOPE",IF(M126=0,"MISSING AUGUST BILL",IF(M126&gt;1,"DUPLICATE BILL",IF(ABS(Q126)&lt;0.01,"MATCH",IF(Q126&gt;0,"OVERBILLED","UNDERBILLED")))))</f>
        <v>MATCH</v>
      </c>
      <c r="S126" s="26" t="str">
        <f aca="false">IF(M126=0,"",IFERROR(INDEX('Source - Billing Aug26'!$C$5:$C$773,MATCH(A126,'Source - Billing Aug26'!$E$5:$E$773,0)),""))</f>
        <v>AC-LP-0516</v>
      </c>
    </row>
    <row r="127" customFormat="false" ht="15" hidden="false" customHeight="true" outlineLevel="0" collapsed="false">
      <c r="A127" s="26" t="str">
        <f aca="false">'Source - Inventory'!A117</f>
        <v>LP-0517</v>
      </c>
      <c r="B127" s="26" t="str">
        <f aca="false">'Source - Inventory'!B117</f>
        <v>Ledgport</v>
      </c>
      <c r="C127" s="26" t="str">
        <f aca="false">'Source - Inventory'!G117</f>
        <v>COVERED</v>
      </c>
      <c r="D127" s="26" t="str">
        <f aca="false">'Source - Inventory'!J117</f>
        <v>OCCUPIED</v>
      </c>
      <c r="E127" s="26" t="str">
        <f aca="false">'Source - Inventory'!L117</f>
        <v>WL-02716</v>
      </c>
      <c r="F127" s="26" t="str">
        <f aca="false">'Source - Inventory'!M117</f>
        <v>John Nguyen</v>
      </c>
      <c r="G127" s="26" t="n">
        <f aca="false">'Source - Inventory'!E117</f>
        <v>36</v>
      </c>
      <c r="H127" s="28" t="n">
        <f aca="false">'Source - Inventory'!O117</f>
        <v>55</v>
      </c>
      <c r="I127" s="28" t="n">
        <f aca="false">IF(D127="OCCUPIED",ROUNDUP(H127,0),"")</f>
        <v>55</v>
      </c>
      <c r="J127" s="28" t="n">
        <f aca="false">IF(D127="OCCUPIED",MAX(G127,I127),"")</f>
        <v>55</v>
      </c>
      <c r="K127" s="28" t="n">
        <f aca="false">IF(D127&lt;&gt;"OCCUPIED","",IF(C127="COVERED",Covered_Rate,Open_Rate))</f>
        <v>10.4</v>
      </c>
      <c r="L127" s="39" t="n">
        <f aca="false">IF(D127="OCCUPIED",J127*K127,"")</f>
        <v>572</v>
      </c>
      <c r="M127" s="26" t="n">
        <f aca="false">IF(D127&lt;&gt;"OCCUPIED","",COUNTIFS('Source - Billing Aug26'!$E$5:$E$773,A127,'Source - Billing Aug26'!$B$5:$B$773,Billing_Month,'Source - Billing Aug26'!$H$5:$H$773,"MONTHLY_MOORAGE"))</f>
        <v>1</v>
      </c>
      <c r="N127" s="28" t="n">
        <f aca="false">IF(M127=0,"",SUMIFS('Source - Billing Aug26'!$I$5:$I$773,'Source - Billing Aug26'!$E$5:$E$773,A127,'Source - Billing Aug26'!$B$5:$B$773,Billing_Month,'Source - Billing Aug26'!$H$5:$H$773,"MONTHLY_MOORAGE"))</f>
        <v>55</v>
      </c>
      <c r="O127" s="28" t="n">
        <f aca="false">IF(M127=0,"",SUMIFS('Source - Billing Aug26'!$L$5:$L$773,'Source - Billing Aug26'!$E$5:$E$773,A127,'Source - Billing Aug26'!$B$5:$B$773,Billing_Month,'Source - Billing Aug26'!$H$5:$H$773,"MONTHLY_MOORAGE"))</f>
        <v>10.4</v>
      </c>
      <c r="P127" s="39" t="n">
        <f aca="false">IF(D127&lt;&gt;"OCCUPIED","",SUMIFS('Source - Billing Aug26'!$M$5:$M$773,'Source - Billing Aug26'!$E$5:$E$773,A127,'Source - Billing Aug26'!$B$5:$B$773,Billing_Month,'Source - Billing Aug26'!$H$5:$H$773,"MONTHLY_MOORAGE"))</f>
        <v>572</v>
      </c>
      <c r="Q127" s="39" t="n">
        <f aca="false">IF(D127&lt;&gt;"OCCUPIED","",P127-L127)</f>
        <v>0</v>
      </c>
      <c r="R127" s="26" t="str">
        <f aca="false">IF(D127&lt;&gt;"OCCUPIED","OUT OF SCOPE",IF(M127=0,"MISSING AUGUST BILL",IF(M127&gt;1,"DUPLICATE BILL",IF(ABS(Q127)&lt;0.01,"MATCH",IF(Q127&gt;0,"OVERBILLED","UNDERBILLED")))))</f>
        <v>MATCH</v>
      </c>
      <c r="S127" s="26" t="str">
        <f aca="false">IF(M127=0,"",IFERROR(INDEX('Source - Billing Aug26'!$C$5:$C$773,MATCH(A127,'Source - Billing Aug26'!$E$5:$E$773,0)),""))</f>
        <v>AC-LP-0517</v>
      </c>
    </row>
    <row r="128" customFormat="false" ht="15" hidden="false" customHeight="true" outlineLevel="0" collapsed="false">
      <c r="A128" s="26" t="str">
        <f aca="false">'Source - Inventory'!A118</f>
        <v>LP-0518</v>
      </c>
      <c r="B128" s="26" t="str">
        <f aca="false">'Source - Inventory'!B118</f>
        <v>Ledgport</v>
      </c>
      <c r="C128" s="26" t="str">
        <f aca="false">'Source - Inventory'!G118</f>
        <v>COVERED</v>
      </c>
      <c r="D128" s="26" t="str">
        <f aca="false">'Source - Inventory'!J118</f>
        <v>OCCUPIED</v>
      </c>
      <c r="E128" s="26" t="str">
        <f aca="false">'Source - Inventory'!L118</f>
        <v>WL-02963</v>
      </c>
      <c r="F128" s="26" t="str">
        <f aca="false">'Source - Inventory'!M118</f>
        <v>Jennifer Liu</v>
      </c>
      <c r="G128" s="26" t="n">
        <f aca="false">'Source - Inventory'!E118</f>
        <v>36</v>
      </c>
      <c r="H128" s="28" t="n">
        <f aca="false">'Source - Inventory'!O118</f>
        <v>34.6</v>
      </c>
      <c r="I128" s="28" t="n">
        <f aca="false">IF(D128="OCCUPIED",ROUNDUP(H128,0),"")</f>
        <v>35</v>
      </c>
      <c r="J128" s="28" t="n">
        <f aca="false">IF(D128="OCCUPIED",MAX(G128,I128),"")</f>
        <v>36</v>
      </c>
      <c r="K128" s="28" t="n">
        <f aca="false">IF(D128&lt;&gt;"OCCUPIED","",IF(C128="COVERED",Covered_Rate,Open_Rate))</f>
        <v>10.4</v>
      </c>
      <c r="L128" s="39" t="n">
        <f aca="false">IF(D128="OCCUPIED",J128*K128,"")</f>
        <v>374.4</v>
      </c>
      <c r="M128" s="26" t="n">
        <f aca="false">IF(D128&lt;&gt;"OCCUPIED","",COUNTIFS('Source - Billing Aug26'!$E$5:$E$773,A128,'Source - Billing Aug26'!$B$5:$B$773,Billing_Month,'Source - Billing Aug26'!$H$5:$H$773,"MONTHLY_MOORAGE"))</f>
        <v>1</v>
      </c>
      <c r="N128" s="28" t="n">
        <f aca="false">IF(M128=0,"",SUMIFS('Source - Billing Aug26'!$I$5:$I$773,'Source - Billing Aug26'!$E$5:$E$773,A128,'Source - Billing Aug26'!$B$5:$B$773,Billing_Month,'Source - Billing Aug26'!$H$5:$H$773,"MONTHLY_MOORAGE"))</f>
        <v>36</v>
      </c>
      <c r="O128" s="28" t="n">
        <f aca="false">IF(M128=0,"",SUMIFS('Source - Billing Aug26'!$L$5:$L$773,'Source - Billing Aug26'!$E$5:$E$773,A128,'Source - Billing Aug26'!$B$5:$B$773,Billing_Month,'Source - Billing Aug26'!$H$5:$H$773,"MONTHLY_MOORAGE"))</f>
        <v>10.4</v>
      </c>
      <c r="P128" s="39" t="n">
        <f aca="false">IF(D128&lt;&gt;"OCCUPIED","",SUMIFS('Source - Billing Aug26'!$M$5:$M$773,'Source - Billing Aug26'!$E$5:$E$773,A128,'Source - Billing Aug26'!$B$5:$B$773,Billing_Month,'Source - Billing Aug26'!$H$5:$H$773,"MONTHLY_MOORAGE"))</f>
        <v>374.4</v>
      </c>
      <c r="Q128" s="39" t="n">
        <f aca="false">IF(D128&lt;&gt;"OCCUPIED","",P128-L128)</f>
        <v>0</v>
      </c>
      <c r="R128" s="26" t="str">
        <f aca="false">IF(D128&lt;&gt;"OCCUPIED","OUT OF SCOPE",IF(M128=0,"MISSING AUGUST BILL",IF(M128&gt;1,"DUPLICATE BILL",IF(ABS(Q128)&lt;0.01,"MATCH",IF(Q128&gt;0,"OVERBILLED","UNDERBILLED")))))</f>
        <v>MATCH</v>
      </c>
      <c r="S128" s="26" t="str">
        <f aca="false">IF(M128=0,"",IFERROR(INDEX('Source - Billing Aug26'!$C$5:$C$773,MATCH(A128,'Source - Billing Aug26'!$E$5:$E$773,0)),""))</f>
        <v>AC-LP-0518</v>
      </c>
    </row>
    <row r="129" customFormat="false" ht="15" hidden="false" customHeight="true" outlineLevel="0" collapsed="false">
      <c r="A129" s="26" t="str">
        <f aca="false">'Source - Inventory'!A119</f>
        <v>LP-0519</v>
      </c>
      <c r="B129" s="26" t="str">
        <f aca="false">'Source - Inventory'!B119</f>
        <v>Ledgport</v>
      </c>
      <c r="C129" s="26" t="str">
        <f aca="false">'Source - Inventory'!G119</f>
        <v>COVERED</v>
      </c>
      <c r="D129" s="26" t="str">
        <f aca="false">'Source - Inventory'!J119</f>
        <v>OCCUPIED</v>
      </c>
      <c r="E129" s="26" t="str">
        <f aca="false">'Source - Inventory'!L119</f>
        <v>WL-03181</v>
      </c>
      <c r="F129" s="26" t="str">
        <f aca="false">'Source - Inventory'!M119</f>
        <v>Annette Collins</v>
      </c>
      <c r="G129" s="26" t="n">
        <f aca="false">'Source - Inventory'!E119</f>
        <v>32</v>
      </c>
      <c r="H129" s="28" t="n">
        <f aca="false">'Source - Inventory'!O119</f>
        <v>36.5</v>
      </c>
      <c r="I129" s="28" t="n">
        <f aca="false">IF(D129="OCCUPIED",ROUNDUP(H129,0),"")</f>
        <v>37</v>
      </c>
      <c r="J129" s="28" t="n">
        <f aca="false">IF(D129="OCCUPIED",MAX(G129,I129),"")</f>
        <v>37</v>
      </c>
      <c r="K129" s="28" t="n">
        <f aca="false">IF(D129&lt;&gt;"OCCUPIED","",IF(C129="COVERED",Covered_Rate,Open_Rate))</f>
        <v>10.4</v>
      </c>
      <c r="L129" s="39" t="n">
        <f aca="false">IF(D129="OCCUPIED",J129*K129,"")</f>
        <v>384.8</v>
      </c>
      <c r="M129" s="26" t="n">
        <f aca="false">IF(D129&lt;&gt;"OCCUPIED","",COUNTIFS('Source - Billing Aug26'!$E$5:$E$773,A129,'Source - Billing Aug26'!$B$5:$B$773,Billing_Month,'Source - Billing Aug26'!$H$5:$H$773,"MONTHLY_MOORAGE"))</f>
        <v>1</v>
      </c>
      <c r="N129" s="28" t="n">
        <f aca="false">IF(M129=0,"",SUMIFS('Source - Billing Aug26'!$I$5:$I$773,'Source - Billing Aug26'!$E$5:$E$773,A129,'Source - Billing Aug26'!$B$5:$B$773,Billing_Month,'Source - Billing Aug26'!$H$5:$H$773,"MONTHLY_MOORAGE"))</f>
        <v>37</v>
      </c>
      <c r="O129" s="28" t="n">
        <f aca="false">IF(M129=0,"",SUMIFS('Source - Billing Aug26'!$L$5:$L$773,'Source - Billing Aug26'!$E$5:$E$773,A129,'Source - Billing Aug26'!$B$5:$B$773,Billing_Month,'Source - Billing Aug26'!$H$5:$H$773,"MONTHLY_MOORAGE"))</f>
        <v>10.4</v>
      </c>
      <c r="P129" s="39" t="n">
        <f aca="false">IF(D129&lt;&gt;"OCCUPIED","",SUMIFS('Source - Billing Aug26'!$M$5:$M$773,'Source - Billing Aug26'!$E$5:$E$773,A129,'Source - Billing Aug26'!$B$5:$B$773,Billing_Month,'Source - Billing Aug26'!$H$5:$H$773,"MONTHLY_MOORAGE"))</f>
        <v>384.8</v>
      </c>
      <c r="Q129" s="39" t="n">
        <f aca="false">IF(D129&lt;&gt;"OCCUPIED","",P129-L129)</f>
        <v>0</v>
      </c>
      <c r="R129" s="26" t="str">
        <f aca="false">IF(D129&lt;&gt;"OCCUPIED","OUT OF SCOPE",IF(M129=0,"MISSING AUGUST BILL",IF(M129&gt;1,"DUPLICATE BILL",IF(ABS(Q129)&lt;0.01,"MATCH",IF(Q129&gt;0,"OVERBILLED","UNDERBILLED")))))</f>
        <v>MATCH</v>
      </c>
      <c r="S129" s="26" t="str">
        <f aca="false">IF(M129=0,"",IFERROR(INDEX('Source - Billing Aug26'!$C$5:$C$773,MATCH(A129,'Source - Billing Aug26'!$E$5:$E$773,0)),""))</f>
        <v>AC-LP-0519</v>
      </c>
    </row>
    <row r="130" customFormat="false" ht="15" hidden="false" customHeight="true" outlineLevel="0" collapsed="false">
      <c r="A130" s="26" t="str">
        <f aca="false">'Source - Inventory'!A120</f>
        <v>LP-0520</v>
      </c>
      <c r="B130" s="26" t="str">
        <f aca="false">'Source - Inventory'!B120</f>
        <v>Ledgport</v>
      </c>
      <c r="C130" s="26" t="str">
        <f aca="false">'Source - Inventory'!G120</f>
        <v>COVERED</v>
      </c>
      <c r="D130" s="26" t="str">
        <f aca="false">'Source - Inventory'!J120</f>
        <v>OCCUPIED</v>
      </c>
      <c r="E130" s="26" t="str">
        <f aca="false">'Source - Inventory'!L120</f>
        <v>WL-01896</v>
      </c>
      <c r="F130" s="26" t="str">
        <f aca="false">'Source - Inventory'!M120</f>
        <v>Meredith Williams</v>
      </c>
      <c r="G130" s="26" t="n">
        <f aca="false">'Source - Inventory'!E120</f>
        <v>32</v>
      </c>
      <c r="H130" s="28" t="n">
        <f aca="false">'Source - Inventory'!O120</f>
        <v>38.5</v>
      </c>
      <c r="I130" s="28" t="n">
        <f aca="false">IF(D130="OCCUPIED",ROUNDUP(H130,0),"")</f>
        <v>39</v>
      </c>
      <c r="J130" s="28" t="n">
        <f aca="false">IF(D130="OCCUPIED",MAX(G130,I130),"")</f>
        <v>39</v>
      </c>
      <c r="K130" s="28" t="n">
        <f aca="false">IF(D130&lt;&gt;"OCCUPIED","",IF(C130="COVERED",Covered_Rate,Open_Rate))</f>
        <v>10.4</v>
      </c>
      <c r="L130" s="39" t="n">
        <f aca="false">IF(D130="OCCUPIED",J130*K130,"")</f>
        <v>405.6</v>
      </c>
      <c r="M130" s="26" t="n">
        <f aca="false">IF(D130&lt;&gt;"OCCUPIED","",COUNTIFS('Source - Billing Aug26'!$E$5:$E$773,A130,'Source - Billing Aug26'!$B$5:$B$773,Billing_Month,'Source - Billing Aug26'!$H$5:$H$773,"MONTHLY_MOORAGE"))</f>
        <v>1</v>
      </c>
      <c r="N130" s="28" t="n">
        <f aca="false">IF(M130=0,"",SUMIFS('Source - Billing Aug26'!$I$5:$I$773,'Source - Billing Aug26'!$E$5:$E$773,A130,'Source - Billing Aug26'!$B$5:$B$773,Billing_Month,'Source - Billing Aug26'!$H$5:$H$773,"MONTHLY_MOORAGE"))</f>
        <v>39</v>
      </c>
      <c r="O130" s="28" t="n">
        <f aca="false">IF(M130=0,"",SUMIFS('Source - Billing Aug26'!$L$5:$L$773,'Source - Billing Aug26'!$E$5:$E$773,A130,'Source - Billing Aug26'!$B$5:$B$773,Billing_Month,'Source - Billing Aug26'!$H$5:$H$773,"MONTHLY_MOORAGE"))</f>
        <v>10.4</v>
      </c>
      <c r="P130" s="39" t="n">
        <f aca="false">IF(D130&lt;&gt;"OCCUPIED","",SUMIFS('Source - Billing Aug26'!$M$5:$M$773,'Source - Billing Aug26'!$E$5:$E$773,A130,'Source - Billing Aug26'!$B$5:$B$773,Billing_Month,'Source - Billing Aug26'!$H$5:$H$773,"MONTHLY_MOORAGE"))</f>
        <v>405.6</v>
      </c>
      <c r="Q130" s="39" t="n">
        <f aca="false">IF(D130&lt;&gt;"OCCUPIED","",P130-L130)</f>
        <v>0</v>
      </c>
      <c r="R130" s="26" t="str">
        <f aca="false">IF(D130&lt;&gt;"OCCUPIED","OUT OF SCOPE",IF(M130=0,"MISSING AUGUST BILL",IF(M130&gt;1,"DUPLICATE BILL",IF(ABS(Q130)&lt;0.01,"MATCH",IF(Q130&gt;0,"OVERBILLED","UNDERBILLED")))))</f>
        <v>MATCH</v>
      </c>
      <c r="S130" s="26" t="str">
        <f aca="false">IF(M130=0,"",IFERROR(INDEX('Source - Billing Aug26'!$C$5:$C$773,MATCH(A130,'Source - Billing Aug26'!$E$5:$E$773,0)),""))</f>
        <v>AC-LP-0520</v>
      </c>
    </row>
    <row r="131" customFormat="false" ht="15" hidden="false" customHeight="true" outlineLevel="0" collapsed="false">
      <c r="A131" s="26" t="str">
        <f aca="false">'Source - Inventory'!A121</f>
        <v>LP-0521</v>
      </c>
      <c r="B131" s="26" t="str">
        <f aca="false">'Source - Inventory'!B121</f>
        <v>Ledgport</v>
      </c>
      <c r="C131" s="26" t="str">
        <f aca="false">'Source - Inventory'!G121</f>
        <v>COVERED</v>
      </c>
      <c r="D131" s="26" t="str">
        <f aca="false">'Source - Inventory'!J121</f>
        <v>OCCUPIED</v>
      </c>
      <c r="E131" s="26" t="str">
        <f aca="false">'Source - Inventory'!L121</f>
        <v>WL-03161</v>
      </c>
      <c r="F131" s="26" t="str">
        <f aca="false">'Source - Inventory'!M121</f>
        <v>Ashley Hall</v>
      </c>
      <c r="G131" s="26" t="n">
        <f aca="false">'Source - Inventory'!E121</f>
        <v>40</v>
      </c>
      <c r="H131" s="28" t="n">
        <f aca="false">'Source - Inventory'!O121</f>
        <v>39.5</v>
      </c>
      <c r="I131" s="28" t="n">
        <f aca="false">IF(D131="OCCUPIED",ROUNDUP(H131,0),"")</f>
        <v>40</v>
      </c>
      <c r="J131" s="28" t="n">
        <f aca="false">IF(D131="OCCUPIED",MAX(G131,I131),"")</f>
        <v>40</v>
      </c>
      <c r="K131" s="28" t="n">
        <f aca="false">IF(D131&lt;&gt;"OCCUPIED","",IF(C131="COVERED",Covered_Rate,Open_Rate))</f>
        <v>10.4</v>
      </c>
      <c r="L131" s="39" t="n">
        <f aca="false">IF(D131="OCCUPIED",J131*K131,"")</f>
        <v>416</v>
      </c>
      <c r="M131" s="26" t="n">
        <f aca="false">IF(D131&lt;&gt;"OCCUPIED","",COUNTIFS('Source - Billing Aug26'!$E$5:$E$773,A131,'Source - Billing Aug26'!$B$5:$B$773,Billing_Month,'Source - Billing Aug26'!$H$5:$H$773,"MONTHLY_MOORAGE"))</f>
        <v>1</v>
      </c>
      <c r="N131" s="28" t="n">
        <f aca="false">IF(M131=0,"",SUMIFS('Source - Billing Aug26'!$I$5:$I$773,'Source - Billing Aug26'!$E$5:$E$773,A131,'Source - Billing Aug26'!$B$5:$B$773,Billing_Month,'Source - Billing Aug26'!$H$5:$H$773,"MONTHLY_MOORAGE"))</f>
        <v>40</v>
      </c>
      <c r="O131" s="28" t="n">
        <f aca="false">IF(M131=0,"",SUMIFS('Source - Billing Aug26'!$L$5:$L$773,'Source - Billing Aug26'!$E$5:$E$773,A131,'Source - Billing Aug26'!$B$5:$B$773,Billing_Month,'Source - Billing Aug26'!$H$5:$H$773,"MONTHLY_MOORAGE"))</f>
        <v>10.4</v>
      </c>
      <c r="P131" s="39" t="n">
        <f aca="false">IF(D131&lt;&gt;"OCCUPIED","",SUMIFS('Source - Billing Aug26'!$M$5:$M$773,'Source - Billing Aug26'!$E$5:$E$773,A131,'Source - Billing Aug26'!$B$5:$B$773,Billing_Month,'Source - Billing Aug26'!$H$5:$H$773,"MONTHLY_MOORAGE"))</f>
        <v>416</v>
      </c>
      <c r="Q131" s="39" t="n">
        <f aca="false">IF(D131&lt;&gt;"OCCUPIED","",P131-L131)</f>
        <v>0</v>
      </c>
      <c r="R131" s="26" t="str">
        <f aca="false">IF(D131&lt;&gt;"OCCUPIED","OUT OF SCOPE",IF(M131=0,"MISSING AUGUST BILL",IF(M131&gt;1,"DUPLICATE BILL",IF(ABS(Q131)&lt;0.01,"MATCH",IF(Q131&gt;0,"OVERBILLED","UNDERBILLED")))))</f>
        <v>MATCH</v>
      </c>
      <c r="S131" s="26" t="str">
        <f aca="false">IF(M131=0,"",IFERROR(INDEX('Source - Billing Aug26'!$C$5:$C$773,MATCH(A131,'Source - Billing Aug26'!$E$5:$E$773,0)),""))</f>
        <v>AC-LP-0521</v>
      </c>
    </row>
    <row r="132" customFormat="false" ht="15" hidden="false" customHeight="true" outlineLevel="0" collapsed="false">
      <c r="A132" s="26" t="str">
        <f aca="false">'Source - Inventory'!A122</f>
        <v>LP-0522</v>
      </c>
      <c r="B132" s="26" t="str">
        <f aca="false">'Source - Inventory'!B122</f>
        <v>Ledgport</v>
      </c>
      <c r="C132" s="26" t="str">
        <f aca="false">'Source - Inventory'!G122</f>
        <v>COVERED</v>
      </c>
      <c r="D132" s="26" t="str">
        <f aca="false">'Source - Inventory'!J122</f>
        <v>OCCUPIED</v>
      </c>
      <c r="E132" s="26" t="str">
        <f aca="false">'Source - Inventory'!L122</f>
        <v>WL-01604</v>
      </c>
      <c r="F132" s="26" t="str">
        <f aca="false">'Source - Inventory'!M122</f>
        <v>Patrick Barnes</v>
      </c>
      <c r="G132" s="26" t="n">
        <f aca="false">'Source - Inventory'!E122</f>
        <v>40</v>
      </c>
      <c r="H132" s="28" t="n">
        <f aca="false">'Source - Inventory'!O122</f>
        <v>60.6</v>
      </c>
      <c r="I132" s="28" t="n">
        <f aca="false">IF(D132="OCCUPIED",ROUNDUP(H132,0),"")</f>
        <v>61</v>
      </c>
      <c r="J132" s="28" t="n">
        <f aca="false">IF(D132="OCCUPIED",MAX(G132,I132),"")</f>
        <v>61</v>
      </c>
      <c r="K132" s="28" t="n">
        <f aca="false">IF(D132&lt;&gt;"OCCUPIED","",IF(C132="COVERED",Covered_Rate,Open_Rate))</f>
        <v>10.4</v>
      </c>
      <c r="L132" s="39" t="n">
        <f aca="false">IF(D132="OCCUPIED",J132*K132,"")</f>
        <v>634.4</v>
      </c>
      <c r="M132" s="26" t="n">
        <f aca="false">IF(D132&lt;&gt;"OCCUPIED","",COUNTIFS('Source - Billing Aug26'!$E$5:$E$773,A132,'Source - Billing Aug26'!$B$5:$B$773,Billing_Month,'Source - Billing Aug26'!$H$5:$H$773,"MONTHLY_MOORAGE"))</f>
        <v>1</v>
      </c>
      <c r="N132" s="28" t="n">
        <f aca="false">IF(M132=0,"",SUMIFS('Source - Billing Aug26'!$I$5:$I$773,'Source - Billing Aug26'!$E$5:$E$773,A132,'Source - Billing Aug26'!$B$5:$B$773,Billing_Month,'Source - Billing Aug26'!$H$5:$H$773,"MONTHLY_MOORAGE"))</f>
        <v>61</v>
      </c>
      <c r="O132" s="28" t="n">
        <f aca="false">IF(M132=0,"",SUMIFS('Source - Billing Aug26'!$L$5:$L$773,'Source - Billing Aug26'!$E$5:$E$773,A132,'Source - Billing Aug26'!$B$5:$B$773,Billing_Month,'Source - Billing Aug26'!$H$5:$H$773,"MONTHLY_MOORAGE"))</f>
        <v>10.4</v>
      </c>
      <c r="P132" s="39" t="n">
        <f aca="false">IF(D132&lt;&gt;"OCCUPIED","",SUMIFS('Source - Billing Aug26'!$M$5:$M$773,'Source - Billing Aug26'!$E$5:$E$773,A132,'Source - Billing Aug26'!$B$5:$B$773,Billing_Month,'Source - Billing Aug26'!$H$5:$H$773,"MONTHLY_MOORAGE"))</f>
        <v>634.4</v>
      </c>
      <c r="Q132" s="39" t="n">
        <f aca="false">IF(D132&lt;&gt;"OCCUPIED","",P132-L132)</f>
        <v>0</v>
      </c>
      <c r="R132" s="26" t="str">
        <f aca="false">IF(D132&lt;&gt;"OCCUPIED","OUT OF SCOPE",IF(M132=0,"MISSING AUGUST BILL",IF(M132&gt;1,"DUPLICATE BILL",IF(ABS(Q132)&lt;0.01,"MATCH",IF(Q132&gt;0,"OVERBILLED","UNDERBILLED")))))</f>
        <v>MATCH</v>
      </c>
      <c r="S132" s="26" t="str">
        <f aca="false">IF(M132=0,"",IFERROR(INDEX('Source - Billing Aug26'!$C$5:$C$773,MATCH(A132,'Source - Billing Aug26'!$E$5:$E$773,0)),""))</f>
        <v>AC-LP-0522</v>
      </c>
    </row>
    <row r="133" customFormat="false" ht="15" hidden="false" customHeight="true" outlineLevel="0" collapsed="false">
      <c r="A133" s="26" t="str">
        <f aca="false">'Source - Inventory'!A123</f>
        <v>LP-0523</v>
      </c>
      <c r="B133" s="26" t="str">
        <f aca="false">'Source - Inventory'!B123</f>
        <v>Ledgport</v>
      </c>
      <c r="C133" s="26" t="str">
        <f aca="false">'Source - Inventory'!G123</f>
        <v>COVERED</v>
      </c>
      <c r="D133" s="26" t="str">
        <f aca="false">'Source - Inventory'!J123</f>
        <v>OCCUPIED</v>
      </c>
      <c r="E133" s="26" t="str">
        <f aca="false">'Source - Inventory'!L123</f>
        <v>WL-03212</v>
      </c>
      <c r="F133" s="26" t="str">
        <f aca="false">'Source - Inventory'!M123</f>
        <v>Damon Garcia</v>
      </c>
      <c r="G133" s="26" t="n">
        <f aca="false">'Source - Inventory'!E123</f>
        <v>24</v>
      </c>
      <c r="H133" s="28" t="n">
        <f aca="false">'Source - Inventory'!O123</f>
        <v>24.2</v>
      </c>
      <c r="I133" s="28" t="n">
        <f aca="false">IF(D133="OCCUPIED",ROUNDUP(H133,0),"")</f>
        <v>25</v>
      </c>
      <c r="J133" s="28" t="n">
        <f aca="false">IF(D133="OCCUPIED",MAX(G133,I133),"")</f>
        <v>25</v>
      </c>
      <c r="K133" s="28" t="n">
        <f aca="false">IF(D133&lt;&gt;"OCCUPIED","",IF(C133="COVERED",Covered_Rate,Open_Rate))</f>
        <v>10.4</v>
      </c>
      <c r="L133" s="39" t="n">
        <f aca="false">IF(D133="OCCUPIED",J133*K133,"")</f>
        <v>260</v>
      </c>
      <c r="M133" s="26" t="n">
        <f aca="false">IF(D133&lt;&gt;"OCCUPIED","",COUNTIFS('Source - Billing Aug26'!$E$5:$E$773,A133,'Source - Billing Aug26'!$B$5:$B$773,Billing_Month,'Source - Billing Aug26'!$H$5:$H$773,"MONTHLY_MOORAGE"))</f>
        <v>1</v>
      </c>
      <c r="N133" s="28" t="n">
        <f aca="false">IF(M133=0,"",SUMIFS('Source - Billing Aug26'!$I$5:$I$773,'Source - Billing Aug26'!$E$5:$E$773,A133,'Source - Billing Aug26'!$B$5:$B$773,Billing_Month,'Source - Billing Aug26'!$H$5:$H$773,"MONTHLY_MOORAGE"))</f>
        <v>25</v>
      </c>
      <c r="O133" s="28" t="n">
        <f aca="false">IF(M133=0,"",SUMIFS('Source - Billing Aug26'!$L$5:$L$773,'Source - Billing Aug26'!$E$5:$E$773,A133,'Source - Billing Aug26'!$B$5:$B$773,Billing_Month,'Source - Billing Aug26'!$H$5:$H$773,"MONTHLY_MOORAGE"))</f>
        <v>10.4</v>
      </c>
      <c r="P133" s="39" t="n">
        <f aca="false">IF(D133&lt;&gt;"OCCUPIED","",SUMIFS('Source - Billing Aug26'!$M$5:$M$773,'Source - Billing Aug26'!$E$5:$E$773,A133,'Source - Billing Aug26'!$B$5:$B$773,Billing_Month,'Source - Billing Aug26'!$H$5:$H$773,"MONTHLY_MOORAGE"))</f>
        <v>260</v>
      </c>
      <c r="Q133" s="39" t="n">
        <f aca="false">IF(D133&lt;&gt;"OCCUPIED","",P133-L133)</f>
        <v>0</v>
      </c>
      <c r="R133" s="26" t="str">
        <f aca="false">IF(D133&lt;&gt;"OCCUPIED","OUT OF SCOPE",IF(M133=0,"MISSING AUGUST BILL",IF(M133&gt;1,"DUPLICATE BILL",IF(ABS(Q133)&lt;0.01,"MATCH",IF(Q133&gt;0,"OVERBILLED","UNDERBILLED")))))</f>
        <v>MATCH</v>
      </c>
      <c r="S133" s="26" t="str">
        <f aca="false">IF(M133=0,"",IFERROR(INDEX('Source - Billing Aug26'!$C$5:$C$773,MATCH(A133,'Source - Billing Aug26'!$E$5:$E$773,0)),""))</f>
        <v>AC-LP-0523</v>
      </c>
    </row>
    <row r="134" customFormat="false" ht="15" hidden="false" customHeight="true" outlineLevel="0" collapsed="false">
      <c r="A134" s="26" t="str">
        <f aca="false">'Source - Inventory'!A124</f>
        <v>LP-0524</v>
      </c>
      <c r="B134" s="26" t="str">
        <f aca="false">'Source - Inventory'!B124</f>
        <v>Ledgport</v>
      </c>
      <c r="C134" s="26" t="str">
        <f aca="false">'Source - Inventory'!G124</f>
        <v>COVERED</v>
      </c>
      <c r="D134" s="26" t="str">
        <f aca="false">'Source - Inventory'!J124</f>
        <v>OCCUPIED</v>
      </c>
      <c r="E134" s="26" t="str">
        <f aca="false">'Source - Inventory'!L124</f>
        <v>WL-02695</v>
      </c>
      <c r="F134" s="26" t="str">
        <f aca="false">'Source - Inventory'!M124</f>
        <v>Anthony Hamilton</v>
      </c>
      <c r="G134" s="26" t="n">
        <f aca="false">'Source - Inventory'!E124</f>
        <v>28</v>
      </c>
      <c r="H134" s="28" t="n">
        <f aca="false">'Source - Inventory'!O124</f>
        <v>24.6</v>
      </c>
      <c r="I134" s="28" t="n">
        <f aca="false">IF(D134="OCCUPIED",ROUNDUP(H134,0),"")</f>
        <v>25</v>
      </c>
      <c r="J134" s="28" t="n">
        <f aca="false">IF(D134="OCCUPIED",MAX(G134,I134),"")</f>
        <v>28</v>
      </c>
      <c r="K134" s="28" t="n">
        <f aca="false">IF(D134&lt;&gt;"OCCUPIED","",IF(C134="COVERED",Covered_Rate,Open_Rate))</f>
        <v>10.4</v>
      </c>
      <c r="L134" s="39" t="n">
        <f aca="false">IF(D134="OCCUPIED",J134*K134,"")</f>
        <v>291.2</v>
      </c>
      <c r="M134" s="26" t="n">
        <f aca="false">IF(D134&lt;&gt;"OCCUPIED","",COUNTIFS('Source - Billing Aug26'!$E$5:$E$773,A134,'Source - Billing Aug26'!$B$5:$B$773,Billing_Month,'Source - Billing Aug26'!$H$5:$H$773,"MONTHLY_MOORAGE"))</f>
        <v>1</v>
      </c>
      <c r="N134" s="28" t="n">
        <f aca="false">IF(M134=0,"",SUMIFS('Source - Billing Aug26'!$I$5:$I$773,'Source - Billing Aug26'!$E$5:$E$773,A134,'Source - Billing Aug26'!$B$5:$B$773,Billing_Month,'Source - Billing Aug26'!$H$5:$H$773,"MONTHLY_MOORAGE"))</f>
        <v>28</v>
      </c>
      <c r="O134" s="28" t="n">
        <f aca="false">IF(M134=0,"",SUMIFS('Source - Billing Aug26'!$L$5:$L$773,'Source - Billing Aug26'!$E$5:$E$773,A134,'Source - Billing Aug26'!$B$5:$B$773,Billing_Month,'Source - Billing Aug26'!$H$5:$H$773,"MONTHLY_MOORAGE"))</f>
        <v>10.4</v>
      </c>
      <c r="P134" s="39" t="n">
        <f aca="false">IF(D134&lt;&gt;"OCCUPIED","",SUMIFS('Source - Billing Aug26'!$M$5:$M$773,'Source - Billing Aug26'!$E$5:$E$773,A134,'Source - Billing Aug26'!$B$5:$B$773,Billing_Month,'Source - Billing Aug26'!$H$5:$H$773,"MONTHLY_MOORAGE"))</f>
        <v>291.2</v>
      </c>
      <c r="Q134" s="39" t="n">
        <f aca="false">IF(D134&lt;&gt;"OCCUPIED","",P134-L134)</f>
        <v>0</v>
      </c>
      <c r="R134" s="26" t="str">
        <f aca="false">IF(D134&lt;&gt;"OCCUPIED","OUT OF SCOPE",IF(M134=0,"MISSING AUGUST BILL",IF(M134&gt;1,"DUPLICATE BILL",IF(ABS(Q134)&lt;0.01,"MATCH",IF(Q134&gt;0,"OVERBILLED","UNDERBILLED")))))</f>
        <v>MATCH</v>
      </c>
      <c r="S134" s="26" t="str">
        <f aca="false">IF(M134=0,"",IFERROR(INDEX('Source - Billing Aug26'!$C$5:$C$773,MATCH(A134,'Source - Billing Aug26'!$E$5:$E$773,0)),""))</f>
        <v>AC-LP-0524</v>
      </c>
    </row>
    <row r="135" customFormat="false" ht="15" hidden="false" customHeight="true" outlineLevel="0" collapsed="false">
      <c r="A135" s="26" t="str">
        <f aca="false">'Source - Inventory'!A125</f>
        <v>LP-0601</v>
      </c>
      <c r="B135" s="26" t="str">
        <f aca="false">'Source - Inventory'!B125</f>
        <v>Ledgport</v>
      </c>
      <c r="C135" s="26" t="str">
        <f aca="false">'Source - Inventory'!G125</f>
        <v>COVERED</v>
      </c>
      <c r="D135" s="26" t="str">
        <f aca="false">'Source - Inventory'!J125</f>
        <v>OCCUPIED</v>
      </c>
      <c r="E135" s="26" t="str">
        <f aca="false">'Source - Inventory'!L125</f>
        <v>WL-02639</v>
      </c>
      <c r="F135" s="26" t="str">
        <f aca="false">'Source - Inventory'!M125</f>
        <v>Ronald Moore</v>
      </c>
      <c r="G135" s="26" t="n">
        <f aca="false">'Source - Inventory'!E125</f>
        <v>24</v>
      </c>
      <c r="H135" s="28" t="n">
        <f aca="false">'Source - Inventory'!O125</f>
        <v>29.3</v>
      </c>
      <c r="I135" s="28" t="n">
        <f aca="false">IF(D135="OCCUPIED",ROUNDUP(H135,0),"")</f>
        <v>30</v>
      </c>
      <c r="J135" s="28" t="n">
        <f aca="false">IF(D135="OCCUPIED",MAX(G135,I135),"")</f>
        <v>30</v>
      </c>
      <c r="K135" s="28" t="n">
        <f aca="false">IF(D135&lt;&gt;"OCCUPIED","",IF(C135="COVERED",Covered_Rate,Open_Rate))</f>
        <v>10.4</v>
      </c>
      <c r="L135" s="39" t="n">
        <f aca="false">IF(D135="OCCUPIED",J135*K135,"")</f>
        <v>312</v>
      </c>
      <c r="M135" s="26" t="n">
        <f aca="false">IF(D135&lt;&gt;"OCCUPIED","",COUNTIFS('Source - Billing Aug26'!$E$5:$E$773,A135,'Source - Billing Aug26'!$B$5:$B$773,Billing_Month,'Source - Billing Aug26'!$H$5:$H$773,"MONTHLY_MOORAGE"))</f>
        <v>1</v>
      </c>
      <c r="N135" s="28" t="n">
        <f aca="false">IF(M135=0,"",SUMIFS('Source - Billing Aug26'!$I$5:$I$773,'Source - Billing Aug26'!$E$5:$E$773,A135,'Source - Billing Aug26'!$B$5:$B$773,Billing_Month,'Source - Billing Aug26'!$H$5:$H$773,"MONTHLY_MOORAGE"))</f>
        <v>30</v>
      </c>
      <c r="O135" s="28" t="n">
        <f aca="false">IF(M135=0,"",SUMIFS('Source - Billing Aug26'!$L$5:$L$773,'Source - Billing Aug26'!$E$5:$E$773,A135,'Source - Billing Aug26'!$B$5:$B$773,Billing_Month,'Source - Billing Aug26'!$H$5:$H$773,"MONTHLY_MOORAGE"))</f>
        <v>10.4</v>
      </c>
      <c r="P135" s="39" t="n">
        <f aca="false">IF(D135&lt;&gt;"OCCUPIED","",SUMIFS('Source - Billing Aug26'!$M$5:$M$773,'Source - Billing Aug26'!$E$5:$E$773,A135,'Source - Billing Aug26'!$B$5:$B$773,Billing_Month,'Source - Billing Aug26'!$H$5:$H$773,"MONTHLY_MOORAGE"))</f>
        <v>312</v>
      </c>
      <c r="Q135" s="39" t="n">
        <f aca="false">IF(D135&lt;&gt;"OCCUPIED","",P135-L135)</f>
        <v>0</v>
      </c>
      <c r="R135" s="26" t="str">
        <f aca="false">IF(D135&lt;&gt;"OCCUPIED","OUT OF SCOPE",IF(M135=0,"MISSING AUGUST BILL",IF(M135&gt;1,"DUPLICATE BILL",IF(ABS(Q135)&lt;0.01,"MATCH",IF(Q135&gt;0,"OVERBILLED","UNDERBILLED")))))</f>
        <v>MATCH</v>
      </c>
      <c r="S135" s="26" t="str">
        <f aca="false">IF(M135=0,"",IFERROR(INDEX('Source - Billing Aug26'!$C$5:$C$773,MATCH(A135,'Source - Billing Aug26'!$E$5:$E$773,0)),""))</f>
        <v>AC-LP-0601</v>
      </c>
    </row>
    <row r="136" customFormat="false" ht="15" hidden="false" customHeight="true" outlineLevel="0" collapsed="false">
      <c r="A136" s="26" t="str">
        <f aca="false">'Source - Inventory'!A126</f>
        <v>LP-0602</v>
      </c>
      <c r="B136" s="26" t="str">
        <f aca="false">'Source - Inventory'!B126</f>
        <v>Ledgport</v>
      </c>
      <c r="C136" s="26" t="str">
        <f aca="false">'Source - Inventory'!G126</f>
        <v>COVERED</v>
      </c>
      <c r="D136" s="26" t="str">
        <f aca="false">'Source - Inventory'!J126</f>
        <v>OCCUPIED</v>
      </c>
      <c r="E136" s="26" t="str">
        <f aca="false">'Source - Inventory'!L126</f>
        <v>WL-01342</v>
      </c>
      <c r="F136" s="26" t="str">
        <f aca="false">'Source - Inventory'!M126</f>
        <v>Lee Maldonado</v>
      </c>
      <c r="G136" s="26" t="n">
        <f aca="false">'Source - Inventory'!E126</f>
        <v>36</v>
      </c>
      <c r="H136" s="28" t="n">
        <f aca="false">'Source - Inventory'!O126</f>
        <v>57.7</v>
      </c>
      <c r="I136" s="28" t="n">
        <f aca="false">IF(D136="OCCUPIED",ROUNDUP(H136,0),"")</f>
        <v>58</v>
      </c>
      <c r="J136" s="28" t="n">
        <f aca="false">IF(D136="OCCUPIED",MAX(G136,I136),"")</f>
        <v>58</v>
      </c>
      <c r="K136" s="28" t="n">
        <f aca="false">IF(D136&lt;&gt;"OCCUPIED","",IF(C136="COVERED",Covered_Rate,Open_Rate))</f>
        <v>10.4</v>
      </c>
      <c r="L136" s="39" t="n">
        <f aca="false">IF(D136="OCCUPIED",J136*K136,"")</f>
        <v>603.2</v>
      </c>
      <c r="M136" s="26" t="n">
        <f aca="false">IF(D136&lt;&gt;"OCCUPIED","",COUNTIFS('Source - Billing Aug26'!$E$5:$E$773,A136,'Source - Billing Aug26'!$B$5:$B$773,Billing_Month,'Source - Billing Aug26'!$H$5:$H$773,"MONTHLY_MOORAGE"))</f>
        <v>1</v>
      </c>
      <c r="N136" s="28" t="n">
        <f aca="false">IF(M136=0,"",SUMIFS('Source - Billing Aug26'!$I$5:$I$773,'Source - Billing Aug26'!$E$5:$E$773,A136,'Source - Billing Aug26'!$B$5:$B$773,Billing_Month,'Source - Billing Aug26'!$H$5:$H$773,"MONTHLY_MOORAGE"))</f>
        <v>58</v>
      </c>
      <c r="O136" s="28" t="n">
        <f aca="false">IF(M136=0,"",SUMIFS('Source - Billing Aug26'!$L$5:$L$773,'Source - Billing Aug26'!$E$5:$E$773,A136,'Source - Billing Aug26'!$B$5:$B$773,Billing_Month,'Source - Billing Aug26'!$H$5:$H$773,"MONTHLY_MOORAGE"))</f>
        <v>10.4</v>
      </c>
      <c r="P136" s="39" t="n">
        <f aca="false">IF(D136&lt;&gt;"OCCUPIED","",SUMIFS('Source - Billing Aug26'!$M$5:$M$773,'Source - Billing Aug26'!$E$5:$E$773,A136,'Source - Billing Aug26'!$B$5:$B$773,Billing_Month,'Source - Billing Aug26'!$H$5:$H$773,"MONTHLY_MOORAGE"))</f>
        <v>603.2</v>
      </c>
      <c r="Q136" s="39" t="n">
        <f aca="false">IF(D136&lt;&gt;"OCCUPIED","",P136-L136)</f>
        <v>0</v>
      </c>
      <c r="R136" s="26" t="str">
        <f aca="false">IF(D136&lt;&gt;"OCCUPIED","OUT OF SCOPE",IF(M136=0,"MISSING AUGUST BILL",IF(M136&gt;1,"DUPLICATE BILL",IF(ABS(Q136)&lt;0.01,"MATCH",IF(Q136&gt;0,"OVERBILLED","UNDERBILLED")))))</f>
        <v>MATCH</v>
      </c>
      <c r="S136" s="26" t="str">
        <f aca="false">IF(M136=0,"",IFERROR(INDEX('Source - Billing Aug26'!$C$5:$C$773,MATCH(A136,'Source - Billing Aug26'!$E$5:$E$773,0)),""))</f>
        <v>AC-LP-0602</v>
      </c>
    </row>
    <row r="137" customFormat="false" ht="15" hidden="false" customHeight="true" outlineLevel="0" collapsed="false">
      <c r="A137" s="26" t="str">
        <f aca="false">'Source - Inventory'!A127</f>
        <v>LP-0603</v>
      </c>
      <c r="B137" s="26" t="str">
        <f aca="false">'Source - Inventory'!B127</f>
        <v>Ledgport</v>
      </c>
      <c r="C137" s="26" t="str">
        <f aca="false">'Source - Inventory'!G127</f>
        <v>COVERED</v>
      </c>
      <c r="D137" s="26" t="str">
        <f aca="false">'Source - Inventory'!J127</f>
        <v>OCCUPIED</v>
      </c>
      <c r="E137" s="26" t="str">
        <f aca="false">'Source - Inventory'!L127</f>
        <v>WL-02921</v>
      </c>
      <c r="F137" s="26" t="str">
        <f aca="false">'Source - Inventory'!M127</f>
        <v>Marissa Hatfield</v>
      </c>
      <c r="G137" s="26" t="n">
        <f aca="false">'Source - Inventory'!E127</f>
        <v>28</v>
      </c>
      <c r="H137" s="28" t="n">
        <f aca="false">'Source - Inventory'!O127</f>
        <v>32.2</v>
      </c>
      <c r="I137" s="28" t="n">
        <f aca="false">IF(D137="OCCUPIED",ROUNDUP(H137,0),"")</f>
        <v>33</v>
      </c>
      <c r="J137" s="28" t="n">
        <f aca="false">IF(D137="OCCUPIED",MAX(G137,I137),"")</f>
        <v>33</v>
      </c>
      <c r="K137" s="28" t="n">
        <f aca="false">IF(D137&lt;&gt;"OCCUPIED","",IF(C137="COVERED",Covered_Rate,Open_Rate))</f>
        <v>10.4</v>
      </c>
      <c r="L137" s="39" t="n">
        <f aca="false">IF(D137="OCCUPIED",J137*K137,"")</f>
        <v>343.2</v>
      </c>
      <c r="M137" s="26" t="n">
        <f aca="false">IF(D137&lt;&gt;"OCCUPIED","",COUNTIFS('Source - Billing Aug26'!$E$5:$E$773,A137,'Source - Billing Aug26'!$B$5:$B$773,Billing_Month,'Source - Billing Aug26'!$H$5:$H$773,"MONTHLY_MOORAGE"))</f>
        <v>1</v>
      </c>
      <c r="N137" s="28" t="n">
        <f aca="false">IF(M137=0,"",SUMIFS('Source - Billing Aug26'!$I$5:$I$773,'Source - Billing Aug26'!$E$5:$E$773,A137,'Source - Billing Aug26'!$B$5:$B$773,Billing_Month,'Source - Billing Aug26'!$H$5:$H$773,"MONTHLY_MOORAGE"))</f>
        <v>33</v>
      </c>
      <c r="O137" s="28" t="n">
        <f aca="false">IF(M137=0,"",SUMIFS('Source - Billing Aug26'!$L$5:$L$773,'Source - Billing Aug26'!$E$5:$E$773,A137,'Source - Billing Aug26'!$B$5:$B$773,Billing_Month,'Source - Billing Aug26'!$H$5:$H$773,"MONTHLY_MOORAGE"))</f>
        <v>10.4</v>
      </c>
      <c r="P137" s="39" t="n">
        <f aca="false">IF(D137&lt;&gt;"OCCUPIED","",SUMIFS('Source - Billing Aug26'!$M$5:$M$773,'Source - Billing Aug26'!$E$5:$E$773,A137,'Source - Billing Aug26'!$B$5:$B$773,Billing_Month,'Source - Billing Aug26'!$H$5:$H$773,"MONTHLY_MOORAGE"))</f>
        <v>343.2</v>
      </c>
      <c r="Q137" s="39" t="n">
        <f aca="false">IF(D137&lt;&gt;"OCCUPIED","",P137-L137)</f>
        <v>0</v>
      </c>
      <c r="R137" s="26" t="str">
        <f aca="false">IF(D137&lt;&gt;"OCCUPIED","OUT OF SCOPE",IF(M137=0,"MISSING AUGUST BILL",IF(M137&gt;1,"DUPLICATE BILL",IF(ABS(Q137)&lt;0.01,"MATCH",IF(Q137&gt;0,"OVERBILLED","UNDERBILLED")))))</f>
        <v>MATCH</v>
      </c>
      <c r="S137" s="26" t="str">
        <f aca="false">IF(M137=0,"",IFERROR(INDEX('Source - Billing Aug26'!$C$5:$C$773,MATCH(A137,'Source - Billing Aug26'!$E$5:$E$773,0)),""))</f>
        <v>AC-LP-0603</v>
      </c>
    </row>
    <row r="138" customFormat="false" ht="15" hidden="false" customHeight="true" outlineLevel="0" collapsed="false">
      <c r="A138" s="26" t="str">
        <f aca="false">'Source - Inventory'!A128</f>
        <v>LP-0604</v>
      </c>
      <c r="B138" s="26" t="str">
        <f aca="false">'Source - Inventory'!B128</f>
        <v>Ledgport</v>
      </c>
      <c r="C138" s="26" t="str">
        <f aca="false">'Source - Inventory'!G128</f>
        <v>COVERED</v>
      </c>
      <c r="D138" s="26" t="str">
        <f aca="false">'Source - Inventory'!J128</f>
        <v>OCCUPIED</v>
      </c>
      <c r="E138" s="26" t="str">
        <f aca="false">'Source - Inventory'!L128</f>
        <v>WL-02608</v>
      </c>
      <c r="F138" s="26" t="str">
        <f aca="false">'Source - Inventory'!M128</f>
        <v>Timothy Porter</v>
      </c>
      <c r="G138" s="26" t="n">
        <f aca="false">'Source - Inventory'!E128</f>
        <v>40</v>
      </c>
      <c r="H138" s="28" t="n">
        <f aca="false">'Source - Inventory'!O128</f>
        <v>51</v>
      </c>
      <c r="I138" s="28" t="n">
        <f aca="false">IF(D138="OCCUPIED",ROUNDUP(H138,0),"")</f>
        <v>51</v>
      </c>
      <c r="J138" s="28" t="n">
        <f aca="false">IF(D138="OCCUPIED",MAX(G138,I138),"")</f>
        <v>51</v>
      </c>
      <c r="K138" s="28" t="n">
        <f aca="false">IF(D138&lt;&gt;"OCCUPIED","",IF(C138="COVERED",Covered_Rate,Open_Rate))</f>
        <v>10.4</v>
      </c>
      <c r="L138" s="39" t="n">
        <f aca="false">IF(D138="OCCUPIED",J138*K138,"")</f>
        <v>530.4</v>
      </c>
      <c r="M138" s="26" t="n">
        <f aca="false">IF(D138&lt;&gt;"OCCUPIED","",COUNTIFS('Source - Billing Aug26'!$E$5:$E$773,A138,'Source - Billing Aug26'!$B$5:$B$773,Billing_Month,'Source - Billing Aug26'!$H$5:$H$773,"MONTHLY_MOORAGE"))</f>
        <v>1</v>
      </c>
      <c r="N138" s="28" t="n">
        <f aca="false">IF(M138=0,"",SUMIFS('Source - Billing Aug26'!$I$5:$I$773,'Source - Billing Aug26'!$E$5:$E$773,A138,'Source - Billing Aug26'!$B$5:$B$773,Billing_Month,'Source - Billing Aug26'!$H$5:$H$773,"MONTHLY_MOORAGE"))</f>
        <v>51</v>
      </c>
      <c r="O138" s="28" t="n">
        <f aca="false">IF(M138=0,"",SUMIFS('Source - Billing Aug26'!$L$5:$L$773,'Source - Billing Aug26'!$E$5:$E$773,A138,'Source - Billing Aug26'!$B$5:$B$773,Billing_Month,'Source - Billing Aug26'!$H$5:$H$773,"MONTHLY_MOORAGE"))</f>
        <v>10.4</v>
      </c>
      <c r="P138" s="39" t="n">
        <f aca="false">IF(D138&lt;&gt;"OCCUPIED","",SUMIFS('Source - Billing Aug26'!$M$5:$M$773,'Source - Billing Aug26'!$E$5:$E$773,A138,'Source - Billing Aug26'!$B$5:$B$773,Billing_Month,'Source - Billing Aug26'!$H$5:$H$773,"MONTHLY_MOORAGE"))</f>
        <v>530.4</v>
      </c>
      <c r="Q138" s="39" t="n">
        <f aca="false">IF(D138&lt;&gt;"OCCUPIED","",P138-L138)</f>
        <v>0</v>
      </c>
      <c r="R138" s="26" t="str">
        <f aca="false">IF(D138&lt;&gt;"OCCUPIED","OUT OF SCOPE",IF(M138=0,"MISSING AUGUST BILL",IF(M138&gt;1,"DUPLICATE BILL",IF(ABS(Q138)&lt;0.01,"MATCH",IF(Q138&gt;0,"OVERBILLED","UNDERBILLED")))))</f>
        <v>MATCH</v>
      </c>
      <c r="S138" s="26" t="str">
        <f aca="false">IF(M138=0,"",IFERROR(INDEX('Source - Billing Aug26'!$C$5:$C$773,MATCH(A138,'Source - Billing Aug26'!$E$5:$E$773,0)),""))</f>
        <v>AC-LP-0604</v>
      </c>
    </row>
    <row r="139" customFormat="false" ht="15" hidden="false" customHeight="true" outlineLevel="0" collapsed="false">
      <c r="A139" s="26" t="str">
        <f aca="false">'Source - Inventory'!A129</f>
        <v>LP-0605</v>
      </c>
      <c r="B139" s="26" t="str">
        <f aca="false">'Source - Inventory'!B129</f>
        <v>Ledgport</v>
      </c>
      <c r="C139" s="26" t="str">
        <f aca="false">'Source - Inventory'!G129</f>
        <v>COVERED</v>
      </c>
      <c r="D139" s="26" t="str">
        <f aca="false">'Source - Inventory'!J129</f>
        <v>OCCUPIED</v>
      </c>
      <c r="E139" s="26" t="str">
        <f aca="false">'Source - Inventory'!L129</f>
        <v>WL-01747</v>
      </c>
      <c r="F139" s="26" t="str">
        <f aca="false">'Source - Inventory'!M129</f>
        <v>Andrew Anderson</v>
      </c>
      <c r="G139" s="26" t="n">
        <f aca="false">'Source - Inventory'!E129</f>
        <v>24</v>
      </c>
      <c r="H139" s="28" t="n">
        <f aca="false">'Source - Inventory'!O129</f>
        <v>50.9</v>
      </c>
      <c r="I139" s="28" t="n">
        <f aca="false">IF(D139="OCCUPIED",ROUNDUP(H139,0),"")</f>
        <v>51</v>
      </c>
      <c r="J139" s="28" t="n">
        <f aca="false">IF(D139="OCCUPIED",MAX(G139,I139),"")</f>
        <v>51</v>
      </c>
      <c r="K139" s="28" t="n">
        <f aca="false">IF(D139&lt;&gt;"OCCUPIED","",IF(C139="COVERED",Covered_Rate,Open_Rate))</f>
        <v>10.4</v>
      </c>
      <c r="L139" s="39" t="n">
        <f aca="false">IF(D139="OCCUPIED",J139*K139,"")</f>
        <v>530.4</v>
      </c>
      <c r="M139" s="26" t="n">
        <f aca="false">IF(D139&lt;&gt;"OCCUPIED","",COUNTIFS('Source - Billing Aug26'!$E$5:$E$773,A139,'Source - Billing Aug26'!$B$5:$B$773,Billing_Month,'Source - Billing Aug26'!$H$5:$H$773,"MONTHLY_MOORAGE"))</f>
        <v>1</v>
      </c>
      <c r="N139" s="28" t="n">
        <f aca="false">IF(M139=0,"",SUMIFS('Source - Billing Aug26'!$I$5:$I$773,'Source - Billing Aug26'!$E$5:$E$773,A139,'Source - Billing Aug26'!$B$5:$B$773,Billing_Month,'Source - Billing Aug26'!$H$5:$H$773,"MONTHLY_MOORAGE"))</f>
        <v>51</v>
      </c>
      <c r="O139" s="28" t="n">
        <f aca="false">IF(M139=0,"",SUMIFS('Source - Billing Aug26'!$L$5:$L$773,'Source - Billing Aug26'!$E$5:$E$773,A139,'Source - Billing Aug26'!$B$5:$B$773,Billing_Month,'Source - Billing Aug26'!$H$5:$H$773,"MONTHLY_MOORAGE"))</f>
        <v>10.4</v>
      </c>
      <c r="P139" s="39" t="n">
        <f aca="false">IF(D139&lt;&gt;"OCCUPIED","",SUMIFS('Source - Billing Aug26'!$M$5:$M$773,'Source - Billing Aug26'!$E$5:$E$773,A139,'Source - Billing Aug26'!$B$5:$B$773,Billing_Month,'Source - Billing Aug26'!$H$5:$H$773,"MONTHLY_MOORAGE"))</f>
        <v>530.4</v>
      </c>
      <c r="Q139" s="39" t="n">
        <f aca="false">IF(D139&lt;&gt;"OCCUPIED","",P139-L139)</f>
        <v>0</v>
      </c>
      <c r="R139" s="26" t="str">
        <f aca="false">IF(D139&lt;&gt;"OCCUPIED","OUT OF SCOPE",IF(M139=0,"MISSING AUGUST BILL",IF(M139&gt;1,"DUPLICATE BILL",IF(ABS(Q139)&lt;0.01,"MATCH",IF(Q139&gt;0,"OVERBILLED","UNDERBILLED")))))</f>
        <v>MATCH</v>
      </c>
      <c r="S139" s="26" t="str">
        <f aca="false">IF(M139=0,"",IFERROR(INDEX('Source - Billing Aug26'!$C$5:$C$773,MATCH(A139,'Source - Billing Aug26'!$E$5:$E$773,0)),""))</f>
        <v>AC-LP-0605</v>
      </c>
    </row>
    <row r="140" customFormat="false" ht="15" hidden="false" customHeight="true" outlineLevel="0" collapsed="false">
      <c r="A140" s="26" t="str">
        <f aca="false">'Source - Inventory'!A130</f>
        <v>LP-0606</v>
      </c>
      <c r="B140" s="26" t="str">
        <f aca="false">'Source - Inventory'!B130</f>
        <v>Ledgport</v>
      </c>
      <c r="C140" s="26" t="str">
        <f aca="false">'Source - Inventory'!G130</f>
        <v>COVERED</v>
      </c>
      <c r="D140" s="26" t="str">
        <f aca="false">'Source - Inventory'!J130</f>
        <v>OCCUPIED</v>
      </c>
      <c r="E140" s="26" t="str">
        <f aca="false">'Source - Inventory'!L130</f>
        <v>WL-03735</v>
      </c>
      <c r="F140" s="26" t="str">
        <f aca="false">'Source - Inventory'!M130</f>
        <v>Kyle Foster</v>
      </c>
      <c r="G140" s="26" t="n">
        <f aca="false">'Source - Inventory'!E130</f>
        <v>24</v>
      </c>
      <c r="H140" s="28" t="n">
        <f aca="false">'Source - Inventory'!O130</f>
        <v>61.2</v>
      </c>
      <c r="I140" s="28" t="n">
        <f aca="false">IF(D140="OCCUPIED",ROUNDUP(H140,0),"")</f>
        <v>62</v>
      </c>
      <c r="J140" s="28" t="n">
        <f aca="false">IF(D140="OCCUPIED",MAX(G140,I140),"")</f>
        <v>62</v>
      </c>
      <c r="K140" s="28" t="n">
        <f aca="false">IF(D140&lt;&gt;"OCCUPIED","",IF(C140="COVERED",Covered_Rate,Open_Rate))</f>
        <v>10.4</v>
      </c>
      <c r="L140" s="39" t="n">
        <f aca="false">IF(D140="OCCUPIED",J140*K140,"")</f>
        <v>644.8</v>
      </c>
      <c r="M140" s="26" t="n">
        <f aca="false">IF(D140&lt;&gt;"OCCUPIED","",COUNTIFS('Source - Billing Aug26'!$E$5:$E$773,A140,'Source - Billing Aug26'!$B$5:$B$773,Billing_Month,'Source - Billing Aug26'!$H$5:$H$773,"MONTHLY_MOORAGE"))</f>
        <v>1</v>
      </c>
      <c r="N140" s="28" t="n">
        <f aca="false">IF(M140=0,"",SUMIFS('Source - Billing Aug26'!$I$5:$I$773,'Source - Billing Aug26'!$E$5:$E$773,A140,'Source - Billing Aug26'!$B$5:$B$773,Billing_Month,'Source - Billing Aug26'!$H$5:$H$773,"MONTHLY_MOORAGE"))</f>
        <v>62</v>
      </c>
      <c r="O140" s="28" t="n">
        <f aca="false">IF(M140=0,"",SUMIFS('Source - Billing Aug26'!$L$5:$L$773,'Source - Billing Aug26'!$E$5:$E$773,A140,'Source - Billing Aug26'!$B$5:$B$773,Billing_Month,'Source - Billing Aug26'!$H$5:$H$773,"MONTHLY_MOORAGE"))</f>
        <v>10.4</v>
      </c>
      <c r="P140" s="39" t="n">
        <f aca="false">IF(D140&lt;&gt;"OCCUPIED","",SUMIFS('Source - Billing Aug26'!$M$5:$M$773,'Source - Billing Aug26'!$E$5:$E$773,A140,'Source - Billing Aug26'!$B$5:$B$773,Billing_Month,'Source - Billing Aug26'!$H$5:$H$773,"MONTHLY_MOORAGE"))</f>
        <v>644.8</v>
      </c>
      <c r="Q140" s="39" t="n">
        <f aca="false">IF(D140&lt;&gt;"OCCUPIED","",P140-L140)</f>
        <v>0</v>
      </c>
      <c r="R140" s="26" t="str">
        <f aca="false">IF(D140&lt;&gt;"OCCUPIED","OUT OF SCOPE",IF(M140=0,"MISSING AUGUST BILL",IF(M140&gt;1,"DUPLICATE BILL",IF(ABS(Q140)&lt;0.01,"MATCH",IF(Q140&gt;0,"OVERBILLED","UNDERBILLED")))))</f>
        <v>MATCH</v>
      </c>
      <c r="S140" s="26" t="str">
        <f aca="false">IF(M140=0,"",IFERROR(INDEX('Source - Billing Aug26'!$C$5:$C$773,MATCH(A140,'Source - Billing Aug26'!$E$5:$E$773,0)),""))</f>
        <v>AC-LP-0606</v>
      </c>
    </row>
    <row r="141" customFormat="false" ht="15" hidden="false" customHeight="true" outlineLevel="0" collapsed="false">
      <c r="A141" s="26" t="str">
        <f aca="false">'Source - Inventory'!A131</f>
        <v>LP-0607</v>
      </c>
      <c r="B141" s="26" t="str">
        <f aca="false">'Source - Inventory'!B131</f>
        <v>Ledgport</v>
      </c>
      <c r="C141" s="26" t="str">
        <f aca="false">'Source - Inventory'!G131</f>
        <v>COVERED</v>
      </c>
      <c r="D141" s="26" t="str">
        <f aca="false">'Source - Inventory'!J131</f>
        <v>OCCUPIED</v>
      </c>
      <c r="E141" s="26" t="str">
        <f aca="false">'Source - Inventory'!L131</f>
        <v>WL-01378</v>
      </c>
      <c r="F141" s="26" t="str">
        <f aca="false">'Source - Inventory'!M131</f>
        <v>Morgan Clark</v>
      </c>
      <c r="G141" s="26" t="n">
        <f aca="false">'Source - Inventory'!E131</f>
        <v>40</v>
      </c>
      <c r="H141" s="28" t="n">
        <f aca="false">'Source - Inventory'!O131</f>
        <v>30.7</v>
      </c>
      <c r="I141" s="28" t="n">
        <f aca="false">IF(D141="OCCUPIED",ROUNDUP(H141,0),"")</f>
        <v>31</v>
      </c>
      <c r="J141" s="28" t="n">
        <f aca="false">IF(D141="OCCUPIED",MAX(G141,I141),"")</f>
        <v>40</v>
      </c>
      <c r="K141" s="28" t="n">
        <f aca="false">IF(D141&lt;&gt;"OCCUPIED","",IF(C141="COVERED",Covered_Rate,Open_Rate))</f>
        <v>10.4</v>
      </c>
      <c r="L141" s="39" t="n">
        <f aca="false">IF(D141="OCCUPIED",J141*K141,"")</f>
        <v>416</v>
      </c>
      <c r="M141" s="26" t="n">
        <f aca="false">IF(D141&lt;&gt;"OCCUPIED","",COUNTIFS('Source - Billing Aug26'!$E$5:$E$773,A141,'Source - Billing Aug26'!$B$5:$B$773,Billing_Month,'Source - Billing Aug26'!$H$5:$H$773,"MONTHLY_MOORAGE"))</f>
        <v>1</v>
      </c>
      <c r="N141" s="28" t="n">
        <f aca="false">IF(M141=0,"",SUMIFS('Source - Billing Aug26'!$I$5:$I$773,'Source - Billing Aug26'!$E$5:$E$773,A141,'Source - Billing Aug26'!$B$5:$B$773,Billing_Month,'Source - Billing Aug26'!$H$5:$H$773,"MONTHLY_MOORAGE"))</f>
        <v>40</v>
      </c>
      <c r="O141" s="28" t="n">
        <f aca="false">IF(M141=0,"",SUMIFS('Source - Billing Aug26'!$L$5:$L$773,'Source - Billing Aug26'!$E$5:$E$773,A141,'Source - Billing Aug26'!$B$5:$B$773,Billing_Month,'Source - Billing Aug26'!$H$5:$H$773,"MONTHLY_MOORAGE"))</f>
        <v>10.4</v>
      </c>
      <c r="P141" s="39" t="n">
        <f aca="false">IF(D141&lt;&gt;"OCCUPIED","",SUMIFS('Source - Billing Aug26'!$M$5:$M$773,'Source - Billing Aug26'!$E$5:$E$773,A141,'Source - Billing Aug26'!$B$5:$B$773,Billing_Month,'Source - Billing Aug26'!$H$5:$H$773,"MONTHLY_MOORAGE"))</f>
        <v>416</v>
      </c>
      <c r="Q141" s="39" t="n">
        <f aca="false">IF(D141&lt;&gt;"OCCUPIED","",P141-L141)</f>
        <v>0</v>
      </c>
      <c r="R141" s="26" t="str">
        <f aca="false">IF(D141&lt;&gt;"OCCUPIED","OUT OF SCOPE",IF(M141=0,"MISSING AUGUST BILL",IF(M141&gt;1,"DUPLICATE BILL",IF(ABS(Q141)&lt;0.01,"MATCH",IF(Q141&gt;0,"OVERBILLED","UNDERBILLED")))))</f>
        <v>MATCH</v>
      </c>
      <c r="S141" s="26" t="str">
        <f aca="false">IF(M141=0,"",IFERROR(INDEX('Source - Billing Aug26'!$C$5:$C$773,MATCH(A141,'Source - Billing Aug26'!$E$5:$E$773,0)),""))</f>
        <v>AC-LP-0607</v>
      </c>
    </row>
    <row r="142" customFormat="false" ht="15" hidden="false" customHeight="true" outlineLevel="0" collapsed="false">
      <c r="A142" s="26" t="str">
        <f aca="false">'Source - Inventory'!A132</f>
        <v>LP-0608</v>
      </c>
      <c r="B142" s="26" t="str">
        <f aca="false">'Source - Inventory'!B132</f>
        <v>Ledgport</v>
      </c>
      <c r="C142" s="26" t="str">
        <f aca="false">'Source - Inventory'!G132</f>
        <v>COVERED</v>
      </c>
      <c r="D142" s="26" t="str">
        <f aca="false">'Source - Inventory'!J132</f>
        <v>OCCUPIED</v>
      </c>
      <c r="E142" s="26" t="str">
        <f aca="false">'Source - Inventory'!L132</f>
        <v>WL-03905</v>
      </c>
      <c r="F142" s="26" t="str">
        <f aca="false">'Source - Inventory'!M132</f>
        <v>Jamie Carpenter</v>
      </c>
      <c r="G142" s="26" t="n">
        <f aca="false">'Source - Inventory'!E132</f>
        <v>28</v>
      </c>
      <c r="H142" s="28" t="n">
        <f aca="false">'Source - Inventory'!O132</f>
        <v>22.6</v>
      </c>
      <c r="I142" s="28" t="n">
        <f aca="false">IF(D142="OCCUPIED",ROUNDUP(H142,0),"")</f>
        <v>23</v>
      </c>
      <c r="J142" s="28" t="n">
        <f aca="false">IF(D142="OCCUPIED",MAX(G142,I142),"")</f>
        <v>28</v>
      </c>
      <c r="K142" s="28" t="n">
        <f aca="false">IF(D142&lt;&gt;"OCCUPIED","",IF(C142="COVERED",Covered_Rate,Open_Rate))</f>
        <v>10.4</v>
      </c>
      <c r="L142" s="39" t="n">
        <f aca="false">IF(D142="OCCUPIED",J142*K142,"")</f>
        <v>291.2</v>
      </c>
      <c r="M142" s="26" t="n">
        <f aca="false">IF(D142&lt;&gt;"OCCUPIED","",COUNTIFS('Source - Billing Aug26'!$E$5:$E$773,A142,'Source - Billing Aug26'!$B$5:$B$773,Billing_Month,'Source - Billing Aug26'!$H$5:$H$773,"MONTHLY_MOORAGE"))</f>
        <v>1</v>
      </c>
      <c r="N142" s="28" t="n">
        <f aca="false">IF(M142=0,"",SUMIFS('Source - Billing Aug26'!$I$5:$I$773,'Source - Billing Aug26'!$E$5:$E$773,A142,'Source - Billing Aug26'!$B$5:$B$773,Billing_Month,'Source - Billing Aug26'!$H$5:$H$773,"MONTHLY_MOORAGE"))</f>
        <v>28</v>
      </c>
      <c r="O142" s="28" t="n">
        <f aca="false">IF(M142=0,"",SUMIFS('Source - Billing Aug26'!$L$5:$L$773,'Source - Billing Aug26'!$E$5:$E$773,A142,'Source - Billing Aug26'!$B$5:$B$773,Billing_Month,'Source - Billing Aug26'!$H$5:$H$773,"MONTHLY_MOORAGE"))</f>
        <v>10.4</v>
      </c>
      <c r="P142" s="39" t="n">
        <f aca="false">IF(D142&lt;&gt;"OCCUPIED","",SUMIFS('Source - Billing Aug26'!$M$5:$M$773,'Source - Billing Aug26'!$E$5:$E$773,A142,'Source - Billing Aug26'!$B$5:$B$773,Billing_Month,'Source - Billing Aug26'!$H$5:$H$773,"MONTHLY_MOORAGE"))</f>
        <v>291.2</v>
      </c>
      <c r="Q142" s="39" t="n">
        <f aca="false">IF(D142&lt;&gt;"OCCUPIED","",P142-L142)</f>
        <v>0</v>
      </c>
      <c r="R142" s="26" t="str">
        <f aca="false">IF(D142&lt;&gt;"OCCUPIED","OUT OF SCOPE",IF(M142=0,"MISSING AUGUST BILL",IF(M142&gt;1,"DUPLICATE BILL",IF(ABS(Q142)&lt;0.01,"MATCH",IF(Q142&gt;0,"OVERBILLED","UNDERBILLED")))))</f>
        <v>MATCH</v>
      </c>
      <c r="S142" s="26" t="str">
        <f aca="false">IF(M142=0,"",IFERROR(INDEX('Source - Billing Aug26'!$C$5:$C$773,MATCH(A142,'Source - Billing Aug26'!$E$5:$E$773,0)),""))</f>
        <v>AC-LP-0608</v>
      </c>
    </row>
    <row r="143" customFormat="false" ht="15" hidden="false" customHeight="true" outlineLevel="0" collapsed="false">
      <c r="A143" s="26" t="str">
        <f aca="false">'Source - Inventory'!A133</f>
        <v>LP-0609</v>
      </c>
      <c r="B143" s="26" t="str">
        <f aca="false">'Source - Inventory'!B133</f>
        <v>Ledgport</v>
      </c>
      <c r="C143" s="26" t="str">
        <f aca="false">'Source - Inventory'!G133</f>
        <v>COVERED</v>
      </c>
      <c r="D143" s="26" t="str">
        <f aca="false">'Source - Inventory'!J133</f>
        <v>OCCUPIED</v>
      </c>
      <c r="E143" s="26" t="str">
        <f aca="false">'Source - Inventory'!L133</f>
        <v>WL-01602</v>
      </c>
      <c r="F143" s="26" t="str">
        <f aca="false">'Source - Inventory'!M133</f>
        <v>Micheal Martinez</v>
      </c>
      <c r="G143" s="26" t="n">
        <f aca="false">'Source - Inventory'!E133</f>
        <v>24</v>
      </c>
      <c r="H143" s="28" t="n">
        <f aca="false">'Source - Inventory'!O133</f>
        <v>37.3</v>
      </c>
      <c r="I143" s="28" t="n">
        <f aca="false">IF(D143="OCCUPIED",ROUNDUP(H143,0),"")</f>
        <v>38</v>
      </c>
      <c r="J143" s="28" t="n">
        <f aca="false">IF(D143="OCCUPIED",MAX(G143,I143),"")</f>
        <v>38</v>
      </c>
      <c r="K143" s="28" t="n">
        <f aca="false">IF(D143&lt;&gt;"OCCUPIED","",IF(C143="COVERED",Covered_Rate,Open_Rate))</f>
        <v>10.4</v>
      </c>
      <c r="L143" s="39" t="n">
        <f aca="false">IF(D143="OCCUPIED",J143*K143,"")</f>
        <v>395.2</v>
      </c>
      <c r="M143" s="26" t="n">
        <f aca="false">IF(D143&lt;&gt;"OCCUPIED","",COUNTIFS('Source - Billing Aug26'!$E$5:$E$773,A143,'Source - Billing Aug26'!$B$5:$B$773,Billing_Month,'Source - Billing Aug26'!$H$5:$H$773,"MONTHLY_MOORAGE"))</f>
        <v>1</v>
      </c>
      <c r="N143" s="28" t="n">
        <f aca="false">IF(M143=0,"",SUMIFS('Source - Billing Aug26'!$I$5:$I$773,'Source - Billing Aug26'!$E$5:$E$773,A143,'Source - Billing Aug26'!$B$5:$B$773,Billing_Month,'Source - Billing Aug26'!$H$5:$H$773,"MONTHLY_MOORAGE"))</f>
        <v>38</v>
      </c>
      <c r="O143" s="28" t="n">
        <f aca="false">IF(M143=0,"",SUMIFS('Source - Billing Aug26'!$L$5:$L$773,'Source - Billing Aug26'!$E$5:$E$773,A143,'Source - Billing Aug26'!$B$5:$B$773,Billing_Month,'Source - Billing Aug26'!$H$5:$H$773,"MONTHLY_MOORAGE"))</f>
        <v>10.4</v>
      </c>
      <c r="P143" s="39" t="n">
        <f aca="false">IF(D143&lt;&gt;"OCCUPIED","",SUMIFS('Source - Billing Aug26'!$M$5:$M$773,'Source - Billing Aug26'!$E$5:$E$773,A143,'Source - Billing Aug26'!$B$5:$B$773,Billing_Month,'Source - Billing Aug26'!$H$5:$H$773,"MONTHLY_MOORAGE"))</f>
        <v>395.2</v>
      </c>
      <c r="Q143" s="39" t="n">
        <f aca="false">IF(D143&lt;&gt;"OCCUPIED","",P143-L143)</f>
        <v>0</v>
      </c>
      <c r="R143" s="26" t="str">
        <f aca="false">IF(D143&lt;&gt;"OCCUPIED","OUT OF SCOPE",IF(M143=0,"MISSING AUGUST BILL",IF(M143&gt;1,"DUPLICATE BILL",IF(ABS(Q143)&lt;0.01,"MATCH",IF(Q143&gt;0,"OVERBILLED","UNDERBILLED")))))</f>
        <v>MATCH</v>
      </c>
      <c r="S143" s="26" t="str">
        <f aca="false">IF(M143=0,"",IFERROR(INDEX('Source - Billing Aug26'!$C$5:$C$773,MATCH(A143,'Source - Billing Aug26'!$E$5:$E$773,0)),""))</f>
        <v>AC-LP-0609</v>
      </c>
    </row>
    <row r="144" customFormat="false" ht="15" hidden="false" customHeight="true" outlineLevel="0" collapsed="false">
      <c r="A144" s="26" t="str">
        <f aca="false">'Source - Inventory'!A134</f>
        <v>LP-0610</v>
      </c>
      <c r="B144" s="26" t="str">
        <f aca="false">'Source - Inventory'!B134</f>
        <v>Ledgport</v>
      </c>
      <c r="C144" s="26" t="str">
        <f aca="false">'Source - Inventory'!G134</f>
        <v>COVERED</v>
      </c>
      <c r="D144" s="26" t="str">
        <f aca="false">'Source - Inventory'!J134</f>
        <v>OCCUPIED</v>
      </c>
      <c r="E144" s="26" t="str">
        <f aca="false">'Source - Inventory'!L134</f>
        <v>WL-02905</v>
      </c>
      <c r="F144" s="26" t="str">
        <f aca="false">'Source - Inventory'!M134</f>
        <v>James Williams</v>
      </c>
      <c r="G144" s="26" t="n">
        <f aca="false">'Source - Inventory'!E134</f>
        <v>28</v>
      </c>
      <c r="H144" s="28" t="n">
        <f aca="false">'Source - Inventory'!O134</f>
        <v>34.5</v>
      </c>
      <c r="I144" s="28" t="n">
        <f aca="false">IF(D144="OCCUPIED",ROUNDUP(H144,0),"")</f>
        <v>35</v>
      </c>
      <c r="J144" s="28" t="n">
        <f aca="false">IF(D144="OCCUPIED",MAX(G144,I144),"")</f>
        <v>35</v>
      </c>
      <c r="K144" s="28" t="n">
        <f aca="false">IF(D144&lt;&gt;"OCCUPIED","",IF(C144="COVERED",Covered_Rate,Open_Rate))</f>
        <v>10.4</v>
      </c>
      <c r="L144" s="39" t="n">
        <f aca="false">IF(D144="OCCUPIED",J144*K144,"")</f>
        <v>364</v>
      </c>
      <c r="M144" s="26" t="n">
        <f aca="false">IF(D144&lt;&gt;"OCCUPIED","",COUNTIFS('Source - Billing Aug26'!$E$5:$E$773,A144,'Source - Billing Aug26'!$B$5:$B$773,Billing_Month,'Source - Billing Aug26'!$H$5:$H$773,"MONTHLY_MOORAGE"))</f>
        <v>1</v>
      </c>
      <c r="N144" s="28" t="n">
        <f aca="false">IF(M144=0,"",SUMIFS('Source - Billing Aug26'!$I$5:$I$773,'Source - Billing Aug26'!$E$5:$E$773,A144,'Source - Billing Aug26'!$B$5:$B$773,Billing_Month,'Source - Billing Aug26'!$H$5:$H$773,"MONTHLY_MOORAGE"))</f>
        <v>35</v>
      </c>
      <c r="O144" s="28" t="n">
        <f aca="false">IF(M144=0,"",SUMIFS('Source - Billing Aug26'!$L$5:$L$773,'Source - Billing Aug26'!$E$5:$E$773,A144,'Source - Billing Aug26'!$B$5:$B$773,Billing_Month,'Source - Billing Aug26'!$H$5:$H$773,"MONTHLY_MOORAGE"))</f>
        <v>10.4</v>
      </c>
      <c r="P144" s="39" t="n">
        <f aca="false">IF(D144&lt;&gt;"OCCUPIED","",SUMIFS('Source - Billing Aug26'!$M$5:$M$773,'Source - Billing Aug26'!$E$5:$E$773,A144,'Source - Billing Aug26'!$B$5:$B$773,Billing_Month,'Source - Billing Aug26'!$H$5:$H$773,"MONTHLY_MOORAGE"))</f>
        <v>364</v>
      </c>
      <c r="Q144" s="39" t="n">
        <f aca="false">IF(D144&lt;&gt;"OCCUPIED","",P144-L144)</f>
        <v>0</v>
      </c>
      <c r="R144" s="26" t="str">
        <f aca="false">IF(D144&lt;&gt;"OCCUPIED","OUT OF SCOPE",IF(M144=0,"MISSING AUGUST BILL",IF(M144&gt;1,"DUPLICATE BILL",IF(ABS(Q144)&lt;0.01,"MATCH",IF(Q144&gt;0,"OVERBILLED","UNDERBILLED")))))</f>
        <v>MATCH</v>
      </c>
      <c r="S144" s="26" t="str">
        <f aca="false">IF(M144=0,"",IFERROR(INDEX('Source - Billing Aug26'!$C$5:$C$773,MATCH(A144,'Source - Billing Aug26'!$E$5:$E$773,0)),""))</f>
        <v>AC-LP-0610</v>
      </c>
    </row>
    <row r="145" customFormat="false" ht="15" hidden="false" customHeight="true" outlineLevel="0" collapsed="false">
      <c r="A145" s="26" t="str">
        <f aca="false">'Source - Inventory'!A135</f>
        <v>LP-0611</v>
      </c>
      <c r="B145" s="26" t="str">
        <f aca="false">'Source - Inventory'!B135</f>
        <v>Ledgport</v>
      </c>
      <c r="C145" s="26" t="str">
        <f aca="false">'Source - Inventory'!G135</f>
        <v>COVERED</v>
      </c>
      <c r="D145" s="26" t="str">
        <f aca="false">'Source - Inventory'!J135</f>
        <v>OCCUPIED</v>
      </c>
      <c r="E145" s="26" t="str">
        <f aca="false">'Source - Inventory'!L135</f>
        <v>WL-03556</v>
      </c>
      <c r="F145" s="26" t="str">
        <f aca="false">'Source - Inventory'!M135</f>
        <v>Scott Bird</v>
      </c>
      <c r="G145" s="26" t="n">
        <f aca="false">'Source - Inventory'!E135</f>
        <v>24</v>
      </c>
      <c r="H145" s="28" t="n">
        <f aca="false">'Source - Inventory'!O135</f>
        <v>60.7</v>
      </c>
      <c r="I145" s="28" t="n">
        <f aca="false">IF(D145="OCCUPIED",ROUNDUP(H145,0),"")</f>
        <v>61</v>
      </c>
      <c r="J145" s="28" t="n">
        <f aca="false">IF(D145="OCCUPIED",MAX(G145,I145),"")</f>
        <v>61</v>
      </c>
      <c r="K145" s="28" t="n">
        <f aca="false">IF(D145&lt;&gt;"OCCUPIED","",IF(C145="COVERED",Covered_Rate,Open_Rate))</f>
        <v>10.4</v>
      </c>
      <c r="L145" s="39" t="n">
        <f aca="false">IF(D145="OCCUPIED",J145*K145,"")</f>
        <v>634.4</v>
      </c>
      <c r="M145" s="26" t="n">
        <f aca="false">IF(D145&lt;&gt;"OCCUPIED","",COUNTIFS('Source - Billing Aug26'!$E$5:$E$773,A145,'Source - Billing Aug26'!$B$5:$B$773,Billing_Month,'Source - Billing Aug26'!$H$5:$H$773,"MONTHLY_MOORAGE"))</f>
        <v>1</v>
      </c>
      <c r="N145" s="28" t="n">
        <f aca="false">IF(M145=0,"",SUMIFS('Source - Billing Aug26'!$I$5:$I$773,'Source - Billing Aug26'!$E$5:$E$773,A145,'Source - Billing Aug26'!$B$5:$B$773,Billing_Month,'Source - Billing Aug26'!$H$5:$H$773,"MONTHLY_MOORAGE"))</f>
        <v>61</v>
      </c>
      <c r="O145" s="28" t="n">
        <f aca="false">IF(M145=0,"",SUMIFS('Source - Billing Aug26'!$L$5:$L$773,'Source - Billing Aug26'!$E$5:$E$773,A145,'Source - Billing Aug26'!$B$5:$B$773,Billing_Month,'Source - Billing Aug26'!$H$5:$H$773,"MONTHLY_MOORAGE"))</f>
        <v>10.4</v>
      </c>
      <c r="P145" s="39" t="n">
        <f aca="false">IF(D145&lt;&gt;"OCCUPIED","",SUMIFS('Source - Billing Aug26'!$M$5:$M$773,'Source - Billing Aug26'!$E$5:$E$773,A145,'Source - Billing Aug26'!$B$5:$B$773,Billing_Month,'Source - Billing Aug26'!$H$5:$H$773,"MONTHLY_MOORAGE"))</f>
        <v>634.4</v>
      </c>
      <c r="Q145" s="39" t="n">
        <f aca="false">IF(D145&lt;&gt;"OCCUPIED","",P145-L145)</f>
        <v>0</v>
      </c>
      <c r="R145" s="26" t="str">
        <f aca="false">IF(D145&lt;&gt;"OCCUPIED","OUT OF SCOPE",IF(M145=0,"MISSING AUGUST BILL",IF(M145&gt;1,"DUPLICATE BILL",IF(ABS(Q145)&lt;0.01,"MATCH",IF(Q145&gt;0,"OVERBILLED","UNDERBILLED")))))</f>
        <v>MATCH</v>
      </c>
      <c r="S145" s="26" t="str">
        <f aca="false">IF(M145=0,"",IFERROR(INDEX('Source - Billing Aug26'!$C$5:$C$773,MATCH(A145,'Source - Billing Aug26'!$E$5:$E$773,0)),""))</f>
        <v>AC-LP-0611</v>
      </c>
    </row>
    <row r="146" customFormat="false" ht="15" hidden="false" customHeight="true" outlineLevel="0" collapsed="false">
      <c r="A146" s="26" t="str">
        <f aca="false">'Source - Inventory'!A136</f>
        <v>LP-0612</v>
      </c>
      <c r="B146" s="26" t="str">
        <f aca="false">'Source - Inventory'!B136</f>
        <v>Ledgport</v>
      </c>
      <c r="C146" s="26" t="str">
        <f aca="false">'Source - Inventory'!G136</f>
        <v>COVERED</v>
      </c>
      <c r="D146" s="26" t="str">
        <f aca="false">'Source - Inventory'!J136</f>
        <v>OCCUPIED</v>
      </c>
      <c r="E146" s="26" t="str">
        <f aca="false">'Source - Inventory'!L136</f>
        <v>WL-01625</v>
      </c>
      <c r="F146" s="26" t="str">
        <f aca="false">'Source - Inventory'!M136</f>
        <v>Albert Rowland</v>
      </c>
      <c r="G146" s="26" t="n">
        <f aca="false">'Source - Inventory'!E136</f>
        <v>32</v>
      </c>
      <c r="H146" s="28" t="n">
        <f aca="false">'Source - Inventory'!O136</f>
        <v>18.6</v>
      </c>
      <c r="I146" s="28" t="n">
        <f aca="false">IF(D146="OCCUPIED",ROUNDUP(H146,0),"")</f>
        <v>19</v>
      </c>
      <c r="J146" s="28" t="n">
        <f aca="false">IF(D146="OCCUPIED",MAX(G146,I146),"")</f>
        <v>32</v>
      </c>
      <c r="K146" s="28" t="n">
        <f aca="false">IF(D146&lt;&gt;"OCCUPIED","",IF(C146="COVERED",Covered_Rate,Open_Rate))</f>
        <v>10.4</v>
      </c>
      <c r="L146" s="39" t="n">
        <f aca="false">IF(D146="OCCUPIED",J146*K146,"")</f>
        <v>332.8</v>
      </c>
      <c r="M146" s="26" t="n">
        <f aca="false">IF(D146&lt;&gt;"OCCUPIED","",COUNTIFS('Source - Billing Aug26'!$E$5:$E$773,A146,'Source - Billing Aug26'!$B$5:$B$773,Billing_Month,'Source - Billing Aug26'!$H$5:$H$773,"MONTHLY_MOORAGE"))</f>
        <v>1</v>
      </c>
      <c r="N146" s="28" t="n">
        <f aca="false">IF(M146=0,"",SUMIFS('Source - Billing Aug26'!$I$5:$I$773,'Source - Billing Aug26'!$E$5:$E$773,A146,'Source - Billing Aug26'!$B$5:$B$773,Billing_Month,'Source - Billing Aug26'!$H$5:$H$773,"MONTHLY_MOORAGE"))</f>
        <v>32</v>
      </c>
      <c r="O146" s="28" t="n">
        <f aca="false">IF(M146=0,"",SUMIFS('Source - Billing Aug26'!$L$5:$L$773,'Source - Billing Aug26'!$E$5:$E$773,A146,'Source - Billing Aug26'!$B$5:$B$773,Billing_Month,'Source - Billing Aug26'!$H$5:$H$773,"MONTHLY_MOORAGE"))</f>
        <v>10.4</v>
      </c>
      <c r="P146" s="39" t="n">
        <f aca="false">IF(D146&lt;&gt;"OCCUPIED","",SUMIFS('Source - Billing Aug26'!$M$5:$M$773,'Source - Billing Aug26'!$E$5:$E$773,A146,'Source - Billing Aug26'!$B$5:$B$773,Billing_Month,'Source - Billing Aug26'!$H$5:$H$773,"MONTHLY_MOORAGE"))</f>
        <v>332.8</v>
      </c>
      <c r="Q146" s="39" t="n">
        <f aca="false">IF(D146&lt;&gt;"OCCUPIED","",P146-L146)</f>
        <v>0</v>
      </c>
      <c r="R146" s="26" t="str">
        <f aca="false">IF(D146&lt;&gt;"OCCUPIED","OUT OF SCOPE",IF(M146=0,"MISSING AUGUST BILL",IF(M146&gt;1,"DUPLICATE BILL",IF(ABS(Q146)&lt;0.01,"MATCH",IF(Q146&gt;0,"OVERBILLED","UNDERBILLED")))))</f>
        <v>MATCH</v>
      </c>
      <c r="S146" s="26" t="str">
        <f aca="false">IF(M146=0,"",IFERROR(INDEX('Source - Billing Aug26'!$C$5:$C$773,MATCH(A146,'Source - Billing Aug26'!$E$5:$E$773,0)),""))</f>
        <v>AC-LP-0612</v>
      </c>
    </row>
    <row r="147" customFormat="false" ht="15" hidden="false" customHeight="true" outlineLevel="0" collapsed="false">
      <c r="A147" s="26" t="str">
        <f aca="false">'Source - Inventory'!A137</f>
        <v>LP-0613</v>
      </c>
      <c r="B147" s="26" t="str">
        <f aca="false">'Source - Inventory'!B137</f>
        <v>Ledgport</v>
      </c>
      <c r="C147" s="26" t="str">
        <f aca="false">'Source - Inventory'!G137</f>
        <v>COVERED</v>
      </c>
      <c r="D147" s="26" t="str">
        <f aca="false">'Source - Inventory'!J137</f>
        <v>OCCUPIED</v>
      </c>
      <c r="E147" s="26" t="str">
        <f aca="false">'Source - Inventory'!L137</f>
        <v>WL-03447</v>
      </c>
      <c r="F147" s="26" t="str">
        <f aca="false">'Source - Inventory'!M137</f>
        <v>Matthew Mcdonald</v>
      </c>
      <c r="G147" s="26" t="n">
        <f aca="false">'Source - Inventory'!E137</f>
        <v>24</v>
      </c>
      <c r="H147" s="28" t="n">
        <f aca="false">'Source - Inventory'!O137</f>
        <v>52.8</v>
      </c>
      <c r="I147" s="28" t="n">
        <f aca="false">IF(D147="OCCUPIED",ROUNDUP(H147,0),"")</f>
        <v>53</v>
      </c>
      <c r="J147" s="28" t="n">
        <f aca="false">IF(D147="OCCUPIED",MAX(G147,I147),"")</f>
        <v>53</v>
      </c>
      <c r="K147" s="28" t="n">
        <f aca="false">IF(D147&lt;&gt;"OCCUPIED","",IF(C147="COVERED",Covered_Rate,Open_Rate))</f>
        <v>10.4</v>
      </c>
      <c r="L147" s="39" t="n">
        <f aca="false">IF(D147="OCCUPIED",J147*K147,"")</f>
        <v>551.2</v>
      </c>
      <c r="M147" s="26" t="n">
        <f aca="false">IF(D147&lt;&gt;"OCCUPIED","",COUNTIFS('Source - Billing Aug26'!$E$5:$E$773,A147,'Source - Billing Aug26'!$B$5:$B$773,Billing_Month,'Source - Billing Aug26'!$H$5:$H$773,"MONTHLY_MOORAGE"))</f>
        <v>1</v>
      </c>
      <c r="N147" s="28" t="n">
        <f aca="false">IF(M147=0,"",SUMIFS('Source - Billing Aug26'!$I$5:$I$773,'Source - Billing Aug26'!$E$5:$E$773,A147,'Source - Billing Aug26'!$B$5:$B$773,Billing_Month,'Source - Billing Aug26'!$H$5:$H$773,"MONTHLY_MOORAGE"))</f>
        <v>53</v>
      </c>
      <c r="O147" s="28" t="n">
        <f aca="false">IF(M147=0,"",SUMIFS('Source - Billing Aug26'!$L$5:$L$773,'Source - Billing Aug26'!$E$5:$E$773,A147,'Source - Billing Aug26'!$B$5:$B$773,Billing_Month,'Source - Billing Aug26'!$H$5:$H$773,"MONTHLY_MOORAGE"))</f>
        <v>10.4</v>
      </c>
      <c r="P147" s="39" t="n">
        <f aca="false">IF(D147&lt;&gt;"OCCUPIED","",SUMIFS('Source - Billing Aug26'!$M$5:$M$773,'Source - Billing Aug26'!$E$5:$E$773,A147,'Source - Billing Aug26'!$B$5:$B$773,Billing_Month,'Source - Billing Aug26'!$H$5:$H$773,"MONTHLY_MOORAGE"))</f>
        <v>551.2</v>
      </c>
      <c r="Q147" s="39" t="n">
        <f aca="false">IF(D147&lt;&gt;"OCCUPIED","",P147-L147)</f>
        <v>0</v>
      </c>
      <c r="R147" s="26" t="str">
        <f aca="false">IF(D147&lt;&gt;"OCCUPIED","OUT OF SCOPE",IF(M147=0,"MISSING AUGUST BILL",IF(M147&gt;1,"DUPLICATE BILL",IF(ABS(Q147)&lt;0.01,"MATCH",IF(Q147&gt;0,"OVERBILLED","UNDERBILLED")))))</f>
        <v>MATCH</v>
      </c>
      <c r="S147" s="26" t="str">
        <f aca="false">IF(M147=0,"",IFERROR(INDEX('Source - Billing Aug26'!$C$5:$C$773,MATCH(A147,'Source - Billing Aug26'!$E$5:$E$773,0)),""))</f>
        <v>AC-LP-0613</v>
      </c>
    </row>
    <row r="148" customFormat="false" ht="15" hidden="false" customHeight="true" outlineLevel="0" collapsed="false">
      <c r="A148" s="26" t="str">
        <f aca="false">'Source - Inventory'!A138</f>
        <v>LP-0614</v>
      </c>
      <c r="B148" s="26" t="str">
        <f aca="false">'Source - Inventory'!B138</f>
        <v>Ledgport</v>
      </c>
      <c r="C148" s="26" t="str">
        <f aca="false">'Source - Inventory'!G138</f>
        <v>COVERED</v>
      </c>
      <c r="D148" s="26" t="str">
        <f aca="false">'Source - Inventory'!J138</f>
        <v>OCCUPIED</v>
      </c>
      <c r="E148" s="26" t="str">
        <f aca="false">'Source - Inventory'!L138</f>
        <v>WL-01107</v>
      </c>
      <c r="F148" s="26" t="str">
        <f aca="false">'Source - Inventory'!M138</f>
        <v>Dean Gonzalez</v>
      </c>
      <c r="G148" s="26" t="n">
        <f aca="false">'Source - Inventory'!E138</f>
        <v>28</v>
      </c>
      <c r="H148" s="28" t="n">
        <f aca="false">'Source - Inventory'!O138</f>
        <v>18.7</v>
      </c>
      <c r="I148" s="28" t="n">
        <f aca="false">IF(D148="OCCUPIED",ROUNDUP(H148,0),"")</f>
        <v>19</v>
      </c>
      <c r="J148" s="28" t="n">
        <f aca="false">IF(D148="OCCUPIED",MAX(G148,I148),"")</f>
        <v>28</v>
      </c>
      <c r="K148" s="28" t="n">
        <f aca="false">IF(D148&lt;&gt;"OCCUPIED","",IF(C148="COVERED",Covered_Rate,Open_Rate))</f>
        <v>10.4</v>
      </c>
      <c r="L148" s="39" t="n">
        <f aca="false">IF(D148="OCCUPIED",J148*K148,"")</f>
        <v>291.2</v>
      </c>
      <c r="M148" s="26" t="n">
        <f aca="false">IF(D148&lt;&gt;"OCCUPIED","",COUNTIFS('Source - Billing Aug26'!$E$5:$E$773,A148,'Source - Billing Aug26'!$B$5:$B$773,Billing_Month,'Source - Billing Aug26'!$H$5:$H$773,"MONTHLY_MOORAGE"))</f>
        <v>1</v>
      </c>
      <c r="N148" s="28" t="n">
        <f aca="false">IF(M148=0,"",SUMIFS('Source - Billing Aug26'!$I$5:$I$773,'Source - Billing Aug26'!$E$5:$E$773,A148,'Source - Billing Aug26'!$B$5:$B$773,Billing_Month,'Source - Billing Aug26'!$H$5:$H$773,"MONTHLY_MOORAGE"))</f>
        <v>28</v>
      </c>
      <c r="O148" s="28" t="n">
        <f aca="false">IF(M148=0,"",SUMIFS('Source - Billing Aug26'!$L$5:$L$773,'Source - Billing Aug26'!$E$5:$E$773,A148,'Source - Billing Aug26'!$B$5:$B$773,Billing_Month,'Source - Billing Aug26'!$H$5:$H$773,"MONTHLY_MOORAGE"))</f>
        <v>10.4</v>
      </c>
      <c r="P148" s="39" t="n">
        <f aca="false">IF(D148&lt;&gt;"OCCUPIED","",SUMIFS('Source - Billing Aug26'!$M$5:$M$773,'Source - Billing Aug26'!$E$5:$E$773,A148,'Source - Billing Aug26'!$B$5:$B$773,Billing_Month,'Source - Billing Aug26'!$H$5:$H$773,"MONTHLY_MOORAGE"))</f>
        <v>291.2</v>
      </c>
      <c r="Q148" s="39" t="n">
        <f aca="false">IF(D148&lt;&gt;"OCCUPIED","",P148-L148)</f>
        <v>0</v>
      </c>
      <c r="R148" s="26" t="str">
        <f aca="false">IF(D148&lt;&gt;"OCCUPIED","OUT OF SCOPE",IF(M148=0,"MISSING AUGUST BILL",IF(M148&gt;1,"DUPLICATE BILL",IF(ABS(Q148)&lt;0.01,"MATCH",IF(Q148&gt;0,"OVERBILLED","UNDERBILLED")))))</f>
        <v>MATCH</v>
      </c>
      <c r="S148" s="26" t="str">
        <f aca="false">IF(M148=0,"",IFERROR(INDEX('Source - Billing Aug26'!$C$5:$C$773,MATCH(A148,'Source - Billing Aug26'!$E$5:$E$773,0)),""))</f>
        <v>AC-LP-0614</v>
      </c>
    </row>
    <row r="149" customFormat="false" ht="15" hidden="false" customHeight="true" outlineLevel="0" collapsed="false">
      <c r="A149" s="26" t="str">
        <f aca="false">'Source - Inventory'!A139</f>
        <v>LP-0615</v>
      </c>
      <c r="B149" s="26" t="str">
        <f aca="false">'Source - Inventory'!B139</f>
        <v>Ledgport</v>
      </c>
      <c r="C149" s="26" t="str">
        <f aca="false">'Source - Inventory'!G139</f>
        <v>COVERED</v>
      </c>
      <c r="D149" s="26" t="str">
        <f aca="false">'Source - Inventory'!J139</f>
        <v>OCCUPIED</v>
      </c>
      <c r="E149" s="26" t="str">
        <f aca="false">'Source - Inventory'!L139</f>
        <v>WL-03818</v>
      </c>
      <c r="F149" s="26" t="str">
        <f aca="false">'Source - Inventory'!M139</f>
        <v>Abigail Brooks</v>
      </c>
      <c r="G149" s="26" t="n">
        <f aca="false">'Source - Inventory'!E139</f>
        <v>36</v>
      </c>
      <c r="H149" s="28" t="n">
        <f aca="false">'Source - Inventory'!O139</f>
        <v>37.5</v>
      </c>
      <c r="I149" s="28" t="n">
        <f aca="false">IF(D149="OCCUPIED",ROUNDUP(H149,0),"")</f>
        <v>38</v>
      </c>
      <c r="J149" s="28" t="n">
        <f aca="false">IF(D149="OCCUPIED",MAX(G149,I149),"")</f>
        <v>38</v>
      </c>
      <c r="K149" s="28" t="n">
        <f aca="false">IF(D149&lt;&gt;"OCCUPIED","",IF(C149="COVERED",Covered_Rate,Open_Rate))</f>
        <v>10.4</v>
      </c>
      <c r="L149" s="39" t="n">
        <f aca="false">IF(D149="OCCUPIED",J149*K149,"")</f>
        <v>395.2</v>
      </c>
      <c r="M149" s="26" t="n">
        <f aca="false">IF(D149&lt;&gt;"OCCUPIED","",COUNTIFS('Source - Billing Aug26'!$E$5:$E$773,A149,'Source - Billing Aug26'!$B$5:$B$773,Billing_Month,'Source - Billing Aug26'!$H$5:$H$773,"MONTHLY_MOORAGE"))</f>
        <v>1</v>
      </c>
      <c r="N149" s="28" t="n">
        <f aca="false">IF(M149=0,"",SUMIFS('Source - Billing Aug26'!$I$5:$I$773,'Source - Billing Aug26'!$E$5:$E$773,A149,'Source - Billing Aug26'!$B$5:$B$773,Billing_Month,'Source - Billing Aug26'!$H$5:$H$773,"MONTHLY_MOORAGE"))</f>
        <v>38</v>
      </c>
      <c r="O149" s="28" t="n">
        <f aca="false">IF(M149=0,"",SUMIFS('Source - Billing Aug26'!$L$5:$L$773,'Source - Billing Aug26'!$E$5:$E$773,A149,'Source - Billing Aug26'!$B$5:$B$773,Billing_Month,'Source - Billing Aug26'!$H$5:$H$773,"MONTHLY_MOORAGE"))</f>
        <v>10.4</v>
      </c>
      <c r="P149" s="39" t="n">
        <f aca="false">IF(D149&lt;&gt;"OCCUPIED","",SUMIFS('Source - Billing Aug26'!$M$5:$M$773,'Source - Billing Aug26'!$E$5:$E$773,A149,'Source - Billing Aug26'!$B$5:$B$773,Billing_Month,'Source - Billing Aug26'!$H$5:$H$773,"MONTHLY_MOORAGE"))</f>
        <v>395.2</v>
      </c>
      <c r="Q149" s="39" t="n">
        <f aca="false">IF(D149&lt;&gt;"OCCUPIED","",P149-L149)</f>
        <v>0</v>
      </c>
      <c r="R149" s="26" t="str">
        <f aca="false">IF(D149&lt;&gt;"OCCUPIED","OUT OF SCOPE",IF(M149=0,"MISSING AUGUST BILL",IF(M149&gt;1,"DUPLICATE BILL",IF(ABS(Q149)&lt;0.01,"MATCH",IF(Q149&gt;0,"OVERBILLED","UNDERBILLED")))))</f>
        <v>MATCH</v>
      </c>
      <c r="S149" s="26" t="str">
        <f aca="false">IF(M149=0,"",IFERROR(INDEX('Source - Billing Aug26'!$C$5:$C$773,MATCH(A149,'Source - Billing Aug26'!$E$5:$E$773,0)),""))</f>
        <v>AC-LP-0615</v>
      </c>
    </row>
    <row r="150" customFormat="false" ht="15" hidden="false" customHeight="true" outlineLevel="0" collapsed="false">
      <c r="A150" s="26" t="str">
        <f aca="false">'Source - Inventory'!A140</f>
        <v>LP-0616</v>
      </c>
      <c r="B150" s="26" t="str">
        <f aca="false">'Source - Inventory'!B140</f>
        <v>Ledgport</v>
      </c>
      <c r="C150" s="26" t="str">
        <f aca="false">'Source - Inventory'!G140</f>
        <v>COVERED</v>
      </c>
      <c r="D150" s="26" t="str">
        <f aca="false">'Source - Inventory'!J140</f>
        <v>OCCUPIED</v>
      </c>
      <c r="E150" s="26" t="str">
        <f aca="false">'Source - Inventory'!L140</f>
        <v>WL-03854</v>
      </c>
      <c r="F150" s="26" t="str">
        <f aca="false">'Source - Inventory'!M140</f>
        <v>Brandon Jackson</v>
      </c>
      <c r="G150" s="26" t="n">
        <f aca="false">'Source - Inventory'!E140</f>
        <v>24</v>
      </c>
      <c r="H150" s="28" t="n">
        <f aca="false">'Source - Inventory'!O140</f>
        <v>51.4</v>
      </c>
      <c r="I150" s="28" t="n">
        <f aca="false">IF(D150="OCCUPIED",ROUNDUP(H150,0),"")</f>
        <v>52</v>
      </c>
      <c r="J150" s="28" t="n">
        <f aca="false">IF(D150="OCCUPIED",MAX(G150,I150),"")</f>
        <v>52</v>
      </c>
      <c r="K150" s="28" t="n">
        <f aca="false">IF(D150&lt;&gt;"OCCUPIED","",IF(C150="COVERED",Covered_Rate,Open_Rate))</f>
        <v>10.4</v>
      </c>
      <c r="L150" s="39" t="n">
        <f aca="false">IF(D150="OCCUPIED",J150*K150,"")</f>
        <v>540.8</v>
      </c>
      <c r="M150" s="26" t="n">
        <f aca="false">IF(D150&lt;&gt;"OCCUPIED","",COUNTIFS('Source - Billing Aug26'!$E$5:$E$773,A150,'Source - Billing Aug26'!$B$5:$B$773,Billing_Month,'Source - Billing Aug26'!$H$5:$H$773,"MONTHLY_MOORAGE"))</f>
        <v>1</v>
      </c>
      <c r="N150" s="28" t="n">
        <f aca="false">IF(M150=0,"",SUMIFS('Source - Billing Aug26'!$I$5:$I$773,'Source - Billing Aug26'!$E$5:$E$773,A150,'Source - Billing Aug26'!$B$5:$B$773,Billing_Month,'Source - Billing Aug26'!$H$5:$H$773,"MONTHLY_MOORAGE"))</f>
        <v>52</v>
      </c>
      <c r="O150" s="28" t="n">
        <f aca="false">IF(M150=0,"",SUMIFS('Source - Billing Aug26'!$L$5:$L$773,'Source - Billing Aug26'!$E$5:$E$773,A150,'Source - Billing Aug26'!$B$5:$B$773,Billing_Month,'Source - Billing Aug26'!$H$5:$H$773,"MONTHLY_MOORAGE"))</f>
        <v>10.4</v>
      </c>
      <c r="P150" s="39" t="n">
        <f aca="false">IF(D150&lt;&gt;"OCCUPIED","",SUMIFS('Source - Billing Aug26'!$M$5:$M$773,'Source - Billing Aug26'!$E$5:$E$773,A150,'Source - Billing Aug26'!$B$5:$B$773,Billing_Month,'Source - Billing Aug26'!$H$5:$H$773,"MONTHLY_MOORAGE"))</f>
        <v>540.8</v>
      </c>
      <c r="Q150" s="39" t="n">
        <f aca="false">IF(D150&lt;&gt;"OCCUPIED","",P150-L150)</f>
        <v>0</v>
      </c>
      <c r="R150" s="26" t="str">
        <f aca="false">IF(D150&lt;&gt;"OCCUPIED","OUT OF SCOPE",IF(M150=0,"MISSING AUGUST BILL",IF(M150&gt;1,"DUPLICATE BILL",IF(ABS(Q150)&lt;0.01,"MATCH",IF(Q150&gt;0,"OVERBILLED","UNDERBILLED")))))</f>
        <v>MATCH</v>
      </c>
      <c r="S150" s="26" t="str">
        <f aca="false">IF(M150=0,"",IFERROR(INDEX('Source - Billing Aug26'!$C$5:$C$773,MATCH(A150,'Source - Billing Aug26'!$E$5:$E$773,0)),""))</f>
        <v>AC-LP-0616</v>
      </c>
    </row>
    <row r="151" customFormat="false" ht="15" hidden="false" customHeight="true" outlineLevel="0" collapsed="false">
      <c r="A151" s="26" t="str">
        <f aca="false">'Source - Inventory'!A141</f>
        <v>LP-0617</v>
      </c>
      <c r="B151" s="26" t="str">
        <f aca="false">'Source - Inventory'!B141</f>
        <v>Ledgport</v>
      </c>
      <c r="C151" s="26" t="str">
        <f aca="false">'Source - Inventory'!G141</f>
        <v>COVERED</v>
      </c>
      <c r="D151" s="26" t="str">
        <f aca="false">'Source - Inventory'!J141</f>
        <v>OCCUPIED</v>
      </c>
      <c r="E151" s="26" t="str">
        <f aca="false">'Source - Inventory'!L141</f>
        <v>WL-02073</v>
      </c>
      <c r="F151" s="26" t="str">
        <f aca="false">'Source - Inventory'!M141</f>
        <v>Susan Jordan</v>
      </c>
      <c r="G151" s="26" t="n">
        <f aca="false">'Source - Inventory'!E141</f>
        <v>28</v>
      </c>
      <c r="H151" s="28" t="n">
        <f aca="false">'Source - Inventory'!O141</f>
        <v>35.6</v>
      </c>
      <c r="I151" s="28" t="n">
        <f aca="false">IF(D151="OCCUPIED",ROUNDUP(H151,0),"")</f>
        <v>36</v>
      </c>
      <c r="J151" s="28" t="n">
        <f aca="false">IF(D151="OCCUPIED",MAX(G151,I151),"")</f>
        <v>36</v>
      </c>
      <c r="K151" s="28" t="n">
        <f aca="false">IF(D151&lt;&gt;"OCCUPIED","",IF(C151="COVERED",Covered_Rate,Open_Rate))</f>
        <v>10.4</v>
      </c>
      <c r="L151" s="39" t="n">
        <f aca="false">IF(D151="OCCUPIED",J151*K151,"")</f>
        <v>374.4</v>
      </c>
      <c r="M151" s="26" t="n">
        <f aca="false">IF(D151&lt;&gt;"OCCUPIED","",COUNTIFS('Source - Billing Aug26'!$E$5:$E$773,A151,'Source - Billing Aug26'!$B$5:$B$773,Billing_Month,'Source - Billing Aug26'!$H$5:$H$773,"MONTHLY_MOORAGE"))</f>
        <v>1</v>
      </c>
      <c r="N151" s="28" t="n">
        <f aca="false">IF(M151=0,"",SUMIFS('Source - Billing Aug26'!$I$5:$I$773,'Source - Billing Aug26'!$E$5:$E$773,A151,'Source - Billing Aug26'!$B$5:$B$773,Billing_Month,'Source - Billing Aug26'!$H$5:$H$773,"MONTHLY_MOORAGE"))</f>
        <v>36</v>
      </c>
      <c r="O151" s="28" t="n">
        <f aca="false">IF(M151=0,"",SUMIFS('Source - Billing Aug26'!$L$5:$L$773,'Source - Billing Aug26'!$E$5:$E$773,A151,'Source - Billing Aug26'!$B$5:$B$773,Billing_Month,'Source - Billing Aug26'!$H$5:$H$773,"MONTHLY_MOORAGE"))</f>
        <v>10.4</v>
      </c>
      <c r="P151" s="39" t="n">
        <f aca="false">IF(D151&lt;&gt;"OCCUPIED","",SUMIFS('Source - Billing Aug26'!$M$5:$M$773,'Source - Billing Aug26'!$E$5:$E$773,A151,'Source - Billing Aug26'!$B$5:$B$773,Billing_Month,'Source - Billing Aug26'!$H$5:$H$773,"MONTHLY_MOORAGE"))</f>
        <v>374.4</v>
      </c>
      <c r="Q151" s="39" t="n">
        <f aca="false">IF(D151&lt;&gt;"OCCUPIED","",P151-L151)</f>
        <v>0</v>
      </c>
      <c r="R151" s="26" t="str">
        <f aca="false">IF(D151&lt;&gt;"OCCUPIED","OUT OF SCOPE",IF(M151=0,"MISSING AUGUST BILL",IF(M151&gt;1,"DUPLICATE BILL",IF(ABS(Q151)&lt;0.01,"MATCH",IF(Q151&gt;0,"OVERBILLED","UNDERBILLED")))))</f>
        <v>MATCH</v>
      </c>
      <c r="S151" s="26" t="str">
        <f aca="false">IF(M151=0,"",IFERROR(INDEX('Source - Billing Aug26'!$C$5:$C$773,MATCH(A151,'Source - Billing Aug26'!$E$5:$E$773,0)),""))</f>
        <v>AC-LP-0617</v>
      </c>
    </row>
    <row r="152" customFormat="false" ht="15" hidden="false" customHeight="true" outlineLevel="0" collapsed="false">
      <c r="A152" s="26" t="str">
        <f aca="false">'Source - Inventory'!A142</f>
        <v>LP-0618</v>
      </c>
      <c r="B152" s="26" t="str">
        <f aca="false">'Source - Inventory'!B142</f>
        <v>Ledgport</v>
      </c>
      <c r="C152" s="26" t="str">
        <f aca="false">'Source - Inventory'!G142</f>
        <v>COVERED</v>
      </c>
      <c r="D152" s="26" t="str">
        <f aca="false">'Source - Inventory'!J142</f>
        <v>OCCUPIED</v>
      </c>
      <c r="E152" s="26" t="str">
        <f aca="false">'Source - Inventory'!L142</f>
        <v>WL-01962</v>
      </c>
      <c r="F152" s="26" t="str">
        <f aca="false">'Source - Inventory'!M142</f>
        <v>Natalie Tyler</v>
      </c>
      <c r="G152" s="26" t="n">
        <f aca="false">'Source - Inventory'!E142</f>
        <v>32</v>
      </c>
      <c r="H152" s="28" t="n">
        <f aca="false">'Source - Inventory'!O142</f>
        <v>30.1</v>
      </c>
      <c r="I152" s="28" t="n">
        <f aca="false">IF(D152="OCCUPIED",ROUNDUP(H152,0),"")</f>
        <v>31</v>
      </c>
      <c r="J152" s="28" t="n">
        <f aca="false">IF(D152="OCCUPIED",MAX(G152,I152),"")</f>
        <v>32</v>
      </c>
      <c r="K152" s="28" t="n">
        <f aca="false">IF(D152&lt;&gt;"OCCUPIED","",IF(C152="COVERED",Covered_Rate,Open_Rate))</f>
        <v>10.4</v>
      </c>
      <c r="L152" s="39" t="n">
        <f aca="false">IF(D152="OCCUPIED",J152*K152,"")</f>
        <v>332.8</v>
      </c>
      <c r="M152" s="26" t="n">
        <f aca="false">IF(D152&lt;&gt;"OCCUPIED","",COUNTIFS('Source - Billing Aug26'!$E$5:$E$773,A152,'Source - Billing Aug26'!$B$5:$B$773,Billing_Month,'Source - Billing Aug26'!$H$5:$H$773,"MONTHLY_MOORAGE"))</f>
        <v>1</v>
      </c>
      <c r="N152" s="28" t="n">
        <f aca="false">IF(M152=0,"",SUMIFS('Source - Billing Aug26'!$I$5:$I$773,'Source - Billing Aug26'!$E$5:$E$773,A152,'Source - Billing Aug26'!$B$5:$B$773,Billing_Month,'Source - Billing Aug26'!$H$5:$H$773,"MONTHLY_MOORAGE"))</f>
        <v>32</v>
      </c>
      <c r="O152" s="28" t="n">
        <f aca="false">IF(M152=0,"",SUMIFS('Source - Billing Aug26'!$L$5:$L$773,'Source - Billing Aug26'!$E$5:$E$773,A152,'Source - Billing Aug26'!$B$5:$B$773,Billing_Month,'Source - Billing Aug26'!$H$5:$H$773,"MONTHLY_MOORAGE"))</f>
        <v>10.4</v>
      </c>
      <c r="P152" s="39" t="n">
        <f aca="false">IF(D152&lt;&gt;"OCCUPIED","",SUMIFS('Source - Billing Aug26'!$M$5:$M$773,'Source - Billing Aug26'!$E$5:$E$773,A152,'Source - Billing Aug26'!$B$5:$B$773,Billing_Month,'Source - Billing Aug26'!$H$5:$H$773,"MONTHLY_MOORAGE"))</f>
        <v>332.8</v>
      </c>
      <c r="Q152" s="39" t="n">
        <f aca="false">IF(D152&lt;&gt;"OCCUPIED","",P152-L152)</f>
        <v>0</v>
      </c>
      <c r="R152" s="26" t="str">
        <f aca="false">IF(D152&lt;&gt;"OCCUPIED","OUT OF SCOPE",IF(M152=0,"MISSING AUGUST BILL",IF(M152&gt;1,"DUPLICATE BILL",IF(ABS(Q152)&lt;0.01,"MATCH",IF(Q152&gt;0,"OVERBILLED","UNDERBILLED")))))</f>
        <v>MATCH</v>
      </c>
      <c r="S152" s="26" t="str">
        <f aca="false">IF(M152=0,"",IFERROR(INDEX('Source - Billing Aug26'!$C$5:$C$773,MATCH(A152,'Source - Billing Aug26'!$E$5:$E$773,0)),""))</f>
        <v>AC-LP-0618</v>
      </c>
    </row>
    <row r="153" customFormat="false" ht="15" hidden="false" customHeight="true" outlineLevel="0" collapsed="false">
      <c r="A153" s="26" t="str">
        <f aca="false">'Source - Inventory'!A143</f>
        <v>LP-0619</v>
      </c>
      <c r="B153" s="26" t="str">
        <f aca="false">'Source - Inventory'!B143</f>
        <v>Ledgport</v>
      </c>
      <c r="C153" s="26" t="str">
        <f aca="false">'Source - Inventory'!G143</f>
        <v>COVERED</v>
      </c>
      <c r="D153" s="26" t="str">
        <f aca="false">'Source - Inventory'!J143</f>
        <v>VACANT</v>
      </c>
      <c r="E153" s="26" t="n">
        <f aca="false">'Source - Inventory'!L143</f>
        <v>0</v>
      </c>
      <c r="F153" s="26" t="n">
        <f aca="false">'Source - Inventory'!M143</f>
        <v>0</v>
      </c>
      <c r="G153" s="26" t="n">
        <f aca="false">'Source - Inventory'!E143</f>
        <v>36</v>
      </c>
      <c r="H153" s="28" t="n">
        <f aca="false">'Source - Inventory'!O143</f>
        <v>0</v>
      </c>
      <c r="I153" s="28" t="str">
        <f aca="false">IF(D153="OCCUPIED",ROUNDUP(H153,0),"")</f>
        <v/>
      </c>
      <c r="J153" s="28" t="str">
        <f aca="false">IF(D153="OCCUPIED",MAX(G153,I153),"")</f>
        <v/>
      </c>
      <c r="K153" s="28" t="str">
        <f aca="false">IF(D153&lt;&gt;"OCCUPIED","",IF(C153="COVERED",Covered_Rate,Open_Rate))</f>
        <v/>
      </c>
      <c r="L153" s="39" t="str">
        <f aca="false">IF(D153="OCCUPIED",J153*K153,"")</f>
        <v/>
      </c>
      <c r="M153" s="26" t="str">
        <f aca="false">IF(D153&lt;&gt;"OCCUPIED","",COUNTIFS('Source - Billing Aug26'!$E$5:$E$773,A153,'Source - Billing Aug26'!$B$5:$B$773,Billing_Month,'Source - Billing Aug26'!$H$5:$H$773,"MONTHLY_MOORAGE"))</f>
        <v/>
      </c>
      <c r="N153" s="28" t="n">
        <f aca="false">IF(M153=0,"",SUMIFS('Source - Billing Aug26'!$I$5:$I$773,'Source - Billing Aug26'!$E$5:$E$773,A153,'Source - Billing Aug26'!$B$5:$B$773,Billing_Month,'Source - Billing Aug26'!$H$5:$H$773,"MONTHLY_MOORAGE"))</f>
        <v>0</v>
      </c>
      <c r="O153" s="28" t="n">
        <f aca="false">IF(M153=0,"",SUMIFS('Source - Billing Aug26'!$L$5:$L$773,'Source - Billing Aug26'!$E$5:$E$773,A153,'Source - Billing Aug26'!$B$5:$B$773,Billing_Month,'Source - Billing Aug26'!$H$5:$H$773,"MONTHLY_MOORAGE"))</f>
        <v>0</v>
      </c>
      <c r="P153" s="39" t="str">
        <f aca="false">IF(D153&lt;&gt;"OCCUPIED","",SUMIFS('Source - Billing Aug26'!$M$5:$M$773,'Source - Billing Aug26'!$E$5:$E$773,A153,'Source - Billing Aug26'!$B$5:$B$773,Billing_Month,'Source - Billing Aug26'!$H$5:$H$773,"MONTHLY_MOORAGE"))</f>
        <v/>
      </c>
      <c r="Q153" s="39" t="str">
        <f aca="false">IF(D153&lt;&gt;"OCCUPIED","",P153-L153)</f>
        <v/>
      </c>
      <c r="R153" s="26" t="str">
        <f aca="false">IF(D153&lt;&gt;"OCCUPIED","OUT OF SCOPE",IF(M153=0,"MISSING AUGUST BILL",IF(M153&gt;1,"DUPLICATE BILL",IF(ABS(Q153)&lt;0.01,"MATCH",IF(Q153&gt;0,"OVERBILLED","UNDERBILLED")))))</f>
        <v>OUT OF SCOPE</v>
      </c>
      <c r="S153" s="26" t="str">
        <f aca="false">IF(M153=0,"",IFERROR(INDEX('Source - Billing Aug26'!$C$5:$C$773,MATCH(A153,'Source - Billing Aug26'!$E$5:$E$773,0)),""))</f>
        <v/>
      </c>
    </row>
    <row r="154" customFormat="false" ht="15" hidden="false" customHeight="true" outlineLevel="0" collapsed="false">
      <c r="A154" s="26" t="str">
        <f aca="false">'Source - Inventory'!A144</f>
        <v>LP-0620</v>
      </c>
      <c r="B154" s="26" t="str">
        <f aca="false">'Source - Inventory'!B144</f>
        <v>Ledgport</v>
      </c>
      <c r="C154" s="26" t="str">
        <f aca="false">'Source - Inventory'!G144</f>
        <v>COVERED</v>
      </c>
      <c r="D154" s="26" t="str">
        <f aca="false">'Source - Inventory'!J144</f>
        <v>OCCUPIED</v>
      </c>
      <c r="E154" s="26" t="str">
        <f aca="false">'Source - Inventory'!L144</f>
        <v>WL-02410</v>
      </c>
      <c r="F154" s="26" t="str">
        <f aca="false">'Source - Inventory'!M144</f>
        <v>Juan Martin</v>
      </c>
      <c r="G154" s="26" t="n">
        <f aca="false">'Source - Inventory'!E144</f>
        <v>32</v>
      </c>
      <c r="H154" s="28" t="n">
        <f aca="false">'Source - Inventory'!O144</f>
        <v>40.5</v>
      </c>
      <c r="I154" s="28" t="n">
        <f aca="false">IF(D154="OCCUPIED",ROUNDUP(H154,0),"")</f>
        <v>41</v>
      </c>
      <c r="J154" s="28" t="n">
        <f aca="false">IF(D154="OCCUPIED",MAX(G154,I154),"")</f>
        <v>41</v>
      </c>
      <c r="K154" s="28" t="n">
        <f aca="false">IF(D154&lt;&gt;"OCCUPIED","",IF(C154="COVERED",Covered_Rate,Open_Rate))</f>
        <v>10.4</v>
      </c>
      <c r="L154" s="39" t="n">
        <f aca="false">IF(D154="OCCUPIED",J154*K154,"")</f>
        <v>426.4</v>
      </c>
      <c r="M154" s="26" t="n">
        <f aca="false">IF(D154&lt;&gt;"OCCUPIED","",COUNTIFS('Source - Billing Aug26'!$E$5:$E$773,A154,'Source - Billing Aug26'!$B$5:$B$773,Billing_Month,'Source - Billing Aug26'!$H$5:$H$773,"MONTHLY_MOORAGE"))</f>
        <v>1</v>
      </c>
      <c r="N154" s="28" t="n">
        <f aca="false">IF(M154=0,"",SUMIFS('Source - Billing Aug26'!$I$5:$I$773,'Source - Billing Aug26'!$E$5:$E$773,A154,'Source - Billing Aug26'!$B$5:$B$773,Billing_Month,'Source - Billing Aug26'!$H$5:$H$773,"MONTHLY_MOORAGE"))</f>
        <v>41</v>
      </c>
      <c r="O154" s="28" t="n">
        <f aca="false">IF(M154=0,"",SUMIFS('Source - Billing Aug26'!$L$5:$L$773,'Source - Billing Aug26'!$E$5:$E$773,A154,'Source - Billing Aug26'!$B$5:$B$773,Billing_Month,'Source - Billing Aug26'!$H$5:$H$773,"MONTHLY_MOORAGE"))</f>
        <v>10.4</v>
      </c>
      <c r="P154" s="39" t="n">
        <f aca="false">IF(D154&lt;&gt;"OCCUPIED","",SUMIFS('Source - Billing Aug26'!$M$5:$M$773,'Source - Billing Aug26'!$E$5:$E$773,A154,'Source - Billing Aug26'!$B$5:$B$773,Billing_Month,'Source - Billing Aug26'!$H$5:$H$773,"MONTHLY_MOORAGE"))</f>
        <v>426.4</v>
      </c>
      <c r="Q154" s="39" t="n">
        <f aca="false">IF(D154&lt;&gt;"OCCUPIED","",P154-L154)</f>
        <v>0</v>
      </c>
      <c r="R154" s="26" t="str">
        <f aca="false">IF(D154&lt;&gt;"OCCUPIED","OUT OF SCOPE",IF(M154=0,"MISSING AUGUST BILL",IF(M154&gt;1,"DUPLICATE BILL",IF(ABS(Q154)&lt;0.01,"MATCH",IF(Q154&gt;0,"OVERBILLED","UNDERBILLED")))))</f>
        <v>MATCH</v>
      </c>
      <c r="S154" s="26" t="str">
        <f aca="false">IF(M154=0,"",IFERROR(INDEX('Source - Billing Aug26'!$C$5:$C$773,MATCH(A154,'Source - Billing Aug26'!$E$5:$E$773,0)),""))</f>
        <v>AC-LP-0620</v>
      </c>
    </row>
    <row r="155" customFormat="false" ht="15" hidden="false" customHeight="true" outlineLevel="0" collapsed="false">
      <c r="A155" s="26" t="str">
        <f aca="false">'Source - Inventory'!A145</f>
        <v>LP-0621</v>
      </c>
      <c r="B155" s="26" t="str">
        <f aca="false">'Source - Inventory'!B145</f>
        <v>Ledgport</v>
      </c>
      <c r="C155" s="26" t="str">
        <f aca="false">'Source - Inventory'!G145</f>
        <v>COVERED</v>
      </c>
      <c r="D155" s="26" t="str">
        <f aca="false">'Source - Inventory'!J145</f>
        <v>OCCUPIED</v>
      </c>
      <c r="E155" s="26" t="str">
        <f aca="false">'Source - Inventory'!L145</f>
        <v>WL-02194</v>
      </c>
      <c r="F155" s="26" t="str">
        <f aca="false">'Source - Inventory'!M145</f>
        <v>Victoria Williamson</v>
      </c>
      <c r="G155" s="26" t="n">
        <f aca="false">'Source - Inventory'!E145</f>
        <v>40</v>
      </c>
      <c r="H155" s="28" t="n">
        <f aca="false">'Source - Inventory'!O145</f>
        <v>22</v>
      </c>
      <c r="I155" s="28" t="n">
        <f aca="false">IF(D155="OCCUPIED",ROUNDUP(H155,0),"")</f>
        <v>22</v>
      </c>
      <c r="J155" s="28" t="n">
        <f aca="false">IF(D155="OCCUPIED",MAX(G155,I155),"")</f>
        <v>40</v>
      </c>
      <c r="K155" s="28" t="n">
        <f aca="false">IF(D155&lt;&gt;"OCCUPIED","",IF(C155="COVERED",Covered_Rate,Open_Rate))</f>
        <v>10.4</v>
      </c>
      <c r="L155" s="39" t="n">
        <f aca="false">IF(D155="OCCUPIED",J155*K155,"")</f>
        <v>416</v>
      </c>
      <c r="M155" s="26" t="n">
        <f aca="false">IF(D155&lt;&gt;"OCCUPIED","",COUNTIFS('Source - Billing Aug26'!$E$5:$E$773,A155,'Source - Billing Aug26'!$B$5:$B$773,Billing_Month,'Source - Billing Aug26'!$H$5:$H$773,"MONTHLY_MOORAGE"))</f>
        <v>1</v>
      </c>
      <c r="N155" s="28" t="n">
        <f aca="false">IF(M155=0,"",SUMIFS('Source - Billing Aug26'!$I$5:$I$773,'Source - Billing Aug26'!$E$5:$E$773,A155,'Source - Billing Aug26'!$B$5:$B$773,Billing_Month,'Source - Billing Aug26'!$H$5:$H$773,"MONTHLY_MOORAGE"))</f>
        <v>40</v>
      </c>
      <c r="O155" s="28" t="n">
        <f aca="false">IF(M155=0,"",SUMIFS('Source - Billing Aug26'!$L$5:$L$773,'Source - Billing Aug26'!$E$5:$E$773,A155,'Source - Billing Aug26'!$B$5:$B$773,Billing_Month,'Source - Billing Aug26'!$H$5:$H$773,"MONTHLY_MOORAGE"))</f>
        <v>10.4</v>
      </c>
      <c r="P155" s="39" t="n">
        <f aca="false">IF(D155&lt;&gt;"OCCUPIED","",SUMIFS('Source - Billing Aug26'!$M$5:$M$773,'Source - Billing Aug26'!$E$5:$E$773,A155,'Source - Billing Aug26'!$B$5:$B$773,Billing_Month,'Source - Billing Aug26'!$H$5:$H$773,"MONTHLY_MOORAGE"))</f>
        <v>416</v>
      </c>
      <c r="Q155" s="39" t="n">
        <f aca="false">IF(D155&lt;&gt;"OCCUPIED","",P155-L155)</f>
        <v>0</v>
      </c>
      <c r="R155" s="26" t="str">
        <f aca="false">IF(D155&lt;&gt;"OCCUPIED","OUT OF SCOPE",IF(M155=0,"MISSING AUGUST BILL",IF(M155&gt;1,"DUPLICATE BILL",IF(ABS(Q155)&lt;0.01,"MATCH",IF(Q155&gt;0,"OVERBILLED","UNDERBILLED")))))</f>
        <v>MATCH</v>
      </c>
      <c r="S155" s="26" t="str">
        <f aca="false">IF(M155=0,"",IFERROR(INDEX('Source - Billing Aug26'!$C$5:$C$773,MATCH(A155,'Source - Billing Aug26'!$E$5:$E$773,0)),""))</f>
        <v>AC-LP-0621</v>
      </c>
    </row>
    <row r="156" customFormat="false" ht="15" hidden="false" customHeight="true" outlineLevel="0" collapsed="false">
      <c r="A156" s="26" t="str">
        <f aca="false">'Source - Inventory'!A146</f>
        <v>LP-0622</v>
      </c>
      <c r="B156" s="26" t="str">
        <f aca="false">'Source - Inventory'!B146</f>
        <v>Ledgport</v>
      </c>
      <c r="C156" s="26" t="str">
        <f aca="false">'Source - Inventory'!G146</f>
        <v>COVERED</v>
      </c>
      <c r="D156" s="26" t="str">
        <f aca="false">'Source - Inventory'!J146</f>
        <v>OCCUPIED</v>
      </c>
      <c r="E156" s="26" t="str">
        <f aca="false">'Source - Inventory'!L146</f>
        <v>WL-03607</v>
      </c>
      <c r="F156" s="26" t="str">
        <f aca="false">'Source - Inventory'!M146</f>
        <v>Ross Green</v>
      </c>
      <c r="G156" s="26" t="n">
        <f aca="false">'Source - Inventory'!E146</f>
        <v>32</v>
      </c>
      <c r="H156" s="28" t="n">
        <f aca="false">'Source - Inventory'!O146</f>
        <v>39.4</v>
      </c>
      <c r="I156" s="28" t="n">
        <f aca="false">IF(D156="OCCUPIED",ROUNDUP(H156,0),"")</f>
        <v>40</v>
      </c>
      <c r="J156" s="28" t="n">
        <f aca="false">IF(D156="OCCUPIED",MAX(G156,I156),"")</f>
        <v>40</v>
      </c>
      <c r="K156" s="28" t="n">
        <f aca="false">IF(D156&lt;&gt;"OCCUPIED","",IF(C156="COVERED",Covered_Rate,Open_Rate))</f>
        <v>10.4</v>
      </c>
      <c r="L156" s="39" t="n">
        <f aca="false">IF(D156="OCCUPIED",J156*K156,"")</f>
        <v>416</v>
      </c>
      <c r="M156" s="26" t="n">
        <f aca="false">IF(D156&lt;&gt;"OCCUPIED","",COUNTIFS('Source - Billing Aug26'!$E$5:$E$773,A156,'Source - Billing Aug26'!$B$5:$B$773,Billing_Month,'Source - Billing Aug26'!$H$5:$H$773,"MONTHLY_MOORAGE"))</f>
        <v>1</v>
      </c>
      <c r="N156" s="28" t="n">
        <f aca="false">IF(M156=0,"",SUMIFS('Source - Billing Aug26'!$I$5:$I$773,'Source - Billing Aug26'!$E$5:$E$773,A156,'Source - Billing Aug26'!$B$5:$B$773,Billing_Month,'Source - Billing Aug26'!$H$5:$H$773,"MONTHLY_MOORAGE"))</f>
        <v>40</v>
      </c>
      <c r="O156" s="28" t="n">
        <f aca="false">IF(M156=0,"",SUMIFS('Source - Billing Aug26'!$L$5:$L$773,'Source - Billing Aug26'!$E$5:$E$773,A156,'Source - Billing Aug26'!$B$5:$B$773,Billing_Month,'Source - Billing Aug26'!$H$5:$H$773,"MONTHLY_MOORAGE"))</f>
        <v>10.4</v>
      </c>
      <c r="P156" s="39" t="n">
        <f aca="false">IF(D156&lt;&gt;"OCCUPIED","",SUMIFS('Source - Billing Aug26'!$M$5:$M$773,'Source - Billing Aug26'!$E$5:$E$773,A156,'Source - Billing Aug26'!$B$5:$B$773,Billing_Month,'Source - Billing Aug26'!$H$5:$H$773,"MONTHLY_MOORAGE"))</f>
        <v>416</v>
      </c>
      <c r="Q156" s="39" t="n">
        <f aca="false">IF(D156&lt;&gt;"OCCUPIED","",P156-L156)</f>
        <v>0</v>
      </c>
      <c r="R156" s="26" t="str">
        <f aca="false">IF(D156&lt;&gt;"OCCUPIED","OUT OF SCOPE",IF(M156=0,"MISSING AUGUST BILL",IF(M156&gt;1,"DUPLICATE BILL",IF(ABS(Q156)&lt;0.01,"MATCH",IF(Q156&gt;0,"OVERBILLED","UNDERBILLED")))))</f>
        <v>MATCH</v>
      </c>
      <c r="S156" s="26" t="str">
        <f aca="false">IF(M156=0,"",IFERROR(INDEX('Source - Billing Aug26'!$C$5:$C$773,MATCH(A156,'Source - Billing Aug26'!$E$5:$E$773,0)),""))</f>
        <v>AC-LP-0622</v>
      </c>
    </row>
    <row r="157" customFormat="false" ht="15" hidden="false" customHeight="true" outlineLevel="0" collapsed="false">
      <c r="A157" s="26" t="str">
        <f aca="false">'Source - Inventory'!A147</f>
        <v>LP-0623</v>
      </c>
      <c r="B157" s="26" t="str">
        <f aca="false">'Source - Inventory'!B147</f>
        <v>Ledgport</v>
      </c>
      <c r="C157" s="26" t="str">
        <f aca="false">'Source - Inventory'!G147</f>
        <v>COVERED</v>
      </c>
      <c r="D157" s="26" t="str">
        <f aca="false">'Source - Inventory'!J147</f>
        <v>OCCUPIED</v>
      </c>
      <c r="E157" s="26" t="str">
        <f aca="false">'Source - Inventory'!L147</f>
        <v>WL-03096</v>
      </c>
      <c r="F157" s="26" t="str">
        <f aca="false">'Source - Inventory'!M147</f>
        <v>Craig Kelley</v>
      </c>
      <c r="G157" s="26" t="n">
        <f aca="false">'Source - Inventory'!E147</f>
        <v>32</v>
      </c>
      <c r="H157" s="28" t="n">
        <f aca="false">'Source - Inventory'!O147</f>
        <v>53.9</v>
      </c>
      <c r="I157" s="28" t="n">
        <f aca="false">IF(D157="OCCUPIED",ROUNDUP(H157,0),"")</f>
        <v>54</v>
      </c>
      <c r="J157" s="28" t="n">
        <f aca="false">IF(D157="OCCUPIED",MAX(G157,I157),"")</f>
        <v>54</v>
      </c>
      <c r="K157" s="28" t="n">
        <f aca="false">IF(D157&lt;&gt;"OCCUPIED","",IF(C157="COVERED",Covered_Rate,Open_Rate))</f>
        <v>10.4</v>
      </c>
      <c r="L157" s="39" t="n">
        <f aca="false">IF(D157="OCCUPIED",J157*K157,"")</f>
        <v>561.6</v>
      </c>
      <c r="M157" s="26" t="n">
        <f aca="false">IF(D157&lt;&gt;"OCCUPIED","",COUNTIFS('Source - Billing Aug26'!$E$5:$E$773,A157,'Source - Billing Aug26'!$B$5:$B$773,Billing_Month,'Source - Billing Aug26'!$H$5:$H$773,"MONTHLY_MOORAGE"))</f>
        <v>1</v>
      </c>
      <c r="N157" s="28" t="n">
        <f aca="false">IF(M157=0,"",SUMIFS('Source - Billing Aug26'!$I$5:$I$773,'Source - Billing Aug26'!$E$5:$E$773,A157,'Source - Billing Aug26'!$B$5:$B$773,Billing_Month,'Source - Billing Aug26'!$H$5:$H$773,"MONTHLY_MOORAGE"))</f>
        <v>54</v>
      </c>
      <c r="O157" s="28" t="n">
        <f aca="false">IF(M157=0,"",SUMIFS('Source - Billing Aug26'!$L$5:$L$773,'Source - Billing Aug26'!$E$5:$E$773,A157,'Source - Billing Aug26'!$B$5:$B$773,Billing_Month,'Source - Billing Aug26'!$H$5:$H$773,"MONTHLY_MOORAGE"))</f>
        <v>10.4</v>
      </c>
      <c r="P157" s="39" t="n">
        <f aca="false">IF(D157&lt;&gt;"OCCUPIED","",SUMIFS('Source - Billing Aug26'!$M$5:$M$773,'Source - Billing Aug26'!$E$5:$E$773,A157,'Source - Billing Aug26'!$B$5:$B$773,Billing_Month,'Source - Billing Aug26'!$H$5:$H$773,"MONTHLY_MOORAGE"))</f>
        <v>561.6</v>
      </c>
      <c r="Q157" s="39" t="n">
        <f aca="false">IF(D157&lt;&gt;"OCCUPIED","",P157-L157)</f>
        <v>0</v>
      </c>
      <c r="R157" s="26" t="str">
        <f aca="false">IF(D157&lt;&gt;"OCCUPIED","OUT OF SCOPE",IF(M157=0,"MISSING AUGUST BILL",IF(M157&gt;1,"DUPLICATE BILL",IF(ABS(Q157)&lt;0.01,"MATCH",IF(Q157&gt;0,"OVERBILLED","UNDERBILLED")))))</f>
        <v>MATCH</v>
      </c>
      <c r="S157" s="26" t="str">
        <f aca="false">IF(M157=0,"",IFERROR(INDEX('Source - Billing Aug26'!$C$5:$C$773,MATCH(A157,'Source - Billing Aug26'!$E$5:$E$773,0)),""))</f>
        <v>AC-LP-0623</v>
      </c>
    </row>
    <row r="158" customFormat="false" ht="15" hidden="false" customHeight="true" outlineLevel="0" collapsed="false">
      <c r="A158" s="26" t="str">
        <f aca="false">'Source - Inventory'!A148</f>
        <v>LP-0624</v>
      </c>
      <c r="B158" s="26" t="str">
        <f aca="false">'Source - Inventory'!B148</f>
        <v>Ledgport</v>
      </c>
      <c r="C158" s="26" t="str">
        <f aca="false">'Source - Inventory'!G148</f>
        <v>COVERED</v>
      </c>
      <c r="D158" s="26" t="str">
        <f aca="false">'Source - Inventory'!J148</f>
        <v>OCCUPIED</v>
      </c>
      <c r="E158" s="26" t="str">
        <f aca="false">'Source - Inventory'!L148</f>
        <v>WL-02951</v>
      </c>
      <c r="F158" s="26" t="str">
        <f aca="false">'Source - Inventory'!M148</f>
        <v>Evelyn Thompson</v>
      </c>
      <c r="G158" s="26" t="n">
        <f aca="false">'Source - Inventory'!E148</f>
        <v>40</v>
      </c>
      <c r="H158" s="28" t="n">
        <f aca="false">'Source - Inventory'!O148</f>
        <v>49.8</v>
      </c>
      <c r="I158" s="28" t="n">
        <f aca="false">IF(D158="OCCUPIED",ROUNDUP(H158,0),"")</f>
        <v>50</v>
      </c>
      <c r="J158" s="28" t="n">
        <f aca="false">IF(D158="OCCUPIED",MAX(G158,I158),"")</f>
        <v>50</v>
      </c>
      <c r="K158" s="28" t="n">
        <f aca="false">IF(D158&lt;&gt;"OCCUPIED","",IF(C158="COVERED",Covered_Rate,Open_Rate))</f>
        <v>10.4</v>
      </c>
      <c r="L158" s="39" t="n">
        <f aca="false">IF(D158="OCCUPIED",J158*K158,"")</f>
        <v>520</v>
      </c>
      <c r="M158" s="26" t="n">
        <f aca="false">IF(D158&lt;&gt;"OCCUPIED","",COUNTIFS('Source - Billing Aug26'!$E$5:$E$773,A158,'Source - Billing Aug26'!$B$5:$B$773,Billing_Month,'Source - Billing Aug26'!$H$5:$H$773,"MONTHLY_MOORAGE"))</f>
        <v>1</v>
      </c>
      <c r="N158" s="28" t="n">
        <f aca="false">IF(M158=0,"",SUMIFS('Source - Billing Aug26'!$I$5:$I$773,'Source - Billing Aug26'!$E$5:$E$773,A158,'Source - Billing Aug26'!$B$5:$B$773,Billing_Month,'Source - Billing Aug26'!$H$5:$H$773,"MONTHLY_MOORAGE"))</f>
        <v>50</v>
      </c>
      <c r="O158" s="28" t="n">
        <f aca="false">IF(M158=0,"",SUMIFS('Source - Billing Aug26'!$L$5:$L$773,'Source - Billing Aug26'!$E$5:$E$773,A158,'Source - Billing Aug26'!$B$5:$B$773,Billing_Month,'Source - Billing Aug26'!$H$5:$H$773,"MONTHLY_MOORAGE"))</f>
        <v>10.4</v>
      </c>
      <c r="P158" s="39" t="n">
        <f aca="false">IF(D158&lt;&gt;"OCCUPIED","",SUMIFS('Source - Billing Aug26'!$M$5:$M$773,'Source - Billing Aug26'!$E$5:$E$773,A158,'Source - Billing Aug26'!$B$5:$B$773,Billing_Month,'Source - Billing Aug26'!$H$5:$H$773,"MONTHLY_MOORAGE"))</f>
        <v>520</v>
      </c>
      <c r="Q158" s="39" t="n">
        <f aca="false">IF(D158&lt;&gt;"OCCUPIED","",P158-L158)</f>
        <v>0</v>
      </c>
      <c r="R158" s="26" t="str">
        <f aca="false">IF(D158&lt;&gt;"OCCUPIED","OUT OF SCOPE",IF(M158=0,"MISSING AUGUST BILL",IF(M158&gt;1,"DUPLICATE BILL",IF(ABS(Q158)&lt;0.01,"MATCH",IF(Q158&gt;0,"OVERBILLED","UNDERBILLED")))))</f>
        <v>MATCH</v>
      </c>
      <c r="S158" s="26" t="str">
        <f aca="false">IF(M158=0,"",IFERROR(INDEX('Source - Billing Aug26'!$C$5:$C$773,MATCH(A158,'Source - Billing Aug26'!$E$5:$E$773,0)),""))</f>
        <v>AC-LP-0624</v>
      </c>
    </row>
    <row r="159" customFormat="false" ht="15" hidden="false" customHeight="true" outlineLevel="0" collapsed="false">
      <c r="A159" s="26" t="str">
        <f aca="false">'Source - Inventory'!A149</f>
        <v>LP-0701</v>
      </c>
      <c r="B159" s="26" t="str">
        <f aca="false">'Source - Inventory'!B149</f>
        <v>Ledgport</v>
      </c>
      <c r="C159" s="26" t="str">
        <f aca="false">'Source - Inventory'!G149</f>
        <v>COVERED</v>
      </c>
      <c r="D159" s="26" t="str">
        <f aca="false">'Source - Inventory'!J149</f>
        <v>OCCUPIED</v>
      </c>
      <c r="E159" s="26" t="str">
        <f aca="false">'Source - Inventory'!L149</f>
        <v>WL-02344</v>
      </c>
      <c r="F159" s="26" t="str">
        <f aca="false">'Source - Inventory'!M149</f>
        <v>Michael Combs</v>
      </c>
      <c r="G159" s="26" t="n">
        <f aca="false">'Source - Inventory'!E149</f>
        <v>24</v>
      </c>
      <c r="H159" s="28" t="n">
        <f aca="false">'Source - Inventory'!O149</f>
        <v>43.4</v>
      </c>
      <c r="I159" s="28" t="n">
        <f aca="false">IF(D159="OCCUPIED",ROUNDUP(H159,0),"")</f>
        <v>44</v>
      </c>
      <c r="J159" s="28" t="n">
        <f aca="false">IF(D159="OCCUPIED",MAX(G159,I159),"")</f>
        <v>44</v>
      </c>
      <c r="K159" s="28" t="n">
        <f aca="false">IF(D159&lt;&gt;"OCCUPIED","",IF(C159="COVERED",Covered_Rate,Open_Rate))</f>
        <v>10.4</v>
      </c>
      <c r="L159" s="39" t="n">
        <f aca="false">IF(D159="OCCUPIED",J159*K159,"")</f>
        <v>457.6</v>
      </c>
      <c r="M159" s="26" t="n">
        <f aca="false">IF(D159&lt;&gt;"OCCUPIED","",COUNTIFS('Source - Billing Aug26'!$E$5:$E$773,A159,'Source - Billing Aug26'!$B$5:$B$773,Billing_Month,'Source - Billing Aug26'!$H$5:$H$773,"MONTHLY_MOORAGE"))</f>
        <v>1</v>
      </c>
      <c r="N159" s="28" t="n">
        <f aca="false">IF(M159=0,"",SUMIFS('Source - Billing Aug26'!$I$5:$I$773,'Source - Billing Aug26'!$E$5:$E$773,A159,'Source - Billing Aug26'!$B$5:$B$773,Billing_Month,'Source - Billing Aug26'!$H$5:$H$773,"MONTHLY_MOORAGE"))</f>
        <v>44</v>
      </c>
      <c r="O159" s="28" t="n">
        <f aca="false">IF(M159=0,"",SUMIFS('Source - Billing Aug26'!$L$5:$L$773,'Source - Billing Aug26'!$E$5:$E$773,A159,'Source - Billing Aug26'!$B$5:$B$773,Billing_Month,'Source - Billing Aug26'!$H$5:$H$773,"MONTHLY_MOORAGE"))</f>
        <v>10.4</v>
      </c>
      <c r="P159" s="39" t="n">
        <f aca="false">IF(D159&lt;&gt;"OCCUPIED","",SUMIFS('Source - Billing Aug26'!$M$5:$M$773,'Source - Billing Aug26'!$E$5:$E$773,A159,'Source - Billing Aug26'!$B$5:$B$773,Billing_Month,'Source - Billing Aug26'!$H$5:$H$773,"MONTHLY_MOORAGE"))</f>
        <v>457.6</v>
      </c>
      <c r="Q159" s="39" t="n">
        <f aca="false">IF(D159&lt;&gt;"OCCUPIED","",P159-L159)</f>
        <v>0</v>
      </c>
      <c r="R159" s="26" t="str">
        <f aca="false">IF(D159&lt;&gt;"OCCUPIED","OUT OF SCOPE",IF(M159=0,"MISSING AUGUST BILL",IF(M159&gt;1,"DUPLICATE BILL",IF(ABS(Q159)&lt;0.01,"MATCH",IF(Q159&gt;0,"OVERBILLED","UNDERBILLED")))))</f>
        <v>MATCH</v>
      </c>
      <c r="S159" s="26" t="str">
        <f aca="false">IF(M159=0,"",IFERROR(INDEX('Source - Billing Aug26'!$C$5:$C$773,MATCH(A159,'Source - Billing Aug26'!$E$5:$E$773,0)),""))</f>
        <v>AC-LP-0701</v>
      </c>
    </row>
    <row r="160" customFormat="false" ht="15" hidden="false" customHeight="true" outlineLevel="0" collapsed="false">
      <c r="A160" s="26" t="str">
        <f aca="false">'Source - Inventory'!A150</f>
        <v>LP-0702</v>
      </c>
      <c r="B160" s="26" t="str">
        <f aca="false">'Source - Inventory'!B150</f>
        <v>Ledgport</v>
      </c>
      <c r="C160" s="26" t="str">
        <f aca="false">'Source - Inventory'!G150</f>
        <v>COVERED</v>
      </c>
      <c r="D160" s="26" t="str">
        <f aca="false">'Source - Inventory'!J150</f>
        <v>OCCUPIED</v>
      </c>
      <c r="E160" s="26" t="str">
        <f aca="false">'Source - Inventory'!L150</f>
        <v>WL-01711</v>
      </c>
      <c r="F160" s="26" t="str">
        <f aca="false">'Source - Inventory'!M150</f>
        <v>Julie Peterson</v>
      </c>
      <c r="G160" s="26" t="n">
        <f aca="false">'Source - Inventory'!E150</f>
        <v>32</v>
      </c>
      <c r="H160" s="28" t="n">
        <f aca="false">'Source - Inventory'!O150</f>
        <v>51.4</v>
      </c>
      <c r="I160" s="28" t="n">
        <f aca="false">IF(D160="OCCUPIED",ROUNDUP(H160,0),"")</f>
        <v>52</v>
      </c>
      <c r="J160" s="28" t="n">
        <f aca="false">IF(D160="OCCUPIED",MAX(G160,I160),"")</f>
        <v>52</v>
      </c>
      <c r="K160" s="28" t="n">
        <f aca="false">IF(D160&lt;&gt;"OCCUPIED","",IF(C160="COVERED",Covered_Rate,Open_Rate))</f>
        <v>10.4</v>
      </c>
      <c r="L160" s="39" t="n">
        <f aca="false">IF(D160="OCCUPIED",J160*K160,"")</f>
        <v>540.8</v>
      </c>
      <c r="M160" s="26" t="n">
        <f aca="false">IF(D160&lt;&gt;"OCCUPIED","",COUNTIFS('Source - Billing Aug26'!$E$5:$E$773,A160,'Source - Billing Aug26'!$B$5:$B$773,Billing_Month,'Source - Billing Aug26'!$H$5:$H$773,"MONTHLY_MOORAGE"))</f>
        <v>1</v>
      </c>
      <c r="N160" s="28" t="n">
        <f aca="false">IF(M160=0,"",SUMIFS('Source - Billing Aug26'!$I$5:$I$773,'Source - Billing Aug26'!$E$5:$E$773,A160,'Source - Billing Aug26'!$B$5:$B$773,Billing_Month,'Source - Billing Aug26'!$H$5:$H$773,"MONTHLY_MOORAGE"))</f>
        <v>52</v>
      </c>
      <c r="O160" s="28" t="n">
        <f aca="false">IF(M160=0,"",SUMIFS('Source - Billing Aug26'!$L$5:$L$773,'Source - Billing Aug26'!$E$5:$E$773,A160,'Source - Billing Aug26'!$B$5:$B$773,Billing_Month,'Source - Billing Aug26'!$H$5:$H$773,"MONTHLY_MOORAGE"))</f>
        <v>10.4</v>
      </c>
      <c r="P160" s="39" t="n">
        <f aca="false">IF(D160&lt;&gt;"OCCUPIED","",SUMIFS('Source - Billing Aug26'!$M$5:$M$773,'Source - Billing Aug26'!$E$5:$E$773,A160,'Source - Billing Aug26'!$B$5:$B$773,Billing_Month,'Source - Billing Aug26'!$H$5:$H$773,"MONTHLY_MOORAGE"))</f>
        <v>540.8</v>
      </c>
      <c r="Q160" s="39" t="n">
        <f aca="false">IF(D160&lt;&gt;"OCCUPIED","",P160-L160)</f>
        <v>0</v>
      </c>
      <c r="R160" s="26" t="str">
        <f aca="false">IF(D160&lt;&gt;"OCCUPIED","OUT OF SCOPE",IF(M160=0,"MISSING AUGUST BILL",IF(M160&gt;1,"DUPLICATE BILL",IF(ABS(Q160)&lt;0.01,"MATCH",IF(Q160&gt;0,"OVERBILLED","UNDERBILLED")))))</f>
        <v>MATCH</v>
      </c>
      <c r="S160" s="26" t="str">
        <f aca="false">IF(M160=0,"",IFERROR(INDEX('Source - Billing Aug26'!$C$5:$C$773,MATCH(A160,'Source - Billing Aug26'!$E$5:$E$773,0)),""))</f>
        <v>AC-LP-0702</v>
      </c>
    </row>
    <row r="161" customFormat="false" ht="15" hidden="false" customHeight="true" outlineLevel="0" collapsed="false">
      <c r="A161" s="26" t="str">
        <f aca="false">'Source - Inventory'!A151</f>
        <v>LP-0703</v>
      </c>
      <c r="B161" s="26" t="str">
        <f aca="false">'Source - Inventory'!B151</f>
        <v>Ledgport</v>
      </c>
      <c r="C161" s="26" t="str">
        <f aca="false">'Source - Inventory'!G151</f>
        <v>COVERED</v>
      </c>
      <c r="D161" s="26" t="str">
        <f aca="false">'Source - Inventory'!J151</f>
        <v>OCCUPIED</v>
      </c>
      <c r="E161" s="26" t="str">
        <f aca="false">'Source - Inventory'!L151</f>
        <v>WL-03517</v>
      </c>
      <c r="F161" s="26" t="str">
        <f aca="false">'Source - Inventory'!M151</f>
        <v>Ruth Peters</v>
      </c>
      <c r="G161" s="26" t="n">
        <f aca="false">'Source - Inventory'!E151</f>
        <v>40</v>
      </c>
      <c r="H161" s="28" t="n">
        <f aca="false">'Source - Inventory'!O151</f>
        <v>58.9</v>
      </c>
      <c r="I161" s="28" t="n">
        <f aca="false">IF(D161="OCCUPIED",ROUNDUP(H161,0),"")</f>
        <v>59</v>
      </c>
      <c r="J161" s="28" t="n">
        <f aca="false">IF(D161="OCCUPIED",MAX(G161,I161),"")</f>
        <v>59</v>
      </c>
      <c r="K161" s="28" t="n">
        <f aca="false">IF(D161&lt;&gt;"OCCUPIED","",IF(C161="COVERED",Covered_Rate,Open_Rate))</f>
        <v>10.4</v>
      </c>
      <c r="L161" s="39" t="n">
        <f aca="false">IF(D161="OCCUPIED",J161*K161,"")</f>
        <v>613.6</v>
      </c>
      <c r="M161" s="26" t="n">
        <f aca="false">IF(D161&lt;&gt;"OCCUPIED","",COUNTIFS('Source - Billing Aug26'!$E$5:$E$773,A161,'Source - Billing Aug26'!$B$5:$B$773,Billing_Month,'Source - Billing Aug26'!$H$5:$H$773,"MONTHLY_MOORAGE"))</f>
        <v>1</v>
      </c>
      <c r="N161" s="28" t="n">
        <f aca="false">IF(M161=0,"",SUMIFS('Source - Billing Aug26'!$I$5:$I$773,'Source - Billing Aug26'!$E$5:$E$773,A161,'Source - Billing Aug26'!$B$5:$B$773,Billing_Month,'Source - Billing Aug26'!$H$5:$H$773,"MONTHLY_MOORAGE"))</f>
        <v>59</v>
      </c>
      <c r="O161" s="28" t="n">
        <f aca="false">IF(M161=0,"",SUMIFS('Source - Billing Aug26'!$L$5:$L$773,'Source - Billing Aug26'!$E$5:$E$773,A161,'Source - Billing Aug26'!$B$5:$B$773,Billing_Month,'Source - Billing Aug26'!$H$5:$H$773,"MONTHLY_MOORAGE"))</f>
        <v>10.4</v>
      </c>
      <c r="P161" s="39" t="n">
        <f aca="false">IF(D161&lt;&gt;"OCCUPIED","",SUMIFS('Source - Billing Aug26'!$M$5:$M$773,'Source - Billing Aug26'!$E$5:$E$773,A161,'Source - Billing Aug26'!$B$5:$B$773,Billing_Month,'Source - Billing Aug26'!$H$5:$H$773,"MONTHLY_MOORAGE"))</f>
        <v>613.6</v>
      </c>
      <c r="Q161" s="39" t="n">
        <f aca="false">IF(D161&lt;&gt;"OCCUPIED","",P161-L161)</f>
        <v>0</v>
      </c>
      <c r="R161" s="26" t="str">
        <f aca="false">IF(D161&lt;&gt;"OCCUPIED","OUT OF SCOPE",IF(M161=0,"MISSING AUGUST BILL",IF(M161&gt;1,"DUPLICATE BILL",IF(ABS(Q161)&lt;0.01,"MATCH",IF(Q161&gt;0,"OVERBILLED","UNDERBILLED")))))</f>
        <v>MATCH</v>
      </c>
      <c r="S161" s="26" t="str">
        <f aca="false">IF(M161=0,"",IFERROR(INDEX('Source - Billing Aug26'!$C$5:$C$773,MATCH(A161,'Source - Billing Aug26'!$E$5:$E$773,0)),""))</f>
        <v>AC-LP-0703</v>
      </c>
    </row>
    <row r="162" customFormat="false" ht="15" hidden="false" customHeight="true" outlineLevel="0" collapsed="false">
      <c r="A162" s="26" t="str">
        <f aca="false">'Source - Inventory'!A152</f>
        <v>LP-0704</v>
      </c>
      <c r="B162" s="26" t="str">
        <f aca="false">'Source - Inventory'!B152</f>
        <v>Ledgport</v>
      </c>
      <c r="C162" s="26" t="str">
        <f aca="false">'Source - Inventory'!G152</f>
        <v>COVERED</v>
      </c>
      <c r="D162" s="26" t="str">
        <f aca="false">'Source - Inventory'!J152</f>
        <v>OCCUPIED</v>
      </c>
      <c r="E162" s="26" t="str">
        <f aca="false">'Source - Inventory'!L152</f>
        <v>WL-02092</v>
      </c>
      <c r="F162" s="26" t="str">
        <f aca="false">'Source - Inventory'!M152</f>
        <v>Jason Brooks</v>
      </c>
      <c r="G162" s="26" t="n">
        <f aca="false">'Source - Inventory'!E152</f>
        <v>28</v>
      </c>
      <c r="H162" s="28" t="n">
        <f aca="false">'Source - Inventory'!O152</f>
        <v>52.4</v>
      </c>
      <c r="I162" s="28" t="n">
        <f aca="false">IF(D162="OCCUPIED",ROUNDUP(H162,0),"")</f>
        <v>53</v>
      </c>
      <c r="J162" s="28" t="n">
        <f aca="false">IF(D162="OCCUPIED",MAX(G162,I162),"")</f>
        <v>53</v>
      </c>
      <c r="K162" s="28" t="n">
        <f aca="false">IF(D162&lt;&gt;"OCCUPIED","",IF(C162="COVERED",Covered_Rate,Open_Rate))</f>
        <v>10.4</v>
      </c>
      <c r="L162" s="39" t="n">
        <f aca="false">IF(D162="OCCUPIED",J162*K162,"")</f>
        <v>551.2</v>
      </c>
      <c r="M162" s="26" t="n">
        <f aca="false">IF(D162&lt;&gt;"OCCUPIED","",COUNTIFS('Source - Billing Aug26'!$E$5:$E$773,A162,'Source - Billing Aug26'!$B$5:$B$773,Billing_Month,'Source - Billing Aug26'!$H$5:$H$773,"MONTHLY_MOORAGE"))</f>
        <v>1</v>
      </c>
      <c r="N162" s="28" t="n">
        <f aca="false">IF(M162=0,"",SUMIFS('Source - Billing Aug26'!$I$5:$I$773,'Source - Billing Aug26'!$E$5:$E$773,A162,'Source - Billing Aug26'!$B$5:$B$773,Billing_Month,'Source - Billing Aug26'!$H$5:$H$773,"MONTHLY_MOORAGE"))</f>
        <v>53</v>
      </c>
      <c r="O162" s="28" t="n">
        <f aca="false">IF(M162=0,"",SUMIFS('Source - Billing Aug26'!$L$5:$L$773,'Source - Billing Aug26'!$E$5:$E$773,A162,'Source - Billing Aug26'!$B$5:$B$773,Billing_Month,'Source - Billing Aug26'!$H$5:$H$773,"MONTHLY_MOORAGE"))</f>
        <v>10.4</v>
      </c>
      <c r="P162" s="39" t="n">
        <f aca="false">IF(D162&lt;&gt;"OCCUPIED","",SUMIFS('Source - Billing Aug26'!$M$5:$M$773,'Source - Billing Aug26'!$E$5:$E$773,A162,'Source - Billing Aug26'!$B$5:$B$773,Billing_Month,'Source - Billing Aug26'!$H$5:$H$773,"MONTHLY_MOORAGE"))</f>
        <v>551.2</v>
      </c>
      <c r="Q162" s="39" t="n">
        <f aca="false">IF(D162&lt;&gt;"OCCUPIED","",P162-L162)</f>
        <v>0</v>
      </c>
      <c r="R162" s="26" t="str">
        <f aca="false">IF(D162&lt;&gt;"OCCUPIED","OUT OF SCOPE",IF(M162=0,"MISSING AUGUST BILL",IF(M162&gt;1,"DUPLICATE BILL",IF(ABS(Q162)&lt;0.01,"MATCH",IF(Q162&gt;0,"OVERBILLED","UNDERBILLED")))))</f>
        <v>MATCH</v>
      </c>
      <c r="S162" s="26" t="str">
        <f aca="false">IF(M162=0,"",IFERROR(INDEX('Source - Billing Aug26'!$C$5:$C$773,MATCH(A162,'Source - Billing Aug26'!$E$5:$E$773,0)),""))</f>
        <v>AC-LP-0704</v>
      </c>
    </row>
    <row r="163" customFormat="false" ht="15" hidden="false" customHeight="true" outlineLevel="0" collapsed="false">
      <c r="A163" s="26" t="str">
        <f aca="false">'Source - Inventory'!A153</f>
        <v>LP-0705</v>
      </c>
      <c r="B163" s="26" t="str">
        <f aca="false">'Source - Inventory'!B153</f>
        <v>Ledgport</v>
      </c>
      <c r="C163" s="26" t="str">
        <f aca="false">'Source - Inventory'!G153</f>
        <v>COVERED</v>
      </c>
      <c r="D163" s="26" t="str">
        <f aca="false">'Source - Inventory'!J153</f>
        <v>OCCUPIED</v>
      </c>
      <c r="E163" s="26" t="str">
        <f aca="false">'Source - Inventory'!L153</f>
        <v>WL-02327</v>
      </c>
      <c r="F163" s="26" t="str">
        <f aca="false">'Source - Inventory'!M153</f>
        <v>Sarah Hogan</v>
      </c>
      <c r="G163" s="26" t="n">
        <f aca="false">'Source - Inventory'!E153</f>
        <v>24</v>
      </c>
      <c r="H163" s="28" t="n">
        <f aca="false">'Source - Inventory'!O153</f>
        <v>43.6</v>
      </c>
      <c r="I163" s="28" t="n">
        <f aca="false">IF(D163="OCCUPIED",ROUNDUP(H163,0),"")</f>
        <v>44</v>
      </c>
      <c r="J163" s="28" t="n">
        <f aca="false">IF(D163="OCCUPIED",MAX(G163,I163),"")</f>
        <v>44</v>
      </c>
      <c r="K163" s="28" t="n">
        <f aca="false">IF(D163&lt;&gt;"OCCUPIED","",IF(C163="COVERED",Covered_Rate,Open_Rate))</f>
        <v>10.4</v>
      </c>
      <c r="L163" s="39" t="n">
        <f aca="false">IF(D163="OCCUPIED",J163*K163,"")</f>
        <v>457.6</v>
      </c>
      <c r="M163" s="26" t="n">
        <f aca="false">IF(D163&lt;&gt;"OCCUPIED","",COUNTIFS('Source - Billing Aug26'!$E$5:$E$773,A163,'Source - Billing Aug26'!$B$5:$B$773,Billing_Month,'Source - Billing Aug26'!$H$5:$H$773,"MONTHLY_MOORAGE"))</f>
        <v>1</v>
      </c>
      <c r="N163" s="28" t="n">
        <f aca="false">IF(M163=0,"",SUMIFS('Source - Billing Aug26'!$I$5:$I$773,'Source - Billing Aug26'!$E$5:$E$773,A163,'Source - Billing Aug26'!$B$5:$B$773,Billing_Month,'Source - Billing Aug26'!$H$5:$H$773,"MONTHLY_MOORAGE"))</f>
        <v>44</v>
      </c>
      <c r="O163" s="28" t="n">
        <f aca="false">IF(M163=0,"",SUMIFS('Source - Billing Aug26'!$L$5:$L$773,'Source - Billing Aug26'!$E$5:$E$773,A163,'Source - Billing Aug26'!$B$5:$B$773,Billing_Month,'Source - Billing Aug26'!$H$5:$H$773,"MONTHLY_MOORAGE"))</f>
        <v>10.4</v>
      </c>
      <c r="P163" s="39" t="n">
        <f aca="false">IF(D163&lt;&gt;"OCCUPIED","",SUMIFS('Source - Billing Aug26'!$M$5:$M$773,'Source - Billing Aug26'!$E$5:$E$773,A163,'Source - Billing Aug26'!$B$5:$B$773,Billing_Month,'Source - Billing Aug26'!$H$5:$H$773,"MONTHLY_MOORAGE"))</f>
        <v>457.6</v>
      </c>
      <c r="Q163" s="39" t="n">
        <f aca="false">IF(D163&lt;&gt;"OCCUPIED","",P163-L163)</f>
        <v>0</v>
      </c>
      <c r="R163" s="26" t="str">
        <f aca="false">IF(D163&lt;&gt;"OCCUPIED","OUT OF SCOPE",IF(M163=0,"MISSING AUGUST BILL",IF(M163&gt;1,"DUPLICATE BILL",IF(ABS(Q163)&lt;0.01,"MATCH",IF(Q163&gt;0,"OVERBILLED","UNDERBILLED")))))</f>
        <v>MATCH</v>
      </c>
      <c r="S163" s="26" t="str">
        <f aca="false">IF(M163=0,"",IFERROR(INDEX('Source - Billing Aug26'!$C$5:$C$773,MATCH(A163,'Source - Billing Aug26'!$E$5:$E$773,0)),""))</f>
        <v>AC-LP-0705</v>
      </c>
    </row>
    <row r="164" customFormat="false" ht="15" hidden="false" customHeight="true" outlineLevel="0" collapsed="false">
      <c r="A164" s="26" t="str">
        <f aca="false">'Source - Inventory'!A154</f>
        <v>LP-0706</v>
      </c>
      <c r="B164" s="26" t="str">
        <f aca="false">'Source - Inventory'!B154</f>
        <v>Ledgport</v>
      </c>
      <c r="C164" s="26" t="str">
        <f aca="false">'Source - Inventory'!G154</f>
        <v>COVERED</v>
      </c>
      <c r="D164" s="26" t="str">
        <f aca="false">'Source - Inventory'!J154</f>
        <v>OCCUPIED</v>
      </c>
      <c r="E164" s="26" t="str">
        <f aca="false">'Source - Inventory'!L154</f>
        <v>WL-01857</v>
      </c>
      <c r="F164" s="26" t="str">
        <f aca="false">'Source - Inventory'!M154</f>
        <v>Anthony Morales</v>
      </c>
      <c r="G164" s="26" t="n">
        <f aca="false">'Source - Inventory'!E154</f>
        <v>28</v>
      </c>
      <c r="H164" s="28" t="n">
        <f aca="false">'Source - Inventory'!O154</f>
        <v>43.6</v>
      </c>
      <c r="I164" s="28" t="n">
        <f aca="false">IF(D164="OCCUPIED",ROUNDUP(H164,0),"")</f>
        <v>44</v>
      </c>
      <c r="J164" s="28" t="n">
        <f aca="false">IF(D164="OCCUPIED",MAX(G164,I164),"")</f>
        <v>44</v>
      </c>
      <c r="K164" s="28" t="n">
        <f aca="false">IF(D164&lt;&gt;"OCCUPIED","",IF(C164="COVERED",Covered_Rate,Open_Rate))</f>
        <v>10.4</v>
      </c>
      <c r="L164" s="39" t="n">
        <f aca="false">IF(D164="OCCUPIED",J164*K164,"")</f>
        <v>457.6</v>
      </c>
      <c r="M164" s="26" t="n">
        <f aca="false">IF(D164&lt;&gt;"OCCUPIED","",COUNTIFS('Source - Billing Aug26'!$E$5:$E$773,A164,'Source - Billing Aug26'!$B$5:$B$773,Billing_Month,'Source - Billing Aug26'!$H$5:$H$773,"MONTHLY_MOORAGE"))</f>
        <v>1</v>
      </c>
      <c r="N164" s="28" t="n">
        <f aca="false">IF(M164=0,"",SUMIFS('Source - Billing Aug26'!$I$5:$I$773,'Source - Billing Aug26'!$E$5:$E$773,A164,'Source - Billing Aug26'!$B$5:$B$773,Billing_Month,'Source - Billing Aug26'!$H$5:$H$773,"MONTHLY_MOORAGE"))</f>
        <v>44</v>
      </c>
      <c r="O164" s="28" t="n">
        <f aca="false">IF(M164=0,"",SUMIFS('Source - Billing Aug26'!$L$5:$L$773,'Source - Billing Aug26'!$E$5:$E$773,A164,'Source - Billing Aug26'!$B$5:$B$773,Billing_Month,'Source - Billing Aug26'!$H$5:$H$773,"MONTHLY_MOORAGE"))</f>
        <v>10.4</v>
      </c>
      <c r="P164" s="39" t="n">
        <f aca="false">IF(D164&lt;&gt;"OCCUPIED","",SUMIFS('Source - Billing Aug26'!$M$5:$M$773,'Source - Billing Aug26'!$E$5:$E$773,A164,'Source - Billing Aug26'!$B$5:$B$773,Billing_Month,'Source - Billing Aug26'!$H$5:$H$773,"MONTHLY_MOORAGE"))</f>
        <v>457.6</v>
      </c>
      <c r="Q164" s="39" t="n">
        <f aca="false">IF(D164&lt;&gt;"OCCUPIED","",P164-L164)</f>
        <v>0</v>
      </c>
      <c r="R164" s="26" t="str">
        <f aca="false">IF(D164&lt;&gt;"OCCUPIED","OUT OF SCOPE",IF(M164=0,"MISSING AUGUST BILL",IF(M164&gt;1,"DUPLICATE BILL",IF(ABS(Q164)&lt;0.01,"MATCH",IF(Q164&gt;0,"OVERBILLED","UNDERBILLED")))))</f>
        <v>MATCH</v>
      </c>
      <c r="S164" s="26" t="str">
        <f aca="false">IF(M164=0,"",IFERROR(INDEX('Source - Billing Aug26'!$C$5:$C$773,MATCH(A164,'Source - Billing Aug26'!$E$5:$E$773,0)),""))</f>
        <v>AC-LP-0706</v>
      </c>
    </row>
    <row r="165" customFormat="false" ht="15" hidden="false" customHeight="true" outlineLevel="0" collapsed="false">
      <c r="A165" s="26" t="str">
        <f aca="false">'Source - Inventory'!A155</f>
        <v>LP-0707</v>
      </c>
      <c r="B165" s="26" t="str">
        <f aca="false">'Source - Inventory'!B155</f>
        <v>Ledgport</v>
      </c>
      <c r="C165" s="26" t="str">
        <f aca="false">'Source - Inventory'!G155</f>
        <v>COVERED</v>
      </c>
      <c r="D165" s="26" t="str">
        <f aca="false">'Source - Inventory'!J155</f>
        <v>OCCUPIED</v>
      </c>
      <c r="E165" s="26" t="str">
        <f aca="false">'Source - Inventory'!L155</f>
        <v>WL-02544</v>
      </c>
      <c r="F165" s="26" t="str">
        <f aca="false">'Source - Inventory'!M155</f>
        <v>Laurie Smith</v>
      </c>
      <c r="G165" s="26" t="n">
        <f aca="false">'Source - Inventory'!E155</f>
        <v>28</v>
      </c>
      <c r="H165" s="28" t="n">
        <f aca="false">'Source - Inventory'!O155</f>
        <v>45.6</v>
      </c>
      <c r="I165" s="28" t="n">
        <f aca="false">IF(D165="OCCUPIED",ROUNDUP(H165,0),"")</f>
        <v>46</v>
      </c>
      <c r="J165" s="28" t="n">
        <f aca="false">IF(D165="OCCUPIED",MAX(G165,I165),"")</f>
        <v>46</v>
      </c>
      <c r="K165" s="28" t="n">
        <f aca="false">IF(D165&lt;&gt;"OCCUPIED","",IF(C165="COVERED",Covered_Rate,Open_Rate))</f>
        <v>10.4</v>
      </c>
      <c r="L165" s="39" t="n">
        <f aca="false">IF(D165="OCCUPIED",J165*K165,"")</f>
        <v>478.4</v>
      </c>
      <c r="M165" s="26" t="n">
        <f aca="false">IF(D165&lt;&gt;"OCCUPIED","",COUNTIFS('Source - Billing Aug26'!$E$5:$E$773,A165,'Source - Billing Aug26'!$B$5:$B$773,Billing_Month,'Source - Billing Aug26'!$H$5:$H$773,"MONTHLY_MOORAGE"))</f>
        <v>1</v>
      </c>
      <c r="N165" s="28" t="n">
        <f aca="false">IF(M165=0,"",SUMIFS('Source - Billing Aug26'!$I$5:$I$773,'Source - Billing Aug26'!$E$5:$E$773,A165,'Source - Billing Aug26'!$B$5:$B$773,Billing_Month,'Source - Billing Aug26'!$H$5:$H$773,"MONTHLY_MOORAGE"))</f>
        <v>46</v>
      </c>
      <c r="O165" s="28" t="n">
        <f aca="false">IF(M165=0,"",SUMIFS('Source - Billing Aug26'!$L$5:$L$773,'Source - Billing Aug26'!$E$5:$E$773,A165,'Source - Billing Aug26'!$B$5:$B$773,Billing_Month,'Source - Billing Aug26'!$H$5:$H$773,"MONTHLY_MOORAGE"))</f>
        <v>10.4</v>
      </c>
      <c r="P165" s="39" t="n">
        <f aca="false">IF(D165&lt;&gt;"OCCUPIED","",SUMIFS('Source - Billing Aug26'!$M$5:$M$773,'Source - Billing Aug26'!$E$5:$E$773,A165,'Source - Billing Aug26'!$B$5:$B$773,Billing_Month,'Source - Billing Aug26'!$H$5:$H$773,"MONTHLY_MOORAGE"))</f>
        <v>478.4</v>
      </c>
      <c r="Q165" s="39" t="n">
        <f aca="false">IF(D165&lt;&gt;"OCCUPIED","",P165-L165)</f>
        <v>0</v>
      </c>
      <c r="R165" s="26" t="str">
        <f aca="false">IF(D165&lt;&gt;"OCCUPIED","OUT OF SCOPE",IF(M165=0,"MISSING AUGUST BILL",IF(M165&gt;1,"DUPLICATE BILL",IF(ABS(Q165)&lt;0.01,"MATCH",IF(Q165&gt;0,"OVERBILLED","UNDERBILLED")))))</f>
        <v>MATCH</v>
      </c>
      <c r="S165" s="26" t="str">
        <f aca="false">IF(M165=0,"",IFERROR(INDEX('Source - Billing Aug26'!$C$5:$C$773,MATCH(A165,'Source - Billing Aug26'!$E$5:$E$773,0)),""))</f>
        <v>AC-LP-0707</v>
      </c>
    </row>
    <row r="166" customFormat="false" ht="15" hidden="false" customHeight="true" outlineLevel="0" collapsed="false">
      <c r="A166" s="26" t="str">
        <f aca="false">'Source - Inventory'!A156</f>
        <v>LP-0708</v>
      </c>
      <c r="B166" s="26" t="str">
        <f aca="false">'Source - Inventory'!B156</f>
        <v>Ledgport</v>
      </c>
      <c r="C166" s="26" t="str">
        <f aca="false">'Source - Inventory'!G156</f>
        <v>COVERED</v>
      </c>
      <c r="D166" s="26" t="str">
        <f aca="false">'Source - Inventory'!J156</f>
        <v>OCCUPIED</v>
      </c>
      <c r="E166" s="26" t="str">
        <f aca="false">'Source - Inventory'!L156</f>
        <v>WL-03803</v>
      </c>
      <c r="F166" s="26" t="str">
        <f aca="false">'Source - Inventory'!M156</f>
        <v>Elizabeth Mathews</v>
      </c>
      <c r="G166" s="26" t="n">
        <f aca="false">'Source - Inventory'!E156</f>
        <v>32</v>
      </c>
      <c r="H166" s="28" t="n">
        <f aca="false">'Source - Inventory'!O156</f>
        <v>43.3</v>
      </c>
      <c r="I166" s="28" t="n">
        <f aca="false">IF(D166="OCCUPIED",ROUNDUP(H166,0),"")</f>
        <v>44</v>
      </c>
      <c r="J166" s="28" t="n">
        <f aca="false">IF(D166="OCCUPIED",MAX(G166,I166),"")</f>
        <v>44</v>
      </c>
      <c r="K166" s="28" t="n">
        <f aca="false">IF(D166&lt;&gt;"OCCUPIED","",IF(C166="COVERED",Covered_Rate,Open_Rate))</f>
        <v>10.4</v>
      </c>
      <c r="L166" s="39" t="n">
        <f aca="false">IF(D166="OCCUPIED",J166*K166,"")</f>
        <v>457.6</v>
      </c>
      <c r="M166" s="26" t="n">
        <f aca="false">IF(D166&lt;&gt;"OCCUPIED","",COUNTIFS('Source - Billing Aug26'!$E$5:$E$773,A166,'Source - Billing Aug26'!$B$5:$B$773,Billing_Month,'Source - Billing Aug26'!$H$5:$H$773,"MONTHLY_MOORAGE"))</f>
        <v>1</v>
      </c>
      <c r="N166" s="28" t="n">
        <f aca="false">IF(M166=0,"",SUMIFS('Source - Billing Aug26'!$I$5:$I$773,'Source - Billing Aug26'!$E$5:$E$773,A166,'Source - Billing Aug26'!$B$5:$B$773,Billing_Month,'Source - Billing Aug26'!$H$5:$H$773,"MONTHLY_MOORAGE"))</f>
        <v>44</v>
      </c>
      <c r="O166" s="28" t="n">
        <f aca="false">IF(M166=0,"",SUMIFS('Source - Billing Aug26'!$L$5:$L$773,'Source - Billing Aug26'!$E$5:$E$773,A166,'Source - Billing Aug26'!$B$5:$B$773,Billing_Month,'Source - Billing Aug26'!$H$5:$H$773,"MONTHLY_MOORAGE"))</f>
        <v>10.4</v>
      </c>
      <c r="P166" s="39" t="n">
        <f aca="false">IF(D166&lt;&gt;"OCCUPIED","",SUMIFS('Source - Billing Aug26'!$M$5:$M$773,'Source - Billing Aug26'!$E$5:$E$773,A166,'Source - Billing Aug26'!$B$5:$B$773,Billing_Month,'Source - Billing Aug26'!$H$5:$H$773,"MONTHLY_MOORAGE"))</f>
        <v>457.6</v>
      </c>
      <c r="Q166" s="39" t="n">
        <f aca="false">IF(D166&lt;&gt;"OCCUPIED","",P166-L166)</f>
        <v>0</v>
      </c>
      <c r="R166" s="26" t="str">
        <f aca="false">IF(D166&lt;&gt;"OCCUPIED","OUT OF SCOPE",IF(M166=0,"MISSING AUGUST BILL",IF(M166&gt;1,"DUPLICATE BILL",IF(ABS(Q166)&lt;0.01,"MATCH",IF(Q166&gt;0,"OVERBILLED","UNDERBILLED")))))</f>
        <v>MATCH</v>
      </c>
      <c r="S166" s="26" t="str">
        <f aca="false">IF(M166=0,"",IFERROR(INDEX('Source - Billing Aug26'!$C$5:$C$773,MATCH(A166,'Source - Billing Aug26'!$E$5:$E$773,0)),""))</f>
        <v>AC-LP-0708</v>
      </c>
    </row>
    <row r="167" customFormat="false" ht="15" hidden="false" customHeight="true" outlineLevel="0" collapsed="false">
      <c r="A167" s="26" t="str">
        <f aca="false">'Source - Inventory'!A157</f>
        <v>LP-0709</v>
      </c>
      <c r="B167" s="26" t="str">
        <f aca="false">'Source - Inventory'!B157</f>
        <v>Ledgport</v>
      </c>
      <c r="C167" s="26" t="str">
        <f aca="false">'Source - Inventory'!G157</f>
        <v>COVERED</v>
      </c>
      <c r="D167" s="26" t="str">
        <f aca="false">'Source - Inventory'!J157</f>
        <v>OCCUPIED</v>
      </c>
      <c r="E167" s="26" t="str">
        <f aca="false">'Source - Inventory'!L157</f>
        <v>WL-02693</v>
      </c>
      <c r="F167" s="26" t="str">
        <f aca="false">'Source - Inventory'!M157</f>
        <v>Patrick Allen</v>
      </c>
      <c r="G167" s="26" t="n">
        <f aca="false">'Source - Inventory'!E157</f>
        <v>28</v>
      </c>
      <c r="H167" s="28" t="n">
        <f aca="false">'Source - Inventory'!O157</f>
        <v>45.7</v>
      </c>
      <c r="I167" s="28" t="n">
        <f aca="false">IF(D167="OCCUPIED",ROUNDUP(H167,0),"")</f>
        <v>46</v>
      </c>
      <c r="J167" s="28" t="n">
        <f aca="false">IF(D167="OCCUPIED",MAX(G167,I167),"")</f>
        <v>46</v>
      </c>
      <c r="K167" s="28" t="n">
        <f aca="false">IF(D167&lt;&gt;"OCCUPIED","",IF(C167="COVERED",Covered_Rate,Open_Rate))</f>
        <v>10.4</v>
      </c>
      <c r="L167" s="39" t="n">
        <f aca="false">IF(D167="OCCUPIED",J167*K167,"")</f>
        <v>478.4</v>
      </c>
      <c r="M167" s="26" t="n">
        <f aca="false">IF(D167&lt;&gt;"OCCUPIED","",COUNTIFS('Source - Billing Aug26'!$E$5:$E$773,A167,'Source - Billing Aug26'!$B$5:$B$773,Billing_Month,'Source - Billing Aug26'!$H$5:$H$773,"MONTHLY_MOORAGE"))</f>
        <v>1</v>
      </c>
      <c r="N167" s="28" t="n">
        <f aca="false">IF(M167=0,"",SUMIFS('Source - Billing Aug26'!$I$5:$I$773,'Source - Billing Aug26'!$E$5:$E$773,A167,'Source - Billing Aug26'!$B$5:$B$773,Billing_Month,'Source - Billing Aug26'!$H$5:$H$773,"MONTHLY_MOORAGE"))</f>
        <v>46</v>
      </c>
      <c r="O167" s="28" t="n">
        <f aca="false">IF(M167=0,"",SUMIFS('Source - Billing Aug26'!$L$5:$L$773,'Source - Billing Aug26'!$E$5:$E$773,A167,'Source - Billing Aug26'!$B$5:$B$773,Billing_Month,'Source - Billing Aug26'!$H$5:$H$773,"MONTHLY_MOORAGE"))</f>
        <v>10.4</v>
      </c>
      <c r="P167" s="39" t="n">
        <f aca="false">IF(D167&lt;&gt;"OCCUPIED","",SUMIFS('Source - Billing Aug26'!$M$5:$M$773,'Source - Billing Aug26'!$E$5:$E$773,A167,'Source - Billing Aug26'!$B$5:$B$773,Billing_Month,'Source - Billing Aug26'!$H$5:$H$773,"MONTHLY_MOORAGE"))</f>
        <v>478.4</v>
      </c>
      <c r="Q167" s="39" t="n">
        <f aca="false">IF(D167&lt;&gt;"OCCUPIED","",P167-L167)</f>
        <v>0</v>
      </c>
      <c r="R167" s="26" t="str">
        <f aca="false">IF(D167&lt;&gt;"OCCUPIED","OUT OF SCOPE",IF(M167=0,"MISSING AUGUST BILL",IF(M167&gt;1,"DUPLICATE BILL",IF(ABS(Q167)&lt;0.01,"MATCH",IF(Q167&gt;0,"OVERBILLED","UNDERBILLED")))))</f>
        <v>MATCH</v>
      </c>
      <c r="S167" s="26" t="str">
        <f aca="false">IF(M167=0,"",IFERROR(INDEX('Source - Billing Aug26'!$C$5:$C$773,MATCH(A167,'Source - Billing Aug26'!$E$5:$E$773,0)),""))</f>
        <v>AC-LP-0709</v>
      </c>
    </row>
    <row r="168" customFormat="false" ht="15" hidden="false" customHeight="true" outlineLevel="0" collapsed="false">
      <c r="A168" s="26" t="str">
        <f aca="false">'Source - Inventory'!A158</f>
        <v>LP-0710</v>
      </c>
      <c r="B168" s="26" t="str">
        <f aca="false">'Source - Inventory'!B158</f>
        <v>Ledgport</v>
      </c>
      <c r="C168" s="26" t="str">
        <f aca="false">'Source - Inventory'!G158</f>
        <v>COVERED</v>
      </c>
      <c r="D168" s="26" t="str">
        <f aca="false">'Source - Inventory'!J158</f>
        <v>OCCUPIED</v>
      </c>
      <c r="E168" s="26" t="str">
        <f aca="false">'Source - Inventory'!L158</f>
        <v>WL-03904</v>
      </c>
      <c r="F168" s="26" t="str">
        <f aca="false">'Source - Inventory'!M158</f>
        <v>Peggy Trevino</v>
      </c>
      <c r="G168" s="26" t="n">
        <f aca="false">'Source - Inventory'!E158</f>
        <v>28</v>
      </c>
      <c r="H168" s="28" t="n">
        <f aca="false">'Source - Inventory'!O158</f>
        <v>33.7</v>
      </c>
      <c r="I168" s="28" t="n">
        <f aca="false">IF(D168="OCCUPIED",ROUNDUP(H168,0),"")</f>
        <v>34</v>
      </c>
      <c r="J168" s="28" t="n">
        <f aca="false">IF(D168="OCCUPIED",MAX(G168,I168),"")</f>
        <v>34</v>
      </c>
      <c r="K168" s="28" t="n">
        <f aca="false">IF(D168&lt;&gt;"OCCUPIED","",IF(C168="COVERED",Covered_Rate,Open_Rate))</f>
        <v>10.4</v>
      </c>
      <c r="L168" s="39" t="n">
        <f aca="false">IF(D168="OCCUPIED",J168*K168,"")</f>
        <v>353.6</v>
      </c>
      <c r="M168" s="26" t="n">
        <f aca="false">IF(D168&lt;&gt;"OCCUPIED","",COUNTIFS('Source - Billing Aug26'!$E$5:$E$773,A168,'Source - Billing Aug26'!$B$5:$B$773,Billing_Month,'Source - Billing Aug26'!$H$5:$H$773,"MONTHLY_MOORAGE"))</f>
        <v>1</v>
      </c>
      <c r="N168" s="28" t="n">
        <f aca="false">IF(M168=0,"",SUMIFS('Source - Billing Aug26'!$I$5:$I$773,'Source - Billing Aug26'!$E$5:$E$773,A168,'Source - Billing Aug26'!$B$5:$B$773,Billing_Month,'Source - Billing Aug26'!$H$5:$H$773,"MONTHLY_MOORAGE"))</f>
        <v>34</v>
      </c>
      <c r="O168" s="28" t="n">
        <f aca="false">IF(M168=0,"",SUMIFS('Source - Billing Aug26'!$L$5:$L$773,'Source - Billing Aug26'!$E$5:$E$773,A168,'Source - Billing Aug26'!$B$5:$B$773,Billing_Month,'Source - Billing Aug26'!$H$5:$H$773,"MONTHLY_MOORAGE"))</f>
        <v>10.4</v>
      </c>
      <c r="P168" s="39" t="n">
        <f aca="false">IF(D168&lt;&gt;"OCCUPIED","",SUMIFS('Source - Billing Aug26'!$M$5:$M$773,'Source - Billing Aug26'!$E$5:$E$773,A168,'Source - Billing Aug26'!$B$5:$B$773,Billing_Month,'Source - Billing Aug26'!$H$5:$H$773,"MONTHLY_MOORAGE"))</f>
        <v>353.6</v>
      </c>
      <c r="Q168" s="39" t="n">
        <f aca="false">IF(D168&lt;&gt;"OCCUPIED","",P168-L168)</f>
        <v>0</v>
      </c>
      <c r="R168" s="26" t="str">
        <f aca="false">IF(D168&lt;&gt;"OCCUPIED","OUT OF SCOPE",IF(M168=0,"MISSING AUGUST BILL",IF(M168&gt;1,"DUPLICATE BILL",IF(ABS(Q168)&lt;0.01,"MATCH",IF(Q168&gt;0,"OVERBILLED","UNDERBILLED")))))</f>
        <v>MATCH</v>
      </c>
      <c r="S168" s="26" t="str">
        <f aca="false">IF(M168=0,"",IFERROR(INDEX('Source - Billing Aug26'!$C$5:$C$773,MATCH(A168,'Source - Billing Aug26'!$E$5:$E$773,0)),""))</f>
        <v>AC-LP-0710</v>
      </c>
    </row>
    <row r="169" customFormat="false" ht="15" hidden="false" customHeight="true" outlineLevel="0" collapsed="false">
      <c r="A169" s="26" t="str">
        <f aca="false">'Source - Inventory'!A159</f>
        <v>LP-0711</v>
      </c>
      <c r="B169" s="26" t="str">
        <f aca="false">'Source - Inventory'!B159</f>
        <v>Ledgport</v>
      </c>
      <c r="C169" s="26" t="str">
        <f aca="false">'Source - Inventory'!G159</f>
        <v>COVERED</v>
      </c>
      <c r="D169" s="26" t="str">
        <f aca="false">'Source - Inventory'!J159</f>
        <v>OCCUPIED</v>
      </c>
      <c r="E169" s="26" t="str">
        <f aca="false">'Source - Inventory'!L159</f>
        <v>WL-01740</v>
      </c>
      <c r="F169" s="26" t="str">
        <f aca="false">'Source - Inventory'!M159</f>
        <v>Lisa Wyatt</v>
      </c>
      <c r="G169" s="26" t="n">
        <f aca="false">'Source - Inventory'!E159</f>
        <v>36</v>
      </c>
      <c r="H169" s="28" t="n">
        <f aca="false">'Source - Inventory'!O159</f>
        <v>43.4</v>
      </c>
      <c r="I169" s="28" t="n">
        <f aca="false">IF(D169="OCCUPIED",ROUNDUP(H169,0),"")</f>
        <v>44</v>
      </c>
      <c r="J169" s="28" t="n">
        <f aca="false">IF(D169="OCCUPIED",MAX(G169,I169),"")</f>
        <v>44</v>
      </c>
      <c r="K169" s="28" t="n">
        <f aca="false">IF(D169&lt;&gt;"OCCUPIED","",IF(C169="COVERED",Covered_Rate,Open_Rate))</f>
        <v>10.4</v>
      </c>
      <c r="L169" s="39" t="n">
        <f aca="false">IF(D169="OCCUPIED",J169*K169,"")</f>
        <v>457.6</v>
      </c>
      <c r="M169" s="26" t="n">
        <f aca="false">IF(D169&lt;&gt;"OCCUPIED","",COUNTIFS('Source - Billing Aug26'!$E$5:$E$773,A169,'Source - Billing Aug26'!$B$5:$B$773,Billing_Month,'Source - Billing Aug26'!$H$5:$H$773,"MONTHLY_MOORAGE"))</f>
        <v>1</v>
      </c>
      <c r="N169" s="28" t="n">
        <f aca="false">IF(M169=0,"",SUMIFS('Source - Billing Aug26'!$I$5:$I$773,'Source - Billing Aug26'!$E$5:$E$773,A169,'Source - Billing Aug26'!$B$5:$B$773,Billing_Month,'Source - Billing Aug26'!$H$5:$H$773,"MONTHLY_MOORAGE"))</f>
        <v>44</v>
      </c>
      <c r="O169" s="28" t="n">
        <f aca="false">IF(M169=0,"",SUMIFS('Source - Billing Aug26'!$L$5:$L$773,'Source - Billing Aug26'!$E$5:$E$773,A169,'Source - Billing Aug26'!$B$5:$B$773,Billing_Month,'Source - Billing Aug26'!$H$5:$H$773,"MONTHLY_MOORAGE"))</f>
        <v>10.4</v>
      </c>
      <c r="P169" s="39" t="n">
        <f aca="false">IF(D169&lt;&gt;"OCCUPIED","",SUMIFS('Source - Billing Aug26'!$M$5:$M$773,'Source - Billing Aug26'!$E$5:$E$773,A169,'Source - Billing Aug26'!$B$5:$B$773,Billing_Month,'Source - Billing Aug26'!$H$5:$H$773,"MONTHLY_MOORAGE"))</f>
        <v>457.6</v>
      </c>
      <c r="Q169" s="39" t="n">
        <f aca="false">IF(D169&lt;&gt;"OCCUPIED","",P169-L169)</f>
        <v>0</v>
      </c>
      <c r="R169" s="26" t="str">
        <f aca="false">IF(D169&lt;&gt;"OCCUPIED","OUT OF SCOPE",IF(M169=0,"MISSING AUGUST BILL",IF(M169&gt;1,"DUPLICATE BILL",IF(ABS(Q169)&lt;0.01,"MATCH",IF(Q169&gt;0,"OVERBILLED","UNDERBILLED")))))</f>
        <v>MATCH</v>
      </c>
      <c r="S169" s="26" t="str">
        <f aca="false">IF(M169=0,"",IFERROR(INDEX('Source - Billing Aug26'!$C$5:$C$773,MATCH(A169,'Source - Billing Aug26'!$E$5:$E$773,0)),""))</f>
        <v>AC-LP-0711</v>
      </c>
    </row>
    <row r="170" customFormat="false" ht="15" hidden="false" customHeight="true" outlineLevel="0" collapsed="false">
      <c r="A170" s="26" t="str">
        <f aca="false">'Source - Inventory'!A160</f>
        <v>LP-0712</v>
      </c>
      <c r="B170" s="26" t="str">
        <f aca="false">'Source - Inventory'!B160</f>
        <v>Ledgport</v>
      </c>
      <c r="C170" s="26" t="str">
        <f aca="false">'Source - Inventory'!G160</f>
        <v>COVERED</v>
      </c>
      <c r="D170" s="26" t="str">
        <f aca="false">'Source - Inventory'!J160</f>
        <v>OCCUPIED</v>
      </c>
      <c r="E170" s="26" t="str">
        <f aca="false">'Source - Inventory'!L160</f>
        <v>WL-02936</v>
      </c>
      <c r="F170" s="26" t="str">
        <f aca="false">'Source - Inventory'!M160</f>
        <v>Matthew Spencer</v>
      </c>
      <c r="G170" s="26" t="n">
        <f aca="false">'Source - Inventory'!E160</f>
        <v>36</v>
      </c>
      <c r="H170" s="28" t="n">
        <f aca="false">'Source - Inventory'!O160</f>
        <v>36.1</v>
      </c>
      <c r="I170" s="28" t="n">
        <f aca="false">IF(D170="OCCUPIED",ROUNDUP(H170,0),"")</f>
        <v>37</v>
      </c>
      <c r="J170" s="28" t="n">
        <f aca="false">IF(D170="OCCUPIED",MAX(G170,I170),"")</f>
        <v>37</v>
      </c>
      <c r="K170" s="28" t="n">
        <f aca="false">IF(D170&lt;&gt;"OCCUPIED","",IF(C170="COVERED",Covered_Rate,Open_Rate))</f>
        <v>10.4</v>
      </c>
      <c r="L170" s="39" t="n">
        <f aca="false">IF(D170="OCCUPIED",J170*K170,"")</f>
        <v>384.8</v>
      </c>
      <c r="M170" s="26" t="n">
        <f aca="false">IF(D170&lt;&gt;"OCCUPIED","",COUNTIFS('Source - Billing Aug26'!$E$5:$E$773,A170,'Source - Billing Aug26'!$B$5:$B$773,Billing_Month,'Source - Billing Aug26'!$H$5:$H$773,"MONTHLY_MOORAGE"))</f>
        <v>1</v>
      </c>
      <c r="N170" s="28" t="n">
        <f aca="false">IF(M170=0,"",SUMIFS('Source - Billing Aug26'!$I$5:$I$773,'Source - Billing Aug26'!$E$5:$E$773,A170,'Source - Billing Aug26'!$B$5:$B$773,Billing_Month,'Source - Billing Aug26'!$H$5:$H$773,"MONTHLY_MOORAGE"))</f>
        <v>37</v>
      </c>
      <c r="O170" s="28" t="n">
        <f aca="false">IF(M170=0,"",SUMIFS('Source - Billing Aug26'!$L$5:$L$773,'Source - Billing Aug26'!$E$5:$E$773,A170,'Source - Billing Aug26'!$B$5:$B$773,Billing_Month,'Source - Billing Aug26'!$H$5:$H$773,"MONTHLY_MOORAGE"))</f>
        <v>10.4</v>
      </c>
      <c r="P170" s="39" t="n">
        <f aca="false">IF(D170&lt;&gt;"OCCUPIED","",SUMIFS('Source - Billing Aug26'!$M$5:$M$773,'Source - Billing Aug26'!$E$5:$E$773,A170,'Source - Billing Aug26'!$B$5:$B$773,Billing_Month,'Source - Billing Aug26'!$H$5:$H$773,"MONTHLY_MOORAGE"))</f>
        <v>384.8</v>
      </c>
      <c r="Q170" s="39" t="n">
        <f aca="false">IF(D170&lt;&gt;"OCCUPIED","",P170-L170)</f>
        <v>0</v>
      </c>
      <c r="R170" s="26" t="str">
        <f aca="false">IF(D170&lt;&gt;"OCCUPIED","OUT OF SCOPE",IF(M170=0,"MISSING AUGUST BILL",IF(M170&gt;1,"DUPLICATE BILL",IF(ABS(Q170)&lt;0.01,"MATCH",IF(Q170&gt;0,"OVERBILLED","UNDERBILLED")))))</f>
        <v>MATCH</v>
      </c>
      <c r="S170" s="26" t="str">
        <f aca="false">IF(M170=0,"",IFERROR(INDEX('Source - Billing Aug26'!$C$5:$C$773,MATCH(A170,'Source - Billing Aug26'!$E$5:$E$773,0)),""))</f>
        <v>AC-LP-0712</v>
      </c>
    </row>
    <row r="171" customFormat="false" ht="15" hidden="false" customHeight="true" outlineLevel="0" collapsed="false">
      <c r="A171" s="26" t="str">
        <f aca="false">'Source - Inventory'!A161</f>
        <v>LP-0713</v>
      </c>
      <c r="B171" s="26" t="str">
        <f aca="false">'Source - Inventory'!B161</f>
        <v>Ledgport</v>
      </c>
      <c r="C171" s="26" t="str">
        <f aca="false">'Source - Inventory'!G161</f>
        <v>COVERED</v>
      </c>
      <c r="D171" s="26" t="str">
        <f aca="false">'Source - Inventory'!J161</f>
        <v>OCCUPIED</v>
      </c>
      <c r="E171" s="26" t="str">
        <f aca="false">'Source - Inventory'!L161</f>
        <v>WL-03438</v>
      </c>
      <c r="F171" s="26" t="str">
        <f aca="false">'Source - Inventory'!M161</f>
        <v>Stacey Mitchell</v>
      </c>
      <c r="G171" s="26" t="n">
        <f aca="false">'Source - Inventory'!E161</f>
        <v>40</v>
      </c>
      <c r="H171" s="28" t="n">
        <f aca="false">'Source - Inventory'!O161</f>
        <v>39.1</v>
      </c>
      <c r="I171" s="28" t="n">
        <f aca="false">IF(D171="OCCUPIED",ROUNDUP(H171,0),"")</f>
        <v>40</v>
      </c>
      <c r="J171" s="28" t="n">
        <f aca="false">IF(D171="OCCUPIED",MAX(G171,I171),"")</f>
        <v>40</v>
      </c>
      <c r="K171" s="28" t="n">
        <f aca="false">IF(D171&lt;&gt;"OCCUPIED","",IF(C171="COVERED",Covered_Rate,Open_Rate))</f>
        <v>10.4</v>
      </c>
      <c r="L171" s="39" t="n">
        <f aca="false">IF(D171="OCCUPIED",J171*K171,"")</f>
        <v>416</v>
      </c>
      <c r="M171" s="26" t="n">
        <f aca="false">IF(D171&lt;&gt;"OCCUPIED","",COUNTIFS('Source - Billing Aug26'!$E$5:$E$773,A171,'Source - Billing Aug26'!$B$5:$B$773,Billing_Month,'Source - Billing Aug26'!$H$5:$H$773,"MONTHLY_MOORAGE"))</f>
        <v>1</v>
      </c>
      <c r="N171" s="28" t="n">
        <f aca="false">IF(M171=0,"",SUMIFS('Source - Billing Aug26'!$I$5:$I$773,'Source - Billing Aug26'!$E$5:$E$773,A171,'Source - Billing Aug26'!$B$5:$B$773,Billing_Month,'Source - Billing Aug26'!$H$5:$H$773,"MONTHLY_MOORAGE"))</f>
        <v>40</v>
      </c>
      <c r="O171" s="28" t="n">
        <f aca="false">IF(M171=0,"",SUMIFS('Source - Billing Aug26'!$L$5:$L$773,'Source - Billing Aug26'!$E$5:$E$773,A171,'Source - Billing Aug26'!$B$5:$B$773,Billing_Month,'Source - Billing Aug26'!$H$5:$H$773,"MONTHLY_MOORAGE"))</f>
        <v>10.4</v>
      </c>
      <c r="P171" s="39" t="n">
        <f aca="false">IF(D171&lt;&gt;"OCCUPIED","",SUMIFS('Source - Billing Aug26'!$M$5:$M$773,'Source - Billing Aug26'!$E$5:$E$773,A171,'Source - Billing Aug26'!$B$5:$B$773,Billing_Month,'Source - Billing Aug26'!$H$5:$H$773,"MONTHLY_MOORAGE"))</f>
        <v>416</v>
      </c>
      <c r="Q171" s="39" t="n">
        <f aca="false">IF(D171&lt;&gt;"OCCUPIED","",P171-L171)</f>
        <v>0</v>
      </c>
      <c r="R171" s="26" t="str">
        <f aca="false">IF(D171&lt;&gt;"OCCUPIED","OUT OF SCOPE",IF(M171=0,"MISSING AUGUST BILL",IF(M171&gt;1,"DUPLICATE BILL",IF(ABS(Q171)&lt;0.01,"MATCH",IF(Q171&gt;0,"OVERBILLED","UNDERBILLED")))))</f>
        <v>MATCH</v>
      </c>
      <c r="S171" s="26" t="str">
        <f aca="false">IF(M171=0,"",IFERROR(INDEX('Source - Billing Aug26'!$C$5:$C$773,MATCH(A171,'Source - Billing Aug26'!$E$5:$E$773,0)),""))</f>
        <v>AC-LP-0713</v>
      </c>
    </row>
    <row r="172" customFormat="false" ht="15" hidden="false" customHeight="true" outlineLevel="0" collapsed="false">
      <c r="A172" s="26" t="str">
        <f aca="false">'Source - Inventory'!A162</f>
        <v>LP-0714</v>
      </c>
      <c r="B172" s="26" t="str">
        <f aca="false">'Source - Inventory'!B162</f>
        <v>Ledgport</v>
      </c>
      <c r="C172" s="26" t="str">
        <f aca="false">'Source - Inventory'!G162</f>
        <v>COVERED</v>
      </c>
      <c r="D172" s="26" t="str">
        <f aca="false">'Source - Inventory'!J162</f>
        <v>OCCUPIED</v>
      </c>
      <c r="E172" s="26" t="str">
        <f aca="false">'Source - Inventory'!L162</f>
        <v>WL-01437</v>
      </c>
      <c r="F172" s="26" t="str">
        <f aca="false">'Source - Inventory'!M162</f>
        <v>Nicholas Woodward</v>
      </c>
      <c r="G172" s="26" t="n">
        <f aca="false">'Source - Inventory'!E162</f>
        <v>24</v>
      </c>
      <c r="H172" s="28" t="n">
        <f aca="false">'Source - Inventory'!O162</f>
        <v>31.9</v>
      </c>
      <c r="I172" s="28" t="n">
        <f aca="false">IF(D172="OCCUPIED",ROUNDUP(H172,0),"")</f>
        <v>32</v>
      </c>
      <c r="J172" s="28" t="n">
        <f aca="false">IF(D172="OCCUPIED",MAX(G172,I172),"")</f>
        <v>32</v>
      </c>
      <c r="K172" s="28" t="n">
        <f aca="false">IF(D172&lt;&gt;"OCCUPIED","",IF(C172="COVERED",Covered_Rate,Open_Rate))</f>
        <v>10.4</v>
      </c>
      <c r="L172" s="39" t="n">
        <f aca="false">IF(D172="OCCUPIED",J172*K172,"")</f>
        <v>332.8</v>
      </c>
      <c r="M172" s="26" t="n">
        <f aca="false">IF(D172&lt;&gt;"OCCUPIED","",COUNTIFS('Source - Billing Aug26'!$E$5:$E$773,A172,'Source - Billing Aug26'!$B$5:$B$773,Billing_Month,'Source - Billing Aug26'!$H$5:$H$773,"MONTHLY_MOORAGE"))</f>
        <v>1</v>
      </c>
      <c r="N172" s="28" t="n">
        <f aca="false">IF(M172=0,"",SUMIFS('Source - Billing Aug26'!$I$5:$I$773,'Source - Billing Aug26'!$E$5:$E$773,A172,'Source - Billing Aug26'!$B$5:$B$773,Billing_Month,'Source - Billing Aug26'!$H$5:$H$773,"MONTHLY_MOORAGE"))</f>
        <v>32</v>
      </c>
      <c r="O172" s="28" t="n">
        <f aca="false">IF(M172=0,"",SUMIFS('Source - Billing Aug26'!$L$5:$L$773,'Source - Billing Aug26'!$E$5:$E$773,A172,'Source - Billing Aug26'!$B$5:$B$773,Billing_Month,'Source - Billing Aug26'!$H$5:$H$773,"MONTHLY_MOORAGE"))</f>
        <v>10.4</v>
      </c>
      <c r="P172" s="39" t="n">
        <f aca="false">IF(D172&lt;&gt;"OCCUPIED","",SUMIFS('Source - Billing Aug26'!$M$5:$M$773,'Source - Billing Aug26'!$E$5:$E$773,A172,'Source - Billing Aug26'!$B$5:$B$773,Billing_Month,'Source - Billing Aug26'!$H$5:$H$773,"MONTHLY_MOORAGE"))</f>
        <v>332.8</v>
      </c>
      <c r="Q172" s="39" t="n">
        <f aca="false">IF(D172&lt;&gt;"OCCUPIED","",P172-L172)</f>
        <v>0</v>
      </c>
      <c r="R172" s="26" t="str">
        <f aca="false">IF(D172&lt;&gt;"OCCUPIED","OUT OF SCOPE",IF(M172=0,"MISSING AUGUST BILL",IF(M172&gt;1,"DUPLICATE BILL",IF(ABS(Q172)&lt;0.01,"MATCH",IF(Q172&gt;0,"OVERBILLED","UNDERBILLED")))))</f>
        <v>MATCH</v>
      </c>
      <c r="S172" s="26" t="str">
        <f aca="false">IF(M172=0,"",IFERROR(INDEX('Source - Billing Aug26'!$C$5:$C$773,MATCH(A172,'Source - Billing Aug26'!$E$5:$E$773,0)),""))</f>
        <v>AC-LP-0714</v>
      </c>
    </row>
    <row r="173" customFormat="false" ht="15" hidden="false" customHeight="true" outlineLevel="0" collapsed="false">
      <c r="A173" s="26" t="str">
        <f aca="false">'Source - Inventory'!A163</f>
        <v>LP-0715</v>
      </c>
      <c r="B173" s="26" t="str">
        <f aca="false">'Source - Inventory'!B163</f>
        <v>Ledgport</v>
      </c>
      <c r="C173" s="26" t="str">
        <f aca="false">'Source - Inventory'!G163</f>
        <v>COVERED</v>
      </c>
      <c r="D173" s="26" t="str">
        <f aca="false">'Source - Inventory'!J163</f>
        <v>OCCUPIED</v>
      </c>
      <c r="E173" s="26" t="str">
        <f aca="false">'Source - Inventory'!L163</f>
        <v>WL-03454</v>
      </c>
      <c r="F173" s="26" t="str">
        <f aca="false">'Source - Inventory'!M163</f>
        <v>Jason Ramirez</v>
      </c>
      <c r="G173" s="26" t="n">
        <f aca="false">'Source - Inventory'!E163</f>
        <v>32</v>
      </c>
      <c r="H173" s="28" t="n">
        <f aca="false">'Source - Inventory'!O163</f>
        <v>55.9</v>
      </c>
      <c r="I173" s="28" t="n">
        <f aca="false">IF(D173="OCCUPIED",ROUNDUP(H173,0),"")</f>
        <v>56</v>
      </c>
      <c r="J173" s="28" t="n">
        <f aca="false">IF(D173="OCCUPIED",MAX(G173,I173),"")</f>
        <v>56</v>
      </c>
      <c r="K173" s="28" t="n">
        <f aca="false">IF(D173&lt;&gt;"OCCUPIED","",IF(C173="COVERED",Covered_Rate,Open_Rate))</f>
        <v>10.4</v>
      </c>
      <c r="L173" s="39" t="n">
        <f aca="false">IF(D173="OCCUPIED",J173*K173,"")</f>
        <v>582.4</v>
      </c>
      <c r="M173" s="26" t="n">
        <f aca="false">IF(D173&lt;&gt;"OCCUPIED","",COUNTIFS('Source - Billing Aug26'!$E$5:$E$773,A173,'Source - Billing Aug26'!$B$5:$B$773,Billing_Month,'Source - Billing Aug26'!$H$5:$H$773,"MONTHLY_MOORAGE"))</f>
        <v>1</v>
      </c>
      <c r="N173" s="28" t="n">
        <f aca="false">IF(M173=0,"",SUMIFS('Source - Billing Aug26'!$I$5:$I$773,'Source - Billing Aug26'!$E$5:$E$773,A173,'Source - Billing Aug26'!$B$5:$B$773,Billing_Month,'Source - Billing Aug26'!$H$5:$H$773,"MONTHLY_MOORAGE"))</f>
        <v>56</v>
      </c>
      <c r="O173" s="28" t="n">
        <f aca="false">IF(M173=0,"",SUMIFS('Source - Billing Aug26'!$L$5:$L$773,'Source - Billing Aug26'!$E$5:$E$773,A173,'Source - Billing Aug26'!$B$5:$B$773,Billing_Month,'Source - Billing Aug26'!$H$5:$H$773,"MONTHLY_MOORAGE"))</f>
        <v>10.4</v>
      </c>
      <c r="P173" s="39" t="n">
        <f aca="false">IF(D173&lt;&gt;"OCCUPIED","",SUMIFS('Source - Billing Aug26'!$M$5:$M$773,'Source - Billing Aug26'!$E$5:$E$773,A173,'Source - Billing Aug26'!$B$5:$B$773,Billing_Month,'Source - Billing Aug26'!$H$5:$H$773,"MONTHLY_MOORAGE"))</f>
        <v>582.4</v>
      </c>
      <c r="Q173" s="39" t="n">
        <f aca="false">IF(D173&lt;&gt;"OCCUPIED","",P173-L173)</f>
        <v>0</v>
      </c>
      <c r="R173" s="26" t="str">
        <f aca="false">IF(D173&lt;&gt;"OCCUPIED","OUT OF SCOPE",IF(M173=0,"MISSING AUGUST BILL",IF(M173&gt;1,"DUPLICATE BILL",IF(ABS(Q173)&lt;0.01,"MATCH",IF(Q173&gt;0,"OVERBILLED","UNDERBILLED")))))</f>
        <v>MATCH</v>
      </c>
      <c r="S173" s="26" t="str">
        <f aca="false">IF(M173=0,"",IFERROR(INDEX('Source - Billing Aug26'!$C$5:$C$773,MATCH(A173,'Source - Billing Aug26'!$E$5:$E$773,0)),""))</f>
        <v>AC-LP-0715</v>
      </c>
    </row>
    <row r="174" customFormat="false" ht="15" hidden="false" customHeight="true" outlineLevel="0" collapsed="false">
      <c r="A174" s="26" t="str">
        <f aca="false">'Source - Inventory'!A164</f>
        <v>LP-0716</v>
      </c>
      <c r="B174" s="26" t="str">
        <f aca="false">'Source - Inventory'!B164</f>
        <v>Ledgport</v>
      </c>
      <c r="C174" s="26" t="str">
        <f aca="false">'Source - Inventory'!G164</f>
        <v>COVERED</v>
      </c>
      <c r="D174" s="26" t="str">
        <f aca="false">'Source - Inventory'!J164</f>
        <v>OCCUPIED</v>
      </c>
      <c r="E174" s="26" t="str">
        <f aca="false">'Source - Inventory'!L164</f>
        <v>WL-03594</v>
      </c>
      <c r="F174" s="26" t="str">
        <f aca="false">'Source - Inventory'!M164</f>
        <v>Teresa Smith</v>
      </c>
      <c r="G174" s="26" t="n">
        <f aca="false">'Source - Inventory'!E164</f>
        <v>24</v>
      </c>
      <c r="H174" s="28" t="n">
        <f aca="false">'Source - Inventory'!O164</f>
        <v>40.5</v>
      </c>
      <c r="I174" s="28" t="n">
        <f aca="false">IF(D174="OCCUPIED",ROUNDUP(H174,0),"")</f>
        <v>41</v>
      </c>
      <c r="J174" s="28" t="n">
        <f aca="false">IF(D174="OCCUPIED",MAX(G174,I174),"")</f>
        <v>41</v>
      </c>
      <c r="K174" s="28" t="n">
        <f aca="false">IF(D174&lt;&gt;"OCCUPIED","",IF(C174="COVERED",Covered_Rate,Open_Rate))</f>
        <v>10.4</v>
      </c>
      <c r="L174" s="39" t="n">
        <f aca="false">IF(D174="OCCUPIED",J174*K174,"")</f>
        <v>426.4</v>
      </c>
      <c r="M174" s="26" t="n">
        <f aca="false">IF(D174&lt;&gt;"OCCUPIED","",COUNTIFS('Source - Billing Aug26'!$E$5:$E$773,A174,'Source - Billing Aug26'!$B$5:$B$773,Billing_Month,'Source - Billing Aug26'!$H$5:$H$773,"MONTHLY_MOORAGE"))</f>
        <v>1</v>
      </c>
      <c r="N174" s="28" t="n">
        <f aca="false">IF(M174=0,"",SUMIFS('Source - Billing Aug26'!$I$5:$I$773,'Source - Billing Aug26'!$E$5:$E$773,A174,'Source - Billing Aug26'!$B$5:$B$773,Billing_Month,'Source - Billing Aug26'!$H$5:$H$773,"MONTHLY_MOORAGE"))</f>
        <v>41</v>
      </c>
      <c r="O174" s="28" t="n">
        <f aca="false">IF(M174=0,"",SUMIFS('Source - Billing Aug26'!$L$5:$L$773,'Source - Billing Aug26'!$E$5:$E$773,A174,'Source - Billing Aug26'!$B$5:$B$773,Billing_Month,'Source - Billing Aug26'!$H$5:$H$773,"MONTHLY_MOORAGE"))</f>
        <v>10.4</v>
      </c>
      <c r="P174" s="39" t="n">
        <f aca="false">IF(D174&lt;&gt;"OCCUPIED","",SUMIFS('Source - Billing Aug26'!$M$5:$M$773,'Source - Billing Aug26'!$E$5:$E$773,A174,'Source - Billing Aug26'!$B$5:$B$773,Billing_Month,'Source - Billing Aug26'!$H$5:$H$773,"MONTHLY_MOORAGE"))</f>
        <v>426.4</v>
      </c>
      <c r="Q174" s="39" t="n">
        <f aca="false">IF(D174&lt;&gt;"OCCUPIED","",P174-L174)</f>
        <v>0</v>
      </c>
      <c r="R174" s="26" t="str">
        <f aca="false">IF(D174&lt;&gt;"OCCUPIED","OUT OF SCOPE",IF(M174=0,"MISSING AUGUST BILL",IF(M174&gt;1,"DUPLICATE BILL",IF(ABS(Q174)&lt;0.01,"MATCH",IF(Q174&gt;0,"OVERBILLED","UNDERBILLED")))))</f>
        <v>MATCH</v>
      </c>
      <c r="S174" s="26" t="str">
        <f aca="false">IF(M174=0,"",IFERROR(INDEX('Source - Billing Aug26'!$C$5:$C$773,MATCH(A174,'Source - Billing Aug26'!$E$5:$E$773,0)),""))</f>
        <v>AC-LP-0716</v>
      </c>
    </row>
    <row r="175" customFormat="false" ht="15" hidden="false" customHeight="true" outlineLevel="0" collapsed="false">
      <c r="A175" s="26" t="str">
        <f aca="false">'Source - Inventory'!A165</f>
        <v>LP-0717</v>
      </c>
      <c r="B175" s="26" t="str">
        <f aca="false">'Source - Inventory'!B165</f>
        <v>Ledgport</v>
      </c>
      <c r="C175" s="26" t="str">
        <f aca="false">'Source - Inventory'!G165</f>
        <v>COVERED</v>
      </c>
      <c r="D175" s="26" t="str">
        <f aca="false">'Source - Inventory'!J165</f>
        <v>OCCUPIED</v>
      </c>
      <c r="E175" s="26" t="str">
        <f aca="false">'Source - Inventory'!L165</f>
        <v>WL-01315</v>
      </c>
      <c r="F175" s="26" t="str">
        <f aca="false">'Source - Inventory'!M165</f>
        <v>Justin Richardson</v>
      </c>
      <c r="G175" s="26" t="n">
        <f aca="false">'Source - Inventory'!E165</f>
        <v>24</v>
      </c>
      <c r="H175" s="28" t="n">
        <f aca="false">'Source - Inventory'!O165</f>
        <v>55.2</v>
      </c>
      <c r="I175" s="28" t="n">
        <f aca="false">IF(D175="OCCUPIED",ROUNDUP(H175,0),"")</f>
        <v>56</v>
      </c>
      <c r="J175" s="28" t="n">
        <f aca="false">IF(D175="OCCUPIED",MAX(G175,I175),"")</f>
        <v>56</v>
      </c>
      <c r="K175" s="28" t="n">
        <f aca="false">IF(D175&lt;&gt;"OCCUPIED","",IF(C175="COVERED",Covered_Rate,Open_Rate))</f>
        <v>10.4</v>
      </c>
      <c r="L175" s="39" t="n">
        <f aca="false">IF(D175="OCCUPIED",J175*K175,"")</f>
        <v>582.4</v>
      </c>
      <c r="M175" s="26" t="n">
        <f aca="false">IF(D175&lt;&gt;"OCCUPIED","",COUNTIFS('Source - Billing Aug26'!$E$5:$E$773,A175,'Source - Billing Aug26'!$B$5:$B$773,Billing_Month,'Source - Billing Aug26'!$H$5:$H$773,"MONTHLY_MOORAGE"))</f>
        <v>1</v>
      </c>
      <c r="N175" s="28" t="n">
        <f aca="false">IF(M175=0,"",SUMIFS('Source - Billing Aug26'!$I$5:$I$773,'Source - Billing Aug26'!$E$5:$E$773,A175,'Source - Billing Aug26'!$B$5:$B$773,Billing_Month,'Source - Billing Aug26'!$H$5:$H$773,"MONTHLY_MOORAGE"))</f>
        <v>56</v>
      </c>
      <c r="O175" s="28" t="n">
        <f aca="false">IF(M175=0,"",SUMIFS('Source - Billing Aug26'!$L$5:$L$773,'Source - Billing Aug26'!$E$5:$E$773,A175,'Source - Billing Aug26'!$B$5:$B$773,Billing_Month,'Source - Billing Aug26'!$H$5:$H$773,"MONTHLY_MOORAGE"))</f>
        <v>10.4</v>
      </c>
      <c r="P175" s="39" t="n">
        <f aca="false">IF(D175&lt;&gt;"OCCUPIED","",SUMIFS('Source - Billing Aug26'!$M$5:$M$773,'Source - Billing Aug26'!$E$5:$E$773,A175,'Source - Billing Aug26'!$B$5:$B$773,Billing_Month,'Source - Billing Aug26'!$H$5:$H$773,"MONTHLY_MOORAGE"))</f>
        <v>582.4</v>
      </c>
      <c r="Q175" s="39" t="n">
        <f aca="false">IF(D175&lt;&gt;"OCCUPIED","",P175-L175)</f>
        <v>0</v>
      </c>
      <c r="R175" s="26" t="str">
        <f aca="false">IF(D175&lt;&gt;"OCCUPIED","OUT OF SCOPE",IF(M175=0,"MISSING AUGUST BILL",IF(M175&gt;1,"DUPLICATE BILL",IF(ABS(Q175)&lt;0.01,"MATCH",IF(Q175&gt;0,"OVERBILLED","UNDERBILLED")))))</f>
        <v>MATCH</v>
      </c>
      <c r="S175" s="26" t="str">
        <f aca="false">IF(M175=0,"",IFERROR(INDEX('Source - Billing Aug26'!$C$5:$C$773,MATCH(A175,'Source - Billing Aug26'!$E$5:$E$773,0)),""))</f>
        <v>AC-LP-0717</v>
      </c>
    </row>
    <row r="176" customFormat="false" ht="15" hidden="false" customHeight="true" outlineLevel="0" collapsed="false">
      <c r="A176" s="26" t="str">
        <f aca="false">'Source - Inventory'!A166</f>
        <v>LP-0718</v>
      </c>
      <c r="B176" s="26" t="str">
        <f aca="false">'Source - Inventory'!B166</f>
        <v>Ledgport</v>
      </c>
      <c r="C176" s="26" t="str">
        <f aca="false">'Source - Inventory'!G166</f>
        <v>COVERED</v>
      </c>
      <c r="D176" s="26" t="str">
        <f aca="false">'Source - Inventory'!J166</f>
        <v>OCCUPIED</v>
      </c>
      <c r="E176" s="26" t="str">
        <f aca="false">'Source - Inventory'!L166</f>
        <v>WL-03399</v>
      </c>
      <c r="F176" s="26" t="str">
        <f aca="false">'Source - Inventory'!M166</f>
        <v>Charles Case</v>
      </c>
      <c r="G176" s="26" t="n">
        <f aca="false">'Source - Inventory'!E166</f>
        <v>32</v>
      </c>
      <c r="H176" s="28" t="n">
        <f aca="false">'Source - Inventory'!O166</f>
        <v>25.4</v>
      </c>
      <c r="I176" s="28" t="n">
        <f aca="false">IF(D176="OCCUPIED",ROUNDUP(H176,0),"")</f>
        <v>26</v>
      </c>
      <c r="J176" s="28" t="n">
        <f aca="false">IF(D176="OCCUPIED",MAX(G176,I176),"")</f>
        <v>32</v>
      </c>
      <c r="K176" s="28" t="n">
        <f aca="false">IF(D176&lt;&gt;"OCCUPIED","",IF(C176="COVERED",Covered_Rate,Open_Rate))</f>
        <v>10.4</v>
      </c>
      <c r="L176" s="39" t="n">
        <f aca="false">IF(D176="OCCUPIED",J176*K176,"")</f>
        <v>332.8</v>
      </c>
      <c r="M176" s="26" t="n">
        <f aca="false">IF(D176&lt;&gt;"OCCUPIED","",COUNTIFS('Source - Billing Aug26'!$E$5:$E$773,A176,'Source - Billing Aug26'!$B$5:$B$773,Billing_Month,'Source - Billing Aug26'!$H$5:$H$773,"MONTHLY_MOORAGE"))</f>
        <v>1</v>
      </c>
      <c r="N176" s="28" t="n">
        <f aca="false">IF(M176=0,"",SUMIFS('Source - Billing Aug26'!$I$5:$I$773,'Source - Billing Aug26'!$E$5:$E$773,A176,'Source - Billing Aug26'!$B$5:$B$773,Billing_Month,'Source - Billing Aug26'!$H$5:$H$773,"MONTHLY_MOORAGE"))</f>
        <v>32</v>
      </c>
      <c r="O176" s="28" t="n">
        <f aca="false">IF(M176=0,"",SUMIFS('Source - Billing Aug26'!$L$5:$L$773,'Source - Billing Aug26'!$E$5:$E$773,A176,'Source - Billing Aug26'!$B$5:$B$773,Billing_Month,'Source - Billing Aug26'!$H$5:$H$773,"MONTHLY_MOORAGE"))</f>
        <v>10.4</v>
      </c>
      <c r="P176" s="39" t="n">
        <f aca="false">IF(D176&lt;&gt;"OCCUPIED","",SUMIFS('Source - Billing Aug26'!$M$5:$M$773,'Source - Billing Aug26'!$E$5:$E$773,A176,'Source - Billing Aug26'!$B$5:$B$773,Billing_Month,'Source - Billing Aug26'!$H$5:$H$773,"MONTHLY_MOORAGE"))</f>
        <v>332.8</v>
      </c>
      <c r="Q176" s="39" t="n">
        <f aca="false">IF(D176&lt;&gt;"OCCUPIED","",P176-L176)</f>
        <v>0</v>
      </c>
      <c r="R176" s="26" t="str">
        <f aca="false">IF(D176&lt;&gt;"OCCUPIED","OUT OF SCOPE",IF(M176=0,"MISSING AUGUST BILL",IF(M176&gt;1,"DUPLICATE BILL",IF(ABS(Q176)&lt;0.01,"MATCH",IF(Q176&gt;0,"OVERBILLED","UNDERBILLED")))))</f>
        <v>MATCH</v>
      </c>
      <c r="S176" s="26" t="str">
        <f aca="false">IF(M176=0,"",IFERROR(INDEX('Source - Billing Aug26'!$C$5:$C$773,MATCH(A176,'Source - Billing Aug26'!$E$5:$E$773,0)),""))</f>
        <v>AC-LP-0718</v>
      </c>
    </row>
    <row r="177" customFormat="false" ht="15" hidden="false" customHeight="true" outlineLevel="0" collapsed="false">
      <c r="A177" s="26" t="str">
        <f aca="false">'Source - Inventory'!A167</f>
        <v>LP-0719</v>
      </c>
      <c r="B177" s="26" t="str">
        <f aca="false">'Source - Inventory'!B167</f>
        <v>Ledgport</v>
      </c>
      <c r="C177" s="26" t="str">
        <f aca="false">'Source - Inventory'!G167</f>
        <v>COVERED</v>
      </c>
      <c r="D177" s="26" t="str">
        <f aca="false">'Source - Inventory'!J167</f>
        <v>OCCUPIED</v>
      </c>
      <c r="E177" s="26" t="str">
        <f aca="false">'Source - Inventory'!L167</f>
        <v>WL-02512</v>
      </c>
      <c r="F177" s="26" t="str">
        <f aca="false">'Source - Inventory'!M167</f>
        <v>Natalie Olsen</v>
      </c>
      <c r="G177" s="26" t="n">
        <f aca="false">'Source - Inventory'!E167</f>
        <v>32</v>
      </c>
      <c r="H177" s="28" t="n">
        <f aca="false">'Source - Inventory'!O167</f>
        <v>32.7</v>
      </c>
      <c r="I177" s="28" t="n">
        <f aca="false">IF(D177="OCCUPIED",ROUNDUP(H177,0),"")</f>
        <v>33</v>
      </c>
      <c r="J177" s="28" t="n">
        <f aca="false">IF(D177="OCCUPIED",MAX(G177,I177),"")</f>
        <v>33</v>
      </c>
      <c r="K177" s="28" t="n">
        <f aca="false">IF(D177&lt;&gt;"OCCUPIED","",IF(C177="COVERED",Covered_Rate,Open_Rate))</f>
        <v>10.4</v>
      </c>
      <c r="L177" s="39" t="n">
        <f aca="false">IF(D177="OCCUPIED",J177*K177,"")</f>
        <v>343.2</v>
      </c>
      <c r="M177" s="26" t="n">
        <f aca="false">IF(D177&lt;&gt;"OCCUPIED","",COUNTIFS('Source - Billing Aug26'!$E$5:$E$773,A177,'Source - Billing Aug26'!$B$5:$B$773,Billing_Month,'Source - Billing Aug26'!$H$5:$H$773,"MONTHLY_MOORAGE"))</f>
        <v>1</v>
      </c>
      <c r="N177" s="28" t="n">
        <f aca="false">IF(M177=0,"",SUMIFS('Source - Billing Aug26'!$I$5:$I$773,'Source - Billing Aug26'!$E$5:$E$773,A177,'Source - Billing Aug26'!$B$5:$B$773,Billing_Month,'Source - Billing Aug26'!$H$5:$H$773,"MONTHLY_MOORAGE"))</f>
        <v>33</v>
      </c>
      <c r="O177" s="28" t="n">
        <f aca="false">IF(M177=0,"",SUMIFS('Source - Billing Aug26'!$L$5:$L$773,'Source - Billing Aug26'!$E$5:$E$773,A177,'Source - Billing Aug26'!$B$5:$B$773,Billing_Month,'Source - Billing Aug26'!$H$5:$H$773,"MONTHLY_MOORAGE"))</f>
        <v>10.4</v>
      </c>
      <c r="P177" s="39" t="n">
        <f aca="false">IF(D177&lt;&gt;"OCCUPIED","",SUMIFS('Source - Billing Aug26'!$M$5:$M$773,'Source - Billing Aug26'!$E$5:$E$773,A177,'Source - Billing Aug26'!$B$5:$B$773,Billing_Month,'Source - Billing Aug26'!$H$5:$H$773,"MONTHLY_MOORAGE"))</f>
        <v>343.2</v>
      </c>
      <c r="Q177" s="39" t="n">
        <f aca="false">IF(D177&lt;&gt;"OCCUPIED","",P177-L177)</f>
        <v>0</v>
      </c>
      <c r="R177" s="26" t="str">
        <f aca="false">IF(D177&lt;&gt;"OCCUPIED","OUT OF SCOPE",IF(M177=0,"MISSING AUGUST BILL",IF(M177&gt;1,"DUPLICATE BILL",IF(ABS(Q177)&lt;0.01,"MATCH",IF(Q177&gt;0,"OVERBILLED","UNDERBILLED")))))</f>
        <v>MATCH</v>
      </c>
      <c r="S177" s="26" t="str">
        <f aca="false">IF(M177=0,"",IFERROR(INDEX('Source - Billing Aug26'!$C$5:$C$773,MATCH(A177,'Source - Billing Aug26'!$E$5:$E$773,0)),""))</f>
        <v>AC-LP-0719</v>
      </c>
    </row>
    <row r="178" customFormat="false" ht="15" hidden="false" customHeight="true" outlineLevel="0" collapsed="false">
      <c r="A178" s="26" t="str">
        <f aca="false">'Source - Inventory'!A168</f>
        <v>LP-0720</v>
      </c>
      <c r="B178" s="26" t="str">
        <f aca="false">'Source - Inventory'!B168</f>
        <v>Ledgport</v>
      </c>
      <c r="C178" s="26" t="str">
        <f aca="false">'Source - Inventory'!G168</f>
        <v>COVERED</v>
      </c>
      <c r="D178" s="26" t="str">
        <f aca="false">'Source - Inventory'!J168</f>
        <v>OCCUPIED</v>
      </c>
      <c r="E178" s="26" t="str">
        <f aca="false">'Source - Inventory'!L168</f>
        <v>WL-01709</v>
      </c>
      <c r="F178" s="26" t="str">
        <f aca="false">'Source - Inventory'!M168</f>
        <v>Alexander Stephens</v>
      </c>
      <c r="G178" s="26" t="n">
        <f aca="false">'Source - Inventory'!E168</f>
        <v>32</v>
      </c>
      <c r="H178" s="28" t="n">
        <f aca="false">'Source - Inventory'!O168</f>
        <v>53.5</v>
      </c>
      <c r="I178" s="28" t="n">
        <f aca="false">IF(D178="OCCUPIED",ROUNDUP(H178,0),"")</f>
        <v>54</v>
      </c>
      <c r="J178" s="28" t="n">
        <f aca="false">IF(D178="OCCUPIED",MAX(G178,I178),"")</f>
        <v>54</v>
      </c>
      <c r="K178" s="28" t="n">
        <f aca="false">IF(D178&lt;&gt;"OCCUPIED","",IF(C178="COVERED",Covered_Rate,Open_Rate))</f>
        <v>10.4</v>
      </c>
      <c r="L178" s="39" t="n">
        <f aca="false">IF(D178="OCCUPIED",J178*K178,"")</f>
        <v>561.6</v>
      </c>
      <c r="M178" s="26" t="n">
        <f aca="false">IF(D178&lt;&gt;"OCCUPIED","",COUNTIFS('Source - Billing Aug26'!$E$5:$E$773,A178,'Source - Billing Aug26'!$B$5:$B$773,Billing_Month,'Source - Billing Aug26'!$H$5:$H$773,"MONTHLY_MOORAGE"))</f>
        <v>1</v>
      </c>
      <c r="N178" s="28" t="n">
        <f aca="false">IF(M178=0,"",SUMIFS('Source - Billing Aug26'!$I$5:$I$773,'Source - Billing Aug26'!$E$5:$E$773,A178,'Source - Billing Aug26'!$B$5:$B$773,Billing_Month,'Source - Billing Aug26'!$H$5:$H$773,"MONTHLY_MOORAGE"))</f>
        <v>54</v>
      </c>
      <c r="O178" s="28" t="n">
        <f aca="false">IF(M178=0,"",SUMIFS('Source - Billing Aug26'!$L$5:$L$773,'Source - Billing Aug26'!$E$5:$E$773,A178,'Source - Billing Aug26'!$B$5:$B$773,Billing_Month,'Source - Billing Aug26'!$H$5:$H$773,"MONTHLY_MOORAGE"))</f>
        <v>10.4</v>
      </c>
      <c r="P178" s="39" t="n">
        <f aca="false">IF(D178&lt;&gt;"OCCUPIED","",SUMIFS('Source - Billing Aug26'!$M$5:$M$773,'Source - Billing Aug26'!$E$5:$E$773,A178,'Source - Billing Aug26'!$B$5:$B$773,Billing_Month,'Source - Billing Aug26'!$H$5:$H$773,"MONTHLY_MOORAGE"))</f>
        <v>561.6</v>
      </c>
      <c r="Q178" s="39" t="n">
        <f aca="false">IF(D178&lt;&gt;"OCCUPIED","",P178-L178)</f>
        <v>0</v>
      </c>
      <c r="R178" s="26" t="str">
        <f aca="false">IF(D178&lt;&gt;"OCCUPIED","OUT OF SCOPE",IF(M178=0,"MISSING AUGUST BILL",IF(M178&gt;1,"DUPLICATE BILL",IF(ABS(Q178)&lt;0.01,"MATCH",IF(Q178&gt;0,"OVERBILLED","UNDERBILLED")))))</f>
        <v>MATCH</v>
      </c>
      <c r="S178" s="26" t="str">
        <f aca="false">IF(M178=0,"",IFERROR(INDEX('Source - Billing Aug26'!$C$5:$C$773,MATCH(A178,'Source - Billing Aug26'!$E$5:$E$773,0)),""))</f>
        <v>AC-LP-0720</v>
      </c>
    </row>
    <row r="179" customFormat="false" ht="15" hidden="false" customHeight="true" outlineLevel="0" collapsed="false">
      <c r="A179" s="26" t="str">
        <f aca="false">'Source - Inventory'!A169</f>
        <v>LP-0721</v>
      </c>
      <c r="B179" s="26" t="str">
        <f aca="false">'Source - Inventory'!B169</f>
        <v>Ledgport</v>
      </c>
      <c r="C179" s="26" t="str">
        <f aca="false">'Source - Inventory'!G169</f>
        <v>COVERED</v>
      </c>
      <c r="D179" s="26" t="str">
        <f aca="false">'Source - Inventory'!J169</f>
        <v>GUEST</v>
      </c>
      <c r="E179" s="26" t="n">
        <f aca="false">'Source - Inventory'!L169</f>
        <v>0</v>
      </c>
      <c r="F179" s="26" t="n">
        <f aca="false">'Source - Inventory'!M169</f>
        <v>0</v>
      </c>
      <c r="G179" s="26" t="n">
        <f aca="false">'Source - Inventory'!E169</f>
        <v>36</v>
      </c>
      <c r="H179" s="28" t="n">
        <f aca="false">'Source - Inventory'!O169</f>
        <v>0</v>
      </c>
      <c r="I179" s="28" t="str">
        <f aca="false">IF(D179="OCCUPIED",ROUNDUP(H179,0),"")</f>
        <v/>
      </c>
      <c r="J179" s="28" t="str">
        <f aca="false">IF(D179="OCCUPIED",MAX(G179,I179),"")</f>
        <v/>
      </c>
      <c r="K179" s="28" t="str">
        <f aca="false">IF(D179&lt;&gt;"OCCUPIED","",IF(C179="COVERED",Covered_Rate,Open_Rate))</f>
        <v/>
      </c>
      <c r="L179" s="39" t="str">
        <f aca="false">IF(D179="OCCUPIED",J179*K179,"")</f>
        <v/>
      </c>
      <c r="M179" s="26" t="str">
        <f aca="false">IF(D179&lt;&gt;"OCCUPIED","",COUNTIFS('Source - Billing Aug26'!$E$5:$E$773,A179,'Source - Billing Aug26'!$B$5:$B$773,Billing_Month,'Source - Billing Aug26'!$H$5:$H$773,"MONTHLY_MOORAGE"))</f>
        <v/>
      </c>
      <c r="N179" s="28" t="n">
        <f aca="false">IF(M179=0,"",SUMIFS('Source - Billing Aug26'!$I$5:$I$773,'Source - Billing Aug26'!$E$5:$E$773,A179,'Source - Billing Aug26'!$B$5:$B$773,Billing_Month,'Source - Billing Aug26'!$H$5:$H$773,"MONTHLY_MOORAGE"))</f>
        <v>0</v>
      </c>
      <c r="O179" s="28" t="n">
        <f aca="false">IF(M179=0,"",SUMIFS('Source - Billing Aug26'!$L$5:$L$773,'Source - Billing Aug26'!$E$5:$E$773,A179,'Source - Billing Aug26'!$B$5:$B$773,Billing_Month,'Source - Billing Aug26'!$H$5:$H$773,"MONTHLY_MOORAGE"))</f>
        <v>0</v>
      </c>
      <c r="P179" s="39" t="str">
        <f aca="false">IF(D179&lt;&gt;"OCCUPIED","",SUMIFS('Source - Billing Aug26'!$M$5:$M$773,'Source - Billing Aug26'!$E$5:$E$773,A179,'Source - Billing Aug26'!$B$5:$B$773,Billing_Month,'Source - Billing Aug26'!$H$5:$H$773,"MONTHLY_MOORAGE"))</f>
        <v/>
      </c>
      <c r="Q179" s="39" t="str">
        <f aca="false">IF(D179&lt;&gt;"OCCUPIED","",P179-L179)</f>
        <v/>
      </c>
      <c r="R179" s="26" t="str">
        <f aca="false">IF(D179&lt;&gt;"OCCUPIED","OUT OF SCOPE",IF(M179=0,"MISSING AUGUST BILL",IF(M179&gt;1,"DUPLICATE BILL",IF(ABS(Q179)&lt;0.01,"MATCH",IF(Q179&gt;0,"OVERBILLED","UNDERBILLED")))))</f>
        <v>OUT OF SCOPE</v>
      </c>
      <c r="S179" s="26" t="str">
        <f aca="false">IF(M179=0,"",IFERROR(INDEX('Source - Billing Aug26'!$C$5:$C$773,MATCH(A179,'Source - Billing Aug26'!$E$5:$E$773,0)),""))</f>
        <v/>
      </c>
    </row>
    <row r="180" customFormat="false" ht="15" hidden="false" customHeight="true" outlineLevel="0" collapsed="false">
      <c r="A180" s="26" t="str">
        <f aca="false">'Source - Inventory'!A170</f>
        <v>LP-0722</v>
      </c>
      <c r="B180" s="26" t="str">
        <f aca="false">'Source - Inventory'!B170</f>
        <v>Ledgport</v>
      </c>
      <c r="C180" s="26" t="str">
        <f aca="false">'Source - Inventory'!G170</f>
        <v>COVERED</v>
      </c>
      <c r="D180" s="26" t="str">
        <f aca="false">'Source - Inventory'!J170</f>
        <v>OCCUPIED</v>
      </c>
      <c r="E180" s="26" t="str">
        <f aca="false">'Source - Inventory'!L170</f>
        <v>WL-02525</v>
      </c>
      <c r="F180" s="26" t="str">
        <f aca="false">'Source - Inventory'!M170</f>
        <v>Matthew Wright</v>
      </c>
      <c r="G180" s="26" t="n">
        <f aca="false">'Source - Inventory'!E170</f>
        <v>24</v>
      </c>
      <c r="H180" s="28" t="n">
        <f aca="false">'Source - Inventory'!O170</f>
        <v>59.7</v>
      </c>
      <c r="I180" s="28" t="n">
        <f aca="false">IF(D180="OCCUPIED",ROUNDUP(H180,0),"")</f>
        <v>60</v>
      </c>
      <c r="J180" s="28" t="n">
        <f aca="false">IF(D180="OCCUPIED",MAX(G180,I180),"")</f>
        <v>60</v>
      </c>
      <c r="K180" s="28" t="n">
        <f aca="false">IF(D180&lt;&gt;"OCCUPIED","",IF(C180="COVERED",Covered_Rate,Open_Rate))</f>
        <v>10.4</v>
      </c>
      <c r="L180" s="39" t="n">
        <f aca="false">IF(D180="OCCUPIED",J180*K180,"")</f>
        <v>624</v>
      </c>
      <c r="M180" s="26" t="n">
        <f aca="false">IF(D180&lt;&gt;"OCCUPIED","",COUNTIFS('Source - Billing Aug26'!$E$5:$E$773,A180,'Source - Billing Aug26'!$B$5:$B$773,Billing_Month,'Source - Billing Aug26'!$H$5:$H$773,"MONTHLY_MOORAGE"))</f>
        <v>1</v>
      </c>
      <c r="N180" s="28" t="n">
        <f aca="false">IF(M180=0,"",SUMIFS('Source - Billing Aug26'!$I$5:$I$773,'Source - Billing Aug26'!$E$5:$E$773,A180,'Source - Billing Aug26'!$B$5:$B$773,Billing_Month,'Source - Billing Aug26'!$H$5:$H$773,"MONTHLY_MOORAGE"))</f>
        <v>60</v>
      </c>
      <c r="O180" s="28" t="n">
        <f aca="false">IF(M180=0,"",SUMIFS('Source - Billing Aug26'!$L$5:$L$773,'Source - Billing Aug26'!$E$5:$E$773,A180,'Source - Billing Aug26'!$B$5:$B$773,Billing_Month,'Source - Billing Aug26'!$H$5:$H$773,"MONTHLY_MOORAGE"))</f>
        <v>10.4</v>
      </c>
      <c r="P180" s="39" t="n">
        <f aca="false">IF(D180&lt;&gt;"OCCUPIED","",SUMIFS('Source - Billing Aug26'!$M$5:$M$773,'Source - Billing Aug26'!$E$5:$E$773,A180,'Source - Billing Aug26'!$B$5:$B$773,Billing_Month,'Source - Billing Aug26'!$H$5:$H$773,"MONTHLY_MOORAGE"))</f>
        <v>624</v>
      </c>
      <c r="Q180" s="39" t="n">
        <f aca="false">IF(D180&lt;&gt;"OCCUPIED","",P180-L180)</f>
        <v>0</v>
      </c>
      <c r="R180" s="26" t="str">
        <f aca="false">IF(D180&lt;&gt;"OCCUPIED","OUT OF SCOPE",IF(M180=0,"MISSING AUGUST BILL",IF(M180&gt;1,"DUPLICATE BILL",IF(ABS(Q180)&lt;0.01,"MATCH",IF(Q180&gt;0,"OVERBILLED","UNDERBILLED")))))</f>
        <v>MATCH</v>
      </c>
      <c r="S180" s="26" t="str">
        <f aca="false">IF(M180=0,"",IFERROR(INDEX('Source - Billing Aug26'!$C$5:$C$773,MATCH(A180,'Source - Billing Aug26'!$E$5:$E$773,0)),""))</f>
        <v>AC-LP-0722</v>
      </c>
    </row>
    <row r="181" customFormat="false" ht="15" hidden="false" customHeight="true" outlineLevel="0" collapsed="false">
      <c r="A181" s="26" t="str">
        <f aca="false">'Source - Inventory'!A171</f>
        <v>LP-0723</v>
      </c>
      <c r="B181" s="26" t="str">
        <f aca="false">'Source - Inventory'!B171</f>
        <v>Ledgport</v>
      </c>
      <c r="C181" s="26" t="str">
        <f aca="false">'Source - Inventory'!G171</f>
        <v>COVERED</v>
      </c>
      <c r="D181" s="26" t="str">
        <f aca="false">'Source - Inventory'!J171</f>
        <v>OCCUPIED</v>
      </c>
      <c r="E181" s="26" t="str">
        <f aca="false">'Source - Inventory'!L171</f>
        <v>WL-01106</v>
      </c>
      <c r="F181" s="26" t="str">
        <f aca="false">'Source - Inventory'!M171</f>
        <v>Michael Perez</v>
      </c>
      <c r="G181" s="26" t="n">
        <f aca="false">'Source - Inventory'!E171</f>
        <v>28</v>
      </c>
      <c r="H181" s="28" t="n">
        <f aca="false">'Source - Inventory'!O171</f>
        <v>37.7</v>
      </c>
      <c r="I181" s="28" t="n">
        <f aca="false">IF(D181="OCCUPIED",ROUNDUP(H181,0),"")</f>
        <v>38</v>
      </c>
      <c r="J181" s="28" t="n">
        <f aca="false">IF(D181="OCCUPIED",MAX(G181,I181),"")</f>
        <v>38</v>
      </c>
      <c r="K181" s="28" t="n">
        <f aca="false">IF(D181&lt;&gt;"OCCUPIED","",IF(C181="COVERED",Covered_Rate,Open_Rate))</f>
        <v>10.4</v>
      </c>
      <c r="L181" s="39" t="n">
        <f aca="false">IF(D181="OCCUPIED",J181*K181,"")</f>
        <v>395.2</v>
      </c>
      <c r="M181" s="26" t="n">
        <f aca="false">IF(D181&lt;&gt;"OCCUPIED","",COUNTIFS('Source - Billing Aug26'!$E$5:$E$773,A181,'Source - Billing Aug26'!$B$5:$B$773,Billing_Month,'Source - Billing Aug26'!$H$5:$H$773,"MONTHLY_MOORAGE"))</f>
        <v>1</v>
      </c>
      <c r="N181" s="28" t="n">
        <f aca="false">IF(M181=0,"",SUMIFS('Source - Billing Aug26'!$I$5:$I$773,'Source - Billing Aug26'!$E$5:$E$773,A181,'Source - Billing Aug26'!$B$5:$B$773,Billing_Month,'Source - Billing Aug26'!$H$5:$H$773,"MONTHLY_MOORAGE"))</f>
        <v>38</v>
      </c>
      <c r="O181" s="28" t="n">
        <f aca="false">IF(M181=0,"",SUMIFS('Source - Billing Aug26'!$L$5:$L$773,'Source - Billing Aug26'!$E$5:$E$773,A181,'Source - Billing Aug26'!$B$5:$B$773,Billing_Month,'Source - Billing Aug26'!$H$5:$H$773,"MONTHLY_MOORAGE"))</f>
        <v>10.4</v>
      </c>
      <c r="P181" s="39" t="n">
        <f aca="false">IF(D181&lt;&gt;"OCCUPIED","",SUMIFS('Source - Billing Aug26'!$M$5:$M$773,'Source - Billing Aug26'!$E$5:$E$773,A181,'Source - Billing Aug26'!$B$5:$B$773,Billing_Month,'Source - Billing Aug26'!$H$5:$H$773,"MONTHLY_MOORAGE"))</f>
        <v>395.2</v>
      </c>
      <c r="Q181" s="39" t="n">
        <f aca="false">IF(D181&lt;&gt;"OCCUPIED","",P181-L181)</f>
        <v>0</v>
      </c>
      <c r="R181" s="26" t="str">
        <f aca="false">IF(D181&lt;&gt;"OCCUPIED","OUT OF SCOPE",IF(M181=0,"MISSING AUGUST BILL",IF(M181&gt;1,"DUPLICATE BILL",IF(ABS(Q181)&lt;0.01,"MATCH",IF(Q181&gt;0,"OVERBILLED","UNDERBILLED")))))</f>
        <v>MATCH</v>
      </c>
      <c r="S181" s="26" t="str">
        <f aca="false">IF(M181=0,"",IFERROR(INDEX('Source - Billing Aug26'!$C$5:$C$773,MATCH(A181,'Source - Billing Aug26'!$E$5:$E$773,0)),""))</f>
        <v>AC-LP-0723</v>
      </c>
    </row>
    <row r="182" customFormat="false" ht="15" hidden="false" customHeight="true" outlineLevel="0" collapsed="false">
      <c r="A182" s="26" t="str">
        <f aca="false">'Source - Inventory'!A172</f>
        <v>LP-0724</v>
      </c>
      <c r="B182" s="26" t="str">
        <f aca="false">'Source - Inventory'!B172</f>
        <v>Ledgport</v>
      </c>
      <c r="C182" s="26" t="str">
        <f aca="false">'Source - Inventory'!G172</f>
        <v>COVERED</v>
      </c>
      <c r="D182" s="26" t="str">
        <f aca="false">'Source - Inventory'!J172</f>
        <v>OCCUPIED</v>
      </c>
      <c r="E182" s="26" t="str">
        <f aca="false">'Source - Inventory'!L172</f>
        <v>WL-01738</v>
      </c>
      <c r="F182" s="26" t="str">
        <f aca="false">'Source - Inventory'!M172</f>
        <v>Zachary Kramer</v>
      </c>
      <c r="G182" s="26" t="n">
        <f aca="false">'Source - Inventory'!E172</f>
        <v>28</v>
      </c>
      <c r="H182" s="28" t="n">
        <f aca="false">'Source - Inventory'!O172</f>
        <v>56.3</v>
      </c>
      <c r="I182" s="28" t="n">
        <f aca="false">IF(D182="OCCUPIED",ROUNDUP(H182,0),"")</f>
        <v>57</v>
      </c>
      <c r="J182" s="28" t="n">
        <f aca="false">IF(D182="OCCUPIED",MAX(G182,I182),"")</f>
        <v>57</v>
      </c>
      <c r="K182" s="28" t="n">
        <f aca="false">IF(D182&lt;&gt;"OCCUPIED","",IF(C182="COVERED",Covered_Rate,Open_Rate))</f>
        <v>10.4</v>
      </c>
      <c r="L182" s="39" t="n">
        <f aca="false">IF(D182="OCCUPIED",J182*K182,"")</f>
        <v>592.8</v>
      </c>
      <c r="M182" s="26" t="n">
        <f aca="false">IF(D182&lt;&gt;"OCCUPIED","",COUNTIFS('Source - Billing Aug26'!$E$5:$E$773,A182,'Source - Billing Aug26'!$B$5:$B$773,Billing_Month,'Source - Billing Aug26'!$H$5:$H$773,"MONTHLY_MOORAGE"))</f>
        <v>1</v>
      </c>
      <c r="N182" s="28" t="n">
        <f aca="false">IF(M182=0,"",SUMIFS('Source - Billing Aug26'!$I$5:$I$773,'Source - Billing Aug26'!$E$5:$E$773,A182,'Source - Billing Aug26'!$B$5:$B$773,Billing_Month,'Source - Billing Aug26'!$H$5:$H$773,"MONTHLY_MOORAGE"))</f>
        <v>57</v>
      </c>
      <c r="O182" s="28" t="n">
        <f aca="false">IF(M182=0,"",SUMIFS('Source - Billing Aug26'!$L$5:$L$773,'Source - Billing Aug26'!$E$5:$E$773,A182,'Source - Billing Aug26'!$B$5:$B$773,Billing_Month,'Source - Billing Aug26'!$H$5:$H$773,"MONTHLY_MOORAGE"))</f>
        <v>10.4</v>
      </c>
      <c r="P182" s="39" t="n">
        <f aca="false">IF(D182&lt;&gt;"OCCUPIED","",SUMIFS('Source - Billing Aug26'!$M$5:$M$773,'Source - Billing Aug26'!$E$5:$E$773,A182,'Source - Billing Aug26'!$B$5:$B$773,Billing_Month,'Source - Billing Aug26'!$H$5:$H$773,"MONTHLY_MOORAGE"))</f>
        <v>592.8</v>
      </c>
      <c r="Q182" s="39" t="n">
        <f aca="false">IF(D182&lt;&gt;"OCCUPIED","",P182-L182)</f>
        <v>0</v>
      </c>
      <c r="R182" s="26" t="str">
        <f aca="false">IF(D182&lt;&gt;"OCCUPIED","OUT OF SCOPE",IF(M182=0,"MISSING AUGUST BILL",IF(M182&gt;1,"DUPLICATE BILL",IF(ABS(Q182)&lt;0.01,"MATCH",IF(Q182&gt;0,"OVERBILLED","UNDERBILLED")))))</f>
        <v>MATCH</v>
      </c>
      <c r="S182" s="26" t="str">
        <f aca="false">IF(M182=0,"",IFERROR(INDEX('Source - Billing Aug26'!$C$5:$C$773,MATCH(A182,'Source - Billing Aug26'!$E$5:$E$773,0)),""))</f>
        <v>AC-LP-0724</v>
      </c>
    </row>
    <row r="183" customFormat="false" ht="15" hidden="false" customHeight="true" outlineLevel="0" collapsed="false">
      <c r="A183" s="26" t="str">
        <f aca="false">'Source - Inventory'!A173</f>
        <v>LP-0801</v>
      </c>
      <c r="B183" s="26" t="str">
        <f aca="false">'Source - Inventory'!B173</f>
        <v>Ledgport</v>
      </c>
      <c r="C183" s="26" t="str">
        <f aca="false">'Source - Inventory'!G173</f>
        <v>COVERED</v>
      </c>
      <c r="D183" s="26" t="str">
        <f aca="false">'Source - Inventory'!J173</f>
        <v>OCCUPIED</v>
      </c>
      <c r="E183" s="26" t="str">
        <f aca="false">'Source - Inventory'!L173</f>
        <v>WL-02322</v>
      </c>
      <c r="F183" s="26" t="str">
        <f aca="false">'Source - Inventory'!M173</f>
        <v>Allison Nguyen</v>
      </c>
      <c r="G183" s="26" t="n">
        <f aca="false">'Source - Inventory'!E173</f>
        <v>36</v>
      </c>
      <c r="H183" s="28" t="n">
        <f aca="false">'Source - Inventory'!O173</f>
        <v>46.1</v>
      </c>
      <c r="I183" s="28" t="n">
        <f aca="false">IF(D183="OCCUPIED",ROUNDUP(H183,0),"")</f>
        <v>47</v>
      </c>
      <c r="J183" s="28" t="n">
        <f aca="false">IF(D183="OCCUPIED",MAX(G183,I183),"")</f>
        <v>47</v>
      </c>
      <c r="K183" s="28" t="n">
        <f aca="false">IF(D183&lt;&gt;"OCCUPIED","",IF(C183="COVERED",Covered_Rate,Open_Rate))</f>
        <v>10.4</v>
      </c>
      <c r="L183" s="39" t="n">
        <f aca="false">IF(D183="OCCUPIED",J183*K183,"")</f>
        <v>488.8</v>
      </c>
      <c r="M183" s="26" t="n">
        <f aca="false">IF(D183&lt;&gt;"OCCUPIED","",COUNTIFS('Source - Billing Aug26'!$E$5:$E$773,A183,'Source - Billing Aug26'!$B$5:$B$773,Billing_Month,'Source - Billing Aug26'!$H$5:$H$773,"MONTHLY_MOORAGE"))</f>
        <v>1</v>
      </c>
      <c r="N183" s="28" t="n">
        <f aca="false">IF(M183=0,"",SUMIFS('Source - Billing Aug26'!$I$5:$I$773,'Source - Billing Aug26'!$E$5:$E$773,A183,'Source - Billing Aug26'!$B$5:$B$773,Billing_Month,'Source - Billing Aug26'!$H$5:$H$773,"MONTHLY_MOORAGE"))</f>
        <v>47</v>
      </c>
      <c r="O183" s="28" t="n">
        <f aca="false">IF(M183=0,"",SUMIFS('Source - Billing Aug26'!$L$5:$L$773,'Source - Billing Aug26'!$E$5:$E$773,A183,'Source - Billing Aug26'!$B$5:$B$773,Billing_Month,'Source - Billing Aug26'!$H$5:$H$773,"MONTHLY_MOORAGE"))</f>
        <v>10.4</v>
      </c>
      <c r="P183" s="39" t="n">
        <f aca="false">IF(D183&lt;&gt;"OCCUPIED","",SUMIFS('Source - Billing Aug26'!$M$5:$M$773,'Source - Billing Aug26'!$E$5:$E$773,A183,'Source - Billing Aug26'!$B$5:$B$773,Billing_Month,'Source - Billing Aug26'!$H$5:$H$773,"MONTHLY_MOORAGE"))</f>
        <v>488.8</v>
      </c>
      <c r="Q183" s="39" t="n">
        <f aca="false">IF(D183&lt;&gt;"OCCUPIED","",P183-L183)</f>
        <v>0</v>
      </c>
      <c r="R183" s="26" t="str">
        <f aca="false">IF(D183&lt;&gt;"OCCUPIED","OUT OF SCOPE",IF(M183=0,"MISSING AUGUST BILL",IF(M183&gt;1,"DUPLICATE BILL",IF(ABS(Q183)&lt;0.01,"MATCH",IF(Q183&gt;0,"OVERBILLED","UNDERBILLED")))))</f>
        <v>MATCH</v>
      </c>
      <c r="S183" s="26" t="str">
        <f aca="false">IF(M183=0,"",IFERROR(INDEX('Source - Billing Aug26'!$C$5:$C$773,MATCH(A183,'Source - Billing Aug26'!$E$5:$E$773,0)),""))</f>
        <v>AC-LP-0801</v>
      </c>
    </row>
    <row r="184" customFormat="false" ht="15" hidden="false" customHeight="true" outlineLevel="0" collapsed="false">
      <c r="A184" s="26" t="str">
        <f aca="false">'Source - Inventory'!A174</f>
        <v>LP-0802</v>
      </c>
      <c r="B184" s="26" t="str">
        <f aca="false">'Source - Inventory'!B174</f>
        <v>Ledgport</v>
      </c>
      <c r="C184" s="26" t="str">
        <f aca="false">'Source - Inventory'!G174</f>
        <v>COVERED</v>
      </c>
      <c r="D184" s="26" t="str">
        <f aca="false">'Source - Inventory'!J174</f>
        <v>OCCUPIED</v>
      </c>
      <c r="E184" s="26" t="str">
        <f aca="false">'Source - Inventory'!L174</f>
        <v>WL-03526</v>
      </c>
      <c r="F184" s="26" t="str">
        <f aca="false">'Source - Inventory'!M174</f>
        <v>Michael West</v>
      </c>
      <c r="G184" s="26" t="n">
        <f aca="false">'Source - Inventory'!E174</f>
        <v>40</v>
      </c>
      <c r="H184" s="28" t="n">
        <f aca="false">'Source - Inventory'!O174</f>
        <v>35.1</v>
      </c>
      <c r="I184" s="28" t="n">
        <f aca="false">IF(D184="OCCUPIED",ROUNDUP(H184,0),"")</f>
        <v>36</v>
      </c>
      <c r="J184" s="28" t="n">
        <f aca="false">IF(D184="OCCUPIED",MAX(G184,I184),"")</f>
        <v>40</v>
      </c>
      <c r="K184" s="28" t="n">
        <f aca="false">IF(D184&lt;&gt;"OCCUPIED","",IF(C184="COVERED",Covered_Rate,Open_Rate))</f>
        <v>10.4</v>
      </c>
      <c r="L184" s="39" t="n">
        <f aca="false">IF(D184="OCCUPIED",J184*K184,"")</f>
        <v>416</v>
      </c>
      <c r="M184" s="26" t="n">
        <f aca="false">IF(D184&lt;&gt;"OCCUPIED","",COUNTIFS('Source - Billing Aug26'!$E$5:$E$773,A184,'Source - Billing Aug26'!$B$5:$B$773,Billing_Month,'Source - Billing Aug26'!$H$5:$H$773,"MONTHLY_MOORAGE"))</f>
        <v>1</v>
      </c>
      <c r="N184" s="28" t="n">
        <f aca="false">IF(M184=0,"",SUMIFS('Source - Billing Aug26'!$I$5:$I$773,'Source - Billing Aug26'!$E$5:$E$773,A184,'Source - Billing Aug26'!$B$5:$B$773,Billing_Month,'Source - Billing Aug26'!$H$5:$H$773,"MONTHLY_MOORAGE"))</f>
        <v>40</v>
      </c>
      <c r="O184" s="28" t="n">
        <f aca="false">IF(M184=0,"",SUMIFS('Source - Billing Aug26'!$L$5:$L$773,'Source - Billing Aug26'!$E$5:$E$773,A184,'Source - Billing Aug26'!$B$5:$B$773,Billing_Month,'Source - Billing Aug26'!$H$5:$H$773,"MONTHLY_MOORAGE"))</f>
        <v>10.4</v>
      </c>
      <c r="P184" s="39" t="n">
        <f aca="false">IF(D184&lt;&gt;"OCCUPIED","",SUMIFS('Source - Billing Aug26'!$M$5:$M$773,'Source - Billing Aug26'!$E$5:$E$773,A184,'Source - Billing Aug26'!$B$5:$B$773,Billing_Month,'Source - Billing Aug26'!$H$5:$H$773,"MONTHLY_MOORAGE"))</f>
        <v>416</v>
      </c>
      <c r="Q184" s="39" t="n">
        <f aca="false">IF(D184&lt;&gt;"OCCUPIED","",P184-L184)</f>
        <v>0</v>
      </c>
      <c r="R184" s="26" t="str">
        <f aca="false">IF(D184&lt;&gt;"OCCUPIED","OUT OF SCOPE",IF(M184=0,"MISSING AUGUST BILL",IF(M184&gt;1,"DUPLICATE BILL",IF(ABS(Q184)&lt;0.01,"MATCH",IF(Q184&gt;0,"OVERBILLED","UNDERBILLED")))))</f>
        <v>MATCH</v>
      </c>
      <c r="S184" s="26" t="str">
        <f aca="false">IF(M184=0,"",IFERROR(INDEX('Source - Billing Aug26'!$C$5:$C$773,MATCH(A184,'Source - Billing Aug26'!$E$5:$E$773,0)),""))</f>
        <v>AC-LP-0802</v>
      </c>
    </row>
    <row r="185" customFormat="false" ht="15" hidden="false" customHeight="true" outlineLevel="0" collapsed="false">
      <c r="A185" s="26" t="str">
        <f aca="false">'Source - Inventory'!A175</f>
        <v>LP-0803</v>
      </c>
      <c r="B185" s="26" t="str">
        <f aca="false">'Source - Inventory'!B175</f>
        <v>Ledgport</v>
      </c>
      <c r="C185" s="26" t="str">
        <f aca="false">'Source - Inventory'!G175</f>
        <v>COVERED</v>
      </c>
      <c r="D185" s="26" t="str">
        <f aca="false">'Source - Inventory'!J175</f>
        <v>OCCUPIED</v>
      </c>
      <c r="E185" s="26" t="str">
        <f aca="false">'Source - Inventory'!L175</f>
        <v>WL-03367</v>
      </c>
      <c r="F185" s="26" t="str">
        <f aca="false">'Source - Inventory'!M175</f>
        <v>Jill Stevenson</v>
      </c>
      <c r="G185" s="26" t="n">
        <f aca="false">'Source - Inventory'!E175</f>
        <v>28</v>
      </c>
      <c r="H185" s="28" t="n">
        <f aca="false">'Source - Inventory'!O175</f>
        <v>47.8</v>
      </c>
      <c r="I185" s="28" t="n">
        <f aca="false">IF(D185="OCCUPIED",ROUNDUP(H185,0),"")</f>
        <v>48</v>
      </c>
      <c r="J185" s="28" t="n">
        <f aca="false">IF(D185="OCCUPIED",MAX(G185,I185),"")</f>
        <v>48</v>
      </c>
      <c r="K185" s="28" t="n">
        <f aca="false">IF(D185&lt;&gt;"OCCUPIED","",IF(C185="COVERED",Covered_Rate,Open_Rate))</f>
        <v>10.4</v>
      </c>
      <c r="L185" s="39" t="n">
        <f aca="false">IF(D185="OCCUPIED",J185*K185,"")</f>
        <v>499.2</v>
      </c>
      <c r="M185" s="26" t="n">
        <f aca="false">IF(D185&lt;&gt;"OCCUPIED","",COUNTIFS('Source - Billing Aug26'!$E$5:$E$773,A185,'Source - Billing Aug26'!$B$5:$B$773,Billing_Month,'Source - Billing Aug26'!$H$5:$H$773,"MONTHLY_MOORAGE"))</f>
        <v>1</v>
      </c>
      <c r="N185" s="28" t="n">
        <f aca="false">IF(M185=0,"",SUMIFS('Source - Billing Aug26'!$I$5:$I$773,'Source - Billing Aug26'!$E$5:$E$773,A185,'Source - Billing Aug26'!$B$5:$B$773,Billing_Month,'Source - Billing Aug26'!$H$5:$H$773,"MONTHLY_MOORAGE"))</f>
        <v>48</v>
      </c>
      <c r="O185" s="28" t="n">
        <f aca="false">IF(M185=0,"",SUMIFS('Source - Billing Aug26'!$L$5:$L$773,'Source - Billing Aug26'!$E$5:$E$773,A185,'Source - Billing Aug26'!$B$5:$B$773,Billing_Month,'Source - Billing Aug26'!$H$5:$H$773,"MONTHLY_MOORAGE"))</f>
        <v>10.4</v>
      </c>
      <c r="P185" s="39" t="n">
        <f aca="false">IF(D185&lt;&gt;"OCCUPIED","",SUMIFS('Source - Billing Aug26'!$M$5:$M$773,'Source - Billing Aug26'!$E$5:$E$773,A185,'Source - Billing Aug26'!$B$5:$B$773,Billing_Month,'Source - Billing Aug26'!$H$5:$H$773,"MONTHLY_MOORAGE"))</f>
        <v>499.2</v>
      </c>
      <c r="Q185" s="39" t="n">
        <f aca="false">IF(D185&lt;&gt;"OCCUPIED","",P185-L185)</f>
        <v>0</v>
      </c>
      <c r="R185" s="26" t="str">
        <f aca="false">IF(D185&lt;&gt;"OCCUPIED","OUT OF SCOPE",IF(M185=0,"MISSING AUGUST BILL",IF(M185&gt;1,"DUPLICATE BILL",IF(ABS(Q185)&lt;0.01,"MATCH",IF(Q185&gt;0,"OVERBILLED","UNDERBILLED")))))</f>
        <v>MATCH</v>
      </c>
      <c r="S185" s="26" t="str">
        <f aca="false">IF(M185=0,"",IFERROR(INDEX('Source - Billing Aug26'!$C$5:$C$773,MATCH(A185,'Source - Billing Aug26'!$E$5:$E$773,0)),""))</f>
        <v>AC-LP-0803</v>
      </c>
    </row>
    <row r="186" customFormat="false" ht="15" hidden="false" customHeight="true" outlineLevel="0" collapsed="false">
      <c r="A186" s="26" t="str">
        <f aca="false">'Source - Inventory'!A176</f>
        <v>LP-0804</v>
      </c>
      <c r="B186" s="26" t="str">
        <f aca="false">'Source - Inventory'!B176</f>
        <v>Ledgport</v>
      </c>
      <c r="C186" s="26" t="str">
        <f aca="false">'Source - Inventory'!G176</f>
        <v>COVERED</v>
      </c>
      <c r="D186" s="26" t="str">
        <f aca="false">'Source - Inventory'!J176</f>
        <v>VACANT</v>
      </c>
      <c r="E186" s="26" t="n">
        <f aca="false">'Source - Inventory'!L176</f>
        <v>0</v>
      </c>
      <c r="F186" s="26" t="n">
        <f aca="false">'Source - Inventory'!M176</f>
        <v>0</v>
      </c>
      <c r="G186" s="26" t="n">
        <f aca="false">'Source - Inventory'!E176</f>
        <v>32</v>
      </c>
      <c r="H186" s="28" t="n">
        <f aca="false">'Source - Inventory'!O176</f>
        <v>0</v>
      </c>
      <c r="I186" s="28" t="str">
        <f aca="false">IF(D186="OCCUPIED",ROUNDUP(H186,0),"")</f>
        <v/>
      </c>
      <c r="J186" s="28" t="str">
        <f aca="false">IF(D186="OCCUPIED",MAX(G186,I186),"")</f>
        <v/>
      </c>
      <c r="K186" s="28" t="str">
        <f aca="false">IF(D186&lt;&gt;"OCCUPIED","",IF(C186="COVERED",Covered_Rate,Open_Rate))</f>
        <v/>
      </c>
      <c r="L186" s="39" t="str">
        <f aca="false">IF(D186="OCCUPIED",J186*K186,"")</f>
        <v/>
      </c>
      <c r="M186" s="26" t="str">
        <f aca="false">IF(D186&lt;&gt;"OCCUPIED","",COUNTIFS('Source - Billing Aug26'!$E$5:$E$773,A186,'Source - Billing Aug26'!$B$5:$B$773,Billing_Month,'Source - Billing Aug26'!$H$5:$H$773,"MONTHLY_MOORAGE"))</f>
        <v/>
      </c>
      <c r="N186" s="28" t="n">
        <f aca="false">IF(M186=0,"",SUMIFS('Source - Billing Aug26'!$I$5:$I$773,'Source - Billing Aug26'!$E$5:$E$773,A186,'Source - Billing Aug26'!$B$5:$B$773,Billing_Month,'Source - Billing Aug26'!$H$5:$H$773,"MONTHLY_MOORAGE"))</f>
        <v>0</v>
      </c>
      <c r="O186" s="28" t="n">
        <f aca="false">IF(M186=0,"",SUMIFS('Source - Billing Aug26'!$L$5:$L$773,'Source - Billing Aug26'!$E$5:$E$773,A186,'Source - Billing Aug26'!$B$5:$B$773,Billing_Month,'Source - Billing Aug26'!$H$5:$H$773,"MONTHLY_MOORAGE"))</f>
        <v>0</v>
      </c>
      <c r="P186" s="39" t="str">
        <f aca="false">IF(D186&lt;&gt;"OCCUPIED","",SUMIFS('Source - Billing Aug26'!$M$5:$M$773,'Source - Billing Aug26'!$E$5:$E$773,A186,'Source - Billing Aug26'!$B$5:$B$773,Billing_Month,'Source - Billing Aug26'!$H$5:$H$773,"MONTHLY_MOORAGE"))</f>
        <v/>
      </c>
      <c r="Q186" s="39" t="str">
        <f aca="false">IF(D186&lt;&gt;"OCCUPIED","",P186-L186)</f>
        <v/>
      </c>
      <c r="R186" s="26" t="str">
        <f aca="false">IF(D186&lt;&gt;"OCCUPIED","OUT OF SCOPE",IF(M186=0,"MISSING AUGUST BILL",IF(M186&gt;1,"DUPLICATE BILL",IF(ABS(Q186)&lt;0.01,"MATCH",IF(Q186&gt;0,"OVERBILLED","UNDERBILLED")))))</f>
        <v>OUT OF SCOPE</v>
      </c>
      <c r="S186" s="26" t="str">
        <f aca="false">IF(M186=0,"",IFERROR(INDEX('Source - Billing Aug26'!$C$5:$C$773,MATCH(A186,'Source - Billing Aug26'!$E$5:$E$773,0)),""))</f>
        <v/>
      </c>
    </row>
    <row r="187" customFormat="false" ht="15" hidden="false" customHeight="true" outlineLevel="0" collapsed="false">
      <c r="A187" s="26" t="str">
        <f aca="false">'Source - Inventory'!A177</f>
        <v>LP-0805</v>
      </c>
      <c r="B187" s="26" t="str">
        <f aca="false">'Source - Inventory'!B177</f>
        <v>Ledgport</v>
      </c>
      <c r="C187" s="26" t="str">
        <f aca="false">'Source - Inventory'!G177</f>
        <v>COVERED</v>
      </c>
      <c r="D187" s="26" t="str">
        <f aca="false">'Source - Inventory'!J177</f>
        <v>OCCUPIED</v>
      </c>
      <c r="E187" s="26" t="str">
        <f aca="false">'Source - Inventory'!L177</f>
        <v>WL-02244</v>
      </c>
      <c r="F187" s="26" t="str">
        <f aca="false">'Source - Inventory'!M177</f>
        <v>Victoria Nash</v>
      </c>
      <c r="G187" s="26" t="n">
        <f aca="false">'Source - Inventory'!E177</f>
        <v>36</v>
      </c>
      <c r="H187" s="28" t="n">
        <f aca="false">'Source - Inventory'!O177</f>
        <v>39.6</v>
      </c>
      <c r="I187" s="28" t="n">
        <f aca="false">IF(D187="OCCUPIED",ROUNDUP(H187,0),"")</f>
        <v>40</v>
      </c>
      <c r="J187" s="28" t="n">
        <f aca="false">IF(D187="OCCUPIED",MAX(G187,I187),"")</f>
        <v>40</v>
      </c>
      <c r="K187" s="28" t="n">
        <f aca="false">IF(D187&lt;&gt;"OCCUPIED","",IF(C187="COVERED",Covered_Rate,Open_Rate))</f>
        <v>10.4</v>
      </c>
      <c r="L187" s="39" t="n">
        <f aca="false">IF(D187="OCCUPIED",J187*K187,"")</f>
        <v>416</v>
      </c>
      <c r="M187" s="26" t="n">
        <f aca="false">IF(D187&lt;&gt;"OCCUPIED","",COUNTIFS('Source - Billing Aug26'!$E$5:$E$773,A187,'Source - Billing Aug26'!$B$5:$B$773,Billing_Month,'Source - Billing Aug26'!$H$5:$H$773,"MONTHLY_MOORAGE"))</f>
        <v>1</v>
      </c>
      <c r="N187" s="28" t="n">
        <f aca="false">IF(M187=0,"",SUMIFS('Source - Billing Aug26'!$I$5:$I$773,'Source - Billing Aug26'!$E$5:$E$773,A187,'Source - Billing Aug26'!$B$5:$B$773,Billing_Month,'Source - Billing Aug26'!$H$5:$H$773,"MONTHLY_MOORAGE"))</f>
        <v>40</v>
      </c>
      <c r="O187" s="28" t="n">
        <f aca="false">IF(M187=0,"",SUMIFS('Source - Billing Aug26'!$L$5:$L$773,'Source - Billing Aug26'!$E$5:$E$773,A187,'Source - Billing Aug26'!$B$5:$B$773,Billing_Month,'Source - Billing Aug26'!$H$5:$H$773,"MONTHLY_MOORAGE"))</f>
        <v>10.4</v>
      </c>
      <c r="P187" s="39" t="n">
        <f aca="false">IF(D187&lt;&gt;"OCCUPIED","",SUMIFS('Source - Billing Aug26'!$M$5:$M$773,'Source - Billing Aug26'!$E$5:$E$773,A187,'Source - Billing Aug26'!$B$5:$B$773,Billing_Month,'Source - Billing Aug26'!$H$5:$H$773,"MONTHLY_MOORAGE"))</f>
        <v>416</v>
      </c>
      <c r="Q187" s="39" t="n">
        <f aca="false">IF(D187&lt;&gt;"OCCUPIED","",P187-L187)</f>
        <v>0</v>
      </c>
      <c r="R187" s="26" t="str">
        <f aca="false">IF(D187&lt;&gt;"OCCUPIED","OUT OF SCOPE",IF(M187=0,"MISSING AUGUST BILL",IF(M187&gt;1,"DUPLICATE BILL",IF(ABS(Q187)&lt;0.01,"MATCH",IF(Q187&gt;0,"OVERBILLED","UNDERBILLED")))))</f>
        <v>MATCH</v>
      </c>
      <c r="S187" s="26" t="str">
        <f aca="false">IF(M187=0,"",IFERROR(INDEX('Source - Billing Aug26'!$C$5:$C$773,MATCH(A187,'Source - Billing Aug26'!$E$5:$E$773,0)),""))</f>
        <v>AC-LP-0805</v>
      </c>
    </row>
    <row r="188" customFormat="false" ht="15" hidden="false" customHeight="true" outlineLevel="0" collapsed="false">
      <c r="A188" s="26" t="str">
        <f aca="false">'Source - Inventory'!A178</f>
        <v>LP-0806</v>
      </c>
      <c r="B188" s="26" t="str">
        <f aca="false">'Source - Inventory'!B178</f>
        <v>Ledgport</v>
      </c>
      <c r="C188" s="26" t="str">
        <f aca="false">'Source - Inventory'!G178</f>
        <v>COVERED</v>
      </c>
      <c r="D188" s="26" t="str">
        <f aca="false">'Source - Inventory'!J178</f>
        <v>OCCUPIED</v>
      </c>
      <c r="E188" s="26" t="str">
        <f aca="false">'Source - Inventory'!L178</f>
        <v>WL-02771</v>
      </c>
      <c r="F188" s="26" t="str">
        <f aca="false">'Source - Inventory'!M178</f>
        <v>Lisa Garcia</v>
      </c>
      <c r="G188" s="26" t="n">
        <f aca="false">'Source - Inventory'!E178</f>
        <v>36</v>
      </c>
      <c r="H188" s="28" t="n">
        <f aca="false">'Source - Inventory'!O178</f>
        <v>55.1</v>
      </c>
      <c r="I188" s="28" t="n">
        <f aca="false">IF(D188="OCCUPIED",ROUNDUP(H188,0),"")</f>
        <v>56</v>
      </c>
      <c r="J188" s="28" t="n">
        <f aca="false">IF(D188="OCCUPIED",MAX(G188,I188),"")</f>
        <v>56</v>
      </c>
      <c r="K188" s="28" t="n">
        <f aca="false">IF(D188&lt;&gt;"OCCUPIED","",IF(C188="COVERED",Covered_Rate,Open_Rate))</f>
        <v>10.4</v>
      </c>
      <c r="L188" s="39" t="n">
        <f aca="false">IF(D188="OCCUPIED",J188*K188,"")</f>
        <v>582.4</v>
      </c>
      <c r="M188" s="26" t="n">
        <f aca="false">IF(D188&lt;&gt;"OCCUPIED","",COUNTIFS('Source - Billing Aug26'!$E$5:$E$773,A188,'Source - Billing Aug26'!$B$5:$B$773,Billing_Month,'Source - Billing Aug26'!$H$5:$H$773,"MONTHLY_MOORAGE"))</f>
        <v>1</v>
      </c>
      <c r="N188" s="28" t="n">
        <f aca="false">IF(M188=0,"",SUMIFS('Source - Billing Aug26'!$I$5:$I$773,'Source - Billing Aug26'!$E$5:$E$773,A188,'Source - Billing Aug26'!$B$5:$B$773,Billing_Month,'Source - Billing Aug26'!$H$5:$H$773,"MONTHLY_MOORAGE"))</f>
        <v>56</v>
      </c>
      <c r="O188" s="28" t="n">
        <f aca="false">IF(M188=0,"",SUMIFS('Source - Billing Aug26'!$L$5:$L$773,'Source - Billing Aug26'!$E$5:$E$773,A188,'Source - Billing Aug26'!$B$5:$B$773,Billing_Month,'Source - Billing Aug26'!$H$5:$H$773,"MONTHLY_MOORAGE"))</f>
        <v>10.4</v>
      </c>
      <c r="P188" s="39" t="n">
        <f aca="false">IF(D188&lt;&gt;"OCCUPIED","",SUMIFS('Source - Billing Aug26'!$M$5:$M$773,'Source - Billing Aug26'!$E$5:$E$773,A188,'Source - Billing Aug26'!$B$5:$B$773,Billing_Month,'Source - Billing Aug26'!$H$5:$H$773,"MONTHLY_MOORAGE"))</f>
        <v>582.4</v>
      </c>
      <c r="Q188" s="39" t="n">
        <f aca="false">IF(D188&lt;&gt;"OCCUPIED","",P188-L188)</f>
        <v>0</v>
      </c>
      <c r="R188" s="26" t="str">
        <f aca="false">IF(D188&lt;&gt;"OCCUPIED","OUT OF SCOPE",IF(M188=0,"MISSING AUGUST BILL",IF(M188&gt;1,"DUPLICATE BILL",IF(ABS(Q188)&lt;0.01,"MATCH",IF(Q188&gt;0,"OVERBILLED","UNDERBILLED")))))</f>
        <v>MATCH</v>
      </c>
      <c r="S188" s="26" t="str">
        <f aca="false">IF(M188=0,"",IFERROR(INDEX('Source - Billing Aug26'!$C$5:$C$773,MATCH(A188,'Source - Billing Aug26'!$E$5:$E$773,0)),""))</f>
        <v>AC-LP-0806</v>
      </c>
    </row>
    <row r="189" customFormat="false" ht="15" hidden="false" customHeight="true" outlineLevel="0" collapsed="false">
      <c r="A189" s="26" t="str">
        <f aca="false">'Source - Inventory'!A179</f>
        <v>LP-0807</v>
      </c>
      <c r="B189" s="26" t="str">
        <f aca="false">'Source - Inventory'!B179</f>
        <v>Ledgport</v>
      </c>
      <c r="C189" s="26" t="str">
        <f aca="false">'Source - Inventory'!G179</f>
        <v>COVERED</v>
      </c>
      <c r="D189" s="26" t="str">
        <f aca="false">'Source - Inventory'!J179</f>
        <v>OCCUPIED</v>
      </c>
      <c r="E189" s="26" t="str">
        <f aca="false">'Source - Inventory'!L179</f>
        <v>WL-02647</v>
      </c>
      <c r="F189" s="26" t="str">
        <f aca="false">'Source - Inventory'!M179</f>
        <v>Seth Perez</v>
      </c>
      <c r="G189" s="26" t="n">
        <f aca="false">'Source - Inventory'!E179</f>
        <v>24</v>
      </c>
      <c r="H189" s="28" t="n">
        <f aca="false">'Source - Inventory'!O179</f>
        <v>40.6</v>
      </c>
      <c r="I189" s="28" t="n">
        <f aca="false">IF(D189="OCCUPIED",ROUNDUP(H189,0),"")</f>
        <v>41</v>
      </c>
      <c r="J189" s="28" t="n">
        <f aca="false">IF(D189="OCCUPIED",MAX(G189,I189),"")</f>
        <v>41</v>
      </c>
      <c r="K189" s="28" t="n">
        <f aca="false">IF(D189&lt;&gt;"OCCUPIED","",IF(C189="COVERED",Covered_Rate,Open_Rate))</f>
        <v>10.4</v>
      </c>
      <c r="L189" s="39" t="n">
        <f aca="false">IF(D189="OCCUPIED",J189*K189,"")</f>
        <v>426.4</v>
      </c>
      <c r="M189" s="26" t="n">
        <f aca="false">IF(D189&lt;&gt;"OCCUPIED","",COUNTIFS('Source - Billing Aug26'!$E$5:$E$773,A189,'Source - Billing Aug26'!$B$5:$B$773,Billing_Month,'Source - Billing Aug26'!$H$5:$H$773,"MONTHLY_MOORAGE"))</f>
        <v>1</v>
      </c>
      <c r="N189" s="28" t="n">
        <f aca="false">IF(M189=0,"",SUMIFS('Source - Billing Aug26'!$I$5:$I$773,'Source - Billing Aug26'!$E$5:$E$773,A189,'Source - Billing Aug26'!$B$5:$B$773,Billing_Month,'Source - Billing Aug26'!$H$5:$H$773,"MONTHLY_MOORAGE"))</f>
        <v>41</v>
      </c>
      <c r="O189" s="28" t="n">
        <f aca="false">IF(M189=0,"",SUMIFS('Source - Billing Aug26'!$L$5:$L$773,'Source - Billing Aug26'!$E$5:$E$773,A189,'Source - Billing Aug26'!$B$5:$B$773,Billing_Month,'Source - Billing Aug26'!$H$5:$H$773,"MONTHLY_MOORAGE"))</f>
        <v>10.4</v>
      </c>
      <c r="P189" s="39" t="n">
        <f aca="false">IF(D189&lt;&gt;"OCCUPIED","",SUMIFS('Source - Billing Aug26'!$M$5:$M$773,'Source - Billing Aug26'!$E$5:$E$773,A189,'Source - Billing Aug26'!$B$5:$B$773,Billing_Month,'Source - Billing Aug26'!$H$5:$H$773,"MONTHLY_MOORAGE"))</f>
        <v>426.4</v>
      </c>
      <c r="Q189" s="39" t="n">
        <f aca="false">IF(D189&lt;&gt;"OCCUPIED","",P189-L189)</f>
        <v>0</v>
      </c>
      <c r="R189" s="26" t="str">
        <f aca="false">IF(D189&lt;&gt;"OCCUPIED","OUT OF SCOPE",IF(M189=0,"MISSING AUGUST BILL",IF(M189&gt;1,"DUPLICATE BILL",IF(ABS(Q189)&lt;0.01,"MATCH",IF(Q189&gt;0,"OVERBILLED","UNDERBILLED")))))</f>
        <v>MATCH</v>
      </c>
      <c r="S189" s="26" t="str">
        <f aca="false">IF(M189=0,"",IFERROR(INDEX('Source - Billing Aug26'!$C$5:$C$773,MATCH(A189,'Source - Billing Aug26'!$E$5:$E$773,0)),""))</f>
        <v>AC-LP-0807</v>
      </c>
    </row>
    <row r="190" customFormat="false" ht="15" hidden="false" customHeight="true" outlineLevel="0" collapsed="false">
      <c r="A190" s="26" t="str">
        <f aca="false">'Source - Inventory'!A180</f>
        <v>LP-0808</v>
      </c>
      <c r="B190" s="26" t="str">
        <f aca="false">'Source - Inventory'!B180</f>
        <v>Ledgport</v>
      </c>
      <c r="C190" s="26" t="str">
        <f aca="false">'Source - Inventory'!G180</f>
        <v>COVERED</v>
      </c>
      <c r="D190" s="26" t="str">
        <f aca="false">'Source - Inventory'!J180</f>
        <v>OCCUPIED</v>
      </c>
      <c r="E190" s="26" t="str">
        <f aca="false">'Source - Inventory'!L180</f>
        <v>WL-03318</v>
      </c>
      <c r="F190" s="26" t="str">
        <f aca="false">'Source - Inventory'!M180</f>
        <v>Denise Jordan</v>
      </c>
      <c r="G190" s="26" t="n">
        <f aca="false">'Source - Inventory'!E180</f>
        <v>40</v>
      </c>
      <c r="H190" s="28" t="n">
        <f aca="false">'Source - Inventory'!O180</f>
        <v>42.3</v>
      </c>
      <c r="I190" s="28" t="n">
        <f aca="false">IF(D190="OCCUPIED",ROUNDUP(H190,0),"")</f>
        <v>43</v>
      </c>
      <c r="J190" s="28" t="n">
        <f aca="false">IF(D190="OCCUPIED",MAX(G190,I190),"")</f>
        <v>43</v>
      </c>
      <c r="K190" s="28" t="n">
        <f aca="false">IF(D190&lt;&gt;"OCCUPIED","",IF(C190="COVERED",Covered_Rate,Open_Rate))</f>
        <v>10.4</v>
      </c>
      <c r="L190" s="39" t="n">
        <f aca="false">IF(D190="OCCUPIED",J190*K190,"")</f>
        <v>447.2</v>
      </c>
      <c r="M190" s="26" t="n">
        <f aca="false">IF(D190&lt;&gt;"OCCUPIED","",COUNTIFS('Source - Billing Aug26'!$E$5:$E$773,A190,'Source - Billing Aug26'!$B$5:$B$773,Billing_Month,'Source - Billing Aug26'!$H$5:$H$773,"MONTHLY_MOORAGE"))</f>
        <v>1</v>
      </c>
      <c r="N190" s="28" t="n">
        <f aca="false">IF(M190=0,"",SUMIFS('Source - Billing Aug26'!$I$5:$I$773,'Source - Billing Aug26'!$E$5:$E$773,A190,'Source - Billing Aug26'!$B$5:$B$773,Billing_Month,'Source - Billing Aug26'!$H$5:$H$773,"MONTHLY_MOORAGE"))</f>
        <v>43</v>
      </c>
      <c r="O190" s="28" t="n">
        <f aca="false">IF(M190=0,"",SUMIFS('Source - Billing Aug26'!$L$5:$L$773,'Source - Billing Aug26'!$E$5:$E$773,A190,'Source - Billing Aug26'!$B$5:$B$773,Billing_Month,'Source - Billing Aug26'!$H$5:$H$773,"MONTHLY_MOORAGE"))</f>
        <v>10.4</v>
      </c>
      <c r="P190" s="39" t="n">
        <f aca="false">IF(D190&lt;&gt;"OCCUPIED","",SUMIFS('Source - Billing Aug26'!$M$5:$M$773,'Source - Billing Aug26'!$E$5:$E$773,A190,'Source - Billing Aug26'!$B$5:$B$773,Billing_Month,'Source - Billing Aug26'!$H$5:$H$773,"MONTHLY_MOORAGE"))</f>
        <v>447.2</v>
      </c>
      <c r="Q190" s="39" t="n">
        <f aca="false">IF(D190&lt;&gt;"OCCUPIED","",P190-L190)</f>
        <v>0</v>
      </c>
      <c r="R190" s="26" t="str">
        <f aca="false">IF(D190&lt;&gt;"OCCUPIED","OUT OF SCOPE",IF(M190=0,"MISSING AUGUST BILL",IF(M190&gt;1,"DUPLICATE BILL",IF(ABS(Q190)&lt;0.01,"MATCH",IF(Q190&gt;0,"OVERBILLED","UNDERBILLED")))))</f>
        <v>MATCH</v>
      </c>
      <c r="S190" s="26" t="str">
        <f aca="false">IF(M190=0,"",IFERROR(INDEX('Source - Billing Aug26'!$C$5:$C$773,MATCH(A190,'Source - Billing Aug26'!$E$5:$E$773,0)),""))</f>
        <v>AC-LP-0808</v>
      </c>
    </row>
    <row r="191" customFormat="false" ht="15" hidden="false" customHeight="true" outlineLevel="0" collapsed="false">
      <c r="A191" s="26" t="str">
        <f aca="false">'Source - Inventory'!A181</f>
        <v>LP-0809</v>
      </c>
      <c r="B191" s="26" t="str">
        <f aca="false">'Source - Inventory'!B181</f>
        <v>Ledgport</v>
      </c>
      <c r="C191" s="26" t="str">
        <f aca="false">'Source - Inventory'!G181</f>
        <v>COVERED</v>
      </c>
      <c r="D191" s="26" t="str">
        <f aca="false">'Source - Inventory'!J181</f>
        <v>OCCUPIED</v>
      </c>
      <c r="E191" s="26" t="str">
        <f aca="false">'Source - Inventory'!L181</f>
        <v>WL-02205</v>
      </c>
      <c r="F191" s="26" t="str">
        <f aca="false">'Source - Inventory'!M181</f>
        <v>Robert Rivas</v>
      </c>
      <c r="G191" s="26" t="n">
        <f aca="false">'Source - Inventory'!E181</f>
        <v>28</v>
      </c>
      <c r="H191" s="28" t="n">
        <f aca="false">'Source - Inventory'!O181</f>
        <v>34.3</v>
      </c>
      <c r="I191" s="28" t="n">
        <f aca="false">IF(D191="OCCUPIED",ROUNDUP(H191,0),"")</f>
        <v>35</v>
      </c>
      <c r="J191" s="28" t="n">
        <f aca="false">IF(D191="OCCUPIED",MAX(G191,I191),"")</f>
        <v>35</v>
      </c>
      <c r="K191" s="28" t="n">
        <f aca="false">IF(D191&lt;&gt;"OCCUPIED","",IF(C191="COVERED",Covered_Rate,Open_Rate))</f>
        <v>10.4</v>
      </c>
      <c r="L191" s="39" t="n">
        <f aca="false">IF(D191="OCCUPIED",J191*K191,"")</f>
        <v>364</v>
      </c>
      <c r="M191" s="26" t="n">
        <f aca="false">IF(D191&lt;&gt;"OCCUPIED","",COUNTIFS('Source - Billing Aug26'!$E$5:$E$773,A191,'Source - Billing Aug26'!$B$5:$B$773,Billing_Month,'Source - Billing Aug26'!$H$5:$H$773,"MONTHLY_MOORAGE"))</f>
        <v>1</v>
      </c>
      <c r="N191" s="28" t="n">
        <f aca="false">IF(M191=0,"",SUMIFS('Source - Billing Aug26'!$I$5:$I$773,'Source - Billing Aug26'!$E$5:$E$773,A191,'Source - Billing Aug26'!$B$5:$B$773,Billing_Month,'Source - Billing Aug26'!$H$5:$H$773,"MONTHLY_MOORAGE"))</f>
        <v>35</v>
      </c>
      <c r="O191" s="28" t="n">
        <f aca="false">IF(M191=0,"",SUMIFS('Source - Billing Aug26'!$L$5:$L$773,'Source - Billing Aug26'!$E$5:$E$773,A191,'Source - Billing Aug26'!$B$5:$B$773,Billing_Month,'Source - Billing Aug26'!$H$5:$H$773,"MONTHLY_MOORAGE"))</f>
        <v>10.4</v>
      </c>
      <c r="P191" s="39" t="n">
        <f aca="false">IF(D191&lt;&gt;"OCCUPIED","",SUMIFS('Source - Billing Aug26'!$M$5:$M$773,'Source - Billing Aug26'!$E$5:$E$773,A191,'Source - Billing Aug26'!$B$5:$B$773,Billing_Month,'Source - Billing Aug26'!$H$5:$H$773,"MONTHLY_MOORAGE"))</f>
        <v>364</v>
      </c>
      <c r="Q191" s="39" t="n">
        <f aca="false">IF(D191&lt;&gt;"OCCUPIED","",P191-L191)</f>
        <v>0</v>
      </c>
      <c r="R191" s="26" t="str">
        <f aca="false">IF(D191&lt;&gt;"OCCUPIED","OUT OF SCOPE",IF(M191=0,"MISSING AUGUST BILL",IF(M191&gt;1,"DUPLICATE BILL",IF(ABS(Q191)&lt;0.01,"MATCH",IF(Q191&gt;0,"OVERBILLED","UNDERBILLED")))))</f>
        <v>MATCH</v>
      </c>
      <c r="S191" s="26" t="str">
        <f aca="false">IF(M191=0,"",IFERROR(INDEX('Source - Billing Aug26'!$C$5:$C$773,MATCH(A191,'Source - Billing Aug26'!$E$5:$E$773,0)),""))</f>
        <v>AC-LP-0809</v>
      </c>
    </row>
    <row r="192" customFormat="false" ht="15" hidden="false" customHeight="true" outlineLevel="0" collapsed="false">
      <c r="A192" s="26" t="str">
        <f aca="false">'Source - Inventory'!A182</f>
        <v>LP-0810</v>
      </c>
      <c r="B192" s="26" t="str">
        <f aca="false">'Source - Inventory'!B182</f>
        <v>Ledgport</v>
      </c>
      <c r="C192" s="26" t="str">
        <f aca="false">'Source - Inventory'!G182</f>
        <v>COVERED</v>
      </c>
      <c r="D192" s="26" t="str">
        <f aca="false">'Source - Inventory'!J182</f>
        <v>MAINTENANCE</v>
      </c>
      <c r="E192" s="26" t="n">
        <f aca="false">'Source - Inventory'!L182</f>
        <v>0</v>
      </c>
      <c r="F192" s="26" t="n">
        <f aca="false">'Source - Inventory'!M182</f>
        <v>0</v>
      </c>
      <c r="G192" s="26" t="n">
        <f aca="false">'Source - Inventory'!E182</f>
        <v>36</v>
      </c>
      <c r="H192" s="28" t="n">
        <f aca="false">'Source - Inventory'!O182</f>
        <v>0</v>
      </c>
      <c r="I192" s="28" t="str">
        <f aca="false">IF(D192="OCCUPIED",ROUNDUP(H192,0),"")</f>
        <v/>
      </c>
      <c r="J192" s="28" t="str">
        <f aca="false">IF(D192="OCCUPIED",MAX(G192,I192),"")</f>
        <v/>
      </c>
      <c r="K192" s="28" t="str">
        <f aca="false">IF(D192&lt;&gt;"OCCUPIED","",IF(C192="COVERED",Covered_Rate,Open_Rate))</f>
        <v/>
      </c>
      <c r="L192" s="39" t="str">
        <f aca="false">IF(D192="OCCUPIED",J192*K192,"")</f>
        <v/>
      </c>
      <c r="M192" s="26" t="str">
        <f aca="false">IF(D192&lt;&gt;"OCCUPIED","",COUNTIFS('Source - Billing Aug26'!$E$5:$E$773,A192,'Source - Billing Aug26'!$B$5:$B$773,Billing_Month,'Source - Billing Aug26'!$H$5:$H$773,"MONTHLY_MOORAGE"))</f>
        <v/>
      </c>
      <c r="N192" s="28" t="n">
        <f aca="false">IF(M192=0,"",SUMIFS('Source - Billing Aug26'!$I$5:$I$773,'Source - Billing Aug26'!$E$5:$E$773,A192,'Source - Billing Aug26'!$B$5:$B$773,Billing_Month,'Source - Billing Aug26'!$H$5:$H$773,"MONTHLY_MOORAGE"))</f>
        <v>0</v>
      </c>
      <c r="O192" s="28" t="n">
        <f aca="false">IF(M192=0,"",SUMIFS('Source - Billing Aug26'!$L$5:$L$773,'Source - Billing Aug26'!$E$5:$E$773,A192,'Source - Billing Aug26'!$B$5:$B$773,Billing_Month,'Source - Billing Aug26'!$H$5:$H$773,"MONTHLY_MOORAGE"))</f>
        <v>0</v>
      </c>
      <c r="P192" s="39" t="str">
        <f aca="false">IF(D192&lt;&gt;"OCCUPIED","",SUMIFS('Source - Billing Aug26'!$M$5:$M$773,'Source - Billing Aug26'!$E$5:$E$773,A192,'Source - Billing Aug26'!$B$5:$B$773,Billing_Month,'Source - Billing Aug26'!$H$5:$H$773,"MONTHLY_MOORAGE"))</f>
        <v/>
      </c>
      <c r="Q192" s="39" t="str">
        <f aca="false">IF(D192&lt;&gt;"OCCUPIED","",P192-L192)</f>
        <v/>
      </c>
      <c r="R192" s="26" t="str">
        <f aca="false">IF(D192&lt;&gt;"OCCUPIED","OUT OF SCOPE",IF(M192=0,"MISSING AUGUST BILL",IF(M192&gt;1,"DUPLICATE BILL",IF(ABS(Q192)&lt;0.01,"MATCH",IF(Q192&gt;0,"OVERBILLED","UNDERBILLED")))))</f>
        <v>OUT OF SCOPE</v>
      </c>
      <c r="S192" s="26" t="str">
        <f aca="false">IF(M192=0,"",IFERROR(INDEX('Source - Billing Aug26'!$C$5:$C$773,MATCH(A192,'Source - Billing Aug26'!$E$5:$E$773,0)),""))</f>
        <v/>
      </c>
    </row>
    <row r="193" customFormat="false" ht="15" hidden="false" customHeight="true" outlineLevel="0" collapsed="false">
      <c r="A193" s="26" t="str">
        <f aca="false">'Source - Inventory'!A183</f>
        <v>LP-0811</v>
      </c>
      <c r="B193" s="26" t="str">
        <f aca="false">'Source - Inventory'!B183</f>
        <v>Ledgport</v>
      </c>
      <c r="C193" s="26" t="str">
        <f aca="false">'Source - Inventory'!G183</f>
        <v>COVERED</v>
      </c>
      <c r="D193" s="26" t="str">
        <f aca="false">'Source - Inventory'!J183</f>
        <v>OCCUPIED</v>
      </c>
      <c r="E193" s="26" t="str">
        <f aca="false">'Source - Inventory'!L183</f>
        <v>WL-02097</v>
      </c>
      <c r="F193" s="26" t="str">
        <f aca="false">'Source - Inventory'!M183</f>
        <v>Scott Brooks</v>
      </c>
      <c r="G193" s="26" t="n">
        <f aca="false">'Source - Inventory'!E183</f>
        <v>36</v>
      </c>
      <c r="H193" s="28" t="n">
        <f aca="false">'Source - Inventory'!O183</f>
        <v>51.3</v>
      </c>
      <c r="I193" s="28" t="n">
        <f aca="false">IF(D193="OCCUPIED",ROUNDUP(H193,0),"")</f>
        <v>52</v>
      </c>
      <c r="J193" s="28" t="n">
        <f aca="false">IF(D193="OCCUPIED",MAX(G193,I193),"")</f>
        <v>52</v>
      </c>
      <c r="K193" s="28" t="n">
        <f aca="false">IF(D193&lt;&gt;"OCCUPIED","",IF(C193="COVERED",Covered_Rate,Open_Rate))</f>
        <v>10.4</v>
      </c>
      <c r="L193" s="39" t="n">
        <f aca="false">IF(D193="OCCUPIED",J193*K193,"")</f>
        <v>540.8</v>
      </c>
      <c r="M193" s="26" t="n">
        <f aca="false">IF(D193&lt;&gt;"OCCUPIED","",COUNTIFS('Source - Billing Aug26'!$E$5:$E$773,A193,'Source - Billing Aug26'!$B$5:$B$773,Billing_Month,'Source - Billing Aug26'!$H$5:$H$773,"MONTHLY_MOORAGE"))</f>
        <v>1</v>
      </c>
      <c r="N193" s="28" t="n">
        <f aca="false">IF(M193=0,"",SUMIFS('Source - Billing Aug26'!$I$5:$I$773,'Source - Billing Aug26'!$E$5:$E$773,A193,'Source - Billing Aug26'!$B$5:$B$773,Billing_Month,'Source - Billing Aug26'!$H$5:$H$773,"MONTHLY_MOORAGE"))</f>
        <v>52</v>
      </c>
      <c r="O193" s="28" t="n">
        <f aca="false">IF(M193=0,"",SUMIFS('Source - Billing Aug26'!$L$5:$L$773,'Source - Billing Aug26'!$E$5:$E$773,A193,'Source - Billing Aug26'!$B$5:$B$773,Billing_Month,'Source - Billing Aug26'!$H$5:$H$773,"MONTHLY_MOORAGE"))</f>
        <v>10.4</v>
      </c>
      <c r="P193" s="39" t="n">
        <f aca="false">IF(D193&lt;&gt;"OCCUPIED","",SUMIFS('Source - Billing Aug26'!$M$5:$M$773,'Source - Billing Aug26'!$E$5:$E$773,A193,'Source - Billing Aug26'!$B$5:$B$773,Billing_Month,'Source - Billing Aug26'!$H$5:$H$773,"MONTHLY_MOORAGE"))</f>
        <v>540.8</v>
      </c>
      <c r="Q193" s="39" t="n">
        <f aca="false">IF(D193&lt;&gt;"OCCUPIED","",P193-L193)</f>
        <v>0</v>
      </c>
      <c r="R193" s="26" t="str">
        <f aca="false">IF(D193&lt;&gt;"OCCUPIED","OUT OF SCOPE",IF(M193=0,"MISSING AUGUST BILL",IF(M193&gt;1,"DUPLICATE BILL",IF(ABS(Q193)&lt;0.01,"MATCH",IF(Q193&gt;0,"OVERBILLED","UNDERBILLED")))))</f>
        <v>MATCH</v>
      </c>
      <c r="S193" s="26" t="str">
        <f aca="false">IF(M193=0,"",IFERROR(INDEX('Source - Billing Aug26'!$C$5:$C$773,MATCH(A193,'Source - Billing Aug26'!$E$5:$E$773,0)),""))</f>
        <v>AC-LP-0811</v>
      </c>
    </row>
    <row r="194" customFormat="false" ht="15" hidden="false" customHeight="true" outlineLevel="0" collapsed="false">
      <c r="A194" s="26" t="str">
        <f aca="false">'Source - Inventory'!A184</f>
        <v>LP-0812</v>
      </c>
      <c r="B194" s="26" t="str">
        <f aca="false">'Source - Inventory'!B184</f>
        <v>Ledgport</v>
      </c>
      <c r="C194" s="26" t="str">
        <f aca="false">'Source - Inventory'!G184</f>
        <v>COVERED</v>
      </c>
      <c r="D194" s="26" t="str">
        <f aca="false">'Source - Inventory'!J184</f>
        <v>OCCUPIED</v>
      </c>
      <c r="E194" s="26" t="str">
        <f aca="false">'Source - Inventory'!L184</f>
        <v>WL-02511</v>
      </c>
      <c r="F194" s="26" t="str">
        <f aca="false">'Source - Inventory'!M184</f>
        <v>Brett Lee</v>
      </c>
      <c r="G194" s="26" t="n">
        <f aca="false">'Source - Inventory'!E184</f>
        <v>28</v>
      </c>
      <c r="H194" s="28" t="n">
        <f aca="false">'Source - Inventory'!O184</f>
        <v>25.6</v>
      </c>
      <c r="I194" s="28" t="n">
        <f aca="false">IF(D194="OCCUPIED",ROUNDUP(H194,0),"")</f>
        <v>26</v>
      </c>
      <c r="J194" s="28" t="n">
        <f aca="false">IF(D194="OCCUPIED",MAX(G194,I194),"")</f>
        <v>28</v>
      </c>
      <c r="K194" s="28" t="n">
        <f aca="false">IF(D194&lt;&gt;"OCCUPIED","",IF(C194="COVERED",Covered_Rate,Open_Rate))</f>
        <v>10.4</v>
      </c>
      <c r="L194" s="39" t="n">
        <f aca="false">IF(D194="OCCUPIED",J194*K194,"")</f>
        <v>291.2</v>
      </c>
      <c r="M194" s="26" t="n">
        <f aca="false">IF(D194&lt;&gt;"OCCUPIED","",COUNTIFS('Source - Billing Aug26'!$E$5:$E$773,A194,'Source - Billing Aug26'!$B$5:$B$773,Billing_Month,'Source - Billing Aug26'!$H$5:$H$773,"MONTHLY_MOORAGE"))</f>
        <v>1</v>
      </c>
      <c r="N194" s="28" t="n">
        <f aca="false">IF(M194=0,"",SUMIFS('Source - Billing Aug26'!$I$5:$I$773,'Source - Billing Aug26'!$E$5:$E$773,A194,'Source - Billing Aug26'!$B$5:$B$773,Billing_Month,'Source - Billing Aug26'!$H$5:$H$773,"MONTHLY_MOORAGE"))</f>
        <v>28</v>
      </c>
      <c r="O194" s="28" t="n">
        <f aca="false">IF(M194=0,"",SUMIFS('Source - Billing Aug26'!$L$5:$L$773,'Source - Billing Aug26'!$E$5:$E$773,A194,'Source - Billing Aug26'!$B$5:$B$773,Billing_Month,'Source - Billing Aug26'!$H$5:$H$773,"MONTHLY_MOORAGE"))</f>
        <v>10.4</v>
      </c>
      <c r="P194" s="39" t="n">
        <f aca="false">IF(D194&lt;&gt;"OCCUPIED","",SUMIFS('Source - Billing Aug26'!$M$5:$M$773,'Source - Billing Aug26'!$E$5:$E$773,A194,'Source - Billing Aug26'!$B$5:$B$773,Billing_Month,'Source - Billing Aug26'!$H$5:$H$773,"MONTHLY_MOORAGE"))</f>
        <v>291.2</v>
      </c>
      <c r="Q194" s="39" t="n">
        <f aca="false">IF(D194&lt;&gt;"OCCUPIED","",P194-L194)</f>
        <v>0</v>
      </c>
      <c r="R194" s="26" t="str">
        <f aca="false">IF(D194&lt;&gt;"OCCUPIED","OUT OF SCOPE",IF(M194=0,"MISSING AUGUST BILL",IF(M194&gt;1,"DUPLICATE BILL",IF(ABS(Q194)&lt;0.01,"MATCH",IF(Q194&gt;0,"OVERBILLED","UNDERBILLED")))))</f>
        <v>MATCH</v>
      </c>
      <c r="S194" s="26" t="str">
        <f aca="false">IF(M194=0,"",IFERROR(INDEX('Source - Billing Aug26'!$C$5:$C$773,MATCH(A194,'Source - Billing Aug26'!$E$5:$E$773,0)),""))</f>
        <v>AC-LP-0812</v>
      </c>
    </row>
    <row r="195" customFormat="false" ht="15" hidden="false" customHeight="true" outlineLevel="0" collapsed="false">
      <c r="A195" s="26" t="str">
        <f aca="false">'Source - Inventory'!A185</f>
        <v>LP-0813</v>
      </c>
      <c r="B195" s="26" t="str">
        <f aca="false">'Source - Inventory'!B185</f>
        <v>Ledgport</v>
      </c>
      <c r="C195" s="26" t="str">
        <f aca="false">'Source - Inventory'!G185</f>
        <v>COVERED</v>
      </c>
      <c r="D195" s="26" t="str">
        <f aca="false">'Source - Inventory'!J185</f>
        <v>OCCUPIED</v>
      </c>
      <c r="E195" s="26" t="str">
        <f aca="false">'Source - Inventory'!L185</f>
        <v>WL-02446</v>
      </c>
      <c r="F195" s="26" t="str">
        <f aca="false">'Source - Inventory'!M185</f>
        <v>Emily Parker</v>
      </c>
      <c r="G195" s="26" t="n">
        <f aca="false">'Source - Inventory'!E185</f>
        <v>32</v>
      </c>
      <c r="H195" s="28" t="n">
        <f aca="false">'Source - Inventory'!O185</f>
        <v>37.5</v>
      </c>
      <c r="I195" s="28" t="n">
        <f aca="false">IF(D195="OCCUPIED",ROUNDUP(H195,0),"")</f>
        <v>38</v>
      </c>
      <c r="J195" s="28" t="n">
        <f aca="false">IF(D195="OCCUPIED",MAX(G195,I195),"")</f>
        <v>38</v>
      </c>
      <c r="K195" s="28" t="n">
        <f aca="false">IF(D195&lt;&gt;"OCCUPIED","",IF(C195="COVERED",Covered_Rate,Open_Rate))</f>
        <v>10.4</v>
      </c>
      <c r="L195" s="39" t="n">
        <f aca="false">IF(D195="OCCUPIED",J195*K195,"")</f>
        <v>395.2</v>
      </c>
      <c r="M195" s="26" t="n">
        <f aca="false">IF(D195&lt;&gt;"OCCUPIED","",COUNTIFS('Source - Billing Aug26'!$E$5:$E$773,A195,'Source - Billing Aug26'!$B$5:$B$773,Billing_Month,'Source - Billing Aug26'!$H$5:$H$773,"MONTHLY_MOORAGE"))</f>
        <v>1</v>
      </c>
      <c r="N195" s="28" t="n">
        <f aca="false">IF(M195=0,"",SUMIFS('Source - Billing Aug26'!$I$5:$I$773,'Source - Billing Aug26'!$E$5:$E$773,A195,'Source - Billing Aug26'!$B$5:$B$773,Billing_Month,'Source - Billing Aug26'!$H$5:$H$773,"MONTHLY_MOORAGE"))</f>
        <v>38</v>
      </c>
      <c r="O195" s="28" t="n">
        <f aca="false">IF(M195=0,"",SUMIFS('Source - Billing Aug26'!$L$5:$L$773,'Source - Billing Aug26'!$E$5:$E$773,A195,'Source - Billing Aug26'!$B$5:$B$773,Billing_Month,'Source - Billing Aug26'!$H$5:$H$773,"MONTHLY_MOORAGE"))</f>
        <v>10.4</v>
      </c>
      <c r="P195" s="39" t="n">
        <f aca="false">IF(D195&lt;&gt;"OCCUPIED","",SUMIFS('Source - Billing Aug26'!$M$5:$M$773,'Source - Billing Aug26'!$E$5:$E$773,A195,'Source - Billing Aug26'!$B$5:$B$773,Billing_Month,'Source - Billing Aug26'!$H$5:$H$773,"MONTHLY_MOORAGE"))</f>
        <v>395.2</v>
      </c>
      <c r="Q195" s="39" t="n">
        <f aca="false">IF(D195&lt;&gt;"OCCUPIED","",P195-L195)</f>
        <v>0</v>
      </c>
      <c r="R195" s="26" t="str">
        <f aca="false">IF(D195&lt;&gt;"OCCUPIED","OUT OF SCOPE",IF(M195=0,"MISSING AUGUST BILL",IF(M195&gt;1,"DUPLICATE BILL",IF(ABS(Q195)&lt;0.01,"MATCH",IF(Q195&gt;0,"OVERBILLED","UNDERBILLED")))))</f>
        <v>MATCH</v>
      </c>
      <c r="S195" s="26" t="str">
        <f aca="false">IF(M195=0,"",IFERROR(INDEX('Source - Billing Aug26'!$C$5:$C$773,MATCH(A195,'Source - Billing Aug26'!$E$5:$E$773,0)),""))</f>
        <v>AC-LP-0813</v>
      </c>
    </row>
    <row r="196" customFormat="false" ht="15" hidden="false" customHeight="true" outlineLevel="0" collapsed="false">
      <c r="A196" s="26" t="str">
        <f aca="false">'Source - Inventory'!A186</f>
        <v>LP-0814</v>
      </c>
      <c r="B196" s="26" t="str">
        <f aca="false">'Source - Inventory'!B186</f>
        <v>Ledgport</v>
      </c>
      <c r="C196" s="26" t="str">
        <f aca="false">'Source - Inventory'!G186</f>
        <v>COVERED</v>
      </c>
      <c r="D196" s="26" t="str">
        <f aca="false">'Source - Inventory'!J186</f>
        <v>OCCUPIED</v>
      </c>
      <c r="E196" s="26" t="str">
        <f aca="false">'Source - Inventory'!L186</f>
        <v>WL-02409</v>
      </c>
      <c r="F196" s="26" t="str">
        <f aca="false">'Source - Inventory'!M186</f>
        <v>Danny Sexton</v>
      </c>
      <c r="G196" s="26" t="n">
        <f aca="false">'Source - Inventory'!E186</f>
        <v>32</v>
      </c>
      <c r="H196" s="28" t="n">
        <f aca="false">'Source - Inventory'!O186</f>
        <v>34.5</v>
      </c>
      <c r="I196" s="28" t="n">
        <f aca="false">IF(D196="OCCUPIED",ROUNDUP(H196,0),"")</f>
        <v>35</v>
      </c>
      <c r="J196" s="28" t="n">
        <f aca="false">IF(D196="OCCUPIED",MAX(G196,I196),"")</f>
        <v>35</v>
      </c>
      <c r="K196" s="28" t="n">
        <f aca="false">IF(D196&lt;&gt;"OCCUPIED","",IF(C196="COVERED",Covered_Rate,Open_Rate))</f>
        <v>10.4</v>
      </c>
      <c r="L196" s="39" t="n">
        <f aca="false">IF(D196="OCCUPIED",J196*K196,"")</f>
        <v>364</v>
      </c>
      <c r="M196" s="26" t="n">
        <f aca="false">IF(D196&lt;&gt;"OCCUPIED","",COUNTIFS('Source - Billing Aug26'!$E$5:$E$773,A196,'Source - Billing Aug26'!$B$5:$B$773,Billing_Month,'Source - Billing Aug26'!$H$5:$H$773,"MONTHLY_MOORAGE"))</f>
        <v>1</v>
      </c>
      <c r="N196" s="28" t="n">
        <f aca="false">IF(M196=0,"",SUMIFS('Source - Billing Aug26'!$I$5:$I$773,'Source - Billing Aug26'!$E$5:$E$773,A196,'Source - Billing Aug26'!$B$5:$B$773,Billing_Month,'Source - Billing Aug26'!$H$5:$H$773,"MONTHLY_MOORAGE"))</f>
        <v>35</v>
      </c>
      <c r="O196" s="28" t="n">
        <f aca="false">IF(M196=0,"",SUMIFS('Source - Billing Aug26'!$L$5:$L$773,'Source - Billing Aug26'!$E$5:$E$773,A196,'Source - Billing Aug26'!$B$5:$B$773,Billing_Month,'Source - Billing Aug26'!$H$5:$H$773,"MONTHLY_MOORAGE"))</f>
        <v>10.4</v>
      </c>
      <c r="P196" s="39" t="n">
        <f aca="false">IF(D196&lt;&gt;"OCCUPIED","",SUMIFS('Source - Billing Aug26'!$M$5:$M$773,'Source - Billing Aug26'!$E$5:$E$773,A196,'Source - Billing Aug26'!$B$5:$B$773,Billing_Month,'Source - Billing Aug26'!$H$5:$H$773,"MONTHLY_MOORAGE"))</f>
        <v>364</v>
      </c>
      <c r="Q196" s="39" t="n">
        <f aca="false">IF(D196&lt;&gt;"OCCUPIED","",P196-L196)</f>
        <v>0</v>
      </c>
      <c r="R196" s="26" t="str">
        <f aca="false">IF(D196&lt;&gt;"OCCUPIED","OUT OF SCOPE",IF(M196=0,"MISSING AUGUST BILL",IF(M196&gt;1,"DUPLICATE BILL",IF(ABS(Q196)&lt;0.01,"MATCH",IF(Q196&gt;0,"OVERBILLED","UNDERBILLED")))))</f>
        <v>MATCH</v>
      </c>
      <c r="S196" s="26" t="str">
        <f aca="false">IF(M196=0,"",IFERROR(INDEX('Source - Billing Aug26'!$C$5:$C$773,MATCH(A196,'Source - Billing Aug26'!$E$5:$E$773,0)),""))</f>
        <v>AC-LP-0814</v>
      </c>
    </row>
    <row r="197" customFormat="false" ht="15" hidden="false" customHeight="true" outlineLevel="0" collapsed="false">
      <c r="A197" s="26" t="str">
        <f aca="false">'Source - Inventory'!A187</f>
        <v>LP-0815</v>
      </c>
      <c r="B197" s="26" t="str">
        <f aca="false">'Source - Inventory'!B187</f>
        <v>Ledgport</v>
      </c>
      <c r="C197" s="26" t="str">
        <f aca="false">'Source - Inventory'!G187</f>
        <v>COVERED</v>
      </c>
      <c r="D197" s="26" t="str">
        <f aca="false">'Source - Inventory'!J187</f>
        <v>OCCUPIED</v>
      </c>
      <c r="E197" s="26" t="str">
        <f aca="false">'Source - Inventory'!L187</f>
        <v>WL-01947</v>
      </c>
      <c r="F197" s="26" t="str">
        <f aca="false">'Source - Inventory'!M187</f>
        <v>Teresa Mcdowell</v>
      </c>
      <c r="G197" s="26" t="n">
        <f aca="false">'Source - Inventory'!E187</f>
        <v>24</v>
      </c>
      <c r="H197" s="28" t="n">
        <f aca="false">'Source - Inventory'!O187</f>
        <v>49.8</v>
      </c>
      <c r="I197" s="28" t="n">
        <f aca="false">IF(D197="OCCUPIED",ROUNDUP(H197,0),"")</f>
        <v>50</v>
      </c>
      <c r="J197" s="28" t="n">
        <f aca="false">IF(D197="OCCUPIED",MAX(G197,I197),"")</f>
        <v>50</v>
      </c>
      <c r="K197" s="28" t="n">
        <f aca="false">IF(D197&lt;&gt;"OCCUPIED","",IF(C197="COVERED",Covered_Rate,Open_Rate))</f>
        <v>10.4</v>
      </c>
      <c r="L197" s="39" t="n">
        <f aca="false">IF(D197="OCCUPIED",J197*K197,"")</f>
        <v>520</v>
      </c>
      <c r="M197" s="26" t="n">
        <f aca="false">IF(D197&lt;&gt;"OCCUPIED","",COUNTIFS('Source - Billing Aug26'!$E$5:$E$773,A197,'Source - Billing Aug26'!$B$5:$B$773,Billing_Month,'Source - Billing Aug26'!$H$5:$H$773,"MONTHLY_MOORAGE"))</f>
        <v>1</v>
      </c>
      <c r="N197" s="28" t="n">
        <f aca="false">IF(M197=0,"",SUMIFS('Source - Billing Aug26'!$I$5:$I$773,'Source - Billing Aug26'!$E$5:$E$773,A197,'Source - Billing Aug26'!$B$5:$B$773,Billing_Month,'Source - Billing Aug26'!$H$5:$H$773,"MONTHLY_MOORAGE"))</f>
        <v>50</v>
      </c>
      <c r="O197" s="28" t="n">
        <f aca="false">IF(M197=0,"",SUMIFS('Source - Billing Aug26'!$L$5:$L$773,'Source - Billing Aug26'!$E$5:$E$773,A197,'Source - Billing Aug26'!$B$5:$B$773,Billing_Month,'Source - Billing Aug26'!$H$5:$H$773,"MONTHLY_MOORAGE"))</f>
        <v>10.4</v>
      </c>
      <c r="P197" s="39" t="n">
        <f aca="false">IF(D197&lt;&gt;"OCCUPIED","",SUMIFS('Source - Billing Aug26'!$M$5:$M$773,'Source - Billing Aug26'!$E$5:$E$773,A197,'Source - Billing Aug26'!$B$5:$B$773,Billing_Month,'Source - Billing Aug26'!$H$5:$H$773,"MONTHLY_MOORAGE"))</f>
        <v>520</v>
      </c>
      <c r="Q197" s="39" t="n">
        <f aca="false">IF(D197&lt;&gt;"OCCUPIED","",P197-L197)</f>
        <v>0</v>
      </c>
      <c r="R197" s="26" t="str">
        <f aca="false">IF(D197&lt;&gt;"OCCUPIED","OUT OF SCOPE",IF(M197=0,"MISSING AUGUST BILL",IF(M197&gt;1,"DUPLICATE BILL",IF(ABS(Q197)&lt;0.01,"MATCH",IF(Q197&gt;0,"OVERBILLED","UNDERBILLED")))))</f>
        <v>MATCH</v>
      </c>
      <c r="S197" s="26" t="str">
        <f aca="false">IF(M197=0,"",IFERROR(INDEX('Source - Billing Aug26'!$C$5:$C$773,MATCH(A197,'Source - Billing Aug26'!$E$5:$E$773,0)),""))</f>
        <v>AC-LP-0815</v>
      </c>
    </row>
    <row r="198" customFormat="false" ht="15" hidden="false" customHeight="true" outlineLevel="0" collapsed="false">
      <c r="A198" s="26" t="str">
        <f aca="false">'Source - Inventory'!A188</f>
        <v>LP-0816</v>
      </c>
      <c r="B198" s="26" t="str">
        <f aca="false">'Source - Inventory'!B188</f>
        <v>Ledgport</v>
      </c>
      <c r="C198" s="26" t="str">
        <f aca="false">'Source - Inventory'!G188</f>
        <v>COVERED</v>
      </c>
      <c r="D198" s="26" t="str">
        <f aca="false">'Source - Inventory'!J188</f>
        <v>OCCUPIED</v>
      </c>
      <c r="E198" s="26" t="str">
        <f aca="false">'Source - Inventory'!L188</f>
        <v>WL-03243</v>
      </c>
      <c r="F198" s="26" t="str">
        <f aca="false">'Source - Inventory'!M188</f>
        <v>Jessica Long</v>
      </c>
      <c r="G198" s="26" t="n">
        <f aca="false">'Source - Inventory'!E188</f>
        <v>28</v>
      </c>
      <c r="H198" s="28" t="n">
        <f aca="false">'Source - Inventory'!O188</f>
        <v>47.4</v>
      </c>
      <c r="I198" s="28" t="n">
        <f aca="false">IF(D198="OCCUPIED",ROUNDUP(H198,0),"")</f>
        <v>48</v>
      </c>
      <c r="J198" s="28" t="n">
        <f aca="false">IF(D198="OCCUPIED",MAX(G198,I198),"")</f>
        <v>48</v>
      </c>
      <c r="K198" s="28" t="n">
        <f aca="false">IF(D198&lt;&gt;"OCCUPIED","",IF(C198="COVERED",Covered_Rate,Open_Rate))</f>
        <v>10.4</v>
      </c>
      <c r="L198" s="39" t="n">
        <f aca="false">IF(D198="OCCUPIED",J198*K198,"")</f>
        <v>499.2</v>
      </c>
      <c r="M198" s="26" t="n">
        <f aca="false">IF(D198&lt;&gt;"OCCUPIED","",COUNTIFS('Source - Billing Aug26'!$E$5:$E$773,A198,'Source - Billing Aug26'!$B$5:$B$773,Billing_Month,'Source - Billing Aug26'!$H$5:$H$773,"MONTHLY_MOORAGE"))</f>
        <v>1</v>
      </c>
      <c r="N198" s="28" t="n">
        <f aca="false">IF(M198=0,"",SUMIFS('Source - Billing Aug26'!$I$5:$I$773,'Source - Billing Aug26'!$E$5:$E$773,A198,'Source - Billing Aug26'!$B$5:$B$773,Billing_Month,'Source - Billing Aug26'!$H$5:$H$773,"MONTHLY_MOORAGE"))</f>
        <v>48</v>
      </c>
      <c r="O198" s="28" t="n">
        <f aca="false">IF(M198=0,"",SUMIFS('Source - Billing Aug26'!$L$5:$L$773,'Source - Billing Aug26'!$E$5:$E$773,A198,'Source - Billing Aug26'!$B$5:$B$773,Billing_Month,'Source - Billing Aug26'!$H$5:$H$773,"MONTHLY_MOORAGE"))</f>
        <v>10.4</v>
      </c>
      <c r="P198" s="39" t="n">
        <f aca="false">IF(D198&lt;&gt;"OCCUPIED","",SUMIFS('Source - Billing Aug26'!$M$5:$M$773,'Source - Billing Aug26'!$E$5:$E$773,A198,'Source - Billing Aug26'!$B$5:$B$773,Billing_Month,'Source - Billing Aug26'!$H$5:$H$773,"MONTHLY_MOORAGE"))</f>
        <v>499.2</v>
      </c>
      <c r="Q198" s="39" t="n">
        <f aca="false">IF(D198&lt;&gt;"OCCUPIED","",P198-L198)</f>
        <v>0</v>
      </c>
      <c r="R198" s="26" t="str">
        <f aca="false">IF(D198&lt;&gt;"OCCUPIED","OUT OF SCOPE",IF(M198=0,"MISSING AUGUST BILL",IF(M198&gt;1,"DUPLICATE BILL",IF(ABS(Q198)&lt;0.01,"MATCH",IF(Q198&gt;0,"OVERBILLED","UNDERBILLED")))))</f>
        <v>MATCH</v>
      </c>
      <c r="S198" s="26" t="str">
        <f aca="false">IF(M198=0,"",IFERROR(INDEX('Source - Billing Aug26'!$C$5:$C$773,MATCH(A198,'Source - Billing Aug26'!$E$5:$E$773,0)),""))</f>
        <v>AC-LP-0816</v>
      </c>
    </row>
    <row r="199" customFormat="false" ht="15" hidden="false" customHeight="true" outlineLevel="0" collapsed="false">
      <c r="A199" s="26" t="str">
        <f aca="false">'Source - Inventory'!A189</f>
        <v>LP-0817</v>
      </c>
      <c r="B199" s="26" t="str">
        <f aca="false">'Source - Inventory'!B189</f>
        <v>Ledgport</v>
      </c>
      <c r="C199" s="26" t="str">
        <f aca="false">'Source - Inventory'!G189</f>
        <v>COVERED</v>
      </c>
      <c r="D199" s="26" t="str">
        <f aca="false">'Source - Inventory'!J189</f>
        <v>OCCUPIED</v>
      </c>
      <c r="E199" s="26" t="str">
        <f aca="false">'Source - Inventory'!L189</f>
        <v>WL-03630</v>
      </c>
      <c r="F199" s="26" t="str">
        <f aca="false">'Source - Inventory'!M189</f>
        <v>Tiffany Torres</v>
      </c>
      <c r="G199" s="26" t="n">
        <f aca="false">'Source - Inventory'!E189</f>
        <v>32</v>
      </c>
      <c r="H199" s="28" t="n">
        <f aca="false">'Source - Inventory'!O189</f>
        <v>22.2</v>
      </c>
      <c r="I199" s="28" t="n">
        <f aca="false">IF(D199="OCCUPIED",ROUNDUP(H199,0),"")</f>
        <v>23</v>
      </c>
      <c r="J199" s="28" t="n">
        <f aca="false">IF(D199="OCCUPIED",MAX(G199,I199),"")</f>
        <v>32</v>
      </c>
      <c r="K199" s="28" t="n">
        <f aca="false">IF(D199&lt;&gt;"OCCUPIED","",IF(C199="COVERED",Covered_Rate,Open_Rate))</f>
        <v>10.4</v>
      </c>
      <c r="L199" s="39" t="n">
        <f aca="false">IF(D199="OCCUPIED",J199*K199,"")</f>
        <v>332.8</v>
      </c>
      <c r="M199" s="26" t="n">
        <f aca="false">IF(D199&lt;&gt;"OCCUPIED","",COUNTIFS('Source - Billing Aug26'!$E$5:$E$773,A199,'Source - Billing Aug26'!$B$5:$B$773,Billing_Month,'Source - Billing Aug26'!$H$5:$H$773,"MONTHLY_MOORAGE"))</f>
        <v>1</v>
      </c>
      <c r="N199" s="28" t="n">
        <f aca="false">IF(M199=0,"",SUMIFS('Source - Billing Aug26'!$I$5:$I$773,'Source - Billing Aug26'!$E$5:$E$773,A199,'Source - Billing Aug26'!$B$5:$B$773,Billing_Month,'Source - Billing Aug26'!$H$5:$H$773,"MONTHLY_MOORAGE"))</f>
        <v>32</v>
      </c>
      <c r="O199" s="28" t="n">
        <f aca="false">IF(M199=0,"",SUMIFS('Source - Billing Aug26'!$L$5:$L$773,'Source - Billing Aug26'!$E$5:$E$773,A199,'Source - Billing Aug26'!$B$5:$B$773,Billing_Month,'Source - Billing Aug26'!$H$5:$H$773,"MONTHLY_MOORAGE"))</f>
        <v>10.4</v>
      </c>
      <c r="P199" s="39" t="n">
        <f aca="false">IF(D199&lt;&gt;"OCCUPIED","",SUMIFS('Source - Billing Aug26'!$M$5:$M$773,'Source - Billing Aug26'!$E$5:$E$773,A199,'Source - Billing Aug26'!$B$5:$B$773,Billing_Month,'Source - Billing Aug26'!$H$5:$H$773,"MONTHLY_MOORAGE"))</f>
        <v>332.8</v>
      </c>
      <c r="Q199" s="39" t="n">
        <f aca="false">IF(D199&lt;&gt;"OCCUPIED","",P199-L199)</f>
        <v>0</v>
      </c>
      <c r="R199" s="26" t="str">
        <f aca="false">IF(D199&lt;&gt;"OCCUPIED","OUT OF SCOPE",IF(M199=0,"MISSING AUGUST BILL",IF(M199&gt;1,"DUPLICATE BILL",IF(ABS(Q199)&lt;0.01,"MATCH",IF(Q199&gt;0,"OVERBILLED","UNDERBILLED")))))</f>
        <v>MATCH</v>
      </c>
      <c r="S199" s="26" t="str">
        <f aca="false">IF(M199=0,"",IFERROR(INDEX('Source - Billing Aug26'!$C$5:$C$773,MATCH(A199,'Source - Billing Aug26'!$E$5:$E$773,0)),""))</f>
        <v>AC-LP-0817</v>
      </c>
    </row>
    <row r="200" customFormat="false" ht="15" hidden="false" customHeight="true" outlineLevel="0" collapsed="false">
      <c r="A200" s="26" t="str">
        <f aca="false">'Source - Inventory'!A190</f>
        <v>LP-0818</v>
      </c>
      <c r="B200" s="26" t="str">
        <f aca="false">'Source - Inventory'!B190</f>
        <v>Ledgport</v>
      </c>
      <c r="C200" s="26" t="str">
        <f aca="false">'Source - Inventory'!G190</f>
        <v>COVERED</v>
      </c>
      <c r="D200" s="26" t="str">
        <f aca="false">'Source - Inventory'!J190</f>
        <v>OCCUPIED</v>
      </c>
      <c r="E200" s="26" t="str">
        <f aca="false">'Source - Inventory'!L190</f>
        <v>WL-02906</v>
      </c>
      <c r="F200" s="26" t="str">
        <f aca="false">'Source - Inventory'!M190</f>
        <v>Victor Turner</v>
      </c>
      <c r="G200" s="26" t="n">
        <f aca="false">'Source - Inventory'!E190</f>
        <v>28</v>
      </c>
      <c r="H200" s="28" t="n">
        <f aca="false">'Source - Inventory'!O190</f>
        <v>60.9</v>
      </c>
      <c r="I200" s="28" t="n">
        <f aca="false">IF(D200="OCCUPIED",ROUNDUP(H200,0),"")</f>
        <v>61</v>
      </c>
      <c r="J200" s="28" t="n">
        <f aca="false">IF(D200="OCCUPIED",MAX(G200,I200),"")</f>
        <v>61</v>
      </c>
      <c r="K200" s="28" t="n">
        <f aca="false">IF(D200&lt;&gt;"OCCUPIED","",IF(C200="COVERED",Covered_Rate,Open_Rate))</f>
        <v>10.4</v>
      </c>
      <c r="L200" s="39" t="n">
        <f aca="false">IF(D200="OCCUPIED",J200*K200,"")</f>
        <v>634.4</v>
      </c>
      <c r="M200" s="26" t="n">
        <f aca="false">IF(D200&lt;&gt;"OCCUPIED","",COUNTIFS('Source - Billing Aug26'!$E$5:$E$773,A200,'Source - Billing Aug26'!$B$5:$B$773,Billing_Month,'Source - Billing Aug26'!$H$5:$H$773,"MONTHLY_MOORAGE"))</f>
        <v>1</v>
      </c>
      <c r="N200" s="28" t="n">
        <f aca="false">IF(M200=0,"",SUMIFS('Source - Billing Aug26'!$I$5:$I$773,'Source - Billing Aug26'!$E$5:$E$773,A200,'Source - Billing Aug26'!$B$5:$B$773,Billing_Month,'Source - Billing Aug26'!$H$5:$H$773,"MONTHLY_MOORAGE"))</f>
        <v>61</v>
      </c>
      <c r="O200" s="28" t="n">
        <f aca="false">IF(M200=0,"",SUMIFS('Source - Billing Aug26'!$L$5:$L$773,'Source - Billing Aug26'!$E$5:$E$773,A200,'Source - Billing Aug26'!$B$5:$B$773,Billing_Month,'Source - Billing Aug26'!$H$5:$H$773,"MONTHLY_MOORAGE"))</f>
        <v>10.4</v>
      </c>
      <c r="P200" s="39" t="n">
        <f aca="false">IF(D200&lt;&gt;"OCCUPIED","",SUMIFS('Source - Billing Aug26'!$M$5:$M$773,'Source - Billing Aug26'!$E$5:$E$773,A200,'Source - Billing Aug26'!$B$5:$B$773,Billing_Month,'Source - Billing Aug26'!$H$5:$H$773,"MONTHLY_MOORAGE"))</f>
        <v>634.4</v>
      </c>
      <c r="Q200" s="39" t="n">
        <f aca="false">IF(D200&lt;&gt;"OCCUPIED","",P200-L200)</f>
        <v>0</v>
      </c>
      <c r="R200" s="26" t="str">
        <f aca="false">IF(D200&lt;&gt;"OCCUPIED","OUT OF SCOPE",IF(M200=0,"MISSING AUGUST BILL",IF(M200&gt;1,"DUPLICATE BILL",IF(ABS(Q200)&lt;0.01,"MATCH",IF(Q200&gt;0,"OVERBILLED","UNDERBILLED")))))</f>
        <v>MATCH</v>
      </c>
      <c r="S200" s="26" t="str">
        <f aca="false">IF(M200=0,"",IFERROR(INDEX('Source - Billing Aug26'!$C$5:$C$773,MATCH(A200,'Source - Billing Aug26'!$E$5:$E$773,0)),""))</f>
        <v>AC-LP-0818</v>
      </c>
    </row>
    <row r="201" customFormat="false" ht="15" hidden="false" customHeight="true" outlineLevel="0" collapsed="false">
      <c r="A201" s="26" t="str">
        <f aca="false">'Source - Inventory'!A191</f>
        <v>LP-0819</v>
      </c>
      <c r="B201" s="26" t="str">
        <f aca="false">'Source - Inventory'!B191</f>
        <v>Ledgport</v>
      </c>
      <c r="C201" s="26" t="str">
        <f aca="false">'Source - Inventory'!G191</f>
        <v>COVERED</v>
      </c>
      <c r="D201" s="26" t="str">
        <f aca="false">'Source - Inventory'!J191</f>
        <v>OCCUPIED</v>
      </c>
      <c r="E201" s="26" t="str">
        <f aca="false">'Source - Inventory'!L191</f>
        <v>WL-02164</v>
      </c>
      <c r="F201" s="26" t="str">
        <f aca="false">'Source - Inventory'!M191</f>
        <v>Adrienne Thompson</v>
      </c>
      <c r="G201" s="26" t="n">
        <f aca="false">'Source - Inventory'!E191</f>
        <v>32</v>
      </c>
      <c r="H201" s="28" t="n">
        <f aca="false">'Source - Inventory'!O191</f>
        <v>19.1</v>
      </c>
      <c r="I201" s="28" t="n">
        <f aca="false">IF(D201="OCCUPIED",ROUNDUP(H201,0),"")</f>
        <v>20</v>
      </c>
      <c r="J201" s="28" t="n">
        <f aca="false">IF(D201="OCCUPIED",MAX(G201,I201),"")</f>
        <v>32</v>
      </c>
      <c r="K201" s="28" t="n">
        <f aca="false">IF(D201&lt;&gt;"OCCUPIED","",IF(C201="COVERED",Covered_Rate,Open_Rate))</f>
        <v>10.4</v>
      </c>
      <c r="L201" s="39" t="n">
        <f aca="false">IF(D201="OCCUPIED",J201*K201,"")</f>
        <v>332.8</v>
      </c>
      <c r="M201" s="26" t="n">
        <f aca="false">IF(D201&lt;&gt;"OCCUPIED","",COUNTIFS('Source - Billing Aug26'!$E$5:$E$773,A201,'Source - Billing Aug26'!$B$5:$B$773,Billing_Month,'Source - Billing Aug26'!$H$5:$H$773,"MONTHLY_MOORAGE"))</f>
        <v>1</v>
      </c>
      <c r="N201" s="28" t="n">
        <f aca="false">IF(M201=0,"",SUMIFS('Source - Billing Aug26'!$I$5:$I$773,'Source - Billing Aug26'!$E$5:$E$773,A201,'Source - Billing Aug26'!$B$5:$B$773,Billing_Month,'Source - Billing Aug26'!$H$5:$H$773,"MONTHLY_MOORAGE"))</f>
        <v>32</v>
      </c>
      <c r="O201" s="28" t="n">
        <f aca="false">IF(M201=0,"",SUMIFS('Source - Billing Aug26'!$L$5:$L$773,'Source - Billing Aug26'!$E$5:$E$773,A201,'Source - Billing Aug26'!$B$5:$B$773,Billing_Month,'Source - Billing Aug26'!$H$5:$H$773,"MONTHLY_MOORAGE"))</f>
        <v>10.4</v>
      </c>
      <c r="P201" s="39" t="n">
        <f aca="false">IF(D201&lt;&gt;"OCCUPIED","",SUMIFS('Source - Billing Aug26'!$M$5:$M$773,'Source - Billing Aug26'!$E$5:$E$773,A201,'Source - Billing Aug26'!$B$5:$B$773,Billing_Month,'Source - Billing Aug26'!$H$5:$H$773,"MONTHLY_MOORAGE"))</f>
        <v>332.8</v>
      </c>
      <c r="Q201" s="39" t="n">
        <f aca="false">IF(D201&lt;&gt;"OCCUPIED","",P201-L201)</f>
        <v>0</v>
      </c>
      <c r="R201" s="26" t="str">
        <f aca="false">IF(D201&lt;&gt;"OCCUPIED","OUT OF SCOPE",IF(M201=0,"MISSING AUGUST BILL",IF(M201&gt;1,"DUPLICATE BILL",IF(ABS(Q201)&lt;0.01,"MATCH",IF(Q201&gt;0,"OVERBILLED","UNDERBILLED")))))</f>
        <v>MATCH</v>
      </c>
      <c r="S201" s="26" t="str">
        <f aca="false">IF(M201=0,"",IFERROR(INDEX('Source - Billing Aug26'!$C$5:$C$773,MATCH(A201,'Source - Billing Aug26'!$E$5:$E$773,0)),""))</f>
        <v>AC-LP-0819</v>
      </c>
    </row>
    <row r="202" customFormat="false" ht="15" hidden="false" customHeight="true" outlineLevel="0" collapsed="false">
      <c r="A202" s="26" t="str">
        <f aca="false">'Source - Inventory'!A192</f>
        <v>LP-0820</v>
      </c>
      <c r="B202" s="26" t="str">
        <f aca="false">'Source - Inventory'!B192</f>
        <v>Ledgport</v>
      </c>
      <c r="C202" s="26" t="str">
        <f aca="false">'Source - Inventory'!G192</f>
        <v>COVERED</v>
      </c>
      <c r="D202" s="26" t="str">
        <f aca="false">'Source - Inventory'!J192</f>
        <v>OCCUPIED</v>
      </c>
      <c r="E202" s="26" t="str">
        <f aca="false">'Source - Inventory'!L192</f>
        <v>WL-01109</v>
      </c>
      <c r="F202" s="26" t="str">
        <f aca="false">'Source - Inventory'!M192</f>
        <v>Patrick Sanchez</v>
      </c>
      <c r="G202" s="26" t="n">
        <f aca="false">'Source - Inventory'!E192</f>
        <v>32</v>
      </c>
      <c r="H202" s="28" t="n">
        <f aca="false">'Source - Inventory'!O192</f>
        <v>43.9</v>
      </c>
      <c r="I202" s="28" t="n">
        <f aca="false">IF(D202="OCCUPIED",ROUNDUP(H202,0),"")</f>
        <v>44</v>
      </c>
      <c r="J202" s="28" t="n">
        <f aca="false">IF(D202="OCCUPIED",MAX(G202,I202),"")</f>
        <v>44</v>
      </c>
      <c r="K202" s="28" t="n">
        <f aca="false">IF(D202&lt;&gt;"OCCUPIED","",IF(C202="COVERED",Covered_Rate,Open_Rate))</f>
        <v>10.4</v>
      </c>
      <c r="L202" s="39" t="n">
        <f aca="false">IF(D202="OCCUPIED",J202*K202,"")</f>
        <v>457.6</v>
      </c>
      <c r="M202" s="26" t="n">
        <f aca="false">IF(D202&lt;&gt;"OCCUPIED","",COUNTIFS('Source - Billing Aug26'!$E$5:$E$773,A202,'Source - Billing Aug26'!$B$5:$B$773,Billing_Month,'Source - Billing Aug26'!$H$5:$H$773,"MONTHLY_MOORAGE"))</f>
        <v>1</v>
      </c>
      <c r="N202" s="28" t="n">
        <f aca="false">IF(M202=0,"",SUMIFS('Source - Billing Aug26'!$I$5:$I$773,'Source - Billing Aug26'!$E$5:$E$773,A202,'Source - Billing Aug26'!$B$5:$B$773,Billing_Month,'Source - Billing Aug26'!$H$5:$H$773,"MONTHLY_MOORAGE"))</f>
        <v>44</v>
      </c>
      <c r="O202" s="28" t="n">
        <f aca="false">IF(M202=0,"",SUMIFS('Source - Billing Aug26'!$L$5:$L$773,'Source - Billing Aug26'!$E$5:$E$773,A202,'Source - Billing Aug26'!$B$5:$B$773,Billing_Month,'Source - Billing Aug26'!$H$5:$H$773,"MONTHLY_MOORAGE"))</f>
        <v>10.4</v>
      </c>
      <c r="P202" s="39" t="n">
        <f aca="false">IF(D202&lt;&gt;"OCCUPIED","",SUMIFS('Source - Billing Aug26'!$M$5:$M$773,'Source - Billing Aug26'!$E$5:$E$773,A202,'Source - Billing Aug26'!$B$5:$B$773,Billing_Month,'Source - Billing Aug26'!$H$5:$H$773,"MONTHLY_MOORAGE"))</f>
        <v>457.6</v>
      </c>
      <c r="Q202" s="39" t="n">
        <f aca="false">IF(D202&lt;&gt;"OCCUPIED","",P202-L202)</f>
        <v>0</v>
      </c>
      <c r="R202" s="26" t="str">
        <f aca="false">IF(D202&lt;&gt;"OCCUPIED","OUT OF SCOPE",IF(M202=0,"MISSING AUGUST BILL",IF(M202&gt;1,"DUPLICATE BILL",IF(ABS(Q202)&lt;0.01,"MATCH",IF(Q202&gt;0,"OVERBILLED","UNDERBILLED")))))</f>
        <v>MATCH</v>
      </c>
      <c r="S202" s="26" t="str">
        <f aca="false">IF(M202=0,"",IFERROR(INDEX('Source - Billing Aug26'!$C$5:$C$773,MATCH(A202,'Source - Billing Aug26'!$E$5:$E$773,0)),""))</f>
        <v>AC-LP-0820</v>
      </c>
    </row>
    <row r="203" customFormat="false" ht="15" hidden="false" customHeight="true" outlineLevel="0" collapsed="false">
      <c r="A203" s="26" t="str">
        <f aca="false">'Source - Inventory'!A193</f>
        <v>LP-0821</v>
      </c>
      <c r="B203" s="26" t="str">
        <f aca="false">'Source - Inventory'!B193</f>
        <v>Ledgport</v>
      </c>
      <c r="C203" s="26" t="str">
        <f aca="false">'Source - Inventory'!G193</f>
        <v>COVERED</v>
      </c>
      <c r="D203" s="26" t="str">
        <f aca="false">'Source - Inventory'!J193</f>
        <v>OCCUPIED</v>
      </c>
      <c r="E203" s="26" t="str">
        <f aca="false">'Source - Inventory'!L193</f>
        <v>WL-03375</v>
      </c>
      <c r="F203" s="26" t="str">
        <f aca="false">'Source - Inventory'!M193</f>
        <v>Debra Rogers</v>
      </c>
      <c r="G203" s="26" t="n">
        <f aca="false">'Source - Inventory'!E193</f>
        <v>28</v>
      </c>
      <c r="H203" s="28" t="n">
        <f aca="false">'Source - Inventory'!O193</f>
        <v>53.2</v>
      </c>
      <c r="I203" s="28" t="n">
        <f aca="false">IF(D203="OCCUPIED",ROUNDUP(H203,0),"")</f>
        <v>54</v>
      </c>
      <c r="J203" s="28" t="n">
        <f aca="false">IF(D203="OCCUPIED",MAX(G203,I203),"")</f>
        <v>54</v>
      </c>
      <c r="K203" s="28" t="n">
        <f aca="false">IF(D203&lt;&gt;"OCCUPIED","",IF(C203="COVERED",Covered_Rate,Open_Rate))</f>
        <v>10.4</v>
      </c>
      <c r="L203" s="39" t="n">
        <f aca="false">IF(D203="OCCUPIED",J203*K203,"")</f>
        <v>561.6</v>
      </c>
      <c r="M203" s="26" t="n">
        <f aca="false">IF(D203&lt;&gt;"OCCUPIED","",COUNTIFS('Source - Billing Aug26'!$E$5:$E$773,A203,'Source - Billing Aug26'!$B$5:$B$773,Billing_Month,'Source - Billing Aug26'!$H$5:$H$773,"MONTHLY_MOORAGE"))</f>
        <v>1</v>
      </c>
      <c r="N203" s="28" t="n">
        <f aca="false">IF(M203=0,"",SUMIFS('Source - Billing Aug26'!$I$5:$I$773,'Source - Billing Aug26'!$E$5:$E$773,A203,'Source - Billing Aug26'!$B$5:$B$773,Billing_Month,'Source - Billing Aug26'!$H$5:$H$773,"MONTHLY_MOORAGE"))</f>
        <v>54</v>
      </c>
      <c r="O203" s="28" t="n">
        <f aca="false">IF(M203=0,"",SUMIFS('Source - Billing Aug26'!$L$5:$L$773,'Source - Billing Aug26'!$E$5:$E$773,A203,'Source - Billing Aug26'!$B$5:$B$773,Billing_Month,'Source - Billing Aug26'!$H$5:$H$773,"MONTHLY_MOORAGE"))</f>
        <v>10.4</v>
      </c>
      <c r="P203" s="39" t="n">
        <f aca="false">IF(D203&lt;&gt;"OCCUPIED","",SUMIFS('Source - Billing Aug26'!$M$5:$M$773,'Source - Billing Aug26'!$E$5:$E$773,A203,'Source - Billing Aug26'!$B$5:$B$773,Billing_Month,'Source - Billing Aug26'!$H$5:$H$773,"MONTHLY_MOORAGE"))</f>
        <v>561.6</v>
      </c>
      <c r="Q203" s="39" t="n">
        <f aca="false">IF(D203&lt;&gt;"OCCUPIED","",P203-L203)</f>
        <v>0</v>
      </c>
      <c r="R203" s="26" t="str">
        <f aca="false">IF(D203&lt;&gt;"OCCUPIED","OUT OF SCOPE",IF(M203=0,"MISSING AUGUST BILL",IF(M203&gt;1,"DUPLICATE BILL",IF(ABS(Q203)&lt;0.01,"MATCH",IF(Q203&gt;0,"OVERBILLED","UNDERBILLED")))))</f>
        <v>MATCH</v>
      </c>
      <c r="S203" s="26" t="str">
        <f aca="false">IF(M203=0,"",IFERROR(INDEX('Source - Billing Aug26'!$C$5:$C$773,MATCH(A203,'Source - Billing Aug26'!$E$5:$E$773,0)),""))</f>
        <v>AC-LP-0821</v>
      </c>
    </row>
    <row r="204" customFormat="false" ht="15" hidden="false" customHeight="true" outlineLevel="0" collapsed="false">
      <c r="A204" s="26" t="str">
        <f aca="false">'Source - Inventory'!A194</f>
        <v>LP-0822</v>
      </c>
      <c r="B204" s="26" t="str">
        <f aca="false">'Source - Inventory'!B194</f>
        <v>Ledgport</v>
      </c>
      <c r="C204" s="26" t="str">
        <f aca="false">'Source - Inventory'!G194</f>
        <v>COVERED</v>
      </c>
      <c r="D204" s="26" t="str">
        <f aca="false">'Source - Inventory'!J194</f>
        <v>OCCUPIED</v>
      </c>
      <c r="E204" s="26" t="str">
        <f aca="false">'Source - Inventory'!L194</f>
        <v>WL-02728</v>
      </c>
      <c r="F204" s="26" t="str">
        <f aca="false">'Source - Inventory'!M194</f>
        <v>Ralph Archer</v>
      </c>
      <c r="G204" s="26" t="n">
        <f aca="false">'Source - Inventory'!E194</f>
        <v>36</v>
      </c>
      <c r="H204" s="28" t="n">
        <f aca="false">'Source - Inventory'!O194</f>
        <v>60.7</v>
      </c>
      <c r="I204" s="28" t="n">
        <f aca="false">IF(D204="OCCUPIED",ROUNDUP(H204,0),"")</f>
        <v>61</v>
      </c>
      <c r="J204" s="28" t="n">
        <f aca="false">IF(D204="OCCUPIED",MAX(G204,I204),"")</f>
        <v>61</v>
      </c>
      <c r="K204" s="28" t="n">
        <f aca="false">IF(D204&lt;&gt;"OCCUPIED","",IF(C204="COVERED",Covered_Rate,Open_Rate))</f>
        <v>10.4</v>
      </c>
      <c r="L204" s="39" t="n">
        <f aca="false">IF(D204="OCCUPIED",J204*K204,"")</f>
        <v>634.4</v>
      </c>
      <c r="M204" s="26" t="n">
        <f aca="false">IF(D204&lt;&gt;"OCCUPIED","",COUNTIFS('Source - Billing Aug26'!$E$5:$E$773,A204,'Source - Billing Aug26'!$B$5:$B$773,Billing_Month,'Source - Billing Aug26'!$H$5:$H$773,"MONTHLY_MOORAGE"))</f>
        <v>1</v>
      </c>
      <c r="N204" s="28" t="n">
        <f aca="false">IF(M204=0,"",SUMIFS('Source - Billing Aug26'!$I$5:$I$773,'Source - Billing Aug26'!$E$5:$E$773,A204,'Source - Billing Aug26'!$B$5:$B$773,Billing_Month,'Source - Billing Aug26'!$H$5:$H$773,"MONTHLY_MOORAGE"))</f>
        <v>61</v>
      </c>
      <c r="O204" s="28" t="n">
        <f aca="false">IF(M204=0,"",SUMIFS('Source - Billing Aug26'!$L$5:$L$773,'Source - Billing Aug26'!$E$5:$E$773,A204,'Source - Billing Aug26'!$B$5:$B$773,Billing_Month,'Source - Billing Aug26'!$H$5:$H$773,"MONTHLY_MOORAGE"))</f>
        <v>10.4</v>
      </c>
      <c r="P204" s="39" t="n">
        <f aca="false">IF(D204&lt;&gt;"OCCUPIED","",SUMIFS('Source - Billing Aug26'!$M$5:$M$773,'Source - Billing Aug26'!$E$5:$E$773,A204,'Source - Billing Aug26'!$B$5:$B$773,Billing_Month,'Source - Billing Aug26'!$H$5:$H$773,"MONTHLY_MOORAGE"))</f>
        <v>634.4</v>
      </c>
      <c r="Q204" s="39" t="n">
        <f aca="false">IF(D204&lt;&gt;"OCCUPIED","",P204-L204)</f>
        <v>0</v>
      </c>
      <c r="R204" s="26" t="str">
        <f aca="false">IF(D204&lt;&gt;"OCCUPIED","OUT OF SCOPE",IF(M204=0,"MISSING AUGUST BILL",IF(M204&gt;1,"DUPLICATE BILL",IF(ABS(Q204)&lt;0.01,"MATCH",IF(Q204&gt;0,"OVERBILLED","UNDERBILLED")))))</f>
        <v>MATCH</v>
      </c>
      <c r="S204" s="26" t="str">
        <f aca="false">IF(M204=0,"",IFERROR(INDEX('Source - Billing Aug26'!$C$5:$C$773,MATCH(A204,'Source - Billing Aug26'!$E$5:$E$773,0)),""))</f>
        <v>AC-LP-0822</v>
      </c>
    </row>
    <row r="205" customFormat="false" ht="15" hidden="false" customHeight="true" outlineLevel="0" collapsed="false">
      <c r="A205" s="26" t="str">
        <f aca="false">'Source - Inventory'!A195</f>
        <v>LP-0823</v>
      </c>
      <c r="B205" s="26" t="str">
        <f aca="false">'Source - Inventory'!B195</f>
        <v>Ledgport</v>
      </c>
      <c r="C205" s="26" t="str">
        <f aca="false">'Source - Inventory'!G195</f>
        <v>COVERED</v>
      </c>
      <c r="D205" s="26" t="str">
        <f aca="false">'Source - Inventory'!J195</f>
        <v>OCCUPIED</v>
      </c>
      <c r="E205" s="26" t="str">
        <f aca="false">'Source - Inventory'!L195</f>
        <v>WL-03320</v>
      </c>
      <c r="F205" s="26" t="str">
        <f aca="false">'Source - Inventory'!M195</f>
        <v>Maria Robinson</v>
      </c>
      <c r="G205" s="26" t="n">
        <f aca="false">'Source - Inventory'!E195</f>
        <v>24</v>
      </c>
      <c r="H205" s="28" t="n">
        <f aca="false">'Source - Inventory'!O195</f>
        <v>42.5</v>
      </c>
      <c r="I205" s="28" t="n">
        <f aca="false">IF(D205="OCCUPIED",ROUNDUP(H205,0),"")</f>
        <v>43</v>
      </c>
      <c r="J205" s="28" t="n">
        <f aca="false">IF(D205="OCCUPIED",MAX(G205,I205),"")</f>
        <v>43</v>
      </c>
      <c r="K205" s="28" t="n">
        <f aca="false">IF(D205&lt;&gt;"OCCUPIED","",IF(C205="COVERED",Covered_Rate,Open_Rate))</f>
        <v>10.4</v>
      </c>
      <c r="L205" s="39" t="n">
        <f aca="false">IF(D205="OCCUPIED",J205*K205,"")</f>
        <v>447.2</v>
      </c>
      <c r="M205" s="26" t="n">
        <f aca="false">IF(D205&lt;&gt;"OCCUPIED","",COUNTIFS('Source - Billing Aug26'!$E$5:$E$773,A205,'Source - Billing Aug26'!$B$5:$B$773,Billing_Month,'Source - Billing Aug26'!$H$5:$H$773,"MONTHLY_MOORAGE"))</f>
        <v>1</v>
      </c>
      <c r="N205" s="28" t="n">
        <f aca="false">IF(M205=0,"",SUMIFS('Source - Billing Aug26'!$I$5:$I$773,'Source - Billing Aug26'!$E$5:$E$773,A205,'Source - Billing Aug26'!$B$5:$B$773,Billing_Month,'Source - Billing Aug26'!$H$5:$H$773,"MONTHLY_MOORAGE"))</f>
        <v>43</v>
      </c>
      <c r="O205" s="28" t="n">
        <f aca="false">IF(M205=0,"",SUMIFS('Source - Billing Aug26'!$L$5:$L$773,'Source - Billing Aug26'!$E$5:$E$773,A205,'Source - Billing Aug26'!$B$5:$B$773,Billing_Month,'Source - Billing Aug26'!$H$5:$H$773,"MONTHLY_MOORAGE"))</f>
        <v>10.4</v>
      </c>
      <c r="P205" s="39" t="n">
        <f aca="false">IF(D205&lt;&gt;"OCCUPIED","",SUMIFS('Source - Billing Aug26'!$M$5:$M$773,'Source - Billing Aug26'!$E$5:$E$773,A205,'Source - Billing Aug26'!$B$5:$B$773,Billing_Month,'Source - Billing Aug26'!$H$5:$H$773,"MONTHLY_MOORAGE"))</f>
        <v>447.2</v>
      </c>
      <c r="Q205" s="39" t="n">
        <f aca="false">IF(D205&lt;&gt;"OCCUPIED","",P205-L205)</f>
        <v>0</v>
      </c>
      <c r="R205" s="26" t="str">
        <f aca="false">IF(D205&lt;&gt;"OCCUPIED","OUT OF SCOPE",IF(M205=0,"MISSING AUGUST BILL",IF(M205&gt;1,"DUPLICATE BILL",IF(ABS(Q205)&lt;0.01,"MATCH",IF(Q205&gt;0,"OVERBILLED","UNDERBILLED")))))</f>
        <v>MATCH</v>
      </c>
      <c r="S205" s="26" t="str">
        <f aca="false">IF(M205=0,"",IFERROR(INDEX('Source - Billing Aug26'!$C$5:$C$773,MATCH(A205,'Source - Billing Aug26'!$E$5:$E$773,0)),""))</f>
        <v>AC-LP-0823</v>
      </c>
    </row>
    <row r="206" customFormat="false" ht="15" hidden="false" customHeight="true" outlineLevel="0" collapsed="false">
      <c r="A206" s="26" t="str">
        <f aca="false">'Source - Inventory'!A196</f>
        <v>LP-0824</v>
      </c>
      <c r="B206" s="26" t="str">
        <f aca="false">'Source - Inventory'!B196</f>
        <v>Ledgport</v>
      </c>
      <c r="C206" s="26" t="str">
        <f aca="false">'Source - Inventory'!G196</f>
        <v>COVERED</v>
      </c>
      <c r="D206" s="26" t="str">
        <f aca="false">'Source - Inventory'!J196</f>
        <v>OCCUPIED</v>
      </c>
      <c r="E206" s="26" t="str">
        <f aca="false">'Source - Inventory'!L196</f>
        <v>WL-01024</v>
      </c>
      <c r="F206" s="26" t="str">
        <f aca="false">'Source - Inventory'!M196</f>
        <v>Jennifer Henson</v>
      </c>
      <c r="G206" s="26" t="n">
        <f aca="false">'Source - Inventory'!E196</f>
        <v>40</v>
      </c>
      <c r="H206" s="28" t="n">
        <f aca="false">'Source - Inventory'!O196</f>
        <v>48.1</v>
      </c>
      <c r="I206" s="28" t="n">
        <f aca="false">IF(D206="OCCUPIED",ROUNDUP(H206,0),"")</f>
        <v>49</v>
      </c>
      <c r="J206" s="28" t="n">
        <f aca="false">IF(D206="OCCUPIED",MAX(G206,I206),"")</f>
        <v>49</v>
      </c>
      <c r="K206" s="28" t="n">
        <f aca="false">IF(D206&lt;&gt;"OCCUPIED","",IF(C206="COVERED",Covered_Rate,Open_Rate))</f>
        <v>10.4</v>
      </c>
      <c r="L206" s="39" t="n">
        <f aca="false">IF(D206="OCCUPIED",J206*K206,"")</f>
        <v>509.6</v>
      </c>
      <c r="M206" s="26" t="n">
        <f aca="false">IF(D206&lt;&gt;"OCCUPIED","",COUNTIFS('Source - Billing Aug26'!$E$5:$E$773,A206,'Source - Billing Aug26'!$B$5:$B$773,Billing_Month,'Source - Billing Aug26'!$H$5:$H$773,"MONTHLY_MOORAGE"))</f>
        <v>1</v>
      </c>
      <c r="N206" s="28" t="n">
        <f aca="false">IF(M206=0,"",SUMIFS('Source - Billing Aug26'!$I$5:$I$773,'Source - Billing Aug26'!$E$5:$E$773,A206,'Source - Billing Aug26'!$B$5:$B$773,Billing_Month,'Source - Billing Aug26'!$H$5:$H$773,"MONTHLY_MOORAGE"))</f>
        <v>49</v>
      </c>
      <c r="O206" s="28" t="n">
        <f aca="false">IF(M206=0,"",SUMIFS('Source - Billing Aug26'!$L$5:$L$773,'Source - Billing Aug26'!$E$5:$E$773,A206,'Source - Billing Aug26'!$B$5:$B$773,Billing_Month,'Source - Billing Aug26'!$H$5:$H$773,"MONTHLY_MOORAGE"))</f>
        <v>10.4</v>
      </c>
      <c r="P206" s="39" t="n">
        <f aca="false">IF(D206&lt;&gt;"OCCUPIED","",SUMIFS('Source - Billing Aug26'!$M$5:$M$773,'Source - Billing Aug26'!$E$5:$E$773,A206,'Source - Billing Aug26'!$B$5:$B$773,Billing_Month,'Source - Billing Aug26'!$H$5:$H$773,"MONTHLY_MOORAGE"))</f>
        <v>509.6</v>
      </c>
      <c r="Q206" s="39" t="n">
        <f aca="false">IF(D206&lt;&gt;"OCCUPIED","",P206-L206)</f>
        <v>0</v>
      </c>
      <c r="R206" s="26" t="str">
        <f aca="false">IF(D206&lt;&gt;"OCCUPIED","OUT OF SCOPE",IF(M206=0,"MISSING AUGUST BILL",IF(M206&gt;1,"DUPLICATE BILL",IF(ABS(Q206)&lt;0.01,"MATCH",IF(Q206&gt;0,"OVERBILLED","UNDERBILLED")))))</f>
        <v>MATCH</v>
      </c>
      <c r="S206" s="26" t="str">
        <f aca="false">IF(M206=0,"",IFERROR(INDEX('Source - Billing Aug26'!$C$5:$C$773,MATCH(A206,'Source - Billing Aug26'!$E$5:$E$773,0)),""))</f>
        <v>AC-LP-0824</v>
      </c>
    </row>
    <row r="207" customFormat="false" ht="15" hidden="false" customHeight="true" outlineLevel="0" collapsed="false">
      <c r="A207" s="26" t="str">
        <f aca="false">'Source - Inventory'!A197</f>
        <v>LP-0901</v>
      </c>
      <c r="B207" s="26" t="str">
        <f aca="false">'Source - Inventory'!B197</f>
        <v>Ledgport</v>
      </c>
      <c r="C207" s="26" t="str">
        <f aca="false">'Source - Inventory'!G197</f>
        <v>COVERED</v>
      </c>
      <c r="D207" s="26" t="str">
        <f aca="false">'Source - Inventory'!J197</f>
        <v>OCCUPIED</v>
      </c>
      <c r="E207" s="26" t="str">
        <f aca="false">'Source - Inventory'!L197</f>
        <v>WL-02661</v>
      </c>
      <c r="F207" s="26" t="str">
        <f aca="false">'Source - Inventory'!M197</f>
        <v>Angela Poole</v>
      </c>
      <c r="G207" s="26" t="n">
        <f aca="false">'Source - Inventory'!E197</f>
        <v>40</v>
      </c>
      <c r="H207" s="28" t="n">
        <f aca="false">'Source - Inventory'!O197</f>
        <v>24.3</v>
      </c>
      <c r="I207" s="28" t="n">
        <f aca="false">IF(D207="OCCUPIED",ROUNDUP(H207,0),"")</f>
        <v>25</v>
      </c>
      <c r="J207" s="28" t="n">
        <f aca="false">IF(D207="OCCUPIED",MAX(G207,I207),"")</f>
        <v>40</v>
      </c>
      <c r="K207" s="28" t="n">
        <f aca="false">IF(D207&lt;&gt;"OCCUPIED","",IF(C207="COVERED",Covered_Rate,Open_Rate))</f>
        <v>10.4</v>
      </c>
      <c r="L207" s="39" t="n">
        <f aca="false">IF(D207="OCCUPIED",J207*K207,"")</f>
        <v>416</v>
      </c>
      <c r="M207" s="26" t="n">
        <f aca="false">IF(D207&lt;&gt;"OCCUPIED","",COUNTIFS('Source - Billing Aug26'!$E$5:$E$773,A207,'Source - Billing Aug26'!$B$5:$B$773,Billing_Month,'Source - Billing Aug26'!$H$5:$H$773,"MONTHLY_MOORAGE"))</f>
        <v>1</v>
      </c>
      <c r="N207" s="28" t="n">
        <f aca="false">IF(M207=0,"",SUMIFS('Source - Billing Aug26'!$I$5:$I$773,'Source - Billing Aug26'!$E$5:$E$773,A207,'Source - Billing Aug26'!$B$5:$B$773,Billing_Month,'Source - Billing Aug26'!$H$5:$H$773,"MONTHLY_MOORAGE"))</f>
        <v>40</v>
      </c>
      <c r="O207" s="28" t="n">
        <f aca="false">IF(M207=0,"",SUMIFS('Source - Billing Aug26'!$L$5:$L$773,'Source - Billing Aug26'!$E$5:$E$773,A207,'Source - Billing Aug26'!$B$5:$B$773,Billing_Month,'Source - Billing Aug26'!$H$5:$H$773,"MONTHLY_MOORAGE"))</f>
        <v>10.4</v>
      </c>
      <c r="P207" s="39" t="n">
        <f aca="false">IF(D207&lt;&gt;"OCCUPIED","",SUMIFS('Source - Billing Aug26'!$M$5:$M$773,'Source - Billing Aug26'!$E$5:$E$773,A207,'Source - Billing Aug26'!$B$5:$B$773,Billing_Month,'Source - Billing Aug26'!$H$5:$H$773,"MONTHLY_MOORAGE"))</f>
        <v>416</v>
      </c>
      <c r="Q207" s="39" t="n">
        <f aca="false">IF(D207&lt;&gt;"OCCUPIED","",P207-L207)</f>
        <v>0</v>
      </c>
      <c r="R207" s="26" t="str">
        <f aca="false">IF(D207&lt;&gt;"OCCUPIED","OUT OF SCOPE",IF(M207=0,"MISSING AUGUST BILL",IF(M207&gt;1,"DUPLICATE BILL",IF(ABS(Q207)&lt;0.01,"MATCH",IF(Q207&gt;0,"OVERBILLED","UNDERBILLED")))))</f>
        <v>MATCH</v>
      </c>
      <c r="S207" s="26" t="str">
        <f aca="false">IF(M207=0,"",IFERROR(INDEX('Source - Billing Aug26'!$C$5:$C$773,MATCH(A207,'Source - Billing Aug26'!$E$5:$E$773,0)),""))</f>
        <v>AC-LP-0901</v>
      </c>
    </row>
    <row r="208" customFormat="false" ht="15" hidden="false" customHeight="true" outlineLevel="0" collapsed="false">
      <c r="A208" s="26" t="str">
        <f aca="false">'Source - Inventory'!A198</f>
        <v>LP-0902</v>
      </c>
      <c r="B208" s="26" t="str">
        <f aca="false">'Source - Inventory'!B198</f>
        <v>Ledgport</v>
      </c>
      <c r="C208" s="26" t="str">
        <f aca="false">'Source - Inventory'!G198</f>
        <v>COVERED</v>
      </c>
      <c r="D208" s="26" t="str">
        <f aca="false">'Source - Inventory'!J198</f>
        <v>OCCUPIED</v>
      </c>
      <c r="E208" s="26" t="str">
        <f aca="false">'Source - Inventory'!L198</f>
        <v>WL-01872</v>
      </c>
      <c r="F208" s="26" t="str">
        <f aca="false">'Source - Inventory'!M198</f>
        <v>Neil Adkins</v>
      </c>
      <c r="G208" s="26" t="n">
        <f aca="false">'Source - Inventory'!E198</f>
        <v>32</v>
      </c>
      <c r="H208" s="28" t="n">
        <f aca="false">'Source - Inventory'!O198</f>
        <v>57.6</v>
      </c>
      <c r="I208" s="28" t="n">
        <f aca="false">IF(D208="OCCUPIED",ROUNDUP(H208,0),"")</f>
        <v>58</v>
      </c>
      <c r="J208" s="28" t="n">
        <f aca="false">IF(D208="OCCUPIED",MAX(G208,I208),"")</f>
        <v>58</v>
      </c>
      <c r="K208" s="28" t="n">
        <f aca="false">IF(D208&lt;&gt;"OCCUPIED","",IF(C208="COVERED",Covered_Rate,Open_Rate))</f>
        <v>10.4</v>
      </c>
      <c r="L208" s="39" t="n">
        <f aca="false">IF(D208="OCCUPIED",J208*K208,"")</f>
        <v>603.2</v>
      </c>
      <c r="M208" s="26" t="n">
        <f aca="false">IF(D208&lt;&gt;"OCCUPIED","",COUNTIFS('Source - Billing Aug26'!$E$5:$E$773,A208,'Source - Billing Aug26'!$B$5:$B$773,Billing_Month,'Source - Billing Aug26'!$H$5:$H$773,"MONTHLY_MOORAGE"))</f>
        <v>1</v>
      </c>
      <c r="N208" s="28" t="n">
        <f aca="false">IF(M208=0,"",SUMIFS('Source - Billing Aug26'!$I$5:$I$773,'Source - Billing Aug26'!$E$5:$E$773,A208,'Source - Billing Aug26'!$B$5:$B$773,Billing_Month,'Source - Billing Aug26'!$H$5:$H$773,"MONTHLY_MOORAGE"))</f>
        <v>58</v>
      </c>
      <c r="O208" s="28" t="n">
        <f aca="false">IF(M208=0,"",SUMIFS('Source - Billing Aug26'!$L$5:$L$773,'Source - Billing Aug26'!$E$5:$E$773,A208,'Source - Billing Aug26'!$B$5:$B$773,Billing_Month,'Source - Billing Aug26'!$H$5:$H$773,"MONTHLY_MOORAGE"))</f>
        <v>10.4</v>
      </c>
      <c r="P208" s="39" t="n">
        <f aca="false">IF(D208&lt;&gt;"OCCUPIED","",SUMIFS('Source - Billing Aug26'!$M$5:$M$773,'Source - Billing Aug26'!$E$5:$E$773,A208,'Source - Billing Aug26'!$B$5:$B$773,Billing_Month,'Source - Billing Aug26'!$H$5:$H$773,"MONTHLY_MOORAGE"))</f>
        <v>603.2</v>
      </c>
      <c r="Q208" s="39" t="n">
        <f aca="false">IF(D208&lt;&gt;"OCCUPIED","",P208-L208)</f>
        <v>0</v>
      </c>
      <c r="R208" s="26" t="str">
        <f aca="false">IF(D208&lt;&gt;"OCCUPIED","OUT OF SCOPE",IF(M208=0,"MISSING AUGUST BILL",IF(M208&gt;1,"DUPLICATE BILL",IF(ABS(Q208)&lt;0.01,"MATCH",IF(Q208&gt;0,"OVERBILLED","UNDERBILLED")))))</f>
        <v>MATCH</v>
      </c>
      <c r="S208" s="26" t="str">
        <f aca="false">IF(M208=0,"",IFERROR(INDEX('Source - Billing Aug26'!$C$5:$C$773,MATCH(A208,'Source - Billing Aug26'!$E$5:$E$773,0)),""))</f>
        <v>AC-LP-0902</v>
      </c>
    </row>
    <row r="209" customFormat="false" ht="15" hidden="false" customHeight="true" outlineLevel="0" collapsed="false">
      <c r="A209" s="26" t="str">
        <f aca="false">'Source - Inventory'!A199</f>
        <v>LP-0903</v>
      </c>
      <c r="B209" s="26" t="str">
        <f aca="false">'Source - Inventory'!B199</f>
        <v>Ledgport</v>
      </c>
      <c r="C209" s="26" t="str">
        <f aca="false">'Source - Inventory'!G199</f>
        <v>COVERED</v>
      </c>
      <c r="D209" s="26" t="str">
        <f aca="false">'Source - Inventory'!J199</f>
        <v>OCCUPIED</v>
      </c>
      <c r="E209" s="26" t="str">
        <f aca="false">'Source - Inventory'!L199</f>
        <v>WL-01193</v>
      </c>
      <c r="F209" s="26" t="str">
        <f aca="false">'Source - Inventory'!M199</f>
        <v>Mindy Medina</v>
      </c>
      <c r="G209" s="26" t="n">
        <f aca="false">'Source - Inventory'!E199</f>
        <v>36</v>
      </c>
      <c r="H209" s="28" t="n">
        <f aca="false">'Source - Inventory'!O199</f>
        <v>20.2</v>
      </c>
      <c r="I209" s="28" t="n">
        <f aca="false">IF(D209="OCCUPIED",ROUNDUP(H209,0),"")</f>
        <v>21</v>
      </c>
      <c r="J209" s="28" t="n">
        <f aca="false">IF(D209="OCCUPIED",MAX(G209,I209),"")</f>
        <v>36</v>
      </c>
      <c r="K209" s="28" t="n">
        <f aca="false">IF(D209&lt;&gt;"OCCUPIED","",IF(C209="COVERED",Covered_Rate,Open_Rate))</f>
        <v>10.4</v>
      </c>
      <c r="L209" s="39" t="n">
        <f aca="false">IF(D209="OCCUPIED",J209*K209,"")</f>
        <v>374.4</v>
      </c>
      <c r="M209" s="26" t="n">
        <f aca="false">IF(D209&lt;&gt;"OCCUPIED","",COUNTIFS('Source - Billing Aug26'!$E$5:$E$773,A209,'Source - Billing Aug26'!$B$5:$B$773,Billing_Month,'Source - Billing Aug26'!$H$5:$H$773,"MONTHLY_MOORAGE"))</f>
        <v>1</v>
      </c>
      <c r="N209" s="28" t="n">
        <f aca="false">IF(M209=0,"",SUMIFS('Source - Billing Aug26'!$I$5:$I$773,'Source - Billing Aug26'!$E$5:$E$773,A209,'Source - Billing Aug26'!$B$5:$B$773,Billing_Month,'Source - Billing Aug26'!$H$5:$H$773,"MONTHLY_MOORAGE"))</f>
        <v>36</v>
      </c>
      <c r="O209" s="28" t="n">
        <f aca="false">IF(M209=0,"",SUMIFS('Source - Billing Aug26'!$L$5:$L$773,'Source - Billing Aug26'!$E$5:$E$773,A209,'Source - Billing Aug26'!$B$5:$B$773,Billing_Month,'Source - Billing Aug26'!$H$5:$H$773,"MONTHLY_MOORAGE"))</f>
        <v>10.4</v>
      </c>
      <c r="P209" s="39" t="n">
        <f aca="false">IF(D209&lt;&gt;"OCCUPIED","",SUMIFS('Source - Billing Aug26'!$M$5:$M$773,'Source - Billing Aug26'!$E$5:$E$773,A209,'Source - Billing Aug26'!$B$5:$B$773,Billing_Month,'Source - Billing Aug26'!$H$5:$H$773,"MONTHLY_MOORAGE"))</f>
        <v>374.4</v>
      </c>
      <c r="Q209" s="39" t="n">
        <f aca="false">IF(D209&lt;&gt;"OCCUPIED","",P209-L209)</f>
        <v>0</v>
      </c>
      <c r="R209" s="26" t="str">
        <f aca="false">IF(D209&lt;&gt;"OCCUPIED","OUT OF SCOPE",IF(M209=0,"MISSING AUGUST BILL",IF(M209&gt;1,"DUPLICATE BILL",IF(ABS(Q209)&lt;0.01,"MATCH",IF(Q209&gt;0,"OVERBILLED","UNDERBILLED")))))</f>
        <v>MATCH</v>
      </c>
      <c r="S209" s="26" t="str">
        <f aca="false">IF(M209=0,"",IFERROR(INDEX('Source - Billing Aug26'!$C$5:$C$773,MATCH(A209,'Source - Billing Aug26'!$E$5:$E$773,0)),""))</f>
        <v>AC-LP-0903</v>
      </c>
    </row>
    <row r="210" customFormat="false" ht="15" hidden="false" customHeight="true" outlineLevel="0" collapsed="false">
      <c r="A210" s="26" t="str">
        <f aca="false">'Source - Inventory'!A200</f>
        <v>LP-0904</v>
      </c>
      <c r="B210" s="26" t="str">
        <f aca="false">'Source - Inventory'!B200</f>
        <v>Ledgport</v>
      </c>
      <c r="C210" s="26" t="str">
        <f aca="false">'Source - Inventory'!G200</f>
        <v>COVERED</v>
      </c>
      <c r="D210" s="26" t="str">
        <f aca="false">'Source - Inventory'!J200</f>
        <v>OCCUPIED</v>
      </c>
      <c r="E210" s="26" t="str">
        <f aca="false">'Source - Inventory'!L200</f>
        <v>WL-03771</v>
      </c>
      <c r="F210" s="26" t="str">
        <f aca="false">'Source - Inventory'!M200</f>
        <v>Alexander Cross</v>
      </c>
      <c r="G210" s="26" t="n">
        <f aca="false">'Source - Inventory'!E200</f>
        <v>32</v>
      </c>
      <c r="H210" s="28" t="n">
        <f aca="false">'Source - Inventory'!O200</f>
        <v>61.6</v>
      </c>
      <c r="I210" s="28" t="n">
        <f aca="false">IF(D210="OCCUPIED",ROUNDUP(H210,0),"")</f>
        <v>62</v>
      </c>
      <c r="J210" s="28" t="n">
        <f aca="false">IF(D210="OCCUPIED",MAX(G210,I210),"")</f>
        <v>62</v>
      </c>
      <c r="K210" s="28" t="n">
        <f aca="false">IF(D210&lt;&gt;"OCCUPIED","",IF(C210="COVERED",Covered_Rate,Open_Rate))</f>
        <v>10.4</v>
      </c>
      <c r="L210" s="39" t="n">
        <f aca="false">IF(D210="OCCUPIED",J210*K210,"")</f>
        <v>644.8</v>
      </c>
      <c r="M210" s="26" t="n">
        <f aca="false">IF(D210&lt;&gt;"OCCUPIED","",COUNTIFS('Source - Billing Aug26'!$E$5:$E$773,A210,'Source - Billing Aug26'!$B$5:$B$773,Billing_Month,'Source - Billing Aug26'!$H$5:$H$773,"MONTHLY_MOORAGE"))</f>
        <v>1</v>
      </c>
      <c r="N210" s="28" t="n">
        <f aca="false">IF(M210=0,"",SUMIFS('Source - Billing Aug26'!$I$5:$I$773,'Source - Billing Aug26'!$E$5:$E$773,A210,'Source - Billing Aug26'!$B$5:$B$773,Billing_Month,'Source - Billing Aug26'!$H$5:$H$773,"MONTHLY_MOORAGE"))</f>
        <v>62</v>
      </c>
      <c r="O210" s="28" t="n">
        <f aca="false">IF(M210=0,"",SUMIFS('Source - Billing Aug26'!$L$5:$L$773,'Source - Billing Aug26'!$E$5:$E$773,A210,'Source - Billing Aug26'!$B$5:$B$773,Billing_Month,'Source - Billing Aug26'!$H$5:$H$773,"MONTHLY_MOORAGE"))</f>
        <v>10.4</v>
      </c>
      <c r="P210" s="39" t="n">
        <f aca="false">IF(D210&lt;&gt;"OCCUPIED","",SUMIFS('Source - Billing Aug26'!$M$5:$M$773,'Source - Billing Aug26'!$E$5:$E$773,A210,'Source - Billing Aug26'!$B$5:$B$773,Billing_Month,'Source - Billing Aug26'!$H$5:$H$773,"MONTHLY_MOORAGE"))</f>
        <v>644.8</v>
      </c>
      <c r="Q210" s="39" t="n">
        <f aca="false">IF(D210&lt;&gt;"OCCUPIED","",P210-L210)</f>
        <v>0</v>
      </c>
      <c r="R210" s="26" t="str">
        <f aca="false">IF(D210&lt;&gt;"OCCUPIED","OUT OF SCOPE",IF(M210=0,"MISSING AUGUST BILL",IF(M210&gt;1,"DUPLICATE BILL",IF(ABS(Q210)&lt;0.01,"MATCH",IF(Q210&gt;0,"OVERBILLED","UNDERBILLED")))))</f>
        <v>MATCH</v>
      </c>
      <c r="S210" s="26" t="str">
        <f aca="false">IF(M210=0,"",IFERROR(INDEX('Source - Billing Aug26'!$C$5:$C$773,MATCH(A210,'Source - Billing Aug26'!$E$5:$E$773,0)),""))</f>
        <v>AC-LP-0904</v>
      </c>
    </row>
    <row r="211" customFormat="false" ht="15" hidden="false" customHeight="true" outlineLevel="0" collapsed="false">
      <c r="A211" s="26" t="str">
        <f aca="false">'Source - Inventory'!A201</f>
        <v>LP-0905</v>
      </c>
      <c r="B211" s="26" t="str">
        <f aca="false">'Source - Inventory'!B201</f>
        <v>Ledgport</v>
      </c>
      <c r="C211" s="26" t="str">
        <f aca="false">'Source - Inventory'!G201</f>
        <v>COVERED</v>
      </c>
      <c r="D211" s="26" t="str">
        <f aca="false">'Source - Inventory'!J201</f>
        <v>OCCUPIED</v>
      </c>
      <c r="E211" s="26" t="str">
        <f aca="false">'Source - Inventory'!L201</f>
        <v>WL-01795</v>
      </c>
      <c r="F211" s="26" t="str">
        <f aca="false">'Source - Inventory'!M201</f>
        <v>Emily Alexander</v>
      </c>
      <c r="G211" s="26" t="n">
        <f aca="false">'Source - Inventory'!E201</f>
        <v>36</v>
      </c>
      <c r="H211" s="28" t="n">
        <f aca="false">'Source - Inventory'!O201</f>
        <v>53.6</v>
      </c>
      <c r="I211" s="28" t="n">
        <f aca="false">IF(D211="OCCUPIED",ROUNDUP(H211,0),"")</f>
        <v>54</v>
      </c>
      <c r="J211" s="28" t="n">
        <f aca="false">IF(D211="OCCUPIED",MAX(G211,I211),"")</f>
        <v>54</v>
      </c>
      <c r="K211" s="28" t="n">
        <f aca="false">IF(D211&lt;&gt;"OCCUPIED","",IF(C211="COVERED",Covered_Rate,Open_Rate))</f>
        <v>10.4</v>
      </c>
      <c r="L211" s="39" t="n">
        <f aca="false">IF(D211="OCCUPIED",J211*K211,"")</f>
        <v>561.6</v>
      </c>
      <c r="M211" s="26" t="n">
        <f aca="false">IF(D211&lt;&gt;"OCCUPIED","",COUNTIFS('Source - Billing Aug26'!$E$5:$E$773,A211,'Source - Billing Aug26'!$B$5:$B$773,Billing_Month,'Source - Billing Aug26'!$H$5:$H$773,"MONTHLY_MOORAGE"))</f>
        <v>1</v>
      </c>
      <c r="N211" s="28" t="n">
        <f aca="false">IF(M211=0,"",SUMIFS('Source - Billing Aug26'!$I$5:$I$773,'Source - Billing Aug26'!$E$5:$E$773,A211,'Source - Billing Aug26'!$B$5:$B$773,Billing_Month,'Source - Billing Aug26'!$H$5:$H$773,"MONTHLY_MOORAGE"))</f>
        <v>54</v>
      </c>
      <c r="O211" s="28" t="n">
        <f aca="false">IF(M211=0,"",SUMIFS('Source - Billing Aug26'!$L$5:$L$773,'Source - Billing Aug26'!$E$5:$E$773,A211,'Source - Billing Aug26'!$B$5:$B$773,Billing_Month,'Source - Billing Aug26'!$H$5:$H$773,"MONTHLY_MOORAGE"))</f>
        <v>10.4</v>
      </c>
      <c r="P211" s="39" t="n">
        <f aca="false">IF(D211&lt;&gt;"OCCUPIED","",SUMIFS('Source - Billing Aug26'!$M$5:$M$773,'Source - Billing Aug26'!$E$5:$E$773,A211,'Source - Billing Aug26'!$B$5:$B$773,Billing_Month,'Source - Billing Aug26'!$H$5:$H$773,"MONTHLY_MOORAGE"))</f>
        <v>561.6</v>
      </c>
      <c r="Q211" s="39" t="n">
        <f aca="false">IF(D211&lt;&gt;"OCCUPIED","",P211-L211)</f>
        <v>0</v>
      </c>
      <c r="R211" s="26" t="str">
        <f aca="false">IF(D211&lt;&gt;"OCCUPIED","OUT OF SCOPE",IF(M211=0,"MISSING AUGUST BILL",IF(M211&gt;1,"DUPLICATE BILL",IF(ABS(Q211)&lt;0.01,"MATCH",IF(Q211&gt;0,"OVERBILLED","UNDERBILLED")))))</f>
        <v>MATCH</v>
      </c>
      <c r="S211" s="26" t="str">
        <f aca="false">IF(M211=0,"",IFERROR(INDEX('Source - Billing Aug26'!$C$5:$C$773,MATCH(A211,'Source - Billing Aug26'!$E$5:$E$773,0)),""))</f>
        <v>AC-LP-0905</v>
      </c>
    </row>
    <row r="212" customFormat="false" ht="15" hidden="false" customHeight="true" outlineLevel="0" collapsed="false">
      <c r="A212" s="26" t="str">
        <f aca="false">'Source - Inventory'!A202</f>
        <v>LP-0906</v>
      </c>
      <c r="B212" s="26" t="str">
        <f aca="false">'Source - Inventory'!B202</f>
        <v>Ledgport</v>
      </c>
      <c r="C212" s="26" t="str">
        <f aca="false">'Source - Inventory'!G202</f>
        <v>COVERED</v>
      </c>
      <c r="D212" s="26" t="str">
        <f aca="false">'Source - Inventory'!J202</f>
        <v>OCCUPIED</v>
      </c>
      <c r="E212" s="26" t="str">
        <f aca="false">'Source - Inventory'!L202</f>
        <v>WL-03019</v>
      </c>
      <c r="F212" s="26" t="str">
        <f aca="false">'Source - Inventory'!M202</f>
        <v>Denise Bonilla</v>
      </c>
      <c r="G212" s="26" t="n">
        <f aca="false">'Source - Inventory'!E202</f>
        <v>28</v>
      </c>
      <c r="H212" s="28" t="n">
        <f aca="false">'Source - Inventory'!O202</f>
        <v>57.3</v>
      </c>
      <c r="I212" s="28" t="n">
        <f aca="false">IF(D212="OCCUPIED",ROUNDUP(H212,0),"")</f>
        <v>58</v>
      </c>
      <c r="J212" s="28" t="n">
        <f aca="false">IF(D212="OCCUPIED",MAX(G212,I212),"")</f>
        <v>58</v>
      </c>
      <c r="K212" s="28" t="n">
        <f aca="false">IF(D212&lt;&gt;"OCCUPIED","",IF(C212="COVERED",Covered_Rate,Open_Rate))</f>
        <v>10.4</v>
      </c>
      <c r="L212" s="39" t="n">
        <f aca="false">IF(D212="OCCUPIED",J212*K212,"")</f>
        <v>603.2</v>
      </c>
      <c r="M212" s="26" t="n">
        <f aca="false">IF(D212&lt;&gt;"OCCUPIED","",COUNTIFS('Source - Billing Aug26'!$E$5:$E$773,A212,'Source - Billing Aug26'!$B$5:$B$773,Billing_Month,'Source - Billing Aug26'!$H$5:$H$773,"MONTHLY_MOORAGE"))</f>
        <v>1</v>
      </c>
      <c r="N212" s="28" t="n">
        <f aca="false">IF(M212=0,"",SUMIFS('Source - Billing Aug26'!$I$5:$I$773,'Source - Billing Aug26'!$E$5:$E$773,A212,'Source - Billing Aug26'!$B$5:$B$773,Billing_Month,'Source - Billing Aug26'!$H$5:$H$773,"MONTHLY_MOORAGE"))</f>
        <v>58</v>
      </c>
      <c r="O212" s="28" t="n">
        <f aca="false">IF(M212=0,"",SUMIFS('Source - Billing Aug26'!$L$5:$L$773,'Source - Billing Aug26'!$E$5:$E$773,A212,'Source - Billing Aug26'!$B$5:$B$773,Billing_Month,'Source - Billing Aug26'!$H$5:$H$773,"MONTHLY_MOORAGE"))</f>
        <v>10.4</v>
      </c>
      <c r="P212" s="39" t="n">
        <f aca="false">IF(D212&lt;&gt;"OCCUPIED","",SUMIFS('Source - Billing Aug26'!$M$5:$M$773,'Source - Billing Aug26'!$E$5:$E$773,A212,'Source - Billing Aug26'!$B$5:$B$773,Billing_Month,'Source - Billing Aug26'!$H$5:$H$773,"MONTHLY_MOORAGE"))</f>
        <v>603.2</v>
      </c>
      <c r="Q212" s="39" t="n">
        <f aca="false">IF(D212&lt;&gt;"OCCUPIED","",P212-L212)</f>
        <v>0</v>
      </c>
      <c r="R212" s="26" t="str">
        <f aca="false">IF(D212&lt;&gt;"OCCUPIED","OUT OF SCOPE",IF(M212=0,"MISSING AUGUST BILL",IF(M212&gt;1,"DUPLICATE BILL",IF(ABS(Q212)&lt;0.01,"MATCH",IF(Q212&gt;0,"OVERBILLED","UNDERBILLED")))))</f>
        <v>MATCH</v>
      </c>
      <c r="S212" s="26" t="str">
        <f aca="false">IF(M212=0,"",IFERROR(INDEX('Source - Billing Aug26'!$C$5:$C$773,MATCH(A212,'Source - Billing Aug26'!$E$5:$E$773,0)),""))</f>
        <v>AC-LP-0906</v>
      </c>
    </row>
    <row r="213" customFormat="false" ht="15" hidden="false" customHeight="true" outlineLevel="0" collapsed="false">
      <c r="A213" s="26" t="str">
        <f aca="false">'Source - Inventory'!A203</f>
        <v>LP-0907</v>
      </c>
      <c r="B213" s="26" t="str">
        <f aca="false">'Source - Inventory'!B203</f>
        <v>Ledgport</v>
      </c>
      <c r="C213" s="26" t="str">
        <f aca="false">'Source - Inventory'!G203</f>
        <v>COVERED</v>
      </c>
      <c r="D213" s="26" t="str">
        <f aca="false">'Source - Inventory'!J203</f>
        <v>OCCUPIED</v>
      </c>
      <c r="E213" s="26" t="str">
        <f aca="false">'Source - Inventory'!L203</f>
        <v>WL-02873</v>
      </c>
      <c r="F213" s="26" t="str">
        <f aca="false">'Source - Inventory'!M203</f>
        <v>Brittany Wilkerson</v>
      </c>
      <c r="G213" s="26" t="n">
        <f aca="false">'Source - Inventory'!E203</f>
        <v>24</v>
      </c>
      <c r="H213" s="28" t="n">
        <f aca="false">'Source - Inventory'!O203</f>
        <v>45.7</v>
      </c>
      <c r="I213" s="28" t="n">
        <f aca="false">IF(D213="OCCUPIED",ROUNDUP(H213,0),"")</f>
        <v>46</v>
      </c>
      <c r="J213" s="28" t="n">
        <f aca="false">IF(D213="OCCUPIED",MAX(G213,I213),"")</f>
        <v>46</v>
      </c>
      <c r="K213" s="28" t="n">
        <f aca="false">IF(D213&lt;&gt;"OCCUPIED","",IF(C213="COVERED",Covered_Rate,Open_Rate))</f>
        <v>10.4</v>
      </c>
      <c r="L213" s="39" t="n">
        <f aca="false">IF(D213="OCCUPIED",J213*K213,"")</f>
        <v>478.4</v>
      </c>
      <c r="M213" s="26" t="n">
        <f aca="false">IF(D213&lt;&gt;"OCCUPIED","",COUNTIFS('Source - Billing Aug26'!$E$5:$E$773,A213,'Source - Billing Aug26'!$B$5:$B$773,Billing_Month,'Source - Billing Aug26'!$H$5:$H$773,"MONTHLY_MOORAGE"))</f>
        <v>1</v>
      </c>
      <c r="N213" s="28" t="n">
        <f aca="false">IF(M213=0,"",SUMIFS('Source - Billing Aug26'!$I$5:$I$773,'Source - Billing Aug26'!$E$5:$E$773,A213,'Source - Billing Aug26'!$B$5:$B$773,Billing_Month,'Source - Billing Aug26'!$H$5:$H$773,"MONTHLY_MOORAGE"))</f>
        <v>46</v>
      </c>
      <c r="O213" s="28" t="n">
        <f aca="false">IF(M213=0,"",SUMIFS('Source - Billing Aug26'!$L$5:$L$773,'Source - Billing Aug26'!$E$5:$E$773,A213,'Source - Billing Aug26'!$B$5:$B$773,Billing_Month,'Source - Billing Aug26'!$H$5:$H$773,"MONTHLY_MOORAGE"))</f>
        <v>10.4</v>
      </c>
      <c r="P213" s="39" t="n">
        <f aca="false">IF(D213&lt;&gt;"OCCUPIED","",SUMIFS('Source - Billing Aug26'!$M$5:$M$773,'Source - Billing Aug26'!$E$5:$E$773,A213,'Source - Billing Aug26'!$B$5:$B$773,Billing_Month,'Source - Billing Aug26'!$H$5:$H$773,"MONTHLY_MOORAGE"))</f>
        <v>478.4</v>
      </c>
      <c r="Q213" s="39" t="n">
        <f aca="false">IF(D213&lt;&gt;"OCCUPIED","",P213-L213)</f>
        <v>0</v>
      </c>
      <c r="R213" s="26" t="str">
        <f aca="false">IF(D213&lt;&gt;"OCCUPIED","OUT OF SCOPE",IF(M213=0,"MISSING AUGUST BILL",IF(M213&gt;1,"DUPLICATE BILL",IF(ABS(Q213)&lt;0.01,"MATCH",IF(Q213&gt;0,"OVERBILLED","UNDERBILLED")))))</f>
        <v>MATCH</v>
      </c>
      <c r="S213" s="26" t="str">
        <f aca="false">IF(M213=0,"",IFERROR(INDEX('Source - Billing Aug26'!$C$5:$C$773,MATCH(A213,'Source - Billing Aug26'!$E$5:$E$773,0)),""))</f>
        <v>AC-LP-0907</v>
      </c>
    </row>
    <row r="214" customFormat="false" ht="15" hidden="false" customHeight="true" outlineLevel="0" collapsed="false">
      <c r="A214" s="26" t="str">
        <f aca="false">'Source - Inventory'!A204</f>
        <v>LP-0908</v>
      </c>
      <c r="B214" s="26" t="str">
        <f aca="false">'Source - Inventory'!B204</f>
        <v>Ledgport</v>
      </c>
      <c r="C214" s="26" t="str">
        <f aca="false">'Source - Inventory'!G204</f>
        <v>COVERED</v>
      </c>
      <c r="D214" s="26" t="str">
        <f aca="false">'Source - Inventory'!J204</f>
        <v>OCCUPIED</v>
      </c>
      <c r="E214" s="26" t="str">
        <f aca="false">'Source - Inventory'!L204</f>
        <v>WL-01005</v>
      </c>
      <c r="F214" s="26" t="str">
        <f aca="false">'Source - Inventory'!M204</f>
        <v>Joseph Sharp</v>
      </c>
      <c r="G214" s="26" t="n">
        <f aca="false">'Source - Inventory'!E204</f>
        <v>28</v>
      </c>
      <c r="H214" s="28" t="n">
        <f aca="false">'Source - Inventory'!O204</f>
        <v>49.9</v>
      </c>
      <c r="I214" s="28" t="n">
        <f aca="false">IF(D214="OCCUPIED",ROUNDUP(H214,0),"")</f>
        <v>50</v>
      </c>
      <c r="J214" s="28" t="n">
        <f aca="false">IF(D214="OCCUPIED",MAX(G214,I214),"")</f>
        <v>50</v>
      </c>
      <c r="K214" s="28" t="n">
        <f aca="false">IF(D214&lt;&gt;"OCCUPIED","",IF(C214="COVERED",Covered_Rate,Open_Rate))</f>
        <v>10.4</v>
      </c>
      <c r="L214" s="39" t="n">
        <f aca="false">IF(D214="OCCUPIED",J214*K214,"")</f>
        <v>520</v>
      </c>
      <c r="M214" s="26" t="n">
        <f aca="false">IF(D214&lt;&gt;"OCCUPIED","",COUNTIFS('Source - Billing Aug26'!$E$5:$E$773,A214,'Source - Billing Aug26'!$B$5:$B$773,Billing_Month,'Source - Billing Aug26'!$H$5:$H$773,"MONTHLY_MOORAGE"))</f>
        <v>1</v>
      </c>
      <c r="N214" s="28" t="n">
        <f aca="false">IF(M214=0,"",SUMIFS('Source - Billing Aug26'!$I$5:$I$773,'Source - Billing Aug26'!$E$5:$E$773,A214,'Source - Billing Aug26'!$B$5:$B$773,Billing_Month,'Source - Billing Aug26'!$H$5:$H$773,"MONTHLY_MOORAGE"))</f>
        <v>50</v>
      </c>
      <c r="O214" s="28" t="n">
        <f aca="false">IF(M214=0,"",SUMIFS('Source - Billing Aug26'!$L$5:$L$773,'Source - Billing Aug26'!$E$5:$E$773,A214,'Source - Billing Aug26'!$B$5:$B$773,Billing_Month,'Source - Billing Aug26'!$H$5:$H$773,"MONTHLY_MOORAGE"))</f>
        <v>10.4</v>
      </c>
      <c r="P214" s="39" t="n">
        <f aca="false">IF(D214&lt;&gt;"OCCUPIED","",SUMIFS('Source - Billing Aug26'!$M$5:$M$773,'Source - Billing Aug26'!$E$5:$E$773,A214,'Source - Billing Aug26'!$B$5:$B$773,Billing_Month,'Source - Billing Aug26'!$H$5:$H$773,"MONTHLY_MOORAGE"))</f>
        <v>520</v>
      </c>
      <c r="Q214" s="39" t="n">
        <f aca="false">IF(D214&lt;&gt;"OCCUPIED","",P214-L214)</f>
        <v>0</v>
      </c>
      <c r="R214" s="26" t="str">
        <f aca="false">IF(D214&lt;&gt;"OCCUPIED","OUT OF SCOPE",IF(M214=0,"MISSING AUGUST BILL",IF(M214&gt;1,"DUPLICATE BILL",IF(ABS(Q214)&lt;0.01,"MATCH",IF(Q214&gt;0,"OVERBILLED","UNDERBILLED")))))</f>
        <v>MATCH</v>
      </c>
      <c r="S214" s="26" t="str">
        <f aca="false">IF(M214=0,"",IFERROR(INDEX('Source - Billing Aug26'!$C$5:$C$773,MATCH(A214,'Source - Billing Aug26'!$E$5:$E$773,0)),""))</f>
        <v>AC-LP-0908</v>
      </c>
    </row>
    <row r="215" customFormat="false" ht="15" hidden="false" customHeight="true" outlineLevel="0" collapsed="false">
      <c r="A215" s="26" t="str">
        <f aca="false">'Source - Inventory'!A205</f>
        <v>LP-0909</v>
      </c>
      <c r="B215" s="26" t="str">
        <f aca="false">'Source - Inventory'!B205</f>
        <v>Ledgport</v>
      </c>
      <c r="C215" s="26" t="str">
        <f aca="false">'Source - Inventory'!G205</f>
        <v>COVERED</v>
      </c>
      <c r="D215" s="26" t="str">
        <f aca="false">'Source - Inventory'!J205</f>
        <v>OCCUPIED</v>
      </c>
      <c r="E215" s="26" t="str">
        <f aca="false">'Source - Inventory'!L205</f>
        <v>WL-01808</v>
      </c>
      <c r="F215" s="26" t="str">
        <f aca="false">'Source - Inventory'!M205</f>
        <v>Jason Shepard</v>
      </c>
      <c r="G215" s="26" t="n">
        <f aca="false">'Source - Inventory'!E205</f>
        <v>24</v>
      </c>
      <c r="H215" s="28" t="n">
        <f aca="false">'Source - Inventory'!O205</f>
        <v>46.7</v>
      </c>
      <c r="I215" s="28" t="n">
        <f aca="false">IF(D215="OCCUPIED",ROUNDUP(H215,0),"")</f>
        <v>47</v>
      </c>
      <c r="J215" s="28" t="n">
        <f aca="false">IF(D215="OCCUPIED",MAX(G215,I215),"")</f>
        <v>47</v>
      </c>
      <c r="K215" s="28" t="n">
        <f aca="false">IF(D215&lt;&gt;"OCCUPIED","",IF(C215="COVERED",Covered_Rate,Open_Rate))</f>
        <v>10.4</v>
      </c>
      <c r="L215" s="39" t="n">
        <f aca="false">IF(D215="OCCUPIED",J215*K215,"")</f>
        <v>488.8</v>
      </c>
      <c r="M215" s="26" t="n">
        <f aca="false">IF(D215&lt;&gt;"OCCUPIED","",COUNTIFS('Source - Billing Aug26'!$E$5:$E$773,A215,'Source - Billing Aug26'!$B$5:$B$773,Billing_Month,'Source - Billing Aug26'!$H$5:$H$773,"MONTHLY_MOORAGE"))</f>
        <v>1</v>
      </c>
      <c r="N215" s="28" t="n">
        <f aca="false">IF(M215=0,"",SUMIFS('Source - Billing Aug26'!$I$5:$I$773,'Source - Billing Aug26'!$E$5:$E$773,A215,'Source - Billing Aug26'!$B$5:$B$773,Billing_Month,'Source - Billing Aug26'!$H$5:$H$773,"MONTHLY_MOORAGE"))</f>
        <v>47</v>
      </c>
      <c r="O215" s="28" t="n">
        <f aca="false">IF(M215=0,"",SUMIFS('Source - Billing Aug26'!$L$5:$L$773,'Source - Billing Aug26'!$E$5:$E$773,A215,'Source - Billing Aug26'!$B$5:$B$773,Billing_Month,'Source - Billing Aug26'!$H$5:$H$773,"MONTHLY_MOORAGE"))</f>
        <v>10.4</v>
      </c>
      <c r="P215" s="39" t="n">
        <f aca="false">IF(D215&lt;&gt;"OCCUPIED","",SUMIFS('Source - Billing Aug26'!$M$5:$M$773,'Source - Billing Aug26'!$E$5:$E$773,A215,'Source - Billing Aug26'!$B$5:$B$773,Billing_Month,'Source - Billing Aug26'!$H$5:$H$773,"MONTHLY_MOORAGE"))</f>
        <v>488.8</v>
      </c>
      <c r="Q215" s="39" t="n">
        <f aca="false">IF(D215&lt;&gt;"OCCUPIED","",P215-L215)</f>
        <v>0</v>
      </c>
      <c r="R215" s="26" t="str">
        <f aca="false">IF(D215&lt;&gt;"OCCUPIED","OUT OF SCOPE",IF(M215=0,"MISSING AUGUST BILL",IF(M215&gt;1,"DUPLICATE BILL",IF(ABS(Q215)&lt;0.01,"MATCH",IF(Q215&gt;0,"OVERBILLED","UNDERBILLED")))))</f>
        <v>MATCH</v>
      </c>
      <c r="S215" s="26" t="str">
        <f aca="false">IF(M215=0,"",IFERROR(INDEX('Source - Billing Aug26'!$C$5:$C$773,MATCH(A215,'Source - Billing Aug26'!$E$5:$E$773,0)),""))</f>
        <v>AC-LP-0909</v>
      </c>
    </row>
    <row r="216" customFormat="false" ht="15" hidden="false" customHeight="true" outlineLevel="0" collapsed="false">
      <c r="A216" s="26" t="str">
        <f aca="false">'Source - Inventory'!A206</f>
        <v>LP-0910</v>
      </c>
      <c r="B216" s="26" t="str">
        <f aca="false">'Source - Inventory'!B206</f>
        <v>Ledgport</v>
      </c>
      <c r="C216" s="26" t="str">
        <f aca="false">'Source - Inventory'!G206</f>
        <v>COVERED</v>
      </c>
      <c r="D216" s="26" t="str">
        <f aca="false">'Source - Inventory'!J206</f>
        <v>OCCUPIED</v>
      </c>
      <c r="E216" s="26" t="str">
        <f aca="false">'Source - Inventory'!L206</f>
        <v>WL-01992</v>
      </c>
      <c r="F216" s="26" t="str">
        <f aca="false">'Source - Inventory'!M206</f>
        <v>John Davis</v>
      </c>
      <c r="G216" s="26" t="n">
        <f aca="false">'Source - Inventory'!E206</f>
        <v>28</v>
      </c>
      <c r="H216" s="28" t="n">
        <f aca="false">'Source - Inventory'!O206</f>
        <v>38</v>
      </c>
      <c r="I216" s="28" t="n">
        <f aca="false">IF(D216="OCCUPIED",ROUNDUP(H216,0),"")</f>
        <v>38</v>
      </c>
      <c r="J216" s="28" t="n">
        <f aca="false">IF(D216="OCCUPIED",MAX(G216,I216),"")</f>
        <v>38</v>
      </c>
      <c r="K216" s="28" t="n">
        <f aca="false">IF(D216&lt;&gt;"OCCUPIED","",IF(C216="COVERED",Covered_Rate,Open_Rate))</f>
        <v>10.4</v>
      </c>
      <c r="L216" s="39" t="n">
        <f aca="false">IF(D216="OCCUPIED",J216*K216,"")</f>
        <v>395.2</v>
      </c>
      <c r="M216" s="26" t="n">
        <f aca="false">IF(D216&lt;&gt;"OCCUPIED","",COUNTIFS('Source - Billing Aug26'!$E$5:$E$773,A216,'Source - Billing Aug26'!$B$5:$B$773,Billing_Month,'Source - Billing Aug26'!$H$5:$H$773,"MONTHLY_MOORAGE"))</f>
        <v>1</v>
      </c>
      <c r="N216" s="28" t="n">
        <f aca="false">IF(M216=0,"",SUMIFS('Source - Billing Aug26'!$I$5:$I$773,'Source - Billing Aug26'!$E$5:$E$773,A216,'Source - Billing Aug26'!$B$5:$B$773,Billing_Month,'Source - Billing Aug26'!$H$5:$H$773,"MONTHLY_MOORAGE"))</f>
        <v>38</v>
      </c>
      <c r="O216" s="28" t="n">
        <f aca="false">IF(M216=0,"",SUMIFS('Source - Billing Aug26'!$L$5:$L$773,'Source - Billing Aug26'!$E$5:$E$773,A216,'Source - Billing Aug26'!$B$5:$B$773,Billing_Month,'Source - Billing Aug26'!$H$5:$H$773,"MONTHLY_MOORAGE"))</f>
        <v>10.4</v>
      </c>
      <c r="P216" s="39" t="n">
        <f aca="false">IF(D216&lt;&gt;"OCCUPIED","",SUMIFS('Source - Billing Aug26'!$M$5:$M$773,'Source - Billing Aug26'!$E$5:$E$773,A216,'Source - Billing Aug26'!$B$5:$B$773,Billing_Month,'Source - Billing Aug26'!$H$5:$H$773,"MONTHLY_MOORAGE"))</f>
        <v>395.2</v>
      </c>
      <c r="Q216" s="39" t="n">
        <f aca="false">IF(D216&lt;&gt;"OCCUPIED","",P216-L216)</f>
        <v>0</v>
      </c>
      <c r="R216" s="26" t="str">
        <f aca="false">IF(D216&lt;&gt;"OCCUPIED","OUT OF SCOPE",IF(M216=0,"MISSING AUGUST BILL",IF(M216&gt;1,"DUPLICATE BILL",IF(ABS(Q216)&lt;0.01,"MATCH",IF(Q216&gt;0,"OVERBILLED","UNDERBILLED")))))</f>
        <v>MATCH</v>
      </c>
      <c r="S216" s="26" t="str">
        <f aca="false">IF(M216=0,"",IFERROR(INDEX('Source - Billing Aug26'!$C$5:$C$773,MATCH(A216,'Source - Billing Aug26'!$E$5:$E$773,0)),""))</f>
        <v>AC-LP-0910</v>
      </c>
    </row>
    <row r="217" customFormat="false" ht="15" hidden="false" customHeight="true" outlineLevel="0" collapsed="false">
      <c r="A217" s="26" t="str">
        <f aca="false">'Source - Inventory'!A207</f>
        <v>LP-0911</v>
      </c>
      <c r="B217" s="26" t="str">
        <f aca="false">'Source - Inventory'!B207</f>
        <v>Ledgport</v>
      </c>
      <c r="C217" s="26" t="str">
        <f aca="false">'Source - Inventory'!G207</f>
        <v>COVERED</v>
      </c>
      <c r="D217" s="26" t="str">
        <f aca="false">'Source - Inventory'!J207</f>
        <v>OCCUPIED</v>
      </c>
      <c r="E217" s="26" t="str">
        <f aca="false">'Source - Inventory'!L207</f>
        <v>WL-01998</v>
      </c>
      <c r="F217" s="26" t="str">
        <f aca="false">'Source - Inventory'!M207</f>
        <v>Katherine Johnson</v>
      </c>
      <c r="G217" s="26" t="n">
        <f aca="false">'Source - Inventory'!E207</f>
        <v>24</v>
      </c>
      <c r="H217" s="28" t="n">
        <f aca="false">'Source - Inventory'!O207</f>
        <v>43.3</v>
      </c>
      <c r="I217" s="28" t="n">
        <f aca="false">IF(D217="OCCUPIED",ROUNDUP(H217,0),"")</f>
        <v>44</v>
      </c>
      <c r="J217" s="28" t="n">
        <f aca="false">IF(D217="OCCUPIED",MAX(G217,I217),"")</f>
        <v>44</v>
      </c>
      <c r="K217" s="28" t="n">
        <f aca="false">IF(D217&lt;&gt;"OCCUPIED","",IF(C217="COVERED",Covered_Rate,Open_Rate))</f>
        <v>10.4</v>
      </c>
      <c r="L217" s="39" t="n">
        <f aca="false">IF(D217="OCCUPIED",J217*K217,"")</f>
        <v>457.6</v>
      </c>
      <c r="M217" s="26" t="n">
        <f aca="false">IF(D217&lt;&gt;"OCCUPIED","",COUNTIFS('Source - Billing Aug26'!$E$5:$E$773,A217,'Source - Billing Aug26'!$B$5:$B$773,Billing_Month,'Source - Billing Aug26'!$H$5:$H$773,"MONTHLY_MOORAGE"))</f>
        <v>1</v>
      </c>
      <c r="N217" s="28" t="n">
        <f aca="false">IF(M217=0,"",SUMIFS('Source - Billing Aug26'!$I$5:$I$773,'Source - Billing Aug26'!$E$5:$E$773,A217,'Source - Billing Aug26'!$B$5:$B$773,Billing_Month,'Source - Billing Aug26'!$H$5:$H$773,"MONTHLY_MOORAGE"))</f>
        <v>44</v>
      </c>
      <c r="O217" s="28" t="n">
        <f aca="false">IF(M217=0,"",SUMIFS('Source - Billing Aug26'!$L$5:$L$773,'Source - Billing Aug26'!$E$5:$E$773,A217,'Source - Billing Aug26'!$B$5:$B$773,Billing_Month,'Source - Billing Aug26'!$H$5:$H$773,"MONTHLY_MOORAGE"))</f>
        <v>10.4</v>
      </c>
      <c r="P217" s="39" t="n">
        <f aca="false">IF(D217&lt;&gt;"OCCUPIED","",SUMIFS('Source - Billing Aug26'!$M$5:$M$773,'Source - Billing Aug26'!$E$5:$E$773,A217,'Source - Billing Aug26'!$B$5:$B$773,Billing_Month,'Source - Billing Aug26'!$H$5:$H$773,"MONTHLY_MOORAGE"))</f>
        <v>457.6</v>
      </c>
      <c r="Q217" s="39" t="n">
        <f aca="false">IF(D217&lt;&gt;"OCCUPIED","",P217-L217)</f>
        <v>0</v>
      </c>
      <c r="R217" s="26" t="str">
        <f aca="false">IF(D217&lt;&gt;"OCCUPIED","OUT OF SCOPE",IF(M217=0,"MISSING AUGUST BILL",IF(M217&gt;1,"DUPLICATE BILL",IF(ABS(Q217)&lt;0.01,"MATCH",IF(Q217&gt;0,"OVERBILLED","UNDERBILLED")))))</f>
        <v>MATCH</v>
      </c>
      <c r="S217" s="26" t="str">
        <f aca="false">IF(M217=0,"",IFERROR(INDEX('Source - Billing Aug26'!$C$5:$C$773,MATCH(A217,'Source - Billing Aug26'!$E$5:$E$773,0)),""))</f>
        <v>AC-LP-0911</v>
      </c>
    </row>
    <row r="218" customFormat="false" ht="15" hidden="false" customHeight="true" outlineLevel="0" collapsed="false">
      <c r="A218" s="26" t="str">
        <f aca="false">'Source - Inventory'!A208</f>
        <v>LP-0912</v>
      </c>
      <c r="B218" s="26" t="str">
        <f aca="false">'Source - Inventory'!B208</f>
        <v>Ledgport</v>
      </c>
      <c r="C218" s="26" t="str">
        <f aca="false">'Source - Inventory'!G208</f>
        <v>COVERED</v>
      </c>
      <c r="D218" s="26" t="str">
        <f aca="false">'Source - Inventory'!J208</f>
        <v>OCCUPIED</v>
      </c>
      <c r="E218" s="26" t="str">
        <f aca="false">'Source - Inventory'!L208</f>
        <v>WL-02965</v>
      </c>
      <c r="F218" s="26" t="str">
        <f aca="false">'Source - Inventory'!M208</f>
        <v>Harry Koch</v>
      </c>
      <c r="G218" s="26" t="n">
        <f aca="false">'Source - Inventory'!E208</f>
        <v>32</v>
      </c>
      <c r="H218" s="28" t="n">
        <f aca="false">'Source - Inventory'!O208</f>
        <v>32.6</v>
      </c>
      <c r="I218" s="28" t="n">
        <f aca="false">IF(D218="OCCUPIED",ROUNDUP(H218,0),"")</f>
        <v>33</v>
      </c>
      <c r="J218" s="28" t="n">
        <f aca="false">IF(D218="OCCUPIED",MAX(G218,I218),"")</f>
        <v>33</v>
      </c>
      <c r="K218" s="28" t="n">
        <f aca="false">IF(D218&lt;&gt;"OCCUPIED","",IF(C218="COVERED",Covered_Rate,Open_Rate))</f>
        <v>10.4</v>
      </c>
      <c r="L218" s="39" t="n">
        <f aca="false">IF(D218="OCCUPIED",J218*K218,"")</f>
        <v>343.2</v>
      </c>
      <c r="M218" s="26" t="n">
        <f aca="false">IF(D218&lt;&gt;"OCCUPIED","",COUNTIFS('Source - Billing Aug26'!$E$5:$E$773,A218,'Source - Billing Aug26'!$B$5:$B$773,Billing_Month,'Source - Billing Aug26'!$H$5:$H$773,"MONTHLY_MOORAGE"))</f>
        <v>1</v>
      </c>
      <c r="N218" s="28" t="n">
        <f aca="false">IF(M218=0,"",SUMIFS('Source - Billing Aug26'!$I$5:$I$773,'Source - Billing Aug26'!$E$5:$E$773,A218,'Source - Billing Aug26'!$B$5:$B$773,Billing_Month,'Source - Billing Aug26'!$H$5:$H$773,"MONTHLY_MOORAGE"))</f>
        <v>33</v>
      </c>
      <c r="O218" s="28" t="n">
        <f aca="false">IF(M218=0,"",SUMIFS('Source - Billing Aug26'!$L$5:$L$773,'Source - Billing Aug26'!$E$5:$E$773,A218,'Source - Billing Aug26'!$B$5:$B$773,Billing_Month,'Source - Billing Aug26'!$H$5:$H$773,"MONTHLY_MOORAGE"))</f>
        <v>10.4</v>
      </c>
      <c r="P218" s="39" t="n">
        <f aca="false">IF(D218&lt;&gt;"OCCUPIED","",SUMIFS('Source - Billing Aug26'!$M$5:$M$773,'Source - Billing Aug26'!$E$5:$E$773,A218,'Source - Billing Aug26'!$B$5:$B$773,Billing_Month,'Source - Billing Aug26'!$H$5:$H$773,"MONTHLY_MOORAGE"))</f>
        <v>343.2</v>
      </c>
      <c r="Q218" s="39" t="n">
        <f aca="false">IF(D218&lt;&gt;"OCCUPIED","",P218-L218)</f>
        <v>0</v>
      </c>
      <c r="R218" s="26" t="str">
        <f aca="false">IF(D218&lt;&gt;"OCCUPIED","OUT OF SCOPE",IF(M218=0,"MISSING AUGUST BILL",IF(M218&gt;1,"DUPLICATE BILL",IF(ABS(Q218)&lt;0.01,"MATCH",IF(Q218&gt;0,"OVERBILLED","UNDERBILLED")))))</f>
        <v>MATCH</v>
      </c>
      <c r="S218" s="26" t="str">
        <f aca="false">IF(M218=0,"",IFERROR(INDEX('Source - Billing Aug26'!$C$5:$C$773,MATCH(A218,'Source - Billing Aug26'!$E$5:$E$773,0)),""))</f>
        <v>AC-LP-0912</v>
      </c>
    </row>
    <row r="219" customFormat="false" ht="15" hidden="false" customHeight="true" outlineLevel="0" collapsed="false">
      <c r="A219" s="26" t="str">
        <f aca="false">'Source - Inventory'!A209</f>
        <v>LP-0913</v>
      </c>
      <c r="B219" s="26" t="str">
        <f aca="false">'Source - Inventory'!B209</f>
        <v>Ledgport</v>
      </c>
      <c r="C219" s="26" t="str">
        <f aca="false">'Source - Inventory'!G209</f>
        <v>COVERED</v>
      </c>
      <c r="D219" s="26" t="str">
        <f aca="false">'Source - Inventory'!J209</f>
        <v>OCCUPIED</v>
      </c>
      <c r="E219" s="26" t="str">
        <f aca="false">'Source - Inventory'!L209</f>
        <v>WL-02303</v>
      </c>
      <c r="F219" s="26" t="str">
        <f aca="false">'Source - Inventory'!M209</f>
        <v>Christina Hernandez</v>
      </c>
      <c r="G219" s="26" t="n">
        <f aca="false">'Source - Inventory'!E209</f>
        <v>32</v>
      </c>
      <c r="H219" s="28" t="n">
        <f aca="false">'Source - Inventory'!O209</f>
        <v>43.1</v>
      </c>
      <c r="I219" s="28" t="n">
        <f aca="false">IF(D219="OCCUPIED",ROUNDUP(H219,0),"")</f>
        <v>44</v>
      </c>
      <c r="J219" s="28" t="n">
        <f aca="false">IF(D219="OCCUPIED",MAX(G219,I219),"")</f>
        <v>44</v>
      </c>
      <c r="K219" s="28" t="n">
        <f aca="false">IF(D219&lt;&gt;"OCCUPIED","",IF(C219="COVERED",Covered_Rate,Open_Rate))</f>
        <v>10.4</v>
      </c>
      <c r="L219" s="39" t="n">
        <f aca="false">IF(D219="OCCUPIED",J219*K219,"")</f>
        <v>457.6</v>
      </c>
      <c r="M219" s="26" t="n">
        <f aca="false">IF(D219&lt;&gt;"OCCUPIED","",COUNTIFS('Source - Billing Aug26'!$E$5:$E$773,A219,'Source - Billing Aug26'!$B$5:$B$773,Billing_Month,'Source - Billing Aug26'!$H$5:$H$773,"MONTHLY_MOORAGE"))</f>
        <v>1</v>
      </c>
      <c r="N219" s="28" t="n">
        <f aca="false">IF(M219=0,"",SUMIFS('Source - Billing Aug26'!$I$5:$I$773,'Source - Billing Aug26'!$E$5:$E$773,A219,'Source - Billing Aug26'!$B$5:$B$773,Billing_Month,'Source - Billing Aug26'!$H$5:$H$773,"MONTHLY_MOORAGE"))</f>
        <v>44</v>
      </c>
      <c r="O219" s="28" t="n">
        <f aca="false">IF(M219=0,"",SUMIFS('Source - Billing Aug26'!$L$5:$L$773,'Source - Billing Aug26'!$E$5:$E$773,A219,'Source - Billing Aug26'!$B$5:$B$773,Billing_Month,'Source - Billing Aug26'!$H$5:$H$773,"MONTHLY_MOORAGE"))</f>
        <v>10.4</v>
      </c>
      <c r="P219" s="39" t="n">
        <f aca="false">IF(D219&lt;&gt;"OCCUPIED","",SUMIFS('Source - Billing Aug26'!$M$5:$M$773,'Source - Billing Aug26'!$E$5:$E$773,A219,'Source - Billing Aug26'!$B$5:$B$773,Billing_Month,'Source - Billing Aug26'!$H$5:$H$773,"MONTHLY_MOORAGE"))</f>
        <v>457.6</v>
      </c>
      <c r="Q219" s="39" t="n">
        <f aca="false">IF(D219&lt;&gt;"OCCUPIED","",P219-L219)</f>
        <v>0</v>
      </c>
      <c r="R219" s="26" t="str">
        <f aca="false">IF(D219&lt;&gt;"OCCUPIED","OUT OF SCOPE",IF(M219=0,"MISSING AUGUST BILL",IF(M219&gt;1,"DUPLICATE BILL",IF(ABS(Q219)&lt;0.01,"MATCH",IF(Q219&gt;0,"OVERBILLED","UNDERBILLED")))))</f>
        <v>MATCH</v>
      </c>
      <c r="S219" s="26" t="str">
        <f aca="false">IF(M219=0,"",IFERROR(INDEX('Source - Billing Aug26'!$C$5:$C$773,MATCH(A219,'Source - Billing Aug26'!$E$5:$E$773,0)),""))</f>
        <v>AC-LP-0913</v>
      </c>
    </row>
    <row r="220" customFormat="false" ht="15" hidden="false" customHeight="true" outlineLevel="0" collapsed="false">
      <c r="A220" s="26" t="str">
        <f aca="false">'Source - Inventory'!A210</f>
        <v>LP-0914</v>
      </c>
      <c r="B220" s="26" t="str">
        <f aca="false">'Source - Inventory'!B210</f>
        <v>Ledgport</v>
      </c>
      <c r="C220" s="26" t="str">
        <f aca="false">'Source - Inventory'!G210</f>
        <v>COVERED</v>
      </c>
      <c r="D220" s="26" t="str">
        <f aca="false">'Source - Inventory'!J210</f>
        <v>OCCUPIED</v>
      </c>
      <c r="E220" s="26" t="str">
        <f aca="false">'Source - Inventory'!L210</f>
        <v>WL-01697</v>
      </c>
      <c r="F220" s="26" t="str">
        <f aca="false">'Source - Inventory'!M210</f>
        <v>Paige Brown</v>
      </c>
      <c r="G220" s="26" t="n">
        <f aca="false">'Source - Inventory'!E210</f>
        <v>40</v>
      </c>
      <c r="H220" s="28" t="n">
        <f aca="false">'Source - Inventory'!O210</f>
        <v>35.1</v>
      </c>
      <c r="I220" s="28" t="n">
        <f aca="false">IF(D220="OCCUPIED",ROUNDUP(H220,0),"")</f>
        <v>36</v>
      </c>
      <c r="J220" s="28" t="n">
        <f aca="false">IF(D220="OCCUPIED",MAX(G220,I220),"")</f>
        <v>40</v>
      </c>
      <c r="K220" s="28" t="n">
        <f aca="false">IF(D220&lt;&gt;"OCCUPIED","",IF(C220="COVERED",Covered_Rate,Open_Rate))</f>
        <v>10.4</v>
      </c>
      <c r="L220" s="39" t="n">
        <f aca="false">IF(D220="OCCUPIED",J220*K220,"")</f>
        <v>416</v>
      </c>
      <c r="M220" s="26" t="n">
        <f aca="false">IF(D220&lt;&gt;"OCCUPIED","",COUNTIFS('Source - Billing Aug26'!$E$5:$E$773,A220,'Source - Billing Aug26'!$B$5:$B$773,Billing_Month,'Source - Billing Aug26'!$H$5:$H$773,"MONTHLY_MOORAGE"))</f>
        <v>1</v>
      </c>
      <c r="N220" s="28" t="n">
        <f aca="false">IF(M220=0,"",SUMIFS('Source - Billing Aug26'!$I$5:$I$773,'Source - Billing Aug26'!$E$5:$E$773,A220,'Source - Billing Aug26'!$B$5:$B$773,Billing_Month,'Source - Billing Aug26'!$H$5:$H$773,"MONTHLY_MOORAGE"))</f>
        <v>40</v>
      </c>
      <c r="O220" s="28" t="n">
        <f aca="false">IF(M220=0,"",SUMIFS('Source - Billing Aug26'!$L$5:$L$773,'Source - Billing Aug26'!$E$5:$E$773,A220,'Source - Billing Aug26'!$B$5:$B$773,Billing_Month,'Source - Billing Aug26'!$H$5:$H$773,"MONTHLY_MOORAGE"))</f>
        <v>10.4</v>
      </c>
      <c r="P220" s="39" t="n">
        <f aca="false">IF(D220&lt;&gt;"OCCUPIED","",SUMIFS('Source - Billing Aug26'!$M$5:$M$773,'Source - Billing Aug26'!$E$5:$E$773,A220,'Source - Billing Aug26'!$B$5:$B$773,Billing_Month,'Source - Billing Aug26'!$H$5:$H$773,"MONTHLY_MOORAGE"))</f>
        <v>416</v>
      </c>
      <c r="Q220" s="39" t="n">
        <f aca="false">IF(D220&lt;&gt;"OCCUPIED","",P220-L220)</f>
        <v>0</v>
      </c>
      <c r="R220" s="26" t="str">
        <f aca="false">IF(D220&lt;&gt;"OCCUPIED","OUT OF SCOPE",IF(M220=0,"MISSING AUGUST BILL",IF(M220&gt;1,"DUPLICATE BILL",IF(ABS(Q220)&lt;0.01,"MATCH",IF(Q220&gt;0,"OVERBILLED","UNDERBILLED")))))</f>
        <v>MATCH</v>
      </c>
      <c r="S220" s="26" t="str">
        <f aca="false">IF(M220=0,"",IFERROR(INDEX('Source - Billing Aug26'!$C$5:$C$773,MATCH(A220,'Source - Billing Aug26'!$E$5:$E$773,0)),""))</f>
        <v>AC-LP-0914</v>
      </c>
    </row>
    <row r="221" customFormat="false" ht="15" hidden="false" customHeight="true" outlineLevel="0" collapsed="false">
      <c r="A221" s="26" t="str">
        <f aca="false">'Source - Inventory'!A211</f>
        <v>LP-0915</v>
      </c>
      <c r="B221" s="26" t="str">
        <f aca="false">'Source - Inventory'!B211</f>
        <v>Ledgport</v>
      </c>
      <c r="C221" s="26" t="str">
        <f aca="false">'Source - Inventory'!G211</f>
        <v>COVERED</v>
      </c>
      <c r="D221" s="26" t="str">
        <f aca="false">'Source - Inventory'!J211</f>
        <v>OCCUPIED</v>
      </c>
      <c r="E221" s="26" t="str">
        <f aca="false">'Source - Inventory'!L211</f>
        <v>WL-01416</v>
      </c>
      <c r="F221" s="26" t="str">
        <f aca="false">'Source - Inventory'!M211</f>
        <v>Carmen Hernandez</v>
      </c>
      <c r="G221" s="26" t="n">
        <f aca="false">'Source - Inventory'!E211</f>
        <v>32</v>
      </c>
      <c r="H221" s="28" t="n">
        <f aca="false">'Source - Inventory'!O211</f>
        <v>35.1</v>
      </c>
      <c r="I221" s="28" t="n">
        <f aca="false">IF(D221="OCCUPIED",ROUNDUP(H221,0),"")</f>
        <v>36</v>
      </c>
      <c r="J221" s="28" t="n">
        <f aca="false">IF(D221="OCCUPIED",MAX(G221,I221),"")</f>
        <v>36</v>
      </c>
      <c r="K221" s="28" t="n">
        <f aca="false">IF(D221&lt;&gt;"OCCUPIED","",IF(C221="COVERED",Covered_Rate,Open_Rate))</f>
        <v>10.4</v>
      </c>
      <c r="L221" s="39" t="n">
        <f aca="false">IF(D221="OCCUPIED",J221*K221,"")</f>
        <v>374.4</v>
      </c>
      <c r="M221" s="26" t="n">
        <f aca="false">IF(D221&lt;&gt;"OCCUPIED","",COUNTIFS('Source - Billing Aug26'!$E$5:$E$773,A221,'Source - Billing Aug26'!$B$5:$B$773,Billing_Month,'Source - Billing Aug26'!$H$5:$H$773,"MONTHLY_MOORAGE"))</f>
        <v>1</v>
      </c>
      <c r="N221" s="28" t="n">
        <f aca="false">IF(M221=0,"",SUMIFS('Source - Billing Aug26'!$I$5:$I$773,'Source - Billing Aug26'!$E$5:$E$773,A221,'Source - Billing Aug26'!$B$5:$B$773,Billing_Month,'Source - Billing Aug26'!$H$5:$H$773,"MONTHLY_MOORAGE"))</f>
        <v>36</v>
      </c>
      <c r="O221" s="28" t="n">
        <f aca="false">IF(M221=0,"",SUMIFS('Source - Billing Aug26'!$L$5:$L$773,'Source - Billing Aug26'!$E$5:$E$773,A221,'Source - Billing Aug26'!$B$5:$B$773,Billing_Month,'Source - Billing Aug26'!$H$5:$H$773,"MONTHLY_MOORAGE"))</f>
        <v>10.4</v>
      </c>
      <c r="P221" s="39" t="n">
        <f aca="false">IF(D221&lt;&gt;"OCCUPIED","",SUMIFS('Source - Billing Aug26'!$M$5:$M$773,'Source - Billing Aug26'!$E$5:$E$773,A221,'Source - Billing Aug26'!$B$5:$B$773,Billing_Month,'Source - Billing Aug26'!$H$5:$H$773,"MONTHLY_MOORAGE"))</f>
        <v>374.4</v>
      </c>
      <c r="Q221" s="39" t="n">
        <f aca="false">IF(D221&lt;&gt;"OCCUPIED","",P221-L221)</f>
        <v>0</v>
      </c>
      <c r="R221" s="26" t="str">
        <f aca="false">IF(D221&lt;&gt;"OCCUPIED","OUT OF SCOPE",IF(M221=0,"MISSING AUGUST BILL",IF(M221&gt;1,"DUPLICATE BILL",IF(ABS(Q221)&lt;0.01,"MATCH",IF(Q221&gt;0,"OVERBILLED","UNDERBILLED")))))</f>
        <v>MATCH</v>
      </c>
      <c r="S221" s="26" t="str">
        <f aca="false">IF(M221=0,"",IFERROR(INDEX('Source - Billing Aug26'!$C$5:$C$773,MATCH(A221,'Source - Billing Aug26'!$E$5:$E$773,0)),""))</f>
        <v>AC-LP-0915</v>
      </c>
    </row>
    <row r="222" customFormat="false" ht="15" hidden="false" customHeight="true" outlineLevel="0" collapsed="false">
      <c r="A222" s="26" t="str">
        <f aca="false">'Source - Inventory'!A212</f>
        <v>LP-0916</v>
      </c>
      <c r="B222" s="26" t="str">
        <f aca="false">'Source - Inventory'!B212</f>
        <v>Ledgport</v>
      </c>
      <c r="C222" s="26" t="str">
        <f aca="false">'Source - Inventory'!G212</f>
        <v>COVERED</v>
      </c>
      <c r="D222" s="26" t="str">
        <f aca="false">'Source - Inventory'!J212</f>
        <v>VACANT</v>
      </c>
      <c r="E222" s="26" t="n">
        <f aca="false">'Source - Inventory'!L212</f>
        <v>0</v>
      </c>
      <c r="F222" s="26" t="n">
        <f aca="false">'Source - Inventory'!M212</f>
        <v>0</v>
      </c>
      <c r="G222" s="26" t="n">
        <f aca="false">'Source - Inventory'!E212</f>
        <v>36</v>
      </c>
      <c r="H222" s="28" t="n">
        <f aca="false">'Source - Inventory'!O212</f>
        <v>0</v>
      </c>
      <c r="I222" s="28" t="str">
        <f aca="false">IF(D222="OCCUPIED",ROUNDUP(H222,0),"")</f>
        <v/>
      </c>
      <c r="J222" s="28" t="str">
        <f aca="false">IF(D222="OCCUPIED",MAX(G222,I222),"")</f>
        <v/>
      </c>
      <c r="K222" s="28" t="str">
        <f aca="false">IF(D222&lt;&gt;"OCCUPIED","",IF(C222="COVERED",Covered_Rate,Open_Rate))</f>
        <v/>
      </c>
      <c r="L222" s="39" t="str">
        <f aca="false">IF(D222="OCCUPIED",J222*K222,"")</f>
        <v/>
      </c>
      <c r="M222" s="26" t="str">
        <f aca="false">IF(D222&lt;&gt;"OCCUPIED","",COUNTIFS('Source - Billing Aug26'!$E$5:$E$773,A222,'Source - Billing Aug26'!$B$5:$B$773,Billing_Month,'Source - Billing Aug26'!$H$5:$H$773,"MONTHLY_MOORAGE"))</f>
        <v/>
      </c>
      <c r="N222" s="28" t="n">
        <f aca="false">IF(M222=0,"",SUMIFS('Source - Billing Aug26'!$I$5:$I$773,'Source - Billing Aug26'!$E$5:$E$773,A222,'Source - Billing Aug26'!$B$5:$B$773,Billing_Month,'Source - Billing Aug26'!$H$5:$H$773,"MONTHLY_MOORAGE"))</f>
        <v>0</v>
      </c>
      <c r="O222" s="28" t="n">
        <f aca="false">IF(M222=0,"",SUMIFS('Source - Billing Aug26'!$L$5:$L$773,'Source - Billing Aug26'!$E$5:$E$773,A222,'Source - Billing Aug26'!$B$5:$B$773,Billing_Month,'Source - Billing Aug26'!$H$5:$H$773,"MONTHLY_MOORAGE"))</f>
        <v>0</v>
      </c>
      <c r="P222" s="39" t="str">
        <f aca="false">IF(D222&lt;&gt;"OCCUPIED","",SUMIFS('Source - Billing Aug26'!$M$5:$M$773,'Source - Billing Aug26'!$E$5:$E$773,A222,'Source - Billing Aug26'!$B$5:$B$773,Billing_Month,'Source - Billing Aug26'!$H$5:$H$773,"MONTHLY_MOORAGE"))</f>
        <v/>
      </c>
      <c r="Q222" s="39" t="str">
        <f aca="false">IF(D222&lt;&gt;"OCCUPIED","",P222-L222)</f>
        <v/>
      </c>
      <c r="R222" s="26" t="str">
        <f aca="false">IF(D222&lt;&gt;"OCCUPIED","OUT OF SCOPE",IF(M222=0,"MISSING AUGUST BILL",IF(M222&gt;1,"DUPLICATE BILL",IF(ABS(Q222)&lt;0.01,"MATCH",IF(Q222&gt;0,"OVERBILLED","UNDERBILLED")))))</f>
        <v>OUT OF SCOPE</v>
      </c>
      <c r="S222" s="26" t="str">
        <f aca="false">IF(M222=0,"",IFERROR(INDEX('Source - Billing Aug26'!$C$5:$C$773,MATCH(A222,'Source - Billing Aug26'!$E$5:$E$773,0)),""))</f>
        <v/>
      </c>
    </row>
    <row r="223" customFormat="false" ht="15" hidden="false" customHeight="true" outlineLevel="0" collapsed="false">
      <c r="A223" s="26" t="str">
        <f aca="false">'Source - Inventory'!A213</f>
        <v>LP-0917</v>
      </c>
      <c r="B223" s="26" t="str">
        <f aca="false">'Source - Inventory'!B213</f>
        <v>Ledgport</v>
      </c>
      <c r="C223" s="26" t="str">
        <f aca="false">'Source - Inventory'!G213</f>
        <v>COVERED</v>
      </c>
      <c r="D223" s="26" t="str">
        <f aca="false">'Source - Inventory'!J213</f>
        <v>OCCUPIED</v>
      </c>
      <c r="E223" s="26" t="str">
        <f aca="false">'Source - Inventory'!L213</f>
        <v>WL-01392</v>
      </c>
      <c r="F223" s="26" t="str">
        <f aca="false">'Source - Inventory'!M213</f>
        <v>Ryan Carr</v>
      </c>
      <c r="G223" s="26" t="n">
        <f aca="false">'Source - Inventory'!E213</f>
        <v>36</v>
      </c>
      <c r="H223" s="28" t="n">
        <f aca="false">'Source - Inventory'!O213</f>
        <v>34.5</v>
      </c>
      <c r="I223" s="28" t="n">
        <f aca="false">IF(D223="OCCUPIED",ROUNDUP(H223,0),"")</f>
        <v>35</v>
      </c>
      <c r="J223" s="28" t="n">
        <f aca="false">IF(D223="OCCUPIED",MAX(G223,I223),"")</f>
        <v>36</v>
      </c>
      <c r="K223" s="28" t="n">
        <f aca="false">IF(D223&lt;&gt;"OCCUPIED","",IF(C223="COVERED",Covered_Rate,Open_Rate))</f>
        <v>10.4</v>
      </c>
      <c r="L223" s="39" t="n">
        <f aca="false">IF(D223="OCCUPIED",J223*K223,"")</f>
        <v>374.4</v>
      </c>
      <c r="M223" s="26" t="n">
        <f aca="false">IF(D223&lt;&gt;"OCCUPIED","",COUNTIFS('Source - Billing Aug26'!$E$5:$E$773,A223,'Source - Billing Aug26'!$B$5:$B$773,Billing_Month,'Source - Billing Aug26'!$H$5:$H$773,"MONTHLY_MOORAGE"))</f>
        <v>1</v>
      </c>
      <c r="N223" s="28" t="n">
        <f aca="false">IF(M223=0,"",SUMIFS('Source - Billing Aug26'!$I$5:$I$773,'Source - Billing Aug26'!$E$5:$E$773,A223,'Source - Billing Aug26'!$B$5:$B$773,Billing_Month,'Source - Billing Aug26'!$H$5:$H$773,"MONTHLY_MOORAGE"))</f>
        <v>36</v>
      </c>
      <c r="O223" s="28" t="n">
        <f aca="false">IF(M223=0,"",SUMIFS('Source - Billing Aug26'!$L$5:$L$773,'Source - Billing Aug26'!$E$5:$E$773,A223,'Source - Billing Aug26'!$B$5:$B$773,Billing_Month,'Source - Billing Aug26'!$H$5:$H$773,"MONTHLY_MOORAGE"))</f>
        <v>10.4</v>
      </c>
      <c r="P223" s="39" t="n">
        <f aca="false">IF(D223&lt;&gt;"OCCUPIED","",SUMIFS('Source - Billing Aug26'!$M$5:$M$773,'Source - Billing Aug26'!$E$5:$E$773,A223,'Source - Billing Aug26'!$B$5:$B$773,Billing_Month,'Source - Billing Aug26'!$H$5:$H$773,"MONTHLY_MOORAGE"))</f>
        <v>374.4</v>
      </c>
      <c r="Q223" s="39" t="n">
        <f aca="false">IF(D223&lt;&gt;"OCCUPIED","",P223-L223)</f>
        <v>0</v>
      </c>
      <c r="R223" s="26" t="str">
        <f aca="false">IF(D223&lt;&gt;"OCCUPIED","OUT OF SCOPE",IF(M223=0,"MISSING AUGUST BILL",IF(M223&gt;1,"DUPLICATE BILL",IF(ABS(Q223)&lt;0.01,"MATCH",IF(Q223&gt;0,"OVERBILLED","UNDERBILLED")))))</f>
        <v>MATCH</v>
      </c>
      <c r="S223" s="26" t="str">
        <f aca="false">IF(M223=0,"",IFERROR(INDEX('Source - Billing Aug26'!$C$5:$C$773,MATCH(A223,'Source - Billing Aug26'!$E$5:$E$773,0)),""))</f>
        <v>AC-LP-0917</v>
      </c>
    </row>
    <row r="224" customFormat="false" ht="15" hidden="false" customHeight="true" outlineLevel="0" collapsed="false">
      <c r="A224" s="26" t="str">
        <f aca="false">'Source - Inventory'!A214</f>
        <v>LP-0918</v>
      </c>
      <c r="B224" s="26" t="str">
        <f aca="false">'Source - Inventory'!B214</f>
        <v>Ledgport</v>
      </c>
      <c r="C224" s="26" t="str">
        <f aca="false">'Source - Inventory'!G214</f>
        <v>COVERED</v>
      </c>
      <c r="D224" s="26" t="str">
        <f aca="false">'Source - Inventory'!J214</f>
        <v>OCCUPIED</v>
      </c>
      <c r="E224" s="26" t="str">
        <f aca="false">'Source - Inventory'!L214</f>
        <v>WL-03842</v>
      </c>
      <c r="F224" s="26" t="str">
        <f aca="false">'Source - Inventory'!M214</f>
        <v>Jennifer Campbell</v>
      </c>
      <c r="G224" s="26" t="n">
        <f aca="false">'Source - Inventory'!E214</f>
        <v>36</v>
      </c>
      <c r="H224" s="28" t="n">
        <f aca="false">'Source - Inventory'!O214</f>
        <v>58.2</v>
      </c>
      <c r="I224" s="28" t="n">
        <f aca="false">IF(D224="OCCUPIED",ROUNDUP(H224,0),"")</f>
        <v>59</v>
      </c>
      <c r="J224" s="28" t="n">
        <f aca="false">IF(D224="OCCUPIED",MAX(G224,I224),"")</f>
        <v>59</v>
      </c>
      <c r="K224" s="28" t="n">
        <f aca="false">IF(D224&lt;&gt;"OCCUPIED","",IF(C224="COVERED",Covered_Rate,Open_Rate))</f>
        <v>10.4</v>
      </c>
      <c r="L224" s="39" t="n">
        <f aca="false">IF(D224="OCCUPIED",J224*K224,"")</f>
        <v>613.6</v>
      </c>
      <c r="M224" s="26" t="n">
        <f aca="false">IF(D224&lt;&gt;"OCCUPIED","",COUNTIFS('Source - Billing Aug26'!$E$5:$E$773,A224,'Source - Billing Aug26'!$B$5:$B$773,Billing_Month,'Source - Billing Aug26'!$H$5:$H$773,"MONTHLY_MOORAGE"))</f>
        <v>1</v>
      </c>
      <c r="N224" s="28" t="n">
        <f aca="false">IF(M224=0,"",SUMIFS('Source - Billing Aug26'!$I$5:$I$773,'Source - Billing Aug26'!$E$5:$E$773,A224,'Source - Billing Aug26'!$B$5:$B$773,Billing_Month,'Source - Billing Aug26'!$H$5:$H$773,"MONTHLY_MOORAGE"))</f>
        <v>59</v>
      </c>
      <c r="O224" s="28" t="n">
        <f aca="false">IF(M224=0,"",SUMIFS('Source - Billing Aug26'!$L$5:$L$773,'Source - Billing Aug26'!$E$5:$E$773,A224,'Source - Billing Aug26'!$B$5:$B$773,Billing_Month,'Source - Billing Aug26'!$H$5:$H$773,"MONTHLY_MOORAGE"))</f>
        <v>10.4</v>
      </c>
      <c r="P224" s="39" t="n">
        <f aca="false">IF(D224&lt;&gt;"OCCUPIED","",SUMIFS('Source - Billing Aug26'!$M$5:$M$773,'Source - Billing Aug26'!$E$5:$E$773,A224,'Source - Billing Aug26'!$B$5:$B$773,Billing_Month,'Source - Billing Aug26'!$H$5:$H$773,"MONTHLY_MOORAGE"))</f>
        <v>613.6</v>
      </c>
      <c r="Q224" s="39" t="n">
        <f aca="false">IF(D224&lt;&gt;"OCCUPIED","",P224-L224)</f>
        <v>0</v>
      </c>
      <c r="R224" s="26" t="str">
        <f aca="false">IF(D224&lt;&gt;"OCCUPIED","OUT OF SCOPE",IF(M224=0,"MISSING AUGUST BILL",IF(M224&gt;1,"DUPLICATE BILL",IF(ABS(Q224)&lt;0.01,"MATCH",IF(Q224&gt;0,"OVERBILLED","UNDERBILLED")))))</f>
        <v>MATCH</v>
      </c>
      <c r="S224" s="26" t="str">
        <f aca="false">IF(M224=0,"",IFERROR(INDEX('Source - Billing Aug26'!$C$5:$C$773,MATCH(A224,'Source - Billing Aug26'!$E$5:$E$773,0)),""))</f>
        <v>AC-LP-0918</v>
      </c>
    </row>
    <row r="225" customFormat="false" ht="15" hidden="false" customHeight="true" outlineLevel="0" collapsed="false">
      <c r="A225" s="26" t="str">
        <f aca="false">'Source - Inventory'!A215</f>
        <v>LP-0919</v>
      </c>
      <c r="B225" s="26" t="str">
        <f aca="false">'Source - Inventory'!B215</f>
        <v>Ledgport</v>
      </c>
      <c r="C225" s="26" t="str">
        <f aca="false">'Source - Inventory'!G215</f>
        <v>COVERED</v>
      </c>
      <c r="D225" s="26" t="str">
        <f aca="false">'Source - Inventory'!J215</f>
        <v>OCCUPIED</v>
      </c>
      <c r="E225" s="26" t="str">
        <f aca="false">'Source - Inventory'!L215</f>
        <v>WL-02994</v>
      </c>
      <c r="F225" s="26" t="str">
        <f aca="false">'Source - Inventory'!M215</f>
        <v>Pamela Wright</v>
      </c>
      <c r="G225" s="26" t="n">
        <f aca="false">'Source - Inventory'!E215</f>
        <v>32</v>
      </c>
      <c r="H225" s="28" t="n">
        <f aca="false">'Source - Inventory'!O215</f>
        <v>24.5</v>
      </c>
      <c r="I225" s="28" t="n">
        <f aca="false">IF(D225="OCCUPIED",ROUNDUP(H225,0),"")</f>
        <v>25</v>
      </c>
      <c r="J225" s="28" t="n">
        <f aca="false">IF(D225="OCCUPIED",MAX(G225,I225),"")</f>
        <v>32</v>
      </c>
      <c r="K225" s="28" t="n">
        <f aca="false">IF(D225&lt;&gt;"OCCUPIED","",IF(C225="COVERED",Covered_Rate,Open_Rate))</f>
        <v>10.4</v>
      </c>
      <c r="L225" s="39" t="n">
        <f aca="false">IF(D225="OCCUPIED",J225*K225,"")</f>
        <v>332.8</v>
      </c>
      <c r="M225" s="26" t="n">
        <f aca="false">IF(D225&lt;&gt;"OCCUPIED","",COUNTIFS('Source - Billing Aug26'!$E$5:$E$773,A225,'Source - Billing Aug26'!$B$5:$B$773,Billing_Month,'Source - Billing Aug26'!$H$5:$H$773,"MONTHLY_MOORAGE"))</f>
        <v>1</v>
      </c>
      <c r="N225" s="28" t="n">
        <f aca="false">IF(M225=0,"",SUMIFS('Source - Billing Aug26'!$I$5:$I$773,'Source - Billing Aug26'!$E$5:$E$773,A225,'Source - Billing Aug26'!$B$5:$B$773,Billing_Month,'Source - Billing Aug26'!$H$5:$H$773,"MONTHLY_MOORAGE"))</f>
        <v>32</v>
      </c>
      <c r="O225" s="28" t="n">
        <f aca="false">IF(M225=0,"",SUMIFS('Source - Billing Aug26'!$L$5:$L$773,'Source - Billing Aug26'!$E$5:$E$773,A225,'Source - Billing Aug26'!$B$5:$B$773,Billing_Month,'Source - Billing Aug26'!$H$5:$H$773,"MONTHLY_MOORAGE"))</f>
        <v>10.4</v>
      </c>
      <c r="P225" s="39" t="n">
        <f aca="false">IF(D225&lt;&gt;"OCCUPIED","",SUMIFS('Source - Billing Aug26'!$M$5:$M$773,'Source - Billing Aug26'!$E$5:$E$773,A225,'Source - Billing Aug26'!$B$5:$B$773,Billing_Month,'Source - Billing Aug26'!$H$5:$H$773,"MONTHLY_MOORAGE"))</f>
        <v>332.8</v>
      </c>
      <c r="Q225" s="39" t="n">
        <f aca="false">IF(D225&lt;&gt;"OCCUPIED","",P225-L225)</f>
        <v>0</v>
      </c>
      <c r="R225" s="26" t="str">
        <f aca="false">IF(D225&lt;&gt;"OCCUPIED","OUT OF SCOPE",IF(M225=0,"MISSING AUGUST BILL",IF(M225&gt;1,"DUPLICATE BILL",IF(ABS(Q225)&lt;0.01,"MATCH",IF(Q225&gt;0,"OVERBILLED","UNDERBILLED")))))</f>
        <v>MATCH</v>
      </c>
      <c r="S225" s="26" t="str">
        <f aca="false">IF(M225=0,"",IFERROR(INDEX('Source - Billing Aug26'!$C$5:$C$773,MATCH(A225,'Source - Billing Aug26'!$E$5:$E$773,0)),""))</f>
        <v>AC-LP-0919</v>
      </c>
    </row>
    <row r="226" customFormat="false" ht="15" hidden="false" customHeight="true" outlineLevel="0" collapsed="false">
      <c r="A226" s="26" t="str">
        <f aca="false">'Source - Inventory'!A216</f>
        <v>LP-0920</v>
      </c>
      <c r="B226" s="26" t="str">
        <f aca="false">'Source - Inventory'!B216</f>
        <v>Ledgport</v>
      </c>
      <c r="C226" s="26" t="str">
        <f aca="false">'Source - Inventory'!G216</f>
        <v>COVERED</v>
      </c>
      <c r="D226" s="26" t="str">
        <f aca="false">'Source - Inventory'!J216</f>
        <v>OCCUPIED</v>
      </c>
      <c r="E226" s="26" t="str">
        <f aca="false">'Source - Inventory'!L216</f>
        <v>WL-01174</v>
      </c>
      <c r="F226" s="26" t="str">
        <f aca="false">'Source - Inventory'!M216</f>
        <v>Jason Kim</v>
      </c>
      <c r="G226" s="26" t="n">
        <f aca="false">'Source - Inventory'!E216</f>
        <v>28</v>
      </c>
      <c r="H226" s="28" t="n">
        <f aca="false">'Source - Inventory'!O216</f>
        <v>38.3</v>
      </c>
      <c r="I226" s="28" t="n">
        <f aca="false">IF(D226="OCCUPIED",ROUNDUP(H226,0),"")</f>
        <v>39</v>
      </c>
      <c r="J226" s="28" t="n">
        <f aca="false">IF(D226="OCCUPIED",MAX(G226,I226),"")</f>
        <v>39</v>
      </c>
      <c r="K226" s="28" t="n">
        <f aca="false">IF(D226&lt;&gt;"OCCUPIED","",IF(C226="COVERED",Covered_Rate,Open_Rate))</f>
        <v>10.4</v>
      </c>
      <c r="L226" s="39" t="n">
        <f aca="false">IF(D226="OCCUPIED",J226*K226,"")</f>
        <v>405.6</v>
      </c>
      <c r="M226" s="26" t="n">
        <f aca="false">IF(D226&lt;&gt;"OCCUPIED","",COUNTIFS('Source - Billing Aug26'!$E$5:$E$773,A226,'Source - Billing Aug26'!$B$5:$B$773,Billing_Month,'Source - Billing Aug26'!$H$5:$H$773,"MONTHLY_MOORAGE"))</f>
        <v>1</v>
      </c>
      <c r="N226" s="28" t="n">
        <f aca="false">IF(M226=0,"",SUMIFS('Source - Billing Aug26'!$I$5:$I$773,'Source - Billing Aug26'!$E$5:$E$773,A226,'Source - Billing Aug26'!$B$5:$B$773,Billing_Month,'Source - Billing Aug26'!$H$5:$H$773,"MONTHLY_MOORAGE"))</f>
        <v>39</v>
      </c>
      <c r="O226" s="28" t="n">
        <f aca="false">IF(M226=0,"",SUMIFS('Source - Billing Aug26'!$L$5:$L$773,'Source - Billing Aug26'!$E$5:$E$773,A226,'Source - Billing Aug26'!$B$5:$B$773,Billing_Month,'Source - Billing Aug26'!$H$5:$H$773,"MONTHLY_MOORAGE"))</f>
        <v>10.4</v>
      </c>
      <c r="P226" s="39" t="n">
        <f aca="false">IF(D226&lt;&gt;"OCCUPIED","",SUMIFS('Source - Billing Aug26'!$M$5:$M$773,'Source - Billing Aug26'!$E$5:$E$773,A226,'Source - Billing Aug26'!$B$5:$B$773,Billing_Month,'Source - Billing Aug26'!$H$5:$H$773,"MONTHLY_MOORAGE"))</f>
        <v>405.6</v>
      </c>
      <c r="Q226" s="39" t="n">
        <f aca="false">IF(D226&lt;&gt;"OCCUPIED","",P226-L226)</f>
        <v>0</v>
      </c>
      <c r="R226" s="26" t="str">
        <f aca="false">IF(D226&lt;&gt;"OCCUPIED","OUT OF SCOPE",IF(M226=0,"MISSING AUGUST BILL",IF(M226&gt;1,"DUPLICATE BILL",IF(ABS(Q226)&lt;0.01,"MATCH",IF(Q226&gt;0,"OVERBILLED","UNDERBILLED")))))</f>
        <v>MATCH</v>
      </c>
      <c r="S226" s="26" t="str">
        <f aca="false">IF(M226=0,"",IFERROR(INDEX('Source - Billing Aug26'!$C$5:$C$773,MATCH(A226,'Source - Billing Aug26'!$E$5:$E$773,0)),""))</f>
        <v>AC-LP-0920</v>
      </c>
    </row>
    <row r="227" customFormat="false" ht="15" hidden="false" customHeight="true" outlineLevel="0" collapsed="false">
      <c r="A227" s="26" t="str">
        <f aca="false">'Source - Inventory'!A217</f>
        <v>LP-0921</v>
      </c>
      <c r="B227" s="26" t="str">
        <f aca="false">'Source - Inventory'!B217</f>
        <v>Ledgport</v>
      </c>
      <c r="C227" s="26" t="str">
        <f aca="false">'Source - Inventory'!G217</f>
        <v>COVERED</v>
      </c>
      <c r="D227" s="26" t="str">
        <f aca="false">'Source - Inventory'!J217</f>
        <v>OCCUPIED</v>
      </c>
      <c r="E227" s="26" t="str">
        <f aca="false">'Source - Inventory'!L217</f>
        <v>WL-02368</v>
      </c>
      <c r="F227" s="26" t="str">
        <f aca="false">'Source - Inventory'!M217</f>
        <v>Chris Chavez</v>
      </c>
      <c r="G227" s="26" t="n">
        <f aca="false">'Source - Inventory'!E217</f>
        <v>28</v>
      </c>
      <c r="H227" s="28" t="n">
        <f aca="false">'Source - Inventory'!O217</f>
        <v>24.8</v>
      </c>
      <c r="I227" s="28" t="n">
        <f aca="false">IF(D227="OCCUPIED",ROUNDUP(H227,0),"")</f>
        <v>25</v>
      </c>
      <c r="J227" s="28" t="n">
        <f aca="false">IF(D227="OCCUPIED",MAX(G227,I227),"")</f>
        <v>28</v>
      </c>
      <c r="K227" s="28" t="n">
        <f aca="false">IF(D227&lt;&gt;"OCCUPIED","",IF(C227="COVERED",Covered_Rate,Open_Rate))</f>
        <v>10.4</v>
      </c>
      <c r="L227" s="39" t="n">
        <f aca="false">IF(D227="OCCUPIED",J227*K227,"")</f>
        <v>291.2</v>
      </c>
      <c r="M227" s="26" t="n">
        <f aca="false">IF(D227&lt;&gt;"OCCUPIED","",COUNTIFS('Source - Billing Aug26'!$E$5:$E$773,A227,'Source - Billing Aug26'!$B$5:$B$773,Billing_Month,'Source - Billing Aug26'!$H$5:$H$773,"MONTHLY_MOORAGE"))</f>
        <v>1</v>
      </c>
      <c r="N227" s="28" t="n">
        <f aca="false">IF(M227=0,"",SUMIFS('Source - Billing Aug26'!$I$5:$I$773,'Source - Billing Aug26'!$E$5:$E$773,A227,'Source - Billing Aug26'!$B$5:$B$773,Billing_Month,'Source - Billing Aug26'!$H$5:$H$773,"MONTHLY_MOORAGE"))</f>
        <v>28</v>
      </c>
      <c r="O227" s="28" t="n">
        <f aca="false">IF(M227=0,"",SUMIFS('Source - Billing Aug26'!$L$5:$L$773,'Source - Billing Aug26'!$E$5:$E$773,A227,'Source - Billing Aug26'!$B$5:$B$773,Billing_Month,'Source - Billing Aug26'!$H$5:$H$773,"MONTHLY_MOORAGE"))</f>
        <v>10.4</v>
      </c>
      <c r="P227" s="39" t="n">
        <f aca="false">IF(D227&lt;&gt;"OCCUPIED","",SUMIFS('Source - Billing Aug26'!$M$5:$M$773,'Source - Billing Aug26'!$E$5:$E$773,A227,'Source - Billing Aug26'!$B$5:$B$773,Billing_Month,'Source - Billing Aug26'!$H$5:$H$773,"MONTHLY_MOORAGE"))</f>
        <v>291.2</v>
      </c>
      <c r="Q227" s="39" t="n">
        <f aca="false">IF(D227&lt;&gt;"OCCUPIED","",P227-L227)</f>
        <v>0</v>
      </c>
      <c r="R227" s="26" t="str">
        <f aca="false">IF(D227&lt;&gt;"OCCUPIED","OUT OF SCOPE",IF(M227=0,"MISSING AUGUST BILL",IF(M227&gt;1,"DUPLICATE BILL",IF(ABS(Q227)&lt;0.01,"MATCH",IF(Q227&gt;0,"OVERBILLED","UNDERBILLED")))))</f>
        <v>MATCH</v>
      </c>
      <c r="S227" s="26" t="str">
        <f aca="false">IF(M227=0,"",IFERROR(INDEX('Source - Billing Aug26'!$C$5:$C$773,MATCH(A227,'Source - Billing Aug26'!$E$5:$E$773,0)),""))</f>
        <v>AC-LP-0921</v>
      </c>
    </row>
    <row r="228" customFormat="false" ht="15" hidden="false" customHeight="true" outlineLevel="0" collapsed="false">
      <c r="A228" s="26" t="str">
        <f aca="false">'Source - Inventory'!A218</f>
        <v>LP-0922</v>
      </c>
      <c r="B228" s="26" t="str">
        <f aca="false">'Source - Inventory'!B218</f>
        <v>Ledgport</v>
      </c>
      <c r="C228" s="26" t="str">
        <f aca="false">'Source - Inventory'!G218</f>
        <v>COVERED</v>
      </c>
      <c r="D228" s="26" t="str">
        <f aca="false">'Source - Inventory'!J218</f>
        <v>OCCUPIED</v>
      </c>
      <c r="E228" s="26" t="str">
        <f aca="false">'Source - Inventory'!L218</f>
        <v>WL-03260</v>
      </c>
      <c r="F228" s="26" t="str">
        <f aca="false">'Source - Inventory'!M218</f>
        <v>Joel Thomas</v>
      </c>
      <c r="G228" s="26" t="n">
        <f aca="false">'Source - Inventory'!E218</f>
        <v>24</v>
      </c>
      <c r="H228" s="28" t="n">
        <f aca="false">'Source - Inventory'!O218</f>
        <v>58</v>
      </c>
      <c r="I228" s="28" t="n">
        <f aca="false">IF(D228="OCCUPIED",ROUNDUP(H228,0),"")</f>
        <v>58</v>
      </c>
      <c r="J228" s="28" t="n">
        <f aca="false">IF(D228="OCCUPIED",MAX(G228,I228),"")</f>
        <v>58</v>
      </c>
      <c r="K228" s="28" t="n">
        <f aca="false">IF(D228&lt;&gt;"OCCUPIED","",IF(C228="COVERED",Covered_Rate,Open_Rate))</f>
        <v>10.4</v>
      </c>
      <c r="L228" s="39" t="n">
        <f aca="false">IF(D228="OCCUPIED",J228*K228,"")</f>
        <v>603.2</v>
      </c>
      <c r="M228" s="26" t="n">
        <f aca="false">IF(D228&lt;&gt;"OCCUPIED","",COUNTIFS('Source - Billing Aug26'!$E$5:$E$773,A228,'Source - Billing Aug26'!$B$5:$B$773,Billing_Month,'Source - Billing Aug26'!$H$5:$H$773,"MONTHLY_MOORAGE"))</f>
        <v>1</v>
      </c>
      <c r="N228" s="28" t="n">
        <f aca="false">IF(M228=0,"",SUMIFS('Source - Billing Aug26'!$I$5:$I$773,'Source - Billing Aug26'!$E$5:$E$773,A228,'Source - Billing Aug26'!$B$5:$B$773,Billing_Month,'Source - Billing Aug26'!$H$5:$H$773,"MONTHLY_MOORAGE"))</f>
        <v>58</v>
      </c>
      <c r="O228" s="28" t="n">
        <f aca="false">IF(M228=0,"",SUMIFS('Source - Billing Aug26'!$L$5:$L$773,'Source - Billing Aug26'!$E$5:$E$773,A228,'Source - Billing Aug26'!$B$5:$B$773,Billing_Month,'Source - Billing Aug26'!$H$5:$H$773,"MONTHLY_MOORAGE"))</f>
        <v>10.4</v>
      </c>
      <c r="P228" s="39" t="n">
        <f aca="false">IF(D228&lt;&gt;"OCCUPIED","",SUMIFS('Source - Billing Aug26'!$M$5:$M$773,'Source - Billing Aug26'!$E$5:$E$773,A228,'Source - Billing Aug26'!$B$5:$B$773,Billing_Month,'Source - Billing Aug26'!$H$5:$H$773,"MONTHLY_MOORAGE"))</f>
        <v>603.2</v>
      </c>
      <c r="Q228" s="39" t="n">
        <f aca="false">IF(D228&lt;&gt;"OCCUPIED","",P228-L228)</f>
        <v>0</v>
      </c>
      <c r="R228" s="26" t="str">
        <f aca="false">IF(D228&lt;&gt;"OCCUPIED","OUT OF SCOPE",IF(M228=0,"MISSING AUGUST BILL",IF(M228&gt;1,"DUPLICATE BILL",IF(ABS(Q228)&lt;0.01,"MATCH",IF(Q228&gt;0,"OVERBILLED","UNDERBILLED")))))</f>
        <v>MATCH</v>
      </c>
      <c r="S228" s="26" t="str">
        <f aca="false">IF(M228=0,"",IFERROR(INDEX('Source - Billing Aug26'!$C$5:$C$773,MATCH(A228,'Source - Billing Aug26'!$E$5:$E$773,0)),""))</f>
        <v>AC-LP-0922</v>
      </c>
    </row>
    <row r="229" customFormat="false" ht="15" hidden="false" customHeight="true" outlineLevel="0" collapsed="false">
      <c r="A229" s="26" t="str">
        <f aca="false">'Source - Inventory'!A219</f>
        <v>LP-0923</v>
      </c>
      <c r="B229" s="26" t="str">
        <f aca="false">'Source - Inventory'!B219</f>
        <v>Ledgport</v>
      </c>
      <c r="C229" s="26" t="str">
        <f aca="false">'Source - Inventory'!G219</f>
        <v>COVERED</v>
      </c>
      <c r="D229" s="26" t="str">
        <f aca="false">'Source - Inventory'!J219</f>
        <v>OCCUPIED</v>
      </c>
      <c r="E229" s="26" t="str">
        <f aca="false">'Source - Inventory'!L219</f>
        <v>WL-02672</v>
      </c>
      <c r="F229" s="26" t="str">
        <f aca="false">'Source - Inventory'!M219</f>
        <v>Russell Barnes</v>
      </c>
      <c r="G229" s="26" t="n">
        <f aca="false">'Source - Inventory'!E219</f>
        <v>24</v>
      </c>
      <c r="H229" s="28" t="n">
        <f aca="false">'Source - Inventory'!O219</f>
        <v>21</v>
      </c>
      <c r="I229" s="28" t="n">
        <f aca="false">IF(D229="OCCUPIED",ROUNDUP(H229,0),"")</f>
        <v>21</v>
      </c>
      <c r="J229" s="28" t="n">
        <f aca="false">IF(D229="OCCUPIED",MAX(G229,I229),"")</f>
        <v>24</v>
      </c>
      <c r="K229" s="28" t="n">
        <f aca="false">IF(D229&lt;&gt;"OCCUPIED","",IF(C229="COVERED",Covered_Rate,Open_Rate))</f>
        <v>10.4</v>
      </c>
      <c r="L229" s="39" t="n">
        <f aca="false">IF(D229="OCCUPIED",J229*K229,"")</f>
        <v>249.6</v>
      </c>
      <c r="M229" s="26" t="n">
        <f aca="false">IF(D229&lt;&gt;"OCCUPIED","",COUNTIFS('Source - Billing Aug26'!$E$5:$E$773,A229,'Source - Billing Aug26'!$B$5:$B$773,Billing_Month,'Source - Billing Aug26'!$H$5:$H$773,"MONTHLY_MOORAGE"))</f>
        <v>1</v>
      </c>
      <c r="N229" s="28" t="n">
        <f aca="false">IF(M229=0,"",SUMIFS('Source - Billing Aug26'!$I$5:$I$773,'Source - Billing Aug26'!$E$5:$E$773,A229,'Source - Billing Aug26'!$B$5:$B$773,Billing_Month,'Source - Billing Aug26'!$H$5:$H$773,"MONTHLY_MOORAGE"))</f>
        <v>24</v>
      </c>
      <c r="O229" s="28" t="n">
        <f aca="false">IF(M229=0,"",SUMIFS('Source - Billing Aug26'!$L$5:$L$773,'Source - Billing Aug26'!$E$5:$E$773,A229,'Source - Billing Aug26'!$B$5:$B$773,Billing_Month,'Source - Billing Aug26'!$H$5:$H$773,"MONTHLY_MOORAGE"))</f>
        <v>10.4</v>
      </c>
      <c r="P229" s="39" t="n">
        <f aca="false">IF(D229&lt;&gt;"OCCUPIED","",SUMIFS('Source - Billing Aug26'!$M$5:$M$773,'Source - Billing Aug26'!$E$5:$E$773,A229,'Source - Billing Aug26'!$B$5:$B$773,Billing_Month,'Source - Billing Aug26'!$H$5:$H$773,"MONTHLY_MOORAGE"))</f>
        <v>249.6</v>
      </c>
      <c r="Q229" s="39" t="n">
        <f aca="false">IF(D229&lt;&gt;"OCCUPIED","",P229-L229)</f>
        <v>0</v>
      </c>
      <c r="R229" s="26" t="str">
        <f aca="false">IF(D229&lt;&gt;"OCCUPIED","OUT OF SCOPE",IF(M229=0,"MISSING AUGUST BILL",IF(M229&gt;1,"DUPLICATE BILL",IF(ABS(Q229)&lt;0.01,"MATCH",IF(Q229&gt;0,"OVERBILLED","UNDERBILLED")))))</f>
        <v>MATCH</v>
      </c>
      <c r="S229" s="26" t="str">
        <f aca="false">IF(M229=0,"",IFERROR(INDEX('Source - Billing Aug26'!$C$5:$C$773,MATCH(A229,'Source - Billing Aug26'!$E$5:$E$773,0)),""))</f>
        <v>AC-LP-0923</v>
      </c>
    </row>
    <row r="230" customFormat="false" ht="15" hidden="false" customHeight="true" outlineLevel="0" collapsed="false">
      <c r="A230" s="26" t="str">
        <f aca="false">'Source - Inventory'!A220</f>
        <v>LP-0924</v>
      </c>
      <c r="B230" s="26" t="str">
        <f aca="false">'Source - Inventory'!B220</f>
        <v>Ledgport</v>
      </c>
      <c r="C230" s="26" t="str">
        <f aca="false">'Source - Inventory'!G220</f>
        <v>COVERED</v>
      </c>
      <c r="D230" s="26" t="str">
        <f aca="false">'Source - Inventory'!J220</f>
        <v>OCCUPIED</v>
      </c>
      <c r="E230" s="26" t="str">
        <f aca="false">'Source - Inventory'!L220</f>
        <v>WL-01312</v>
      </c>
      <c r="F230" s="26" t="str">
        <f aca="false">'Source - Inventory'!M220</f>
        <v>Matthew King</v>
      </c>
      <c r="G230" s="26" t="n">
        <f aca="false">'Source - Inventory'!E220</f>
        <v>28</v>
      </c>
      <c r="H230" s="28" t="n">
        <f aca="false">'Source - Inventory'!O220</f>
        <v>59.9</v>
      </c>
      <c r="I230" s="28" t="n">
        <f aca="false">IF(D230="OCCUPIED",ROUNDUP(H230,0),"")</f>
        <v>60</v>
      </c>
      <c r="J230" s="28" t="n">
        <f aca="false">IF(D230="OCCUPIED",MAX(G230,I230),"")</f>
        <v>60</v>
      </c>
      <c r="K230" s="28" t="n">
        <f aca="false">IF(D230&lt;&gt;"OCCUPIED","",IF(C230="COVERED",Covered_Rate,Open_Rate))</f>
        <v>10.4</v>
      </c>
      <c r="L230" s="39" t="n">
        <f aca="false">IF(D230="OCCUPIED",J230*K230,"")</f>
        <v>624</v>
      </c>
      <c r="M230" s="26" t="n">
        <f aca="false">IF(D230&lt;&gt;"OCCUPIED","",COUNTIFS('Source - Billing Aug26'!$E$5:$E$773,A230,'Source - Billing Aug26'!$B$5:$B$773,Billing_Month,'Source - Billing Aug26'!$H$5:$H$773,"MONTHLY_MOORAGE"))</f>
        <v>1</v>
      </c>
      <c r="N230" s="28" t="n">
        <f aca="false">IF(M230=0,"",SUMIFS('Source - Billing Aug26'!$I$5:$I$773,'Source - Billing Aug26'!$E$5:$E$773,A230,'Source - Billing Aug26'!$B$5:$B$773,Billing_Month,'Source - Billing Aug26'!$H$5:$H$773,"MONTHLY_MOORAGE"))</f>
        <v>60</v>
      </c>
      <c r="O230" s="28" t="n">
        <f aca="false">IF(M230=0,"",SUMIFS('Source - Billing Aug26'!$L$5:$L$773,'Source - Billing Aug26'!$E$5:$E$773,A230,'Source - Billing Aug26'!$B$5:$B$773,Billing_Month,'Source - Billing Aug26'!$H$5:$H$773,"MONTHLY_MOORAGE"))</f>
        <v>10.4</v>
      </c>
      <c r="P230" s="39" t="n">
        <f aca="false">IF(D230&lt;&gt;"OCCUPIED","",SUMIFS('Source - Billing Aug26'!$M$5:$M$773,'Source - Billing Aug26'!$E$5:$E$773,A230,'Source - Billing Aug26'!$B$5:$B$773,Billing_Month,'Source - Billing Aug26'!$H$5:$H$773,"MONTHLY_MOORAGE"))</f>
        <v>624</v>
      </c>
      <c r="Q230" s="39" t="n">
        <f aca="false">IF(D230&lt;&gt;"OCCUPIED","",P230-L230)</f>
        <v>0</v>
      </c>
      <c r="R230" s="26" t="str">
        <f aca="false">IF(D230&lt;&gt;"OCCUPIED","OUT OF SCOPE",IF(M230=0,"MISSING AUGUST BILL",IF(M230&gt;1,"DUPLICATE BILL",IF(ABS(Q230)&lt;0.01,"MATCH",IF(Q230&gt;0,"OVERBILLED","UNDERBILLED")))))</f>
        <v>MATCH</v>
      </c>
      <c r="S230" s="26" t="str">
        <f aca="false">IF(M230=0,"",IFERROR(INDEX('Source - Billing Aug26'!$C$5:$C$773,MATCH(A230,'Source - Billing Aug26'!$E$5:$E$773,0)),""))</f>
        <v>AC-LP-0924</v>
      </c>
    </row>
    <row r="231" customFormat="false" ht="15" hidden="false" customHeight="true" outlineLevel="0" collapsed="false">
      <c r="A231" s="26" t="str">
        <f aca="false">'Source - Inventory'!A221</f>
        <v>LP-1001</v>
      </c>
      <c r="B231" s="26" t="str">
        <f aca="false">'Source - Inventory'!B221</f>
        <v>Ledgport</v>
      </c>
      <c r="C231" s="26" t="str">
        <f aca="false">'Source - Inventory'!G221</f>
        <v>COVERED</v>
      </c>
      <c r="D231" s="26" t="str">
        <f aca="false">'Source - Inventory'!J221</f>
        <v>OCCUPIED</v>
      </c>
      <c r="E231" s="26" t="str">
        <f aca="false">'Source - Inventory'!L221</f>
        <v>WL-03184</v>
      </c>
      <c r="F231" s="26" t="str">
        <f aca="false">'Source - Inventory'!M221</f>
        <v>Lindsay Alexander</v>
      </c>
      <c r="G231" s="26" t="n">
        <f aca="false">'Source - Inventory'!E221</f>
        <v>40</v>
      </c>
      <c r="H231" s="28" t="n">
        <f aca="false">'Source - Inventory'!O221</f>
        <v>54.4</v>
      </c>
      <c r="I231" s="28" t="n">
        <f aca="false">IF(D231="OCCUPIED",ROUNDUP(H231,0),"")</f>
        <v>55</v>
      </c>
      <c r="J231" s="28" t="n">
        <f aca="false">IF(D231="OCCUPIED",MAX(G231,I231),"")</f>
        <v>55</v>
      </c>
      <c r="K231" s="28" t="n">
        <f aca="false">IF(D231&lt;&gt;"OCCUPIED","",IF(C231="COVERED",Covered_Rate,Open_Rate))</f>
        <v>10.4</v>
      </c>
      <c r="L231" s="39" t="n">
        <f aca="false">IF(D231="OCCUPIED",J231*K231,"")</f>
        <v>572</v>
      </c>
      <c r="M231" s="26" t="n">
        <f aca="false">IF(D231&lt;&gt;"OCCUPIED","",COUNTIFS('Source - Billing Aug26'!$E$5:$E$773,A231,'Source - Billing Aug26'!$B$5:$B$773,Billing_Month,'Source - Billing Aug26'!$H$5:$H$773,"MONTHLY_MOORAGE"))</f>
        <v>1</v>
      </c>
      <c r="N231" s="28" t="n">
        <f aca="false">IF(M231=0,"",SUMIFS('Source - Billing Aug26'!$I$5:$I$773,'Source - Billing Aug26'!$E$5:$E$773,A231,'Source - Billing Aug26'!$B$5:$B$773,Billing_Month,'Source - Billing Aug26'!$H$5:$H$773,"MONTHLY_MOORAGE"))</f>
        <v>55</v>
      </c>
      <c r="O231" s="28" t="n">
        <f aca="false">IF(M231=0,"",SUMIFS('Source - Billing Aug26'!$L$5:$L$773,'Source - Billing Aug26'!$E$5:$E$773,A231,'Source - Billing Aug26'!$B$5:$B$773,Billing_Month,'Source - Billing Aug26'!$H$5:$H$773,"MONTHLY_MOORAGE"))</f>
        <v>10.4</v>
      </c>
      <c r="P231" s="39" t="n">
        <f aca="false">IF(D231&lt;&gt;"OCCUPIED","",SUMIFS('Source - Billing Aug26'!$M$5:$M$773,'Source - Billing Aug26'!$E$5:$E$773,A231,'Source - Billing Aug26'!$B$5:$B$773,Billing_Month,'Source - Billing Aug26'!$H$5:$H$773,"MONTHLY_MOORAGE"))</f>
        <v>572</v>
      </c>
      <c r="Q231" s="39" t="n">
        <f aca="false">IF(D231&lt;&gt;"OCCUPIED","",P231-L231)</f>
        <v>0</v>
      </c>
      <c r="R231" s="26" t="str">
        <f aca="false">IF(D231&lt;&gt;"OCCUPIED","OUT OF SCOPE",IF(M231=0,"MISSING AUGUST BILL",IF(M231&gt;1,"DUPLICATE BILL",IF(ABS(Q231)&lt;0.01,"MATCH",IF(Q231&gt;0,"OVERBILLED","UNDERBILLED")))))</f>
        <v>MATCH</v>
      </c>
      <c r="S231" s="26" t="str">
        <f aca="false">IF(M231=0,"",IFERROR(INDEX('Source - Billing Aug26'!$C$5:$C$773,MATCH(A231,'Source - Billing Aug26'!$E$5:$E$773,0)),""))</f>
        <v>AC-LP-1001</v>
      </c>
    </row>
    <row r="232" customFormat="false" ht="15" hidden="false" customHeight="true" outlineLevel="0" collapsed="false">
      <c r="A232" s="26" t="str">
        <f aca="false">'Source - Inventory'!A222</f>
        <v>LP-1002</v>
      </c>
      <c r="B232" s="26" t="str">
        <f aca="false">'Source - Inventory'!B222</f>
        <v>Ledgport</v>
      </c>
      <c r="C232" s="26" t="str">
        <f aca="false">'Source - Inventory'!G222</f>
        <v>COVERED</v>
      </c>
      <c r="D232" s="26" t="str">
        <f aca="false">'Source - Inventory'!J222</f>
        <v>OCCUPIED</v>
      </c>
      <c r="E232" s="26" t="str">
        <f aca="false">'Source - Inventory'!L222</f>
        <v>WL-03393</v>
      </c>
      <c r="F232" s="26" t="str">
        <f aca="false">'Source - Inventory'!M222</f>
        <v>Richard Norris</v>
      </c>
      <c r="G232" s="26" t="n">
        <f aca="false">'Source - Inventory'!E222</f>
        <v>32</v>
      </c>
      <c r="H232" s="28" t="n">
        <f aca="false">'Source - Inventory'!O222</f>
        <v>62</v>
      </c>
      <c r="I232" s="28" t="n">
        <f aca="false">IF(D232="OCCUPIED",ROUNDUP(H232,0),"")</f>
        <v>62</v>
      </c>
      <c r="J232" s="28" t="n">
        <f aca="false">IF(D232="OCCUPIED",MAX(G232,I232),"")</f>
        <v>62</v>
      </c>
      <c r="K232" s="28" t="n">
        <f aca="false">IF(D232&lt;&gt;"OCCUPIED","",IF(C232="COVERED",Covered_Rate,Open_Rate))</f>
        <v>10.4</v>
      </c>
      <c r="L232" s="39" t="n">
        <f aca="false">IF(D232="OCCUPIED",J232*K232,"")</f>
        <v>644.8</v>
      </c>
      <c r="M232" s="26" t="n">
        <f aca="false">IF(D232&lt;&gt;"OCCUPIED","",COUNTIFS('Source - Billing Aug26'!$E$5:$E$773,A232,'Source - Billing Aug26'!$B$5:$B$773,Billing_Month,'Source - Billing Aug26'!$H$5:$H$773,"MONTHLY_MOORAGE"))</f>
        <v>1</v>
      </c>
      <c r="N232" s="28" t="n">
        <f aca="false">IF(M232=0,"",SUMIFS('Source - Billing Aug26'!$I$5:$I$773,'Source - Billing Aug26'!$E$5:$E$773,A232,'Source - Billing Aug26'!$B$5:$B$773,Billing_Month,'Source - Billing Aug26'!$H$5:$H$773,"MONTHLY_MOORAGE"))</f>
        <v>62</v>
      </c>
      <c r="O232" s="28" t="n">
        <f aca="false">IF(M232=0,"",SUMIFS('Source - Billing Aug26'!$L$5:$L$773,'Source - Billing Aug26'!$E$5:$E$773,A232,'Source - Billing Aug26'!$B$5:$B$773,Billing_Month,'Source - Billing Aug26'!$H$5:$H$773,"MONTHLY_MOORAGE"))</f>
        <v>10.4</v>
      </c>
      <c r="P232" s="39" t="n">
        <f aca="false">IF(D232&lt;&gt;"OCCUPIED","",SUMIFS('Source - Billing Aug26'!$M$5:$M$773,'Source - Billing Aug26'!$E$5:$E$773,A232,'Source - Billing Aug26'!$B$5:$B$773,Billing_Month,'Source - Billing Aug26'!$H$5:$H$773,"MONTHLY_MOORAGE"))</f>
        <v>644.8</v>
      </c>
      <c r="Q232" s="39" t="n">
        <f aca="false">IF(D232&lt;&gt;"OCCUPIED","",P232-L232)</f>
        <v>0</v>
      </c>
      <c r="R232" s="26" t="str">
        <f aca="false">IF(D232&lt;&gt;"OCCUPIED","OUT OF SCOPE",IF(M232=0,"MISSING AUGUST BILL",IF(M232&gt;1,"DUPLICATE BILL",IF(ABS(Q232)&lt;0.01,"MATCH",IF(Q232&gt;0,"OVERBILLED","UNDERBILLED")))))</f>
        <v>MATCH</v>
      </c>
      <c r="S232" s="26" t="str">
        <f aca="false">IF(M232=0,"",IFERROR(INDEX('Source - Billing Aug26'!$C$5:$C$773,MATCH(A232,'Source - Billing Aug26'!$E$5:$E$773,0)),""))</f>
        <v>AC-LP-1002</v>
      </c>
    </row>
    <row r="233" customFormat="false" ht="15" hidden="false" customHeight="true" outlineLevel="0" collapsed="false">
      <c r="A233" s="26" t="str">
        <f aca="false">'Source - Inventory'!A223</f>
        <v>LP-1003</v>
      </c>
      <c r="B233" s="26" t="str">
        <f aca="false">'Source - Inventory'!B223</f>
        <v>Ledgport</v>
      </c>
      <c r="C233" s="26" t="str">
        <f aca="false">'Source - Inventory'!G223</f>
        <v>COVERED</v>
      </c>
      <c r="D233" s="26" t="str">
        <f aca="false">'Source - Inventory'!J223</f>
        <v>OCCUPIED</v>
      </c>
      <c r="E233" s="26" t="str">
        <f aca="false">'Source - Inventory'!L223</f>
        <v>WL-01310</v>
      </c>
      <c r="F233" s="26" t="str">
        <f aca="false">'Source - Inventory'!M223</f>
        <v>Donna Weber</v>
      </c>
      <c r="G233" s="26" t="n">
        <f aca="false">'Source - Inventory'!E223</f>
        <v>28</v>
      </c>
      <c r="H233" s="28" t="n">
        <f aca="false">'Source - Inventory'!O223</f>
        <v>56.2</v>
      </c>
      <c r="I233" s="28" t="n">
        <f aca="false">IF(D233="OCCUPIED",ROUNDUP(H233,0),"")</f>
        <v>57</v>
      </c>
      <c r="J233" s="28" t="n">
        <f aca="false">IF(D233="OCCUPIED",MAX(G233,I233),"")</f>
        <v>57</v>
      </c>
      <c r="K233" s="28" t="n">
        <f aca="false">IF(D233&lt;&gt;"OCCUPIED","",IF(C233="COVERED",Covered_Rate,Open_Rate))</f>
        <v>10.4</v>
      </c>
      <c r="L233" s="39" t="n">
        <f aca="false">IF(D233="OCCUPIED",J233*K233,"")</f>
        <v>592.8</v>
      </c>
      <c r="M233" s="26" t="n">
        <f aca="false">IF(D233&lt;&gt;"OCCUPIED","",COUNTIFS('Source - Billing Aug26'!$E$5:$E$773,A233,'Source - Billing Aug26'!$B$5:$B$773,Billing_Month,'Source - Billing Aug26'!$H$5:$H$773,"MONTHLY_MOORAGE"))</f>
        <v>1</v>
      </c>
      <c r="N233" s="28" t="n">
        <f aca="false">IF(M233=0,"",SUMIFS('Source - Billing Aug26'!$I$5:$I$773,'Source - Billing Aug26'!$E$5:$E$773,A233,'Source - Billing Aug26'!$B$5:$B$773,Billing_Month,'Source - Billing Aug26'!$H$5:$H$773,"MONTHLY_MOORAGE"))</f>
        <v>57</v>
      </c>
      <c r="O233" s="28" t="n">
        <f aca="false">IF(M233=0,"",SUMIFS('Source - Billing Aug26'!$L$5:$L$773,'Source - Billing Aug26'!$E$5:$E$773,A233,'Source - Billing Aug26'!$B$5:$B$773,Billing_Month,'Source - Billing Aug26'!$H$5:$H$773,"MONTHLY_MOORAGE"))</f>
        <v>10.4</v>
      </c>
      <c r="P233" s="39" t="n">
        <f aca="false">IF(D233&lt;&gt;"OCCUPIED","",SUMIFS('Source - Billing Aug26'!$M$5:$M$773,'Source - Billing Aug26'!$E$5:$E$773,A233,'Source - Billing Aug26'!$B$5:$B$773,Billing_Month,'Source - Billing Aug26'!$H$5:$H$773,"MONTHLY_MOORAGE"))</f>
        <v>592.8</v>
      </c>
      <c r="Q233" s="39" t="n">
        <f aca="false">IF(D233&lt;&gt;"OCCUPIED","",P233-L233)</f>
        <v>0</v>
      </c>
      <c r="R233" s="26" t="str">
        <f aca="false">IF(D233&lt;&gt;"OCCUPIED","OUT OF SCOPE",IF(M233=0,"MISSING AUGUST BILL",IF(M233&gt;1,"DUPLICATE BILL",IF(ABS(Q233)&lt;0.01,"MATCH",IF(Q233&gt;0,"OVERBILLED","UNDERBILLED")))))</f>
        <v>MATCH</v>
      </c>
      <c r="S233" s="26" t="str">
        <f aca="false">IF(M233=0,"",IFERROR(INDEX('Source - Billing Aug26'!$C$5:$C$773,MATCH(A233,'Source - Billing Aug26'!$E$5:$E$773,0)),""))</f>
        <v>AC-LP-1003</v>
      </c>
    </row>
    <row r="234" customFormat="false" ht="15" hidden="false" customHeight="true" outlineLevel="0" collapsed="false">
      <c r="A234" s="26" t="str">
        <f aca="false">'Source - Inventory'!A224</f>
        <v>LP-1004</v>
      </c>
      <c r="B234" s="26" t="str">
        <f aca="false">'Source - Inventory'!B224</f>
        <v>Ledgport</v>
      </c>
      <c r="C234" s="26" t="str">
        <f aca="false">'Source - Inventory'!G224</f>
        <v>COVERED</v>
      </c>
      <c r="D234" s="26" t="str">
        <f aca="false">'Source - Inventory'!J224</f>
        <v>OCCUPIED</v>
      </c>
      <c r="E234" s="26" t="str">
        <f aca="false">'Source - Inventory'!L224</f>
        <v>WL-03418</v>
      </c>
      <c r="F234" s="26" t="str">
        <f aca="false">'Source - Inventory'!M224</f>
        <v>Mary Ford</v>
      </c>
      <c r="G234" s="26" t="n">
        <f aca="false">'Source - Inventory'!E224</f>
        <v>24</v>
      </c>
      <c r="H234" s="28" t="n">
        <f aca="false">'Source - Inventory'!O224</f>
        <v>33.9</v>
      </c>
      <c r="I234" s="28" t="n">
        <f aca="false">IF(D234="OCCUPIED",ROUNDUP(H234,0),"")</f>
        <v>34</v>
      </c>
      <c r="J234" s="28" t="n">
        <f aca="false">IF(D234="OCCUPIED",MAX(G234,I234),"")</f>
        <v>34</v>
      </c>
      <c r="K234" s="28" t="n">
        <f aca="false">IF(D234&lt;&gt;"OCCUPIED","",IF(C234="COVERED",Covered_Rate,Open_Rate))</f>
        <v>10.4</v>
      </c>
      <c r="L234" s="39" t="n">
        <f aca="false">IF(D234="OCCUPIED",J234*K234,"")</f>
        <v>353.6</v>
      </c>
      <c r="M234" s="26" t="n">
        <f aca="false">IF(D234&lt;&gt;"OCCUPIED","",COUNTIFS('Source - Billing Aug26'!$E$5:$E$773,A234,'Source - Billing Aug26'!$B$5:$B$773,Billing_Month,'Source - Billing Aug26'!$H$5:$H$773,"MONTHLY_MOORAGE"))</f>
        <v>1</v>
      </c>
      <c r="N234" s="28" t="n">
        <f aca="false">IF(M234=0,"",SUMIFS('Source - Billing Aug26'!$I$5:$I$773,'Source - Billing Aug26'!$E$5:$E$773,A234,'Source - Billing Aug26'!$B$5:$B$773,Billing_Month,'Source - Billing Aug26'!$H$5:$H$773,"MONTHLY_MOORAGE"))</f>
        <v>34</v>
      </c>
      <c r="O234" s="28" t="n">
        <f aca="false">IF(M234=0,"",SUMIFS('Source - Billing Aug26'!$L$5:$L$773,'Source - Billing Aug26'!$E$5:$E$773,A234,'Source - Billing Aug26'!$B$5:$B$773,Billing_Month,'Source - Billing Aug26'!$H$5:$H$773,"MONTHLY_MOORAGE"))</f>
        <v>10.4</v>
      </c>
      <c r="P234" s="39" t="n">
        <f aca="false">IF(D234&lt;&gt;"OCCUPIED","",SUMIFS('Source - Billing Aug26'!$M$5:$M$773,'Source - Billing Aug26'!$E$5:$E$773,A234,'Source - Billing Aug26'!$B$5:$B$773,Billing_Month,'Source - Billing Aug26'!$H$5:$H$773,"MONTHLY_MOORAGE"))</f>
        <v>353.6</v>
      </c>
      <c r="Q234" s="39" t="n">
        <f aca="false">IF(D234&lt;&gt;"OCCUPIED","",P234-L234)</f>
        <v>0</v>
      </c>
      <c r="R234" s="26" t="str">
        <f aca="false">IF(D234&lt;&gt;"OCCUPIED","OUT OF SCOPE",IF(M234=0,"MISSING AUGUST BILL",IF(M234&gt;1,"DUPLICATE BILL",IF(ABS(Q234)&lt;0.01,"MATCH",IF(Q234&gt;0,"OVERBILLED","UNDERBILLED")))))</f>
        <v>MATCH</v>
      </c>
      <c r="S234" s="26" t="str">
        <f aca="false">IF(M234=0,"",IFERROR(INDEX('Source - Billing Aug26'!$C$5:$C$773,MATCH(A234,'Source - Billing Aug26'!$E$5:$E$773,0)),""))</f>
        <v>AC-LP-1004</v>
      </c>
    </row>
    <row r="235" customFormat="false" ht="15" hidden="false" customHeight="true" outlineLevel="0" collapsed="false">
      <c r="A235" s="26" t="str">
        <f aca="false">'Source - Inventory'!A225</f>
        <v>LP-1005</v>
      </c>
      <c r="B235" s="26" t="str">
        <f aca="false">'Source - Inventory'!B225</f>
        <v>Ledgport</v>
      </c>
      <c r="C235" s="26" t="str">
        <f aca="false">'Source - Inventory'!G225</f>
        <v>COVERED</v>
      </c>
      <c r="D235" s="26" t="str">
        <f aca="false">'Source - Inventory'!J225</f>
        <v>OCCUPIED</v>
      </c>
      <c r="E235" s="26" t="str">
        <f aca="false">'Source - Inventory'!L225</f>
        <v>WL-03728</v>
      </c>
      <c r="F235" s="26" t="str">
        <f aca="false">'Source - Inventory'!M225</f>
        <v>Gary Wade</v>
      </c>
      <c r="G235" s="26" t="n">
        <f aca="false">'Source - Inventory'!E225</f>
        <v>28</v>
      </c>
      <c r="H235" s="28" t="n">
        <f aca="false">'Source - Inventory'!O225</f>
        <v>38</v>
      </c>
      <c r="I235" s="28" t="n">
        <f aca="false">IF(D235="OCCUPIED",ROUNDUP(H235,0),"")</f>
        <v>38</v>
      </c>
      <c r="J235" s="28" t="n">
        <f aca="false">IF(D235="OCCUPIED",MAX(G235,I235),"")</f>
        <v>38</v>
      </c>
      <c r="K235" s="28" t="n">
        <f aca="false">IF(D235&lt;&gt;"OCCUPIED","",IF(C235="COVERED",Covered_Rate,Open_Rate))</f>
        <v>10.4</v>
      </c>
      <c r="L235" s="39" t="n">
        <f aca="false">IF(D235="OCCUPIED",J235*K235,"")</f>
        <v>395.2</v>
      </c>
      <c r="M235" s="26" t="n">
        <f aca="false">IF(D235&lt;&gt;"OCCUPIED","",COUNTIFS('Source - Billing Aug26'!$E$5:$E$773,A235,'Source - Billing Aug26'!$B$5:$B$773,Billing_Month,'Source - Billing Aug26'!$H$5:$H$773,"MONTHLY_MOORAGE"))</f>
        <v>1</v>
      </c>
      <c r="N235" s="28" t="n">
        <f aca="false">IF(M235=0,"",SUMIFS('Source - Billing Aug26'!$I$5:$I$773,'Source - Billing Aug26'!$E$5:$E$773,A235,'Source - Billing Aug26'!$B$5:$B$773,Billing_Month,'Source - Billing Aug26'!$H$5:$H$773,"MONTHLY_MOORAGE"))</f>
        <v>38</v>
      </c>
      <c r="O235" s="28" t="n">
        <f aca="false">IF(M235=0,"",SUMIFS('Source - Billing Aug26'!$L$5:$L$773,'Source - Billing Aug26'!$E$5:$E$773,A235,'Source - Billing Aug26'!$B$5:$B$773,Billing_Month,'Source - Billing Aug26'!$H$5:$H$773,"MONTHLY_MOORAGE"))</f>
        <v>10.4</v>
      </c>
      <c r="P235" s="39" t="n">
        <f aca="false">IF(D235&lt;&gt;"OCCUPIED","",SUMIFS('Source - Billing Aug26'!$M$5:$M$773,'Source - Billing Aug26'!$E$5:$E$773,A235,'Source - Billing Aug26'!$B$5:$B$773,Billing_Month,'Source - Billing Aug26'!$H$5:$H$773,"MONTHLY_MOORAGE"))</f>
        <v>395.2</v>
      </c>
      <c r="Q235" s="39" t="n">
        <f aca="false">IF(D235&lt;&gt;"OCCUPIED","",P235-L235)</f>
        <v>0</v>
      </c>
      <c r="R235" s="26" t="str">
        <f aca="false">IF(D235&lt;&gt;"OCCUPIED","OUT OF SCOPE",IF(M235=0,"MISSING AUGUST BILL",IF(M235&gt;1,"DUPLICATE BILL",IF(ABS(Q235)&lt;0.01,"MATCH",IF(Q235&gt;0,"OVERBILLED","UNDERBILLED")))))</f>
        <v>MATCH</v>
      </c>
      <c r="S235" s="26" t="str">
        <f aca="false">IF(M235=0,"",IFERROR(INDEX('Source - Billing Aug26'!$C$5:$C$773,MATCH(A235,'Source - Billing Aug26'!$E$5:$E$773,0)),""))</f>
        <v>AC-LP-1005</v>
      </c>
    </row>
    <row r="236" customFormat="false" ht="15" hidden="false" customHeight="true" outlineLevel="0" collapsed="false">
      <c r="A236" s="26" t="str">
        <f aca="false">'Source - Inventory'!A226</f>
        <v>LP-1006</v>
      </c>
      <c r="B236" s="26" t="str">
        <f aca="false">'Source - Inventory'!B226</f>
        <v>Ledgport</v>
      </c>
      <c r="C236" s="26" t="str">
        <f aca="false">'Source - Inventory'!G226</f>
        <v>COVERED</v>
      </c>
      <c r="D236" s="26" t="str">
        <f aca="false">'Source - Inventory'!J226</f>
        <v>OCCUPIED</v>
      </c>
      <c r="E236" s="26" t="str">
        <f aca="false">'Source - Inventory'!L226</f>
        <v>WL-02721</v>
      </c>
      <c r="F236" s="26" t="str">
        <f aca="false">'Source - Inventory'!M226</f>
        <v>Carol Scott</v>
      </c>
      <c r="G236" s="26" t="n">
        <f aca="false">'Source - Inventory'!E226</f>
        <v>36</v>
      </c>
      <c r="H236" s="28" t="n">
        <f aca="false">'Source - Inventory'!O226</f>
        <v>19.5</v>
      </c>
      <c r="I236" s="28" t="n">
        <f aca="false">IF(D236="OCCUPIED",ROUNDUP(H236,0),"")</f>
        <v>20</v>
      </c>
      <c r="J236" s="28" t="n">
        <f aca="false">IF(D236="OCCUPIED",MAX(G236,I236),"")</f>
        <v>36</v>
      </c>
      <c r="K236" s="28" t="n">
        <f aca="false">IF(D236&lt;&gt;"OCCUPIED","",IF(C236="COVERED",Covered_Rate,Open_Rate))</f>
        <v>10.4</v>
      </c>
      <c r="L236" s="39" t="n">
        <f aca="false">IF(D236="OCCUPIED",J236*K236,"")</f>
        <v>374.4</v>
      </c>
      <c r="M236" s="26" t="n">
        <f aca="false">IF(D236&lt;&gt;"OCCUPIED","",COUNTIFS('Source - Billing Aug26'!$E$5:$E$773,A236,'Source - Billing Aug26'!$B$5:$B$773,Billing_Month,'Source - Billing Aug26'!$H$5:$H$773,"MONTHLY_MOORAGE"))</f>
        <v>1</v>
      </c>
      <c r="N236" s="28" t="n">
        <f aca="false">IF(M236=0,"",SUMIFS('Source - Billing Aug26'!$I$5:$I$773,'Source - Billing Aug26'!$E$5:$E$773,A236,'Source - Billing Aug26'!$B$5:$B$773,Billing_Month,'Source - Billing Aug26'!$H$5:$H$773,"MONTHLY_MOORAGE"))</f>
        <v>36</v>
      </c>
      <c r="O236" s="28" t="n">
        <f aca="false">IF(M236=0,"",SUMIFS('Source - Billing Aug26'!$L$5:$L$773,'Source - Billing Aug26'!$E$5:$E$773,A236,'Source - Billing Aug26'!$B$5:$B$773,Billing_Month,'Source - Billing Aug26'!$H$5:$H$773,"MONTHLY_MOORAGE"))</f>
        <v>10.4</v>
      </c>
      <c r="P236" s="39" t="n">
        <f aca="false">IF(D236&lt;&gt;"OCCUPIED","",SUMIFS('Source - Billing Aug26'!$M$5:$M$773,'Source - Billing Aug26'!$E$5:$E$773,A236,'Source - Billing Aug26'!$B$5:$B$773,Billing_Month,'Source - Billing Aug26'!$H$5:$H$773,"MONTHLY_MOORAGE"))</f>
        <v>374.4</v>
      </c>
      <c r="Q236" s="39" t="n">
        <f aca="false">IF(D236&lt;&gt;"OCCUPIED","",P236-L236)</f>
        <v>0</v>
      </c>
      <c r="R236" s="26" t="str">
        <f aca="false">IF(D236&lt;&gt;"OCCUPIED","OUT OF SCOPE",IF(M236=0,"MISSING AUGUST BILL",IF(M236&gt;1,"DUPLICATE BILL",IF(ABS(Q236)&lt;0.01,"MATCH",IF(Q236&gt;0,"OVERBILLED","UNDERBILLED")))))</f>
        <v>MATCH</v>
      </c>
      <c r="S236" s="26" t="str">
        <f aca="false">IF(M236=0,"",IFERROR(INDEX('Source - Billing Aug26'!$C$5:$C$773,MATCH(A236,'Source - Billing Aug26'!$E$5:$E$773,0)),""))</f>
        <v>AC-LP-1006</v>
      </c>
    </row>
    <row r="237" customFormat="false" ht="15" hidden="false" customHeight="true" outlineLevel="0" collapsed="false">
      <c r="A237" s="26" t="str">
        <f aca="false">'Source - Inventory'!A227</f>
        <v>LP-1007</v>
      </c>
      <c r="B237" s="26" t="str">
        <f aca="false">'Source - Inventory'!B227</f>
        <v>Ledgport</v>
      </c>
      <c r="C237" s="26" t="str">
        <f aca="false">'Source - Inventory'!G227</f>
        <v>COVERED</v>
      </c>
      <c r="D237" s="26" t="str">
        <f aca="false">'Source - Inventory'!J227</f>
        <v>OCCUPIED</v>
      </c>
      <c r="E237" s="26" t="str">
        <f aca="false">'Source - Inventory'!L227</f>
        <v>WL-03683</v>
      </c>
      <c r="F237" s="26" t="str">
        <f aca="false">'Source - Inventory'!M227</f>
        <v>Shawn Carter</v>
      </c>
      <c r="G237" s="26" t="n">
        <f aca="false">'Source - Inventory'!E227</f>
        <v>32</v>
      </c>
      <c r="H237" s="28" t="n">
        <f aca="false">'Source - Inventory'!O227</f>
        <v>57.9</v>
      </c>
      <c r="I237" s="28" t="n">
        <f aca="false">IF(D237="OCCUPIED",ROUNDUP(H237,0),"")</f>
        <v>58</v>
      </c>
      <c r="J237" s="28" t="n">
        <f aca="false">IF(D237="OCCUPIED",MAX(G237,I237),"")</f>
        <v>58</v>
      </c>
      <c r="K237" s="28" t="n">
        <f aca="false">IF(D237&lt;&gt;"OCCUPIED","",IF(C237="COVERED",Covered_Rate,Open_Rate))</f>
        <v>10.4</v>
      </c>
      <c r="L237" s="39" t="n">
        <f aca="false">IF(D237="OCCUPIED",J237*K237,"")</f>
        <v>603.2</v>
      </c>
      <c r="M237" s="26" t="n">
        <f aca="false">IF(D237&lt;&gt;"OCCUPIED","",COUNTIFS('Source - Billing Aug26'!$E$5:$E$773,A237,'Source - Billing Aug26'!$B$5:$B$773,Billing_Month,'Source - Billing Aug26'!$H$5:$H$773,"MONTHLY_MOORAGE"))</f>
        <v>1</v>
      </c>
      <c r="N237" s="28" t="n">
        <f aca="false">IF(M237=0,"",SUMIFS('Source - Billing Aug26'!$I$5:$I$773,'Source - Billing Aug26'!$E$5:$E$773,A237,'Source - Billing Aug26'!$B$5:$B$773,Billing_Month,'Source - Billing Aug26'!$H$5:$H$773,"MONTHLY_MOORAGE"))</f>
        <v>58</v>
      </c>
      <c r="O237" s="28" t="n">
        <f aca="false">IF(M237=0,"",SUMIFS('Source - Billing Aug26'!$L$5:$L$773,'Source - Billing Aug26'!$E$5:$E$773,A237,'Source - Billing Aug26'!$B$5:$B$773,Billing_Month,'Source - Billing Aug26'!$H$5:$H$773,"MONTHLY_MOORAGE"))</f>
        <v>10.4</v>
      </c>
      <c r="P237" s="39" t="n">
        <f aca="false">IF(D237&lt;&gt;"OCCUPIED","",SUMIFS('Source - Billing Aug26'!$M$5:$M$773,'Source - Billing Aug26'!$E$5:$E$773,A237,'Source - Billing Aug26'!$B$5:$B$773,Billing_Month,'Source - Billing Aug26'!$H$5:$H$773,"MONTHLY_MOORAGE"))</f>
        <v>603.2</v>
      </c>
      <c r="Q237" s="39" t="n">
        <f aca="false">IF(D237&lt;&gt;"OCCUPIED","",P237-L237)</f>
        <v>0</v>
      </c>
      <c r="R237" s="26" t="str">
        <f aca="false">IF(D237&lt;&gt;"OCCUPIED","OUT OF SCOPE",IF(M237=0,"MISSING AUGUST BILL",IF(M237&gt;1,"DUPLICATE BILL",IF(ABS(Q237)&lt;0.01,"MATCH",IF(Q237&gt;0,"OVERBILLED","UNDERBILLED")))))</f>
        <v>MATCH</v>
      </c>
      <c r="S237" s="26" t="str">
        <f aca="false">IF(M237=0,"",IFERROR(INDEX('Source - Billing Aug26'!$C$5:$C$773,MATCH(A237,'Source - Billing Aug26'!$E$5:$E$773,0)),""))</f>
        <v>AC-LP-1007</v>
      </c>
    </row>
    <row r="238" customFormat="false" ht="15" hidden="false" customHeight="true" outlineLevel="0" collapsed="false">
      <c r="A238" s="26" t="str">
        <f aca="false">'Source - Inventory'!A228</f>
        <v>LP-1008</v>
      </c>
      <c r="B238" s="26" t="str">
        <f aca="false">'Source - Inventory'!B228</f>
        <v>Ledgport</v>
      </c>
      <c r="C238" s="26" t="str">
        <f aca="false">'Source - Inventory'!G228</f>
        <v>COVERED</v>
      </c>
      <c r="D238" s="26" t="str">
        <f aca="false">'Source - Inventory'!J228</f>
        <v>OCCUPIED</v>
      </c>
      <c r="E238" s="26" t="str">
        <f aca="false">'Source - Inventory'!L228</f>
        <v>WL-02719</v>
      </c>
      <c r="F238" s="26" t="str">
        <f aca="false">'Source - Inventory'!M228</f>
        <v>Travis Sexton</v>
      </c>
      <c r="G238" s="26" t="n">
        <f aca="false">'Source - Inventory'!E228</f>
        <v>32</v>
      </c>
      <c r="H238" s="28" t="n">
        <f aca="false">'Source - Inventory'!O228</f>
        <v>58.9</v>
      </c>
      <c r="I238" s="28" t="n">
        <f aca="false">IF(D238="OCCUPIED",ROUNDUP(H238,0),"")</f>
        <v>59</v>
      </c>
      <c r="J238" s="28" t="n">
        <f aca="false">IF(D238="OCCUPIED",MAX(G238,I238),"")</f>
        <v>59</v>
      </c>
      <c r="K238" s="28" t="n">
        <f aca="false">IF(D238&lt;&gt;"OCCUPIED","",IF(C238="COVERED",Covered_Rate,Open_Rate))</f>
        <v>10.4</v>
      </c>
      <c r="L238" s="39" t="n">
        <f aca="false">IF(D238="OCCUPIED",J238*K238,"")</f>
        <v>613.6</v>
      </c>
      <c r="M238" s="26" t="n">
        <f aca="false">IF(D238&lt;&gt;"OCCUPIED","",COUNTIFS('Source - Billing Aug26'!$E$5:$E$773,A238,'Source - Billing Aug26'!$B$5:$B$773,Billing_Month,'Source - Billing Aug26'!$H$5:$H$773,"MONTHLY_MOORAGE"))</f>
        <v>1</v>
      </c>
      <c r="N238" s="28" t="n">
        <f aca="false">IF(M238=0,"",SUMIFS('Source - Billing Aug26'!$I$5:$I$773,'Source - Billing Aug26'!$E$5:$E$773,A238,'Source - Billing Aug26'!$B$5:$B$773,Billing_Month,'Source - Billing Aug26'!$H$5:$H$773,"MONTHLY_MOORAGE"))</f>
        <v>59</v>
      </c>
      <c r="O238" s="28" t="n">
        <f aca="false">IF(M238=0,"",SUMIFS('Source - Billing Aug26'!$L$5:$L$773,'Source - Billing Aug26'!$E$5:$E$773,A238,'Source - Billing Aug26'!$B$5:$B$773,Billing_Month,'Source - Billing Aug26'!$H$5:$H$773,"MONTHLY_MOORAGE"))</f>
        <v>10.4</v>
      </c>
      <c r="P238" s="39" t="n">
        <f aca="false">IF(D238&lt;&gt;"OCCUPIED","",SUMIFS('Source - Billing Aug26'!$M$5:$M$773,'Source - Billing Aug26'!$E$5:$E$773,A238,'Source - Billing Aug26'!$B$5:$B$773,Billing_Month,'Source - Billing Aug26'!$H$5:$H$773,"MONTHLY_MOORAGE"))</f>
        <v>613.6</v>
      </c>
      <c r="Q238" s="39" t="n">
        <f aca="false">IF(D238&lt;&gt;"OCCUPIED","",P238-L238)</f>
        <v>0</v>
      </c>
      <c r="R238" s="26" t="str">
        <f aca="false">IF(D238&lt;&gt;"OCCUPIED","OUT OF SCOPE",IF(M238=0,"MISSING AUGUST BILL",IF(M238&gt;1,"DUPLICATE BILL",IF(ABS(Q238)&lt;0.01,"MATCH",IF(Q238&gt;0,"OVERBILLED","UNDERBILLED")))))</f>
        <v>MATCH</v>
      </c>
      <c r="S238" s="26" t="str">
        <f aca="false">IF(M238=0,"",IFERROR(INDEX('Source - Billing Aug26'!$C$5:$C$773,MATCH(A238,'Source - Billing Aug26'!$E$5:$E$773,0)),""))</f>
        <v>AC-LP-1008</v>
      </c>
    </row>
    <row r="239" customFormat="false" ht="15" hidden="false" customHeight="true" outlineLevel="0" collapsed="false">
      <c r="A239" s="26" t="str">
        <f aca="false">'Source - Inventory'!A229</f>
        <v>LP-1009</v>
      </c>
      <c r="B239" s="26" t="str">
        <f aca="false">'Source - Inventory'!B229</f>
        <v>Ledgport</v>
      </c>
      <c r="C239" s="26" t="str">
        <f aca="false">'Source - Inventory'!G229</f>
        <v>COVERED</v>
      </c>
      <c r="D239" s="26" t="str">
        <f aca="false">'Source - Inventory'!J229</f>
        <v>OCCUPIED</v>
      </c>
      <c r="E239" s="26" t="str">
        <f aca="false">'Source - Inventory'!L229</f>
        <v>WL-01829</v>
      </c>
      <c r="F239" s="26" t="str">
        <f aca="false">'Source - Inventory'!M229</f>
        <v>Bradley Franklin</v>
      </c>
      <c r="G239" s="26" t="n">
        <f aca="false">'Source - Inventory'!E229</f>
        <v>32</v>
      </c>
      <c r="H239" s="28" t="n">
        <f aca="false">'Source - Inventory'!O229</f>
        <v>19.3</v>
      </c>
      <c r="I239" s="28" t="n">
        <f aca="false">IF(D239="OCCUPIED",ROUNDUP(H239,0),"")</f>
        <v>20</v>
      </c>
      <c r="J239" s="28" t="n">
        <f aca="false">IF(D239="OCCUPIED",MAX(G239,I239),"")</f>
        <v>32</v>
      </c>
      <c r="K239" s="28" t="n">
        <f aca="false">IF(D239&lt;&gt;"OCCUPIED","",IF(C239="COVERED",Covered_Rate,Open_Rate))</f>
        <v>10.4</v>
      </c>
      <c r="L239" s="39" t="n">
        <f aca="false">IF(D239="OCCUPIED",J239*K239,"")</f>
        <v>332.8</v>
      </c>
      <c r="M239" s="26" t="n">
        <f aca="false">IF(D239&lt;&gt;"OCCUPIED","",COUNTIFS('Source - Billing Aug26'!$E$5:$E$773,A239,'Source - Billing Aug26'!$B$5:$B$773,Billing_Month,'Source - Billing Aug26'!$H$5:$H$773,"MONTHLY_MOORAGE"))</f>
        <v>1</v>
      </c>
      <c r="N239" s="28" t="n">
        <f aca="false">IF(M239=0,"",SUMIFS('Source - Billing Aug26'!$I$5:$I$773,'Source - Billing Aug26'!$E$5:$E$773,A239,'Source - Billing Aug26'!$B$5:$B$773,Billing_Month,'Source - Billing Aug26'!$H$5:$H$773,"MONTHLY_MOORAGE"))</f>
        <v>32</v>
      </c>
      <c r="O239" s="28" t="n">
        <f aca="false">IF(M239=0,"",SUMIFS('Source - Billing Aug26'!$L$5:$L$773,'Source - Billing Aug26'!$E$5:$E$773,A239,'Source - Billing Aug26'!$B$5:$B$773,Billing_Month,'Source - Billing Aug26'!$H$5:$H$773,"MONTHLY_MOORAGE"))</f>
        <v>10.4</v>
      </c>
      <c r="P239" s="39" t="n">
        <f aca="false">IF(D239&lt;&gt;"OCCUPIED","",SUMIFS('Source - Billing Aug26'!$M$5:$M$773,'Source - Billing Aug26'!$E$5:$E$773,A239,'Source - Billing Aug26'!$B$5:$B$773,Billing_Month,'Source - Billing Aug26'!$H$5:$H$773,"MONTHLY_MOORAGE"))</f>
        <v>332.8</v>
      </c>
      <c r="Q239" s="39" t="n">
        <f aca="false">IF(D239&lt;&gt;"OCCUPIED","",P239-L239)</f>
        <v>0</v>
      </c>
      <c r="R239" s="26" t="str">
        <f aca="false">IF(D239&lt;&gt;"OCCUPIED","OUT OF SCOPE",IF(M239=0,"MISSING AUGUST BILL",IF(M239&gt;1,"DUPLICATE BILL",IF(ABS(Q239)&lt;0.01,"MATCH",IF(Q239&gt;0,"OVERBILLED","UNDERBILLED")))))</f>
        <v>MATCH</v>
      </c>
      <c r="S239" s="26" t="str">
        <f aca="false">IF(M239=0,"",IFERROR(INDEX('Source - Billing Aug26'!$C$5:$C$773,MATCH(A239,'Source - Billing Aug26'!$E$5:$E$773,0)),""))</f>
        <v>AC-LP-1009</v>
      </c>
    </row>
    <row r="240" customFormat="false" ht="15" hidden="false" customHeight="true" outlineLevel="0" collapsed="false">
      <c r="A240" s="26" t="str">
        <f aca="false">'Source - Inventory'!A230</f>
        <v>LP-1010</v>
      </c>
      <c r="B240" s="26" t="str">
        <f aca="false">'Source - Inventory'!B230</f>
        <v>Ledgport</v>
      </c>
      <c r="C240" s="26" t="str">
        <f aca="false">'Source - Inventory'!G230</f>
        <v>COVERED</v>
      </c>
      <c r="D240" s="26" t="str">
        <f aca="false">'Source - Inventory'!J230</f>
        <v>OCCUPIED</v>
      </c>
      <c r="E240" s="26" t="str">
        <f aca="false">'Source - Inventory'!L230</f>
        <v>WL-01700</v>
      </c>
      <c r="F240" s="26" t="str">
        <f aca="false">'Source - Inventory'!M230</f>
        <v>Sherry Fletcher</v>
      </c>
      <c r="G240" s="26" t="n">
        <f aca="false">'Source - Inventory'!E230</f>
        <v>32</v>
      </c>
      <c r="H240" s="28" t="n">
        <f aca="false">'Source - Inventory'!O230</f>
        <v>61.8</v>
      </c>
      <c r="I240" s="28" t="n">
        <f aca="false">IF(D240="OCCUPIED",ROUNDUP(H240,0),"")</f>
        <v>62</v>
      </c>
      <c r="J240" s="28" t="n">
        <f aca="false">IF(D240="OCCUPIED",MAX(G240,I240),"")</f>
        <v>62</v>
      </c>
      <c r="K240" s="28" t="n">
        <f aca="false">IF(D240&lt;&gt;"OCCUPIED","",IF(C240="COVERED",Covered_Rate,Open_Rate))</f>
        <v>10.4</v>
      </c>
      <c r="L240" s="39" t="n">
        <f aca="false">IF(D240="OCCUPIED",J240*K240,"")</f>
        <v>644.8</v>
      </c>
      <c r="M240" s="26" t="n">
        <f aca="false">IF(D240&lt;&gt;"OCCUPIED","",COUNTIFS('Source - Billing Aug26'!$E$5:$E$773,A240,'Source - Billing Aug26'!$B$5:$B$773,Billing_Month,'Source - Billing Aug26'!$H$5:$H$773,"MONTHLY_MOORAGE"))</f>
        <v>1</v>
      </c>
      <c r="N240" s="28" t="n">
        <f aca="false">IF(M240=0,"",SUMIFS('Source - Billing Aug26'!$I$5:$I$773,'Source - Billing Aug26'!$E$5:$E$773,A240,'Source - Billing Aug26'!$B$5:$B$773,Billing_Month,'Source - Billing Aug26'!$H$5:$H$773,"MONTHLY_MOORAGE"))</f>
        <v>62</v>
      </c>
      <c r="O240" s="28" t="n">
        <f aca="false">IF(M240=0,"",SUMIFS('Source - Billing Aug26'!$L$5:$L$773,'Source - Billing Aug26'!$E$5:$E$773,A240,'Source - Billing Aug26'!$B$5:$B$773,Billing_Month,'Source - Billing Aug26'!$H$5:$H$773,"MONTHLY_MOORAGE"))</f>
        <v>10.4</v>
      </c>
      <c r="P240" s="39" t="n">
        <f aca="false">IF(D240&lt;&gt;"OCCUPIED","",SUMIFS('Source - Billing Aug26'!$M$5:$M$773,'Source - Billing Aug26'!$E$5:$E$773,A240,'Source - Billing Aug26'!$B$5:$B$773,Billing_Month,'Source - Billing Aug26'!$H$5:$H$773,"MONTHLY_MOORAGE"))</f>
        <v>644.8</v>
      </c>
      <c r="Q240" s="39" t="n">
        <f aca="false">IF(D240&lt;&gt;"OCCUPIED","",P240-L240)</f>
        <v>0</v>
      </c>
      <c r="R240" s="26" t="str">
        <f aca="false">IF(D240&lt;&gt;"OCCUPIED","OUT OF SCOPE",IF(M240=0,"MISSING AUGUST BILL",IF(M240&gt;1,"DUPLICATE BILL",IF(ABS(Q240)&lt;0.01,"MATCH",IF(Q240&gt;0,"OVERBILLED","UNDERBILLED")))))</f>
        <v>MATCH</v>
      </c>
      <c r="S240" s="26" t="str">
        <f aca="false">IF(M240=0,"",IFERROR(INDEX('Source - Billing Aug26'!$C$5:$C$773,MATCH(A240,'Source - Billing Aug26'!$E$5:$E$773,0)),""))</f>
        <v>AC-LP-1010</v>
      </c>
    </row>
    <row r="241" customFormat="false" ht="15" hidden="false" customHeight="true" outlineLevel="0" collapsed="false">
      <c r="A241" s="26" t="str">
        <f aca="false">'Source - Inventory'!A231</f>
        <v>LP-1011</v>
      </c>
      <c r="B241" s="26" t="str">
        <f aca="false">'Source - Inventory'!B231</f>
        <v>Ledgport</v>
      </c>
      <c r="C241" s="26" t="str">
        <f aca="false">'Source - Inventory'!G231</f>
        <v>COVERED</v>
      </c>
      <c r="D241" s="26" t="str">
        <f aca="false">'Source - Inventory'!J231</f>
        <v>OCCUPIED</v>
      </c>
      <c r="E241" s="26" t="str">
        <f aca="false">'Source - Inventory'!L231</f>
        <v>WL-02925</v>
      </c>
      <c r="F241" s="26" t="str">
        <f aca="false">'Source - Inventory'!M231</f>
        <v>Leslie Marsh</v>
      </c>
      <c r="G241" s="26" t="n">
        <f aca="false">'Source - Inventory'!E231</f>
        <v>24</v>
      </c>
      <c r="H241" s="28" t="n">
        <f aca="false">'Source - Inventory'!O231</f>
        <v>40.9</v>
      </c>
      <c r="I241" s="28" t="n">
        <f aca="false">IF(D241="OCCUPIED",ROUNDUP(H241,0),"")</f>
        <v>41</v>
      </c>
      <c r="J241" s="28" t="n">
        <f aca="false">IF(D241="OCCUPIED",MAX(G241,I241),"")</f>
        <v>41</v>
      </c>
      <c r="K241" s="28" t="n">
        <f aca="false">IF(D241&lt;&gt;"OCCUPIED","",IF(C241="COVERED",Covered_Rate,Open_Rate))</f>
        <v>10.4</v>
      </c>
      <c r="L241" s="39" t="n">
        <f aca="false">IF(D241="OCCUPIED",J241*K241,"")</f>
        <v>426.4</v>
      </c>
      <c r="M241" s="26" t="n">
        <f aca="false">IF(D241&lt;&gt;"OCCUPIED","",COUNTIFS('Source - Billing Aug26'!$E$5:$E$773,A241,'Source - Billing Aug26'!$B$5:$B$773,Billing_Month,'Source - Billing Aug26'!$H$5:$H$773,"MONTHLY_MOORAGE"))</f>
        <v>1</v>
      </c>
      <c r="N241" s="28" t="n">
        <f aca="false">IF(M241=0,"",SUMIFS('Source - Billing Aug26'!$I$5:$I$773,'Source - Billing Aug26'!$E$5:$E$773,A241,'Source - Billing Aug26'!$B$5:$B$773,Billing_Month,'Source - Billing Aug26'!$H$5:$H$773,"MONTHLY_MOORAGE"))</f>
        <v>41</v>
      </c>
      <c r="O241" s="28" t="n">
        <f aca="false">IF(M241=0,"",SUMIFS('Source - Billing Aug26'!$L$5:$L$773,'Source - Billing Aug26'!$E$5:$E$773,A241,'Source - Billing Aug26'!$B$5:$B$773,Billing_Month,'Source - Billing Aug26'!$H$5:$H$773,"MONTHLY_MOORAGE"))</f>
        <v>10.4</v>
      </c>
      <c r="P241" s="39" t="n">
        <f aca="false">IF(D241&lt;&gt;"OCCUPIED","",SUMIFS('Source - Billing Aug26'!$M$5:$M$773,'Source - Billing Aug26'!$E$5:$E$773,A241,'Source - Billing Aug26'!$B$5:$B$773,Billing_Month,'Source - Billing Aug26'!$H$5:$H$773,"MONTHLY_MOORAGE"))</f>
        <v>426.4</v>
      </c>
      <c r="Q241" s="39" t="n">
        <f aca="false">IF(D241&lt;&gt;"OCCUPIED","",P241-L241)</f>
        <v>0</v>
      </c>
      <c r="R241" s="26" t="str">
        <f aca="false">IF(D241&lt;&gt;"OCCUPIED","OUT OF SCOPE",IF(M241=0,"MISSING AUGUST BILL",IF(M241&gt;1,"DUPLICATE BILL",IF(ABS(Q241)&lt;0.01,"MATCH",IF(Q241&gt;0,"OVERBILLED","UNDERBILLED")))))</f>
        <v>MATCH</v>
      </c>
      <c r="S241" s="26" t="str">
        <f aca="false">IF(M241=0,"",IFERROR(INDEX('Source - Billing Aug26'!$C$5:$C$773,MATCH(A241,'Source - Billing Aug26'!$E$5:$E$773,0)),""))</f>
        <v>AC-LP-1011</v>
      </c>
    </row>
    <row r="242" customFormat="false" ht="15" hidden="false" customHeight="true" outlineLevel="0" collapsed="false">
      <c r="A242" s="26" t="str">
        <f aca="false">'Source - Inventory'!A232</f>
        <v>LP-1012</v>
      </c>
      <c r="B242" s="26" t="str">
        <f aca="false">'Source - Inventory'!B232</f>
        <v>Ledgport</v>
      </c>
      <c r="C242" s="26" t="str">
        <f aca="false">'Source - Inventory'!G232</f>
        <v>COVERED</v>
      </c>
      <c r="D242" s="26" t="str">
        <f aca="false">'Source - Inventory'!J232</f>
        <v>OCCUPIED</v>
      </c>
      <c r="E242" s="26" t="str">
        <f aca="false">'Source - Inventory'!L232</f>
        <v>WL-02088</v>
      </c>
      <c r="F242" s="26" t="str">
        <f aca="false">'Source - Inventory'!M232</f>
        <v>Yvonne Collins</v>
      </c>
      <c r="G242" s="26" t="n">
        <f aca="false">'Source - Inventory'!E232</f>
        <v>28</v>
      </c>
      <c r="H242" s="28" t="n">
        <f aca="false">'Source - Inventory'!O232</f>
        <v>28.7</v>
      </c>
      <c r="I242" s="28" t="n">
        <f aca="false">IF(D242="OCCUPIED",ROUNDUP(H242,0),"")</f>
        <v>29</v>
      </c>
      <c r="J242" s="28" t="n">
        <f aca="false">IF(D242="OCCUPIED",MAX(G242,I242),"")</f>
        <v>29</v>
      </c>
      <c r="K242" s="28" t="n">
        <f aca="false">IF(D242&lt;&gt;"OCCUPIED","",IF(C242="COVERED",Covered_Rate,Open_Rate))</f>
        <v>10.4</v>
      </c>
      <c r="L242" s="39" t="n">
        <f aca="false">IF(D242="OCCUPIED",J242*K242,"")</f>
        <v>301.6</v>
      </c>
      <c r="M242" s="26" t="n">
        <f aca="false">IF(D242&lt;&gt;"OCCUPIED","",COUNTIFS('Source - Billing Aug26'!$E$5:$E$773,A242,'Source - Billing Aug26'!$B$5:$B$773,Billing_Month,'Source - Billing Aug26'!$H$5:$H$773,"MONTHLY_MOORAGE"))</f>
        <v>1</v>
      </c>
      <c r="N242" s="28" t="n">
        <f aca="false">IF(M242=0,"",SUMIFS('Source - Billing Aug26'!$I$5:$I$773,'Source - Billing Aug26'!$E$5:$E$773,A242,'Source - Billing Aug26'!$B$5:$B$773,Billing_Month,'Source - Billing Aug26'!$H$5:$H$773,"MONTHLY_MOORAGE"))</f>
        <v>29</v>
      </c>
      <c r="O242" s="28" t="n">
        <f aca="false">IF(M242=0,"",SUMIFS('Source - Billing Aug26'!$L$5:$L$773,'Source - Billing Aug26'!$E$5:$E$773,A242,'Source - Billing Aug26'!$B$5:$B$773,Billing_Month,'Source - Billing Aug26'!$H$5:$H$773,"MONTHLY_MOORAGE"))</f>
        <v>10.4</v>
      </c>
      <c r="P242" s="39" t="n">
        <f aca="false">IF(D242&lt;&gt;"OCCUPIED","",SUMIFS('Source - Billing Aug26'!$M$5:$M$773,'Source - Billing Aug26'!$E$5:$E$773,A242,'Source - Billing Aug26'!$B$5:$B$773,Billing_Month,'Source - Billing Aug26'!$H$5:$H$773,"MONTHLY_MOORAGE"))</f>
        <v>301.6</v>
      </c>
      <c r="Q242" s="39" t="n">
        <f aca="false">IF(D242&lt;&gt;"OCCUPIED","",P242-L242)</f>
        <v>0</v>
      </c>
      <c r="R242" s="26" t="str">
        <f aca="false">IF(D242&lt;&gt;"OCCUPIED","OUT OF SCOPE",IF(M242=0,"MISSING AUGUST BILL",IF(M242&gt;1,"DUPLICATE BILL",IF(ABS(Q242)&lt;0.01,"MATCH",IF(Q242&gt;0,"OVERBILLED","UNDERBILLED")))))</f>
        <v>MATCH</v>
      </c>
      <c r="S242" s="26" t="str">
        <f aca="false">IF(M242=0,"",IFERROR(INDEX('Source - Billing Aug26'!$C$5:$C$773,MATCH(A242,'Source - Billing Aug26'!$E$5:$E$773,0)),""))</f>
        <v>AC-LP-1012</v>
      </c>
    </row>
    <row r="243" customFormat="false" ht="15" hidden="false" customHeight="true" outlineLevel="0" collapsed="false">
      <c r="A243" s="26" t="str">
        <f aca="false">'Source - Inventory'!A233</f>
        <v>LP-1013</v>
      </c>
      <c r="B243" s="26" t="str">
        <f aca="false">'Source - Inventory'!B233</f>
        <v>Ledgport</v>
      </c>
      <c r="C243" s="26" t="str">
        <f aca="false">'Source - Inventory'!G233</f>
        <v>COVERED</v>
      </c>
      <c r="D243" s="26" t="str">
        <f aca="false">'Source - Inventory'!J233</f>
        <v>OCCUPIED</v>
      </c>
      <c r="E243" s="26" t="str">
        <f aca="false">'Source - Inventory'!L233</f>
        <v>WL-01242</v>
      </c>
      <c r="F243" s="26" t="str">
        <f aca="false">'Source - Inventory'!M233</f>
        <v>Melissa Villanueva</v>
      </c>
      <c r="G243" s="26" t="n">
        <f aca="false">'Source - Inventory'!E233</f>
        <v>28</v>
      </c>
      <c r="H243" s="28" t="n">
        <f aca="false">'Source - Inventory'!O233</f>
        <v>19.5</v>
      </c>
      <c r="I243" s="28" t="n">
        <f aca="false">IF(D243="OCCUPIED",ROUNDUP(H243,0),"")</f>
        <v>20</v>
      </c>
      <c r="J243" s="28" t="n">
        <f aca="false">IF(D243="OCCUPIED",MAX(G243,I243),"")</f>
        <v>28</v>
      </c>
      <c r="K243" s="28" t="n">
        <f aca="false">IF(D243&lt;&gt;"OCCUPIED","",IF(C243="COVERED",Covered_Rate,Open_Rate))</f>
        <v>10.4</v>
      </c>
      <c r="L243" s="39" t="n">
        <f aca="false">IF(D243="OCCUPIED",J243*K243,"")</f>
        <v>291.2</v>
      </c>
      <c r="M243" s="26" t="n">
        <f aca="false">IF(D243&lt;&gt;"OCCUPIED","",COUNTIFS('Source - Billing Aug26'!$E$5:$E$773,A243,'Source - Billing Aug26'!$B$5:$B$773,Billing_Month,'Source - Billing Aug26'!$H$5:$H$773,"MONTHLY_MOORAGE"))</f>
        <v>1</v>
      </c>
      <c r="N243" s="28" t="n">
        <f aca="false">IF(M243=0,"",SUMIFS('Source - Billing Aug26'!$I$5:$I$773,'Source - Billing Aug26'!$E$5:$E$773,A243,'Source - Billing Aug26'!$B$5:$B$773,Billing_Month,'Source - Billing Aug26'!$H$5:$H$773,"MONTHLY_MOORAGE"))</f>
        <v>28</v>
      </c>
      <c r="O243" s="28" t="n">
        <f aca="false">IF(M243=0,"",SUMIFS('Source - Billing Aug26'!$L$5:$L$773,'Source - Billing Aug26'!$E$5:$E$773,A243,'Source - Billing Aug26'!$B$5:$B$773,Billing_Month,'Source - Billing Aug26'!$H$5:$H$773,"MONTHLY_MOORAGE"))</f>
        <v>10.4</v>
      </c>
      <c r="P243" s="39" t="n">
        <f aca="false">IF(D243&lt;&gt;"OCCUPIED","",SUMIFS('Source - Billing Aug26'!$M$5:$M$773,'Source - Billing Aug26'!$E$5:$E$773,A243,'Source - Billing Aug26'!$B$5:$B$773,Billing_Month,'Source - Billing Aug26'!$H$5:$H$773,"MONTHLY_MOORAGE"))</f>
        <v>291.2</v>
      </c>
      <c r="Q243" s="39" t="n">
        <f aca="false">IF(D243&lt;&gt;"OCCUPIED","",P243-L243)</f>
        <v>0</v>
      </c>
      <c r="R243" s="26" t="str">
        <f aca="false">IF(D243&lt;&gt;"OCCUPIED","OUT OF SCOPE",IF(M243=0,"MISSING AUGUST BILL",IF(M243&gt;1,"DUPLICATE BILL",IF(ABS(Q243)&lt;0.01,"MATCH",IF(Q243&gt;0,"OVERBILLED","UNDERBILLED")))))</f>
        <v>MATCH</v>
      </c>
      <c r="S243" s="26" t="str">
        <f aca="false">IF(M243=0,"",IFERROR(INDEX('Source - Billing Aug26'!$C$5:$C$773,MATCH(A243,'Source - Billing Aug26'!$E$5:$E$773,0)),""))</f>
        <v>AC-LP-1013</v>
      </c>
    </row>
    <row r="244" customFormat="false" ht="15" hidden="false" customHeight="true" outlineLevel="0" collapsed="false">
      <c r="A244" s="26" t="str">
        <f aca="false">'Source - Inventory'!A234</f>
        <v>LP-1014</v>
      </c>
      <c r="B244" s="26" t="str">
        <f aca="false">'Source - Inventory'!B234</f>
        <v>Ledgport</v>
      </c>
      <c r="C244" s="26" t="str">
        <f aca="false">'Source - Inventory'!G234</f>
        <v>COVERED</v>
      </c>
      <c r="D244" s="26" t="str">
        <f aca="false">'Source - Inventory'!J234</f>
        <v>OCCUPIED</v>
      </c>
      <c r="E244" s="26" t="str">
        <f aca="false">'Source - Inventory'!L234</f>
        <v>WL-02535</v>
      </c>
      <c r="F244" s="26" t="str">
        <f aca="false">'Source - Inventory'!M234</f>
        <v>Shari Hess</v>
      </c>
      <c r="G244" s="26" t="n">
        <f aca="false">'Source - Inventory'!E234</f>
        <v>24</v>
      </c>
      <c r="H244" s="28" t="n">
        <f aca="false">'Source - Inventory'!O234</f>
        <v>19.4</v>
      </c>
      <c r="I244" s="28" t="n">
        <f aca="false">IF(D244="OCCUPIED",ROUNDUP(H244,0),"")</f>
        <v>20</v>
      </c>
      <c r="J244" s="28" t="n">
        <f aca="false">IF(D244="OCCUPIED",MAX(G244,I244),"")</f>
        <v>24</v>
      </c>
      <c r="K244" s="28" t="n">
        <f aca="false">IF(D244&lt;&gt;"OCCUPIED","",IF(C244="COVERED",Covered_Rate,Open_Rate))</f>
        <v>10.4</v>
      </c>
      <c r="L244" s="39" t="n">
        <f aca="false">IF(D244="OCCUPIED",J244*K244,"")</f>
        <v>249.6</v>
      </c>
      <c r="M244" s="26" t="n">
        <f aca="false">IF(D244&lt;&gt;"OCCUPIED","",COUNTIFS('Source - Billing Aug26'!$E$5:$E$773,A244,'Source - Billing Aug26'!$B$5:$B$773,Billing_Month,'Source - Billing Aug26'!$H$5:$H$773,"MONTHLY_MOORAGE"))</f>
        <v>1</v>
      </c>
      <c r="N244" s="28" t="n">
        <f aca="false">IF(M244=0,"",SUMIFS('Source - Billing Aug26'!$I$5:$I$773,'Source - Billing Aug26'!$E$5:$E$773,A244,'Source - Billing Aug26'!$B$5:$B$773,Billing_Month,'Source - Billing Aug26'!$H$5:$H$773,"MONTHLY_MOORAGE"))</f>
        <v>24</v>
      </c>
      <c r="O244" s="28" t="n">
        <f aca="false">IF(M244=0,"",SUMIFS('Source - Billing Aug26'!$L$5:$L$773,'Source - Billing Aug26'!$E$5:$E$773,A244,'Source - Billing Aug26'!$B$5:$B$773,Billing_Month,'Source - Billing Aug26'!$H$5:$H$773,"MONTHLY_MOORAGE"))</f>
        <v>10.4</v>
      </c>
      <c r="P244" s="39" t="n">
        <f aca="false">IF(D244&lt;&gt;"OCCUPIED","",SUMIFS('Source - Billing Aug26'!$M$5:$M$773,'Source - Billing Aug26'!$E$5:$E$773,A244,'Source - Billing Aug26'!$B$5:$B$773,Billing_Month,'Source - Billing Aug26'!$H$5:$H$773,"MONTHLY_MOORAGE"))</f>
        <v>249.6</v>
      </c>
      <c r="Q244" s="39" t="n">
        <f aca="false">IF(D244&lt;&gt;"OCCUPIED","",P244-L244)</f>
        <v>0</v>
      </c>
      <c r="R244" s="26" t="str">
        <f aca="false">IF(D244&lt;&gt;"OCCUPIED","OUT OF SCOPE",IF(M244=0,"MISSING AUGUST BILL",IF(M244&gt;1,"DUPLICATE BILL",IF(ABS(Q244)&lt;0.01,"MATCH",IF(Q244&gt;0,"OVERBILLED","UNDERBILLED")))))</f>
        <v>MATCH</v>
      </c>
      <c r="S244" s="26" t="str">
        <f aca="false">IF(M244=0,"",IFERROR(INDEX('Source - Billing Aug26'!$C$5:$C$773,MATCH(A244,'Source - Billing Aug26'!$E$5:$E$773,0)),""))</f>
        <v>AC-LP-1014</v>
      </c>
    </row>
    <row r="245" customFormat="false" ht="15" hidden="false" customHeight="true" outlineLevel="0" collapsed="false">
      <c r="A245" s="26" t="str">
        <f aca="false">'Source - Inventory'!A235</f>
        <v>LP-1015</v>
      </c>
      <c r="B245" s="26" t="str">
        <f aca="false">'Source - Inventory'!B235</f>
        <v>Ledgport</v>
      </c>
      <c r="C245" s="26" t="str">
        <f aca="false">'Source - Inventory'!G235</f>
        <v>COVERED</v>
      </c>
      <c r="D245" s="26" t="str">
        <f aca="false">'Source - Inventory'!J235</f>
        <v>GUEST</v>
      </c>
      <c r="E245" s="26" t="n">
        <f aca="false">'Source - Inventory'!L235</f>
        <v>0</v>
      </c>
      <c r="F245" s="26" t="n">
        <f aca="false">'Source - Inventory'!M235</f>
        <v>0</v>
      </c>
      <c r="G245" s="26" t="n">
        <f aca="false">'Source - Inventory'!E235</f>
        <v>24</v>
      </c>
      <c r="H245" s="28" t="n">
        <f aca="false">'Source - Inventory'!O235</f>
        <v>0</v>
      </c>
      <c r="I245" s="28" t="str">
        <f aca="false">IF(D245="OCCUPIED",ROUNDUP(H245,0),"")</f>
        <v/>
      </c>
      <c r="J245" s="28" t="str">
        <f aca="false">IF(D245="OCCUPIED",MAX(G245,I245),"")</f>
        <v/>
      </c>
      <c r="K245" s="28" t="str">
        <f aca="false">IF(D245&lt;&gt;"OCCUPIED","",IF(C245="COVERED",Covered_Rate,Open_Rate))</f>
        <v/>
      </c>
      <c r="L245" s="39" t="str">
        <f aca="false">IF(D245="OCCUPIED",J245*K245,"")</f>
        <v/>
      </c>
      <c r="M245" s="26" t="str">
        <f aca="false">IF(D245&lt;&gt;"OCCUPIED","",COUNTIFS('Source - Billing Aug26'!$E$5:$E$773,A245,'Source - Billing Aug26'!$B$5:$B$773,Billing_Month,'Source - Billing Aug26'!$H$5:$H$773,"MONTHLY_MOORAGE"))</f>
        <v/>
      </c>
      <c r="N245" s="28" t="n">
        <f aca="false">IF(M245=0,"",SUMIFS('Source - Billing Aug26'!$I$5:$I$773,'Source - Billing Aug26'!$E$5:$E$773,A245,'Source - Billing Aug26'!$B$5:$B$773,Billing_Month,'Source - Billing Aug26'!$H$5:$H$773,"MONTHLY_MOORAGE"))</f>
        <v>0</v>
      </c>
      <c r="O245" s="28" t="n">
        <f aca="false">IF(M245=0,"",SUMIFS('Source - Billing Aug26'!$L$5:$L$773,'Source - Billing Aug26'!$E$5:$E$773,A245,'Source - Billing Aug26'!$B$5:$B$773,Billing_Month,'Source - Billing Aug26'!$H$5:$H$773,"MONTHLY_MOORAGE"))</f>
        <v>0</v>
      </c>
      <c r="P245" s="39" t="str">
        <f aca="false">IF(D245&lt;&gt;"OCCUPIED","",SUMIFS('Source - Billing Aug26'!$M$5:$M$773,'Source - Billing Aug26'!$E$5:$E$773,A245,'Source - Billing Aug26'!$B$5:$B$773,Billing_Month,'Source - Billing Aug26'!$H$5:$H$773,"MONTHLY_MOORAGE"))</f>
        <v/>
      </c>
      <c r="Q245" s="39" t="str">
        <f aca="false">IF(D245&lt;&gt;"OCCUPIED","",P245-L245)</f>
        <v/>
      </c>
      <c r="R245" s="26" t="str">
        <f aca="false">IF(D245&lt;&gt;"OCCUPIED","OUT OF SCOPE",IF(M245=0,"MISSING AUGUST BILL",IF(M245&gt;1,"DUPLICATE BILL",IF(ABS(Q245)&lt;0.01,"MATCH",IF(Q245&gt;0,"OVERBILLED","UNDERBILLED")))))</f>
        <v>OUT OF SCOPE</v>
      </c>
      <c r="S245" s="26" t="str">
        <f aca="false">IF(M245=0,"",IFERROR(INDEX('Source - Billing Aug26'!$C$5:$C$773,MATCH(A245,'Source - Billing Aug26'!$E$5:$E$773,0)),""))</f>
        <v/>
      </c>
    </row>
    <row r="246" customFormat="false" ht="15" hidden="false" customHeight="true" outlineLevel="0" collapsed="false">
      <c r="A246" s="26" t="str">
        <f aca="false">'Source - Inventory'!A236</f>
        <v>LP-1016</v>
      </c>
      <c r="B246" s="26" t="str">
        <f aca="false">'Source - Inventory'!B236</f>
        <v>Ledgport</v>
      </c>
      <c r="C246" s="26" t="str">
        <f aca="false">'Source - Inventory'!G236</f>
        <v>COVERED</v>
      </c>
      <c r="D246" s="26" t="str">
        <f aca="false">'Source - Inventory'!J236</f>
        <v>OCCUPIED</v>
      </c>
      <c r="E246" s="26" t="str">
        <f aca="false">'Source - Inventory'!L236</f>
        <v>WL-03089</v>
      </c>
      <c r="F246" s="26" t="str">
        <f aca="false">'Source - Inventory'!M236</f>
        <v>Joshua Rivera</v>
      </c>
      <c r="G246" s="26" t="n">
        <f aca="false">'Source - Inventory'!E236</f>
        <v>28</v>
      </c>
      <c r="H246" s="28" t="n">
        <f aca="false">'Source - Inventory'!O236</f>
        <v>25.9</v>
      </c>
      <c r="I246" s="28" t="n">
        <f aca="false">IF(D246="OCCUPIED",ROUNDUP(H246,0),"")</f>
        <v>26</v>
      </c>
      <c r="J246" s="28" t="n">
        <f aca="false">IF(D246="OCCUPIED",MAX(G246,I246),"")</f>
        <v>28</v>
      </c>
      <c r="K246" s="28" t="n">
        <f aca="false">IF(D246&lt;&gt;"OCCUPIED","",IF(C246="COVERED",Covered_Rate,Open_Rate))</f>
        <v>10.4</v>
      </c>
      <c r="L246" s="39" t="n">
        <f aca="false">IF(D246="OCCUPIED",J246*K246,"")</f>
        <v>291.2</v>
      </c>
      <c r="M246" s="26" t="n">
        <f aca="false">IF(D246&lt;&gt;"OCCUPIED","",COUNTIFS('Source - Billing Aug26'!$E$5:$E$773,A246,'Source - Billing Aug26'!$B$5:$B$773,Billing_Month,'Source - Billing Aug26'!$H$5:$H$773,"MONTHLY_MOORAGE"))</f>
        <v>1</v>
      </c>
      <c r="N246" s="28" t="n">
        <f aca="false">IF(M246=0,"",SUMIFS('Source - Billing Aug26'!$I$5:$I$773,'Source - Billing Aug26'!$E$5:$E$773,A246,'Source - Billing Aug26'!$B$5:$B$773,Billing_Month,'Source - Billing Aug26'!$H$5:$H$773,"MONTHLY_MOORAGE"))</f>
        <v>28</v>
      </c>
      <c r="O246" s="28" t="n">
        <f aca="false">IF(M246=0,"",SUMIFS('Source - Billing Aug26'!$L$5:$L$773,'Source - Billing Aug26'!$E$5:$E$773,A246,'Source - Billing Aug26'!$B$5:$B$773,Billing_Month,'Source - Billing Aug26'!$H$5:$H$773,"MONTHLY_MOORAGE"))</f>
        <v>10.4</v>
      </c>
      <c r="P246" s="39" t="n">
        <f aca="false">IF(D246&lt;&gt;"OCCUPIED","",SUMIFS('Source - Billing Aug26'!$M$5:$M$773,'Source - Billing Aug26'!$E$5:$E$773,A246,'Source - Billing Aug26'!$B$5:$B$773,Billing_Month,'Source - Billing Aug26'!$H$5:$H$773,"MONTHLY_MOORAGE"))</f>
        <v>291.2</v>
      </c>
      <c r="Q246" s="39" t="n">
        <f aca="false">IF(D246&lt;&gt;"OCCUPIED","",P246-L246)</f>
        <v>0</v>
      </c>
      <c r="R246" s="26" t="str">
        <f aca="false">IF(D246&lt;&gt;"OCCUPIED","OUT OF SCOPE",IF(M246=0,"MISSING AUGUST BILL",IF(M246&gt;1,"DUPLICATE BILL",IF(ABS(Q246)&lt;0.01,"MATCH",IF(Q246&gt;0,"OVERBILLED","UNDERBILLED")))))</f>
        <v>MATCH</v>
      </c>
      <c r="S246" s="26" t="str">
        <f aca="false">IF(M246=0,"",IFERROR(INDEX('Source - Billing Aug26'!$C$5:$C$773,MATCH(A246,'Source - Billing Aug26'!$E$5:$E$773,0)),""))</f>
        <v>AC-LP-1016</v>
      </c>
    </row>
    <row r="247" customFormat="false" ht="15" hidden="false" customHeight="true" outlineLevel="0" collapsed="false">
      <c r="A247" s="26" t="str">
        <f aca="false">'Source - Inventory'!A237</f>
        <v>LP-1017</v>
      </c>
      <c r="B247" s="26" t="str">
        <f aca="false">'Source - Inventory'!B237</f>
        <v>Ledgport</v>
      </c>
      <c r="C247" s="26" t="str">
        <f aca="false">'Source - Inventory'!G237</f>
        <v>COVERED</v>
      </c>
      <c r="D247" s="26" t="str">
        <f aca="false">'Source - Inventory'!J237</f>
        <v>OCCUPIED</v>
      </c>
      <c r="E247" s="26" t="str">
        <f aca="false">'Source - Inventory'!L237</f>
        <v>WL-01838</v>
      </c>
      <c r="F247" s="26" t="str">
        <f aca="false">'Source - Inventory'!M237</f>
        <v>James Gregory</v>
      </c>
      <c r="G247" s="26" t="n">
        <f aca="false">'Source - Inventory'!E237</f>
        <v>32</v>
      </c>
      <c r="H247" s="28" t="n">
        <f aca="false">'Source - Inventory'!O237</f>
        <v>55.1</v>
      </c>
      <c r="I247" s="28" t="n">
        <f aca="false">IF(D247="OCCUPIED",ROUNDUP(H247,0),"")</f>
        <v>56</v>
      </c>
      <c r="J247" s="28" t="n">
        <f aca="false">IF(D247="OCCUPIED",MAX(G247,I247),"")</f>
        <v>56</v>
      </c>
      <c r="K247" s="28" t="n">
        <f aca="false">IF(D247&lt;&gt;"OCCUPIED","",IF(C247="COVERED",Covered_Rate,Open_Rate))</f>
        <v>10.4</v>
      </c>
      <c r="L247" s="39" t="n">
        <f aca="false">IF(D247="OCCUPIED",J247*K247,"")</f>
        <v>582.4</v>
      </c>
      <c r="M247" s="26" t="n">
        <f aca="false">IF(D247&lt;&gt;"OCCUPIED","",COUNTIFS('Source - Billing Aug26'!$E$5:$E$773,A247,'Source - Billing Aug26'!$B$5:$B$773,Billing_Month,'Source - Billing Aug26'!$H$5:$H$773,"MONTHLY_MOORAGE"))</f>
        <v>1</v>
      </c>
      <c r="N247" s="28" t="n">
        <f aca="false">IF(M247=0,"",SUMIFS('Source - Billing Aug26'!$I$5:$I$773,'Source - Billing Aug26'!$E$5:$E$773,A247,'Source - Billing Aug26'!$B$5:$B$773,Billing_Month,'Source - Billing Aug26'!$H$5:$H$773,"MONTHLY_MOORAGE"))</f>
        <v>56</v>
      </c>
      <c r="O247" s="28" t="n">
        <f aca="false">IF(M247=0,"",SUMIFS('Source - Billing Aug26'!$L$5:$L$773,'Source - Billing Aug26'!$E$5:$E$773,A247,'Source - Billing Aug26'!$B$5:$B$773,Billing_Month,'Source - Billing Aug26'!$H$5:$H$773,"MONTHLY_MOORAGE"))</f>
        <v>10.4</v>
      </c>
      <c r="P247" s="39" t="n">
        <f aca="false">IF(D247&lt;&gt;"OCCUPIED","",SUMIFS('Source - Billing Aug26'!$M$5:$M$773,'Source - Billing Aug26'!$E$5:$E$773,A247,'Source - Billing Aug26'!$B$5:$B$773,Billing_Month,'Source - Billing Aug26'!$H$5:$H$773,"MONTHLY_MOORAGE"))</f>
        <v>582.4</v>
      </c>
      <c r="Q247" s="39" t="n">
        <f aca="false">IF(D247&lt;&gt;"OCCUPIED","",P247-L247)</f>
        <v>0</v>
      </c>
      <c r="R247" s="26" t="str">
        <f aca="false">IF(D247&lt;&gt;"OCCUPIED","OUT OF SCOPE",IF(M247=0,"MISSING AUGUST BILL",IF(M247&gt;1,"DUPLICATE BILL",IF(ABS(Q247)&lt;0.01,"MATCH",IF(Q247&gt;0,"OVERBILLED","UNDERBILLED")))))</f>
        <v>MATCH</v>
      </c>
      <c r="S247" s="26" t="str">
        <f aca="false">IF(M247=0,"",IFERROR(INDEX('Source - Billing Aug26'!$C$5:$C$773,MATCH(A247,'Source - Billing Aug26'!$E$5:$E$773,0)),""))</f>
        <v>AC-LP-1017</v>
      </c>
    </row>
    <row r="248" customFormat="false" ht="15" hidden="false" customHeight="true" outlineLevel="0" collapsed="false">
      <c r="A248" s="26" t="str">
        <f aca="false">'Source - Inventory'!A238</f>
        <v>LP-1018</v>
      </c>
      <c r="B248" s="26" t="str">
        <f aca="false">'Source - Inventory'!B238</f>
        <v>Ledgport</v>
      </c>
      <c r="C248" s="26" t="str">
        <f aca="false">'Source - Inventory'!G238</f>
        <v>COVERED</v>
      </c>
      <c r="D248" s="26" t="str">
        <f aca="false">'Source - Inventory'!J238</f>
        <v>OCCUPIED</v>
      </c>
      <c r="E248" s="26" t="str">
        <f aca="false">'Source - Inventory'!L238</f>
        <v>WL-01243</v>
      </c>
      <c r="F248" s="26" t="str">
        <f aca="false">'Source - Inventory'!M238</f>
        <v>Christina Rivera</v>
      </c>
      <c r="G248" s="26" t="n">
        <f aca="false">'Source - Inventory'!E238</f>
        <v>32</v>
      </c>
      <c r="H248" s="28" t="n">
        <f aca="false">'Source - Inventory'!O238</f>
        <v>53.2</v>
      </c>
      <c r="I248" s="28" t="n">
        <f aca="false">IF(D248="OCCUPIED",ROUNDUP(H248,0),"")</f>
        <v>54</v>
      </c>
      <c r="J248" s="28" t="n">
        <f aca="false">IF(D248="OCCUPIED",MAX(G248,I248),"")</f>
        <v>54</v>
      </c>
      <c r="K248" s="28" t="n">
        <f aca="false">IF(D248&lt;&gt;"OCCUPIED","",IF(C248="COVERED",Covered_Rate,Open_Rate))</f>
        <v>10.4</v>
      </c>
      <c r="L248" s="39" t="n">
        <f aca="false">IF(D248="OCCUPIED",J248*K248,"")</f>
        <v>561.6</v>
      </c>
      <c r="M248" s="26" t="n">
        <f aca="false">IF(D248&lt;&gt;"OCCUPIED","",COUNTIFS('Source - Billing Aug26'!$E$5:$E$773,A248,'Source - Billing Aug26'!$B$5:$B$773,Billing_Month,'Source - Billing Aug26'!$H$5:$H$773,"MONTHLY_MOORAGE"))</f>
        <v>1</v>
      </c>
      <c r="N248" s="28" t="n">
        <f aca="false">IF(M248=0,"",SUMIFS('Source - Billing Aug26'!$I$5:$I$773,'Source - Billing Aug26'!$E$5:$E$773,A248,'Source - Billing Aug26'!$B$5:$B$773,Billing_Month,'Source - Billing Aug26'!$H$5:$H$773,"MONTHLY_MOORAGE"))</f>
        <v>54</v>
      </c>
      <c r="O248" s="28" t="n">
        <f aca="false">IF(M248=0,"",SUMIFS('Source - Billing Aug26'!$L$5:$L$773,'Source - Billing Aug26'!$E$5:$E$773,A248,'Source - Billing Aug26'!$B$5:$B$773,Billing_Month,'Source - Billing Aug26'!$H$5:$H$773,"MONTHLY_MOORAGE"))</f>
        <v>10.4</v>
      </c>
      <c r="P248" s="39" t="n">
        <f aca="false">IF(D248&lt;&gt;"OCCUPIED","",SUMIFS('Source - Billing Aug26'!$M$5:$M$773,'Source - Billing Aug26'!$E$5:$E$773,A248,'Source - Billing Aug26'!$B$5:$B$773,Billing_Month,'Source - Billing Aug26'!$H$5:$H$773,"MONTHLY_MOORAGE"))</f>
        <v>561.6</v>
      </c>
      <c r="Q248" s="39" t="n">
        <f aca="false">IF(D248&lt;&gt;"OCCUPIED","",P248-L248)</f>
        <v>0</v>
      </c>
      <c r="R248" s="26" t="str">
        <f aca="false">IF(D248&lt;&gt;"OCCUPIED","OUT OF SCOPE",IF(M248=0,"MISSING AUGUST BILL",IF(M248&gt;1,"DUPLICATE BILL",IF(ABS(Q248)&lt;0.01,"MATCH",IF(Q248&gt;0,"OVERBILLED","UNDERBILLED")))))</f>
        <v>MATCH</v>
      </c>
      <c r="S248" s="26" t="str">
        <f aca="false">IF(M248=0,"",IFERROR(INDEX('Source - Billing Aug26'!$C$5:$C$773,MATCH(A248,'Source - Billing Aug26'!$E$5:$E$773,0)),""))</f>
        <v>AC-LP-1018</v>
      </c>
    </row>
    <row r="249" customFormat="false" ht="15" hidden="false" customHeight="true" outlineLevel="0" collapsed="false">
      <c r="A249" s="26" t="str">
        <f aca="false">'Source - Inventory'!A239</f>
        <v>LP-1019</v>
      </c>
      <c r="B249" s="26" t="str">
        <f aca="false">'Source - Inventory'!B239</f>
        <v>Ledgport</v>
      </c>
      <c r="C249" s="26" t="str">
        <f aca="false">'Source - Inventory'!G239</f>
        <v>COVERED</v>
      </c>
      <c r="D249" s="26" t="str">
        <f aca="false">'Source - Inventory'!J239</f>
        <v>GUEST</v>
      </c>
      <c r="E249" s="26" t="n">
        <f aca="false">'Source - Inventory'!L239</f>
        <v>0</v>
      </c>
      <c r="F249" s="26" t="n">
        <f aca="false">'Source - Inventory'!M239</f>
        <v>0</v>
      </c>
      <c r="G249" s="26" t="n">
        <f aca="false">'Source - Inventory'!E239</f>
        <v>32</v>
      </c>
      <c r="H249" s="28" t="n">
        <f aca="false">'Source - Inventory'!O239</f>
        <v>0</v>
      </c>
      <c r="I249" s="28" t="str">
        <f aca="false">IF(D249="OCCUPIED",ROUNDUP(H249,0),"")</f>
        <v/>
      </c>
      <c r="J249" s="28" t="str">
        <f aca="false">IF(D249="OCCUPIED",MAX(G249,I249),"")</f>
        <v/>
      </c>
      <c r="K249" s="28" t="str">
        <f aca="false">IF(D249&lt;&gt;"OCCUPIED","",IF(C249="COVERED",Covered_Rate,Open_Rate))</f>
        <v/>
      </c>
      <c r="L249" s="39" t="str">
        <f aca="false">IF(D249="OCCUPIED",J249*K249,"")</f>
        <v/>
      </c>
      <c r="M249" s="26" t="str">
        <f aca="false">IF(D249&lt;&gt;"OCCUPIED","",COUNTIFS('Source - Billing Aug26'!$E$5:$E$773,A249,'Source - Billing Aug26'!$B$5:$B$773,Billing_Month,'Source - Billing Aug26'!$H$5:$H$773,"MONTHLY_MOORAGE"))</f>
        <v/>
      </c>
      <c r="N249" s="28" t="n">
        <f aca="false">IF(M249=0,"",SUMIFS('Source - Billing Aug26'!$I$5:$I$773,'Source - Billing Aug26'!$E$5:$E$773,A249,'Source - Billing Aug26'!$B$5:$B$773,Billing_Month,'Source - Billing Aug26'!$H$5:$H$773,"MONTHLY_MOORAGE"))</f>
        <v>0</v>
      </c>
      <c r="O249" s="28" t="n">
        <f aca="false">IF(M249=0,"",SUMIFS('Source - Billing Aug26'!$L$5:$L$773,'Source - Billing Aug26'!$E$5:$E$773,A249,'Source - Billing Aug26'!$B$5:$B$773,Billing_Month,'Source - Billing Aug26'!$H$5:$H$773,"MONTHLY_MOORAGE"))</f>
        <v>0</v>
      </c>
      <c r="P249" s="39" t="str">
        <f aca="false">IF(D249&lt;&gt;"OCCUPIED","",SUMIFS('Source - Billing Aug26'!$M$5:$M$773,'Source - Billing Aug26'!$E$5:$E$773,A249,'Source - Billing Aug26'!$B$5:$B$773,Billing_Month,'Source - Billing Aug26'!$H$5:$H$773,"MONTHLY_MOORAGE"))</f>
        <v/>
      </c>
      <c r="Q249" s="39" t="str">
        <f aca="false">IF(D249&lt;&gt;"OCCUPIED","",P249-L249)</f>
        <v/>
      </c>
      <c r="R249" s="26" t="str">
        <f aca="false">IF(D249&lt;&gt;"OCCUPIED","OUT OF SCOPE",IF(M249=0,"MISSING AUGUST BILL",IF(M249&gt;1,"DUPLICATE BILL",IF(ABS(Q249)&lt;0.01,"MATCH",IF(Q249&gt;0,"OVERBILLED","UNDERBILLED")))))</f>
        <v>OUT OF SCOPE</v>
      </c>
      <c r="S249" s="26" t="str">
        <f aca="false">IF(M249=0,"",IFERROR(INDEX('Source - Billing Aug26'!$C$5:$C$773,MATCH(A249,'Source - Billing Aug26'!$E$5:$E$773,0)),""))</f>
        <v/>
      </c>
    </row>
    <row r="250" customFormat="false" ht="15" hidden="false" customHeight="true" outlineLevel="0" collapsed="false">
      <c r="A250" s="26" t="str">
        <f aca="false">'Source - Inventory'!A240</f>
        <v>LP-1020</v>
      </c>
      <c r="B250" s="26" t="str">
        <f aca="false">'Source - Inventory'!B240</f>
        <v>Ledgport</v>
      </c>
      <c r="C250" s="26" t="str">
        <f aca="false">'Source - Inventory'!G240</f>
        <v>COVERED</v>
      </c>
      <c r="D250" s="26" t="str">
        <f aca="false">'Source - Inventory'!J240</f>
        <v>OCCUPIED</v>
      </c>
      <c r="E250" s="26" t="str">
        <f aca="false">'Source - Inventory'!L240</f>
        <v>WL-01990</v>
      </c>
      <c r="F250" s="26" t="str">
        <f aca="false">'Source - Inventory'!M240</f>
        <v>Michael Taylor</v>
      </c>
      <c r="G250" s="26" t="n">
        <f aca="false">'Source - Inventory'!E240</f>
        <v>32</v>
      </c>
      <c r="H250" s="28" t="n">
        <f aca="false">'Source - Inventory'!O240</f>
        <v>25.1</v>
      </c>
      <c r="I250" s="28" t="n">
        <f aca="false">IF(D250="OCCUPIED",ROUNDUP(H250,0),"")</f>
        <v>26</v>
      </c>
      <c r="J250" s="28" t="n">
        <f aca="false">IF(D250="OCCUPIED",MAX(G250,I250),"")</f>
        <v>32</v>
      </c>
      <c r="K250" s="28" t="n">
        <f aca="false">IF(D250&lt;&gt;"OCCUPIED","",IF(C250="COVERED",Covered_Rate,Open_Rate))</f>
        <v>10.4</v>
      </c>
      <c r="L250" s="39" t="n">
        <f aca="false">IF(D250="OCCUPIED",J250*K250,"")</f>
        <v>332.8</v>
      </c>
      <c r="M250" s="26" t="n">
        <f aca="false">IF(D250&lt;&gt;"OCCUPIED","",COUNTIFS('Source - Billing Aug26'!$E$5:$E$773,A250,'Source - Billing Aug26'!$B$5:$B$773,Billing_Month,'Source - Billing Aug26'!$H$5:$H$773,"MONTHLY_MOORAGE"))</f>
        <v>1</v>
      </c>
      <c r="N250" s="28" t="n">
        <f aca="false">IF(M250=0,"",SUMIFS('Source - Billing Aug26'!$I$5:$I$773,'Source - Billing Aug26'!$E$5:$E$773,A250,'Source - Billing Aug26'!$B$5:$B$773,Billing_Month,'Source - Billing Aug26'!$H$5:$H$773,"MONTHLY_MOORAGE"))</f>
        <v>32</v>
      </c>
      <c r="O250" s="28" t="n">
        <f aca="false">IF(M250=0,"",SUMIFS('Source - Billing Aug26'!$L$5:$L$773,'Source - Billing Aug26'!$E$5:$E$773,A250,'Source - Billing Aug26'!$B$5:$B$773,Billing_Month,'Source - Billing Aug26'!$H$5:$H$773,"MONTHLY_MOORAGE"))</f>
        <v>10.4</v>
      </c>
      <c r="P250" s="39" t="n">
        <f aca="false">IF(D250&lt;&gt;"OCCUPIED","",SUMIFS('Source - Billing Aug26'!$M$5:$M$773,'Source - Billing Aug26'!$E$5:$E$773,A250,'Source - Billing Aug26'!$B$5:$B$773,Billing_Month,'Source - Billing Aug26'!$H$5:$H$773,"MONTHLY_MOORAGE"))</f>
        <v>332.8</v>
      </c>
      <c r="Q250" s="39" t="n">
        <f aca="false">IF(D250&lt;&gt;"OCCUPIED","",P250-L250)</f>
        <v>0</v>
      </c>
      <c r="R250" s="26" t="str">
        <f aca="false">IF(D250&lt;&gt;"OCCUPIED","OUT OF SCOPE",IF(M250=0,"MISSING AUGUST BILL",IF(M250&gt;1,"DUPLICATE BILL",IF(ABS(Q250)&lt;0.01,"MATCH",IF(Q250&gt;0,"OVERBILLED","UNDERBILLED")))))</f>
        <v>MATCH</v>
      </c>
      <c r="S250" s="26" t="str">
        <f aca="false">IF(M250=0,"",IFERROR(INDEX('Source - Billing Aug26'!$C$5:$C$773,MATCH(A250,'Source - Billing Aug26'!$E$5:$E$773,0)),""))</f>
        <v>AC-LP-1020</v>
      </c>
    </row>
    <row r="251" customFormat="false" ht="15" hidden="false" customHeight="true" outlineLevel="0" collapsed="false">
      <c r="A251" s="26" t="str">
        <f aca="false">'Source - Inventory'!A241</f>
        <v>LP-1021</v>
      </c>
      <c r="B251" s="26" t="str">
        <f aca="false">'Source - Inventory'!B241</f>
        <v>Ledgport</v>
      </c>
      <c r="C251" s="26" t="str">
        <f aca="false">'Source - Inventory'!G241</f>
        <v>COVERED</v>
      </c>
      <c r="D251" s="26" t="str">
        <f aca="false">'Source - Inventory'!J241</f>
        <v>OCCUPIED</v>
      </c>
      <c r="E251" s="26" t="str">
        <f aca="false">'Source - Inventory'!L241</f>
        <v>WL-02827</v>
      </c>
      <c r="F251" s="26" t="str">
        <f aca="false">'Source - Inventory'!M241</f>
        <v>Kimberly Wilson</v>
      </c>
      <c r="G251" s="26" t="n">
        <f aca="false">'Source - Inventory'!E241</f>
        <v>24</v>
      </c>
      <c r="H251" s="28" t="n">
        <f aca="false">'Source - Inventory'!O241</f>
        <v>36.2</v>
      </c>
      <c r="I251" s="28" t="n">
        <f aca="false">IF(D251="OCCUPIED",ROUNDUP(H251,0),"")</f>
        <v>37</v>
      </c>
      <c r="J251" s="28" t="n">
        <f aca="false">IF(D251="OCCUPIED",MAX(G251,I251),"")</f>
        <v>37</v>
      </c>
      <c r="K251" s="28" t="n">
        <f aca="false">IF(D251&lt;&gt;"OCCUPIED","",IF(C251="COVERED",Covered_Rate,Open_Rate))</f>
        <v>10.4</v>
      </c>
      <c r="L251" s="39" t="n">
        <f aca="false">IF(D251="OCCUPIED",J251*K251,"")</f>
        <v>384.8</v>
      </c>
      <c r="M251" s="26" t="n">
        <f aca="false">IF(D251&lt;&gt;"OCCUPIED","",COUNTIFS('Source - Billing Aug26'!$E$5:$E$773,A251,'Source - Billing Aug26'!$B$5:$B$773,Billing_Month,'Source - Billing Aug26'!$H$5:$H$773,"MONTHLY_MOORAGE"))</f>
        <v>1</v>
      </c>
      <c r="N251" s="28" t="n">
        <f aca="false">IF(M251=0,"",SUMIFS('Source - Billing Aug26'!$I$5:$I$773,'Source - Billing Aug26'!$E$5:$E$773,A251,'Source - Billing Aug26'!$B$5:$B$773,Billing_Month,'Source - Billing Aug26'!$H$5:$H$773,"MONTHLY_MOORAGE"))</f>
        <v>37</v>
      </c>
      <c r="O251" s="28" t="n">
        <f aca="false">IF(M251=0,"",SUMIFS('Source - Billing Aug26'!$L$5:$L$773,'Source - Billing Aug26'!$E$5:$E$773,A251,'Source - Billing Aug26'!$B$5:$B$773,Billing_Month,'Source - Billing Aug26'!$H$5:$H$773,"MONTHLY_MOORAGE"))</f>
        <v>10.4</v>
      </c>
      <c r="P251" s="39" t="n">
        <f aca="false">IF(D251&lt;&gt;"OCCUPIED","",SUMIFS('Source - Billing Aug26'!$M$5:$M$773,'Source - Billing Aug26'!$E$5:$E$773,A251,'Source - Billing Aug26'!$B$5:$B$773,Billing_Month,'Source - Billing Aug26'!$H$5:$H$773,"MONTHLY_MOORAGE"))</f>
        <v>384.8</v>
      </c>
      <c r="Q251" s="39" t="n">
        <f aca="false">IF(D251&lt;&gt;"OCCUPIED","",P251-L251)</f>
        <v>0</v>
      </c>
      <c r="R251" s="26" t="str">
        <f aca="false">IF(D251&lt;&gt;"OCCUPIED","OUT OF SCOPE",IF(M251=0,"MISSING AUGUST BILL",IF(M251&gt;1,"DUPLICATE BILL",IF(ABS(Q251)&lt;0.01,"MATCH",IF(Q251&gt;0,"OVERBILLED","UNDERBILLED")))))</f>
        <v>MATCH</v>
      </c>
      <c r="S251" s="26" t="str">
        <f aca="false">IF(M251=0,"",IFERROR(INDEX('Source - Billing Aug26'!$C$5:$C$773,MATCH(A251,'Source - Billing Aug26'!$E$5:$E$773,0)),""))</f>
        <v>AC-LP-1021</v>
      </c>
    </row>
    <row r="252" customFormat="false" ht="15" hidden="false" customHeight="true" outlineLevel="0" collapsed="false">
      <c r="A252" s="26" t="str">
        <f aca="false">'Source - Inventory'!A242</f>
        <v>LP-1022</v>
      </c>
      <c r="B252" s="26" t="str">
        <f aca="false">'Source - Inventory'!B242</f>
        <v>Ledgport</v>
      </c>
      <c r="C252" s="26" t="str">
        <f aca="false">'Source - Inventory'!G242</f>
        <v>COVERED</v>
      </c>
      <c r="D252" s="26" t="str">
        <f aca="false">'Source - Inventory'!J242</f>
        <v>OCCUPIED</v>
      </c>
      <c r="E252" s="26" t="str">
        <f aca="false">'Source - Inventory'!L242</f>
        <v>WL-01807</v>
      </c>
      <c r="F252" s="26" t="str">
        <f aca="false">'Source - Inventory'!M242</f>
        <v>Kathleen Mcdonald</v>
      </c>
      <c r="G252" s="26" t="n">
        <f aca="false">'Source - Inventory'!E242</f>
        <v>24</v>
      </c>
      <c r="H252" s="28" t="n">
        <f aca="false">'Source - Inventory'!O242</f>
        <v>28.7</v>
      </c>
      <c r="I252" s="28" t="n">
        <f aca="false">IF(D252="OCCUPIED",ROUNDUP(H252,0),"")</f>
        <v>29</v>
      </c>
      <c r="J252" s="28" t="n">
        <f aca="false">IF(D252="OCCUPIED",MAX(G252,I252),"")</f>
        <v>29</v>
      </c>
      <c r="K252" s="28" t="n">
        <f aca="false">IF(D252&lt;&gt;"OCCUPIED","",IF(C252="COVERED",Covered_Rate,Open_Rate))</f>
        <v>10.4</v>
      </c>
      <c r="L252" s="39" t="n">
        <f aca="false">IF(D252="OCCUPIED",J252*K252,"")</f>
        <v>301.6</v>
      </c>
      <c r="M252" s="26" t="n">
        <f aca="false">IF(D252&lt;&gt;"OCCUPIED","",COUNTIFS('Source - Billing Aug26'!$E$5:$E$773,A252,'Source - Billing Aug26'!$B$5:$B$773,Billing_Month,'Source - Billing Aug26'!$H$5:$H$773,"MONTHLY_MOORAGE"))</f>
        <v>1</v>
      </c>
      <c r="N252" s="28" t="n">
        <f aca="false">IF(M252=0,"",SUMIFS('Source - Billing Aug26'!$I$5:$I$773,'Source - Billing Aug26'!$E$5:$E$773,A252,'Source - Billing Aug26'!$B$5:$B$773,Billing_Month,'Source - Billing Aug26'!$H$5:$H$773,"MONTHLY_MOORAGE"))</f>
        <v>29</v>
      </c>
      <c r="O252" s="28" t="n">
        <f aca="false">IF(M252=0,"",SUMIFS('Source - Billing Aug26'!$L$5:$L$773,'Source - Billing Aug26'!$E$5:$E$773,A252,'Source - Billing Aug26'!$B$5:$B$773,Billing_Month,'Source - Billing Aug26'!$H$5:$H$773,"MONTHLY_MOORAGE"))</f>
        <v>10.4</v>
      </c>
      <c r="P252" s="39" t="n">
        <f aca="false">IF(D252&lt;&gt;"OCCUPIED","",SUMIFS('Source - Billing Aug26'!$M$5:$M$773,'Source - Billing Aug26'!$E$5:$E$773,A252,'Source - Billing Aug26'!$B$5:$B$773,Billing_Month,'Source - Billing Aug26'!$H$5:$H$773,"MONTHLY_MOORAGE"))</f>
        <v>301.6</v>
      </c>
      <c r="Q252" s="39" t="n">
        <f aca="false">IF(D252&lt;&gt;"OCCUPIED","",P252-L252)</f>
        <v>0</v>
      </c>
      <c r="R252" s="26" t="str">
        <f aca="false">IF(D252&lt;&gt;"OCCUPIED","OUT OF SCOPE",IF(M252=0,"MISSING AUGUST BILL",IF(M252&gt;1,"DUPLICATE BILL",IF(ABS(Q252)&lt;0.01,"MATCH",IF(Q252&gt;0,"OVERBILLED","UNDERBILLED")))))</f>
        <v>MATCH</v>
      </c>
      <c r="S252" s="26" t="str">
        <f aca="false">IF(M252=0,"",IFERROR(INDEX('Source - Billing Aug26'!$C$5:$C$773,MATCH(A252,'Source - Billing Aug26'!$E$5:$E$773,0)),""))</f>
        <v>AC-LP-1022</v>
      </c>
    </row>
    <row r="253" customFormat="false" ht="15" hidden="false" customHeight="true" outlineLevel="0" collapsed="false">
      <c r="A253" s="26" t="str">
        <f aca="false">'Source - Inventory'!A243</f>
        <v>LP-1023</v>
      </c>
      <c r="B253" s="26" t="str">
        <f aca="false">'Source - Inventory'!B243</f>
        <v>Ledgport</v>
      </c>
      <c r="C253" s="26" t="str">
        <f aca="false">'Source - Inventory'!G243</f>
        <v>COVERED</v>
      </c>
      <c r="D253" s="26" t="str">
        <f aca="false">'Source - Inventory'!J243</f>
        <v>OCCUPIED</v>
      </c>
      <c r="E253" s="26" t="str">
        <f aca="false">'Source - Inventory'!L243</f>
        <v>WL-01364</v>
      </c>
      <c r="F253" s="26" t="str">
        <f aca="false">'Source - Inventory'!M243</f>
        <v>Patrick Richmond</v>
      </c>
      <c r="G253" s="26" t="n">
        <f aca="false">'Source - Inventory'!E243</f>
        <v>24</v>
      </c>
      <c r="H253" s="28" t="n">
        <f aca="false">'Source - Inventory'!O243</f>
        <v>20</v>
      </c>
      <c r="I253" s="28" t="n">
        <f aca="false">IF(D253="OCCUPIED",ROUNDUP(H253,0),"")</f>
        <v>20</v>
      </c>
      <c r="J253" s="28" t="n">
        <f aca="false">IF(D253="OCCUPIED",MAX(G253,I253),"")</f>
        <v>24</v>
      </c>
      <c r="K253" s="28" t="n">
        <f aca="false">IF(D253&lt;&gt;"OCCUPIED","",IF(C253="COVERED",Covered_Rate,Open_Rate))</f>
        <v>10.4</v>
      </c>
      <c r="L253" s="39" t="n">
        <f aca="false">IF(D253="OCCUPIED",J253*K253,"")</f>
        <v>249.6</v>
      </c>
      <c r="M253" s="26" t="n">
        <f aca="false">IF(D253&lt;&gt;"OCCUPIED","",COUNTIFS('Source - Billing Aug26'!$E$5:$E$773,A253,'Source - Billing Aug26'!$B$5:$B$773,Billing_Month,'Source - Billing Aug26'!$H$5:$H$773,"MONTHLY_MOORAGE"))</f>
        <v>1</v>
      </c>
      <c r="N253" s="28" t="n">
        <f aca="false">IF(M253=0,"",SUMIFS('Source - Billing Aug26'!$I$5:$I$773,'Source - Billing Aug26'!$E$5:$E$773,A253,'Source - Billing Aug26'!$B$5:$B$773,Billing_Month,'Source - Billing Aug26'!$H$5:$H$773,"MONTHLY_MOORAGE"))</f>
        <v>24</v>
      </c>
      <c r="O253" s="28" t="n">
        <f aca="false">IF(M253=0,"",SUMIFS('Source - Billing Aug26'!$L$5:$L$773,'Source - Billing Aug26'!$E$5:$E$773,A253,'Source - Billing Aug26'!$B$5:$B$773,Billing_Month,'Source - Billing Aug26'!$H$5:$H$773,"MONTHLY_MOORAGE"))</f>
        <v>10.4</v>
      </c>
      <c r="P253" s="39" t="n">
        <f aca="false">IF(D253&lt;&gt;"OCCUPIED","",SUMIFS('Source - Billing Aug26'!$M$5:$M$773,'Source - Billing Aug26'!$E$5:$E$773,A253,'Source - Billing Aug26'!$B$5:$B$773,Billing_Month,'Source - Billing Aug26'!$H$5:$H$773,"MONTHLY_MOORAGE"))</f>
        <v>249.6</v>
      </c>
      <c r="Q253" s="39" t="n">
        <f aca="false">IF(D253&lt;&gt;"OCCUPIED","",P253-L253)</f>
        <v>0</v>
      </c>
      <c r="R253" s="26" t="str">
        <f aca="false">IF(D253&lt;&gt;"OCCUPIED","OUT OF SCOPE",IF(M253=0,"MISSING AUGUST BILL",IF(M253&gt;1,"DUPLICATE BILL",IF(ABS(Q253)&lt;0.01,"MATCH",IF(Q253&gt;0,"OVERBILLED","UNDERBILLED")))))</f>
        <v>MATCH</v>
      </c>
      <c r="S253" s="26" t="str">
        <f aca="false">IF(M253=0,"",IFERROR(INDEX('Source - Billing Aug26'!$C$5:$C$773,MATCH(A253,'Source - Billing Aug26'!$E$5:$E$773,0)),""))</f>
        <v>AC-LP-1023</v>
      </c>
    </row>
    <row r="254" customFormat="false" ht="15" hidden="false" customHeight="true" outlineLevel="0" collapsed="false">
      <c r="A254" s="26" t="str">
        <f aca="false">'Source - Inventory'!A244</f>
        <v>LP-1024</v>
      </c>
      <c r="B254" s="26" t="str">
        <f aca="false">'Source - Inventory'!B244</f>
        <v>Ledgport</v>
      </c>
      <c r="C254" s="26" t="str">
        <f aca="false">'Source - Inventory'!G244</f>
        <v>COVERED</v>
      </c>
      <c r="D254" s="26" t="str">
        <f aca="false">'Source - Inventory'!J244</f>
        <v>OCCUPIED</v>
      </c>
      <c r="E254" s="26" t="str">
        <f aca="false">'Source - Inventory'!L244</f>
        <v>WL-01028</v>
      </c>
      <c r="F254" s="26" t="str">
        <f aca="false">'Source - Inventory'!M244</f>
        <v>Brittany Benson</v>
      </c>
      <c r="G254" s="26" t="n">
        <f aca="false">'Source - Inventory'!E244</f>
        <v>32</v>
      </c>
      <c r="H254" s="28" t="n">
        <f aca="false">'Source - Inventory'!O244</f>
        <v>53.7</v>
      </c>
      <c r="I254" s="28" t="n">
        <f aca="false">IF(D254="OCCUPIED",ROUNDUP(H254,0),"")</f>
        <v>54</v>
      </c>
      <c r="J254" s="28" t="n">
        <f aca="false">IF(D254="OCCUPIED",MAX(G254,I254),"")</f>
        <v>54</v>
      </c>
      <c r="K254" s="28" t="n">
        <f aca="false">IF(D254&lt;&gt;"OCCUPIED","",IF(C254="COVERED",Covered_Rate,Open_Rate))</f>
        <v>10.4</v>
      </c>
      <c r="L254" s="39" t="n">
        <f aca="false">IF(D254="OCCUPIED",J254*K254,"")</f>
        <v>561.6</v>
      </c>
      <c r="M254" s="26" t="n">
        <f aca="false">IF(D254&lt;&gt;"OCCUPIED","",COUNTIFS('Source - Billing Aug26'!$E$5:$E$773,A254,'Source - Billing Aug26'!$B$5:$B$773,Billing_Month,'Source - Billing Aug26'!$H$5:$H$773,"MONTHLY_MOORAGE"))</f>
        <v>1</v>
      </c>
      <c r="N254" s="28" t="n">
        <f aca="false">IF(M254=0,"",SUMIFS('Source - Billing Aug26'!$I$5:$I$773,'Source - Billing Aug26'!$E$5:$E$773,A254,'Source - Billing Aug26'!$B$5:$B$773,Billing_Month,'Source - Billing Aug26'!$H$5:$H$773,"MONTHLY_MOORAGE"))</f>
        <v>54</v>
      </c>
      <c r="O254" s="28" t="n">
        <f aca="false">IF(M254=0,"",SUMIFS('Source - Billing Aug26'!$L$5:$L$773,'Source - Billing Aug26'!$E$5:$E$773,A254,'Source - Billing Aug26'!$B$5:$B$773,Billing_Month,'Source - Billing Aug26'!$H$5:$H$773,"MONTHLY_MOORAGE"))</f>
        <v>10.4</v>
      </c>
      <c r="P254" s="39" t="n">
        <f aca="false">IF(D254&lt;&gt;"OCCUPIED","",SUMIFS('Source - Billing Aug26'!$M$5:$M$773,'Source - Billing Aug26'!$E$5:$E$773,A254,'Source - Billing Aug26'!$B$5:$B$773,Billing_Month,'Source - Billing Aug26'!$H$5:$H$773,"MONTHLY_MOORAGE"))</f>
        <v>561.6</v>
      </c>
      <c r="Q254" s="39" t="n">
        <f aca="false">IF(D254&lt;&gt;"OCCUPIED","",P254-L254)</f>
        <v>0</v>
      </c>
      <c r="R254" s="26" t="str">
        <f aca="false">IF(D254&lt;&gt;"OCCUPIED","OUT OF SCOPE",IF(M254=0,"MISSING AUGUST BILL",IF(M254&gt;1,"DUPLICATE BILL",IF(ABS(Q254)&lt;0.01,"MATCH",IF(Q254&gt;0,"OVERBILLED","UNDERBILLED")))))</f>
        <v>MATCH</v>
      </c>
      <c r="S254" s="26" t="str">
        <f aca="false">IF(M254=0,"",IFERROR(INDEX('Source - Billing Aug26'!$C$5:$C$773,MATCH(A254,'Source - Billing Aug26'!$E$5:$E$773,0)),""))</f>
        <v>AC-LP-1024</v>
      </c>
    </row>
    <row r="255" customFormat="false" ht="15" hidden="false" customHeight="true" outlineLevel="0" collapsed="false">
      <c r="A255" s="26" t="str">
        <f aca="false">'Source - Inventory'!A245</f>
        <v>LP-1101</v>
      </c>
      <c r="B255" s="26" t="str">
        <f aca="false">'Source - Inventory'!B245</f>
        <v>Ledgport</v>
      </c>
      <c r="C255" s="26" t="str">
        <f aca="false">'Source - Inventory'!G245</f>
        <v>COVERED</v>
      </c>
      <c r="D255" s="26" t="str">
        <f aca="false">'Source - Inventory'!J245</f>
        <v>RESERVED</v>
      </c>
      <c r="E255" s="26" t="n">
        <f aca="false">'Source - Inventory'!L245</f>
        <v>0</v>
      </c>
      <c r="F255" s="26" t="n">
        <f aca="false">'Source - Inventory'!M245</f>
        <v>0</v>
      </c>
      <c r="G255" s="26" t="n">
        <f aca="false">'Source - Inventory'!E245</f>
        <v>36</v>
      </c>
      <c r="H255" s="28" t="n">
        <f aca="false">'Source - Inventory'!O245</f>
        <v>0</v>
      </c>
      <c r="I255" s="28" t="str">
        <f aca="false">IF(D255="OCCUPIED",ROUNDUP(H255,0),"")</f>
        <v/>
      </c>
      <c r="J255" s="28" t="str">
        <f aca="false">IF(D255="OCCUPIED",MAX(G255,I255),"")</f>
        <v/>
      </c>
      <c r="K255" s="28" t="str">
        <f aca="false">IF(D255&lt;&gt;"OCCUPIED","",IF(C255="COVERED",Covered_Rate,Open_Rate))</f>
        <v/>
      </c>
      <c r="L255" s="39" t="str">
        <f aca="false">IF(D255="OCCUPIED",J255*K255,"")</f>
        <v/>
      </c>
      <c r="M255" s="26" t="str">
        <f aca="false">IF(D255&lt;&gt;"OCCUPIED","",COUNTIFS('Source - Billing Aug26'!$E$5:$E$773,A255,'Source - Billing Aug26'!$B$5:$B$773,Billing_Month,'Source - Billing Aug26'!$H$5:$H$773,"MONTHLY_MOORAGE"))</f>
        <v/>
      </c>
      <c r="N255" s="28" t="n">
        <f aca="false">IF(M255=0,"",SUMIFS('Source - Billing Aug26'!$I$5:$I$773,'Source - Billing Aug26'!$E$5:$E$773,A255,'Source - Billing Aug26'!$B$5:$B$773,Billing_Month,'Source - Billing Aug26'!$H$5:$H$773,"MONTHLY_MOORAGE"))</f>
        <v>0</v>
      </c>
      <c r="O255" s="28" t="n">
        <f aca="false">IF(M255=0,"",SUMIFS('Source - Billing Aug26'!$L$5:$L$773,'Source - Billing Aug26'!$E$5:$E$773,A255,'Source - Billing Aug26'!$B$5:$B$773,Billing_Month,'Source - Billing Aug26'!$H$5:$H$773,"MONTHLY_MOORAGE"))</f>
        <v>0</v>
      </c>
      <c r="P255" s="39" t="str">
        <f aca="false">IF(D255&lt;&gt;"OCCUPIED","",SUMIFS('Source - Billing Aug26'!$M$5:$M$773,'Source - Billing Aug26'!$E$5:$E$773,A255,'Source - Billing Aug26'!$B$5:$B$773,Billing_Month,'Source - Billing Aug26'!$H$5:$H$773,"MONTHLY_MOORAGE"))</f>
        <v/>
      </c>
      <c r="Q255" s="39" t="str">
        <f aca="false">IF(D255&lt;&gt;"OCCUPIED","",P255-L255)</f>
        <v/>
      </c>
      <c r="R255" s="26" t="str">
        <f aca="false">IF(D255&lt;&gt;"OCCUPIED","OUT OF SCOPE",IF(M255=0,"MISSING AUGUST BILL",IF(M255&gt;1,"DUPLICATE BILL",IF(ABS(Q255)&lt;0.01,"MATCH",IF(Q255&gt;0,"OVERBILLED","UNDERBILLED")))))</f>
        <v>OUT OF SCOPE</v>
      </c>
      <c r="S255" s="26" t="str">
        <f aca="false">IF(M255=0,"",IFERROR(INDEX('Source - Billing Aug26'!$C$5:$C$773,MATCH(A255,'Source - Billing Aug26'!$E$5:$E$773,0)),""))</f>
        <v/>
      </c>
    </row>
    <row r="256" customFormat="false" ht="15" hidden="false" customHeight="true" outlineLevel="0" collapsed="false">
      <c r="A256" s="26" t="str">
        <f aca="false">'Source - Inventory'!A246</f>
        <v>LP-1102</v>
      </c>
      <c r="B256" s="26" t="str">
        <f aca="false">'Source - Inventory'!B246</f>
        <v>Ledgport</v>
      </c>
      <c r="C256" s="26" t="str">
        <f aca="false">'Source - Inventory'!G246</f>
        <v>COVERED</v>
      </c>
      <c r="D256" s="26" t="str">
        <f aca="false">'Source - Inventory'!J246</f>
        <v>OCCUPIED</v>
      </c>
      <c r="E256" s="26" t="str">
        <f aca="false">'Source - Inventory'!L246</f>
        <v>WL-03792</v>
      </c>
      <c r="F256" s="26" t="str">
        <f aca="false">'Source - Inventory'!M246</f>
        <v>Rodney Morris</v>
      </c>
      <c r="G256" s="26" t="n">
        <f aca="false">'Source - Inventory'!E246</f>
        <v>28</v>
      </c>
      <c r="H256" s="28" t="n">
        <f aca="false">'Source - Inventory'!O246</f>
        <v>54.9</v>
      </c>
      <c r="I256" s="28" t="n">
        <f aca="false">IF(D256="OCCUPIED",ROUNDUP(H256,0),"")</f>
        <v>55</v>
      </c>
      <c r="J256" s="28" t="n">
        <f aca="false">IF(D256="OCCUPIED",MAX(G256,I256),"")</f>
        <v>55</v>
      </c>
      <c r="K256" s="28" t="n">
        <f aca="false">IF(D256&lt;&gt;"OCCUPIED","",IF(C256="COVERED",Covered_Rate,Open_Rate))</f>
        <v>10.4</v>
      </c>
      <c r="L256" s="39" t="n">
        <f aca="false">IF(D256="OCCUPIED",J256*K256,"")</f>
        <v>572</v>
      </c>
      <c r="M256" s="26" t="n">
        <f aca="false">IF(D256&lt;&gt;"OCCUPIED","",COUNTIFS('Source - Billing Aug26'!$E$5:$E$773,A256,'Source - Billing Aug26'!$B$5:$B$773,Billing_Month,'Source - Billing Aug26'!$H$5:$H$773,"MONTHLY_MOORAGE"))</f>
        <v>1</v>
      </c>
      <c r="N256" s="28" t="n">
        <f aca="false">IF(M256=0,"",SUMIFS('Source - Billing Aug26'!$I$5:$I$773,'Source - Billing Aug26'!$E$5:$E$773,A256,'Source - Billing Aug26'!$B$5:$B$773,Billing_Month,'Source - Billing Aug26'!$H$5:$H$773,"MONTHLY_MOORAGE"))</f>
        <v>55</v>
      </c>
      <c r="O256" s="28" t="n">
        <f aca="false">IF(M256=0,"",SUMIFS('Source - Billing Aug26'!$L$5:$L$773,'Source - Billing Aug26'!$E$5:$E$773,A256,'Source - Billing Aug26'!$B$5:$B$773,Billing_Month,'Source - Billing Aug26'!$H$5:$H$773,"MONTHLY_MOORAGE"))</f>
        <v>10.4</v>
      </c>
      <c r="P256" s="39" t="n">
        <f aca="false">IF(D256&lt;&gt;"OCCUPIED","",SUMIFS('Source - Billing Aug26'!$M$5:$M$773,'Source - Billing Aug26'!$E$5:$E$773,A256,'Source - Billing Aug26'!$B$5:$B$773,Billing_Month,'Source - Billing Aug26'!$H$5:$H$773,"MONTHLY_MOORAGE"))</f>
        <v>572</v>
      </c>
      <c r="Q256" s="39" t="n">
        <f aca="false">IF(D256&lt;&gt;"OCCUPIED","",P256-L256)</f>
        <v>0</v>
      </c>
      <c r="R256" s="26" t="str">
        <f aca="false">IF(D256&lt;&gt;"OCCUPIED","OUT OF SCOPE",IF(M256=0,"MISSING AUGUST BILL",IF(M256&gt;1,"DUPLICATE BILL",IF(ABS(Q256)&lt;0.01,"MATCH",IF(Q256&gt;0,"OVERBILLED","UNDERBILLED")))))</f>
        <v>MATCH</v>
      </c>
      <c r="S256" s="26" t="str">
        <f aca="false">IF(M256=0,"",IFERROR(INDEX('Source - Billing Aug26'!$C$5:$C$773,MATCH(A256,'Source - Billing Aug26'!$E$5:$E$773,0)),""))</f>
        <v>AC-LP-1102</v>
      </c>
    </row>
    <row r="257" customFormat="false" ht="15" hidden="false" customHeight="true" outlineLevel="0" collapsed="false">
      <c r="A257" s="26" t="str">
        <f aca="false">'Source - Inventory'!A247</f>
        <v>LP-1103</v>
      </c>
      <c r="B257" s="26" t="str">
        <f aca="false">'Source - Inventory'!B247</f>
        <v>Ledgport</v>
      </c>
      <c r="C257" s="26" t="str">
        <f aca="false">'Source - Inventory'!G247</f>
        <v>COVERED</v>
      </c>
      <c r="D257" s="26" t="str">
        <f aca="false">'Source - Inventory'!J247</f>
        <v>OCCUPIED</v>
      </c>
      <c r="E257" s="26" t="str">
        <f aca="false">'Source - Inventory'!L247</f>
        <v>WL-03118</v>
      </c>
      <c r="F257" s="26" t="str">
        <f aca="false">'Source - Inventory'!M247</f>
        <v>Amanda Clayton</v>
      </c>
      <c r="G257" s="26" t="n">
        <f aca="false">'Source - Inventory'!E247</f>
        <v>32</v>
      </c>
      <c r="H257" s="28" t="n">
        <f aca="false">'Source - Inventory'!O247</f>
        <v>23.2</v>
      </c>
      <c r="I257" s="28" t="n">
        <f aca="false">IF(D257="OCCUPIED",ROUNDUP(H257,0),"")</f>
        <v>24</v>
      </c>
      <c r="J257" s="28" t="n">
        <f aca="false">IF(D257="OCCUPIED",MAX(G257,I257),"")</f>
        <v>32</v>
      </c>
      <c r="K257" s="28" t="n">
        <f aca="false">IF(D257&lt;&gt;"OCCUPIED","",IF(C257="COVERED",Covered_Rate,Open_Rate))</f>
        <v>10.4</v>
      </c>
      <c r="L257" s="39" t="n">
        <f aca="false">IF(D257="OCCUPIED",J257*K257,"")</f>
        <v>332.8</v>
      </c>
      <c r="M257" s="26" t="n">
        <f aca="false">IF(D257&lt;&gt;"OCCUPIED","",COUNTIFS('Source - Billing Aug26'!$E$5:$E$773,A257,'Source - Billing Aug26'!$B$5:$B$773,Billing_Month,'Source - Billing Aug26'!$H$5:$H$773,"MONTHLY_MOORAGE"))</f>
        <v>1</v>
      </c>
      <c r="N257" s="28" t="n">
        <f aca="false">IF(M257=0,"",SUMIFS('Source - Billing Aug26'!$I$5:$I$773,'Source - Billing Aug26'!$E$5:$E$773,A257,'Source - Billing Aug26'!$B$5:$B$773,Billing_Month,'Source - Billing Aug26'!$H$5:$H$773,"MONTHLY_MOORAGE"))</f>
        <v>32</v>
      </c>
      <c r="O257" s="28" t="n">
        <f aca="false">IF(M257=0,"",SUMIFS('Source - Billing Aug26'!$L$5:$L$773,'Source - Billing Aug26'!$E$5:$E$773,A257,'Source - Billing Aug26'!$B$5:$B$773,Billing_Month,'Source - Billing Aug26'!$H$5:$H$773,"MONTHLY_MOORAGE"))</f>
        <v>10.4</v>
      </c>
      <c r="P257" s="39" t="n">
        <f aca="false">IF(D257&lt;&gt;"OCCUPIED","",SUMIFS('Source - Billing Aug26'!$M$5:$M$773,'Source - Billing Aug26'!$E$5:$E$773,A257,'Source - Billing Aug26'!$B$5:$B$773,Billing_Month,'Source - Billing Aug26'!$H$5:$H$773,"MONTHLY_MOORAGE"))</f>
        <v>332.8</v>
      </c>
      <c r="Q257" s="39" t="n">
        <f aca="false">IF(D257&lt;&gt;"OCCUPIED","",P257-L257)</f>
        <v>0</v>
      </c>
      <c r="R257" s="26" t="str">
        <f aca="false">IF(D257&lt;&gt;"OCCUPIED","OUT OF SCOPE",IF(M257=0,"MISSING AUGUST BILL",IF(M257&gt;1,"DUPLICATE BILL",IF(ABS(Q257)&lt;0.01,"MATCH",IF(Q257&gt;0,"OVERBILLED","UNDERBILLED")))))</f>
        <v>MATCH</v>
      </c>
      <c r="S257" s="26" t="str">
        <f aca="false">IF(M257=0,"",IFERROR(INDEX('Source - Billing Aug26'!$C$5:$C$773,MATCH(A257,'Source - Billing Aug26'!$E$5:$E$773,0)),""))</f>
        <v>AC-LP-1103</v>
      </c>
    </row>
    <row r="258" customFormat="false" ht="15" hidden="false" customHeight="true" outlineLevel="0" collapsed="false">
      <c r="A258" s="26" t="str">
        <f aca="false">'Source - Inventory'!A248</f>
        <v>LP-1104</v>
      </c>
      <c r="B258" s="26" t="str">
        <f aca="false">'Source - Inventory'!B248</f>
        <v>Ledgport</v>
      </c>
      <c r="C258" s="26" t="str">
        <f aca="false">'Source - Inventory'!G248</f>
        <v>COVERED</v>
      </c>
      <c r="D258" s="26" t="str">
        <f aca="false">'Source - Inventory'!J248</f>
        <v>OCCUPIED</v>
      </c>
      <c r="E258" s="26" t="str">
        <f aca="false">'Source - Inventory'!L248</f>
        <v>WL-03003</v>
      </c>
      <c r="F258" s="26" t="str">
        <f aca="false">'Source - Inventory'!M248</f>
        <v>Trevor Turner</v>
      </c>
      <c r="G258" s="26" t="n">
        <f aca="false">'Source - Inventory'!E248</f>
        <v>32</v>
      </c>
      <c r="H258" s="28" t="n">
        <f aca="false">'Source - Inventory'!O248</f>
        <v>53.6</v>
      </c>
      <c r="I258" s="28" t="n">
        <f aca="false">IF(D258="OCCUPIED",ROUNDUP(H258,0),"")</f>
        <v>54</v>
      </c>
      <c r="J258" s="28" t="n">
        <f aca="false">IF(D258="OCCUPIED",MAX(G258,I258),"")</f>
        <v>54</v>
      </c>
      <c r="K258" s="28" t="n">
        <f aca="false">IF(D258&lt;&gt;"OCCUPIED","",IF(C258="COVERED",Covered_Rate,Open_Rate))</f>
        <v>10.4</v>
      </c>
      <c r="L258" s="39" t="n">
        <f aca="false">IF(D258="OCCUPIED",J258*K258,"")</f>
        <v>561.6</v>
      </c>
      <c r="M258" s="26" t="n">
        <f aca="false">IF(D258&lt;&gt;"OCCUPIED","",COUNTIFS('Source - Billing Aug26'!$E$5:$E$773,A258,'Source - Billing Aug26'!$B$5:$B$773,Billing_Month,'Source - Billing Aug26'!$H$5:$H$773,"MONTHLY_MOORAGE"))</f>
        <v>1</v>
      </c>
      <c r="N258" s="28" t="n">
        <f aca="false">IF(M258=0,"",SUMIFS('Source - Billing Aug26'!$I$5:$I$773,'Source - Billing Aug26'!$E$5:$E$773,A258,'Source - Billing Aug26'!$B$5:$B$773,Billing_Month,'Source - Billing Aug26'!$H$5:$H$773,"MONTHLY_MOORAGE"))</f>
        <v>54</v>
      </c>
      <c r="O258" s="28" t="n">
        <f aca="false">IF(M258=0,"",SUMIFS('Source - Billing Aug26'!$L$5:$L$773,'Source - Billing Aug26'!$E$5:$E$773,A258,'Source - Billing Aug26'!$B$5:$B$773,Billing_Month,'Source - Billing Aug26'!$H$5:$H$773,"MONTHLY_MOORAGE"))</f>
        <v>10.4</v>
      </c>
      <c r="P258" s="39" t="n">
        <f aca="false">IF(D258&lt;&gt;"OCCUPIED","",SUMIFS('Source - Billing Aug26'!$M$5:$M$773,'Source - Billing Aug26'!$E$5:$E$773,A258,'Source - Billing Aug26'!$B$5:$B$773,Billing_Month,'Source - Billing Aug26'!$H$5:$H$773,"MONTHLY_MOORAGE"))</f>
        <v>561.6</v>
      </c>
      <c r="Q258" s="39" t="n">
        <f aca="false">IF(D258&lt;&gt;"OCCUPIED","",P258-L258)</f>
        <v>0</v>
      </c>
      <c r="R258" s="26" t="str">
        <f aca="false">IF(D258&lt;&gt;"OCCUPIED","OUT OF SCOPE",IF(M258=0,"MISSING AUGUST BILL",IF(M258&gt;1,"DUPLICATE BILL",IF(ABS(Q258)&lt;0.01,"MATCH",IF(Q258&gt;0,"OVERBILLED","UNDERBILLED")))))</f>
        <v>MATCH</v>
      </c>
      <c r="S258" s="26" t="str">
        <f aca="false">IF(M258=0,"",IFERROR(INDEX('Source - Billing Aug26'!$C$5:$C$773,MATCH(A258,'Source - Billing Aug26'!$E$5:$E$773,0)),""))</f>
        <v>AC-LP-1104</v>
      </c>
    </row>
    <row r="259" customFormat="false" ht="15" hidden="false" customHeight="true" outlineLevel="0" collapsed="false">
      <c r="A259" s="26" t="str">
        <f aca="false">'Source - Inventory'!A249</f>
        <v>LP-1105</v>
      </c>
      <c r="B259" s="26" t="str">
        <f aca="false">'Source - Inventory'!B249</f>
        <v>Ledgport</v>
      </c>
      <c r="C259" s="26" t="str">
        <f aca="false">'Source - Inventory'!G249</f>
        <v>COVERED</v>
      </c>
      <c r="D259" s="26" t="str">
        <f aca="false">'Source - Inventory'!J249</f>
        <v>OCCUPIED</v>
      </c>
      <c r="E259" s="26" t="str">
        <f aca="false">'Source - Inventory'!L249</f>
        <v>WL-02015</v>
      </c>
      <c r="F259" s="26" t="str">
        <f aca="false">'Source - Inventory'!M249</f>
        <v>Kenneth Frazier</v>
      </c>
      <c r="G259" s="26" t="n">
        <f aca="false">'Source - Inventory'!E249</f>
        <v>36</v>
      </c>
      <c r="H259" s="28" t="n">
        <f aca="false">'Source - Inventory'!O249</f>
        <v>48.9</v>
      </c>
      <c r="I259" s="28" t="n">
        <f aca="false">IF(D259="OCCUPIED",ROUNDUP(H259,0),"")</f>
        <v>49</v>
      </c>
      <c r="J259" s="28" t="n">
        <f aca="false">IF(D259="OCCUPIED",MAX(G259,I259),"")</f>
        <v>49</v>
      </c>
      <c r="K259" s="28" t="n">
        <f aca="false">IF(D259&lt;&gt;"OCCUPIED","",IF(C259="COVERED",Covered_Rate,Open_Rate))</f>
        <v>10.4</v>
      </c>
      <c r="L259" s="39" t="n">
        <f aca="false">IF(D259="OCCUPIED",J259*K259,"")</f>
        <v>509.6</v>
      </c>
      <c r="M259" s="26" t="n">
        <f aca="false">IF(D259&lt;&gt;"OCCUPIED","",COUNTIFS('Source - Billing Aug26'!$E$5:$E$773,A259,'Source - Billing Aug26'!$B$5:$B$773,Billing_Month,'Source - Billing Aug26'!$H$5:$H$773,"MONTHLY_MOORAGE"))</f>
        <v>1</v>
      </c>
      <c r="N259" s="28" t="n">
        <f aca="false">IF(M259=0,"",SUMIFS('Source - Billing Aug26'!$I$5:$I$773,'Source - Billing Aug26'!$E$5:$E$773,A259,'Source - Billing Aug26'!$B$5:$B$773,Billing_Month,'Source - Billing Aug26'!$H$5:$H$773,"MONTHLY_MOORAGE"))</f>
        <v>49</v>
      </c>
      <c r="O259" s="28" t="n">
        <f aca="false">IF(M259=0,"",SUMIFS('Source - Billing Aug26'!$L$5:$L$773,'Source - Billing Aug26'!$E$5:$E$773,A259,'Source - Billing Aug26'!$B$5:$B$773,Billing_Month,'Source - Billing Aug26'!$H$5:$H$773,"MONTHLY_MOORAGE"))</f>
        <v>10.4</v>
      </c>
      <c r="P259" s="39" t="n">
        <f aca="false">IF(D259&lt;&gt;"OCCUPIED","",SUMIFS('Source - Billing Aug26'!$M$5:$M$773,'Source - Billing Aug26'!$E$5:$E$773,A259,'Source - Billing Aug26'!$B$5:$B$773,Billing_Month,'Source - Billing Aug26'!$H$5:$H$773,"MONTHLY_MOORAGE"))</f>
        <v>509.6</v>
      </c>
      <c r="Q259" s="39" t="n">
        <f aca="false">IF(D259&lt;&gt;"OCCUPIED","",P259-L259)</f>
        <v>0</v>
      </c>
      <c r="R259" s="26" t="str">
        <f aca="false">IF(D259&lt;&gt;"OCCUPIED","OUT OF SCOPE",IF(M259=0,"MISSING AUGUST BILL",IF(M259&gt;1,"DUPLICATE BILL",IF(ABS(Q259)&lt;0.01,"MATCH",IF(Q259&gt;0,"OVERBILLED","UNDERBILLED")))))</f>
        <v>MATCH</v>
      </c>
      <c r="S259" s="26" t="str">
        <f aca="false">IF(M259=0,"",IFERROR(INDEX('Source - Billing Aug26'!$C$5:$C$773,MATCH(A259,'Source - Billing Aug26'!$E$5:$E$773,0)),""))</f>
        <v>AC-LP-1105</v>
      </c>
    </row>
    <row r="260" customFormat="false" ht="15" hidden="false" customHeight="true" outlineLevel="0" collapsed="false">
      <c r="A260" s="26" t="str">
        <f aca="false">'Source - Inventory'!A250</f>
        <v>LP-1106</v>
      </c>
      <c r="B260" s="26" t="str">
        <f aca="false">'Source - Inventory'!B250</f>
        <v>Ledgport</v>
      </c>
      <c r="C260" s="26" t="str">
        <f aca="false">'Source - Inventory'!G250</f>
        <v>COVERED</v>
      </c>
      <c r="D260" s="26" t="str">
        <f aca="false">'Source - Inventory'!J250</f>
        <v>OCCUPIED</v>
      </c>
      <c r="E260" s="26" t="str">
        <f aca="false">'Source - Inventory'!L250</f>
        <v>WL-01668</v>
      </c>
      <c r="F260" s="26" t="str">
        <f aca="false">'Source - Inventory'!M250</f>
        <v>Marisa Alexander</v>
      </c>
      <c r="G260" s="26" t="n">
        <f aca="false">'Source - Inventory'!E250</f>
        <v>24</v>
      </c>
      <c r="H260" s="28" t="n">
        <f aca="false">'Source - Inventory'!O250</f>
        <v>18.6</v>
      </c>
      <c r="I260" s="28" t="n">
        <f aca="false">IF(D260="OCCUPIED",ROUNDUP(H260,0),"")</f>
        <v>19</v>
      </c>
      <c r="J260" s="28" t="n">
        <f aca="false">IF(D260="OCCUPIED",MAX(G260,I260),"")</f>
        <v>24</v>
      </c>
      <c r="K260" s="28" t="n">
        <f aca="false">IF(D260&lt;&gt;"OCCUPIED","",IF(C260="COVERED",Covered_Rate,Open_Rate))</f>
        <v>10.4</v>
      </c>
      <c r="L260" s="39" t="n">
        <f aca="false">IF(D260="OCCUPIED",J260*K260,"")</f>
        <v>249.6</v>
      </c>
      <c r="M260" s="26" t="n">
        <f aca="false">IF(D260&lt;&gt;"OCCUPIED","",COUNTIFS('Source - Billing Aug26'!$E$5:$E$773,A260,'Source - Billing Aug26'!$B$5:$B$773,Billing_Month,'Source - Billing Aug26'!$H$5:$H$773,"MONTHLY_MOORAGE"))</f>
        <v>1</v>
      </c>
      <c r="N260" s="28" t="n">
        <f aca="false">IF(M260=0,"",SUMIFS('Source - Billing Aug26'!$I$5:$I$773,'Source - Billing Aug26'!$E$5:$E$773,A260,'Source - Billing Aug26'!$B$5:$B$773,Billing_Month,'Source - Billing Aug26'!$H$5:$H$773,"MONTHLY_MOORAGE"))</f>
        <v>24</v>
      </c>
      <c r="O260" s="28" t="n">
        <f aca="false">IF(M260=0,"",SUMIFS('Source - Billing Aug26'!$L$5:$L$773,'Source - Billing Aug26'!$E$5:$E$773,A260,'Source - Billing Aug26'!$B$5:$B$773,Billing_Month,'Source - Billing Aug26'!$H$5:$H$773,"MONTHLY_MOORAGE"))</f>
        <v>10.4</v>
      </c>
      <c r="P260" s="39" t="n">
        <f aca="false">IF(D260&lt;&gt;"OCCUPIED","",SUMIFS('Source - Billing Aug26'!$M$5:$M$773,'Source - Billing Aug26'!$E$5:$E$773,A260,'Source - Billing Aug26'!$B$5:$B$773,Billing_Month,'Source - Billing Aug26'!$H$5:$H$773,"MONTHLY_MOORAGE"))</f>
        <v>249.6</v>
      </c>
      <c r="Q260" s="39" t="n">
        <f aca="false">IF(D260&lt;&gt;"OCCUPIED","",P260-L260)</f>
        <v>0</v>
      </c>
      <c r="R260" s="26" t="str">
        <f aca="false">IF(D260&lt;&gt;"OCCUPIED","OUT OF SCOPE",IF(M260=0,"MISSING AUGUST BILL",IF(M260&gt;1,"DUPLICATE BILL",IF(ABS(Q260)&lt;0.01,"MATCH",IF(Q260&gt;0,"OVERBILLED","UNDERBILLED")))))</f>
        <v>MATCH</v>
      </c>
      <c r="S260" s="26" t="str">
        <f aca="false">IF(M260=0,"",IFERROR(INDEX('Source - Billing Aug26'!$C$5:$C$773,MATCH(A260,'Source - Billing Aug26'!$E$5:$E$773,0)),""))</f>
        <v>AC-LP-1106</v>
      </c>
    </row>
    <row r="261" customFormat="false" ht="15" hidden="false" customHeight="true" outlineLevel="0" collapsed="false">
      <c r="A261" s="26" t="str">
        <f aca="false">'Source - Inventory'!A251</f>
        <v>LP-1107</v>
      </c>
      <c r="B261" s="26" t="str">
        <f aca="false">'Source - Inventory'!B251</f>
        <v>Ledgport</v>
      </c>
      <c r="C261" s="26" t="str">
        <f aca="false">'Source - Inventory'!G251</f>
        <v>COVERED</v>
      </c>
      <c r="D261" s="26" t="str">
        <f aca="false">'Source - Inventory'!J251</f>
        <v>OCCUPIED</v>
      </c>
      <c r="E261" s="26" t="str">
        <f aca="false">'Source - Inventory'!L251</f>
        <v>WL-03768</v>
      </c>
      <c r="F261" s="26" t="str">
        <f aca="false">'Source - Inventory'!M251</f>
        <v>Michael Ramirez</v>
      </c>
      <c r="G261" s="26" t="n">
        <f aca="false">'Source - Inventory'!E251</f>
        <v>28</v>
      </c>
      <c r="H261" s="28" t="n">
        <f aca="false">'Source - Inventory'!O251</f>
        <v>47.6</v>
      </c>
      <c r="I261" s="28" t="n">
        <f aca="false">IF(D261="OCCUPIED",ROUNDUP(H261,0),"")</f>
        <v>48</v>
      </c>
      <c r="J261" s="28" t="n">
        <f aca="false">IF(D261="OCCUPIED",MAX(G261,I261),"")</f>
        <v>48</v>
      </c>
      <c r="K261" s="28" t="n">
        <f aca="false">IF(D261&lt;&gt;"OCCUPIED","",IF(C261="COVERED",Covered_Rate,Open_Rate))</f>
        <v>10.4</v>
      </c>
      <c r="L261" s="39" t="n">
        <f aca="false">IF(D261="OCCUPIED",J261*K261,"")</f>
        <v>499.2</v>
      </c>
      <c r="M261" s="26" t="n">
        <f aca="false">IF(D261&lt;&gt;"OCCUPIED","",COUNTIFS('Source - Billing Aug26'!$E$5:$E$773,A261,'Source - Billing Aug26'!$B$5:$B$773,Billing_Month,'Source - Billing Aug26'!$H$5:$H$773,"MONTHLY_MOORAGE"))</f>
        <v>1</v>
      </c>
      <c r="N261" s="28" t="n">
        <f aca="false">IF(M261=0,"",SUMIFS('Source - Billing Aug26'!$I$5:$I$773,'Source - Billing Aug26'!$E$5:$E$773,A261,'Source - Billing Aug26'!$B$5:$B$773,Billing_Month,'Source - Billing Aug26'!$H$5:$H$773,"MONTHLY_MOORAGE"))</f>
        <v>48</v>
      </c>
      <c r="O261" s="28" t="n">
        <f aca="false">IF(M261=0,"",SUMIFS('Source - Billing Aug26'!$L$5:$L$773,'Source - Billing Aug26'!$E$5:$E$773,A261,'Source - Billing Aug26'!$B$5:$B$773,Billing_Month,'Source - Billing Aug26'!$H$5:$H$773,"MONTHLY_MOORAGE"))</f>
        <v>10.4</v>
      </c>
      <c r="P261" s="39" t="n">
        <f aca="false">IF(D261&lt;&gt;"OCCUPIED","",SUMIFS('Source - Billing Aug26'!$M$5:$M$773,'Source - Billing Aug26'!$E$5:$E$773,A261,'Source - Billing Aug26'!$B$5:$B$773,Billing_Month,'Source - Billing Aug26'!$H$5:$H$773,"MONTHLY_MOORAGE"))</f>
        <v>499.2</v>
      </c>
      <c r="Q261" s="39" t="n">
        <f aca="false">IF(D261&lt;&gt;"OCCUPIED","",P261-L261)</f>
        <v>0</v>
      </c>
      <c r="R261" s="26" t="str">
        <f aca="false">IF(D261&lt;&gt;"OCCUPIED","OUT OF SCOPE",IF(M261=0,"MISSING AUGUST BILL",IF(M261&gt;1,"DUPLICATE BILL",IF(ABS(Q261)&lt;0.01,"MATCH",IF(Q261&gt;0,"OVERBILLED","UNDERBILLED")))))</f>
        <v>MATCH</v>
      </c>
      <c r="S261" s="26" t="str">
        <f aca="false">IF(M261=0,"",IFERROR(INDEX('Source - Billing Aug26'!$C$5:$C$773,MATCH(A261,'Source - Billing Aug26'!$E$5:$E$773,0)),""))</f>
        <v>AC-LP-1107</v>
      </c>
    </row>
    <row r="262" customFormat="false" ht="15" hidden="false" customHeight="true" outlineLevel="0" collapsed="false">
      <c r="A262" s="26" t="str">
        <f aca="false">'Source - Inventory'!A252</f>
        <v>LP-1108</v>
      </c>
      <c r="B262" s="26" t="str">
        <f aca="false">'Source - Inventory'!B252</f>
        <v>Ledgport</v>
      </c>
      <c r="C262" s="26" t="str">
        <f aca="false">'Source - Inventory'!G252</f>
        <v>COVERED</v>
      </c>
      <c r="D262" s="26" t="str">
        <f aca="false">'Source - Inventory'!J252</f>
        <v>OCCUPIED</v>
      </c>
      <c r="E262" s="26" t="str">
        <f aca="false">'Source - Inventory'!L252</f>
        <v>WL-02575</v>
      </c>
      <c r="F262" s="26" t="str">
        <f aca="false">'Source - Inventory'!M252</f>
        <v>Victoria Aguirre</v>
      </c>
      <c r="G262" s="26" t="n">
        <f aca="false">'Source - Inventory'!E252</f>
        <v>32</v>
      </c>
      <c r="H262" s="28" t="n">
        <f aca="false">'Source - Inventory'!O252</f>
        <v>30.9</v>
      </c>
      <c r="I262" s="28" t="n">
        <f aca="false">IF(D262="OCCUPIED",ROUNDUP(H262,0),"")</f>
        <v>31</v>
      </c>
      <c r="J262" s="28" t="n">
        <f aca="false">IF(D262="OCCUPIED",MAX(G262,I262),"")</f>
        <v>32</v>
      </c>
      <c r="K262" s="28" t="n">
        <f aca="false">IF(D262&lt;&gt;"OCCUPIED","",IF(C262="COVERED",Covered_Rate,Open_Rate))</f>
        <v>10.4</v>
      </c>
      <c r="L262" s="39" t="n">
        <f aca="false">IF(D262="OCCUPIED",J262*K262,"")</f>
        <v>332.8</v>
      </c>
      <c r="M262" s="26" t="n">
        <f aca="false">IF(D262&lt;&gt;"OCCUPIED","",COUNTIFS('Source - Billing Aug26'!$E$5:$E$773,A262,'Source - Billing Aug26'!$B$5:$B$773,Billing_Month,'Source - Billing Aug26'!$H$5:$H$773,"MONTHLY_MOORAGE"))</f>
        <v>1</v>
      </c>
      <c r="N262" s="28" t="n">
        <f aca="false">IF(M262=0,"",SUMIFS('Source - Billing Aug26'!$I$5:$I$773,'Source - Billing Aug26'!$E$5:$E$773,A262,'Source - Billing Aug26'!$B$5:$B$773,Billing_Month,'Source - Billing Aug26'!$H$5:$H$773,"MONTHLY_MOORAGE"))</f>
        <v>32</v>
      </c>
      <c r="O262" s="28" t="n">
        <f aca="false">IF(M262=0,"",SUMIFS('Source - Billing Aug26'!$L$5:$L$773,'Source - Billing Aug26'!$E$5:$E$773,A262,'Source - Billing Aug26'!$B$5:$B$773,Billing_Month,'Source - Billing Aug26'!$H$5:$H$773,"MONTHLY_MOORAGE"))</f>
        <v>10.4</v>
      </c>
      <c r="P262" s="39" t="n">
        <f aca="false">IF(D262&lt;&gt;"OCCUPIED","",SUMIFS('Source - Billing Aug26'!$M$5:$M$773,'Source - Billing Aug26'!$E$5:$E$773,A262,'Source - Billing Aug26'!$B$5:$B$773,Billing_Month,'Source - Billing Aug26'!$H$5:$H$773,"MONTHLY_MOORAGE"))</f>
        <v>332.8</v>
      </c>
      <c r="Q262" s="39" t="n">
        <f aca="false">IF(D262&lt;&gt;"OCCUPIED","",P262-L262)</f>
        <v>0</v>
      </c>
      <c r="R262" s="26" t="str">
        <f aca="false">IF(D262&lt;&gt;"OCCUPIED","OUT OF SCOPE",IF(M262=0,"MISSING AUGUST BILL",IF(M262&gt;1,"DUPLICATE BILL",IF(ABS(Q262)&lt;0.01,"MATCH",IF(Q262&gt;0,"OVERBILLED","UNDERBILLED")))))</f>
        <v>MATCH</v>
      </c>
      <c r="S262" s="26" t="str">
        <f aca="false">IF(M262=0,"",IFERROR(INDEX('Source - Billing Aug26'!$C$5:$C$773,MATCH(A262,'Source - Billing Aug26'!$E$5:$E$773,0)),""))</f>
        <v>AC-LP-1108</v>
      </c>
    </row>
    <row r="263" customFormat="false" ht="15" hidden="false" customHeight="true" outlineLevel="0" collapsed="false">
      <c r="A263" s="26" t="str">
        <f aca="false">'Source - Inventory'!A253</f>
        <v>LP-1109</v>
      </c>
      <c r="B263" s="26" t="str">
        <f aca="false">'Source - Inventory'!B253</f>
        <v>Ledgport</v>
      </c>
      <c r="C263" s="26" t="str">
        <f aca="false">'Source - Inventory'!G253</f>
        <v>COVERED</v>
      </c>
      <c r="D263" s="26" t="str">
        <f aca="false">'Source - Inventory'!J253</f>
        <v>OCCUPIED</v>
      </c>
      <c r="E263" s="26" t="str">
        <f aca="false">'Source - Inventory'!L253</f>
        <v>WL-02691</v>
      </c>
      <c r="F263" s="26" t="str">
        <f aca="false">'Source - Inventory'!M253</f>
        <v>Pamela Le</v>
      </c>
      <c r="G263" s="26" t="n">
        <f aca="false">'Source - Inventory'!E253</f>
        <v>24</v>
      </c>
      <c r="H263" s="28" t="n">
        <f aca="false">'Source - Inventory'!O253</f>
        <v>29.2</v>
      </c>
      <c r="I263" s="28" t="n">
        <f aca="false">IF(D263="OCCUPIED",ROUNDUP(H263,0),"")</f>
        <v>30</v>
      </c>
      <c r="J263" s="28" t="n">
        <f aca="false">IF(D263="OCCUPIED",MAX(G263,I263),"")</f>
        <v>30</v>
      </c>
      <c r="K263" s="28" t="n">
        <f aca="false">IF(D263&lt;&gt;"OCCUPIED","",IF(C263="COVERED",Covered_Rate,Open_Rate))</f>
        <v>10.4</v>
      </c>
      <c r="L263" s="39" t="n">
        <f aca="false">IF(D263="OCCUPIED",J263*K263,"")</f>
        <v>312</v>
      </c>
      <c r="M263" s="26" t="n">
        <f aca="false">IF(D263&lt;&gt;"OCCUPIED","",COUNTIFS('Source - Billing Aug26'!$E$5:$E$773,A263,'Source - Billing Aug26'!$B$5:$B$773,Billing_Month,'Source - Billing Aug26'!$H$5:$H$773,"MONTHLY_MOORAGE"))</f>
        <v>1</v>
      </c>
      <c r="N263" s="28" t="n">
        <f aca="false">IF(M263=0,"",SUMIFS('Source - Billing Aug26'!$I$5:$I$773,'Source - Billing Aug26'!$E$5:$E$773,A263,'Source - Billing Aug26'!$B$5:$B$773,Billing_Month,'Source - Billing Aug26'!$H$5:$H$773,"MONTHLY_MOORAGE"))</f>
        <v>30</v>
      </c>
      <c r="O263" s="28" t="n">
        <f aca="false">IF(M263=0,"",SUMIFS('Source - Billing Aug26'!$L$5:$L$773,'Source - Billing Aug26'!$E$5:$E$773,A263,'Source - Billing Aug26'!$B$5:$B$773,Billing_Month,'Source - Billing Aug26'!$H$5:$H$773,"MONTHLY_MOORAGE"))</f>
        <v>10.4</v>
      </c>
      <c r="P263" s="39" t="n">
        <f aca="false">IF(D263&lt;&gt;"OCCUPIED","",SUMIFS('Source - Billing Aug26'!$M$5:$M$773,'Source - Billing Aug26'!$E$5:$E$773,A263,'Source - Billing Aug26'!$B$5:$B$773,Billing_Month,'Source - Billing Aug26'!$H$5:$H$773,"MONTHLY_MOORAGE"))</f>
        <v>312</v>
      </c>
      <c r="Q263" s="39" t="n">
        <f aca="false">IF(D263&lt;&gt;"OCCUPIED","",P263-L263)</f>
        <v>0</v>
      </c>
      <c r="R263" s="26" t="str">
        <f aca="false">IF(D263&lt;&gt;"OCCUPIED","OUT OF SCOPE",IF(M263=0,"MISSING AUGUST BILL",IF(M263&gt;1,"DUPLICATE BILL",IF(ABS(Q263)&lt;0.01,"MATCH",IF(Q263&gt;0,"OVERBILLED","UNDERBILLED")))))</f>
        <v>MATCH</v>
      </c>
      <c r="S263" s="26" t="str">
        <f aca="false">IF(M263=0,"",IFERROR(INDEX('Source - Billing Aug26'!$C$5:$C$773,MATCH(A263,'Source - Billing Aug26'!$E$5:$E$773,0)),""))</f>
        <v>AC-LP-1109</v>
      </c>
    </row>
    <row r="264" customFormat="false" ht="15" hidden="false" customHeight="true" outlineLevel="0" collapsed="false">
      <c r="A264" s="26" t="str">
        <f aca="false">'Source - Inventory'!A254</f>
        <v>LP-1110</v>
      </c>
      <c r="B264" s="26" t="str">
        <f aca="false">'Source - Inventory'!B254</f>
        <v>Ledgport</v>
      </c>
      <c r="C264" s="26" t="str">
        <f aca="false">'Source - Inventory'!G254</f>
        <v>COVERED</v>
      </c>
      <c r="D264" s="26" t="str">
        <f aca="false">'Source - Inventory'!J254</f>
        <v>OCCUPIED</v>
      </c>
      <c r="E264" s="26" t="str">
        <f aca="false">'Source - Inventory'!L254</f>
        <v>WL-01093</v>
      </c>
      <c r="F264" s="26" t="str">
        <f aca="false">'Source - Inventory'!M254</f>
        <v>John Garcia</v>
      </c>
      <c r="G264" s="26" t="n">
        <f aca="false">'Source - Inventory'!E254</f>
        <v>24</v>
      </c>
      <c r="H264" s="28" t="n">
        <f aca="false">'Source - Inventory'!O254</f>
        <v>34.1</v>
      </c>
      <c r="I264" s="28" t="n">
        <f aca="false">IF(D264="OCCUPIED",ROUNDUP(H264,0),"")</f>
        <v>35</v>
      </c>
      <c r="J264" s="28" t="n">
        <f aca="false">IF(D264="OCCUPIED",MAX(G264,I264),"")</f>
        <v>35</v>
      </c>
      <c r="K264" s="28" t="n">
        <f aca="false">IF(D264&lt;&gt;"OCCUPIED","",IF(C264="COVERED",Covered_Rate,Open_Rate))</f>
        <v>10.4</v>
      </c>
      <c r="L264" s="39" t="n">
        <f aca="false">IF(D264="OCCUPIED",J264*K264,"")</f>
        <v>364</v>
      </c>
      <c r="M264" s="26" t="n">
        <f aca="false">IF(D264&lt;&gt;"OCCUPIED","",COUNTIFS('Source - Billing Aug26'!$E$5:$E$773,A264,'Source - Billing Aug26'!$B$5:$B$773,Billing_Month,'Source - Billing Aug26'!$H$5:$H$773,"MONTHLY_MOORAGE"))</f>
        <v>1</v>
      </c>
      <c r="N264" s="28" t="n">
        <f aca="false">IF(M264=0,"",SUMIFS('Source - Billing Aug26'!$I$5:$I$773,'Source - Billing Aug26'!$E$5:$E$773,A264,'Source - Billing Aug26'!$B$5:$B$773,Billing_Month,'Source - Billing Aug26'!$H$5:$H$773,"MONTHLY_MOORAGE"))</f>
        <v>35</v>
      </c>
      <c r="O264" s="28" t="n">
        <f aca="false">IF(M264=0,"",SUMIFS('Source - Billing Aug26'!$L$5:$L$773,'Source - Billing Aug26'!$E$5:$E$773,A264,'Source - Billing Aug26'!$B$5:$B$773,Billing_Month,'Source - Billing Aug26'!$H$5:$H$773,"MONTHLY_MOORAGE"))</f>
        <v>10.4</v>
      </c>
      <c r="P264" s="39" t="n">
        <f aca="false">IF(D264&lt;&gt;"OCCUPIED","",SUMIFS('Source - Billing Aug26'!$M$5:$M$773,'Source - Billing Aug26'!$E$5:$E$773,A264,'Source - Billing Aug26'!$B$5:$B$773,Billing_Month,'Source - Billing Aug26'!$H$5:$H$773,"MONTHLY_MOORAGE"))</f>
        <v>364</v>
      </c>
      <c r="Q264" s="39" t="n">
        <f aca="false">IF(D264&lt;&gt;"OCCUPIED","",P264-L264)</f>
        <v>0</v>
      </c>
      <c r="R264" s="26" t="str">
        <f aca="false">IF(D264&lt;&gt;"OCCUPIED","OUT OF SCOPE",IF(M264=0,"MISSING AUGUST BILL",IF(M264&gt;1,"DUPLICATE BILL",IF(ABS(Q264)&lt;0.01,"MATCH",IF(Q264&gt;0,"OVERBILLED","UNDERBILLED")))))</f>
        <v>MATCH</v>
      </c>
      <c r="S264" s="26" t="str">
        <f aca="false">IF(M264=0,"",IFERROR(INDEX('Source - Billing Aug26'!$C$5:$C$773,MATCH(A264,'Source - Billing Aug26'!$E$5:$E$773,0)),""))</f>
        <v>AC-LP-1110</v>
      </c>
    </row>
    <row r="265" customFormat="false" ht="15" hidden="false" customHeight="true" outlineLevel="0" collapsed="false">
      <c r="A265" s="26" t="str">
        <f aca="false">'Source - Inventory'!A255</f>
        <v>LP-1111</v>
      </c>
      <c r="B265" s="26" t="str">
        <f aca="false">'Source - Inventory'!B255</f>
        <v>Ledgport</v>
      </c>
      <c r="C265" s="26" t="str">
        <f aca="false">'Source - Inventory'!G255</f>
        <v>COVERED</v>
      </c>
      <c r="D265" s="26" t="str">
        <f aca="false">'Source - Inventory'!J255</f>
        <v>OCCUPIED</v>
      </c>
      <c r="E265" s="26" t="str">
        <f aca="false">'Source - Inventory'!L255</f>
        <v>WL-02766</v>
      </c>
      <c r="F265" s="26" t="str">
        <f aca="false">'Source - Inventory'!M255</f>
        <v>Valerie Macias</v>
      </c>
      <c r="G265" s="26" t="n">
        <f aca="false">'Source - Inventory'!E255</f>
        <v>32</v>
      </c>
      <c r="H265" s="28" t="n">
        <f aca="false">'Source - Inventory'!O255</f>
        <v>54.5</v>
      </c>
      <c r="I265" s="28" t="n">
        <f aca="false">IF(D265="OCCUPIED",ROUNDUP(H265,0),"")</f>
        <v>55</v>
      </c>
      <c r="J265" s="28" t="n">
        <f aca="false">IF(D265="OCCUPIED",MAX(G265,I265),"")</f>
        <v>55</v>
      </c>
      <c r="K265" s="28" t="n">
        <f aca="false">IF(D265&lt;&gt;"OCCUPIED","",IF(C265="COVERED",Covered_Rate,Open_Rate))</f>
        <v>10.4</v>
      </c>
      <c r="L265" s="39" t="n">
        <f aca="false">IF(D265="OCCUPIED",J265*K265,"")</f>
        <v>572</v>
      </c>
      <c r="M265" s="26" t="n">
        <f aca="false">IF(D265&lt;&gt;"OCCUPIED","",COUNTIFS('Source - Billing Aug26'!$E$5:$E$773,A265,'Source - Billing Aug26'!$B$5:$B$773,Billing_Month,'Source - Billing Aug26'!$H$5:$H$773,"MONTHLY_MOORAGE"))</f>
        <v>1</v>
      </c>
      <c r="N265" s="28" t="n">
        <f aca="false">IF(M265=0,"",SUMIFS('Source - Billing Aug26'!$I$5:$I$773,'Source - Billing Aug26'!$E$5:$E$773,A265,'Source - Billing Aug26'!$B$5:$B$773,Billing_Month,'Source - Billing Aug26'!$H$5:$H$773,"MONTHLY_MOORAGE"))</f>
        <v>55</v>
      </c>
      <c r="O265" s="28" t="n">
        <f aca="false">IF(M265=0,"",SUMIFS('Source - Billing Aug26'!$L$5:$L$773,'Source - Billing Aug26'!$E$5:$E$773,A265,'Source - Billing Aug26'!$B$5:$B$773,Billing_Month,'Source - Billing Aug26'!$H$5:$H$773,"MONTHLY_MOORAGE"))</f>
        <v>10.4</v>
      </c>
      <c r="P265" s="39" t="n">
        <f aca="false">IF(D265&lt;&gt;"OCCUPIED","",SUMIFS('Source - Billing Aug26'!$M$5:$M$773,'Source - Billing Aug26'!$E$5:$E$773,A265,'Source - Billing Aug26'!$B$5:$B$773,Billing_Month,'Source - Billing Aug26'!$H$5:$H$773,"MONTHLY_MOORAGE"))</f>
        <v>572</v>
      </c>
      <c r="Q265" s="39" t="n">
        <f aca="false">IF(D265&lt;&gt;"OCCUPIED","",P265-L265)</f>
        <v>0</v>
      </c>
      <c r="R265" s="26" t="str">
        <f aca="false">IF(D265&lt;&gt;"OCCUPIED","OUT OF SCOPE",IF(M265=0,"MISSING AUGUST BILL",IF(M265&gt;1,"DUPLICATE BILL",IF(ABS(Q265)&lt;0.01,"MATCH",IF(Q265&gt;0,"OVERBILLED","UNDERBILLED")))))</f>
        <v>MATCH</v>
      </c>
      <c r="S265" s="26" t="str">
        <f aca="false">IF(M265=0,"",IFERROR(INDEX('Source - Billing Aug26'!$C$5:$C$773,MATCH(A265,'Source - Billing Aug26'!$E$5:$E$773,0)),""))</f>
        <v>AC-LP-1111</v>
      </c>
    </row>
    <row r="266" customFormat="false" ht="15" hidden="false" customHeight="true" outlineLevel="0" collapsed="false">
      <c r="A266" s="26" t="str">
        <f aca="false">'Source - Inventory'!A256</f>
        <v>LP-1112</v>
      </c>
      <c r="B266" s="26" t="str">
        <f aca="false">'Source - Inventory'!B256</f>
        <v>Ledgport</v>
      </c>
      <c r="C266" s="26" t="str">
        <f aca="false">'Source - Inventory'!G256</f>
        <v>COVERED</v>
      </c>
      <c r="D266" s="26" t="str">
        <f aca="false">'Source - Inventory'!J256</f>
        <v>OCCUPIED</v>
      </c>
      <c r="E266" s="26" t="str">
        <f aca="false">'Source - Inventory'!L256</f>
        <v>WL-03706</v>
      </c>
      <c r="F266" s="26" t="str">
        <f aca="false">'Source - Inventory'!M256</f>
        <v>Nicole Richmond</v>
      </c>
      <c r="G266" s="26" t="n">
        <f aca="false">'Source - Inventory'!E256</f>
        <v>40</v>
      </c>
      <c r="H266" s="28" t="n">
        <f aca="false">'Source - Inventory'!O256</f>
        <v>34.5</v>
      </c>
      <c r="I266" s="28" t="n">
        <f aca="false">IF(D266="OCCUPIED",ROUNDUP(H266,0),"")</f>
        <v>35</v>
      </c>
      <c r="J266" s="28" t="n">
        <f aca="false">IF(D266="OCCUPIED",MAX(G266,I266),"")</f>
        <v>40</v>
      </c>
      <c r="K266" s="28" t="n">
        <f aca="false">IF(D266&lt;&gt;"OCCUPIED","",IF(C266="COVERED",Covered_Rate,Open_Rate))</f>
        <v>10.4</v>
      </c>
      <c r="L266" s="39" t="n">
        <f aca="false">IF(D266="OCCUPIED",J266*K266,"")</f>
        <v>416</v>
      </c>
      <c r="M266" s="26" t="n">
        <f aca="false">IF(D266&lt;&gt;"OCCUPIED","",COUNTIFS('Source - Billing Aug26'!$E$5:$E$773,A266,'Source - Billing Aug26'!$B$5:$B$773,Billing_Month,'Source - Billing Aug26'!$H$5:$H$773,"MONTHLY_MOORAGE"))</f>
        <v>1</v>
      </c>
      <c r="N266" s="28" t="n">
        <f aca="false">IF(M266=0,"",SUMIFS('Source - Billing Aug26'!$I$5:$I$773,'Source - Billing Aug26'!$E$5:$E$773,A266,'Source - Billing Aug26'!$B$5:$B$773,Billing_Month,'Source - Billing Aug26'!$H$5:$H$773,"MONTHLY_MOORAGE"))</f>
        <v>40</v>
      </c>
      <c r="O266" s="28" t="n">
        <f aca="false">IF(M266=0,"",SUMIFS('Source - Billing Aug26'!$L$5:$L$773,'Source - Billing Aug26'!$E$5:$E$773,A266,'Source - Billing Aug26'!$B$5:$B$773,Billing_Month,'Source - Billing Aug26'!$H$5:$H$773,"MONTHLY_MOORAGE"))</f>
        <v>10.4</v>
      </c>
      <c r="P266" s="39" t="n">
        <f aca="false">IF(D266&lt;&gt;"OCCUPIED","",SUMIFS('Source - Billing Aug26'!$M$5:$M$773,'Source - Billing Aug26'!$E$5:$E$773,A266,'Source - Billing Aug26'!$B$5:$B$773,Billing_Month,'Source - Billing Aug26'!$H$5:$H$773,"MONTHLY_MOORAGE"))</f>
        <v>416</v>
      </c>
      <c r="Q266" s="39" t="n">
        <f aca="false">IF(D266&lt;&gt;"OCCUPIED","",P266-L266)</f>
        <v>0</v>
      </c>
      <c r="R266" s="26" t="str">
        <f aca="false">IF(D266&lt;&gt;"OCCUPIED","OUT OF SCOPE",IF(M266=0,"MISSING AUGUST BILL",IF(M266&gt;1,"DUPLICATE BILL",IF(ABS(Q266)&lt;0.01,"MATCH",IF(Q266&gt;0,"OVERBILLED","UNDERBILLED")))))</f>
        <v>MATCH</v>
      </c>
      <c r="S266" s="26" t="str">
        <f aca="false">IF(M266=0,"",IFERROR(INDEX('Source - Billing Aug26'!$C$5:$C$773,MATCH(A266,'Source - Billing Aug26'!$E$5:$E$773,0)),""))</f>
        <v>AC-LP-1112</v>
      </c>
    </row>
    <row r="267" customFormat="false" ht="15" hidden="false" customHeight="true" outlineLevel="0" collapsed="false">
      <c r="A267" s="26" t="str">
        <f aca="false">'Source - Inventory'!A257</f>
        <v>LP-1113</v>
      </c>
      <c r="B267" s="26" t="str">
        <f aca="false">'Source - Inventory'!B257</f>
        <v>Ledgport</v>
      </c>
      <c r="C267" s="26" t="str">
        <f aca="false">'Source - Inventory'!G257</f>
        <v>COVERED</v>
      </c>
      <c r="D267" s="26" t="str">
        <f aca="false">'Source - Inventory'!J257</f>
        <v>OCCUPIED</v>
      </c>
      <c r="E267" s="26" t="str">
        <f aca="false">'Source - Inventory'!L257</f>
        <v>WL-02029</v>
      </c>
      <c r="F267" s="26" t="str">
        <f aca="false">'Source - Inventory'!M257</f>
        <v>Whitney Jackson</v>
      </c>
      <c r="G267" s="26" t="n">
        <f aca="false">'Source - Inventory'!E257</f>
        <v>24</v>
      </c>
      <c r="H267" s="28" t="n">
        <f aca="false">'Source - Inventory'!O257</f>
        <v>18</v>
      </c>
      <c r="I267" s="28" t="n">
        <f aca="false">IF(D267="OCCUPIED",ROUNDUP(H267,0),"")</f>
        <v>18</v>
      </c>
      <c r="J267" s="28" t="n">
        <f aca="false">IF(D267="OCCUPIED",MAX(G267,I267),"")</f>
        <v>24</v>
      </c>
      <c r="K267" s="28" t="n">
        <f aca="false">IF(D267&lt;&gt;"OCCUPIED","",IF(C267="COVERED",Covered_Rate,Open_Rate))</f>
        <v>10.4</v>
      </c>
      <c r="L267" s="39" t="n">
        <f aca="false">IF(D267="OCCUPIED",J267*K267,"")</f>
        <v>249.6</v>
      </c>
      <c r="M267" s="26" t="n">
        <f aca="false">IF(D267&lt;&gt;"OCCUPIED","",COUNTIFS('Source - Billing Aug26'!$E$5:$E$773,A267,'Source - Billing Aug26'!$B$5:$B$773,Billing_Month,'Source - Billing Aug26'!$H$5:$H$773,"MONTHLY_MOORAGE"))</f>
        <v>1</v>
      </c>
      <c r="N267" s="28" t="n">
        <f aca="false">IF(M267=0,"",SUMIFS('Source - Billing Aug26'!$I$5:$I$773,'Source - Billing Aug26'!$E$5:$E$773,A267,'Source - Billing Aug26'!$B$5:$B$773,Billing_Month,'Source - Billing Aug26'!$H$5:$H$773,"MONTHLY_MOORAGE"))</f>
        <v>24</v>
      </c>
      <c r="O267" s="28" t="n">
        <f aca="false">IF(M267=0,"",SUMIFS('Source - Billing Aug26'!$L$5:$L$773,'Source - Billing Aug26'!$E$5:$E$773,A267,'Source - Billing Aug26'!$B$5:$B$773,Billing_Month,'Source - Billing Aug26'!$H$5:$H$773,"MONTHLY_MOORAGE"))</f>
        <v>10.4</v>
      </c>
      <c r="P267" s="39" t="n">
        <f aca="false">IF(D267&lt;&gt;"OCCUPIED","",SUMIFS('Source - Billing Aug26'!$M$5:$M$773,'Source - Billing Aug26'!$E$5:$E$773,A267,'Source - Billing Aug26'!$B$5:$B$773,Billing_Month,'Source - Billing Aug26'!$H$5:$H$773,"MONTHLY_MOORAGE"))</f>
        <v>249.6</v>
      </c>
      <c r="Q267" s="39" t="n">
        <f aca="false">IF(D267&lt;&gt;"OCCUPIED","",P267-L267)</f>
        <v>0</v>
      </c>
      <c r="R267" s="26" t="str">
        <f aca="false">IF(D267&lt;&gt;"OCCUPIED","OUT OF SCOPE",IF(M267=0,"MISSING AUGUST BILL",IF(M267&gt;1,"DUPLICATE BILL",IF(ABS(Q267)&lt;0.01,"MATCH",IF(Q267&gt;0,"OVERBILLED","UNDERBILLED")))))</f>
        <v>MATCH</v>
      </c>
      <c r="S267" s="26" t="str">
        <f aca="false">IF(M267=0,"",IFERROR(INDEX('Source - Billing Aug26'!$C$5:$C$773,MATCH(A267,'Source - Billing Aug26'!$E$5:$E$773,0)),""))</f>
        <v>AC-LP-1113</v>
      </c>
    </row>
    <row r="268" customFormat="false" ht="15" hidden="false" customHeight="true" outlineLevel="0" collapsed="false">
      <c r="A268" s="26" t="str">
        <f aca="false">'Source - Inventory'!A258</f>
        <v>LP-1114</v>
      </c>
      <c r="B268" s="26" t="str">
        <f aca="false">'Source - Inventory'!B258</f>
        <v>Ledgport</v>
      </c>
      <c r="C268" s="26" t="str">
        <f aca="false">'Source - Inventory'!G258</f>
        <v>COVERED</v>
      </c>
      <c r="D268" s="26" t="str">
        <f aca="false">'Source - Inventory'!J258</f>
        <v>OCCUPIED</v>
      </c>
      <c r="E268" s="26" t="str">
        <f aca="false">'Source - Inventory'!L258</f>
        <v>WL-01680</v>
      </c>
      <c r="F268" s="26" t="str">
        <f aca="false">'Source - Inventory'!M258</f>
        <v>Sara Nelson</v>
      </c>
      <c r="G268" s="26" t="n">
        <f aca="false">'Source - Inventory'!E258</f>
        <v>32</v>
      </c>
      <c r="H268" s="28" t="n">
        <f aca="false">'Source - Inventory'!O258</f>
        <v>21.4</v>
      </c>
      <c r="I268" s="28" t="n">
        <f aca="false">IF(D268="OCCUPIED",ROUNDUP(H268,0),"")</f>
        <v>22</v>
      </c>
      <c r="J268" s="28" t="n">
        <f aca="false">IF(D268="OCCUPIED",MAX(G268,I268),"")</f>
        <v>32</v>
      </c>
      <c r="K268" s="28" t="n">
        <f aca="false">IF(D268&lt;&gt;"OCCUPIED","",IF(C268="COVERED",Covered_Rate,Open_Rate))</f>
        <v>10.4</v>
      </c>
      <c r="L268" s="39" t="n">
        <f aca="false">IF(D268="OCCUPIED",J268*K268,"")</f>
        <v>332.8</v>
      </c>
      <c r="M268" s="26" t="n">
        <f aca="false">IF(D268&lt;&gt;"OCCUPIED","",COUNTIFS('Source - Billing Aug26'!$E$5:$E$773,A268,'Source - Billing Aug26'!$B$5:$B$773,Billing_Month,'Source - Billing Aug26'!$H$5:$H$773,"MONTHLY_MOORAGE"))</f>
        <v>1</v>
      </c>
      <c r="N268" s="28" t="n">
        <f aca="false">IF(M268=0,"",SUMIFS('Source - Billing Aug26'!$I$5:$I$773,'Source - Billing Aug26'!$E$5:$E$773,A268,'Source - Billing Aug26'!$B$5:$B$773,Billing_Month,'Source - Billing Aug26'!$H$5:$H$773,"MONTHLY_MOORAGE"))</f>
        <v>32</v>
      </c>
      <c r="O268" s="28" t="n">
        <f aca="false">IF(M268=0,"",SUMIFS('Source - Billing Aug26'!$L$5:$L$773,'Source - Billing Aug26'!$E$5:$E$773,A268,'Source - Billing Aug26'!$B$5:$B$773,Billing_Month,'Source - Billing Aug26'!$H$5:$H$773,"MONTHLY_MOORAGE"))</f>
        <v>10.4</v>
      </c>
      <c r="P268" s="39" t="n">
        <f aca="false">IF(D268&lt;&gt;"OCCUPIED","",SUMIFS('Source - Billing Aug26'!$M$5:$M$773,'Source - Billing Aug26'!$E$5:$E$773,A268,'Source - Billing Aug26'!$B$5:$B$773,Billing_Month,'Source - Billing Aug26'!$H$5:$H$773,"MONTHLY_MOORAGE"))</f>
        <v>332.8</v>
      </c>
      <c r="Q268" s="39" t="n">
        <f aca="false">IF(D268&lt;&gt;"OCCUPIED","",P268-L268)</f>
        <v>0</v>
      </c>
      <c r="R268" s="26" t="str">
        <f aca="false">IF(D268&lt;&gt;"OCCUPIED","OUT OF SCOPE",IF(M268=0,"MISSING AUGUST BILL",IF(M268&gt;1,"DUPLICATE BILL",IF(ABS(Q268)&lt;0.01,"MATCH",IF(Q268&gt;0,"OVERBILLED","UNDERBILLED")))))</f>
        <v>MATCH</v>
      </c>
      <c r="S268" s="26" t="str">
        <f aca="false">IF(M268=0,"",IFERROR(INDEX('Source - Billing Aug26'!$C$5:$C$773,MATCH(A268,'Source - Billing Aug26'!$E$5:$E$773,0)),""))</f>
        <v>AC-LP-1114</v>
      </c>
    </row>
    <row r="269" customFormat="false" ht="15" hidden="false" customHeight="true" outlineLevel="0" collapsed="false">
      <c r="A269" s="26" t="str">
        <f aca="false">'Source - Inventory'!A259</f>
        <v>LP-1115</v>
      </c>
      <c r="B269" s="26" t="str">
        <f aca="false">'Source - Inventory'!B259</f>
        <v>Ledgport</v>
      </c>
      <c r="C269" s="26" t="str">
        <f aca="false">'Source - Inventory'!G259</f>
        <v>COVERED</v>
      </c>
      <c r="D269" s="26" t="str">
        <f aca="false">'Source - Inventory'!J259</f>
        <v>OCCUPIED</v>
      </c>
      <c r="E269" s="26" t="str">
        <f aca="false">'Source - Inventory'!L259</f>
        <v>WL-02792</v>
      </c>
      <c r="F269" s="26" t="str">
        <f aca="false">'Source - Inventory'!M259</f>
        <v>Michelle Marsh</v>
      </c>
      <c r="G269" s="26" t="n">
        <f aca="false">'Source - Inventory'!E259</f>
        <v>28</v>
      </c>
      <c r="H269" s="28" t="n">
        <f aca="false">'Source - Inventory'!O259</f>
        <v>58.7</v>
      </c>
      <c r="I269" s="28" t="n">
        <f aca="false">IF(D269="OCCUPIED",ROUNDUP(H269,0),"")</f>
        <v>59</v>
      </c>
      <c r="J269" s="28" t="n">
        <f aca="false">IF(D269="OCCUPIED",MAX(G269,I269),"")</f>
        <v>59</v>
      </c>
      <c r="K269" s="28" t="n">
        <f aca="false">IF(D269&lt;&gt;"OCCUPIED","",IF(C269="COVERED",Covered_Rate,Open_Rate))</f>
        <v>10.4</v>
      </c>
      <c r="L269" s="39" t="n">
        <f aca="false">IF(D269="OCCUPIED",J269*K269,"")</f>
        <v>613.6</v>
      </c>
      <c r="M269" s="26" t="n">
        <f aca="false">IF(D269&lt;&gt;"OCCUPIED","",COUNTIFS('Source - Billing Aug26'!$E$5:$E$773,A269,'Source - Billing Aug26'!$B$5:$B$773,Billing_Month,'Source - Billing Aug26'!$H$5:$H$773,"MONTHLY_MOORAGE"))</f>
        <v>1</v>
      </c>
      <c r="N269" s="28" t="n">
        <f aca="false">IF(M269=0,"",SUMIFS('Source - Billing Aug26'!$I$5:$I$773,'Source - Billing Aug26'!$E$5:$E$773,A269,'Source - Billing Aug26'!$B$5:$B$773,Billing_Month,'Source - Billing Aug26'!$H$5:$H$773,"MONTHLY_MOORAGE"))</f>
        <v>59</v>
      </c>
      <c r="O269" s="28" t="n">
        <f aca="false">IF(M269=0,"",SUMIFS('Source - Billing Aug26'!$L$5:$L$773,'Source - Billing Aug26'!$E$5:$E$773,A269,'Source - Billing Aug26'!$B$5:$B$773,Billing_Month,'Source - Billing Aug26'!$H$5:$H$773,"MONTHLY_MOORAGE"))</f>
        <v>10.4</v>
      </c>
      <c r="P269" s="39" t="n">
        <f aca="false">IF(D269&lt;&gt;"OCCUPIED","",SUMIFS('Source - Billing Aug26'!$M$5:$M$773,'Source - Billing Aug26'!$E$5:$E$773,A269,'Source - Billing Aug26'!$B$5:$B$773,Billing_Month,'Source - Billing Aug26'!$H$5:$H$773,"MONTHLY_MOORAGE"))</f>
        <v>613.6</v>
      </c>
      <c r="Q269" s="39" t="n">
        <f aca="false">IF(D269&lt;&gt;"OCCUPIED","",P269-L269)</f>
        <v>0</v>
      </c>
      <c r="R269" s="26" t="str">
        <f aca="false">IF(D269&lt;&gt;"OCCUPIED","OUT OF SCOPE",IF(M269=0,"MISSING AUGUST BILL",IF(M269&gt;1,"DUPLICATE BILL",IF(ABS(Q269)&lt;0.01,"MATCH",IF(Q269&gt;0,"OVERBILLED","UNDERBILLED")))))</f>
        <v>MATCH</v>
      </c>
      <c r="S269" s="26" t="str">
        <f aca="false">IF(M269=0,"",IFERROR(INDEX('Source - Billing Aug26'!$C$5:$C$773,MATCH(A269,'Source - Billing Aug26'!$E$5:$E$773,0)),""))</f>
        <v>AC-LP-1115</v>
      </c>
    </row>
    <row r="270" customFormat="false" ht="15" hidden="false" customHeight="true" outlineLevel="0" collapsed="false">
      <c r="A270" s="26" t="str">
        <f aca="false">'Source - Inventory'!A260</f>
        <v>LP-1116</v>
      </c>
      <c r="B270" s="26" t="str">
        <f aca="false">'Source - Inventory'!B260</f>
        <v>Ledgport</v>
      </c>
      <c r="C270" s="26" t="str">
        <f aca="false">'Source - Inventory'!G260</f>
        <v>COVERED</v>
      </c>
      <c r="D270" s="26" t="str">
        <f aca="false">'Source - Inventory'!J260</f>
        <v>OCCUPIED</v>
      </c>
      <c r="E270" s="26" t="str">
        <f aca="false">'Source - Inventory'!L260</f>
        <v>WL-03453</v>
      </c>
      <c r="F270" s="26" t="str">
        <f aca="false">'Source - Inventory'!M260</f>
        <v>Kelly Johnson</v>
      </c>
      <c r="G270" s="26" t="n">
        <f aca="false">'Source - Inventory'!E260</f>
        <v>28</v>
      </c>
      <c r="H270" s="28" t="n">
        <f aca="false">'Source - Inventory'!O260</f>
        <v>36.8</v>
      </c>
      <c r="I270" s="28" t="n">
        <f aca="false">IF(D270="OCCUPIED",ROUNDUP(H270,0),"")</f>
        <v>37</v>
      </c>
      <c r="J270" s="28" t="n">
        <f aca="false">IF(D270="OCCUPIED",MAX(G270,I270),"")</f>
        <v>37</v>
      </c>
      <c r="K270" s="28" t="n">
        <f aca="false">IF(D270&lt;&gt;"OCCUPIED","",IF(C270="COVERED",Covered_Rate,Open_Rate))</f>
        <v>10.4</v>
      </c>
      <c r="L270" s="39" t="n">
        <f aca="false">IF(D270="OCCUPIED",J270*K270,"")</f>
        <v>384.8</v>
      </c>
      <c r="M270" s="26" t="n">
        <f aca="false">IF(D270&lt;&gt;"OCCUPIED","",COUNTIFS('Source - Billing Aug26'!$E$5:$E$773,A270,'Source - Billing Aug26'!$B$5:$B$773,Billing_Month,'Source - Billing Aug26'!$H$5:$H$773,"MONTHLY_MOORAGE"))</f>
        <v>1</v>
      </c>
      <c r="N270" s="28" t="n">
        <f aca="false">IF(M270=0,"",SUMIFS('Source - Billing Aug26'!$I$5:$I$773,'Source - Billing Aug26'!$E$5:$E$773,A270,'Source - Billing Aug26'!$B$5:$B$773,Billing_Month,'Source - Billing Aug26'!$H$5:$H$773,"MONTHLY_MOORAGE"))</f>
        <v>37</v>
      </c>
      <c r="O270" s="28" t="n">
        <f aca="false">IF(M270=0,"",SUMIFS('Source - Billing Aug26'!$L$5:$L$773,'Source - Billing Aug26'!$E$5:$E$773,A270,'Source - Billing Aug26'!$B$5:$B$773,Billing_Month,'Source - Billing Aug26'!$H$5:$H$773,"MONTHLY_MOORAGE"))</f>
        <v>10.4</v>
      </c>
      <c r="P270" s="39" t="n">
        <f aca="false">IF(D270&lt;&gt;"OCCUPIED","",SUMIFS('Source - Billing Aug26'!$M$5:$M$773,'Source - Billing Aug26'!$E$5:$E$773,A270,'Source - Billing Aug26'!$B$5:$B$773,Billing_Month,'Source - Billing Aug26'!$H$5:$H$773,"MONTHLY_MOORAGE"))</f>
        <v>384.8</v>
      </c>
      <c r="Q270" s="39" t="n">
        <f aca="false">IF(D270&lt;&gt;"OCCUPIED","",P270-L270)</f>
        <v>0</v>
      </c>
      <c r="R270" s="26" t="str">
        <f aca="false">IF(D270&lt;&gt;"OCCUPIED","OUT OF SCOPE",IF(M270=0,"MISSING AUGUST BILL",IF(M270&gt;1,"DUPLICATE BILL",IF(ABS(Q270)&lt;0.01,"MATCH",IF(Q270&gt;0,"OVERBILLED","UNDERBILLED")))))</f>
        <v>MATCH</v>
      </c>
      <c r="S270" s="26" t="str">
        <f aca="false">IF(M270=0,"",IFERROR(INDEX('Source - Billing Aug26'!$C$5:$C$773,MATCH(A270,'Source - Billing Aug26'!$E$5:$E$773,0)),""))</f>
        <v>AC-LP-1116</v>
      </c>
    </row>
    <row r="271" customFormat="false" ht="15" hidden="false" customHeight="true" outlineLevel="0" collapsed="false">
      <c r="A271" s="26" t="str">
        <f aca="false">'Source - Inventory'!A261</f>
        <v>LP-1117</v>
      </c>
      <c r="B271" s="26" t="str">
        <f aca="false">'Source - Inventory'!B261</f>
        <v>Ledgport</v>
      </c>
      <c r="C271" s="26" t="str">
        <f aca="false">'Source - Inventory'!G261</f>
        <v>COVERED</v>
      </c>
      <c r="D271" s="26" t="str">
        <f aca="false">'Source - Inventory'!J261</f>
        <v>OCCUPIED</v>
      </c>
      <c r="E271" s="26" t="str">
        <f aca="false">'Source - Inventory'!L261</f>
        <v>WL-01944</v>
      </c>
      <c r="F271" s="26" t="str">
        <f aca="false">'Source - Inventory'!M261</f>
        <v>Tina Wells</v>
      </c>
      <c r="G271" s="26" t="n">
        <f aca="false">'Source - Inventory'!E261</f>
        <v>24</v>
      </c>
      <c r="H271" s="28" t="n">
        <f aca="false">'Source - Inventory'!O261</f>
        <v>62</v>
      </c>
      <c r="I271" s="28" t="n">
        <f aca="false">IF(D271="OCCUPIED",ROUNDUP(H271,0),"")</f>
        <v>62</v>
      </c>
      <c r="J271" s="28" t="n">
        <f aca="false">IF(D271="OCCUPIED",MAX(G271,I271),"")</f>
        <v>62</v>
      </c>
      <c r="K271" s="28" t="n">
        <f aca="false">IF(D271&lt;&gt;"OCCUPIED","",IF(C271="COVERED",Covered_Rate,Open_Rate))</f>
        <v>10.4</v>
      </c>
      <c r="L271" s="39" t="n">
        <f aca="false">IF(D271="OCCUPIED",J271*K271,"")</f>
        <v>644.8</v>
      </c>
      <c r="M271" s="26" t="n">
        <f aca="false">IF(D271&lt;&gt;"OCCUPIED","",COUNTIFS('Source - Billing Aug26'!$E$5:$E$773,A271,'Source - Billing Aug26'!$B$5:$B$773,Billing_Month,'Source - Billing Aug26'!$H$5:$H$773,"MONTHLY_MOORAGE"))</f>
        <v>1</v>
      </c>
      <c r="N271" s="28" t="n">
        <f aca="false">IF(M271=0,"",SUMIFS('Source - Billing Aug26'!$I$5:$I$773,'Source - Billing Aug26'!$E$5:$E$773,A271,'Source - Billing Aug26'!$B$5:$B$773,Billing_Month,'Source - Billing Aug26'!$H$5:$H$773,"MONTHLY_MOORAGE"))</f>
        <v>62</v>
      </c>
      <c r="O271" s="28" t="n">
        <f aca="false">IF(M271=0,"",SUMIFS('Source - Billing Aug26'!$L$5:$L$773,'Source - Billing Aug26'!$E$5:$E$773,A271,'Source - Billing Aug26'!$B$5:$B$773,Billing_Month,'Source - Billing Aug26'!$H$5:$H$773,"MONTHLY_MOORAGE"))</f>
        <v>10.4</v>
      </c>
      <c r="P271" s="39" t="n">
        <f aca="false">IF(D271&lt;&gt;"OCCUPIED","",SUMIFS('Source - Billing Aug26'!$M$5:$M$773,'Source - Billing Aug26'!$E$5:$E$773,A271,'Source - Billing Aug26'!$B$5:$B$773,Billing_Month,'Source - Billing Aug26'!$H$5:$H$773,"MONTHLY_MOORAGE"))</f>
        <v>644.8</v>
      </c>
      <c r="Q271" s="39" t="n">
        <f aca="false">IF(D271&lt;&gt;"OCCUPIED","",P271-L271)</f>
        <v>0</v>
      </c>
      <c r="R271" s="26" t="str">
        <f aca="false">IF(D271&lt;&gt;"OCCUPIED","OUT OF SCOPE",IF(M271=0,"MISSING AUGUST BILL",IF(M271&gt;1,"DUPLICATE BILL",IF(ABS(Q271)&lt;0.01,"MATCH",IF(Q271&gt;0,"OVERBILLED","UNDERBILLED")))))</f>
        <v>MATCH</v>
      </c>
      <c r="S271" s="26" t="str">
        <f aca="false">IF(M271=0,"",IFERROR(INDEX('Source - Billing Aug26'!$C$5:$C$773,MATCH(A271,'Source - Billing Aug26'!$E$5:$E$773,0)),""))</f>
        <v>AC-LP-1117</v>
      </c>
    </row>
    <row r="272" customFormat="false" ht="15" hidden="false" customHeight="true" outlineLevel="0" collapsed="false">
      <c r="A272" s="26" t="str">
        <f aca="false">'Source - Inventory'!A262</f>
        <v>LP-1118</v>
      </c>
      <c r="B272" s="26" t="str">
        <f aca="false">'Source - Inventory'!B262</f>
        <v>Ledgport</v>
      </c>
      <c r="C272" s="26" t="str">
        <f aca="false">'Source - Inventory'!G262</f>
        <v>COVERED</v>
      </c>
      <c r="D272" s="26" t="str">
        <f aca="false">'Source - Inventory'!J262</f>
        <v>OCCUPIED</v>
      </c>
      <c r="E272" s="26" t="str">
        <f aca="false">'Source - Inventory'!L262</f>
        <v>WL-02489</v>
      </c>
      <c r="F272" s="26" t="str">
        <f aca="false">'Source - Inventory'!M262</f>
        <v>Caitlin Burgess</v>
      </c>
      <c r="G272" s="26" t="n">
        <f aca="false">'Source - Inventory'!E262</f>
        <v>24</v>
      </c>
      <c r="H272" s="28" t="n">
        <f aca="false">'Source - Inventory'!O262</f>
        <v>59.8</v>
      </c>
      <c r="I272" s="28" t="n">
        <f aca="false">IF(D272="OCCUPIED",ROUNDUP(H272,0),"")</f>
        <v>60</v>
      </c>
      <c r="J272" s="28" t="n">
        <f aca="false">IF(D272="OCCUPIED",MAX(G272,I272),"")</f>
        <v>60</v>
      </c>
      <c r="K272" s="28" t="n">
        <f aca="false">IF(D272&lt;&gt;"OCCUPIED","",IF(C272="COVERED",Covered_Rate,Open_Rate))</f>
        <v>10.4</v>
      </c>
      <c r="L272" s="39" t="n">
        <f aca="false">IF(D272="OCCUPIED",J272*K272,"")</f>
        <v>624</v>
      </c>
      <c r="M272" s="26" t="n">
        <f aca="false">IF(D272&lt;&gt;"OCCUPIED","",COUNTIFS('Source - Billing Aug26'!$E$5:$E$773,A272,'Source - Billing Aug26'!$B$5:$B$773,Billing_Month,'Source - Billing Aug26'!$H$5:$H$773,"MONTHLY_MOORAGE"))</f>
        <v>1</v>
      </c>
      <c r="N272" s="28" t="n">
        <f aca="false">IF(M272=0,"",SUMIFS('Source - Billing Aug26'!$I$5:$I$773,'Source - Billing Aug26'!$E$5:$E$773,A272,'Source - Billing Aug26'!$B$5:$B$773,Billing_Month,'Source - Billing Aug26'!$H$5:$H$773,"MONTHLY_MOORAGE"))</f>
        <v>60</v>
      </c>
      <c r="O272" s="28" t="n">
        <f aca="false">IF(M272=0,"",SUMIFS('Source - Billing Aug26'!$L$5:$L$773,'Source - Billing Aug26'!$E$5:$E$773,A272,'Source - Billing Aug26'!$B$5:$B$773,Billing_Month,'Source - Billing Aug26'!$H$5:$H$773,"MONTHLY_MOORAGE"))</f>
        <v>10.4</v>
      </c>
      <c r="P272" s="39" t="n">
        <f aca="false">IF(D272&lt;&gt;"OCCUPIED","",SUMIFS('Source - Billing Aug26'!$M$5:$M$773,'Source - Billing Aug26'!$E$5:$E$773,A272,'Source - Billing Aug26'!$B$5:$B$773,Billing_Month,'Source - Billing Aug26'!$H$5:$H$773,"MONTHLY_MOORAGE"))</f>
        <v>624</v>
      </c>
      <c r="Q272" s="39" t="n">
        <f aca="false">IF(D272&lt;&gt;"OCCUPIED","",P272-L272)</f>
        <v>0</v>
      </c>
      <c r="R272" s="26" t="str">
        <f aca="false">IF(D272&lt;&gt;"OCCUPIED","OUT OF SCOPE",IF(M272=0,"MISSING AUGUST BILL",IF(M272&gt;1,"DUPLICATE BILL",IF(ABS(Q272)&lt;0.01,"MATCH",IF(Q272&gt;0,"OVERBILLED","UNDERBILLED")))))</f>
        <v>MATCH</v>
      </c>
      <c r="S272" s="26" t="str">
        <f aca="false">IF(M272=0,"",IFERROR(INDEX('Source - Billing Aug26'!$C$5:$C$773,MATCH(A272,'Source - Billing Aug26'!$E$5:$E$773,0)),""))</f>
        <v>AC-LP-1118</v>
      </c>
    </row>
    <row r="273" customFormat="false" ht="15" hidden="false" customHeight="true" outlineLevel="0" collapsed="false">
      <c r="A273" s="26" t="str">
        <f aca="false">'Source - Inventory'!A263</f>
        <v>LP-1119</v>
      </c>
      <c r="B273" s="26" t="str">
        <f aca="false">'Source - Inventory'!B263</f>
        <v>Ledgport</v>
      </c>
      <c r="C273" s="26" t="str">
        <f aca="false">'Source - Inventory'!G263</f>
        <v>COVERED</v>
      </c>
      <c r="D273" s="26" t="str">
        <f aca="false">'Source - Inventory'!J263</f>
        <v>OCCUPIED</v>
      </c>
      <c r="E273" s="26" t="str">
        <f aca="false">'Source - Inventory'!L263</f>
        <v>WL-03252</v>
      </c>
      <c r="F273" s="26" t="str">
        <f aca="false">'Source - Inventory'!M263</f>
        <v>John Gregory</v>
      </c>
      <c r="G273" s="26" t="n">
        <f aca="false">'Source - Inventory'!E263</f>
        <v>32</v>
      </c>
      <c r="H273" s="28" t="n">
        <f aca="false">'Source - Inventory'!O263</f>
        <v>41.3</v>
      </c>
      <c r="I273" s="28" t="n">
        <f aca="false">IF(D273="OCCUPIED",ROUNDUP(H273,0),"")</f>
        <v>42</v>
      </c>
      <c r="J273" s="28" t="n">
        <f aca="false">IF(D273="OCCUPIED",MAX(G273,I273),"")</f>
        <v>42</v>
      </c>
      <c r="K273" s="28" t="n">
        <f aca="false">IF(D273&lt;&gt;"OCCUPIED","",IF(C273="COVERED",Covered_Rate,Open_Rate))</f>
        <v>10.4</v>
      </c>
      <c r="L273" s="39" t="n">
        <f aca="false">IF(D273="OCCUPIED",J273*K273,"")</f>
        <v>436.8</v>
      </c>
      <c r="M273" s="26" t="n">
        <f aca="false">IF(D273&lt;&gt;"OCCUPIED","",COUNTIFS('Source - Billing Aug26'!$E$5:$E$773,A273,'Source - Billing Aug26'!$B$5:$B$773,Billing_Month,'Source - Billing Aug26'!$H$5:$H$773,"MONTHLY_MOORAGE"))</f>
        <v>1</v>
      </c>
      <c r="N273" s="28" t="n">
        <f aca="false">IF(M273=0,"",SUMIFS('Source - Billing Aug26'!$I$5:$I$773,'Source - Billing Aug26'!$E$5:$E$773,A273,'Source - Billing Aug26'!$B$5:$B$773,Billing_Month,'Source - Billing Aug26'!$H$5:$H$773,"MONTHLY_MOORAGE"))</f>
        <v>42</v>
      </c>
      <c r="O273" s="28" t="n">
        <f aca="false">IF(M273=0,"",SUMIFS('Source - Billing Aug26'!$L$5:$L$773,'Source - Billing Aug26'!$E$5:$E$773,A273,'Source - Billing Aug26'!$B$5:$B$773,Billing_Month,'Source - Billing Aug26'!$H$5:$H$773,"MONTHLY_MOORAGE"))</f>
        <v>10.4</v>
      </c>
      <c r="P273" s="39" t="n">
        <f aca="false">IF(D273&lt;&gt;"OCCUPIED","",SUMIFS('Source - Billing Aug26'!$M$5:$M$773,'Source - Billing Aug26'!$E$5:$E$773,A273,'Source - Billing Aug26'!$B$5:$B$773,Billing_Month,'Source - Billing Aug26'!$H$5:$H$773,"MONTHLY_MOORAGE"))</f>
        <v>436.8</v>
      </c>
      <c r="Q273" s="39" t="n">
        <f aca="false">IF(D273&lt;&gt;"OCCUPIED","",P273-L273)</f>
        <v>0</v>
      </c>
      <c r="R273" s="26" t="str">
        <f aca="false">IF(D273&lt;&gt;"OCCUPIED","OUT OF SCOPE",IF(M273=0,"MISSING AUGUST BILL",IF(M273&gt;1,"DUPLICATE BILL",IF(ABS(Q273)&lt;0.01,"MATCH",IF(Q273&gt;0,"OVERBILLED","UNDERBILLED")))))</f>
        <v>MATCH</v>
      </c>
      <c r="S273" s="26" t="str">
        <f aca="false">IF(M273=0,"",IFERROR(INDEX('Source - Billing Aug26'!$C$5:$C$773,MATCH(A273,'Source - Billing Aug26'!$E$5:$E$773,0)),""))</f>
        <v>AC-LP-1119</v>
      </c>
    </row>
    <row r="274" customFormat="false" ht="15" hidden="false" customHeight="true" outlineLevel="0" collapsed="false">
      <c r="A274" s="26" t="str">
        <f aca="false">'Source - Inventory'!A264</f>
        <v>LP-1120</v>
      </c>
      <c r="B274" s="26" t="str">
        <f aca="false">'Source - Inventory'!B264</f>
        <v>Ledgport</v>
      </c>
      <c r="C274" s="26" t="str">
        <f aca="false">'Source - Inventory'!G264</f>
        <v>COVERED</v>
      </c>
      <c r="D274" s="26" t="str">
        <f aca="false">'Source - Inventory'!J264</f>
        <v>OCCUPIED</v>
      </c>
      <c r="E274" s="26" t="str">
        <f aca="false">'Source - Inventory'!L264</f>
        <v>WL-01021</v>
      </c>
      <c r="F274" s="26" t="str">
        <f aca="false">'Source - Inventory'!M264</f>
        <v>Deborah Freeman</v>
      </c>
      <c r="G274" s="26" t="n">
        <f aca="false">'Source - Inventory'!E264</f>
        <v>32</v>
      </c>
      <c r="H274" s="28" t="n">
        <f aca="false">'Source - Inventory'!O264</f>
        <v>24.1</v>
      </c>
      <c r="I274" s="28" t="n">
        <f aca="false">IF(D274="OCCUPIED",ROUNDUP(H274,0),"")</f>
        <v>25</v>
      </c>
      <c r="J274" s="28" t="n">
        <f aca="false">IF(D274="OCCUPIED",MAX(G274,I274),"")</f>
        <v>32</v>
      </c>
      <c r="K274" s="28" t="n">
        <f aca="false">IF(D274&lt;&gt;"OCCUPIED","",IF(C274="COVERED",Covered_Rate,Open_Rate))</f>
        <v>10.4</v>
      </c>
      <c r="L274" s="39" t="n">
        <f aca="false">IF(D274="OCCUPIED",J274*K274,"")</f>
        <v>332.8</v>
      </c>
      <c r="M274" s="26" t="n">
        <f aca="false">IF(D274&lt;&gt;"OCCUPIED","",COUNTIFS('Source - Billing Aug26'!$E$5:$E$773,A274,'Source - Billing Aug26'!$B$5:$B$773,Billing_Month,'Source - Billing Aug26'!$H$5:$H$773,"MONTHLY_MOORAGE"))</f>
        <v>1</v>
      </c>
      <c r="N274" s="28" t="n">
        <f aca="false">IF(M274=0,"",SUMIFS('Source - Billing Aug26'!$I$5:$I$773,'Source - Billing Aug26'!$E$5:$E$773,A274,'Source - Billing Aug26'!$B$5:$B$773,Billing_Month,'Source - Billing Aug26'!$H$5:$H$773,"MONTHLY_MOORAGE"))</f>
        <v>32</v>
      </c>
      <c r="O274" s="28" t="n">
        <f aca="false">IF(M274=0,"",SUMIFS('Source - Billing Aug26'!$L$5:$L$773,'Source - Billing Aug26'!$E$5:$E$773,A274,'Source - Billing Aug26'!$B$5:$B$773,Billing_Month,'Source - Billing Aug26'!$H$5:$H$773,"MONTHLY_MOORAGE"))</f>
        <v>10.4</v>
      </c>
      <c r="P274" s="39" t="n">
        <f aca="false">IF(D274&lt;&gt;"OCCUPIED","",SUMIFS('Source - Billing Aug26'!$M$5:$M$773,'Source - Billing Aug26'!$E$5:$E$773,A274,'Source - Billing Aug26'!$B$5:$B$773,Billing_Month,'Source - Billing Aug26'!$H$5:$H$773,"MONTHLY_MOORAGE"))</f>
        <v>332.8</v>
      </c>
      <c r="Q274" s="39" t="n">
        <f aca="false">IF(D274&lt;&gt;"OCCUPIED","",P274-L274)</f>
        <v>0</v>
      </c>
      <c r="R274" s="26" t="str">
        <f aca="false">IF(D274&lt;&gt;"OCCUPIED","OUT OF SCOPE",IF(M274=0,"MISSING AUGUST BILL",IF(M274&gt;1,"DUPLICATE BILL",IF(ABS(Q274)&lt;0.01,"MATCH",IF(Q274&gt;0,"OVERBILLED","UNDERBILLED")))))</f>
        <v>MATCH</v>
      </c>
      <c r="S274" s="26" t="str">
        <f aca="false">IF(M274=0,"",IFERROR(INDEX('Source - Billing Aug26'!$C$5:$C$773,MATCH(A274,'Source - Billing Aug26'!$E$5:$E$773,0)),""))</f>
        <v>AC-LP-1120</v>
      </c>
    </row>
    <row r="275" customFormat="false" ht="15" hidden="false" customHeight="true" outlineLevel="0" collapsed="false">
      <c r="A275" s="26" t="str">
        <f aca="false">'Source - Inventory'!A265</f>
        <v>VB-0101</v>
      </c>
      <c r="B275" s="26" t="str">
        <f aca="false">'Source - Inventory'!B265</f>
        <v>Vessbank</v>
      </c>
      <c r="C275" s="26" t="str">
        <f aca="false">'Source - Inventory'!G265</f>
        <v>COVERED</v>
      </c>
      <c r="D275" s="26" t="str">
        <f aca="false">'Source - Inventory'!J265</f>
        <v>OCCUPIED</v>
      </c>
      <c r="E275" s="26" t="str">
        <f aca="false">'Source - Inventory'!L265</f>
        <v>WL-03423</v>
      </c>
      <c r="F275" s="26" t="str">
        <f aca="false">'Source - Inventory'!M265</f>
        <v>Sarah Walker</v>
      </c>
      <c r="G275" s="26" t="n">
        <f aca="false">'Source - Inventory'!E265</f>
        <v>36</v>
      </c>
      <c r="H275" s="28" t="n">
        <f aca="false">'Source - Inventory'!O265</f>
        <v>61</v>
      </c>
      <c r="I275" s="28" t="n">
        <f aca="false">IF(D275="OCCUPIED",ROUNDUP(H275,0),"")</f>
        <v>61</v>
      </c>
      <c r="J275" s="28" t="n">
        <f aca="false">IF(D275="OCCUPIED",MAX(G275,I275),"")</f>
        <v>61</v>
      </c>
      <c r="K275" s="28" t="n">
        <f aca="false">IF(D275&lt;&gt;"OCCUPIED","",IF(C275="COVERED",Covered_Rate,Open_Rate))</f>
        <v>10.4</v>
      </c>
      <c r="L275" s="39" t="n">
        <f aca="false">IF(D275="OCCUPIED",J275*K275,"")</f>
        <v>634.4</v>
      </c>
      <c r="M275" s="26" t="n">
        <f aca="false">IF(D275&lt;&gt;"OCCUPIED","",COUNTIFS('Source - Billing Aug26'!$E$5:$E$773,A275,'Source - Billing Aug26'!$B$5:$B$773,Billing_Month,'Source - Billing Aug26'!$H$5:$H$773,"MONTHLY_MOORAGE"))</f>
        <v>1</v>
      </c>
      <c r="N275" s="28" t="n">
        <f aca="false">IF(M275=0,"",SUMIFS('Source - Billing Aug26'!$I$5:$I$773,'Source - Billing Aug26'!$E$5:$E$773,A275,'Source - Billing Aug26'!$B$5:$B$773,Billing_Month,'Source - Billing Aug26'!$H$5:$H$773,"MONTHLY_MOORAGE"))</f>
        <v>61</v>
      </c>
      <c r="O275" s="28" t="n">
        <f aca="false">IF(M275=0,"",SUMIFS('Source - Billing Aug26'!$L$5:$L$773,'Source - Billing Aug26'!$E$5:$E$773,A275,'Source - Billing Aug26'!$B$5:$B$773,Billing_Month,'Source - Billing Aug26'!$H$5:$H$773,"MONTHLY_MOORAGE"))</f>
        <v>10.4</v>
      </c>
      <c r="P275" s="39" t="n">
        <f aca="false">IF(D275&lt;&gt;"OCCUPIED","",SUMIFS('Source - Billing Aug26'!$M$5:$M$773,'Source - Billing Aug26'!$E$5:$E$773,A275,'Source - Billing Aug26'!$B$5:$B$773,Billing_Month,'Source - Billing Aug26'!$H$5:$H$773,"MONTHLY_MOORAGE"))</f>
        <v>634.4</v>
      </c>
      <c r="Q275" s="39" t="n">
        <f aca="false">IF(D275&lt;&gt;"OCCUPIED","",P275-L275)</f>
        <v>0</v>
      </c>
      <c r="R275" s="26" t="str">
        <f aca="false">IF(D275&lt;&gt;"OCCUPIED","OUT OF SCOPE",IF(M275=0,"MISSING AUGUST BILL",IF(M275&gt;1,"DUPLICATE BILL",IF(ABS(Q275)&lt;0.01,"MATCH",IF(Q275&gt;0,"OVERBILLED","UNDERBILLED")))))</f>
        <v>MATCH</v>
      </c>
      <c r="S275" s="26" t="str">
        <f aca="false">IF(M275=0,"",IFERROR(INDEX('Source - Billing Aug26'!$C$5:$C$773,MATCH(A275,'Source - Billing Aug26'!$E$5:$E$773,0)),""))</f>
        <v>AC-VB-0101</v>
      </c>
    </row>
    <row r="276" customFormat="false" ht="15" hidden="false" customHeight="true" outlineLevel="0" collapsed="false">
      <c r="A276" s="26" t="str">
        <f aca="false">'Source - Inventory'!A266</f>
        <v>VB-0102</v>
      </c>
      <c r="B276" s="26" t="str">
        <f aca="false">'Source - Inventory'!B266</f>
        <v>Vessbank</v>
      </c>
      <c r="C276" s="26" t="str">
        <f aca="false">'Source - Inventory'!G266</f>
        <v>COVERED</v>
      </c>
      <c r="D276" s="26" t="str">
        <f aca="false">'Source - Inventory'!J266</f>
        <v>OCCUPIED</v>
      </c>
      <c r="E276" s="26" t="str">
        <f aca="false">'Source - Inventory'!L266</f>
        <v>WL-03356</v>
      </c>
      <c r="F276" s="26" t="str">
        <f aca="false">'Source - Inventory'!M266</f>
        <v>Nathaniel Flores</v>
      </c>
      <c r="G276" s="26" t="n">
        <f aca="false">'Source - Inventory'!E266</f>
        <v>24</v>
      </c>
      <c r="H276" s="28" t="n">
        <f aca="false">'Source - Inventory'!O266</f>
        <v>33.2</v>
      </c>
      <c r="I276" s="28" t="n">
        <f aca="false">IF(D276="OCCUPIED",ROUNDUP(H276,0),"")</f>
        <v>34</v>
      </c>
      <c r="J276" s="28" t="n">
        <f aca="false">IF(D276="OCCUPIED",MAX(G276,I276),"")</f>
        <v>34</v>
      </c>
      <c r="K276" s="28" t="n">
        <f aca="false">IF(D276&lt;&gt;"OCCUPIED","",IF(C276="COVERED",Covered_Rate,Open_Rate))</f>
        <v>10.4</v>
      </c>
      <c r="L276" s="39" t="n">
        <f aca="false">IF(D276="OCCUPIED",J276*K276,"")</f>
        <v>353.6</v>
      </c>
      <c r="M276" s="26" t="n">
        <f aca="false">IF(D276&lt;&gt;"OCCUPIED","",COUNTIFS('Source - Billing Aug26'!$E$5:$E$773,A276,'Source - Billing Aug26'!$B$5:$B$773,Billing_Month,'Source - Billing Aug26'!$H$5:$H$773,"MONTHLY_MOORAGE"))</f>
        <v>1</v>
      </c>
      <c r="N276" s="28" t="n">
        <f aca="false">IF(M276=0,"",SUMIFS('Source - Billing Aug26'!$I$5:$I$773,'Source - Billing Aug26'!$E$5:$E$773,A276,'Source - Billing Aug26'!$B$5:$B$773,Billing_Month,'Source - Billing Aug26'!$H$5:$H$773,"MONTHLY_MOORAGE"))</f>
        <v>34</v>
      </c>
      <c r="O276" s="28" t="n">
        <f aca="false">IF(M276=0,"",SUMIFS('Source - Billing Aug26'!$L$5:$L$773,'Source - Billing Aug26'!$E$5:$E$773,A276,'Source - Billing Aug26'!$B$5:$B$773,Billing_Month,'Source - Billing Aug26'!$H$5:$H$773,"MONTHLY_MOORAGE"))</f>
        <v>10.4</v>
      </c>
      <c r="P276" s="39" t="n">
        <f aca="false">IF(D276&lt;&gt;"OCCUPIED","",SUMIFS('Source - Billing Aug26'!$M$5:$M$773,'Source - Billing Aug26'!$E$5:$E$773,A276,'Source - Billing Aug26'!$B$5:$B$773,Billing_Month,'Source - Billing Aug26'!$H$5:$H$773,"MONTHLY_MOORAGE"))</f>
        <v>353.6</v>
      </c>
      <c r="Q276" s="39" t="n">
        <f aca="false">IF(D276&lt;&gt;"OCCUPIED","",P276-L276)</f>
        <v>0</v>
      </c>
      <c r="R276" s="26" t="str">
        <f aca="false">IF(D276&lt;&gt;"OCCUPIED","OUT OF SCOPE",IF(M276=0,"MISSING AUGUST BILL",IF(M276&gt;1,"DUPLICATE BILL",IF(ABS(Q276)&lt;0.01,"MATCH",IF(Q276&gt;0,"OVERBILLED","UNDERBILLED")))))</f>
        <v>MATCH</v>
      </c>
      <c r="S276" s="26" t="str">
        <f aca="false">IF(M276=0,"",IFERROR(INDEX('Source - Billing Aug26'!$C$5:$C$773,MATCH(A276,'Source - Billing Aug26'!$E$5:$E$773,0)),""))</f>
        <v>AC-VB-0102</v>
      </c>
    </row>
    <row r="277" customFormat="false" ht="15" hidden="false" customHeight="true" outlineLevel="0" collapsed="false">
      <c r="A277" s="26" t="str">
        <f aca="false">'Source - Inventory'!A267</f>
        <v>VB-0103</v>
      </c>
      <c r="B277" s="26" t="str">
        <f aca="false">'Source - Inventory'!B267</f>
        <v>Vessbank</v>
      </c>
      <c r="C277" s="26" t="str">
        <f aca="false">'Source - Inventory'!G267</f>
        <v>COVERED</v>
      </c>
      <c r="D277" s="26" t="str">
        <f aca="false">'Source - Inventory'!J267</f>
        <v>OCCUPIED</v>
      </c>
      <c r="E277" s="26" t="str">
        <f aca="false">'Source - Inventory'!L267</f>
        <v>WL-03152</v>
      </c>
      <c r="F277" s="26" t="str">
        <f aca="false">'Source - Inventory'!M267</f>
        <v>Kenneth Simmons</v>
      </c>
      <c r="G277" s="26" t="n">
        <f aca="false">'Source - Inventory'!E267</f>
        <v>24</v>
      </c>
      <c r="H277" s="28" t="n">
        <f aca="false">'Source - Inventory'!O267</f>
        <v>38.9</v>
      </c>
      <c r="I277" s="28" t="n">
        <f aca="false">IF(D277="OCCUPIED",ROUNDUP(H277,0),"")</f>
        <v>39</v>
      </c>
      <c r="J277" s="28" t="n">
        <f aca="false">IF(D277="OCCUPIED",MAX(G277,I277),"")</f>
        <v>39</v>
      </c>
      <c r="K277" s="28" t="n">
        <f aca="false">IF(D277&lt;&gt;"OCCUPIED","",IF(C277="COVERED",Covered_Rate,Open_Rate))</f>
        <v>10.4</v>
      </c>
      <c r="L277" s="39" t="n">
        <f aca="false">IF(D277="OCCUPIED",J277*K277,"")</f>
        <v>405.6</v>
      </c>
      <c r="M277" s="26" t="n">
        <f aca="false">IF(D277&lt;&gt;"OCCUPIED","",COUNTIFS('Source - Billing Aug26'!$E$5:$E$773,A277,'Source - Billing Aug26'!$B$5:$B$773,Billing_Month,'Source - Billing Aug26'!$H$5:$H$773,"MONTHLY_MOORAGE"))</f>
        <v>1</v>
      </c>
      <c r="N277" s="28" t="n">
        <f aca="false">IF(M277=0,"",SUMIFS('Source - Billing Aug26'!$I$5:$I$773,'Source - Billing Aug26'!$E$5:$E$773,A277,'Source - Billing Aug26'!$B$5:$B$773,Billing_Month,'Source - Billing Aug26'!$H$5:$H$773,"MONTHLY_MOORAGE"))</f>
        <v>39</v>
      </c>
      <c r="O277" s="28" t="n">
        <f aca="false">IF(M277=0,"",SUMIFS('Source - Billing Aug26'!$L$5:$L$773,'Source - Billing Aug26'!$E$5:$E$773,A277,'Source - Billing Aug26'!$B$5:$B$773,Billing_Month,'Source - Billing Aug26'!$H$5:$H$773,"MONTHLY_MOORAGE"))</f>
        <v>10.4</v>
      </c>
      <c r="P277" s="39" t="n">
        <f aca="false">IF(D277&lt;&gt;"OCCUPIED","",SUMIFS('Source - Billing Aug26'!$M$5:$M$773,'Source - Billing Aug26'!$E$5:$E$773,A277,'Source - Billing Aug26'!$B$5:$B$773,Billing_Month,'Source - Billing Aug26'!$H$5:$H$773,"MONTHLY_MOORAGE"))</f>
        <v>405.6</v>
      </c>
      <c r="Q277" s="39" t="n">
        <f aca="false">IF(D277&lt;&gt;"OCCUPIED","",P277-L277)</f>
        <v>0</v>
      </c>
      <c r="R277" s="26" t="str">
        <f aca="false">IF(D277&lt;&gt;"OCCUPIED","OUT OF SCOPE",IF(M277=0,"MISSING AUGUST BILL",IF(M277&gt;1,"DUPLICATE BILL",IF(ABS(Q277)&lt;0.01,"MATCH",IF(Q277&gt;0,"OVERBILLED","UNDERBILLED")))))</f>
        <v>MATCH</v>
      </c>
      <c r="S277" s="26" t="str">
        <f aca="false">IF(M277=0,"",IFERROR(INDEX('Source - Billing Aug26'!$C$5:$C$773,MATCH(A277,'Source - Billing Aug26'!$E$5:$E$773,0)),""))</f>
        <v>AC-VB-0103</v>
      </c>
    </row>
    <row r="278" customFormat="false" ht="15" hidden="false" customHeight="true" outlineLevel="0" collapsed="false">
      <c r="A278" s="26" t="str">
        <f aca="false">'Source - Inventory'!A268</f>
        <v>VB-0104</v>
      </c>
      <c r="B278" s="26" t="str">
        <f aca="false">'Source - Inventory'!B268</f>
        <v>Vessbank</v>
      </c>
      <c r="C278" s="26" t="str">
        <f aca="false">'Source - Inventory'!G268</f>
        <v>COVERED</v>
      </c>
      <c r="D278" s="26" t="str">
        <f aca="false">'Source - Inventory'!J268</f>
        <v>RESERVED</v>
      </c>
      <c r="E278" s="26" t="n">
        <f aca="false">'Source - Inventory'!L268</f>
        <v>0</v>
      </c>
      <c r="F278" s="26" t="n">
        <f aca="false">'Source - Inventory'!M268</f>
        <v>0</v>
      </c>
      <c r="G278" s="26" t="n">
        <f aca="false">'Source - Inventory'!E268</f>
        <v>24</v>
      </c>
      <c r="H278" s="28" t="n">
        <f aca="false">'Source - Inventory'!O268</f>
        <v>0</v>
      </c>
      <c r="I278" s="28" t="str">
        <f aca="false">IF(D278="OCCUPIED",ROUNDUP(H278,0),"")</f>
        <v/>
      </c>
      <c r="J278" s="28" t="str">
        <f aca="false">IF(D278="OCCUPIED",MAX(G278,I278),"")</f>
        <v/>
      </c>
      <c r="K278" s="28" t="str">
        <f aca="false">IF(D278&lt;&gt;"OCCUPIED","",IF(C278="COVERED",Covered_Rate,Open_Rate))</f>
        <v/>
      </c>
      <c r="L278" s="39" t="str">
        <f aca="false">IF(D278="OCCUPIED",J278*K278,"")</f>
        <v/>
      </c>
      <c r="M278" s="26" t="str">
        <f aca="false">IF(D278&lt;&gt;"OCCUPIED","",COUNTIFS('Source - Billing Aug26'!$E$5:$E$773,A278,'Source - Billing Aug26'!$B$5:$B$773,Billing_Month,'Source - Billing Aug26'!$H$5:$H$773,"MONTHLY_MOORAGE"))</f>
        <v/>
      </c>
      <c r="N278" s="28" t="n">
        <f aca="false">IF(M278=0,"",SUMIFS('Source - Billing Aug26'!$I$5:$I$773,'Source - Billing Aug26'!$E$5:$E$773,A278,'Source - Billing Aug26'!$B$5:$B$773,Billing_Month,'Source - Billing Aug26'!$H$5:$H$773,"MONTHLY_MOORAGE"))</f>
        <v>0</v>
      </c>
      <c r="O278" s="28" t="n">
        <f aca="false">IF(M278=0,"",SUMIFS('Source - Billing Aug26'!$L$5:$L$773,'Source - Billing Aug26'!$E$5:$E$773,A278,'Source - Billing Aug26'!$B$5:$B$773,Billing_Month,'Source - Billing Aug26'!$H$5:$H$773,"MONTHLY_MOORAGE"))</f>
        <v>0</v>
      </c>
      <c r="P278" s="39" t="str">
        <f aca="false">IF(D278&lt;&gt;"OCCUPIED","",SUMIFS('Source - Billing Aug26'!$M$5:$M$773,'Source - Billing Aug26'!$E$5:$E$773,A278,'Source - Billing Aug26'!$B$5:$B$773,Billing_Month,'Source - Billing Aug26'!$H$5:$H$773,"MONTHLY_MOORAGE"))</f>
        <v/>
      </c>
      <c r="Q278" s="39" t="str">
        <f aca="false">IF(D278&lt;&gt;"OCCUPIED","",P278-L278)</f>
        <v/>
      </c>
      <c r="R278" s="26" t="str">
        <f aca="false">IF(D278&lt;&gt;"OCCUPIED","OUT OF SCOPE",IF(M278=0,"MISSING AUGUST BILL",IF(M278&gt;1,"DUPLICATE BILL",IF(ABS(Q278)&lt;0.01,"MATCH",IF(Q278&gt;0,"OVERBILLED","UNDERBILLED")))))</f>
        <v>OUT OF SCOPE</v>
      </c>
      <c r="S278" s="26" t="str">
        <f aca="false">IF(M278=0,"",IFERROR(INDEX('Source - Billing Aug26'!$C$5:$C$773,MATCH(A278,'Source - Billing Aug26'!$E$5:$E$773,0)),""))</f>
        <v/>
      </c>
    </row>
    <row r="279" customFormat="false" ht="15" hidden="false" customHeight="true" outlineLevel="0" collapsed="false">
      <c r="A279" s="26" t="str">
        <f aca="false">'Source - Inventory'!A269</f>
        <v>VB-0105</v>
      </c>
      <c r="B279" s="26" t="str">
        <f aca="false">'Source - Inventory'!B269</f>
        <v>Vessbank</v>
      </c>
      <c r="C279" s="26" t="str">
        <f aca="false">'Source - Inventory'!G269</f>
        <v>COVERED</v>
      </c>
      <c r="D279" s="26" t="str">
        <f aca="false">'Source - Inventory'!J269</f>
        <v>OCCUPIED</v>
      </c>
      <c r="E279" s="26" t="str">
        <f aca="false">'Source - Inventory'!L269</f>
        <v>WL-03843</v>
      </c>
      <c r="F279" s="26" t="str">
        <f aca="false">'Source - Inventory'!M269</f>
        <v>Tricia Davila</v>
      </c>
      <c r="G279" s="26" t="n">
        <f aca="false">'Source - Inventory'!E269</f>
        <v>40</v>
      </c>
      <c r="H279" s="28" t="n">
        <f aca="false">'Source - Inventory'!O269</f>
        <v>53.9</v>
      </c>
      <c r="I279" s="28" t="n">
        <f aca="false">IF(D279="OCCUPIED",ROUNDUP(H279,0),"")</f>
        <v>54</v>
      </c>
      <c r="J279" s="28" t="n">
        <f aca="false">IF(D279="OCCUPIED",MAX(G279,I279),"")</f>
        <v>54</v>
      </c>
      <c r="K279" s="28" t="n">
        <f aca="false">IF(D279&lt;&gt;"OCCUPIED","",IF(C279="COVERED",Covered_Rate,Open_Rate))</f>
        <v>10.4</v>
      </c>
      <c r="L279" s="39" t="n">
        <f aca="false">IF(D279="OCCUPIED",J279*K279,"")</f>
        <v>561.6</v>
      </c>
      <c r="M279" s="26" t="n">
        <f aca="false">IF(D279&lt;&gt;"OCCUPIED","",COUNTIFS('Source - Billing Aug26'!$E$5:$E$773,A279,'Source - Billing Aug26'!$B$5:$B$773,Billing_Month,'Source - Billing Aug26'!$H$5:$H$773,"MONTHLY_MOORAGE"))</f>
        <v>1</v>
      </c>
      <c r="N279" s="28" t="n">
        <f aca="false">IF(M279=0,"",SUMIFS('Source - Billing Aug26'!$I$5:$I$773,'Source - Billing Aug26'!$E$5:$E$773,A279,'Source - Billing Aug26'!$B$5:$B$773,Billing_Month,'Source - Billing Aug26'!$H$5:$H$773,"MONTHLY_MOORAGE"))</f>
        <v>54</v>
      </c>
      <c r="O279" s="28" t="n">
        <f aca="false">IF(M279=0,"",SUMIFS('Source - Billing Aug26'!$L$5:$L$773,'Source - Billing Aug26'!$E$5:$E$773,A279,'Source - Billing Aug26'!$B$5:$B$773,Billing_Month,'Source - Billing Aug26'!$H$5:$H$773,"MONTHLY_MOORAGE"))</f>
        <v>10.4</v>
      </c>
      <c r="P279" s="39" t="n">
        <f aca="false">IF(D279&lt;&gt;"OCCUPIED","",SUMIFS('Source - Billing Aug26'!$M$5:$M$773,'Source - Billing Aug26'!$E$5:$E$773,A279,'Source - Billing Aug26'!$B$5:$B$773,Billing_Month,'Source - Billing Aug26'!$H$5:$H$773,"MONTHLY_MOORAGE"))</f>
        <v>561.6</v>
      </c>
      <c r="Q279" s="39" t="n">
        <f aca="false">IF(D279&lt;&gt;"OCCUPIED","",P279-L279)</f>
        <v>0</v>
      </c>
      <c r="R279" s="26" t="str">
        <f aca="false">IF(D279&lt;&gt;"OCCUPIED","OUT OF SCOPE",IF(M279=0,"MISSING AUGUST BILL",IF(M279&gt;1,"DUPLICATE BILL",IF(ABS(Q279)&lt;0.01,"MATCH",IF(Q279&gt;0,"OVERBILLED","UNDERBILLED")))))</f>
        <v>MATCH</v>
      </c>
      <c r="S279" s="26" t="str">
        <f aca="false">IF(M279=0,"",IFERROR(INDEX('Source - Billing Aug26'!$C$5:$C$773,MATCH(A279,'Source - Billing Aug26'!$E$5:$E$773,0)),""))</f>
        <v>AC-VB-0105</v>
      </c>
    </row>
    <row r="280" customFormat="false" ht="15" hidden="false" customHeight="true" outlineLevel="0" collapsed="false">
      <c r="A280" s="26" t="str">
        <f aca="false">'Source - Inventory'!A270</f>
        <v>VB-0106</v>
      </c>
      <c r="B280" s="26" t="str">
        <f aca="false">'Source - Inventory'!B270</f>
        <v>Vessbank</v>
      </c>
      <c r="C280" s="26" t="str">
        <f aca="false">'Source - Inventory'!G270</f>
        <v>COVERED</v>
      </c>
      <c r="D280" s="26" t="str">
        <f aca="false">'Source - Inventory'!J270</f>
        <v>OCCUPIED</v>
      </c>
      <c r="E280" s="26" t="str">
        <f aca="false">'Source - Inventory'!L270</f>
        <v>WL-01252</v>
      </c>
      <c r="F280" s="26" t="str">
        <f aca="false">'Source - Inventory'!M270</f>
        <v>Regina Brown</v>
      </c>
      <c r="G280" s="26" t="n">
        <f aca="false">'Source - Inventory'!E270</f>
        <v>24</v>
      </c>
      <c r="H280" s="28" t="n">
        <f aca="false">'Source - Inventory'!O270</f>
        <v>48.2</v>
      </c>
      <c r="I280" s="28" t="n">
        <f aca="false">IF(D280="OCCUPIED",ROUNDUP(H280,0),"")</f>
        <v>49</v>
      </c>
      <c r="J280" s="28" t="n">
        <f aca="false">IF(D280="OCCUPIED",MAX(G280,I280),"")</f>
        <v>49</v>
      </c>
      <c r="K280" s="28" t="n">
        <f aca="false">IF(D280&lt;&gt;"OCCUPIED","",IF(C280="COVERED",Covered_Rate,Open_Rate))</f>
        <v>10.4</v>
      </c>
      <c r="L280" s="39" t="n">
        <f aca="false">IF(D280="OCCUPIED",J280*K280,"")</f>
        <v>509.6</v>
      </c>
      <c r="M280" s="26" t="n">
        <f aca="false">IF(D280&lt;&gt;"OCCUPIED","",COUNTIFS('Source - Billing Aug26'!$E$5:$E$773,A280,'Source - Billing Aug26'!$B$5:$B$773,Billing_Month,'Source - Billing Aug26'!$H$5:$H$773,"MONTHLY_MOORAGE"))</f>
        <v>1</v>
      </c>
      <c r="N280" s="28" t="n">
        <f aca="false">IF(M280=0,"",SUMIFS('Source - Billing Aug26'!$I$5:$I$773,'Source - Billing Aug26'!$E$5:$E$773,A280,'Source - Billing Aug26'!$B$5:$B$773,Billing_Month,'Source - Billing Aug26'!$H$5:$H$773,"MONTHLY_MOORAGE"))</f>
        <v>49</v>
      </c>
      <c r="O280" s="28" t="n">
        <f aca="false">IF(M280=0,"",SUMIFS('Source - Billing Aug26'!$L$5:$L$773,'Source - Billing Aug26'!$E$5:$E$773,A280,'Source - Billing Aug26'!$B$5:$B$773,Billing_Month,'Source - Billing Aug26'!$H$5:$H$773,"MONTHLY_MOORAGE"))</f>
        <v>10.4</v>
      </c>
      <c r="P280" s="39" t="n">
        <f aca="false">IF(D280&lt;&gt;"OCCUPIED","",SUMIFS('Source - Billing Aug26'!$M$5:$M$773,'Source - Billing Aug26'!$E$5:$E$773,A280,'Source - Billing Aug26'!$B$5:$B$773,Billing_Month,'Source - Billing Aug26'!$H$5:$H$773,"MONTHLY_MOORAGE"))</f>
        <v>509.6</v>
      </c>
      <c r="Q280" s="39" t="n">
        <f aca="false">IF(D280&lt;&gt;"OCCUPIED","",P280-L280)</f>
        <v>0</v>
      </c>
      <c r="R280" s="26" t="str">
        <f aca="false">IF(D280&lt;&gt;"OCCUPIED","OUT OF SCOPE",IF(M280=0,"MISSING AUGUST BILL",IF(M280&gt;1,"DUPLICATE BILL",IF(ABS(Q280)&lt;0.01,"MATCH",IF(Q280&gt;0,"OVERBILLED","UNDERBILLED")))))</f>
        <v>MATCH</v>
      </c>
      <c r="S280" s="26" t="str">
        <f aca="false">IF(M280=0,"",IFERROR(INDEX('Source - Billing Aug26'!$C$5:$C$773,MATCH(A280,'Source - Billing Aug26'!$E$5:$E$773,0)),""))</f>
        <v>AC-VB-0106</v>
      </c>
    </row>
    <row r="281" customFormat="false" ht="15" hidden="false" customHeight="true" outlineLevel="0" collapsed="false">
      <c r="A281" s="26" t="str">
        <f aca="false">'Source - Inventory'!A271</f>
        <v>VB-0107</v>
      </c>
      <c r="B281" s="26" t="str">
        <f aca="false">'Source - Inventory'!B271</f>
        <v>Vessbank</v>
      </c>
      <c r="C281" s="26" t="str">
        <f aca="false">'Source - Inventory'!G271</f>
        <v>COVERED</v>
      </c>
      <c r="D281" s="26" t="str">
        <f aca="false">'Source - Inventory'!J271</f>
        <v>OCCUPIED</v>
      </c>
      <c r="E281" s="26" t="str">
        <f aca="false">'Source - Inventory'!L271</f>
        <v>WL-02845</v>
      </c>
      <c r="F281" s="26" t="str">
        <f aca="false">'Source - Inventory'!M271</f>
        <v>Joshua Ortiz</v>
      </c>
      <c r="G281" s="26" t="n">
        <f aca="false">'Source - Inventory'!E271</f>
        <v>24</v>
      </c>
      <c r="H281" s="28" t="n">
        <f aca="false">'Source - Inventory'!O271</f>
        <v>35.5</v>
      </c>
      <c r="I281" s="28" t="n">
        <f aca="false">IF(D281="OCCUPIED",ROUNDUP(H281,0),"")</f>
        <v>36</v>
      </c>
      <c r="J281" s="28" t="n">
        <f aca="false">IF(D281="OCCUPIED",MAX(G281,I281),"")</f>
        <v>36</v>
      </c>
      <c r="K281" s="28" t="n">
        <f aca="false">IF(D281&lt;&gt;"OCCUPIED","",IF(C281="COVERED",Covered_Rate,Open_Rate))</f>
        <v>10.4</v>
      </c>
      <c r="L281" s="39" t="n">
        <f aca="false">IF(D281="OCCUPIED",J281*K281,"")</f>
        <v>374.4</v>
      </c>
      <c r="M281" s="26" t="n">
        <f aca="false">IF(D281&lt;&gt;"OCCUPIED","",COUNTIFS('Source - Billing Aug26'!$E$5:$E$773,A281,'Source - Billing Aug26'!$B$5:$B$773,Billing_Month,'Source - Billing Aug26'!$H$5:$H$773,"MONTHLY_MOORAGE"))</f>
        <v>1</v>
      </c>
      <c r="N281" s="28" t="n">
        <f aca="false">IF(M281=0,"",SUMIFS('Source - Billing Aug26'!$I$5:$I$773,'Source - Billing Aug26'!$E$5:$E$773,A281,'Source - Billing Aug26'!$B$5:$B$773,Billing_Month,'Source - Billing Aug26'!$H$5:$H$773,"MONTHLY_MOORAGE"))</f>
        <v>36</v>
      </c>
      <c r="O281" s="28" t="n">
        <f aca="false">IF(M281=0,"",SUMIFS('Source - Billing Aug26'!$L$5:$L$773,'Source - Billing Aug26'!$E$5:$E$773,A281,'Source - Billing Aug26'!$B$5:$B$773,Billing_Month,'Source - Billing Aug26'!$H$5:$H$773,"MONTHLY_MOORAGE"))</f>
        <v>10.4</v>
      </c>
      <c r="P281" s="39" t="n">
        <f aca="false">IF(D281&lt;&gt;"OCCUPIED","",SUMIFS('Source - Billing Aug26'!$M$5:$M$773,'Source - Billing Aug26'!$E$5:$E$773,A281,'Source - Billing Aug26'!$B$5:$B$773,Billing_Month,'Source - Billing Aug26'!$H$5:$H$773,"MONTHLY_MOORAGE"))</f>
        <v>374.4</v>
      </c>
      <c r="Q281" s="39" t="n">
        <f aca="false">IF(D281&lt;&gt;"OCCUPIED","",P281-L281)</f>
        <v>0</v>
      </c>
      <c r="R281" s="26" t="str">
        <f aca="false">IF(D281&lt;&gt;"OCCUPIED","OUT OF SCOPE",IF(M281=0,"MISSING AUGUST BILL",IF(M281&gt;1,"DUPLICATE BILL",IF(ABS(Q281)&lt;0.01,"MATCH",IF(Q281&gt;0,"OVERBILLED","UNDERBILLED")))))</f>
        <v>MATCH</v>
      </c>
      <c r="S281" s="26" t="str">
        <f aca="false">IF(M281=0,"",IFERROR(INDEX('Source - Billing Aug26'!$C$5:$C$773,MATCH(A281,'Source - Billing Aug26'!$E$5:$E$773,0)),""))</f>
        <v>AC-VB-0107</v>
      </c>
    </row>
    <row r="282" customFormat="false" ht="15" hidden="false" customHeight="true" outlineLevel="0" collapsed="false">
      <c r="A282" s="26" t="str">
        <f aca="false">'Source - Inventory'!A272</f>
        <v>VB-0108</v>
      </c>
      <c r="B282" s="26" t="str">
        <f aca="false">'Source - Inventory'!B272</f>
        <v>Vessbank</v>
      </c>
      <c r="C282" s="26" t="str">
        <f aca="false">'Source - Inventory'!G272</f>
        <v>COVERED</v>
      </c>
      <c r="D282" s="26" t="str">
        <f aca="false">'Source - Inventory'!J272</f>
        <v>OCCUPIED</v>
      </c>
      <c r="E282" s="26" t="str">
        <f aca="false">'Source - Inventory'!L272</f>
        <v>WL-03877</v>
      </c>
      <c r="F282" s="26" t="str">
        <f aca="false">'Source - Inventory'!M272</f>
        <v>Jerry Davis</v>
      </c>
      <c r="G282" s="26" t="n">
        <f aca="false">'Source - Inventory'!E272</f>
        <v>32</v>
      </c>
      <c r="H282" s="28" t="n">
        <f aca="false">'Source - Inventory'!O272</f>
        <v>29.7</v>
      </c>
      <c r="I282" s="28" t="n">
        <f aca="false">IF(D282="OCCUPIED",ROUNDUP(H282,0),"")</f>
        <v>30</v>
      </c>
      <c r="J282" s="28" t="n">
        <f aca="false">IF(D282="OCCUPIED",MAX(G282,I282),"")</f>
        <v>32</v>
      </c>
      <c r="K282" s="28" t="n">
        <f aca="false">IF(D282&lt;&gt;"OCCUPIED","",IF(C282="COVERED",Covered_Rate,Open_Rate))</f>
        <v>10.4</v>
      </c>
      <c r="L282" s="39" t="n">
        <f aca="false">IF(D282="OCCUPIED",J282*K282,"")</f>
        <v>332.8</v>
      </c>
      <c r="M282" s="26" t="n">
        <f aca="false">IF(D282&lt;&gt;"OCCUPIED","",COUNTIFS('Source - Billing Aug26'!$E$5:$E$773,A282,'Source - Billing Aug26'!$B$5:$B$773,Billing_Month,'Source - Billing Aug26'!$H$5:$H$773,"MONTHLY_MOORAGE"))</f>
        <v>1</v>
      </c>
      <c r="N282" s="28" t="n">
        <f aca="false">IF(M282=0,"",SUMIFS('Source - Billing Aug26'!$I$5:$I$773,'Source - Billing Aug26'!$E$5:$E$773,A282,'Source - Billing Aug26'!$B$5:$B$773,Billing_Month,'Source - Billing Aug26'!$H$5:$H$773,"MONTHLY_MOORAGE"))</f>
        <v>32</v>
      </c>
      <c r="O282" s="28" t="n">
        <f aca="false">IF(M282=0,"",SUMIFS('Source - Billing Aug26'!$L$5:$L$773,'Source - Billing Aug26'!$E$5:$E$773,A282,'Source - Billing Aug26'!$B$5:$B$773,Billing_Month,'Source - Billing Aug26'!$H$5:$H$773,"MONTHLY_MOORAGE"))</f>
        <v>10.4</v>
      </c>
      <c r="P282" s="39" t="n">
        <f aca="false">IF(D282&lt;&gt;"OCCUPIED","",SUMIFS('Source - Billing Aug26'!$M$5:$M$773,'Source - Billing Aug26'!$E$5:$E$773,A282,'Source - Billing Aug26'!$B$5:$B$773,Billing_Month,'Source - Billing Aug26'!$H$5:$H$773,"MONTHLY_MOORAGE"))</f>
        <v>332.8</v>
      </c>
      <c r="Q282" s="39" t="n">
        <f aca="false">IF(D282&lt;&gt;"OCCUPIED","",P282-L282)</f>
        <v>0</v>
      </c>
      <c r="R282" s="26" t="str">
        <f aca="false">IF(D282&lt;&gt;"OCCUPIED","OUT OF SCOPE",IF(M282=0,"MISSING AUGUST BILL",IF(M282&gt;1,"DUPLICATE BILL",IF(ABS(Q282)&lt;0.01,"MATCH",IF(Q282&gt;0,"OVERBILLED","UNDERBILLED")))))</f>
        <v>MATCH</v>
      </c>
      <c r="S282" s="26" t="str">
        <f aca="false">IF(M282=0,"",IFERROR(INDEX('Source - Billing Aug26'!$C$5:$C$773,MATCH(A282,'Source - Billing Aug26'!$E$5:$E$773,0)),""))</f>
        <v>AC-VB-0108</v>
      </c>
    </row>
    <row r="283" customFormat="false" ht="15" hidden="false" customHeight="true" outlineLevel="0" collapsed="false">
      <c r="A283" s="26" t="str">
        <f aca="false">'Source - Inventory'!A273</f>
        <v>VB-0109</v>
      </c>
      <c r="B283" s="26" t="str">
        <f aca="false">'Source - Inventory'!B273</f>
        <v>Vessbank</v>
      </c>
      <c r="C283" s="26" t="str">
        <f aca="false">'Source - Inventory'!G273</f>
        <v>COVERED</v>
      </c>
      <c r="D283" s="26" t="str">
        <f aca="false">'Source - Inventory'!J273</f>
        <v>OCCUPIED</v>
      </c>
      <c r="E283" s="26" t="str">
        <f aca="false">'Source - Inventory'!L273</f>
        <v>WL-02551</v>
      </c>
      <c r="F283" s="26" t="str">
        <f aca="false">'Source - Inventory'!M273</f>
        <v>Nicole Brown</v>
      </c>
      <c r="G283" s="26" t="n">
        <f aca="false">'Source - Inventory'!E273</f>
        <v>28</v>
      </c>
      <c r="H283" s="28" t="n">
        <f aca="false">'Source - Inventory'!O273</f>
        <v>30.9</v>
      </c>
      <c r="I283" s="28" t="n">
        <f aca="false">IF(D283="OCCUPIED",ROUNDUP(H283,0),"")</f>
        <v>31</v>
      </c>
      <c r="J283" s="28" t="n">
        <f aca="false">IF(D283="OCCUPIED",MAX(G283,I283),"")</f>
        <v>31</v>
      </c>
      <c r="K283" s="28" t="n">
        <f aca="false">IF(D283&lt;&gt;"OCCUPIED","",IF(C283="COVERED",Covered_Rate,Open_Rate))</f>
        <v>10.4</v>
      </c>
      <c r="L283" s="39" t="n">
        <f aca="false">IF(D283="OCCUPIED",J283*K283,"")</f>
        <v>322.4</v>
      </c>
      <c r="M283" s="26" t="n">
        <f aca="false">IF(D283&lt;&gt;"OCCUPIED","",COUNTIFS('Source - Billing Aug26'!$E$5:$E$773,A283,'Source - Billing Aug26'!$B$5:$B$773,Billing_Month,'Source - Billing Aug26'!$H$5:$H$773,"MONTHLY_MOORAGE"))</f>
        <v>1</v>
      </c>
      <c r="N283" s="28" t="n">
        <f aca="false">IF(M283=0,"",SUMIFS('Source - Billing Aug26'!$I$5:$I$773,'Source - Billing Aug26'!$E$5:$E$773,A283,'Source - Billing Aug26'!$B$5:$B$773,Billing_Month,'Source - Billing Aug26'!$H$5:$H$773,"MONTHLY_MOORAGE"))</f>
        <v>31</v>
      </c>
      <c r="O283" s="28" t="n">
        <f aca="false">IF(M283=0,"",SUMIFS('Source - Billing Aug26'!$L$5:$L$773,'Source - Billing Aug26'!$E$5:$E$773,A283,'Source - Billing Aug26'!$B$5:$B$773,Billing_Month,'Source - Billing Aug26'!$H$5:$H$773,"MONTHLY_MOORAGE"))</f>
        <v>10.4</v>
      </c>
      <c r="P283" s="39" t="n">
        <f aca="false">IF(D283&lt;&gt;"OCCUPIED","",SUMIFS('Source - Billing Aug26'!$M$5:$M$773,'Source - Billing Aug26'!$E$5:$E$773,A283,'Source - Billing Aug26'!$B$5:$B$773,Billing_Month,'Source - Billing Aug26'!$H$5:$H$773,"MONTHLY_MOORAGE"))</f>
        <v>322.4</v>
      </c>
      <c r="Q283" s="39" t="n">
        <f aca="false">IF(D283&lt;&gt;"OCCUPIED","",P283-L283)</f>
        <v>0</v>
      </c>
      <c r="R283" s="26" t="str">
        <f aca="false">IF(D283&lt;&gt;"OCCUPIED","OUT OF SCOPE",IF(M283=0,"MISSING AUGUST BILL",IF(M283&gt;1,"DUPLICATE BILL",IF(ABS(Q283)&lt;0.01,"MATCH",IF(Q283&gt;0,"OVERBILLED","UNDERBILLED")))))</f>
        <v>MATCH</v>
      </c>
      <c r="S283" s="26" t="str">
        <f aca="false">IF(M283=0,"",IFERROR(INDEX('Source - Billing Aug26'!$C$5:$C$773,MATCH(A283,'Source - Billing Aug26'!$E$5:$E$773,0)),""))</f>
        <v>AC-VB-0109</v>
      </c>
    </row>
    <row r="284" customFormat="false" ht="15" hidden="false" customHeight="true" outlineLevel="0" collapsed="false">
      <c r="A284" s="26" t="str">
        <f aca="false">'Source - Inventory'!A274</f>
        <v>VB-0110</v>
      </c>
      <c r="B284" s="26" t="str">
        <f aca="false">'Source - Inventory'!B274</f>
        <v>Vessbank</v>
      </c>
      <c r="C284" s="26" t="str">
        <f aca="false">'Source - Inventory'!G274</f>
        <v>COVERED</v>
      </c>
      <c r="D284" s="26" t="str">
        <f aca="false">'Source - Inventory'!J274</f>
        <v>OCCUPIED</v>
      </c>
      <c r="E284" s="26" t="str">
        <f aca="false">'Source - Inventory'!L274</f>
        <v>WL-01895</v>
      </c>
      <c r="F284" s="26" t="str">
        <f aca="false">'Source - Inventory'!M274</f>
        <v>Lisa Brown</v>
      </c>
      <c r="G284" s="26" t="n">
        <f aca="false">'Source - Inventory'!E274</f>
        <v>24</v>
      </c>
      <c r="H284" s="28" t="n">
        <f aca="false">'Source - Inventory'!O274</f>
        <v>52</v>
      </c>
      <c r="I284" s="28" t="n">
        <f aca="false">IF(D284="OCCUPIED",ROUNDUP(H284,0),"")</f>
        <v>52</v>
      </c>
      <c r="J284" s="28" t="n">
        <f aca="false">IF(D284="OCCUPIED",MAX(G284,I284),"")</f>
        <v>52</v>
      </c>
      <c r="K284" s="28" t="n">
        <f aca="false">IF(D284&lt;&gt;"OCCUPIED","",IF(C284="COVERED",Covered_Rate,Open_Rate))</f>
        <v>10.4</v>
      </c>
      <c r="L284" s="39" t="n">
        <f aca="false">IF(D284="OCCUPIED",J284*K284,"")</f>
        <v>540.8</v>
      </c>
      <c r="M284" s="26" t="n">
        <f aca="false">IF(D284&lt;&gt;"OCCUPIED","",COUNTIFS('Source - Billing Aug26'!$E$5:$E$773,A284,'Source - Billing Aug26'!$B$5:$B$773,Billing_Month,'Source - Billing Aug26'!$H$5:$H$773,"MONTHLY_MOORAGE"))</f>
        <v>1</v>
      </c>
      <c r="N284" s="28" t="n">
        <f aca="false">IF(M284=0,"",SUMIFS('Source - Billing Aug26'!$I$5:$I$773,'Source - Billing Aug26'!$E$5:$E$773,A284,'Source - Billing Aug26'!$B$5:$B$773,Billing_Month,'Source - Billing Aug26'!$H$5:$H$773,"MONTHLY_MOORAGE"))</f>
        <v>52</v>
      </c>
      <c r="O284" s="28" t="n">
        <f aca="false">IF(M284=0,"",SUMIFS('Source - Billing Aug26'!$L$5:$L$773,'Source - Billing Aug26'!$E$5:$E$773,A284,'Source - Billing Aug26'!$B$5:$B$773,Billing_Month,'Source - Billing Aug26'!$H$5:$H$773,"MONTHLY_MOORAGE"))</f>
        <v>10.4</v>
      </c>
      <c r="P284" s="39" t="n">
        <f aca="false">IF(D284&lt;&gt;"OCCUPIED","",SUMIFS('Source - Billing Aug26'!$M$5:$M$773,'Source - Billing Aug26'!$E$5:$E$773,A284,'Source - Billing Aug26'!$B$5:$B$773,Billing_Month,'Source - Billing Aug26'!$H$5:$H$773,"MONTHLY_MOORAGE"))</f>
        <v>540.8</v>
      </c>
      <c r="Q284" s="39" t="n">
        <f aca="false">IF(D284&lt;&gt;"OCCUPIED","",P284-L284)</f>
        <v>0</v>
      </c>
      <c r="R284" s="26" t="str">
        <f aca="false">IF(D284&lt;&gt;"OCCUPIED","OUT OF SCOPE",IF(M284=0,"MISSING AUGUST BILL",IF(M284&gt;1,"DUPLICATE BILL",IF(ABS(Q284)&lt;0.01,"MATCH",IF(Q284&gt;0,"OVERBILLED","UNDERBILLED")))))</f>
        <v>MATCH</v>
      </c>
      <c r="S284" s="26" t="str">
        <f aca="false">IF(M284=0,"",IFERROR(INDEX('Source - Billing Aug26'!$C$5:$C$773,MATCH(A284,'Source - Billing Aug26'!$E$5:$E$773,0)),""))</f>
        <v>AC-VB-0110</v>
      </c>
    </row>
    <row r="285" customFormat="false" ht="15" hidden="false" customHeight="true" outlineLevel="0" collapsed="false">
      <c r="A285" s="26" t="str">
        <f aca="false">'Source - Inventory'!A275</f>
        <v>VB-0111</v>
      </c>
      <c r="B285" s="26" t="str">
        <f aca="false">'Source - Inventory'!B275</f>
        <v>Vessbank</v>
      </c>
      <c r="C285" s="26" t="str">
        <f aca="false">'Source - Inventory'!G275</f>
        <v>COVERED</v>
      </c>
      <c r="D285" s="26" t="str">
        <f aca="false">'Source - Inventory'!J275</f>
        <v>OCCUPIED</v>
      </c>
      <c r="E285" s="26" t="str">
        <f aca="false">'Source - Inventory'!L275</f>
        <v>WL-03639</v>
      </c>
      <c r="F285" s="26" t="str">
        <f aca="false">'Source - Inventory'!M275</f>
        <v>Toni Graves</v>
      </c>
      <c r="G285" s="26" t="n">
        <f aca="false">'Source - Inventory'!E275</f>
        <v>32</v>
      </c>
      <c r="H285" s="28" t="n">
        <f aca="false">'Source - Inventory'!O275</f>
        <v>39</v>
      </c>
      <c r="I285" s="28" t="n">
        <f aca="false">IF(D285="OCCUPIED",ROUNDUP(H285,0),"")</f>
        <v>39</v>
      </c>
      <c r="J285" s="28" t="n">
        <f aca="false">IF(D285="OCCUPIED",MAX(G285,I285),"")</f>
        <v>39</v>
      </c>
      <c r="K285" s="28" t="n">
        <f aca="false">IF(D285&lt;&gt;"OCCUPIED","",IF(C285="COVERED",Covered_Rate,Open_Rate))</f>
        <v>10.4</v>
      </c>
      <c r="L285" s="39" t="n">
        <f aca="false">IF(D285="OCCUPIED",J285*K285,"")</f>
        <v>405.6</v>
      </c>
      <c r="M285" s="26" t="n">
        <f aca="false">IF(D285&lt;&gt;"OCCUPIED","",COUNTIFS('Source - Billing Aug26'!$E$5:$E$773,A285,'Source - Billing Aug26'!$B$5:$B$773,Billing_Month,'Source - Billing Aug26'!$H$5:$H$773,"MONTHLY_MOORAGE"))</f>
        <v>1</v>
      </c>
      <c r="N285" s="28" t="n">
        <f aca="false">IF(M285=0,"",SUMIFS('Source - Billing Aug26'!$I$5:$I$773,'Source - Billing Aug26'!$E$5:$E$773,A285,'Source - Billing Aug26'!$B$5:$B$773,Billing_Month,'Source - Billing Aug26'!$H$5:$H$773,"MONTHLY_MOORAGE"))</f>
        <v>39</v>
      </c>
      <c r="O285" s="28" t="n">
        <f aca="false">IF(M285=0,"",SUMIFS('Source - Billing Aug26'!$L$5:$L$773,'Source - Billing Aug26'!$E$5:$E$773,A285,'Source - Billing Aug26'!$B$5:$B$773,Billing_Month,'Source - Billing Aug26'!$H$5:$H$773,"MONTHLY_MOORAGE"))</f>
        <v>10.4</v>
      </c>
      <c r="P285" s="39" t="n">
        <f aca="false">IF(D285&lt;&gt;"OCCUPIED","",SUMIFS('Source - Billing Aug26'!$M$5:$M$773,'Source - Billing Aug26'!$E$5:$E$773,A285,'Source - Billing Aug26'!$B$5:$B$773,Billing_Month,'Source - Billing Aug26'!$H$5:$H$773,"MONTHLY_MOORAGE"))</f>
        <v>405.6</v>
      </c>
      <c r="Q285" s="39" t="n">
        <f aca="false">IF(D285&lt;&gt;"OCCUPIED","",P285-L285)</f>
        <v>0</v>
      </c>
      <c r="R285" s="26" t="str">
        <f aca="false">IF(D285&lt;&gt;"OCCUPIED","OUT OF SCOPE",IF(M285=0,"MISSING AUGUST BILL",IF(M285&gt;1,"DUPLICATE BILL",IF(ABS(Q285)&lt;0.01,"MATCH",IF(Q285&gt;0,"OVERBILLED","UNDERBILLED")))))</f>
        <v>MATCH</v>
      </c>
      <c r="S285" s="26" t="str">
        <f aca="false">IF(M285=0,"",IFERROR(INDEX('Source - Billing Aug26'!$C$5:$C$773,MATCH(A285,'Source - Billing Aug26'!$E$5:$E$773,0)),""))</f>
        <v>AC-VB-0111</v>
      </c>
    </row>
    <row r="286" customFormat="false" ht="15" hidden="false" customHeight="true" outlineLevel="0" collapsed="false">
      <c r="A286" s="26" t="str">
        <f aca="false">'Source - Inventory'!A276</f>
        <v>VB-0112</v>
      </c>
      <c r="B286" s="26" t="str">
        <f aca="false">'Source - Inventory'!B276</f>
        <v>Vessbank</v>
      </c>
      <c r="C286" s="26" t="str">
        <f aca="false">'Source - Inventory'!G276</f>
        <v>COVERED</v>
      </c>
      <c r="D286" s="26" t="str">
        <f aca="false">'Source - Inventory'!J276</f>
        <v>OCCUPIED</v>
      </c>
      <c r="E286" s="26" t="str">
        <f aca="false">'Source - Inventory'!L276</f>
        <v>WL-01196</v>
      </c>
      <c r="F286" s="26" t="str">
        <f aca="false">'Source - Inventory'!M276</f>
        <v>Valerie Montgomery</v>
      </c>
      <c r="G286" s="26" t="n">
        <f aca="false">'Source - Inventory'!E276</f>
        <v>36</v>
      </c>
      <c r="H286" s="28" t="n">
        <f aca="false">'Source - Inventory'!O276</f>
        <v>53</v>
      </c>
      <c r="I286" s="28" t="n">
        <f aca="false">IF(D286="OCCUPIED",ROUNDUP(H286,0),"")</f>
        <v>53</v>
      </c>
      <c r="J286" s="28" t="n">
        <f aca="false">IF(D286="OCCUPIED",MAX(G286,I286),"")</f>
        <v>53</v>
      </c>
      <c r="K286" s="28" t="n">
        <f aca="false">IF(D286&lt;&gt;"OCCUPIED","",IF(C286="COVERED",Covered_Rate,Open_Rate))</f>
        <v>10.4</v>
      </c>
      <c r="L286" s="39" t="n">
        <f aca="false">IF(D286="OCCUPIED",J286*K286,"")</f>
        <v>551.2</v>
      </c>
      <c r="M286" s="26" t="n">
        <f aca="false">IF(D286&lt;&gt;"OCCUPIED","",COUNTIFS('Source - Billing Aug26'!$E$5:$E$773,A286,'Source - Billing Aug26'!$B$5:$B$773,Billing_Month,'Source - Billing Aug26'!$H$5:$H$773,"MONTHLY_MOORAGE"))</f>
        <v>1</v>
      </c>
      <c r="N286" s="28" t="n">
        <f aca="false">IF(M286=0,"",SUMIFS('Source - Billing Aug26'!$I$5:$I$773,'Source - Billing Aug26'!$E$5:$E$773,A286,'Source - Billing Aug26'!$B$5:$B$773,Billing_Month,'Source - Billing Aug26'!$H$5:$H$773,"MONTHLY_MOORAGE"))</f>
        <v>53</v>
      </c>
      <c r="O286" s="28" t="n">
        <f aca="false">IF(M286=0,"",SUMIFS('Source - Billing Aug26'!$L$5:$L$773,'Source - Billing Aug26'!$E$5:$E$773,A286,'Source - Billing Aug26'!$B$5:$B$773,Billing_Month,'Source - Billing Aug26'!$H$5:$H$773,"MONTHLY_MOORAGE"))</f>
        <v>10.4</v>
      </c>
      <c r="P286" s="39" t="n">
        <f aca="false">IF(D286&lt;&gt;"OCCUPIED","",SUMIFS('Source - Billing Aug26'!$M$5:$M$773,'Source - Billing Aug26'!$E$5:$E$773,A286,'Source - Billing Aug26'!$B$5:$B$773,Billing_Month,'Source - Billing Aug26'!$H$5:$H$773,"MONTHLY_MOORAGE"))</f>
        <v>551.2</v>
      </c>
      <c r="Q286" s="39" t="n">
        <f aca="false">IF(D286&lt;&gt;"OCCUPIED","",P286-L286)</f>
        <v>0</v>
      </c>
      <c r="R286" s="26" t="str">
        <f aca="false">IF(D286&lt;&gt;"OCCUPIED","OUT OF SCOPE",IF(M286=0,"MISSING AUGUST BILL",IF(M286&gt;1,"DUPLICATE BILL",IF(ABS(Q286)&lt;0.01,"MATCH",IF(Q286&gt;0,"OVERBILLED","UNDERBILLED")))))</f>
        <v>MATCH</v>
      </c>
      <c r="S286" s="26" t="str">
        <f aca="false">IF(M286=0,"",IFERROR(INDEX('Source - Billing Aug26'!$C$5:$C$773,MATCH(A286,'Source - Billing Aug26'!$E$5:$E$773,0)),""))</f>
        <v>AC-VB-0112</v>
      </c>
    </row>
    <row r="287" customFormat="false" ht="15" hidden="false" customHeight="true" outlineLevel="0" collapsed="false">
      <c r="A287" s="26" t="str">
        <f aca="false">'Source - Inventory'!A277</f>
        <v>VB-0113</v>
      </c>
      <c r="B287" s="26" t="str">
        <f aca="false">'Source - Inventory'!B277</f>
        <v>Vessbank</v>
      </c>
      <c r="C287" s="26" t="str">
        <f aca="false">'Source - Inventory'!G277</f>
        <v>COVERED</v>
      </c>
      <c r="D287" s="26" t="str">
        <f aca="false">'Source - Inventory'!J277</f>
        <v>OCCUPIED</v>
      </c>
      <c r="E287" s="26" t="str">
        <f aca="false">'Source - Inventory'!L277</f>
        <v>WL-01600</v>
      </c>
      <c r="F287" s="26" t="str">
        <f aca="false">'Source - Inventory'!M277</f>
        <v>Kimberly Solomon</v>
      </c>
      <c r="G287" s="26" t="n">
        <f aca="false">'Source - Inventory'!E277</f>
        <v>28</v>
      </c>
      <c r="H287" s="28" t="n">
        <f aca="false">'Source - Inventory'!O277</f>
        <v>24.8</v>
      </c>
      <c r="I287" s="28" t="n">
        <f aca="false">IF(D287="OCCUPIED",ROUNDUP(H287,0),"")</f>
        <v>25</v>
      </c>
      <c r="J287" s="28" t="n">
        <f aca="false">IF(D287="OCCUPIED",MAX(G287,I287),"")</f>
        <v>28</v>
      </c>
      <c r="K287" s="28" t="n">
        <f aca="false">IF(D287&lt;&gt;"OCCUPIED","",IF(C287="COVERED",Covered_Rate,Open_Rate))</f>
        <v>10.4</v>
      </c>
      <c r="L287" s="39" t="n">
        <f aca="false">IF(D287="OCCUPIED",J287*K287,"")</f>
        <v>291.2</v>
      </c>
      <c r="M287" s="26" t="n">
        <f aca="false">IF(D287&lt;&gt;"OCCUPIED","",COUNTIFS('Source - Billing Aug26'!$E$5:$E$773,A287,'Source - Billing Aug26'!$B$5:$B$773,Billing_Month,'Source - Billing Aug26'!$H$5:$H$773,"MONTHLY_MOORAGE"))</f>
        <v>1</v>
      </c>
      <c r="N287" s="28" t="n">
        <f aca="false">IF(M287=0,"",SUMIFS('Source - Billing Aug26'!$I$5:$I$773,'Source - Billing Aug26'!$E$5:$E$773,A287,'Source - Billing Aug26'!$B$5:$B$773,Billing_Month,'Source - Billing Aug26'!$H$5:$H$773,"MONTHLY_MOORAGE"))</f>
        <v>28</v>
      </c>
      <c r="O287" s="28" t="n">
        <f aca="false">IF(M287=0,"",SUMIFS('Source - Billing Aug26'!$L$5:$L$773,'Source - Billing Aug26'!$E$5:$E$773,A287,'Source - Billing Aug26'!$B$5:$B$773,Billing_Month,'Source - Billing Aug26'!$H$5:$H$773,"MONTHLY_MOORAGE"))</f>
        <v>10.4</v>
      </c>
      <c r="P287" s="39" t="n">
        <f aca="false">IF(D287&lt;&gt;"OCCUPIED","",SUMIFS('Source - Billing Aug26'!$M$5:$M$773,'Source - Billing Aug26'!$E$5:$E$773,A287,'Source - Billing Aug26'!$B$5:$B$773,Billing_Month,'Source - Billing Aug26'!$H$5:$H$773,"MONTHLY_MOORAGE"))</f>
        <v>291.2</v>
      </c>
      <c r="Q287" s="39" t="n">
        <f aca="false">IF(D287&lt;&gt;"OCCUPIED","",P287-L287)</f>
        <v>0</v>
      </c>
      <c r="R287" s="26" t="str">
        <f aca="false">IF(D287&lt;&gt;"OCCUPIED","OUT OF SCOPE",IF(M287=0,"MISSING AUGUST BILL",IF(M287&gt;1,"DUPLICATE BILL",IF(ABS(Q287)&lt;0.01,"MATCH",IF(Q287&gt;0,"OVERBILLED","UNDERBILLED")))))</f>
        <v>MATCH</v>
      </c>
      <c r="S287" s="26" t="str">
        <f aca="false">IF(M287=0,"",IFERROR(INDEX('Source - Billing Aug26'!$C$5:$C$773,MATCH(A287,'Source - Billing Aug26'!$E$5:$E$773,0)),""))</f>
        <v>AC-VB-0113</v>
      </c>
    </row>
    <row r="288" customFormat="false" ht="15" hidden="false" customHeight="true" outlineLevel="0" collapsed="false">
      <c r="A288" s="26" t="str">
        <f aca="false">'Source - Inventory'!A278</f>
        <v>VB-0114</v>
      </c>
      <c r="B288" s="26" t="str">
        <f aca="false">'Source - Inventory'!B278</f>
        <v>Vessbank</v>
      </c>
      <c r="C288" s="26" t="str">
        <f aca="false">'Source - Inventory'!G278</f>
        <v>COVERED</v>
      </c>
      <c r="D288" s="26" t="str">
        <f aca="false">'Source - Inventory'!J278</f>
        <v>OCCUPIED</v>
      </c>
      <c r="E288" s="26" t="str">
        <f aca="false">'Source - Inventory'!L278</f>
        <v>WL-02156</v>
      </c>
      <c r="F288" s="26" t="str">
        <f aca="false">'Source - Inventory'!M278</f>
        <v>Ariana Jenkins</v>
      </c>
      <c r="G288" s="26" t="n">
        <f aca="false">'Source - Inventory'!E278</f>
        <v>28</v>
      </c>
      <c r="H288" s="28" t="n">
        <f aca="false">'Source - Inventory'!O278</f>
        <v>40.2</v>
      </c>
      <c r="I288" s="28" t="n">
        <f aca="false">IF(D288="OCCUPIED",ROUNDUP(H288,0),"")</f>
        <v>41</v>
      </c>
      <c r="J288" s="28" t="n">
        <f aca="false">IF(D288="OCCUPIED",MAX(G288,I288),"")</f>
        <v>41</v>
      </c>
      <c r="K288" s="28" t="n">
        <f aca="false">IF(D288&lt;&gt;"OCCUPIED","",IF(C288="COVERED",Covered_Rate,Open_Rate))</f>
        <v>10.4</v>
      </c>
      <c r="L288" s="39" t="n">
        <f aca="false">IF(D288="OCCUPIED",J288*K288,"")</f>
        <v>426.4</v>
      </c>
      <c r="M288" s="26" t="n">
        <f aca="false">IF(D288&lt;&gt;"OCCUPIED","",COUNTIFS('Source - Billing Aug26'!$E$5:$E$773,A288,'Source - Billing Aug26'!$B$5:$B$773,Billing_Month,'Source - Billing Aug26'!$H$5:$H$773,"MONTHLY_MOORAGE"))</f>
        <v>1</v>
      </c>
      <c r="N288" s="28" t="n">
        <f aca="false">IF(M288=0,"",SUMIFS('Source - Billing Aug26'!$I$5:$I$773,'Source - Billing Aug26'!$E$5:$E$773,A288,'Source - Billing Aug26'!$B$5:$B$773,Billing_Month,'Source - Billing Aug26'!$H$5:$H$773,"MONTHLY_MOORAGE"))</f>
        <v>41</v>
      </c>
      <c r="O288" s="28" t="n">
        <f aca="false">IF(M288=0,"",SUMIFS('Source - Billing Aug26'!$L$5:$L$773,'Source - Billing Aug26'!$E$5:$E$773,A288,'Source - Billing Aug26'!$B$5:$B$773,Billing_Month,'Source - Billing Aug26'!$H$5:$H$773,"MONTHLY_MOORAGE"))</f>
        <v>10.4</v>
      </c>
      <c r="P288" s="39" t="n">
        <f aca="false">IF(D288&lt;&gt;"OCCUPIED","",SUMIFS('Source - Billing Aug26'!$M$5:$M$773,'Source - Billing Aug26'!$E$5:$E$773,A288,'Source - Billing Aug26'!$B$5:$B$773,Billing_Month,'Source - Billing Aug26'!$H$5:$H$773,"MONTHLY_MOORAGE"))</f>
        <v>426.4</v>
      </c>
      <c r="Q288" s="39" t="n">
        <f aca="false">IF(D288&lt;&gt;"OCCUPIED","",P288-L288)</f>
        <v>0</v>
      </c>
      <c r="R288" s="26" t="str">
        <f aca="false">IF(D288&lt;&gt;"OCCUPIED","OUT OF SCOPE",IF(M288=0,"MISSING AUGUST BILL",IF(M288&gt;1,"DUPLICATE BILL",IF(ABS(Q288)&lt;0.01,"MATCH",IF(Q288&gt;0,"OVERBILLED","UNDERBILLED")))))</f>
        <v>MATCH</v>
      </c>
      <c r="S288" s="26" t="str">
        <f aca="false">IF(M288=0,"",IFERROR(INDEX('Source - Billing Aug26'!$C$5:$C$773,MATCH(A288,'Source - Billing Aug26'!$E$5:$E$773,0)),""))</f>
        <v>AC-VB-0114</v>
      </c>
    </row>
    <row r="289" customFormat="false" ht="15" hidden="false" customHeight="true" outlineLevel="0" collapsed="false">
      <c r="A289" s="26" t="str">
        <f aca="false">'Source - Inventory'!A279</f>
        <v>VB-0115</v>
      </c>
      <c r="B289" s="26" t="str">
        <f aca="false">'Source - Inventory'!B279</f>
        <v>Vessbank</v>
      </c>
      <c r="C289" s="26" t="str">
        <f aca="false">'Source - Inventory'!G279</f>
        <v>COVERED</v>
      </c>
      <c r="D289" s="26" t="str">
        <f aca="false">'Source - Inventory'!J279</f>
        <v>OCCUPIED</v>
      </c>
      <c r="E289" s="26" t="str">
        <f aca="false">'Source - Inventory'!L279</f>
        <v>WL-03848</v>
      </c>
      <c r="F289" s="26" t="str">
        <f aca="false">'Source - Inventory'!M279</f>
        <v>Anne Thomas</v>
      </c>
      <c r="G289" s="26" t="n">
        <f aca="false">'Source - Inventory'!E279</f>
        <v>24</v>
      </c>
      <c r="H289" s="28" t="n">
        <f aca="false">'Source - Inventory'!O279</f>
        <v>32</v>
      </c>
      <c r="I289" s="28" t="n">
        <f aca="false">IF(D289="OCCUPIED",ROUNDUP(H289,0),"")</f>
        <v>32</v>
      </c>
      <c r="J289" s="28" t="n">
        <f aca="false">IF(D289="OCCUPIED",MAX(G289,I289),"")</f>
        <v>32</v>
      </c>
      <c r="K289" s="28" t="n">
        <f aca="false">IF(D289&lt;&gt;"OCCUPIED","",IF(C289="COVERED",Covered_Rate,Open_Rate))</f>
        <v>10.4</v>
      </c>
      <c r="L289" s="39" t="n">
        <f aca="false">IF(D289="OCCUPIED",J289*K289,"")</f>
        <v>332.8</v>
      </c>
      <c r="M289" s="26" t="n">
        <f aca="false">IF(D289&lt;&gt;"OCCUPIED","",COUNTIFS('Source - Billing Aug26'!$E$5:$E$773,A289,'Source - Billing Aug26'!$B$5:$B$773,Billing_Month,'Source - Billing Aug26'!$H$5:$H$773,"MONTHLY_MOORAGE"))</f>
        <v>1</v>
      </c>
      <c r="N289" s="28" t="n">
        <f aca="false">IF(M289=0,"",SUMIFS('Source - Billing Aug26'!$I$5:$I$773,'Source - Billing Aug26'!$E$5:$E$773,A289,'Source - Billing Aug26'!$B$5:$B$773,Billing_Month,'Source - Billing Aug26'!$H$5:$H$773,"MONTHLY_MOORAGE"))</f>
        <v>32</v>
      </c>
      <c r="O289" s="28" t="n">
        <f aca="false">IF(M289=0,"",SUMIFS('Source - Billing Aug26'!$L$5:$L$773,'Source - Billing Aug26'!$E$5:$E$773,A289,'Source - Billing Aug26'!$B$5:$B$773,Billing_Month,'Source - Billing Aug26'!$H$5:$H$773,"MONTHLY_MOORAGE"))</f>
        <v>10.4</v>
      </c>
      <c r="P289" s="39" t="n">
        <f aca="false">IF(D289&lt;&gt;"OCCUPIED","",SUMIFS('Source - Billing Aug26'!$M$5:$M$773,'Source - Billing Aug26'!$E$5:$E$773,A289,'Source - Billing Aug26'!$B$5:$B$773,Billing_Month,'Source - Billing Aug26'!$H$5:$H$773,"MONTHLY_MOORAGE"))</f>
        <v>332.8</v>
      </c>
      <c r="Q289" s="39" t="n">
        <f aca="false">IF(D289&lt;&gt;"OCCUPIED","",P289-L289)</f>
        <v>0</v>
      </c>
      <c r="R289" s="26" t="str">
        <f aca="false">IF(D289&lt;&gt;"OCCUPIED","OUT OF SCOPE",IF(M289=0,"MISSING AUGUST BILL",IF(M289&gt;1,"DUPLICATE BILL",IF(ABS(Q289)&lt;0.01,"MATCH",IF(Q289&gt;0,"OVERBILLED","UNDERBILLED")))))</f>
        <v>MATCH</v>
      </c>
      <c r="S289" s="26" t="str">
        <f aca="false">IF(M289=0,"",IFERROR(INDEX('Source - Billing Aug26'!$C$5:$C$773,MATCH(A289,'Source - Billing Aug26'!$E$5:$E$773,0)),""))</f>
        <v>AC-VB-0115</v>
      </c>
    </row>
    <row r="290" customFormat="false" ht="15" hidden="false" customHeight="true" outlineLevel="0" collapsed="false">
      <c r="A290" s="26" t="str">
        <f aca="false">'Source - Inventory'!A280</f>
        <v>VB-0116</v>
      </c>
      <c r="B290" s="26" t="str">
        <f aca="false">'Source - Inventory'!B280</f>
        <v>Vessbank</v>
      </c>
      <c r="C290" s="26" t="str">
        <f aca="false">'Source - Inventory'!G280</f>
        <v>COVERED</v>
      </c>
      <c r="D290" s="26" t="str">
        <f aca="false">'Source - Inventory'!J280</f>
        <v>OCCUPIED</v>
      </c>
      <c r="E290" s="26" t="str">
        <f aca="false">'Source - Inventory'!L280</f>
        <v>WL-03426</v>
      </c>
      <c r="F290" s="26" t="str">
        <f aca="false">'Source - Inventory'!M280</f>
        <v>Amanda Jackson</v>
      </c>
      <c r="G290" s="26" t="n">
        <f aca="false">'Source - Inventory'!E280</f>
        <v>36</v>
      </c>
      <c r="H290" s="28" t="n">
        <f aca="false">'Source - Inventory'!O280</f>
        <v>54.6</v>
      </c>
      <c r="I290" s="28" t="n">
        <f aca="false">IF(D290="OCCUPIED",ROUNDUP(H290,0),"")</f>
        <v>55</v>
      </c>
      <c r="J290" s="28" t="n">
        <f aca="false">IF(D290="OCCUPIED",MAX(G290,I290),"")</f>
        <v>55</v>
      </c>
      <c r="K290" s="28" t="n">
        <f aca="false">IF(D290&lt;&gt;"OCCUPIED","",IF(C290="COVERED",Covered_Rate,Open_Rate))</f>
        <v>10.4</v>
      </c>
      <c r="L290" s="39" t="n">
        <f aca="false">IF(D290="OCCUPIED",J290*K290,"")</f>
        <v>572</v>
      </c>
      <c r="M290" s="26" t="n">
        <f aca="false">IF(D290&lt;&gt;"OCCUPIED","",COUNTIFS('Source - Billing Aug26'!$E$5:$E$773,A290,'Source - Billing Aug26'!$B$5:$B$773,Billing_Month,'Source - Billing Aug26'!$H$5:$H$773,"MONTHLY_MOORAGE"))</f>
        <v>1</v>
      </c>
      <c r="N290" s="28" t="n">
        <f aca="false">IF(M290=0,"",SUMIFS('Source - Billing Aug26'!$I$5:$I$773,'Source - Billing Aug26'!$E$5:$E$773,A290,'Source - Billing Aug26'!$B$5:$B$773,Billing_Month,'Source - Billing Aug26'!$H$5:$H$773,"MONTHLY_MOORAGE"))</f>
        <v>55</v>
      </c>
      <c r="O290" s="28" t="n">
        <f aca="false">IF(M290=0,"",SUMIFS('Source - Billing Aug26'!$L$5:$L$773,'Source - Billing Aug26'!$E$5:$E$773,A290,'Source - Billing Aug26'!$B$5:$B$773,Billing_Month,'Source - Billing Aug26'!$H$5:$H$773,"MONTHLY_MOORAGE"))</f>
        <v>10.4</v>
      </c>
      <c r="P290" s="39" t="n">
        <f aca="false">IF(D290&lt;&gt;"OCCUPIED","",SUMIFS('Source - Billing Aug26'!$M$5:$M$773,'Source - Billing Aug26'!$E$5:$E$773,A290,'Source - Billing Aug26'!$B$5:$B$773,Billing_Month,'Source - Billing Aug26'!$H$5:$H$773,"MONTHLY_MOORAGE"))</f>
        <v>572</v>
      </c>
      <c r="Q290" s="39" t="n">
        <f aca="false">IF(D290&lt;&gt;"OCCUPIED","",P290-L290)</f>
        <v>0</v>
      </c>
      <c r="R290" s="26" t="str">
        <f aca="false">IF(D290&lt;&gt;"OCCUPIED","OUT OF SCOPE",IF(M290=0,"MISSING AUGUST BILL",IF(M290&gt;1,"DUPLICATE BILL",IF(ABS(Q290)&lt;0.01,"MATCH",IF(Q290&gt;0,"OVERBILLED","UNDERBILLED")))))</f>
        <v>MATCH</v>
      </c>
      <c r="S290" s="26" t="str">
        <f aca="false">IF(M290=0,"",IFERROR(INDEX('Source - Billing Aug26'!$C$5:$C$773,MATCH(A290,'Source - Billing Aug26'!$E$5:$E$773,0)),""))</f>
        <v>AC-VB-0116</v>
      </c>
    </row>
    <row r="291" customFormat="false" ht="15" hidden="false" customHeight="true" outlineLevel="0" collapsed="false">
      <c r="A291" s="26" t="str">
        <f aca="false">'Source - Inventory'!A281</f>
        <v>VB-0117</v>
      </c>
      <c r="B291" s="26" t="str">
        <f aca="false">'Source - Inventory'!B281</f>
        <v>Vessbank</v>
      </c>
      <c r="C291" s="26" t="str">
        <f aca="false">'Source - Inventory'!G281</f>
        <v>COVERED</v>
      </c>
      <c r="D291" s="26" t="str">
        <f aca="false">'Source - Inventory'!J281</f>
        <v>OCCUPIED</v>
      </c>
      <c r="E291" s="26" t="str">
        <f aca="false">'Source - Inventory'!L281</f>
        <v>WL-01706</v>
      </c>
      <c r="F291" s="26" t="str">
        <f aca="false">'Source - Inventory'!M281</f>
        <v>Michael Lee</v>
      </c>
      <c r="G291" s="26" t="n">
        <f aca="false">'Source - Inventory'!E281</f>
        <v>32</v>
      </c>
      <c r="H291" s="28" t="n">
        <f aca="false">'Source - Inventory'!O281</f>
        <v>53.2</v>
      </c>
      <c r="I291" s="28" t="n">
        <f aca="false">IF(D291="OCCUPIED",ROUNDUP(H291,0),"")</f>
        <v>54</v>
      </c>
      <c r="J291" s="28" t="n">
        <f aca="false">IF(D291="OCCUPIED",MAX(G291,I291),"")</f>
        <v>54</v>
      </c>
      <c r="K291" s="28" t="n">
        <f aca="false">IF(D291&lt;&gt;"OCCUPIED","",IF(C291="COVERED",Covered_Rate,Open_Rate))</f>
        <v>10.4</v>
      </c>
      <c r="L291" s="39" t="n">
        <f aca="false">IF(D291="OCCUPIED",J291*K291,"")</f>
        <v>561.6</v>
      </c>
      <c r="M291" s="26" t="n">
        <f aca="false">IF(D291&lt;&gt;"OCCUPIED","",COUNTIFS('Source - Billing Aug26'!$E$5:$E$773,A291,'Source - Billing Aug26'!$B$5:$B$773,Billing_Month,'Source - Billing Aug26'!$H$5:$H$773,"MONTHLY_MOORAGE"))</f>
        <v>1</v>
      </c>
      <c r="N291" s="28" t="n">
        <f aca="false">IF(M291=0,"",SUMIFS('Source - Billing Aug26'!$I$5:$I$773,'Source - Billing Aug26'!$E$5:$E$773,A291,'Source - Billing Aug26'!$B$5:$B$773,Billing_Month,'Source - Billing Aug26'!$H$5:$H$773,"MONTHLY_MOORAGE"))</f>
        <v>54</v>
      </c>
      <c r="O291" s="28" t="n">
        <f aca="false">IF(M291=0,"",SUMIFS('Source - Billing Aug26'!$L$5:$L$773,'Source - Billing Aug26'!$E$5:$E$773,A291,'Source - Billing Aug26'!$B$5:$B$773,Billing_Month,'Source - Billing Aug26'!$H$5:$H$773,"MONTHLY_MOORAGE"))</f>
        <v>10.4</v>
      </c>
      <c r="P291" s="39" t="n">
        <f aca="false">IF(D291&lt;&gt;"OCCUPIED","",SUMIFS('Source - Billing Aug26'!$M$5:$M$773,'Source - Billing Aug26'!$E$5:$E$773,A291,'Source - Billing Aug26'!$B$5:$B$773,Billing_Month,'Source - Billing Aug26'!$H$5:$H$773,"MONTHLY_MOORAGE"))</f>
        <v>561.6</v>
      </c>
      <c r="Q291" s="39" t="n">
        <f aca="false">IF(D291&lt;&gt;"OCCUPIED","",P291-L291)</f>
        <v>0</v>
      </c>
      <c r="R291" s="26" t="str">
        <f aca="false">IF(D291&lt;&gt;"OCCUPIED","OUT OF SCOPE",IF(M291=0,"MISSING AUGUST BILL",IF(M291&gt;1,"DUPLICATE BILL",IF(ABS(Q291)&lt;0.01,"MATCH",IF(Q291&gt;0,"OVERBILLED","UNDERBILLED")))))</f>
        <v>MATCH</v>
      </c>
      <c r="S291" s="26" t="str">
        <f aca="false">IF(M291=0,"",IFERROR(INDEX('Source - Billing Aug26'!$C$5:$C$773,MATCH(A291,'Source - Billing Aug26'!$E$5:$E$773,0)),""))</f>
        <v>AC-VB-0117</v>
      </c>
    </row>
    <row r="292" customFormat="false" ht="15" hidden="false" customHeight="true" outlineLevel="0" collapsed="false">
      <c r="A292" s="26" t="str">
        <f aca="false">'Source - Inventory'!A282</f>
        <v>VB-0118</v>
      </c>
      <c r="B292" s="26" t="str">
        <f aca="false">'Source - Inventory'!B282</f>
        <v>Vessbank</v>
      </c>
      <c r="C292" s="26" t="str">
        <f aca="false">'Source - Inventory'!G282</f>
        <v>COVERED</v>
      </c>
      <c r="D292" s="26" t="str">
        <f aca="false">'Source - Inventory'!J282</f>
        <v>OCCUPIED</v>
      </c>
      <c r="E292" s="26" t="str">
        <f aca="false">'Source - Inventory'!L282</f>
        <v>WL-01297</v>
      </c>
      <c r="F292" s="26" t="str">
        <f aca="false">'Source - Inventory'!M282</f>
        <v>Alan Harris</v>
      </c>
      <c r="G292" s="26" t="n">
        <f aca="false">'Source - Inventory'!E282</f>
        <v>24</v>
      </c>
      <c r="H292" s="28" t="n">
        <f aca="false">'Source - Inventory'!O282</f>
        <v>44</v>
      </c>
      <c r="I292" s="28" t="n">
        <f aca="false">IF(D292="OCCUPIED",ROUNDUP(H292,0),"")</f>
        <v>44</v>
      </c>
      <c r="J292" s="28" t="n">
        <f aca="false">IF(D292="OCCUPIED",MAX(G292,I292),"")</f>
        <v>44</v>
      </c>
      <c r="K292" s="28" t="n">
        <f aca="false">IF(D292&lt;&gt;"OCCUPIED","",IF(C292="COVERED",Covered_Rate,Open_Rate))</f>
        <v>10.4</v>
      </c>
      <c r="L292" s="39" t="n">
        <f aca="false">IF(D292="OCCUPIED",J292*K292,"")</f>
        <v>457.6</v>
      </c>
      <c r="M292" s="26" t="n">
        <f aca="false">IF(D292&lt;&gt;"OCCUPIED","",COUNTIFS('Source - Billing Aug26'!$E$5:$E$773,A292,'Source - Billing Aug26'!$B$5:$B$773,Billing_Month,'Source - Billing Aug26'!$H$5:$H$773,"MONTHLY_MOORAGE"))</f>
        <v>1</v>
      </c>
      <c r="N292" s="28" t="n">
        <f aca="false">IF(M292=0,"",SUMIFS('Source - Billing Aug26'!$I$5:$I$773,'Source - Billing Aug26'!$E$5:$E$773,A292,'Source - Billing Aug26'!$B$5:$B$773,Billing_Month,'Source - Billing Aug26'!$H$5:$H$773,"MONTHLY_MOORAGE"))</f>
        <v>44</v>
      </c>
      <c r="O292" s="28" t="n">
        <f aca="false">IF(M292=0,"",SUMIFS('Source - Billing Aug26'!$L$5:$L$773,'Source - Billing Aug26'!$E$5:$E$773,A292,'Source - Billing Aug26'!$B$5:$B$773,Billing_Month,'Source - Billing Aug26'!$H$5:$H$773,"MONTHLY_MOORAGE"))</f>
        <v>10.4</v>
      </c>
      <c r="P292" s="39" t="n">
        <f aca="false">IF(D292&lt;&gt;"OCCUPIED","",SUMIFS('Source - Billing Aug26'!$M$5:$M$773,'Source - Billing Aug26'!$E$5:$E$773,A292,'Source - Billing Aug26'!$B$5:$B$773,Billing_Month,'Source - Billing Aug26'!$H$5:$H$773,"MONTHLY_MOORAGE"))</f>
        <v>457.6</v>
      </c>
      <c r="Q292" s="39" t="n">
        <f aca="false">IF(D292&lt;&gt;"OCCUPIED","",P292-L292)</f>
        <v>0</v>
      </c>
      <c r="R292" s="26" t="str">
        <f aca="false">IF(D292&lt;&gt;"OCCUPIED","OUT OF SCOPE",IF(M292=0,"MISSING AUGUST BILL",IF(M292&gt;1,"DUPLICATE BILL",IF(ABS(Q292)&lt;0.01,"MATCH",IF(Q292&gt;0,"OVERBILLED","UNDERBILLED")))))</f>
        <v>MATCH</v>
      </c>
      <c r="S292" s="26" t="str">
        <f aca="false">IF(M292=0,"",IFERROR(INDEX('Source - Billing Aug26'!$C$5:$C$773,MATCH(A292,'Source - Billing Aug26'!$E$5:$E$773,0)),""))</f>
        <v>AC-VB-0118</v>
      </c>
    </row>
    <row r="293" customFormat="false" ht="15" hidden="false" customHeight="true" outlineLevel="0" collapsed="false">
      <c r="A293" s="26" t="str">
        <f aca="false">'Source - Inventory'!A283</f>
        <v>VB-0119</v>
      </c>
      <c r="B293" s="26" t="str">
        <f aca="false">'Source - Inventory'!B283</f>
        <v>Vessbank</v>
      </c>
      <c r="C293" s="26" t="str">
        <f aca="false">'Source - Inventory'!G283</f>
        <v>COVERED</v>
      </c>
      <c r="D293" s="26" t="str">
        <f aca="false">'Source - Inventory'!J283</f>
        <v>OCCUPIED</v>
      </c>
      <c r="E293" s="26" t="str">
        <f aca="false">'Source - Inventory'!L283</f>
        <v>WL-01640</v>
      </c>
      <c r="F293" s="26" t="str">
        <f aca="false">'Source - Inventory'!M283</f>
        <v>Tammy Stone</v>
      </c>
      <c r="G293" s="26" t="n">
        <f aca="false">'Source - Inventory'!E283</f>
        <v>32</v>
      </c>
      <c r="H293" s="28" t="n">
        <f aca="false">'Source - Inventory'!O283</f>
        <v>61.3</v>
      </c>
      <c r="I293" s="28" t="n">
        <f aca="false">IF(D293="OCCUPIED",ROUNDUP(H293,0),"")</f>
        <v>62</v>
      </c>
      <c r="J293" s="28" t="n">
        <f aca="false">IF(D293="OCCUPIED",MAX(G293,I293),"")</f>
        <v>62</v>
      </c>
      <c r="K293" s="28" t="n">
        <f aca="false">IF(D293&lt;&gt;"OCCUPIED","",IF(C293="COVERED",Covered_Rate,Open_Rate))</f>
        <v>10.4</v>
      </c>
      <c r="L293" s="39" t="n">
        <f aca="false">IF(D293="OCCUPIED",J293*K293,"")</f>
        <v>644.8</v>
      </c>
      <c r="M293" s="26" t="n">
        <f aca="false">IF(D293&lt;&gt;"OCCUPIED","",COUNTIFS('Source - Billing Aug26'!$E$5:$E$773,A293,'Source - Billing Aug26'!$B$5:$B$773,Billing_Month,'Source - Billing Aug26'!$H$5:$H$773,"MONTHLY_MOORAGE"))</f>
        <v>1</v>
      </c>
      <c r="N293" s="28" t="n">
        <f aca="false">IF(M293=0,"",SUMIFS('Source - Billing Aug26'!$I$5:$I$773,'Source - Billing Aug26'!$E$5:$E$773,A293,'Source - Billing Aug26'!$B$5:$B$773,Billing_Month,'Source - Billing Aug26'!$H$5:$H$773,"MONTHLY_MOORAGE"))</f>
        <v>62</v>
      </c>
      <c r="O293" s="28" t="n">
        <f aca="false">IF(M293=0,"",SUMIFS('Source - Billing Aug26'!$L$5:$L$773,'Source - Billing Aug26'!$E$5:$E$773,A293,'Source - Billing Aug26'!$B$5:$B$773,Billing_Month,'Source - Billing Aug26'!$H$5:$H$773,"MONTHLY_MOORAGE"))</f>
        <v>10.4</v>
      </c>
      <c r="P293" s="39" t="n">
        <f aca="false">IF(D293&lt;&gt;"OCCUPIED","",SUMIFS('Source - Billing Aug26'!$M$5:$M$773,'Source - Billing Aug26'!$E$5:$E$773,A293,'Source - Billing Aug26'!$B$5:$B$773,Billing_Month,'Source - Billing Aug26'!$H$5:$H$773,"MONTHLY_MOORAGE"))</f>
        <v>644.8</v>
      </c>
      <c r="Q293" s="39" t="n">
        <f aca="false">IF(D293&lt;&gt;"OCCUPIED","",P293-L293)</f>
        <v>0</v>
      </c>
      <c r="R293" s="26" t="str">
        <f aca="false">IF(D293&lt;&gt;"OCCUPIED","OUT OF SCOPE",IF(M293=0,"MISSING AUGUST BILL",IF(M293&gt;1,"DUPLICATE BILL",IF(ABS(Q293)&lt;0.01,"MATCH",IF(Q293&gt;0,"OVERBILLED","UNDERBILLED")))))</f>
        <v>MATCH</v>
      </c>
      <c r="S293" s="26" t="str">
        <f aca="false">IF(M293=0,"",IFERROR(INDEX('Source - Billing Aug26'!$C$5:$C$773,MATCH(A293,'Source - Billing Aug26'!$E$5:$E$773,0)),""))</f>
        <v>AC-VB-0119</v>
      </c>
    </row>
    <row r="294" customFormat="false" ht="15" hidden="false" customHeight="true" outlineLevel="0" collapsed="false">
      <c r="A294" s="26" t="str">
        <f aca="false">'Source - Inventory'!A284</f>
        <v>VB-0120</v>
      </c>
      <c r="B294" s="26" t="str">
        <f aca="false">'Source - Inventory'!B284</f>
        <v>Vessbank</v>
      </c>
      <c r="C294" s="26" t="str">
        <f aca="false">'Source - Inventory'!G284</f>
        <v>COVERED</v>
      </c>
      <c r="D294" s="26" t="str">
        <f aca="false">'Source - Inventory'!J284</f>
        <v>OCCUPIED</v>
      </c>
      <c r="E294" s="26" t="str">
        <f aca="false">'Source - Inventory'!L284</f>
        <v>WL-02030</v>
      </c>
      <c r="F294" s="26" t="str">
        <f aca="false">'Source - Inventory'!M284</f>
        <v>Adam Carr</v>
      </c>
      <c r="G294" s="26" t="n">
        <f aca="false">'Source - Inventory'!E284</f>
        <v>28</v>
      </c>
      <c r="H294" s="28" t="n">
        <f aca="false">'Source - Inventory'!O284</f>
        <v>47.6</v>
      </c>
      <c r="I294" s="28" t="n">
        <f aca="false">IF(D294="OCCUPIED",ROUNDUP(H294,0),"")</f>
        <v>48</v>
      </c>
      <c r="J294" s="28" t="n">
        <f aca="false">IF(D294="OCCUPIED",MAX(G294,I294),"")</f>
        <v>48</v>
      </c>
      <c r="K294" s="28" t="n">
        <f aca="false">IF(D294&lt;&gt;"OCCUPIED","",IF(C294="COVERED",Covered_Rate,Open_Rate))</f>
        <v>10.4</v>
      </c>
      <c r="L294" s="39" t="n">
        <f aca="false">IF(D294="OCCUPIED",J294*K294,"")</f>
        <v>499.2</v>
      </c>
      <c r="M294" s="26" t="n">
        <f aca="false">IF(D294&lt;&gt;"OCCUPIED","",COUNTIFS('Source - Billing Aug26'!$E$5:$E$773,A294,'Source - Billing Aug26'!$B$5:$B$773,Billing_Month,'Source - Billing Aug26'!$H$5:$H$773,"MONTHLY_MOORAGE"))</f>
        <v>1</v>
      </c>
      <c r="N294" s="28" t="n">
        <f aca="false">IF(M294=0,"",SUMIFS('Source - Billing Aug26'!$I$5:$I$773,'Source - Billing Aug26'!$E$5:$E$773,A294,'Source - Billing Aug26'!$B$5:$B$773,Billing_Month,'Source - Billing Aug26'!$H$5:$H$773,"MONTHLY_MOORAGE"))</f>
        <v>48</v>
      </c>
      <c r="O294" s="28" t="n">
        <f aca="false">IF(M294=0,"",SUMIFS('Source - Billing Aug26'!$L$5:$L$773,'Source - Billing Aug26'!$E$5:$E$773,A294,'Source - Billing Aug26'!$B$5:$B$773,Billing_Month,'Source - Billing Aug26'!$H$5:$H$773,"MONTHLY_MOORAGE"))</f>
        <v>10.4</v>
      </c>
      <c r="P294" s="39" t="n">
        <f aca="false">IF(D294&lt;&gt;"OCCUPIED","",SUMIFS('Source - Billing Aug26'!$M$5:$M$773,'Source - Billing Aug26'!$E$5:$E$773,A294,'Source - Billing Aug26'!$B$5:$B$773,Billing_Month,'Source - Billing Aug26'!$H$5:$H$773,"MONTHLY_MOORAGE"))</f>
        <v>499.2</v>
      </c>
      <c r="Q294" s="39" t="n">
        <f aca="false">IF(D294&lt;&gt;"OCCUPIED","",P294-L294)</f>
        <v>0</v>
      </c>
      <c r="R294" s="26" t="str">
        <f aca="false">IF(D294&lt;&gt;"OCCUPIED","OUT OF SCOPE",IF(M294=0,"MISSING AUGUST BILL",IF(M294&gt;1,"DUPLICATE BILL",IF(ABS(Q294)&lt;0.01,"MATCH",IF(Q294&gt;0,"OVERBILLED","UNDERBILLED")))))</f>
        <v>MATCH</v>
      </c>
      <c r="S294" s="26" t="str">
        <f aca="false">IF(M294=0,"",IFERROR(INDEX('Source - Billing Aug26'!$C$5:$C$773,MATCH(A294,'Source - Billing Aug26'!$E$5:$E$773,0)),""))</f>
        <v>AC-VB-0120</v>
      </c>
    </row>
    <row r="295" customFormat="false" ht="15" hidden="false" customHeight="true" outlineLevel="0" collapsed="false">
      <c r="A295" s="26" t="str">
        <f aca="false">'Source - Inventory'!A285</f>
        <v>VB-0121</v>
      </c>
      <c r="B295" s="26" t="str">
        <f aca="false">'Source - Inventory'!B285</f>
        <v>Vessbank</v>
      </c>
      <c r="C295" s="26" t="str">
        <f aca="false">'Source - Inventory'!G285</f>
        <v>COVERED</v>
      </c>
      <c r="D295" s="26" t="str">
        <f aca="false">'Source - Inventory'!J285</f>
        <v>OCCUPIED</v>
      </c>
      <c r="E295" s="26" t="str">
        <f aca="false">'Source - Inventory'!L285</f>
        <v>WL-02857</v>
      </c>
      <c r="F295" s="26" t="str">
        <f aca="false">'Source - Inventory'!M285</f>
        <v>Charles Nichols</v>
      </c>
      <c r="G295" s="26" t="n">
        <f aca="false">'Source - Inventory'!E285</f>
        <v>32</v>
      </c>
      <c r="H295" s="28" t="n">
        <f aca="false">'Source - Inventory'!O285</f>
        <v>56.3</v>
      </c>
      <c r="I295" s="28" t="n">
        <f aca="false">IF(D295="OCCUPIED",ROUNDUP(H295,0),"")</f>
        <v>57</v>
      </c>
      <c r="J295" s="28" t="n">
        <f aca="false">IF(D295="OCCUPIED",MAX(G295,I295),"")</f>
        <v>57</v>
      </c>
      <c r="K295" s="28" t="n">
        <f aca="false">IF(D295&lt;&gt;"OCCUPIED","",IF(C295="COVERED",Covered_Rate,Open_Rate))</f>
        <v>10.4</v>
      </c>
      <c r="L295" s="39" t="n">
        <f aca="false">IF(D295="OCCUPIED",J295*K295,"")</f>
        <v>592.8</v>
      </c>
      <c r="M295" s="26" t="n">
        <f aca="false">IF(D295&lt;&gt;"OCCUPIED","",COUNTIFS('Source - Billing Aug26'!$E$5:$E$773,A295,'Source - Billing Aug26'!$B$5:$B$773,Billing_Month,'Source - Billing Aug26'!$H$5:$H$773,"MONTHLY_MOORAGE"))</f>
        <v>1</v>
      </c>
      <c r="N295" s="28" t="n">
        <f aca="false">IF(M295=0,"",SUMIFS('Source - Billing Aug26'!$I$5:$I$773,'Source - Billing Aug26'!$E$5:$E$773,A295,'Source - Billing Aug26'!$B$5:$B$773,Billing_Month,'Source - Billing Aug26'!$H$5:$H$773,"MONTHLY_MOORAGE"))</f>
        <v>57</v>
      </c>
      <c r="O295" s="28" t="n">
        <f aca="false">IF(M295=0,"",SUMIFS('Source - Billing Aug26'!$L$5:$L$773,'Source - Billing Aug26'!$E$5:$E$773,A295,'Source - Billing Aug26'!$B$5:$B$773,Billing_Month,'Source - Billing Aug26'!$H$5:$H$773,"MONTHLY_MOORAGE"))</f>
        <v>10.4</v>
      </c>
      <c r="P295" s="39" t="n">
        <f aca="false">IF(D295&lt;&gt;"OCCUPIED","",SUMIFS('Source - Billing Aug26'!$M$5:$M$773,'Source - Billing Aug26'!$E$5:$E$773,A295,'Source - Billing Aug26'!$B$5:$B$773,Billing_Month,'Source - Billing Aug26'!$H$5:$H$773,"MONTHLY_MOORAGE"))</f>
        <v>592.8</v>
      </c>
      <c r="Q295" s="39" t="n">
        <f aca="false">IF(D295&lt;&gt;"OCCUPIED","",P295-L295)</f>
        <v>0</v>
      </c>
      <c r="R295" s="26" t="str">
        <f aca="false">IF(D295&lt;&gt;"OCCUPIED","OUT OF SCOPE",IF(M295=0,"MISSING AUGUST BILL",IF(M295&gt;1,"DUPLICATE BILL",IF(ABS(Q295)&lt;0.01,"MATCH",IF(Q295&gt;0,"OVERBILLED","UNDERBILLED")))))</f>
        <v>MATCH</v>
      </c>
      <c r="S295" s="26" t="str">
        <f aca="false">IF(M295=0,"",IFERROR(INDEX('Source - Billing Aug26'!$C$5:$C$773,MATCH(A295,'Source - Billing Aug26'!$E$5:$E$773,0)),""))</f>
        <v>AC-VB-0121</v>
      </c>
    </row>
    <row r="296" customFormat="false" ht="15" hidden="false" customHeight="true" outlineLevel="0" collapsed="false">
      <c r="A296" s="26" t="str">
        <f aca="false">'Source - Inventory'!A286</f>
        <v>VB-0122</v>
      </c>
      <c r="B296" s="26" t="str">
        <f aca="false">'Source - Inventory'!B286</f>
        <v>Vessbank</v>
      </c>
      <c r="C296" s="26" t="str">
        <f aca="false">'Source - Inventory'!G286</f>
        <v>COVERED</v>
      </c>
      <c r="D296" s="26" t="str">
        <f aca="false">'Source - Inventory'!J286</f>
        <v>OCCUPIED</v>
      </c>
      <c r="E296" s="26" t="str">
        <f aca="false">'Source - Inventory'!L286</f>
        <v>WL-01705</v>
      </c>
      <c r="F296" s="26" t="str">
        <f aca="false">'Source - Inventory'!M286</f>
        <v>Tracy Walker</v>
      </c>
      <c r="G296" s="26" t="n">
        <f aca="false">'Source - Inventory'!E286</f>
        <v>40</v>
      </c>
      <c r="H296" s="28" t="n">
        <f aca="false">'Source - Inventory'!O286</f>
        <v>31.4</v>
      </c>
      <c r="I296" s="28" t="n">
        <f aca="false">IF(D296="OCCUPIED",ROUNDUP(H296,0),"")</f>
        <v>32</v>
      </c>
      <c r="J296" s="28" t="n">
        <f aca="false">IF(D296="OCCUPIED",MAX(G296,I296),"")</f>
        <v>40</v>
      </c>
      <c r="K296" s="28" t="n">
        <f aca="false">IF(D296&lt;&gt;"OCCUPIED","",IF(C296="COVERED",Covered_Rate,Open_Rate))</f>
        <v>10.4</v>
      </c>
      <c r="L296" s="39" t="n">
        <f aca="false">IF(D296="OCCUPIED",J296*K296,"")</f>
        <v>416</v>
      </c>
      <c r="M296" s="26" t="n">
        <f aca="false">IF(D296&lt;&gt;"OCCUPIED","",COUNTIFS('Source - Billing Aug26'!$E$5:$E$773,A296,'Source - Billing Aug26'!$B$5:$B$773,Billing_Month,'Source - Billing Aug26'!$H$5:$H$773,"MONTHLY_MOORAGE"))</f>
        <v>1</v>
      </c>
      <c r="N296" s="28" t="n">
        <f aca="false">IF(M296=0,"",SUMIFS('Source - Billing Aug26'!$I$5:$I$773,'Source - Billing Aug26'!$E$5:$E$773,A296,'Source - Billing Aug26'!$B$5:$B$773,Billing_Month,'Source - Billing Aug26'!$H$5:$H$773,"MONTHLY_MOORAGE"))</f>
        <v>40</v>
      </c>
      <c r="O296" s="28" t="n">
        <f aca="false">IF(M296=0,"",SUMIFS('Source - Billing Aug26'!$L$5:$L$773,'Source - Billing Aug26'!$E$5:$E$773,A296,'Source - Billing Aug26'!$B$5:$B$773,Billing_Month,'Source - Billing Aug26'!$H$5:$H$773,"MONTHLY_MOORAGE"))</f>
        <v>10.4</v>
      </c>
      <c r="P296" s="39" t="n">
        <f aca="false">IF(D296&lt;&gt;"OCCUPIED","",SUMIFS('Source - Billing Aug26'!$M$5:$M$773,'Source - Billing Aug26'!$E$5:$E$773,A296,'Source - Billing Aug26'!$B$5:$B$773,Billing_Month,'Source - Billing Aug26'!$H$5:$H$773,"MONTHLY_MOORAGE"))</f>
        <v>416</v>
      </c>
      <c r="Q296" s="39" t="n">
        <f aca="false">IF(D296&lt;&gt;"OCCUPIED","",P296-L296)</f>
        <v>0</v>
      </c>
      <c r="R296" s="26" t="str">
        <f aca="false">IF(D296&lt;&gt;"OCCUPIED","OUT OF SCOPE",IF(M296=0,"MISSING AUGUST BILL",IF(M296&gt;1,"DUPLICATE BILL",IF(ABS(Q296)&lt;0.01,"MATCH",IF(Q296&gt;0,"OVERBILLED","UNDERBILLED")))))</f>
        <v>MATCH</v>
      </c>
      <c r="S296" s="26" t="str">
        <f aca="false">IF(M296=0,"",IFERROR(INDEX('Source - Billing Aug26'!$C$5:$C$773,MATCH(A296,'Source - Billing Aug26'!$E$5:$E$773,0)),""))</f>
        <v>AC-VB-0122</v>
      </c>
    </row>
    <row r="297" customFormat="false" ht="15" hidden="false" customHeight="true" outlineLevel="0" collapsed="false">
      <c r="A297" s="26" t="str">
        <f aca="false">'Source - Inventory'!A287</f>
        <v>VB-0123</v>
      </c>
      <c r="B297" s="26" t="str">
        <f aca="false">'Source - Inventory'!B287</f>
        <v>Vessbank</v>
      </c>
      <c r="C297" s="26" t="str">
        <f aca="false">'Source - Inventory'!G287</f>
        <v>COVERED</v>
      </c>
      <c r="D297" s="26" t="str">
        <f aca="false">'Source - Inventory'!J287</f>
        <v>OCCUPIED</v>
      </c>
      <c r="E297" s="26" t="str">
        <f aca="false">'Source - Inventory'!L287</f>
        <v>WL-03171</v>
      </c>
      <c r="F297" s="26" t="str">
        <f aca="false">'Source - Inventory'!M287</f>
        <v>Destiny Tucker</v>
      </c>
      <c r="G297" s="26" t="n">
        <f aca="false">'Source - Inventory'!E287</f>
        <v>36</v>
      </c>
      <c r="H297" s="28" t="n">
        <f aca="false">'Source - Inventory'!O287</f>
        <v>58.8</v>
      </c>
      <c r="I297" s="28" t="n">
        <f aca="false">IF(D297="OCCUPIED",ROUNDUP(H297,0),"")</f>
        <v>59</v>
      </c>
      <c r="J297" s="28" t="n">
        <f aca="false">IF(D297="OCCUPIED",MAX(G297,I297),"")</f>
        <v>59</v>
      </c>
      <c r="K297" s="28" t="n">
        <f aca="false">IF(D297&lt;&gt;"OCCUPIED","",IF(C297="COVERED",Covered_Rate,Open_Rate))</f>
        <v>10.4</v>
      </c>
      <c r="L297" s="39" t="n">
        <f aca="false">IF(D297="OCCUPIED",J297*K297,"")</f>
        <v>613.6</v>
      </c>
      <c r="M297" s="26" t="n">
        <f aca="false">IF(D297&lt;&gt;"OCCUPIED","",COUNTIFS('Source - Billing Aug26'!$E$5:$E$773,A297,'Source - Billing Aug26'!$B$5:$B$773,Billing_Month,'Source - Billing Aug26'!$H$5:$H$773,"MONTHLY_MOORAGE"))</f>
        <v>1</v>
      </c>
      <c r="N297" s="28" t="n">
        <f aca="false">IF(M297=0,"",SUMIFS('Source - Billing Aug26'!$I$5:$I$773,'Source - Billing Aug26'!$E$5:$E$773,A297,'Source - Billing Aug26'!$B$5:$B$773,Billing_Month,'Source - Billing Aug26'!$H$5:$H$773,"MONTHLY_MOORAGE"))</f>
        <v>59</v>
      </c>
      <c r="O297" s="28" t="n">
        <f aca="false">IF(M297=0,"",SUMIFS('Source - Billing Aug26'!$L$5:$L$773,'Source - Billing Aug26'!$E$5:$E$773,A297,'Source - Billing Aug26'!$B$5:$B$773,Billing_Month,'Source - Billing Aug26'!$H$5:$H$773,"MONTHLY_MOORAGE"))</f>
        <v>10.4</v>
      </c>
      <c r="P297" s="39" t="n">
        <f aca="false">IF(D297&lt;&gt;"OCCUPIED","",SUMIFS('Source - Billing Aug26'!$M$5:$M$773,'Source - Billing Aug26'!$E$5:$E$773,A297,'Source - Billing Aug26'!$B$5:$B$773,Billing_Month,'Source - Billing Aug26'!$H$5:$H$773,"MONTHLY_MOORAGE"))</f>
        <v>613.6</v>
      </c>
      <c r="Q297" s="39" t="n">
        <f aca="false">IF(D297&lt;&gt;"OCCUPIED","",P297-L297)</f>
        <v>0</v>
      </c>
      <c r="R297" s="26" t="str">
        <f aca="false">IF(D297&lt;&gt;"OCCUPIED","OUT OF SCOPE",IF(M297=0,"MISSING AUGUST BILL",IF(M297&gt;1,"DUPLICATE BILL",IF(ABS(Q297)&lt;0.01,"MATCH",IF(Q297&gt;0,"OVERBILLED","UNDERBILLED")))))</f>
        <v>MATCH</v>
      </c>
      <c r="S297" s="26" t="str">
        <f aca="false">IF(M297=0,"",IFERROR(INDEX('Source - Billing Aug26'!$C$5:$C$773,MATCH(A297,'Source - Billing Aug26'!$E$5:$E$773,0)),""))</f>
        <v>AC-VB-0123</v>
      </c>
    </row>
    <row r="298" customFormat="false" ht="15" hidden="false" customHeight="true" outlineLevel="0" collapsed="false">
      <c r="A298" s="26" t="str">
        <f aca="false">'Source - Inventory'!A288</f>
        <v>VB-0124</v>
      </c>
      <c r="B298" s="26" t="str">
        <f aca="false">'Source - Inventory'!B288</f>
        <v>Vessbank</v>
      </c>
      <c r="C298" s="26" t="str">
        <f aca="false">'Source - Inventory'!G288</f>
        <v>COVERED</v>
      </c>
      <c r="D298" s="26" t="str">
        <f aca="false">'Source - Inventory'!J288</f>
        <v>OCCUPIED</v>
      </c>
      <c r="E298" s="26" t="str">
        <f aca="false">'Source - Inventory'!L288</f>
        <v>WL-03145</v>
      </c>
      <c r="F298" s="26" t="str">
        <f aca="false">'Source - Inventory'!M288</f>
        <v>Connie Hernandez</v>
      </c>
      <c r="G298" s="26" t="n">
        <f aca="false">'Source - Inventory'!E288</f>
        <v>32</v>
      </c>
      <c r="H298" s="28" t="n">
        <f aca="false">'Source - Inventory'!O288</f>
        <v>46.9</v>
      </c>
      <c r="I298" s="28" t="n">
        <f aca="false">IF(D298="OCCUPIED",ROUNDUP(H298,0),"")</f>
        <v>47</v>
      </c>
      <c r="J298" s="28" t="n">
        <f aca="false">IF(D298="OCCUPIED",MAX(G298,I298),"")</f>
        <v>47</v>
      </c>
      <c r="K298" s="28" t="n">
        <f aca="false">IF(D298&lt;&gt;"OCCUPIED","",IF(C298="COVERED",Covered_Rate,Open_Rate))</f>
        <v>10.4</v>
      </c>
      <c r="L298" s="39" t="n">
        <f aca="false">IF(D298="OCCUPIED",J298*K298,"")</f>
        <v>488.8</v>
      </c>
      <c r="M298" s="26" t="n">
        <f aca="false">IF(D298&lt;&gt;"OCCUPIED","",COUNTIFS('Source - Billing Aug26'!$E$5:$E$773,A298,'Source - Billing Aug26'!$B$5:$B$773,Billing_Month,'Source - Billing Aug26'!$H$5:$H$773,"MONTHLY_MOORAGE"))</f>
        <v>1</v>
      </c>
      <c r="N298" s="28" t="n">
        <f aca="false">IF(M298=0,"",SUMIFS('Source - Billing Aug26'!$I$5:$I$773,'Source - Billing Aug26'!$E$5:$E$773,A298,'Source - Billing Aug26'!$B$5:$B$773,Billing_Month,'Source - Billing Aug26'!$H$5:$H$773,"MONTHLY_MOORAGE"))</f>
        <v>47</v>
      </c>
      <c r="O298" s="28" t="n">
        <f aca="false">IF(M298=0,"",SUMIFS('Source - Billing Aug26'!$L$5:$L$773,'Source - Billing Aug26'!$E$5:$E$773,A298,'Source - Billing Aug26'!$B$5:$B$773,Billing_Month,'Source - Billing Aug26'!$H$5:$H$773,"MONTHLY_MOORAGE"))</f>
        <v>10.4</v>
      </c>
      <c r="P298" s="39" t="n">
        <f aca="false">IF(D298&lt;&gt;"OCCUPIED","",SUMIFS('Source - Billing Aug26'!$M$5:$M$773,'Source - Billing Aug26'!$E$5:$E$773,A298,'Source - Billing Aug26'!$B$5:$B$773,Billing_Month,'Source - Billing Aug26'!$H$5:$H$773,"MONTHLY_MOORAGE"))</f>
        <v>488.8</v>
      </c>
      <c r="Q298" s="39" t="n">
        <f aca="false">IF(D298&lt;&gt;"OCCUPIED","",P298-L298)</f>
        <v>0</v>
      </c>
      <c r="R298" s="26" t="str">
        <f aca="false">IF(D298&lt;&gt;"OCCUPIED","OUT OF SCOPE",IF(M298=0,"MISSING AUGUST BILL",IF(M298&gt;1,"DUPLICATE BILL",IF(ABS(Q298)&lt;0.01,"MATCH",IF(Q298&gt;0,"OVERBILLED","UNDERBILLED")))))</f>
        <v>MATCH</v>
      </c>
      <c r="S298" s="26" t="str">
        <f aca="false">IF(M298=0,"",IFERROR(INDEX('Source - Billing Aug26'!$C$5:$C$773,MATCH(A298,'Source - Billing Aug26'!$E$5:$E$773,0)),""))</f>
        <v>AC-VB-0124</v>
      </c>
    </row>
    <row r="299" customFormat="false" ht="15" hidden="false" customHeight="true" outlineLevel="0" collapsed="false">
      <c r="A299" s="26" t="str">
        <f aca="false">'Source - Inventory'!A289</f>
        <v>VB-0201</v>
      </c>
      <c r="B299" s="26" t="str">
        <f aca="false">'Source - Inventory'!B289</f>
        <v>Vessbank</v>
      </c>
      <c r="C299" s="26" t="str">
        <f aca="false">'Source - Inventory'!G289</f>
        <v>COVERED</v>
      </c>
      <c r="D299" s="26" t="str">
        <f aca="false">'Source - Inventory'!J289</f>
        <v>OCCUPIED</v>
      </c>
      <c r="E299" s="26" t="str">
        <f aca="false">'Source - Inventory'!L289</f>
        <v>WL-01629</v>
      </c>
      <c r="F299" s="26" t="str">
        <f aca="false">'Source - Inventory'!M289</f>
        <v>Mary Parker</v>
      </c>
      <c r="G299" s="26" t="n">
        <f aca="false">'Source - Inventory'!E289</f>
        <v>32</v>
      </c>
      <c r="H299" s="28" t="n">
        <f aca="false">'Source - Inventory'!O289</f>
        <v>42.3</v>
      </c>
      <c r="I299" s="28" t="n">
        <f aca="false">IF(D299="OCCUPIED",ROUNDUP(H299,0),"")</f>
        <v>43</v>
      </c>
      <c r="J299" s="28" t="n">
        <f aca="false">IF(D299="OCCUPIED",MAX(G299,I299),"")</f>
        <v>43</v>
      </c>
      <c r="K299" s="28" t="n">
        <f aca="false">IF(D299&lt;&gt;"OCCUPIED","",IF(C299="COVERED",Covered_Rate,Open_Rate))</f>
        <v>10.4</v>
      </c>
      <c r="L299" s="39" t="n">
        <f aca="false">IF(D299="OCCUPIED",J299*K299,"")</f>
        <v>447.2</v>
      </c>
      <c r="M299" s="26" t="n">
        <f aca="false">IF(D299&lt;&gt;"OCCUPIED","",COUNTIFS('Source - Billing Aug26'!$E$5:$E$773,A299,'Source - Billing Aug26'!$B$5:$B$773,Billing_Month,'Source - Billing Aug26'!$H$5:$H$773,"MONTHLY_MOORAGE"))</f>
        <v>1</v>
      </c>
      <c r="N299" s="28" t="n">
        <f aca="false">IF(M299=0,"",SUMIFS('Source - Billing Aug26'!$I$5:$I$773,'Source - Billing Aug26'!$E$5:$E$773,A299,'Source - Billing Aug26'!$B$5:$B$773,Billing_Month,'Source - Billing Aug26'!$H$5:$H$773,"MONTHLY_MOORAGE"))</f>
        <v>43</v>
      </c>
      <c r="O299" s="28" t="n">
        <f aca="false">IF(M299=0,"",SUMIFS('Source - Billing Aug26'!$L$5:$L$773,'Source - Billing Aug26'!$E$5:$E$773,A299,'Source - Billing Aug26'!$B$5:$B$773,Billing_Month,'Source - Billing Aug26'!$H$5:$H$773,"MONTHLY_MOORAGE"))</f>
        <v>10.4</v>
      </c>
      <c r="P299" s="39" t="n">
        <f aca="false">IF(D299&lt;&gt;"OCCUPIED","",SUMIFS('Source - Billing Aug26'!$M$5:$M$773,'Source - Billing Aug26'!$E$5:$E$773,A299,'Source - Billing Aug26'!$B$5:$B$773,Billing_Month,'Source - Billing Aug26'!$H$5:$H$773,"MONTHLY_MOORAGE"))</f>
        <v>447.2</v>
      </c>
      <c r="Q299" s="39" t="n">
        <f aca="false">IF(D299&lt;&gt;"OCCUPIED","",P299-L299)</f>
        <v>0</v>
      </c>
      <c r="R299" s="26" t="str">
        <f aca="false">IF(D299&lt;&gt;"OCCUPIED","OUT OF SCOPE",IF(M299=0,"MISSING AUGUST BILL",IF(M299&gt;1,"DUPLICATE BILL",IF(ABS(Q299)&lt;0.01,"MATCH",IF(Q299&gt;0,"OVERBILLED","UNDERBILLED")))))</f>
        <v>MATCH</v>
      </c>
      <c r="S299" s="26" t="str">
        <f aca="false">IF(M299=0,"",IFERROR(INDEX('Source - Billing Aug26'!$C$5:$C$773,MATCH(A299,'Source - Billing Aug26'!$E$5:$E$773,0)),""))</f>
        <v>AC-VB-0201</v>
      </c>
    </row>
    <row r="300" customFormat="false" ht="15" hidden="false" customHeight="true" outlineLevel="0" collapsed="false">
      <c r="A300" s="26" t="str">
        <f aca="false">'Source - Inventory'!A290</f>
        <v>VB-0202</v>
      </c>
      <c r="B300" s="26" t="str">
        <f aca="false">'Source - Inventory'!B290</f>
        <v>Vessbank</v>
      </c>
      <c r="C300" s="26" t="str">
        <f aca="false">'Source - Inventory'!G290</f>
        <v>COVERED</v>
      </c>
      <c r="D300" s="26" t="str">
        <f aca="false">'Source - Inventory'!J290</f>
        <v>OCCUPIED</v>
      </c>
      <c r="E300" s="26" t="str">
        <f aca="false">'Source - Inventory'!L290</f>
        <v>WL-02677</v>
      </c>
      <c r="F300" s="26" t="str">
        <f aca="false">'Source - Inventory'!M290</f>
        <v>Brandon Cabrera</v>
      </c>
      <c r="G300" s="26" t="n">
        <f aca="false">'Source - Inventory'!E290</f>
        <v>40</v>
      </c>
      <c r="H300" s="28" t="n">
        <f aca="false">'Source - Inventory'!O290</f>
        <v>27.2</v>
      </c>
      <c r="I300" s="28" t="n">
        <f aca="false">IF(D300="OCCUPIED",ROUNDUP(H300,0),"")</f>
        <v>28</v>
      </c>
      <c r="J300" s="28" t="n">
        <f aca="false">IF(D300="OCCUPIED",MAX(G300,I300),"")</f>
        <v>40</v>
      </c>
      <c r="K300" s="28" t="n">
        <f aca="false">IF(D300&lt;&gt;"OCCUPIED","",IF(C300="COVERED",Covered_Rate,Open_Rate))</f>
        <v>10.4</v>
      </c>
      <c r="L300" s="39" t="n">
        <f aca="false">IF(D300="OCCUPIED",J300*K300,"")</f>
        <v>416</v>
      </c>
      <c r="M300" s="26" t="n">
        <f aca="false">IF(D300&lt;&gt;"OCCUPIED","",COUNTIFS('Source - Billing Aug26'!$E$5:$E$773,A300,'Source - Billing Aug26'!$B$5:$B$773,Billing_Month,'Source - Billing Aug26'!$H$5:$H$773,"MONTHLY_MOORAGE"))</f>
        <v>1</v>
      </c>
      <c r="N300" s="28" t="n">
        <f aca="false">IF(M300=0,"",SUMIFS('Source - Billing Aug26'!$I$5:$I$773,'Source - Billing Aug26'!$E$5:$E$773,A300,'Source - Billing Aug26'!$B$5:$B$773,Billing_Month,'Source - Billing Aug26'!$H$5:$H$773,"MONTHLY_MOORAGE"))</f>
        <v>40</v>
      </c>
      <c r="O300" s="28" t="n">
        <f aca="false">IF(M300=0,"",SUMIFS('Source - Billing Aug26'!$L$5:$L$773,'Source - Billing Aug26'!$E$5:$E$773,A300,'Source - Billing Aug26'!$B$5:$B$773,Billing_Month,'Source - Billing Aug26'!$H$5:$H$773,"MONTHLY_MOORAGE"))</f>
        <v>10.4</v>
      </c>
      <c r="P300" s="39" t="n">
        <f aca="false">IF(D300&lt;&gt;"OCCUPIED","",SUMIFS('Source - Billing Aug26'!$M$5:$M$773,'Source - Billing Aug26'!$E$5:$E$773,A300,'Source - Billing Aug26'!$B$5:$B$773,Billing_Month,'Source - Billing Aug26'!$H$5:$H$773,"MONTHLY_MOORAGE"))</f>
        <v>416</v>
      </c>
      <c r="Q300" s="39" t="n">
        <f aca="false">IF(D300&lt;&gt;"OCCUPIED","",P300-L300)</f>
        <v>0</v>
      </c>
      <c r="R300" s="26" t="str">
        <f aca="false">IF(D300&lt;&gt;"OCCUPIED","OUT OF SCOPE",IF(M300=0,"MISSING AUGUST BILL",IF(M300&gt;1,"DUPLICATE BILL",IF(ABS(Q300)&lt;0.01,"MATCH",IF(Q300&gt;0,"OVERBILLED","UNDERBILLED")))))</f>
        <v>MATCH</v>
      </c>
      <c r="S300" s="26" t="str">
        <f aca="false">IF(M300=0,"",IFERROR(INDEX('Source - Billing Aug26'!$C$5:$C$773,MATCH(A300,'Source - Billing Aug26'!$E$5:$E$773,0)),""))</f>
        <v>AC-VB-0202</v>
      </c>
    </row>
    <row r="301" customFormat="false" ht="15" hidden="false" customHeight="true" outlineLevel="0" collapsed="false">
      <c r="A301" s="26" t="str">
        <f aca="false">'Source - Inventory'!A291</f>
        <v>VB-0203</v>
      </c>
      <c r="B301" s="26" t="str">
        <f aca="false">'Source - Inventory'!B291</f>
        <v>Vessbank</v>
      </c>
      <c r="C301" s="26" t="str">
        <f aca="false">'Source - Inventory'!G291</f>
        <v>COVERED</v>
      </c>
      <c r="D301" s="26" t="str">
        <f aca="false">'Source - Inventory'!J291</f>
        <v>OCCUPIED</v>
      </c>
      <c r="E301" s="26" t="str">
        <f aca="false">'Source - Inventory'!L291</f>
        <v>WL-03705</v>
      </c>
      <c r="F301" s="26" t="str">
        <f aca="false">'Source - Inventory'!M291</f>
        <v>Brittany Garcia</v>
      </c>
      <c r="G301" s="26" t="n">
        <f aca="false">'Source - Inventory'!E291</f>
        <v>32</v>
      </c>
      <c r="H301" s="28" t="n">
        <f aca="false">'Source - Inventory'!O291</f>
        <v>36</v>
      </c>
      <c r="I301" s="28" t="n">
        <f aca="false">IF(D301="OCCUPIED",ROUNDUP(H301,0),"")</f>
        <v>36</v>
      </c>
      <c r="J301" s="28" t="n">
        <f aca="false">IF(D301="OCCUPIED",MAX(G301,I301),"")</f>
        <v>36</v>
      </c>
      <c r="K301" s="28" t="n">
        <f aca="false">IF(D301&lt;&gt;"OCCUPIED","",IF(C301="COVERED",Covered_Rate,Open_Rate))</f>
        <v>10.4</v>
      </c>
      <c r="L301" s="39" t="n">
        <f aca="false">IF(D301="OCCUPIED",J301*K301,"")</f>
        <v>374.4</v>
      </c>
      <c r="M301" s="26" t="n">
        <f aca="false">IF(D301&lt;&gt;"OCCUPIED","",COUNTIFS('Source - Billing Aug26'!$E$5:$E$773,A301,'Source - Billing Aug26'!$B$5:$B$773,Billing_Month,'Source - Billing Aug26'!$H$5:$H$773,"MONTHLY_MOORAGE"))</f>
        <v>1</v>
      </c>
      <c r="N301" s="28" t="n">
        <f aca="false">IF(M301=0,"",SUMIFS('Source - Billing Aug26'!$I$5:$I$773,'Source - Billing Aug26'!$E$5:$E$773,A301,'Source - Billing Aug26'!$B$5:$B$773,Billing_Month,'Source - Billing Aug26'!$H$5:$H$773,"MONTHLY_MOORAGE"))</f>
        <v>36</v>
      </c>
      <c r="O301" s="28" t="n">
        <f aca="false">IF(M301=0,"",SUMIFS('Source - Billing Aug26'!$L$5:$L$773,'Source - Billing Aug26'!$E$5:$E$773,A301,'Source - Billing Aug26'!$B$5:$B$773,Billing_Month,'Source - Billing Aug26'!$H$5:$H$773,"MONTHLY_MOORAGE"))</f>
        <v>10.4</v>
      </c>
      <c r="P301" s="39" t="n">
        <f aca="false">IF(D301&lt;&gt;"OCCUPIED","",SUMIFS('Source - Billing Aug26'!$M$5:$M$773,'Source - Billing Aug26'!$E$5:$E$773,A301,'Source - Billing Aug26'!$B$5:$B$773,Billing_Month,'Source - Billing Aug26'!$H$5:$H$773,"MONTHLY_MOORAGE"))</f>
        <v>374.4</v>
      </c>
      <c r="Q301" s="39" t="n">
        <f aca="false">IF(D301&lt;&gt;"OCCUPIED","",P301-L301)</f>
        <v>0</v>
      </c>
      <c r="R301" s="26" t="str">
        <f aca="false">IF(D301&lt;&gt;"OCCUPIED","OUT OF SCOPE",IF(M301=0,"MISSING AUGUST BILL",IF(M301&gt;1,"DUPLICATE BILL",IF(ABS(Q301)&lt;0.01,"MATCH",IF(Q301&gt;0,"OVERBILLED","UNDERBILLED")))))</f>
        <v>MATCH</v>
      </c>
      <c r="S301" s="26" t="str">
        <f aca="false">IF(M301=0,"",IFERROR(INDEX('Source - Billing Aug26'!$C$5:$C$773,MATCH(A301,'Source - Billing Aug26'!$E$5:$E$773,0)),""))</f>
        <v>AC-VB-0203</v>
      </c>
    </row>
    <row r="302" customFormat="false" ht="15" hidden="false" customHeight="true" outlineLevel="0" collapsed="false">
      <c r="A302" s="26" t="str">
        <f aca="false">'Source - Inventory'!A292</f>
        <v>VB-0204</v>
      </c>
      <c r="B302" s="26" t="str">
        <f aca="false">'Source - Inventory'!B292</f>
        <v>Vessbank</v>
      </c>
      <c r="C302" s="26" t="str">
        <f aca="false">'Source - Inventory'!G292</f>
        <v>COVERED</v>
      </c>
      <c r="D302" s="26" t="str">
        <f aca="false">'Source - Inventory'!J292</f>
        <v>OCCUPIED</v>
      </c>
      <c r="E302" s="26" t="str">
        <f aca="false">'Source - Inventory'!L292</f>
        <v>WL-03015</v>
      </c>
      <c r="F302" s="26" t="str">
        <f aca="false">'Source - Inventory'!M292</f>
        <v>Andrew Osborne</v>
      </c>
      <c r="G302" s="26" t="n">
        <f aca="false">'Source - Inventory'!E292</f>
        <v>40</v>
      </c>
      <c r="H302" s="28" t="n">
        <f aca="false">'Source - Inventory'!O292</f>
        <v>41.7</v>
      </c>
      <c r="I302" s="28" t="n">
        <f aca="false">IF(D302="OCCUPIED",ROUNDUP(H302,0),"")</f>
        <v>42</v>
      </c>
      <c r="J302" s="28" t="n">
        <f aca="false">IF(D302="OCCUPIED",MAX(G302,I302),"")</f>
        <v>42</v>
      </c>
      <c r="K302" s="28" t="n">
        <f aca="false">IF(D302&lt;&gt;"OCCUPIED","",IF(C302="COVERED",Covered_Rate,Open_Rate))</f>
        <v>10.4</v>
      </c>
      <c r="L302" s="39" t="n">
        <f aca="false">IF(D302="OCCUPIED",J302*K302,"")</f>
        <v>436.8</v>
      </c>
      <c r="M302" s="26" t="n">
        <f aca="false">IF(D302&lt;&gt;"OCCUPIED","",COUNTIFS('Source - Billing Aug26'!$E$5:$E$773,A302,'Source - Billing Aug26'!$B$5:$B$773,Billing_Month,'Source - Billing Aug26'!$H$5:$H$773,"MONTHLY_MOORAGE"))</f>
        <v>1</v>
      </c>
      <c r="N302" s="28" t="n">
        <f aca="false">IF(M302=0,"",SUMIFS('Source - Billing Aug26'!$I$5:$I$773,'Source - Billing Aug26'!$E$5:$E$773,A302,'Source - Billing Aug26'!$B$5:$B$773,Billing_Month,'Source - Billing Aug26'!$H$5:$H$773,"MONTHLY_MOORAGE"))</f>
        <v>42</v>
      </c>
      <c r="O302" s="28" t="n">
        <f aca="false">IF(M302=0,"",SUMIFS('Source - Billing Aug26'!$L$5:$L$773,'Source - Billing Aug26'!$E$5:$E$773,A302,'Source - Billing Aug26'!$B$5:$B$773,Billing_Month,'Source - Billing Aug26'!$H$5:$H$773,"MONTHLY_MOORAGE"))</f>
        <v>10.4</v>
      </c>
      <c r="P302" s="39" t="n">
        <f aca="false">IF(D302&lt;&gt;"OCCUPIED","",SUMIFS('Source - Billing Aug26'!$M$5:$M$773,'Source - Billing Aug26'!$E$5:$E$773,A302,'Source - Billing Aug26'!$B$5:$B$773,Billing_Month,'Source - Billing Aug26'!$H$5:$H$773,"MONTHLY_MOORAGE"))</f>
        <v>436.8</v>
      </c>
      <c r="Q302" s="39" t="n">
        <f aca="false">IF(D302&lt;&gt;"OCCUPIED","",P302-L302)</f>
        <v>0</v>
      </c>
      <c r="R302" s="26" t="str">
        <f aca="false">IF(D302&lt;&gt;"OCCUPIED","OUT OF SCOPE",IF(M302=0,"MISSING AUGUST BILL",IF(M302&gt;1,"DUPLICATE BILL",IF(ABS(Q302)&lt;0.01,"MATCH",IF(Q302&gt;0,"OVERBILLED","UNDERBILLED")))))</f>
        <v>MATCH</v>
      </c>
      <c r="S302" s="26" t="str">
        <f aca="false">IF(M302=0,"",IFERROR(INDEX('Source - Billing Aug26'!$C$5:$C$773,MATCH(A302,'Source - Billing Aug26'!$E$5:$E$773,0)),""))</f>
        <v>AC-VB-0204</v>
      </c>
    </row>
    <row r="303" customFormat="false" ht="15" hidden="false" customHeight="true" outlineLevel="0" collapsed="false">
      <c r="A303" s="26" t="str">
        <f aca="false">'Source - Inventory'!A293</f>
        <v>VB-0205</v>
      </c>
      <c r="B303" s="26" t="str">
        <f aca="false">'Source - Inventory'!B293</f>
        <v>Vessbank</v>
      </c>
      <c r="C303" s="26" t="str">
        <f aca="false">'Source - Inventory'!G293</f>
        <v>COVERED</v>
      </c>
      <c r="D303" s="26" t="str">
        <f aca="false">'Source - Inventory'!J293</f>
        <v>OCCUPIED</v>
      </c>
      <c r="E303" s="26" t="str">
        <f aca="false">'Source - Inventory'!L293</f>
        <v>WL-02622</v>
      </c>
      <c r="F303" s="26" t="str">
        <f aca="false">'Source - Inventory'!M293</f>
        <v>Laura Murillo</v>
      </c>
      <c r="G303" s="26" t="n">
        <f aca="false">'Source - Inventory'!E293</f>
        <v>28</v>
      </c>
      <c r="H303" s="28" t="n">
        <f aca="false">'Source - Inventory'!O293</f>
        <v>34.3</v>
      </c>
      <c r="I303" s="28" t="n">
        <f aca="false">IF(D303="OCCUPIED",ROUNDUP(H303,0),"")</f>
        <v>35</v>
      </c>
      <c r="J303" s="28" t="n">
        <f aca="false">IF(D303="OCCUPIED",MAX(G303,I303),"")</f>
        <v>35</v>
      </c>
      <c r="K303" s="28" t="n">
        <f aca="false">IF(D303&lt;&gt;"OCCUPIED","",IF(C303="COVERED",Covered_Rate,Open_Rate))</f>
        <v>10.4</v>
      </c>
      <c r="L303" s="39" t="n">
        <f aca="false">IF(D303="OCCUPIED",J303*K303,"")</f>
        <v>364</v>
      </c>
      <c r="M303" s="26" t="n">
        <f aca="false">IF(D303&lt;&gt;"OCCUPIED","",COUNTIFS('Source - Billing Aug26'!$E$5:$E$773,A303,'Source - Billing Aug26'!$B$5:$B$773,Billing_Month,'Source - Billing Aug26'!$H$5:$H$773,"MONTHLY_MOORAGE"))</f>
        <v>1</v>
      </c>
      <c r="N303" s="28" t="n">
        <f aca="false">IF(M303=0,"",SUMIFS('Source - Billing Aug26'!$I$5:$I$773,'Source - Billing Aug26'!$E$5:$E$773,A303,'Source - Billing Aug26'!$B$5:$B$773,Billing_Month,'Source - Billing Aug26'!$H$5:$H$773,"MONTHLY_MOORAGE"))</f>
        <v>35</v>
      </c>
      <c r="O303" s="28" t="n">
        <f aca="false">IF(M303=0,"",SUMIFS('Source - Billing Aug26'!$L$5:$L$773,'Source - Billing Aug26'!$E$5:$E$773,A303,'Source - Billing Aug26'!$B$5:$B$773,Billing_Month,'Source - Billing Aug26'!$H$5:$H$773,"MONTHLY_MOORAGE"))</f>
        <v>10.4</v>
      </c>
      <c r="P303" s="39" t="n">
        <f aca="false">IF(D303&lt;&gt;"OCCUPIED","",SUMIFS('Source - Billing Aug26'!$M$5:$M$773,'Source - Billing Aug26'!$E$5:$E$773,A303,'Source - Billing Aug26'!$B$5:$B$773,Billing_Month,'Source - Billing Aug26'!$H$5:$H$773,"MONTHLY_MOORAGE"))</f>
        <v>364</v>
      </c>
      <c r="Q303" s="39" t="n">
        <f aca="false">IF(D303&lt;&gt;"OCCUPIED","",P303-L303)</f>
        <v>0</v>
      </c>
      <c r="R303" s="26" t="str">
        <f aca="false">IF(D303&lt;&gt;"OCCUPIED","OUT OF SCOPE",IF(M303=0,"MISSING AUGUST BILL",IF(M303&gt;1,"DUPLICATE BILL",IF(ABS(Q303)&lt;0.01,"MATCH",IF(Q303&gt;0,"OVERBILLED","UNDERBILLED")))))</f>
        <v>MATCH</v>
      </c>
      <c r="S303" s="26" t="str">
        <f aca="false">IF(M303=0,"",IFERROR(INDEX('Source - Billing Aug26'!$C$5:$C$773,MATCH(A303,'Source - Billing Aug26'!$E$5:$E$773,0)),""))</f>
        <v>AC-VB-0205</v>
      </c>
    </row>
    <row r="304" customFormat="false" ht="15" hidden="false" customHeight="true" outlineLevel="0" collapsed="false">
      <c r="A304" s="26" t="str">
        <f aca="false">'Source - Inventory'!A294</f>
        <v>VB-0206</v>
      </c>
      <c r="B304" s="26" t="str">
        <f aca="false">'Source - Inventory'!B294</f>
        <v>Vessbank</v>
      </c>
      <c r="C304" s="26" t="str">
        <f aca="false">'Source - Inventory'!G294</f>
        <v>COVERED</v>
      </c>
      <c r="D304" s="26" t="str">
        <f aca="false">'Source - Inventory'!J294</f>
        <v>OCCUPIED</v>
      </c>
      <c r="E304" s="26" t="str">
        <f aca="false">'Source - Inventory'!L294</f>
        <v>WL-01377</v>
      </c>
      <c r="F304" s="26" t="str">
        <f aca="false">'Source - Inventory'!M294</f>
        <v>Rhonda Ferguson</v>
      </c>
      <c r="G304" s="26" t="n">
        <f aca="false">'Source - Inventory'!E294</f>
        <v>28</v>
      </c>
      <c r="H304" s="28" t="n">
        <f aca="false">'Source - Inventory'!O294</f>
        <v>22.5</v>
      </c>
      <c r="I304" s="28" t="n">
        <f aca="false">IF(D304="OCCUPIED",ROUNDUP(H304,0),"")</f>
        <v>23</v>
      </c>
      <c r="J304" s="28" t="n">
        <f aca="false">IF(D304="OCCUPIED",MAX(G304,I304),"")</f>
        <v>28</v>
      </c>
      <c r="K304" s="28" t="n">
        <f aca="false">IF(D304&lt;&gt;"OCCUPIED","",IF(C304="COVERED",Covered_Rate,Open_Rate))</f>
        <v>10.4</v>
      </c>
      <c r="L304" s="39" t="n">
        <f aca="false">IF(D304="OCCUPIED",J304*K304,"")</f>
        <v>291.2</v>
      </c>
      <c r="M304" s="26" t="n">
        <f aca="false">IF(D304&lt;&gt;"OCCUPIED","",COUNTIFS('Source - Billing Aug26'!$E$5:$E$773,A304,'Source - Billing Aug26'!$B$5:$B$773,Billing_Month,'Source - Billing Aug26'!$H$5:$H$773,"MONTHLY_MOORAGE"))</f>
        <v>1</v>
      </c>
      <c r="N304" s="28" t="n">
        <f aca="false">IF(M304=0,"",SUMIFS('Source - Billing Aug26'!$I$5:$I$773,'Source - Billing Aug26'!$E$5:$E$773,A304,'Source - Billing Aug26'!$B$5:$B$773,Billing_Month,'Source - Billing Aug26'!$H$5:$H$773,"MONTHLY_MOORAGE"))</f>
        <v>28</v>
      </c>
      <c r="O304" s="28" t="n">
        <f aca="false">IF(M304=0,"",SUMIFS('Source - Billing Aug26'!$L$5:$L$773,'Source - Billing Aug26'!$E$5:$E$773,A304,'Source - Billing Aug26'!$B$5:$B$773,Billing_Month,'Source - Billing Aug26'!$H$5:$H$773,"MONTHLY_MOORAGE"))</f>
        <v>10.4</v>
      </c>
      <c r="P304" s="39" t="n">
        <f aca="false">IF(D304&lt;&gt;"OCCUPIED","",SUMIFS('Source - Billing Aug26'!$M$5:$M$773,'Source - Billing Aug26'!$E$5:$E$773,A304,'Source - Billing Aug26'!$B$5:$B$773,Billing_Month,'Source - Billing Aug26'!$H$5:$H$773,"MONTHLY_MOORAGE"))</f>
        <v>291.2</v>
      </c>
      <c r="Q304" s="39" t="n">
        <f aca="false">IF(D304&lt;&gt;"OCCUPIED","",P304-L304)</f>
        <v>0</v>
      </c>
      <c r="R304" s="26" t="str">
        <f aca="false">IF(D304&lt;&gt;"OCCUPIED","OUT OF SCOPE",IF(M304=0,"MISSING AUGUST BILL",IF(M304&gt;1,"DUPLICATE BILL",IF(ABS(Q304)&lt;0.01,"MATCH",IF(Q304&gt;0,"OVERBILLED","UNDERBILLED")))))</f>
        <v>MATCH</v>
      </c>
      <c r="S304" s="26" t="str">
        <f aca="false">IF(M304=0,"",IFERROR(INDEX('Source - Billing Aug26'!$C$5:$C$773,MATCH(A304,'Source - Billing Aug26'!$E$5:$E$773,0)),""))</f>
        <v>AC-VB-0206</v>
      </c>
    </row>
    <row r="305" customFormat="false" ht="15" hidden="false" customHeight="true" outlineLevel="0" collapsed="false">
      <c r="A305" s="26" t="str">
        <f aca="false">'Source - Inventory'!A295</f>
        <v>VB-0207</v>
      </c>
      <c r="B305" s="26" t="str">
        <f aca="false">'Source - Inventory'!B295</f>
        <v>Vessbank</v>
      </c>
      <c r="C305" s="26" t="str">
        <f aca="false">'Source - Inventory'!G295</f>
        <v>COVERED</v>
      </c>
      <c r="D305" s="26" t="str">
        <f aca="false">'Source - Inventory'!J295</f>
        <v>OCCUPIED</v>
      </c>
      <c r="E305" s="26" t="str">
        <f aca="false">'Source - Inventory'!L295</f>
        <v>WL-03580</v>
      </c>
      <c r="F305" s="26" t="str">
        <f aca="false">'Source - Inventory'!M295</f>
        <v>Rebecca Carson</v>
      </c>
      <c r="G305" s="26" t="n">
        <f aca="false">'Source - Inventory'!E295</f>
        <v>24</v>
      </c>
      <c r="H305" s="28" t="n">
        <f aca="false">'Source - Inventory'!O295</f>
        <v>49.1</v>
      </c>
      <c r="I305" s="28" t="n">
        <f aca="false">IF(D305="OCCUPIED",ROUNDUP(H305,0),"")</f>
        <v>50</v>
      </c>
      <c r="J305" s="28" t="n">
        <f aca="false">IF(D305="OCCUPIED",MAX(G305,I305),"")</f>
        <v>50</v>
      </c>
      <c r="K305" s="28" t="n">
        <f aca="false">IF(D305&lt;&gt;"OCCUPIED","",IF(C305="COVERED",Covered_Rate,Open_Rate))</f>
        <v>10.4</v>
      </c>
      <c r="L305" s="39" t="n">
        <f aca="false">IF(D305="OCCUPIED",J305*K305,"")</f>
        <v>520</v>
      </c>
      <c r="M305" s="26" t="n">
        <f aca="false">IF(D305&lt;&gt;"OCCUPIED","",COUNTIFS('Source - Billing Aug26'!$E$5:$E$773,A305,'Source - Billing Aug26'!$B$5:$B$773,Billing_Month,'Source - Billing Aug26'!$H$5:$H$773,"MONTHLY_MOORAGE"))</f>
        <v>1</v>
      </c>
      <c r="N305" s="28" t="n">
        <f aca="false">IF(M305=0,"",SUMIFS('Source - Billing Aug26'!$I$5:$I$773,'Source - Billing Aug26'!$E$5:$E$773,A305,'Source - Billing Aug26'!$B$5:$B$773,Billing_Month,'Source - Billing Aug26'!$H$5:$H$773,"MONTHLY_MOORAGE"))</f>
        <v>50</v>
      </c>
      <c r="O305" s="28" t="n">
        <f aca="false">IF(M305=0,"",SUMIFS('Source - Billing Aug26'!$L$5:$L$773,'Source - Billing Aug26'!$E$5:$E$773,A305,'Source - Billing Aug26'!$B$5:$B$773,Billing_Month,'Source - Billing Aug26'!$H$5:$H$773,"MONTHLY_MOORAGE"))</f>
        <v>10.4</v>
      </c>
      <c r="P305" s="39" t="n">
        <f aca="false">IF(D305&lt;&gt;"OCCUPIED","",SUMIFS('Source - Billing Aug26'!$M$5:$M$773,'Source - Billing Aug26'!$E$5:$E$773,A305,'Source - Billing Aug26'!$B$5:$B$773,Billing_Month,'Source - Billing Aug26'!$H$5:$H$773,"MONTHLY_MOORAGE"))</f>
        <v>520</v>
      </c>
      <c r="Q305" s="39" t="n">
        <f aca="false">IF(D305&lt;&gt;"OCCUPIED","",P305-L305)</f>
        <v>0</v>
      </c>
      <c r="R305" s="26" t="str">
        <f aca="false">IF(D305&lt;&gt;"OCCUPIED","OUT OF SCOPE",IF(M305=0,"MISSING AUGUST BILL",IF(M305&gt;1,"DUPLICATE BILL",IF(ABS(Q305)&lt;0.01,"MATCH",IF(Q305&gt;0,"OVERBILLED","UNDERBILLED")))))</f>
        <v>MATCH</v>
      </c>
      <c r="S305" s="26" t="str">
        <f aca="false">IF(M305=0,"",IFERROR(INDEX('Source - Billing Aug26'!$C$5:$C$773,MATCH(A305,'Source - Billing Aug26'!$E$5:$E$773,0)),""))</f>
        <v>AC-VB-0207</v>
      </c>
    </row>
    <row r="306" customFormat="false" ht="15" hidden="false" customHeight="true" outlineLevel="0" collapsed="false">
      <c r="A306" s="26" t="str">
        <f aca="false">'Source - Inventory'!A296</f>
        <v>VB-0208</v>
      </c>
      <c r="B306" s="26" t="str">
        <f aca="false">'Source - Inventory'!B296</f>
        <v>Vessbank</v>
      </c>
      <c r="C306" s="26" t="str">
        <f aca="false">'Source - Inventory'!G296</f>
        <v>COVERED</v>
      </c>
      <c r="D306" s="26" t="str">
        <f aca="false">'Source - Inventory'!J296</f>
        <v>OCCUPIED</v>
      </c>
      <c r="E306" s="26" t="str">
        <f aca="false">'Source - Inventory'!L296</f>
        <v>WL-03499</v>
      </c>
      <c r="F306" s="26" t="str">
        <f aca="false">'Source - Inventory'!M296</f>
        <v>Cameron Foster</v>
      </c>
      <c r="G306" s="26" t="n">
        <f aca="false">'Source - Inventory'!E296</f>
        <v>40</v>
      </c>
      <c r="H306" s="28" t="n">
        <f aca="false">'Source - Inventory'!O296</f>
        <v>21.8</v>
      </c>
      <c r="I306" s="28" t="n">
        <f aca="false">IF(D306="OCCUPIED",ROUNDUP(H306,0),"")</f>
        <v>22</v>
      </c>
      <c r="J306" s="28" t="n">
        <f aca="false">IF(D306="OCCUPIED",MAX(G306,I306),"")</f>
        <v>40</v>
      </c>
      <c r="K306" s="28" t="n">
        <f aca="false">IF(D306&lt;&gt;"OCCUPIED","",IF(C306="COVERED",Covered_Rate,Open_Rate))</f>
        <v>10.4</v>
      </c>
      <c r="L306" s="39" t="n">
        <f aca="false">IF(D306="OCCUPIED",J306*K306,"")</f>
        <v>416</v>
      </c>
      <c r="M306" s="26" t="n">
        <f aca="false">IF(D306&lt;&gt;"OCCUPIED","",COUNTIFS('Source - Billing Aug26'!$E$5:$E$773,A306,'Source - Billing Aug26'!$B$5:$B$773,Billing_Month,'Source - Billing Aug26'!$H$5:$H$773,"MONTHLY_MOORAGE"))</f>
        <v>1</v>
      </c>
      <c r="N306" s="28" t="n">
        <f aca="false">IF(M306=0,"",SUMIFS('Source - Billing Aug26'!$I$5:$I$773,'Source - Billing Aug26'!$E$5:$E$773,A306,'Source - Billing Aug26'!$B$5:$B$773,Billing_Month,'Source - Billing Aug26'!$H$5:$H$773,"MONTHLY_MOORAGE"))</f>
        <v>40</v>
      </c>
      <c r="O306" s="28" t="n">
        <f aca="false">IF(M306=0,"",SUMIFS('Source - Billing Aug26'!$L$5:$L$773,'Source - Billing Aug26'!$E$5:$E$773,A306,'Source - Billing Aug26'!$B$5:$B$773,Billing_Month,'Source - Billing Aug26'!$H$5:$H$773,"MONTHLY_MOORAGE"))</f>
        <v>10.4</v>
      </c>
      <c r="P306" s="39" t="n">
        <f aca="false">IF(D306&lt;&gt;"OCCUPIED","",SUMIFS('Source - Billing Aug26'!$M$5:$M$773,'Source - Billing Aug26'!$E$5:$E$773,A306,'Source - Billing Aug26'!$B$5:$B$773,Billing_Month,'Source - Billing Aug26'!$H$5:$H$773,"MONTHLY_MOORAGE"))</f>
        <v>416</v>
      </c>
      <c r="Q306" s="39" t="n">
        <f aca="false">IF(D306&lt;&gt;"OCCUPIED","",P306-L306)</f>
        <v>0</v>
      </c>
      <c r="R306" s="26" t="str">
        <f aca="false">IF(D306&lt;&gt;"OCCUPIED","OUT OF SCOPE",IF(M306=0,"MISSING AUGUST BILL",IF(M306&gt;1,"DUPLICATE BILL",IF(ABS(Q306)&lt;0.01,"MATCH",IF(Q306&gt;0,"OVERBILLED","UNDERBILLED")))))</f>
        <v>MATCH</v>
      </c>
      <c r="S306" s="26" t="str">
        <f aca="false">IF(M306=0,"",IFERROR(INDEX('Source - Billing Aug26'!$C$5:$C$773,MATCH(A306,'Source - Billing Aug26'!$E$5:$E$773,0)),""))</f>
        <v>AC-VB-0208</v>
      </c>
    </row>
    <row r="307" customFormat="false" ht="15" hidden="false" customHeight="true" outlineLevel="0" collapsed="false">
      <c r="A307" s="26" t="str">
        <f aca="false">'Source - Inventory'!A297</f>
        <v>VB-0209</v>
      </c>
      <c r="B307" s="26" t="str">
        <f aca="false">'Source - Inventory'!B297</f>
        <v>Vessbank</v>
      </c>
      <c r="C307" s="26" t="str">
        <f aca="false">'Source - Inventory'!G297</f>
        <v>COVERED</v>
      </c>
      <c r="D307" s="26" t="str">
        <f aca="false">'Source - Inventory'!J297</f>
        <v>OCCUPIED</v>
      </c>
      <c r="E307" s="26" t="str">
        <f aca="false">'Source - Inventory'!L297</f>
        <v>WL-02734</v>
      </c>
      <c r="F307" s="26" t="str">
        <f aca="false">'Source - Inventory'!M297</f>
        <v>Kenneth Lewis</v>
      </c>
      <c r="G307" s="26" t="n">
        <f aca="false">'Source - Inventory'!E297</f>
        <v>32</v>
      </c>
      <c r="H307" s="28" t="n">
        <f aca="false">'Source - Inventory'!O297</f>
        <v>38.1</v>
      </c>
      <c r="I307" s="28" t="n">
        <f aca="false">IF(D307="OCCUPIED",ROUNDUP(H307,0),"")</f>
        <v>39</v>
      </c>
      <c r="J307" s="28" t="n">
        <f aca="false">IF(D307="OCCUPIED",MAX(G307,I307),"")</f>
        <v>39</v>
      </c>
      <c r="K307" s="28" t="n">
        <f aca="false">IF(D307&lt;&gt;"OCCUPIED","",IF(C307="COVERED",Covered_Rate,Open_Rate))</f>
        <v>10.4</v>
      </c>
      <c r="L307" s="39" t="n">
        <f aca="false">IF(D307="OCCUPIED",J307*K307,"")</f>
        <v>405.6</v>
      </c>
      <c r="M307" s="26" t="n">
        <f aca="false">IF(D307&lt;&gt;"OCCUPIED","",COUNTIFS('Source - Billing Aug26'!$E$5:$E$773,A307,'Source - Billing Aug26'!$B$5:$B$773,Billing_Month,'Source - Billing Aug26'!$H$5:$H$773,"MONTHLY_MOORAGE"))</f>
        <v>1</v>
      </c>
      <c r="N307" s="28" t="n">
        <f aca="false">IF(M307=0,"",SUMIFS('Source - Billing Aug26'!$I$5:$I$773,'Source - Billing Aug26'!$E$5:$E$773,A307,'Source - Billing Aug26'!$B$5:$B$773,Billing_Month,'Source - Billing Aug26'!$H$5:$H$773,"MONTHLY_MOORAGE"))</f>
        <v>39</v>
      </c>
      <c r="O307" s="28" t="n">
        <f aca="false">IF(M307=0,"",SUMIFS('Source - Billing Aug26'!$L$5:$L$773,'Source - Billing Aug26'!$E$5:$E$773,A307,'Source - Billing Aug26'!$B$5:$B$773,Billing_Month,'Source - Billing Aug26'!$H$5:$H$773,"MONTHLY_MOORAGE"))</f>
        <v>10.4</v>
      </c>
      <c r="P307" s="39" t="n">
        <f aca="false">IF(D307&lt;&gt;"OCCUPIED","",SUMIFS('Source - Billing Aug26'!$M$5:$M$773,'Source - Billing Aug26'!$E$5:$E$773,A307,'Source - Billing Aug26'!$B$5:$B$773,Billing_Month,'Source - Billing Aug26'!$H$5:$H$773,"MONTHLY_MOORAGE"))</f>
        <v>405.6</v>
      </c>
      <c r="Q307" s="39" t="n">
        <f aca="false">IF(D307&lt;&gt;"OCCUPIED","",P307-L307)</f>
        <v>0</v>
      </c>
      <c r="R307" s="26" t="str">
        <f aca="false">IF(D307&lt;&gt;"OCCUPIED","OUT OF SCOPE",IF(M307=0,"MISSING AUGUST BILL",IF(M307&gt;1,"DUPLICATE BILL",IF(ABS(Q307)&lt;0.01,"MATCH",IF(Q307&gt;0,"OVERBILLED","UNDERBILLED")))))</f>
        <v>MATCH</v>
      </c>
      <c r="S307" s="26" t="str">
        <f aca="false">IF(M307=0,"",IFERROR(INDEX('Source - Billing Aug26'!$C$5:$C$773,MATCH(A307,'Source - Billing Aug26'!$E$5:$E$773,0)),""))</f>
        <v>AC-VB-0209</v>
      </c>
    </row>
    <row r="308" customFormat="false" ht="15" hidden="false" customHeight="true" outlineLevel="0" collapsed="false">
      <c r="A308" s="26" t="str">
        <f aca="false">'Source - Inventory'!A298</f>
        <v>VB-0210</v>
      </c>
      <c r="B308" s="26" t="str">
        <f aca="false">'Source - Inventory'!B298</f>
        <v>Vessbank</v>
      </c>
      <c r="C308" s="26" t="str">
        <f aca="false">'Source - Inventory'!G298</f>
        <v>COVERED</v>
      </c>
      <c r="D308" s="26" t="str">
        <f aca="false">'Source - Inventory'!J298</f>
        <v>OCCUPIED</v>
      </c>
      <c r="E308" s="26" t="str">
        <f aca="false">'Source - Inventory'!L298</f>
        <v>WL-02868</v>
      </c>
      <c r="F308" s="26" t="str">
        <f aca="false">'Source - Inventory'!M298</f>
        <v>Michael Lopez</v>
      </c>
      <c r="G308" s="26" t="n">
        <f aca="false">'Source - Inventory'!E298</f>
        <v>28</v>
      </c>
      <c r="H308" s="28" t="n">
        <f aca="false">'Source - Inventory'!O298</f>
        <v>20.9</v>
      </c>
      <c r="I308" s="28" t="n">
        <f aca="false">IF(D308="OCCUPIED",ROUNDUP(H308,0),"")</f>
        <v>21</v>
      </c>
      <c r="J308" s="28" t="n">
        <f aca="false">IF(D308="OCCUPIED",MAX(G308,I308),"")</f>
        <v>28</v>
      </c>
      <c r="K308" s="28" t="n">
        <f aca="false">IF(D308&lt;&gt;"OCCUPIED","",IF(C308="COVERED",Covered_Rate,Open_Rate))</f>
        <v>10.4</v>
      </c>
      <c r="L308" s="39" t="n">
        <f aca="false">IF(D308="OCCUPIED",J308*K308,"")</f>
        <v>291.2</v>
      </c>
      <c r="M308" s="26" t="n">
        <f aca="false">IF(D308&lt;&gt;"OCCUPIED","",COUNTIFS('Source - Billing Aug26'!$E$5:$E$773,A308,'Source - Billing Aug26'!$B$5:$B$773,Billing_Month,'Source - Billing Aug26'!$H$5:$H$773,"MONTHLY_MOORAGE"))</f>
        <v>1</v>
      </c>
      <c r="N308" s="28" t="n">
        <f aca="false">IF(M308=0,"",SUMIFS('Source - Billing Aug26'!$I$5:$I$773,'Source - Billing Aug26'!$E$5:$E$773,A308,'Source - Billing Aug26'!$B$5:$B$773,Billing_Month,'Source - Billing Aug26'!$H$5:$H$773,"MONTHLY_MOORAGE"))</f>
        <v>28</v>
      </c>
      <c r="O308" s="28" t="n">
        <f aca="false">IF(M308=0,"",SUMIFS('Source - Billing Aug26'!$L$5:$L$773,'Source - Billing Aug26'!$E$5:$E$773,A308,'Source - Billing Aug26'!$B$5:$B$773,Billing_Month,'Source - Billing Aug26'!$H$5:$H$773,"MONTHLY_MOORAGE"))</f>
        <v>10.4</v>
      </c>
      <c r="P308" s="39" t="n">
        <f aca="false">IF(D308&lt;&gt;"OCCUPIED","",SUMIFS('Source - Billing Aug26'!$M$5:$M$773,'Source - Billing Aug26'!$E$5:$E$773,A308,'Source - Billing Aug26'!$B$5:$B$773,Billing_Month,'Source - Billing Aug26'!$H$5:$H$773,"MONTHLY_MOORAGE"))</f>
        <v>291.2</v>
      </c>
      <c r="Q308" s="39" t="n">
        <f aca="false">IF(D308&lt;&gt;"OCCUPIED","",P308-L308)</f>
        <v>0</v>
      </c>
      <c r="R308" s="26" t="str">
        <f aca="false">IF(D308&lt;&gt;"OCCUPIED","OUT OF SCOPE",IF(M308=0,"MISSING AUGUST BILL",IF(M308&gt;1,"DUPLICATE BILL",IF(ABS(Q308)&lt;0.01,"MATCH",IF(Q308&gt;0,"OVERBILLED","UNDERBILLED")))))</f>
        <v>MATCH</v>
      </c>
      <c r="S308" s="26" t="str">
        <f aca="false">IF(M308=0,"",IFERROR(INDEX('Source - Billing Aug26'!$C$5:$C$773,MATCH(A308,'Source - Billing Aug26'!$E$5:$E$773,0)),""))</f>
        <v>AC-VB-0210</v>
      </c>
    </row>
    <row r="309" customFormat="false" ht="15" hidden="false" customHeight="true" outlineLevel="0" collapsed="false">
      <c r="A309" s="26" t="str">
        <f aca="false">'Source - Inventory'!A299</f>
        <v>VB-0211</v>
      </c>
      <c r="B309" s="26" t="str">
        <f aca="false">'Source - Inventory'!B299</f>
        <v>Vessbank</v>
      </c>
      <c r="C309" s="26" t="str">
        <f aca="false">'Source - Inventory'!G299</f>
        <v>COVERED</v>
      </c>
      <c r="D309" s="26" t="str">
        <f aca="false">'Source - Inventory'!J299</f>
        <v>OCCUPIED</v>
      </c>
      <c r="E309" s="26" t="str">
        <f aca="false">'Source - Inventory'!L299</f>
        <v>WL-02206</v>
      </c>
      <c r="F309" s="26" t="str">
        <f aca="false">'Source - Inventory'!M299</f>
        <v>Mary Morris</v>
      </c>
      <c r="G309" s="26" t="n">
        <f aca="false">'Source - Inventory'!E299</f>
        <v>40</v>
      </c>
      <c r="H309" s="28" t="n">
        <f aca="false">'Source - Inventory'!O299</f>
        <v>38.3</v>
      </c>
      <c r="I309" s="28" t="n">
        <f aca="false">IF(D309="OCCUPIED",ROUNDUP(H309,0),"")</f>
        <v>39</v>
      </c>
      <c r="J309" s="28" t="n">
        <f aca="false">IF(D309="OCCUPIED",MAX(G309,I309),"")</f>
        <v>40</v>
      </c>
      <c r="K309" s="28" t="n">
        <f aca="false">IF(D309&lt;&gt;"OCCUPIED","",IF(C309="COVERED",Covered_Rate,Open_Rate))</f>
        <v>10.4</v>
      </c>
      <c r="L309" s="39" t="n">
        <f aca="false">IF(D309="OCCUPIED",J309*K309,"")</f>
        <v>416</v>
      </c>
      <c r="M309" s="26" t="n">
        <f aca="false">IF(D309&lt;&gt;"OCCUPIED","",COUNTIFS('Source - Billing Aug26'!$E$5:$E$773,A309,'Source - Billing Aug26'!$B$5:$B$773,Billing_Month,'Source - Billing Aug26'!$H$5:$H$773,"MONTHLY_MOORAGE"))</f>
        <v>1</v>
      </c>
      <c r="N309" s="28" t="n">
        <f aca="false">IF(M309=0,"",SUMIFS('Source - Billing Aug26'!$I$5:$I$773,'Source - Billing Aug26'!$E$5:$E$773,A309,'Source - Billing Aug26'!$B$5:$B$773,Billing_Month,'Source - Billing Aug26'!$H$5:$H$773,"MONTHLY_MOORAGE"))</f>
        <v>40</v>
      </c>
      <c r="O309" s="28" t="n">
        <f aca="false">IF(M309=0,"",SUMIFS('Source - Billing Aug26'!$L$5:$L$773,'Source - Billing Aug26'!$E$5:$E$773,A309,'Source - Billing Aug26'!$B$5:$B$773,Billing_Month,'Source - Billing Aug26'!$H$5:$H$773,"MONTHLY_MOORAGE"))</f>
        <v>10.4</v>
      </c>
      <c r="P309" s="39" t="n">
        <f aca="false">IF(D309&lt;&gt;"OCCUPIED","",SUMIFS('Source - Billing Aug26'!$M$5:$M$773,'Source - Billing Aug26'!$E$5:$E$773,A309,'Source - Billing Aug26'!$B$5:$B$773,Billing_Month,'Source - Billing Aug26'!$H$5:$H$773,"MONTHLY_MOORAGE"))</f>
        <v>416</v>
      </c>
      <c r="Q309" s="39" t="n">
        <f aca="false">IF(D309&lt;&gt;"OCCUPIED","",P309-L309)</f>
        <v>0</v>
      </c>
      <c r="R309" s="26" t="str">
        <f aca="false">IF(D309&lt;&gt;"OCCUPIED","OUT OF SCOPE",IF(M309=0,"MISSING AUGUST BILL",IF(M309&gt;1,"DUPLICATE BILL",IF(ABS(Q309)&lt;0.01,"MATCH",IF(Q309&gt;0,"OVERBILLED","UNDERBILLED")))))</f>
        <v>MATCH</v>
      </c>
      <c r="S309" s="26" t="str">
        <f aca="false">IF(M309=0,"",IFERROR(INDEX('Source - Billing Aug26'!$C$5:$C$773,MATCH(A309,'Source - Billing Aug26'!$E$5:$E$773,0)),""))</f>
        <v>AC-VB-0211</v>
      </c>
    </row>
    <row r="310" customFormat="false" ht="15" hidden="false" customHeight="true" outlineLevel="0" collapsed="false">
      <c r="A310" s="26" t="str">
        <f aca="false">'Source - Inventory'!A300</f>
        <v>VB-0212</v>
      </c>
      <c r="B310" s="26" t="str">
        <f aca="false">'Source - Inventory'!B300</f>
        <v>Vessbank</v>
      </c>
      <c r="C310" s="26" t="str">
        <f aca="false">'Source - Inventory'!G300</f>
        <v>COVERED</v>
      </c>
      <c r="D310" s="26" t="str">
        <f aca="false">'Source - Inventory'!J300</f>
        <v>OCCUPIED</v>
      </c>
      <c r="E310" s="26" t="str">
        <f aca="false">'Source - Inventory'!L300</f>
        <v>WL-02983</v>
      </c>
      <c r="F310" s="26" t="str">
        <f aca="false">'Source - Inventory'!M300</f>
        <v>Albert Rodriguez</v>
      </c>
      <c r="G310" s="26" t="n">
        <f aca="false">'Source - Inventory'!E300</f>
        <v>24</v>
      </c>
      <c r="H310" s="28" t="n">
        <f aca="false">'Source - Inventory'!O300</f>
        <v>57.3</v>
      </c>
      <c r="I310" s="28" t="n">
        <f aca="false">IF(D310="OCCUPIED",ROUNDUP(H310,0),"")</f>
        <v>58</v>
      </c>
      <c r="J310" s="28" t="n">
        <f aca="false">IF(D310="OCCUPIED",MAX(G310,I310),"")</f>
        <v>58</v>
      </c>
      <c r="K310" s="28" t="n">
        <f aca="false">IF(D310&lt;&gt;"OCCUPIED","",IF(C310="COVERED",Covered_Rate,Open_Rate))</f>
        <v>10.4</v>
      </c>
      <c r="L310" s="39" t="n">
        <f aca="false">IF(D310="OCCUPIED",J310*K310,"")</f>
        <v>603.2</v>
      </c>
      <c r="M310" s="26" t="n">
        <f aca="false">IF(D310&lt;&gt;"OCCUPIED","",COUNTIFS('Source - Billing Aug26'!$E$5:$E$773,A310,'Source - Billing Aug26'!$B$5:$B$773,Billing_Month,'Source - Billing Aug26'!$H$5:$H$773,"MONTHLY_MOORAGE"))</f>
        <v>1</v>
      </c>
      <c r="N310" s="28" t="n">
        <f aca="false">IF(M310=0,"",SUMIFS('Source - Billing Aug26'!$I$5:$I$773,'Source - Billing Aug26'!$E$5:$E$773,A310,'Source - Billing Aug26'!$B$5:$B$773,Billing_Month,'Source - Billing Aug26'!$H$5:$H$773,"MONTHLY_MOORAGE"))</f>
        <v>58</v>
      </c>
      <c r="O310" s="28" t="n">
        <f aca="false">IF(M310=0,"",SUMIFS('Source - Billing Aug26'!$L$5:$L$773,'Source - Billing Aug26'!$E$5:$E$773,A310,'Source - Billing Aug26'!$B$5:$B$773,Billing_Month,'Source - Billing Aug26'!$H$5:$H$773,"MONTHLY_MOORAGE"))</f>
        <v>10.4</v>
      </c>
      <c r="P310" s="39" t="n">
        <f aca="false">IF(D310&lt;&gt;"OCCUPIED","",SUMIFS('Source - Billing Aug26'!$M$5:$M$773,'Source - Billing Aug26'!$E$5:$E$773,A310,'Source - Billing Aug26'!$B$5:$B$773,Billing_Month,'Source - Billing Aug26'!$H$5:$H$773,"MONTHLY_MOORAGE"))</f>
        <v>603.2</v>
      </c>
      <c r="Q310" s="39" t="n">
        <f aca="false">IF(D310&lt;&gt;"OCCUPIED","",P310-L310)</f>
        <v>0</v>
      </c>
      <c r="R310" s="26" t="str">
        <f aca="false">IF(D310&lt;&gt;"OCCUPIED","OUT OF SCOPE",IF(M310=0,"MISSING AUGUST BILL",IF(M310&gt;1,"DUPLICATE BILL",IF(ABS(Q310)&lt;0.01,"MATCH",IF(Q310&gt;0,"OVERBILLED","UNDERBILLED")))))</f>
        <v>MATCH</v>
      </c>
      <c r="S310" s="26" t="str">
        <f aca="false">IF(M310=0,"",IFERROR(INDEX('Source - Billing Aug26'!$C$5:$C$773,MATCH(A310,'Source - Billing Aug26'!$E$5:$E$773,0)),""))</f>
        <v>AC-VB-0212</v>
      </c>
    </row>
    <row r="311" customFormat="false" ht="15" hidden="false" customHeight="true" outlineLevel="0" collapsed="false">
      <c r="A311" s="26" t="str">
        <f aca="false">'Source - Inventory'!A301</f>
        <v>VB-0213</v>
      </c>
      <c r="B311" s="26" t="str">
        <f aca="false">'Source - Inventory'!B301</f>
        <v>Vessbank</v>
      </c>
      <c r="C311" s="26" t="str">
        <f aca="false">'Source - Inventory'!G301</f>
        <v>COVERED</v>
      </c>
      <c r="D311" s="26" t="str">
        <f aca="false">'Source - Inventory'!J301</f>
        <v>OCCUPIED</v>
      </c>
      <c r="E311" s="26" t="str">
        <f aca="false">'Source - Inventory'!L301</f>
        <v>WL-01002</v>
      </c>
      <c r="F311" s="26" t="str">
        <f aca="false">'Source - Inventory'!M301</f>
        <v>Virginia Ramirez</v>
      </c>
      <c r="G311" s="26" t="n">
        <f aca="false">'Source - Inventory'!E301</f>
        <v>24</v>
      </c>
      <c r="H311" s="28" t="n">
        <f aca="false">'Source - Inventory'!O301</f>
        <v>38.2</v>
      </c>
      <c r="I311" s="28" t="n">
        <f aca="false">IF(D311="OCCUPIED",ROUNDUP(H311,0),"")</f>
        <v>39</v>
      </c>
      <c r="J311" s="28" t="n">
        <f aca="false">IF(D311="OCCUPIED",MAX(G311,I311),"")</f>
        <v>39</v>
      </c>
      <c r="K311" s="28" t="n">
        <f aca="false">IF(D311&lt;&gt;"OCCUPIED","",IF(C311="COVERED",Covered_Rate,Open_Rate))</f>
        <v>10.4</v>
      </c>
      <c r="L311" s="39" t="n">
        <f aca="false">IF(D311="OCCUPIED",J311*K311,"")</f>
        <v>405.6</v>
      </c>
      <c r="M311" s="26" t="n">
        <f aca="false">IF(D311&lt;&gt;"OCCUPIED","",COUNTIFS('Source - Billing Aug26'!$E$5:$E$773,A311,'Source - Billing Aug26'!$B$5:$B$773,Billing_Month,'Source - Billing Aug26'!$H$5:$H$773,"MONTHLY_MOORAGE"))</f>
        <v>1</v>
      </c>
      <c r="N311" s="28" t="n">
        <f aca="false">IF(M311=0,"",SUMIFS('Source - Billing Aug26'!$I$5:$I$773,'Source - Billing Aug26'!$E$5:$E$773,A311,'Source - Billing Aug26'!$B$5:$B$773,Billing_Month,'Source - Billing Aug26'!$H$5:$H$773,"MONTHLY_MOORAGE"))</f>
        <v>39</v>
      </c>
      <c r="O311" s="28" t="n">
        <f aca="false">IF(M311=0,"",SUMIFS('Source - Billing Aug26'!$L$5:$L$773,'Source - Billing Aug26'!$E$5:$E$773,A311,'Source - Billing Aug26'!$B$5:$B$773,Billing_Month,'Source - Billing Aug26'!$H$5:$H$773,"MONTHLY_MOORAGE"))</f>
        <v>10.4</v>
      </c>
      <c r="P311" s="39" t="n">
        <f aca="false">IF(D311&lt;&gt;"OCCUPIED","",SUMIFS('Source - Billing Aug26'!$M$5:$M$773,'Source - Billing Aug26'!$E$5:$E$773,A311,'Source - Billing Aug26'!$B$5:$B$773,Billing_Month,'Source - Billing Aug26'!$H$5:$H$773,"MONTHLY_MOORAGE"))</f>
        <v>405.6</v>
      </c>
      <c r="Q311" s="39" t="n">
        <f aca="false">IF(D311&lt;&gt;"OCCUPIED","",P311-L311)</f>
        <v>0</v>
      </c>
      <c r="R311" s="26" t="str">
        <f aca="false">IF(D311&lt;&gt;"OCCUPIED","OUT OF SCOPE",IF(M311=0,"MISSING AUGUST BILL",IF(M311&gt;1,"DUPLICATE BILL",IF(ABS(Q311)&lt;0.01,"MATCH",IF(Q311&gt;0,"OVERBILLED","UNDERBILLED")))))</f>
        <v>MATCH</v>
      </c>
      <c r="S311" s="26" t="str">
        <f aca="false">IF(M311=0,"",IFERROR(INDEX('Source - Billing Aug26'!$C$5:$C$773,MATCH(A311,'Source - Billing Aug26'!$E$5:$E$773,0)),""))</f>
        <v>AC-VB-0213</v>
      </c>
    </row>
    <row r="312" customFormat="false" ht="15" hidden="false" customHeight="true" outlineLevel="0" collapsed="false">
      <c r="A312" s="26" t="str">
        <f aca="false">'Source - Inventory'!A302</f>
        <v>VB-0214</v>
      </c>
      <c r="B312" s="26" t="str">
        <f aca="false">'Source - Inventory'!B302</f>
        <v>Vessbank</v>
      </c>
      <c r="C312" s="26" t="str">
        <f aca="false">'Source - Inventory'!G302</f>
        <v>COVERED</v>
      </c>
      <c r="D312" s="26" t="str">
        <f aca="false">'Source - Inventory'!J302</f>
        <v>OCCUPIED</v>
      </c>
      <c r="E312" s="26" t="str">
        <f aca="false">'Source - Inventory'!L302</f>
        <v>WL-01871</v>
      </c>
      <c r="F312" s="26" t="str">
        <f aca="false">'Source - Inventory'!M302</f>
        <v>Amber Munoz</v>
      </c>
      <c r="G312" s="26" t="n">
        <f aca="false">'Source - Inventory'!E302</f>
        <v>24</v>
      </c>
      <c r="H312" s="28" t="n">
        <f aca="false">'Source - Inventory'!O302</f>
        <v>60.4</v>
      </c>
      <c r="I312" s="28" t="n">
        <f aca="false">IF(D312="OCCUPIED",ROUNDUP(H312,0),"")</f>
        <v>61</v>
      </c>
      <c r="J312" s="28" t="n">
        <f aca="false">IF(D312="OCCUPIED",MAX(G312,I312),"")</f>
        <v>61</v>
      </c>
      <c r="K312" s="28" t="n">
        <f aca="false">IF(D312&lt;&gt;"OCCUPIED","",IF(C312="COVERED",Covered_Rate,Open_Rate))</f>
        <v>10.4</v>
      </c>
      <c r="L312" s="39" t="n">
        <f aca="false">IF(D312="OCCUPIED",J312*K312,"")</f>
        <v>634.4</v>
      </c>
      <c r="M312" s="26" t="n">
        <f aca="false">IF(D312&lt;&gt;"OCCUPIED","",COUNTIFS('Source - Billing Aug26'!$E$5:$E$773,A312,'Source - Billing Aug26'!$B$5:$B$773,Billing_Month,'Source - Billing Aug26'!$H$5:$H$773,"MONTHLY_MOORAGE"))</f>
        <v>1</v>
      </c>
      <c r="N312" s="28" t="n">
        <f aca="false">IF(M312=0,"",SUMIFS('Source - Billing Aug26'!$I$5:$I$773,'Source - Billing Aug26'!$E$5:$E$773,A312,'Source - Billing Aug26'!$B$5:$B$773,Billing_Month,'Source - Billing Aug26'!$H$5:$H$773,"MONTHLY_MOORAGE"))</f>
        <v>61</v>
      </c>
      <c r="O312" s="28" t="n">
        <f aca="false">IF(M312=0,"",SUMIFS('Source - Billing Aug26'!$L$5:$L$773,'Source - Billing Aug26'!$E$5:$E$773,A312,'Source - Billing Aug26'!$B$5:$B$773,Billing_Month,'Source - Billing Aug26'!$H$5:$H$773,"MONTHLY_MOORAGE"))</f>
        <v>10.4</v>
      </c>
      <c r="P312" s="39" t="n">
        <f aca="false">IF(D312&lt;&gt;"OCCUPIED","",SUMIFS('Source - Billing Aug26'!$M$5:$M$773,'Source - Billing Aug26'!$E$5:$E$773,A312,'Source - Billing Aug26'!$B$5:$B$773,Billing_Month,'Source - Billing Aug26'!$H$5:$H$773,"MONTHLY_MOORAGE"))</f>
        <v>634.4</v>
      </c>
      <c r="Q312" s="39" t="n">
        <f aca="false">IF(D312&lt;&gt;"OCCUPIED","",P312-L312)</f>
        <v>0</v>
      </c>
      <c r="R312" s="26" t="str">
        <f aca="false">IF(D312&lt;&gt;"OCCUPIED","OUT OF SCOPE",IF(M312=0,"MISSING AUGUST BILL",IF(M312&gt;1,"DUPLICATE BILL",IF(ABS(Q312)&lt;0.01,"MATCH",IF(Q312&gt;0,"OVERBILLED","UNDERBILLED")))))</f>
        <v>MATCH</v>
      </c>
      <c r="S312" s="26" t="str">
        <f aca="false">IF(M312=0,"",IFERROR(INDEX('Source - Billing Aug26'!$C$5:$C$773,MATCH(A312,'Source - Billing Aug26'!$E$5:$E$773,0)),""))</f>
        <v>AC-VB-0214</v>
      </c>
    </row>
    <row r="313" customFormat="false" ht="15" hidden="false" customHeight="true" outlineLevel="0" collapsed="false">
      <c r="A313" s="26" t="str">
        <f aca="false">'Source - Inventory'!A303</f>
        <v>VB-0215</v>
      </c>
      <c r="B313" s="26" t="str">
        <f aca="false">'Source - Inventory'!B303</f>
        <v>Vessbank</v>
      </c>
      <c r="C313" s="26" t="str">
        <f aca="false">'Source - Inventory'!G303</f>
        <v>COVERED</v>
      </c>
      <c r="D313" s="26" t="str">
        <f aca="false">'Source - Inventory'!J303</f>
        <v>OCCUPIED</v>
      </c>
      <c r="E313" s="26" t="str">
        <f aca="false">'Source - Inventory'!L303</f>
        <v>WL-03364</v>
      </c>
      <c r="F313" s="26" t="str">
        <f aca="false">'Source - Inventory'!M303</f>
        <v>Brenda Patel</v>
      </c>
      <c r="G313" s="26" t="n">
        <f aca="false">'Source - Inventory'!E303</f>
        <v>28</v>
      </c>
      <c r="H313" s="28" t="n">
        <f aca="false">'Source - Inventory'!O303</f>
        <v>18.3</v>
      </c>
      <c r="I313" s="28" t="n">
        <f aca="false">IF(D313="OCCUPIED",ROUNDUP(H313,0),"")</f>
        <v>19</v>
      </c>
      <c r="J313" s="28" t="n">
        <f aca="false">IF(D313="OCCUPIED",MAX(G313,I313),"")</f>
        <v>28</v>
      </c>
      <c r="K313" s="28" t="n">
        <f aca="false">IF(D313&lt;&gt;"OCCUPIED","",IF(C313="COVERED",Covered_Rate,Open_Rate))</f>
        <v>10.4</v>
      </c>
      <c r="L313" s="39" t="n">
        <f aca="false">IF(D313="OCCUPIED",J313*K313,"")</f>
        <v>291.2</v>
      </c>
      <c r="M313" s="26" t="n">
        <f aca="false">IF(D313&lt;&gt;"OCCUPIED","",COUNTIFS('Source - Billing Aug26'!$E$5:$E$773,A313,'Source - Billing Aug26'!$B$5:$B$773,Billing_Month,'Source - Billing Aug26'!$H$5:$H$773,"MONTHLY_MOORAGE"))</f>
        <v>1</v>
      </c>
      <c r="N313" s="28" t="n">
        <f aca="false">IF(M313=0,"",SUMIFS('Source - Billing Aug26'!$I$5:$I$773,'Source - Billing Aug26'!$E$5:$E$773,A313,'Source - Billing Aug26'!$B$5:$B$773,Billing_Month,'Source - Billing Aug26'!$H$5:$H$773,"MONTHLY_MOORAGE"))</f>
        <v>28</v>
      </c>
      <c r="O313" s="28" t="n">
        <f aca="false">IF(M313=0,"",SUMIFS('Source - Billing Aug26'!$L$5:$L$773,'Source - Billing Aug26'!$E$5:$E$773,A313,'Source - Billing Aug26'!$B$5:$B$773,Billing_Month,'Source - Billing Aug26'!$H$5:$H$773,"MONTHLY_MOORAGE"))</f>
        <v>10.4</v>
      </c>
      <c r="P313" s="39" t="n">
        <f aca="false">IF(D313&lt;&gt;"OCCUPIED","",SUMIFS('Source - Billing Aug26'!$M$5:$M$773,'Source - Billing Aug26'!$E$5:$E$773,A313,'Source - Billing Aug26'!$B$5:$B$773,Billing_Month,'Source - Billing Aug26'!$H$5:$H$773,"MONTHLY_MOORAGE"))</f>
        <v>291.2</v>
      </c>
      <c r="Q313" s="39" t="n">
        <f aca="false">IF(D313&lt;&gt;"OCCUPIED","",P313-L313)</f>
        <v>0</v>
      </c>
      <c r="R313" s="26" t="str">
        <f aca="false">IF(D313&lt;&gt;"OCCUPIED","OUT OF SCOPE",IF(M313=0,"MISSING AUGUST BILL",IF(M313&gt;1,"DUPLICATE BILL",IF(ABS(Q313)&lt;0.01,"MATCH",IF(Q313&gt;0,"OVERBILLED","UNDERBILLED")))))</f>
        <v>MATCH</v>
      </c>
      <c r="S313" s="26" t="str">
        <f aca="false">IF(M313=0,"",IFERROR(INDEX('Source - Billing Aug26'!$C$5:$C$773,MATCH(A313,'Source - Billing Aug26'!$E$5:$E$773,0)),""))</f>
        <v>AC-VB-0215</v>
      </c>
    </row>
    <row r="314" customFormat="false" ht="15" hidden="false" customHeight="true" outlineLevel="0" collapsed="false">
      <c r="A314" s="26" t="str">
        <f aca="false">'Source - Inventory'!A304</f>
        <v>VB-0216</v>
      </c>
      <c r="B314" s="26" t="str">
        <f aca="false">'Source - Inventory'!B304</f>
        <v>Vessbank</v>
      </c>
      <c r="C314" s="26" t="str">
        <f aca="false">'Source - Inventory'!G304</f>
        <v>COVERED</v>
      </c>
      <c r="D314" s="26" t="str">
        <f aca="false">'Source - Inventory'!J304</f>
        <v>OCCUPIED</v>
      </c>
      <c r="E314" s="26" t="str">
        <f aca="false">'Source - Inventory'!L304</f>
        <v>WL-02253</v>
      </c>
      <c r="F314" s="26" t="str">
        <f aca="false">'Source - Inventory'!M304</f>
        <v>Nathan Parker</v>
      </c>
      <c r="G314" s="26" t="n">
        <f aca="false">'Source - Inventory'!E304</f>
        <v>40</v>
      </c>
      <c r="H314" s="28" t="n">
        <f aca="false">'Source - Inventory'!O304</f>
        <v>30.8</v>
      </c>
      <c r="I314" s="28" t="n">
        <f aca="false">IF(D314="OCCUPIED",ROUNDUP(H314,0),"")</f>
        <v>31</v>
      </c>
      <c r="J314" s="28" t="n">
        <f aca="false">IF(D314="OCCUPIED",MAX(G314,I314),"")</f>
        <v>40</v>
      </c>
      <c r="K314" s="28" t="n">
        <f aca="false">IF(D314&lt;&gt;"OCCUPIED","",IF(C314="COVERED",Covered_Rate,Open_Rate))</f>
        <v>10.4</v>
      </c>
      <c r="L314" s="39" t="n">
        <f aca="false">IF(D314="OCCUPIED",J314*K314,"")</f>
        <v>416</v>
      </c>
      <c r="M314" s="26" t="n">
        <f aca="false">IF(D314&lt;&gt;"OCCUPIED","",COUNTIFS('Source - Billing Aug26'!$E$5:$E$773,A314,'Source - Billing Aug26'!$B$5:$B$773,Billing_Month,'Source - Billing Aug26'!$H$5:$H$773,"MONTHLY_MOORAGE"))</f>
        <v>1</v>
      </c>
      <c r="N314" s="28" t="n">
        <f aca="false">IF(M314=0,"",SUMIFS('Source - Billing Aug26'!$I$5:$I$773,'Source - Billing Aug26'!$E$5:$E$773,A314,'Source - Billing Aug26'!$B$5:$B$773,Billing_Month,'Source - Billing Aug26'!$H$5:$H$773,"MONTHLY_MOORAGE"))</f>
        <v>40</v>
      </c>
      <c r="O314" s="28" t="n">
        <f aca="false">IF(M314=0,"",SUMIFS('Source - Billing Aug26'!$L$5:$L$773,'Source - Billing Aug26'!$E$5:$E$773,A314,'Source - Billing Aug26'!$B$5:$B$773,Billing_Month,'Source - Billing Aug26'!$H$5:$H$773,"MONTHLY_MOORAGE"))</f>
        <v>10.4</v>
      </c>
      <c r="P314" s="39" t="n">
        <f aca="false">IF(D314&lt;&gt;"OCCUPIED","",SUMIFS('Source - Billing Aug26'!$M$5:$M$773,'Source - Billing Aug26'!$E$5:$E$773,A314,'Source - Billing Aug26'!$B$5:$B$773,Billing_Month,'Source - Billing Aug26'!$H$5:$H$773,"MONTHLY_MOORAGE"))</f>
        <v>416</v>
      </c>
      <c r="Q314" s="39" t="n">
        <f aca="false">IF(D314&lt;&gt;"OCCUPIED","",P314-L314)</f>
        <v>0</v>
      </c>
      <c r="R314" s="26" t="str">
        <f aca="false">IF(D314&lt;&gt;"OCCUPIED","OUT OF SCOPE",IF(M314=0,"MISSING AUGUST BILL",IF(M314&gt;1,"DUPLICATE BILL",IF(ABS(Q314)&lt;0.01,"MATCH",IF(Q314&gt;0,"OVERBILLED","UNDERBILLED")))))</f>
        <v>MATCH</v>
      </c>
      <c r="S314" s="26" t="str">
        <f aca="false">IF(M314=0,"",IFERROR(INDEX('Source - Billing Aug26'!$C$5:$C$773,MATCH(A314,'Source - Billing Aug26'!$E$5:$E$773,0)),""))</f>
        <v>AC-VB-0216</v>
      </c>
    </row>
    <row r="315" customFormat="false" ht="15" hidden="false" customHeight="true" outlineLevel="0" collapsed="false">
      <c r="A315" s="26" t="str">
        <f aca="false">'Source - Inventory'!A305</f>
        <v>VB-0217</v>
      </c>
      <c r="B315" s="26" t="str">
        <f aca="false">'Source - Inventory'!B305</f>
        <v>Vessbank</v>
      </c>
      <c r="C315" s="26" t="str">
        <f aca="false">'Source - Inventory'!G305</f>
        <v>COVERED</v>
      </c>
      <c r="D315" s="26" t="str">
        <f aca="false">'Source - Inventory'!J305</f>
        <v>OCCUPIED</v>
      </c>
      <c r="E315" s="26" t="str">
        <f aca="false">'Source - Inventory'!L305</f>
        <v>WL-03383</v>
      </c>
      <c r="F315" s="26" t="str">
        <f aca="false">'Source - Inventory'!M305</f>
        <v>Michelle Potter</v>
      </c>
      <c r="G315" s="26" t="n">
        <f aca="false">'Source - Inventory'!E305</f>
        <v>24</v>
      </c>
      <c r="H315" s="28" t="n">
        <f aca="false">'Source - Inventory'!O305</f>
        <v>38.5</v>
      </c>
      <c r="I315" s="28" t="n">
        <f aca="false">IF(D315="OCCUPIED",ROUNDUP(H315,0),"")</f>
        <v>39</v>
      </c>
      <c r="J315" s="28" t="n">
        <f aca="false">IF(D315="OCCUPIED",MAX(G315,I315),"")</f>
        <v>39</v>
      </c>
      <c r="K315" s="28" t="n">
        <f aca="false">IF(D315&lt;&gt;"OCCUPIED","",IF(C315="COVERED",Covered_Rate,Open_Rate))</f>
        <v>10.4</v>
      </c>
      <c r="L315" s="39" t="n">
        <f aca="false">IF(D315="OCCUPIED",J315*K315,"")</f>
        <v>405.6</v>
      </c>
      <c r="M315" s="26" t="n">
        <f aca="false">IF(D315&lt;&gt;"OCCUPIED","",COUNTIFS('Source - Billing Aug26'!$E$5:$E$773,A315,'Source - Billing Aug26'!$B$5:$B$773,Billing_Month,'Source - Billing Aug26'!$H$5:$H$773,"MONTHLY_MOORAGE"))</f>
        <v>1</v>
      </c>
      <c r="N315" s="28" t="n">
        <f aca="false">IF(M315=0,"",SUMIFS('Source - Billing Aug26'!$I$5:$I$773,'Source - Billing Aug26'!$E$5:$E$773,A315,'Source - Billing Aug26'!$B$5:$B$773,Billing_Month,'Source - Billing Aug26'!$H$5:$H$773,"MONTHLY_MOORAGE"))</f>
        <v>39</v>
      </c>
      <c r="O315" s="28" t="n">
        <f aca="false">IF(M315=0,"",SUMIFS('Source - Billing Aug26'!$L$5:$L$773,'Source - Billing Aug26'!$E$5:$E$773,A315,'Source - Billing Aug26'!$B$5:$B$773,Billing_Month,'Source - Billing Aug26'!$H$5:$H$773,"MONTHLY_MOORAGE"))</f>
        <v>10.4</v>
      </c>
      <c r="P315" s="39" t="n">
        <f aca="false">IF(D315&lt;&gt;"OCCUPIED","",SUMIFS('Source - Billing Aug26'!$M$5:$M$773,'Source - Billing Aug26'!$E$5:$E$773,A315,'Source - Billing Aug26'!$B$5:$B$773,Billing_Month,'Source - Billing Aug26'!$H$5:$H$773,"MONTHLY_MOORAGE"))</f>
        <v>405.6</v>
      </c>
      <c r="Q315" s="39" t="n">
        <f aca="false">IF(D315&lt;&gt;"OCCUPIED","",P315-L315)</f>
        <v>0</v>
      </c>
      <c r="R315" s="26" t="str">
        <f aca="false">IF(D315&lt;&gt;"OCCUPIED","OUT OF SCOPE",IF(M315=0,"MISSING AUGUST BILL",IF(M315&gt;1,"DUPLICATE BILL",IF(ABS(Q315)&lt;0.01,"MATCH",IF(Q315&gt;0,"OVERBILLED","UNDERBILLED")))))</f>
        <v>MATCH</v>
      </c>
      <c r="S315" s="26" t="str">
        <f aca="false">IF(M315=0,"",IFERROR(INDEX('Source - Billing Aug26'!$C$5:$C$773,MATCH(A315,'Source - Billing Aug26'!$E$5:$E$773,0)),""))</f>
        <v>AC-VB-0217</v>
      </c>
    </row>
    <row r="316" customFormat="false" ht="15" hidden="false" customHeight="true" outlineLevel="0" collapsed="false">
      <c r="A316" s="26" t="str">
        <f aca="false">'Source - Inventory'!A306</f>
        <v>VB-0218</v>
      </c>
      <c r="B316" s="26" t="str">
        <f aca="false">'Source - Inventory'!B306</f>
        <v>Vessbank</v>
      </c>
      <c r="C316" s="26" t="str">
        <f aca="false">'Source - Inventory'!G306</f>
        <v>COVERED</v>
      </c>
      <c r="D316" s="26" t="str">
        <f aca="false">'Source - Inventory'!J306</f>
        <v>OCCUPIED</v>
      </c>
      <c r="E316" s="26" t="str">
        <f aca="false">'Source - Inventory'!L306</f>
        <v>WL-02534</v>
      </c>
      <c r="F316" s="26" t="str">
        <f aca="false">'Source - Inventory'!M306</f>
        <v>Daniel Erickson</v>
      </c>
      <c r="G316" s="26" t="n">
        <f aca="false">'Source - Inventory'!E306</f>
        <v>24</v>
      </c>
      <c r="H316" s="28" t="n">
        <f aca="false">'Source - Inventory'!O306</f>
        <v>27</v>
      </c>
      <c r="I316" s="28" t="n">
        <f aca="false">IF(D316="OCCUPIED",ROUNDUP(H316,0),"")</f>
        <v>27</v>
      </c>
      <c r="J316" s="28" t="n">
        <f aca="false">IF(D316="OCCUPIED",MAX(G316,I316),"")</f>
        <v>27</v>
      </c>
      <c r="K316" s="28" t="n">
        <f aca="false">IF(D316&lt;&gt;"OCCUPIED","",IF(C316="COVERED",Covered_Rate,Open_Rate))</f>
        <v>10.4</v>
      </c>
      <c r="L316" s="39" t="n">
        <f aca="false">IF(D316="OCCUPIED",J316*K316,"")</f>
        <v>280.8</v>
      </c>
      <c r="M316" s="26" t="n">
        <f aca="false">IF(D316&lt;&gt;"OCCUPIED","",COUNTIFS('Source - Billing Aug26'!$E$5:$E$773,A316,'Source - Billing Aug26'!$B$5:$B$773,Billing_Month,'Source - Billing Aug26'!$H$5:$H$773,"MONTHLY_MOORAGE"))</f>
        <v>1</v>
      </c>
      <c r="N316" s="28" t="n">
        <f aca="false">IF(M316=0,"",SUMIFS('Source - Billing Aug26'!$I$5:$I$773,'Source - Billing Aug26'!$E$5:$E$773,A316,'Source - Billing Aug26'!$B$5:$B$773,Billing_Month,'Source - Billing Aug26'!$H$5:$H$773,"MONTHLY_MOORAGE"))</f>
        <v>27</v>
      </c>
      <c r="O316" s="28" t="n">
        <f aca="false">IF(M316=0,"",SUMIFS('Source - Billing Aug26'!$L$5:$L$773,'Source - Billing Aug26'!$E$5:$E$773,A316,'Source - Billing Aug26'!$B$5:$B$773,Billing_Month,'Source - Billing Aug26'!$H$5:$H$773,"MONTHLY_MOORAGE"))</f>
        <v>10.4</v>
      </c>
      <c r="P316" s="39" t="n">
        <f aca="false">IF(D316&lt;&gt;"OCCUPIED","",SUMIFS('Source - Billing Aug26'!$M$5:$M$773,'Source - Billing Aug26'!$E$5:$E$773,A316,'Source - Billing Aug26'!$B$5:$B$773,Billing_Month,'Source - Billing Aug26'!$H$5:$H$773,"MONTHLY_MOORAGE"))</f>
        <v>280.8</v>
      </c>
      <c r="Q316" s="39" t="n">
        <f aca="false">IF(D316&lt;&gt;"OCCUPIED","",P316-L316)</f>
        <v>0</v>
      </c>
      <c r="R316" s="26" t="str">
        <f aca="false">IF(D316&lt;&gt;"OCCUPIED","OUT OF SCOPE",IF(M316=0,"MISSING AUGUST BILL",IF(M316&gt;1,"DUPLICATE BILL",IF(ABS(Q316)&lt;0.01,"MATCH",IF(Q316&gt;0,"OVERBILLED","UNDERBILLED")))))</f>
        <v>MATCH</v>
      </c>
      <c r="S316" s="26" t="str">
        <f aca="false">IF(M316=0,"",IFERROR(INDEX('Source - Billing Aug26'!$C$5:$C$773,MATCH(A316,'Source - Billing Aug26'!$E$5:$E$773,0)),""))</f>
        <v>AC-VB-0218</v>
      </c>
    </row>
    <row r="317" customFormat="false" ht="15" hidden="false" customHeight="true" outlineLevel="0" collapsed="false">
      <c r="A317" s="26" t="str">
        <f aca="false">'Source - Inventory'!A307</f>
        <v>VB-0219</v>
      </c>
      <c r="B317" s="26" t="str">
        <f aca="false">'Source - Inventory'!B307</f>
        <v>Vessbank</v>
      </c>
      <c r="C317" s="26" t="str">
        <f aca="false">'Source - Inventory'!G307</f>
        <v>COVERED</v>
      </c>
      <c r="D317" s="26" t="str">
        <f aca="false">'Source - Inventory'!J307</f>
        <v>OCCUPIED</v>
      </c>
      <c r="E317" s="26" t="str">
        <f aca="false">'Source - Inventory'!L307</f>
        <v>WL-02980</v>
      </c>
      <c r="F317" s="26" t="str">
        <f aca="false">'Source - Inventory'!M307</f>
        <v>Elizabeth Dixon</v>
      </c>
      <c r="G317" s="26" t="n">
        <f aca="false">'Source - Inventory'!E307</f>
        <v>28</v>
      </c>
      <c r="H317" s="28" t="n">
        <f aca="false">'Source - Inventory'!O307</f>
        <v>47.7</v>
      </c>
      <c r="I317" s="28" t="n">
        <f aca="false">IF(D317="OCCUPIED",ROUNDUP(H317,0),"")</f>
        <v>48</v>
      </c>
      <c r="J317" s="28" t="n">
        <f aca="false">IF(D317="OCCUPIED",MAX(G317,I317),"")</f>
        <v>48</v>
      </c>
      <c r="K317" s="28" t="n">
        <f aca="false">IF(D317&lt;&gt;"OCCUPIED","",IF(C317="COVERED",Covered_Rate,Open_Rate))</f>
        <v>10.4</v>
      </c>
      <c r="L317" s="39" t="n">
        <f aca="false">IF(D317="OCCUPIED",J317*K317,"")</f>
        <v>499.2</v>
      </c>
      <c r="M317" s="26" t="n">
        <f aca="false">IF(D317&lt;&gt;"OCCUPIED","",COUNTIFS('Source - Billing Aug26'!$E$5:$E$773,A317,'Source - Billing Aug26'!$B$5:$B$773,Billing_Month,'Source - Billing Aug26'!$H$5:$H$773,"MONTHLY_MOORAGE"))</f>
        <v>1</v>
      </c>
      <c r="N317" s="28" t="n">
        <f aca="false">IF(M317=0,"",SUMIFS('Source - Billing Aug26'!$I$5:$I$773,'Source - Billing Aug26'!$E$5:$E$773,A317,'Source - Billing Aug26'!$B$5:$B$773,Billing_Month,'Source - Billing Aug26'!$H$5:$H$773,"MONTHLY_MOORAGE"))</f>
        <v>48</v>
      </c>
      <c r="O317" s="28" t="n">
        <f aca="false">IF(M317=0,"",SUMIFS('Source - Billing Aug26'!$L$5:$L$773,'Source - Billing Aug26'!$E$5:$E$773,A317,'Source - Billing Aug26'!$B$5:$B$773,Billing_Month,'Source - Billing Aug26'!$H$5:$H$773,"MONTHLY_MOORAGE"))</f>
        <v>10.4</v>
      </c>
      <c r="P317" s="39" t="n">
        <f aca="false">IF(D317&lt;&gt;"OCCUPIED","",SUMIFS('Source - Billing Aug26'!$M$5:$M$773,'Source - Billing Aug26'!$E$5:$E$773,A317,'Source - Billing Aug26'!$B$5:$B$773,Billing_Month,'Source - Billing Aug26'!$H$5:$H$773,"MONTHLY_MOORAGE"))</f>
        <v>499.2</v>
      </c>
      <c r="Q317" s="39" t="n">
        <f aca="false">IF(D317&lt;&gt;"OCCUPIED","",P317-L317)</f>
        <v>0</v>
      </c>
      <c r="R317" s="26" t="str">
        <f aca="false">IF(D317&lt;&gt;"OCCUPIED","OUT OF SCOPE",IF(M317=0,"MISSING AUGUST BILL",IF(M317&gt;1,"DUPLICATE BILL",IF(ABS(Q317)&lt;0.01,"MATCH",IF(Q317&gt;0,"OVERBILLED","UNDERBILLED")))))</f>
        <v>MATCH</v>
      </c>
      <c r="S317" s="26" t="str">
        <f aca="false">IF(M317=0,"",IFERROR(INDEX('Source - Billing Aug26'!$C$5:$C$773,MATCH(A317,'Source - Billing Aug26'!$E$5:$E$773,0)),""))</f>
        <v>AC-VB-0219</v>
      </c>
    </row>
    <row r="318" customFormat="false" ht="15" hidden="false" customHeight="true" outlineLevel="0" collapsed="false">
      <c r="A318" s="26" t="str">
        <f aca="false">'Source - Inventory'!A308</f>
        <v>VB-0220</v>
      </c>
      <c r="B318" s="26" t="str">
        <f aca="false">'Source - Inventory'!B308</f>
        <v>Vessbank</v>
      </c>
      <c r="C318" s="26" t="str">
        <f aca="false">'Source - Inventory'!G308</f>
        <v>COVERED</v>
      </c>
      <c r="D318" s="26" t="str">
        <f aca="false">'Source - Inventory'!J308</f>
        <v>OCCUPIED</v>
      </c>
      <c r="E318" s="26" t="str">
        <f aca="false">'Source - Inventory'!L308</f>
        <v>WL-02537</v>
      </c>
      <c r="F318" s="26" t="str">
        <f aca="false">'Source - Inventory'!M308</f>
        <v>Calvin Nelson</v>
      </c>
      <c r="G318" s="26" t="n">
        <f aca="false">'Source - Inventory'!E308</f>
        <v>28</v>
      </c>
      <c r="H318" s="28" t="n">
        <f aca="false">'Source - Inventory'!O308</f>
        <v>24.4</v>
      </c>
      <c r="I318" s="28" t="n">
        <f aca="false">IF(D318="OCCUPIED",ROUNDUP(H318,0),"")</f>
        <v>25</v>
      </c>
      <c r="J318" s="28" t="n">
        <f aca="false">IF(D318="OCCUPIED",MAX(G318,I318),"")</f>
        <v>28</v>
      </c>
      <c r="K318" s="28" t="n">
        <f aca="false">IF(D318&lt;&gt;"OCCUPIED","",IF(C318="COVERED",Covered_Rate,Open_Rate))</f>
        <v>10.4</v>
      </c>
      <c r="L318" s="39" t="n">
        <f aca="false">IF(D318="OCCUPIED",J318*K318,"")</f>
        <v>291.2</v>
      </c>
      <c r="M318" s="26" t="n">
        <f aca="false">IF(D318&lt;&gt;"OCCUPIED","",COUNTIFS('Source - Billing Aug26'!$E$5:$E$773,A318,'Source - Billing Aug26'!$B$5:$B$773,Billing_Month,'Source - Billing Aug26'!$H$5:$H$773,"MONTHLY_MOORAGE"))</f>
        <v>1</v>
      </c>
      <c r="N318" s="28" t="n">
        <f aca="false">IF(M318=0,"",SUMIFS('Source - Billing Aug26'!$I$5:$I$773,'Source - Billing Aug26'!$E$5:$E$773,A318,'Source - Billing Aug26'!$B$5:$B$773,Billing_Month,'Source - Billing Aug26'!$H$5:$H$773,"MONTHLY_MOORAGE"))</f>
        <v>28</v>
      </c>
      <c r="O318" s="28" t="n">
        <f aca="false">IF(M318=0,"",SUMIFS('Source - Billing Aug26'!$L$5:$L$773,'Source - Billing Aug26'!$E$5:$E$773,A318,'Source - Billing Aug26'!$B$5:$B$773,Billing_Month,'Source - Billing Aug26'!$H$5:$H$773,"MONTHLY_MOORAGE"))</f>
        <v>10.4</v>
      </c>
      <c r="P318" s="39" t="n">
        <f aca="false">IF(D318&lt;&gt;"OCCUPIED","",SUMIFS('Source - Billing Aug26'!$M$5:$M$773,'Source - Billing Aug26'!$E$5:$E$773,A318,'Source - Billing Aug26'!$B$5:$B$773,Billing_Month,'Source - Billing Aug26'!$H$5:$H$773,"MONTHLY_MOORAGE"))</f>
        <v>291.2</v>
      </c>
      <c r="Q318" s="39" t="n">
        <f aca="false">IF(D318&lt;&gt;"OCCUPIED","",P318-L318)</f>
        <v>0</v>
      </c>
      <c r="R318" s="26" t="str">
        <f aca="false">IF(D318&lt;&gt;"OCCUPIED","OUT OF SCOPE",IF(M318=0,"MISSING AUGUST BILL",IF(M318&gt;1,"DUPLICATE BILL",IF(ABS(Q318)&lt;0.01,"MATCH",IF(Q318&gt;0,"OVERBILLED","UNDERBILLED")))))</f>
        <v>MATCH</v>
      </c>
      <c r="S318" s="26" t="str">
        <f aca="false">IF(M318=0,"",IFERROR(INDEX('Source - Billing Aug26'!$C$5:$C$773,MATCH(A318,'Source - Billing Aug26'!$E$5:$E$773,0)),""))</f>
        <v>AC-VB-0220</v>
      </c>
    </row>
    <row r="319" customFormat="false" ht="15" hidden="false" customHeight="true" outlineLevel="0" collapsed="false">
      <c r="A319" s="26" t="str">
        <f aca="false">'Source - Inventory'!A309</f>
        <v>VB-0221</v>
      </c>
      <c r="B319" s="26" t="str">
        <f aca="false">'Source - Inventory'!B309</f>
        <v>Vessbank</v>
      </c>
      <c r="C319" s="26" t="str">
        <f aca="false">'Source - Inventory'!G309</f>
        <v>COVERED</v>
      </c>
      <c r="D319" s="26" t="str">
        <f aca="false">'Source - Inventory'!J309</f>
        <v>OCCUPIED</v>
      </c>
      <c r="E319" s="26" t="str">
        <f aca="false">'Source - Inventory'!L309</f>
        <v>WL-01130</v>
      </c>
      <c r="F319" s="26" t="str">
        <f aca="false">'Source - Inventory'!M309</f>
        <v>Thomas Davis</v>
      </c>
      <c r="G319" s="26" t="n">
        <f aca="false">'Source - Inventory'!E309</f>
        <v>24</v>
      </c>
      <c r="H319" s="28" t="n">
        <f aca="false">'Source - Inventory'!O309</f>
        <v>31.2</v>
      </c>
      <c r="I319" s="28" t="n">
        <f aca="false">IF(D319="OCCUPIED",ROUNDUP(H319,0),"")</f>
        <v>32</v>
      </c>
      <c r="J319" s="28" t="n">
        <f aca="false">IF(D319="OCCUPIED",MAX(G319,I319),"")</f>
        <v>32</v>
      </c>
      <c r="K319" s="28" t="n">
        <f aca="false">IF(D319&lt;&gt;"OCCUPIED","",IF(C319="COVERED",Covered_Rate,Open_Rate))</f>
        <v>10.4</v>
      </c>
      <c r="L319" s="39" t="n">
        <f aca="false">IF(D319="OCCUPIED",J319*K319,"")</f>
        <v>332.8</v>
      </c>
      <c r="M319" s="26" t="n">
        <f aca="false">IF(D319&lt;&gt;"OCCUPIED","",COUNTIFS('Source - Billing Aug26'!$E$5:$E$773,A319,'Source - Billing Aug26'!$B$5:$B$773,Billing_Month,'Source - Billing Aug26'!$H$5:$H$773,"MONTHLY_MOORAGE"))</f>
        <v>1</v>
      </c>
      <c r="N319" s="28" t="n">
        <f aca="false">IF(M319=0,"",SUMIFS('Source - Billing Aug26'!$I$5:$I$773,'Source - Billing Aug26'!$E$5:$E$773,A319,'Source - Billing Aug26'!$B$5:$B$773,Billing_Month,'Source - Billing Aug26'!$H$5:$H$773,"MONTHLY_MOORAGE"))</f>
        <v>32</v>
      </c>
      <c r="O319" s="28" t="n">
        <f aca="false">IF(M319=0,"",SUMIFS('Source - Billing Aug26'!$L$5:$L$773,'Source - Billing Aug26'!$E$5:$E$773,A319,'Source - Billing Aug26'!$B$5:$B$773,Billing_Month,'Source - Billing Aug26'!$H$5:$H$773,"MONTHLY_MOORAGE"))</f>
        <v>10.4</v>
      </c>
      <c r="P319" s="39" t="n">
        <f aca="false">IF(D319&lt;&gt;"OCCUPIED","",SUMIFS('Source - Billing Aug26'!$M$5:$M$773,'Source - Billing Aug26'!$E$5:$E$773,A319,'Source - Billing Aug26'!$B$5:$B$773,Billing_Month,'Source - Billing Aug26'!$H$5:$H$773,"MONTHLY_MOORAGE"))</f>
        <v>332.8</v>
      </c>
      <c r="Q319" s="39" t="n">
        <f aca="false">IF(D319&lt;&gt;"OCCUPIED","",P319-L319)</f>
        <v>0</v>
      </c>
      <c r="R319" s="26" t="str">
        <f aca="false">IF(D319&lt;&gt;"OCCUPIED","OUT OF SCOPE",IF(M319=0,"MISSING AUGUST BILL",IF(M319&gt;1,"DUPLICATE BILL",IF(ABS(Q319)&lt;0.01,"MATCH",IF(Q319&gt;0,"OVERBILLED","UNDERBILLED")))))</f>
        <v>MATCH</v>
      </c>
      <c r="S319" s="26" t="str">
        <f aca="false">IF(M319=0,"",IFERROR(INDEX('Source - Billing Aug26'!$C$5:$C$773,MATCH(A319,'Source - Billing Aug26'!$E$5:$E$773,0)),""))</f>
        <v>AC-VB-0221</v>
      </c>
    </row>
    <row r="320" customFormat="false" ht="15" hidden="false" customHeight="true" outlineLevel="0" collapsed="false">
      <c r="A320" s="26" t="str">
        <f aca="false">'Source - Inventory'!A310</f>
        <v>VB-0222</v>
      </c>
      <c r="B320" s="26" t="str">
        <f aca="false">'Source - Inventory'!B310</f>
        <v>Vessbank</v>
      </c>
      <c r="C320" s="26" t="str">
        <f aca="false">'Source - Inventory'!G310</f>
        <v>COVERED</v>
      </c>
      <c r="D320" s="26" t="str">
        <f aca="false">'Source - Inventory'!J310</f>
        <v>OCCUPIED</v>
      </c>
      <c r="E320" s="26" t="str">
        <f aca="false">'Source - Inventory'!L310</f>
        <v>WL-02331</v>
      </c>
      <c r="F320" s="26" t="str">
        <f aca="false">'Source - Inventory'!M310</f>
        <v>Cassandra Gibbs</v>
      </c>
      <c r="G320" s="26" t="n">
        <f aca="false">'Source - Inventory'!E310</f>
        <v>28</v>
      </c>
      <c r="H320" s="28" t="n">
        <f aca="false">'Source - Inventory'!O310</f>
        <v>61.3</v>
      </c>
      <c r="I320" s="28" t="n">
        <f aca="false">IF(D320="OCCUPIED",ROUNDUP(H320,0),"")</f>
        <v>62</v>
      </c>
      <c r="J320" s="28" t="n">
        <f aca="false">IF(D320="OCCUPIED",MAX(G320,I320),"")</f>
        <v>62</v>
      </c>
      <c r="K320" s="28" t="n">
        <f aca="false">IF(D320&lt;&gt;"OCCUPIED","",IF(C320="COVERED",Covered_Rate,Open_Rate))</f>
        <v>10.4</v>
      </c>
      <c r="L320" s="39" t="n">
        <f aca="false">IF(D320="OCCUPIED",J320*K320,"")</f>
        <v>644.8</v>
      </c>
      <c r="M320" s="26" t="n">
        <f aca="false">IF(D320&lt;&gt;"OCCUPIED","",COUNTIFS('Source - Billing Aug26'!$E$5:$E$773,A320,'Source - Billing Aug26'!$B$5:$B$773,Billing_Month,'Source - Billing Aug26'!$H$5:$H$773,"MONTHLY_MOORAGE"))</f>
        <v>1</v>
      </c>
      <c r="N320" s="28" t="n">
        <f aca="false">IF(M320=0,"",SUMIFS('Source - Billing Aug26'!$I$5:$I$773,'Source - Billing Aug26'!$E$5:$E$773,A320,'Source - Billing Aug26'!$B$5:$B$773,Billing_Month,'Source - Billing Aug26'!$H$5:$H$773,"MONTHLY_MOORAGE"))</f>
        <v>62</v>
      </c>
      <c r="O320" s="28" t="n">
        <f aca="false">IF(M320=0,"",SUMIFS('Source - Billing Aug26'!$L$5:$L$773,'Source - Billing Aug26'!$E$5:$E$773,A320,'Source - Billing Aug26'!$B$5:$B$773,Billing_Month,'Source - Billing Aug26'!$H$5:$H$773,"MONTHLY_MOORAGE"))</f>
        <v>10.4</v>
      </c>
      <c r="P320" s="39" t="n">
        <f aca="false">IF(D320&lt;&gt;"OCCUPIED","",SUMIFS('Source - Billing Aug26'!$M$5:$M$773,'Source - Billing Aug26'!$E$5:$E$773,A320,'Source - Billing Aug26'!$B$5:$B$773,Billing_Month,'Source - Billing Aug26'!$H$5:$H$773,"MONTHLY_MOORAGE"))</f>
        <v>644.8</v>
      </c>
      <c r="Q320" s="39" t="n">
        <f aca="false">IF(D320&lt;&gt;"OCCUPIED","",P320-L320)</f>
        <v>0</v>
      </c>
      <c r="R320" s="26" t="str">
        <f aca="false">IF(D320&lt;&gt;"OCCUPIED","OUT OF SCOPE",IF(M320=0,"MISSING AUGUST BILL",IF(M320&gt;1,"DUPLICATE BILL",IF(ABS(Q320)&lt;0.01,"MATCH",IF(Q320&gt;0,"OVERBILLED","UNDERBILLED")))))</f>
        <v>MATCH</v>
      </c>
      <c r="S320" s="26" t="str">
        <f aca="false">IF(M320=0,"",IFERROR(INDEX('Source - Billing Aug26'!$C$5:$C$773,MATCH(A320,'Source - Billing Aug26'!$E$5:$E$773,0)),""))</f>
        <v>AC-VB-0222</v>
      </c>
    </row>
    <row r="321" customFormat="false" ht="15" hidden="false" customHeight="true" outlineLevel="0" collapsed="false">
      <c r="A321" s="26" t="str">
        <f aca="false">'Source - Inventory'!A311</f>
        <v>VB-0223</v>
      </c>
      <c r="B321" s="26" t="str">
        <f aca="false">'Source - Inventory'!B311</f>
        <v>Vessbank</v>
      </c>
      <c r="C321" s="26" t="str">
        <f aca="false">'Source - Inventory'!G311</f>
        <v>COVERED</v>
      </c>
      <c r="D321" s="26" t="str">
        <f aca="false">'Source - Inventory'!J311</f>
        <v>OCCUPIED</v>
      </c>
      <c r="E321" s="26" t="str">
        <f aca="false">'Source - Inventory'!L311</f>
        <v>WL-02078</v>
      </c>
      <c r="F321" s="26" t="str">
        <f aca="false">'Source - Inventory'!M311</f>
        <v>Brian Kramer</v>
      </c>
      <c r="G321" s="26" t="n">
        <f aca="false">'Source - Inventory'!E311</f>
        <v>32</v>
      </c>
      <c r="H321" s="28" t="n">
        <f aca="false">'Source - Inventory'!O311</f>
        <v>31.4</v>
      </c>
      <c r="I321" s="28" t="n">
        <f aca="false">IF(D321="OCCUPIED",ROUNDUP(H321,0),"")</f>
        <v>32</v>
      </c>
      <c r="J321" s="28" t="n">
        <f aca="false">IF(D321="OCCUPIED",MAX(G321,I321),"")</f>
        <v>32</v>
      </c>
      <c r="K321" s="28" t="n">
        <f aca="false">IF(D321&lt;&gt;"OCCUPIED","",IF(C321="COVERED",Covered_Rate,Open_Rate))</f>
        <v>10.4</v>
      </c>
      <c r="L321" s="39" t="n">
        <f aca="false">IF(D321="OCCUPIED",J321*K321,"")</f>
        <v>332.8</v>
      </c>
      <c r="M321" s="26" t="n">
        <f aca="false">IF(D321&lt;&gt;"OCCUPIED","",COUNTIFS('Source - Billing Aug26'!$E$5:$E$773,A321,'Source - Billing Aug26'!$B$5:$B$773,Billing_Month,'Source - Billing Aug26'!$H$5:$H$773,"MONTHLY_MOORAGE"))</f>
        <v>1</v>
      </c>
      <c r="N321" s="28" t="n">
        <f aca="false">IF(M321=0,"",SUMIFS('Source - Billing Aug26'!$I$5:$I$773,'Source - Billing Aug26'!$E$5:$E$773,A321,'Source - Billing Aug26'!$B$5:$B$773,Billing_Month,'Source - Billing Aug26'!$H$5:$H$773,"MONTHLY_MOORAGE"))</f>
        <v>32</v>
      </c>
      <c r="O321" s="28" t="n">
        <f aca="false">IF(M321=0,"",SUMIFS('Source - Billing Aug26'!$L$5:$L$773,'Source - Billing Aug26'!$E$5:$E$773,A321,'Source - Billing Aug26'!$B$5:$B$773,Billing_Month,'Source - Billing Aug26'!$H$5:$H$773,"MONTHLY_MOORAGE"))</f>
        <v>10.4</v>
      </c>
      <c r="P321" s="39" t="n">
        <f aca="false">IF(D321&lt;&gt;"OCCUPIED","",SUMIFS('Source - Billing Aug26'!$M$5:$M$773,'Source - Billing Aug26'!$E$5:$E$773,A321,'Source - Billing Aug26'!$B$5:$B$773,Billing_Month,'Source - Billing Aug26'!$H$5:$H$773,"MONTHLY_MOORAGE"))</f>
        <v>332.8</v>
      </c>
      <c r="Q321" s="39" t="n">
        <f aca="false">IF(D321&lt;&gt;"OCCUPIED","",P321-L321)</f>
        <v>0</v>
      </c>
      <c r="R321" s="26" t="str">
        <f aca="false">IF(D321&lt;&gt;"OCCUPIED","OUT OF SCOPE",IF(M321=0,"MISSING AUGUST BILL",IF(M321&gt;1,"DUPLICATE BILL",IF(ABS(Q321)&lt;0.01,"MATCH",IF(Q321&gt;0,"OVERBILLED","UNDERBILLED")))))</f>
        <v>MATCH</v>
      </c>
      <c r="S321" s="26" t="str">
        <f aca="false">IF(M321=0,"",IFERROR(INDEX('Source - Billing Aug26'!$C$5:$C$773,MATCH(A321,'Source - Billing Aug26'!$E$5:$E$773,0)),""))</f>
        <v>AC-VB-0223</v>
      </c>
    </row>
    <row r="322" customFormat="false" ht="15" hidden="false" customHeight="true" outlineLevel="0" collapsed="false">
      <c r="A322" s="26" t="str">
        <f aca="false">'Source - Inventory'!A312</f>
        <v>VB-0224</v>
      </c>
      <c r="B322" s="26" t="str">
        <f aca="false">'Source - Inventory'!B312</f>
        <v>Vessbank</v>
      </c>
      <c r="C322" s="26" t="str">
        <f aca="false">'Source - Inventory'!G312</f>
        <v>COVERED</v>
      </c>
      <c r="D322" s="26" t="str">
        <f aca="false">'Source - Inventory'!J312</f>
        <v>OCCUPIED</v>
      </c>
      <c r="E322" s="26" t="str">
        <f aca="false">'Source - Inventory'!L312</f>
        <v>WL-01263</v>
      </c>
      <c r="F322" s="26" t="str">
        <f aca="false">'Source - Inventory'!M312</f>
        <v>Sandra Goodwin</v>
      </c>
      <c r="G322" s="26" t="n">
        <f aca="false">'Source - Inventory'!E312</f>
        <v>28</v>
      </c>
      <c r="H322" s="28" t="n">
        <f aca="false">'Source - Inventory'!O312</f>
        <v>27</v>
      </c>
      <c r="I322" s="28" t="n">
        <f aca="false">IF(D322="OCCUPIED",ROUNDUP(H322,0),"")</f>
        <v>27</v>
      </c>
      <c r="J322" s="28" t="n">
        <f aca="false">IF(D322="OCCUPIED",MAX(G322,I322),"")</f>
        <v>28</v>
      </c>
      <c r="K322" s="28" t="n">
        <f aca="false">IF(D322&lt;&gt;"OCCUPIED","",IF(C322="COVERED",Covered_Rate,Open_Rate))</f>
        <v>10.4</v>
      </c>
      <c r="L322" s="39" t="n">
        <f aca="false">IF(D322="OCCUPIED",J322*K322,"")</f>
        <v>291.2</v>
      </c>
      <c r="M322" s="26" t="n">
        <f aca="false">IF(D322&lt;&gt;"OCCUPIED","",COUNTIFS('Source - Billing Aug26'!$E$5:$E$773,A322,'Source - Billing Aug26'!$B$5:$B$773,Billing_Month,'Source - Billing Aug26'!$H$5:$H$773,"MONTHLY_MOORAGE"))</f>
        <v>1</v>
      </c>
      <c r="N322" s="28" t="n">
        <f aca="false">IF(M322=0,"",SUMIFS('Source - Billing Aug26'!$I$5:$I$773,'Source - Billing Aug26'!$E$5:$E$773,A322,'Source - Billing Aug26'!$B$5:$B$773,Billing_Month,'Source - Billing Aug26'!$H$5:$H$773,"MONTHLY_MOORAGE"))</f>
        <v>28</v>
      </c>
      <c r="O322" s="28" t="n">
        <f aca="false">IF(M322=0,"",SUMIFS('Source - Billing Aug26'!$L$5:$L$773,'Source - Billing Aug26'!$E$5:$E$773,A322,'Source - Billing Aug26'!$B$5:$B$773,Billing_Month,'Source - Billing Aug26'!$H$5:$H$773,"MONTHLY_MOORAGE"))</f>
        <v>10.4</v>
      </c>
      <c r="P322" s="39" t="n">
        <f aca="false">IF(D322&lt;&gt;"OCCUPIED","",SUMIFS('Source - Billing Aug26'!$M$5:$M$773,'Source - Billing Aug26'!$E$5:$E$773,A322,'Source - Billing Aug26'!$B$5:$B$773,Billing_Month,'Source - Billing Aug26'!$H$5:$H$773,"MONTHLY_MOORAGE"))</f>
        <v>291.2</v>
      </c>
      <c r="Q322" s="39" t="n">
        <f aca="false">IF(D322&lt;&gt;"OCCUPIED","",P322-L322)</f>
        <v>0</v>
      </c>
      <c r="R322" s="26" t="str">
        <f aca="false">IF(D322&lt;&gt;"OCCUPIED","OUT OF SCOPE",IF(M322=0,"MISSING AUGUST BILL",IF(M322&gt;1,"DUPLICATE BILL",IF(ABS(Q322)&lt;0.01,"MATCH",IF(Q322&gt;0,"OVERBILLED","UNDERBILLED")))))</f>
        <v>MATCH</v>
      </c>
      <c r="S322" s="26" t="str">
        <f aca="false">IF(M322=0,"",IFERROR(INDEX('Source - Billing Aug26'!$C$5:$C$773,MATCH(A322,'Source - Billing Aug26'!$E$5:$E$773,0)),""))</f>
        <v>AC-VB-0224</v>
      </c>
    </row>
    <row r="323" customFormat="false" ht="15" hidden="false" customHeight="true" outlineLevel="0" collapsed="false">
      <c r="A323" s="26" t="str">
        <f aca="false">'Source - Inventory'!A313</f>
        <v>VB-0301</v>
      </c>
      <c r="B323" s="26" t="str">
        <f aca="false">'Source - Inventory'!B313</f>
        <v>Vessbank</v>
      </c>
      <c r="C323" s="26" t="str">
        <f aca="false">'Source - Inventory'!G313</f>
        <v>COVERED</v>
      </c>
      <c r="D323" s="26" t="str">
        <f aca="false">'Source - Inventory'!J313</f>
        <v>GUEST</v>
      </c>
      <c r="E323" s="26" t="n">
        <f aca="false">'Source - Inventory'!L313</f>
        <v>0</v>
      </c>
      <c r="F323" s="26" t="n">
        <f aca="false">'Source - Inventory'!M313</f>
        <v>0</v>
      </c>
      <c r="G323" s="26" t="n">
        <f aca="false">'Source - Inventory'!E313</f>
        <v>24</v>
      </c>
      <c r="H323" s="28" t="n">
        <f aca="false">'Source - Inventory'!O313</f>
        <v>0</v>
      </c>
      <c r="I323" s="28" t="str">
        <f aca="false">IF(D323="OCCUPIED",ROUNDUP(H323,0),"")</f>
        <v/>
      </c>
      <c r="J323" s="28" t="str">
        <f aca="false">IF(D323="OCCUPIED",MAX(G323,I323),"")</f>
        <v/>
      </c>
      <c r="K323" s="28" t="str">
        <f aca="false">IF(D323&lt;&gt;"OCCUPIED","",IF(C323="COVERED",Covered_Rate,Open_Rate))</f>
        <v/>
      </c>
      <c r="L323" s="39" t="str">
        <f aca="false">IF(D323="OCCUPIED",J323*K323,"")</f>
        <v/>
      </c>
      <c r="M323" s="26" t="str">
        <f aca="false">IF(D323&lt;&gt;"OCCUPIED","",COUNTIFS('Source - Billing Aug26'!$E$5:$E$773,A323,'Source - Billing Aug26'!$B$5:$B$773,Billing_Month,'Source - Billing Aug26'!$H$5:$H$773,"MONTHLY_MOORAGE"))</f>
        <v/>
      </c>
      <c r="N323" s="28" t="n">
        <f aca="false">IF(M323=0,"",SUMIFS('Source - Billing Aug26'!$I$5:$I$773,'Source - Billing Aug26'!$E$5:$E$773,A323,'Source - Billing Aug26'!$B$5:$B$773,Billing_Month,'Source - Billing Aug26'!$H$5:$H$773,"MONTHLY_MOORAGE"))</f>
        <v>0</v>
      </c>
      <c r="O323" s="28" t="n">
        <f aca="false">IF(M323=0,"",SUMIFS('Source - Billing Aug26'!$L$5:$L$773,'Source - Billing Aug26'!$E$5:$E$773,A323,'Source - Billing Aug26'!$B$5:$B$773,Billing_Month,'Source - Billing Aug26'!$H$5:$H$773,"MONTHLY_MOORAGE"))</f>
        <v>0</v>
      </c>
      <c r="P323" s="39" t="str">
        <f aca="false">IF(D323&lt;&gt;"OCCUPIED","",SUMIFS('Source - Billing Aug26'!$M$5:$M$773,'Source - Billing Aug26'!$E$5:$E$773,A323,'Source - Billing Aug26'!$B$5:$B$773,Billing_Month,'Source - Billing Aug26'!$H$5:$H$773,"MONTHLY_MOORAGE"))</f>
        <v/>
      </c>
      <c r="Q323" s="39" t="str">
        <f aca="false">IF(D323&lt;&gt;"OCCUPIED","",P323-L323)</f>
        <v/>
      </c>
      <c r="R323" s="26" t="str">
        <f aca="false">IF(D323&lt;&gt;"OCCUPIED","OUT OF SCOPE",IF(M323=0,"MISSING AUGUST BILL",IF(M323&gt;1,"DUPLICATE BILL",IF(ABS(Q323)&lt;0.01,"MATCH",IF(Q323&gt;0,"OVERBILLED","UNDERBILLED")))))</f>
        <v>OUT OF SCOPE</v>
      </c>
      <c r="S323" s="26" t="str">
        <f aca="false">IF(M323=0,"",IFERROR(INDEX('Source - Billing Aug26'!$C$5:$C$773,MATCH(A323,'Source - Billing Aug26'!$E$5:$E$773,0)),""))</f>
        <v/>
      </c>
    </row>
    <row r="324" customFormat="false" ht="15" hidden="false" customHeight="true" outlineLevel="0" collapsed="false">
      <c r="A324" s="26" t="str">
        <f aca="false">'Source - Inventory'!A314</f>
        <v>VB-0302</v>
      </c>
      <c r="B324" s="26" t="str">
        <f aca="false">'Source - Inventory'!B314</f>
        <v>Vessbank</v>
      </c>
      <c r="C324" s="26" t="str">
        <f aca="false">'Source - Inventory'!G314</f>
        <v>COVERED</v>
      </c>
      <c r="D324" s="26" t="str">
        <f aca="false">'Source - Inventory'!J314</f>
        <v>OCCUPIED</v>
      </c>
      <c r="E324" s="26" t="str">
        <f aca="false">'Source - Inventory'!L314</f>
        <v>WL-01447</v>
      </c>
      <c r="F324" s="26" t="str">
        <f aca="false">'Source - Inventory'!M314</f>
        <v>Tim Bailey</v>
      </c>
      <c r="G324" s="26" t="n">
        <f aca="false">'Source - Inventory'!E314</f>
        <v>28</v>
      </c>
      <c r="H324" s="28" t="n">
        <f aca="false">'Source - Inventory'!O314</f>
        <v>41.3</v>
      </c>
      <c r="I324" s="28" t="n">
        <f aca="false">IF(D324="OCCUPIED",ROUNDUP(H324,0),"")</f>
        <v>42</v>
      </c>
      <c r="J324" s="28" t="n">
        <f aca="false">IF(D324="OCCUPIED",MAX(G324,I324),"")</f>
        <v>42</v>
      </c>
      <c r="K324" s="28" t="n">
        <f aca="false">IF(D324&lt;&gt;"OCCUPIED","",IF(C324="COVERED",Covered_Rate,Open_Rate))</f>
        <v>10.4</v>
      </c>
      <c r="L324" s="39" t="n">
        <f aca="false">IF(D324="OCCUPIED",J324*K324,"")</f>
        <v>436.8</v>
      </c>
      <c r="M324" s="26" t="n">
        <f aca="false">IF(D324&lt;&gt;"OCCUPIED","",COUNTIFS('Source - Billing Aug26'!$E$5:$E$773,A324,'Source - Billing Aug26'!$B$5:$B$773,Billing_Month,'Source - Billing Aug26'!$H$5:$H$773,"MONTHLY_MOORAGE"))</f>
        <v>1</v>
      </c>
      <c r="N324" s="28" t="n">
        <f aca="false">IF(M324=0,"",SUMIFS('Source - Billing Aug26'!$I$5:$I$773,'Source - Billing Aug26'!$E$5:$E$773,A324,'Source - Billing Aug26'!$B$5:$B$773,Billing_Month,'Source - Billing Aug26'!$H$5:$H$773,"MONTHLY_MOORAGE"))</f>
        <v>42</v>
      </c>
      <c r="O324" s="28" t="n">
        <f aca="false">IF(M324=0,"",SUMIFS('Source - Billing Aug26'!$L$5:$L$773,'Source - Billing Aug26'!$E$5:$E$773,A324,'Source - Billing Aug26'!$B$5:$B$773,Billing_Month,'Source - Billing Aug26'!$H$5:$H$773,"MONTHLY_MOORAGE"))</f>
        <v>10.4</v>
      </c>
      <c r="P324" s="39" t="n">
        <f aca="false">IF(D324&lt;&gt;"OCCUPIED","",SUMIFS('Source - Billing Aug26'!$M$5:$M$773,'Source - Billing Aug26'!$E$5:$E$773,A324,'Source - Billing Aug26'!$B$5:$B$773,Billing_Month,'Source - Billing Aug26'!$H$5:$H$773,"MONTHLY_MOORAGE"))</f>
        <v>436.8</v>
      </c>
      <c r="Q324" s="39" t="n">
        <f aca="false">IF(D324&lt;&gt;"OCCUPIED","",P324-L324)</f>
        <v>0</v>
      </c>
      <c r="R324" s="26" t="str">
        <f aca="false">IF(D324&lt;&gt;"OCCUPIED","OUT OF SCOPE",IF(M324=0,"MISSING AUGUST BILL",IF(M324&gt;1,"DUPLICATE BILL",IF(ABS(Q324)&lt;0.01,"MATCH",IF(Q324&gt;0,"OVERBILLED","UNDERBILLED")))))</f>
        <v>MATCH</v>
      </c>
      <c r="S324" s="26" t="str">
        <f aca="false">IF(M324=0,"",IFERROR(INDEX('Source - Billing Aug26'!$C$5:$C$773,MATCH(A324,'Source - Billing Aug26'!$E$5:$E$773,0)),""))</f>
        <v>AC-VB-0302</v>
      </c>
    </row>
    <row r="325" customFormat="false" ht="15" hidden="false" customHeight="true" outlineLevel="0" collapsed="false">
      <c r="A325" s="26" t="str">
        <f aca="false">'Source - Inventory'!A315</f>
        <v>VB-0303</v>
      </c>
      <c r="B325" s="26" t="str">
        <f aca="false">'Source - Inventory'!B315</f>
        <v>Vessbank</v>
      </c>
      <c r="C325" s="26" t="str">
        <f aca="false">'Source - Inventory'!G315</f>
        <v>COVERED</v>
      </c>
      <c r="D325" s="26" t="str">
        <f aca="false">'Source - Inventory'!J315</f>
        <v>OCCUPIED</v>
      </c>
      <c r="E325" s="26" t="str">
        <f aca="false">'Source - Inventory'!L315</f>
        <v>WL-01339</v>
      </c>
      <c r="F325" s="26" t="str">
        <f aca="false">'Source - Inventory'!M315</f>
        <v>Robert Houston</v>
      </c>
      <c r="G325" s="26" t="n">
        <f aca="false">'Source - Inventory'!E315</f>
        <v>32</v>
      </c>
      <c r="H325" s="28" t="n">
        <f aca="false">'Source - Inventory'!O315</f>
        <v>30.5</v>
      </c>
      <c r="I325" s="28" t="n">
        <f aca="false">IF(D325="OCCUPIED",ROUNDUP(H325,0),"")</f>
        <v>31</v>
      </c>
      <c r="J325" s="28" t="n">
        <f aca="false">IF(D325="OCCUPIED",MAX(G325,I325),"")</f>
        <v>32</v>
      </c>
      <c r="K325" s="28" t="n">
        <f aca="false">IF(D325&lt;&gt;"OCCUPIED","",IF(C325="COVERED",Covered_Rate,Open_Rate))</f>
        <v>10.4</v>
      </c>
      <c r="L325" s="39" t="n">
        <f aca="false">IF(D325="OCCUPIED",J325*K325,"")</f>
        <v>332.8</v>
      </c>
      <c r="M325" s="26" t="n">
        <f aca="false">IF(D325&lt;&gt;"OCCUPIED","",COUNTIFS('Source - Billing Aug26'!$E$5:$E$773,A325,'Source - Billing Aug26'!$B$5:$B$773,Billing_Month,'Source - Billing Aug26'!$H$5:$H$773,"MONTHLY_MOORAGE"))</f>
        <v>1</v>
      </c>
      <c r="N325" s="28" t="n">
        <f aca="false">IF(M325=0,"",SUMIFS('Source - Billing Aug26'!$I$5:$I$773,'Source - Billing Aug26'!$E$5:$E$773,A325,'Source - Billing Aug26'!$B$5:$B$773,Billing_Month,'Source - Billing Aug26'!$H$5:$H$773,"MONTHLY_MOORAGE"))</f>
        <v>32</v>
      </c>
      <c r="O325" s="28" t="n">
        <f aca="false">IF(M325=0,"",SUMIFS('Source - Billing Aug26'!$L$5:$L$773,'Source - Billing Aug26'!$E$5:$E$773,A325,'Source - Billing Aug26'!$B$5:$B$773,Billing_Month,'Source - Billing Aug26'!$H$5:$H$773,"MONTHLY_MOORAGE"))</f>
        <v>10.4</v>
      </c>
      <c r="P325" s="39" t="n">
        <f aca="false">IF(D325&lt;&gt;"OCCUPIED","",SUMIFS('Source - Billing Aug26'!$M$5:$M$773,'Source - Billing Aug26'!$E$5:$E$773,A325,'Source - Billing Aug26'!$B$5:$B$773,Billing_Month,'Source - Billing Aug26'!$H$5:$H$773,"MONTHLY_MOORAGE"))</f>
        <v>332.8</v>
      </c>
      <c r="Q325" s="39" t="n">
        <f aca="false">IF(D325&lt;&gt;"OCCUPIED","",P325-L325)</f>
        <v>0</v>
      </c>
      <c r="R325" s="26" t="str">
        <f aca="false">IF(D325&lt;&gt;"OCCUPIED","OUT OF SCOPE",IF(M325=0,"MISSING AUGUST BILL",IF(M325&gt;1,"DUPLICATE BILL",IF(ABS(Q325)&lt;0.01,"MATCH",IF(Q325&gt;0,"OVERBILLED","UNDERBILLED")))))</f>
        <v>MATCH</v>
      </c>
      <c r="S325" s="26" t="str">
        <f aca="false">IF(M325=0,"",IFERROR(INDEX('Source - Billing Aug26'!$C$5:$C$773,MATCH(A325,'Source - Billing Aug26'!$E$5:$E$773,0)),""))</f>
        <v>AC-VB-0303</v>
      </c>
    </row>
    <row r="326" customFormat="false" ht="15" hidden="false" customHeight="true" outlineLevel="0" collapsed="false">
      <c r="A326" s="26" t="str">
        <f aca="false">'Source - Inventory'!A316</f>
        <v>VB-0304</v>
      </c>
      <c r="B326" s="26" t="str">
        <f aca="false">'Source - Inventory'!B316</f>
        <v>Vessbank</v>
      </c>
      <c r="C326" s="26" t="str">
        <f aca="false">'Source - Inventory'!G316</f>
        <v>COVERED</v>
      </c>
      <c r="D326" s="26" t="str">
        <f aca="false">'Source - Inventory'!J316</f>
        <v>OCCUPIED</v>
      </c>
      <c r="E326" s="26" t="str">
        <f aca="false">'Source - Inventory'!L316</f>
        <v>WL-01303</v>
      </c>
      <c r="F326" s="26" t="str">
        <f aca="false">'Source - Inventory'!M316</f>
        <v>Robert Harmon</v>
      </c>
      <c r="G326" s="26" t="n">
        <f aca="false">'Source - Inventory'!E316</f>
        <v>32</v>
      </c>
      <c r="H326" s="28" t="n">
        <f aca="false">'Source - Inventory'!O316</f>
        <v>32.2</v>
      </c>
      <c r="I326" s="28" t="n">
        <f aca="false">IF(D326="OCCUPIED",ROUNDUP(H326,0),"")</f>
        <v>33</v>
      </c>
      <c r="J326" s="28" t="n">
        <f aca="false">IF(D326="OCCUPIED",MAX(G326,I326),"")</f>
        <v>33</v>
      </c>
      <c r="K326" s="28" t="n">
        <f aca="false">IF(D326&lt;&gt;"OCCUPIED","",IF(C326="COVERED",Covered_Rate,Open_Rate))</f>
        <v>10.4</v>
      </c>
      <c r="L326" s="39" t="n">
        <f aca="false">IF(D326="OCCUPIED",J326*K326,"")</f>
        <v>343.2</v>
      </c>
      <c r="M326" s="26" t="n">
        <f aca="false">IF(D326&lt;&gt;"OCCUPIED","",COUNTIFS('Source - Billing Aug26'!$E$5:$E$773,A326,'Source - Billing Aug26'!$B$5:$B$773,Billing_Month,'Source - Billing Aug26'!$H$5:$H$773,"MONTHLY_MOORAGE"))</f>
        <v>1</v>
      </c>
      <c r="N326" s="28" t="n">
        <f aca="false">IF(M326=0,"",SUMIFS('Source - Billing Aug26'!$I$5:$I$773,'Source - Billing Aug26'!$E$5:$E$773,A326,'Source - Billing Aug26'!$B$5:$B$773,Billing_Month,'Source - Billing Aug26'!$H$5:$H$773,"MONTHLY_MOORAGE"))</f>
        <v>33</v>
      </c>
      <c r="O326" s="28" t="n">
        <f aca="false">IF(M326=0,"",SUMIFS('Source - Billing Aug26'!$L$5:$L$773,'Source - Billing Aug26'!$E$5:$E$773,A326,'Source - Billing Aug26'!$B$5:$B$773,Billing_Month,'Source - Billing Aug26'!$H$5:$H$773,"MONTHLY_MOORAGE"))</f>
        <v>10.4</v>
      </c>
      <c r="P326" s="39" t="n">
        <f aca="false">IF(D326&lt;&gt;"OCCUPIED","",SUMIFS('Source - Billing Aug26'!$M$5:$M$773,'Source - Billing Aug26'!$E$5:$E$773,A326,'Source - Billing Aug26'!$B$5:$B$773,Billing_Month,'Source - Billing Aug26'!$H$5:$H$773,"MONTHLY_MOORAGE"))</f>
        <v>343.2</v>
      </c>
      <c r="Q326" s="39" t="n">
        <f aca="false">IF(D326&lt;&gt;"OCCUPIED","",P326-L326)</f>
        <v>0</v>
      </c>
      <c r="R326" s="26" t="str">
        <f aca="false">IF(D326&lt;&gt;"OCCUPIED","OUT OF SCOPE",IF(M326=0,"MISSING AUGUST BILL",IF(M326&gt;1,"DUPLICATE BILL",IF(ABS(Q326)&lt;0.01,"MATCH",IF(Q326&gt;0,"OVERBILLED","UNDERBILLED")))))</f>
        <v>MATCH</v>
      </c>
      <c r="S326" s="26" t="str">
        <f aca="false">IF(M326=0,"",IFERROR(INDEX('Source - Billing Aug26'!$C$5:$C$773,MATCH(A326,'Source - Billing Aug26'!$E$5:$E$773,0)),""))</f>
        <v>AC-VB-0304</v>
      </c>
    </row>
    <row r="327" customFormat="false" ht="15" hidden="false" customHeight="true" outlineLevel="0" collapsed="false">
      <c r="A327" s="26" t="str">
        <f aca="false">'Source - Inventory'!A317</f>
        <v>VB-0305</v>
      </c>
      <c r="B327" s="26" t="str">
        <f aca="false">'Source - Inventory'!B317</f>
        <v>Vessbank</v>
      </c>
      <c r="C327" s="26" t="str">
        <f aca="false">'Source - Inventory'!G317</f>
        <v>COVERED</v>
      </c>
      <c r="D327" s="26" t="str">
        <f aca="false">'Source - Inventory'!J317</f>
        <v>OCCUPIED</v>
      </c>
      <c r="E327" s="26" t="str">
        <f aca="false">'Source - Inventory'!L317</f>
        <v>WL-02130</v>
      </c>
      <c r="F327" s="26" t="str">
        <f aca="false">'Source - Inventory'!M317</f>
        <v>Sierra Le</v>
      </c>
      <c r="G327" s="26" t="n">
        <f aca="false">'Source - Inventory'!E317</f>
        <v>24</v>
      </c>
      <c r="H327" s="28" t="n">
        <f aca="false">'Source - Inventory'!O317</f>
        <v>45.8</v>
      </c>
      <c r="I327" s="28" t="n">
        <f aca="false">IF(D327="OCCUPIED",ROUNDUP(H327,0),"")</f>
        <v>46</v>
      </c>
      <c r="J327" s="28" t="n">
        <f aca="false">IF(D327="OCCUPIED",MAX(G327,I327),"")</f>
        <v>46</v>
      </c>
      <c r="K327" s="28" t="n">
        <f aca="false">IF(D327&lt;&gt;"OCCUPIED","",IF(C327="COVERED",Covered_Rate,Open_Rate))</f>
        <v>10.4</v>
      </c>
      <c r="L327" s="39" t="n">
        <f aca="false">IF(D327="OCCUPIED",J327*K327,"")</f>
        <v>478.4</v>
      </c>
      <c r="M327" s="26" t="n">
        <f aca="false">IF(D327&lt;&gt;"OCCUPIED","",COUNTIFS('Source - Billing Aug26'!$E$5:$E$773,A327,'Source - Billing Aug26'!$B$5:$B$773,Billing_Month,'Source - Billing Aug26'!$H$5:$H$773,"MONTHLY_MOORAGE"))</f>
        <v>1</v>
      </c>
      <c r="N327" s="28" t="n">
        <f aca="false">IF(M327=0,"",SUMIFS('Source - Billing Aug26'!$I$5:$I$773,'Source - Billing Aug26'!$E$5:$E$773,A327,'Source - Billing Aug26'!$B$5:$B$773,Billing_Month,'Source - Billing Aug26'!$H$5:$H$773,"MONTHLY_MOORAGE"))</f>
        <v>46</v>
      </c>
      <c r="O327" s="28" t="n">
        <f aca="false">IF(M327=0,"",SUMIFS('Source - Billing Aug26'!$L$5:$L$773,'Source - Billing Aug26'!$E$5:$E$773,A327,'Source - Billing Aug26'!$B$5:$B$773,Billing_Month,'Source - Billing Aug26'!$H$5:$H$773,"MONTHLY_MOORAGE"))</f>
        <v>10.4</v>
      </c>
      <c r="P327" s="39" t="n">
        <f aca="false">IF(D327&lt;&gt;"OCCUPIED","",SUMIFS('Source - Billing Aug26'!$M$5:$M$773,'Source - Billing Aug26'!$E$5:$E$773,A327,'Source - Billing Aug26'!$B$5:$B$773,Billing_Month,'Source - Billing Aug26'!$H$5:$H$773,"MONTHLY_MOORAGE"))</f>
        <v>478.4</v>
      </c>
      <c r="Q327" s="39" t="n">
        <f aca="false">IF(D327&lt;&gt;"OCCUPIED","",P327-L327)</f>
        <v>0</v>
      </c>
      <c r="R327" s="26" t="str">
        <f aca="false">IF(D327&lt;&gt;"OCCUPIED","OUT OF SCOPE",IF(M327=0,"MISSING AUGUST BILL",IF(M327&gt;1,"DUPLICATE BILL",IF(ABS(Q327)&lt;0.01,"MATCH",IF(Q327&gt;0,"OVERBILLED","UNDERBILLED")))))</f>
        <v>MATCH</v>
      </c>
      <c r="S327" s="26" t="str">
        <f aca="false">IF(M327=0,"",IFERROR(INDEX('Source - Billing Aug26'!$C$5:$C$773,MATCH(A327,'Source - Billing Aug26'!$E$5:$E$773,0)),""))</f>
        <v>AC-VB-0305</v>
      </c>
    </row>
    <row r="328" customFormat="false" ht="15" hidden="false" customHeight="true" outlineLevel="0" collapsed="false">
      <c r="A328" s="26" t="str">
        <f aca="false">'Source - Inventory'!A318</f>
        <v>VB-0306</v>
      </c>
      <c r="B328" s="26" t="str">
        <f aca="false">'Source - Inventory'!B318</f>
        <v>Vessbank</v>
      </c>
      <c r="C328" s="26" t="str">
        <f aca="false">'Source - Inventory'!G318</f>
        <v>COVERED</v>
      </c>
      <c r="D328" s="26" t="str">
        <f aca="false">'Source - Inventory'!J318</f>
        <v>OCCUPIED</v>
      </c>
      <c r="E328" s="26" t="str">
        <f aca="false">'Source - Inventory'!L318</f>
        <v>WL-03397</v>
      </c>
      <c r="F328" s="26" t="str">
        <f aca="false">'Source - Inventory'!M318</f>
        <v>Jessica Daugherty</v>
      </c>
      <c r="G328" s="26" t="n">
        <f aca="false">'Source - Inventory'!E318</f>
        <v>28</v>
      </c>
      <c r="H328" s="28" t="n">
        <f aca="false">'Source - Inventory'!O318</f>
        <v>18.3</v>
      </c>
      <c r="I328" s="28" t="n">
        <f aca="false">IF(D328="OCCUPIED",ROUNDUP(H328,0),"")</f>
        <v>19</v>
      </c>
      <c r="J328" s="28" t="n">
        <f aca="false">IF(D328="OCCUPIED",MAX(G328,I328),"")</f>
        <v>28</v>
      </c>
      <c r="K328" s="28" t="n">
        <f aca="false">IF(D328&lt;&gt;"OCCUPIED","",IF(C328="COVERED",Covered_Rate,Open_Rate))</f>
        <v>10.4</v>
      </c>
      <c r="L328" s="39" t="n">
        <f aca="false">IF(D328="OCCUPIED",J328*K328,"")</f>
        <v>291.2</v>
      </c>
      <c r="M328" s="26" t="n">
        <f aca="false">IF(D328&lt;&gt;"OCCUPIED","",COUNTIFS('Source - Billing Aug26'!$E$5:$E$773,A328,'Source - Billing Aug26'!$B$5:$B$773,Billing_Month,'Source - Billing Aug26'!$H$5:$H$773,"MONTHLY_MOORAGE"))</f>
        <v>1</v>
      </c>
      <c r="N328" s="28" t="n">
        <f aca="false">IF(M328=0,"",SUMIFS('Source - Billing Aug26'!$I$5:$I$773,'Source - Billing Aug26'!$E$5:$E$773,A328,'Source - Billing Aug26'!$B$5:$B$773,Billing_Month,'Source - Billing Aug26'!$H$5:$H$773,"MONTHLY_MOORAGE"))</f>
        <v>28</v>
      </c>
      <c r="O328" s="28" t="n">
        <f aca="false">IF(M328=0,"",SUMIFS('Source - Billing Aug26'!$L$5:$L$773,'Source - Billing Aug26'!$E$5:$E$773,A328,'Source - Billing Aug26'!$B$5:$B$773,Billing_Month,'Source - Billing Aug26'!$H$5:$H$773,"MONTHLY_MOORAGE"))</f>
        <v>10.4</v>
      </c>
      <c r="P328" s="39" t="n">
        <f aca="false">IF(D328&lt;&gt;"OCCUPIED","",SUMIFS('Source - Billing Aug26'!$M$5:$M$773,'Source - Billing Aug26'!$E$5:$E$773,A328,'Source - Billing Aug26'!$B$5:$B$773,Billing_Month,'Source - Billing Aug26'!$H$5:$H$773,"MONTHLY_MOORAGE"))</f>
        <v>291.2</v>
      </c>
      <c r="Q328" s="39" t="n">
        <f aca="false">IF(D328&lt;&gt;"OCCUPIED","",P328-L328)</f>
        <v>0</v>
      </c>
      <c r="R328" s="26" t="str">
        <f aca="false">IF(D328&lt;&gt;"OCCUPIED","OUT OF SCOPE",IF(M328=0,"MISSING AUGUST BILL",IF(M328&gt;1,"DUPLICATE BILL",IF(ABS(Q328)&lt;0.01,"MATCH",IF(Q328&gt;0,"OVERBILLED","UNDERBILLED")))))</f>
        <v>MATCH</v>
      </c>
      <c r="S328" s="26" t="str">
        <f aca="false">IF(M328=0,"",IFERROR(INDEX('Source - Billing Aug26'!$C$5:$C$773,MATCH(A328,'Source - Billing Aug26'!$E$5:$E$773,0)),""))</f>
        <v>AC-VB-0306</v>
      </c>
    </row>
    <row r="329" customFormat="false" ht="15" hidden="false" customHeight="true" outlineLevel="0" collapsed="false">
      <c r="A329" s="26" t="str">
        <f aca="false">'Source - Inventory'!A319</f>
        <v>VB-0307</v>
      </c>
      <c r="B329" s="26" t="str">
        <f aca="false">'Source - Inventory'!B319</f>
        <v>Vessbank</v>
      </c>
      <c r="C329" s="26" t="str">
        <f aca="false">'Source - Inventory'!G319</f>
        <v>COVERED</v>
      </c>
      <c r="D329" s="26" t="str">
        <f aca="false">'Source - Inventory'!J319</f>
        <v>OCCUPIED</v>
      </c>
      <c r="E329" s="26" t="str">
        <f aca="false">'Source - Inventory'!L319</f>
        <v>WL-01379</v>
      </c>
      <c r="F329" s="26" t="str">
        <f aca="false">'Source - Inventory'!M319</f>
        <v>Jacob Wong</v>
      </c>
      <c r="G329" s="26" t="n">
        <f aca="false">'Source - Inventory'!E319</f>
        <v>24</v>
      </c>
      <c r="H329" s="28" t="n">
        <f aca="false">'Source - Inventory'!O319</f>
        <v>32</v>
      </c>
      <c r="I329" s="28" t="n">
        <f aca="false">IF(D329="OCCUPIED",ROUNDUP(H329,0),"")</f>
        <v>32</v>
      </c>
      <c r="J329" s="28" t="n">
        <f aca="false">IF(D329="OCCUPIED",MAX(G329,I329),"")</f>
        <v>32</v>
      </c>
      <c r="K329" s="28" t="n">
        <f aca="false">IF(D329&lt;&gt;"OCCUPIED","",IF(C329="COVERED",Covered_Rate,Open_Rate))</f>
        <v>10.4</v>
      </c>
      <c r="L329" s="39" t="n">
        <f aca="false">IF(D329="OCCUPIED",J329*K329,"")</f>
        <v>332.8</v>
      </c>
      <c r="M329" s="26" t="n">
        <f aca="false">IF(D329&lt;&gt;"OCCUPIED","",COUNTIFS('Source - Billing Aug26'!$E$5:$E$773,A329,'Source - Billing Aug26'!$B$5:$B$773,Billing_Month,'Source - Billing Aug26'!$H$5:$H$773,"MONTHLY_MOORAGE"))</f>
        <v>1</v>
      </c>
      <c r="N329" s="28" t="n">
        <f aca="false">IF(M329=0,"",SUMIFS('Source - Billing Aug26'!$I$5:$I$773,'Source - Billing Aug26'!$E$5:$E$773,A329,'Source - Billing Aug26'!$B$5:$B$773,Billing_Month,'Source - Billing Aug26'!$H$5:$H$773,"MONTHLY_MOORAGE"))</f>
        <v>32</v>
      </c>
      <c r="O329" s="28" t="n">
        <f aca="false">IF(M329=0,"",SUMIFS('Source - Billing Aug26'!$L$5:$L$773,'Source - Billing Aug26'!$E$5:$E$773,A329,'Source - Billing Aug26'!$B$5:$B$773,Billing_Month,'Source - Billing Aug26'!$H$5:$H$773,"MONTHLY_MOORAGE"))</f>
        <v>10.4</v>
      </c>
      <c r="P329" s="39" t="n">
        <f aca="false">IF(D329&lt;&gt;"OCCUPIED","",SUMIFS('Source - Billing Aug26'!$M$5:$M$773,'Source - Billing Aug26'!$E$5:$E$773,A329,'Source - Billing Aug26'!$B$5:$B$773,Billing_Month,'Source - Billing Aug26'!$H$5:$H$773,"MONTHLY_MOORAGE"))</f>
        <v>332.8</v>
      </c>
      <c r="Q329" s="39" t="n">
        <f aca="false">IF(D329&lt;&gt;"OCCUPIED","",P329-L329)</f>
        <v>0</v>
      </c>
      <c r="R329" s="26" t="str">
        <f aca="false">IF(D329&lt;&gt;"OCCUPIED","OUT OF SCOPE",IF(M329=0,"MISSING AUGUST BILL",IF(M329&gt;1,"DUPLICATE BILL",IF(ABS(Q329)&lt;0.01,"MATCH",IF(Q329&gt;0,"OVERBILLED","UNDERBILLED")))))</f>
        <v>MATCH</v>
      </c>
      <c r="S329" s="26" t="str">
        <f aca="false">IF(M329=0,"",IFERROR(INDEX('Source - Billing Aug26'!$C$5:$C$773,MATCH(A329,'Source - Billing Aug26'!$E$5:$E$773,0)),""))</f>
        <v>AC-VB-0307</v>
      </c>
    </row>
    <row r="330" customFormat="false" ht="15" hidden="false" customHeight="true" outlineLevel="0" collapsed="false">
      <c r="A330" s="26" t="str">
        <f aca="false">'Source - Inventory'!A320</f>
        <v>VB-0308</v>
      </c>
      <c r="B330" s="26" t="str">
        <f aca="false">'Source - Inventory'!B320</f>
        <v>Vessbank</v>
      </c>
      <c r="C330" s="26" t="str">
        <f aca="false">'Source - Inventory'!G320</f>
        <v>COVERED</v>
      </c>
      <c r="D330" s="26" t="str">
        <f aca="false">'Source - Inventory'!J320</f>
        <v>OCCUPIED</v>
      </c>
      <c r="E330" s="26" t="str">
        <f aca="false">'Source - Inventory'!L320</f>
        <v>WL-03564</v>
      </c>
      <c r="F330" s="26" t="str">
        <f aca="false">'Source - Inventory'!M320</f>
        <v>Amy Hernandez</v>
      </c>
      <c r="G330" s="26" t="n">
        <f aca="false">'Source - Inventory'!E320</f>
        <v>24</v>
      </c>
      <c r="H330" s="28" t="n">
        <f aca="false">'Source - Inventory'!O320</f>
        <v>41.8</v>
      </c>
      <c r="I330" s="28" t="n">
        <f aca="false">IF(D330="OCCUPIED",ROUNDUP(H330,0),"")</f>
        <v>42</v>
      </c>
      <c r="J330" s="28" t="n">
        <f aca="false">IF(D330="OCCUPIED",MAX(G330,I330),"")</f>
        <v>42</v>
      </c>
      <c r="K330" s="28" t="n">
        <f aca="false">IF(D330&lt;&gt;"OCCUPIED","",IF(C330="COVERED",Covered_Rate,Open_Rate))</f>
        <v>10.4</v>
      </c>
      <c r="L330" s="39" t="n">
        <f aca="false">IF(D330="OCCUPIED",J330*K330,"")</f>
        <v>436.8</v>
      </c>
      <c r="M330" s="26" t="n">
        <f aca="false">IF(D330&lt;&gt;"OCCUPIED","",COUNTIFS('Source - Billing Aug26'!$E$5:$E$773,A330,'Source - Billing Aug26'!$B$5:$B$773,Billing_Month,'Source - Billing Aug26'!$H$5:$H$773,"MONTHLY_MOORAGE"))</f>
        <v>1</v>
      </c>
      <c r="N330" s="28" t="n">
        <f aca="false">IF(M330=0,"",SUMIFS('Source - Billing Aug26'!$I$5:$I$773,'Source - Billing Aug26'!$E$5:$E$773,A330,'Source - Billing Aug26'!$B$5:$B$773,Billing_Month,'Source - Billing Aug26'!$H$5:$H$773,"MONTHLY_MOORAGE"))</f>
        <v>42</v>
      </c>
      <c r="O330" s="28" t="n">
        <f aca="false">IF(M330=0,"",SUMIFS('Source - Billing Aug26'!$L$5:$L$773,'Source - Billing Aug26'!$E$5:$E$773,A330,'Source - Billing Aug26'!$B$5:$B$773,Billing_Month,'Source - Billing Aug26'!$H$5:$H$773,"MONTHLY_MOORAGE"))</f>
        <v>10.4</v>
      </c>
      <c r="P330" s="39" t="n">
        <f aca="false">IF(D330&lt;&gt;"OCCUPIED","",SUMIFS('Source - Billing Aug26'!$M$5:$M$773,'Source - Billing Aug26'!$E$5:$E$773,A330,'Source - Billing Aug26'!$B$5:$B$773,Billing_Month,'Source - Billing Aug26'!$H$5:$H$773,"MONTHLY_MOORAGE"))</f>
        <v>436.8</v>
      </c>
      <c r="Q330" s="39" t="n">
        <f aca="false">IF(D330&lt;&gt;"OCCUPIED","",P330-L330)</f>
        <v>0</v>
      </c>
      <c r="R330" s="26" t="str">
        <f aca="false">IF(D330&lt;&gt;"OCCUPIED","OUT OF SCOPE",IF(M330=0,"MISSING AUGUST BILL",IF(M330&gt;1,"DUPLICATE BILL",IF(ABS(Q330)&lt;0.01,"MATCH",IF(Q330&gt;0,"OVERBILLED","UNDERBILLED")))))</f>
        <v>MATCH</v>
      </c>
      <c r="S330" s="26" t="str">
        <f aca="false">IF(M330=0,"",IFERROR(INDEX('Source - Billing Aug26'!$C$5:$C$773,MATCH(A330,'Source - Billing Aug26'!$E$5:$E$773,0)),""))</f>
        <v>AC-VB-0308</v>
      </c>
    </row>
    <row r="331" customFormat="false" ht="15" hidden="false" customHeight="true" outlineLevel="0" collapsed="false">
      <c r="A331" s="26" t="str">
        <f aca="false">'Source - Inventory'!A321</f>
        <v>VB-0309</v>
      </c>
      <c r="B331" s="26" t="str">
        <f aca="false">'Source - Inventory'!B321</f>
        <v>Vessbank</v>
      </c>
      <c r="C331" s="26" t="str">
        <f aca="false">'Source - Inventory'!G321</f>
        <v>COVERED</v>
      </c>
      <c r="D331" s="26" t="str">
        <f aca="false">'Source - Inventory'!J321</f>
        <v>OCCUPIED</v>
      </c>
      <c r="E331" s="26" t="str">
        <f aca="false">'Source - Inventory'!L321</f>
        <v>WL-02656</v>
      </c>
      <c r="F331" s="26" t="str">
        <f aca="false">'Source - Inventory'!M321</f>
        <v>David Horton</v>
      </c>
      <c r="G331" s="26" t="n">
        <f aca="false">'Source - Inventory'!E321</f>
        <v>36</v>
      </c>
      <c r="H331" s="28" t="n">
        <f aca="false">'Source - Inventory'!O321</f>
        <v>20.6</v>
      </c>
      <c r="I331" s="28" t="n">
        <f aca="false">IF(D331="OCCUPIED",ROUNDUP(H331,0),"")</f>
        <v>21</v>
      </c>
      <c r="J331" s="28" t="n">
        <f aca="false">IF(D331="OCCUPIED",MAX(G331,I331),"")</f>
        <v>36</v>
      </c>
      <c r="K331" s="28" t="n">
        <f aca="false">IF(D331&lt;&gt;"OCCUPIED","",IF(C331="COVERED",Covered_Rate,Open_Rate))</f>
        <v>10.4</v>
      </c>
      <c r="L331" s="39" t="n">
        <f aca="false">IF(D331="OCCUPIED",J331*K331,"")</f>
        <v>374.4</v>
      </c>
      <c r="M331" s="26" t="n">
        <f aca="false">IF(D331&lt;&gt;"OCCUPIED","",COUNTIFS('Source - Billing Aug26'!$E$5:$E$773,A331,'Source - Billing Aug26'!$B$5:$B$773,Billing_Month,'Source - Billing Aug26'!$H$5:$H$773,"MONTHLY_MOORAGE"))</f>
        <v>1</v>
      </c>
      <c r="N331" s="28" t="n">
        <f aca="false">IF(M331=0,"",SUMIFS('Source - Billing Aug26'!$I$5:$I$773,'Source - Billing Aug26'!$E$5:$E$773,A331,'Source - Billing Aug26'!$B$5:$B$773,Billing_Month,'Source - Billing Aug26'!$H$5:$H$773,"MONTHLY_MOORAGE"))</f>
        <v>36</v>
      </c>
      <c r="O331" s="28" t="n">
        <f aca="false">IF(M331=0,"",SUMIFS('Source - Billing Aug26'!$L$5:$L$773,'Source - Billing Aug26'!$E$5:$E$773,A331,'Source - Billing Aug26'!$B$5:$B$773,Billing_Month,'Source - Billing Aug26'!$H$5:$H$773,"MONTHLY_MOORAGE"))</f>
        <v>10.4</v>
      </c>
      <c r="P331" s="39" t="n">
        <f aca="false">IF(D331&lt;&gt;"OCCUPIED","",SUMIFS('Source - Billing Aug26'!$M$5:$M$773,'Source - Billing Aug26'!$E$5:$E$773,A331,'Source - Billing Aug26'!$B$5:$B$773,Billing_Month,'Source - Billing Aug26'!$H$5:$H$773,"MONTHLY_MOORAGE"))</f>
        <v>374.4</v>
      </c>
      <c r="Q331" s="39" t="n">
        <f aca="false">IF(D331&lt;&gt;"OCCUPIED","",P331-L331)</f>
        <v>0</v>
      </c>
      <c r="R331" s="26" t="str">
        <f aca="false">IF(D331&lt;&gt;"OCCUPIED","OUT OF SCOPE",IF(M331=0,"MISSING AUGUST BILL",IF(M331&gt;1,"DUPLICATE BILL",IF(ABS(Q331)&lt;0.01,"MATCH",IF(Q331&gt;0,"OVERBILLED","UNDERBILLED")))))</f>
        <v>MATCH</v>
      </c>
      <c r="S331" s="26" t="str">
        <f aca="false">IF(M331=0,"",IFERROR(INDEX('Source - Billing Aug26'!$C$5:$C$773,MATCH(A331,'Source - Billing Aug26'!$E$5:$E$773,0)),""))</f>
        <v>AC-VB-0309</v>
      </c>
    </row>
    <row r="332" customFormat="false" ht="15" hidden="false" customHeight="true" outlineLevel="0" collapsed="false">
      <c r="A332" s="26" t="str">
        <f aca="false">'Source - Inventory'!A322</f>
        <v>VB-0310</v>
      </c>
      <c r="B332" s="26" t="str">
        <f aca="false">'Source - Inventory'!B322</f>
        <v>Vessbank</v>
      </c>
      <c r="C332" s="26" t="str">
        <f aca="false">'Source - Inventory'!G322</f>
        <v>COVERED</v>
      </c>
      <c r="D332" s="26" t="str">
        <f aca="false">'Source - Inventory'!J322</f>
        <v>OCCUPIED</v>
      </c>
      <c r="E332" s="26" t="str">
        <f aca="false">'Source - Inventory'!L322</f>
        <v>WL-03313</v>
      </c>
      <c r="F332" s="26" t="str">
        <f aca="false">'Source - Inventory'!M322</f>
        <v>Jose Jimenez</v>
      </c>
      <c r="G332" s="26" t="n">
        <f aca="false">'Source - Inventory'!E322</f>
        <v>28</v>
      </c>
      <c r="H332" s="28" t="n">
        <f aca="false">'Source - Inventory'!O322</f>
        <v>38.6</v>
      </c>
      <c r="I332" s="28" t="n">
        <f aca="false">IF(D332="OCCUPIED",ROUNDUP(H332,0),"")</f>
        <v>39</v>
      </c>
      <c r="J332" s="28" t="n">
        <f aca="false">IF(D332="OCCUPIED",MAX(G332,I332),"")</f>
        <v>39</v>
      </c>
      <c r="K332" s="28" t="n">
        <f aca="false">IF(D332&lt;&gt;"OCCUPIED","",IF(C332="COVERED",Covered_Rate,Open_Rate))</f>
        <v>10.4</v>
      </c>
      <c r="L332" s="39" t="n">
        <f aca="false">IF(D332="OCCUPIED",J332*K332,"")</f>
        <v>405.6</v>
      </c>
      <c r="M332" s="26" t="n">
        <f aca="false">IF(D332&lt;&gt;"OCCUPIED","",COUNTIFS('Source - Billing Aug26'!$E$5:$E$773,A332,'Source - Billing Aug26'!$B$5:$B$773,Billing_Month,'Source - Billing Aug26'!$H$5:$H$773,"MONTHLY_MOORAGE"))</f>
        <v>1</v>
      </c>
      <c r="N332" s="28" t="n">
        <f aca="false">IF(M332=0,"",SUMIFS('Source - Billing Aug26'!$I$5:$I$773,'Source - Billing Aug26'!$E$5:$E$773,A332,'Source - Billing Aug26'!$B$5:$B$773,Billing_Month,'Source - Billing Aug26'!$H$5:$H$773,"MONTHLY_MOORAGE"))</f>
        <v>39</v>
      </c>
      <c r="O332" s="28" t="n">
        <f aca="false">IF(M332=0,"",SUMIFS('Source - Billing Aug26'!$L$5:$L$773,'Source - Billing Aug26'!$E$5:$E$773,A332,'Source - Billing Aug26'!$B$5:$B$773,Billing_Month,'Source - Billing Aug26'!$H$5:$H$773,"MONTHLY_MOORAGE"))</f>
        <v>10.4</v>
      </c>
      <c r="P332" s="39" t="n">
        <f aca="false">IF(D332&lt;&gt;"OCCUPIED","",SUMIFS('Source - Billing Aug26'!$M$5:$M$773,'Source - Billing Aug26'!$E$5:$E$773,A332,'Source - Billing Aug26'!$B$5:$B$773,Billing_Month,'Source - Billing Aug26'!$H$5:$H$773,"MONTHLY_MOORAGE"))</f>
        <v>405.6</v>
      </c>
      <c r="Q332" s="39" t="n">
        <f aca="false">IF(D332&lt;&gt;"OCCUPIED","",P332-L332)</f>
        <v>0</v>
      </c>
      <c r="R332" s="26" t="str">
        <f aca="false">IF(D332&lt;&gt;"OCCUPIED","OUT OF SCOPE",IF(M332=0,"MISSING AUGUST BILL",IF(M332&gt;1,"DUPLICATE BILL",IF(ABS(Q332)&lt;0.01,"MATCH",IF(Q332&gt;0,"OVERBILLED","UNDERBILLED")))))</f>
        <v>MATCH</v>
      </c>
      <c r="S332" s="26" t="str">
        <f aca="false">IF(M332=0,"",IFERROR(INDEX('Source - Billing Aug26'!$C$5:$C$773,MATCH(A332,'Source - Billing Aug26'!$E$5:$E$773,0)),""))</f>
        <v>AC-VB-0310</v>
      </c>
    </row>
    <row r="333" customFormat="false" ht="15" hidden="false" customHeight="true" outlineLevel="0" collapsed="false">
      <c r="A333" s="26" t="str">
        <f aca="false">'Source - Inventory'!A323</f>
        <v>VB-0311</v>
      </c>
      <c r="B333" s="26" t="str">
        <f aca="false">'Source - Inventory'!B323</f>
        <v>Vessbank</v>
      </c>
      <c r="C333" s="26" t="str">
        <f aca="false">'Source - Inventory'!G323</f>
        <v>COVERED</v>
      </c>
      <c r="D333" s="26" t="str">
        <f aca="false">'Source - Inventory'!J323</f>
        <v>OCCUPIED</v>
      </c>
      <c r="E333" s="26" t="str">
        <f aca="false">'Source - Inventory'!L323</f>
        <v>WL-01760</v>
      </c>
      <c r="F333" s="26" t="str">
        <f aca="false">'Source - Inventory'!M323</f>
        <v>Jose Becker</v>
      </c>
      <c r="G333" s="26" t="n">
        <f aca="false">'Source - Inventory'!E323</f>
        <v>32</v>
      </c>
      <c r="H333" s="28" t="n">
        <f aca="false">'Source - Inventory'!O323</f>
        <v>46.6</v>
      </c>
      <c r="I333" s="28" t="n">
        <f aca="false">IF(D333="OCCUPIED",ROUNDUP(H333,0),"")</f>
        <v>47</v>
      </c>
      <c r="J333" s="28" t="n">
        <f aca="false">IF(D333="OCCUPIED",MAX(G333,I333),"")</f>
        <v>47</v>
      </c>
      <c r="K333" s="28" t="n">
        <f aca="false">IF(D333&lt;&gt;"OCCUPIED","",IF(C333="COVERED",Covered_Rate,Open_Rate))</f>
        <v>10.4</v>
      </c>
      <c r="L333" s="39" t="n">
        <f aca="false">IF(D333="OCCUPIED",J333*K333,"")</f>
        <v>488.8</v>
      </c>
      <c r="M333" s="26" t="n">
        <f aca="false">IF(D333&lt;&gt;"OCCUPIED","",COUNTIFS('Source - Billing Aug26'!$E$5:$E$773,A333,'Source - Billing Aug26'!$B$5:$B$773,Billing_Month,'Source - Billing Aug26'!$H$5:$H$773,"MONTHLY_MOORAGE"))</f>
        <v>1</v>
      </c>
      <c r="N333" s="28" t="n">
        <f aca="false">IF(M333=0,"",SUMIFS('Source - Billing Aug26'!$I$5:$I$773,'Source - Billing Aug26'!$E$5:$E$773,A333,'Source - Billing Aug26'!$B$5:$B$773,Billing_Month,'Source - Billing Aug26'!$H$5:$H$773,"MONTHLY_MOORAGE"))</f>
        <v>47</v>
      </c>
      <c r="O333" s="28" t="n">
        <f aca="false">IF(M333=0,"",SUMIFS('Source - Billing Aug26'!$L$5:$L$773,'Source - Billing Aug26'!$E$5:$E$773,A333,'Source - Billing Aug26'!$B$5:$B$773,Billing_Month,'Source - Billing Aug26'!$H$5:$H$773,"MONTHLY_MOORAGE"))</f>
        <v>10.4</v>
      </c>
      <c r="P333" s="39" t="n">
        <f aca="false">IF(D333&lt;&gt;"OCCUPIED","",SUMIFS('Source - Billing Aug26'!$M$5:$M$773,'Source - Billing Aug26'!$E$5:$E$773,A333,'Source - Billing Aug26'!$B$5:$B$773,Billing_Month,'Source - Billing Aug26'!$H$5:$H$773,"MONTHLY_MOORAGE"))</f>
        <v>488.8</v>
      </c>
      <c r="Q333" s="39" t="n">
        <f aca="false">IF(D333&lt;&gt;"OCCUPIED","",P333-L333)</f>
        <v>0</v>
      </c>
      <c r="R333" s="26" t="str">
        <f aca="false">IF(D333&lt;&gt;"OCCUPIED","OUT OF SCOPE",IF(M333=0,"MISSING AUGUST BILL",IF(M333&gt;1,"DUPLICATE BILL",IF(ABS(Q333)&lt;0.01,"MATCH",IF(Q333&gt;0,"OVERBILLED","UNDERBILLED")))))</f>
        <v>MATCH</v>
      </c>
      <c r="S333" s="26" t="str">
        <f aca="false">IF(M333=0,"",IFERROR(INDEX('Source - Billing Aug26'!$C$5:$C$773,MATCH(A333,'Source - Billing Aug26'!$E$5:$E$773,0)),""))</f>
        <v>AC-VB-0311</v>
      </c>
    </row>
    <row r="334" customFormat="false" ht="15" hidden="false" customHeight="true" outlineLevel="0" collapsed="false">
      <c r="A334" s="26" t="str">
        <f aca="false">'Source - Inventory'!A324</f>
        <v>VB-0312</v>
      </c>
      <c r="B334" s="26" t="str">
        <f aca="false">'Source - Inventory'!B324</f>
        <v>Vessbank</v>
      </c>
      <c r="C334" s="26" t="str">
        <f aca="false">'Source - Inventory'!G324</f>
        <v>COVERED</v>
      </c>
      <c r="D334" s="26" t="str">
        <f aca="false">'Source - Inventory'!J324</f>
        <v>OCCUPIED</v>
      </c>
      <c r="E334" s="26" t="str">
        <f aca="false">'Source - Inventory'!L324</f>
        <v>WL-03224</v>
      </c>
      <c r="F334" s="26" t="str">
        <f aca="false">'Source - Inventory'!M324</f>
        <v>Catherine Flynn</v>
      </c>
      <c r="G334" s="26" t="n">
        <f aca="false">'Source - Inventory'!E324</f>
        <v>24</v>
      </c>
      <c r="H334" s="28" t="n">
        <f aca="false">'Source - Inventory'!O324</f>
        <v>56.6</v>
      </c>
      <c r="I334" s="28" t="n">
        <f aca="false">IF(D334="OCCUPIED",ROUNDUP(H334,0),"")</f>
        <v>57</v>
      </c>
      <c r="J334" s="28" t="n">
        <f aca="false">IF(D334="OCCUPIED",MAX(G334,I334),"")</f>
        <v>57</v>
      </c>
      <c r="K334" s="28" t="n">
        <f aca="false">IF(D334&lt;&gt;"OCCUPIED","",IF(C334="COVERED",Covered_Rate,Open_Rate))</f>
        <v>10.4</v>
      </c>
      <c r="L334" s="39" t="n">
        <f aca="false">IF(D334="OCCUPIED",J334*K334,"")</f>
        <v>592.8</v>
      </c>
      <c r="M334" s="26" t="n">
        <f aca="false">IF(D334&lt;&gt;"OCCUPIED","",COUNTIFS('Source - Billing Aug26'!$E$5:$E$773,A334,'Source - Billing Aug26'!$B$5:$B$773,Billing_Month,'Source - Billing Aug26'!$H$5:$H$773,"MONTHLY_MOORAGE"))</f>
        <v>1</v>
      </c>
      <c r="N334" s="28" t="n">
        <f aca="false">IF(M334=0,"",SUMIFS('Source - Billing Aug26'!$I$5:$I$773,'Source - Billing Aug26'!$E$5:$E$773,A334,'Source - Billing Aug26'!$B$5:$B$773,Billing_Month,'Source - Billing Aug26'!$H$5:$H$773,"MONTHLY_MOORAGE"))</f>
        <v>57</v>
      </c>
      <c r="O334" s="28" t="n">
        <f aca="false">IF(M334=0,"",SUMIFS('Source - Billing Aug26'!$L$5:$L$773,'Source - Billing Aug26'!$E$5:$E$773,A334,'Source - Billing Aug26'!$B$5:$B$773,Billing_Month,'Source - Billing Aug26'!$H$5:$H$773,"MONTHLY_MOORAGE"))</f>
        <v>10.4</v>
      </c>
      <c r="P334" s="39" t="n">
        <f aca="false">IF(D334&lt;&gt;"OCCUPIED","",SUMIFS('Source - Billing Aug26'!$M$5:$M$773,'Source - Billing Aug26'!$E$5:$E$773,A334,'Source - Billing Aug26'!$B$5:$B$773,Billing_Month,'Source - Billing Aug26'!$H$5:$H$773,"MONTHLY_MOORAGE"))</f>
        <v>592.8</v>
      </c>
      <c r="Q334" s="39" t="n">
        <f aca="false">IF(D334&lt;&gt;"OCCUPIED","",P334-L334)</f>
        <v>0</v>
      </c>
      <c r="R334" s="26" t="str">
        <f aca="false">IF(D334&lt;&gt;"OCCUPIED","OUT OF SCOPE",IF(M334=0,"MISSING AUGUST BILL",IF(M334&gt;1,"DUPLICATE BILL",IF(ABS(Q334)&lt;0.01,"MATCH",IF(Q334&gt;0,"OVERBILLED","UNDERBILLED")))))</f>
        <v>MATCH</v>
      </c>
      <c r="S334" s="26" t="str">
        <f aca="false">IF(M334=0,"",IFERROR(INDEX('Source - Billing Aug26'!$C$5:$C$773,MATCH(A334,'Source - Billing Aug26'!$E$5:$E$773,0)),""))</f>
        <v>AC-VB-0312</v>
      </c>
    </row>
    <row r="335" customFormat="false" ht="15" hidden="false" customHeight="true" outlineLevel="0" collapsed="false">
      <c r="A335" s="26" t="str">
        <f aca="false">'Source - Inventory'!A325</f>
        <v>VB-0313</v>
      </c>
      <c r="B335" s="26" t="str">
        <f aca="false">'Source - Inventory'!B325</f>
        <v>Vessbank</v>
      </c>
      <c r="C335" s="26" t="str">
        <f aca="false">'Source - Inventory'!G325</f>
        <v>COVERED</v>
      </c>
      <c r="D335" s="26" t="str">
        <f aca="false">'Source - Inventory'!J325</f>
        <v>RESERVED</v>
      </c>
      <c r="E335" s="26" t="n">
        <f aca="false">'Source - Inventory'!L325</f>
        <v>0</v>
      </c>
      <c r="F335" s="26" t="n">
        <f aca="false">'Source - Inventory'!M325</f>
        <v>0</v>
      </c>
      <c r="G335" s="26" t="n">
        <f aca="false">'Source - Inventory'!E325</f>
        <v>24</v>
      </c>
      <c r="H335" s="28" t="n">
        <f aca="false">'Source - Inventory'!O325</f>
        <v>0</v>
      </c>
      <c r="I335" s="28" t="str">
        <f aca="false">IF(D335="OCCUPIED",ROUNDUP(H335,0),"")</f>
        <v/>
      </c>
      <c r="J335" s="28" t="str">
        <f aca="false">IF(D335="OCCUPIED",MAX(G335,I335),"")</f>
        <v/>
      </c>
      <c r="K335" s="28" t="str">
        <f aca="false">IF(D335&lt;&gt;"OCCUPIED","",IF(C335="COVERED",Covered_Rate,Open_Rate))</f>
        <v/>
      </c>
      <c r="L335" s="39" t="str">
        <f aca="false">IF(D335="OCCUPIED",J335*K335,"")</f>
        <v/>
      </c>
      <c r="M335" s="26" t="str">
        <f aca="false">IF(D335&lt;&gt;"OCCUPIED","",COUNTIFS('Source - Billing Aug26'!$E$5:$E$773,A335,'Source - Billing Aug26'!$B$5:$B$773,Billing_Month,'Source - Billing Aug26'!$H$5:$H$773,"MONTHLY_MOORAGE"))</f>
        <v/>
      </c>
      <c r="N335" s="28" t="n">
        <f aca="false">IF(M335=0,"",SUMIFS('Source - Billing Aug26'!$I$5:$I$773,'Source - Billing Aug26'!$E$5:$E$773,A335,'Source - Billing Aug26'!$B$5:$B$773,Billing_Month,'Source - Billing Aug26'!$H$5:$H$773,"MONTHLY_MOORAGE"))</f>
        <v>0</v>
      </c>
      <c r="O335" s="28" t="n">
        <f aca="false">IF(M335=0,"",SUMIFS('Source - Billing Aug26'!$L$5:$L$773,'Source - Billing Aug26'!$E$5:$E$773,A335,'Source - Billing Aug26'!$B$5:$B$773,Billing_Month,'Source - Billing Aug26'!$H$5:$H$773,"MONTHLY_MOORAGE"))</f>
        <v>0</v>
      </c>
      <c r="P335" s="39" t="str">
        <f aca="false">IF(D335&lt;&gt;"OCCUPIED","",SUMIFS('Source - Billing Aug26'!$M$5:$M$773,'Source - Billing Aug26'!$E$5:$E$773,A335,'Source - Billing Aug26'!$B$5:$B$773,Billing_Month,'Source - Billing Aug26'!$H$5:$H$773,"MONTHLY_MOORAGE"))</f>
        <v/>
      </c>
      <c r="Q335" s="39" t="str">
        <f aca="false">IF(D335&lt;&gt;"OCCUPIED","",P335-L335)</f>
        <v/>
      </c>
      <c r="R335" s="26" t="str">
        <f aca="false">IF(D335&lt;&gt;"OCCUPIED","OUT OF SCOPE",IF(M335=0,"MISSING AUGUST BILL",IF(M335&gt;1,"DUPLICATE BILL",IF(ABS(Q335)&lt;0.01,"MATCH",IF(Q335&gt;0,"OVERBILLED","UNDERBILLED")))))</f>
        <v>OUT OF SCOPE</v>
      </c>
      <c r="S335" s="26" t="str">
        <f aca="false">IF(M335=0,"",IFERROR(INDEX('Source - Billing Aug26'!$C$5:$C$773,MATCH(A335,'Source - Billing Aug26'!$E$5:$E$773,0)),""))</f>
        <v/>
      </c>
    </row>
    <row r="336" customFormat="false" ht="15" hidden="false" customHeight="true" outlineLevel="0" collapsed="false">
      <c r="A336" s="26" t="str">
        <f aca="false">'Source - Inventory'!A326</f>
        <v>VB-0314</v>
      </c>
      <c r="B336" s="26" t="str">
        <f aca="false">'Source - Inventory'!B326</f>
        <v>Vessbank</v>
      </c>
      <c r="C336" s="26" t="str">
        <f aca="false">'Source - Inventory'!G326</f>
        <v>COVERED</v>
      </c>
      <c r="D336" s="26" t="str">
        <f aca="false">'Source - Inventory'!J326</f>
        <v>OCCUPIED</v>
      </c>
      <c r="E336" s="26" t="str">
        <f aca="false">'Source - Inventory'!L326</f>
        <v>WL-02315</v>
      </c>
      <c r="F336" s="26" t="str">
        <f aca="false">'Source - Inventory'!M326</f>
        <v>Mitchell Mendez</v>
      </c>
      <c r="G336" s="26" t="n">
        <f aca="false">'Source - Inventory'!E326</f>
        <v>24</v>
      </c>
      <c r="H336" s="28" t="n">
        <f aca="false">'Source - Inventory'!O326</f>
        <v>61.1</v>
      </c>
      <c r="I336" s="28" t="n">
        <f aca="false">IF(D336="OCCUPIED",ROUNDUP(H336,0),"")</f>
        <v>62</v>
      </c>
      <c r="J336" s="28" t="n">
        <f aca="false">IF(D336="OCCUPIED",MAX(G336,I336),"")</f>
        <v>62</v>
      </c>
      <c r="K336" s="28" t="n">
        <f aca="false">IF(D336&lt;&gt;"OCCUPIED","",IF(C336="COVERED",Covered_Rate,Open_Rate))</f>
        <v>10.4</v>
      </c>
      <c r="L336" s="39" t="n">
        <f aca="false">IF(D336="OCCUPIED",J336*K336,"")</f>
        <v>644.8</v>
      </c>
      <c r="M336" s="26" t="n">
        <f aca="false">IF(D336&lt;&gt;"OCCUPIED","",COUNTIFS('Source - Billing Aug26'!$E$5:$E$773,A336,'Source - Billing Aug26'!$B$5:$B$773,Billing_Month,'Source - Billing Aug26'!$H$5:$H$773,"MONTHLY_MOORAGE"))</f>
        <v>1</v>
      </c>
      <c r="N336" s="28" t="n">
        <f aca="false">IF(M336=0,"",SUMIFS('Source - Billing Aug26'!$I$5:$I$773,'Source - Billing Aug26'!$E$5:$E$773,A336,'Source - Billing Aug26'!$B$5:$B$773,Billing_Month,'Source - Billing Aug26'!$H$5:$H$773,"MONTHLY_MOORAGE"))</f>
        <v>62</v>
      </c>
      <c r="O336" s="28" t="n">
        <f aca="false">IF(M336=0,"",SUMIFS('Source - Billing Aug26'!$L$5:$L$773,'Source - Billing Aug26'!$E$5:$E$773,A336,'Source - Billing Aug26'!$B$5:$B$773,Billing_Month,'Source - Billing Aug26'!$H$5:$H$773,"MONTHLY_MOORAGE"))</f>
        <v>10.4</v>
      </c>
      <c r="P336" s="39" t="n">
        <f aca="false">IF(D336&lt;&gt;"OCCUPIED","",SUMIFS('Source - Billing Aug26'!$M$5:$M$773,'Source - Billing Aug26'!$E$5:$E$773,A336,'Source - Billing Aug26'!$B$5:$B$773,Billing_Month,'Source - Billing Aug26'!$H$5:$H$773,"MONTHLY_MOORAGE"))</f>
        <v>644.8</v>
      </c>
      <c r="Q336" s="39" t="n">
        <f aca="false">IF(D336&lt;&gt;"OCCUPIED","",P336-L336)</f>
        <v>0</v>
      </c>
      <c r="R336" s="26" t="str">
        <f aca="false">IF(D336&lt;&gt;"OCCUPIED","OUT OF SCOPE",IF(M336=0,"MISSING AUGUST BILL",IF(M336&gt;1,"DUPLICATE BILL",IF(ABS(Q336)&lt;0.01,"MATCH",IF(Q336&gt;0,"OVERBILLED","UNDERBILLED")))))</f>
        <v>MATCH</v>
      </c>
      <c r="S336" s="26" t="str">
        <f aca="false">IF(M336=0,"",IFERROR(INDEX('Source - Billing Aug26'!$C$5:$C$773,MATCH(A336,'Source - Billing Aug26'!$E$5:$E$773,0)),""))</f>
        <v>AC-VB-0314</v>
      </c>
    </row>
    <row r="337" customFormat="false" ht="15" hidden="false" customHeight="true" outlineLevel="0" collapsed="false">
      <c r="A337" s="26" t="str">
        <f aca="false">'Source - Inventory'!A327</f>
        <v>VB-0315</v>
      </c>
      <c r="B337" s="26" t="str">
        <f aca="false">'Source - Inventory'!B327</f>
        <v>Vessbank</v>
      </c>
      <c r="C337" s="26" t="str">
        <f aca="false">'Source - Inventory'!G327</f>
        <v>COVERED</v>
      </c>
      <c r="D337" s="26" t="str">
        <f aca="false">'Source - Inventory'!J327</f>
        <v>OCCUPIED</v>
      </c>
      <c r="E337" s="26" t="str">
        <f aca="false">'Source - Inventory'!L327</f>
        <v>WL-03326</v>
      </c>
      <c r="F337" s="26" t="str">
        <f aca="false">'Source - Inventory'!M327</f>
        <v>Christopher Brock</v>
      </c>
      <c r="G337" s="26" t="n">
        <f aca="false">'Source - Inventory'!E327</f>
        <v>28</v>
      </c>
      <c r="H337" s="28" t="n">
        <f aca="false">'Source - Inventory'!O327</f>
        <v>40</v>
      </c>
      <c r="I337" s="28" t="n">
        <f aca="false">IF(D337="OCCUPIED",ROUNDUP(H337,0),"")</f>
        <v>40</v>
      </c>
      <c r="J337" s="28" t="n">
        <f aca="false">IF(D337="OCCUPIED",MAX(G337,I337),"")</f>
        <v>40</v>
      </c>
      <c r="K337" s="28" t="n">
        <f aca="false">IF(D337&lt;&gt;"OCCUPIED","",IF(C337="COVERED",Covered_Rate,Open_Rate))</f>
        <v>10.4</v>
      </c>
      <c r="L337" s="39" t="n">
        <f aca="false">IF(D337="OCCUPIED",J337*K337,"")</f>
        <v>416</v>
      </c>
      <c r="M337" s="26" t="n">
        <f aca="false">IF(D337&lt;&gt;"OCCUPIED","",COUNTIFS('Source - Billing Aug26'!$E$5:$E$773,A337,'Source - Billing Aug26'!$B$5:$B$773,Billing_Month,'Source - Billing Aug26'!$H$5:$H$773,"MONTHLY_MOORAGE"))</f>
        <v>1</v>
      </c>
      <c r="N337" s="28" t="n">
        <f aca="false">IF(M337=0,"",SUMIFS('Source - Billing Aug26'!$I$5:$I$773,'Source - Billing Aug26'!$E$5:$E$773,A337,'Source - Billing Aug26'!$B$5:$B$773,Billing_Month,'Source - Billing Aug26'!$H$5:$H$773,"MONTHLY_MOORAGE"))</f>
        <v>40</v>
      </c>
      <c r="O337" s="28" t="n">
        <f aca="false">IF(M337=0,"",SUMIFS('Source - Billing Aug26'!$L$5:$L$773,'Source - Billing Aug26'!$E$5:$E$773,A337,'Source - Billing Aug26'!$B$5:$B$773,Billing_Month,'Source - Billing Aug26'!$H$5:$H$773,"MONTHLY_MOORAGE"))</f>
        <v>10.4</v>
      </c>
      <c r="P337" s="39" t="n">
        <f aca="false">IF(D337&lt;&gt;"OCCUPIED","",SUMIFS('Source - Billing Aug26'!$M$5:$M$773,'Source - Billing Aug26'!$E$5:$E$773,A337,'Source - Billing Aug26'!$B$5:$B$773,Billing_Month,'Source - Billing Aug26'!$H$5:$H$773,"MONTHLY_MOORAGE"))</f>
        <v>416</v>
      </c>
      <c r="Q337" s="39" t="n">
        <f aca="false">IF(D337&lt;&gt;"OCCUPIED","",P337-L337)</f>
        <v>0</v>
      </c>
      <c r="R337" s="26" t="str">
        <f aca="false">IF(D337&lt;&gt;"OCCUPIED","OUT OF SCOPE",IF(M337=0,"MISSING AUGUST BILL",IF(M337&gt;1,"DUPLICATE BILL",IF(ABS(Q337)&lt;0.01,"MATCH",IF(Q337&gt;0,"OVERBILLED","UNDERBILLED")))))</f>
        <v>MATCH</v>
      </c>
      <c r="S337" s="26" t="str">
        <f aca="false">IF(M337=0,"",IFERROR(INDEX('Source - Billing Aug26'!$C$5:$C$773,MATCH(A337,'Source - Billing Aug26'!$E$5:$E$773,0)),""))</f>
        <v>AC-VB-0315</v>
      </c>
    </row>
    <row r="338" customFormat="false" ht="15" hidden="false" customHeight="true" outlineLevel="0" collapsed="false">
      <c r="A338" s="26" t="str">
        <f aca="false">'Source - Inventory'!A328</f>
        <v>VB-0316</v>
      </c>
      <c r="B338" s="26" t="str">
        <f aca="false">'Source - Inventory'!B328</f>
        <v>Vessbank</v>
      </c>
      <c r="C338" s="26" t="str">
        <f aca="false">'Source - Inventory'!G328</f>
        <v>COVERED</v>
      </c>
      <c r="D338" s="26" t="str">
        <f aca="false">'Source - Inventory'!J328</f>
        <v>OCCUPIED</v>
      </c>
      <c r="E338" s="26" t="str">
        <f aca="false">'Source - Inventory'!L328</f>
        <v>WL-03492</v>
      </c>
      <c r="F338" s="26" t="str">
        <f aca="false">'Source - Inventory'!M328</f>
        <v>Lisa Hernandez</v>
      </c>
      <c r="G338" s="26" t="n">
        <f aca="false">'Source - Inventory'!E328</f>
        <v>36</v>
      </c>
      <c r="H338" s="28" t="n">
        <f aca="false">'Source - Inventory'!O328</f>
        <v>32.7</v>
      </c>
      <c r="I338" s="28" t="n">
        <f aca="false">IF(D338="OCCUPIED",ROUNDUP(H338,0),"")</f>
        <v>33</v>
      </c>
      <c r="J338" s="28" t="n">
        <f aca="false">IF(D338="OCCUPIED",MAX(G338,I338),"")</f>
        <v>36</v>
      </c>
      <c r="K338" s="28" t="n">
        <f aca="false">IF(D338&lt;&gt;"OCCUPIED","",IF(C338="COVERED",Covered_Rate,Open_Rate))</f>
        <v>10.4</v>
      </c>
      <c r="L338" s="39" t="n">
        <f aca="false">IF(D338="OCCUPIED",J338*K338,"")</f>
        <v>374.4</v>
      </c>
      <c r="M338" s="26" t="n">
        <f aca="false">IF(D338&lt;&gt;"OCCUPIED","",COUNTIFS('Source - Billing Aug26'!$E$5:$E$773,A338,'Source - Billing Aug26'!$B$5:$B$773,Billing_Month,'Source - Billing Aug26'!$H$5:$H$773,"MONTHLY_MOORAGE"))</f>
        <v>1</v>
      </c>
      <c r="N338" s="28" t="n">
        <f aca="false">IF(M338=0,"",SUMIFS('Source - Billing Aug26'!$I$5:$I$773,'Source - Billing Aug26'!$E$5:$E$773,A338,'Source - Billing Aug26'!$B$5:$B$773,Billing_Month,'Source - Billing Aug26'!$H$5:$H$773,"MONTHLY_MOORAGE"))</f>
        <v>36</v>
      </c>
      <c r="O338" s="28" t="n">
        <f aca="false">IF(M338=0,"",SUMIFS('Source - Billing Aug26'!$L$5:$L$773,'Source - Billing Aug26'!$E$5:$E$773,A338,'Source - Billing Aug26'!$B$5:$B$773,Billing_Month,'Source - Billing Aug26'!$H$5:$H$773,"MONTHLY_MOORAGE"))</f>
        <v>10.4</v>
      </c>
      <c r="P338" s="39" t="n">
        <f aca="false">IF(D338&lt;&gt;"OCCUPIED","",SUMIFS('Source - Billing Aug26'!$M$5:$M$773,'Source - Billing Aug26'!$E$5:$E$773,A338,'Source - Billing Aug26'!$B$5:$B$773,Billing_Month,'Source - Billing Aug26'!$H$5:$H$773,"MONTHLY_MOORAGE"))</f>
        <v>374.4</v>
      </c>
      <c r="Q338" s="39" t="n">
        <f aca="false">IF(D338&lt;&gt;"OCCUPIED","",P338-L338)</f>
        <v>0</v>
      </c>
      <c r="R338" s="26" t="str">
        <f aca="false">IF(D338&lt;&gt;"OCCUPIED","OUT OF SCOPE",IF(M338=0,"MISSING AUGUST BILL",IF(M338&gt;1,"DUPLICATE BILL",IF(ABS(Q338)&lt;0.01,"MATCH",IF(Q338&gt;0,"OVERBILLED","UNDERBILLED")))))</f>
        <v>MATCH</v>
      </c>
      <c r="S338" s="26" t="str">
        <f aca="false">IF(M338=0,"",IFERROR(INDEX('Source - Billing Aug26'!$C$5:$C$773,MATCH(A338,'Source - Billing Aug26'!$E$5:$E$773,0)),""))</f>
        <v>AC-VB-0316</v>
      </c>
    </row>
    <row r="339" customFormat="false" ht="15" hidden="false" customHeight="true" outlineLevel="0" collapsed="false">
      <c r="A339" s="26" t="str">
        <f aca="false">'Source - Inventory'!A329</f>
        <v>VB-0317</v>
      </c>
      <c r="B339" s="26" t="str">
        <f aca="false">'Source - Inventory'!B329</f>
        <v>Vessbank</v>
      </c>
      <c r="C339" s="26" t="str">
        <f aca="false">'Source - Inventory'!G329</f>
        <v>COVERED</v>
      </c>
      <c r="D339" s="26" t="str">
        <f aca="false">'Source - Inventory'!J329</f>
        <v>OCCUPIED</v>
      </c>
      <c r="E339" s="26" t="str">
        <f aca="false">'Source - Inventory'!L329</f>
        <v>WL-02173</v>
      </c>
      <c r="F339" s="26" t="str">
        <f aca="false">'Source - Inventory'!M329</f>
        <v>Lisa Parker</v>
      </c>
      <c r="G339" s="26" t="n">
        <f aca="false">'Source - Inventory'!E329</f>
        <v>24</v>
      </c>
      <c r="H339" s="28" t="n">
        <f aca="false">'Source - Inventory'!O329</f>
        <v>38.4</v>
      </c>
      <c r="I339" s="28" t="n">
        <f aca="false">IF(D339="OCCUPIED",ROUNDUP(H339,0),"")</f>
        <v>39</v>
      </c>
      <c r="J339" s="28" t="n">
        <f aca="false">IF(D339="OCCUPIED",MAX(G339,I339),"")</f>
        <v>39</v>
      </c>
      <c r="K339" s="28" t="n">
        <f aca="false">IF(D339&lt;&gt;"OCCUPIED","",IF(C339="COVERED",Covered_Rate,Open_Rate))</f>
        <v>10.4</v>
      </c>
      <c r="L339" s="39" t="n">
        <f aca="false">IF(D339="OCCUPIED",J339*K339,"")</f>
        <v>405.6</v>
      </c>
      <c r="M339" s="26" t="n">
        <f aca="false">IF(D339&lt;&gt;"OCCUPIED","",COUNTIFS('Source - Billing Aug26'!$E$5:$E$773,A339,'Source - Billing Aug26'!$B$5:$B$773,Billing_Month,'Source - Billing Aug26'!$H$5:$H$773,"MONTHLY_MOORAGE"))</f>
        <v>1</v>
      </c>
      <c r="N339" s="28" t="n">
        <f aca="false">IF(M339=0,"",SUMIFS('Source - Billing Aug26'!$I$5:$I$773,'Source - Billing Aug26'!$E$5:$E$773,A339,'Source - Billing Aug26'!$B$5:$B$773,Billing_Month,'Source - Billing Aug26'!$H$5:$H$773,"MONTHLY_MOORAGE"))</f>
        <v>39</v>
      </c>
      <c r="O339" s="28" t="n">
        <f aca="false">IF(M339=0,"",SUMIFS('Source - Billing Aug26'!$L$5:$L$773,'Source - Billing Aug26'!$E$5:$E$773,A339,'Source - Billing Aug26'!$B$5:$B$773,Billing_Month,'Source - Billing Aug26'!$H$5:$H$773,"MONTHLY_MOORAGE"))</f>
        <v>10.4</v>
      </c>
      <c r="P339" s="39" t="n">
        <f aca="false">IF(D339&lt;&gt;"OCCUPIED","",SUMIFS('Source - Billing Aug26'!$M$5:$M$773,'Source - Billing Aug26'!$E$5:$E$773,A339,'Source - Billing Aug26'!$B$5:$B$773,Billing_Month,'Source - Billing Aug26'!$H$5:$H$773,"MONTHLY_MOORAGE"))</f>
        <v>405.6</v>
      </c>
      <c r="Q339" s="39" t="n">
        <f aca="false">IF(D339&lt;&gt;"OCCUPIED","",P339-L339)</f>
        <v>0</v>
      </c>
      <c r="R339" s="26" t="str">
        <f aca="false">IF(D339&lt;&gt;"OCCUPIED","OUT OF SCOPE",IF(M339=0,"MISSING AUGUST BILL",IF(M339&gt;1,"DUPLICATE BILL",IF(ABS(Q339)&lt;0.01,"MATCH",IF(Q339&gt;0,"OVERBILLED","UNDERBILLED")))))</f>
        <v>MATCH</v>
      </c>
      <c r="S339" s="26" t="str">
        <f aca="false">IF(M339=0,"",IFERROR(INDEX('Source - Billing Aug26'!$C$5:$C$773,MATCH(A339,'Source - Billing Aug26'!$E$5:$E$773,0)),""))</f>
        <v>AC-VB-0317</v>
      </c>
    </row>
    <row r="340" customFormat="false" ht="15" hidden="false" customHeight="true" outlineLevel="0" collapsed="false">
      <c r="A340" s="26" t="str">
        <f aca="false">'Source - Inventory'!A330</f>
        <v>VB-0318</v>
      </c>
      <c r="B340" s="26" t="str">
        <f aca="false">'Source - Inventory'!B330</f>
        <v>Vessbank</v>
      </c>
      <c r="C340" s="26" t="str">
        <f aca="false">'Source - Inventory'!G330</f>
        <v>COVERED</v>
      </c>
      <c r="D340" s="26" t="str">
        <f aca="false">'Source - Inventory'!J330</f>
        <v>OCCUPIED</v>
      </c>
      <c r="E340" s="26" t="str">
        <f aca="false">'Source - Inventory'!L330</f>
        <v>WL-02255</v>
      </c>
      <c r="F340" s="26" t="str">
        <f aca="false">'Source - Inventory'!M330</f>
        <v>Scott Garcia</v>
      </c>
      <c r="G340" s="26" t="n">
        <f aca="false">'Source - Inventory'!E330</f>
        <v>32</v>
      </c>
      <c r="H340" s="28" t="n">
        <f aca="false">'Source - Inventory'!O330</f>
        <v>27.2</v>
      </c>
      <c r="I340" s="28" t="n">
        <f aca="false">IF(D340="OCCUPIED",ROUNDUP(H340,0),"")</f>
        <v>28</v>
      </c>
      <c r="J340" s="28" t="n">
        <f aca="false">IF(D340="OCCUPIED",MAX(G340,I340),"")</f>
        <v>32</v>
      </c>
      <c r="K340" s="28" t="n">
        <f aca="false">IF(D340&lt;&gt;"OCCUPIED","",IF(C340="COVERED",Covered_Rate,Open_Rate))</f>
        <v>10.4</v>
      </c>
      <c r="L340" s="39" t="n">
        <f aca="false">IF(D340="OCCUPIED",J340*K340,"")</f>
        <v>332.8</v>
      </c>
      <c r="M340" s="26" t="n">
        <f aca="false">IF(D340&lt;&gt;"OCCUPIED","",COUNTIFS('Source - Billing Aug26'!$E$5:$E$773,A340,'Source - Billing Aug26'!$B$5:$B$773,Billing_Month,'Source - Billing Aug26'!$H$5:$H$773,"MONTHLY_MOORAGE"))</f>
        <v>1</v>
      </c>
      <c r="N340" s="28" t="n">
        <f aca="false">IF(M340=0,"",SUMIFS('Source - Billing Aug26'!$I$5:$I$773,'Source - Billing Aug26'!$E$5:$E$773,A340,'Source - Billing Aug26'!$B$5:$B$773,Billing_Month,'Source - Billing Aug26'!$H$5:$H$773,"MONTHLY_MOORAGE"))</f>
        <v>32</v>
      </c>
      <c r="O340" s="28" t="n">
        <f aca="false">IF(M340=0,"",SUMIFS('Source - Billing Aug26'!$L$5:$L$773,'Source - Billing Aug26'!$E$5:$E$773,A340,'Source - Billing Aug26'!$B$5:$B$773,Billing_Month,'Source - Billing Aug26'!$H$5:$H$773,"MONTHLY_MOORAGE"))</f>
        <v>10.4</v>
      </c>
      <c r="P340" s="39" t="n">
        <f aca="false">IF(D340&lt;&gt;"OCCUPIED","",SUMIFS('Source - Billing Aug26'!$M$5:$M$773,'Source - Billing Aug26'!$E$5:$E$773,A340,'Source - Billing Aug26'!$B$5:$B$773,Billing_Month,'Source - Billing Aug26'!$H$5:$H$773,"MONTHLY_MOORAGE"))</f>
        <v>332.8</v>
      </c>
      <c r="Q340" s="39" t="n">
        <f aca="false">IF(D340&lt;&gt;"OCCUPIED","",P340-L340)</f>
        <v>0</v>
      </c>
      <c r="R340" s="26" t="str">
        <f aca="false">IF(D340&lt;&gt;"OCCUPIED","OUT OF SCOPE",IF(M340=0,"MISSING AUGUST BILL",IF(M340&gt;1,"DUPLICATE BILL",IF(ABS(Q340)&lt;0.01,"MATCH",IF(Q340&gt;0,"OVERBILLED","UNDERBILLED")))))</f>
        <v>MATCH</v>
      </c>
      <c r="S340" s="26" t="str">
        <f aca="false">IF(M340=0,"",IFERROR(INDEX('Source - Billing Aug26'!$C$5:$C$773,MATCH(A340,'Source - Billing Aug26'!$E$5:$E$773,0)),""))</f>
        <v>AC-VB-0318</v>
      </c>
    </row>
    <row r="341" customFormat="false" ht="15" hidden="false" customHeight="true" outlineLevel="0" collapsed="false">
      <c r="A341" s="26" t="str">
        <f aca="false">'Source - Inventory'!A331</f>
        <v>VB-0319</v>
      </c>
      <c r="B341" s="26" t="str">
        <f aca="false">'Source - Inventory'!B331</f>
        <v>Vessbank</v>
      </c>
      <c r="C341" s="26" t="str">
        <f aca="false">'Source - Inventory'!G331</f>
        <v>COVERED</v>
      </c>
      <c r="D341" s="26" t="str">
        <f aca="false">'Source - Inventory'!J331</f>
        <v>OCCUPIED</v>
      </c>
      <c r="E341" s="26" t="str">
        <f aca="false">'Source - Inventory'!L331</f>
        <v>WL-01381</v>
      </c>
      <c r="F341" s="26" t="str">
        <f aca="false">'Source - Inventory'!M331</f>
        <v>Michael Dickson</v>
      </c>
      <c r="G341" s="26" t="n">
        <f aca="false">'Source - Inventory'!E331</f>
        <v>28</v>
      </c>
      <c r="H341" s="28" t="n">
        <f aca="false">'Source - Inventory'!O331</f>
        <v>25.8</v>
      </c>
      <c r="I341" s="28" t="n">
        <f aca="false">IF(D341="OCCUPIED",ROUNDUP(H341,0),"")</f>
        <v>26</v>
      </c>
      <c r="J341" s="28" t="n">
        <f aca="false">IF(D341="OCCUPIED",MAX(G341,I341),"")</f>
        <v>28</v>
      </c>
      <c r="K341" s="28" t="n">
        <f aca="false">IF(D341&lt;&gt;"OCCUPIED","",IF(C341="COVERED",Covered_Rate,Open_Rate))</f>
        <v>10.4</v>
      </c>
      <c r="L341" s="39" t="n">
        <f aca="false">IF(D341="OCCUPIED",J341*K341,"")</f>
        <v>291.2</v>
      </c>
      <c r="M341" s="26" t="n">
        <f aca="false">IF(D341&lt;&gt;"OCCUPIED","",COUNTIFS('Source - Billing Aug26'!$E$5:$E$773,A341,'Source - Billing Aug26'!$B$5:$B$773,Billing_Month,'Source - Billing Aug26'!$H$5:$H$773,"MONTHLY_MOORAGE"))</f>
        <v>1</v>
      </c>
      <c r="N341" s="28" t="n">
        <f aca="false">IF(M341=0,"",SUMIFS('Source - Billing Aug26'!$I$5:$I$773,'Source - Billing Aug26'!$E$5:$E$773,A341,'Source - Billing Aug26'!$B$5:$B$773,Billing_Month,'Source - Billing Aug26'!$H$5:$H$773,"MONTHLY_MOORAGE"))</f>
        <v>28</v>
      </c>
      <c r="O341" s="28" t="n">
        <f aca="false">IF(M341=0,"",SUMIFS('Source - Billing Aug26'!$L$5:$L$773,'Source - Billing Aug26'!$E$5:$E$773,A341,'Source - Billing Aug26'!$B$5:$B$773,Billing_Month,'Source - Billing Aug26'!$H$5:$H$773,"MONTHLY_MOORAGE"))</f>
        <v>10.4</v>
      </c>
      <c r="P341" s="39" t="n">
        <f aca="false">IF(D341&lt;&gt;"OCCUPIED","",SUMIFS('Source - Billing Aug26'!$M$5:$M$773,'Source - Billing Aug26'!$E$5:$E$773,A341,'Source - Billing Aug26'!$B$5:$B$773,Billing_Month,'Source - Billing Aug26'!$H$5:$H$773,"MONTHLY_MOORAGE"))</f>
        <v>291.2</v>
      </c>
      <c r="Q341" s="39" t="n">
        <f aca="false">IF(D341&lt;&gt;"OCCUPIED","",P341-L341)</f>
        <v>0</v>
      </c>
      <c r="R341" s="26" t="str">
        <f aca="false">IF(D341&lt;&gt;"OCCUPIED","OUT OF SCOPE",IF(M341=0,"MISSING AUGUST BILL",IF(M341&gt;1,"DUPLICATE BILL",IF(ABS(Q341)&lt;0.01,"MATCH",IF(Q341&gt;0,"OVERBILLED","UNDERBILLED")))))</f>
        <v>MATCH</v>
      </c>
      <c r="S341" s="26" t="str">
        <f aca="false">IF(M341=0,"",IFERROR(INDEX('Source - Billing Aug26'!$C$5:$C$773,MATCH(A341,'Source - Billing Aug26'!$E$5:$E$773,0)),""))</f>
        <v>AC-VB-0319</v>
      </c>
    </row>
    <row r="342" customFormat="false" ht="15" hidden="false" customHeight="true" outlineLevel="0" collapsed="false">
      <c r="A342" s="26" t="str">
        <f aca="false">'Source - Inventory'!A332</f>
        <v>VB-0320</v>
      </c>
      <c r="B342" s="26" t="str">
        <f aca="false">'Source - Inventory'!B332</f>
        <v>Vessbank</v>
      </c>
      <c r="C342" s="26" t="str">
        <f aca="false">'Source - Inventory'!G332</f>
        <v>COVERED</v>
      </c>
      <c r="D342" s="26" t="str">
        <f aca="false">'Source - Inventory'!J332</f>
        <v>OCCUPIED</v>
      </c>
      <c r="E342" s="26" t="str">
        <f aca="false">'Source - Inventory'!L332</f>
        <v>WL-01254</v>
      </c>
      <c r="F342" s="26" t="str">
        <f aca="false">'Source - Inventory'!M332</f>
        <v>Barbara Jones</v>
      </c>
      <c r="G342" s="26" t="n">
        <f aca="false">'Source - Inventory'!E332</f>
        <v>32</v>
      </c>
      <c r="H342" s="28" t="n">
        <f aca="false">'Source - Inventory'!O332</f>
        <v>50</v>
      </c>
      <c r="I342" s="28" t="n">
        <f aca="false">IF(D342="OCCUPIED",ROUNDUP(H342,0),"")</f>
        <v>50</v>
      </c>
      <c r="J342" s="28" t="n">
        <f aca="false">IF(D342="OCCUPIED",MAX(G342,I342),"")</f>
        <v>50</v>
      </c>
      <c r="K342" s="28" t="n">
        <f aca="false">IF(D342&lt;&gt;"OCCUPIED","",IF(C342="COVERED",Covered_Rate,Open_Rate))</f>
        <v>10.4</v>
      </c>
      <c r="L342" s="39" t="n">
        <f aca="false">IF(D342="OCCUPIED",J342*K342,"")</f>
        <v>520</v>
      </c>
      <c r="M342" s="26" t="n">
        <f aca="false">IF(D342&lt;&gt;"OCCUPIED","",COUNTIFS('Source - Billing Aug26'!$E$5:$E$773,A342,'Source - Billing Aug26'!$B$5:$B$773,Billing_Month,'Source - Billing Aug26'!$H$5:$H$773,"MONTHLY_MOORAGE"))</f>
        <v>1</v>
      </c>
      <c r="N342" s="28" t="n">
        <f aca="false">IF(M342=0,"",SUMIFS('Source - Billing Aug26'!$I$5:$I$773,'Source - Billing Aug26'!$E$5:$E$773,A342,'Source - Billing Aug26'!$B$5:$B$773,Billing_Month,'Source - Billing Aug26'!$H$5:$H$773,"MONTHLY_MOORAGE"))</f>
        <v>50</v>
      </c>
      <c r="O342" s="28" t="n">
        <f aca="false">IF(M342=0,"",SUMIFS('Source - Billing Aug26'!$L$5:$L$773,'Source - Billing Aug26'!$E$5:$E$773,A342,'Source - Billing Aug26'!$B$5:$B$773,Billing_Month,'Source - Billing Aug26'!$H$5:$H$773,"MONTHLY_MOORAGE"))</f>
        <v>10.4</v>
      </c>
      <c r="P342" s="39" t="n">
        <f aca="false">IF(D342&lt;&gt;"OCCUPIED","",SUMIFS('Source - Billing Aug26'!$M$5:$M$773,'Source - Billing Aug26'!$E$5:$E$773,A342,'Source - Billing Aug26'!$B$5:$B$773,Billing_Month,'Source - Billing Aug26'!$H$5:$H$773,"MONTHLY_MOORAGE"))</f>
        <v>520</v>
      </c>
      <c r="Q342" s="39" t="n">
        <f aca="false">IF(D342&lt;&gt;"OCCUPIED","",P342-L342)</f>
        <v>0</v>
      </c>
      <c r="R342" s="26" t="str">
        <f aca="false">IF(D342&lt;&gt;"OCCUPIED","OUT OF SCOPE",IF(M342=0,"MISSING AUGUST BILL",IF(M342&gt;1,"DUPLICATE BILL",IF(ABS(Q342)&lt;0.01,"MATCH",IF(Q342&gt;0,"OVERBILLED","UNDERBILLED")))))</f>
        <v>MATCH</v>
      </c>
      <c r="S342" s="26" t="str">
        <f aca="false">IF(M342=0,"",IFERROR(INDEX('Source - Billing Aug26'!$C$5:$C$773,MATCH(A342,'Source - Billing Aug26'!$E$5:$E$773,0)),""))</f>
        <v>AC-VB-0320</v>
      </c>
    </row>
    <row r="343" customFormat="false" ht="15" hidden="false" customHeight="true" outlineLevel="0" collapsed="false">
      <c r="A343" s="26" t="str">
        <f aca="false">'Source - Inventory'!A333</f>
        <v>VB-0321</v>
      </c>
      <c r="B343" s="26" t="str">
        <f aca="false">'Source - Inventory'!B333</f>
        <v>Vessbank</v>
      </c>
      <c r="C343" s="26" t="str">
        <f aca="false">'Source - Inventory'!G333</f>
        <v>COVERED</v>
      </c>
      <c r="D343" s="26" t="str">
        <f aca="false">'Source - Inventory'!J333</f>
        <v>OCCUPIED</v>
      </c>
      <c r="E343" s="26" t="str">
        <f aca="false">'Source - Inventory'!L333</f>
        <v>WL-03094</v>
      </c>
      <c r="F343" s="26" t="str">
        <f aca="false">'Source - Inventory'!M333</f>
        <v>Christine Cook</v>
      </c>
      <c r="G343" s="26" t="n">
        <f aca="false">'Source - Inventory'!E333</f>
        <v>28</v>
      </c>
      <c r="H343" s="28" t="n">
        <f aca="false">'Source - Inventory'!O333</f>
        <v>26.2</v>
      </c>
      <c r="I343" s="28" t="n">
        <f aca="false">IF(D343="OCCUPIED",ROUNDUP(H343,0),"")</f>
        <v>27</v>
      </c>
      <c r="J343" s="28" t="n">
        <f aca="false">IF(D343="OCCUPIED",MAX(G343,I343),"")</f>
        <v>28</v>
      </c>
      <c r="K343" s="28" t="n">
        <f aca="false">IF(D343&lt;&gt;"OCCUPIED","",IF(C343="COVERED",Covered_Rate,Open_Rate))</f>
        <v>10.4</v>
      </c>
      <c r="L343" s="39" t="n">
        <f aca="false">IF(D343="OCCUPIED",J343*K343,"")</f>
        <v>291.2</v>
      </c>
      <c r="M343" s="26" t="n">
        <f aca="false">IF(D343&lt;&gt;"OCCUPIED","",COUNTIFS('Source - Billing Aug26'!$E$5:$E$773,A343,'Source - Billing Aug26'!$B$5:$B$773,Billing_Month,'Source - Billing Aug26'!$H$5:$H$773,"MONTHLY_MOORAGE"))</f>
        <v>1</v>
      </c>
      <c r="N343" s="28" t="n">
        <f aca="false">IF(M343=0,"",SUMIFS('Source - Billing Aug26'!$I$5:$I$773,'Source - Billing Aug26'!$E$5:$E$773,A343,'Source - Billing Aug26'!$B$5:$B$773,Billing_Month,'Source - Billing Aug26'!$H$5:$H$773,"MONTHLY_MOORAGE"))</f>
        <v>28</v>
      </c>
      <c r="O343" s="28" t="n">
        <f aca="false">IF(M343=0,"",SUMIFS('Source - Billing Aug26'!$L$5:$L$773,'Source - Billing Aug26'!$E$5:$E$773,A343,'Source - Billing Aug26'!$B$5:$B$773,Billing_Month,'Source - Billing Aug26'!$H$5:$H$773,"MONTHLY_MOORAGE"))</f>
        <v>10.4</v>
      </c>
      <c r="P343" s="39" t="n">
        <f aca="false">IF(D343&lt;&gt;"OCCUPIED","",SUMIFS('Source - Billing Aug26'!$M$5:$M$773,'Source - Billing Aug26'!$E$5:$E$773,A343,'Source - Billing Aug26'!$B$5:$B$773,Billing_Month,'Source - Billing Aug26'!$H$5:$H$773,"MONTHLY_MOORAGE"))</f>
        <v>291.2</v>
      </c>
      <c r="Q343" s="39" t="n">
        <f aca="false">IF(D343&lt;&gt;"OCCUPIED","",P343-L343)</f>
        <v>0</v>
      </c>
      <c r="R343" s="26" t="str">
        <f aca="false">IF(D343&lt;&gt;"OCCUPIED","OUT OF SCOPE",IF(M343=0,"MISSING AUGUST BILL",IF(M343&gt;1,"DUPLICATE BILL",IF(ABS(Q343)&lt;0.01,"MATCH",IF(Q343&gt;0,"OVERBILLED","UNDERBILLED")))))</f>
        <v>MATCH</v>
      </c>
      <c r="S343" s="26" t="str">
        <f aca="false">IF(M343=0,"",IFERROR(INDEX('Source - Billing Aug26'!$C$5:$C$773,MATCH(A343,'Source - Billing Aug26'!$E$5:$E$773,0)),""))</f>
        <v>AC-VB-0321</v>
      </c>
    </row>
    <row r="344" customFormat="false" ht="15" hidden="false" customHeight="true" outlineLevel="0" collapsed="false">
      <c r="A344" s="26" t="str">
        <f aca="false">'Source - Inventory'!A334</f>
        <v>VB-0322</v>
      </c>
      <c r="B344" s="26" t="str">
        <f aca="false">'Source - Inventory'!B334</f>
        <v>Vessbank</v>
      </c>
      <c r="C344" s="26" t="str">
        <f aca="false">'Source - Inventory'!G334</f>
        <v>COVERED</v>
      </c>
      <c r="D344" s="26" t="str">
        <f aca="false">'Source - Inventory'!J334</f>
        <v>OCCUPIED</v>
      </c>
      <c r="E344" s="26" t="str">
        <f aca="false">'Source - Inventory'!L334</f>
        <v>WL-02256</v>
      </c>
      <c r="F344" s="26" t="str">
        <f aca="false">'Source - Inventory'!M334</f>
        <v>Ryan Johnson</v>
      </c>
      <c r="G344" s="26" t="n">
        <f aca="false">'Source - Inventory'!E334</f>
        <v>40</v>
      </c>
      <c r="H344" s="28" t="n">
        <f aca="false">'Source - Inventory'!O334</f>
        <v>22.7</v>
      </c>
      <c r="I344" s="28" t="n">
        <f aca="false">IF(D344="OCCUPIED",ROUNDUP(H344,0),"")</f>
        <v>23</v>
      </c>
      <c r="J344" s="28" t="n">
        <f aca="false">IF(D344="OCCUPIED",MAX(G344,I344),"")</f>
        <v>40</v>
      </c>
      <c r="K344" s="28" t="n">
        <f aca="false">IF(D344&lt;&gt;"OCCUPIED","",IF(C344="COVERED",Covered_Rate,Open_Rate))</f>
        <v>10.4</v>
      </c>
      <c r="L344" s="39" t="n">
        <f aca="false">IF(D344="OCCUPIED",J344*K344,"")</f>
        <v>416</v>
      </c>
      <c r="M344" s="26" t="n">
        <f aca="false">IF(D344&lt;&gt;"OCCUPIED","",COUNTIFS('Source - Billing Aug26'!$E$5:$E$773,A344,'Source - Billing Aug26'!$B$5:$B$773,Billing_Month,'Source - Billing Aug26'!$H$5:$H$773,"MONTHLY_MOORAGE"))</f>
        <v>1</v>
      </c>
      <c r="N344" s="28" t="n">
        <f aca="false">IF(M344=0,"",SUMIFS('Source - Billing Aug26'!$I$5:$I$773,'Source - Billing Aug26'!$E$5:$E$773,A344,'Source - Billing Aug26'!$B$5:$B$773,Billing_Month,'Source - Billing Aug26'!$H$5:$H$773,"MONTHLY_MOORAGE"))</f>
        <v>40</v>
      </c>
      <c r="O344" s="28" t="n">
        <f aca="false">IF(M344=0,"",SUMIFS('Source - Billing Aug26'!$L$5:$L$773,'Source - Billing Aug26'!$E$5:$E$773,A344,'Source - Billing Aug26'!$B$5:$B$773,Billing_Month,'Source - Billing Aug26'!$H$5:$H$773,"MONTHLY_MOORAGE"))</f>
        <v>10.4</v>
      </c>
      <c r="P344" s="39" t="n">
        <f aca="false">IF(D344&lt;&gt;"OCCUPIED","",SUMIFS('Source - Billing Aug26'!$M$5:$M$773,'Source - Billing Aug26'!$E$5:$E$773,A344,'Source - Billing Aug26'!$B$5:$B$773,Billing_Month,'Source - Billing Aug26'!$H$5:$H$773,"MONTHLY_MOORAGE"))</f>
        <v>416</v>
      </c>
      <c r="Q344" s="39" t="n">
        <f aca="false">IF(D344&lt;&gt;"OCCUPIED","",P344-L344)</f>
        <v>0</v>
      </c>
      <c r="R344" s="26" t="str">
        <f aca="false">IF(D344&lt;&gt;"OCCUPIED","OUT OF SCOPE",IF(M344=0,"MISSING AUGUST BILL",IF(M344&gt;1,"DUPLICATE BILL",IF(ABS(Q344)&lt;0.01,"MATCH",IF(Q344&gt;0,"OVERBILLED","UNDERBILLED")))))</f>
        <v>MATCH</v>
      </c>
      <c r="S344" s="26" t="str">
        <f aca="false">IF(M344=0,"",IFERROR(INDEX('Source - Billing Aug26'!$C$5:$C$773,MATCH(A344,'Source - Billing Aug26'!$E$5:$E$773,0)),""))</f>
        <v>AC-VB-0322</v>
      </c>
    </row>
    <row r="345" customFormat="false" ht="15" hidden="false" customHeight="true" outlineLevel="0" collapsed="false">
      <c r="A345" s="26" t="str">
        <f aca="false">'Source - Inventory'!A335</f>
        <v>VB-0323</v>
      </c>
      <c r="B345" s="26" t="str">
        <f aca="false">'Source - Inventory'!B335</f>
        <v>Vessbank</v>
      </c>
      <c r="C345" s="26" t="str">
        <f aca="false">'Source - Inventory'!G335</f>
        <v>COVERED</v>
      </c>
      <c r="D345" s="26" t="str">
        <f aca="false">'Source - Inventory'!J335</f>
        <v>OCCUPIED</v>
      </c>
      <c r="E345" s="26" t="str">
        <f aca="false">'Source - Inventory'!L335</f>
        <v>WL-01488</v>
      </c>
      <c r="F345" s="26" t="str">
        <f aca="false">'Source - Inventory'!M335</f>
        <v>Stephen Wilcox</v>
      </c>
      <c r="G345" s="26" t="n">
        <f aca="false">'Source - Inventory'!E335</f>
        <v>40</v>
      </c>
      <c r="H345" s="28" t="n">
        <f aca="false">'Source - Inventory'!O335</f>
        <v>43.8</v>
      </c>
      <c r="I345" s="28" t="n">
        <f aca="false">IF(D345="OCCUPIED",ROUNDUP(H345,0),"")</f>
        <v>44</v>
      </c>
      <c r="J345" s="28" t="n">
        <f aca="false">IF(D345="OCCUPIED",MAX(G345,I345),"")</f>
        <v>44</v>
      </c>
      <c r="K345" s="28" t="n">
        <f aca="false">IF(D345&lt;&gt;"OCCUPIED","",IF(C345="COVERED",Covered_Rate,Open_Rate))</f>
        <v>10.4</v>
      </c>
      <c r="L345" s="39" t="n">
        <f aca="false">IF(D345="OCCUPIED",J345*K345,"")</f>
        <v>457.6</v>
      </c>
      <c r="M345" s="26" t="n">
        <f aca="false">IF(D345&lt;&gt;"OCCUPIED","",COUNTIFS('Source - Billing Aug26'!$E$5:$E$773,A345,'Source - Billing Aug26'!$B$5:$B$773,Billing_Month,'Source - Billing Aug26'!$H$5:$H$773,"MONTHLY_MOORAGE"))</f>
        <v>1</v>
      </c>
      <c r="N345" s="28" t="n">
        <f aca="false">IF(M345=0,"",SUMIFS('Source - Billing Aug26'!$I$5:$I$773,'Source - Billing Aug26'!$E$5:$E$773,A345,'Source - Billing Aug26'!$B$5:$B$773,Billing_Month,'Source - Billing Aug26'!$H$5:$H$773,"MONTHLY_MOORAGE"))</f>
        <v>44</v>
      </c>
      <c r="O345" s="28" t="n">
        <f aca="false">IF(M345=0,"",SUMIFS('Source - Billing Aug26'!$L$5:$L$773,'Source - Billing Aug26'!$E$5:$E$773,A345,'Source - Billing Aug26'!$B$5:$B$773,Billing_Month,'Source - Billing Aug26'!$H$5:$H$773,"MONTHLY_MOORAGE"))</f>
        <v>10.4</v>
      </c>
      <c r="P345" s="39" t="n">
        <f aca="false">IF(D345&lt;&gt;"OCCUPIED","",SUMIFS('Source - Billing Aug26'!$M$5:$M$773,'Source - Billing Aug26'!$E$5:$E$773,A345,'Source - Billing Aug26'!$B$5:$B$773,Billing_Month,'Source - Billing Aug26'!$H$5:$H$773,"MONTHLY_MOORAGE"))</f>
        <v>457.6</v>
      </c>
      <c r="Q345" s="39" t="n">
        <f aca="false">IF(D345&lt;&gt;"OCCUPIED","",P345-L345)</f>
        <v>0</v>
      </c>
      <c r="R345" s="26" t="str">
        <f aca="false">IF(D345&lt;&gt;"OCCUPIED","OUT OF SCOPE",IF(M345=0,"MISSING AUGUST BILL",IF(M345&gt;1,"DUPLICATE BILL",IF(ABS(Q345)&lt;0.01,"MATCH",IF(Q345&gt;0,"OVERBILLED","UNDERBILLED")))))</f>
        <v>MATCH</v>
      </c>
      <c r="S345" s="26" t="str">
        <f aca="false">IF(M345=0,"",IFERROR(INDEX('Source - Billing Aug26'!$C$5:$C$773,MATCH(A345,'Source - Billing Aug26'!$E$5:$E$773,0)),""))</f>
        <v>AC-VB-0323</v>
      </c>
    </row>
    <row r="346" customFormat="false" ht="15" hidden="false" customHeight="true" outlineLevel="0" collapsed="false">
      <c r="A346" s="26" t="str">
        <f aca="false">'Source - Inventory'!A336</f>
        <v>VB-0324</v>
      </c>
      <c r="B346" s="26" t="str">
        <f aca="false">'Source - Inventory'!B336</f>
        <v>Vessbank</v>
      </c>
      <c r="C346" s="26" t="str">
        <f aca="false">'Source - Inventory'!G336</f>
        <v>COVERED</v>
      </c>
      <c r="D346" s="26" t="str">
        <f aca="false">'Source - Inventory'!J336</f>
        <v>OCCUPIED</v>
      </c>
      <c r="E346" s="26" t="str">
        <f aca="false">'Source - Inventory'!L336</f>
        <v>WL-01311</v>
      </c>
      <c r="F346" s="26" t="str">
        <f aca="false">'Source - Inventory'!M336</f>
        <v>Michael Fox</v>
      </c>
      <c r="G346" s="26" t="n">
        <f aca="false">'Source - Inventory'!E336</f>
        <v>36</v>
      </c>
      <c r="H346" s="28" t="n">
        <f aca="false">'Source - Inventory'!O336</f>
        <v>36.7</v>
      </c>
      <c r="I346" s="28" t="n">
        <f aca="false">IF(D346="OCCUPIED",ROUNDUP(H346,0),"")</f>
        <v>37</v>
      </c>
      <c r="J346" s="28" t="n">
        <f aca="false">IF(D346="OCCUPIED",MAX(G346,I346),"")</f>
        <v>37</v>
      </c>
      <c r="K346" s="28" t="n">
        <f aca="false">IF(D346&lt;&gt;"OCCUPIED","",IF(C346="COVERED",Covered_Rate,Open_Rate))</f>
        <v>10.4</v>
      </c>
      <c r="L346" s="39" t="n">
        <f aca="false">IF(D346="OCCUPIED",J346*K346,"")</f>
        <v>384.8</v>
      </c>
      <c r="M346" s="26" t="n">
        <f aca="false">IF(D346&lt;&gt;"OCCUPIED","",COUNTIFS('Source - Billing Aug26'!$E$5:$E$773,A346,'Source - Billing Aug26'!$B$5:$B$773,Billing_Month,'Source - Billing Aug26'!$H$5:$H$773,"MONTHLY_MOORAGE"))</f>
        <v>1</v>
      </c>
      <c r="N346" s="28" t="n">
        <f aca="false">IF(M346=0,"",SUMIFS('Source - Billing Aug26'!$I$5:$I$773,'Source - Billing Aug26'!$E$5:$E$773,A346,'Source - Billing Aug26'!$B$5:$B$773,Billing_Month,'Source - Billing Aug26'!$H$5:$H$773,"MONTHLY_MOORAGE"))</f>
        <v>37</v>
      </c>
      <c r="O346" s="28" t="n">
        <f aca="false">IF(M346=0,"",SUMIFS('Source - Billing Aug26'!$L$5:$L$773,'Source - Billing Aug26'!$E$5:$E$773,A346,'Source - Billing Aug26'!$B$5:$B$773,Billing_Month,'Source - Billing Aug26'!$H$5:$H$773,"MONTHLY_MOORAGE"))</f>
        <v>10.4</v>
      </c>
      <c r="P346" s="39" t="n">
        <f aca="false">IF(D346&lt;&gt;"OCCUPIED","",SUMIFS('Source - Billing Aug26'!$M$5:$M$773,'Source - Billing Aug26'!$E$5:$E$773,A346,'Source - Billing Aug26'!$B$5:$B$773,Billing_Month,'Source - Billing Aug26'!$H$5:$H$773,"MONTHLY_MOORAGE"))</f>
        <v>384.8</v>
      </c>
      <c r="Q346" s="39" t="n">
        <f aca="false">IF(D346&lt;&gt;"OCCUPIED","",P346-L346)</f>
        <v>0</v>
      </c>
      <c r="R346" s="26" t="str">
        <f aca="false">IF(D346&lt;&gt;"OCCUPIED","OUT OF SCOPE",IF(M346=0,"MISSING AUGUST BILL",IF(M346&gt;1,"DUPLICATE BILL",IF(ABS(Q346)&lt;0.01,"MATCH",IF(Q346&gt;0,"OVERBILLED","UNDERBILLED")))))</f>
        <v>MATCH</v>
      </c>
      <c r="S346" s="26" t="str">
        <f aca="false">IF(M346=0,"",IFERROR(INDEX('Source - Billing Aug26'!$C$5:$C$773,MATCH(A346,'Source - Billing Aug26'!$E$5:$E$773,0)),""))</f>
        <v>AC-VB-0324</v>
      </c>
    </row>
    <row r="347" customFormat="false" ht="15" hidden="false" customHeight="true" outlineLevel="0" collapsed="false">
      <c r="A347" s="26" t="str">
        <f aca="false">'Source - Inventory'!A337</f>
        <v>VB-0401</v>
      </c>
      <c r="B347" s="26" t="str">
        <f aca="false">'Source - Inventory'!B337</f>
        <v>Vessbank</v>
      </c>
      <c r="C347" s="26" t="str">
        <f aca="false">'Source - Inventory'!G337</f>
        <v>COVERED</v>
      </c>
      <c r="D347" s="26" t="str">
        <f aca="false">'Source - Inventory'!J337</f>
        <v>OCCUPIED</v>
      </c>
      <c r="E347" s="26" t="str">
        <f aca="false">'Source - Inventory'!L337</f>
        <v>WL-01799</v>
      </c>
      <c r="F347" s="26" t="str">
        <f aca="false">'Source - Inventory'!M337</f>
        <v>Robert Johnson</v>
      </c>
      <c r="G347" s="26" t="n">
        <f aca="false">'Source - Inventory'!E337</f>
        <v>24</v>
      </c>
      <c r="H347" s="28" t="n">
        <f aca="false">'Source - Inventory'!O337</f>
        <v>41.1</v>
      </c>
      <c r="I347" s="28" t="n">
        <f aca="false">IF(D347="OCCUPIED",ROUNDUP(H347,0),"")</f>
        <v>42</v>
      </c>
      <c r="J347" s="28" t="n">
        <f aca="false">IF(D347="OCCUPIED",MAX(G347,I347),"")</f>
        <v>42</v>
      </c>
      <c r="K347" s="28" t="n">
        <f aca="false">IF(D347&lt;&gt;"OCCUPIED","",IF(C347="COVERED",Covered_Rate,Open_Rate))</f>
        <v>10.4</v>
      </c>
      <c r="L347" s="39" t="n">
        <f aca="false">IF(D347="OCCUPIED",J347*K347,"")</f>
        <v>436.8</v>
      </c>
      <c r="M347" s="26" t="n">
        <f aca="false">IF(D347&lt;&gt;"OCCUPIED","",COUNTIFS('Source - Billing Aug26'!$E$5:$E$773,A347,'Source - Billing Aug26'!$B$5:$B$773,Billing_Month,'Source - Billing Aug26'!$H$5:$H$773,"MONTHLY_MOORAGE"))</f>
        <v>1</v>
      </c>
      <c r="N347" s="28" t="n">
        <f aca="false">IF(M347=0,"",SUMIFS('Source - Billing Aug26'!$I$5:$I$773,'Source - Billing Aug26'!$E$5:$E$773,A347,'Source - Billing Aug26'!$B$5:$B$773,Billing_Month,'Source - Billing Aug26'!$H$5:$H$773,"MONTHLY_MOORAGE"))</f>
        <v>42</v>
      </c>
      <c r="O347" s="28" t="n">
        <f aca="false">IF(M347=0,"",SUMIFS('Source - Billing Aug26'!$L$5:$L$773,'Source - Billing Aug26'!$E$5:$E$773,A347,'Source - Billing Aug26'!$B$5:$B$773,Billing_Month,'Source - Billing Aug26'!$H$5:$H$773,"MONTHLY_MOORAGE"))</f>
        <v>10.4</v>
      </c>
      <c r="P347" s="39" t="n">
        <f aca="false">IF(D347&lt;&gt;"OCCUPIED","",SUMIFS('Source - Billing Aug26'!$M$5:$M$773,'Source - Billing Aug26'!$E$5:$E$773,A347,'Source - Billing Aug26'!$B$5:$B$773,Billing_Month,'Source - Billing Aug26'!$H$5:$H$773,"MONTHLY_MOORAGE"))</f>
        <v>436.8</v>
      </c>
      <c r="Q347" s="39" t="n">
        <f aca="false">IF(D347&lt;&gt;"OCCUPIED","",P347-L347)</f>
        <v>0</v>
      </c>
      <c r="R347" s="26" t="str">
        <f aca="false">IF(D347&lt;&gt;"OCCUPIED","OUT OF SCOPE",IF(M347=0,"MISSING AUGUST BILL",IF(M347&gt;1,"DUPLICATE BILL",IF(ABS(Q347)&lt;0.01,"MATCH",IF(Q347&gt;0,"OVERBILLED","UNDERBILLED")))))</f>
        <v>MATCH</v>
      </c>
      <c r="S347" s="26" t="str">
        <f aca="false">IF(M347=0,"",IFERROR(INDEX('Source - Billing Aug26'!$C$5:$C$773,MATCH(A347,'Source - Billing Aug26'!$E$5:$E$773,0)),""))</f>
        <v>AC-VB-0401</v>
      </c>
    </row>
    <row r="348" customFormat="false" ht="15" hidden="false" customHeight="true" outlineLevel="0" collapsed="false">
      <c r="A348" s="26" t="str">
        <f aca="false">'Source - Inventory'!A338</f>
        <v>VB-0402</v>
      </c>
      <c r="B348" s="26" t="str">
        <f aca="false">'Source - Inventory'!B338</f>
        <v>Vessbank</v>
      </c>
      <c r="C348" s="26" t="str">
        <f aca="false">'Source - Inventory'!G338</f>
        <v>COVERED</v>
      </c>
      <c r="D348" s="26" t="str">
        <f aca="false">'Source - Inventory'!J338</f>
        <v>OCCUPIED</v>
      </c>
      <c r="E348" s="26" t="str">
        <f aca="false">'Source - Inventory'!L338</f>
        <v>WL-01959</v>
      </c>
      <c r="F348" s="26" t="str">
        <f aca="false">'Source - Inventory'!M338</f>
        <v>Jonathan Moore</v>
      </c>
      <c r="G348" s="26" t="n">
        <f aca="false">'Source - Inventory'!E338</f>
        <v>36</v>
      </c>
      <c r="H348" s="28" t="n">
        <f aca="false">'Source - Inventory'!O338</f>
        <v>46.8</v>
      </c>
      <c r="I348" s="28" t="n">
        <f aca="false">IF(D348="OCCUPIED",ROUNDUP(H348,0),"")</f>
        <v>47</v>
      </c>
      <c r="J348" s="28" t="n">
        <f aca="false">IF(D348="OCCUPIED",MAX(G348,I348),"")</f>
        <v>47</v>
      </c>
      <c r="K348" s="28" t="n">
        <f aca="false">IF(D348&lt;&gt;"OCCUPIED","",IF(C348="COVERED",Covered_Rate,Open_Rate))</f>
        <v>10.4</v>
      </c>
      <c r="L348" s="39" t="n">
        <f aca="false">IF(D348="OCCUPIED",J348*K348,"")</f>
        <v>488.8</v>
      </c>
      <c r="M348" s="26" t="n">
        <f aca="false">IF(D348&lt;&gt;"OCCUPIED","",COUNTIFS('Source - Billing Aug26'!$E$5:$E$773,A348,'Source - Billing Aug26'!$B$5:$B$773,Billing_Month,'Source - Billing Aug26'!$H$5:$H$773,"MONTHLY_MOORAGE"))</f>
        <v>1</v>
      </c>
      <c r="N348" s="28" t="n">
        <f aca="false">IF(M348=0,"",SUMIFS('Source - Billing Aug26'!$I$5:$I$773,'Source - Billing Aug26'!$E$5:$E$773,A348,'Source - Billing Aug26'!$B$5:$B$773,Billing_Month,'Source - Billing Aug26'!$H$5:$H$773,"MONTHLY_MOORAGE"))</f>
        <v>47</v>
      </c>
      <c r="O348" s="28" t="n">
        <f aca="false">IF(M348=0,"",SUMIFS('Source - Billing Aug26'!$L$5:$L$773,'Source - Billing Aug26'!$E$5:$E$773,A348,'Source - Billing Aug26'!$B$5:$B$773,Billing_Month,'Source - Billing Aug26'!$H$5:$H$773,"MONTHLY_MOORAGE"))</f>
        <v>10.4</v>
      </c>
      <c r="P348" s="39" t="n">
        <f aca="false">IF(D348&lt;&gt;"OCCUPIED","",SUMIFS('Source - Billing Aug26'!$M$5:$M$773,'Source - Billing Aug26'!$E$5:$E$773,A348,'Source - Billing Aug26'!$B$5:$B$773,Billing_Month,'Source - Billing Aug26'!$H$5:$H$773,"MONTHLY_MOORAGE"))</f>
        <v>488.8</v>
      </c>
      <c r="Q348" s="39" t="n">
        <f aca="false">IF(D348&lt;&gt;"OCCUPIED","",P348-L348)</f>
        <v>0</v>
      </c>
      <c r="R348" s="26" t="str">
        <f aca="false">IF(D348&lt;&gt;"OCCUPIED","OUT OF SCOPE",IF(M348=0,"MISSING AUGUST BILL",IF(M348&gt;1,"DUPLICATE BILL",IF(ABS(Q348)&lt;0.01,"MATCH",IF(Q348&gt;0,"OVERBILLED","UNDERBILLED")))))</f>
        <v>MATCH</v>
      </c>
      <c r="S348" s="26" t="str">
        <f aca="false">IF(M348=0,"",IFERROR(INDEX('Source - Billing Aug26'!$C$5:$C$773,MATCH(A348,'Source - Billing Aug26'!$E$5:$E$773,0)),""))</f>
        <v>AC-VB-0402</v>
      </c>
    </row>
    <row r="349" customFormat="false" ht="15" hidden="false" customHeight="true" outlineLevel="0" collapsed="false">
      <c r="A349" s="26" t="str">
        <f aca="false">'Source - Inventory'!A339</f>
        <v>VB-0403</v>
      </c>
      <c r="B349" s="26" t="str">
        <f aca="false">'Source - Inventory'!B339</f>
        <v>Vessbank</v>
      </c>
      <c r="C349" s="26" t="str">
        <f aca="false">'Source - Inventory'!G339</f>
        <v>COVERED</v>
      </c>
      <c r="D349" s="26" t="str">
        <f aca="false">'Source - Inventory'!J339</f>
        <v>OCCUPIED</v>
      </c>
      <c r="E349" s="26" t="str">
        <f aca="false">'Source - Inventory'!L339</f>
        <v>WL-03548</v>
      </c>
      <c r="F349" s="26" t="str">
        <f aca="false">'Source - Inventory'!M339</f>
        <v>Michael Clark</v>
      </c>
      <c r="G349" s="26" t="n">
        <f aca="false">'Source - Inventory'!E339</f>
        <v>28</v>
      </c>
      <c r="H349" s="28" t="n">
        <f aca="false">'Source - Inventory'!O339</f>
        <v>37.4</v>
      </c>
      <c r="I349" s="28" t="n">
        <f aca="false">IF(D349="OCCUPIED",ROUNDUP(H349,0),"")</f>
        <v>38</v>
      </c>
      <c r="J349" s="28" t="n">
        <f aca="false">IF(D349="OCCUPIED",MAX(G349,I349),"")</f>
        <v>38</v>
      </c>
      <c r="K349" s="28" t="n">
        <f aca="false">IF(D349&lt;&gt;"OCCUPIED","",IF(C349="COVERED",Covered_Rate,Open_Rate))</f>
        <v>10.4</v>
      </c>
      <c r="L349" s="39" t="n">
        <f aca="false">IF(D349="OCCUPIED",J349*K349,"")</f>
        <v>395.2</v>
      </c>
      <c r="M349" s="26" t="n">
        <f aca="false">IF(D349&lt;&gt;"OCCUPIED","",COUNTIFS('Source - Billing Aug26'!$E$5:$E$773,A349,'Source - Billing Aug26'!$B$5:$B$773,Billing_Month,'Source - Billing Aug26'!$H$5:$H$773,"MONTHLY_MOORAGE"))</f>
        <v>1</v>
      </c>
      <c r="N349" s="28" t="n">
        <f aca="false">IF(M349=0,"",SUMIFS('Source - Billing Aug26'!$I$5:$I$773,'Source - Billing Aug26'!$E$5:$E$773,A349,'Source - Billing Aug26'!$B$5:$B$773,Billing_Month,'Source - Billing Aug26'!$H$5:$H$773,"MONTHLY_MOORAGE"))</f>
        <v>38</v>
      </c>
      <c r="O349" s="28" t="n">
        <f aca="false">IF(M349=0,"",SUMIFS('Source - Billing Aug26'!$L$5:$L$773,'Source - Billing Aug26'!$E$5:$E$773,A349,'Source - Billing Aug26'!$B$5:$B$773,Billing_Month,'Source - Billing Aug26'!$H$5:$H$773,"MONTHLY_MOORAGE"))</f>
        <v>10.4</v>
      </c>
      <c r="P349" s="39" t="n">
        <f aca="false">IF(D349&lt;&gt;"OCCUPIED","",SUMIFS('Source - Billing Aug26'!$M$5:$M$773,'Source - Billing Aug26'!$E$5:$E$773,A349,'Source - Billing Aug26'!$B$5:$B$773,Billing_Month,'Source - Billing Aug26'!$H$5:$H$773,"MONTHLY_MOORAGE"))</f>
        <v>395.2</v>
      </c>
      <c r="Q349" s="39" t="n">
        <f aca="false">IF(D349&lt;&gt;"OCCUPIED","",P349-L349)</f>
        <v>0</v>
      </c>
      <c r="R349" s="26" t="str">
        <f aca="false">IF(D349&lt;&gt;"OCCUPIED","OUT OF SCOPE",IF(M349=0,"MISSING AUGUST BILL",IF(M349&gt;1,"DUPLICATE BILL",IF(ABS(Q349)&lt;0.01,"MATCH",IF(Q349&gt;0,"OVERBILLED","UNDERBILLED")))))</f>
        <v>MATCH</v>
      </c>
      <c r="S349" s="26" t="str">
        <f aca="false">IF(M349=0,"",IFERROR(INDEX('Source - Billing Aug26'!$C$5:$C$773,MATCH(A349,'Source - Billing Aug26'!$E$5:$E$773,0)),""))</f>
        <v>AC-VB-0403</v>
      </c>
    </row>
    <row r="350" customFormat="false" ht="15" hidden="false" customHeight="true" outlineLevel="0" collapsed="false">
      <c r="A350" s="26" t="str">
        <f aca="false">'Source - Inventory'!A340</f>
        <v>VB-0404</v>
      </c>
      <c r="B350" s="26" t="str">
        <f aca="false">'Source - Inventory'!B340</f>
        <v>Vessbank</v>
      </c>
      <c r="C350" s="26" t="str">
        <f aca="false">'Source - Inventory'!G340</f>
        <v>COVERED</v>
      </c>
      <c r="D350" s="26" t="str">
        <f aca="false">'Source - Inventory'!J340</f>
        <v>GUEST</v>
      </c>
      <c r="E350" s="26" t="n">
        <f aca="false">'Source - Inventory'!L340</f>
        <v>0</v>
      </c>
      <c r="F350" s="26" t="n">
        <f aca="false">'Source - Inventory'!M340</f>
        <v>0</v>
      </c>
      <c r="G350" s="26" t="n">
        <f aca="false">'Source - Inventory'!E340</f>
        <v>28</v>
      </c>
      <c r="H350" s="28" t="n">
        <f aca="false">'Source - Inventory'!O340</f>
        <v>0</v>
      </c>
      <c r="I350" s="28" t="str">
        <f aca="false">IF(D350="OCCUPIED",ROUNDUP(H350,0),"")</f>
        <v/>
      </c>
      <c r="J350" s="28" t="str">
        <f aca="false">IF(D350="OCCUPIED",MAX(G350,I350),"")</f>
        <v/>
      </c>
      <c r="K350" s="28" t="str">
        <f aca="false">IF(D350&lt;&gt;"OCCUPIED","",IF(C350="COVERED",Covered_Rate,Open_Rate))</f>
        <v/>
      </c>
      <c r="L350" s="39" t="str">
        <f aca="false">IF(D350="OCCUPIED",J350*K350,"")</f>
        <v/>
      </c>
      <c r="M350" s="26" t="str">
        <f aca="false">IF(D350&lt;&gt;"OCCUPIED","",COUNTIFS('Source - Billing Aug26'!$E$5:$E$773,A350,'Source - Billing Aug26'!$B$5:$B$773,Billing_Month,'Source - Billing Aug26'!$H$5:$H$773,"MONTHLY_MOORAGE"))</f>
        <v/>
      </c>
      <c r="N350" s="28" t="n">
        <f aca="false">IF(M350=0,"",SUMIFS('Source - Billing Aug26'!$I$5:$I$773,'Source - Billing Aug26'!$E$5:$E$773,A350,'Source - Billing Aug26'!$B$5:$B$773,Billing_Month,'Source - Billing Aug26'!$H$5:$H$773,"MONTHLY_MOORAGE"))</f>
        <v>0</v>
      </c>
      <c r="O350" s="28" t="n">
        <f aca="false">IF(M350=0,"",SUMIFS('Source - Billing Aug26'!$L$5:$L$773,'Source - Billing Aug26'!$E$5:$E$773,A350,'Source - Billing Aug26'!$B$5:$B$773,Billing_Month,'Source - Billing Aug26'!$H$5:$H$773,"MONTHLY_MOORAGE"))</f>
        <v>0</v>
      </c>
      <c r="P350" s="39" t="str">
        <f aca="false">IF(D350&lt;&gt;"OCCUPIED","",SUMIFS('Source - Billing Aug26'!$M$5:$M$773,'Source - Billing Aug26'!$E$5:$E$773,A350,'Source - Billing Aug26'!$B$5:$B$773,Billing_Month,'Source - Billing Aug26'!$H$5:$H$773,"MONTHLY_MOORAGE"))</f>
        <v/>
      </c>
      <c r="Q350" s="39" t="str">
        <f aca="false">IF(D350&lt;&gt;"OCCUPIED","",P350-L350)</f>
        <v/>
      </c>
      <c r="R350" s="26" t="str">
        <f aca="false">IF(D350&lt;&gt;"OCCUPIED","OUT OF SCOPE",IF(M350=0,"MISSING AUGUST BILL",IF(M350&gt;1,"DUPLICATE BILL",IF(ABS(Q350)&lt;0.01,"MATCH",IF(Q350&gt;0,"OVERBILLED","UNDERBILLED")))))</f>
        <v>OUT OF SCOPE</v>
      </c>
      <c r="S350" s="26" t="str">
        <f aca="false">IF(M350=0,"",IFERROR(INDEX('Source - Billing Aug26'!$C$5:$C$773,MATCH(A350,'Source - Billing Aug26'!$E$5:$E$773,0)),""))</f>
        <v/>
      </c>
    </row>
    <row r="351" customFormat="false" ht="15" hidden="false" customHeight="true" outlineLevel="0" collapsed="false">
      <c r="A351" s="26" t="str">
        <f aca="false">'Source - Inventory'!A341</f>
        <v>VB-0405</v>
      </c>
      <c r="B351" s="26" t="str">
        <f aca="false">'Source - Inventory'!B341</f>
        <v>Vessbank</v>
      </c>
      <c r="C351" s="26" t="str">
        <f aca="false">'Source - Inventory'!G341</f>
        <v>COVERED</v>
      </c>
      <c r="D351" s="26" t="str">
        <f aca="false">'Source - Inventory'!J341</f>
        <v>OCCUPIED</v>
      </c>
      <c r="E351" s="26" t="str">
        <f aca="false">'Source - Inventory'!L341</f>
        <v>WL-02118</v>
      </c>
      <c r="F351" s="26" t="str">
        <f aca="false">'Source - Inventory'!M341</f>
        <v>Matthew Meyer</v>
      </c>
      <c r="G351" s="26" t="n">
        <f aca="false">'Source - Inventory'!E341</f>
        <v>36</v>
      </c>
      <c r="H351" s="28" t="n">
        <f aca="false">'Source - Inventory'!O341</f>
        <v>55.4</v>
      </c>
      <c r="I351" s="28" t="n">
        <f aca="false">IF(D351="OCCUPIED",ROUNDUP(H351,0),"")</f>
        <v>56</v>
      </c>
      <c r="J351" s="28" t="n">
        <f aca="false">IF(D351="OCCUPIED",MAX(G351,I351),"")</f>
        <v>56</v>
      </c>
      <c r="K351" s="28" t="n">
        <f aca="false">IF(D351&lt;&gt;"OCCUPIED","",IF(C351="COVERED",Covered_Rate,Open_Rate))</f>
        <v>10.4</v>
      </c>
      <c r="L351" s="39" t="n">
        <f aca="false">IF(D351="OCCUPIED",J351*K351,"")</f>
        <v>582.4</v>
      </c>
      <c r="M351" s="26" t="n">
        <f aca="false">IF(D351&lt;&gt;"OCCUPIED","",COUNTIFS('Source - Billing Aug26'!$E$5:$E$773,A351,'Source - Billing Aug26'!$B$5:$B$773,Billing_Month,'Source - Billing Aug26'!$H$5:$H$773,"MONTHLY_MOORAGE"))</f>
        <v>1</v>
      </c>
      <c r="N351" s="28" t="n">
        <f aca="false">IF(M351=0,"",SUMIFS('Source - Billing Aug26'!$I$5:$I$773,'Source - Billing Aug26'!$E$5:$E$773,A351,'Source - Billing Aug26'!$B$5:$B$773,Billing_Month,'Source - Billing Aug26'!$H$5:$H$773,"MONTHLY_MOORAGE"))</f>
        <v>56</v>
      </c>
      <c r="O351" s="28" t="n">
        <f aca="false">IF(M351=0,"",SUMIFS('Source - Billing Aug26'!$L$5:$L$773,'Source - Billing Aug26'!$E$5:$E$773,A351,'Source - Billing Aug26'!$B$5:$B$773,Billing_Month,'Source - Billing Aug26'!$H$5:$H$773,"MONTHLY_MOORAGE"))</f>
        <v>10.4</v>
      </c>
      <c r="P351" s="39" t="n">
        <f aca="false">IF(D351&lt;&gt;"OCCUPIED","",SUMIFS('Source - Billing Aug26'!$M$5:$M$773,'Source - Billing Aug26'!$E$5:$E$773,A351,'Source - Billing Aug26'!$B$5:$B$773,Billing_Month,'Source - Billing Aug26'!$H$5:$H$773,"MONTHLY_MOORAGE"))</f>
        <v>582.4</v>
      </c>
      <c r="Q351" s="39" t="n">
        <f aca="false">IF(D351&lt;&gt;"OCCUPIED","",P351-L351)</f>
        <v>0</v>
      </c>
      <c r="R351" s="26" t="str">
        <f aca="false">IF(D351&lt;&gt;"OCCUPIED","OUT OF SCOPE",IF(M351=0,"MISSING AUGUST BILL",IF(M351&gt;1,"DUPLICATE BILL",IF(ABS(Q351)&lt;0.01,"MATCH",IF(Q351&gt;0,"OVERBILLED","UNDERBILLED")))))</f>
        <v>MATCH</v>
      </c>
      <c r="S351" s="26" t="str">
        <f aca="false">IF(M351=0,"",IFERROR(INDEX('Source - Billing Aug26'!$C$5:$C$773,MATCH(A351,'Source - Billing Aug26'!$E$5:$E$773,0)),""))</f>
        <v>AC-VB-0405</v>
      </c>
    </row>
    <row r="352" customFormat="false" ht="15" hidden="false" customHeight="true" outlineLevel="0" collapsed="false">
      <c r="A352" s="26" t="str">
        <f aca="false">'Source - Inventory'!A342</f>
        <v>VB-0406</v>
      </c>
      <c r="B352" s="26" t="str">
        <f aca="false">'Source - Inventory'!B342</f>
        <v>Vessbank</v>
      </c>
      <c r="C352" s="26" t="str">
        <f aca="false">'Source - Inventory'!G342</f>
        <v>COVERED</v>
      </c>
      <c r="D352" s="26" t="str">
        <f aca="false">'Source - Inventory'!J342</f>
        <v>OCCUPIED</v>
      </c>
      <c r="E352" s="26" t="str">
        <f aca="false">'Source - Inventory'!L342</f>
        <v>WL-01591</v>
      </c>
      <c r="F352" s="26" t="str">
        <f aca="false">'Source - Inventory'!M342</f>
        <v>Chad Yang</v>
      </c>
      <c r="G352" s="26" t="n">
        <f aca="false">'Source - Inventory'!E342</f>
        <v>40</v>
      </c>
      <c r="H352" s="28" t="n">
        <f aca="false">'Source - Inventory'!O342</f>
        <v>56.4</v>
      </c>
      <c r="I352" s="28" t="n">
        <f aca="false">IF(D352="OCCUPIED",ROUNDUP(H352,0),"")</f>
        <v>57</v>
      </c>
      <c r="J352" s="28" t="n">
        <f aca="false">IF(D352="OCCUPIED",MAX(G352,I352),"")</f>
        <v>57</v>
      </c>
      <c r="K352" s="28" t="n">
        <f aca="false">IF(D352&lt;&gt;"OCCUPIED","",IF(C352="COVERED",Covered_Rate,Open_Rate))</f>
        <v>10.4</v>
      </c>
      <c r="L352" s="39" t="n">
        <f aca="false">IF(D352="OCCUPIED",J352*K352,"")</f>
        <v>592.8</v>
      </c>
      <c r="M352" s="26" t="n">
        <f aca="false">IF(D352&lt;&gt;"OCCUPIED","",COUNTIFS('Source - Billing Aug26'!$E$5:$E$773,A352,'Source - Billing Aug26'!$B$5:$B$773,Billing_Month,'Source - Billing Aug26'!$H$5:$H$773,"MONTHLY_MOORAGE"))</f>
        <v>1</v>
      </c>
      <c r="N352" s="28" t="n">
        <f aca="false">IF(M352=0,"",SUMIFS('Source - Billing Aug26'!$I$5:$I$773,'Source - Billing Aug26'!$E$5:$E$773,A352,'Source - Billing Aug26'!$B$5:$B$773,Billing_Month,'Source - Billing Aug26'!$H$5:$H$773,"MONTHLY_MOORAGE"))</f>
        <v>57</v>
      </c>
      <c r="O352" s="28" t="n">
        <f aca="false">IF(M352=0,"",SUMIFS('Source - Billing Aug26'!$L$5:$L$773,'Source - Billing Aug26'!$E$5:$E$773,A352,'Source - Billing Aug26'!$B$5:$B$773,Billing_Month,'Source - Billing Aug26'!$H$5:$H$773,"MONTHLY_MOORAGE"))</f>
        <v>10.4</v>
      </c>
      <c r="P352" s="39" t="n">
        <f aca="false">IF(D352&lt;&gt;"OCCUPIED","",SUMIFS('Source - Billing Aug26'!$M$5:$M$773,'Source - Billing Aug26'!$E$5:$E$773,A352,'Source - Billing Aug26'!$B$5:$B$773,Billing_Month,'Source - Billing Aug26'!$H$5:$H$773,"MONTHLY_MOORAGE"))</f>
        <v>592.8</v>
      </c>
      <c r="Q352" s="39" t="n">
        <f aca="false">IF(D352&lt;&gt;"OCCUPIED","",P352-L352)</f>
        <v>0</v>
      </c>
      <c r="R352" s="26" t="str">
        <f aca="false">IF(D352&lt;&gt;"OCCUPIED","OUT OF SCOPE",IF(M352=0,"MISSING AUGUST BILL",IF(M352&gt;1,"DUPLICATE BILL",IF(ABS(Q352)&lt;0.01,"MATCH",IF(Q352&gt;0,"OVERBILLED","UNDERBILLED")))))</f>
        <v>MATCH</v>
      </c>
      <c r="S352" s="26" t="str">
        <f aca="false">IF(M352=0,"",IFERROR(INDEX('Source - Billing Aug26'!$C$5:$C$773,MATCH(A352,'Source - Billing Aug26'!$E$5:$E$773,0)),""))</f>
        <v>AC-VB-0406</v>
      </c>
    </row>
    <row r="353" customFormat="false" ht="15" hidden="false" customHeight="true" outlineLevel="0" collapsed="false">
      <c r="A353" s="26" t="str">
        <f aca="false">'Source - Inventory'!A343</f>
        <v>VB-0407</v>
      </c>
      <c r="B353" s="26" t="str">
        <f aca="false">'Source - Inventory'!B343</f>
        <v>Vessbank</v>
      </c>
      <c r="C353" s="26" t="str">
        <f aca="false">'Source - Inventory'!G343</f>
        <v>COVERED</v>
      </c>
      <c r="D353" s="26" t="str">
        <f aca="false">'Source - Inventory'!J343</f>
        <v>OCCUPIED</v>
      </c>
      <c r="E353" s="26" t="str">
        <f aca="false">'Source - Inventory'!L343</f>
        <v>WL-02731</v>
      </c>
      <c r="F353" s="26" t="str">
        <f aca="false">'Source - Inventory'!M343</f>
        <v>Allison Taylor</v>
      </c>
      <c r="G353" s="26" t="n">
        <f aca="false">'Source - Inventory'!E343</f>
        <v>24</v>
      </c>
      <c r="H353" s="28" t="n">
        <f aca="false">'Source - Inventory'!O343</f>
        <v>30.6</v>
      </c>
      <c r="I353" s="28" t="n">
        <f aca="false">IF(D353="OCCUPIED",ROUNDUP(H353,0),"")</f>
        <v>31</v>
      </c>
      <c r="J353" s="28" t="n">
        <f aca="false">IF(D353="OCCUPIED",MAX(G353,I353),"")</f>
        <v>31</v>
      </c>
      <c r="K353" s="28" t="n">
        <f aca="false">IF(D353&lt;&gt;"OCCUPIED","",IF(C353="COVERED",Covered_Rate,Open_Rate))</f>
        <v>10.4</v>
      </c>
      <c r="L353" s="39" t="n">
        <f aca="false">IF(D353="OCCUPIED",J353*K353,"")</f>
        <v>322.4</v>
      </c>
      <c r="M353" s="26" t="n">
        <f aca="false">IF(D353&lt;&gt;"OCCUPIED","",COUNTIFS('Source - Billing Aug26'!$E$5:$E$773,A353,'Source - Billing Aug26'!$B$5:$B$773,Billing_Month,'Source - Billing Aug26'!$H$5:$H$773,"MONTHLY_MOORAGE"))</f>
        <v>1</v>
      </c>
      <c r="N353" s="28" t="n">
        <f aca="false">IF(M353=0,"",SUMIFS('Source - Billing Aug26'!$I$5:$I$773,'Source - Billing Aug26'!$E$5:$E$773,A353,'Source - Billing Aug26'!$B$5:$B$773,Billing_Month,'Source - Billing Aug26'!$H$5:$H$773,"MONTHLY_MOORAGE"))</f>
        <v>31</v>
      </c>
      <c r="O353" s="28" t="n">
        <f aca="false">IF(M353=0,"",SUMIFS('Source - Billing Aug26'!$L$5:$L$773,'Source - Billing Aug26'!$E$5:$E$773,A353,'Source - Billing Aug26'!$B$5:$B$773,Billing_Month,'Source - Billing Aug26'!$H$5:$H$773,"MONTHLY_MOORAGE"))</f>
        <v>10.4</v>
      </c>
      <c r="P353" s="39" t="n">
        <f aca="false">IF(D353&lt;&gt;"OCCUPIED","",SUMIFS('Source - Billing Aug26'!$M$5:$M$773,'Source - Billing Aug26'!$E$5:$E$773,A353,'Source - Billing Aug26'!$B$5:$B$773,Billing_Month,'Source - Billing Aug26'!$H$5:$H$773,"MONTHLY_MOORAGE"))</f>
        <v>322.4</v>
      </c>
      <c r="Q353" s="39" t="n">
        <f aca="false">IF(D353&lt;&gt;"OCCUPIED","",P353-L353)</f>
        <v>0</v>
      </c>
      <c r="R353" s="26" t="str">
        <f aca="false">IF(D353&lt;&gt;"OCCUPIED","OUT OF SCOPE",IF(M353=0,"MISSING AUGUST BILL",IF(M353&gt;1,"DUPLICATE BILL",IF(ABS(Q353)&lt;0.01,"MATCH",IF(Q353&gt;0,"OVERBILLED","UNDERBILLED")))))</f>
        <v>MATCH</v>
      </c>
      <c r="S353" s="26" t="str">
        <f aca="false">IF(M353=0,"",IFERROR(INDEX('Source - Billing Aug26'!$C$5:$C$773,MATCH(A353,'Source - Billing Aug26'!$E$5:$E$773,0)),""))</f>
        <v>AC-VB-0407</v>
      </c>
    </row>
    <row r="354" customFormat="false" ht="15" hidden="false" customHeight="true" outlineLevel="0" collapsed="false">
      <c r="A354" s="26" t="str">
        <f aca="false">'Source - Inventory'!A344</f>
        <v>VB-0408</v>
      </c>
      <c r="B354" s="26" t="str">
        <f aca="false">'Source - Inventory'!B344</f>
        <v>Vessbank</v>
      </c>
      <c r="C354" s="26" t="str">
        <f aca="false">'Source - Inventory'!G344</f>
        <v>COVERED</v>
      </c>
      <c r="D354" s="26" t="str">
        <f aca="false">'Source - Inventory'!J344</f>
        <v>OCCUPIED</v>
      </c>
      <c r="E354" s="26" t="str">
        <f aca="false">'Source - Inventory'!L344</f>
        <v>WL-01061</v>
      </c>
      <c r="F354" s="26" t="str">
        <f aca="false">'Source - Inventory'!M344</f>
        <v>Casey Smith</v>
      </c>
      <c r="G354" s="26" t="n">
        <f aca="false">'Source - Inventory'!E344</f>
        <v>36</v>
      </c>
      <c r="H354" s="28" t="n">
        <f aca="false">'Source - Inventory'!O344</f>
        <v>52.4</v>
      </c>
      <c r="I354" s="28" t="n">
        <f aca="false">IF(D354="OCCUPIED",ROUNDUP(H354,0),"")</f>
        <v>53</v>
      </c>
      <c r="J354" s="28" t="n">
        <f aca="false">IF(D354="OCCUPIED",MAX(G354,I354),"")</f>
        <v>53</v>
      </c>
      <c r="K354" s="28" t="n">
        <f aca="false">IF(D354&lt;&gt;"OCCUPIED","",IF(C354="COVERED",Covered_Rate,Open_Rate))</f>
        <v>10.4</v>
      </c>
      <c r="L354" s="39" t="n">
        <f aca="false">IF(D354="OCCUPIED",J354*K354,"")</f>
        <v>551.2</v>
      </c>
      <c r="M354" s="26" t="n">
        <f aca="false">IF(D354&lt;&gt;"OCCUPIED","",COUNTIFS('Source - Billing Aug26'!$E$5:$E$773,A354,'Source - Billing Aug26'!$B$5:$B$773,Billing_Month,'Source - Billing Aug26'!$H$5:$H$773,"MONTHLY_MOORAGE"))</f>
        <v>1</v>
      </c>
      <c r="N354" s="28" t="n">
        <f aca="false">IF(M354=0,"",SUMIFS('Source - Billing Aug26'!$I$5:$I$773,'Source - Billing Aug26'!$E$5:$E$773,A354,'Source - Billing Aug26'!$B$5:$B$773,Billing_Month,'Source - Billing Aug26'!$H$5:$H$773,"MONTHLY_MOORAGE"))</f>
        <v>53</v>
      </c>
      <c r="O354" s="28" t="n">
        <f aca="false">IF(M354=0,"",SUMIFS('Source - Billing Aug26'!$L$5:$L$773,'Source - Billing Aug26'!$E$5:$E$773,A354,'Source - Billing Aug26'!$B$5:$B$773,Billing_Month,'Source - Billing Aug26'!$H$5:$H$773,"MONTHLY_MOORAGE"))</f>
        <v>10.4</v>
      </c>
      <c r="P354" s="39" t="n">
        <f aca="false">IF(D354&lt;&gt;"OCCUPIED","",SUMIFS('Source - Billing Aug26'!$M$5:$M$773,'Source - Billing Aug26'!$E$5:$E$773,A354,'Source - Billing Aug26'!$B$5:$B$773,Billing_Month,'Source - Billing Aug26'!$H$5:$H$773,"MONTHLY_MOORAGE"))</f>
        <v>551.2</v>
      </c>
      <c r="Q354" s="39" t="n">
        <f aca="false">IF(D354&lt;&gt;"OCCUPIED","",P354-L354)</f>
        <v>0</v>
      </c>
      <c r="R354" s="26" t="str">
        <f aca="false">IF(D354&lt;&gt;"OCCUPIED","OUT OF SCOPE",IF(M354=0,"MISSING AUGUST BILL",IF(M354&gt;1,"DUPLICATE BILL",IF(ABS(Q354)&lt;0.01,"MATCH",IF(Q354&gt;0,"OVERBILLED","UNDERBILLED")))))</f>
        <v>MATCH</v>
      </c>
      <c r="S354" s="26" t="str">
        <f aca="false">IF(M354=0,"",IFERROR(INDEX('Source - Billing Aug26'!$C$5:$C$773,MATCH(A354,'Source - Billing Aug26'!$E$5:$E$773,0)),""))</f>
        <v>AC-VB-0408</v>
      </c>
    </row>
    <row r="355" customFormat="false" ht="15" hidden="false" customHeight="true" outlineLevel="0" collapsed="false">
      <c r="A355" s="26" t="str">
        <f aca="false">'Source - Inventory'!A345</f>
        <v>VB-0409</v>
      </c>
      <c r="B355" s="26" t="str">
        <f aca="false">'Source - Inventory'!B345</f>
        <v>Vessbank</v>
      </c>
      <c r="C355" s="26" t="str">
        <f aca="false">'Source - Inventory'!G345</f>
        <v>COVERED</v>
      </c>
      <c r="D355" s="26" t="str">
        <f aca="false">'Source - Inventory'!J345</f>
        <v>OCCUPIED</v>
      </c>
      <c r="E355" s="26" t="str">
        <f aca="false">'Source - Inventory'!L345</f>
        <v>WL-01832</v>
      </c>
      <c r="F355" s="26" t="str">
        <f aca="false">'Source - Inventory'!M345</f>
        <v>Bryan Spencer</v>
      </c>
      <c r="G355" s="26" t="n">
        <f aca="false">'Source - Inventory'!E345</f>
        <v>32</v>
      </c>
      <c r="H355" s="28" t="n">
        <f aca="false">'Source - Inventory'!O345</f>
        <v>57</v>
      </c>
      <c r="I355" s="28" t="n">
        <f aca="false">IF(D355="OCCUPIED",ROUNDUP(H355,0),"")</f>
        <v>57</v>
      </c>
      <c r="J355" s="28" t="n">
        <f aca="false">IF(D355="OCCUPIED",MAX(G355,I355),"")</f>
        <v>57</v>
      </c>
      <c r="K355" s="28" t="n">
        <f aca="false">IF(D355&lt;&gt;"OCCUPIED","",IF(C355="COVERED",Covered_Rate,Open_Rate))</f>
        <v>10.4</v>
      </c>
      <c r="L355" s="39" t="n">
        <f aca="false">IF(D355="OCCUPIED",J355*K355,"")</f>
        <v>592.8</v>
      </c>
      <c r="M355" s="26" t="n">
        <f aca="false">IF(D355&lt;&gt;"OCCUPIED","",COUNTIFS('Source - Billing Aug26'!$E$5:$E$773,A355,'Source - Billing Aug26'!$B$5:$B$773,Billing_Month,'Source - Billing Aug26'!$H$5:$H$773,"MONTHLY_MOORAGE"))</f>
        <v>1</v>
      </c>
      <c r="N355" s="28" t="n">
        <f aca="false">IF(M355=0,"",SUMIFS('Source - Billing Aug26'!$I$5:$I$773,'Source - Billing Aug26'!$E$5:$E$773,A355,'Source - Billing Aug26'!$B$5:$B$773,Billing_Month,'Source - Billing Aug26'!$H$5:$H$773,"MONTHLY_MOORAGE"))</f>
        <v>57</v>
      </c>
      <c r="O355" s="28" t="n">
        <f aca="false">IF(M355=0,"",SUMIFS('Source - Billing Aug26'!$L$5:$L$773,'Source - Billing Aug26'!$E$5:$E$773,A355,'Source - Billing Aug26'!$B$5:$B$773,Billing_Month,'Source - Billing Aug26'!$H$5:$H$773,"MONTHLY_MOORAGE"))</f>
        <v>10.4</v>
      </c>
      <c r="P355" s="39" t="n">
        <f aca="false">IF(D355&lt;&gt;"OCCUPIED","",SUMIFS('Source - Billing Aug26'!$M$5:$M$773,'Source - Billing Aug26'!$E$5:$E$773,A355,'Source - Billing Aug26'!$B$5:$B$773,Billing_Month,'Source - Billing Aug26'!$H$5:$H$773,"MONTHLY_MOORAGE"))</f>
        <v>592.8</v>
      </c>
      <c r="Q355" s="39" t="n">
        <f aca="false">IF(D355&lt;&gt;"OCCUPIED","",P355-L355)</f>
        <v>0</v>
      </c>
      <c r="R355" s="26" t="str">
        <f aca="false">IF(D355&lt;&gt;"OCCUPIED","OUT OF SCOPE",IF(M355=0,"MISSING AUGUST BILL",IF(M355&gt;1,"DUPLICATE BILL",IF(ABS(Q355)&lt;0.01,"MATCH",IF(Q355&gt;0,"OVERBILLED","UNDERBILLED")))))</f>
        <v>MATCH</v>
      </c>
      <c r="S355" s="26" t="str">
        <f aca="false">IF(M355=0,"",IFERROR(INDEX('Source - Billing Aug26'!$C$5:$C$773,MATCH(A355,'Source - Billing Aug26'!$E$5:$E$773,0)),""))</f>
        <v>AC-VB-0409</v>
      </c>
    </row>
    <row r="356" customFormat="false" ht="15" hidden="false" customHeight="true" outlineLevel="0" collapsed="false">
      <c r="A356" s="26" t="str">
        <f aca="false">'Source - Inventory'!A346</f>
        <v>VB-0410</v>
      </c>
      <c r="B356" s="26" t="str">
        <f aca="false">'Source - Inventory'!B346</f>
        <v>Vessbank</v>
      </c>
      <c r="C356" s="26" t="str">
        <f aca="false">'Source - Inventory'!G346</f>
        <v>COVERED</v>
      </c>
      <c r="D356" s="26" t="str">
        <f aca="false">'Source - Inventory'!J346</f>
        <v>OCCUPIED</v>
      </c>
      <c r="E356" s="26" t="str">
        <f aca="false">'Source - Inventory'!L346</f>
        <v>WL-02745</v>
      </c>
      <c r="F356" s="26" t="str">
        <f aca="false">'Source - Inventory'!M346</f>
        <v>Olivia Baldwin</v>
      </c>
      <c r="G356" s="26" t="n">
        <f aca="false">'Source - Inventory'!E346</f>
        <v>32</v>
      </c>
      <c r="H356" s="28" t="n">
        <f aca="false">'Source - Inventory'!O346</f>
        <v>20.6</v>
      </c>
      <c r="I356" s="28" t="n">
        <f aca="false">IF(D356="OCCUPIED",ROUNDUP(H356,0),"")</f>
        <v>21</v>
      </c>
      <c r="J356" s="28" t="n">
        <f aca="false">IF(D356="OCCUPIED",MAX(G356,I356),"")</f>
        <v>32</v>
      </c>
      <c r="K356" s="28" t="n">
        <f aca="false">IF(D356&lt;&gt;"OCCUPIED","",IF(C356="COVERED",Covered_Rate,Open_Rate))</f>
        <v>10.4</v>
      </c>
      <c r="L356" s="39" t="n">
        <f aca="false">IF(D356="OCCUPIED",J356*K356,"")</f>
        <v>332.8</v>
      </c>
      <c r="M356" s="26" t="n">
        <f aca="false">IF(D356&lt;&gt;"OCCUPIED","",COUNTIFS('Source - Billing Aug26'!$E$5:$E$773,A356,'Source - Billing Aug26'!$B$5:$B$773,Billing_Month,'Source - Billing Aug26'!$H$5:$H$773,"MONTHLY_MOORAGE"))</f>
        <v>1</v>
      </c>
      <c r="N356" s="28" t="n">
        <f aca="false">IF(M356=0,"",SUMIFS('Source - Billing Aug26'!$I$5:$I$773,'Source - Billing Aug26'!$E$5:$E$773,A356,'Source - Billing Aug26'!$B$5:$B$773,Billing_Month,'Source - Billing Aug26'!$H$5:$H$773,"MONTHLY_MOORAGE"))</f>
        <v>32</v>
      </c>
      <c r="O356" s="28" t="n">
        <f aca="false">IF(M356=0,"",SUMIFS('Source - Billing Aug26'!$L$5:$L$773,'Source - Billing Aug26'!$E$5:$E$773,A356,'Source - Billing Aug26'!$B$5:$B$773,Billing_Month,'Source - Billing Aug26'!$H$5:$H$773,"MONTHLY_MOORAGE"))</f>
        <v>10.4</v>
      </c>
      <c r="P356" s="39" t="n">
        <f aca="false">IF(D356&lt;&gt;"OCCUPIED","",SUMIFS('Source - Billing Aug26'!$M$5:$M$773,'Source - Billing Aug26'!$E$5:$E$773,A356,'Source - Billing Aug26'!$B$5:$B$773,Billing_Month,'Source - Billing Aug26'!$H$5:$H$773,"MONTHLY_MOORAGE"))</f>
        <v>332.8</v>
      </c>
      <c r="Q356" s="39" t="n">
        <f aca="false">IF(D356&lt;&gt;"OCCUPIED","",P356-L356)</f>
        <v>0</v>
      </c>
      <c r="R356" s="26" t="str">
        <f aca="false">IF(D356&lt;&gt;"OCCUPIED","OUT OF SCOPE",IF(M356=0,"MISSING AUGUST BILL",IF(M356&gt;1,"DUPLICATE BILL",IF(ABS(Q356)&lt;0.01,"MATCH",IF(Q356&gt;0,"OVERBILLED","UNDERBILLED")))))</f>
        <v>MATCH</v>
      </c>
      <c r="S356" s="26" t="str">
        <f aca="false">IF(M356=0,"",IFERROR(INDEX('Source - Billing Aug26'!$C$5:$C$773,MATCH(A356,'Source - Billing Aug26'!$E$5:$E$773,0)),""))</f>
        <v>AC-VB-0410</v>
      </c>
    </row>
    <row r="357" customFormat="false" ht="15" hidden="false" customHeight="true" outlineLevel="0" collapsed="false">
      <c r="A357" s="26" t="str">
        <f aca="false">'Source - Inventory'!A347</f>
        <v>VB-0411</v>
      </c>
      <c r="B357" s="26" t="str">
        <f aca="false">'Source - Inventory'!B347</f>
        <v>Vessbank</v>
      </c>
      <c r="C357" s="26" t="str">
        <f aca="false">'Source - Inventory'!G347</f>
        <v>COVERED</v>
      </c>
      <c r="D357" s="26" t="str">
        <f aca="false">'Source - Inventory'!J347</f>
        <v>OCCUPIED</v>
      </c>
      <c r="E357" s="26" t="str">
        <f aca="false">'Source - Inventory'!L347</f>
        <v>WL-02986</v>
      </c>
      <c r="F357" s="26" t="str">
        <f aca="false">'Source - Inventory'!M347</f>
        <v>Jaime Hernandez</v>
      </c>
      <c r="G357" s="26" t="n">
        <f aca="false">'Source - Inventory'!E347</f>
        <v>24</v>
      </c>
      <c r="H357" s="28" t="n">
        <f aca="false">'Source - Inventory'!O347</f>
        <v>37</v>
      </c>
      <c r="I357" s="28" t="n">
        <f aca="false">IF(D357="OCCUPIED",ROUNDUP(H357,0),"")</f>
        <v>37</v>
      </c>
      <c r="J357" s="28" t="n">
        <f aca="false">IF(D357="OCCUPIED",MAX(G357,I357),"")</f>
        <v>37</v>
      </c>
      <c r="K357" s="28" t="n">
        <f aca="false">IF(D357&lt;&gt;"OCCUPIED","",IF(C357="COVERED",Covered_Rate,Open_Rate))</f>
        <v>10.4</v>
      </c>
      <c r="L357" s="39" t="n">
        <f aca="false">IF(D357="OCCUPIED",J357*K357,"")</f>
        <v>384.8</v>
      </c>
      <c r="M357" s="26" t="n">
        <f aca="false">IF(D357&lt;&gt;"OCCUPIED","",COUNTIFS('Source - Billing Aug26'!$E$5:$E$773,A357,'Source - Billing Aug26'!$B$5:$B$773,Billing_Month,'Source - Billing Aug26'!$H$5:$H$773,"MONTHLY_MOORAGE"))</f>
        <v>1</v>
      </c>
      <c r="N357" s="28" t="n">
        <f aca="false">IF(M357=0,"",SUMIFS('Source - Billing Aug26'!$I$5:$I$773,'Source - Billing Aug26'!$E$5:$E$773,A357,'Source - Billing Aug26'!$B$5:$B$773,Billing_Month,'Source - Billing Aug26'!$H$5:$H$773,"MONTHLY_MOORAGE"))</f>
        <v>37</v>
      </c>
      <c r="O357" s="28" t="n">
        <f aca="false">IF(M357=0,"",SUMIFS('Source - Billing Aug26'!$L$5:$L$773,'Source - Billing Aug26'!$E$5:$E$773,A357,'Source - Billing Aug26'!$B$5:$B$773,Billing_Month,'Source - Billing Aug26'!$H$5:$H$773,"MONTHLY_MOORAGE"))</f>
        <v>10.4</v>
      </c>
      <c r="P357" s="39" t="n">
        <f aca="false">IF(D357&lt;&gt;"OCCUPIED","",SUMIFS('Source - Billing Aug26'!$M$5:$M$773,'Source - Billing Aug26'!$E$5:$E$773,A357,'Source - Billing Aug26'!$B$5:$B$773,Billing_Month,'Source - Billing Aug26'!$H$5:$H$773,"MONTHLY_MOORAGE"))</f>
        <v>384.8</v>
      </c>
      <c r="Q357" s="39" t="n">
        <f aca="false">IF(D357&lt;&gt;"OCCUPIED","",P357-L357)</f>
        <v>0</v>
      </c>
      <c r="R357" s="26" t="str">
        <f aca="false">IF(D357&lt;&gt;"OCCUPIED","OUT OF SCOPE",IF(M357=0,"MISSING AUGUST BILL",IF(M357&gt;1,"DUPLICATE BILL",IF(ABS(Q357)&lt;0.01,"MATCH",IF(Q357&gt;0,"OVERBILLED","UNDERBILLED")))))</f>
        <v>MATCH</v>
      </c>
      <c r="S357" s="26" t="str">
        <f aca="false">IF(M357=0,"",IFERROR(INDEX('Source - Billing Aug26'!$C$5:$C$773,MATCH(A357,'Source - Billing Aug26'!$E$5:$E$773,0)),""))</f>
        <v>AC-VB-0411</v>
      </c>
    </row>
    <row r="358" customFormat="false" ht="15" hidden="false" customHeight="true" outlineLevel="0" collapsed="false">
      <c r="A358" s="26" t="str">
        <f aca="false">'Source - Inventory'!A348</f>
        <v>VB-0412</v>
      </c>
      <c r="B358" s="26" t="str">
        <f aca="false">'Source - Inventory'!B348</f>
        <v>Vessbank</v>
      </c>
      <c r="C358" s="26" t="str">
        <f aca="false">'Source - Inventory'!G348</f>
        <v>COVERED</v>
      </c>
      <c r="D358" s="26" t="str">
        <f aca="false">'Source - Inventory'!J348</f>
        <v>OCCUPIED</v>
      </c>
      <c r="E358" s="26" t="str">
        <f aca="false">'Source - Inventory'!L348</f>
        <v>WL-02252</v>
      </c>
      <c r="F358" s="26" t="str">
        <f aca="false">'Source - Inventory'!M348</f>
        <v>Donald Mitchell</v>
      </c>
      <c r="G358" s="26" t="n">
        <f aca="false">'Source - Inventory'!E348</f>
        <v>36</v>
      </c>
      <c r="H358" s="28" t="n">
        <f aca="false">'Source - Inventory'!O348</f>
        <v>55.9</v>
      </c>
      <c r="I358" s="28" t="n">
        <f aca="false">IF(D358="OCCUPIED",ROUNDUP(H358,0),"")</f>
        <v>56</v>
      </c>
      <c r="J358" s="28" t="n">
        <f aca="false">IF(D358="OCCUPIED",MAX(G358,I358),"")</f>
        <v>56</v>
      </c>
      <c r="K358" s="28" t="n">
        <f aca="false">IF(D358&lt;&gt;"OCCUPIED","",IF(C358="COVERED",Covered_Rate,Open_Rate))</f>
        <v>10.4</v>
      </c>
      <c r="L358" s="39" t="n">
        <f aca="false">IF(D358="OCCUPIED",J358*K358,"")</f>
        <v>582.4</v>
      </c>
      <c r="M358" s="26" t="n">
        <f aca="false">IF(D358&lt;&gt;"OCCUPIED","",COUNTIFS('Source - Billing Aug26'!$E$5:$E$773,A358,'Source - Billing Aug26'!$B$5:$B$773,Billing_Month,'Source - Billing Aug26'!$H$5:$H$773,"MONTHLY_MOORAGE"))</f>
        <v>1</v>
      </c>
      <c r="N358" s="28" t="n">
        <f aca="false">IF(M358=0,"",SUMIFS('Source - Billing Aug26'!$I$5:$I$773,'Source - Billing Aug26'!$E$5:$E$773,A358,'Source - Billing Aug26'!$B$5:$B$773,Billing_Month,'Source - Billing Aug26'!$H$5:$H$773,"MONTHLY_MOORAGE"))</f>
        <v>56</v>
      </c>
      <c r="O358" s="28" t="n">
        <f aca="false">IF(M358=0,"",SUMIFS('Source - Billing Aug26'!$L$5:$L$773,'Source - Billing Aug26'!$E$5:$E$773,A358,'Source - Billing Aug26'!$B$5:$B$773,Billing_Month,'Source - Billing Aug26'!$H$5:$H$773,"MONTHLY_MOORAGE"))</f>
        <v>10.4</v>
      </c>
      <c r="P358" s="39" t="n">
        <f aca="false">IF(D358&lt;&gt;"OCCUPIED","",SUMIFS('Source - Billing Aug26'!$M$5:$M$773,'Source - Billing Aug26'!$E$5:$E$773,A358,'Source - Billing Aug26'!$B$5:$B$773,Billing_Month,'Source - Billing Aug26'!$H$5:$H$773,"MONTHLY_MOORAGE"))</f>
        <v>582.4</v>
      </c>
      <c r="Q358" s="39" t="n">
        <f aca="false">IF(D358&lt;&gt;"OCCUPIED","",P358-L358)</f>
        <v>0</v>
      </c>
      <c r="R358" s="26" t="str">
        <f aca="false">IF(D358&lt;&gt;"OCCUPIED","OUT OF SCOPE",IF(M358=0,"MISSING AUGUST BILL",IF(M358&gt;1,"DUPLICATE BILL",IF(ABS(Q358)&lt;0.01,"MATCH",IF(Q358&gt;0,"OVERBILLED","UNDERBILLED")))))</f>
        <v>MATCH</v>
      </c>
      <c r="S358" s="26" t="str">
        <f aca="false">IF(M358=0,"",IFERROR(INDEX('Source - Billing Aug26'!$C$5:$C$773,MATCH(A358,'Source - Billing Aug26'!$E$5:$E$773,0)),""))</f>
        <v>AC-VB-0412</v>
      </c>
    </row>
    <row r="359" customFormat="false" ht="15" hidden="false" customHeight="true" outlineLevel="0" collapsed="false">
      <c r="A359" s="26" t="str">
        <f aca="false">'Source - Inventory'!A349</f>
        <v>VB-0413</v>
      </c>
      <c r="B359" s="26" t="str">
        <f aca="false">'Source - Inventory'!B349</f>
        <v>Vessbank</v>
      </c>
      <c r="C359" s="26" t="str">
        <f aca="false">'Source - Inventory'!G349</f>
        <v>COVERED</v>
      </c>
      <c r="D359" s="26" t="str">
        <f aca="false">'Source - Inventory'!J349</f>
        <v>OCCUPIED</v>
      </c>
      <c r="E359" s="26" t="str">
        <f aca="false">'Source - Inventory'!L349</f>
        <v>WL-01014</v>
      </c>
      <c r="F359" s="26" t="str">
        <f aca="false">'Source - Inventory'!M349</f>
        <v>Maria Johnson</v>
      </c>
      <c r="G359" s="26" t="n">
        <f aca="false">'Source - Inventory'!E349</f>
        <v>32</v>
      </c>
      <c r="H359" s="28" t="n">
        <f aca="false">'Source - Inventory'!O349</f>
        <v>43.6</v>
      </c>
      <c r="I359" s="28" t="n">
        <f aca="false">IF(D359="OCCUPIED",ROUNDUP(H359,0),"")</f>
        <v>44</v>
      </c>
      <c r="J359" s="28" t="n">
        <f aca="false">IF(D359="OCCUPIED",MAX(G359,I359),"")</f>
        <v>44</v>
      </c>
      <c r="K359" s="28" t="n">
        <f aca="false">IF(D359&lt;&gt;"OCCUPIED","",IF(C359="COVERED",Covered_Rate,Open_Rate))</f>
        <v>10.4</v>
      </c>
      <c r="L359" s="39" t="n">
        <f aca="false">IF(D359="OCCUPIED",J359*K359,"")</f>
        <v>457.6</v>
      </c>
      <c r="M359" s="26" t="n">
        <f aca="false">IF(D359&lt;&gt;"OCCUPIED","",COUNTIFS('Source - Billing Aug26'!$E$5:$E$773,A359,'Source - Billing Aug26'!$B$5:$B$773,Billing_Month,'Source - Billing Aug26'!$H$5:$H$773,"MONTHLY_MOORAGE"))</f>
        <v>1</v>
      </c>
      <c r="N359" s="28" t="n">
        <f aca="false">IF(M359=0,"",SUMIFS('Source - Billing Aug26'!$I$5:$I$773,'Source - Billing Aug26'!$E$5:$E$773,A359,'Source - Billing Aug26'!$B$5:$B$773,Billing_Month,'Source - Billing Aug26'!$H$5:$H$773,"MONTHLY_MOORAGE"))</f>
        <v>44</v>
      </c>
      <c r="O359" s="28" t="n">
        <f aca="false">IF(M359=0,"",SUMIFS('Source - Billing Aug26'!$L$5:$L$773,'Source - Billing Aug26'!$E$5:$E$773,A359,'Source - Billing Aug26'!$B$5:$B$773,Billing_Month,'Source - Billing Aug26'!$H$5:$H$773,"MONTHLY_MOORAGE"))</f>
        <v>10.4</v>
      </c>
      <c r="P359" s="39" t="n">
        <f aca="false">IF(D359&lt;&gt;"OCCUPIED","",SUMIFS('Source - Billing Aug26'!$M$5:$M$773,'Source - Billing Aug26'!$E$5:$E$773,A359,'Source - Billing Aug26'!$B$5:$B$773,Billing_Month,'Source - Billing Aug26'!$H$5:$H$773,"MONTHLY_MOORAGE"))</f>
        <v>457.6</v>
      </c>
      <c r="Q359" s="39" t="n">
        <f aca="false">IF(D359&lt;&gt;"OCCUPIED","",P359-L359)</f>
        <v>0</v>
      </c>
      <c r="R359" s="26" t="str">
        <f aca="false">IF(D359&lt;&gt;"OCCUPIED","OUT OF SCOPE",IF(M359=0,"MISSING AUGUST BILL",IF(M359&gt;1,"DUPLICATE BILL",IF(ABS(Q359)&lt;0.01,"MATCH",IF(Q359&gt;0,"OVERBILLED","UNDERBILLED")))))</f>
        <v>MATCH</v>
      </c>
      <c r="S359" s="26" t="str">
        <f aca="false">IF(M359=0,"",IFERROR(INDEX('Source - Billing Aug26'!$C$5:$C$773,MATCH(A359,'Source - Billing Aug26'!$E$5:$E$773,0)),""))</f>
        <v>AC-VB-0413</v>
      </c>
    </row>
    <row r="360" customFormat="false" ht="15" hidden="false" customHeight="true" outlineLevel="0" collapsed="false">
      <c r="A360" s="26" t="str">
        <f aca="false">'Source - Inventory'!A350</f>
        <v>VB-0414</v>
      </c>
      <c r="B360" s="26" t="str">
        <f aca="false">'Source - Inventory'!B350</f>
        <v>Vessbank</v>
      </c>
      <c r="C360" s="26" t="str">
        <f aca="false">'Source - Inventory'!G350</f>
        <v>COVERED</v>
      </c>
      <c r="D360" s="26" t="str">
        <f aca="false">'Source - Inventory'!J350</f>
        <v>OCCUPIED</v>
      </c>
      <c r="E360" s="26" t="str">
        <f aca="false">'Source - Inventory'!L350</f>
        <v>WL-03699</v>
      </c>
      <c r="F360" s="26" t="str">
        <f aca="false">'Source - Inventory'!M350</f>
        <v>Christopher Duncan</v>
      </c>
      <c r="G360" s="26" t="n">
        <f aca="false">'Source - Inventory'!E350</f>
        <v>32</v>
      </c>
      <c r="H360" s="28" t="n">
        <f aca="false">'Source - Inventory'!O350</f>
        <v>55.4</v>
      </c>
      <c r="I360" s="28" t="n">
        <f aca="false">IF(D360="OCCUPIED",ROUNDUP(H360,0),"")</f>
        <v>56</v>
      </c>
      <c r="J360" s="28" t="n">
        <f aca="false">IF(D360="OCCUPIED",MAX(G360,I360),"")</f>
        <v>56</v>
      </c>
      <c r="K360" s="28" t="n">
        <f aca="false">IF(D360&lt;&gt;"OCCUPIED","",IF(C360="COVERED",Covered_Rate,Open_Rate))</f>
        <v>10.4</v>
      </c>
      <c r="L360" s="39" t="n">
        <f aca="false">IF(D360="OCCUPIED",J360*K360,"")</f>
        <v>582.4</v>
      </c>
      <c r="M360" s="26" t="n">
        <f aca="false">IF(D360&lt;&gt;"OCCUPIED","",COUNTIFS('Source - Billing Aug26'!$E$5:$E$773,A360,'Source - Billing Aug26'!$B$5:$B$773,Billing_Month,'Source - Billing Aug26'!$H$5:$H$773,"MONTHLY_MOORAGE"))</f>
        <v>1</v>
      </c>
      <c r="N360" s="28" t="n">
        <f aca="false">IF(M360=0,"",SUMIFS('Source - Billing Aug26'!$I$5:$I$773,'Source - Billing Aug26'!$E$5:$E$773,A360,'Source - Billing Aug26'!$B$5:$B$773,Billing_Month,'Source - Billing Aug26'!$H$5:$H$773,"MONTHLY_MOORAGE"))</f>
        <v>56</v>
      </c>
      <c r="O360" s="28" t="n">
        <f aca="false">IF(M360=0,"",SUMIFS('Source - Billing Aug26'!$L$5:$L$773,'Source - Billing Aug26'!$E$5:$E$773,A360,'Source - Billing Aug26'!$B$5:$B$773,Billing_Month,'Source - Billing Aug26'!$H$5:$H$773,"MONTHLY_MOORAGE"))</f>
        <v>10.4</v>
      </c>
      <c r="P360" s="39" t="n">
        <f aca="false">IF(D360&lt;&gt;"OCCUPIED","",SUMIFS('Source - Billing Aug26'!$M$5:$M$773,'Source - Billing Aug26'!$E$5:$E$773,A360,'Source - Billing Aug26'!$B$5:$B$773,Billing_Month,'Source - Billing Aug26'!$H$5:$H$773,"MONTHLY_MOORAGE"))</f>
        <v>582.4</v>
      </c>
      <c r="Q360" s="39" t="n">
        <f aca="false">IF(D360&lt;&gt;"OCCUPIED","",P360-L360)</f>
        <v>0</v>
      </c>
      <c r="R360" s="26" t="str">
        <f aca="false">IF(D360&lt;&gt;"OCCUPIED","OUT OF SCOPE",IF(M360=0,"MISSING AUGUST BILL",IF(M360&gt;1,"DUPLICATE BILL",IF(ABS(Q360)&lt;0.01,"MATCH",IF(Q360&gt;0,"OVERBILLED","UNDERBILLED")))))</f>
        <v>MATCH</v>
      </c>
      <c r="S360" s="26" t="str">
        <f aca="false">IF(M360=0,"",IFERROR(INDEX('Source - Billing Aug26'!$C$5:$C$773,MATCH(A360,'Source - Billing Aug26'!$E$5:$E$773,0)),""))</f>
        <v>AC-VB-0414</v>
      </c>
    </row>
    <row r="361" customFormat="false" ht="15" hidden="false" customHeight="true" outlineLevel="0" collapsed="false">
      <c r="A361" s="26" t="str">
        <f aca="false">'Source - Inventory'!A351</f>
        <v>VB-0415</v>
      </c>
      <c r="B361" s="26" t="str">
        <f aca="false">'Source - Inventory'!B351</f>
        <v>Vessbank</v>
      </c>
      <c r="C361" s="26" t="str">
        <f aca="false">'Source - Inventory'!G351</f>
        <v>COVERED</v>
      </c>
      <c r="D361" s="26" t="str">
        <f aca="false">'Source - Inventory'!J351</f>
        <v>OCCUPIED</v>
      </c>
      <c r="E361" s="26" t="str">
        <f aca="false">'Source - Inventory'!L351</f>
        <v>WL-03507</v>
      </c>
      <c r="F361" s="26" t="str">
        <f aca="false">'Source - Inventory'!M351</f>
        <v>John Chambers</v>
      </c>
      <c r="G361" s="26" t="n">
        <f aca="false">'Source - Inventory'!E351</f>
        <v>24</v>
      </c>
      <c r="H361" s="28" t="n">
        <f aca="false">'Source - Inventory'!O351</f>
        <v>23.3</v>
      </c>
      <c r="I361" s="28" t="n">
        <f aca="false">IF(D361="OCCUPIED",ROUNDUP(H361,0),"")</f>
        <v>24</v>
      </c>
      <c r="J361" s="28" t="n">
        <f aca="false">IF(D361="OCCUPIED",MAX(G361,I361),"")</f>
        <v>24</v>
      </c>
      <c r="K361" s="28" t="n">
        <f aca="false">IF(D361&lt;&gt;"OCCUPIED","",IF(C361="COVERED",Covered_Rate,Open_Rate))</f>
        <v>10.4</v>
      </c>
      <c r="L361" s="39" t="n">
        <f aca="false">IF(D361="OCCUPIED",J361*K361,"")</f>
        <v>249.6</v>
      </c>
      <c r="M361" s="26" t="n">
        <f aca="false">IF(D361&lt;&gt;"OCCUPIED","",COUNTIFS('Source - Billing Aug26'!$E$5:$E$773,A361,'Source - Billing Aug26'!$B$5:$B$773,Billing_Month,'Source - Billing Aug26'!$H$5:$H$773,"MONTHLY_MOORAGE"))</f>
        <v>1</v>
      </c>
      <c r="N361" s="28" t="n">
        <f aca="false">IF(M361=0,"",SUMIFS('Source - Billing Aug26'!$I$5:$I$773,'Source - Billing Aug26'!$E$5:$E$773,A361,'Source - Billing Aug26'!$B$5:$B$773,Billing_Month,'Source - Billing Aug26'!$H$5:$H$773,"MONTHLY_MOORAGE"))</f>
        <v>24</v>
      </c>
      <c r="O361" s="28" t="n">
        <f aca="false">IF(M361=0,"",SUMIFS('Source - Billing Aug26'!$L$5:$L$773,'Source - Billing Aug26'!$E$5:$E$773,A361,'Source - Billing Aug26'!$B$5:$B$773,Billing_Month,'Source - Billing Aug26'!$H$5:$H$773,"MONTHLY_MOORAGE"))</f>
        <v>10.4</v>
      </c>
      <c r="P361" s="39" t="n">
        <f aca="false">IF(D361&lt;&gt;"OCCUPIED","",SUMIFS('Source - Billing Aug26'!$M$5:$M$773,'Source - Billing Aug26'!$E$5:$E$773,A361,'Source - Billing Aug26'!$B$5:$B$773,Billing_Month,'Source - Billing Aug26'!$H$5:$H$773,"MONTHLY_MOORAGE"))</f>
        <v>249.6</v>
      </c>
      <c r="Q361" s="39" t="n">
        <f aca="false">IF(D361&lt;&gt;"OCCUPIED","",P361-L361)</f>
        <v>0</v>
      </c>
      <c r="R361" s="26" t="str">
        <f aca="false">IF(D361&lt;&gt;"OCCUPIED","OUT OF SCOPE",IF(M361=0,"MISSING AUGUST BILL",IF(M361&gt;1,"DUPLICATE BILL",IF(ABS(Q361)&lt;0.01,"MATCH",IF(Q361&gt;0,"OVERBILLED","UNDERBILLED")))))</f>
        <v>MATCH</v>
      </c>
      <c r="S361" s="26" t="str">
        <f aca="false">IF(M361=0,"",IFERROR(INDEX('Source - Billing Aug26'!$C$5:$C$773,MATCH(A361,'Source - Billing Aug26'!$E$5:$E$773,0)),""))</f>
        <v>AC-VB-0415</v>
      </c>
    </row>
    <row r="362" customFormat="false" ht="15" hidden="false" customHeight="true" outlineLevel="0" collapsed="false">
      <c r="A362" s="26" t="str">
        <f aca="false">'Source - Inventory'!A352</f>
        <v>VB-0416</v>
      </c>
      <c r="B362" s="26" t="str">
        <f aca="false">'Source - Inventory'!B352</f>
        <v>Vessbank</v>
      </c>
      <c r="C362" s="26" t="str">
        <f aca="false">'Source - Inventory'!G352</f>
        <v>COVERED</v>
      </c>
      <c r="D362" s="26" t="str">
        <f aca="false">'Source - Inventory'!J352</f>
        <v>OCCUPIED</v>
      </c>
      <c r="E362" s="26" t="str">
        <f aca="false">'Source - Inventory'!L352</f>
        <v>WL-03602</v>
      </c>
      <c r="F362" s="26" t="str">
        <f aca="false">'Source - Inventory'!M352</f>
        <v>Michael Horne</v>
      </c>
      <c r="G362" s="26" t="n">
        <f aca="false">'Source - Inventory'!E352</f>
        <v>36</v>
      </c>
      <c r="H362" s="28" t="n">
        <f aca="false">'Source - Inventory'!O352</f>
        <v>19</v>
      </c>
      <c r="I362" s="28" t="n">
        <f aca="false">IF(D362="OCCUPIED",ROUNDUP(H362,0),"")</f>
        <v>19</v>
      </c>
      <c r="J362" s="28" t="n">
        <f aca="false">IF(D362="OCCUPIED",MAX(G362,I362),"")</f>
        <v>36</v>
      </c>
      <c r="K362" s="28" t="n">
        <f aca="false">IF(D362&lt;&gt;"OCCUPIED","",IF(C362="COVERED",Covered_Rate,Open_Rate))</f>
        <v>10.4</v>
      </c>
      <c r="L362" s="39" t="n">
        <f aca="false">IF(D362="OCCUPIED",J362*K362,"")</f>
        <v>374.4</v>
      </c>
      <c r="M362" s="26" t="n">
        <f aca="false">IF(D362&lt;&gt;"OCCUPIED","",COUNTIFS('Source - Billing Aug26'!$E$5:$E$773,A362,'Source - Billing Aug26'!$B$5:$B$773,Billing_Month,'Source - Billing Aug26'!$H$5:$H$773,"MONTHLY_MOORAGE"))</f>
        <v>1</v>
      </c>
      <c r="N362" s="28" t="n">
        <f aca="false">IF(M362=0,"",SUMIFS('Source - Billing Aug26'!$I$5:$I$773,'Source - Billing Aug26'!$E$5:$E$773,A362,'Source - Billing Aug26'!$B$5:$B$773,Billing_Month,'Source - Billing Aug26'!$H$5:$H$773,"MONTHLY_MOORAGE"))</f>
        <v>36</v>
      </c>
      <c r="O362" s="28" t="n">
        <f aca="false">IF(M362=0,"",SUMIFS('Source - Billing Aug26'!$L$5:$L$773,'Source - Billing Aug26'!$E$5:$E$773,A362,'Source - Billing Aug26'!$B$5:$B$773,Billing_Month,'Source - Billing Aug26'!$H$5:$H$773,"MONTHLY_MOORAGE"))</f>
        <v>10.4</v>
      </c>
      <c r="P362" s="39" t="n">
        <f aca="false">IF(D362&lt;&gt;"OCCUPIED","",SUMIFS('Source - Billing Aug26'!$M$5:$M$773,'Source - Billing Aug26'!$E$5:$E$773,A362,'Source - Billing Aug26'!$B$5:$B$773,Billing_Month,'Source - Billing Aug26'!$H$5:$H$773,"MONTHLY_MOORAGE"))</f>
        <v>374.4</v>
      </c>
      <c r="Q362" s="39" t="n">
        <f aca="false">IF(D362&lt;&gt;"OCCUPIED","",P362-L362)</f>
        <v>0</v>
      </c>
      <c r="R362" s="26" t="str">
        <f aca="false">IF(D362&lt;&gt;"OCCUPIED","OUT OF SCOPE",IF(M362=0,"MISSING AUGUST BILL",IF(M362&gt;1,"DUPLICATE BILL",IF(ABS(Q362)&lt;0.01,"MATCH",IF(Q362&gt;0,"OVERBILLED","UNDERBILLED")))))</f>
        <v>MATCH</v>
      </c>
      <c r="S362" s="26" t="str">
        <f aca="false">IF(M362=0,"",IFERROR(INDEX('Source - Billing Aug26'!$C$5:$C$773,MATCH(A362,'Source - Billing Aug26'!$E$5:$E$773,0)),""))</f>
        <v>AC-VB-0416</v>
      </c>
    </row>
    <row r="363" customFormat="false" ht="15" hidden="false" customHeight="true" outlineLevel="0" collapsed="false">
      <c r="A363" s="26" t="str">
        <f aca="false">'Source - Inventory'!A353</f>
        <v>VB-0417</v>
      </c>
      <c r="B363" s="26" t="str">
        <f aca="false">'Source - Inventory'!B353</f>
        <v>Vessbank</v>
      </c>
      <c r="C363" s="26" t="str">
        <f aca="false">'Source - Inventory'!G353</f>
        <v>COVERED</v>
      </c>
      <c r="D363" s="26" t="str">
        <f aca="false">'Source - Inventory'!J353</f>
        <v>OCCUPIED</v>
      </c>
      <c r="E363" s="26" t="str">
        <f aca="false">'Source - Inventory'!L353</f>
        <v>WL-03358</v>
      </c>
      <c r="F363" s="26" t="str">
        <f aca="false">'Source - Inventory'!M353</f>
        <v>Jeremiah Cruz</v>
      </c>
      <c r="G363" s="26" t="n">
        <f aca="false">'Source - Inventory'!E353</f>
        <v>32</v>
      </c>
      <c r="H363" s="28" t="n">
        <f aca="false">'Source - Inventory'!O353</f>
        <v>25.7</v>
      </c>
      <c r="I363" s="28" t="n">
        <f aca="false">IF(D363="OCCUPIED",ROUNDUP(H363,0),"")</f>
        <v>26</v>
      </c>
      <c r="J363" s="28" t="n">
        <f aca="false">IF(D363="OCCUPIED",MAX(G363,I363),"")</f>
        <v>32</v>
      </c>
      <c r="K363" s="28" t="n">
        <f aca="false">IF(D363&lt;&gt;"OCCUPIED","",IF(C363="COVERED",Covered_Rate,Open_Rate))</f>
        <v>10.4</v>
      </c>
      <c r="L363" s="39" t="n">
        <f aca="false">IF(D363="OCCUPIED",J363*K363,"")</f>
        <v>332.8</v>
      </c>
      <c r="M363" s="26" t="n">
        <f aca="false">IF(D363&lt;&gt;"OCCUPIED","",COUNTIFS('Source - Billing Aug26'!$E$5:$E$773,A363,'Source - Billing Aug26'!$B$5:$B$773,Billing_Month,'Source - Billing Aug26'!$H$5:$H$773,"MONTHLY_MOORAGE"))</f>
        <v>1</v>
      </c>
      <c r="N363" s="28" t="n">
        <f aca="false">IF(M363=0,"",SUMIFS('Source - Billing Aug26'!$I$5:$I$773,'Source - Billing Aug26'!$E$5:$E$773,A363,'Source - Billing Aug26'!$B$5:$B$773,Billing_Month,'Source - Billing Aug26'!$H$5:$H$773,"MONTHLY_MOORAGE"))</f>
        <v>32</v>
      </c>
      <c r="O363" s="28" t="n">
        <f aca="false">IF(M363=0,"",SUMIFS('Source - Billing Aug26'!$L$5:$L$773,'Source - Billing Aug26'!$E$5:$E$773,A363,'Source - Billing Aug26'!$B$5:$B$773,Billing_Month,'Source - Billing Aug26'!$H$5:$H$773,"MONTHLY_MOORAGE"))</f>
        <v>10.4</v>
      </c>
      <c r="P363" s="39" t="n">
        <f aca="false">IF(D363&lt;&gt;"OCCUPIED","",SUMIFS('Source - Billing Aug26'!$M$5:$M$773,'Source - Billing Aug26'!$E$5:$E$773,A363,'Source - Billing Aug26'!$B$5:$B$773,Billing_Month,'Source - Billing Aug26'!$H$5:$H$773,"MONTHLY_MOORAGE"))</f>
        <v>332.8</v>
      </c>
      <c r="Q363" s="39" t="n">
        <f aca="false">IF(D363&lt;&gt;"OCCUPIED","",P363-L363)</f>
        <v>0</v>
      </c>
      <c r="R363" s="26" t="str">
        <f aca="false">IF(D363&lt;&gt;"OCCUPIED","OUT OF SCOPE",IF(M363=0,"MISSING AUGUST BILL",IF(M363&gt;1,"DUPLICATE BILL",IF(ABS(Q363)&lt;0.01,"MATCH",IF(Q363&gt;0,"OVERBILLED","UNDERBILLED")))))</f>
        <v>MATCH</v>
      </c>
      <c r="S363" s="26" t="str">
        <f aca="false">IF(M363=0,"",IFERROR(INDEX('Source - Billing Aug26'!$C$5:$C$773,MATCH(A363,'Source - Billing Aug26'!$E$5:$E$773,0)),""))</f>
        <v>AC-VB-0417</v>
      </c>
    </row>
    <row r="364" customFormat="false" ht="15" hidden="false" customHeight="true" outlineLevel="0" collapsed="false">
      <c r="A364" s="26" t="str">
        <f aca="false">'Source - Inventory'!A354</f>
        <v>VB-0418</v>
      </c>
      <c r="B364" s="26" t="str">
        <f aca="false">'Source - Inventory'!B354</f>
        <v>Vessbank</v>
      </c>
      <c r="C364" s="26" t="str">
        <f aca="false">'Source - Inventory'!G354</f>
        <v>COVERED</v>
      </c>
      <c r="D364" s="26" t="str">
        <f aca="false">'Source - Inventory'!J354</f>
        <v>OCCUPIED</v>
      </c>
      <c r="E364" s="26" t="str">
        <f aca="false">'Source - Inventory'!L354</f>
        <v>WL-03210</v>
      </c>
      <c r="F364" s="26" t="str">
        <f aca="false">'Source - Inventory'!M354</f>
        <v>James Calderon</v>
      </c>
      <c r="G364" s="26" t="n">
        <f aca="false">'Source - Inventory'!E354</f>
        <v>32</v>
      </c>
      <c r="H364" s="28" t="n">
        <f aca="false">'Source - Inventory'!O354</f>
        <v>33.8</v>
      </c>
      <c r="I364" s="28" t="n">
        <f aca="false">IF(D364="OCCUPIED",ROUNDUP(H364,0),"")</f>
        <v>34</v>
      </c>
      <c r="J364" s="28" t="n">
        <f aca="false">IF(D364="OCCUPIED",MAX(G364,I364),"")</f>
        <v>34</v>
      </c>
      <c r="K364" s="28" t="n">
        <f aca="false">IF(D364&lt;&gt;"OCCUPIED","",IF(C364="COVERED",Covered_Rate,Open_Rate))</f>
        <v>10.4</v>
      </c>
      <c r="L364" s="39" t="n">
        <f aca="false">IF(D364="OCCUPIED",J364*K364,"")</f>
        <v>353.6</v>
      </c>
      <c r="M364" s="26" t="n">
        <f aca="false">IF(D364&lt;&gt;"OCCUPIED","",COUNTIFS('Source - Billing Aug26'!$E$5:$E$773,A364,'Source - Billing Aug26'!$B$5:$B$773,Billing_Month,'Source - Billing Aug26'!$H$5:$H$773,"MONTHLY_MOORAGE"))</f>
        <v>1</v>
      </c>
      <c r="N364" s="28" t="n">
        <f aca="false">IF(M364=0,"",SUMIFS('Source - Billing Aug26'!$I$5:$I$773,'Source - Billing Aug26'!$E$5:$E$773,A364,'Source - Billing Aug26'!$B$5:$B$773,Billing_Month,'Source - Billing Aug26'!$H$5:$H$773,"MONTHLY_MOORAGE"))</f>
        <v>34</v>
      </c>
      <c r="O364" s="28" t="n">
        <f aca="false">IF(M364=0,"",SUMIFS('Source - Billing Aug26'!$L$5:$L$773,'Source - Billing Aug26'!$E$5:$E$773,A364,'Source - Billing Aug26'!$B$5:$B$773,Billing_Month,'Source - Billing Aug26'!$H$5:$H$773,"MONTHLY_MOORAGE"))</f>
        <v>10.4</v>
      </c>
      <c r="P364" s="39" t="n">
        <f aca="false">IF(D364&lt;&gt;"OCCUPIED","",SUMIFS('Source - Billing Aug26'!$M$5:$M$773,'Source - Billing Aug26'!$E$5:$E$773,A364,'Source - Billing Aug26'!$B$5:$B$773,Billing_Month,'Source - Billing Aug26'!$H$5:$H$773,"MONTHLY_MOORAGE"))</f>
        <v>353.6</v>
      </c>
      <c r="Q364" s="39" t="n">
        <f aca="false">IF(D364&lt;&gt;"OCCUPIED","",P364-L364)</f>
        <v>0</v>
      </c>
      <c r="R364" s="26" t="str">
        <f aca="false">IF(D364&lt;&gt;"OCCUPIED","OUT OF SCOPE",IF(M364=0,"MISSING AUGUST BILL",IF(M364&gt;1,"DUPLICATE BILL",IF(ABS(Q364)&lt;0.01,"MATCH",IF(Q364&gt;0,"OVERBILLED","UNDERBILLED")))))</f>
        <v>MATCH</v>
      </c>
      <c r="S364" s="26" t="str">
        <f aca="false">IF(M364=0,"",IFERROR(INDEX('Source - Billing Aug26'!$C$5:$C$773,MATCH(A364,'Source - Billing Aug26'!$E$5:$E$773,0)),""))</f>
        <v>AC-VB-0418</v>
      </c>
    </row>
    <row r="365" customFormat="false" ht="15" hidden="false" customHeight="true" outlineLevel="0" collapsed="false">
      <c r="A365" s="26" t="str">
        <f aca="false">'Source - Inventory'!A355</f>
        <v>VB-0419</v>
      </c>
      <c r="B365" s="26" t="str">
        <f aca="false">'Source - Inventory'!B355</f>
        <v>Vessbank</v>
      </c>
      <c r="C365" s="26" t="str">
        <f aca="false">'Source - Inventory'!G355</f>
        <v>COVERED</v>
      </c>
      <c r="D365" s="26" t="str">
        <f aca="false">'Source - Inventory'!J355</f>
        <v>OCCUPIED</v>
      </c>
      <c r="E365" s="26" t="str">
        <f aca="false">'Source - Inventory'!L355</f>
        <v>WL-03884</v>
      </c>
      <c r="F365" s="26" t="str">
        <f aca="false">'Source - Inventory'!M355</f>
        <v>Lindsay Williams</v>
      </c>
      <c r="G365" s="26" t="n">
        <f aca="false">'Source - Inventory'!E355</f>
        <v>32</v>
      </c>
      <c r="H365" s="28" t="n">
        <f aca="false">'Source - Inventory'!O355</f>
        <v>32.3</v>
      </c>
      <c r="I365" s="28" t="n">
        <f aca="false">IF(D365="OCCUPIED",ROUNDUP(H365,0),"")</f>
        <v>33</v>
      </c>
      <c r="J365" s="28" t="n">
        <f aca="false">IF(D365="OCCUPIED",MAX(G365,I365),"")</f>
        <v>33</v>
      </c>
      <c r="K365" s="28" t="n">
        <f aca="false">IF(D365&lt;&gt;"OCCUPIED","",IF(C365="COVERED",Covered_Rate,Open_Rate))</f>
        <v>10.4</v>
      </c>
      <c r="L365" s="39" t="n">
        <f aca="false">IF(D365="OCCUPIED",J365*K365,"")</f>
        <v>343.2</v>
      </c>
      <c r="M365" s="26" t="n">
        <f aca="false">IF(D365&lt;&gt;"OCCUPIED","",COUNTIFS('Source - Billing Aug26'!$E$5:$E$773,A365,'Source - Billing Aug26'!$B$5:$B$773,Billing_Month,'Source - Billing Aug26'!$H$5:$H$773,"MONTHLY_MOORAGE"))</f>
        <v>1</v>
      </c>
      <c r="N365" s="28" t="n">
        <f aca="false">IF(M365=0,"",SUMIFS('Source - Billing Aug26'!$I$5:$I$773,'Source - Billing Aug26'!$E$5:$E$773,A365,'Source - Billing Aug26'!$B$5:$B$773,Billing_Month,'Source - Billing Aug26'!$H$5:$H$773,"MONTHLY_MOORAGE"))</f>
        <v>33</v>
      </c>
      <c r="O365" s="28" t="n">
        <f aca="false">IF(M365=0,"",SUMIFS('Source - Billing Aug26'!$L$5:$L$773,'Source - Billing Aug26'!$E$5:$E$773,A365,'Source - Billing Aug26'!$B$5:$B$773,Billing_Month,'Source - Billing Aug26'!$H$5:$H$773,"MONTHLY_MOORAGE"))</f>
        <v>10.4</v>
      </c>
      <c r="P365" s="39" t="n">
        <f aca="false">IF(D365&lt;&gt;"OCCUPIED","",SUMIFS('Source - Billing Aug26'!$M$5:$M$773,'Source - Billing Aug26'!$E$5:$E$773,A365,'Source - Billing Aug26'!$B$5:$B$773,Billing_Month,'Source - Billing Aug26'!$H$5:$H$773,"MONTHLY_MOORAGE"))</f>
        <v>343.2</v>
      </c>
      <c r="Q365" s="39" t="n">
        <f aca="false">IF(D365&lt;&gt;"OCCUPIED","",P365-L365)</f>
        <v>0</v>
      </c>
      <c r="R365" s="26" t="str">
        <f aca="false">IF(D365&lt;&gt;"OCCUPIED","OUT OF SCOPE",IF(M365=0,"MISSING AUGUST BILL",IF(M365&gt;1,"DUPLICATE BILL",IF(ABS(Q365)&lt;0.01,"MATCH",IF(Q365&gt;0,"OVERBILLED","UNDERBILLED")))))</f>
        <v>MATCH</v>
      </c>
      <c r="S365" s="26" t="str">
        <f aca="false">IF(M365=0,"",IFERROR(INDEX('Source - Billing Aug26'!$C$5:$C$773,MATCH(A365,'Source - Billing Aug26'!$E$5:$E$773,0)),""))</f>
        <v>AC-VB-0419</v>
      </c>
    </row>
    <row r="366" customFormat="false" ht="15" hidden="false" customHeight="true" outlineLevel="0" collapsed="false">
      <c r="A366" s="26" t="str">
        <f aca="false">'Source - Inventory'!A356</f>
        <v>VB-0420</v>
      </c>
      <c r="B366" s="26" t="str">
        <f aca="false">'Source - Inventory'!B356</f>
        <v>Vessbank</v>
      </c>
      <c r="C366" s="26" t="str">
        <f aca="false">'Source - Inventory'!G356</f>
        <v>COVERED</v>
      </c>
      <c r="D366" s="26" t="str">
        <f aca="false">'Source - Inventory'!J356</f>
        <v>OCCUPIED</v>
      </c>
      <c r="E366" s="26" t="str">
        <f aca="false">'Source - Inventory'!L356</f>
        <v>WL-01215</v>
      </c>
      <c r="F366" s="26" t="str">
        <f aca="false">'Source - Inventory'!M356</f>
        <v>David Harris</v>
      </c>
      <c r="G366" s="26" t="n">
        <f aca="false">'Source - Inventory'!E356</f>
        <v>24</v>
      </c>
      <c r="H366" s="28" t="n">
        <f aca="false">'Source - Inventory'!O356</f>
        <v>27.2</v>
      </c>
      <c r="I366" s="28" t="n">
        <f aca="false">IF(D366="OCCUPIED",ROUNDUP(H366,0),"")</f>
        <v>28</v>
      </c>
      <c r="J366" s="28" t="n">
        <f aca="false">IF(D366="OCCUPIED",MAX(G366,I366),"")</f>
        <v>28</v>
      </c>
      <c r="K366" s="28" t="n">
        <f aca="false">IF(D366&lt;&gt;"OCCUPIED","",IF(C366="COVERED",Covered_Rate,Open_Rate))</f>
        <v>10.4</v>
      </c>
      <c r="L366" s="39" t="n">
        <f aca="false">IF(D366="OCCUPIED",J366*K366,"")</f>
        <v>291.2</v>
      </c>
      <c r="M366" s="26" t="n">
        <f aca="false">IF(D366&lt;&gt;"OCCUPIED","",COUNTIFS('Source - Billing Aug26'!$E$5:$E$773,A366,'Source - Billing Aug26'!$B$5:$B$773,Billing_Month,'Source - Billing Aug26'!$H$5:$H$773,"MONTHLY_MOORAGE"))</f>
        <v>1</v>
      </c>
      <c r="N366" s="28" t="n">
        <f aca="false">IF(M366=0,"",SUMIFS('Source - Billing Aug26'!$I$5:$I$773,'Source - Billing Aug26'!$E$5:$E$773,A366,'Source - Billing Aug26'!$B$5:$B$773,Billing_Month,'Source - Billing Aug26'!$H$5:$H$773,"MONTHLY_MOORAGE"))</f>
        <v>28</v>
      </c>
      <c r="O366" s="28" t="n">
        <f aca="false">IF(M366=0,"",SUMIFS('Source - Billing Aug26'!$L$5:$L$773,'Source - Billing Aug26'!$E$5:$E$773,A366,'Source - Billing Aug26'!$B$5:$B$773,Billing_Month,'Source - Billing Aug26'!$H$5:$H$773,"MONTHLY_MOORAGE"))</f>
        <v>10.4</v>
      </c>
      <c r="P366" s="39" t="n">
        <f aca="false">IF(D366&lt;&gt;"OCCUPIED","",SUMIFS('Source - Billing Aug26'!$M$5:$M$773,'Source - Billing Aug26'!$E$5:$E$773,A366,'Source - Billing Aug26'!$B$5:$B$773,Billing_Month,'Source - Billing Aug26'!$H$5:$H$773,"MONTHLY_MOORAGE"))</f>
        <v>291.2</v>
      </c>
      <c r="Q366" s="39" t="n">
        <f aca="false">IF(D366&lt;&gt;"OCCUPIED","",P366-L366)</f>
        <v>0</v>
      </c>
      <c r="R366" s="26" t="str">
        <f aca="false">IF(D366&lt;&gt;"OCCUPIED","OUT OF SCOPE",IF(M366=0,"MISSING AUGUST BILL",IF(M366&gt;1,"DUPLICATE BILL",IF(ABS(Q366)&lt;0.01,"MATCH",IF(Q366&gt;0,"OVERBILLED","UNDERBILLED")))))</f>
        <v>MATCH</v>
      </c>
      <c r="S366" s="26" t="str">
        <f aca="false">IF(M366=0,"",IFERROR(INDEX('Source - Billing Aug26'!$C$5:$C$773,MATCH(A366,'Source - Billing Aug26'!$E$5:$E$773,0)),""))</f>
        <v>AC-VB-0420</v>
      </c>
    </row>
    <row r="367" customFormat="false" ht="15" hidden="false" customHeight="true" outlineLevel="0" collapsed="false">
      <c r="A367" s="26" t="str">
        <f aca="false">'Source - Inventory'!A357</f>
        <v>VB-0421</v>
      </c>
      <c r="B367" s="26" t="str">
        <f aca="false">'Source - Inventory'!B357</f>
        <v>Vessbank</v>
      </c>
      <c r="C367" s="26" t="str">
        <f aca="false">'Source - Inventory'!G357</f>
        <v>COVERED</v>
      </c>
      <c r="D367" s="26" t="str">
        <f aca="false">'Source - Inventory'!J357</f>
        <v>RESERVED</v>
      </c>
      <c r="E367" s="26" t="n">
        <f aca="false">'Source - Inventory'!L357</f>
        <v>0</v>
      </c>
      <c r="F367" s="26" t="n">
        <f aca="false">'Source - Inventory'!M357</f>
        <v>0</v>
      </c>
      <c r="G367" s="26" t="n">
        <f aca="false">'Source - Inventory'!E357</f>
        <v>40</v>
      </c>
      <c r="H367" s="28" t="n">
        <f aca="false">'Source - Inventory'!O357</f>
        <v>0</v>
      </c>
      <c r="I367" s="28" t="str">
        <f aca="false">IF(D367="OCCUPIED",ROUNDUP(H367,0),"")</f>
        <v/>
      </c>
      <c r="J367" s="28" t="str">
        <f aca="false">IF(D367="OCCUPIED",MAX(G367,I367),"")</f>
        <v/>
      </c>
      <c r="K367" s="28" t="str">
        <f aca="false">IF(D367&lt;&gt;"OCCUPIED","",IF(C367="COVERED",Covered_Rate,Open_Rate))</f>
        <v/>
      </c>
      <c r="L367" s="39" t="str">
        <f aca="false">IF(D367="OCCUPIED",J367*K367,"")</f>
        <v/>
      </c>
      <c r="M367" s="26" t="str">
        <f aca="false">IF(D367&lt;&gt;"OCCUPIED","",COUNTIFS('Source - Billing Aug26'!$E$5:$E$773,A367,'Source - Billing Aug26'!$B$5:$B$773,Billing_Month,'Source - Billing Aug26'!$H$5:$H$773,"MONTHLY_MOORAGE"))</f>
        <v/>
      </c>
      <c r="N367" s="28" t="n">
        <f aca="false">IF(M367=0,"",SUMIFS('Source - Billing Aug26'!$I$5:$I$773,'Source - Billing Aug26'!$E$5:$E$773,A367,'Source - Billing Aug26'!$B$5:$B$773,Billing_Month,'Source - Billing Aug26'!$H$5:$H$773,"MONTHLY_MOORAGE"))</f>
        <v>0</v>
      </c>
      <c r="O367" s="28" t="n">
        <f aca="false">IF(M367=0,"",SUMIFS('Source - Billing Aug26'!$L$5:$L$773,'Source - Billing Aug26'!$E$5:$E$773,A367,'Source - Billing Aug26'!$B$5:$B$773,Billing_Month,'Source - Billing Aug26'!$H$5:$H$773,"MONTHLY_MOORAGE"))</f>
        <v>0</v>
      </c>
      <c r="P367" s="39" t="str">
        <f aca="false">IF(D367&lt;&gt;"OCCUPIED","",SUMIFS('Source - Billing Aug26'!$M$5:$M$773,'Source - Billing Aug26'!$E$5:$E$773,A367,'Source - Billing Aug26'!$B$5:$B$773,Billing_Month,'Source - Billing Aug26'!$H$5:$H$773,"MONTHLY_MOORAGE"))</f>
        <v/>
      </c>
      <c r="Q367" s="39" t="str">
        <f aca="false">IF(D367&lt;&gt;"OCCUPIED","",P367-L367)</f>
        <v/>
      </c>
      <c r="R367" s="26" t="str">
        <f aca="false">IF(D367&lt;&gt;"OCCUPIED","OUT OF SCOPE",IF(M367=0,"MISSING AUGUST BILL",IF(M367&gt;1,"DUPLICATE BILL",IF(ABS(Q367)&lt;0.01,"MATCH",IF(Q367&gt;0,"OVERBILLED","UNDERBILLED")))))</f>
        <v>OUT OF SCOPE</v>
      </c>
      <c r="S367" s="26" t="str">
        <f aca="false">IF(M367=0,"",IFERROR(INDEX('Source - Billing Aug26'!$C$5:$C$773,MATCH(A367,'Source - Billing Aug26'!$E$5:$E$773,0)),""))</f>
        <v/>
      </c>
    </row>
    <row r="368" customFormat="false" ht="15" hidden="false" customHeight="true" outlineLevel="0" collapsed="false">
      <c r="A368" s="26" t="str">
        <f aca="false">'Source - Inventory'!A358</f>
        <v>VB-0422</v>
      </c>
      <c r="B368" s="26" t="str">
        <f aca="false">'Source - Inventory'!B358</f>
        <v>Vessbank</v>
      </c>
      <c r="C368" s="26" t="str">
        <f aca="false">'Source - Inventory'!G358</f>
        <v>COVERED</v>
      </c>
      <c r="D368" s="26" t="str">
        <f aca="false">'Source - Inventory'!J358</f>
        <v>OCCUPIED</v>
      </c>
      <c r="E368" s="26" t="str">
        <f aca="false">'Source - Inventory'!L358</f>
        <v>WL-03830</v>
      </c>
      <c r="F368" s="26" t="str">
        <f aca="false">'Source - Inventory'!M358</f>
        <v>Erica Smith</v>
      </c>
      <c r="G368" s="26" t="n">
        <f aca="false">'Source - Inventory'!E358</f>
        <v>36</v>
      </c>
      <c r="H368" s="28" t="n">
        <f aca="false">'Source - Inventory'!O358</f>
        <v>31.6</v>
      </c>
      <c r="I368" s="28" t="n">
        <f aca="false">IF(D368="OCCUPIED",ROUNDUP(H368,0),"")</f>
        <v>32</v>
      </c>
      <c r="J368" s="28" t="n">
        <f aca="false">IF(D368="OCCUPIED",MAX(G368,I368),"")</f>
        <v>36</v>
      </c>
      <c r="K368" s="28" t="n">
        <f aca="false">IF(D368&lt;&gt;"OCCUPIED","",IF(C368="COVERED",Covered_Rate,Open_Rate))</f>
        <v>10.4</v>
      </c>
      <c r="L368" s="39" t="n">
        <f aca="false">IF(D368="OCCUPIED",J368*K368,"")</f>
        <v>374.4</v>
      </c>
      <c r="M368" s="26" t="n">
        <f aca="false">IF(D368&lt;&gt;"OCCUPIED","",COUNTIFS('Source - Billing Aug26'!$E$5:$E$773,A368,'Source - Billing Aug26'!$B$5:$B$773,Billing_Month,'Source - Billing Aug26'!$H$5:$H$773,"MONTHLY_MOORAGE"))</f>
        <v>1</v>
      </c>
      <c r="N368" s="28" t="n">
        <f aca="false">IF(M368=0,"",SUMIFS('Source - Billing Aug26'!$I$5:$I$773,'Source - Billing Aug26'!$E$5:$E$773,A368,'Source - Billing Aug26'!$B$5:$B$773,Billing_Month,'Source - Billing Aug26'!$H$5:$H$773,"MONTHLY_MOORAGE"))</f>
        <v>36</v>
      </c>
      <c r="O368" s="28" t="n">
        <f aca="false">IF(M368=0,"",SUMIFS('Source - Billing Aug26'!$L$5:$L$773,'Source - Billing Aug26'!$E$5:$E$773,A368,'Source - Billing Aug26'!$B$5:$B$773,Billing_Month,'Source - Billing Aug26'!$H$5:$H$773,"MONTHLY_MOORAGE"))</f>
        <v>10.4</v>
      </c>
      <c r="P368" s="39" t="n">
        <f aca="false">IF(D368&lt;&gt;"OCCUPIED","",SUMIFS('Source - Billing Aug26'!$M$5:$M$773,'Source - Billing Aug26'!$E$5:$E$773,A368,'Source - Billing Aug26'!$B$5:$B$773,Billing_Month,'Source - Billing Aug26'!$H$5:$H$773,"MONTHLY_MOORAGE"))</f>
        <v>374.4</v>
      </c>
      <c r="Q368" s="39" t="n">
        <f aca="false">IF(D368&lt;&gt;"OCCUPIED","",P368-L368)</f>
        <v>0</v>
      </c>
      <c r="R368" s="26" t="str">
        <f aca="false">IF(D368&lt;&gt;"OCCUPIED","OUT OF SCOPE",IF(M368=0,"MISSING AUGUST BILL",IF(M368&gt;1,"DUPLICATE BILL",IF(ABS(Q368)&lt;0.01,"MATCH",IF(Q368&gt;0,"OVERBILLED","UNDERBILLED")))))</f>
        <v>MATCH</v>
      </c>
      <c r="S368" s="26" t="str">
        <f aca="false">IF(M368=0,"",IFERROR(INDEX('Source - Billing Aug26'!$C$5:$C$773,MATCH(A368,'Source - Billing Aug26'!$E$5:$E$773,0)),""))</f>
        <v>AC-VB-0422</v>
      </c>
    </row>
    <row r="369" customFormat="false" ht="15" hidden="false" customHeight="true" outlineLevel="0" collapsed="false">
      <c r="A369" s="26" t="str">
        <f aca="false">'Source - Inventory'!A359</f>
        <v>VB-0423</v>
      </c>
      <c r="B369" s="26" t="str">
        <f aca="false">'Source - Inventory'!B359</f>
        <v>Vessbank</v>
      </c>
      <c r="C369" s="26" t="str">
        <f aca="false">'Source - Inventory'!G359</f>
        <v>COVERED</v>
      </c>
      <c r="D369" s="26" t="str">
        <f aca="false">'Source - Inventory'!J359</f>
        <v>OCCUPIED</v>
      </c>
      <c r="E369" s="26" t="str">
        <f aca="false">'Source - Inventory'!L359</f>
        <v>WL-03054</v>
      </c>
      <c r="F369" s="26" t="str">
        <f aca="false">'Source - Inventory'!M359</f>
        <v>Amanda Schmidt</v>
      </c>
      <c r="G369" s="26" t="n">
        <f aca="false">'Source - Inventory'!E359</f>
        <v>24</v>
      </c>
      <c r="H369" s="28" t="n">
        <f aca="false">'Source - Inventory'!O359</f>
        <v>30.1</v>
      </c>
      <c r="I369" s="28" t="n">
        <f aca="false">IF(D369="OCCUPIED",ROUNDUP(H369,0),"")</f>
        <v>31</v>
      </c>
      <c r="J369" s="28" t="n">
        <f aca="false">IF(D369="OCCUPIED",MAX(G369,I369),"")</f>
        <v>31</v>
      </c>
      <c r="K369" s="28" t="n">
        <f aca="false">IF(D369&lt;&gt;"OCCUPIED","",IF(C369="COVERED",Covered_Rate,Open_Rate))</f>
        <v>10.4</v>
      </c>
      <c r="L369" s="39" t="n">
        <f aca="false">IF(D369="OCCUPIED",J369*K369,"")</f>
        <v>322.4</v>
      </c>
      <c r="M369" s="26" t="n">
        <f aca="false">IF(D369&lt;&gt;"OCCUPIED","",COUNTIFS('Source - Billing Aug26'!$E$5:$E$773,A369,'Source - Billing Aug26'!$B$5:$B$773,Billing_Month,'Source - Billing Aug26'!$H$5:$H$773,"MONTHLY_MOORAGE"))</f>
        <v>1</v>
      </c>
      <c r="N369" s="28" t="n">
        <f aca="false">IF(M369=0,"",SUMIFS('Source - Billing Aug26'!$I$5:$I$773,'Source - Billing Aug26'!$E$5:$E$773,A369,'Source - Billing Aug26'!$B$5:$B$773,Billing_Month,'Source - Billing Aug26'!$H$5:$H$773,"MONTHLY_MOORAGE"))</f>
        <v>31</v>
      </c>
      <c r="O369" s="28" t="n">
        <f aca="false">IF(M369=0,"",SUMIFS('Source - Billing Aug26'!$L$5:$L$773,'Source - Billing Aug26'!$E$5:$E$773,A369,'Source - Billing Aug26'!$B$5:$B$773,Billing_Month,'Source - Billing Aug26'!$H$5:$H$773,"MONTHLY_MOORAGE"))</f>
        <v>10.4</v>
      </c>
      <c r="P369" s="39" t="n">
        <f aca="false">IF(D369&lt;&gt;"OCCUPIED","",SUMIFS('Source - Billing Aug26'!$M$5:$M$773,'Source - Billing Aug26'!$E$5:$E$773,A369,'Source - Billing Aug26'!$B$5:$B$773,Billing_Month,'Source - Billing Aug26'!$H$5:$H$773,"MONTHLY_MOORAGE"))</f>
        <v>322.4</v>
      </c>
      <c r="Q369" s="39" t="n">
        <f aca="false">IF(D369&lt;&gt;"OCCUPIED","",P369-L369)</f>
        <v>0</v>
      </c>
      <c r="R369" s="26" t="str">
        <f aca="false">IF(D369&lt;&gt;"OCCUPIED","OUT OF SCOPE",IF(M369=0,"MISSING AUGUST BILL",IF(M369&gt;1,"DUPLICATE BILL",IF(ABS(Q369)&lt;0.01,"MATCH",IF(Q369&gt;0,"OVERBILLED","UNDERBILLED")))))</f>
        <v>MATCH</v>
      </c>
      <c r="S369" s="26" t="str">
        <f aca="false">IF(M369=0,"",IFERROR(INDEX('Source - Billing Aug26'!$C$5:$C$773,MATCH(A369,'Source - Billing Aug26'!$E$5:$E$773,0)),""))</f>
        <v>AC-VB-0423</v>
      </c>
    </row>
    <row r="370" customFormat="false" ht="15" hidden="false" customHeight="true" outlineLevel="0" collapsed="false">
      <c r="A370" s="26" t="str">
        <f aca="false">'Source - Inventory'!A360</f>
        <v>VB-0424</v>
      </c>
      <c r="B370" s="26" t="str">
        <f aca="false">'Source - Inventory'!B360</f>
        <v>Vessbank</v>
      </c>
      <c r="C370" s="26" t="str">
        <f aca="false">'Source - Inventory'!G360</f>
        <v>COVERED</v>
      </c>
      <c r="D370" s="26" t="str">
        <f aca="false">'Source - Inventory'!J360</f>
        <v>OCCUPIED</v>
      </c>
      <c r="E370" s="26" t="str">
        <f aca="false">'Source - Inventory'!L360</f>
        <v>WL-02816</v>
      </c>
      <c r="F370" s="26" t="str">
        <f aca="false">'Source - Inventory'!M360</f>
        <v>Joel Chang</v>
      </c>
      <c r="G370" s="26" t="n">
        <f aca="false">'Source - Inventory'!E360</f>
        <v>40</v>
      </c>
      <c r="H370" s="28" t="n">
        <f aca="false">'Source - Inventory'!O360</f>
        <v>48.8</v>
      </c>
      <c r="I370" s="28" t="n">
        <f aca="false">IF(D370="OCCUPIED",ROUNDUP(H370,0),"")</f>
        <v>49</v>
      </c>
      <c r="J370" s="28" t="n">
        <f aca="false">IF(D370="OCCUPIED",MAX(G370,I370),"")</f>
        <v>49</v>
      </c>
      <c r="K370" s="28" t="n">
        <f aca="false">IF(D370&lt;&gt;"OCCUPIED","",IF(C370="COVERED",Covered_Rate,Open_Rate))</f>
        <v>10.4</v>
      </c>
      <c r="L370" s="39" t="n">
        <f aca="false">IF(D370="OCCUPIED",J370*K370,"")</f>
        <v>509.6</v>
      </c>
      <c r="M370" s="26" t="n">
        <f aca="false">IF(D370&lt;&gt;"OCCUPIED","",COUNTIFS('Source - Billing Aug26'!$E$5:$E$773,A370,'Source - Billing Aug26'!$B$5:$B$773,Billing_Month,'Source - Billing Aug26'!$H$5:$H$773,"MONTHLY_MOORAGE"))</f>
        <v>1</v>
      </c>
      <c r="N370" s="28" t="n">
        <f aca="false">IF(M370=0,"",SUMIFS('Source - Billing Aug26'!$I$5:$I$773,'Source - Billing Aug26'!$E$5:$E$773,A370,'Source - Billing Aug26'!$B$5:$B$773,Billing_Month,'Source - Billing Aug26'!$H$5:$H$773,"MONTHLY_MOORAGE"))</f>
        <v>49</v>
      </c>
      <c r="O370" s="28" t="n">
        <f aca="false">IF(M370=0,"",SUMIFS('Source - Billing Aug26'!$L$5:$L$773,'Source - Billing Aug26'!$E$5:$E$773,A370,'Source - Billing Aug26'!$B$5:$B$773,Billing_Month,'Source - Billing Aug26'!$H$5:$H$773,"MONTHLY_MOORAGE"))</f>
        <v>10.4</v>
      </c>
      <c r="P370" s="39" t="n">
        <f aca="false">IF(D370&lt;&gt;"OCCUPIED","",SUMIFS('Source - Billing Aug26'!$M$5:$M$773,'Source - Billing Aug26'!$E$5:$E$773,A370,'Source - Billing Aug26'!$B$5:$B$773,Billing_Month,'Source - Billing Aug26'!$H$5:$H$773,"MONTHLY_MOORAGE"))</f>
        <v>509.6</v>
      </c>
      <c r="Q370" s="39" t="n">
        <f aca="false">IF(D370&lt;&gt;"OCCUPIED","",P370-L370)</f>
        <v>0</v>
      </c>
      <c r="R370" s="26" t="str">
        <f aca="false">IF(D370&lt;&gt;"OCCUPIED","OUT OF SCOPE",IF(M370=0,"MISSING AUGUST BILL",IF(M370&gt;1,"DUPLICATE BILL",IF(ABS(Q370)&lt;0.01,"MATCH",IF(Q370&gt;0,"OVERBILLED","UNDERBILLED")))))</f>
        <v>MATCH</v>
      </c>
      <c r="S370" s="26" t="str">
        <f aca="false">IF(M370=0,"",IFERROR(INDEX('Source - Billing Aug26'!$C$5:$C$773,MATCH(A370,'Source - Billing Aug26'!$E$5:$E$773,0)),""))</f>
        <v>AC-VB-0424</v>
      </c>
    </row>
    <row r="371" customFormat="false" ht="15" hidden="false" customHeight="true" outlineLevel="0" collapsed="false">
      <c r="A371" s="26" t="str">
        <f aca="false">'Source - Inventory'!A361</f>
        <v>VB-0501</v>
      </c>
      <c r="B371" s="26" t="str">
        <f aca="false">'Source - Inventory'!B361</f>
        <v>Vessbank</v>
      </c>
      <c r="C371" s="26" t="str">
        <f aca="false">'Source - Inventory'!G361</f>
        <v>COVERED</v>
      </c>
      <c r="D371" s="26" t="str">
        <f aca="false">'Source - Inventory'!J361</f>
        <v>OCCUPIED</v>
      </c>
      <c r="E371" s="26" t="str">
        <f aca="false">'Source - Inventory'!L361</f>
        <v>WL-03576</v>
      </c>
      <c r="F371" s="26" t="str">
        <f aca="false">'Source - Inventory'!M361</f>
        <v>Aimee Cooper</v>
      </c>
      <c r="G371" s="26" t="n">
        <f aca="false">'Source - Inventory'!E361</f>
        <v>28</v>
      </c>
      <c r="H371" s="28" t="n">
        <f aca="false">'Source - Inventory'!O361</f>
        <v>36.2</v>
      </c>
      <c r="I371" s="28" t="n">
        <f aca="false">IF(D371="OCCUPIED",ROUNDUP(H371,0),"")</f>
        <v>37</v>
      </c>
      <c r="J371" s="28" t="n">
        <f aca="false">IF(D371="OCCUPIED",MAX(G371,I371),"")</f>
        <v>37</v>
      </c>
      <c r="K371" s="28" t="n">
        <f aca="false">IF(D371&lt;&gt;"OCCUPIED","",IF(C371="COVERED",Covered_Rate,Open_Rate))</f>
        <v>10.4</v>
      </c>
      <c r="L371" s="39" t="n">
        <f aca="false">IF(D371="OCCUPIED",J371*K371,"")</f>
        <v>384.8</v>
      </c>
      <c r="M371" s="26" t="n">
        <f aca="false">IF(D371&lt;&gt;"OCCUPIED","",COUNTIFS('Source - Billing Aug26'!$E$5:$E$773,A371,'Source - Billing Aug26'!$B$5:$B$773,Billing_Month,'Source - Billing Aug26'!$H$5:$H$773,"MONTHLY_MOORAGE"))</f>
        <v>1</v>
      </c>
      <c r="N371" s="28" t="n">
        <f aca="false">IF(M371=0,"",SUMIFS('Source - Billing Aug26'!$I$5:$I$773,'Source - Billing Aug26'!$E$5:$E$773,A371,'Source - Billing Aug26'!$B$5:$B$773,Billing_Month,'Source - Billing Aug26'!$H$5:$H$773,"MONTHLY_MOORAGE"))</f>
        <v>37</v>
      </c>
      <c r="O371" s="28" t="n">
        <f aca="false">IF(M371=0,"",SUMIFS('Source - Billing Aug26'!$L$5:$L$773,'Source - Billing Aug26'!$E$5:$E$773,A371,'Source - Billing Aug26'!$B$5:$B$773,Billing_Month,'Source - Billing Aug26'!$H$5:$H$773,"MONTHLY_MOORAGE"))</f>
        <v>10.4</v>
      </c>
      <c r="P371" s="39" t="n">
        <f aca="false">IF(D371&lt;&gt;"OCCUPIED","",SUMIFS('Source - Billing Aug26'!$M$5:$M$773,'Source - Billing Aug26'!$E$5:$E$773,A371,'Source - Billing Aug26'!$B$5:$B$773,Billing_Month,'Source - Billing Aug26'!$H$5:$H$773,"MONTHLY_MOORAGE"))</f>
        <v>384.8</v>
      </c>
      <c r="Q371" s="39" t="n">
        <f aca="false">IF(D371&lt;&gt;"OCCUPIED","",P371-L371)</f>
        <v>0</v>
      </c>
      <c r="R371" s="26" t="str">
        <f aca="false">IF(D371&lt;&gt;"OCCUPIED","OUT OF SCOPE",IF(M371=0,"MISSING AUGUST BILL",IF(M371&gt;1,"DUPLICATE BILL",IF(ABS(Q371)&lt;0.01,"MATCH",IF(Q371&gt;0,"OVERBILLED","UNDERBILLED")))))</f>
        <v>MATCH</v>
      </c>
      <c r="S371" s="26" t="str">
        <f aca="false">IF(M371=0,"",IFERROR(INDEX('Source - Billing Aug26'!$C$5:$C$773,MATCH(A371,'Source - Billing Aug26'!$E$5:$E$773,0)),""))</f>
        <v>AC-VB-0501</v>
      </c>
    </row>
    <row r="372" customFormat="false" ht="15" hidden="false" customHeight="true" outlineLevel="0" collapsed="false">
      <c r="A372" s="26" t="str">
        <f aca="false">'Source - Inventory'!A362</f>
        <v>VB-0502</v>
      </c>
      <c r="B372" s="26" t="str">
        <f aca="false">'Source - Inventory'!B362</f>
        <v>Vessbank</v>
      </c>
      <c r="C372" s="26" t="str">
        <f aca="false">'Source - Inventory'!G362</f>
        <v>COVERED</v>
      </c>
      <c r="D372" s="26" t="str">
        <f aca="false">'Source - Inventory'!J362</f>
        <v>OCCUPIED</v>
      </c>
      <c r="E372" s="26" t="str">
        <f aca="false">'Source - Inventory'!L362</f>
        <v>WL-02127</v>
      </c>
      <c r="F372" s="26" t="str">
        <f aca="false">'Source - Inventory'!M362</f>
        <v>Kimberly Gomez</v>
      </c>
      <c r="G372" s="26" t="n">
        <f aca="false">'Source - Inventory'!E362</f>
        <v>32</v>
      </c>
      <c r="H372" s="28" t="n">
        <f aca="false">'Source - Inventory'!O362</f>
        <v>40.1</v>
      </c>
      <c r="I372" s="28" t="n">
        <f aca="false">IF(D372="OCCUPIED",ROUNDUP(H372,0),"")</f>
        <v>41</v>
      </c>
      <c r="J372" s="28" t="n">
        <f aca="false">IF(D372="OCCUPIED",MAX(G372,I372),"")</f>
        <v>41</v>
      </c>
      <c r="K372" s="28" t="n">
        <f aca="false">IF(D372&lt;&gt;"OCCUPIED","",IF(C372="COVERED",Covered_Rate,Open_Rate))</f>
        <v>10.4</v>
      </c>
      <c r="L372" s="39" t="n">
        <f aca="false">IF(D372="OCCUPIED",J372*K372,"")</f>
        <v>426.4</v>
      </c>
      <c r="M372" s="26" t="n">
        <f aca="false">IF(D372&lt;&gt;"OCCUPIED","",COUNTIFS('Source - Billing Aug26'!$E$5:$E$773,A372,'Source - Billing Aug26'!$B$5:$B$773,Billing_Month,'Source - Billing Aug26'!$H$5:$H$773,"MONTHLY_MOORAGE"))</f>
        <v>1</v>
      </c>
      <c r="N372" s="28" t="n">
        <f aca="false">IF(M372=0,"",SUMIFS('Source - Billing Aug26'!$I$5:$I$773,'Source - Billing Aug26'!$E$5:$E$773,A372,'Source - Billing Aug26'!$B$5:$B$773,Billing_Month,'Source - Billing Aug26'!$H$5:$H$773,"MONTHLY_MOORAGE"))</f>
        <v>41</v>
      </c>
      <c r="O372" s="28" t="n">
        <f aca="false">IF(M372=0,"",SUMIFS('Source - Billing Aug26'!$L$5:$L$773,'Source - Billing Aug26'!$E$5:$E$773,A372,'Source - Billing Aug26'!$B$5:$B$773,Billing_Month,'Source - Billing Aug26'!$H$5:$H$773,"MONTHLY_MOORAGE"))</f>
        <v>10.4</v>
      </c>
      <c r="P372" s="39" t="n">
        <f aca="false">IF(D372&lt;&gt;"OCCUPIED","",SUMIFS('Source - Billing Aug26'!$M$5:$M$773,'Source - Billing Aug26'!$E$5:$E$773,A372,'Source - Billing Aug26'!$B$5:$B$773,Billing_Month,'Source - Billing Aug26'!$H$5:$H$773,"MONTHLY_MOORAGE"))</f>
        <v>426.4</v>
      </c>
      <c r="Q372" s="39" t="n">
        <f aca="false">IF(D372&lt;&gt;"OCCUPIED","",P372-L372)</f>
        <v>0</v>
      </c>
      <c r="R372" s="26" t="str">
        <f aca="false">IF(D372&lt;&gt;"OCCUPIED","OUT OF SCOPE",IF(M372=0,"MISSING AUGUST BILL",IF(M372&gt;1,"DUPLICATE BILL",IF(ABS(Q372)&lt;0.01,"MATCH",IF(Q372&gt;0,"OVERBILLED","UNDERBILLED")))))</f>
        <v>MATCH</v>
      </c>
      <c r="S372" s="26" t="str">
        <f aca="false">IF(M372=0,"",IFERROR(INDEX('Source - Billing Aug26'!$C$5:$C$773,MATCH(A372,'Source - Billing Aug26'!$E$5:$E$773,0)),""))</f>
        <v>AC-VB-0502</v>
      </c>
    </row>
    <row r="373" customFormat="false" ht="15" hidden="false" customHeight="true" outlineLevel="0" collapsed="false">
      <c r="A373" s="26" t="str">
        <f aca="false">'Source - Inventory'!A363</f>
        <v>VB-0503</v>
      </c>
      <c r="B373" s="26" t="str">
        <f aca="false">'Source - Inventory'!B363</f>
        <v>Vessbank</v>
      </c>
      <c r="C373" s="26" t="str">
        <f aca="false">'Source - Inventory'!G363</f>
        <v>COVERED</v>
      </c>
      <c r="D373" s="26" t="str">
        <f aca="false">'Source - Inventory'!J363</f>
        <v>GUEST</v>
      </c>
      <c r="E373" s="26" t="n">
        <f aca="false">'Source - Inventory'!L363</f>
        <v>0</v>
      </c>
      <c r="F373" s="26" t="n">
        <f aca="false">'Source - Inventory'!M363</f>
        <v>0</v>
      </c>
      <c r="G373" s="26" t="n">
        <f aca="false">'Source - Inventory'!E363</f>
        <v>24</v>
      </c>
      <c r="H373" s="28" t="n">
        <f aca="false">'Source - Inventory'!O363</f>
        <v>0</v>
      </c>
      <c r="I373" s="28" t="str">
        <f aca="false">IF(D373="OCCUPIED",ROUNDUP(H373,0),"")</f>
        <v/>
      </c>
      <c r="J373" s="28" t="str">
        <f aca="false">IF(D373="OCCUPIED",MAX(G373,I373),"")</f>
        <v/>
      </c>
      <c r="K373" s="28" t="str">
        <f aca="false">IF(D373&lt;&gt;"OCCUPIED","",IF(C373="COVERED",Covered_Rate,Open_Rate))</f>
        <v/>
      </c>
      <c r="L373" s="39" t="str">
        <f aca="false">IF(D373="OCCUPIED",J373*K373,"")</f>
        <v/>
      </c>
      <c r="M373" s="26" t="str">
        <f aca="false">IF(D373&lt;&gt;"OCCUPIED","",COUNTIFS('Source - Billing Aug26'!$E$5:$E$773,A373,'Source - Billing Aug26'!$B$5:$B$773,Billing_Month,'Source - Billing Aug26'!$H$5:$H$773,"MONTHLY_MOORAGE"))</f>
        <v/>
      </c>
      <c r="N373" s="28" t="n">
        <f aca="false">IF(M373=0,"",SUMIFS('Source - Billing Aug26'!$I$5:$I$773,'Source - Billing Aug26'!$E$5:$E$773,A373,'Source - Billing Aug26'!$B$5:$B$773,Billing_Month,'Source - Billing Aug26'!$H$5:$H$773,"MONTHLY_MOORAGE"))</f>
        <v>0</v>
      </c>
      <c r="O373" s="28" t="n">
        <f aca="false">IF(M373=0,"",SUMIFS('Source - Billing Aug26'!$L$5:$L$773,'Source - Billing Aug26'!$E$5:$E$773,A373,'Source - Billing Aug26'!$B$5:$B$773,Billing_Month,'Source - Billing Aug26'!$H$5:$H$773,"MONTHLY_MOORAGE"))</f>
        <v>0</v>
      </c>
      <c r="P373" s="39" t="str">
        <f aca="false">IF(D373&lt;&gt;"OCCUPIED","",SUMIFS('Source - Billing Aug26'!$M$5:$M$773,'Source - Billing Aug26'!$E$5:$E$773,A373,'Source - Billing Aug26'!$B$5:$B$773,Billing_Month,'Source - Billing Aug26'!$H$5:$H$773,"MONTHLY_MOORAGE"))</f>
        <v/>
      </c>
      <c r="Q373" s="39" t="str">
        <f aca="false">IF(D373&lt;&gt;"OCCUPIED","",P373-L373)</f>
        <v/>
      </c>
      <c r="R373" s="26" t="str">
        <f aca="false">IF(D373&lt;&gt;"OCCUPIED","OUT OF SCOPE",IF(M373=0,"MISSING AUGUST BILL",IF(M373&gt;1,"DUPLICATE BILL",IF(ABS(Q373)&lt;0.01,"MATCH",IF(Q373&gt;0,"OVERBILLED","UNDERBILLED")))))</f>
        <v>OUT OF SCOPE</v>
      </c>
      <c r="S373" s="26" t="str">
        <f aca="false">IF(M373=0,"",IFERROR(INDEX('Source - Billing Aug26'!$C$5:$C$773,MATCH(A373,'Source - Billing Aug26'!$E$5:$E$773,0)),""))</f>
        <v/>
      </c>
    </row>
    <row r="374" customFormat="false" ht="15" hidden="false" customHeight="true" outlineLevel="0" collapsed="false">
      <c r="A374" s="26" t="str">
        <f aca="false">'Source - Inventory'!A364</f>
        <v>VB-0504</v>
      </c>
      <c r="B374" s="26" t="str">
        <f aca="false">'Source - Inventory'!B364</f>
        <v>Vessbank</v>
      </c>
      <c r="C374" s="26" t="str">
        <f aca="false">'Source - Inventory'!G364</f>
        <v>COVERED</v>
      </c>
      <c r="D374" s="26" t="str">
        <f aca="false">'Source - Inventory'!J364</f>
        <v>OCCUPIED</v>
      </c>
      <c r="E374" s="26" t="str">
        <f aca="false">'Source - Inventory'!L364</f>
        <v>WL-03734</v>
      </c>
      <c r="F374" s="26" t="str">
        <f aca="false">'Source - Inventory'!M364</f>
        <v>Erin Lewis</v>
      </c>
      <c r="G374" s="26" t="n">
        <f aca="false">'Source - Inventory'!E364</f>
        <v>36</v>
      </c>
      <c r="H374" s="28" t="n">
        <f aca="false">'Source - Inventory'!O364</f>
        <v>51.6</v>
      </c>
      <c r="I374" s="28" t="n">
        <f aca="false">IF(D374="OCCUPIED",ROUNDUP(H374,0),"")</f>
        <v>52</v>
      </c>
      <c r="J374" s="28" t="n">
        <f aca="false">IF(D374="OCCUPIED",MAX(G374,I374),"")</f>
        <v>52</v>
      </c>
      <c r="K374" s="28" t="n">
        <f aca="false">IF(D374&lt;&gt;"OCCUPIED","",IF(C374="COVERED",Covered_Rate,Open_Rate))</f>
        <v>10.4</v>
      </c>
      <c r="L374" s="39" t="n">
        <f aca="false">IF(D374="OCCUPIED",J374*K374,"")</f>
        <v>540.8</v>
      </c>
      <c r="M374" s="26" t="n">
        <f aca="false">IF(D374&lt;&gt;"OCCUPIED","",COUNTIFS('Source - Billing Aug26'!$E$5:$E$773,A374,'Source - Billing Aug26'!$B$5:$B$773,Billing_Month,'Source - Billing Aug26'!$H$5:$H$773,"MONTHLY_MOORAGE"))</f>
        <v>1</v>
      </c>
      <c r="N374" s="28" t="n">
        <f aca="false">IF(M374=0,"",SUMIFS('Source - Billing Aug26'!$I$5:$I$773,'Source - Billing Aug26'!$E$5:$E$773,A374,'Source - Billing Aug26'!$B$5:$B$773,Billing_Month,'Source - Billing Aug26'!$H$5:$H$773,"MONTHLY_MOORAGE"))</f>
        <v>52</v>
      </c>
      <c r="O374" s="28" t="n">
        <f aca="false">IF(M374=0,"",SUMIFS('Source - Billing Aug26'!$L$5:$L$773,'Source - Billing Aug26'!$E$5:$E$773,A374,'Source - Billing Aug26'!$B$5:$B$773,Billing_Month,'Source - Billing Aug26'!$H$5:$H$773,"MONTHLY_MOORAGE"))</f>
        <v>10.4</v>
      </c>
      <c r="P374" s="39" t="n">
        <f aca="false">IF(D374&lt;&gt;"OCCUPIED","",SUMIFS('Source - Billing Aug26'!$M$5:$M$773,'Source - Billing Aug26'!$E$5:$E$773,A374,'Source - Billing Aug26'!$B$5:$B$773,Billing_Month,'Source - Billing Aug26'!$H$5:$H$773,"MONTHLY_MOORAGE"))</f>
        <v>540.8</v>
      </c>
      <c r="Q374" s="39" t="n">
        <f aca="false">IF(D374&lt;&gt;"OCCUPIED","",P374-L374)</f>
        <v>0</v>
      </c>
      <c r="R374" s="26" t="str">
        <f aca="false">IF(D374&lt;&gt;"OCCUPIED","OUT OF SCOPE",IF(M374=0,"MISSING AUGUST BILL",IF(M374&gt;1,"DUPLICATE BILL",IF(ABS(Q374)&lt;0.01,"MATCH",IF(Q374&gt;0,"OVERBILLED","UNDERBILLED")))))</f>
        <v>MATCH</v>
      </c>
      <c r="S374" s="26" t="str">
        <f aca="false">IF(M374=0,"",IFERROR(INDEX('Source - Billing Aug26'!$C$5:$C$773,MATCH(A374,'Source - Billing Aug26'!$E$5:$E$773,0)),""))</f>
        <v>AC-VB-0504</v>
      </c>
    </row>
    <row r="375" customFormat="false" ht="15" hidden="false" customHeight="true" outlineLevel="0" collapsed="false">
      <c r="A375" s="26" t="str">
        <f aca="false">'Source - Inventory'!A365</f>
        <v>VB-0505</v>
      </c>
      <c r="B375" s="26" t="str">
        <f aca="false">'Source - Inventory'!B365</f>
        <v>Vessbank</v>
      </c>
      <c r="C375" s="26" t="str">
        <f aca="false">'Source - Inventory'!G365</f>
        <v>COVERED</v>
      </c>
      <c r="D375" s="26" t="str">
        <f aca="false">'Source - Inventory'!J365</f>
        <v>OCCUPIED</v>
      </c>
      <c r="E375" s="26" t="str">
        <f aca="false">'Source - Inventory'!L365</f>
        <v>WL-03343</v>
      </c>
      <c r="F375" s="26" t="str">
        <f aca="false">'Source - Inventory'!M365</f>
        <v>Justin Mckinney</v>
      </c>
      <c r="G375" s="26" t="n">
        <f aca="false">'Source - Inventory'!E365</f>
        <v>36</v>
      </c>
      <c r="H375" s="28" t="n">
        <f aca="false">'Source - Inventory'!O365</f>
        <v>54.4</v>
      </c>
      <c r="I375" s="28" t="n">
        <f aca="false">IF(D375="OCCUPIED",ROUNDUP(H375,0),"")</f>
        <v>55</v>
      </c>
      <c r="J375" s="28" t="n">
        <f aca="false">IF(D375="OCCUPIED",MAX(G375,I375),"")</f>
        <v>55</v>
      </c>
      <c r="K375" s="28" t="n">
        <f aca="false">IF(D375&lt;&gt;"OCCUPIED","",IF(C375="COVERED",Covered_Rate,Open_Rate))</f>
        <v>10.4</v>
      </c>
      <c r="L375" s="39" t="n">
        <f aca="false">IF(D375="OCCUPIED",J375*K375,"")</f>
        <v>572</v>
      </c>
      <c r="M375" s="26" t="n">
        <f aca="false">IF(D375&lt;&gt;"OCCUPIED","",COUNTIFS('Source - Billing Aug26'!$E$5:$E$773,A375,'Source - Billing Aug26'!$B$5:$B$773,Billing_Month,'Source - Billing Aug26'!$H$5:$H$773,"MONTHLY_MOORAGE"))</f>
        <v>1</v>
      </c>
      <c r="N375" s="28" t="n">
        <f aca="false">IF(M375=0,"",SUMIFS('Source - Billing Aug26'!$I$5:$I$773,'Source - Billing Aug26'!$E$5:$E$773,A375,'Source - Billing Aug26'!$B$5:$B$773,Billing_Month,'Source - Billing Aug26'!$H$5:$H$773,"MONTHLY_MOORAGE"))</f>
        <v>55</v>
      </c>
      <c r="O375" s="28" t="n">
        <f aca="false">IF(M375=0,"",SUMIFS('Source - Billing Aug26'!$L$5:$L$773,'Source - Billing Aug26'!$E$5:$E$773,A375,'Source - Billing Aug26'!$B$5:$B$773,Billing_Month,'Source - Billing Aug26'!$H$5:$H$773,"MONTHLY_MOORAGE"))</f>
        <v>10.4</v>
      </c>
      <c r="P375" s="39" t="n">
        <f aca="false">IF(D375&lt;&gt;"OCCUPIED","",SUMIFS('Source - Billing Aug26'!$M$5:$M$773,'Source - Billing Aug26'!$E$5:$E$773,A375,'Source - Billing Aug26'!$B$5:$B$773,Billing_Month,'Source - Billing Aug26'!$H$5:$H$773,"MONTHLY_MOORAGE"))</f>
        <v>572</v>
      </c>
      <c r="Q375" s="39" t="n">
        <f aca="false">IF(D375&lt;&gt;"OCCUPIED","",P375-L375)</f>
        <v>0</v>
      </c>
      <c r="R375" s="26" t="str">
        <f aca="false">IF(D375&lt;&gt;"OCCUPIED","OUT OF SCOPE",IF(M375=0,"MISSING AUGUST BILL",IF(M375&gt;1,"DUPLICATE BILL",IF(ABS(Q375)&lt;0.01,"MATCH",IF(Q375&gt;0,"OVERBILLED","UNDERBILLED")))))</f>
        <v>MATCH</v>
      </c>
      <c r="S375" s="26" t="str">
        <f aca="false">IF(M375=0,"",IFERROR(INDEX('Source - Billing Aug26'!$C$5:$C$773,MATCH(A375,'Source - Billing Aug26'!$E$5:$E$773,0)),""))</f>
        <v>AC-VB-0505</v>
      </c>
    </row>
    <row r="376" customFormat="false" ht="15" hidden="false" customHeight="true" outlineLevel="0" collapsed="false">
      <c r="A376" s="26" t="str">
        <f aca="false">'Source - Inventory'!A366</f>
        <v>VB-0506</v>
      </c>
      <c r="B376" s="26" t="str">
        <f aca="false">'Source - Inventory'!B366</f>
        <v>Vessbank</v>
      </c>
      <c r="C376" s="26" t="str">
        <f aca="false">'Source - Inventory'!G366</f>
        <v>COVERED</v>
      </c>
      <c r="D376" s="26" t="str">
        <f aca="false">'Source - Inventory'!J366</f>
        <v>OCCUPIED</v>
      </c>
      <c r="E376" s="26" t="str">
        <f aca="false">'Source - Inventory'!L366</f>
        <v>WL-03154</v>
      </c>
      <c r="F376" s="26" t="str">
        <f aca="false">'Source - Inventory'!M366</f>
        <v>Michael Stevens</v>
      </c>
      <c r="G376" s="26" t="n">
        <f aca="false">'Source - Inventory'!E366</f>
        <v>28</v>
      </c>
      <c r="H376" s="28" t="n">
        <f aca="false">'Source - Inventory'!O366</f>
        <v>39.5</v>
      </c>
      <c r="I376" s="28" t="n">
        <f aca="false">IF(D376="OCCUPIED",ROUNDUP(H376,0),"")</f>
        <v>40</v>
      </c>
      <c r="J376" s="28" t="n">
        <f aca="false">IF(D376="OCCUPIED",MAX(G376,I376),"")</f>
        <v>40</v>
      </c>
      <c r="K376" s="28" t="n">
        <f aca="false">IF(D376&lt;&gt;"OCCUPIED","",IF(C376="COVERED",Covered_Rate,Open_Rate))</f>
        <v>10.4</v>
      </c>
      <c r="L376" s="39" t="n">
        <f aca="false">IF(D376="OCCUPIED",J376*K376,"")</f>
        <v>416</v>
      </c>
      <c r="M376" s="26" t="n">
        <f aca="false">IF(D376&lt;&gt;"OCCUPIED","",COUNTIFS('Source - Billing Aug26'!$E$5:$E$773,A376,'Source - Billing Aug26'!$B$5:$B$773,Billing_Month,'Source - Billing Aug26'!$H$5:$H$773,"MONTHLY_MOORAGE"))</f>
        <v>1</v>
      </c>
      <c r="N376" s="28" t="n">
        <f aca="false">IF(M376=0,"",SUMIFS('Source - Billing Aug26'!$I$5:$I$773,'Source - Billing Aug26'!$E$5:$E$773,A376,'Source - Billing Aug26'!$B$5:$B$773,Billing_Month,'Source - Billing Aug26'!$H$5:$H$773,"MONTHLY_MOORAGE"))</f>
        <v>40</v>
      </c>
      <c r="O376" s="28" t="n">
        <f aca="false">IF(M376=0,"",SUMIFS('Source - Billing Aug26'!$L$5:$L$773,'Source - Billing Aug26'!$E$5:$E$773,A376,'Source - Billing Aug26'!$B$5:$B$773,Billing_Month,'Source - Billing Aug26'!$H$5:$H$773,"MONTHLY_MOORAGE"))</f>
        <v>10.4</v>
      </c>
      <c r="P376" s="39" t="n">
        <f aca="false">IF(D376&lt;&gt;"OCCUPIED","",SUMIFS('Source - Billing Aug26'!$M$5:$M$773,'Source - Billing Aug26'!$E$5:$E$773,A376,'Source - Billing Aug26'!$B$5:$B$773,Billing_Month,'Source - Billing Aug26'!$H$5:$H$773,"MONTHLY_MOORAGE"))</f>
        <v>416</v>
      </c>
      <c r="Q376" s="39" t="n">
        <f aca="false">IF(D376&lt;&gt;"OCCUPIED","",P376-L376)</f>
        <v>0</v>
      </c>
      <c r="R376" s="26" t="str">
        <f aca="false">IF(D376&lt;&gt;"OCCUPIED","OUT OF SCOPE",IF(M376=0,"MISSING AUGUST BILL",IF(M376&gt;1,"DUPLICATE BILL",IF(ABS(Q376)&lt;0.01,"MATCH",IF(Q376&gt;0,"OVERBILLED","UNDERBILLED")))))</f>
        <v>MATCH</v>
      </c>
      <c r="S376" s="26" t="str">
        <f aca="false">IF(M376=0,"",IFERROR(INDEX('Source - Billing Aug26'!$C$5:$C$773,MATCH(A376,'Source - Billing Aug26'!$E$5:$E$773,0)),""))</f>
        <v>AC-VB-0506</v>
      </c>
    </row>
    <row r="377" customFormat="false" ht="15" hidden="false" customHeight="true" outlineLevel="0" collapsed="false">
      <c r="A377" s="26" t="str">
        <f aca="false">'Source - Inventory'!A367</f>
        <v>VB-0507</v>
      </c>
      <c r="B377" s="26" t="str">
        <f aca="false">'Source - Inventory'!B367</f>
        <v>Vessbank</v>
      </c>
      <c r="C377" s="26" t="str">
        <f aca="false">'Source - Inventory'!G367</f>
        <v>COVERED</v>
      </c>
      <c r="D377" s="26" t="str">
        <f aca="false">'Source - Inventory'!J367</f>
        <v>OCCUPIED</v>
      </c>
      <c r="E377" s="26" t="str">
        <f aca="false">'Source - Inventory'!L367</f>
        <v>WL-01541</v>
      </c>
      <c r="F377" s="26" t="str">
        <f aca="false">'Source - Inventory'!M367</f>
        <v>Rhonda Johnson</v>
      </c>
      <c r="G377" s="26" t="n">
        <f aca="false">'Source - Inventory'!E367</f>
        <v>40</v>
      </c>
      <c r="H377" s="28" t="n">
        <f aca="false">'Source - Inventory'!O367</f>
        <v>29.8</v>
      </c>
      <c r="I377" s="28" t="n">
        <f aca="false">IF(D377="OCCUPIED",ROUNDUP(H377,0),"")</f>
        <v>30</v>
      </c>
      <c r="J377" s="28" t="n">
        <f aca="false">IF(D377="OCCUPIED",MAX(G377,I377),"")</f>
        <v>40</v>
      </c>
      <c r="K377" s="28" t="n">
        <f aca="false">IF(D377&lt;&gt;"OCCUPIED","",IF(C377="COVERED",Covered_Rate,Open_Rate))</f>
        <v>10.4</v>
      </c>
      <c r="L377" s="39" t="n">
        <f aca="false">IF(D377="OCCUPIED",J377*K377,"")</f>
        <v>416</v>
      </c>
      <c r="M377" s="26" t="n">
        <f aca="false">IF(D377&lt;&gt;"OCCUPIED","",COUNTIFS('Source - Billing Aug26'!$E$5:$E$773,A377,'Source - Billing Aug26'!$B$5:$B$773,Billing_Month,'Source - Billing Aug26'!$H$5:$H$773,"MONTHLY_MOORAGE"))</f>
        <v>1</v>
      </c>
      <c r="N377" s="28" t="n">
        <f aca="false">IF(M377=0,"",SUMIFS('Source - Billing Aug26'!$I$5:$I$773,'Source - Billing Aug26'!$E$5:$E$773,A377,'Source - Billing Aug26'!$B$5:$B$773,Billing_Month,'Source - Billing Aug26'!$H$5:$H$773,"MONTHLY_MOORAGE"))</f>
        <v>40</v>
      </c>
      <c r="O377" s="28" t="n">
        <f aca="false">IF(M377=0,"",SUMIFS('Source - Billing Aug26'!$L$5:$L$773,'Source - Billing Aug26'!$E$5:$E$773,A377,'Source - Billing Aug26'!$B$5:$B$773,Billing_Month,'Source - Billing Aug26'!$H$5:$H$773,"MONTHLY_MOORAGE"))</f>
        <v>10.4</v>
      </c>
      <c r="P377" s="39" t="n">
        <f aca="false">IF(D377&lt;&gt;"OCCUPIED","",SUMIFS('Source - Billing Aug26'!$M$5:$M$773,'Source - Billing Aug26'!$E$5:$E$773,A377,'Source - Billing Aug26'!$B$5:$B$773,Billing_Month,'Source - Billing Aug26'!$H$5:$H$773,"MONTHLY_MOORAGE"))</f>
        <v>416</v>
      </c>
      <c r="Q377" s="39" t="n">
        <f aca="false">IF(D377&lt;&gt;"OCCUPIED","",P377-L377)</f>
        <v>0</v>
      </c>
      <c r="R377" s="26" t="str">
        <f aca="false">IF(D377&lt;&gt;"OCCUPIED","OUT OF SCOPE",IF(M377=0,"MISSING AUGUST BILL",IF(M377&gt;1,"DUPLICATE BILL",IF(ABS(Q377)&lt;0.01,"MATCH",IF(Q377&gt;0,"OVERBILLED","UNDERBILLED")))))</f>
        <v>MATCH</v>
      </c>
      <c r="S377" s="26" t="str">
        <f aca="false">IF(M377=0,"",IFERROR(INDEX('Source - Billing Aug26'!$C$5:$C$773,MATCH(A377,'Source - Billing Aug26'!$E$5:$E$773,0)),""))</f>
        <v>AC-VB-0507</v>
      </c>
    </row>
    <row r="378" customFormat="false" ht="15" hidden="false" customHeight="true" outlineLevel="0" collapsed="false">
      <c r="A378" s="26" t="str">
        <f aca="false">'Source - Inventory'!A368</f>
        <v>VB-0508</v>
      </c>
      <c r="B378" s="26" t="str">
        <f aca="false">'Source - Inventory'!B368</f>
        <v>Vessbank</v>
      </c>
      <c r="C378" s="26" t="str">
        <f aca="false">'Source - Inventory'!G368</f>
        <v>COVERED</v>
      </c>
      <c r="D378" s="26" t="str">
        <f aca="false">'Source - Inventory'!J368</f>
        <v>OCCUPIED</v>
      </c>
      <c r="E378" s="26" t="str">
        <f aca="false">'Source - Inventory'!L368</f>
        <v>WL-01834</v>
      </c>
      <c r="F378" s="26" t="str">
        <f aca="false">'Source - Inventory'!M368</f>
        <v>Kevin Baker</v>
      </c>
      <c r="G378" s="26" t="n">
        <f aca="false">'Source - Inventory'!E368</f>
        <v>24</v>
      </c>
      <c r="H378" s="28" t="n">
        <f aca="false">'Source - Inventory'!O368</f>
        <v>53.2</v>
      </c>
      <c r="I378" s="28" t="n">
        <f aca="false">IF(D378="OCCUPIED",ROUNDUP(H378,0),"")</f>
        <v>54</v>
      </c>
      <c r="J378" s="28" t="n">
        <f aca="false">IF(D378="OCCUPIED",MAX(G378,I378),"")</f>
        <v>54</v>
      </c>
      <c r="K378" s="28" t="n">
        <f aca="false">IF(D378&lt;&gt;"OCCUPIED","",IF(C378="COVERED",Covered_Rate,Open_Rate))</f>
        <v>10.4</v>
      </c>
      <c r="L378" s="39" t="n">
        <f aca="false">IF(D378="OCCUPIED",J378*K378,"")</f>
        <v>561.6</v>
      </c>
      <c r="M378" s="26" t="n">
        <f aca="false">IF(D378&lt;&gt;"OCCUPIED","",COUNTIFS('Source - Billing Aug26'!$E$5:$E$773,A378,'Source - Billing Aug26'!$B$5:$B$773,Billing_Month,'Source - Billing Aug26'!$H$5:$H$773,"MONTHLY_MOORAGE"))</f>
        <v>1</v>
      </c>
      <c r="N378" s="28" t="n">
        <f aca="false">IF(M378=0,"",SUMIFS('Source - Billing Aug26'!$I$5:$I$773,'Source - Billing Aug26'!$E$5:$E$773,A378,'Source - Billing Aug26'!$B$5:$B$773,Billing_Month,'Source - Billing Aug26'!$H$5:$H$773,"MONTHLY_MOORAGE"))</f>
        <v>54</v>
      </c>
      <c r="O378" s="28" t="n">
        <f aca="false">IF(M378=0,"",SUMIFS('Source - Billing Aug26'!$L$5:$L$773,'Source - Billing Aug26'!$E$5:$E$773,A378,'Source - Billing Aug26'!$B$5:$B$773,Billing_Month,'Source - Billing Aug26'!$H$5:$H$773,"MONTHLY_MOORAGE"))</f>
        <v>10.4</v>
      </c>
      <c r="P378" s="39" t="n">
        <f aca="false">IF(D378&lt;&gt;"OCCUPIED","",SUMIFS('Source - Billing Aug26'!$M$5:$M$773,'Source - Billing Aug26'!$E$5:$E$773,A378,'Source - Billing Aug26'!$B$5:$B$773,Billing_Month,'Source - Billing Aug26'!$H$5:$H$773,"MONTHLY_MOORAGE"))</f>
        <v>561.6</v>
      </c>
      <c r="Q378" s="39" t="n">
        <f aca="false">IF(D378&lt;&gt;"OCCUPIED","",P378-L378)</f>
        <v>0</v>
      </c>
      <c r="R378" s="26" t="str">
        <f aca="false">IF(D378&lt;&gt;"OCCUPIED","OUT OF SCOPE",IF(M378=0,"MISSING AUGUST BILL",IF(M378&gt;1,"DUPLICATE BILL",IF(ABS(Q378)&lt;0.01,"MATCH",IF(Q378&gt;0,"OVERBILLED","UNDERBILLED")))))</f>
        <v>MATCH</v>
      </c>
      <c r="S378" s="26" t="str">
        <f aca="false">IF(M378=0,"",IFERROR(INDEX('Source - Billing Aug26'!$C$5:$C$773,MATCH(A378,'Source - Billing Aug26'!$E$5:$E$773,0)),""))</f>
        <v>AC-VB-0508</v>
      </c>
    </row>
    <row r="379" customFormat="false" ht="15" hidden="false" customHeight="true" outlineLevel="0" collapsed="false">
      <c r="A379" s="26" t="str">
        <f aca="false">'Source - Inventory'!A369</f>
        <v>VB-0509</v>
      </c>
      <c r="B379" s="26" t="str">
        <f aca="false">'Source - Inventory'!B369</f>
        <v>Vessbank</v>
      </c>
      <c r="C379" s="26" t="str">
        <f aca="false">'Source - Inventory'!G369</f>
        <v>COVERED</v>
      </c>
      <c r="D379" s="26" t="str">
        <f aca="false">'Source - Inventory'!J369</f>
        <v>OCCUPIED</v>
      </c>
      <c r="E379" s="26" t="str">
        <f aca="false">'Source - Inventory'!L369</f>
        <v>WL-02326</v>
      </c>
      <c r="F379" s="26" t="str">
        <f aca="false">'Source - Inventory'!M369</f>
        <v>Debra Blackwell</v>
      </c>
      <c r="G379" s="26" t="n">
        <f aca="false">'Source - Inventory'!E369</f>
        <v>28</v>
      </c>
      <c r="H379" s="28" t="n">
        <f aca="false">'Source - Inventory'!O369</f>
        <v>33</v>
      </c>
      <c r="I379" s="28" t="n">
        <f aca="false">IF(D379="OCCUPIED",ROUNDUP(H379,0),"")</f>
        <v>33</v>
      </c>
      <c r="J379" s="28" t="n">
        <f aca="false">IF(D379="OCCUPIED",MAX(G379,I379),"")</f>
        <v>33</v>
      </c>
      <c r="K379" s="28" t="n">
        <f aca="false">IF(D379&lt;&gt;"OCCUPIED","",IF(C379="COVERED",Covered_Rate,Open_Rate))</f>
        <v>10.4</v>
      </c>
      <c r="L379" s="39" t="n">
        <f aca="false">IF(D379="OCCUPIED",J379*K379,"")</f>
        <v>343.2</v>
      </c>
      <c r="M379" s="26" t="n">
        <f aca="false">IF(D379&lt;&gt;"OCCUPIED","",COUNTIFS('Source - Billing Aug26'!$E$5:$E$773,A379,'Source - Billing Aug26'!$B$5:$B$773,Billing_Month,'Source - Billing Aug26'!$H$5:$H$773,"MONTHLY_MOORAGE"))</f>
        <v>1</v>
      </c>
      <c r="N379" s="28" t="n">
        <f aca="false">IF(M379=0,"",SUMIFS('Source - Billing Aug26'!$I$5:$I$773,'Source - Billing Aug26'!$E$5:$E$773,A379,'Source - Billing Aug26'!$B$5:$B$773,Billing_Month,'Source - Billing Aug26'!$H$5:$H$773,"MONTHLY_MOORAGE"))</f>
        <v>33</v>
      </c>
      <c r="O379" s="28" t="n">
        <f aca="false">IF(M379=0,"",SUMIFS('Source - Billing Aug26'!$L$5:$L$773,'Source - Billing Aug26'!$E$5:$E$773,A379,'Source - Billing Aug26'!$B$5:$B$773,Billing_Month,'Source - Billing Aug26'!$H$5:$H$773,"MONTHLY_MOORAGE"))</f>
        <v>10.4</v>
      </c>
      <c r="P379" s="39" t="n">
        <f aca="false">IF(D379&lt;&gt;"OCCUPIED","",SUMIFS('Source - Billing Aug26'!$M$5:$M$773,'Source - Billing Aug26'!$E$5:$E$773,A379,'Source - Billing Aug26'!$B$5:$B$773,Billing_Month,'Source - Billing Aug26'!$H$5:$H$773,"MONTHLY_MOORAGE"))</f>
        <v>343.2</v>
      </c>
      <c r="Q379" s="39" t="n">
        <f aca="false">IF(D379&lt;&gt;"OCCUPIED","",P379-L379)</f>
        <v>0</v>
      </c>
      <c r="R379" s="26" t="str">
        <f aca="false">IF(D379&lt;&gt;"OCCUPIED","OUT OF SCOPE",IF(M379=0,"MISSING AUGUST BILL",IF(M379&gt;1,"DUPLICATE BILL",IF(ABS(Q379)&lt;0.01,"MATCH",IF(Q379&gt;0,"OVERBILLED","UNDERBILLED")))))</f>
        <v>MATCH</v>
      </c>
      <c r="S379" s="26" t="str">
        <f aca="false">IF(M379=0,"",IFERROR(INDEX('Source - Billing Aug26'!$C$5:$C$773,MATCH(A379,'Source - Billing Aug26'!$E$5:$E$773,0)),""))</f>
        <v>AC-VB-0509</v>
      </c>
    </row>
    <row r="380" customFormat="false" ht="15" hidden="false" customHeight="true" outlineLevel="0" collapsed="false">
      <c r="A380" s="26" t="str">
        <f aca="false">'Source - Inventory'!A370</f>
        <v>VB-0510</v>
      </c>
      <c r="B380" s="26" t="str">
        <f aca="false">'Source - Inventory'!B370</f>
        <v>Vessbank</v>
      </c>
      <c r="C380" s="26" t="str">
        <f aca="false">'Source - Inventory'!G370</f>
        <v>COVERED</v>
      </c>
      <c r="D380" s="26" t="str">
        <f aca="false">'Source - Inventory'!J370</f>
        <v>OCCUPIED</v>
      </c>
      <c r="E380" s="26" t="str">
        <f aca="false">'Source - Inventory'!L370</f>
        <v>WL-03831</v>
      </c>
      <c r="F380" s="26" t="str">
        <f aca="false">'Source - Inventory'!M370</f>
        <v>Michael Burns</v>
      </c>
      <c r="G380" s="26" t="n">
        <f aca="false">'Source - Inventory'!E370</f>
        <v>40</v>
      </c>
      <c r="H380" s="28" t="n">
        <f aca="false">'Source - Inventory'!O370</f>
        <v>21</v>
      </c>
      <c r="I380" s="28" t="n">
        <f aca="false">IF(D380="OCCUPIED",ROUNDUP(H380,0),"")</f>
        <v>21</v>
      </c>
      <c r="J380" s="28" t="n">
        <f aca="false">IF(D380="OCCUPIED",MAX(G380,I380),"")</f>
        <v>40</v>
      </c>
      <c r="K380" s="28" t="n">
        <f aca="false">IF(D380&lt;&gt;"OCCUPIED","",IF(C380="COVERED",Covered_Rate,Open_Rate))</f>
        <v>10.4</v>
      </c>
      <c r="L380" s="39" t="n">
        <f aca="false">IF(D380="OCCUPIED",J380*K380,"")</f>
        <v>416</v>
      </c>
      <c r="M380" s="26" t="n">
        <f aca="false">IF(D380&lt;&gt;"OCCUPIED","",COUNTIFS('Source - Billing Aug26'!$E$5:$E$773,A380,'Source - Billing Aug26'!$B$5:$B$773,Billing_Month,'Source - Billing Aug26'!$H$5:$H$773,"MONTHLY_MOORAGE"))</f>
        <v>1</v>
      </c>
      <c r="N380" s="28" t="n">
        <f aca="false">IF(M380=0,"",SUMIFS('Source - Billing Aug26'!$I$5:$I$773,'Source - Billing Aug26'!$E$5:$E$773,A380,'Source - Billing Aug26'!$B$5:$B$773,Billing_Month,'Source - Billing Aug26'!$H$5:$H$773,"MONTHLY_MOORAGE"))</f>
        <v>40</v>
      </c>
      <c r="O380" s="28" t="n">
        <f aca="false">IF(M380=0,"",SUMIFS('Source - Billing Aug26'!$L$5:$L$773,'Source - Billing Aug26'!$E$5:$E$773,A380,'Source - Billing Aug26'!$B$5:$B$773,Billing_Month,'Source - Billing Aug26'!$H$5:$H$773,"MONTHLY_MOORAGE"))</f>
        <v>10.4</v>
      </c>
      <c r="P380" s="39" t="n">
        <f aca="false">IF(D380&lt;&gt;"OCCUPIED","",SUMIFS('Source - Billing Aug26'!$M$5:$M$773,'Source - Billing Aug26'!$E$5:$E$773,A380,'Source - Billing Aug26'!$B$5:$B$773,Billing_Month,'Source - Billing Aug26'!$H$5:$H$773,"MONTHLY_MOORAGE"))</f>
        <v>416</v>
      </c>
      <c r="Q380" s="39" t="n">
        <f aca="false">IF(D380&lt;&gt;"OCCUPIED","",P380-L380)</f>
        <v>0</v>
      </c>
      <c r="R380" s="26" t="str">
        <f aca="false">IF(D380&lt;&gt;"OCCUPIED","OUT OF SCOPE",IF(M380=0,"MISSING AUGUST BILL",IF(M380&gt;1,"DUPLICATE BILL",IF(ABS(Q380)&lt;0.01,"MATCH",IF(Q380&gt;0,"OVERBILLED","UNDERBILLED")))))</f>
        <v>MATCH</v>
      </c>
      <c r="S380" s="26" t="str">
        <f aca="false">IF(M380=0,"",IFERROR(INDEX('Source - Billing Aug26'!$C$5:$C$773,MATCH(A380,'Source - Billing Aug26'!$E$5:$E$773,0)),""))</f>
        <v>AC-VB-0510</v>
      </c>
    </row>
    <row r="381" customFormat="false" ht="15" hidden="false" customHeight="true" outlineLevel="0" collapsed="false">
      <c r="A381" s="26" t="str">
        <f aca="false">'Source - Inventory'!A371</f>
        <v>VB-0511</v>
      </c>
      <c r="B381" s="26" t="str">
        <f aca="false">'Source - Inventory'!B371</f>
        <v>Vessbank</v>
      </c>
      <c r="C381" s="26" t="str">
        <f aca="false">'Source - Inventory'!G371</f>
        <v>COVERED</v>
      </c>
      <c r="D381" s="26" t="str">
        <f aca="false">'Source - Inventory'!J371</f>
        <v>OCCUPIED</v>
      </c>
      <c r="E381" s="26" t="str">
        <f aca="false">'Source - Inventory'!L371</f>
        <v>WL-02036</v>
      </c>
      <c r="F381" s="26" t="str">
        <f aca="false">'Source - Inventory'!M371</f>
        <v>Susan Miller</v>
      </c>
      <c r="G381" s="26" t="n">
        <f aca="false">'Source - Inventory'!E371</f>
        <v>28</v>
      </c>
      <c r="H381" s="28" t="n">
        <f aca="false">'Source - Inventory'!O371</f>
        <v>46.2</v>
      </c>
      <c r="I381" s="28" t="n">
        <f aca="false">IF(D381="OCCUPIED",ROUNDUP(H381,0),"")</f>
        <v>47</v>
      </c>
      <c r="J381" s="28" t="n">
        <f aca="false">IF(D381="OCCUPIED",MAX(G381,I381),"")</f>
        <v>47</v>
      </c>
      <c r="K381" s="28" t="n">
        <f aca="false">IF(D381&lt;&gt;"OCCUPIED","",IF(C381="COVERED",Covered_Rate,Open_Rate))</f>
        <v>10.4</v>
      </c>
      <c r="L381" s="39" t="n">
        <f aca="false">IF(D381="OCCUPIED",J381*K381,"")</f>
        <v>488.8</v>
      </c>
      <c r="M381" s="26" t="n">
        <f aca="false">IF(D381&lt;&gt;"OCCUPIED","",COUNTIFS('Source - Billing Aug26'!$E$5:$E$773,A381,'Source - Billing Aug26'!$B$5:$B$773,Billing_Month,'Source - Billing Aug26'!$H$5:$H$773,"MONTHLY_MOORAGE"))</f>
        <v>1</v>
      </c>
      <c r="N381" s="28" t="n">
        <f aca="false">IF(M381=0,"",SUMIFS('Source - Billing Aug26'!$I$5:$I$773,'Source - Billing Aug26'!$E$5:$E$773,A381,'Source - Billing Aug26'!$B$5:$B$773,Billing_Month,'Source - Billing Aug26'!$H$5:$H$773,"MONTHLY_MOORAGE"))</f>
        <v>47</v>
      </c>
      <c r="O381" s="28" t="n">
        <f aca="false">IF(M381=0,"",SUMIFS('Source - Billing Aug26'!$L$5:$L$773,'Source - Billing Aug26'!$E$5:$E$773,A381,'Source - Billing Aug26'!$B$5:$B$773,Billing_Month,'Source - Billing Aug26'!$H$5:$H$773,"MONTHLY_MOORAGE"))</f>
        <v>10.4</v>
      </c>
      <c r="P381" s="39" t="n">
        <f aca="false">IF(D381&lt;&gt;"OCCUPIED","",SUMIFS('Source - Billing Aug26'!$M$5:$M$773,'Source - Billing Aug26'!$E$5:$E$773,A381,'Source - Billing Aug26'!$B$5:$B$773,Billing_Month,'Source - Billing Aug26'!$H$5:$H$773,"MONTHLY_MOORAGE"))</f>
        <v>488.8</v>
      </c>
      <c r="Q381" s="39" t="n">
        <f aca="false">IF(D381&lt;&gt;"OCCUPIED","",P381-L381)</f>
        <v>0</v>
      </c>
      <c r="R381" s="26" t="str">
        <f aca="false">IF(D381&lt;&gt;"OCCUPIED","OUT OF SCOPE",IF(M381=0,"MISSING AUGUST BILL",IF(M381&gt;1,"DUPLICATE BILL",IF(ABS(Q381)&lt;0.01,"MATCH",IF(Q381&gt;0,"OVERBILLED","UNDERBILLED")))))</f>
        <v>MATCH</v>
      </c>
      <c r="S381" s="26" t="str">
        <f aca="false">IF(M381=0,"",IFERROR(INDEX('Source - Billing Aug26'!$C$5:$C$773,MATCH(A381,'Source - Billing Aug26'!$E$5:$E$773,0)),""))</f>
        <v>AC-VB-0511</v>
      </c>
    </row>
    <row r="382" customFormat="false" ht="15" hidden="false" customHeight="true" outlineLevel="0" collapsed="false">
      <c r="A382" s="26" t="str">
        <f aca="false">'Source - Inventory'!A372</f>
        <v>VB-0512</v>
      </c>
      <c r="B382" s="26" t="str">
        <f aca="false">'Source - Inventory'!B372</f>
        <v>Vessbank</v>
      </c>
      <c r="C382" s="26" t="str">
        <f aca="false">'Source - Inventory'!G372</f>
        <v>COVERED</v>
      </c>
      <c r="D382" s="26" t="str">
        <f aca="false">'Source - Inventory'!J372</f>
        <v>OCCUPIED</v>
      </c>
      <c r="E382" s="26" t="str">
        <f aca="false">'Source - Inventory'!L372</f>
        <v>WL-02592</v>
      </c>
      <c r="F382" s="26" t="str">
        <f aca="false">'Source - Inventory'!M372</f>
        <v>Stacy Hernandez</v>
      </c>
      <c r="G382" s="26" t="n">
        <f aca="false">'Source - Inventory'!E372</f>
        <v>28</v>
      </c>
      <c r="H382" s="28" t="n">
        <f aca="false">'Source - Inventory'!O372</f>
        <v>21.8</v>
      </c>
      <c r="I382" s="28" t="n">
        <f aca="false">IF(D382="OCCUPIED",ROUNDUP(H382,0),"")</f>
        <v>22</v>
      </c>
      <c r="J382" s="28" t="n">
        <f aca="false">IF(D382="OCCUPIED",MAX(G382,I382),"")</f>
        <v>28</v>
      </c>
      <c r="K382" s="28" t="n">
        <f aca="false">IF(D382&lt;&gt;"OCCUPIED","",IF(C382="COVERED",Covered_Rate,Open_Rate))</f>
        <v>10.4</v>
      </c>
      <c r="L382" s="39" t="n">
        <f aca="false">IF(D382="OCCUPIED",J382*K382,"")</f>
        <v>291.2</v>
      </c>
      <c r="M382" s="26" t="n">
        <f aca="false">IF(D382&lt;&gt;"OCCUPIED","",COUNTIFS('Source - Billing Aug26'!$E$5:$E$773,A382,'Source - Billing Aug26'!$B$5:$B$773,Billing_Month,'Source - Billing Aug26'!$H$5:$H$773,"MONTHLY_MOORAGE"))</f>
        <v>1</v>
      </c>
      <c r="N382" s="28" t="n">
        <f aca="false">IF(M382=0,"",SUMIFS('Source - Billing Aug26'!$I$5:$I$773,'Source - Billing Aug26'!$E$5:$E$773,A382,'Source - Billing Aug26'!$B$5:$B$773,Billing_Month,'Source - Billing Aug26'!$H$5:$H$773,"MONTHLY_MOORAGE"))</f>
        <v>28</v>
      </c>
      <c r="O382" s="28" t="n">
        <f aca="false">IF(M382=0,"",SUMIFS('Source - Billing Aug26'!$L$5:$L$773,'Source - Billing Aug26'!$E$5:$E$773,A382,'Source - Billing Aug26'!$B$5:$B$773,Billing_Month,'Source - Billing Aug26'!$H$5:$H$773,"MONTHLY_MOORAGE"))</f>
        <v>10.4</v>
      </c>
      <c r="P382" s="39" t="n">
        <f aca="false">IF(D382&lt;&gt;"OCCUPIED","",SUMIFS('Source - Billing Aug26'!$M$5:$M$773,'Source - Billing Aug26'!$E$5:$E$773,A382,'Source - Billing Aug26'!$B$5:$B$773,Billing_Month,'Source - Billing Aug26'!$H$5:$H$773,"MONTHLY_MOORAGE"))</f>
        <v>291.2</v>
      </c>
      <c r="Q382" s="39" t="n">
        <f aca="false">IF(D382&lt;&gt;"OCCUPIED","",P382-L382)</f>
        <v>0</v>
      </c>
      <c r="R382" s="26" t="str">
        <f aca="false">IF(D382&lt;&gt;"OCCUPIED","OUT OF SCOPE",IF(M382=0,"MISSING AUGUST BILL",IF(M382&gt;1,"DUPLICATE BILL",IF(ABS(Q382)&lt;0.01,"MATCH",IF(Q382&gt;0,"OVERBILLED","UNDERBILLED")))))</f>
        <v>MATCH</v>
      </c>
      <c r="S382" s="26" t="str">
        <f aca="false">IF(M382=0,"",IFERROR(INDEX('Source - Billing Aug26'!$C$5:$C$773,MATCH(A382,'Source - Billing Aug26'!$E$5:$E$773,0)),""))</f>
        <v>AC-VB-0512</v>
      </c>
    </row>
    <row r="383" customFormat="false" ht="15" hidden="false" customHeight="true" outlineLevel="0" collapsed="false">
      <c r="A383" s="26" t="str">
        <f aca="false">'Source - Inventory'!A373</f>
        <v>VB-0513</v>
      </c>
      <c r="B383" s="26" t="str">
        <f aca="false">'Source - Inventory'!B373</f>
        <v>Vessbank</v>
      </c>
      <c r="C383" s="26" t="str">
        <f aca="false">'Source - Inventory'!G373</f>
        <v>COVERED</v>
      </c>
      <c r="D383" s="26" t="str">
        <f aca="false">'Source - Inventory'!J373</f>
        <v>OCCUPIED</v>
      </c>
      <c r="E383" s="26" t="str">
        <f aca="false">'Source - Inventory'!L373</f>
        <v>WL-01169</v>
      </c>
      <c r="F383" s="26" t="str">
        <f aca="false">'Source - Inventory'!M373</f>
        <v>Cheyenne Kim</v>
      </c>
      <c r="G383" s="26" t="n">
        <f aca="false">'Source - Inventory'!E373</f>
        <v>32</v>
      </c>
      <c r="H383" s="28" t="n">
        <f aca="false">'Source - Inventory'!O373</f>
        <v>57.9</v>
      </c>
      <c r="I383" s="28" t="n">
        <f aca="false">IF(D383="OCCUPIED",ROUNDUP(H383,0),"")</f>
        <v>58</v>
      </c>
      <c r="J383" s="28" t="n">
        <f aca="false">IF(D383="OCCUPIED",MAX(G383,I383),"")</f>
        <v>58</v>
      </c>
      <c r="K383" s="28" t="n">
        <f aca="false">IF(D383&lt;&gt;"OCCUPIED","",IF(C383="COVERED",Covered_Rate,Open_Rate))</f>
        <v>10.4</v>
      </c>
      <c r="L383" s="39" t="n">
        <f aca="false">IF(D383="OCCUPIED",J383*K383,"")</f>
        <v>603.2</v>
      </c>
      <c r="M383" s="26" t="n">
        <f aca="false">IF(D383&lt;&gt;"OCCUPIED","",COUNTIFS('Source - Billing Aug26'!$E$5:$E$773,A383,'Source - Billing Aug26'!$B$5:$B$773,Billing_Month,'Source - Billing Aug26'!$H$5:$H$773,"MONTHLY_MOORAGE"))</f>
        <v>1</v>
      </c>
      <c r="N383" s="28" t="n">
        <f aca="false">IF(M383=0,"",SUMIFS('Source - Billing Aug26'!$I$5:$I$773,'Source - Billing Aug26'!$E$5:$E$773,A383,'Source - Billing Aug26'!$B$5:$B$773,Billing_Month,'Source - Billing Aug26'!$H$5:$H$773,"MONTHLY_MOORAGE"))</f>
        <v>58</v>
      </c>
      <c r="O383" s="28" t="n">
        <f aca="false">IF(M383=0,"",SUMIFS('Source - Billing Aug26'!$L$5:$L$773,'Source - Billing Aug26'!$E$5:$E$773,A383,'Source - Billing Aug26'!$B$5:$B$773,Billing_Month,'Source - Billing Aug26'!$H$5:$H$773,"MONTHLY_MOORAGE"))</f>
        <v>10.4</v>
      </c>
      <c r="P383" s="39" t="n">
        <f aca="false">IF(D383&lt;&gt;"OCCUPIED","",SUMIFS('Source - Billing Aug26'!$M$5:$M$773,'Source - Billing Aug26'!$E$5:$E$773,A383,'Source - Billing Aug26'!$B$5:$B$773,Billing_Month,'Source - Billing Aug26'!$H$5:$H$773,"MONTHLY_MOORAGE"))</f>
        <v>603.2</v>
      </c>
      <c r="Q383" s="39" t="n">
        <f aca="false">IF(D383&lt;&gt;"OCCUPIED","",P383-L383)</f>
        <v>0</v>
      </c>
      <c r="R383" s="26" t="str">
        <f aca="false">IF(D383&lt;&gt;"OCCUPIED","OUT OF SCOPE",IF(M383=0,"MISSING AUGUST BILL",IF(M383&gt;1,"DUPLICATE BILL",IF(ABS(Q383)&lt;0.01,"MATCH",IF(Q383&gt;0,"OVERBILLED","UNDERBILLED")))))</f>
        <v>MATCH</v>
      </c>
      <c r="S383" s="26" t="str">
        <f aca="false">IF(M383=0,"",IFERROR(INDEX('Source - Billing Aug26'!$C$5:$C$773,MATCH(A383,'Source - Billing Aug26'!$E$5:$E$773,0)),""))</f>
        <v>AC-VB-0513</v>
      </c>
    </row>
    <row r="384" customFormat="false" ht="15" hidden="false" customHeight="true" outlineLevel="0" collapsed="false">
      <c r="A384" s="26" t="str">
        <f aca="false">'Source - Inventory'!A374</f>
        <v>VB-0514</v>
      </c>
      <c r="B384" s="26" t="str">
        <f aca="false">'Source - Inventory'!B374</f>
        <v>Vessbank</v>
      </c>
      <c r="C384" s="26" t="str">
        <f aca="false">'Source - Inventory'!G374</f>
        <v>COVERED</v>
      </c>
      <c r="D384" s="26" t="str">
        <f aca="false">'Source - Inventory'!J374</f>
        <v>OCCUPIED</v>
      </c>
      <c r="E384" s="26" t="str">
        <f aca="false">'Source - Inventory'!L374</f>
        <v>WL-03262</v>
      </c>
      <c r="F384" s="26" t="str">
        <f aca="false">'Source - Inventory'!M374</f>
        <v>Melissa Kerr</v>
      </c>
      <c r="G384" s="26" t="n">
        <f aca="false">'Source - Inventory'!E374</f>
        <v>24</v>
      </c>
      <c r="H384" s="28" t="n">
        <f aca="false">'Source - Inventory'!O374</f>
        <v>26</v>
      </c>
      <c r="I384" s="28" t="n">
        <f aca="false">IF(D384="OCCUPIED",ROUNDUP(H384,0),"")</f>
        <v>26</v>
      </c>
      <c r="J384" s="28" t="n">
        <f aca="false">IF(D384="OCCUPIED",MAX(G384,I384),"")</f>
        <v>26</v>
      </c>
      <c r="K384" s="28" t="n">
        <f aca="false">IF(D384&lt;&gt;"OCCUPIED","",IF(C384="COVERED",Covered_Rate,Open_Rate))</f>
        <v>10.4</v>
      </c>
      <c r="L384" s="39" t="n">
        <f aca="false">IF(D384="OCCUPIED",J384*K384,"")</f>
        <v>270.4</v>
      </c>
      <c r="M384" s="26" t="n">
        <f aca="false">IF(D384&lt;&gt;"OCCUPIED","",COUNTIFS('Source - Billing Aug26'!$E$5:$E$773,A384,'Source - Billing Aug26'!$B$5:$B$773,Billing_Month,'Source - Billing Aug26'!$H$5:$H$773,"MONTHLY_MOORAGE"))</f>
        <v>1</v>
      </c>
      <c r="N384" s="28" t="n">
        <f aca="false">IF(M384=0,"",SUMIFS('Source - Billing Aug26'!$I$5:$I$773,'Source - Billing Aug26'!$E$5:$E$773,A384,'Source - Billing Aug26'!$B$5:$B$773,Billing_Month,'Source - Billing Aug26'!$H$5:$H$773,"MONTHLY_MOORAGE"))</f>
        <v>26</v>
      </c>
      <c r="O384" s="28" t="n">
        <f aca="false">IF(M384=0,"",SUMIFS('Source - Billing Aug26'!$L$5:$L$773,'Source - Billing Aug26'!$E$5:$E$773,A384,'Source - Billing Aug26'!$B$5:$B$773,Billing_Month,'Source - Billing Aug26'!$H$5:$H$773,"MONTHLY_MOORAGE"))</f>
        <v>10.4</v>
      </c>
      <c r="P384" s="39" t="n">
        <f aca="false">IF(D384&lt;&gt;"OCCUPIED","",SUMIFS('Source - Billing Aug26'!$M$5:$M$773,'Source - Billing Aug26'!$E$5:$E$773,A384,'Source - Billing Aug26'!$B$5:$B$773,Billing_Month,'Source - Billing Aug26'!$H$5:$H$773,"MONTHLY_MOORAGE"))</f>
        <v>270.4</v>
      </c>
      <c r="Q384" s="39" t="n">
        <f aca="false">IF(D384&lt;&gt;"OCCUPIED","",P384-L384)</f>
        <v>0</v>
      </c>
      <c r="R384" s="26" t="str">
        <f aca="false">IF(D384&lt;&gt;"OCCUPIED","OUT OF SCOPE",IF(M384=0,"MISSING AUGUST BILL",IF(M384&gt;1,"DUPLICATE BILL",IF(ABS(Q384)&lt;0.01,"MATCH",IF(Q384&gt;0,"OVERBILLED","UNDERBILLED")))))</f>
        <v>MATCH</v>
      </c>
      <c r="S384" s="26" t="str">
        <f aca="false">IF(M384=0,"",IFERROR(INDEX('Source - Billing Aug26'!$C$5:$C$773,MATCH(A384,'Source - Billing Aug26'!$E$5:$E$773,0)),""))</f>
        <v>AC-VB-0514</v>
      </c>
    </row>
    <row r="385" customFormat="false" ht="15" hidden="false" customHeight="true" outlineLevel="0" collapsed="false">
      <c r="A385" s="26" t="str">
        <f aca="false">'Source - Inventory'!A375</f>
        <v>VB-0515</v>
      </c>
      <c r="B385" s="26" t="str">
        <f aca="false">'Source - Inventory'!B375</f>
        <v>Vessbank</v>
      </c>
      <c r="C385" s="26" t="str">
        <f aca="false">'Source - Inventory'!G375</f>
        <v>COVERED</v>
      </c>
      <c r="D385" s="26" t="str">
        <f aca="false">'Source - Inventory'!J375</f>
        <v>OCCUPIED</v>
      </c>
      <c r="E385" s="26" t="str">
        <f aca="false">'Source - Inventory'!L375</f>
        <v>WL-02590</v>
      </c>
      <c r="F385" s="26" t="str">
        <f aca="false">'Source - Inventory'!M375</f>
        <v>Thomas Anderson</v>
      </c>
      <c r="G385" s="26" t="n">
        <f aca="false">'Source - Inventory'!E375</f>
        <v>24</v>
      </c>
      <c r="H385" s="28" t="n">
        <f aca="false">'Source - Inventory'!O375</f>
        <v>41.5</v>
      </c>
      <c r="I385" s="28" t="n">
        <f aca="false">IF(D385="OCCUPIED",ROUNDUP(H385,0),"")</f>
        <v>42</v>
      </c>
      <c r="J385" s="28" t="n">
        <f aca="false">IF(D385="OCCUPIED",MAX(G385,I385),"")</f>
        <v>42</v>
      </c>
      <c r="K385" s="28" t="n">
        <f aca="false">IF(D385&lt;&gt;"OCCUPIED","",IF(C385="COVERED",Covered_Rate,Open_Rate))</f>
        <v>10.4</v>
      </c>
      <c r="L385" s="39" t="n">
        <f aca="false">IF(D385="OCCUPIED",J385*K385,"")</f>
        <v>436.8</v>
      </c>
      <c r="M385" s="26" t="n">
        <f aca="false">IF(D385&lt;&gt;"OCCUPIED","",COUNTIFS('Source - Billing Aug26'!$E$5:$E$773,A385,'Source - Billing Aug26'!$B$5:$B$773,Billing_Month,'Source - Billing Aug26'!$H$5:$H$773,"MONTHLY_MOORAGE"))</f>
        <v>1</v>
      </c>
      <c r="N385" s="28" t="n">
        <f aca="false">IF(M385=0,"",SUMIFS('Source - Billing Aug26'!$I$5:$I$773,'Source - Billing Aug26'!$E$5:$E$773,A385,'Source - Billing Aug26'!$B$5:$B$773,Billing_Month,'Source - Billing Aug26'!$H$5:$H$773,"MONTHLY_MOORAGE"))</f>
        <v>42</v>
      </c>
      <c r="O385" s="28" t="n">
        <f aca="false">IF(M385=0,"",SUMIFS('Source - Billing Aug26'!$L$5:$L$773,'Source - Billing Aug26'!$E$5:$E$773,A385,'Source - Billing Aug26'!$B$5:$B$773,Billing_Month,'Source - Billing Aug26'!$H$5:$H$773,"MONTHLY_MOORAGE"))</f>
        <v>10.4</v>
      </c>
      <c r="P385" s="39" t="n">
        <f aca="false">IF(D385&lt;&gt;"OCCUPIED","",SUMIFS('Source - Billing Aug26'!$M$5:$M$773,'Source - Billing Aug26'!$E$5:$E$773,A385,'Source - Billing Aug26'!$B$5:$B$773,Billing_Month,'Source - Billing Aug26'!$H$5:$H$773,"MONTHLY_MOORAGE"))</f>
        <v>436.8</v>
      </c>
      <c r="Q385" s="39" t="n">
        <f aca="false">IF(D385&lt;&gt;"OCCUPIED","",P385-L385)</f>
        <v>0</v>
      </c>
      <c r="R385" s="26" t="str">
        <f aca="false">IF(D385&lt;&gt;"OCCUPIED","OUT OF SCOPE",IF(M385=0,"MISSING AUGUST BILL",IF(M385&gt;1,"DUPLICATE BILL",IF(ABS(Q385)&lt;0.01,"MATCH",IF(Q385&gt;0,"OVERBILLED","UNDERBILLED")))))</f>
        <v>MATCH</v>
      </c>
      <c r="S385" s="26" t="str">
        <f aca="false">IF(M385=0,"",IFERROR(INDEX('Source - Billing Aug26'!$C$5:$C$773,MATCH(A385,'Source - Billing Aug26'!$E$5:$E$773,0)),""))</f>
        <v>AC-VB-0515</v>
      </c>
    </row>
    <row r="386" customFormat="false" ht="15" hidden="false" customHeight="true" outlineLevel="0" collapsed="false">
      <c r="A386" s="26" t="str">
        <f aca="false">'Source - Inventory'!A376</f>
        <v>VB-0516</v>
      </c>
      <c r="B386" s="26" t="str">
        <f aca="false">'Source - Inventory'!B376</f>
        <v>Vessbank</v>
      </c>
      <c r="C386" s="26" t="str">
        <f aca="false">'Source - Inventory'!G376</f>
        <v>COVERED</v>
      </c>
      <c r="D386" s="26" t="str">
        <f aca="false">'Source - Inventory'!J376</f>
        <v>GUEST</v>
      </c>
      <c r="E386" s="26" t="n">
        <f aca="false">'Source - Inventory'!L376</f>
        <v>0</v>
      </c>
      <c r="F386" s="26" t="n">
        <f aca="false">'Source - Inventory'!M376</f>
        <v>0</v>
      </c>
      <c r="G386" s="26" t="n">
        <f aca="false">'Source - Inventory'!E376</f>
        <v>32</v>
      </c>
      <c r="H386" s="28" t="n">
        <f aca="false">'Source - Inventory'!O376</f>
        <v>0</v>
      </c>
      <c r="I386" s="28" t="str">
        <f aca="false">IF(D386="OCCUPIED",ROUNDUP(H386,0),"")</f>
        <v/>
      </c>
      <c r="J386" s="28" t="str">
        <f aca="false">IF(D386="OCCUPIED",MAX(G386,I386),"")</f>
        <v/>
      </c>
      <c r="K386" s="28" t="str">
        <f aca="false">IF(D386&lt;&gt;"OCCUPIED","",IF(C386="COVERED",Covered_Rate,Open_Rate))</f>
        <v/>
      </c>
      <c r="L386" s="39" t="str">
        <f aca="false">IF(D386="OCCUPIED",J386*K386,"")</f>
        <v/>
      </c>
      <c r="M386" s="26" t="str">
        <f aca="false">IF(D386&lt;&gt;"OCCUPIED","",COUNTIFS('Source - Billing Aug26'!$E$5:$E$773,A386,'Source - Billing Aug26'!$B$5:$B$773,Billing_Month,'Source - Billing Aug26'!$H$5:$H$773,"MONTHLY_MOORAGE"))</f>
        <v/>
      </c>
      <c r="N386" s="28" t="n">
        <f aca="false">IF(M386=0,"",SUMIFS('Source - Billing Aug26'!$I$5:$I$773,'Source - Billing Aug26'!$E$5:$E$773,A386,'Source - Billing Aug26'!$B$5:$B$773,Billing_Month,'Source - Billing Aug26'!$H$5:$H$773,"MONTHLY_MOORAGE"))</f>
        <v>0</v>
      </c>
      <c r="O386" s="28" t="n">
        <f aca="false">IF(M386=0,"",SUMIFS('Source - Billing Aug26'!$L$5:$L$773,'Source - Billing Aug26'!$E$5:$E$773,A386,'Source - Billing Aug26'!$B$5:$B$773,Billing_Month,'Source - Billing Aug26'!$H$5:$H$773,"MONTHLY_MOORAGE"))</f>
        <v>0</v>
      </c>
      <c r="P386" s="39" t="str">
        <f aca="false">IF(D386&lt;&gt;"OCCUPIED","",SUMIFS('Source - Billing Aug26'!$M$5:$M$773,'Source - Billing Aug26'!$E$5:$E$773,A386,'Source - Billing Aug26'!$B$5:$B$773,Billing_Month,'Source - Billing Aug26'!$H$5:$H$773,"MONTHLY_MOORAGE"))</f>
        <v/>
      </c>
      <c r="Q386" s="39" t="str">
        <f aca="false">IF(D386&lt;&gt;"OCCUPIED","",P386-L386)</f>
        <v/>
      </c>
      <c r="R386" s="26" t="str">
        <f aca="false">IF(D386&lt;&gt;"OCCUPIED","OUT OF SCOPE",IF(M386=0,"MISSING AUGUST BILL",IF(M386&gt;1,"DUPLICATE BILL",IF(ABS(Q386)&lt;0.01,"MATCH",IF(Q386&gt;0,"OVERBILLED","UNDERBILLED")))))</f>
        <v>OUT OF SCOPE</v>
      </c>
      <c r="S386" s="26" t="str">
        <f aca="false">IF(M386=0,"",IFERROR(INDEX('Source - Billing Aug26'!$C$5:$C$773,MATCH(A386,'Source - Billing Aug26'!$E$5:$E$773,0)),""))</f>
        <v/>
      </c>
    </row>
    <row r="387" customFormat="false" ht="15" hidden="false" customHeight="true" outlineLevel="0" collapsed="false">
      <c r="A387" s="26" t="str">
        <f aca="false">'Source - Inventory'!A377</f>
        <v>VB-0517</v>
      </c>
      <c r="B387" s="26" t="str">
        <f aca="false">'Source - Inventory'!B377</f>
        <v>Vessbank</v>
      </c>
      <c r="C387" s="26" t="str">
        <f aca="false">'Source - Inventory'!G377</f>
        <v>COVERED</v>
      </c>
      <c r="D387" s="26" t="str">
        <f aca="false">'Source - Inventory'!J377</f>
        <v>OCCUPIED</v>
      </c>
      <c r="E387" s="26" t="str">
        <f aca="false">'Source - Inventory'!L377</f>
        <v>WL-03489</v>
      </c>
      <c r="F387" s="26" t="str">
        <f aca="false">'Source - Inventory'!M377</f>
        <v>Alec Padilla</v>
      </c>
      <c r="G387" s="26" t="n">
        <f aca="false">'Source - Inventory'!E377</f>
        <v>28</v>
      </c>
      <c r="H387" s="28" t="n">
        <f aca="false">'Source - Inventory'!O377</f>
        <v>59.8</v>
      </c>
      <c r="I387" s="28" t="n">
        <f aca="false">IF(D387="OCCUPIED",ROUNDUP(H387,0),"")</f>
        <v>60</v>
      </c>
      <c r="J387" s="28" t="n">
        <f aca="false">IF(D387="OCCUPIED",MAX(G387,I387),"")</f>
        <v>60</v>
      </c>
      <c r="K387" s="28" t="n">
        <f aca="false">IF(D387&lt;&gt;"OCCUPIED","",IF(C387="COVERED",Covered_Rate,Open_Rate))</f>
        <v>10.4</v>
      </c>
      <c r="L387" s="39" t="n">
        <f aca="false">IF(D387="OCCUPIED",J387*K387,"")</f>
        <v>624</v>
      </c>
      <c r="M387" s="26" t="n">
        <f aca="false">IF(D387&lt;&gt;"OCCUPIED","",COUNTIFS('Source - Billing Aug26'!$E$5:$E$773,A387,'Source - Billing Aug26'!$B$5:$B$773,Billing_Month,'Source - Billing Aug26'!$H$5:$H$773,"MONTHLY_MOORAGE"))</f>
        <v>1</v>
      </c>
      <c r="N387" s="28" t="n">
        <f aca="false">IF(M387=0,"",SUMIFS('Source - Billing Aug26'!$I$5:$I$773,'Source - Billing Aug26'!$E$5:$E$773,A387,'Source - Billing Aug26'!$B$5:$B$773,Billing_Month,'Source - Billing Aug26'!$H$5:$H$773,"MONTHLY_MOORAGE"))</f>
        <v>60</v>
      </c>
      <c r="O387" s="28" t="n">
        <f aca="false">IF(M387=0,"",SUMIFS('Source - Billing Aug26'!$L$5:$L$773,'Source - Billing Aug26'!$E$5:$E$773,A387,'Source - Billing Aug26'!$B$5:$B$773,Billing_Month,'Source - Billing Aug26'!$H$5:$H$773,"MONTHLY_MOORAGE"))</f>
        <v>10.4</v>
      </c>
      <c r="P387" s="39" t="n">
        <f aca="false">IF(D387&lt;&gt;"OCCUPIED","",SUMIFS('Source - Billing Aug26'!$M$5:$M$773,'Source - Billing Aug26'!$E$5:$E$773,A387,'Source - Billing Aug26'!$B$5:$B$773,Billing_Month,'Source - Billing Aug26'!$H$5:$H$773,"MONTHLY_MOORAGE"))</f>
        <v>624</v>
      </c>
      <c r="Q387" s="39" t="n">
        <f aca="false">IF(D387&lt;&gt;"OCCUPIED","",P387-L387)</f>
        <v>0</v>
      </c>
      <c r="R387" s="26" t="str">
        <f aca="false">IF(D387&lt;&gt;"OCCUPIED","OUT OF SCOPE",IF(M387=0,"MISSING AUGUST BILL",IF(M387&gt;1,"DUPLICATE BILL",IF(ABS(Q387)&lt;0.01,"MATCH",IF(Q387&gt;0,"OVERBILLED","UNDERBILLED")))))</f>
        <v>MATCH</v>
      </c>
      <c r="S387" s="26" t="str">
        <f aca="false">IF(M387=0,"",IFERROR(INDEX('Source - Billing Aug26'!$C$5:$C$773,MATCH(A387,'Source - Billing Aug26'!$E$5:$E$773,0)),""))</f>
        <v>AC-VB-0517</v>
      </c>
    </row>
    <row r="388" customFormat="false" ht="15" hidden="false" customHeight="true" outlineLevel="0" collapsed="false">
      <c r="A388" s="26" t="str">
        <f aca="false">'Source - Inventory'!A378</f>
        <v>VB-0518</v>
      </c>
      <c r="B388" s="26" t="str">
        <f aca="false">'Source - Inventory'!B378</f>
        <v>Vessbank</v>
      </c>
      <c r="C388" s="26" t="str">
        <f aca="false">'Source - Inventory'!G378</f>
        <v>COVERED</v>
      </c>
      <c r="D388" s="26" t="str">
        <f aca="false">'Source - Inventory'!J378</f>
        <v>OCCUPIED</v>
      </c>
      <c r="E388" s="26" t="str">
        <f aca="false">'Source - Inventory'!L378</f>
        <v>WL-01561</v>
      </c>
      <c r="F388" s="26" t="str">
        <f aca="false">'Source - Inventory'!M378</f>
        <v>Brandon Jacobs</v>
      </c>
      <c r="G388" s="26" t="n">
        <f aca="false">'Source - Inventory'!E378</f>
        <v>28</v>
      </c>
      <c r="H388" s="28" t="n">
        <f aca="false">'Source - Inventory'!O378</f>
        <v>56.9</v>
      </c>
      <c r="I388" s="28" t="n">
        <f aca="false">IF(D388="OCCUPIED",ROUNDUP(H388,0),"")</f>
        <v>57</v>
      </c>
      <c r="J388" s="28" t="n">
        <f aca="false">IF(D388="OCCUPIED",MAX(G388,I388),"")</f>
        <v>57</v>
      </c>
      <c r="K388" s="28" t="n">
        <f aca="false">IF(D388&lt;&gt;"OCCUPIED","",IF(C388="COVERED",Covered_Rate,Open_Rate))</f>
        <v>10.4</v>
      </c>
      <c r="L388" s="39" t="n">
        <f aca="false">IF(D388="OCCUPIED",J388*K388,"")</f>
        <v>592.8</v>
      </c>
      <c r="M388" s="26" t="n">
        <f aca="false">IF(D388&lt;&gt;"OCCUPIED","",COUNTIFS('Source - Billing Aug26'!$E$5:$E$773,A388,'Source - Billing Aug26'!$B$5:$B$773,Billing_Month,'Source - Billing Aug26'!$H$5:$H$773,"MONTHLY_MOORAGE"))</f>
        <v>1</v>
      </c>
      <c r="N388" s="28" t="n">
        <f aca="false">IF(M388=0,"",SUMIFS('Source - Billing Aug26'!$I$5:$I$773,'Source - Billing Aug26'!$E$5:$E$773,A388,'Source - Billing Aug26'!$B$5:$B$773,Billing_Month,'Source - Billing Aug26'!$H$5:$H$773,"MONTHLY_MOORAGE"))</f>
        <v>57</v>
      </c>
      <c r="O388" s="28" t="n">
        <f aca="false">IF(M388=0,"",SUMIFS('Source - Billing Aug26'!$L$5:$L$773,'Source - Billing Aug26'!$E$5:$E$773,A388,'Source - Billing Aug26'!$B$5:$B$773,Billing_Month,'Source - Billing Aug26'!$H$5:$H$773,"MONTHLY_MOORAGE"))</f>
        <v>10.4</v>
      </c>
      <c r="P388" s="39" t="n">
        <f aca="false">IF(D388&lt;&gt;"OCCUPIED","",SUMIFS('Source - Billing Aug26'!$M$5:$M$773,'Source - Billing Aug26'!$E$5:$E$773,A388,'Source - Billing Aug26'!$B$5:$B$773,Billing_Month,'Source - Billing Aug26'!$H$5:$H$773,"MONTHLY_MOORAGE"))</f>
        <v>592.8</v>
      </c>
      <c r="Q388" s="39" t="n">
        <f aca="false">IF(D388&lt;&gt;"OCCUPIED","",P388-L388)</f>
        <v>0</v>
      </c>
      <c r="R388" s="26" t="str">
        <f aca="false">IF(D388&lt;&gt;"OCCUPIED","OUT OF SCOPE",IF(M388=0,"MISSING AUGUST BILL",IF(M388&gt;1,"DUPLICATE BILL",IF(ABS(Q388)&lt;0.01,"MATCH",IF(Q388&gt;0,"OVERBILLED","UNDERBILLED")))))</f>
        <v>MATCH</v>
      </c>
      <c r="S388" s="26" t="str">
        <f aca="false">IF(M388=0,"",IFERROR(INDEX('Source - Billing Aug26'!$C$5:$C$773,MATCH(A388,'Source - Billing Aug26'!$E$5:$E$773,0)),""))</f>
        <v>AC-VB-0518</v>
      </c>
    </row>
    <row r="389" customFormat="false" ht="15" hidden="false" customHeight="true" outlineLevel="0" collapsed="false">
      <c r="A389" s="26" t="str">
        <f aca="false">'Source - Inventory'!A379</f>
        <v>VB-0519</v>
      </c>
      <c r="B389" s="26" t="str">
        <f aca="false">'Source - Inventory'!B379</f>
        <v>Vessbank</v>
      </c>
      <c r="C389" s="26" t="str">
        <f aca="false">'Source - Inventory'!G379</f>
        <v>COVERED</v>
      </c>
      <c r="D389" s="26" t="str">
        <f aca="false">'Source - Inventory'!J379</f>
        <v>OCCUPIED</v>
      </c>
      <c r="E389" s="26" t="str">
        <f aca="false">'Source - Inventory'!L379</f>
        <v>WL-02751</v>
      </c>
      <c r="F389" s="26" t="str">
        <f aca="false">'Source - Inventory'!M379</f>
        <v>Tracy Austin</v>
      </c>
      <c r="G389" s="26" t="n">
        <f aca="false">'Source - Inventory'!E379</f>
        <v>24</v>
      </c>
      <c r="H389" s="28" t="n">
        <f aca="false">'Source - Inventory'!O379</f>
        <v>48.2</v>
      </c>
      <c r="I389" s="28" t="n">
        <f aca="false">IF(D389="OCCUPIED",ROUNDUP(H389,0),"")</f>
        <v>49</v>
      </c>
      <c r="J389" s="28" t="n">
        <f aca="false">IF(D389="OCCUPIED",MAX(G389,I389),"")</f>
        <v>49</v>
      </c>
      <c r="K389" s="28" t="n">
        <f aca="false">IF(D389&lt;&gt;"OCCUPIED","",IF(C389="COVERED",Covered_Rate,Open_Rate))</f>
        <v>10.4</v>
      </c>
      <c r="L389" s="39" t="n">
        <f aca="false">IF(D389="OCCUPIED",J389*K389,"")</f>
        <v>509.6</v>
      </c>
      <c r="M389" s="26" t="n">
        <f aca="false">IF(D389&lt;&gt;"OCCUPIED","",COUNTIFS('Source - Billing Aug26'!$E$5:$E$773,A389,'Source - Billing Aug26'!$B$5:$B$773,Billing_Month,'Source - Billing Aug26'!$H$5:$H$773,"MONTHLY_MOORAGE"))</f>
        <v>1</v>
      </c>
      <c r="N389" s="28" t="n">
        <f aca="false">IF(M389=0,"",SUMIFS('Source - Billing Aug26'!$I$5:$I$773,'Source - Billing Aug26'!$E$5:$E$773,A389,'Source - Billing Aug26'!$B$5:$B$773,Billing_Month,'Source - Billing Aug26'!$H$5:$H$773,"MONTHLY_MOORAGE"))</f>
        <v>49</v>
      </c>
      <c r="O389" s="28" t="n">
        <f aca="false">IF(M389=0,"",SUMIFS('Source - Billing Aug26'!$L$5:$L$773,'Source - Billing Aug26'!$E$5:$E$773,A389,'Source - Billing Aug26'!$B$5:$B$773,Billing_Month,'Source - Billing Aug26'!$H$5:$H$773,"MONTHLY_MOORAGE"))</f>
        <v>10.4</v>
      </c>
      <c r="P389" s="39" t="n">
        <f aca="false">IF(D389&lt;&gt;"OCCUPIED","",SUMIFS('Source - Billing Aug26'!$M$5:$M$773,'Source - Billing Aug26'!$E$5:$E$773,A389,'Source - Billing Aug26'!$B$5:$B$773,Billing_Month,'Source - Billing Aug26'!$H$5:$H$773,"MONTHLY_MOORAGE"))</f>
        <v>509.6</v>
      </c>
      <c r="Q389" s="39" t="n">
        <f aca="false">IF(D389&lt;&gt;"OCCUPIED","",P389-L389)</f>
        <v>0</v>
      </c>
      <c r="R389" s="26" t="str">
        <f aca="false">IF(D389&lt;&gt;"OCCUPIED","OUT OF SCOPE",IF(M389=0,"MISSING AUGUST BILL",IF(M389&gt;1,"DUPLICATE BILL",IF(ABS(Q389)&lt;0.01,"MATCH",IF(Q389&gt;0,"OVERBILLED","UNDERBILLED")))))</f>
        <v>MATCH</v>
      </c>
      <c r="S389" s="26" t="str">
        <f aca="false">IF(M389=0,"",IFERROR(INDEX('Source - Billing Aug26'!$C$5:$C$773,MATCH(A389,'Source - Billing Aug26'!$E$5:$E$773,0)),""))</f>
        <v>AC-VB-0519</v>
      </c>
    </row>
    <row r="390" customFormat="false" ht="15" hidden="false" customHeight="true" outlineLevel="0" collapsed="false">
      <c r="A390" s="26" t="str">
        <f aca="false">'Source - Inventory'!A380</f>
        <v>VB-0520</v>
      </c>
      <c r="B390" s="26" t="str">
        <f aca="false">'Source - Inventory'!B380</f>
        <v>Vessbank</v>
      </c>
      <c r="C390" s="26" t="str">
        <f aca="false">'Source - Inventory'!G380</f>
        <v>COVERED</v>
      </c>
      <c r="D390" s="26" t="str">
        <f aca="false">'Source - Inventory'!J380</f>
        <v>OCCUPIED</v>
      </c>
      <c r="E390" s="26" t="str">
        <f aca="false">'Source - Inventory'!L380</f>
        <v>WL-03010</v>
      </c>
      <c r="F390" s="26" t="str">
        <f aca="false">'Source - Inventory'!M380</f>
        <v>Anthony Fleming</v>
      </c>
      <c r="G390" s="26" t="n">
        <f aca="false">'Source - Inventory'!E380</f>
        <v>28</v>
      </c>
      <c r="H390" s="28" t="n">
        <f aca="false">'Source - Inventory'!O380</f>
        <v>36</v>
      </c>
      <c r="I390" s="28" t="n">
        <f aca="false">IF(D390="OCCUPIED",ROUNDUP(H390,0),"")</f>
        <v>36</v>
      </c>
      <c r="J390" s="28" t="n">
        <f aca="false">IF(D390="OCCUPIED",MAX(G390,I390),"")</f>
        <v>36</v>
      </c>
      <c r="K390" s="28" t="n">
        <f aca="false">IF(D390&lt;&gt;"OCCUPIED","",IF(C390="COVERED",Covered_Rate,Open_Rate))</f>
        <v>10.4</v>
      </c>
      <c r="L390" s="39" t="n">
        <f aca="false">IF(D390="OCCUPIED",J390*K390,"")</f>
        <v>374.4</v>
      </c>
      <c r="M390" s="26" t="n">
        <f aca="false">IF(D390&lt;&gt;"OCCUPIED","",COUNTIFS('Source - Billing Aug26'!$E$5:$E$773,A390,'Source - Billing Aug26'!$B$5:$B$773,Billing_Month,'Source - Billing Aug26'!$H$5:$H$773,"MONTHLY_MOORAGE"))</f>
        <v>1</v>
      </c>
      <c r="N390" s="28" t="n">
        <f aca="false">IF(M390=0,"",SUMIFS('Source - Billing Aug26'!$I$5:$I$773,'Source - Billing Aug26'!$E$5:$E$773,A390,'Source - Billing Aug26'!$B$5:$B$773,Billing_Month,'Source - Billing Aug26'!$H$5:$H$773,"MONTHLY_MOORAGE"))</f>
        <v>36</v>
      </c>
      <c r="O390" s="28" t="n">
        <f aca="false">IF(M390=0,"",SUMIFS('Source - Billing Aug26'!$L$5:$L$773,'Source - Billing Aug26'!$E$5:$E$773,A390,'Source - Billing Aug26'!$B$5:$B$773,Billing_Month,'Source - Billing Aug26'!$H$5:$H$773,"MONTHLY_MOORAGE"))</f>
        <v>10.4</v>
      </c>
      <c r="P390" s="39" t="n">
        <f aca="false">IF(D390&lt;&gt;"OCCUPIED","",SUMIFS('Source - Billing Aug26'!$M$5:$M$773,'Source - Billing Aug26'!$E$5:$E$773,A390,'Source - Billing Aug26'!$B$5:$B$773,Billing_Month,'Source - Billing Aug26'!$H$5:$H$773,"MONTHLY_MOORAGE"))</f>
        <v>374.4</v>
      </c>
      <c r="Q390" s="39" t="n">
        <f aca="false">IF(D390&lt;&gt;"OCCUPIED","",P390-L390)</f>
        <v>0</v>
      </c>
      <c r="R390" s="26" t="str">
        <f aca="false">IF(D390&lt;&gt;"OCCUPIED","OUT OF SCOPE",IF(M390=0,"MISSING AUGUST BILL",IF(M390&gt;1,"DUPLICATE BILL",IF(ABS(Q390)&lt;0.01,"MATCH",IF(Q390&gt;0,"OVERBILLED","UNDERBILLED")))))</f>
        <v>MATCH</v>
      </c>
      <c r="S390" s="26" t="str">
        <f aca="false">IF(M390=0,"",IFERROR(INDEX('Source - Billing Aug26'!$C$5:$C$773,MATCH(A390,'Source - Billing Aug26'!$E$5:$E$773,0)),""))</f>
        <v>AC-VB-0520</v>
      </c>
    </row>
    <row r="391" customFormat="false" ht="15" hidden="false" customHeight="true" outlineLevel="0" collapsed="false">
      <c r="A391" s="26" t="str">
        <f aca="false">'Source - Inventory'!A381</f>
        <v>VB-0521</v>
      </c>
      <c r="B391" s="26" t="str">
        <f aca="false">'Source - Inventory'!B381</f>
        <v>Vessbank</v>
      </c>
      <c r="C391" s="26" t="str">
        <f aca="false">'Source - Inventory'!G381</f>
        <v>COVERED</v>
      </c>
      <c r="D391" s="26" t="str">
        <f aca="false">'Source - Inventory'!J381</f>
        <v>OCCUPIED</v>
      </c>
      <c r="E391" s="26" t="str">
        <f aca="false">'Source - Inventory'!L381</f>
        <v>WL-02877</v>
      </c>
      <c r="F391" s="26" t="str">
        <f aca="false">'Source - Inventory'!M381</f>
        <v>Sandra Milovich</v>
      </c>
      <c r="G391" s="26" t="n">
        <f aca="false">'Source - Inventory'!E381</f>
        <v>32</v>
      </c>
      <c r="H391" s="28" t="n">
        <f aca="false">'Source - Inventory'!O381</f>
        <v>33.2</v>
      </c>
      <c r="I391" s="28" t="n">
        <f aca="false">IF(D391="OCCUPIED",ROUNDUP(H391,0),"")</f>
        <v>34</v>
      </c>
      <c r="J391" s="28" t="n">
        <f aca="false">IF(D391="OCCUPIED",MAX(G391,I391),"")</f>
        <v>34</v>
      </c>
      <c r="K391" s="28" t="n">
        <f aca="false">IF(D391&lt;&gt;"OCCUPIED","",IF(C391="COVERED",Covered_Rate,Open_Rate))</f>
        <v>10.4</v>
      </c>
      <c r="L391" s="39" t="n">
        <f aca="false">IF(D391="OCCUPIED",J391*K391,"")</f>
        <v>353.6</v>
      </c>
      <c r="M391" s="26" t="n">
        <f aca="false">IF(D391&lt;&gt;"OCCUPIED","",COUNTIFS('Source - Billing Aug26'!$E$5:$E$773,A391,'Source - Billing Aug26'!$B$5:$B$773,Billing_Month,'Source - Billing Aug26'!$H$5:$H$773,"MONTHLY_MOORAGE"))</f>
        <v>1</v>
      </c>
      <c r="N391" s="28" t="n">
        <f aca="false">IF(M391=0,"",SUMIFS('Source - Billing Aug26'!$I$5:$I$773,'Source - Billing Aug26'!$E$5:$E$773,A391,'Source - Billing Aug26'!$B$5:$B$773,Billing_Month,'Source - Billing Aug26'!$H$5:$H$773,"MONTHLY_MOORAGE"))</f>
        <v>34</v>
      </c>
      <c r="O391" s="28" t="n">
        <f aca="false">IF(M391=0,"",SUMIFS('Source - Billing Aug26'!$L$5:$L$773,'Source - Billing Aug26'!$E$5:$E$773,A391,'Source - Billing Aug26'!$B$5:$B$773,Billing_Month,'Source - Billing Aug26'!$H$5:$H$773,"MONTHLY_MOORAGE"))</f>
        <v>10.4</v>
      </c>
      <c r="P391" s="39" t="n">
        <f aca="false">IF(D391&lt;&gt;"OCCUPIED","",SUMIFS('Source - Billing Aug26'!$M$5:$M$773,'Source - Billing Aug26'!$E$5:$E$773,A391,'Source - Billing Aug26'!$B$5:$B$773,Billing_Month,'Source - Billing Aug26'!$H$5:$H$773,"MONTHLY_MOORAGE"))</f>
        <v>353.6</v>
      </c>
      <c r="Q391" s="39" t="n">
        <f aca="false">IF(D391&lt;&gt;"OCCUPIED","",P391-L391)</f>
        <v>0</v>
      </c>
      <c r="R391" s="26" t="str">
        <f aca="false">IF(D391&lt;&gt;"OCCUPIED","OUT OF SCOPE",IF(M391=0,"MISSING AUGUST BILL",IF(M391&gt;1,"DUPLICATE BILL",IF(ABS(Q391)&lt;0.01,"MATCH",IF(Q391&gt;0,"OVERBILLED","UNDERBILLED")))))</f>
        <v>MATCH</v>
      </c>
      <c r="S391" s="26" t="str">
        <f aca="false">IF(M391=0,"",IFERROR(INDEX('Source - Billing Aug26'!$C$5:$C$773,MATCH(A391,'Source - Billing Aug26'!$E$5:$E$773,0)),""))</f>
        <v>AC-VB-0521</v>
      </c>
    </row>
    <row r="392" customFormat="false" ht="15" hidden="false" customHeight="true" outlineLevel="0" collapsed="false">
      <c r="A392" s="26" t="str">
        <f aca="false">'Source - Inventory'!A382</f>
        <v>VB-0522</v>
      </c>
      <c r="B392" s="26" t="str">
        <f aca="false">'Source - Inventory'!B382</f>
        <v>Vessbank</v>
      </c>
      <c r="C392" s="26" t="str">
        <f aca="false">'Source - Inventory'!G382</f>
        <v>COVERED</v>
      </c>
      <c r="D392" s="26" t="str">
        <f aca="false">'Source - Inventory'!J382</f>
        <v>OCCUPIED</v>
      </c>
      <c r="E392" s="26" t="str">
        <f aca="false">'Source - Inventory'!L382</f>
        <v>WL-03485</v>
      </c>
      <c r="F392" s="26" t="str">
        <f aca="false">'Source - Inventory'!M382</f>
        <v>Timothy Moon</v>
      </c>
      <c r="G392" s="26" t="n">
        <f aca="false">'Source - Inventory'!E382</f>
        <v>32</v>
      </c>
      <c r="H392" s="28" t="n">
        <f aca="false">'Source - Inventory'!O382</f>
        <v>42.5</v>
      </c>
      <c r="I392" s="28" t="n">
        <f aca="false">IF(D392="OCCUPIED",ROUNDUP(H392,0),"")</f>
        <v>43</v>
      </c>
      <c r="J392" s="28" t="n">
        <f aca="false">IF(D392="OCCUPIED",MAX(G392,I392),"")</f>
        <v>43</v>
      </c>
      <c r="K392" s="28" t="n">
        <f aca="false">IF(D392&lt;&gt;"OCCUPIED","",IF(C392="COVERED",Covered_Rate,Open_Rate))</f>
        <v>10.4</v>
      </c>
      <c r="L392" s="39" t="n">
        <f aca="false">IF(D392="OCCUPIED",J392*K392,"")</f>
        <v>447.2</v>
      </c>
      <c r="M392" s="26" t="n">
        <f aca="false">IF(D392&lt;&gt;"OCCUPIED","",COUNTIFS('Source - Billing Aug26'!$E$5:$E$773,A392,'Source - Billing Aug26'!$B$5:$B$773,Billing_Month,'Source - Billing Aug26'!$H$5:$H$773,"MONTHLY_MOORAGE"))</f>
        <v>1</v>
      </c>
      <c r="N392" s="28" t="n">
        <f aca="false">IF(M392=0,"",SUMIFS('Source - Billing Aug26'!$I$5:$I$773,'Source - Billing Aug26'!$E$5:$E$773,A392,'Source - Billing Aug26'!$B$5:$B$773,Billing_Month,'Source - Billing Aug26'!$H$5:$H$773,"MONTHLY_MOORAGE"))</f>
        <v>43</v>
      </c>
      <c r="O392" s="28" t="n">
        <f aca="false">IF(M392=0,"",SUMIFS('Source - Billing Aug26'!$L$5:$L$773,'Source - Billing Aug26'!$E$5:$E$773,A392,'Source - Billing Aug26'!$B$5:$B$773,Billing_Month,'Source - Billing Aug26'!$H$5:$H$773,"MONTHLY_MOORAGE"))</f>
        <v>10.4</v>
      </c>
      <c r="P392" s="39" t="n">
        <f aca="false">IF(D392&lt;&gt;"OCCUPIED","",SUMIFS('Source - Billing Aug26'!$M$5:$M$773,'Source - Billing Aug26'!$E$5:$E$773,A392,'Source - Billing Aug26'!$B$5:$B$773,Billing_Month,'Source - Billing Aug26'!$H$5:$H$773,"MONTHLY_MOORAGE"))</f>
        <v>447.2</v>
      </c>
      <c r="Q392" s="39" t="n">
        <f aca="false">IF(D392&lt;&gt;"OCCUPIED","",P392-L392)</f>
        <v>0</v>
      </c>
      <c r="R392" s="26" t="str">
        <f aca="false">IF(D392&lt;&gt;"OCCUPIED","OUT OF SCOPE",IF(M392=0,"MISSING AUGUST BILL",IF(M392&gt;1,"DUPLICATE BILL",IF(ABS(Q392)&lt;0.01,"MATCH",IF(Q392&gt;0,"OVERBILLED","UNDERBILLED")))))</f>
        <v>MATCH</v>
      </c>
      <c r="S392" s="26" t="str">
        <f aca="false">IF(M392=0,"",IFERROR(INDEX('Source - Billing Aug26'!$C$5:$C$773,MATCH(A392,'Source - Billing Aug26'!$E$5:$E$773,0)),""))</f>
        <v>AC-VB-0522</v>
      </c>
    </row>
    <row r="393" customFormat="false" ht="15" hidden="false" customHeight="true" outlineLevel="0" collapsed="false">
      <c r="A393" s="26" t="str">
        <f aca="false">'Source - Inventory'!A383</f>
        <v>VB-0523</v>
      </c>
      <c r="B393" s="26" t="str">
        <f aca="false">'Source - Inventory'!B383</f>
        <v>Vessbank</v>
      </c>
      <c r="C393" s="26" t="str">
        <f aca="false">'Source - Inventory'!G383</f>
        <v>COVERED</v>
      </c>
      <c r="D393" s="26" t="str">
        <f aca="false">'Source - Inventory'!J383</f>
        <v>OCCUPIED</v>
      </c>
      <c r="E393" s="26" t="str">
        <f aca="false">'Source - Inventory'!L383</f>
        <v>WL-01927</v>
      </c>
      <c r="F393" s="26" t="str">
        <f aca="false">'Source - Inventory'!M383</f>
        <v>Mark Mclaughlin</v>
      </c>
      <c r="G393" s="26" t="n">
        <f aca="false">'Source - Inventory'!E383</f>
        <v>32</v>
      </c>
      <c r="H393" s="28" t="n">
        <f aca="false">'Source - Inventory'!O383</f>
        <v>38.7</v>
      </c>
      <c r="I393" s="28" t="n">
        <f aca="false">IF(D393="OCCUPIED",ROUNDUP(H393,0),"")</f>
        <v>39</v>
      </c>
      <c r="J393" s="28" t="n">
        <f aca="false">IF(D393="OCCUPIED",MAX(G393,I393),"")</f>
        <v>39</v>
      </c>
      <c r="K393" s="28" t="n">
        <f aca="false">IF(D393&lt;&gt;"OCCUPIED","",IF(C393="COVERED",Covered_Rate,Open_Rate))</f>
        <v>10.4</v>
      </c>
      <c r="L393" s="39" t="n">
        <f aca="false">IF(D393="OCCUPIED",J393*K393,"")</f>
        <v>405.6</v>
      </c>
      <c r="M393" s="26" t="n">
        <f aca="false">IF(D393&lt;&gt;"OCCUPIED","",COUNTIFS('Source - Billing Aug26'!$E$5:$E$773,A393,'Source - Billing Aug26'!$B$5:$B$773,Billing_Month,'Source - Billing Aug26'!$H$5:$H$773,"MONTHLY_MOORAGE"))</f>
        <v>1</v>
      </c>
      <c r="N393" s="28" t="n">
        <f aca="false">IF(M393=0,"",SUMIFS('Source - Billing Aug26'!$I$5:$I$773,'Source - Billing Aug26'!$E$5:$E$773,A393,'Source - Billing Aug26'!$B$5:$B$773,Billing_Month,'Source - Billing Aug26'!$H$5:$H$773,"MONTHLY_MOORAGE"))</f>
        <v>39</v>
      </c>
      <c r="O393" s="28" t="n">
        <f aca="false">IF(M393=0,"",SUMIFS('Source - Billing Aug26'!$L$5:$L$773,'Source - Billing Aug26'!$E$5:$E$773,A393,'Source - Billing Aug26'!$B$5:$B$773,Billing_Month,'Source - Billing Aug26'!$H$5:$H$773,"MONTHLY_MOORAGE"))</f>
        <v>10.4</v>
      </c>
      <c r="P393" s="39" t="n">
        <f aca="false">IF(D393&lt;&gt;"OCCUPIED","",SUMIFS('Source - Billing Aug26'!$M$5:$M$773,'Source - Billing Aug26'!$E$5:$E$773,A393,'Source - Billing Aug26'!$B$5:$B$773,Billing_Month,'Source - Billing Aug26'!$H$5:$H$773,"MONTHLY_MOORAGE"))</f>
        <v>405.6</v>
      </c>
      <c r="Q393" s="39" t="n">
        <f aca="false">IF(D393&lt;&gt;"OCCUPIED","",P393-L393)</f>
        <v>0</v>
      </c>
      <c r="R393" s="26" t="str">
        <f aca="false">IF(D393&lt;&gt;"OCCUPIED","OUT OF SCOPE",IF(M393=0,"MISSING AUGUST BILL",IF(M393&gt;1,"DUPLICATE BILL",IF(ABS(Q393)&lt;0.01,"MATCH",IF(Q393&gt;0,"OVERBILLED","UNDERBILLED")))))</f>
        <v>MATCH</v>
      </c>
      <c r="S393" s="26" t="str">
        <f aca="false">IF(M393=0,"",IFERROR(INDEX('Source - Billing Aug26'!$C$5:$C$773,MATCH(A393,'Source - Billing Aug26'!$E$5:$E$773,0)),""))</f>
        <v>AC-VB-0523</v>
      </c>
    </row>
    <row r="394" customFormat="false" ht="15" hidden="false" customHeight="true" outlineLevel="0" collapsed="false">
      <c r="A394" s="26" t="str">
        <f aca="false">'Source - Inventory'!A384</f>
        <v>VB-0524</v>
      </c>
      <c r="B394" s="26" t="str">
        <f aca="false">'Source - Inventory'!B384</f>
        <v>Vessbank</v>
      </c>
      <c r="C394" s="26" t="str">
        <f aca="false">'Source - Inventory'!G384</f>
        <v>COVERED</v>
      </c>
      <c r="D394" s="26" t="str">
        <f aca="false">'Source - Inventory'!J384</f>
        <v>OCCUPIED</v>
      </c>
      <c r="E394" s="26" t="str">
        <f aca="false">'Source - Inventory'!L384</f>
        <v>WL-02787</v>
      </c>
      <c r="F394" s="26" t="str">
        <f aca="false">'Source - Inventory'!M384</f>
        <v>David Dawson</v>
      </c>
      <c r="G394" s="26" t="n">
        <f aca="false">'Source - Inventory'!E384</f>
        <v>28</v>
      </c>
      <c r="H394" s="28" t="n">
        <f aca="false">'Source - Inventory'!O384</f>
        <v>22.5</v>
      </c>
      <c r="I394" s="28" t="n">
        <f aca="false">IF(D394="OCCUPIED",ROUNDUP(H394,0),"")</f>
        <v>23</v>
      </c>
      <c r="J394" s="28" t="n">
        <f aca="false">IF(D394="OCCUPIED",MAX(G394,I394),"")</f>
        <v>28</v>
      </c>
      <c r="K394" s="28" t="n">
        <f aca="false">IF(D394&lt;&gt;"OCCUPIED","",IF(C394="COVERED",Covered_Rate,Open_Rate))</f>
        <v>10.4</v>
      </c>
      <c r="L394" s="39" t="n">
        <f aca="false">IF(D394="OCCUPIED",J394*K394,"")</f>
        <v>291.2</v>
      </c>
      <c r="M394" s="26" t="n">
        <f aca="false">IF(D394&lt;&gt;"OCCUPIED","",COUNTIFS('Source - Billing Aug26'!$E$5:$E$773,A394,'Source - Billing Aug26'!$B$5:$B$773,Billing_Month,'Source - Billing Aug26'!$H$5:$H$773,"MONTHLY_MOORAGE"))</f>
        <v>1</v>
      </c>
      <c r="N394" s="28" t="n">
        <f aca="false">IF(M394=0,"",SUMIFS('Source - Billing Aug26'!$I$5:$I$773,'Source - Billing Aug26'!$E$5:$E$773,A394,'Source - Billing Aug26'!$B$5:$B$773,Billing_Month,'Source - Billing Aug26'!$H$5:$H$773,"MONTHLY_MOORAGE"))</f>
        <v>28</v>
      </c>
      <c r="O394" s="28" t="n">
        <f aca="false">IF(M394=0,"",SUMIFS('Source - Billing Aug26'!$L$5:$L$773,'Source - Billing Aug26'!$E$5:$E$773,A394,'Source - Billing Aug26'!$B$5:$B$773,Billing_Month,'Source - Billing Aug26'!$H$5:$H$773,"MONTHLY_MOORAGE"))</f>
        <v>10.4</v>
      </c>
      <c r="P394" s="39" t="n">
        <f aca="false">IF(D394&lt;&gt;"OCCUPIED","",SUMIFS('Source - Billing Aug26'!$M$5:$M$773,'Source - Billing Aug26'!$E$5:$E$773,A394,'Source - Billing Aug26'!$B$5:$B$773,Billing_Month,'Source - Billing Aug26'!$H$5:$H$773,"MONTHLY_MOORAGE"))</f>
        <v>291.2</v>
      </c>
      <c r="Q394" s="39" t="n">
        <f aca="false">IF(D394&lt;&gt;"OCCUPIED","",P394-L394)</f>
        <v>0</v>
      </c>
      <c r="R394" s="26" t="str">
        <f aca="false">IF(D394&lt;&gt;"OCCUPIED","OUT OF SCOPE",IF(M394=0,"MISSING AUGUST BILL",IF(M394&gt;1,"DUPLICATE BILL",IF(ABS(Q394)&lt;0.01,"MATCH",IF(Q394&gt;0,"OVERBILLED","UNDERBILLED")))))</f>
        <v>MATCH</v>
      </c>
      <c r="S394" s="26" t="str">
        <f aca="false">IF(M394=0,"",IFERROR(INDEX('Source - Billing Aug26'!$C$5:$C$773,MATCH(A394,'Source - Billing Aug26'!$E$5:$E$773,0)),""))</f>
        <v>AC-VB-0524</v>
      </c>
    </row>
    <row r="395" customFormat="false" ht="15" hidden="false" customHeight="true" outlineLevel="0" collapsed="false">
      <c r="A395" s="26" t="str">
        <f aca="false">'Source - Inventory'!A385</f>
        <v>VB-0601</v>
      </c>
      <c r="B395" s="26" t="str">
        <f aca="false">'Source - Inventory'!B385</f>
        <v>Vessbank</v>
      </c>
      <c r="C395" s="26" t="str">
        <f aca="false">'Source - Inventory'!G385</f>
        <v>COVERED</v>
      </c>
      <c r="D395" s="26" t="str">
        <f aca="false">'Source - Inventory'!J385</f>
        <v>OCCUPIED</v>
      </c>
      <c r="E395" s="26" t="str">
        <f aca="false">'Source - Inventory'!L385</f>
        <v>WL-01730</v>
      </c>
      <c r="F395" s="26" t="str">
        <f aca="false">'Source - Inventory'!M385</f>
        <v>Charles Sparks</v>
      </c>
      <c r="G395" s="26" t="n">
        <f aca="false">'Source - Inventory'!E385</f>
        <v>24</v>
      </c>
      <c r="H395" s="28" t="n">
        <f aca="false">'Source - Inventory'!O385</f>
        <v>45.6</v>
      </c>
      <c r="I395" s="28" t="n">
        <f aca="false">IF(D395="OCCUPIED",ROUNDUP(H395,0),"")</f>
        <v>46</v>
      </c>
      <c r="J395" s="28" t="n">
        <f aca="false">IF(D395="OCCUPIED",MAX(G395,I395),"")</f>
        <v>46</v>
      </c>
      <c r="K395" s="28" t="n">
        <f aca="false">IF(D395&lt;&gt;"OCCUPIED","",IF(C395="COVERED",Covered_Rate,Open_Rate))</f>
        <v>10.4</v>
      </c>
      <c r="L395" s="39" t="n">
        <f aca="false">IF(D395="OCCUPIED",J395*K395,"")</f>
        <v>478.4</v>
      </c>
      <c r="M395" s="26" t="n">
        <f aca="false">IF(D395&lt;&gt;"OCCUPIED","",COUNTIFS('Source - Billing Aug26'!$E$5:$E$773,A395,'Source - Billing Aug26'!$B$5:$B$773,Billing_Month,'Source - Billing Aug26'!$H$5:$H$773,"MONTHLY_MOORAGE"))</f>
        <v>1</v>
      </c>
      <c r="N395" s="28" t="n">
        <f aca="false">IF(M395=0,"",SUMIFS('Source - Billing Aug26'!$I$5:$I$773,'Source - Billing Aug26'!$E$5:$E$773,A395,'Source - Billing Aug26'!$B$5:$B$773,Billing_Month,'Source - Billing Aug26'!$H$5:$H$773,"MONTHLY_MOORAGE"))</f>
        <v>46</v>
      </c>
      <c r="O395" s="28" t="n">
        <f aca="false">IF(M395=0,"",SUMIFS('Source - Billing Aug26'!$L$5:$L$773,'Source - Billing Aug26'!$E$5:$E$773,A395,'Source - Billing Aug26'!$B$5:$B$773,Billing_Month,'Source - Billing Aug26'!$H$5:$H$773,"MONTHLY_MOORAGE"))</f>
        <v>10.4</v>
      </c>
      <c r="P395" s="39" t="n">
        <f aca="false">IF(D395&lt;&gt;"OCCUPIED","",SUMIFS('Source - Billing Aug26'!$M$5:$M$773,'Source - Billing Aug26'!$E$5:$E$773,A395,'Source - Billing Aug26'!$B$5:$B$773,Billing_Month,'Source - Billing Aug26'!$H$5:$H$773,"MONTHLY_MOORAGE"))</f>
        <v>478.4</v>
      </c>
      <c r="Q395" s="39" t="n">
        <f aca="false">IF(D395&lt;&gt;"OCCUPIED","",P395-L395)</f>
        <v>0</v>
      </c>
      <c r="R395" s="26" t="str">
        <f aca="false">IF(D395&lt;&gt;"OCCUPIED","OUT OF SCOPE",IF(M395=0,"MISSING AUGUST BILL",IF(M395&gt;1,"DUPLICATE BILL",IF(ABS(Q395)&lt;0.01,"MATCH",IF(Q395&gt;0,"OVERBILLED","UNDERBILLED")))))</f>
        <v>MATCH</v>
      </c>
      <c r="S395" s="26" t="str">
        <f aca="false">IF(M395=0,"",IFERROR(INDEX('Source - Billing Aug26'!$C$5:$C$773,MATCH(A395,'Source - Billing Aug26'!$E$5:$E$773,0)),""))</f>
        <v>AC-VB-0601</v>
      </c>
    </row>
    <row r="396" customFormat="false" ht="15" hidden="false" customHeight="true" outlineLevel="0" collapsed="false">
      <c r="A396" s="26" t="str">
        <f aca="false">'Source - Inventory'!A386</f>
        <v>VB-0602</v>
      </c>
      <c r="B396" s="26" t="str">
        <f aca="false">'Source - Inventory'!B386</f>
        <v>Vessbank</v>
      </c>
      <c r="C396" s="26" t="str">
        <f aca="false">'Source - Inventory'!G386</f>
        <v>COVERED</v>
      </c>
      <c r="D396" s="26" t="str">
        <f aca="false">'Source - Inventory'!J386</f>
        <v>OCCUPIED</v>
      </c>
      <c r="E396" s="26" t="str">
        <f aca="false">'Source - Inventory'!L386</f>
        <v>WL-03241</v>
      </c>
      <c r="F396" s="26" t="str">
        <f aca="false">'Source - Inventory'!M386</f>
        <v>Michael Ford</v>
      </c>
      <c r="G396" s="26" t="n">
        <f aca="false">'Source - Inventory'!E386</f>
        <v>24</v>
      </c>
      <c r="H396" s="28" t="n">
        <f aca="false">'Source - Inventory'!O386</f>
        <v>39.8</v>
      </c>
      <c r="I396" s="28" t="n">
        <f aca="false">IF(D396="OCCUPIED",ROUNDUP(H396,0),"")</f>
        <v>40</v>
      </c>
      <c r="J396" s="28" t="n">
        <f aca="false">IF(D396="OCCUPIED",MAX(G396,I396),"")</f>
        <v>40</v>
      </c>
      <c r="K396" s="28" t="n">
        <f aca="false">IF(D396&lt;&gt;"OCCUPIED","",IF(C396="COVERED",Covered_Rate,Open_Rate))</f>
        <v>10.4</v>
      </c>
      <c r="L396" s="39" t="n">
        <f aca="false">IF(D396="OCCUPIED",J396*K396,"")</f>
        <v>416</v>
      </c>
      <c r="M396" s="26" t="n">
        <f aca="false">IF(D396&lt;&gt;"OCCUPIED","",COUNTIFS('Source - Billing Aug26'!$E$5:$E$773,A396,'Source - Billing Aug26'!$B$5:$B$773,Billing_Month,'Source - Billing Aug26'!$H$5:$H$773,"MONTHLY_MOORAGE"))</f>
        <v>1</v>
      </c>
      <c r="N396" s="28" t="n">
        <f aca="false">IF(M396=0,"",SUMIFS('Source - Billing Aug26'!$I$5:$I$773,'Source - Billing Aug26'!$E$5:$E$773,A396,'Source - Billing Aug26'!$B$5:$B$773,Billing_Month,'Source - Billing Aug26'!$H$5:$H$773,"MONTHLY_MOORAGE"))</f>
        <v>40</v>
      </c>
      <c r="O396" s="28" t="n">
        <f aca="false">IF(M396=0,"",SUMIFS('Source - Billing Aug26'!$L$5:$L$773,'Source - Billing Aug26'!$E$5:$E$773,A396,'Source - Billing Aug26'!$B$5:$B$773,Billing_Month,'Source - Billing Aug26'!$H$5:$H$773,"MONTHLY_MOORAGE"))</f>
        <v>10.4</v>
      </c>
      <c r="P396" s="39" t="n">
        <f aca="false">IF(D396&lt;&gt;"OCCUPIED","",SUMIFS('Source - Billing Aug26'!$M$5:$M$773,'Source - Billing Aug26'!$E$5:$E$773,A396,'Source - Billing Aug26'!$B$5:$B$773,Billing_Month,'Source - Billing Aug26'!$H$5:$H$773,"MONTHLY_MOORAGE"))</f>
        <v>416</v>
      </c>
      <c r="Q396" s="39" t="n">
        <f aca="false">IF(D396&lt;&gt;"OCCUPIED","",P396-L396)</f>
        <v>0</v>
      </c>
      <c r="R396" s="26" t="str">
        <f aca="false">IF(D396&lt;&gt;"OCCUPIED","OUT OF SCOPE",IF(M396=0,"MISSING AUGUST BILL",IF(M396&gt;1,"DUPLICATE BILL",IF(ABS(Q396)&lt;0.01,"MATCH",IF(Q396&gt;0,"OVERBILLED","UNDERBILLED")))))</f>
        <v>MATCH</v>
      </c>
      <c r="S396" s="26" t="str">
        <f aca="false">IF(M396=0,"",IFERROR(INDEX('Source - Billing Aug26'!$C$5:$C$773,MATCH(A396,'Source - Billing Aug26'!$E$5:$E$773,0)),""))</f>
        <v>AC-VB-0602</v>
      </c>
    </row>
    <row r="397" customFormat="false" ht="15" hidden="false" customHeight="true" outlineLevel="0" collapsed="false">
      <c r="A397" s="26" t="str">
        <f aca="false">'Source - Inventory'!A387</f>
        <v>VB-0603</v>
      </c>
      <c r="B397" s="26" t="str">
        <f aca="false">'Source - Inventory'!B387</f>
        <v>Vessbank</v>
      </c>
      <c r="C397" s="26" t="str">
        <f aca="false">'Source - Inventory'!G387</f>
        <v>COVERED</v>
      </c>
      <c r="D397" s="26" t="str">
        <f aca="false">'Source - Inventory'!J387</f>
        <v>OCCUPIED</v>
      </c>
      <c r="E397" s="26" t="str">
        <f aca="false">'Source - Inventory'!L387</f>
        <v>WL-01129</v>
      </c>
      <c r="F397" s="26" t="str">
        <f aca="false">'Source - Inventory'!M387</f>
        <v>Alexander Thompson</v>
      </c>
      <c r="G397" s="26" t="n">
        <f aca="false">'Source - Inventory'!E387</f>
        <v>28</v>
      </c>
      <c r="H397" s="28" t="n">
        <f aca="false">'Source - Inventory'!O387</f>
        <v>27.8</v>
      </c>
      <c r="I397" s="28" t="n">
        <f aca="false">IF(D397="OCCUPIED",ROUNDUP(H397,0),"")</f>
        <v>28</v>
      </c>
      <c r="J397" s="28" t="n">
        <f aca="false">IF(D397="OCCUPIED",MAX(G397,I397),"")</f>
        <v>28</v>
      </c>
      <c r="K397" s="28" t="n">
        <f aca="false">IF(D397&lt;&gt;"OCCUPIED","",IF(C397="COVERED",Covered_Rate,Open_Rate))</f>
        <v>10.4</v>
      </c>
      <c r="L397" s="39" t="n">
        <f aca="false">IF(D397="OCCUPIED",J397*K397,"")</f>
        <v>291.2</v>
      </c>
      <c r="M397" s="26" t="n">
        <f aca="false">IF(D397&lt;&gt;"OCCUPIED","",COUNTIFS('Source - Billing Aug26'!$E$5:$E$773,A397,'Source - Billing Aug26'!$B$5:$B$773,Billing_Month,'Source - Billing Aug26'!$H$5:$H$773,"MONTHLY_MOORAGE"))</f>
        <v>1</v>
      </c>
      <c r="N397" s="28" t="n">
        <f aca="false">IF(M397=0,"",SUMIFS('Source - Billing Aug26'!$I$5:$I$773,'Source - Billing Aug26'!$E$5:$E$773,A397,'Source - Billing Aug26'!$B$5:$B$773,Billing_Month,'Source - Billing Aug26'!$H$5:$H$773,"MONTHLY_MOORAGE"))</f>
        <v>28</v>
      </c>
      <c r="O397" s="28" t="n">
        <f aca="false">IF(M397=0,"",SUMIFS('Source - Billing Aug26'!$L$5:$L$773,'Source - Billing Aug26'!$E$5:$E$773,A397,'Source - Billing Aug26'!$B$5:$B$773,Billing_Month,'Source - Billing Aug26'!$H$5:$H$773,"MONTHLY_MOORAGE"))</f>
        <v>10.4</v>
      </c>
      <c r="P397" s="39" t="n">
        <f aca="false">IF(D397&lt;&gt;"OCCUPIED","",SUMIFS('Source - Billing Aug26'!$M$5:$M$773,'Source - Billing Aug26'!$E$5:$E$773,A397,'Source - Billing Aug26'!$B$5:$B$773,Billing_Month,'Source - Billing Aug26'!$H$5:$H$773,"MONTHLY_MOORAGE"))</f>
        <v>291.2</v>
      </c>
      <c r="Q397" s="39" t="n">
        <f aca="false">IF(D397&lt;&gt;"OCCUPIED","",P397-L397)</f>
        <v>0</v>
      </c>
      <c r="R397" s="26" t="str">
        <f aca="false">IF(D397&lt;&gt;"OCCUPIED","OUT OF SCOPE",IF(M397=0,"MISSING AUGUST BILL",IF(M397&gt;1,"DUPLICATE BILL",IF(ABS(Q397)&lt;0.01,"MATCH",IF(Q397&gt;0,"OVERBILLED","UNDERBILLED")))))</f>
        <v>MATCH</v>
      </c>
      <c r="S397" s="26" t="str">
        <f aca="false">IF(M397=0,"",IFERROR(INDEX('Source - Billing Aug26'!$C$5:$C$773,MATCH(A397,'Source - Billing Aug26'!$E$5:$E$773,0)),""))</f>
        <v>AC-VB-0603</v>
      </c>
    </row>
    <row r="398" customFormat="false" ht="15" hidden="false" customHeight="true" outlineLevel="0" collapsed="false">
      <c r="A398" s="26" t="str">
        <f aca="false">'Source - Inventory'!A388</f>
        <v>VB-0604</v>
      </c>
      <c r="B398" s="26" t="str">
        <f aca="false">'Source - Inventory'!B388</f>
        <v>Vessbank</v>
      </c>
      <c r="C398" s="26" t="str">
        <f aca="false">'Source - Inventory'!G388</f>
        <v>COVERED</v>
      </c>
      <c r="D398" s="26" t="str">
        <f aca="false">'Source - Inventory'!J388</f>
        <v>OCCUPIED</v>
      </c>
      <c r="E398" s="26" t="str">
        <f aca="false">'Source - Inventory'!L388</f>
        <v>WL-01999</v>
      </c>
      <c r="F398" s="26" t="str">
        <f aca="false">'Source - Inventory'!M388</f>
        <v>Kristen Williams</v>
      </c>
      <c r="G398" s="26" t="n">
        <f aca="false">'Source - Inventory'!E388</f>
        <v>28</v>
      </c>
      <c r="H398" s="28" t="n">
        <f aca="false">'Source - Inventory'!O388</f>
        <v>19.5</v>
      </c>
      <c r="I398" s="28" t="n">
        <f aca="false">IF(D398="OCCUPIED",ROUNDUP(H398,0),"")</f>
        <v>20</v>
      </c>
      <c r="J398" s="28" t="n">
        <f aca="false">IF(D398="OCCUPIED",MAX(G398,I398),"")</f>
        <v>28</v>
      </c>
      <c r="K398" s="28" t="n">
        <f aca="false">IF(D398&lt;&gt;"OCCUPIED","",IF(C398="COVERED",Covered_Rate,Open_Rate))</f>
        <v>10.4</v>
      </c>
      <c r="L398" s="39" t="n">
        <f aca="false">IF(D398="OCCUPIED",J398*K398,"")</f>
        <v>291.2</v>
      </c>
      <c r="M398" s="26" t="n">
        <f aca="false">IF(D398&lt;&gt;"OCCUPIED","",COUNTIFS('Source - Billing Aug26'!$E$5:$E$773,A398,'Source - Billing Aug26'!$B$5:$B$773,Billing_Month,'Source - Billing Aug26'!$H$5:$H$773,"MONTHLY_MOORAGE"))</f>
        <v>1</v>
      </c>
      <c r="N398" s="28" t="n">
        <f aca="false">IF(M398=0,"",SUMIFS('Source - Billing Aug26'!$I$5:$I$773,'Source - Billing Aug26'!$E$5:$E$773,A398,'Source - Billing Aug26'!$B$5:$B$773,Billing_Month,'Source - Billing Aug26'!$H$5:$H$773,"MONTHLY_MOORAGE"))</f>
        <v>28</v>
      </c>
      <c r="O398" s="28" t="n">
        <f aca="false">IF(M398=0,"",SUMIFS('Source - Billing Aug26'!$L$5:$L$773,'Source - Billing Aug26'!$E$5:$E$773,A398,'Source - Billing Aug26'!$B$5:$B$773,Billing_Month,'Source - Billing Aug26'!$H$5:$H$773,"MONTHLY_MOORAGE"))</f>
        <v>10.4</v>
      </c>
      <c r="P398" s="39" t="n">
        <f aca="false">IF(D398&lt;&gt;"OCCUPIED","",SUMIFS('Source - Billing Aug26'!$M$5:$M$773,'Source - Billing Aug26'!$E$5:$E$773,A398,'Source - Billing Aug26'!$B$5:$B$773,Billing_Month,'Source - Billing Aug26'!$H$5:$H$773,"MONTHLY_MOORAGE"))</f>
        <v>291.2</v>
      </c>
      <c r="Q398" s="39" t="n">
        <f aca="false">IF(D398&lt;&gt;"OCCUPIED","",P398-L398)</f>
        <v>0</v>
      </c>
      <c r="R398" s="26" t="str">
        <f aca="false">IF(D398&lt;&gt;"OCCUPIED","OUT OF SCOPE",IF(M398=0,"MISSING AUGUST BILL",IF(M398&gt;1,"DUPLICATE BILL",IF(ABS(Q398)&lt;0.01,"MATCH",IF(Q398&gt;0,"OVERBILLED","UNDERBILLED")))))</f>
        <v>MATCH</v>
      </c>
      <c r="S398" s="26" t="str">
        <f aca="false">IF(M398=0,"",IFERROR(INDEX('Source - Billing Aug26'!$C$5:$C$773,MATCH(A398,'Source - Billing Aug26'!$E$5:$E$773,0)),""))</f>
        <v>AC-VB-0604</v>
      </c>
    </row>
    <row r="399" customFormat="false" ht="15" hidden="false" customHeight="true" outlineLevel="0" collapsed="false">
      <c r="A399" s="26" t="str">
        <f aca="false">'Source - Inventory'!A389</f>
        <v>VB-0605</v>
      </c>
      <c r="B399" s="26" t="str">
        <f aca="false">'Source - Inventory'!B389</f>
        <v>Vessbank</v>
      </c>
      <c r="C399" s="26" t="str">
        <f aca="false">'Source - Inventory'!G389</f>
        <v>COVERED</v>
      </c>
      <c r="D399" s="26" t="str">
        <f aca="false">'Source - Inventory'!J389</f>
        <v>OCCUPIED</v>
      </c>
      <c r="E399" s="26" t="str">
        <f aca="false">'Source - Inventory'!L389</f>
        <v>WL-02890</v>
      </c>
      <c r="F399" s="26" t="str">
        <f aca="false">'Source - Inventory'!M389</f>
        <v>Crystal Morales</v>
      </c>
      <c r="G399" s="26" t="n">
        <f aca="false">'Source - Inventory'!E389</f>
        <v>24</v>
      </c>
      <c r="H399" s="28" t="n">
        <f aca="false">'Source - Inventory'!O389</f>
        <v>35.2</v>
      </c>
      <c r="I399" s="28" t="n">
        <f aca="false">IF(D399="OCCUPIED",ROUNDUP(H399,0),"")</f>
        <v>36</v>
      </c>
      <c r="J399" s="28" t="n">
        <f aca="false">IF(D399="OCCUPIED",MAX(G399,I399),"")</f>
        <v>36</v>
      </c>
      <c r="K399" s="28" t="n">
        <f aca="false">IF(D399&lt;&gt;"OCCUPIED","",IF(C399="COVERED",Covered_Rate,Open_Rate))</f>
        <v>10.4</v>
      </c>
      <c r="L399" s="39" t="n">
        <f aca="false">IF(D399="OCCUPIED",J399*K399,"")</f>
        <v>374.4</v>
      </c>
      <c r="M399" s="26" t="n">
        <f aca="false">IF(D399&lt;&gt;"OCCUPIED","",COUNTIFS('Source - Billing Aug26'!$E$5:$E$773,A399,'Source - Billing Aug26'!$B$5:$B$773,Billing_Month,'Source - Billing Aug26'!$H$5:$H$773,"MONTHLY_MOORAGE"))</f>
        <v>1</v>
      </c>
      <c r="N399" s="28" t="n">
        <f aca="false">IF(M399=0,"",SUMIFS('Source - Billing Aug26'!$I$5:$I$773,'Source - Billing Aug26'!$E$5:$E$773,A399,'Source - Billing Aug26'!$B$5:$B$773,Billing_Month,'Source - Billing Aug26'!$H$5:$H$773,"MONTHLY_MOORAGE"))</f>
        <v>36</v>
      </c>
      <c r="O399" s="28" t="n">
        <f aca="false">IF(M399=0,"",SUMIFS('Source - Billing Aug26'!$L$5:$L$773,'Source - Billing Aug26'!$E$5:$E$773,A399,'Source - Billing Aug26'!$B$5:$B$773,Billing_Month,'Source - Billing Aug26'!$H$5:$H$773,"MONTHLY_MOORAGE"))</f>
        <v>10.4</v>
      </c>
      <c r="P399" s="39" t="n">
        <f aca="false">IF(D399&lt;&gt;"OCCUPIED","",SUMIFS('Source - Billing Aug26'!$M$5:$M$773,'Source - Billing Aug26'!$E$5:$E$773,A399,'Source - Billing Aug26'!$B$5:$B$773,Billing_Month,'Source - Billing Aug26'!$H$5:$H$773,"MONTHLY_MOORAGE"))</f>
        <v>374.4</v>
      </c>
      <c r="Q399" s="39" t="n">
        <f aca="false">IF(D399&lt;&gt;"OCCUPIED","",P399-L399)</f>
        <v>0</v>
      </c>
      <c r="R399" s="26" t="str">
        <f aca="false">IF(D399&lt;&gt;"OCCUPIED","OUT OF SCOPE",IF(M399=0,"MISSING AUGUST BILL",IF(M399&gt;1,"DUPLICATE BILL",IF(ABS(Q399)&lt;0.01,"MATCH",IF(Q399&gt;0,"OVERBILLED","UNDERBILLED")))))</f>
        <v>MATCH</v>
      </c>
      <c r="S399" s="26" t="str">
        <f aca="false">IF(M399=0,"",IFERROR(INDEX('Source - Billing Aug26'!$C$5:$C$773,MATCH(A399,'Source - Billing Aug26'!$E$5:$E$773,0)),""))</f>
        <v>AC-VB-0605</v>
      </c>
    </row>
    <row r="400" customFormat="false" ht="15" hidden="false" customHeight="true" outlineLevel="0" collapsed="false">
      <c r="A400" s="26" t="str">
        <f aca="false">'Source - Inventory'!A390</f>
        <v>VB-0606</v>
      </c>
      <c r="B400" s="26" t="str">
        <f aca="false">'Source - Inventory'!B390</f>
        <v>Vessbank</v>
      </c>
      <c r="C400" s="26" t="str">
        <f aca="false">'Source - Inventory'!G390</f>
        <v>COVERED</v>
      </c>
      <c r="D400" s="26" t="str">
        <f aca="false">'Source - Inventory'!J390</f>
        <v>OCCUPIED</v>
      </c>
      <c r="E400" s="26" t="str">
        <f aca="false">'Source - Inventory'!L390</f>
        <v>WL-02404</v>
      </c>
      <c r="F400" s="26" t="str">
        <f aca="false">'Source - Inventory'!M390</f>
        <v>Samuel King</v>
      </c>
      <c r="G400" s="26" t="n">
        <f aca="false">'Source - Inventory'!E390</f>
        <v>28</v>
      </c>
      <c r="H400" s="28" t="n">
        <f aca="false">'Source - Inventory'!O390</f>
        <v>44.8</v>
      </c>
      <c r="I400" s="28" t="n">
        <f aca="false">IF(D400="OCCUPIED",ROUNDUP(H400,0),"")</f>
        <v>45</v>
      </c>
      <c r="J400" s="28" t="n">
        <f aca="false">IF(D400="OCCUPIED",MAX(G400,I400),"")</f>
        <v>45</v>
      </c>
      <c r="K400" s="28" t="n">
        <f aca="false">IF(D400&lt;&gt;"OCCUPIED","",IF(C400="COVERED",Covered_Rate,Open_Rate))</f>
        <v>10.4</v>
      </c>
      <c r="L400" s="39" t="n">
        <f aca="false">IF(D400="OCCUPIED",J400*K400,"")</f>
        <v>468</v>
      </c>
      <c r="M400" s="26" t="n">
        <f aca="false">IF(D400&lt;&gt;"OCCUPIED","",COUNTIFS('Source - Billing Aug26'!$E$5:$E$773,A400,'Source - Billing Aug26'!$B$5:$B$773,Billing_Month,'Source - Billing Aug26'!$H$5:$H$773,"MONTHLY_MOORAGE"))</f>
        <v>1</v>
      </c>
      <c r="N400" s="28" t="n">
        <f aca="false">IF(M400=0,"",SUMIFS('Source - Billing Aug26'!$I$5:$I$773,'Source - Billing Aug26'!$E$5:$E$773,A400,'Source - Billing Aug26'!$B$5:$B$773,Billing_Month,'Source - Billing Aug26'!$H$5:$H$773,"MONTHLY_MOORAGE"))</f>
        <v>45</v>
      </c>
      <c r="O400" s="28" t="n">
        <f aca="false">IF(M400=0,"",SUMIFS('Source - Billing Aug26'!$L$5:$L$773,'Source - Billing Aug26'!$E$5:$E$773,A400,'Source - Billing Aug26'!$B$5:$B$773,Billing_Month,'Source - Billing Aug26'!$H$5:$H$773,"MONTHLY_MOORAGE"))</f>
        <v>10.4</v>
      </c>
      <c r="P400" s="39" t="n">
        <f aca="false">IF(D400&lt;&gt;"OCCUPIED","",SUMIFS('Source - Billing Aug26'!$M$5:$M$773,'Source - Billing Aug26'!$E$5:$E$773,A400,'Source - Billing Aug26'!$B$5:$B$773,Billing_Month,'Source - Billing Aug26'!$H$5:$H$773,"MONTHLY_MOORAGE"))</f>
        <v>468</v>
      </c>
      <c r="Q400" s="39" t="n">
        <f aca="false">IF(D400&lt;&gt;"OCCUPIED","",P400-L400)</f>
        <v>0</v>
      </c>
      <c r="R400" s="26" t="str">
        <f aca="false">IF(D400&lt;&gt;"OCCUPIED","OUT OF SCOPE",IF(M400=0,"MISSING AUGUST BILL",IF(M400&gt;1,"DUPLICATE BILL",IF(ABS(Q400)&lt;0.01,"MATCH",IF(Q400&gt;0,"OVERBILLED","UNDERBILLED")))))</f>
        <v>MATCH</v>
      </c>
      <c r="S400" s="26" t="str">
        <f aca="false">IF(M400=0,"",IFERROR(INDEX('Source - Billing Aug26'!$C$5:$C$773,MATCH(A400,'Source - Billing Aug26'!$E$5:$E$773,0)),""))</f>
        <v>AC-VB-0606</v>
      </c>
    </row>
    <row r="401" customFormat="false" ht="15" hidden="false" customHeight="true" outlineLevel="0" collapsed="false">
      <c r="A401" s="26" t="str">
        <f aca="false">'Source - Inventory'!A391</f>
        <v>VB-0607</v>
      </c>
      <c r="B401" s="26" t="str">
        <f aca="false">'Source - Inventory'!B391</f>
        <v>Vessbank</v>
      </c>
      <c r="C401" s="26" t="str">
        <f aca="false">'Source - Inventory'!G391</f>
        <v>COVERED</v>
      </c>
      <c r="D401" s="26" t="str">
        <f aca="false">'Source - Inventory'!J391</f>
        <v>OCCUPIED</v>
      </c>
      <c r="E401" s="26" t="str">
        <f aca="false">'Source - Inventory'!L391</f>
        <v>WL-01590</v>
      </c>
      <c r="F401" s="26" t="str">
        <f aca="false">'Source - Inventory'!M391</f>
        <v>Cynthia Gutierrez</v>
      </c>
      <c r="G401" s="26" t="n">
        <f aca="false">'Source - Inventory'!E391</f>
        <v>36</v>
      </c>
      <c r="H401" s="28" t="n">
        <f aca="false">'Source - Inventory'!O391</f>
        <v>29.2</v>
      </c>
      <c r="I401" s="28" t="n">
        <f aca="false">IF(D401="OCCUPIED",ROUNDUP(H401,0),"")</f>
        <v>30</v>
      </c>
      <c r="J401" s="28" t="n">
        <f aca="false">IF(D401="OCCUPIED",MAX(G401,I401),"")</f>
        <v>36</v>
      </c>
      <c r="K401" s="28" t="n">
        <f aca="false">IF(D401&lt;&gt;"OCCUPIED","",IF(C401="COVERED",Covered_Rate,Open_Rate))</f>
        <v>10.4</v>
      </c>
      <c r="L401" s="39" t="n">
        <f aca="false">IF(D401="OCCUPIED",J401*K401,"")</f>
        <v>374.4</v>
      </c>
      <c r="M401" s="26" t="n">
        <f aca="false">IF(D401&lt;&gt;"OCCUPIED","",COUNTIFS('Source - Billing Aug26'!$E$5:$E$773,A401,'Source - Billing Aug26'!$B$5:$B$773,Billing_Month,'Source - Billing Aug26'!$H$5:$H$773,"MONTHLY_MOORAGE"))</f>
        <v>1</v>
      </c>
      <c r="N401" s="28" t="n">
        <f aca="false">IF(M401=0,"",SUMIFS('Source - Billing Aug26'!$I$5:$I$773,'Source - Billing Aug26'!$E$5:$E$773,A401,'Source - Billing Aug26'!$B$5:$B$773,Billing_Month,'Source - Billing Aug26'!$H$5:$H$773,"MONTHLY_MOORAGE"))</f>
        <v>36</v>
      </c>
      <c r="O401" s="28" t="n">
        <f aca="false">IF(M401=0,"",SUMIFS('Source - Billing Aug26'!$L$5:$L$773,'Source - Billing Aug26'!$E$5:$E$773,A401,'Source - Billing Aug26'!$B$5:$B$773,Billing_Month,'Source - Billing Aug26'!$H$5:$H$773,"MONTHLY_MOORAGE"))</f>
        <v>10.4</v>
      </c>
      <c r="P401" s="39" t="n">
        <f aca="false">IF(D401&lt;&gt;"OCCUPIED","",SUMIFS('Source - Billing Aug26'!$M$5:$M$773,'Source - Billing Aug26'!$E$5:$E$773,A401,'Source - Billing Aug26'!$B$5:$B$773,Billing_Month,'Source - Billing Aug26'!$H$5:$H$773,"MONTHLY_MOORAGE"))</f>
        <v>374.4</v>
      </c>
      <c r="Q401" s="39" t="n">
        <f aca="false">IF(D401&lt;&gt;"OCCUPIED","",P401-L401)</f>
        <v>0</v>
      </c>
      <c r="R401" s="26" t="str">
        <f aca="false">IF(D401&lt;&gt;"OCCUPIED","OUT OF SCOPE",IF(M401=0,"MISSING AUGUST BILL",IF(M401&gt;1,"DUPLICATE BILL",IF(ABS(Q401)&lt;0.01,"MATCH",IF(Q401&gt;0,"OVERBILLED","UNDERBILLED")))))</f>
        <v>MATCH</v>
      </c>
      <c r="S401" s="26" t="str">
        <f aca="false">IF(M401=0,"",IFERROR(INDEX('Source - Billing Aug26'!$C$5:$C$773,MATCH(A401,'Source - Billing Aug26'!$E$5:$E$773,0)),""))</f>
        <v>AC-VB-0607</v>
      </c>
    </row>
    <row r="402" customFormat="false" ht="15" hidden="false" customHeight="true" outlineLevel="0" collapsed="false">
      <c r="A402" s="26" t="str">
        <f aca="false">'Source - Inventory'!A392</f>
        <v>VB-0608</v>
      </c>
      <c r="B402" s="26" t="str">
        <f aca="false">'Source - Inventory'!B392</f>
        <v>Vessbank</v>
      </c>
      <c r="C402" s="26" t="str">
        <f aca="false">'Source - Inventory'!G392</f>
        <v>COVERED</v>
      </c>
      <c r="D402" s="26" t="str">
        <f aca="false">'Source - Inventory'!J392</f>
        <v>VACANT</v>
      </c>
      <c r="E402" s="26" t="n">
        <f aca="false">'Source - Inventory'!L392</f>
        <v>0</v>
      </c>
      <c r="F402" s="26" t="n">
        <f aca="false">'Source - Inventory'!M392</f>
        <v>0</v>
      </c>
      <c r="G402" s="26" t="n">
        <f aca="false">'Source - Inventory'!E392</f>
        <v>32</v>
      </c>
      <c r="H402" s="28" t="n">
        <f aca="false">'Source - Inventory'!O392</f>
        <v>0</v>
      </c>
      <c r="I402" s="28" t="str">
        <f aca="false">IF(D402="OCCUPIED",ROUNDUP(H402,0),"")</f>
        <v/>
      </c>
      <c r="J402" s="28" t="str">
        <f aca="false">IF(D402="OCCUPIED",MAX(G402,I402),"")</f>
        <v/>
      </c>
      <c r="K402" s="28" t="str">
        <f aca="false">IF(D402&lt;&gt;"OCCUPIED","",IF(C402="COVERED",Covered_Rate,Open_Rate))</f>
        <v/>
      </c>
      <c r="L402" s="39" t="str">
        <f aca="false">IF(D402="OCCUPIED",J402*K402,"")</f>
        <v/>
      </c>
      <c r="M402" s="26" t="str">
        <f aca="false">IF(D402&lt;&gt;"OCCUPIED","",COUNTIFS('Source - Billing Aug26'!$E$5:$E$773,A402,'Source - Billing Aug26'!$B$5:$B$773,Billing_Month,'Source - Billing Aug26'!$H$5:$H$773,"MONTHLY_MOORAGE"))</f>
        <v/>
      </c>
      <c r="N402" s="28" t="n">
        <f aca="false">IF(M402=0,"",SUMIFS('Source - Billing Aug26'!$I$5:$I$773,'Source - Billing Aug26'!$E$5:$E$773,A402,'Source - Billing Aug26'!$B$5:$B$773,Billing_Month,'Source - Billing Aug26'!$H$5:$H$773,"MONTHLY_MOORAGE"))</f>
        <v>0</v>
      </c>
      <c r="O402" s="28" t="n">
        <f aca="false">IF(M402=0,"",SUMIFS('Source - Billing Aug26'!$L$5:$L$773,'Source - Billing Aug26'!$E$5:$E$773,A402,'Source - Billing Aug26'!$B$5:$B$773,Billing_Month,'Source - Billing Aug26'!$H$5:$H$773,"MONTHLY_MOORAGE"))</f>
        <v>0</v>
      </c>
      <c r="P402" s="39" t="str">
        <f aca="false">IF(D402&lt;&gt;"OCCUPIED","",SUMIFS('Source - Billing Aug26'!$M$5:$M$773,'Source - Billing Aug26'!$E$5:$E$773,A402,'Source - Billing Aug26'!$B$5:$B$773,Billing_Month,'Source - Billing Aug26'!$H$5:$H$773,"MONTHLY_MOORAGE"))</f>
        <v/>
      </c>
      <c r="Q402" s="39" t="str">
        <f aca="false">IF(D402&lt;&gt;"OCCUPIED","",P402-L402)</f>
        <v/>
      </c>
      <c r="R402" s="26" t="str">
        <f aca="false">IF(D402&lt;&gt;"OCCUPIED","OUT OF SCOPE",IF(M402=0,"MISSING AUGUST BILL",IF(M402&gt;1,"DUPLICATE BILL",IF(ABS(Q402)&lt;0.01,"MATCH",IF(Q402&gt;0,"OVERBILLED","UNDERBILLED")))))</f>
        <v>OUT OF SCOPE</v>
      </c>
      <c r="S402" s="26" t="str">
        <f aca="false">IF(M402=0,"",IFERROR(INDEX('Source - Billing Aug26'!$C$5:$C$773,MATCH(A402,'Source - Billing Aug26'!$E$5:$E$773,0)),""))</f>
        <v/>
      </c>
    </row>
    <row r="403" customFormat="false" ht="15" hidden="false" customHeight="true" outlineLevel="0" collapsed="false">
      <c r="A403" s="26" t="str">
        <f aca="false">'Source - Inventory'!A393</f>
        <v>VB-0609</v>
      </c>
      <c r="B403" s="26" t="str">
        <f aca="false">'Source - Inventory'!B393</f>
        <v>Vessbank</v>
      </c>
      <c r="C403" s="26" t="str">
        <f aca="false">'Source - Inventory'!G393</f>
        <v>COVERED</v>
      </c>
      <c r="D403" s="26" t="str">
        <f aca="false">'Source - Inventory'!J393</f>
        <v>OCCUPIED</v>
      </c>
      <c r="E403" s="26" t="str">
        <f aca="false">'Source - Inventory'!L393</f>
        <v>WL-01547</v>
      </c>
      <c r="F403" s="26" t="str">
        <f aca="false">'Source - Inventory'!M393</f>
        <v>Nicole Burke</v>
      </c>
      <c r="G403" s="26" t="n">
        <f aca="false">'Source - Inventory'!E393</f>
        <v>36</v>
      </c>
      <c r="H403" s="28" t="n">
        <f aca="false">'Source - Inventory'!O393</f>
        <v>34.2</v>
      </c>
      <c r="I403" s="28" t="n">
        <f aca="false">IF(D403="OCCUPIED",ROUNDUP(H403,0),"")</f>
        <v>35</v>
      </c>
      <c r="J403" s="28" t="n">
        <f aca="false">IF(D403="OCCUPIED",MAX(G403,I403),"")</f>
        <v>36</v>
      </c>
      <c r="K403" s="28" t="n">
        <f aca="false">IF(D403&lt;&gt;"OCCUPIED","",IF(C403="COVERED",Covered_Rate,Open_Rate))</f>
        <v>10.4</v>
      </c>
      <c r="L403" s="39" t="n">
        <f aca="false">IF(D403="OCCUPIED",J403*K403,"")</f>
        <v>374.4</v>
      </c>
      <c r="M403" s="26" t="n">
        <f aca="false">IF(D403&lt;&gt;"OCCUPIED","",COUNTIFS('Source - Billing Aug26'!$E$5:$E$773,A403,'Source - Billing Aug26'!$B$5:$B$773,Billing_Month,'Source - Billing Aug26'!$H$5:$H$773,"MONTHLY_MOORAGE"))</f>
        <v>1</v>
      </c>
      <c r="N403" s="28" t="n">
        <f aca="false">IF(M403=0,"",SUMIFS('Source - Billing Aug26'!$I$5:$I$773,'Source - Billing Aug26'!$E$5:$E$773,A403,'Source - Billing Aug26'!$B$5:$B$773,Billing_Month,'Source - Billing Aug26'!$H$5:$H$773,"MONTHLY_MOORAGE"))</f>
        <v>36</v>
      </c>
      <c r="O403" s="28" t="n">
        <f aca="false">IF(M403=0,"",SUMIFS('Source - Billing Aug26'!$L$5:$L$773,'Source - Billing Aug26'!$E$5:$E$773,A403,'Source - Billing Aug26'!$B$5:$B$773,Billing_Month,'Source - Billing Aug26'!$H$5:$H$773,"MONTHLY_MOORAGE"))</f>
        <v>10.4</v>
      </c>
      <c r="P403" s="39" t="n">
        <f aca="false">IF(D403&lt;&gt;"OCCUPIED","",SUMIFS('Source - Billing Aug26'!$M$5:$M$773,'Source - Billing Aug26'!$E$5:$E$773,A403,'Source - Billing Aug26'!$B$5:$B$773,Billing_Month,'Source - Billing Aug26'!$H$5:$H$773,"MONTHLY_MOORAGE"))</f>
        <v>374.4</v>
      </c>
      <c r="Q403" s="39" t="n">
        <f aca="false">IF(D403&lt;&gt;"OCCUPIED","",P403-L403)</f>
        <v>0</v>
      </c>
      <c r="R403" s="26" t="str">
        <f aca="false">IF(D403&lt;&gt;"OCCUPIED","OUT OF SCOPE",IF(M403=0,"MISSING AUGUST BILL",IF(M403&gt;1,"DUPLICATE BILL",IF(ABS(Q403)&lt;0.01,"MATCH",IF(Q403&gt;0,"OVERBILLED","UNDERBILLED")))))</f>
        <v>MATCH</v>
      </c>
      <c r="S403" s="26" t="str">
        <f aca="false">IF(M403=0,"",IFERROR(INDEX('Source - Billing Aug26'!$C$5:$C$773,MATCH(A403,'Source - Billing Aug26'!$E$5:$E$773,0)),""))</f>
        <v>AC-VB-0609</v>
      </c>
    </row>
    <row r="404" customFormat="false" ht="15" hidden="false" customHeight="true" outlineLevel="0" collapsed="false">
      <c r="A404" s="26" t="str">
        <f aca="false">'Source - Inventory'!A394</f>
        <v>VB-0610</v>
      </c>
      <c r="B404" s="26" t="str">
        <f aca="false">'Source - Inventory'!B394</f>
        <v>Vessbank</v>
      </c>
      <c r="C404" s="26" t="str">
        <f aca="false">'Source - Inventory'!G394</f>
        <v>COVERED</v>
      </c>
      <c r="D404" s="26" t="str">
        <f aca="false">'Source - Inventory'!J394</f>
        <v>OCCUPIED</v>
      </c>
      <c r="E404" s="26" t="str">
        <f aca="false">'Source - Inventory'!L394</f>
        <v>WL-03058</v>
      </c>
      <c r="F404" s="26" t="str">
        <f aca="false">'Source - Inventory'!M394</f>
        <v>Mary Thomas</v>
      </c>
      <c r="G404" s="26" t="n">
        <f aca="false">'Source - Inventory'!E394</f>
        <v>32</v>
      </c>
      <c r="H404" s="28" t="n">
        <f aca="false">'Source - Inventory'!O394</f>
        <v>59.6</v>
      </c>
      <c r="I404" s="28" t="n">
        <f aca="false">IF(D404="OCCUPIED",ROUNDUP(H404,0),"")</f>
        <v>60</v>
      </c>
      <c r="J404" s="28" t="n">
        <f aca="false">IF(D404="OCCUPIED",MAX(G404,I404),"")</f>
        <v>60</v>
      </c>
      <c r="K404" s="28" t="n">
        <f aca="false">IF(D404&lt;&gt;"OCCUPIED","",IF(C404="COVERED",Covered_Rate,Open_Rate))</f>
        <v>10.4</v>
      </c>
      <c r="L404" s="39" t="n">
        <f aca="false">IF(D404="OCCUPIED",J404*K404,"")</f>
        <v>624</v>
      </c>
      <c r="M404" s="26" t="n">
        <f aca="false">IF(D404&lt;&gt;"OCCUPIED","",COUNTIFS('Source - Billing Aug26'!$E$5:$E$773,A404,'Source - Billing Aug26'!$B$5:$B$773,Billing_Month,'Source - Billing Aug26'!$H$5:$H$773,"MONTHLY_MOORAGE"))</f>
        <v>1</v>
      </c>
      <c r="N404" s="28" t="n">
        <f aca="false">IF(M404=0,"",SUMIFS('Source - Billing Aug26'!$I$5:$I$773,'Source - Billing Aug26'!$E$5:$E$773,A404,'Source - Billing Aug26'!$B$5:$B$773,Billing_Month,'Source - Billing Aug26'!$H$5:$H$773,"MONTHLY_MOORAGE"))</f>
        <v>60</v>
      </c>
      <c r="O404" s="28" t="n">
        <f aca="false">IF(M404=0,"",SUMIFS('Source - Billing Aug26'!$L$5:$L$773,'Source - Billing Aug26'!$E$5:$E$773,A404,'Source - Billing Aug26'!$B$5:$B$773,Billing_Month,'Source - Billing Aug26'!$H$5:$H$773,"MONTHLY_MOORAGE"))</f>
        <v>10.4</v>
      </c>
      <c r="P404" s="39" t="n">
        <f aca="false">IF(D404&lt;&gt;"OCCUPIED","",SUMIFS('Source - Billing Aug26'!$M$5:$M$773,'Source - Billing Aug26'!$E$5:$E$773,A404,'Source - Billing Aug26'!$B$5:$B$773,Billing_Month,'Source - Billing Aug26'!$H$5:$H$773,"MONTHLY_MOORAGE"))</f>
        <v>624</v>
      </c>
      <c r="Q404" s="39" t="n">
        <f aca="false">IF(D404&lt;&gt;"OCCUPIED","",P404-L404)</f>
        <v>0</v>
      </c>
      <c r="R404" s="26" t="str">
        <f aca="false">IF(D404&lt;&gt;"OCCUPIED","OUT OF SCOPE",IF(M404=0,"MISSING AUGUST BILL",IF(M404&gt;1,"DUPLICATE BILL",IF(ABS(Q404)&lt;0.01,"MATCH",IF(Q404&gt;0,"OVERBILLED","UNDERBILLED")))))</f>
        <v>MATCH</v>
      </c>
      <c r="S404" s="26" t="str">
        <f aca="false">IF(M404=0,"",IFERROR(INDEX('Source - Billing Aug26'!$C$5:$C$773,MATCH(A404,'Source - Billing Aug26'!$E$5:$E$773,0)),""))</f>
        <v>AC-VB-0610</v>
      </c>
    </row>
    <row r="405" customFormat="false" ht="15" hidden="false" customHeight="true" outlineLevel="0" collapsed="false">
      <c r="A405" s="26" t="str">
        <f aca="false">'Source - Inventory'!A395</f>
        <v>VB-0611</v>
      </c>
      <c r="B405" s="26" t="str">
        <f aca="false">'Source - Inventory'!B395</f>
        <v>Vessbank</v>
      </c>
      <c r="C405" s="26" t="str">
        <f aca="false">'Source - Inventory'!G395</f>
        <v>COVERED</v>
      </c>
      <c r="D405" s="26" t="str">
        <f aca="false">'Source - Inventory'!J395</f>
        <v>OCCUPIED</v>
      </c>
      <c r="E405" s="26" t="str">
        <f aca="false">'Source - Inventory'!L395</f>
        <v>WL-01330</v>
      </c>
      <c r="F405" s="26" t="str">
        <f aca="false">'Source - Inventory'!M395</f>
        <v>Mark Flynn</v>
      </c>
      <c r="G405" s="26" t="n">
        <f aca="false">'Source - Inventory'!E395</f>
        <v>32</v>
      </c>
      <c r="H405" s="28" t="n">
        <f aca="false">'Source - Inventory'!O395</f>
        <v>18.3</v>
      </c>
      <c r="I405" s="28" t="n">
        <f aca="false">IF(D405="OCCUPIED",ROUNDUP(H405,0),"")</f>
        <v>19</v>
      </c>
      <c r="J405" s="28" t="n">
        <f aca="false">IF(D405="OCCUPIED",MAX(G405,I405),"")</f>
        <v>32</v>
      </c>
      <c r="K405" s="28" t="n">
        <f aca="false">IF(D405&lt;&gt;"OCCUPIED","",IF(C405="COVERED",Covered_Rate,Open_Rate))</f>
        <v>10.4</v>
      </c>
      <c r="L405" s="39" t="n">
        <f aca="false">IF(D405="OCCUPIED",J405*K405,"")</f>
        <v>332.8</v>
      </c>
      <c r="M405" s="26" t="n">
        <f aca="false">IF(D405&lt;&gt;"OCCUPIED","",COUNTIFS('Source - Billing Aug26'!$E$5:$E$773,A405,'Source - Billing Aug26'!$B$5:$B$773,Billing_Month,'Source - Billing Aug26'!$H$5:$H$773,"MONTHLY_MOORAGE"))</f>
        <v>1</v>
      </c>
      <c r="N405" s="28" t="n">
        <f aca="false">IF(M405=0,"",SUMIFS('Source - Billing Aug26'!$I$5:$I$773,'Source - Billing Aug26'!$E$5:$E$773,A405,'Source - Billing Aug26'!$B$5:$B$773,Billing_Month,'Source - Billing Aug26'!$H$5:$H$773,"MONTHLY_MOORAGE"))</f>
        <v>32</v>
      </c>
      <c r="O405" s="28" t="n">
        <f aca="false">IF(M405=0,"",SUMIFS('Source - Billing Aug26'!$L$5:$L$773,'Source - Billing Aug26'!$E$5:$E$773,A405,'Source - Billing Aug26'!$B$5:$B$773,Billing_Month,'Source - Billing Aug26'!$H$5:$H$773,"MONTHLY_MOORAGE"))</f>
        <v>10.4</v>
      </c>
      <c r="P405" s="39" t="n">
        <f aca="false">IF(D405&lt;&gt;"OCCUPIED","",SUMIFS('Source - Billing Aug26'!$M$5:$M$773,'Source - Billing Aug26'!$E$5:$E$773,A405,'Source - Billing Aug26'!$B$5:$B$773,Billing_Month,'Source - Billing Aug26'!$H$5:$H$773,"MONTHLY_MOORAGE"))</f>
        <v>332.8</v>
      </c>
      <c r="Q405" s="39" t="n">
        <f aca="false">IF(D405&lt;&gt;"OCCUPIED","",P405-L405)</f>
        <v>0</v>
      </c>
      <c r="R405" s="26" t="str">
        <f aca="false">IF(D405&lt;&gt;"OCCUPIED","OUT OF SCOPE",IF(M405=0,"MISSING AUGUST BILL",IF(M405&gt;1,"DUPLICATE BILL",IF(ABS(Q405)&lt;0.01,"MATCH",IF(Q405&gt;0,"OVERBILLED","UNDERBILLED")))))</f>
        <v>MATCH</v>
      </c>
      <c r="S405" s="26" t="str">
        <f aca="false">IF(M405=0,"",IFERROR(INDEX('Source - Billing Aug26'!$C$5:$C$773,MATCH(A405,'Source - Billing Aug26'!$E$5:$E$773,0)),""))</f>
        <v>AC-VB-0611</v>
      </c>
    </row>
    <row r="406" customFormat="false" ht="15" hidden="false" customHeight="true" outlineLevel="0" collapsed="false">
      <c r="A406" s="26" t="str">
        <f aca="false">'Source - Inventory'!A396</f>
        <v>VB-0612</v>
      </c>
      <c r="B406" s="26" t="str">
        <f aca="false">'Source - Inventory'!B396</f>
        <v>Vessbank</v>
      </c>
      <c r="C406" s="26" t="str">
        <f aca="false">'Source - Inventory'!G396</f>
        <v>COVERED</v>
      </c>
      <c r="D406" s="26" t="str">
        <f aca="false">'Source - Inventory'!J396</f>
        <v>OCCUPIED</v>
      </c>
      <c r="E406" s="26" t="str">
        <f aca="false">'Source - Inventory'!L396</f>
        <v>WL-03873</v>
      </c>
      <c r="F406" s="26" t="str">
        <f aca="false">'Source - Inventory'!M396</f>
        <v>Michele Clay</v>
      </c>
      <c r="G406" s="26" t="n">
        <f aca="false">'Source - Inventory'!E396</f>
        <v>24</v>
      </c>
      <c r="H406" s="28" t="n">
        <f aca="false">'Source - Inventory'!O396</f>
        <v>57</v>
      </c>
      <c r="I406" s="28" t="n">
        <f aca="false">IF(D406="OCCUPIED",ROUNDUP(H406,0),"")</f>
        <v>57</v>
      </c>
      <c r="J406" s="28" t="n">
        <f aca="false">IF(D406="OCCUPIED",MAX(G406,I406),"")</f>
        <v>57</v>
      </c>
      <c r="K406" s="28" t="n">
        <f aca="false">IF(D406&lt;&gt;"OCCUPIED","",IF(C406="COVERED",Covered_Rate,Open_Rate))</f>
        <v>10.4</v>
      </c>
      <c r="L406" s="39" t="n">
        <f aca="false">IF(D406="OCCUPIED",J406*K406,"")</f>
        <v>592.8</v>
      </c>
      <c r="M406" s="26" t="n">
        <f aca="false">IF(D406&lt;&gt;"OCCUPIED","",COUNTIFS('Source - Billing Aug26'!$E$5:$E$773,A406,'Source - Billing Aug26'!$B$5:$B$773,Billing_Month,'Source - Billing Aug26'!$H$5:$H$773,"MONTHLY_MOORAGE"))</f>
        <v>1</v>
      </c>
      <c r="N406" s="28" t="n">
        <f aca="false">IF(M406=0,"",SUMIFS('Source - Billing Aug26'!$I$5:$I$773,'Source - Billing Aug26'!$E$5:$E$773,A406,'Source - Billing Aug26'!$B$5:$B$773,Billing_Month,'Source - Billing Aug26'!$H$5:$H$773,"MONTHLY_MOORAGE"))</f>
        <v>57</v>
      </c>
      <c r="O406" s="28" t="n">
        <f aca="false">IF(M406=0,"",SUMIFS('Source - Billing Aug26'!$L$5:$L$773,'Source - Billing Aug26'!$E$5:$E$773,A406,'Source - Billing Aug26'!$B$5:$B$773,Billing_Month,'Source - Billing Aug26'!$H$5:$H$773,"MONTHLY_MOORAGE"))</f>
        <v>10.4</v>
      </c>
      <c r="P406" s="39" t="n">
        <f aca="false">IF(D406&lt;&gt;"OCCUPIED","",SUMIFS('Source - Billing Aug26'!$M$5:$M$773,'Source - Billing Aug26'!$E$5:$E$773,A406,'Source - Billing Aug26'!$B$5:$B$773,Billing_Month,'Source - Billing Aug26'!$H$5:$H$773,"MONTHLY_MOORAGE"))</f>
        <v>592.8</v>
      </c>
      <c r="Q406" s="39" t="n">
        <f aca="false">IF(D406&lt;&gt;"OCCUPIED","",P406-L406)</f>
        <v>0</v>
      </c>
      <c r="R406" s="26" t="str">
        <f aca="false">IF(D406&lt;&gt;"OCCUPIED","OUT OF SCOPE",IF(M406=0,"MISSING AUGUST BILL",IF(M406&gt;1,"DUPLICATE BILL",IF(ABS(Q406)&lt;0.01,"MATCH",IF(Q406&gt;0,"OVERBILLED","UNDERBILLED")))))</f>
        <v>MATCH</v>
      </c>
      <c r="S406" s="26" t="str">
        <f aca="false">IF(M406=0,"",IFERROR(INDEX('Source - Billing Aug26'!$C$5:$C$773,MATCH(A406,'Source - Billing Aug26'!$E$5:$E$773,0)),""))</f>
        <v>AC-VB-0612</v>
      </c>
    </row>
    <row r="407" customFormat="false" ht="15" hidden="false" customHeight="true" outlineLevel="0" collapsed="false">
      <c r="A407" s="26" t="str">
        <f aca="false">'Source - Inventory'!A397</f>
        <v>VB-0613</v>
      </c>
      <c r="B407" s="26" t="str">
        <f aca="false">'Source - Inventory'!B397</f>
        <v>Vessbank</v>
      </c>
      <c r="C407" s="26" t="str">
        <f aca="false">'Source - Inventory'!G397</f>
        <v>COVERED</v>
      </c>
      <c r="D407" s="26" t="str">
        <f aca="false">'Source - Inventory'!J397</f>
        <v>OCCUPIED</v>
      </c>
      <c r="E407" s="26" t="str">
        <f aca="false">'Source - Inventory'!L397</f>
        <v>WL-02467</v>
      </c>
      <c r="F407" s="26" t="str">
        <f aca="false">'Source - Inventory'!M397</f>
        <v>Joseph Davis</v>
      </c>
      <c r="G407" s="26" t="n">
        <f aca="false">'Source - Inventory'!E397</f>
        <v>24</v>
      </c>
      <c r="H407" s="28" t="n">
        <f aca="false">'Source - Inventory'!O397</f>
        <v>54.3</v>
      </c>
      <c r="I407" s="28" t="n">
        <f aca="false">IF(D407="OCCUPIED",ROUNDUP(H407,0),"")</f>
        <v>55</v>
      </c>
      <c r="J407" s="28" t="n">
        <f aca="false">IF(D407="OCCUPIED",MAX(G407,I407),"")</f>
        <v>55</v>
      </c>
      <c r="K407" s="28" t="n">
        <f aca="false">IF(D407&lt;&gt;"OCCUPIED","",IF(C407="COVERED",Covered_Rate,Open_Rate))</f>
        <v>10.4</v>
      </c>
      <c r="L407" s="39" t="n">
        <f aca="false">IF(D407="OCCUPIED",J407*K407,"")</f>
        <v>572</v>
      </c>
      <c r="M407" s="26" t="n">
        <f aca="false">IF(D407&lt;&gt;"OCCUPIED","",COUNTIFS('Source - Billing Aug26'!$E$5:$E$773,A407,'Source - Billing Aug26'!$B$5:$B$773,Billing_Month,'Source - Billing Aug26'!$H$5:$H$773,"MONTHLY_MOORAGE"))</f>
        <v>1</v>
      </c>
      <c r="N407" s="28" t="n">
        <f aca="false">IF(M407=0,"",SUMIFS('Source - Billing Aug26'!$I$5:$I$773,'Source - Billing Aug26'!$E$5:$E$773,A407,'Source - Billing Aug26'!$B$5:$B$773,Billing_Month,'Source - Billing Aug26'!$H$5:$H$773,"MONTHLY_MOORAGE"))</f>
        <v>55</v>
      </c>
      <c r="O407" s="28" t="n">
        <f aca="false">IF(M407=0,"",SUMIFS('Source - Billing Aug26'!$L$5:$L$773,'Source - Billing Aug26'!$E$5:$E$773,A407,'Source - Billing Aug26'!$B$5:$B$773,Billing_Month,'Source - Billing Aug26'!$H$5:$H$773,"MONTHLY_MOORAGE"))</f>
        <v>10.4</v>
      </c>
      <c r="P407" s="39" t="n">
        <f aca="false">IF(D407&lt;&gt;"OCCUPIED","",SUMIFS('Source - Billing Aug26'!$M$5:$M$773,'Source - Billing Aug26'!$E$5:$E$773,A407,'Source - Billing Aug26'!$B$5:$B$773,Billing_Month,'Source - Billing Aug26'!$H$5:$H$773,"MONTHLY_MOORAGE"))</f>
        <v>572</v>
      </c>
      <c r="Q407" s="39" t="n">
        <f aca="false">IF(D407&lt;&gt;"OCCUPIED","",P407-L407)</f>
        <v>0</v>
      </c>
      <c r="R407" s="26" t="str">
        <f aca="false">IF(D407&lt;&gt;"OCCUPIED","OUT OF SCOPE",IF(M407=0,"MISSING AUGUST BILL",IF(M407&gt;1,"DUPLICATE BILL",IF(ABS(Q407)&lt;0.01,"MATCH",IF(Q407&gt;0,"OVERBILLED","UNDERBILLED")))))</f>
        <v>MATCH</v>
      </c>
      <c r="S407" s="26" t="str">
        <f aca="false">IF(M407=0,"",IFERROR(INDEX('Source - Billing Aug26'!$C$5:$C$773,MATCH(A407,'Source - Billing Aug26'!$E$5:$E$773,0)),""))</f>
        <v>AC-VB-0613</v>
      </c>
    </row>
    <row r="408" customFormat="false" ht="15" hidden="false" customHeight="true" outlineLevel="0" collapsed="false">
      <c r="A408" s="26" t="str">
        <f aca="false">'Source - Inventory'!A398</f>
        <v>VB-0614</v>
      </c>
      <c r="B408" s="26" t="str">
        <f aca="false">'Source - Inventory'!B398</f>
        <v>Vessbank</v>
      </c>
      <c r="C408" s="26" t="str">
        <f aca="false">'Source - Inventory'!G398</f>
        <v>COVERED</v>
      </c>
      <c r="D408" s="26" t="str">
        <f aca="false">'Source - Inventory'!J398</f>
        <v>OCCUPIED</v>
      </c>
      <c r="E408" s="26" t="str">
        <f aca="false">'Source - Inventory'!L398</f>
        <v>WL-01843</v>
      </c>
      <c r="F408" s="26" t="str">
        <f aca="false">'Source - Inventory'!M398</f>
        <v>Donna Kim</v>
      </c>
      <c r="G408" s="26" t="n">
        <f aca="false">'Source - Inventory'!E398</f>
        <v>32</v>
      </c>
      <c r="H408" s="28" t="n">
        <f aca="false">'Source - Inventory'!O398</f>
        <v>44.8</v>
      </c>
      <c r="I408" s="28" t="n">
        <f aca="false">IF(D408="OCCUPIED",ROUNDUP(H408,0),"")</f>
        <v>45</v>
      </c>
      <c r="J408" s="28" t="n">
        <f aca="false">IF(D408="OCCUPIED",MAX(G408,I408),"")</f>
        <v>45</v>
      </c>
      <c r="K408" s="28" t="n">
        <f aca="false">IF(D408&lt;&gt;"OCCUPIED","",IF(C408="COVERED",Covered_Rate,Open_Rate))</f>
        <v>10.4</v>
      </c>
      <c r="L408" s="39" t="n">
        <f aca="false">IF(D408="OCCUPIED",J408*K408,"")</f>
        <v>468</v>
      </c>
      <c r="M408" s="26" t="n">
        <f aca="false">IF(D408&lt;&gt;"OCCUPIED","",COUNTIFS('Source - Billing Aug26'!$E$5:$E$773,A408,'Source - Billing Aug26'!$B$5:$B$773,Billing_Month,'Source - Billing Aug26'!$H$5:$H$773,"MONTHLY_MOORAGE"))</f>
        <v>1</v>
      </c>
      <c r="N408" s="28" t="n">
        <f aca="false">IF(M408=0,"",SUMIFS('Source - Billing Aug26'!$I$5:$I$773,'Source - Billing Aug26'!$E$5:$E$773,A408,'Source - Billing Aug26'!$B$5:$B$773,Billing_Month,'Source - Billing Aug26'!$H$5:$H$773,"MONTHLY_MOORAGE"))</f>
        <v>45</v>
      </c>
      <c r="O408" s="28" t="n">
        <f aca="false">IF(M408=0,"",SUMIFS('Source - Billing Aug26'!$L$5:$L$773,'Source - Billing Aug26'!$E$5:$E$773,A408,'Source - Billing Aug26'!$B$5:$B$773,Billing_Month,'Source - Billing Aug26'!$H$5:$H$773,"MONTHLY_MOORAGE"))</f>
        <v>10.4</v>
      </c>
      <c r="P408" s="39" t="n">
        <f aca="false">IF(D408&lt;&gt;"OCCUPIED","",SUMIFS('Source - Billing Aug26'!$M$5:$M$773,'Source - Billing Aug26'!$E$5:$E$773,A408,'Source - Billing Aug26'!$B$5:$B$773,Billing_Month,'Source - Billing Aug26'!$H$5:$H$773,"MONTHLY_MOORAGE"))</f>
        <v>468</v>
      </c>
      <c r="Q408" s="39" t="n">
        <f aca="false">IF(D408&lt;&gt;"OCCUPIED","",P408-L408)</f>
        <v>0</v>
      </c>
      <c r="R408" s="26" t="str">
        <f aca="false">IF(D408&lt;&gt;"OCCUPIED","OUT OF SCOPE",IF(M408=0,"MISSING AUGUST BILL",IF(M408&gt;1,"DUPLICATE BILL",IF(ABS(Q408)&lt;0.01,"MATCH",IF(Q408&gt;0,"OVERBILLED","UNDERBILLED")))))</f>
        <v>MATCH</v>
      </c>
      <c r="S408" s="26" t="str">
        <f aca="false">IF(M408=0,"",IFERROR(INDEX('Source - Billing Aug26'!$C$5:$C$773,MATCH(A408,'Source - Billing Aug26'!$E$5:$E$773,0)),""))</f>
        <v>AC-VB-0614</v>
      </c>
    </row>
    <row r="409" customFormat="false" ht="15" hidden="false" customHeight="true" outlineLevel="0" collapsed="false">
      <c r="A409" s="26" t="str">
        <f aca="false">'Source - Inventory'!A399</f>
        <v>VB-0615</v>
      </c>
      <c r="B409" s="26" t="str">
        <f aca="false">'Source - Inventory'!B399</f>
        <v>Vessbank</v>
      </c>
      <c r="C409" s="26" t="str">
        <f aca="false">'Source - Inventory'!G399</f>
        <v>COVERED</v>
      </c>
      <c r="D409" s="26" t="str">
        <f aca="false">'Source - Inventory'!J399</f>
        <v>OCCUPIED</v>
      </c>
      <c r="E409" s="26" t="str">
        <f aca="false">'Source - Inventory'!L399</f>
        <v>WL-02699</v>
      </c>
      <c r="F409" s="26" t="str">
        <f aca="false">'Source - Inventory'!M399</f>
        <v>Sharon Gonzales</v>
      </c>
      <c r="G409" s="26" t="n">
        <f aca="false">'Source - Inventory'!E399</f>
        <v>40</v>
      </c>
      <c r="H409" s="28" t="n">
        <f aca="false">'Source - Inventory'!O399</f>
        <v>49.6</v>
      </c>
      <c r="I409" s="28" t="n">
        <f aca="false">IF(D409="OCCUPIED",ROUNDUP(H409,0),"")</f>
        <v>50</v>
      </c>
      <c r="J409" s="28" t="n">
        <f aca="false">IF(D409="OCCUPIED",MAX(G409,I409),"")</f>
        <v>50</v>
      </c>
      <c r="K409" s="28" t="n">
        <f aca="false">IF(D409&lt;&gt;"OCCUPIED","",IF(C409="COVERED",Covered_Rate,Open_Rate))</f>
        <v>10.4</v>
      </c>
      <c r="L409" s="39" t="n">
        <f aca="false">IF(D409="OCCUPIED",J409*K409,"")</f>
        <v>520</v>
      </c>
      <c r="M409" s="26" t="n">
        <f aca="false">IF(D409&lt;&gt;"OCCUPIED","",COUNTIFS('Source - Billing Aug26'!$E$5:$E$773,A409,'Source - Billing Aug26'!$B$5:$B$773,Billing_Month,'Source - Billing Aug26'!$H$5:$H$773,"MONTHLY_MOORAGE"))</f>
        <v>1</v>
      </c>
      <c r="N409" s="28" t="n">
        <f aca="false">IF(M409=0,"",SUMIFS('Source - Billing Aug26'!$I$5:$I$773,'Source - Billing Aug26'!$E$5:$E$773,A409,'Source - Billing Aug26'!$B$5:$B$773,Billing_Month,'Source - Billing Aug26'!$H$5:$H$773,"MONTHLY_MOORAGE"))</f>
        <v>50</v>
      </c>
      <c r="O409" s="28" t="n">
        <f aca="false">IF(M409=0,"",SUMIFS('Source - Billing Aug26'!$L$5:$L$773,'Source - Billing Aug26'!$E$5:$E$773,A409,'Source - Billing Aug26'!$B$5:$B$773,Billing_Month,'Source - Billing Aug26'!$H$5:$H$773,"MONTHLY_MOORAGE"))</f>
        <v>10.4</v>
      </c>
      <c r="P409" s="39" t="n">
        <f aca="false">IF(D409&lt;&gt;"OCCUPIED","",SUMIFS('Source - Billing Aug26'!$M$5:$M$773,'Source - Billing Aug26'!$E$5:$E$773,A409,'Source - Billing Aug26'!$B$5:$B$773,Billing_Month,'Source - Billing Aug26'!$H$5:$H$773,"MONTHLY_MOORAGE"))</f>
        <v>520</v>
      </c>
      <c r="Q409" s="39" t="n">
        <f aca="false">IF(D409&lt;&gt;"OCCUPIED","",P409-L409)</f>
        <v>0</v>
      </c>
      <c r="R409" s="26" t="str">
        <f aca="false">IF(D409&lt;&gt;"OCCUPIED","OUT OF SCOPE",IF(M409=0,"MISSING AUGUST BILL",IF(M409&gt;1,"DUPLICATE BILL",IF(ABS(Q409)&lt;0.01,"MATCH",IF(Q409&gt;0,"OVERBILLED","UNDERBILLED")))))</f>
        <v>MATCH</v>
      </c>
      <c r="S409" s="26" t="str">
        <f aca="false">IF(M409=0,"",IFERROR(INDEX('Source - Billing Aug26'!$C$5:$C$773,MATCH(A409,'Source - Billing Aug26'!$E$5:$E$773,0)),""))</f>
        <v>AC-VB-0615</v>
      </c>
    </row>
    <row r="410" customFormat="false" ht="15" hidden="false" customHeight="true" outlineLevel="0" collapsed="false">
      <c r="A410" s="26" t="str">
        <f aca="false">'Source - Inventory'!A400</f>
        <v>VB-0616</v>
      </c>
      <c r="B410" s="26" t="str">
        <f aca="false">'Source - Inventory'!B400</f>
        <v>Vessbank</v>
      </c>
      <c r="C410" s="26" t="str">
        <f aca="false">'Source - Inventory'!G400</f>
        <v>COVERED</v>
      </c>
      <c r="D410" s="26" t="str">
        <f aca="false">'Source - Inventory'!J400</f>
        <v>OCCUPIED</v>
      </c>
      <c r="E410" s="26" t="str">
        <f aca="false">'Source - Inventory'!L400</f>
        <v>WL-01627</v>
      </c>
      <c r="F410" s="26" t="str">
        <f aca="false">'Source - Inventory'!M400</f>
        <v>Paige Cherry</v>
      </c>
      <c r="G410" s="26" t="n">
        <f aca="false">'Source - Inventory'!E400</f>
        <v>24</v>
      </c>
      <c r="H410" s="28" t="n">
        <f aca="false">'Source - Inventory'!O400</f>
        <v>32.5</v>
      </c>
      <c r="I410" s="28" t="n">
        <f aca="false">IF(D410="OCCUPIED",ROUNDUP(H410,0),"")</f>
        <v>33</v>
      </c>
      <c r="J410" s="28" t="n">
        <f aca="false">IF(D410="OCCUPIED",MAX(G410,I410),"")</f>
        <v>33</v>
      </c>
      <c r="K410" s="28" t="n">
        <f aca="false">IF(D410&lt;&gt;"OCCUPIED","",IF(C410="COVERED",Covered_Rate,Open_Rate))</f>
        <v>10.4</v>
      </c>
      <c r="L410" s="39" t="n">
        <f aca="false">IF(D410="OCCUPIED",J410*K410,"")</f>
        <v>343.2</v>
      </c>
      <c r="M410" s="26" t="n">
        <f aca="false">IF(D410&lt;&gt;"OCCUPIED","",COUNTIFS('Source - Billing Aug26'!$E$5:$E$773,A410,'Source - Billing Aug26'!$B$5:$B$773,Billing_Month,'Source - Billing Aug26'!$H$5:$H$773,"MONTHLY_MOORAGE"))</f>
        <v>1</v>
      </c>
      <c r="N410" s="28" t="n">
        <f aca="false">IF(M410=0,"",SUMIFS('Source - Billing Aug26'!$I$5:$I$773,'Source - Billing Aug26'!$E$5:$E$773,A410,'Source - Billing Aug26'!$B$5:$B$773,Billing_Month,'Source - Billing Aug26'!$H$5:$H$773,"MONTHLY_MOORAGE"))</f>
        <v>33</v>
      </c>
      <c r="O410" s="28" t="n">
        <f aca="false">IF(M410=0,"",SUMIFS('Source - Billing Aug26'!$L$5:$L$773,'Source - Billing Aug26'!$E$5:$E$773,A410,'Source - Billing Aug26'!$B$5:$B$773,Billing_Month,'Source - Billing Aug26'!$H$5:$H$773,"MONTHLY_MOORAGE"))</f>
        <v>10.4</v>
      </c>
      <c r="P410" s="39" t="n">
        <f aca="false">IF(D410&lt;&gt;"OCCUPIED","",SUMIFS('Source - Billing Aug26'!$M$5:$M$773,'Source - Billing Aug26'!$E$5:$E$773,A410,'Source - Billing Aug26'!$B$5:$B$773,Billing_Month,'Source - Billing Aug26'!$H$5:$H$773,"MONTHLY_MOORAGE"))</f>
        <v>343.2</v>
      </c>
      <c r="Q410" s="39" t="n">
        <f aca="false">IF(D410&lt;&gt;"OCCUPIED","",P410-L410)</f>
        <v>0</v>
      </c>
      <c r="R410" s="26" t="str">
        <f aca="false">IF(D410&lt;&gt;"OCCUPIED","OUT OF SCOPE",IF(M410=0,"MISSING AUGUST BILL",IF(M410&gt;1,"DUPLICATE BILL",IF(ABS(Q410)&lt;0.01,"MATCH",IF(Q410&gt;0,"OVERBILLED","UNDERBILLED")))))</f>
        <v>MATCH</v>
      </c>
      <c r="S410" s="26" t="str">
        <f aca="false">IF(M410=0,"",IFERROR(INDEX('Source - Billing Aug26'!$C$5:$C$773,MATCH(A410,'Source - Billing Aug26'!$E$5:$E$773,0)),""))</f>
        <v>AC-VB-0616</v>
      </c>
    </row>
    <row r="411" customFormat="false" ht="15" hidden="false" customHeight="true" outlineLevel="0" collapsed="false">
      <c r="A411" s="26" t="str">
        <f aca="false">'Source - Inventory'!A401</f>
        <v>VB-0617</v>
      </c>
      <c r="B411" s="26" t="str">
        <f aca="false">'Source - Inventory'!B401</f>
        <v>Vessbank</v>
      </c>
      <c r="C411" s="26" t="str">
        <f aca="false">'Source - Inventory'!G401</f>
        <v>COVERED</v>
      </c>
      <c r="D411" s="26" t="str">
        <f aca="false">'Source - Inventory'!J401</f>
        <v>OCCUPIED</v>
      </c>
      <c r="E411" s="26" t="str">
        <f aca="false">'Source - Inventory'!L401</f>
        <v>WL-02887</v>
      </c>
      <c r="F411" s="26" t="str">
        <f aca="false">'Source - Inventory'!M401</f>
        <v>Shelly Mayer</v>
      </c>
      <c r="G411" s="26" t="n">
        <f aca="false">'Source - Inventory'!E401</f>
        <v>40</v>
      </c>
      <c r="H411" s="28" t="n">
        <f aca="false">'Source - Inventory'!O401</f>
        <v>48.2</v>
      </c>
      <c r="I411" s="28" t="n">
        <f aca="false">IF(D411="OCCUPIED",ROUNDUP(H411,0),"")</f>
        <v>49</v>
      </c>
      <c r="J411" s="28" t="n">
        <f aca="false">IF(D411="OCCUPIED",MAX(G411,I411),"")</f>
        <v>49</v>
      </c>
      <c r="K411" s="28" t="n">
        <f aca="false">IF(D411&lt;&gt;"OCCUPIED","",IF(C411="COVERED",Covered_Rate,Open_Rate))</f>
        <v>10.4</v>
      </c>
      <c r="L411" s="39" t="n">
        <f aca="false">IF(D411="OCCUPIED",J411*K411,"")</f>
        <v>509.6</v>
      </c>
      <c r="M411" s="26" t="n">
        <f aca="false">IF(D411&lt;&gt;"OCCUPIED","",COUNTIFS('Source - Billing Aug26'!$E$5:$E$773,A411,'Source - Billing Aug26'!$B$5:$B$773,Billing_Month,'Source - Billing Aug26'!$H$5:$H$773,"MONTHLY_MOORAGE"))</f>
        <v>1</v>
      </c>
      <c r="N411" s="28" t="n">
        <f aca="false">IF(M411=0,"",SUMIFS('Source - Billing Aug26'!$I$5:$I$773,'Source - Billing Aug26'!$E$5:$E$773,A411,'Source - Billing Aug26'!$B$5:$B$773,Billing_Month,'Source - Billing Aug26'!$H$5:$H$773,"MONTHLY_MOORAGE"))</f>
        <v>49</v>
      </c>
      <c r="O411" s="28" t="n">
        <f aca="false">IF(M411=0,"",SUMIFS('Source - Billing Aug26'!$L$5:$L$773,'Source - Billing Aug26'!$E$5:$E$773,A411,'Source - Billing Aug26'!$B$5:$B$773,Billing_Month,'Source - Billing Aug26'!$H$5:$H$773,"MONTHLY_MOORAGE"))</f>
        <v>10.4</v>
      </c>
      <c r="P411" s="39" t="n">
        <f aca="false">IF(D411&lt;&gt;"OCCUPIED","",SUMIFS('Source - Billing Aug26'!$M$5:$M$773,'Source - Billing Aug26'!$E$5:$E$773,A411,'Source - Billing Aug26'!$B$5:$B$773,Billing_Month,'Source - Billing Aug26'!$H$5:$H$773,"MONTHLY_MOORAGE"))</f>
        <v>509.6</v>
      </c>
      <c r="Q411" s="39" t="n">
        <f aca="false">IF(D411&lt;&gt;"OCCUPIED","",P411-L411)</f>
        <v>0</v>
      </c>
      <c r="R411" s="26" t="str">
        <f aca="false">IF(D411&lt;&gt;"OCCUPIED","OUT OF SCOPE",IF(M411=0,"MISSING AUGUST BILL",IF(M411&gt;1,"DUPLICATE BILL",IF(ABS(Q411)&lt;0.01,"MATCH",IF(Q411&gt;0,"OVERBILLED","UNDERBILLED")))))</f>
        <v>MATCH</v>
      </c>
      <c r="S411" s="26" t="str">
        <f aca="false">IF(M411=0,"",IFERROR(INDEX('Source - Billing Aug26'!$C$5:$C$773,MATCH(A411,'Source - Billing Aug26'!$E$5:$E$773,0)),""))</f>
        <v>AC-VB-0617</v>
      </c>
    </row>
    <row r="412" customFormat="false" ht="15" hidden="false" customHeight="true" outlineLevel="0" collapsed="false">
      <c r="A412" s="26" t="str">
        <f aca="false">'Source - Inventory'!A402</f>
        <v>VB-0618</v>
      </c>
      <c r="B412" s="26" t="str">
        <f aca="false">'Source - Inventory'!B402</f>
        <v>Vessbank</v>
      </c>
      <c r="C412" s="26" t="str">
        <f aca="false">'Source - Inventory'!G402</f>
        <v>COVERED</v>
      </c>
      <c r="D412" s="26" t="str">
        <f aca="false">'Source - Inventory'!J402</f>
        <v>OCCUPIED</v>
      </c>
      <c r="E412" s="26" t="str">
        <f aca="false">'Source - Inventory'!L402</f>
        <v>WL-02828</v>
      </c>
      <c r="F412" s="26" t="str">
        <f aca="false">'Source - Inventory'!M402</f>
        <v>Desiree Olsen</v>
      </c>
      <c r="G412" s="26" t="n">
        <f aca="false">'Source - Inventory'!E402</f>
        <v>24</v>
      </c>
      <c r="H412" s="28" t="n">
        <f aca="false">'Source - Inventory'!O402</f>
        <v>59.7</v>
      </c>
      <c r="I412" s="28" t="n">
        <f aca="false">IF(D412="OCCUPIED",ROUNDUP(H412,0),"")</f>
        <v>60</v>
      </c>
      <c r="J412" s="28" t="n">
        <f aca="false">IF(D412="OCCUPIED",MAX(G412,I412),"")</f>
        <v>60</v>
      </c>
      <c r="K412" s="28" t="n">
        <f aca="false">IF(D412&lt;&gt;"OCCUPIED","",IF(C412="COVERED",Covered_Rate,Open_Rate))</f>
        <v>10.4</v>
      </c>
      <c r="L412" s="39" t="n">
        <f aca="false">IF(D412="OCCUPIED",J412*K412,"")</f>
        <v>624</v>
      </c>
      <c r="M412" s="26" t="n">
        <f aca="false">IF(D412&lt;&gt;"OCCUPIED","",COUNTIFS('Source - Billing Aug26'!$E$5:$E$773,A412,'Source - Billing Aug26'!$B$5:$B$773,Billing_Month,'Source - Billing Aug26'!$H$5:$H$773,"MONTHLY_MOORAGE"))</f>
        <v>1</v>
      </c>
      <c r="N412" s="28" t="n">
        <f aca="false">IF(M412=0,"",SUMIFS('Source - Billing Aug26'!$I$5:$I$773,'Source - Billing Aug26'!$E$5:$E$773,A412,'Source - Billing Aug26'!$B$5:$B$773,Billing_Month,'Source - Billing Aug26'!$H$5:$H$773,"MONTHLY_MOORAGE"))</f>
        <v>60</v>
      </c>
      <c r="O412" s="28" t="n">
        <f aca="false">IF(M412=0,"",SUMIFS('Source - Billing Aug26'!$L$5:$L$773,'Source - Billing Aug26'!$E$5:$E$773,A412,'Source - Billing Aug26'!$B$5:$B$773,Billing_Month,'Source - Billing Aug26'!$H$5:$H$773,"MONTHLY_MOORAGE"))</f>
        <v>10.4</v>
      </c>
      <c r="P412" s="39" t="n">
        <f aca="false">IF(D412&lt;&gt;"OCCUPIED","",SUMIFS('Source - Billing Aug26'!$M$5:$M$773,'Source - Billing Aug26'!$E$5:$E$773,A412,'Source - Billing Aug26'!$B$5:$B$773,Billing_Month,'Source - Billing Aug26'!$H$5:$H$773,"MONTHLY_MOORAGE"))</f>
        <v>624</v>
      </c>
      <c r="Q412" s="39" t="n">
        <f aca="false">IF(D412&lt;&gt;"OCCUPIED","",P412-L412)</f>
        <v>0</v>
      </c>
      <c r="R412" s="26" t="str">
        <f aca="false">IF(D412&lt;&gt;"OCCUPIED","OUT OF SCOPE",IF(M412=0,"MISSING AUGUST BILL",IF(M412&gt;1,"DUPLICATE BILL",IF(ABS(Q412)&lt;0.01,"MATCH",IF(Q412&gt;0,"OVERBILLED","UNDERBILLED")))))</f>
        <v>MATCH</v>
      </c>
      <c r="S412" s="26" t="str">
        <f aca="false">IF(M412=0,"",IFERROR(INDEX('Source - Billing Aug26'!$C$5:$C$773,MATCH(A412,'Source - Billing Aug26'!$E$5:$E$773,0)),""))</f>
        <v>AC-VB-0618</v>
      </c>
    </row>
    <row r="413" customFormat="false" ht="15" hidden="false" customHeight="true" outlineLevel="0" collapsed="false">
      <c r="A413" s="26" t="str">
        <f aca="false">'Source - Inventory'!A403</f>
        <v>VB-0619</v>
      </c>
      <c r="B413" s="26" t="str">
        <f aca="false">'Source - Inventory'!B403</f>
        <v>Vessbank</v>
      </c>
      <c r="C413" s="26" t="str">
        <f aca="false">'Source - Inventory'!G403</f>
        <v>COVERED</v>
      </c>
      <c r="D413" s="26" t="str">
        <f aca="false">'Source - Inventory'!J403</f>
        <v>OCCUPIED</v>
      </c>
      <c r="E413" s="26" t="str">
        <f aca="false">'Source - Inventory'!L403</f>
        <v>WL-01841</v>
      </c>
      <c r="F413" s="26" t="str">
        <f aca="false">'Source - Inventory'!M403</f>
        <v>Arthur Jones</v>
      </c>
      <c r="G413" s="26" t="n">
        <f aca="false">'Source - Inventory'!E403</f>
        <v>24</v>
      </c>
      <c r="H413" s="28" t="n">
        <f aca="false">'Source - Inventory'!O403</f>
        <v>61.4</v>
      </c>
      <c r="I413" s="28" t="n">
        <f aca="false">IF(D413="OCCUPIED",ROUNDUP(H413,0),"")</f>
        <v>62</v>
      </c>
      <c r="J413" s="28" t="n">
        <f aca="false">IF(D413="OCCUPIED",MAX(G413,I413),"")</f>
        <v>62</v>
      </c>
      <c r="K413" s="28" t="n">
        <f aca="false">IF(D413&lt;&gt;"OCCUPIED","",IF(C413="COVERED",Covered_Rate,Open_Rate))</f>
        <v>10.4</v>
      </c>
      <c r="L413" s="39" t="n">
        <f aca="false">IF(D413="OCCUPIED",J413*K413,"")</f>
        <v>644.8</v>
      </c>
      <c r="M413" s="26" t="n">
        <f aca="false">IF(D413&lt;&gt;"OCCUPIED","",COUNTIFS('Source - Billing Aug26'!$E$5:$E$773,A413,'Source - Billing Aug26'!$B$5:$B$773,Billing_Month,'Source - Billing Aug26'!$H$5:$H$773,"MONTHLY_MOORAGE"))</f>
        <v>1</v>
      </c>
      <c r="N413" s="28" t="n">
        <f aca="false">IF(M413=0,"",SUMIFS('Source - Billing Aug26'!$I$5:$I$773,'Source - Billing Aug26'!$E$5:$E$773,A413,'Source - Billing Aug26'!$B$5:$B$773,Billing_Month,'Source - Billing Aug26'!$H$5:$H$773,"MONTHLY_MOORAGE"))</f>
        <v>62</v>
      </c>
      <c r="O413" s="28" t="n">
        <f aca="false">IF(M413=0,"",SUMIFS('Source - Billing Aug26'!$L$5:$L$773,'Source - Billing Aug26'!$E$5:$E$773,A413,'Source - Billing Aug26'!$B$5:$B$773,Billing_Month,'Source - Billing Aug26'!$H$5:$H$773,"MONTHLY_MOORAGE"))</f>
        <v>10.4</v>
      </c>
      <c r="P413" s="39" t="n">
        <f aca="false">IF(D413&lt;&gt;"OCCUPIED","",SUMIFS('Source - Billing Aug26'!$M$5:$M$773,'Source - Billing Aug26'!$E$5:$E$773,A413,'Source - Billing Aug26'!$B$5:$B$773,Billing_Month,'Source - Billing Aug26'!$H$5:$H$773,"MONTHLY_MOORAGE"))</f>
        <v>644.8</v>
      </c>
      <c r="Q413" s="39" t="n">
        <f aca="false">IF(D413&lt;&gt;"OCCUPIED","",P413-L413)</f>
        <v>0</v>
      </c>
      <c r="R413" s="26" t="str">
        <f aca="false">IF(D413&lt;&gt;"OCCUPIED","OUT OF SCOPE",IF(M413=0,"MISSING AUGUST BILL",IF(M413&gt;1,"DUPLICATE BILL",IF(ABS(Q413)&lt;0.01,"MATCH",IF(Q413&gt;0,"OVERBILLED","UNDERBILLED")))))</f>
        <v>MATCH</v>
      </c>
      <c r="S413" s="26" t="str">
        <f aca="false">IF(M413=0,"",IFERROR(INDEX('Source - Billing Aug26'!$C$5:$C$773,MATCH(A413,'Source - Billing Aug26'!$E$5:$E$773,0)),""))</f>
        <v>AC-VB-0619</v>
      </c>
    </row>
    <row r="414" customFormat="false" ht="15" hidden="false" customHeight="true" outlineLevel="0" collapsed="false">
      <c r="A414" s="26" t="str">
        <f aca="false">'Source - Inventory'!A404</f>
        <v>VB-0620</v>
      </c>
      <c r="B414" s="26" t="str">
        <f aca="false">'Source - Inventory'!B404</f>
        <v>Vessbank</v>
      </c>
      <c r="C414" s="26" t="str">
        <f aca="false">'Source - Inventory'!G404</f>
        <v>COVERED</v>
      </c>
      <c r="D414" s="26" t="str">
        <f aca="false">'Source - Inventory'!J404</f>
        <v>OCCUPIED</v>
      </c>
      <c r="E414" s="26" t="str">
        <f aca="false">'Source - Inventory'!L404</f>
        <v>WL-01226</v>
      </c>
      <c r="F414" s="26" t="str">
        <f aca="false">'Source - Inventory'!M404</f>
        <v>Phyllis Vargas</v>
      </c>
      <c r="G414" s="26" t="n">
        <f aca="false">'Source - Inventory'!E404</f>
        <v>40</v>
      </c>
      <c r="H414" s="28" t="n">
        <f aca="false">'Source - Inventory'!O404</f>
        <v>48</v>
      </c>
      <c r="I414" s="28" t="n">
        <f aca="false">IF(D414="OCCUPIED",ROUNDUP(H414,0),"")</f>
        <v>48</v>
      </c>
      <c r="J414" s="28" t="n">
        <f aca="false">IF(D414="OCCUPIED",MAX(G414,I414),"")</f>
        <v>48</v>
      </c>
      <c r="K414" s="28" t="n">
        <f aca="false">IF(D414&lt;&gt;"OCCUPIED","",IF(C414="COVERED",Covered_Rate,Open_Rate))</f>
        <v>10.4</v>
      </c>
      <c r="L414" s="39" t="n">
        <f aca="false">IF(D414="OCCUPIED",J414*K414,"")</f>
        <v>499.2</v>
      </c>
      <c r="M414" s="26" t="n">
        <f aca="false">IF(D414&lt;&gt;"OCCUPIED","",COUNTIFS('Source - Billing Aug26'!$E$5:$E$773,A414,'Source - Billing Aug26'!$B$5:$B$773,Billing_Month,'Source - Billing Aug26'!$H$5:$H$773,"MONTHLY_MOORAGE"))</f>
        <v>1</v>
      </c>
      <c r="N414" s="28" t="n">
        <f aca="false">IF(M414=0,"",SUMIFS('Source - Billing Aug26'!$I$5:$I$773,'Source - Billing Aug26'!$E$5:$E$773,A414,'Source - Billing Aug26'!$B$5:$B$773,Billing_Month,'Source - Billing Aug26'!$H$5:$H$773,"MONTHLY_MOORAGE"))</f>
        <v>48</v>
      </c>
      <c r="O414" s="28" t="n">
        <f aca="false">IF(M414=0,"",SUMIFS('Source - Billing Aug26'!$L$5:$L$773,'Source - Billing Aug26'!$E$5:$E$773,A414,'Source - Billing Aug26'!$B$5:$B$773,Billing_Month,'Source - Billing Aug26'!$H$5:$H$773,"MONTHLY_MOORAGE"))</f>
        <v>10.4</v>
      </c>
      <c r="P414" s="39" t="n">
        <f aca="false">IF(D414&lt;&gt;"OCCUPIED","",SUMIFS('Source - Billing Aug26'!$M$5:$M$773,'Source - Billing Aug26'!$E$5:$E$773,A414,'Source - Billing Aug26'!$B$5:$B$773,Billing_Month,'Source - Billing Aug26'!$H$5:$H$773,"MONTHLY_MOORAGE"))</f>
        <v>499.2</v>
      </c>
      <c r="Q414" s="39" t="n">
        <f aca="false">IF(D414&lt;&gt;"OCCUPIED","",P414-L414)</f>
        <v>0</v>
      </c>
      <c r="R414" s="26" t="str">
        <f aca="false">IF(D414&lt;&gt;"OCCUPIED","OUT OF SCOPE",IF(M414=0,"MISSING AUGUST BILL",IF(M414&gt;1,"DUPLICATE BILL",IF(ABS(Q414)&lt;0.01,"MATCH",IF(Q414&gt;0,"OVERBILLED","UNDERBILLED")))))</f>
        <v>MATCH</v>
      </c>
      <c r="S414" s="26" t="str">
        <f aca="false">IF(M414=0,"",IFERROR(INDEX('Source - Billing Aug26'!$C$5:$C$773,MATCH(A414,'Source - Billing Aug26'!$E$5:$E$773,0)),""))</f>
        <v>AC-VB-0620</v>
      </c>
    </row>
    <row r="415" customFormat="false" ht="15" hidden="false" customHeight="true" outlineLevel="0" collapsed="false">
      <c r="A415" s="26" t="str">
        <f aca="false">'Source - Inventory'!A405</f>
        <v>VB-0621</v>
      </c>
      <c r="B415" s="26" t="str">
        <f aca="false">'Source - Inventory'!B405</f>
        <v>Vessbank</v>
      </c>
      <c r="C415" s="26" t="str">
        <f aca="false">'Source - Inventory'!G405</f>
        <v>COVERED</v>
      </c>
      <c r="D415" s="26" t="str">
        <f aca="false">'Source - Inventory'!J405</f>
        <v>OCCUPIED</v>
      </c>
      <c r="E415" s="26" t="str">
        <f aca="false">'Source - Inventory'!L405</f>
        <v>WL-01275</v>
      </c>
      <c r="F415" s="26" t="str">
        <f aca="false">'Source - Inventory'!M405</f>
        <v>Adam Shepherd</v>
      </c>
      <c r="G415" s="26" t="n">
        <f aca="false">'Source - Inventory'!E405</f>
        <v>24</v>
      </c>
      <c r="H415" s="28" t="n">
        <f aca="false">'Source - Inventory'!O405</f>
        <v>19.9</v>
      </c>
      <c r="I415" s="28" t="n">
        <f aca="false">IF(D415="OCCUPIED",ROUNDUP(H415,0),"")</f>
        <v>20</v>
      </c>
      <c r="J415" s="28" t="n">
        <f aca="false">IF(D415="OCCUPIED",MAX(G415,I415),"")</f>
        <v>24</v>
      </c>
      <c r="K415" s="28" t="n">
        <f aca="false">IF(D415&lt;&gt;"OCCUPIED","",IF(C415="COVERED",Covered_Rate,Open_Rate))</f>
        <v>10.4</v>
      </c>
      <c r="L415" s="39" t="n">
        <f aca="false">IF(D415="OCCUPIED",J415*K415,"")</f>
        <v>249.6</v>
      </c>
      <c r="M415" s="26" t="n">
        <f aca="false">IF(D415&lt;&gt;"OCCUPIED","",COUNTIFS('Source - Billing Aug26'!$E$5:$E$773,A415,'Source - Billing Aug26'!$B$5:$B$773,Billing_Month,'Source - Billing Aug26'!$H$5:$H$773,"MONTHLY_MOORAGE"))</f>
        <v>1</v>
      </c>
      <c r="N415" s="28" t="n">
        <f aca="false">IF(M415=0,"",SUMIFS('Source - Billing Aug26'!$I$5:$I$773,'Source - Billing Aug26'!$E$5:$E$773,A415,'Source - Billing Aug26'!$B$5:$B$773,Billing_Month,'Source - Billing Aug26'!$H$5:$H$773,"MONTHLY_MOORAGE"))</f>
        <v>24</v>
      </c>
      <c r="O415" s="28" t="n">
        <f aca="false">IF(M415=0,"",SUMIFS('Source - Billing Aug26'!$L$5:$L$773,'Source - Billing Aug26'!$E$5:$E$773,A415,'Source - Billing Aug26'!$B$5:$B$773,Billing_Month,'Source - Billing Aug26'!$H$5:$H$773,"MONTHLY_MOORAGE"))</f>
        <v>10.4</v>
      </c>
      <c r="P415" s="39" t="n">
        <f aca="false">IF(D415&lt;&gt;"OCCUPIED","",SUMIFS('Source - Billing Aug26'!$M$5:$M$773,'Source - Billing Aug26'!$E$5:$E$773,A415,'Source - Billing Aug26'!$B$5:$B$773,Billing_Month,'Source - Billing Aug26'!$H$5:$H$773,"MONTHLY_MOORAGE"))</f>
        <v>249.6</v>
      </c>
      <c r="Q415" s="39" t="n">
        <f aca="false">IF(D415&lt;&gt;"OCCUPIED","",P415-L415)</f>
        <v>0</v>
      </c>
      <c r="R415" s="26" t="str">
        <f aca="false">IF(D415&lt;&gt;"OCCUPIED","OUT OF SCOPE",IF(M415=0,"MISSING AUGUST BILL",IF(M415&gt;1,"DUPLICATE BILL",IF(ABS(Q415)&lt;0.01,"MATCH",IF(Q415&gt;0,"OVERBILLED","UNDERBILLED")))))</f>
        <v>MATCH</v>
      </c>
      <c r="S415" s="26" t="str">
        <f aca="false">IF(M415=0,"",IFERROR(INDEX('Source - Billing Aug26'!$C$5:$C$773,MATCH(A415,'Source - Billing Aug26'!$E$5:$E$773,0)),""))</f>
        <v>AC-VB-0621</v>
      </c>
    </row>
    <row r="416" customFormat="false" ht="15" hidden="false" customHeight="true" outlineLevel="0" collapsed="false">
      <c r="A416" s="26" t="str">
        <f aca="false">'Source - Inventory'!A406</f>
        <v>VB-0622</v>
      </c>
      <c r="B416" s="26" t="str">
        <f aca="false">'Source - Inventory'!B406</f>
        <v>Vessbank</v>
      </c>
      <c r="C416" s="26" t="str">
        <f aca="false">'Source - Inventory'!G406</f>
        <v>COVERED</v>
      </c>
      <c r="D416" s="26" t="str">
        <f aca="false">'Source - Inventory'!J406</f>
        <v>OCCUPIED</v>
      </c>
      <c r="E416" s="26" t="str">
        <f aca="false">'Source - Inventory'!L406</f>
        <v>WL-01083</v>
      </c>
      <c r="F416" s="26" t="str">
        <f aca="false">'Source - Inventory'!M406</f>
        <v>Dennis Schmidt</v>
      </c>
      <c r="G416" s="26" t="n">
        <f aca="false">'Source - Inventory'!E406</f>
        <v>32</v>
      </c>
      <c r="H416" s="28" t="n">
        <f aca="false">'Source - Inventory'!O406</f>
        <v>19.6</v>
      </c>
      <c r="I416" s="28" t="n">
        <f aca="false">IF(D416="OCCUPIED",ROUNDUP(H416,0),"")</f>
        <v>20</v>
      </c>
      <c r="J416" s="28" t="n">
        <f aca="false">IF(D416="OCCUPIED",MAX(G416,I416),"")</f>
        <v>32</v>
      </c>
      <c r="K416" s="28" t="n">
        <f aca="false">IF(D416&lt;&gt;"OCCUPIED","",IF(C416="COVERED",Covered_Rate,Open_Rate))</f>
        <v>10.4</v>
      </c>
      <c r="L416" s="39" t="n">
        <f aca="false">IF(D416="OCCUPIED",J416*K416,"")</f>
        <v>332.8</v>
      </c>
      <c r="M416" s="26" t="n">
        <f aca="false">IF(D416&lt;&gt;"OCCUPIED","",COUNTIFS('Source - Billing Aug26'!$E$5:$E$773,A416,'Source - Billing Aug26'!$B$5:$B$773,Billing_Month,'Source - Billing Aug26'!$H$5:$H$773,"MONTHLY_MOORAGE"))</f>
        <v>1</v>
      </c>
      <c r="N416" s="28" t="n">
        <f aca="false">IF(M416=0,"",SUMIFS('Source - Billing Aug26'!$I$5:$I$773,'Source - Billing Aug26'!$E$5:$E$773,A416,'Source - Billing Aug26'!$B$5:$B$773,Billing_Month,'Source - Billing Aug26'!$H$5:$H$773,"MONTHLY_MOORAGE"))</f>
        <v>32</v>
      </c>
      <c r="O416" s="28" t="n">
        <f aca="false">IF(M416=0,"",SUMIFS('Source - Billing Aug26'!$L$5:$L$773,'Source - Billing Aug26'!$E$5:$E$773,A416,'Source - Billing Aug26'!$B$5:$B$773,Billing_Month,'Source - Billing Aug26'!$H$5:$H$773,"MONTHLY_MOORAGE"))</f>
        <v>10.4</v>
      </c>
      <c r="P416" s="39" t="n">
        <f aca="false">IF(D416&lt;&gt;"OCCUPIED","",SUMIFS('Source - Billing Aug26'!$M$5:$M$773,'Source - Billing Aug26'!$E$5:$E$773,A416,'Source - Billing Aug26'!$B$5:$B$773,Billing_Month,'Source - Billing Aug26'!$H$5:$H$773,"MONTHLY_MOORAGE"))</f>
        <v>332.8</v>
      </c>
      <c r="Q416" s="39" t="n">
        <f aca="false">IF(D416&lt;&gt;"OCCUPIED","",P416-L416)</f>
        <v>0</v>
      </c>
      <c r="R416" s="26" t="str">
        <f aca="false">IF(D416&lt;&gt;"OCCUPIED","OUT OF SCOPE",IF(M416=0,"MISSING AUGUST BILL",IF(M416&gt;1,"DUPLICATE BILL",IF(ABS(Q416)&lt;0.01,"MATCH",IF(Q416&gt;0,"OVERBILLED","UNDERBILLED")))))</f>
        <v>MATCH</v>
      </c>
      <c r="S416" s="26" t="str">
        <f aca="false">IF(M416=0,"",IFERROR(INDEX('Source - Billing Aug26'!$C$5:$C$773,MATCH(A416,'Source - Billing Aug26'!$E$5:$E$773,0)),""))</f>
        <v>AC-VB-0622</v>
      </c>
    </row>
    <row r="417" customFormat="false" ht="15" hidden="false" customHeight="true" outlineLevel="0" collapsed="false">
      <c r="A417" s="26" t="str">
        <f aca="false">'Source - Inventory'!A407</f>
        <v>VB-0623</v>
      </c>
      <c r="B417" s="26" t="str">
        <f aca="false">'Source - Inventory'!B407</f>
        <v>Vessbank</v>
      </c>
      <c r="C417" s="26" t="str">
        <f aca="false">'Source - Inventory'!G407</f>
        <v>COVERED</v>
      </c>
      <c r="D417" s="26" t="str">
        <f aca="false">'Source - Inventory'!J407</f>
        <v>OCCUPIED</v>
      </c>
      <c r="E417" s="26" t="str">
        <f aca="false">'Source - Inventory'!L407</f>
        <v>WL-02748</v>
      </c>
      <c r="F417" s="26" t="str">
        <f aca="false">'Source - Inventory'!M407</f>
        <v>Ross Griffin</v>
      </c>
      <c r="G417" s="26" t="n">
        <f aca="false">'Source - Inventory'!E407</f>
        <v>24</v>
      </c>
      <c r="H417" s="28" t="n">
        <f aca="false">'Source - Inventory'!O407</f>
        <v>42.6</v>
      </c>
      <c r="I417" s="28" t="n">
        <f aca="false">IF(D417="OCCUPIED",ROUNDUP(H417,0),"")</f>
        <v>43</v>
      </c>
      <c r="J417" s="28" t="n">
        <f aca="false">IF(D417="OCCUPIED",MAX(G417,I417),"")</f>
        <v>43</v>
      </c>
      <c r="K417" s="28" t="n">
        <f aca="false">IF(D417&lt;&gt;"OCCUPIED","",IF(C417="COVERED",Covered_Rate,Open_Rate))</f>
        <v>10.4</v>
      </c>
      <c r="L417" s="39" t="n">
        <f aca="false">IF(D417="OCCUPIED",J417*K417,"")</f>
        <v>447.2</v>
      </c>
      <c r="M417" s="26" t="n">
        <f aca="false">IF(D417&lt;&gt;"OCCUPIED","",COUNTIFS('Source - Billing Aug26'!$E$5:$E$773,A417,'Source - Billing Aug26'!$B$5:$B$773,Billing_Month,'Source - Billing Aug26'!$H$5:$H$773,"MONTHLY_MOORAGE"))</f>
        <v>1</v>
      </c>
      <c r="N417" s="28" t="n">
        <f aca="false">IF(M417=0,"",SUMIFS('Source - Billing Aug26'!$I$5:$I$773,'Source - Billing Aug26'!$E$5:$E$773,A417,'Source - Billing Aug26'!$B$5:$B$773,Billing_Month,'Source - Billing Aug26'!$H$5:$H$773,"MONTHLY_MOORAGE"))</f>
        <v>43</v>
      </c>
      <c r="O417" s="28" t="n">
        <f aca="false">IF(M417=0,"",SUMIFS('Source - Billing Aug26'!$L$5:$L$773,'Source - Billing Aug26'!$E$5:$E$773,A417,'Source - Billing Aug26'!$B$5:$B$773,Billing_Month,'Source - Billing Aug26'!$H$5:$H$773,"MONTHLY_MOORAGE"))</f>
        <v>10.4</v>
      </c>
      <c r="P417" s="39" t="n">
        <f aca="false">IF(D417&lt;&gt;"OCCUPIED","",SUMIFS('Source - Billing Aug26'!$M$5:$M$773,'Source - Billing Aug26'!$E$5:$E$773,A417,'Source - Billing Aug26'!$B$5:$B$773,Billing_Month,'Source - Billing Aug26'!$H$5:$H$773,"MONTHLY_MOORAGE"))</f>
        <v>447.2</v>
      </c>
      <c r="Q417" s="39" t="n">
        <f aca="false">IF(D417&lt;&gt;"OCCUPIED","",P417-L417)</f>
        <v>0</v>
      </c>
      <c r="R417" s="26" t="str">
        <f aca="false">IF(D417&lt;&gt;"OCCUPIED","OUT OF SCOPE",IF(M417=0,"MISSING AUGUST BILL",IF(M417&gt;1,"DUPLICATE BILL",IF(ABS(Q417)&lt;0.01,"MATCH",IF(Q417&gt;0,"OVERBILLED","UNDERBILLED")))))</f>
        <v>MATCH</v>
      </c>
      <c r="S417" s="26" t="str">
        <f aca="false">IF(M417=0,"",IFERROR(INDEX('Source - Billing Aug26'!$C$5:$C$773,MATCH(A417,'Source - Billing Aug26'!$E$5:$E$773,0)),""))</f>
        <v>AC-VB-0623</v>
      </c>
    </row>
    <row r="418" customFormat="false" ht="15" hidden="false" customHeight="true" outlineLevel="0" collapsed="false">
      <c r="A418" s="26" t="str">
        <f aca="false">'Source - Inventory'!A408</f>
        <v>VB-0624</v>
      </c>
      <c r="B418" s="26" t="str">
        <f aca="false">'Source - Inventory'!B408</f>
        <v>Vessbank</v>
      </c>
      <c r="C418" s="26" t="str">
        <f aca="false">'Source - Inventory'!G408</f>
        <v>COVERED</v>
      </c>
      <c r="D418" s="26" t="str">
        <f aca="false">'Source - Inventory'!J408</f>
        <v>OCCUPIED</v>
      </c>
      <c r="E418" s="26" t="str">
        <f aca="false">'Source - Inventory'!L408</f>
        <v>WL-03304</v>
      </c>
      <c r="F418" s="26" t="str">
        <f aca="false">'Source - Inventory'!M408</f>
        <v>Heather Brown</v>
      </c>
      <c r="G418" s="26" t="n">
        <f aca="false">'Source - Inventory'!E408</f>
        <v>40</v>
      </c>
      <c r="H418" s="28" t="n">
        <f aca="false">'Source - Inventory'!O408</f>
        <v>19.5</v>
      </c>
      <c r="I418" s="28" t="n">
        <f aca="false">IF(D418="OCCUPIED",ROUNDUP(H418,0),"")</f>
        <v>20</v>
      </c>
      <c r="J418" s="28" t="n">
        <f aca="false">IF(D418="OCCUPIED",MAX(G418,I418),"")</f>
        <v>40</v>
      </c>
      <c r="K418" s="28" t="n">
        <f aca="false">IF(D418&lt;&gt;"OCCUPIED","",IF(C418="COVERED",Covered_Rate,Open_Rate))</f>
        <v>10.4</v>
      </c>
      <c r="L418" s="39" t="n">
        <f aca="false">IF(D418="OCCUPIED",J418*K418,"")</f>
        <v>416</v>
      </c>
      <c r="M418" s="26" t="n">
        <f aca="false">IF(D418&lt;&gt;"OCCUPIED","",COUNTIFS('Source - Billing Aug26'!$E$5:$E$773,A418,'Source - Billing Aug26'!$B$5:$B$773,Billing_Month,'Source - Billing Aug26'!$H$5:$H$773,"MONTHLY_MOORAGE"))</f>
        <v>1</v>
      </c>
      <c r="N418" s="28" t="n">
        <f aca="false">IF(M418=0,"",SUMIFS('Source - Billing Aug26'!$I$5:$I$773,'Source - Billing Aug26'!$E$5:$E$773,A418,'Source - Billing Aug26'!$B$5:$B$773,Billing_Month,'Source - Billing Aug26'!$H$5:$H$773,"MONTHLY_MOORAGE"))</f>
        <v>40</v>
      </c>
      <c r="O418" s="28" t="n">
        <f aca="false">IF(M418=0,"",SUMIFS('Source - Billing Aug26'!$L$5:$L$773,'Source - Billing Aug26'!$E$5:$E$773,A418,'Source - Billing Aug26'!$B$5:$B$773,Billing_Month,'Source - Billing Aug26'!$H$5:$H$773,"MONTHLY_MOORAGE"))</f>
        <v>10.4</v>
      </c>
      <c r="P418" s="39" t="n">
        <f aca="false">IF(D418&lt;&gt;"OCCUPIED","",SUMIFS('Source - Billing Aug26'!$M$5:$M$773,'Source - Billing Aug26'!$E$5:$E$773,A418,'Source - Billing Aug26'!$B$5:$B$773,Billing_Month,'Source - Billing Aug26'!$H$5:$H$773,"MONTHLY_MOORAGE"))</f>
        <v>416</v>
      </c>
      <c r="Q418" s="39" t="n">
        <f aca="false">IF(D418&lt;&gt;"OCCUPIED","",P418-L418)</f>
        <v>0</v>
      </c>
      <c r="R418" s="26" t="str">
        <f aca="false">IF(D418&lt;&gt;"OCCUPIED","OUT OF SCOPE",IF(M418=0,"MISSING AUGUST BILL",IF(M418&gt;1,"DUPLICATE BILL",IF(ABS(Q418)&lt;0.01,"MATCH",IF(Q418&gt;0,"OVERBILLED","UNDERBILLED")))))</f>
        <v>MATCH</v>
      </c>
      <c r="S418" s="26" t="str">
        <f aca="false">IF(M418=0,"",IFERROR(INDEX('Source - Billing Aug26'!$C$5:$C$773,MATCH(A418,'Source - Billing Aug26'!$E$5:$E$773,0)),""))</f>
        <v>AC-VB-0624</v>
      </c>
    </row>
    <row r="419" customFormat="false" ht="15" hidden="false" customHeight="true" outlineLevel="0" collapsed="false">
      <c r="A419" s="26" t="str">
        <f aca="false">'Source - Inventory'!A409</f>
        <v>VB-0701</v>
      </c>
      <c r="B419" s="26" t="str">
        <f aca="false">'Source - Inventory'!B409</f>
        <v>Vessbank</v>
      </c>
      <c r="C419" s="26" t="str">
        <f aca="false">'Source - Inventory'!G409</f>
        <v>COVERED</v>
      </c>
      <c r="D419" s="26" t="str">
        <f aca="false">'Source - Inventory'!J409</f>
        <v>OCCUPIED</v>
      </c>
      <c r="E419" s="26" t="str">
        <f aca="false">'Source - Inventory'!L409</f>
        <v>WL-02201</v>
      </c>
      <c r="F419" s="26" t="str">
        <f aca="false">'Source - Inventory'!M409</f>
        <v>Johnathan Gould</v>
      </c>
      <c r="G419" s="26" t="n">
        <f aca="false">'Source - Inventory'!E409</f>
        <v>32</v>
      </c>
      <c r="H419" s="28" t="n">
        <f aca="false">'Source - Inventory'!O409</f>
        <v>38</v>
      </c>
      <c r="I419" s="28" t="n">
        <f aca="false">IF(D419="OCCUPIED",ROUNDUP(H419,0),"")</f>
        <v>38</v>
      </c>
      <c r="J419" s="28" t="n">
        <f aca="false">IF(D419="OCCUPIED",MAX(G419,I419),"")</f>
        <v>38</v>
      </c>
      <c r="K419" s="28" t="n">
        <f aca="false">IF(D419&lt;&gt;"OCCUPIED","",IF(C419="COVERED",Covered_Rate,Open_Rate))</f>
        <v>10.4</v>
      </c>
      <c r="L419" s="39" t="n">
        <f aca="false">IF(D419="OCCUPIED",J419*K419,"")</f>
        <v>395.2</v>
      </c>
      <c r="M419" s="26" t="n">
        <f aca="false">IF(D419&lt;&gt;"OCCUPIED","",COUNTIFS('Source - Billing Aug26'!$E$5:$E$773,A419,'Source - Billing Aug26'!$B$5:$B$773,Billing_Month,'Source - Billing Aug26'!$H$5:$H$773,"MONTHLY_MOORAGE"))</f>
        <v>1</v>
      </c>
      <c r="N419" s="28" t="n">
        <f aca="false">IF(M419=0,"",SUMIFS('Source - Billing Aug26'!$I$5:$I$773,'Source - Billing Aug26'!$E$5:$E$773,A419,'Source - Billing Aug26'!$B$5:$B$773,Billing_Month,'Source - Billing Aug26'!$H$5:$H$773,"MONTHLY_MOORAGE"))</f>
        <v>38</v>
      </c>
      <c r="O419" s="28" t="n">
        <f aca="false">IF(M419=0,"",SUMIFS('Source - Billing Aug26'!$L$5:$L$773,'Source - Billing Aug26'!$E$5:$E$773,A419,'Source - Billing Aug26'!$B$5:$B$773,Billing_Month,'Source - Billing Aug26'!$H$5:$H$773,"MONTHLY_MOORAGE"))</f>
        <v>10.4</v>
      </c>
      <c r="P419" s="39" t="n">
        <f aca="false">IF(D419&lt;&gt;"OCCUPIED","",SUMIFS('Source - Billing Aug26'!$M$5:$M$773,'Source - Billing Aug26'!$E$5:$E$773,A419,'Source - Billing Aug26'!$B$5:$B$773,Billing_Month,'Source - Billing Aug26'!$H$5:$H$773,"MONTHLY_MOORAGE"))</f>
        <v>395.2</v>
      </c>
      <c r="Q419" s="39" t="n">
        <f aca="false">IF(D419&lt;&gt;"OCCUPIED","",P419-L419)</f>
        <v>0</v>
      </c>
      <c r="R419" s="26" t="str">
        <f aca="false">IF(D419&lt;&gt;"OCCUPIED","OUT OF SCOPE",IF(M419=0,"MISSING AUGUST BILL",IF(M419&gt;1,"DUPLICATE BILL",IF(ABS(Q419)&lt;0.01,"MATCH",IF(Q419&gt;0,"OVERBILLED","UNDERBILLED")))))</f>
        <v>MATCH</v>
      </c>
      <c r="S419" s="26" t="str">
        <f aca="false">IF(M419=0,"",IFERROR(INDEX('Source - Billing Aug26'!$C$5:$C$773,MATCH(A419,'Source - Billing Aug26'!$E$5:$E$773,0)),""))</f>
        <v>AC-VB-0701</v>
      </c>
    </row>
    <row r="420" customFormat="false" ht="15" hidden="false" customHeight="true" outlineLevel="0" collapsed="false">
      <c r="A420" s="26" t="str">
        <f aca="false">'Source - Inventory'!A410</f>
        <v>VB-0702</v>
      </c>
      <c r="B420" s="26" t="str">
        <f aca="false">'Source - Inventory'!B410</f>
        <v>Vessbank</v>
      </c>
      <c r="C420" s="26" t="str">
        <f aca="false">'Source - Inventory'!G410</f>
        <v>COVERED</v>
      </c>
      <c r="D420" s="26" t="str">
        <f aca="false">'Source - Inventory'!J410</f>
        <v>VACANT</v>
      </c>
      <c r="E420" s="26" t="n">
        <f aca="false">'Source - Inventory'!L410</f>
        <v>0</v>
      </c>
      <c r="F420" s="26" t="n">
        <f aca="false">'Source - Inventory'!M410</f>
        <v>0</v>
      </c>
      <c r="G420" s="26" t="n">
        <f aca="false">'Source - Inventory'!E410</f>
        <v>32</v>
      </c>
      <c r="H420" s="28" t="n">
        <f aca="false">'Source - Inventory'!O410</f>
        <v>0</v>
      </c>
      <c r="I420" s="28" t="str">
        <f aca="false">IF(D420="OCCUPIED",ROUNDUP(H420,0),"")</f>
        <v/>
      </c>
      <c r="J420" s="28" t="str">
        <f aca="false">IF(D420="OCCUPIED",MAX(G420,I420),"")</f>
        <v/>
      </c>
      <c r="K420" s="28" t="str">
        <f aca="false">IF(D420&lt;&gt;"OCCUPIED","",IF(C420="COVERED",Covered_Rate,Open_Rate))</f>
        <v/>
      </c>
      <c r="L420" s="39" t="str">
        <f aca="false">IF(D420="OCCUPIED",J420*K420,"")</f>
        <v/>
      </c>
      <c r="M420" s="26" t="str">
        <f aca="false">IF(D420&lt;&gt;"OCCUPIED","",COUNTIFS('Source - Billing Aug26'!$E$5:$E$773,A420,'Source - Billing Aug26'!$B$5:$B$773,Billing_Month,'Source - Billing Aug26'!$H$5:$H$773,"MONTHLY_MOORAGE"))</f>
        <v/>
      </c>
      <c r="N420" s="28" t="n">
        <f aca="false">IF(M420=0,"",SUMIFS('Source - Billing Aug26'!$I$5:$I$773,'Source - Billing Aug26'!$E$5:$E$773,A420,'Source - Billing Aug26'!$B$5:$B$773,Billing_Month,'Source - Billing Aug26'!$H$5:$H$773,"MONTHLY_MOORAGE"))</f>
        <v>0</v>
      </c>
      <c r="O420" s="28" t="n">
        <f aca="false">IF(M420=0,"",SUMIFS('Source - Billing Aug26'!$L$5:$L$773,'Source - Billing Aug26'!$E$5:$E$773,A420,'Source - Billing Aug26'!$B$5:$B$773,Billing_Month,'Source - Billing Aug26'!$H$5:$H$773,"MONTHLY_MOORAGE"))</f>
        <v>0</v>
      </c>
      <c r="P420" s="39" t="str">
        <f aca="false">IF(D420&lt;&gt;"OCCUPIED","",SUMIFS('Source - Billing Aug26'!$M$5:$M$773,'Source - Billing Aug26'!$E$5:$E$773,A420,'Source - Billing Aug26'!$B$5:$B$773,Billing_Month,'Source - Billing Aug26'!$H$5:$H$773,"MONTHLY_MOORAGE"))</f>
        <v/>
      </c>
      <c r="Q420" s="39" t="str">
        <f aca="false">IF(D420&lt;&gt;"OCCUPIED","",P420-L420)</f>
        <v/>
      </c>
      <c r="R420" s="26" t="str">
        <f aca="false">IF(D420&lt;&gt;"OCCUPIED","OUT OF SCOPE",IF(M420=0,"MISSING AUGUST BILL",IF(M420&gt;1,"DUPLICATE BILL",IF(ABS(Q420)&lt;0.01,"MATCH",IF(Q420&gt;0,"OVERBILLED","UNDERBILLED")))))</f>
        <v>OUT OF SCOPE</v>
      </c>
      <c r="S420" s="26" t="str">
        <f aca="false">IF(M420=0,"",IFERROR(INDEX('Source - Billing Aug26'!$C$5:$C$773,MATCH(A420,'Source - Billing Aug26'!$E$5:$E$773,0)),""))</f>
        <v/>
      </c>
    </row>
    <row r="421" customFormat="false" ht="15" hidden="false" customHeight="true" outlineLevel="0" collapsed="false">
      <c r="A421" s="26" t="str">
        <f aca="false">'Source - Inventory'!A411</f>
        <v>VB-0703</v>
      </c>
      <c r="B421" s="26" t="str">
        <f aca="false">'Source - Inventory'!B411</f>
        <v>Vessbank</v>
      </c>
      <c r="C421" s="26" t="str">
        <f aca="false">'Source - Inventory'!G411</f>
        <v>COVERED</v>
      </c>
      <c r="D421" s="26" t="str">
        <f aca="false">'Source - Inventory'!J411</f>
        <v>OCCUPIED</v>
      </c>
      <c r="E421" s="26" t="str">
        <f aca="false">'Source - Inventory'!L411</f>
        <v>WL-01897</v>
      </c>
      <c r="F421" s="26" t="str">
        <f aca="false">'Source - Inventory'!M411</f>
        <v>Raymond Davis</v>
      </c>
      <c r="G421" s="26" t="n">
        <f aca="false">'Source - Inventory'!E411</f>
        <v>28</v>
      </c>
      <c r="H421" s="28" t="n">
        <f aca="false">'Source - Inventory'!O411</f>
        <v>60.8</v>
      </c>
      <c r="I421" s="28" t="n">
        <f aca="false">IF(D421="OCCUPIED",ROUNDUP(H421,0),"")</f>
        <v>61</v>
      </c>
      <c r="J421" s="28" t="n">
        <f aca="false">IF(D421="OCCUPIED",MAX(G421,I421),"")</f>
        <v>61</v>
      </c>
      <c r="K421" s="28" t="n">
        <f aca="false">IF(D421&lt;&gt;"OCCUPIED","",IF(C421="COVERED",Covered_Rate,Open_Rate))</f>
        <v>10.4</v>
      </c>
      <c r="L421" s="39" t="n">
        <f aca="false">IF(D421="OCCUPIED",J421*K421,"")</f>
        <v>634.4</v>
      </c>
      <c r="M421" s="26" t="n">
        <f aca="false">IF(D421&lt;&gt;"OCCUPIED","",COUNTIFS('Source - Billing Aug26'!$E$5:$E$773,A421,'Source - Billing Aug26'!$B$5:$B$773,Billing_Month,'Source - Billing Aug26'!$H$5:$H$773,"MONTHLY_MOORAGE"))</f>
        <v>1</v>
      </c>
      <c r="N421" s="28" t="n">
        <f aca="false">IF(M421=0,"",SUMIFS('Source - Billing Aug26'!$I$5:$I$773,'Source - Billing Aug26'!$E$5:$E$773,A421,'Source - Billing Aug26'!$B$5:$B$773,Billing_Month,'Source - Billing Aug26'!$H$5:$H$773,"MONTHLY_MOORAGE"))</f>
        <v>61</v>
      </c>
      <c r="O421" s="28" t="n">
        <f aca="false">IF(M421=0,"",SUMIFS('Source - Billing Aug26'!$L$5:$L$773,'Source - Billing Aug26'!$E$5:$E$773,A421,'Source - Billing Aug26'!$B$5:$B$773,Billing_Month,'Source - Billing Aug26'!$H$5:$H$773,"MONTHLY_MOORAGE"))</f>
        <v>10.4</v>
      </c>
      <c r="P421" s="39" t="n">
        <f aca="false">IF(D421&lt;&gt;"OCCUPIED","",SUMIFS('Source - Billing Aug26'!$M$5:$M$773,'Source - Billing Aug26'!$E$5:$E$773,A421,'Source - Billing Aug26'!$B$5:$B$773,Billing_Month,'Source - Billing Aug26'!$H$5:$H$773,"MONTHLY_MOORAGE"))</f>
        <v>634.4</v>
      </c>
      <c r="Q421" s="39" t="n">
        <f aca="false">IF(D421&lt;&gt;"OCCUPIED","",P421-L421)</f>
        <v>0</v>
      </c>
      <c r="R421" s="26" t="str">
        <f aca="false">IF(D421&lt;&gt;"OCCUPIED","OUT OF SCOPE",IF(M421=0,"MISSING AUGUST BILL",IF(M421&gt;1,"DUPLICATE BILL",IF(ABS(Q421)&lt;0.01,"MATCH",IF(Q421&gt;0,"OVERBILLED","UNDERBILLED")))))</f>
        <v>MATCH</v>
      </c>
      <c r="S421" s="26" t="str">
        <f aca="false">IF(M421=0,"",IFERROR(INDEX('Source - Billing Aug26'!$C$5:$C$773,MATCH(A421,'Source - Billing Aug26'!$E$5:$E$773,0)),""))</f>
        <v>AC-VB-0703</v>
      </c>
    </row>
    <row r="422" customFormat="false" ht="15" hidden="false" customHeight="true" outlineLevel="0" collapsed="false">
      <c r="A422" s="26" t="str">
        <f aca="false">'Source - Inventory'!A412</f>
        <v>VB-0704</v>
      </c>
      <c r="B422" s="26" t="str">
        <f aca="false">'Source - Inventory'!B412</f>
        <v>Vessbank</v>
      </c>
      <c r="C422" s="26" t="str">
        <f aca="false">'Source - Inventory'!G412</f>
        <v>COVERED</v>
      </c>
      <c r="D422" s="26" t="str">
        <f aca="false">'Source - Inventory'!J412</f>
        <v>OCCUPIED</v>
      </c>
      <c r="E422" s="26" t="str">
        <f aca="false">'Source - Inventory'!L412</f>
        <v>WL-02737</v>
      </c>
      <c r="F422" s="26" t="str">
        <f aca="false">'Source - Inventory'!M412</f>
        <v>Kimberly Crosby</v>
      </c>
      <c r="G422" s="26" t="n">
        <f aca="false">'Source - Inventory'!E412</f>
        <v>40</v>
      </c>
      <c r="H422" s="28" t="n">
        <f aca="false">'Source - Inventory'!O412</f>
        <v>43.1</v>
      </c>
      <c r="I422" s="28" t="n">
        <f aca="false">IF(D422="OCCUPIED",ROUNDUP(H422,0),"")</f>
        <v>44</v>
      </c>
      <c r="J422" s="28" t="n">
        <f aca="false">IF(D422="OCCUPIED",MAX(G422,I422),"")</f>
        <v>44</v>
      </c>
      <c r="K422" s="28" t="n">
        <f aca="false">IF(D422&lt;&gt;"OCCUPIED","",IF(C422="COVERED",Covered_Rate,Open_Rate))</f>
        <v>10.4</v>
      </c>
      <c r="L422" s="39" t="n">
        <f aca="false">IF(D422="OCCUPIED",J422*K422,"")</f>
        <v>457.6</v>
      </c>
      <c r="M422" s="26" t="n">
        <f aca="false">IF(D422&lt;&gt;"OCCUPIED","",COUNTIFS('Source - Billing Aug26'!$E$5:$E$773,A422,'Source - Billing Aug26'!$B$5:$B$773,Billing_Month,'Source - Billing Aug26'!$H$5:$H$773,"MONTHLY_MOORAGE"))</f>
        <v>1</v>
      </c>
      <c r="N422" s="28" t="n">
        <f aca="false">IF(M422=0,"",SUMIFS('Source - Billing Aug26'!$I$5:$I$773,'Source - Billing Aug26'!$E$5:$E$773,A422,'Source - Billing Aug26'!$B$5:$B$773,Billing_Month,'Source - Billing Aug26'!$H$5:$H$773,"MONTHLY_MOORAGE"))</f>
        <v>44</v>
      </c>
      <c r="O422" s="28" t="n">
        <f aca="false">IF(M422=0,"",SUMIFS('Source - Billing Aug26'!$L$5:$L$773,'Source - Billing Aug26'!$E$5:$E$773,A422,'Source - Billing Aug26'!$B$5:$B$773,Billing_Month,'Source - Billing Aug26'!$H$5:$H$773,"MONTHLY_MOORAGE"))</f>
        <v>10.4</v>
      </c>
      <c r="P422" s="39" t="n">
        <f aca="false">IF(D422&lt;&gt;"OCCUPIED","",SUMIFS('Source - Billing Aug26'!$M$5:$M$773,'Source - Billing Aug26'!$E$5:$E$773,A422,'Source - Billing Aug26'!$B$5:$B$773,Billing_Month,'Source - Billing Aug26'!$H$5:$H$773,"MONTHLY_MOORAGE"))</f>
        <v>457.6</v>
      </c>
      <c r="Q422" s="39" t="n">
        <f aca="false">IF(D422&lt;&gt;"OCCUPIED","",P422-L422)</f>
        <v>0</v>
      </c>
      <c r="R422" s="26" t="str">
        <f aca="false">IF(D422&lt;&gt;"OCCUPIED","OUT OF SCOPE",IF(M422=0,"MISSING AUGUST BILL",IF(M422&gt;1,"DUPLICATE BILL",IF(ABS(Q422)&lt;0.01,"MATCH",IF(Q422&gt;0,"OVERBILLED","UNDERBILLED")))))</f>
        <v>MATCH</v>
      </c>
      <c r="S422" s="26" t="str">
        <f aca="false">IF(M422=0,"",IFERROR(INDEX('Source - Billing Aug26'!$C$5:$C$773,MATCH(A422,'Source - Billing Aug26'!$E$5:$E$773,0)),""))</f>
        <v>AC-VB-0704</v>
      </c>
    </row>
    <row r="423" customFormat="false" ht="15" hidden="false" customHeight="true" outlineLevel="0" collapsed="false">
      <c r="A423" s="26" t="str">
        <f aca="false">'Source - Inventory'!A413</f>
        <v>VB-0705</v>
      </c>
      <c r="B423" s="26" t="str">
        <f aca="false">'Source - Inventory'!B413</f>
        <v>Vessbank</v>
      </c>
      <c r="C423" s="26" t="str">
        <f aca="false">'Source - Inventory'!G413</f>
        <v>COVERED</v>
      </c>
      <c r="D423" s="26" t="str">
        <f aca="false">'Source - Inventory'!J413</f>
        <v>OCCUPIED</v>
      </c>
      <c r="E423" s="26" t="str">
        <f aca="false">'Source - Inventory'!L413</f>
        <v>WL-02998</v>
      </c>
      <c r="F423" s="26" t="str">
        <f aca="false">'Source - Inventory'!M413</f>
        <v>Luis Bradley</v>
      </c>
      <c r="G423" s="26" t="n">
        <f aca="false">'Source - Inventory'!E413</f>
        <v>28</v>
      </c>
      <c r="H423" s="28" t="n">
        <f aca="false">'Source - Inventory'!O413</f>
        <v>45.4</v>
      </c>
      <c r="I423" s="28" t="n">
        <f aca="false">IF(D423="OCCUPIED",ROUNDUP(H423,0),"")</f>
        <v>46</v>
      </c>
      <c r="J423" s="28" t="n">
        <f aca="false">IF(D423="OCCUPIED",MAX(G423,I423),"")</f>
        <v>46</v>
      </c>
      <c r="K423" s="28" t="n">
        <f aca="false">IF(D423&lt;&gt;"OCCUPIED","",IF(C423="COVERED",Covered_Rate,Open_Rate))</f>
        <v>10.4</v>
      </c>
      <c r="L423" s="39" t="n">
        <f aca="false">IF(D423="OCCUPIED",J423*K423,"")</f>
        <v>478.4</v>
      </c>
      <c r="M423" s="26" t="n">
        <f aca="false">IF(D423&lt;&gt;"OCCUPIED","",COUNTIFS('Source - Billing Aug26'!$E$5:$E$773,A423,'Source - Billing Aug26'!$B$5:$B$773,Billing_Month,'Source - Billing Aug26'!$H$5:$H$773,"MONTHLY_MOORAGE"))</f>
        <v>1</v>
      </c>
      <c r="N423" s="28" t="n">
        <f aca="false">IF(M423=0,"",SUMIFS('Source - Billing Aug26'!$I$5:$I$773,'Source - Billing Aug26'!$E$5:$E$773,A423,'Source - Billing Aug26'!$B$5:$B$773,Billing_Month,'Source - Billing Aug26'!$H$5:$H$773,"MONTHLY_MOORAGE"))</f>
        <v>46</v>
      </c>
      <c r="O423" s="28" t="n">
        <f aca="false">IF(M423=0,"",SUMIFS('Source - Billing Aug26'!$L$5:$L$773,'Source - Billing Aug26'!$E$5:$E$773,A423,'Source - Billing Aug26'!$B$5:$B$773,Billing_Month,'Source - Billing Aug26'!$H$5:$H$773,"MONTHLY_MOORAGE"))</f>
        <v>10.4</v>
      </c>
      <c r="P423" s="39" t="n">
        <f aca="false">IF(D423&lt;&gt;"OCCUPIED","",SUMIFS('Source - Billing Aug26'!$M$5:$M$773,'Source - Billing Aug26'!$E$5:$E$773,A423,'Source - Billing Aug26'!$B$5:$B$773,Billing_Month,'Source - Billing Aug26'!$H$5:$H$773,"MONTHLY_MOORAGE"))</f>
        <v>478.4</v>
      </c>
      <c r="Q423" s="39" t="n">
        <f aca="false">IF(D423&lt;&gt;"OCCUPIED","",P423-L423)</f>
        <v>0</v>
      </c>
      <c r="R423" s="26" t="str">
        <f aca="false">IF(D423&lt;&gt;"OCCUPIED","OUT OF SCOPE",IF(M423=0,"MISSING AUGUST BILL",IF(M423&gt;1,"DUPLICATE BILL",IF(ABS(Q423)&lt;0.01,"MATCH",IF(Q423&gt;0,"OVERBILLED","UNDERBILLED")))))</f>
        <v>MATCH</v>
      </c>
      <c r="S423" s="26" t="str">
        <f aca="false">IF(M423=0,"",IFERROR(INDEX('Source - Billing Aug26'!$C$5:$C$773,MATCH(A423,'Source - Billing Aug26'!$E$5:$E$773,0)),""))</f>
        <v>AC-VB-0705</v>
      </c>
    </row>
    <row r="424" customFormat="false" ht="15" hidden="false" customHeight="true" outlineLevel="0" collapsed="false">
      <c r="A424" s="26" t="str">
        <f aca="false">'Source - Inventory'!A414</f>
        <v>VB-0706</v>
      </c>
      <c r="B424" s="26" t="str">
        <f aca="false">'Source - Inventory'!B414</f>
        <v>Vessbank</v>
      </c>
      <c r="C424" s="26" t="str">
        <f aca="false">'Source - Inventory'!G414</f>
        <v>COVERED</v>
      </c>
      <c r="D424" s="26" t="str">
        <f aca="false">'Source - Inventory'!J414</f>
        <v>OCCUPIED</v>
      </c>
      <c r="E424" s="26" t="str">
        <f aca="false">'Source - Inventory'!L414</f>
        <v>WL-02627</v>
      </c>
      <c r="F424" s="26" t="str">
        <f aca="false">'Source - Inventory'!M414</f>
        <v>Cynthia Campbell</v>
      </c>
      <c r="G424" s="26" t="n">
        <f aca="false">'Source - Inventory'!E414</f>
        <v>32</v>
      </c>
      <c r="H424" s="28" t="n">
        <f aca="false">'Source - Inventory'!O414</f>
        <v>33.5</v>
      </c>
      <c r="I424" s="28" t="n">
        <f aca="false">IF(D424="OCCUPIED",ROUNDUP(H424,0),"")</f>
        <v>34</v>
      </c>
      <c r="J424" s="28" t="n">
        <f aca="false">IF(D424="OCCUPIED",MAX(G424,I424),"")</f>
        <v>34</v>
      </c>
      <c r="K424" s="28" t="n">
        <f aca="false">IF(D424&lt;&gt;"OCCUPIED","",IF(C424="COVERED",Covered_Rate,Open_Rate))</f>
        <v>10.4</v>
      </c>
      <c r="L424" s="39" t="n">
        <f aca="false">IF(D424="OCCUPIED",J424*K424,"")</f>
        <v>353.6</v>
      </c>
      <c r="M424" s="26" t="n">
        <f aca="false">IF(D424&lt;&gt;"OCCUPIED","",COUNTIFS('Source - Billing Aug26'!$E$5:$E$773,A424,'Source - Billing Aug26'!$B$5:$B$773,Billing_Month,'Source - Billing Aug26'!$H$5:$H$773,"MONTHLY_MOORAGE"))</f>
        <v>1</v>
      </c>
      <c r="N424" s="28" t="n">
        <f aca="false">IF(M424=0,"",SUMIFS('Source - Billing Aug26'!$I$5:$I$773,'Source - Billing Aug26'!$E$5:$E$773,A424,'Source - Billing Aug26'!$B$5:$B$773,Billing_Month,'Source - Billing Aug26'!$H$5:$H$773,"MONTHLY_MOORAGE"))</f>
        <v>34</v>
      </c>
      <c r="O424" s="28" t="n">
        <f aca="false">IF(M424=0,"",SUMIFS('Source - Billing Aug26'!$L$5:$L$773,'Source - Billing Aug26'!$E$5:$E$773,A424,'Source - Billing Aug26'!$B$5:$B$773,Billing_Month,'Source - Billing Aug26'!$H$5:$H$773,"MONTHLY_MOORAGE"))</f>
        <v>10.4</v>
      </c>
      <c r="P424" s="39" t="n">
        <f aca="false">IF(D424&lt;&gt;"OCCUPIED","",SUMIFS('Source - Billing Aug26'!$M$5:$M$773,'Source - Billing Aug26'!$E$5:$E$773,A424,'Source - Billing Aug26'!$B$5:$B$773,Billing_Month,'Source - Billing Aug26'!$H$5:$H$773,"MONTHLY_MOORAGE"))</f>
        <v>353.6</v>
      </c>
      <c r="Q424" s="39" t="n">
        <f aca="false">IF(D424&lt;&gt;"OCCUPIED","",P424-L424)</f>
        <v>0</v>
      </c>
      <c r="R424" s="26" t="str">
        <f aca="false">IF(D424&lt;&gt;"OCCUPIED","OUT OF SCOPE",IF(M424=0,"MISSING AUGUST BILL",IF(M424&gt;1,"DUPLICATE BILL",IF(ABS(Q424)&lt;0.01,"MATCH",IF(Q424&gt;0,"OVERBILLED","UNDERBILLED")))))</f>
        <v>MATCH</v>
      </c>
      <c r="S424" s="26" t="str">
        <f aca="false">IF(M424=0,"",IFERROR(INDEX('Source - Billing Aug26'!$C$5:$C$773,MATCH(A424,'Source - Billing Aug26'!$E$5:$E$773,0)),""))</f>
        <v>AC-VB-0706</v>
      </c>
    </row>
    <row r="425" customFormat="false" ht="15" hidden="false" customHeight="true" outlineLevel="0" collapsed="false">
      <c r="A425" s="26" t="str">
        <f aca="false">'Source - Inventory'!A415</f>
        <v>VB-0707</v>
      </c>
      <c r="B425" s="26" t="str">
        <f aca="false">'Source - Inventory'!B415</f>
        <v>Vessbank</v>
      </c>
      <c r="C425" s="26" t="str">
        <f aca="false">'Source - Inventory'!G415</f>
        <v>COVERED</v>
      </c>
      <c r="D425" s="26" t="str">
        <f aca="false">'Source - Inventory'!J415</f>
        <v>OCCUPIED</v>
      </c>
      <c r="E425" s="26" t="str">
        <f aca="false">'Source - Inventory'!L415</f>
        <v>WL-01144</v>
      </c>
      <c r="F425" s="26" t="str">
        <f aca="false">'Source - Inventory'!M415</f>
        <v>James Lopez</v>
      </c>
      <c r="G425" s="26" t="n">
        <f aca="false">'Source - Inventory'!E415</f>
        <v>28</v>
      </c>
      <c r="H425" s="28" t="n">
        <f aca="false">'Source - Inventory'!O415</f>
        <v>19.6</v>
      </c>
      <c r="I425" s="28" t="n">
        <f aca="false">IF(D425="OCCUPIED",ROUNDUP(H425,0),"")</f>
        <v>20</v>
      </c>
      <c r="J425" s="28" t="n">
        <f aca="false">IF(D425="OCCUPIED",MAX(G425,I425),"")</f>
        <v>28</v>
      </c>
      <c r="K425" s="28" t="n">
        <f aca="false">IF(D425&lt;&gt;"OCCUPIED","",IF(C425="COVERED",Covered_Rate,Open_Rate))</f>
        <v>10.4</v>
      </c>
      <c r="L425" s="39" t="n">
        <f aca="false">IF(D425="OCCUPIED",J425*K425,"")</f>
        <v>291.2</v>
      </c>
      <c r="M425" s="26" t="n">
        <f aca="false">IF(D425&lt;&gt;"OCCUPIED","",COUNTIFS('Source - Billing Aug26'!$E$5:$E$773,A425,'Source - Billing Aug26'!$B$5:$B$773,Billing_Month,'Source - Billing Aug26'!$H$5:$H$773,"MONTHLY_MOORAGE"))</f>
        <v>1</v>
      </c>
      <c r="N425" s="28" t="n">
        <f aca="false">IF(M425=0,"",SUMIFS('Source - Billing Aug26'!$I$5:$I$773,'Source - Billing Aug26'!$E$5:$E$773,A425,'Source - Billing Aug26'!$B$5:$B$773,Billing_Month,'Source - Billing Aug26'!$H$5:$H$773,"MONTHLY_MOORAGE"))</f>
        <v>28</v>
      </c>
      <c r="O425" s="28" t="n">
        <f aca="false">IF(M425=0,"",SUMIFS('Source - Billing Aug26'!$L$5:$L$773,'Source - Billing Aug26'!$E$5:$E$773,A425,'Source - Billing Aug26'!$B$5:$B$773,Billing_Month,'Source - Billing Aug26'!$H$5:$H$773,"MONTHLY_MOORAGE"))</f>
        <v>10.4</v>
      </c>
      <c r="P425" s="39" t="n">
        <f aca="false">IF(D425&lt;&gt;"OCCUPIED","",SUMIFS('Source - Billing Aug26'!$M$5:$M$773,'Source - Billing Aug26'!$E$5:$E$773,A425,'Source - Billing Aug26'!$B$5:$B$773,Billing_Month,'Source - Billing Aug26'!$H$5:$H$773,"MONTHLY_MOORAGE"))</f>
        <v>291.2</v>
      </c>
      <c r="Q425" s="39" t="n">
        <f aca="false">IF(D425&lt;&gt;"OCCUPIED","",P425-L425)</f>
        <v>0</v>
      </c>
      <c r="R425" s="26" t="str">
        <f aca="false">IF(D425&lt;&gt;"OCCUPIED","OUT OF SCOPE",IF(M425=0,"MISSING AUGUST BILL",IF(M425&gt;1,"DUPLICATE BILL",IF(ABS(Q425)&lt;0.01,"MATCH",IF(Q425&gt;0,"OVERBILLED","UNDERBILLED")))))</f>
        <v>MATCH</v>
      </c>
      <c r="S425" s="26" t="str">
        <f aca="false">IF(M425=0,"",IFERROR(INDEX('Source - Billing Aug26'!$C$5:$C$773,MATCH(A425,'Source - Billing Aug26'!$E$5:$E$773,0)),""))</f>
        <v>AC-VB-0707</v>
      </c>
    </row>
    <row r="426" customFormat="false" ht="15" hidden="false" customHeight="true" outlineLevel="0" collapsed="false">
      <c r="A426" s="26" t="str">
        <f aca="false">'Source - Inventory'!A416</f>
        <v>VB-0708</v>
      </c>
      <c r="B426" s="26" t="str">
        <f aca="false">'Source - Inventory'!B416</f>
        <v>Vessbank</v>
      </c>
      <c r="C426" s="26" t="str">
        <f aca="false">'Source - Inventory'!G416</f>
        <v>COVERED</v>
      </c>
      <c r="D426" s="26" t="str">
        <f aca="false">'Source - Inventory'!J416</f>
        <v>OCCUPIED</v>
      </c>
      <c r="E426" s="26" t="str">
        <f aca="false">'Source - Inventory'!L416</f>
        <v>WL-01549</v>
      </c>
      <c r="F426" s="26" t="str">
        <f aca="false">'Source - Inventory'!M416</f>
        <v>Zachary Wilson</v>
      </c>
      <c r="G426" s="26" t="n">
        <f aca="false">'Source - Inventory'!E416</f>
        <v>36</v>
      </c>
      <c r="H426" s="28" t="n">
        <f aca="false">'Source - Inventory'!O416</f>
        <v>21.4</v>
      </c>
      <c r="I426" s="28" t="n">
        <f aca="false">IF(D426="OCCUPIED",ROUNDUP(H426,0),"")</f>
        <v>22</v>
      </c>
      <c r="J426" s="28" t="n">
        <f aca="false">IF(D426="OCCUPIED",MAX(G426,I426),"")</f>
        <v>36</v>
      </c>
      <c r="K426" s="28" t="n">
        <f aca="false">IF(D426&lt;&gt;"OCCUPIED","",IF(C426="COVERED",Covered_Rate,Open_Rate))</f>
        <v>10.4</v>
      </c>
      <c r="L426" s="39" t="n">
        <f aca="false">IF(D426="OCCUPIED",J426*K426,"")</f>
        <v>374.4</v>
      </c>
      <c r="M426" s="26" t="n">
        <f aca="false">IF(D426&lt;&gt;"OCCUPIED","",COUNTIFS('Source - Billing Aug26'!$E$5:$E$773,A426,'Source - Billing Aug26'!$B$5:$B$773,Billing_Month,'Source - Billing Aug26'!$H$5:$H$773,"MONTHLY_MOORAGE"))</f>
        <v>1</v>
      </c>
      <c r="N426" s="28" t="n">
        <f aca="false">IF(M426=0,"",SUMIFS('Source - Billing Aug26'!$I$5:$I$773,'Source - Billing Aug26'!$E$5:$E$773,A426,'Source - Billing Aug26'!$B$5:$B$773,Billing_Month,'Source - Billing Aug26'!$H$5:$H$773,"MONTHLY_MOORAGE"))</f>
        <v>36</v>
      </c>
      <c r="O426" s="28" t="n">
        <f aca="false">IF(M426=0,"",SUMIFS('Source - Billing Aug26'!$L$5:$L$773,'Source - Billing Aug26'!$E$5:$E$773,A426,'Source - Billing Aug26'!$B$5:$B$773,Billing_Month,'Source - Billing Aug26'!$H$5:$H$773,"MONTHLY_MOORAGE"))</f>
        <v>10.4</v>
      </c>
      <c r="P426" s="39" t="n">
        <f aca="false">IF(D426&lt;&gt;"OCCUPIED","",SUMIFS('Source - Billing Aug26'!$M$5:$M$773,'Source - Billing Aug26'!$E$5:$E$773,A426,'Source - Billing Aug26'!$B$5:$B$773,Billing_Month,'Source - Billing Aug26'!$H$5:$H$773,"MONTHLY_MOORAGE"))</f>
        <v>374.4</v>
      </c>
      <c r="Q426" s="39" t="n">
        <f aca="false">IF(D426&lt;&gt;"OCCUPIED","",P426-L426)</f>
        <v>0</v>
      </c>
      <c r="R426" s="26" t="str">
        <f aca="false">IF(D426&lt;&gt;"OCCUPIED","OUT OF SCOPE",IF(M426=0,"MISSING AUGUST BILL",IF(M426&gt;1,"DUPLICATE BILL",IF(ABS(Q426)&lt;0.01,"MATCH",IF(Q426&gt;0,"OVERBILLED","UNDERBILLED")))))</f>
        <v>MATCH</v>
      </c>
      <c r="S426" s="26" t="str">
        <f aca="false">IF(M426=0,"",IFERROR(INDEX('Source - Billing Aug26'!$C$5:$C$773,MATCH(A426,'Source - Billing Aug26'!$E$5:$E$773,0)),""))</f>
        <v>AC-VB-0708</v>
      </c>
    </row>
    <row r="427" customFormat="false" ht="15" hidden="false" customHeight="true" outlineLevel="0" collapsed="false">
      <c r="A427" s="26" t="str">
        <f aca="false">'Source - Inventory'!A417</f>
        <v>VB-0709</v>
      </c>
      <c r="B427" s="26" t="str">
        <f aca="false">'Source - Inventory'!B417</f>
        <v>Vessbank</v>
      </c>
      <c r="C427" s="26" t="str">
        <f aca="false">'Source - Inventory'!G417</f>
        <v>COVERED</v>
      </c>
      <c r="D427" s="26" t="str">
        <f aca="false">'Source - Inventory'!J417</f>
        <v>OCCUPIED</v>
      </c>
      <c r="E427" s="26" t="str">
        <f aca="false">'Source - Inventory'!L417</f>
        <v>WL-03117</v>
      </c>
      <c r="F427" s="26" t="str">
        <f aca="false">'Source - Inventory'!M417</f>
        <v>Stephanie Hawkins</v>
      </c>
      <c r="G427" s="26" t="n">
        <f aca="false">'Source - Inventory'!E417</f>
        <v>40</v>
      </c>
      <c r="H427" s="28" t="n">
        <f aca="false">'Source - Inventory'!O417</f>
        <v>43.5</v>
      </c>
      <c r="I427" s="28" t="n">
        <f aca="false">IF(D427="OCCUPIED",ROUNDUP(H427,0),"")</f>
        <v>44</v>
      </c>
      <c r="J427" s="28" t="n">
        <f aca="false">IF(D427="OCCUPIED",MAX(G427,I427),"")</f>
        <v>44</v>
      </c>
      <c r="K427" s="28" t="n">
        <f aca="false">IF(D427&lt;&gt;"OCCUPIED","",IF(C427="COVERED",Covered_Rate,Open_Rate))</f>
        <v>10.4</v>
      </c>
      <c r="L427" s="39" t="n">
        <f aca="false">IF(D427="OCCUPIED",J427*K427,"")</f>
        <v>457.6</v>
      </c>
      <c r="M427" s="26" t="n">
        <f aca="false">IF(D427&lt;&gt;"OCCUPIED","",COUNTIFS('Source - Billing Aug26'!$E$5:$E$773,A427,'Source - Billing Aug26'!$B$5:$B$773,Billing_Month,'Source - Billing Aug26'!$H$5:$H$773,"MONTHLY_MOORAGE"))</f>
        <v>1</v>
      </c>
      <c r="N427" s="28" t="n">
        <f aca="false">IF(M427=0,"",SUMIFS('Source - Billing Aug26'!$I$5:$I$773,'Source - Billing Aug26'!$E$5:$E$773,A427,'Source - Billing Aug26'!$B$5:$B$773,Billing_Month,'Source - Billing Aug26'!$H$5:$H$773,"MONTHLY_MOORAGE"))</f>
        <v>44</v>
      </c>
      <c r="O427" s="28" t="n">
        <f aca="false">IF(M427=0,"",SUMIFS('Source - Billing Aug26'!$L$5:$L$773,'Source - Billing Aug26'!$E$5:$E$773,A427,'Source - Billing Aug26'!$B$5:$B$773,Billing_Month,'Source - Billing Aug26'!$H$5:$H$773,"MONTHLY_MOORAGE"))</f>
        <v>10.4</v>
      </c>
      <c r="P427" s="39" t="n">
        <f aca="false">IF(D427&lt;&gt;"OCCUPIED","",SUMIFS('Source - Billing Aug26'!$M$5:$M$773,'Source - Billing Aug26'!$E$5:$E$773,A427,'Source - Billing Aug26'!$B$5:$B$773,Billing_Month,'Source - Billing Aug26'!$H$5:$H$773,"MONTHLY_MOORAGE"))</f>
        <v>457.6</v>
      </c>
      <c r="Q427" s="39" t="n">
        <f aca="false">IF(D427&lt;&gt;"OCCUPIED","",P427-L427)</f>
        <v>0</v>
      </c>
      <c r="R427" s="26" t="str">
        <f aca="false">IF(D427&lt;&gt;"OCCUPIED","OUT OF SCOPE",IF(M427=0,"MISSING AUGUST BILL",IF(M427&gt;1,"DUPLICATE BILL",IF(ABS(Q427)&lt;0.01,"MATCH",IF(Q427&gt;0,"OVERBILLED","UNDERBILLED")))))</f>
        <v>MATCH</v>
      </c>
      <c r="S427" s="26" t="str">
        <f aca="false">IF(M427=0,"",IFERROR(INDEX('Source - Billing Aug26'!$C$5:$C$773,MATCH(A427,'Source - Billing Aug26'!$E$5:$E$773,0)),""))</f>
        <v>AC-VB-0709</v>
      </c>
    </row>
    <row r="428" customFormat="false" ht="15" hidden="false" customHeight="true" outlineLevel="0" collapsed="false">
      <c r="A428" s="26" t="str">
        <f aca="false">'Source - Inventory'!A418</f>
        <v>VB-0710</v>
      </c>
      <c r="B428" s="26" t="str">
        <f aca="false">'Source - Inventory'!B418</f>
        <v>Vessbank</v>
      </c>
      <c r="C428" s="26" t="str">
        <f aca="false">'Source - Inventory'!G418</f>
        <v>COVERED</v>
      </c>
      <c r="D428" s="26" t="str">
        <f aca="false">'Source - Inventory'!J418</f>
        <v>OCCUPIED</v>
      </c>
      <c r="E428" s="26" t="str">
        <f aca="false">'Source - Inventory'!L418</f>
        <v>WL-01146</v>
      </c>
      <c r="F428" s="26" t="str">
        <f aca="false">'Source - Inventory'!M418</f>
        <v>Jessica English</v>
      </c>
      <c r="G428" s="26" t="n">
        <f aca="false">'Source - Inventory'!E418</f>
        <v>36</v>
      </c>
      <c r="H428" s="28" t="n">
        <f aca="false">'Source - Inventory'!O418</f>
        <v>36.7</v>
      </c>
      <c r="I428" s="28" t="n">
        <f aca="false">IF(D428="OCCUPIED",ROUNDUP(H428,0),"")</f>
        <v>37</v>
      </c>
      <c r="J428" s="28" t="n">
        <f aca="false">IF(D428="OCCUPIED",MAX(G428,I428),"")</f>
        <v>37</v>
      </c>
      <c r="K428" s="28" t="n">
        <f aca="false">IF(D428&lt;&gt;"OCCUPIED","",IF(C428="COVERED",Covered_Rate,Open_Rate))</f>
        <v>10.4</v>
      </c>
      <c r="L428" s="39" t="n">
        <f aca="false">IF(D428="OCCUPIED",J428*K428,"")</f>
        <v>384.8</v>
      </c>
      <c r="M428" s="26" t="n">
        <f aca="false">IF(D428&lt;&gt;"OCCUPIED","",COUNTIFS('Source - Billing Aug26'!$E$5:$E$773,A428,'Source - Billing Aug26'!$B$5:$B$773,Billing_Month,'Source - Billing Aug26'!$H$5:$H$773,"MONTHLY_MOORAGE"))</f>
        <v>1</v>
      </c>
      <c r="N428" s="28" t="n">
        <f aca="false">IF(M428=0,"",SUMIFS('Source - Billing Aug26'!$I$5:$I$773,'Source - Billing Aug26'!$E$5:$E$773,A428,'Source - Billing Aug26'!$B$5:$B$773,Billing_Month,'Source - Billing Aug26'!$H$5:$H$773,"MONTHLY_MOORAGE"))</f>
        <v>37</v>
      </c>
      <c r="O428" s="28" t="n">
        <f aca="false">IF(M428=0,"",SUMIFS('Source - Billing Aug26'!$L$5:$L$773,'Source - Billing Aug26'!$E$5:$E$773,A428,'Source - Billing Aug26'!$B$5:$B$773,Billing_Month,'Source - Billing Aug26'!$H$5:$H$773,"MONTHLY_MOORAGE"))</f>
        <v>10.4</v>
      </c>
      <c r="P428" s="39" t="n">
        <f aca="false">IF(D428&lt;&gt;"OCCUPIED","",SUMIFS('Source - Billing Aug26'!$M$5:$M$773,'Source - Billing Aug26'!$E$5:$E$773,A428,'Source - Billing Aug26'!$B$5:$B$773,Billing_Month,'Source - Billing Aug26'!$H$5:$H$773,"MONTHLY_MOORAGE"))</f>
        <v>384.8</v>
      </c>
      <c r="Q428" s="39" t="n">
        <f aca="false">IF(D428&lt;&gt;"OCCUPIED","",P428-L428)</f>
        <v>0</v>
      </c>
      <c r="R428" s="26" t="str">
        <f aca="false">IF(D428&lt;&gt;"OCCUPIED","OUT OF SCOPE",IF(M428=0,"MISSING AUGUST BILL",IF(M428&gt;1,"DUPLICATE BILL",IF(ABS(Q428)&lt;0.01,"MATCH",IF(Q428&gt;0,"OVERBILLED","UNDERBILLED")))))</f>
        <v>MATCH</v>
      </c>
      <c r="S428" s="26" t="str">
        <f aca="false">IF(M428=0,"",IFERROR(INDEX('Source - Billing Aug26'!$C$5:$C$773,MATCH(A428,'Source - Billing Aug26'!$E$5:$E$773,0)),""))</f>
        <v>AC-VB-0710</v>
      </c>
    </row>
    <row r="429" customFormat="false" ht="15" hidden="false" customHeight="true" outlineLevel="0" collapsed="false">
      <c r="A429" s="26" t="str">
        <f aca="false">'Source - Inventory'!A419</f>
        <v>VB-0711</v>
      </c>
      <c r="B429" s="26" t="str">
        <f aca="false">'Source - Inventory'!B419</f>
        <v>Vessbank</v>
      </c>
      <c r="C429" s="26" t="str">
        <f aca="false">'Source - Inventory'!G419</f>
        <v>COVERED</v>
      </c>
      <c r="D429" s="26" t="str">
        <f aca="false">'Source - Inventory'!J419</f>
        <v>OCCUPIED</v>
      </c>
      <c r="E429" s="26" t="str">
        <f aca="false">'Source - Inventory'!L419</f>
        <v>WL-03156</v>
      </c>
      <c r="F429" s="26" t="str">
        <f aca="false">'Source - Inventory'!M419</f>
        <v>Stephen Riley</v>
      </c>
      <c r="G429" s="26" t="n">
        <f aca="false">'Source - Inventory'!E419</f>
        <v>36</v>
      </c>
      <c r="H429" s="28" t="n">
        <f aca="false">'Source - Inventory'!O419</f>
        <v>37.2</v>
      </c>
      <c r="I429" s="28" t="n">
        <f aca="false">IF(D429="OCCUPIED",ROUNDUP(H429,0),"")</f>
        <v>38</v>
      </c>
      <c r="J429" s="28" t="n">
        <f aca="false">IF(D429="OCCUPIED",MAX(G429,I429),"")</f>
        <v>38</v>
      </c>
      <c r="K429" s="28" t="n">
        <f aca="false">IF(D429&lt;&gt;"OCCUPIED","",IF(C429="COVERED",Covered_Rate,Open_Rate))</f>
        <v>10.4</v>
      </c>
      <c r="L429" s="39" t="n">
        <f aca="false">IF(D429="OCCUPIED",J429*K429,"")</f>
        <v>395.2</v>
      </c>
      <c r="M429" s="26" t="n">
        <f aca="false">IF(D429&lt;&gt;"OCCUPIED","",COUNTIFS('Source - Billing Aug26'!$E$5:$E$773,A429,'Source - Billing Aug26'!$B$5:$B$773,Billing_Month,'Source - Billing Aug26'!$H$5:$H$773,"MONTHLY_MOORAGE"))</f>
        <v>1</v>
      </c>
      <c r="N429" s="28" t="n">
        <f aca="false">IF(M429=0,"",SUMIFS('Source - Billing Aug26'!$I$5:$I$773,'Source - Billing Aug26'!$E$5:$E$773,A429,'Source - Billing Aug26'!$B$5:$B$773,Billing_Month,'Source - Billing Aug26'!$H$5:$H$773,"MONTHLY_MOORAGE"))</f>
        <v>38</v>
      </c>
      <c r="O429" s="28" t="n">
        <f aca="false">IF(M429=0,"",SUMIFS('Source - Billing Aug26'!$L$5:$L$773,'Source - Billing Aug26'!$E$5:$E$773,A429,'Source - Billing Aug26'!$B$5:$B$773,Billing_Month,'Source - Billing Aug26'!$H$5:$H$773,"MONTHLY_MOORAGE"))</f>
        <v>10.4</v>
      </c>
      <c r="P429" s="39" t="n">
        <f aca="false">IF(D429&lt;&gt;"OCCUPIED","",SUMIFS('Source - Billing Aug26'!$M$5:$M$773,'Source - Billing Aug26'!$E$5:$E$773,A429,'Source - Billing Aug26'!$B$5:$B$773,Billing_Month,'Source - Billing Aug26'!$H$5:$H$773,"MONTHLY_MOORAGE"))</f>
        <v>395.2</v>
      </c>
      <c r="Q429" s="39" t="n">
        <f aca="false">IF(D429&lt;&gt;"OCCUPIED","",P429-L429)</f>
        <v>0</v>
      </c>
      <c r="R429" s="26" t="str">
        <f aca="false">IF(D429&lt;&gt;"OCCUPIED","OUT OF SCOPE",IF(M429=0,"MISSING AUGUST BILL",IF(M429&gt;1,"DUPLICATE BILL",IF(ABS(Q429)&lt;0.01,"MATCH",IF(Q429&gt;0,"OVERBILLED","UNDERBILLED")))))</f>
        <v>MATCH</v>
      </c>
      <c r="S429" s="26" t="str">
        <f aca="false">IF(M429=0,"",IFERROR(INDEX('Source - Billing Aug26'!$C$5:$C$773,MATCH(A429,'Source - Billing Aug26'!$E$5:$E$773,0)),""))</f>
        <v>AC-VB-0711</v>
      </c>
    </row>
    <row r="430" customFormat="false" ht="15" hidden="false" customHeight="true" outlineLevel="0" collapsed="false">
      <c r="A430" s="26" t="str">
        <f aca="false">'Source - Inventory'!A420</f>
        <v>VB-0712</v>
      </c>
      <c r="B430" s="26" t="str">
        <f aca="false">'Source - Inventory'!B420</f>
        <v>Vessbank</v>
      </c>
      <c r="C430" s="26" t="str">
        <f aca="false">'Source - Inventory'!G420</f>
        <v>COVERED</v>
      </c>
      <c r="D430" s="26" t="str">
        <f aca="false">'Source - Inventory'!J420</f>
        <v>OCCUPIED</v>
      </c>
      <c r="E430" s="26" t="str">
        <f aca="false">'Source - Inventory'!L420</f>
        <v>WL-03530</v>
      </c>
      <c r="F430" s="26" t="str">
        <f aca="false">'Source - Inventory'!M420</f>
        <v>Jay Dominguez</v>
      </c>
      <c r="G430" s="26" t="n">
        <f aca="false">'Source - Inventory'!E420</f>
        <v>28</v>
      </c>
      <c r="H430" s="28" t="n">
        <f aca="false">'Source - Inventory'!O420</f>
        <v>40.6</v>
      </c>
      <c r="I430" s="28" t="n">
        <f aca="false">IF(D430="OCCUPIED",ROUNDUP(H430,0),"")</f>
        <v>41</v>
      </c>
      <c r="J430" s="28" t="n">
        <f aca="false">IF(D430="OCCUPIED",MAX(G430,I430),"")</f>
        <v>41</v>
      </c>
      <c r="K430" s="28" t="n">
        <f aca="false">IF(D430&lt;&gt;"OCCUPIED","",IF(C430="COVERED",Covered_Rate,Open_Rate))</f>
        <v>10.4</v>
      </c>
      <c r="L430" s="39" t="n">
        <f aca="false">IF(D430="OCCUPIED",J430*K430,"")</f>
        <v>426.4</v>
      </c>
      <c r="M430" s="26" t="n">
        <f aca="false">IF(D430&lt;&gt;"OCCUPIED","",COUNTIFS('Source - Billing Aug26'!$E$5:$E$773,A430,'Source - Billing Aug26'!$B$5:$B$773,Billing_Month,'Source - Billing Aug26'!$H$5:$H$773,"MONTHLY_MOORAGE"))</f>
        <v>1</v>
      </c>
      <c r="N430" s="28" t="n">
        <f aca="false">IF(M430=0,"",SUMIFS('Source - Billing Aug26'!$I$5:$I$773,'Source - Billing Aug26'!$E$5:$E$773,A430,'Source - Billing Aug26'!$B$5:$B$773,Billing_Month,'Source - Billing Aug26'!$H$5:$H$773,"MONTHLY_MOORAGE"))</f>
        <v>41</v>
      </c>
      <c r="O430" s="28" t="n">
        <f aca="false">IF(M430=0,"",SUMIFS('Source - Billing Aug26'!$L$5:$L$773,'Source - Billing Aug26'!$E$5:$E$773,A430,'Source - Billing Aug26'!$B$5:$B$773,Billing_Month,'Source - Billing Aug26'!$H$5:$H$773,"MONTHLY_MOORAGE"))</f>
        <v>10.4</v>
      </c>
      <c r="P430" s="39" t="n">
        <f aca="false">IF(D430&lt;&gt;"OCCUPIED","",SUMIFS('Source - Billing Aug26'!$M$5:$M$773,'Source - Billing Aug26'!$E$5:$E$773,A430,'Source - Billing Aug26'!$B$5:$B$773,Billing_Month,'Source - Billing Aug26'!$H$5:$H$773,"MONTHLY_MOORAGE"))</f>
        <v>426.4</v>
      </c>
      <c r="Q430" s="39" t="n">
        <f aca="false">IF(D430&lt;&gt;"OCCUPIED","",P430-L430)</f>
        <v>0</v>
      </c>
      <c r="R430" s="26" t="str">
        <f aca="false">IF(D430&lt;&gt;"OCCUPIED","OUT OF SCOPE",IF(M430=0,"MISSING AUGUST BILL",IF(M430&gt;1,"DUPLICATE BILL",IF(ABS(Q430)&lt;0.01,"MATCH",IF(Q430&gt;0,"OVERBILLED","UNDERBILLED")))))</f>
        <v>MATCH</v>
      </c>
      <c r="S430" s="26" t="str">
        <f aca="false">IF(M430=0,"",IFERROR(INDEX('Source - Billing Aug26'!$C$5:$C$773,MATCH(A430,'Source - Billing Aug26'!$E$5:$E$773,0)),""))</f>
        <v>AC-VB-0712</v>
      </c>
    </row>
    <row r="431" customFormat="false" ht="15" hidden="false" customHeight="true" outlineLevel="0" collapsed="false">
      <c r="A431" s="26" t="str">
        <f aca="false">'Source - Inventory'!A421</f>
        <v>VB-0713</v>
      </c>
      <c r="B431" s="26" t="str">
        <f aca="false">'Source - Inventory'!B421</f>
        <v>Vessbank</v>
      </c>
      <c r="C431" s="26" t="str">
        <f aca="false">'Source - Inventory'!G421</f>
        <v>COVERED</v>
      </c>
      <c r="D431" s="26" t="str">
        <f aca="false">'Source - Inventory'!J421</f>
        <v>OCCUPIED</v>
      </c>
      <c r="E431" s="26" t="str">
        <f aca="false">'Source - Inventory'!L421</f>
        <v>WL-01276</v>
      </c>
      <c r="F431" s="26" t="str">
        <f aca="false">'Source - Inventory'!M421</f>
        <v>Nicole Fritz</v>
      </c>
      <c r="G431" s="26" t="n">
        <f aca="false">'Source - Inventory'!E421</f>
        <v>32</v>
      </c>
      <c r="H431" s="28" t="n">
        <f aca="false">'Source - Inventory'!O421</f>
        <v>33.8</v>
      </c>
      <c r="I431" s="28" t="n">
        <f aca="false">IF(D431="OCCUPIED",ROUNDUP(H431,0),"")</f>
        <v>34</v>
      </c>
      <c r="J431" s="28" t="n">
        <f aca="false">IF(D431="OCCUPIED",MAX(G431,I431),"")</f>
        <v>34</v>
      </c>
      <c r="K431" s="28" t="n">
        <f aca="false">IF(D431&lt;&gt;"OCCUPIED","",IF(C431="COVERED",Covered_Rate,Open_Rate))</f>
        <v>10.4</v>
      </c>
      <c r="L431" s="39" t="n">
        <f aca="false">IF(D431="OCCUPIED",J431*K431,"")</f>
        <v>353.6</v>
      </c>
      <c r="M431" s="26" t="n">
        <f aca="false">IF(D431&lt;&gt;"OCCUPIED","",COUNTIFS('Source - Billing Aug26'!$E$5:$E$773,A431,'Source - Billing Aug26'!$B$5:$B$773,Billing_Month,'Source - Billing Aug26'!$H$5:$H$773,"MONTHLY_MOORAGE"))</f>
        <v>1</v>
      </c>
      <c r="N431" s="28" t="n">
        <f aca="false">IF(M431=0,"",SUMIFS('Source - Billing Aug26'!$I$5:$I$773,'Source - Billing Aug26'!$E$5:$E$773,A431,'Source - Billing Aug26'!$B$5:$B$773,Billing_Month,'Source - Billing Aug26'!$H$5:$H$773,"MONTHLY_MOORAGE"))</f>
        <v>34</v>
      </c>
      <c r="O431" s="28" t="n">
        <f aca="false">IF(M431=0,"",SUMIFS('Source - Billing Aug26'!$L$5:$L$773,'Source - Billing Aug26'!$E$5:$E$773,A431,'Source - Billing Aug26'!$B$5:$B$773,Billing_Month,'Source - Billing Aug26'!$H$5:$H$773,"MONTHLY_MOORAGE"))</f>
        <v>10.4</v>
      </c>
      <c r="P431" s="39" t="n">
        <f aca="false">IF(D431&lt;&gt;"OCCUPIED","",SUMIFS('Source - Billing Aug26'!$M$5:$M$773,'Source - Billing Aug26'!$E$5:$E$773,A431,'Source - Billing Aug26'!$B$5:$B$773,Billing_Month,'Source - Billing Aug26'!$H$5:$H$773,"MONTHLY_MOORAGE"))</f>
        <v>353.6</v>
      </c>
      <c r="Q431" s="39" t="n">
        <f aca="false">IF(D431&lt;&gt;"OCCUPIED","",P431-L431)</f>
        <v>0</v>
      </c>
      <c r="R431" s="26" t="str">
        <f aca="false">IF(D431&lt;&gt;"OCCUPIED","OUT OF SCOPE",IF(M431=0,"MISSING AUGUST BILL",IF(M431&gt;1,"DUPLICATE BILL",IF(ABS(Q431)&lt;0.01,"MATCH",IF(Q431&gt;0,"OVERBILLED","UNDERBILLED")))))</f>
        <v>MATCH</v>
      </c>
      <c r="S431" s="26" t="str">
        <f aca="false">IF(M431=0,"",IFERROR(INDEX('Source - Billing Aug26'!$C$5:$C$773,MATCH(A431,'Source - Billing Aug26'!$E$5:$E$773,0)),""))</f>
        <v>AC-VB-0713</v>
      </c>
    </row>
    <row r="432" customFormat="false" ht="15" hidden="false" customHeight="true" outlineLevel="0" collapsed="false">
      <c r="A432" s="26" t="str">
        <f aca="false">'Source - Inventory'!A422</f>
        <v>VB-0714</v>
      </c>
      <c r="B432" s="26" t="str">
        <f aca="false">'Source - Inventory'!B422</f>
        <v>Vessbank</v>
      </c>
      <c r="C432" s="26" t="str">
        <f aca="false">'Source - Inventory'!G422</f>
        <v>COVERED</v>
      </c>
      <c r="D432" s="26" t="str">
        <f aca="false">'Source - Inventory'!J422</f>
        <v>OCCUPIED</v>
      </c>
      <c r="E432" s="26" t="str">
        <f aca="false">'Source - Inventory'!L422</f>
        <v>WL-02262</v>
      </c>
      <c r="F432" s="26" t="str">
        <f aca="false">'Source - Inventory'!M422</f>
        <v>James Rice</v>
      </c>
      <c r="G432" s="26" t="n">
        <f aca="false">'Source - Inventory'!E422</f>
        <v>32</v>
      </c>
      <c r="H432" s="28" t="n">
        <f aca="false">'Source - Inventory'!O422</f>
        <v>61.3</v>
      </c>
      <c r="I432" s="28" t="n">
        <f aca="false">IF(D432="OCCUPIED",ROUNDUP(H432,0),"")</f>
        <v>62</v>
      </c>
      <c r="J432" s="28" t="n">
        <f aca="false">IF(D432="OCCUPIED",MAX(G432,I432),"")</f>
        <v>62</v>
      </c>
      <c r="K432" s="28" t="n">
        <f aca="false">IF(D432&lt;&gt;"OCCUPIED","",IF(C432="COVERED",Covered_Rate,Open_Rate))</f>
        <v>10.4</v>
      </c>
      <c r="L432" s="39" t="n">
        <f aca="false">IF(D432="OCCUPIED",J432*K432,"")</f>
        <v>644.8</v>
      </c>
      <c r="M432" s="26" t="n">
        <f aca="false">IF(D432&lt;&gt;"OCCUPIED","",COUNTIFS('Source - Billing Aug26'!$E$5:$E$773,A432,'Source - Billing Aug26'!$B$5:$B$773,Billing_Month,'Source - Billing Aug26'!$H$5:$H$773,"MONTHLY_MOORAGE"))</f>
        <v>1</v>
      </c>
      <c r="N432" s="28" t="n">
        <f aca="false">IF(M432=0,"",SUMIFS('Source - Billing Aug26'!$I$5:$I$773,'Source - Billing Aug26'!$E$5:$E$773,A432,'Source - Billing Aug26'!$B$5:$B$773,Billing_Month,'Source - Billing Aug26'!$H$5:$H$773,"MONTHLY_MOORAGE"))</f>
        <v>62</v>
      </c>
      <c r="O432" s="28" t="n">
        <f aca="false">IF(M432=0,"",SUMIFS('Source - Billing Aug26'!$L$5:$L$773,'Source - Billing Aug26'!$E$5:$E$773,A432,'Source - Billing Aug26'!$B$5:$B$773,Billing_Month,'Source - Billing Aug26'!$H$5:$H$773,"MONTHLY_MOORAGE"))</f>
        <v>10.4</v>
      </c>
      <c r="P432" s="39" t="n">
        <f aca="false">IF(D432&lt;&gt;"OCCUPIED","",SUMIFS('Source - Billing Aug26'!$M$5:$M$773,'Source - Billing Aug26'!$E$5:$E$773,A432,'Source - Billing Aug26'!$B$5:$B$773,Billing_Month,'Source - Billing Aug26'!$H$5:$H$773,"MONTHLY_MOORAGE"))</f>
        <v>644.8</v>
      </c>
      <c r="Q432" s="39" t="n">
        <f aca="false">IF(D432&lt;&gt;"OCCUPIED","",P432-L432)</f>
        <v>0</v>
      </c>
      <c r="R432" s="26" t="str">
        <f aca="false">IF(D432&lt;&gt;"OCCUPIED","OUT OF SCOPE",IF(M432=0,"MISSING AUGUST BILL",IF(M432&gt;1,"DUPLICATE BILL",IF(ABS(Q432)&lt;0.01,"MATCH",IF(Q432&gt;0,"OVERBILLED","UNDERBILLED")))))</f>
        <v>MATCH</v>
      </c>
      <c r="S432" s="26" t="str">
        <f aca="false">IF(M432=0,"",IFERROR(INDEX('Source - Billing Aug26'!$C$5:$C$773,MATCH(A432,'Source - Billing Aug26'!$E$5:$E$773,0)),""))</f>
        <v>AC-VB-0714</v>
      </c>
    </row>
    <row r="433" customFormat="false" ht="15" hidden="false" customHeight="true" outlineLevel="0" collapsed="false">
      <c r="A433" s="26" t="str">
        <f aca="false">'Source - Inventory'!A423</f>
        <v>VB-0715</v>
      </c>
      <c r="B433" s="26" t="str">
        <f aca="false">'Source - Inventory'!B423</f>
        <v>Vessbank</v>
      </c>
      <c r="C433" s="26" t="str">
        <f aca="false">'Source - Inventory'!G423</f>
        <v>COVERED</v>
      </c>
      <c r="D433" s="26" t="str">
        <f aca="false">'Source - Inventory'!J423</f>
        <v>OCCUPIED</v>
      </c>
      <c r="E433" s="26" t="str">
        <f aca="false">'Source - Inventory'!L423</f>
        <v>WL-02850</v>
      </c>
      <c r="F433" s="26" t="str">
        <f aca="false">'Source - Inventory'!M423</f>
        <v>Edwin Boone</v>
      </c>
      <c r="G433" s="26" t="n">
        <f aca="false">'Source - Inventory'!E423</f>
        <v>24</v>
      </c>
      <c r="H433" s="28" t="n">
        <f aca="false">'Source - Inventory'!O423</f>
        <v>48.7</v>
      </c>
      <c r="I433" s="28" t="n">
        <f aca="false">IF(D433="OCCUPIED",ROUNDUP(H433,0),"")</f>
        <v>49</v>
      </c>
      <c r="J433" s="28" t="n">
        <f aca="false">IF(D433="OCCUPIED",MAX(G433,I433),"")</f>
        <v>49</v>
      </c>
      <c r="K433" s="28" t="n">
        <f aca="false">IF(D433&lt;&gt;"OCCUPIED","",IF(C433="COVERED",Covered_Rate,Open_Rate))</f>
        <v>10.4</v>
      </c>
      <c r="L433" s="39" t="n">
        <f aca="false">IF(D433="OCCUPIED",J433*K433,"")</f>
        <v>509.6</v>
      </c>
      <c r="M433" s="26" t="n">
        <f aca="false">IF(D433&lt;&gt;"OCCUPIED","",COUNTIFS('Source - Billing Aug26'!$E$5:$E$773,A433,'Source - Billing Aug26'!$B$5:$B$773,Billing_Month,'Source - Billing Aug26'!$H$5:$H$773,"MONTHLY_MOORAGE"))</f>
        <v>1</v>
      </c>
      <c r="N433" s="28" t="n">
        <f aca="false">IF(M433=0,"",SUMIFS('Source - Billing Aug26'!$I$5:$I$773,'Source - Billing Aug26'!$E$5:$E$773,A433,'Source - Billing Aug26'!$B$5:$B$773,Billing_Month,'Source - Billing Aug26'!$H$5:$H$773,"MONTHLY_MOORAGE"))</f>
        <v>49</v>
      </c>
      <c r="O433" s="28" t="n">
        <f aca="false">IF(M433=0,"",SUMIFS('Source - Billing Aug26'!$L$5:$L$773,'Source - Billing Aug26'!$E$5:$E$773,A433,'Source - Billing Aug26'!$B$5:$B$773,Billing_Month,'Source - Billing Aug26'!$H$5:$H$773,"MONTHLY_MOORAGE"))</f>
        <v>10.4</v>
      </c>
      <c r="P433" s="39" t="n">
        <f aca="false">IF(D433&lt;&gt;"OCCUPIED","",SUMIFS('Source - Billing Aug26'!$M$5:$M$773,'Source - Billing Aug26'!$E$5:$E$773,A433,'Source - Billing Aug26'!$B$5:$B$773,Billing_Month,'Source - Billing Aug26'!$H$5:$H$773,"MONTHLY_MOORAGE"))</f>
        <v>509.6</v>
      </c>
      <c r="Q433" s="39" t="n">
        <f aca="false">IF(D433&lt;&gt;"OCCUPIED","",P433-L433)</f>
        <v>0</v>
      </c>
      <c r="R433" s="26" t="str">
        <f aca="false">IF(D433&lt;&gt;"OCCUPIED","OUT OF SCOPE",IF(M433=0,"MISSING AUGUST BILL",IF(M433&gt;1,"DUPLICATE BILL",IF(ABS(Q433)&lt;0.01,"MATCH",IF(Q433&gt;0,"OVERBILLED","UNDERBILLED")))))</f>
        <v>MATCH</v>
      </c>
      <c r="S433" s="26" t="str">
        <f aca="false">IF(M433=0,"",IFERROR(INDEX('Source - Billing Aug26'!$C$5:$C$773,MATCH(A433,'Source - Billing Aug26'!$E$5:$E$773,0)),""))</f>
        <v>AC-VB-0715</v>
      </c>
    </row>
    <row r="434" customFormat="false" ht="15" hidden="false" customHeight="true" outlineLevel="0" collapsed="false">
      <c r="A434" s="26" t="str">
        <f aca="false">'Source - Inventory'!A424</f>
        <v>VB-0716</v>
      </c>
      <c r="B434" s="26" t="str">
        <f aca="false">'Source - Inventory'!B424</f>
        <v>Vessbank</v>
      </c>
      <c r="C434" s="26" t="str">
        <f aca="false">'Source - Inventory'!G424</f>
        <v>COVERED</v>
      </c>
      <c r="D434" s="26" t="str">
        <f aca="false">'Source - Inventory'!J424</f>
        <v>OCCUPIED</v>
      </c>
      <c r="E434" s="26" t="str">
        <f aca="false">'Source - Inventory'!L424</f>
        <v>WL-02482</v>
      </c>
      <c r="F434" s="26" t="str">
        <f aca="false">'Source - Inventory'!M424</f>
        <v>Emily Taylor</v>
      </c>
      <c r="G434" s="26" t="n">
        <f aca="false">'Source - Inventory'!E424</f>
        <v>32</v>
      </c>
      <c r="H434" s="28" t="n">
        <f aca="false">'Source - Inventory'!O424</f>
        <v>57.3</v>
      </c>
      <c r="I434" s="28" t="n">
        <f aca="false">IF(D434="OCCUPIED",ROUNDUP(H434,0),"")</f>
        <v>58</v>
      </c>
      <c r="J434" s="28" t="n">
        <f aca="false">IF(D434="OCCUPIED",MAX(G434,I434),"")</f>
        <v>58</v>
      </c>
      <c r="K434" s="28" t="n">
        <f aca="false">IF(D434&lt;&gt;"OCCUPIED","",IF(C434="COVERED",Covered_Rate,Open_Rate))</f>
        <v>10.4</v>
      </c>
      <c r="L434" s="39" t="n">
        <f aca="false">IF(D434="OCCUPIED",J434*K434,"")</f>
        <v>603.2</v>
      </c>
      <c r="M434" s="26" t="n">
        <f aca="false">IF(D434&lt;&gt;"OCCUPIED","",COUNTIFS('Source - Billing Aug26'!$E$5:$E$773,A434,'Source - Billing Aug26'!$B$5:$B$773,Billing_Month,'Source - Billing Aug26'!$H$5:$H$773,"MONTHLY_MOORAGE"))</f>
        <v>1</v>
      </c>
      <c r="N434" s="28" t="n">
        <f aca="false">IF(M434=0,"",SUMIFS('Source - Billing Aug26'!$I$5:$I$773,'Source - Billing Aug26'!$E$5:$E$773,A434,'Source - Billing Aug26'!$B$5:$B$773,Billing_Month,'Source - Billing Aug26'!$H$5:$H$773,"MONTHLY_MOORAGE"))</f>
        <v>58</v>
      </c>
      <c r="O434" s="28" t="n">
        <f aca="false">IF(M434=0,"",SUMIFS('Source - Billing Aug26'!$L$5:$L$773,'Source - Billing Aug26'!$E$5:$E$773,A434,'Source - Billing Aug26'!$B$5:$B$773,Billing_Month,'Source - Billing Aug26'!$H$5:$H$773,"MONTHLY_MOORAGE"))</f>
        <v>10.4</v>
      </c>
      <c r="P434" s="39" t="n">
        <f aca="false">IF(D434&lt;&gt;"OCCUPIED","",SUMIFS('Source - Billing Aug26'!$M$5:$M$773,'Source - Billing Aug26'!$E$5:$E$773,A434,'Source - Billing Aug26'!$B$5:$B$773,Billing_Month,'Source - Billing Aug26'!$H$5:$H$773,"MONTHLY_MOORAGE"))</f>
        <v>603.2</v>
      </c>
      <c r="Q434" s="39" t="n">
        <f aca="false">IF(D434&lt;&gt;"OCCUPIED","",P434-L434)</f>
        <v>0</v>
      </c>
      <c r="R434" s="26" t="str">
        <f aca="false">IF(D434&lt;&gt;"OCCUPIED","OUT OF SCOPE",IF(M434=0,"MISSING AUGUST BILL",IF(M434&gt;1,"DUPLICATE BILL",IF(ABS(Q434)&lt;0.01,"MATCH",IF(Q434&gt;0,"OVERBILLED","UNDERBILLED")))))</f>
        <v>MATCH</v>
      </c>
      <c r="S434" s="26" t="str">
        <f aca="false">IF(M434=0,"",IFERROR(INDEX('Source - Billing Aug26'!$C$5:$C$773,MATCH(A434,'Source - Billing Aug26'!$E$5:$E$773,0)),""))</f>
        <v>AC-VB-0716</v>
      </c>
    </row>
    <row r="435" customFormat="false" ht="15" hidden="false" customHeight="true" outlineLevel="0" collapsed="false">
      <c r="A435" s="26" t="str">
        <f aca="false">'Source - Inventory'!A425</f>
        <v>VB-0717</v>
      </c>
      <c r="B435" s="26" t="str">
        <f aca="false">'Source - Inventory'!B425</f>
        <v>Vessbank</v>
      </c>
      <c r="C435" s="26" t="str">
        <f aca="false">'Source - Inventory'!G425</f>
        <v>COVERED</v>
      </c>
      <c r="D435" s="26" t="str">
        <f aca="false">'Source - Inventory'!J425</f>
        <v>OCCUPIED</v>
      </c>
      <c r="E435" s="26" t="str">
        <f aca="false">'Source - Inventory'!L425</f>
        <v>WL-01515</v>
      </c>
      <c r="F435" s="26" t="str">
        <f aca="false">'Source - Inventory'!M425</f>
        <v>Andrea Simpson</v>
      </c>
      <c r="G435" s="26" t="n">
        <f aca="false">'Source - Inventory'!E425</f>
        <v>32</v>
      </c>
      <c r="H435" s="28" t="n">
        <f aca="false">'Source - Inventory'!O425</f>
        <v>50.3</v>
      </c>
      <c r="I435" s="28" t="n">
        <f aca="false">IF(D435="OCCUPIED",ROUNDUP(H435,0),"")</f>
        <v>51</v>
      </c>
      <c r="J435" s="28" t="n">
        <f aca="false">IF(D435="OCCUPIED",MAX(G435,I435),"")</f>
        <v>51</v>
      </c>
      <c r="K435" s="28" t="n">
        <f aca="false">IF(D435&lt;&gt;"OCCUPIED","",IF(C435="COVERED",Covered_Rate,Open_Rate))</f>
        <v>10.4</v>
      </c>
      <c r="L435" s="39" t="n">
        <f aca="false">IF(D435="OCCUPIED",J435*K435,"")</f>
        <v>530.4</v>
      </c>
      <c r="M435" s="26" t="n">
        <f aca="false">IF(D435&lt;&gt;"OCCUPIED","",COUNTIFS('Source - Billing Aug26'!$E$5:$E$773,A435,'Source - Billing Aug26'!$B$5:$B$773,Billing_Month,'Source - Billing Aug26'!$H$5:$H$773,"MONTHLY_MOORAGE"))</f>
        <v>1</v>
      </c>
      <c r="N435" s="28" t="n">
        <f aca="false">IF(M435=0,"",SUMIFS('Source - Billing Aug26'!$I$5:$I$773,'Source - Billing Aug26'!$E$5:$E$773,A435,'Source - Billing Aug26'!$B$5:$B$773,Billing_Month,'Source - Billing Aug26'!$H$5:$H$773,"MONTHLY_MOORAGE"))</f>
        <v>51</v>
      </c>
      <c r="O435" s="28" t="n">
        <f aca="false">IF(M435=0,"",SUMIFS('Source - Billing Aug26'!$L$5:$L$773,'Source - Billing Aug26'!$E$5:$E$773,A435,'Source - Billing Aug26'!$B$5:$B$773,Billing_Month,'Source - Billing Aug26'!$H$5:$H$773,"MONTHLY_MOORAGE"))</f>
        <v>10.4</v>
      </c>
      <c r="P435" s="39" t="n">
        <f aca="false">IF(D435&lt;&gt;"OCCUPIED","",SUMIFS('Source - Billing Aug26'!$M$5:$M$773,'Source - Billing Aug26'!$E$5:$E$773,A435,'Source - Billing Aug26'!$B$5:$B$773,Billing_Month,'Source - Billing Aug26'!$H$5:$H$773,"MONTHLY_MOORAGE"))</f>
        <v>530.4</v>
      </c>
      <c r="Q435" s="39" t="n">
        <f aca="false">IF(D435&lt;&gt;"OCCUPIED","",P435-L435)</f>
        <v>0</v>
      </c>
      <c r="R435" s="26" t="str">
        <f aca="false">IF(D435&lt;&gt;"OCCUPIED","OUT OF SCOPE",IF(M435=0,"MISSING AUGUST BILL",IF(M435&gt;1,"DUPLICATE BILL",IF(ABS(Q435)&lt;0.01,"MATCH",IF(Q435&gt;0,"OVERBILLED","UNDERBILLED")))))</f>
        <v>MATCH</v>
      </c>
      <c r="S435" s="26" t="str">
        <f aca="false">IF(M435=0,"",IFERROR(INDEX('Source - Billing Aug26'!$C$5:$C$773,MATCH(A435,'Source - Billing Aug26'!$E$5:$E$773,0)),""))</f>
        <v>AC-VB-0717</v>
      </c>
    </row>
    <row r="436" customFormat="false" ht="15" hidden="false" customHeight="true" outlineLevel="0" collapsed="false">
      <c r="A436" s="26" t="str">
        <f aca="false">'Source - Inventory'!A426</f>
        <v>VB-0718</v>
      </c>
      <c r="B436" s="26" t="str">
        <f aca="false">'Source - Inventory'!B426</f>
        <v>Vessbank</v>
      </c>
      <c r="C436" s="26" t="str">
        <f aca="false">'Source - Inventory'!G426</f>
        <v>COVERED</v>
      </c>
      <c r="D436" s="26" t="str">
        <f aca="false">'Source - Inventory'!J426</f>
        <v>OCCUPIED</v>
      </c>
      <c r="E436" s="26" t="str">
        <f aca="false">'Source - Inventory'!L426</f>
        <v>WL-02670</v>
      </c>
      <c r="F436" s="26" t="str">
        <f aca="false">'Source - Inventory'!M426</f>
        <v>Sara Hamilton</v>
      </c>
      <c r="G436" s="26" t="n">
        <f aca="false">'Source - Inventory'!E426</f>
        <v>28</v>
      </c>
      <c r="H436" s="28" t="n">
        <f aca="false">'Source - Inventory'!O426</f>
        <v>35.6</v>
      </c>
      <c r="I436" s="28" t="n">
        <f aca="false">IF(D436="OCCUPIED",ROUNDUP(H436,0),"")</f>
        <v>36</v>
      </c>
      <c r="J436" s="28" t="n">
        <f aca="false">IF(D436="OCCUPIED",MAX(G436,I436),"")</f>
        <v>36</v>
      </c>
      <c r="K436" s="28" t="n">
        <f aca="false">IF(D436&lt;&gt;"OCCUPIED","",IF(C436="COVERED",Covered_Rate,Open_Rate))</f>
        <v>10.4</v>
      </c>
      <c r="L436" s="39" t="n">
        <f aca="false">IF(D436="OCCUPIED",J436*K436,"")</f>
        <v>374.4</v>
      </c>
      <c r="M436" s="26" t="n">
        <f aca="false">IF(D436&lt;&gt;"OCCUPIED","",COUNTIFS('Source - Billing Aug26'!$E$5:$E$773,A436,'Source - Billing Aug26'!$B$5:$B$773,Billing_Month,'Source - Billing Aug26'!$H$5:$H$773,"MONTHLY_MOORAGE"))</f>
        <v>1</v>
      </c>
      <c r="N436" s="28" t="n">
        <f aca="false">IF(M436=0,"",SUMIFS('Source - Billing Aug26'!$I$5:$I$773,'Source - Billing Aug26'!$E$5:$E$773,A436,'Source - Billing Aug26'!$B$5:$B$773,Billing_Month,'Source - Billing Aug26'!$H$5:$H$773,"MONTHLY_MOORAGE"))</f>
        <v>36</v>
      </c>
      <c r="O436" s="28" t="n">
        <f aca="false">IF(M436=0,"",SUMIFS('Source - Billing Aug26'!$L$5:$L$773,'Source - Billing Aug26'!$E$5:$E$773,A436,'Source - Billing Aug26'!$B$5:$B$773,Billing_Month,'Source - Billing Aug26'!$H$5:$H$773,"MONTHLY_MOORAGE"))</f>
        <v>10.4</v>
      </c>
      <c r="P436" s="39" t="n">
        <f aca="false">IF(D436&lt;&gt;"OCCUPIED","",SUMIFS('Source - Billing Aug26'!$M$5:$M$773,'Source - Billing Aug26'!$E$5:$E$773,A436,'Source - Billing Aug26'!$B$5:$B$773,Billing_Month,'Source - Billing Aug26'!$H$5:$H$773,"MONTHLY_MOORAGE"))</f>
        <v>374.4</v>
      </c>
      <c r="Q436" s="39" t="n">
        <f aca="false">IF(D436&lt;&gt;"OCCUPIED","",P436-L436)</f>
        <v>0</v>
      </c>
      <c r="R436" s="26" t="str">
        <f aca="false">IF(D436&lt;&gt;"OCCUPIED","OUT OF SCOPE",IF(M436=0,"MISSING AUGUST BILL",IF(M436&gt;1,"DUPLICATE BILL",IF(ABS(Q436)&lt;0.01,"MATCH",IF(Q436&gt;0,"OVERBILLED","UNDERBILLED")))))</f>
        <v>MATCH</v>
      </c>
      <c r="S436" s="26" t="str">
        <f aca="false">IF(M436=0,"",IFERROR(INDEX('Source - Billing Aug26'!$C$5:$C$773,MATCH(A436,'Source - Billing Aug26'!$E$5:$E$773,0)),""))</f>
        <v>AC-VB-0718</v>
      </c>
    </row>
    <row r="437" customFormat="false" ht="15" hidden="false" customHeight="true" outlineLevel="0" collapsed="false">
      <c r="A437" s="26" t="str">
        <f aca="false">'Source - Inventory'!A427</f>
        <v>VB-0719</v>
      </c>
      <c r="B437" s="26" t="str">
        <f aca="false">'Source - Inventory'!B427</f>
        <v>Vessbank</v>
      </c>
      <c r="C437" s="26" t="str">
        <f aca="false">'Source - Inventory'!G427</f>
        <v>COVERED</v>
      </c>
      <c r="D437" s="26" t="str">
        <f aca="false">'Source - Inventory'!J427</f>
        <v>OCCUPIED</v>
      </c>
      <c r="E437" s="26" t="str">
        <f aca="false">'Source - Inventory'!L427</f>
        <v>WL-01748</v>
      </c>
      <c r="F437" s="26" t="str">
        <f aca="false">'Source - Inventory'!M427</f>
        <v>Daniel Brown</v>
      </c>
      <c r="G437" s="26" t="n">
        <f aca="false">'Source - Inventory'!E427</f>
        <v>32</v>
      </c>
      <c r="H437" s="28" t="n">
        <f aca="false">'Source - Inventory'!O427</f>
        <v>22.5</v>
      </c>
      <c r="I437" s="28" t="n">
        <f aca="false">IF(D437="OCCUPIED",ROUNDUP(H437,0),"")</f>
        <v>23</v>
      </c>
      <c r="J437" s="28" t="n">
        <f aca="false">IF(D437="OCCUPIED",MAX(G437,I437),"")</f>
        <v>32</v>
      </c>
      <c r="K437" s="28" t="n">
        <f aca="false">IF(D437&lt;&gt;"OCCUPIED","",IF(C437="COVERED",Covered_Rate,Open_Rate))</f>
        <v>10.4</v>
      </c>
      <c r="L437" s="39" t="n">
        <f aca="false">IF(D437="OCCUPIED",J437*K437,"")</f>
        <v>332.8</v>
      </c>
      <c r="M437" s="26" t="n">
        <f aca="false">IF(D437&lt;&gt;"OCCUPIED","",COUNTIFS('Source - Billing Aug26'!$E$5:$E$773,A437,'Source - Billing Aug26'!$B$5:$B$773,Billing_Month,'Source - Billing Aug26'!$H$5:$H$773,"MONTHLY_MOORAGE"))</f>
        <v>1</v>
      </c>
      <c r="N437" s="28" t="n">
        <f aca="false">IF(M437=0,"",SUMIFS('Source - Billing Aug26'!$I$5:$I$773,'Source - Billing Aug26'!$E$5:$E$773,A437,'Source - Billing Aug26'!$B$5:$B$773,Billing_Month,'Source - Billing Aug26'!$H$5:$H$773,"MONTHLY_MOORAGE"))</f>
        <v>32</v>
      </c>
      <c r="O437" s="28" t="n">
        <f aca="false">IF(M437=0,"",SUMIFS('Source - Billing Aug26'!$L$5:$L$773,'Source - Billing Aug26'!$E$5:$E$773,A437,'Source - Billing Aug26'!$B$5:$B$773,Billing_Month,'Source - Billing Aug26'!$H$5:$H$773,"MONTHLY_MOORAGE"))</f>
        <v>10.4</v>
      </c>
      <c r="P437" s="39" t="n">
        <f aca="false">IF(D437&lt;&gt;"OCCUPIED","",SUMIFS('Source - Billing Aug26'!$M$5:$M$773,'Source - Billing Aug26'!$E$5:$E$773,A437,'Source - Billing Aug26'!$B$5:$B$773,Billing_Month,'Source - Billing Aug26'!$H$5:$H$773,"MONTHLY_MOORAGE"))</f>
        <v>332.8</v>
      </c>
      <c r="Q437" s="39" t="n">
        <f aca="false">IF(D437&lt;&gt;"OCCUPIED","",P437-L437)</f>
        <v>0</v>
      </c>
      <c r="R437" s="26" t="str">
        <f aca="false">IF(D437&lt;&gt;"OCCUPIED","OUT OF SCOPE",IF(M437=0,"MISSING AUGUST BILL",IF(M437&gt;1,"DUPLICATE BILL",IF(ABS(Q437)&lt;0.01,"MATCH",IF(Q437&gt;0,"OVERBILLED","UNDERBILLED")))))</f>
        <v>MATCH</v>
      </c>
      <c r="S437" s="26" t="str">
        <f aca="false">IF(M437=0,"",IFERROR(INDEX('Source - Billing Aug26'!$C$5:$C$773,MATCH(A437,'Source - Billing Aug26'!$E$5:$E$773,0)),""))</f>
        <v>AC-VB-0719</v>
      </c>
    </row>
    <row r="438" customFormat="false" ht="15" hidden="false" customHeight="true" outlineLevel="0" collapsed="false">
      <c r="A438" s="26" t="str">
        <f aca="false">'Source - Inventory'!A428</f>
        <v>VB-0720</v>
      </c>
      <c r="B438" s="26" t="str">
        <f aca="false">'Source - Inventory'!B428</f>
        <v>Vessbank</v>
      </c>
      <c r="C438" s="26" t="str">
        <f aca="false">'Source - Inventory'!G428</f>
        <v>COVERED</v>
      </c>
      <c r="D438" s="26" t="str">
        <f aca="false">'Source - Inventory'!J428</f>
        <v>OCCUPIED</v>
      </c>
      <c r="E438" s="26" t="str">
        <f aca="false">'Source - Inventory'!L428</f>
        <v>WL-01043</v>
      </c>
      <c r="F438" s="26" t="str">
        <f aca="false">'Source - Inventory'!M428</f>
        <v>Diane James</v>
      </c>
      <c r="G438" s="26" t="n">
        <f aca="false">'Source - Inventory'!E428</f>
        <v>40</v>
      </c>
      <c r="H438" s="28" t="n">
        <f aca="false">'Source - Inventory'!O428</f>
        <v>61.5</v>
      </c>
      <c r="I438" s="28" t="n">
        <f aca="false">IF(D438="OCCUPIED",ROUNDUP(H438,0),"")</f>
        <v>62</v>
      </c>
      <c r="J438" s="28" t="n">
        <f aca="false">IF(D438="OCCUPIED",MAX(G438,I438),"")</f>
        <v>62</v>
      </c>
      <c r="K438" s="28" t="n">
        <f aca="false">IF(D438&lt;&gt;"OCCUPIED","",IF(C438="COVERED",Covered_Rate,Open_Rate))</f>
        <v>10.4</v>
      </c>
      <c r="L438" s="39" t="n">
        <f aca="false">IF(D438="OCCUPIED",J438*K438,"")</f>
        <v>644.8</v>
      </c>
      <c r="M438" s="26" t="n">
        <f aca="false">IF(D438&lt;&gt;"OCCUPIED","",COUNTIFS('Source - Billing Aug26'!$E$5:$E$773,A438,'Source - Billing Aug26'!$B$5:$B$773,Billing_Month,'Source - Billing Aug26'!$H$5:$H$773,"MONTHLY_MOORAGE"))</f>
        <v>1</v>
      </c>
      <c r="N438" s="28" t="n">
        <f aca="false">IF(M438=0,"",SUMIFS('Source - Billing Aug26'!$I$5:$I$773,'Source - Billing Aug26'!$E$5:$E$773,A438,'Source - Billing Aug26'!$B$5:$B$773,Billing_Month,'Source - Billing Aug26'!$H$5:$H$773,"MONTHLY_MOORAGE"))</f>
        <v>62</v>
      </c>
      <c r="O438" s="28" t="n">
        <f aca="false">IF(M438=0,"",SUMIFS('Source - Billing Aug26'!$L$5:$L$773,'Source - Billing Aug26'!$E$5:$E$773,A438,'Source - Billing Aug26'!$B$5:$B$773,Billing_Month,'Source - Billing Aug26'!$H$5:$H$773,"MONTHLY_MOORAGE"))</f>
        <v>10.4</v>
      </c>
      <c r="P438" s="39" t="n">
        <f aca="false">IF(D438&lt;&gt;"OCCUPIED","",SUMIFS('Source - Billing Aug26'!$M$5:$M$773,'Source - Billing Aug26'!$E$5:$E$773,A438,'Source - Billing Aug26'!$B$5:$B$773,Billing_Month,'Source - Billing Aug26'!$H$5:$H$773,"MONTHLY_MOORAGE"))</f>
        <v>644.8</v>
      </c>
      <c r="Q438" s="39" t="n">
        <f aca="false">IF(D438&lt;&gt;"OCCUPIED","",P438-L438)</f>
        <v>0</v>
      </c>
      <c r="R438" s="26" t="str">
        <f aca="false">IF(D438&lt;&gt;"OCCUPIED","OUT OF SCOPE",IF(M438=0,"MISSING AUGUST BILL",IF(M438&gt;1,"DUPLICATE BILL",IF(ABS(Q438)&lt;0.01,"MATCH",IF(Q438&gt;0,"OVERBILLED","UNDERBILLED")))))</f>
        <v>MATCH</v>
      </c>
      <c r="S438" s="26" t="str">
        <f aca="false">IF(M438=0,"",IFERROR(INDEX('Source - Billing Aug26'!$C$5:$C$773,MATCH(A438,'Source - Billing Aug26'!$E$5:$E$773,0)),""))</f>
        <v>AC-VB-0720</v>
      </c>
    </row>
    <row r="439" customFormat="false" ht="15" hidden="false" customHeight="true" outlineLevel="0" collapsed="false">
      <c r="A439" s="26" t="str">
        <f aca="false">'Source - Inventory'!A429</f>
        <v>VB-0721</v>
      </c>
      <c r="B439" s="26" t="str">
        <f aca="false">'Source - Inventory'!B429</f>
        <v>Vessbank</v>
      </c>
      <c r="C439" s="26" t="str">
        <f aca="false">'Source - Inventory'!G429</f>
        <v>COVERED</v>
      </c>
      <c r="D439" s="26" t="str">
        <f aca="false">'Source - Inventory'!J429</f>
        <v>OCCUPIED</v>
      </c>
      <c r="E439" s="26" t="str">
        <f aca="false">'Source - Inventory'!L429</f>
        <v>WL-01272</v>
      </c>
      <c r="F439" s="26" t="str">
        <f aca="false">'Source - Inventory'!M429</f>
        <v>Christopher Dixon</v>
      </c>
      <c r="G439" s="26" t="n">
        <f aca="false">'Source - Inventory'!E429</f>
        <v>28</v>
      </c>
      <c r="H439" s="28" t="n">
        <f aca="false">'Source - Inventory'!O429</f>
        <v>20.5</v>
      </c>
      <c r="I439" s="28" t="n">
        <f aca="false">IF(D439="OCCUPIED",ROUNDUP(H439,0),"")</f>
        <v>21</v>
      </c>
      <c r="J439" s="28" t="n">
        <f aca="false">IF(D439="OCCUPIED",MAX(G439,I439),"")</f>
        <v>28</v>
      </c>
      <c r="K439" s="28" t="n">
        <f aca="false">IF(D439&lt;&gt;"OCCUPIED","",IF(C439="COVERED",Covered_Rate,Open_Rate))</f>
        <v>10.4</v>
      </c>
      <c r="L439" s="39" t="n">
        <f aca="false">IF(D439="OCCUPIED",J439*K439,"")</f>
        <v>291.2</v>
      </c>
      <c r="M439" s="26" t="n">
        <f aca="false">IF(D439&lt;&gt;"OCCUPIED","",COUNTIFS('Source - Billing Aug26'!$E$5:$E$773,A439,'Source - Billing Aug26'!$B$5:$B$773,Billing_Month,'Source - Billing Aug26'!$H$5:$H$773,"MONTHLY_MOORAGE"))</f>
        <v>1</v>
      </c>
      <c r="N439" s="28" t="n">
        <f aca="false">IF(M439=0,"",SUMIFS('Source - Billing Aug26'!$I$5:$I$773,'Source - Billing Aug26'!$E$5:$E$773,A439,'Source - Billing Aug26'!$B$5:$B$773,Billing_Month,'Source - Billing Aug26'!$H$5:$H$773,"MONTHLY_MOORAGE"))</f>
        <v>28</v>
      </c>
      <c r="O439" s="28" t="n">
        <f aca="false">IF(M439=0,"",SUMIFS('Source - Billing Aug26'!$L$5:$L$773,'Source - Billing Aug26'!$E$5:$E$773,A439,'Source - Billing Aug26'!$B$5:$B$773,Billing_Month,'Source - Billing Aug26'!$H$5:$H$773,"MONTHLY_MOORAGE"))</f>
        <v>10.4</v>
      </c>
      <c r="P439" s="39" t="n">
        <f aca="false">IF(D439&lt;&gt;"OCCUPIED","",SUMIFS('Source - Billing Aug26'!$M$5:$M$773,'Source - Billing Aug26'!$E$5:$E$773,A439,'Source - Billing Aug26'!$B$5:$B$773,Billing_Month,'Source - Billing Aug26'!$H$5:$H$773,"MONTHLY_MOORAGE"))</f>
        <v>291.2</v>
      </c>
      <c r="Q439" s="39" t="n">
        <f aca="false">IF(D439&lt;&gt;"OCCUPIED","",P439-L439)</f>
        <v>0</v>
      </c>
      <c r="R439" s="26" t="str">
        <f aca="false">IF(D439&lt;&gt;"OCCUPIED","OUT OF SCOPE",IF(M439=0,"MISSING AUGUST BILL",IF(M439&gt;1,"DUPLICATE BILL",IF(ABS(Q439)&lt;0.01,"MATCH",IF(Q439&gt;0,"OVERBILLED","UNDERBILLED")))))</f>
        <v>MATCH</v>
      </c>
      <c r="S439" s="26" t="str">
        <f aca="false">IF(M439=0,"",IFERROR(INDEX('Source - Billing Aug26'!$C$5:$C$773,MATCH(A439,'Source - Billing Aug26'!$E$5:$E$773,0)),""))</f>
        <v>AC-VB-0721</v>
      </c>
    </row>
    <row r="440" customFormat="false" ht="15" hidden="false" customHeight="true" outlineLevel="0" collapsed="false">
      <c r="A440" s="26" t="str">
        <f aca="false">'Source - Inventory'!A430</f>
        <v>VB-0722</v>
      </c>
      <c r="B440" s="26" t="str">
        <f aca="false">'Source - Inventory'!B430</f>
        <v>Vessbank</v>
      </c>
      <c r="C440" s="26" t="str">
        <f aca="false">'Source - Inventory'!G430</f>
        <v>COVERED</v>
      </c>
      <c r="D440" s="26" t="str">
        <f aca="false">'Source - Inventory'!J430</f>
        <v>OCCUPIED</v>
      </c>
      <c r="E440" s="26" t="str">
        <f aca="false">'Source - Inventory'!L430</f>
        <v>WL-03066</v>
      </c>
      <c r="F440" s="26" t="str">
        <f aca="false">'Source - Inventory'!M430</f>
        <v>Shawna Cain</v>
      </c>
      <c r="G440" s="26" t="n">
        <f aca="false">'Source - Inventory'!E430</f>
        <v>32</v>
      </c>
      <c r="H440" s="28" t="n">
        <f aca="false">'Source - Inventory'!O430</f>
        <v>53.8</v>
      </c>
      <c r="I440" s="28" t="n">
        <f aca="false">IF(D440="OCCUPIED",ROUNDUP(H440,0),"")</f>
        <v>54</v>
      </c>
      <c r="J440" s="28" t="n">
        <f aca="false">IF(D440="OCCUPIED",MAX(G440,I440),"")</f>
        <v>54</v>
      </c>
      <c r="K440" s="28" t="n">
        <f aca="false">IF(D440&lt;&gt;"OCCUPIED","",IF(C440="COVERED",Covered_Rate,Open_Rate))</f>
        <v>10.4</v>
      </c>
      <c r="L440" s="39" t="n">
        <f aca="false">IF(D440="OCCUPIED",J440*K440,"")</f>
        <v>561.6</v>
      </c>
      <c r="M440" s="26" t="n">
        <f aca="false">IF(D440&lt;&gt;"OCCUPIED","",COUNTIFS('Source - Billing Aug26'!$E$5:$E$773,A440,'Source - Billing Aug26'!$B$5:$B$773,Billing_Month,'Source - Billing Aug26'!$H$5:$H$773,"MONTHLY_MOORAGE"))</f>
        <v>1</v>
      </c>
      <c r="N440" s="28" t="n">
        <f aca="false">IF(M440=0,"",SUMIFS('Source - Billing Aug26'!$I$5:$I$773,'Source - Billing Aug26'!$E$5:$E$773,A440,'Source - Billing Aug26'!$B$5:$B$773,Billing_Month,'Source - Billing Aug26'!$H$5:$H$773,"MONTHLY_MOORAGE"))</f>
        <v>54</v>
      </c>
      <c r="O440" s="28" t="n">
        <f aca="false">IF(M440=0,"",SUMIFS('Source - Billing Aug26'!$L$5:$L$773,'Source - Billing Aug26'!$E$5:$E$773,A440,'Source - Billing Aug26'!$B$5:$B$773,Billing_Month,'Source - Billing Aug26'!$H$5:$H$773,"MONTHLY_MOORAGE"))</f>
        <v>10.4</v>
      </c>
      <c r="P440" s="39" t="n">
        <f aca="false">IF(D440&lt;&gt;"OCCUPIED","",SUMIFS('Source - Billing Aug26'!$M$5:$M$773,'Source - Billing Aug26'!$E$5:$E$773,A440,'Source - Billing Aug26'!$B$5:$B$773,Billing_Month,'Source - Billing Aug26'!$H$5:$H$773,"MONTHLY_MOORAGE"))</f>
        <v>561.6</v>
      </c>
      <c r="Q440" s="39" t="n">
        <f aca="false">IF(D440&lt;&gt;"OCCUPIED","",P440-L440)</f>
        <v>0</v>
      </c>
      <c r="R440" s="26" t="str">
        <f aca="false">IF(D440&lt;&gt;"OCCUPIED","OUT OF SCOPE",IF(M440=0,"MISSING AUGUST BILL",IF(M440&gt;1,"DUPLICATE BILL",IF(ABS(Q440)&lt;0.01,"MATCH",IF(Q440&gt;0,"OVERBILLED","UNDERBILLED")))))</f>
        <v>MATCH</v>
      </c>
      <c r="S440" s="26" t="str">
        <f aca="false">IF(M440=0,"",IFERROR(INDEX('Source - Billing Aug26'!$C$5:$C$773,MATCH(A440,'Source - Billing Aug26'!$E$5:$E$773,0)),""))</f>
        <v>AC-VB-0722</v>
      </c>
    </row>
    <row r="441" customFormat="false" ht="15" hidden="false" customHeight="true" outlineLevel="0" collapsed="false">
      <c r="A441" s="26" t="str">
        <f aca="false">'Source - Inventory'!A431</f>
        <v>VB-0723</v>
      </c>
      <c r="B441" s="26" t="str">
        <f aca="false">'Source - Inventory'!B431</f>
        <v>Vessbank</v>
      </c>
      <c r="C441" s="26" t="str">
        <f aca="false">'Source - Inventory'!G431</f>
        <v>COVERED</v>
      </c>
      <c r="D441" s="26" t="str">
        <f aca="false">'Source - Inventory'!J431</f>
        <v>OCCUPIED</v>
      </c>
      <c r="E441" s="26" t="str">
        <f aca="false">'Source - Inventory'!L431</f>
        <v>WL-03192</v>
      </c>
      <c r="F441" s="26" t="str">
        <f aca="false">'Source - Inventory'!M431</f>
        <v>Aaron Johnson</v>
      </c>
      <c r="G441" s="26" t="n">
        <f aca="false">'Source - Inventory'!E431</f>
        <v>24</v>
      </c>
      <c r="H441" s="28" t="n">
        <f aca="false">'Source - Inventory'!O431</f>
        <v>55.2</v>
      </c>
      <c r="I441" s="28" t="n">
        <f aca="false">IF(D441="OCCUPIED",ROUNDUP(H441,0),"")</f>
        <v>56</v>
      </c>
      <c r="J441" s="28" t="n">
        <f aca="false">IF(D441="OCCUPIED",MAX(G441,I441),"")</f>
        <v>56</v>
      </c>
      <c r="K441" s="28" t="n">
        <f aca="false">IF(D441&lt;&gt;"OCCUPIED","",IF(C441="COVERED",Covered_Rate,Open_Rate))</f>
        <v>10.4</v>
      </c>
      <c r="L441" s="39" t="n">
        <f aca="false">IF(D441="OCCUPIED",J441*K441,"")</f>
        <v>582.4</v>
      </c>
      <c r="M441" s="26" t="n">
        <f aca="false">IF(D441&lt;&gt;"OCCUPIED","",COUNTIFS('Source - Billing Aug26'!$E$5:$E$773,A441,'Source - Billing Aug26'!$B$5:$B$773,Billing_Month,'Source - Billing Aug26'!$H$5:$H$773,"MONTHLY_MOORAGE"))</f>
        <v>1</v>
      </c>
      <c r="N441" s="28" t="n">
        <f aca="false">IF(M441=0,"",SUMIFS('Source - Billing Aug26'!$I$5:$I$773,'Source - Billing Aug26'!$E$5:$E$773,A441,'Source - Billing Aug26'!$B$5:$B$773,Billing_Month,'Source - Billing Aug26'!$H$5:$H$773,"MONTHLY_MOORAGE"))</f>
        <v>56</v>
      </c>
      <c r="O441" s="28" t="n">
        <f aca="false">IF(M441=0,"",SUMIFS('Source - Billing Aug26'!$L$5:$L$773,'Source - Billing Aug26'!$E$5:$E$773,A441,'Source - Billing Aug26'!$B$5:$B$773,Billing_Month,'Source - Billing Aug26'!$H$5:$H$773,"MONTHLY_MOORAGE"))</f>
        <v>10.4</v>
      </c>
      <c r="P441" s="39" t="n">
        <f aca="false">IF(D441&lt;&gt;"OCCUPIED","",SUMIFS('Source - Billing Aug26'!$M$5:$M$773,'Source - Billing Aug26'!$E$5:$E$773,A441,'Source - Billing Aug26'!$B$5:$B$773,Billing_Month,'Source - Billing Aug26'!$H$5:$H$773,"MONTHLY_MOORAGE"))</f>
        <v>582.4</v>
      </c>
      <c r="Q441" s="39" t="n">
        <f aca="false">IF(D441&lt;&gt;"OCCUPIED","",P441-L441)</f>
        <v>0</v>
      </c>
      <c r="R441" s="26" t="str">
        <f aca="false">IF(D441&lt;&gt;"OCCUPIED","OUT OF SCOPE",IF(M441=0,"MISSING AUGUST BILL",IF(M441&gt;1,"DUPLICATE BILL",IF(ABS(Q441)&lt;0.01,"MATCH",IF(Q441&gt;0,"OVERBILLED","UNDERBILLED")))))</f>
        <v>MATCH</v>
      </c>
      <c r="S441" s="26" t="str">
        <f aca="false">IF(M441=0,"",IFERROR(INDEX('Source - Billing Aug26'!$C$5:$C$773,MATCH(A441,'Source - Billing Aug26'!$E$5:$E$773,0)),""))</f>
        <v>AC-VB-0723</v>
      </c>
    </row>
    <row r="442" customFormat="false" ht="15" hidden="false" customHeight="true" outlineLevel="0" collapsed="false">
      <c r="A442" s="26" t="str">
        <f aca="false">'Source - Inventory'!A432</f>
        <v>VB-0724</v>
      </c>
      <c r="B442" s="26" t="str">
        <f aca="false">'Source - Inventory'!B432</f>
        <v>Vessbank</v>
      </c>
      <c r="C442" s="26" t="str">
        <f aca="false">'Source - Inventory'!G432</f>
        <v>COVERED</v>
      </c>
      <c r="D442" s="26" t="str">
        <f aca="false">'Source - Inventory'!J432</f>
        <v>OCCUPIED</v>
      </c>
      <c r="E442" s="26" t="str">
        <f aca="false">'Source - Inventory'!L432</f>
        <v>WL-02714</v>
      </c>
      <c r="F442" s="26" t="str">
        <f aca="false">'Source - Inventory'!M432</f>
        <v>Mitchell Sanchez</v>
      </c>
      <c r="G442" s="26" t="n">
        <f aca="false">'Source - Inventory'!E432</f>
        <v>24</v>
      </c>
      <c r="H442" s="28" t="n">
        <f aca="false">'Source - Inventory'!O432</f>
        <v>54.7</v>
      </c>
      <c r="I442" s="28" t="n">
        <f aca="false">IF(D442="OCCUPIED",ROUNDUP(H442,0),"")</f>
        <v>55</v>
      </c>
      <c r="J442" s="28" t="n">
        <f aca="false">IF(D442="OCCUPIED",MAX(G442,I442),"")</f>
        <v>55</v>
      </c>
      <c r="K442" s="28" t="n">
        <f aca="false">IF(D442&lt;&gt;"OCCUPIED","",IF(C442="COVERED",Covered_Rate,Open_Rate))</f>
        <v>10.4</v>
      </c>
      <c r="L442" s="39" t="n">
        <f aca="false">IF(D442="OCCUPIED",J442*K442,"")</f>
        <v>572</v>
      </c>
      <c r="M442" s="26" t="n">
        <f aca="false">IF(D442&lt;&gt;"OCCUPIED","",COUNTIFS('Source - Billing Aug26'!$E$5:$E$773,A442,'Source - Billing Aug26'!$B$5:$B$773,Billing_Month,'Source - Billing Aug26'!$H$5:$H$773,"MONTHLY_MOORAGE"))</f>
        <v>1</v>
      </c>
      <c r="N442" s="28" t="n">
        <f aca="false">IF(M442=0,"",SUMIFS('Source - Billing Aug26'!$I$5:$I$773,'Source - Billing Aug26'!$E$5:$E$773,A442,'Source - Billing Aug26'!$B$5:$B$773,Billing_Month,'Source - Billing Aug26'!$H$5:$H$773,"MONTHLY_MOORAGE"))</f>
        <v>55</v>
      </c>
      <c r="O442" s="28" t="n">
        <f aca="false">IF(M442=0,"",SUMIFS('Source - Billing Aug26'!$L$5:$L$773,'Source - Billing Aug26'!$E$5:$E$773,A442,'Source - Billing Aug26'!$B$5:$B$773,Billing_Month,'Source - Billing Aug26'!$H$5:$H$773,"MONTHLY_MOORAGE"))</f>
        <v>10.4</v>
      </c>
      <c r="P442" s="39" t="n">
        <f aca="false">IF(D442&lt;&gt;"OCCUPIED","",SUMIFS('Source - Billing Aug26'!$M$5:$M$773,'Source - Billing Aug26'!$E$5:$E$773,A442,'Source - Billing Aug26'!$B$5:$B$773,Billing_Month,'Source - Billing Aug26'!$H$5:$H$773,"MONTHLY_MOORAGE"))</f>
        <v>572</v>
      </c>
      <c r="Q442" s="39" t="n">
        <f aca="false">IF(D442&lt;&gt;"OCCUPIED","",P442-L442)</f>
        <v>0</v>
      </c>
      <c r="R442" s="26" t="str">
        <f aca="false">IF(D442&lt;&gt;"OCCUPIED","OUT OF SCOPE",IF(M442=0,"MISSING AUGUST BILL",IF(M442&gt;1,"DUPLICATE BILL",IF(ABS(Q442)&lt;0.01,"MATCH",IF(Q442&gt;0,"OVERBILLED","UNDERBILLED")))))</f>
        <v>MATCH</v>
      </c>
      <c r="S442" s="26" t="str">
        <f aca="false">IF(M442=0,"",IFERROR(INDEX('Source - Billing Aug26'!$C$5:$C$773,MATCH(A442,'Source - Billing Aug26'!$E$5:$E$773,0)),""))</f>
        <v>AC-VB-0724</v>
      </c>
    </row>
    <row r="443" customFormat="false" ht="15" hidden="false" customHeight="true" outlineLevel="0" collapsed="false">
      <c r="A443" s="26" t="str">
        <f aca="false">'Source - Inventory'!A433</f>
        <v>VB-0801</v>
      </c>
      <c r="B443" s="26" t="str">
        <f aca="false">'Source - Inventory'!B433</f>
        <v>Vessbank</v>
      </c>
      <c r="C443" s="26" t="str">
        <f aca="false">'Source - Inventory'!G433</f>
        <v>COVERED</v>
      </c>
      <c r="D443" s="26" t="str">
        <f aca="false">'Source - Inventory'!J433</f>
        <v>OCCUPIED</v>
      </c>
      <c r="E443" s="26" t="str">
        <f aca="false">'Source - Inventory'!L433</f>
        <v>WL-01099</v>
      </c>
      <c r="F443" s="26" t="str">
        <f aca="false">'Source - Inventory'!M433</f>
        <v>Joseph Cooper</v>
      </c>
      <c r="G443" s="26" t="n">
        <f aca="false">'Source - Inventory'!E433</f>
        <v>40</v>
      </c>
      <c r="H443" s="28" t="n">
        <f aca="false">'Source - Inventory'!O433</f>
        <v>37.8</v>
      </c>
      <c r="I443" s="28" t="n">
        <f aca="false">IF(D443="OCCUPIED",ROUNDUP(H443,0),"")</f>
        <v>38</v>
      </c>
      <c r="J443" s="28" t="n">
        <f aca="false">IF(D443="OCCUPIED",MAX(G443,I443),"")</f>
        <v>40</v>
      </c>
      <c r="K443" s="28" t="n">
        <f aca="false">IF(D443&lt;&gt;"OCCUPIED","",IF(C443="COVERED",Covered_Rate,Open_Rate))</f>
        <v>10.4</v>
      </c>
      <c r="L443" s="39" t="n">
        <f aca="false">IF(D443="OCCUPIED",J443*K443,"")</f>
        <v>416</v>
      </c>
      <c r="M443" s="26" t="n">
        <f aca="false">IF(D443&lt;&gt;"OCCUPIED","",COUNTIFS('Source - Billing Aug26'!$E$5:$E$773,A443,'Source - Billing Aug26'!$B$5:$B$773,Billing_Month,'Source - Billing Aug26'!$H$5:$H$773,"MONTHLY_MOORAGE"))</f>
        <v>1</v>
      </c>
      <c r="N443" s="28" t="n">
        <f aca="false">IF(M443=0,"",SUMIFS('Source - Billing Aug26'!$I$5:$I$773,'Source - Billing Aug26'!$E$5:$E$773,A443,'Source - Billing Aug26'!$B$5:$B$773,Billing_Month,'Source - Billing Aug26'!$H$5:$H$773,"MONTHLY_MOORAGE"))</f>
        <v>40</v>
      </c>
      <c r="O443" s="28" t="n">
        <f aca="false">IF(M443=0,"",SUMIFS('Source - Billing Aug26'!$L$5:$L$773,'Source - Billing Aug26'!$E$5:$E$773,A443,'Source - Billing Aug26'!$B$5:$B$773,Billing_Month,'Source - Billing Aug26'!$H$5:$H$773,"MONTHLY_MOORAGE"))</f>
        <v>10.4</v>
      </c>
      <c r="P443" s="39" t="n">
        <f aca="false">IF(D443&lt;&gt;"OCCUPIED","",SUMIFS('Source - Billing Aug26'!$M$5:$M$773,'Source - Billing Aug26'!$E$5:$E$773,A443,'Source - Billing Aug26'!$B$5:$B$773,Billing_Month,'Source - Billing Aug26'!$H$5:$H$773,"MONTHLY_MOORAGE"))</f>
        <v>416</v>
      </c>
      <c r="Q443" s="39" t="n">
        <f aca="false">IF(D443&lt;&gt;"OCCUPIED","",P443-L443)</f>
        <v>0</v>
      </c>
      <c r="R443" s="26" t="str">
        <f aca="false">IF(D443&lt;&gt;"OCCUPIED","OUT OF SCOPE",IF(M443=0,"MISSING AUGUST BILL",IF(M443&gt;1,"DUPLICATE BILL",IF(ABS(Q443)&lt;0.01,"MATCH",IF(Q443&gt;0,"OVERBILLED","UNDERBILLED")))))</f>
        <v>MATCH</v>
      </c>
      <c r="S443" s="26" t="str">
        <f aca="false">IF(M443=0,"",IFERROR(INDEX('Source - Billing Aug26'!$C$5:$C$773,MATCH(A443,'Source - Billing Aug26'!$E$5:$E$773,0)),""))</f>
        <v>AC-VB-0801</v>
      </c>
    </row>
    <row r="444" customFormat="false" ht="15" hidden="false" customHeight="true" outlineLevel="0" collapsed="false">
      <c r="A444" s="26" t="str">
        <f aca="false">'Source - Inventory'!A434</f>
        <v>VB-0802</v>
      </c>
      <c r="B444" s="26" t="str">
        <f aca="false">'Source - Inventory'!B434</f>
        <v>Vessbank</v>
      </c>
      <c r="C444" s="26" t="str">
        <f aca="false">'Source - Inventory'!G434</f>
        <v>COVERED</v>
      </c>
      <c r="D444" s="26" t="str">
        <f aca="false">'Source - Inventory'!J434</f>
        <v>OCCUPIED</v>
      </c>
      <c r="E444" s="26" t="str">
        <f aca="false">'Source - Inventory'!L434</f>
        <v>WL-03073</v>
      </c>
      <c r="F444" s="26" t="str">
        <f aca="false">'Source - Inventory'!M434</f>
        <v>Donna Silva</v>
      </c>
      <c r="G444" s="26" t="n">
        <f aca="false">'Source - Inventory'!E434</f>
        <v>40</v>
      </c>
      <c r="H444" s="28" t="n">
        <f aca="false">'Source - Inventory'!O434</f>
        <v>49.8</v>
      </c>
      <c r="I444" s="28" t="n">
        <f aca="false">IF(D444="OCCUPIED",ROUNDUP(H444,0),"")</f>
        <v>50</v>
      </c>
      <c r="J444" s="28" t="n">
        <f aca="false">IF(D444="OCCUPIED",MAX(G444,I444),"")</f>
        <v>50</v>
      </c>
      <c r="K444" s="28" t="n">
        <f aca="false">IF(D444&lt;&gt;"OCCUPIED","",IF(C444="COVERED",Covered_Rate,Open_Rate))</f>
        <v>10.4</v>
      </c>
      <c r="L444" s="39" t="n">
        <f aca="false">IF(D444="OCCUPIED",J444*K444,"")</f>
        <v>520</v>
      </c>
      <c r="M444" s="26" t="n">
        <f aca="false">IF(D444&lt;&gt;"OCCUPIED","",COUNTIFS('Source - Billing Aug26'!$E$5:$E$773,A444,'Source - Billing Aug26'!$B$5:$B$773,Billing_Month,'Source - Billing Aug26'!$H$5:$H$773,"MONTHLY_MOORAGE"))</f>
        <v>1</v>
      </c>
      <c r="N444" s="28" t="n">
        <f aca="false">IF(M444=0,"",SUMIFS('Source - Billing Aug26'!$I$5:$I$773,'Source - Billing Aug26'!$E$5:$E$773,A444,'Source - Billing Aug26'!$B$5:$B$773,Billing_Month,'Source - Billing Aug26'!$H$5:$H$773,"MONTHLY_MOORAGE"))</f>
        <v>50</v>
      </c>
      <c r="O444" s="28" t="n">
        <f aca="false">IF(M444=0,"",SUMIFS('Source - Billing Aug26'!$L$5:$L$773,'Source - Billing Aug26'!$E$5:$E$773,A444,'Source - Billing Aug26'!$B$5:$B$773,Billing_Month,'Source - Billing Aug26'!$H$5:$H$773,"MONTHLY_MOORAGE"))</f>
        <v>10.4</v>
      </c>
      <c r="P444" s="39" t="n">
        <f aca="false">IF(D444&lt;&gt;"OCCUPIED","",SUMIFS('Source - Billing Aug26'!$M$5:$M$773,'Source - Billing Aug26'!$E$5:$E$773,A444,'Source - Billing Aug26'!$B$5:$B$773,Billing_Month,'Source - Billing Aug26'!$H$5:$H$773,"MONTHLY_MOORAGE"))</f>
        <v>520</v>
      </c>
      <c r="Q444" s="39" t="n">
        <f aca="false">IF(D444&lt;&gt;"OCCUPIED","",P444-L444)</f>
        <v>0</v>
      </c>
      <c r="R444" s="26" t="str">
        <f aca="false">IF(D444&lt;&gt;"OCCUPIED","OUT OF SCOPE",IF(M444=0,"MISSING AUGUST BILL",IF(M444&gt;1,"DUPLICATE BILL",IF(ABS(Q444)&lt;0.01,"MATCH",IF(Q444&gt;0,"OVERBILLED","UNDERBILLED")))))</f>
        <v>MATCH</v>
      </c>
      <c r="S444" s="26" t="str">
        <f aca="false">IF(M444=0,"",IFERROR(INDEX('Source - Billing Aug26'!$C$5:$C$773,MATCH(A444,'Source - Billing Aug26'!$E$5:$E$773,0)),""))</f>
        <v>AC-VB-0802</v>
      </c>
    </row>
    <row r="445" customFormat="false" ht="15" hidden="false" customHeight="true" outlineLevel="0" collapsed="false">
      <c r="A445" s="26" t="str">
        <f aca="false">'Source - Inventory'!A435</f>
        <v>VB-0803</v>
      </c>
      <c r="B445" s="26" t="str">
        <f aca="false">'Source - Inventory'!B435</f>
        <v>Vessbank</v>
      </c>
      <c r="C445" s="26" t="str">
        <f aca="false">'Source - Inventory'!G435</f>
        <v>COVERED</v>
      </c>
      <c r="D445" s="26" t="str">
        <f aca="false">'Source - Inventory'!J435</f>
        <v>OCCUPIED</v>
      </c>
      <c r="E445" s="26" t="str">
        <f aca="false">'Source - Inventory'!L435</f>
        <v>WL-01889</v>
      </c>
      <c r="F445" s="26" t="str">
        <f aca="false">'Source - Inventory'!M435</f>
        <v>Haley Scott</v>
      </c>
      <c r="G445" s="26" t="n">
        <f aca="false">'Source - Inventory'!E435</f>
        <v>28</v>
      </c>
      <c r="H445" s="28" t="n">
        <f aca="false">'Source - Inventory'!O435</f>
        <v>27.9</v>
      </c>
      <c r="I445" s="28" t="n">
        <f aca="false">IF(D445="OCCUPIED",ROUNDUP(H445,0),"")</f>
        <v>28</v>
      </c>
      <c r="J445" s="28" t="n">
        <f aca="false">IF(D445="OCCUPIED",MAX(G445,I445),"")</f>
        <v>28</v>
      </c>
      <c r="K445" s="28" t="n">
        <f aca="false">IF(D445&lt;&gt;"OCCUPIED","",IF(C445="COVERED",Covered_Rate,Open_Rate))</f>
        <v>10.4</v>
      </c>
      <c r="L445" s="39" t="n">
        <f aca="false">IF(D445="OCCUPIED",J445*K445,"")</f>
        <v>291.2</v>
      </c>
      <c r="M445" s="26" t="n">
        <f aca="false">IF(D445&lt;&gt;"OCCUPIED","",COUNTIFS('Source - Billing Aug26'!$E$5:$E$773,A445,'Source - Billing Aug26'!$B$5:$B$773,Billing_Month,'Source - Billing Aug26'!$H$5:$H$773,"MONTHLY_MOORAGE"))</f>
        <v>1</v>
      </c>
      <c r="N445" s="28" t="n">
        <f aca="false">IF(M445=0,"",SUMIFS('Source - Billing Aug26'!$I$5:$I$773,'Source - Billing Aug26'!$E$5:$E$773,A445,'Source - Billing Aug26'!$B$5:$B$773,Billing_Month,'Source - Billing Aug26'!$H$5:$H$773,"MONTHLY_MOORAGE"))</f>
        <v>28</v>
      </c>
      <c r="O445" s="28" t="n">
        <f aca="false">IF(M445=0,"",SUMIFS('Source - Billing Aug26'!$L$5:$L$773,'Source - Billing Aug26'!$E$5:$E$773,A445,'Source - Billing Aug26'!$B$5:$B$773,Billing_Month,'Source - Billing Aug26'!$H$5:$H$773,"MONTHLY_MOORAGE"))</f>
        <v>10.4</v>
      </c>
      <c r="P445" s="39" t="n">
        <f aca="false">IF(D445&lt;&gt;"OCCUPIED","",SUMIFS('Source - Billing Aug26'!$M$5:$M$773,'Source - Billing Aug26'!$E$5:$E$773,A445,'Source - Billing Aug26'!$B$5:$B$773,Billing_Month,'Source - Billing Aug26'!$H$5:$H$773,"MONTHLY_MOORAGE"))</f>
        <v>291.2</v>
      </c>
      <c r="Q445" s="39" t="n">
        <f aca="false">IF(D445&lt;&gt;"OCCUPIED","",P445-L445)</f>
        <v>0</v>
      </c>
      <c r="R445" s="26" t="str">
        <f aca="false">IF(D445&lt;&gt;"OCCUPIED","OUT OF SCOPE",IF(M445=0,"MISSING AUGUST BILL",IF(M445&gt;1,"DUPLICATE BILL",IF(ABS(Q445)&lt;0.01,"MATCH",IF(Q445&gt;0,"OVERBILLED","UNDERBILLED")))))</f>
        <v>MATCH</v>
      </c>
      <c r="S445" s="26" t="str">
        <f aca="false">IF(M445=0,"",IFERROR(INDEX('Source - Billing Aug26'!$C$5:$C$773,MATCH(A445,'Source - Billing Aug26'!$E$5:$E$773,0)),""))</f>
        <v>AC-VB-0803</v>
      </c>
    </row>
    <row r="446" customFormat="false" ht="15" hidden="false" customHeight="true" outlineLevel="0" collapsed="false">
      <c r="A446" s="26" t="str">
        <f aca="false">'Source - Inventory'!A436</f>
        <v>VB-0804</v>
      </c>
      <c r="B446" s="26" t="str">
        <f aca="false">'Source - Inventory'!B436</f>
        <v>Vessbank</v>
      </c>
      <c r="C446" s="26" t="str">
        <f aca="false">'Source - Inventory'!G436</f>
        <v>COVERED</v>
      </c>
      <c r="D446" s="26" t="str">
        <f aca="false">'Source - Inventory'!J436</f>
        <v>OCCUPIED</v>
      </c>
      <c r="E446" s="26" t="str">
        <f aca="false">'Source - Inventory'!L436</f>
        <v>WL-02837</v>
      </c>
      <c r="F446" s="26" t="str">
        <f aca="false">'Source - Inventory'!M436</f>
        <v>Tara Elliott</v>
      </c>
      <c r="G446" s="26" t="n">
        <f aca="false">'Source - Inventory'!E436</f>
        <v>24</v>
      </c>
      <c r="H446" s="28" t="n">
        <f aca="false">'Source - Inventory'!O436</f>
        <v>21.2</v>
      </c>
      <c r="I446" s="28" t="n">
        <f aca="false">IF(D446="OCCUPIED",ROUNDUP(H446,0),"")</f>
        <v>22</v>
      </c>
      <c r="J446" s="28" t="n">
        <f aca="false">IF(D446="OCCUPIED",MAX(G446,I446),"")</f>
        <v>24</v>
      </c>
      <c r="K446" s="28" t="n">
        <f aca="false">IF(D446&lt;&gt;"OCCUPIED","",IF(C446="COVERED",Covered_Rate,Open_Rate))</f>
        <v>10.4</v>
      </c>
      <c r="L446" s="39" t="n">
        <f aca="false">IF(D446="OCCUPIED",J446*K446,"")</f>
        <v>249.6</v>
      </c>
      <c r="M446" s="26" t="n">
        <f aca="false">IF(D446&lt;&gt;"OCCUPIED","",COUNTIFS('Source - Billing Aug26'!$E$5:$E$773,A446,'Source - Billing Aug26'!$B$5:$B$773,Billing_Month,'Source - Billing Aug26'!$H$5:$H$773,"MONTHLY_MOORAGE"))</f>
        <v>1</v>
      </c>
      <c r="N446" s="28" t="n">
        <f aca="false">IF(M446=0,"",SUMIFS('Source - Billing Aug26'!$I$5:$I$773,'Source - Billing Aug26'!$E$5:$E$773,A446,'Source - Billing Aug26'!$B$5:$B$773,Billing_Month,'Source - Billing Aug26'!$H$5:$H$773,"MONTHLY_MOORAGE"))</f>
        <v>24</v>
      </c>
      <c r="O446" s="28" t="n">
        <f aca="false">IF(M446=0,"",SUMIFS('Source - Billing Aug26'!$L$5:$L$773,'Source - Billing Aug26'!$E$5:$E$773,A446,'Source - Billing Aug26'!$B$5:$B$773,Billing_Month,'Source - Billing Aug26'!$H$5:$H$773,"MONTHLY_MOORAGE"))</f>
        <v>10.4</v>
      </c>
      <c r="P446" s="39" t="n">
        <f aca="false">IF(D446&lt;&gt;"OCCUPIED","",SUMIFS('Source - Billing Aug26'!$M$5:$M$773,'Source - Billing Aug26'!$E$5:$E$773,A446,'Source - Billing Aug26'!$B$5:$B$773,Billing_Month,'Source - Billing Aug26'!$H$5:$H$773,"MONTHLY_MOORAGE"))</f>
        <v>249.6</v>
      </c>
      <c r="Q446" s="39" t="n">
        <f aca="false">IF(D446&lt;&gt;"OCCUPIED","",P446-L446)</f>
        <v>0</v>
      </c>
      <c r="R446" s="26" t="str">
        <f aca="false">IF(D446&lt;&gt;"OCCUPIED","OUT OF SCOPE",IF(M446=0,"MISSING AUGUST BILL",IF(M446&gt;1,"DUPLICATE BILL",IF(ABS(Q446)&lt;0.01,"MATCH",IF(Q446&gt;0,"OVERBILLED","UNDERBILLED")))))</f>
        <v>MATCH</v>
      </c>
      <c r="S446" s="26" t="str">
        <f aca="false">IF(M446=0,"",IFERROR(INDEX('Source - Billing Aug26'!$C$5:$C$773,MATCH(A446,'Source - Billing Aug26'!$E$5:$E$773,0)),""))</f>
        <v>AC-VB-0804</v>
      </c>
    </row>
    <row r="447" customFormat="false" ht="15" hidden="false" customHeight="true" outlineLevel="0" collapsed="false">
      <c r="A447" s="26" t="str">
        <f aca="false">'Source - Inventory'!A437</f>
        <v>VB-0805</v>
      </c>
      <c r="B447" s="26" t="str">
        <f aca="false">'Source - Inventory'!B437</f>
        <v>Vessbank</v>
      </c>
      <c r="C447" s="26" t="str">
        <f aca="false">'Source - Inventory'!G437</f>
        <v>COVERED</v>
      </c>
      <c r="D447" s="26" t="str">
        <f aca="false">'Source - Inventory'!J437</f>
        <v>OCCUPIED</v>
      </c>
      <c r="E447" s="26" t="str">
        <f aca="false">'Source - Inventory'!L437</f>
        <v>WL-03293</v>
      </c>
      <c r="F447" s="26" t="str">
        <f aca="false">'Source - Inventory'!M437</f>
        <v>Laurie Huerta</v>
      </c>
      <c r="G447" s="26" t="n">
        <f aca="false">'Source - Inventory'!E437</f>
        <v>32</v>
      </c>
      <c r="H447" s="28" t="n">
        <f aca="false">'Source - Inventory'!O437</f>
        <v>23.2</v>
      </c>
      <c r="I447" s="28" t="n">
        <f aca="false">IF(D447="OCCUPIED",ROUNDUP(H447,0),"")</f>
        <v>24</v>
      </c>
      <c r="J447" s="28" t="n">
        <f aca="false">IF(D447="OCCUPIED",MAX(G447,I447),"")</f>
        <v>32</v>
      </c>
      <c r="K447" s="28" t="n">
        <f aca="false">IF(D447&lt;&gt;"OCCUPIED","",IF(C447="COVERED",Covered_Rate,Open_Rate))</f>
        <v>10.4</v>
      </c>
      <c r="L447" s="39" t="n">
        <f aca="false">IF(D447="OCCUPIED",J447*K447,"")</f>
        <v>332.8</v>
      </c>
      <c r="M447" s="26" t="n">
        <f aca="false">IF(D447&lt;&gt;"OCCUPIED","",COUNTIFS('Source - Billing Aug26'!$E$5:$E$773,A447,'Source - Billing Aug26'!$B$5:$B$773,Billing_Month,'Source - Billing Aug26'!$H$5:$H$773,"MONTHLY_MOORAGE"))</f>
        <v>1</v>
      </c>
      <c r="N447" s="28" t="n">
        <f aca="false">IF(M447=0,"",SUMIFS('Source - Billing Aug26'!$I$5:$I$773,'Source - Billing Aug26'!$E$5:$E$773,A447,'Source - Billing Aug26'!$B$5:$B$773,Billing_Month,'Source - Billing Aug26'!$H$5:$H$773,"MONTHLY_MOORAGE"))</f>
        <v>32</v>
      </c>
      <c r="O447" s="28" t="n">
        <f aca="false">IF(M447=0,"",SUMIFS('Source - Billing Aug26'!$L$5:$L$773,'Source - Billing Aug26'!$E$5:$E$773,A447,'Source - Billing Aug26'!$B$5:$B$773,Billing_Month,'Source - Billing Aug26'!$H$5:$H$773,"MONTHLY_MOORAGE"))</f>
        <v>10.4</v>
      </c>
      <c r="P447" s="39" t="n">
        <f aca="false">IF(D447&lt;&gt;"OCCUPIED","",SUMIFS('Source - Billing Aug26'!$M$5:$M$773,'Source - Billing Aug26'!$E$5:$E$773,A447,'Source - Billing Aug26'!$B$5:$B$773,Billing_Month,'Source - Billing Aug26'!$H$5:$H$773,"MONTHLY_MOORAGE"))</f>
        <v>332.8</v>
      </c>
      <c r="Q447" s="39" t="n">
        <f aca="false">IF(D447&lt;&gt;"OCCUPIED","",P447-L447)</f>
        <v>0</v>
      </c>
      <c r="R447" s="26" t="str">
        <f aca="false">IF(D447&lt;&gt;"OCCUPIED","OUT OF SCOPE",IF(M447=0,"MISSING AUGUST BILL",IF(M447&gt;1,"DUPLICATE BILL",IF(ABS(Q447)&lt;0.01,"MATCH",IF(Q447&gt;0,"OVERBILLED","UNDERBILLED")))))</f>
        <v>MATCH</v>
      </c>
      <c r="S447" s="26" t="str">
        <f aca="false">IF(M447=0,"",IFERROR(INDEX('Source - Billing Aug26'!$C$5:$C$773,MATCH(A447,'Source - Billing Aug26'!$E$5:$E$773,0)),""))</f>
        <v>AC-VB-0805</v>
      </c>
    </row>
    <row r="448" customFormat="false" ht="15" hidden="false" customHeight="true" outlineLevel="0" collapsed="false">
      <c r="A448" s="26" t="str">
        <f aca="false">'Source - Inventory'!A438</f>
        <v>VB-0806</v>
      </c>
      <c r="B448" s="26" t="str">
        <f aca="false">'Source - Inventory'!B438</f>
        <v>Vessbank</v>
      </c>
      <c r="C448" s="26" t="str">
        <f aca="false">'Source - Inventory'!G438</f>
        <v>COVERED</v>
      </c>
      <c r="D448" s="26" t="str">
        <f aca="false">'Source - Inventory'!J438</f>
        <v>OCCUPIED</v>
      </c>
      <c r="E448" s="26" t="str">
        <f aca="false">'Source - Inventory'!L438</f>
        <v>WL-01493</v>
      </c>
      <c r="F448" s="26" t="str">
        <f aca="false">'Source - Inventory'!M438</f>
        <v>Jean Guerra</v>
      </c>
      <c r="G448" s="26" t="n">
        <f aca="false">'Source - Inventory'!E438</f>
        <v>32</v>
      </c>
      <c r="H448" s="28" t="n">
        <f aca="false">'Source - Inventory'!O438</f>
        <v>18.4</v>
      </c>
      <c r="I448" s="28" t="n">
        <f aca="false">IF(D448="OCCUPIED",ROUNDUP(H448,0),"")</f>
        <v>19</v>
      </c>
      <c r="J448" s="28" t="n">
        <f aca="false">IF(D448="OCCUPIED",MAX(G448,I448),"")</f>
        <v>32</v>
      </c>
      <c r="K448" s="28" t="n">
        <f aca="false">IF(D448&lt;&gt;"OCCUPIED","",IF(C448="COVERED",Covered_Rate,Open_Rate))</f>
        <v>10.4</v>
      </c>
      <c r="L448" s="39" t="n">
        <f aca="false">IF(D448="OCCUPIED",J448*K448,"")</f>
        <v>332.8</v>
      </c>
      <c r="M448" s="26" t="n">
        <f aca="false">IF(D448&lt;&gt;"OCCUPIED","",COUNTIFS('Source - Billing Aug26'!$E$5:$E$773,A448,'Source - Billing Aug26'!$B$5:$B$773,Billing_Month,'Source - Billing Aug26'!$H$5:$H$773,"MONTHLY_MOORAGE"))</f>
        <v>1</v>
      </c>
      <c r="N448" s="28" t="n">
        <f aca="false">IF(M448=0,"",SUMIFS('Source - Billing Aug26'!$I$5:$I$773,'Source - Billing Aug26'!$E$5:$E$773,A448,'Source - Billing Aug26'!$B$5:$B$773,Billing_Month,'Source - Billing Aug26'!$H$5:$H$773,"MONTHLY_MOORAGE"))</f>
        <v>32</v>
      </c>
      <c r="O448" s="28" t="n">
        <f aca="false">IF(M448=0,"",SUMIFS('Source - Billing Aug26'!$L$5:$L$773,'Source - Billing Aug26'!$E$5:$E$773,A448,'Source - Billing Aug26'!$B$5:$B$773,Billing_Month,'Source - Billing Aug26'!$H$5:$H$773,"MONTHLY_MOORAGE"))</f>
        <v>10.4</v>
      </c>
      <c r="P448" s="39" t="n">
        <f aca="false">IF(D448&lt;&gt;"OCCUPIED","",SUMIFS('Source - Billing Aug26'!$M$5:$M$773,'Source - Billing Aug26'!$E$5:$E$773,A448,'Source - Billing Aug26'!$B$5:$B$773,Billing_Month,'Source - Billing Aug26'!$H$5:$H$773,"MONTHLY_MOORAGE"))</f>
        <v>332.8</v>
      </c>
      <c r="Q448" s="39" t="n">
        <f aca="false">IF(D448&lt;&gt;"OCCUPIED","",P448-L448)</f>
        <v>0</v>
      </c>
      <c r="R448" s="26" t="str">
        <f aca="false">IF(D448&lt;&gt;"OCCUPIED","OUT OF SCOPE",IF(M448=0,"MISSING AUGUST BILL",IF(M448&gt;1,"DUPLICATE BILL",IF(ABS(Q448)&lt;0.01,"MATCH",IF(Q448&gt;0,"OVERBILLED","UNDERBILLED")))))</f>
        <v>MATCH</v>
      </c>
      <c r="S448" s="26" t="str">
        <f aca="false">IF(M448=0,"",IFERROR(INDEX('Source - Billing Aug26'!$C$5:$C$773,MATCH(A448,'Source - Billing Aug26'!$E$5:$E$773,0)),""))</f>
        <v>AC-VB-0806</v>
      </c>
    </row>
    <row r="449" customFormat="false" ht="15" hidden="false" customHeight="true" outlineLevel="0" collapsed="false">
      <c r="A449" s="26" t="str">
        <f aca="false">'Source - Inventory'!A439</f>
        <v>VB-0807</v>
      </c>
      <c r="B449" s="26" t="str">
        <f aca="false">'Source - Inventory'!B439</f>
        <v>Vessbank</v>
      </c>
      <c r="C449" s="26" t="str">
        <f aca="false">'Source - Inventory'!G439</f>
        <v>COVERED</v>
      </c>
      <c r="D449" s="26" t="str">
        <f aca="false">'Source - Inventory'!J439</f>
        <v>OCCUPIED</v>
      </c>
      <c r="E449" s="26" t="str">
        <f aca="false">'Source - Inventory'!L439</f>
        <v>WL-01492</v>
      </c>
      <c r="F449" s="26" t="str">
        <f aca="false">'Source - Inventory'!M439</f>
        <v>Elizabeth Williams</v>
      </c>
      <c r="G449" s="26" t="n">
        <f aca="false">'Source - Inventory'!E439</f>
        <v>36</v>
      </c>
      <c r="H449" s="28" t="n">
        <f aca="false">'Source - Inventory'!O439</f>
        <v>58.2</v>
      </c>
      <c r="I449" s="28" t="n">
        <f aca="false">IF(D449="OCCUPIED",ROUNDUP(H449,0),"")</f>
        <v>59</v>
      </c>
      <c r="J449" s="28" t="n">
        <f aca="false">IF(D449="OCCUPIED",MAX(G449,I449),"")</f>
        <v>59</v>
      </c>
      <c r="K449" s="28" t="n">
        <f aca="false">IF(D449&lt;&gt;"OCCUPIED","",IF(C449="COVERED",Covered_Rate,Open_Rate))</f>
        <v>10.4</v>
      </c>
      <c r="L449" s="39" t="n">
        <f aca="false">IF(D449="OCCUPIED",J449*K449,"")</f>
        <v>613.6</v>
      </c>
      <c r="M449" s="26" t="n">
        <f aca="false">IF(D449&lt;&gt;"OCCUPIED","",COUNTIFS('Source - Billing Aug26'!$E$5:$E$773,A449,'Source - Billing Aug26'!$B$5:$B$773,Billing_Month,'Source - Billing Aug26'!$H$5:$H$773,"MONTHLY_MOORAGE"))</f>
        <v>1</v>
      </c>
      <c r="N449" s="28" t="n">
        <f aca="false">IF(M449=0,"",SUMIFS('Source - Billing Aug26'!$I$5:$I$773,'Source - Billing Aug26'!$E$5:$E$773,A449,'Source - Billing Aug26'!$B$5:$B$773,Billing_Month,'Source - Billing Aug26'!$H$5:$H$773,"MONTHLY_MOORAGE"))</f>
        <v>59</v>
      </c>
      <c r="O449" s="28" t="n">
        <f aca="false">IF(M449=0,"",SUMIFS('Source - Billing Aug26'!$L$5:$L$773,'Source - Billing Aug26'!$E$5:$E$773,A449,'Source - Billing Aug26'!$B$5:$B$773,Billing_Month,'Source - Billing Aug26'!$H$5:$H$773,"MONTHLY_MOORAGE"))</f>
        <v>10.4</v>
      </c>
      <c r="P449" s="39" t="n">
        <f aca="false">IF(D449&lt;&gt;"OCCUPIED","",SUMIFS('Source - Billing Aug26'!$M$5:$M$773,'Source - Billing Aug26'!$E$5:$E$773,A449,'Source - Billing Aug26'!$B$5:$B$773,Billing_Month,'Source - Billing Aug26'!$H$5:$H$773,"MONTHLY_MOORAGE"))</f>
        <v>613.6</v>
      </c>
      <c r="Q449" s="39" t="n">
        <f aca="false">IF(D449&lt;&gt;"OCCUPIED","",P449-L449)</f>
        <v>0</v>
      </c>
      <c r="R449" s="26" t="str">
        <f aca="false">IF(D449&lt;&gt;"OCCUPIED","OUT OF SCOPE",IF(M449=0,"MISSING AUGUST BILL",IF(M449&gt;1,"DUPLICATE BILL",IF(ABS(Q449)&lt;0.01,"MATCH",IF(Q449&gt;0,"OVERBILLED","UNDERBILLED")))))</f>
        <v>MATCH</v>
      </c>
      <c r="S449" s="26" t="str">
        <f aca="false">IF(M449=0,"",IFERROR(INDEX('Source - Billing Aug26'!$C$5:$C$773,MATCH(A449,'Source - Billing Aug26'!$E$5:$E$773,0)),""))</f>
        <v>AC-VB-0807</v>
      </c>
    </row>
    <row r="450" customFormat="false" ht="15" hidden="false" customHeight="true" outlineLevel="0" collapsed="false">
      <c r="A450" s="26" t="str">
        <f aca="false">'Source - Inventory'!A440</f>
        <v>VB-0808</v>
      </c>
      <c r="B450" s="26" t="str">
        <f aca="false">'Source - Inventory'!B440</f>
        <v>Vessbank</v>
      </c>
      <c r="C450" s="26" t="str">
        <f aca="false">'Source - Inventory'!G440</f>
        <v>COVERED</v>
      </c>
      <c r="D450" s="26" t="str">
        <f aca="false">'Source - Inventory'!J440</f>
        <v>OCCUPIED</v>
      </c>
      <c r="E450" s="26" t="str">
        <f aca="false">'Source - Inventory'!L440</f>
        <v>WL-03837</v>
      </c>
      <c r="F450" s="26" t="str">
        <f aca="false">'Source - Inventory'!M440</f>
        <v>John Griffith</v>
      </c>
      <c r="G450" s="26" t="n">
        <f aca="false">'Source - Inventory'!E440</f>
        <v>24</v>
      </c>
      <c r="H450" s="28" t="n">
        <f aca="false">'Source - Inventory'!O440</f>
        <v>18.2</v>
      </c>
      <c r="I450" s="28" t="n">
        <f aca="false">IF(D450="OCCUPIED",ROUNDUP(H450,0),"")</f>
        <v>19</v>
      </c>
      <c r="J450" s="28" t="n">
        <f aca="false">IF(D450="OCCUPIED",MAX(G450,I450),"")</f>
        <v>24</v>
      </c>
      <c r="K450" s="28" t="n">
        <f aca="false">IF(D450&lt;&gt;"OCCUPIED","",IF(C450="COVERED",Covered_Rate,Open_Rate))</f>
        <v>10.4</v>
      </c>
      <c r="L450" s="39" t="n">
        <f aca="false">IF(D450="OCCUPIED",J450*K450,"")</f>
        <v>249.6</v>
      </c>
      <c r="M450" s="26" t="n">
        <f aca="false">IF(D450&lt;&gt;"OCCUPIED","",COUNTIFS('Source - Billing Aug26'!$E$5:$E$773,A450,'Source - Billing Aug26'!$B$5:$B$773,Billing_Month,'Source - Billing Aug26'!$H$5:$H$773,"MONTHLY_MOORAGE"))</f>
        <v>1</v>
      </c>
      <c r="N450" s="28" t="n">
        <f aca="false">IF(M450=0,"",SUMIFS('Source - Billing Aug26'!$I$5:$I$773,'Source - Billing Aug26'!$E$5:$E$773,A450,'Source - Billing Aug26'!$B$5:$B$773,Billing_Month,'Source - Billing Aug26'!$H$5:$H$773,"MONTHLY_MOORAGE"))</f>
        <v>24</v>
      </c>
      <c r="O450" s="28" t="n">
        <f aca="false">IF(M450=0,"",SUMIFS('Source - Billing Aug26'!$L$5:$L$773,'Source - Billing Aug26'!$E$5:$E$773,A450,'Source - Billing Aug26'!$B$5:$B$773,Billing_Month,'Source - Billing Aug26'!$H$5:$H$773,"MONTHLY_MOORAGE"))</f>
        <v>10.4</v>
      </c>
      <c r="P450" s="39" t="n">
        <f aca="false">IF(D450&lt;&gt;"OCCUPIED","",SUMIFS('Source - Billing Aug26'!$M$5:$M$773,'Source - Billing Aug26'!$E$5:$E$773,A450,'Source - Billing Aug26'!$B$5:$B$773,Billing_Month,'Source - Billing Aug26'!$H$5:$H$773,"MONTHLY_MOORAGE"))</f>
        <v>249.6</v>
      </c>
      <c r="Q450" s="39" t="n">
        <f aca="false">IF(D450&lt;&gt;"OCCUPIED","",P450-L450)</f>
        <v>0</v>
      </c>
      <c r="R450" s="26" t="str">
        <f aca="false">IF(D450&lt;&gt;"OCCUPIED","OUT OF SCOPE",IF(M450=0,"MISSING AUGUST BILL",IF(M450&gt;1,"DUPLICATE BILL",IF(ABS(Q450)&lt;0.01,"MATCH",IF(Q450&gt;0,"OVERBILLED","UNDERBILLED")))))</f>
        <v>MATCH</v>
      </c>
      <c r="S450" s="26" t="str">
        <f aca="false">IF(M450=0,"",IFERROR(INDEX('Source - Billing Aug26'!$C$5:$C$773,MATCH(A450,'Source - Billing Aug26'!$E$5:$E$773,0)),""))</f>
        <v>AC-VB-0808</v>
      </c>
    </row>
    <row r="451" customFormat="false" ht="15" hidden="false" customHeight="true" outlineLevel="0" collapsed="false">
      <c r="A451" s="26" t="str">
        <f aca="false">'Source - Inventory'!A441</f>
        <v>VB-0809</v>
      </c>
      <c r="B451" s="26" t="str">
        <f aca="false">'Source - Inventory'!B441</f>
        <v>Vessbank</v>
      </c>
      <c r="C451" s="26" t="str">
        <f aca="false">'Source - Inventory'!G441</f>
        <v>COVERED</v>
      </c>
      <c r="D451" s="26" t="str">
        <f aca="false">'Source - Inventory'!J441</f>
        <v>MAINTENANCE</v>
      </c>
      <c r="E451" s="26" t="n">
        <f aca="false">'Source - Inventory'!L441</f>
        <v>0</v>
      </c>
      <c r="F451" s="26" t="n">
        <f aca="false">'Source - Inventory'!M441</f>
        <v>0</v>
      </c>
      <c r="G451" s="26" t="n">
        <f aca="false">'Source - Inventory'!E441</f>
        <v>28</v>
      </c>
      <c r="H451" s="28" t="n">
        <f aca="false">'Source - Inventory'!O441</f>
        <v>0</v>
      </c>
      <c r="I451" s="28" t="str">
        <f aca="false">IF(D451="OCCUPIED",ROUNDUP(H451,0),"")</f>
        <v/>
      </c>
      <c r="J451" s="28" t="str">
        <f aca="false">IF(D451="OCCUPIED",MAX(G451,I451),"")</f>
        <v/>
      </c>
      <c r="K451" s="28" t="str">
        <f aca="false">IF(D451&lt;&gt;"OCCUPIED","",IF(C451="COVERED",Covered_Rate,Open_Rate))</f>
        <v/>
      </c>
      <c r="L451" s="39" t="str">
        <f aca="false">IF(D451="OCCUPIED",J451*K451,"")</f>
        <v/>
      </c>
      <c r="M451" s="26" t="str">
        <f aca="false">IF(D451&lt;&gt;"OCCUPIED","",COUNTIFS('Source - Billing Aug26'!$E$5:$E$773,A451,'Source - Billing Aug26'!$B$5:$B$773,Billing_Month,'Source - Billing Aug26'!$H$5:$H$773,"MONTHLY_MOORAGE"))</f>
        <v/>
      </c>
      <c r="N451" s="28" t="n">
        <f aca="false">IF(M451=0,"",SUMIFS('Source - Billing Aug26'!$I$5:$I$773,'Source - Billing Aug26'!$E$5:$E$773,A451,'Source - Billing Aug26'!$B$5:$B$773,Billing_Month,'Source - Billing Aug26'!$H$5:$H$773,"MONTHLY_MOORAGE"))</f>
        <v>0</v>
      </c>
      <c r="O451" s="28" t="n">
        <f aca="false">IF(M451=0,"",SUMIFS('Source - Billing Aug26'!$L$5:$L$773,'Source - Billing Aug26'!$E$5:$E$773,A451,'Source - Billing Aug26'!$B$5:$B$773,Billing_Month,'Source - Billing Aug26'!$H$5:$H$773,"MONTHLY_MOORAGE"))</f>
        <v>0</v>
      </c>
      <c r="P451" s="39" t="str">
        <f aca="false">IF(D451&lt;&gt;"OCCUPIED","",SUMIFS('Source - Billing Aug26'!$M$5:$M$773,'Source - Billing Aug26'!$E$5:$E$773,A451,'Source - Billing Aug26'!$B$5:$B$773,Billing_Month,'Source - Billing Aug26'!$H$5:$H$773,"MONTHLY_MOORAGE"))</f>
        <v/>
      </c>
      <c r="Q451" s="39" t="str">
        <f aca="false">IF(D451&lt;&gt;"OCCUPIED","",P451-L451)</f>
        <v/>
      </c>
      <c r="R451" s="26" t="str">
        <f aca="false">IF(D451&lt;&gt;"OCCUPIED","OUT OF SCOPE",IF(M451=0,"MISSING AUGUST BILL",IF(M451&gt;1,"DUPLICATE BILL",IF(ABS(Q451)&lt;0.01,"MATCH",IF(Q451&gt;0,"OVERBILLED","UNDERBILLED")))))</f>
        <v>OUT OF SCOPE</v>
      </c>
      <c r="S451" s="26" t="str">
        <f aca="false">IF(M451=0,"",IFERROR(INDEX('Source - Billing Aug26'!$C$5:$C$773,MATCH(A451,'Source - Billing Aug26'!$E$5:$E$773,0)),""))</f>
        <v/>
      </c>
    </row>
    <row r="452" customFormat="false" ht="15" hidden="false" customHeight="true" outlineLevel="0" collapsed="false">
      <c r="A452" s="26" t="str">
        <f aca="false">'Source - Inventory'!A442</f>
        <v>VB-0810</v>
      </c>
      <c r="B452" s="26" t="str">
        <f aca="false">'Source - Inventory'!B442</f>
        <v>Vessbank</v>
      </c>
      <c r="C452" s="26" t="str">
        <f aca="false">'Source - Inventory'!G442</f>
        <v>COVERED</v>
      </c>
      <c r="D452" s="26" t="str">
        <f aca="false">'Source - Inventory'!J442</f>
        <v>OCCUPIED</v>
      </c>
      <c r="E452" s="26" t="str">
        <f aca="false">'Source - Inventory'!L442</f>
        <v>WL-03458</v>
      </c>
      <c r="F452" s="26" t="str">
        <f aca="false">'Source - Inventory'!M442</f>
        <v>Brittany Wells</v>
      </c>
      <c r="G452" s="26" t="n">
        <f aca="false">'Source - Inventory'!E442</f>
        <v>32</v>
      </c>
      <c r="H452" s="28" t="n">
        <f aca="false">'Source - Inventory'!O442</f>
        <v>21.3</v>
      </c>
      <c r="I452" s="28" t="n">
        <f aca="false">IF(D452="OCCUPIED",ROUNDUP(H452,0),"")</f>
        <v>22</v>
      </c>
      <c r="J452" s="28" t="n">
        <f aca="false">IF(D452="OCCUPIED",MAX(G452,I452),"")</f>
        <v>32</v>
      </c>
      <c r="K452" s="28" t="n">
        <f aca="false">IF(D452&lt;&gt;"OCCUPIED","",IF(C452="COVERED",Covered_Rate,Open_Rate))</f>
        <v>10.4</v>
      </c>
      <c r="L452" s="39" t="n">
        <f aca="false">IF(D452="OCCUPIED",J452*K452,"")</f>
        <v>332.8</v>
      </c>
      <c r="M452" s="26" t="n">
        <f aca="false">IF(D452&lt;&gt;"OCCUPIED","",COUNTIFS('Source - Billing Aug26'!$E$5:$E$773,A452,'Source - Billing Aug26'!$B$5:$B$773,Billing_Month,'Source - Billing Aug26'!$H$5:$H$773,"MONTHLY_MOORAGE"))</f>
        <v>1</v>
      </c>
      <c r="N452" s="28" t="n">
        <f aca="false">IF(M452=0,"",SUMIFS('Source - Billing Aug26'!$I$5:$I$773,'Source - Billing Aug26'!$E$5:$E$773,A452,'Source - Billing Aug26'!$B$5:$B$773,Billing_Month,'Source - Billing Aug26'!$H$5:$H$773,"MONTHLY_MOORAGE"))</f>
        <v>32</v>
      </c>
      <c r="O452" s="28" t="n">
        <f aca="false">IF(M452=0,"",SUMIFS('Source - Billing Aug26'!$L$5:$L$773,'Source - Billing Aug26'!$E$5:$E$773,A452,'Source - Billing Aug26'!$B$5:$B$773,Billing_Month,'Source - Billing Aug26'!$H$5:$H$773,"MONTHLY_MOORAGE"))</f>
        <v>10.4</v>
      </c>
      <c r="P452" s="39" t="n">
        <f aca="false">IF(D452&lt;&gt;"OCCUPIED","",SUMIFS('Source - Billing Aug26'!$M$5:$M$773,'Source - Billing Aug26'!$E$5:$E$773,A452,'Source - Billing Aug26'!$B$5:$B$773,Billing_Month,'Source - Billing Aug26'!$H$5:$H$773,"MONTHLY_MOORAGE"))</f>
        <v>332.8</v>
      </c>
      <c r="Q452" s="39" t="n">
        <f aca="false">IF(D452&lt;&gt;"OCCUPIED","",P452-L452)</f>
        <v>0</v>
      </c>
      <c r="R452" s="26" t="str">
        <f aca="false">IF(D452&lt;&gt;"OCCUPIED","OUT OF SCOPE",IF(M452=0,"MISSING AUGUST BILL",IF(M452&gt;1,"DUPLICATE BILL",IF(ABS(Q452)&lt;0.01,"MATCH",IF(Q452&gt;0,"OVERBILLED","UNDERBILLED")))))</f>
        <v>MATCH</v>
      </c>
      <c r="S452" s="26" t="str">
        <f aca="false">IF(M452=0,"",IFERROR(INDEX('Source - Billing Aug26'!$C$5:$C$773,MATCH(A452,'Source - Billing Aug26'!$E$5:$E$773,0)),""))</f>
        <v>AC-VB-0810</v>
      </c>
    </row>
    <row r="453" customFormat="false" ht="15" hidden="false" customHeight="true" outlineLevel="0" collapsed="false">
      <c r="A453" s="26" t="str">
        <f aca="false">'Source - Inventory'!A443</f>
        <v>VB-0811</v>
      </c>
      <c r="B453" s="26" t="str">
        <f aca="false">'Source - Inventory'!B443</f>
        <v>Vessbank</v>
      </c>
      <c r="C453" s="26" t="str">
        <f aca="false">'Source - Inventory'!G443</f>
        <v>COVERED</v>
      </c>
      <c r="D453" s="26" t="str">
        <f aca="false">'Source - Inventory'!J443</f>
        <v>OCCUPIED</v>
      </c>
      <c r="E453" s="26" t="str">
        <f aca="false">'Source - Inventory'!L443</f>
        <v>WL-02419</v>
      </c>
      <c r="F453" s="26" t="str">
        <f aca="false">'Source - Inventory'!M443</f>
        <v>Cameron Aguirre</v>
      </c>
      <c r="G453" s="26" t="n">
        <f aca="false">'Source - Inventory'!E443</f>
        <v>40</v>
      </c>
      <c r="H453" s="28" t="n">
        <f aca="false">'Source - Inventory'!O443</f>
        <v>52.9</v>
      </c>
      <c r="I453" s="28" t="n">
        <f aca="false">IF(D453="OCCUPIED",ROUNDUP(H453,0),"")</f>
        <v>53</v>
      </c>
      <c r="J453" s="28" t="n">
        <f aca="false">IF(D453="OCCUPIED",MAX(G453,I453),"")</f>
        <v>53</v>
      </c>
      <c r="K453" s="28" t="n">
        <f aca="false">IF(D453&lt;&gt;"OCCUPIED","",IF(C453="COVERED",Covered_Rate,Open_Rate))</f>
        <v>10.4</v>
      </c>
      <c r="L453" s="39" t="n">
        <f aca="false">IF(D453="OCCUPIED",J453*K453,"")</f>
        <v>551.2</v>
      </c>
      <c r="M453" s="26" t="n">
        <f aca="false">IF(D453&lt;&gt;"OCCUPIED","",COUNTIFS('Source - Billing Aug26'!$E$5:$E$773,A453,'Source - Billing Aug26'!$B$5:$B$773,Billing_Month,'Source - Billing Aug26'!$H$5:$H$773,"MONTHLY_MOORAGE"))</f>
        <v>1</v>
      </c>
      <c r="N453" s="28" t="n">
        <f aca="false">IF(M453=0,"",SUMIFS('Source - Billing Aug26'!$I$5:$I$773,'Source - Billing Aug26'!$E$5:$E$773,A453,'Source - Billing Aug26'!$B$5:$B$773,Billing_Month,'Source - Billing Aug26'!$H$5:$H$773,"MONTHLY_MOORAGE"))</f>
        <v>53</v>
      </c>
      <c r="O453" s="28" t="n">
        <f aca="false">IF(M453=0,"",SUMIFS('Source - Billing Aug26'!$L$5:$L$773,'Source - Billing Aug26'!$E$5:$E$773,A453,'Source - Billing Aug26'!$B$5:$B$773,Billing_Month,'Source - Billing Aug26'!$H$5:$H$773,"MONTHLY_MOORAGE"))</f>
        <v>10.4</v>
      </c>
      <c r="P453" s="39" t="n">
        <f aca="false">IF(D453&lt;&gt;"OCCUPIED","",SUMIFS('Source - Billing Aug26'!$M$5:$M$773,'Source - Billing Aug26'!$E$5:$E$773,A453,'Source - Billing Aug26'!$B$5:$B$773,Billing_Month,'Source - Billing Aug26'!$H$5:$H$773,"MONTHLY_MOORAGE"))</f>
        <v>551.2</v>
      </c>
      <c r="Q453" s="39" t="n">
        <f aca="false">IF(D453&lt;&gt;"OCCUPIED","",P453-L453)</f>
        <v>0</v>
      </c>
      <c r="R453" s="26" t="str">
        <f aca="false">IF(D453&lt;&gt;"OCCUPIED","OUT OF SCOPE",IF(M453=0,"MISSING AUGUST BILL",IF(M453&gt;1,"DUPLICATE BILL",IF(ABS(Q453)&lt;0.01,"MATCH",IF(Q453&gt;0,"OVERBILLED","UNDERBILLED")))))</f>
        <v>MATCH</v>
      </c>
      <c r="S453" s="26" t="str">
        <f aca="false">IF(M453=0,"",IFERROR(INDEX('Source - Billing Aug26'!$C$5:$C$773,MATCH(A453,'Source - Billing Aug26'!$E$5:$E$773,0)),""))</f>
        <v>AC-VB-0811</v>
      </c>
    </row>
    <row r="454" customFormat="false" ht="15" hidden="false" customHeight="true" outlineLevel="0" collapsed="false">
      <c r="A454" s="26" t="str">
        <f aca="false">'Source - Inventory'!A444</f>
        <v>VB-0812</v>
      </c>
      <c r="B454" s="26" t="str">
        <f aca="false">'Source - Inventory'!B444</f>
        <v>Vessbank</v>
      </c>
      <c r="C454" s="26" t="str">
        <f aca="false">'Source - Inventory'!G444</f>
        <v>COVERED</v>
      </c>
      <c r="D454" s="26" t="str">
        <f aca="false">'Source - Inventory'!J444</f>
        <v>OCCUPIED</v>
      </c>
      <c r="E454" s="26" t="str">
        <f aca="false">'Source - Inventory'!L444</f>
        <v>WL-02636</v>
      </c>
      <c r="F454" s="26" t="str">
        <f aca="false">'Source - Inventory'!M444</f>
        <v>Andrew Young</v>
      </c>
      <c r="G454" s="26" t="n">
        <f aca="false">'Source - Inventory'!E444</f>
        <v>32</v>
      </c>
      <c r="H454" s="28" t="n">
        <f aca="false">'Source - Inventory'!O444</f>
        <v>33.4</v>
      </c>
      <c r="I454" s="28" t="n">
        <f aca="false">IF(D454="OCCUPIED",ROUNDUP(H454,0),"")</f>
        <v>34</v>
      </c>
      <c r="J454" s="28" t="n">
        <f aca="false">IF(D454="OCCUPIED",MAX(G454,I454),"")</f>
        <v>34</v>
      </c>
      <c r="K454" s="28" t="n">
        <f aca="false">IF(D454&lt;&gt;"OCCUPIED","",IF(C454="COVERED",Covered_Rate,Open_Rate))</f>
        <v>10.4</v>
      </c>
      <c r="L454" s="39" t="n">
        <f aca="false">IF(D454="OCCUPIED",J454*K454,"")</f>
        <v>353.6</v>
      </c>
      <c r="M454" s="26" t="n">
        <f aca="false">IF(D454&lt;&gt;"OCCUPIED","",COUNTIFS('Source - Billing Aug26'!$E$5:$E$773,A454,'Source - Billing Aug26'!$B$5:$B$773,Billing_Month,'Source - Billing Aug26'!$H$5:$H$773,"MONTHLY_MOORAGE"))</f>
        <v>1</v>
      </c>
      <c r="N454" s="28" t="n">
        <f aca="false">IF(M454=0,"",SUMIFS('Source - Billing Aug26'!$I$5:$I$773,'Source - Billing Aug26'!$E$5:$E$773,A454,'Source - Billing Aug26'!$B$5:$B$773,Billing_Month,'Source - Billing Aug26'!$H$5:$H$773,"MONTHLY_MOORAGE"))</f>
        <v>34</v>
      </c>
      <c r="O454" s="28" t="n">
        <f aca="false">IF(M454=0,"",SUMIFS('Source - Billing Aug26'!$L$5:$L$773,'Source - Billing Aug26'!$E$5:$E$773,A454,'Source - Billing Aug26'!$B$5:$B$773,Billing_Month,'Source - Billing Aug26'!$H$5:$H$773,"MONTHLY_MOORAGE"))</f>
        <v>10.4</v>
      </c>
      <c r="P454" s="39" t="n">
        <f aca="false">IF(D454&lt;&gt;"OCCUPIED","",SUMIFS('Source - Billing Aug26'!$M$5:$M$773,'Source - Billing Aug26'!$E$5:$E$773,A454,'Source - Billing Aug26'!$B$5:$B$773,Billing_Month,'Source - Billing Aug26'!$H$5:$H$773,"MONTHLY_MOORAGE"))</f>
        <v>353.6</v>
      </c>
      <c r="Q454" s="39" t="n">
        <f aca="false">IF(D454&lt;&gt;"OCCUPIED","",P454-L454)</f>
        <v>0</v>
      </c>
      <c r="R454" s="26" t="str">
        <f aca="false">IF(D454&lt;&gt;"OCCUPIED","OUT OF SCOPE",IF(M454=0,"MISSING AUGUST BILL",IF(M454&gt;1,"DUPLICATE BILL",IF(ABS(Q454)&lt;0.01,"MATCH",IF(Q454&gt;0,"OVERBILLED","UNDERBILLED")))))</f>
        <v>MATCH</v>
      </c>
      <c r="S454" s="26" t="str">
        <f aca="false">IF(M454=0,"",IFERROR(INDEX('Source - Billing Aug26'!$C$5:$C$773,MATCH(A454,'Source - Billing Aug26'!$E$5:$E$773,0)),""))</f>
        <v>AC-VB-0812</v>
      </c>
    </row>
    <row r="455" customFormat="false" ht="15" hidden="false" customHeight="true" outlineLevel="0" collapsed="false">
      <c r="A455" s="26" t="str">
        <f aca="false">'Source - Inventory'!A445</f>
        <v>VB-0813</v>
      </c>
      <c r="B455" s="26" t="str">
        <f aca="false">'Source - Inventory'!B445</f>
        <v>Vessbank</v>
      </c>
      <c r="C455" s="26" t="str">
        <f aca="false">'Source - Inventory'!G445</f>
        <v>COVERED</v>
      </c>
      <c r="D455" s="26" t="str">
        <f aca="false">'Source - Inventory'!J445</f>
        <v>OCCUPIED</v>
      </c>
      <c r="E455" s="26" t="str">
        <f aca="false">'Source - Inventory'!L445</f>
        <v>WL-03132</v>
      </c>
      <c r="F455" s="26" t="str">
        <f aca="false">'Source - Inventory'!M445</f>
        <v>David Fox</v>
      </c>
      <c r="G455" s="26" t="n">
        <f aca="false">'Source - Inventory'!E445</f>
        <v>28</v>
      </c>
      <c r="H455" s="28" t="n">
        <f aca="false">'Source - Inventory'!O445</f>
        <v>56.2</v>
      </c>
      <c r="I455" s="28" t="n">
        <f aca="false">IF(D455="OCCUPIED",ROUNDUP(H455,0),"")</f>
        <v>57</v>
      </c>
      <c r="J455" s="28" t="n">
        <f aca="false">IF(D455="OCCUPIED",MAX(G455,I455),"")</f>
        <v>57</v>
      </c>
      <c r="K455" s="28" t="n">
        <f aca="false">IF(D455&lt;&gt;"OCCUPIED","",IF(C455="COVERED",Covered_Rate,Open_Rate))</f>
        <v>10.4</v>
      </c>
      <c r="L455" s="39" t="n">
        <f aca="false">IF(D455="OCCUPIED",J455*K455,"")</f>
        <v>592.8</v>
      </c>
      <c r="M455" s="26" t="n">
        <f aca="false">IF(D455&lt;&gt;"OCCUPIED","",COUNTIFS('Source - Billing Aug26'!$E$5:$E$773,A455,'Source - Billing Aug26'!$B$5:$B$773,Billing_Month,'Source - Billing Aug26'!$H$5:$H$773,"MONTHLY_MOORAGE"))</f>
        <v>1</v>
      </c>
      <c r="N455" s="28" t="n">
        <f aca="false">IF(M455=0,"",SUMIFS('Source - Billing Aug26'!$I$5:$I$773,'Source - Billing Aug26'!$E$5:$E$773,A455,'Source - Billing Aug26'!$B$5:$B$773,Billing_Month,'Source - Billing Aug26'!$H$5:$H$773,"MONTHLY_MOORAGE"))</f>
        <v>57</v>
      </c>
      <c r="O455" s="28" t="n">
        <f aca="false">IF(M455=0,"",SUMIFS('Source - Billing Aug26'!$L$5:$L$773,'Source - Billing Aug26'!$E$5:$E$773,A455,'Source - Billing Aug26'!$B$5:$B$773,Billing_Month,'Source - Billing Aug26'!$H$5:$H$773,"MONTHLY_MOORAGE"))</f>
        <v>10.4</v>
      </c>
      <c r="P455" s="39" t="n">
        <f aca="false">IF(D455&lt;&gt;"OCCUPIED","",SUMIFS('Source - Billing Aug26'!$M$5:$M$773,'Source - Billing Aug26'!$E$5:$E$773,A455,'Source - Billing Aug26'!$B$5:$B$773,Billing_Month,'Source - Billing Aug26'!$H$5:$H$773,"MONTHLY_MOORAGE"))</f>
        <v>592.8</v>
      </c>
      <c r="Q455" s="39" t="n">
        <f aca="false">IF(D455&lt;&gt;"OCCUPIED","",P455-L455)</f>
        <v>0</v>
      </c>
      <c r="R455" s="26" t="str">
        <f aca="false">IF(D455&lt;&gt;"OCCUPIED","OUT OF SCOPE",IF(M455=0,"MISSING AUGUST BILL",IF(M455&gt;1,"DUPLICATE BILL",IF(ABS(Q455)&lt;0.01,"MATCH",IF(Q455&gt;0,"OVERBILLED","UNDERBILLED")))))</f>
        <v>MATCH</v>
      </c>
      <c r="S455" s="26" t="str">
        <f aca="false">IF(M455=0,"",IFERROR(INDEX('Source - Billing Aug26'!$C$5:$C$773,MATCH(A455,'Source - Billing Aug26'!$E$5:$E$773,0)),""))</f>
        <v>AC-VB-0813</v>
      </c>
    </row>
    <row r="456" customFormat="false" ht="15" hidden="false" customHeight="true" outlineLevel="0" collapsed="false">
      <c r="A456" s="26" t="str">
        <f aca="false">'Source - Inventory'!A446</f>
        <v>VB-0814</v>
      </c>
      <c r="B456" s="26" t="str">
        <f aca="false">'Source - Inventory'!B446</f>
        <v>Vessbank</v>
      </c>
      <c r="C456" s="26" t="str">
        <f aca="false">'Source - Inventory'!G446</f>
        <v>COVERED</v>
      </c>
      <c r="D456" s="26" t="str">
        <f aca="false">'Source - Inventory'!J446</f>
        <v>OCCUPIED</v>
      </c>
      <c r="E456" s="26" t="str">
        <f aca="false">'Source - Inventory'!L446</f>
        <v>WL-03609</v>
      </c>
      <c r="F456" s="26" t="str">
        <f aca="false">'Source - Inventory'!M446</f>
        <v>Daniel Dunn</v>
      </c>
      <c r="G456" s="26" t="n">
        <f aca="false">'Source - Inventory'!E446</f>
        <v>28</v>
      </c>
      <c r="H456" s="28" t="n">
        <f aca="false">'Source - Inventory'!O446</f>
        <v>59.7</v>
      </c>
      <c r="I456" s="28" t="n">
        <f aca="false">IF(D456="OCCUPIED",ROUNDUP(H456,0),"")</f>
        <v>60</v>
      </c>
      <c r="J456" s="28" t="n">
        <f aca="false">IF(D456="OCCUPIED",MAX(G456,I456),"")</f>
        <v>60</v>
      </c>
      <c r="K456" s="28" t="n">
        <f aca="false">IF(D456&lt;&gt;"OCCUPIED","",IF(C456="COVERED",Covered_Rate,Open_Rate))</f>
        <v>10.4</v>
      </c>
      <c r="L456" s="39" t="n">
        <f aca="false">IF(D456="OCCUPIED",J456*K456,"")</f>
        <v>624</v>
      </c>
      <c r="M456" s="26" t="n">
        <f aca="false">IF(D456&lt;&gt;"OCCUPIED","",COUNTIFS('Source - Billing Aug26'!$E$5:$E$773,A456,'Source - Billing Aug26'!$B$5:$B$773,Billing_Month,'Source - Billing Aug26'!$H$5:$H$773,"MONTHLY_MOORAGE"))</f>
        <v>1</v>
      </c>
      <c r="N456" s="28" t="n">
        <f aca="false">IF(M456=0,"",SUMIFS('Source - Billing Aug26'!$I$5:$I$773,'Source - Billing Aug26'!$E$5:$E$773,A456,'Source - Billing Aug26'!$B$5:$B$773,Billing_Month,'Source - Billing Aug26'!$H$5:$H$773,"MONTHLY_MOORAGE"))</f>
        <v>60</v>
      </c>
      <c r="O456" s="28" t="n">
        <f aca="false">IF(M456=0,"",SUMIFS('Source - Billing Aug26'!$L$5:$L$773,'Source - Billing Aug26'!$E$5:$E$773,A456,'Source - Billing Aug26'!$B$5:$B$773,Billing_Month,'Source - Billing Aug26'!$H$5:$H$773,"MONTHLY_MOORAGE"))</f>
        <v>10.4</v>
      </c>
      <c r="P456" s="39" t="n">
        <f aca="false">IF(D456&lt;&gt;"OCCUPIED","",SUMIFS('Source - Billing Aug26'!$M$5:$M$773,'Source - Billing Aug26'!$E$5:$E$773,A456,'Source - Billing Aug26'!$B$5:$B$773,Billing_Month,'Source - Billing Aug26'!$H$5:$H$773,"MONTHLY_MOORAGE"))</f>
        <v>624</v>
      </c>
      <c r="Q456" s="39" t="n">
        <f aca="false">IF(D456&lt;&gt;"OCCUPIED","",P456-L456)</f>
        <v>0</v>
      </c>
      <c r="R456" s="26" t="str">
        <f aca="false">IF(D456&lt;&gt;"OCCUPIED","OUT OF SCOPE",IF(M456=0,"MISSING AUGUST BILL",IF(M456&gt;1,"DUPLICATE BILL",IF(ABS(Q456)&lt;0.01,"MATCH",IF(Q456&gt;0,"OVERBILLED","UNDERBILLED")))))</f>
        <v>MATCH</v>
      </c>
      <c r="S456" s="26" t="str">
        <f aca="false">IF(M456=0,"",IFERROR(INDEX('Source - Billing Aug26'!$C$5:$C$773,MATCH(A456,'Source - Billing Aug26'!$E$5:$E$773,0)),""))</f>
        <v>AC-VB-0814</v>
      </c>
    </row>
    <row r="457" customFormat="false" ht="15" hidden="false" customHeight="true" outlineLevel="0" collapsed="false">
      <c r="A457" s="26" t="str">
        <f aca="false">'Source - Inventory'!A447</f>
        <v>VB-0815</v>
      </c>
      <c r="B457" s="26" t="str">
        <f aca="false">'Source - Inventory'!B447</f>
        <v>Vessbank</v>
      </c>
      <c r="C457" s="26" t="str">
        <f aca="false">'Source - Inventory'!G447</f>
        <v>COVERED</v>
      </c>
      <c r="D457" s="26" t="str">
        <f aca="false">'Source - Inventory'!J447</f>
        <v>OCCUPIED</v>
      </c>
      <c r="E457" s="26" t="str">
        <f aca="false">'Source - Inventory'!L447</f>
        <v>WL-01850</v>
      </c>
      <c r="F457" s="26" t="str">
        <f aca="false">'Source - Inventory'!M447</f>
        <v>Bryce Benjamin</v>
      </c>
      <c r="G457" s="26" t="n">
        <f aca="false">'Source - Inventory'!E447</f>
        <v>36</v>
      </c>
      <c r="H457" s="28" t="n">
        <f aca="false">'Source - Inventory'!O447</f>
        <v>22.4</v>
      </c>
      <c r="I457" s="28" t="n">
        <f aca="false">IF(D457="OCCUPIED",ROUNDUP(H457,0),"")</f>
        <v>23</v>
      </c>
      <c r="J457" s="28" t="n">
        <f aca="false">IF(D457="OCCUPIED",MAX(G457,I457),"")</f>
        <v>36</v>
      </c>
      <c r="K457" s="28" t="n">
        <f aca="false">IF(D457&lt;&gt;"OCCUPIED","",IF(C457="COVERED",Covered_Rate,Open_Rate))</f>
        <v>10.4</v>
      </c>
      <c r="L457" s="39" t="n">
        <f aca="false">IF(D457="OCCUPIED",J457*K457,"")</f>
        <v>374.4</v>
      </c>
      <c r="M457" s="26" t="n">
        <f aca="false">IF(D457&lt;&gt;"OCCUPIED","",COUNTIFS('Source - Billing Aug26'!$E$5:$E$773,A457,'Source - Billing Aug26'!$B$5:$B$773,Billing_Month,'Source - Billing Aug26'!$H$5:$H$773,"MONTHLY_MOORAGE"))</f>
        <v>1</v>
      </c>
      <c r="N457" s="28" t="n">
        <f aca="false">IF(M457=0,"",SUMIFS('Source - Billing Aug26'!$I$5:$I$773,'Source - Billing Aug26'!$E$5:$E$773,A457,'Source - Billing Aug26'!$B$5:$B$773,Billing_Month,'Source - Billing Aug26'!$H$5:$H$773,"MONTHLY_MOORAGE"))</f>
        <v>36</v>
      </c>
      <c r="O457" s="28" t="n">
        <f aca="false">IF(M457=0,"",SUMIFS('Source - Billing Aug26'!$L$5:$L$773,'Source - Billing Aug26'!$E$5:$E$773,A457,'Source - Billing Aug26'!$B$5:$B$773,Billing_Month,'Source - Billing Aug26'!$H$5:$H$773,"MONTHLY_MOORAGE"))</f>
        <v>10.4</v>
      </c>
      <c r="P457" s="39" t="n">
        <f aca="false">IF(D457&lt;&gt;"OCCUPIED","",SUMIFS('Source - Billing Aug26'!$M$5:$M$773,'Source - Billing Aug26'!$E$5:$E$773,A457,'Source - Billing Aug26'!$B$5:$B$773,Billing_Month,'Source - Billing Aug26'!$H$5:$H$773,"MONTHLY_MOORAGE"))</f>
        <v>374.4</v>
      </c>
      <c r="Q457" s="39" t="n">
        <f aca="false">IF(D457&lt;&gt;"OCCUPIED","",P457-L457)</f>
        <v>0</v>
      </c>
      <c r="R457" s="26" t="str">
        <f aca="false">IF(D457&lt;&gt;"OCCUPIED","OUT OF SCOPE",IF(M457=0,"MISSING AUGUST BILL",IF(M457&gt;1,"DUPLICATE BILL",IF(ABS(Q457)&lt;0.01,"MATCH",IF(Q457&gt;0,"OVERBILLED","UNDERBILLED")))))</f>
        <v>MATCH</v>
      </c>
      <c r="S457" s="26" t="str">
        <f aca="false">IF(M457=0,"",IFERROR(INDEX('Source - Billing Aug26'!$C$5:$C$773,MATCH(A457,'Source - Billing Aug26'!$E$5:$E$773,0)),""))</f>
        <v>AC-VB-0815</v>
      </c>
    </row>
    <row r="458" customFormat="false" ht="15" hidden="false" customHeight="true" outlineLevel="0" collapsed="false">
      <c r="A458" s="26" t="str">
        <f aca="false">'Source - Inventory'!A448</f>
        <v>VB-0816</v>
      </c>
      <c r="B458" s="26" t="str">
        <f aca="false">'Source - Inventory'!B448</f>
        <v>Vessbank</v>
      </c>
      <c r="C458" s="26" t="str">
        <f aca="false">'Source - Inventory'!G448</f>
        <v>COVERED</v>
      </c>
      <c r="D458" s="26" t="str">
        <f aca="false">'Source - Inventory'!J448</f>
        <v>OCCUPIED</v>
      </c>
      <c r="E458" s="26" t="str">
        <f aca="false">'Source - Inventory'!L448</f>
        <v>WL-02825</v>
      </c>
      <c r="F458" s="26" t="str">
        <f aca="false">'Source - Inventory'!M448</f>
        <v>Dustin Watkins</v>
      </c>
      <c r="G458" s="26" t="n">
        <f aca="false">'Source - Inventory'!E448</f>
        <v>32</v>
      </c>
      <c r="H458" s="28" t="n">
        <f aca="false">'Source - Inventory'!O448</f>
        <v>58.6</v>
      </c>
      <c r="I458" s="28" t="n">
        <f aca="false">IF(D458="OCCUPIED",ROUNDUP(H458,0),"")</f>
        <v>59</v>
      </c>
      <c r="J458" s="28" t="n">
        <f aca="false">IF(D458="OCCUPIED",MAX(G458,I458),"")</f>
        <v>59</v>
      </c>
      <c r="K458" s="28" t="n">
        <f aca="false">IF(D458&lt;&gt;"OCCUPIED","",IF(C458="COVERED",Covered_Rate,Open_Rate))</f>
        <v>10.4</v>
      </c>
      <c r="L458" s="39" t="n">
        <f aca="false">IF(D458="OCCUPIED",J458*K458,"")</f>
        <v>613.6</v>
      </c>
      <c r="M458" s="26" t="n">
        <f aca="false">IF(D458&lt;&gt;"OCCUPIED","",COUNTIFS('Source - Billing Aug26'!$E$5:$E$773,A458,'Source - Billing Aug26'!$B$5:$B$773,Billing_Month,'Source - Billing Aug26'!$H$5:$H$773,"MONTHLY_MOORAGE"))</f>
        <v>1</v>
      </c>
      <c r="N458" s="28" t="n">
        <f aca="false">IF(M458=0,"",SUMIFS('Source - Billing Aug26'!$I$5:$I$773,'Source - Billing Aug26'!$E$5:$E$773,A458,'Source - Billing Aug26'!$B$5:$B$773,Billing_Month,'Source - Billing Aug26'!$H$5:$H$773,"MONTHLY_MOORAGE"))</f>
        <v>59</v>
      </c>
      <c r="O458" s="28" t="n">
        <f aca="false">IF(M458=0,"",SUMIFS('Source - Billing Aug26'!$L$5:$L$773,'Source - Billing Aug26'!$E$5:$E$773,A458,'Source - Billing Aug26'!$B$5:$B$773,Billing_Month,'Source - Billing Aug26'!$H$5:$H$773,"MONTHLY_MOORAGE"))</f>
        <v>10.4</v>
      </c>
      <c r="P458" s="39" t="n">
        <f aca="false">IF(D458&lt;&gt;"OCCUPIED","",SUMIFS('Source - Billing Aug26'!$M$5:$M$773,'Source - Billing Aug26'!$E$5:$E$773,A458,'Source - Billing Aug26'!$B$5:$B$773,Billing_Month,'Source - Billing Aug26'!$H$5:$H$773,"MONTHLY_MOORAGE"))</f>
        <v>613.6</v>
      </c>
      <c r="Q458" s="39" t="n">
        <f aca="false">IF(D458&lt;&gt;"OCCUPIED","",P458-L458)</f>
        <v>0</v>
      </c>
      <c r="R458" s="26" t="str">
        <f aca="false">IF(D458&lt;&gt;"OCCUPIED","OUT OF SCOPE",IF(M458=0,"MISSING AUGUST BILL",IF(M458&gt;1,"DUPLICATE BILL",IF(ABS(Q458)&lt;0.01,"MATCH",IF(Q458&gt;0,"OVERBILLED","UNDERBILLED")))))</f>
        <v>MATCH</v>
      </c>
      <c r="S458" s="26" t="str">
        <f aca="false">IF(M458=0,"",IFERROR(INDEX('Source - Billing Aug26'!$C$5:$C$773,MATCH(A458,'Source - Billing Aug26'!$E$5:$E$773,0)),""))</f>
        <v>AC-VB-0816</v>
      </c>
    </row>
    <row r="459" customFormat="false" ht="15" hidden="false" customHeight="true" outlineLevel="0" collapsed="false">
      <c r="A459" s="26" t="str">
        <f aca="false">'Source - Inventory'!A449</f>
        <v>VB-0817</v>
      </c>
      <c r="B459" s="26" t="str">
        <f aca="false">'Source - Inventory'!B449</f>
        <v>Vessbank</v>
      </c>
      <c r="C459" s="26" t="str">
        <f aca="false">'Source - Inventory'!G449</f>
        <v>COVERED</v>
      </c>
      <c r="D459" s="26" t="str">
        <f aca="false">'Source - Inventory'!J449</f>
        <v>OCCUPIED</v>
      </c>
      <c r="E459" s="26" t="str">
        <f aca="false">'Source - Inventory'!L449</f>
        <v>WL-02072</v>
      </c>
      <c r="F459" s="26" t="str">
        <f aca="false">'Source - Inventory'!M449</f>
        <v>Stephen Hoffman</v>
      </c>
      <c r="G459" s="26" t="n">
        <f aca="false">'Source - Inventory'!E449</f>
        <v>28</v>
      </c>
      <c r="H459" s="28" t="n">
        <f aca="false">'Source - Inventory'!O449</f>
        <v>54.9</v>
      </c>
      <c r="I459" s="28" t="n">
        <f aca="false">IF(D459="OCCUPIED",ROUNDUP(H459,0),"")</f>
        <v>55</v>
      </c>
      <c r="J459" s="28" t="n">
        <f aca="false">IF(D459="OCCUPIED",MAX(G459,I459),"")</f>
        <v>55</v>
      </c>
      <c r="K459" s="28" t="n">
        <f aca="false">IF(D459&lt;&gt;"OCCUPIED","",IF(C459="COVERED",Covered_Rate,Open_Rate))</f>
        <v>10.4</v>
      </c>
      <c r="L459" s="39" t="n">
        <f aca="false">IF(D459="OCCUPIED",J459*K459,"")</f>
        <v>572</v>
      </c>
      <c r="M459" s="26" t="n">
        <f aca="false">IF(D459&lt;&gt;"OCCUPIED","",COUNTIFS('Source - Billing Aug26'!$E$5:$E$773,A459,'Source - Billing Aug26'!$B$5:$B$773,Billing_Month,'Source - Billing Aug26'!$H$5:$H$773,"MONTHLY_MOORAGE"))</f>
        <v>1</v>
      </c>
      <c r="N459" s="28" t="n">
        <f aca="false">IF(M459=0,"",SUMIFS('Source - Billing Aug26'!$I$5:$I$773,'Source - Billing Aug26'!$E$5:$E$773,A459,'Source - Billing Aug26'!$B$5:$B$773,Billing_Month,'Source - Billing Aug26'!$H$5:$H$773,"MONTHLY_MOORAGE"))</f>
        <v>55</v>
      </c>
      <c r="O459" s="28" t="n">
        <f aca="false">IF(M459=0,"",SUMIFS('Source - Billing Aug26'!$L$5:$L$773,'Source - Billing Aug26'!$E$5:$E$773,A459,'Source - Billing Aug26'!$B$5:$B$773,Billing_Month,'Source - Billing Aug26'!$H$5:$H$773,"MONTHLY_MOORAGE"))</f>
        <v>10.4</v>
      </c>
      <c r="P459" s="39" t="n">
        <f aca="false">IF(D459&lt;&gt;"OCCUPIED","",SUMIFS('Source - Billing Aug26'!$M$5:$M$773,'Source - Billing Aug26'!$E$5:$E$773,A459,'Source - Billing Aug26'!$B$5:$B$773,Billing_Month,'Source - Billing Aug26'!$H$5:$H$773,"MONTHLY_MOORAGE"))</f>
        <v>572</v>
      </c>
      <c r="Q459" s="39" t="n">
        <f aca="false">IF(D459&lt;&gt;"OCCUPIED","",P459-L459)</f>
        <v>0</v>
      </c>
      <c r="R459" s="26" t="str">
        <f aca="false">IF(D459&lt;&gt;"OCCUPIED","OUT OF SCOPE",IF(M459=0,"MISSING AUGUST BILL",IF(M459&gt;1,"DUPLICATE BILL",IF(ABS(Q459)&lt;0.01,"MATCH",IF(Q459&gt;0,"OVERBILLED","UNDERBILLED")))))</f>
        <v>MATCH</v>
      </c>
      <c r="S459" s="26" t="str">
        <f aca="false">IF(M459=0,"",IFERROR(INDEX('Source - Billing Aug26'!$C$5:$C$773,MATCH(A459,'Source - Billing Aug26'!$E$5:$E$773,0)),""))</f>
        <v>AC-VB-0817</v>
      </c>
    </row>
    <row r="460" customFormat="false" ht="15" hidden="false" customHeight="true" outlineLevel="0" collapsed="false">
      <c r="A460" s="26" t="str">
        <f aca="false">'Source - Inventory'!A450</f>
        <v>VB-0818</v>
      </c>
      <c r="B460" s="26" t="str">
        <f aca="false">'Source - Inventory'!B450</f>
        <v>Vessbank</v>
      </c>
      <c r="C460" s="26" t="str">
        <f aca="false">'Source - Inventory'!G450</f>
        <v>COVERED</v>
      </c>
      <c r="D460" s="26" t="str">
        <f aca="false">'Source - Inventory'!J450</f>
        <v>OCCUPIED</v>
      </c>
      <c r="E460" s="26" t="str">
        <f aca="false">'Source - Inventory'!L450</f>
        <v>WL-01501</v>
      </c>
      <c r="F460" s="26" t="str">
        <f aca="false">'Source - Inventory'!M450</f>
        <v>Thomas Levine</v>
      </c>
      <c r="G460" s="26" t="n">
        <f aca="false">'Source - Inventory'!E450</f>
        <v>24</v>
      </c>
      <c r="H460" s="28" t="n">
        <f aca="false">'Source - Inventory'!O450</f>
        <v>47</v>
      </c>
      <c r="I460" s="28" t="n">
        <f aca="false">IF(D460="OCCUPIED",ROUNDUP(H460,0),"")</f>
        <v>47</v>
      </c>
      <c r="J460" s="28" t="n">
        <f aca="false">IF(D460="OCCUPIED",MAX(G460,I460),"")</f>
        <v>47</v>
      </c>
      <c r="K460" s="28" t="n">
        <f aca="false">IF(D460&lt;&gt;"OCCUPIED","",IF(C460="COVERED",Covered_Rate,Open_Rate))</f>
        <v>10.4</v>
      </c>
      <c r="L460" s="39" t="n">
        <f aca="false">IF(D460="OCCUPIED",J460*K460,"")</f>
        <v>488.8</v>
      </c>
      <c r="M460" s="26" t="n">
        <f aca="false">IF(D460&lt;&gt;"OCCUPIED","",COUNTIFS('Source - Billing Aug26'!$E$5:$E$773,A460,'Source - Billing Aug26'!$B$5:$B$773,Billing_Month,'Source - Billing Aug26'!$H$5:$H$773,"MONTHLY_MOORAGE"))</f>
        <v>1</v>
      </c>
      <c r="N460" s="28" t="n">
        <f aca="false">IF(M460=0,"",SUMIFS('Source - Billing Aug26'!$I$5:$I$773,'Source - Billing Aug26'!$E$5:$E$773,A460,'Source - Billing Aug26'!$B$5:$B$773,Billing_Month,'Source - Billing Aug26'!$H$5:$H$773,"MONTHLY_MOORAGE"))</f>
        <v>47</v>
      </c>
      <c r="O460" s="28" t="n">
        <f aca="false">IF(M460=0,"",SUMIFS('Source - Billing Aug26'!$L$5:$L$773,'Source - Billing Aug26'!$E$5:$E$773,A460,'Source - Billing Aug26'!$B$5:$B$773,Billing_Month,'Source - Billing Aug26'!$H$5:$H$773,"MONTHLY_MOORAGE"))</f>
        <v>10.4</v>
      </c>
      <c r="P460" s="39" t="n">
        <f aca="false">IF(D460&lt;&gt;"OCCUPIED","",SUMIFS('Source - Billing Aug26'!$M$5:$M$773,'Source - Billing Aug26'!$E$5:$E$773,A460,'Source - Billing Aug26'!$B$5:$B$773,Billing_Month,'Source - Billing Aug26'!$H$5:$H$773,"MONTHLY_MOORAGE"))</f>
        <v>488.8</v>
      </c>
      <c r="Q460" s="39" t="n">
        <f aca="false">IF(D460&lt;&gt;"OCCUPIED","",P460-L460)</f>
        <v>0</v>
      </c>
      <c r="R460" s="26" t="str">
        <f aca="false">IF(D460&lt;&gt;"OCCUPIED","OUT OF SCOPE",IF(M460=0,"MISSING AUGUST BILL",IF(M460&gt;1,"DUPLICATE BILL",IF(ABS(Q460)&lt;0.01,"MATCH",IF(Q460&gt;0,"OVERBILLED","UNDERBILLED")))))</f>
        <v>MATCH</v>
      </c>
      <c r="S460" s="26" t="str">
        <f aca="false">IF(M460=0,"",IFERROR(INDEX('Source - Billing Aug26'!$C$5:$C$773,MATCH(A460,'Source - Billing Aug26'!$E$5:$E$773,0)),""))</f>
        <v>AC-VB-0818</v>
      </c>
    </row>
    <row r="461" customFormat="false" ht="15" hidden="false" customHeight="true" outlineLevel="0" collapsed="false">
      <c r="A461" s="26" t="str">
        <f aca="false">'Source - Inventory'!A451</f>
        <v>VB-0819</v>
      </c>
      <c r="B461" s="26" t="str">
        <f aca="false">'Source - Inventory'!B451</f>
        <v>Vessbank</v>
      </c>
      <c r="C461" s="26" t="str">
        <f aca="false">'Source - Inventory'!G451</f>
        <v>COVERED</v>
      </c>
      <c r="D461" s="26" t="str">
        <f aca="false">'Source - Inventory'!J451</f>
        <v>OCCUPIED</v>
      </c>
      <c r="E461" s="26" t="str">
        <f aca="false">'Source - Inventory'!L451</f>
        <v>WL-03202</v>
      </c>
      <c r="F461" s="26" t="str">
        <f aca="false">'Source - Inventory'!M451</f>
        <v>Brian Scott</v>
      </c>
      <c r="G461" s="26" t="n">
        <f aca="false">'Source - Inventory'!E451</f>
        <v>24</v>
      </c>
      <c r="H461" s="28" t="n">
        <f aca="false">'Source - Inventory'!O451</f>
        <v>56.9</v>
      </c>
      <c r="I461" s="28" t="n">
        <f aca="false">IF(D461="OCCUPIED",ROUNDUP(H461,0),"")</f>
        <v>57</v>
      </c>
      <c r="J461" s="28" t="n">
        <f aca="false">IF(D461="OCCUPIED",MAX(G461,I461),"")</f>
        <v>57</v>
      </c>
      <c r="K461" s="28" t="n">
        <f aca="false">IF(D461&lt;&gt;"OCCUPIED","",IF(C461="COVERED",Covered_Rate,Open_Rate))</f>
        <v>10.4</v>
      </c>
      <c r="L461" s="39" t="n">
        <f aca="false">IF(D461="OCCUPIED",J461*K461,"")</f>
        <v>592.8</v>
      </c>
      <c r="M461" s="26" t="n">
        <f aca="false">IF(D461&lt;&gt;"OCCUPIED","",COUNTIFS('Source - Billing Aug26'!$E$5:$E$773,A461,'Source - Billing Aug26'!$B$5:$B$773,Billing_Month,'Source - Billing Aug26'!$H$5:$H$773,"MONTHLY_MOORAGE"))</f>
        <v>1</v>
      </c>
      <c r="N461" s="28" t="n">
        <f aca="false">IF(M461=0,"",SUMIFS('Source - Billing Aug26'!$I$5:$I$773,'Source - Billing Aug26'!$E$5:$E$773,A461,'Source - Billing Aug26'!$B$5:$B$773,Billing_Month,'Source - Billing Aug26'!$H$5:$H$773,"MONTHLY_MOORAGE"))</f>
        <v>57</v>
      </c>
      <c r="O461" s="28" t="n">
        <f aca="false">IF(M461=0,"",SUMIFS('Source - Billing Aug26'!$L$5:$L$773,'Source - Billing Aug26'!$E$5:$E$773,A461,'Source - Billing Aug26'!$B$5:$B$773,Billing_Month,'Source - Billing Aug26'!$H$5:$H$773,"MONTHLY_MOORAGE"))</f>
        <v>10.4</v>
      </c>
      <c r="P461" s="39" t="n">
        <f aca="false">IF(D461&lt;&gt;"OCCUPIED","",SUMIFS('Source - Billing Aug26'!$M$5:$M$773,'Source - Billing Aug26'!$E$5:$E$773,A461,'Source - Billing Aug26'!$B$5:$B$773,Billing_Month,'Source - Billing Aug26'!$H$5:$H$773,"MONTHLY_MOORAGE"))</f>
        <v>592.8</v>
      </c>
      <c r="Q461" s="39" t="n">
        <f aca="false">IF(D461&lt;&gt;"OCCUPIED","",P461-L461)</f>
        <v>0</v>
      </c>
      <c r="R461" s="26" t="str">
        <f aca="false">IF(D461&lt;&gt;"OCCUPIED","OUT OF SCOPE",IF(M461=0,"MISSING AUGUST BILL",IF(M461&gt;1,"DUPLICATE BILL",IF(ABS(Q461)&lt;0.01,"MATCH",IF(Q461&gt;0,"OVERBILLED","UNDERBILLED")))))</f>
        <v>MATCH</v>
      </c>
      <c r="S461" s="26" t="str">
        <f aca="false">IF(M461=0,"",IFERROR(INDEX('Source - Billing Aug26'!$C$5:$C$773,MATCH(A461,'Source - Billing Aug26'!$E$5:$E$773,0)),""))</f>
        <v>AC-VB-0819</v>
      </c>
    </row>
    <row r="462" customFormat="false" ht="15" hidden="false" customHeight="true" outlineLevel="0" collapsed="false">
      <c r="A462" s="26" t="str">
        <f aca="false">'Source - Inventory'!A452</f>
        <v>VB-0820</v>
      </c>
      <c r="B462" s="26" t="str">
        <f aca="false">'Source - Inventory'!B452</f>
        <v>Vessbank</v>
      </c>
      <c r="C462" s="26" t="str">
        <f aca="false">'Source - Inventory'!G452</f>
        <v>COVERED</v>
      </c>
      <c r="D462" s="26" t="str">
        <f aca="false">'Source - Inventory'!J452</f>
        <v>OCCUPIED</v>
      </c>
      <c r="E462" s="26" t="str">
        <f aca="false">'Source - Inventory'!L452</f>
        <v>WL-01842</v>
      </c>
      <c r="F462" s="26" t="str">
        <f aca="false">'Source - Inventory'!M452</f>
        <v>Amy Thomas</v>
      </c>
      <c r="G462" s="26" t="n">
        <f aca="false">'Source - Inventory'!E452</f>
        <v>36</v>
      </c>
      <c r="H462" s="28" t="n">
        <f aca="false">'Source - Inventory'!O452</f>
        <v>39.8</v>
      </c>
      <c r="I462" s="28" t="n">
        <f aca="false">IF(D462="OCCUPIED",ROUNDUP(H462,0),"")</f>
        <v>40</v>
      </c>
      <c r="J462" s="28" t="n">
        <f aca="false">IF(D462="OCCUPIED",MAX(G462,I462),"")</f>
        <v>40</v>
      </c>
      <c r="K462" s="28" t="n">
        <f aca="false">IF(D462&lt;&gt;"OCCUPIED","",IF(C462="COVERED",Covered_Rate,Open_Rate))</f>
        <v>10.4</v>
      </c>
      <c r="L462" s="39" t="n">
        <f aca="false">IF(D462="OCCUPIED",J462*K462,"")</f>
        <v>416</v>
      </c>
      <c r="M462" s="26" t="n">
        <f aca="false">IF(D462&lt;&gt;"OCCUPIED","",COUNTIFS('Source - Billing Aug26'!$E$5:$E$773,A462,'Source - Billing Aug26'!$B$5:$B$773,Billing_Month,'Source - Billing Aug26'!$H$5:$H$773,"MONTHLY_MOORAGE"))</f>
        <v>1</v>
      </c>
      <c r="N462" s="28" t="n">
        <f aca="false">IF(M462=0,"",SUMIFS('Source - Billing Aug26'!$I$5:$I$773,'Source - Billing Aug26'!$E$5:$E$773,A462,'Source - Billing Aug26'!$B$5:$B$773,Billing_Month,'Source - Billing Aug26'!$H$5:$H$773,"MONTHLY_MOORAGE"))</f>
        <v>40</v>
      </c>
      <c r="O462" s="28" t="n">
        <f aca="false">IF(M462=0,"",SUMIFS('Source - Billing Aug26'!$L$5:$L$773,'Source - Billing Aug26'!$E$5:$E$773,A462,'Source - Billing Aug26'!$B$5:$B$773,Billing_Month,'Source - Billing Aug26'!$H$5:$H$773,"MONTHLY_MOORAGE"))</f>
        <v>10.4</v>
      </c>
      <c r="P462" s="39" t="n">
        <f aca="false">IF(D462&lt;&gt;"OCCUPIED","",SUMIFS('Source - Billing Aug26'!$M$5:$M$773,'Source - Billing Aug26'!$E$5:$E$773,A462,'Source - Billing Aug26'!$B$5:$B$773,Billing_Month,'Source - Billing Aug26'!$H$5:$H$773,"MONTHLY_MOORAGE"))</f>
        <v>416</v>
      </c>
      <c r="Q462" s="39" t="n">
        <f aca="false">IF(D462&lt;&gt;"OCCUPIED","",P462-L462)</f>
        <v>0</v>
      </c>
      <c r="R462" s="26" t="str">
        <f aca="false">IF(D462&lt;&gt;"OCCUPIED","OUT OF SCOPE",IF(M462=0,"MISSING AUGUST BILL",IF(M462&gt;1,"DUPLICATE BILL",IF(ABS(Q462)&lt;0.01,"MATCH",IF(Q462&gt;0,"OVERBILLED","UNDERBILLED")))))</f>
        <v>MATCH</v>
      </c>
      <c r="S462" s="26" t="str">
        <f aca="false">IF(M462=0,"",IFERROR(INDEX('Source - Billing Aug26'!$C$5:$C$773,MATCH(A462,'Source - Billing Aug26'!$E$5:$E$773,0)),""))</f>
        <v>AC-VB-0820</v>
      </c>
    </row>
    <row r="463" customFormat="false" ht="15" hidden="false" customHeight="true" outlineLevel="0" collapsed="false">
      <c r="A463" s="26" t="str">
        <f aca="false">'Source - Inventory'!A453</f>
        <v>VB-0821</v>
      </c>
      <c r="B463" s="26" t="str">
        <f aca="false">'Source - Inventory'!B453</f>
        <v>Vessbank</v>
      </c>
      <c r="C463" s="26" t="str">
        <f aca="false">'Source - Inventory'!G453</f>
        <v>COVERED</v>
      </c>
      <c r="D463" s="26" t="str">
        <f aca="false">'Source - Inventory'!J453</f>
        <v>OCCUPIED</v>
      </c>
      <c r="E463" s="26" t="str">
        <f aca="false">'Source - Inventory'!L453</f>
        <v>WL-02284</v>
      </c>
      <c r="F463" s="26" t="str">
        <f aca="false">'Source - Inventory'!M453</f>
        <v>Tonya Ruiz</v>
      </c>
      <c r="G463" s="26" t="n">
        <f aca="false">'Source - Inventory'!E453</f>
        <v>40</v>
      </c>
      <c r="H463" s="28" t="n">
        <f aca="false">'Source - Inventory'!O453</f>
        <v>57.6</v>
      </c>
      <c r="I463" s="28" t="n">
        <f aca="false">IF(D463="OCCUPIED",ROUNDUP(H463,0),"")</f>
        <v>58</v>
      </c>
      <c r="J463" s="28" t="n">
        <f aca="false">IF(D463="OCCUPIED",MAX(G463,I463),"")</f>
        <v>58</v>
      </c>
      <c r="K463" s="28" t="n">
        <f aca="false">IF(D463&lt;&gt;"OCCUPIED","",IF(C463="COVERED",Covered_Rate,Open_Rate))</f>
        <v>10.4</v>
      </c>
      <c r="L463" s="39" t="n">
        <f aca="false">IF(D463="OCCUPIED",J463*K463,"")</f>
        <v>603.2</v>
      </c>
      <c r="M463" s="26" t="n">
        <f aca="false">IF(D463&lt;&gt;"OCCUPIED","",COUNTIFS('Source - Billing Aug26'!$E$5:$E$773,A463,'Source - Billing Aug26'!$B$5:$B$773,Billing_Month,'Source - Billing Aug26'!$H$5:$H$773,"MONTHLY_MOORAGE"))</f>
        <v>1</v>
      </c>
      <c r="N463" s="28" t="n">
        <f aca="false">IF(M463=0,"",SUMIFS('Source - Billing Aug26'!$I$5:$I$773,'Source - Billing Aug26'!$E$5:$E$773,A463,'Source - Billing Aug26'!$B$5:$B$773,Billing_Month,'Source - Billing Aug26'!$H$5:$H$773,"MONTHLY_MOORAGE"))</f>
        <v>58</v>
      </c>
      <c r="O463" s="28" t="n">
        <f aca="false">IF(M463=0,"",SUMIFS('Source - Billing Aug26'!$L$5:$L$773,'Source - Billing Aug26'!$E$5:$E$773,A463,'Source - Billing Aug26'!$B$5:$B$773,Billing_Month,'Source - Billing Aug26'!$H$5:$H$773,"MONTHLY_MOORAGE"))</f>
        <v>10.4</v>
      </c>
      <c r="P463" s="39" t="n">
        <f aca="false">IF(D463&lt;&gt;"OCCUPIED","",SUMIFS('Source - Billing Aug26'!$M$5:$M$773,'Source - Billing Aug26'!$E$5:$E$773,A463,'Source - Billing Aug26'!$B$5:$B$773,Billing_Month,'Source - Billing Aug26'!$H$5:$H$773,"MONTHLY_MOORAGE"))</f>
        <v>603.2</v>
      </c>
      <c r="Q463" s="39" t="n">
        <f aca="false">IF(D463&lt;&gt;"OCCUPIED","",P463-L463)</f>
        <v>0</v>
      </c>
      <c r="R463" s="26" t="str">
        <f aca="false">IF(D463&lt;&gt;"OCCUPIED","OUT OF SCOPE",IF(M463=0,"MISSING AUGUST BILL",IF(M463&gt;1,"DUPLICATE BILL",IF(ABS(Q463)&lt;0.01,"MATCH",IF(Q463&gt;0,"OVERBILLED","UNDERBILLED")))))</f>
        <v>MATCH</v>
      </c>
      <c r="S463" s="26" t="str">
        <f aca="false">IF(M463=0,"",IFERROR(INDEX('Source - Billing Aug26'!$C$5:$C$773,MATCH(A463,'Source - Billing Aug26'!$E$5:$E$773,0)),""))</f>
        <v>AC-VB-0821</v>
      </c>
    </row>
    <row r="464" customFormat="false" ht="15" hidden="false" customHeight="true" outlineLevel="0" collapsed="false">
      <c r="A464" s="26" t="str">
        <f aca="false">'Source - Inventory'!A454</f>
        <v>VB-0822</v>
      </c>
      <c r="B464" s="26" t="str">
        <f aca="false">'Source - Inventory'!B454</f>
        <v>Vessbank</v>
      </c>
      <c r="C464" s="26" t="str">
        <f aca="false">'Source - Inventory'!G454</f>
        <v>COVERED</v>
      </c>
      <c r="D464" s="26" t="str">
        <f aca="false">'Source - Inventory'!J454</f>
        <v>OCCUPIED</v>
      </c>
      <c r="E464" s="26" t="str">
        <f aca="false">'Source - Inventory'!L454</f>
        <v>WL-01320</v>
      </c>
      <c r="F464" s="26" t="str">
        <f aca="false">'Source - Inventory'!M454</f>
        <v>Jesse Jennings</v>
      </c>
      <c r="G464" s="26" t="n">
        <f aca="false">'Source - Inventory'!E454</f>
        <v>36</v>
      </c>
      <c r="H464" s="28" t="n">
        <f aca="false">'Source - Inventory'!O454</f>
        <v>50.8</v>
      </c>
      <c r="I464" s="28" t="n">
        <f aca="false">IF(D464="OCCUPIED",ROUNDUP(H464,0),"")</f>
        <v>51</v>
      </c>
      <c r="J464" s="28" t="n">
        <f aca="false">IF(D464="OCCUPIED",MAX(G464,I464),"")</f>
        <v>51</v>
      </c>
      <c r="K464" s="28" t="n">
        <f aca="false">IF(D464&lt;&gt;"OCCUPIED","",IF(C464="COVERED",Covered_Rate,Open_Rate))</f>
        <v>10.4</v>
      </c>
      <c r="L464" s="39" t="n">
        <f aca="false">IF(D464="OCCUPIED",J464*K464,"")</f>
        <v>530.4</v>
      </c>
      <c r="M464" s="26" t="n">
        <f aca="false">IF(D464&lt;&gt;"OCCUPIED","",COUNTIFS('Source - Billing Aug26'!$E$5:$E$773,A464,'Source - Billing Aug26'!$B$5:$B$773,Billing_Month,'Source - Billing Aug26'!$H$5:$H$773,"MONTHLY_MOORAGE"))</f>
        <v>1</v>
      </c>
      <c r="N464" s="28" t="n">
        <f aca="false">IF(M464=0,"",SUMIFS('Source - Billing Aug26'!$I$5:$I$773,'Source - Billing Aug26'!$E$5:$E$773,A464,'Source - Billing Aug26'!$B$5:$B$773,Billing_Month,'Source - Billing Aug26'!$H$5:$H$773,"MONTHLY_MOORAGE"))</f>
        <v>51</v>
      </c>
      <c r="O464" s="28" t="n">
        <f aca="false">IF(M464=0,"",SUMIFS('Source - Billing Aug26'!$L$5:$L$773,'Source - Billing Aug26'!$E$5:$E$773,A464,'Source - Billing Aug26'!$B$5:$B$773,Billing_Month,'Source - Billing Aug26'!$H$5:$H$773,"MONTHLY_MOORAGE"))</f>
        <v>10.4</v>
      </c>
      <c r="P464" s="39" t="n">
        <f aca="false">IF(D464&lt;&gt;"OCCUPIED","",SUMIFS('Source - Billing Aug26'!$M$5:$M$773,'Source - Billing Aug26'!$E$5:$E$773,A464,'Source - Billing Aug26'!$B$5:$B$773,Billing_Month,'Source - Billing Aug26'!$H$5:$H$773,"MONTHLY_MOORAGE"))</f>
        <v>530.4</v>
      </c>
      <c r="Q464" s="39" t="n">
        <f aca="false">IF(D464&lt;&gt;"OCCUPIED","",P464-L464)</f>
        <v>0</v>
      </c>
      <c r="R464" s="26" t="str">
        <f aca="false">IF(D464&lt;&gt;"OCCUPIED","OUT OF SCOPE",IF(M464=0,"MISSING AUGUST BILL",IF(M464&gt;1,"DUPLICATE BILL",IF(ABS(Q464)&lt;0.01,"MATCH",IF(Q464&gt;0,"OVERBILLED","UNDERBILLED")))))</f>
        <v>MATCH</v>
      </c>
      <c r="S464" s="26" t="str">
        <f aca="false">IF(M464=0,"",IFERROR(INDEX('Source - Billing Aug26'!$C$5:$C$773,MATCH(A464,'Source - Billing Aug26'!$E$5:$E$773,0)),""))</f>
        <v>AC-VB-0822</v>
      </c>
    </row>
    <row r="465" customFormat="false" ht="15" hidden="false" customHeight="true" outlineLevel="0" collapsed="false">
      <c r="A465" s="26" t="str">
        <f aca="false">'Source - Inventory'!A455</f>
        <v>VB-0823</v>
      </c>
      <c r="B465" s="26" t="str">
        <f aca="false">'Source - Inventory'!B455</f>
        <v>Vessbank</v>
      </c>
      <c r="C465" s="26" t="str">
        <f aca="false">'Source - Inventory'!G455</f>
        <v>COVERED</v>
      </c>
      <c r="D465" s="26" t="str">
        <f aca="false">'Source - Inventory'!J455</f>
        <v>OCCUPIED</v>
      </c>
      <c r="E465" s="26" t="str">
        <f aca="false">'Source - Inventory'!L455</f>
        <v>WL-01903</v>
      </c>
      <c r="F465" s="26" t="str">
        <f aca="false">'Source - Inventory'!M455</f>
        <v>Andrea Brady</v>
      </c>
      <c r="G465" s="26" t="n">
        <f aca="false">'Source - Inventory'!E455</f>
        <v>40</v>
      </c>
      <c r="H465" s="28" t="n">
        <f aca="false">'Source - Inventory'!O455</f>
        <v>58.3</v>
      </c>
      <c r="I465" s="28" t="n">
        <f aca="false">IF(D465="OCCUPIED",ROUNDUP(H465,0),"")</f>
        <v>59</v>
      </c>
      <c r="J465" s="28" t="n">
        <f aca="false">IF(D465="OCCUPIED",MAX(G465,I465),"")</f>
        <v>59</v>
      </c>
      <c r="K465" s="28" t="n">
        <f aca="false">IF(D465&lt;&gt;"OCCUPIED","",IF(C465="COVERED",Covered_Rate,Open_Rate))</f>
        <v>10.4</v>
      </c>
      <c r="L465" s="39" t="n">
        <f aca="false">IF(D465="OCCUPIED",J465*K465,"")</f>
        <v>613.6</v>
      </c>
      <c r="M465" s="26" t="n">
        <f aca="false">IF(D465&lt;&gt;"OCCUPIED","",COUNTIFS('Source - Billing Aug26'!$E$5:$E$773,A465,'Source - Billing Aug26'!$B$5:$B$773,Billing_Month,'Source - Billing Aug26'!$H$5:$H$773,"MONTHLY_MOORAGE"))</f>
        <v>1</v>
      </c>
      <c r="N465" s="28" t="n">
        <f aca="false">IF(M465=0,"",SUMIFS('Source - Billing Aug26'!$I$5:$I$773,'Source - Billing Aug26'!$E$5:$E$773,A465,'Source - Billing Aug26'!$B$5:$B$773,Billing_Month,'Source - Billing Aug26'!$H$5:$H$773,"MONTHLY_MOORAGE"))</f>
        <v>59</v>
      </c>
      <c r="O465" s="28" t="n">
        <f aca="false">IF(M465=0,"",SUMIFS('Source - Billing Aug26'!$L$5:$L$773,'Source - Billing Aug26'!$E$5:$E$773,A465,'Source - Billing Aug26'!$B$5:$B$773,Billing_Month,'Source - Billing Aug26'!$H$5:$H$773,"MONTHLY_MOORAGE"))</f>
        <v>10.4</v>
      </c>
      <c r="P465" s="39" t="n">
        <f aca="false">IF(D465&lt;&gt;"OCCUPIED","",SUMIFS('Source - Billing Aug26'!$M$5:$M$773,'Source - Billing Aug26'!$E$5:$E$773,A465,'Source - Billing Aug26'!$B$5:$B$773,Billing_Month,'Source - Billing Aug26'!$H$5:$H$773,"MONTHLY_MOORAGE"))</f>
        <v>613.6</v>
      </c>
      <c r="Q465" s="39" t="n">
        <f aca="false">IF(D465&lt;&gt;"OCCUPIED","",P465-L465)</f>
        <v>0</v>
      </c>
      <c r="R465" s="26" t="str">
        <f aca="false">IF(D465&lt;&gt;"OCCUPIED","OUT OF SCOPE",IF(M465=0,"MISSING AUGUST BILL",IF(M465&gt;1,"DUPLICATE BILL",IF(ABS(Q465)&lt;0.01,"MATCH",IF(Q465&gt;0,"OVERBILLED","UNDERBILLED")))))</f>
        <v>MATCH</v>
      </c>
      <c r="S465" s="26" t="str">
        <f aca="false">IF(M465=0,"",IFERROR(INDEX('Source - Billing Aug26'!$C$5:$C$773,MATCH(A465,'Source - Billing Aug26'!$E$5:$E$773,0)),""))</f>
        <v>AC-VB-0823</v>
      </c>
    </row>
    <row r="466" customFormat="false" ht="15" hidden="false" customHeight="true" outlineLevel="0" collapsed="false">
      <c r="A466" s="26" t="str">
        <f aca="false">'Source - Inventory'!A456</f>
        <v>VB-0824</v>
      </c>
      <c r="B466" s="26" t="str">
        <f aca="false">'Source - Inventory'!B456</f>
        <v>Vessbank</v>
      </c>
      <c r="C466" s="26" t="str">
        <f aca="false">'Source - Inventory'!G456</f>
        <v>COVERED</v>
      </c>
      <c r="D466" s="26" t="str">
        <f aca="false">'Source - Inventory'!J456</f>
        <v>MAINTENANCE</v>
      </c>
      <c r="E466" s="26" t="n">
        <f aca="false">'Source - Inventory'!L456</f>
        <v>0</v>
      </c>
      <c r="F466" s="26" t="n">
        <f aca="false">'Source - Inventory'!M456</f>
        <v>0</v>
      </c>
      <c r="G466" s="26" t="n">
        <f aca="false">'Source - Inventory'!E456</f>
        <v>28</v>
      </c>
      <c r="H466" s="28" t="n">
        <f aca="false">'Source - Inventory'!O456</f>
        <v>0</v>
      </c>
      <c r="I466" s="28" t="str">
        <f aca="false">IF(D466="OCCUPIED",ROUNDUP(H466,0),"")</f>
        <v/>
      </c>
      <c r="J466" s="28" t="str">
        <f aca="false">IF(D466="OCCUPIED",MAX(G466,I466),"")</f>
        <v/>
      </c>
      <c r="K466" s="28" t="str">
        <f aca="false">IF(D466&lt;&gt;"OCCUPIED","",IF(C466="COVERED",Covered_Rate,Open_Rate))</f>
        <v/>
      </c>
      <c r="L466" s="39" t="str">
        <f aca="false">IF(D466="OCCUPIED",J466*K466,"")</f>
        <v/>
      </c>
      <c r="M466" s="26" t="str">
        <f aca="false">IF(D466&lt;&gt;"OCCUPIED","",COUNTIFS('Source - Billing Aug26'!$E$5:$E$773,A466,'Source - Billing Aug26'!$B$5:$B$773,Billing_Month,'Source - Billing Aug26'!$H$5:$H$773,"MONTHLY_MOORAGE"))</f>
        <v/>
      </c>
      <c r="N466" s="28" t="n">
        <f aca="false">IF(M466=0,"",SUMIFS('Source - Billing Aug26'!$I$5:$I$773,'Source - Billing Aug26'!$E$5:$E$773,A466,'Source - Billing Aug26'!$B$5:$B$773,Billing_Month,'Source - Billing Aug26'!$H$5:$H$773,"MONTHLY_MOORAGE"))</f>
        <v>0</v>
      </c>
      <c r="O466" s="28" t="n">
        <f aca="false">IF(M466=0,"",SUMIFS('Source - Billing Aug26'!$L$5:$L$773,'Source - Billing Aug26'!$E$5:$E$773,A466,'Source - Billing Aug26'!$B$5:$B$773,Billing_Month,'Source - Billing Aug26'!$H$5:$H$773,"MONTHLY_MOORAGE"))</f>
        <v>0</v>
      </c>
      <c r="P466" s="39" t="str">
        <f aca="false">IF(D466&lt;&gt;"OCCUPIED","",SUMIFS('Source - Billing Aug26'!$M$5:$M$773,'Source - Billing Aug26'!$E$5:$E$773,A466,'Source - Billing Aug26'!$B$5:$B$773,Billing_Month,'Source - Billing Aug26'!$H$5:$H$773,"MONTHLY_MOORAGE"))</f>
        <v/>
      </c>
      <c r="Q466" s="39" t="str">
        <f aca="false">IF(D466&lt;&gt;"OCCUPIED","",P466-L466)</f>
        <v/>
      </c>
      <c r="R466" s="26" t="str">
        <f aca="false">IF(D466&lt;&gt;"OCCUPIED","OUT OF SCOPE",IF(M466=0,"MISSING AUGUST BILL",IF(M466&gt;1,"DUPLICATE BILL",IF(ABS(Q466)&lt;0.01,"MATCH",IF(Q466&gt;0,"OVERBILLED","UNDERBILLED")))))</f>
        <v>OUT OF SCOPE</v>
      </c>
      <c r="S466" s="26" t="str">
        <f aca="false">IF(M466=0,"",IFERROR(INDEX('Source - Billing Aug26'!$C$5:$C$773,MATCH(A466,'Source - Billing Aug26'!$E$5:$E$773,0)),""))</f>
        <v/>
      </c>
    </row>
    <row r="467" customFormat="false" ht="15" hidden="false" customHeight="true" outlineLevel="0" collapsed="false">
      <c r="A467" s="26" t="str">
        <f aca="false">'Source - Inventory'!A457</f>
        <v>VB-0901</v>
      </c>
      <c r="B467" s="26" t="str">
        <f aca="false">'Source - Inventory'!B457</f>
        <v>Vessbank</v>
      </c>
      <c r="C467" s="26" t="str">
        <f aca="false">'Source - Inventory'!G457</f>
        <v>COVERED</v>
      </c>
      <c r="D467" s="26" t="str">
        <f aca="false">'Source - Inventory'!J457</f>
        <v>OCCUPIED</v>
      </c>
      <c r="E467" s="26" t="str">
        <f aca="false">'Source - Inventory'!L457</f>
        <v>WL-02650</v>
      </c>
      <c r="F467" s="26" t="str">
        <f aca="false">'Source - Inventory'!M457</f>
        <v>Alex White</v>
      </c>
      <c r="G467" s="26" t="n">
        <f aca="false">'Source - Inventory'!E457</f>
        <v>36</v>
      </c>
      <c r="H467" s="28" t="n">
        <f aca="false">'Source - Inventory'!O457</f>
        <v>46.5</v>
      </c>
      <c r="I467" s="28" t="n">
        <f aca="false">IF(D467="OCCUPIED",ROUNDUP(H467,0),"")</f>
        <v>47</v>
      </c>
      <c r="J467" s="28" t="n">
        <f aca="false">IF(D467="OCCUPIED",MAX(G467,I467),"")</f>
        <v>47</v>
      </c>
      <c r="K467" s="28" t="n">
        <f aca="false">IF(D467&lt;&gt;"OCCUPIED","",IF(C467="COVERED",Covered_Rate,Open_Rate))</f>
        <v>10.4</v>
      </c>
      <c r="L467" s="39" t="n">
        <f aca="false">IF(D467="OCCUPIED",J467*K467,"")</f>
        <v>488.8</v>
      </c>
      <c r="M467" s="26" t="n">
        <f aca="false">IF(D467&lt;&gt;"OCCUPIED","",COUNTIFS('Source - Billing Aug26'!$E$5:$E$773,A467,'Source - Billing Aug26'!$B$5:$B$773,Billing_Month,'Source - Billing Aug26'!$H$5:$H$773,"MONTHLY_MOORAGE"))</f>
        <v>1</v>
      </c>
      <c r="N467" s="28" t="n">
        <f aca="false">IF(M467=0,"",SUMIFS('Source - Billing Aug26'!$I$5:$I$773,'Source - Billing Aug26'!$E$5:$E$773,A467,'Source - Billing Aug26'!$B$5:$B$773,Billing_Month,'Source - Billing Aug26'!$H$5:$H$773,"MONTHLY_MOORAGE"))</f>
        <v>47</v>
      </c>
      <c r="O467" s="28" t="n">
        <f aca="false">IF(M467=0,"",SUMIFS('Source - Billing Aug26'!$L$5:$L$773,'Source - Billing Aug26'!$E$5:$E$773,A467,'Source - Billing Aug26'!$B$5:$B$773,Billing_Month,'Source - Billing Aug26'!$H$5:$H$773,"MONTHLY_MOORAGE"))</f>
        <v>10.4</v>
      </c>
      <c r="P467" s="39" t="n">
        <f aca="false">IF(D467&lt;&gt;"OCCUPIED","",SUMIFS('Source - Billing Aug26'!$M$5:$M$773,'Source - Billing Aug26'!$E$5:$E$773,A467,'Source - Billing Aug26'!$B$5:$B$773,Billing_Month,'Source - Billing Aug26'!$H$5:$H$773,"MONTHLY_MOORAGE"))</f>
        <v>488.8</v>
      </c>
      <c r="Q467" s="39" t="n">
        <f aca="false">IF(D467&lt;&gt;"OCCUPIED","",P467-L467)</f>
        <v>0</v>
      </c>
      <c r="R467" s="26" t="str">
        <f aca="false">IF(D467&lt;&gt;"OCCUPIED","OUT OF SCOPE",IF(M467=0,"MISSING AUGUST BILL",IF(M467&gt;1,"DUPLICATE BILL",IF(ABS(Q467)&lt;0.01,"MATCH",IF(Q467&gt;0,"OVERBILLED","UNDERBILLED")))))</f>
        <v>MATCH</v>
      </c>
      <c r="S467" s="26" t="str">
        <f aca="false">IF(M467=0,"",IFERROR(INDEX('Source - Billing Aug26'!$C$5:$C$773,MATCH(A467,'Source - Billing Aug26'!$E$5:$E$773,0)),""))</f>
        <v>AC-VB-0901</v>
      </c>
    </row>
    <row r="468" customFormat="false" ht="15" hidden="false" customHeight="true" outlineLevel="0" collapsed="false">
      <c r="A468" s="26" t="str">
        <f aca="false">'Source - Inventory'!A458</f>
        <v>VB-0902</v>
      </c>
      <c r="B468" s="26" t="str">
        <f aca="false">'Source - Inventory'!B458</f>
        <v>Vessbank</v>
      </c>
      <c r="C468" s="26" t="str">
        <f aca="false">'Source - Inventory'!G458</f>
        <v>COVERED</v>
      </c>
      <c r="D468" s="26" t="str">
        <f aca="false">'Source - Inventory'!J458</f>
        <v>OCCUPIED</v>
      </c>
      <c r="E468" s="26" t="str">
        <f aca="false">'Source - Inventory'!L458</f>
        <v>WL-01273</v>
      </c>
      <c r="F468" s="26" t="str">
        <f aca="false">'Source - Inventory'!M458</f>
        <v>Eduardo Henry</v>
      </c>
      <c r="G468" s="26" t="n">
        <f aca="false">'Source - Inventory'!E458</f>
        <v>28</v>
      </c>
      <c r="H468" s="28" t="n">
        <f aca="false">'Source - Inventory'!O458</f>
        <v>58.1</v>
      </c>
      <c r="I468" s="28" t="n">
        <f aca="false">IF(D468="OCCUPIED",ROUNDUP(H468,0),"")</f>
        <v>59</v>
      </c>
      <c r="J468" s="28" t="n">
        <f aca="false">IF(D468="OCCUPIED",MAX(G468,I468),"")</f>
        <v>59</v>
      </c>
      <c r="K468" s="28" t="n">
        <f aca="false">IF(D468&lt;&gt;"OCCUPIED","",IF(C468="COVERED",Covered_Rate,Open_Rate))</f>
        <v>10.4</v>
      </c>
      <c r="L468" s="39" t="n">
        <f aca="false">IF(D468="OCCUPIED",J468*K468,"")</f>
        <v>613.6</v>
      </c>
      <c r="M468" s="26" t="n">
        <f aca="false">IF(D468&lt;&gt;"OCCUPIED","",COUNTIFS('Source - Billing Aug26'!$E$5:$E$773,A468,'Source - Billing Aug26'!$B$5:$B$773,Billing_Month,'Source - Billing Aug26'!$H$5:$H$773,"MONTHLY_MOORAGE"))</f>
        <v>1</v>
      </c>
      <c r="N468" s="28" t="n">
        <f aca="false">IF(M468=0,"",SUMIFS('Source - Billing Aug26'!$I$5:$I$773,'Source - Billing Aug26'!$E$5:$E$773,A468,'Source - Billing Aug26'!$B$5:$B$773,Billing_Month,'Source - Billing Aug26'!$H$5:$H$773,"MONTHLY_MOORAGE"))</f>
        <v>59</v>
      </c>
      <c r="O468" s="28" t="n">
        <f aca="false">IF(M468=0,"",SUMIFS('Source - Billing Aug26'!$L$5:$L$773,'Source - Billing Aug26'!$E$5:$E$773,A468,'Source - Billing Aug26'!$B$5:$B$773,Billing_Month,'Source - Billing Aug26'!$H$5:$H$773,"MONTHLY_MOORAGE"))</f>
        <v>10.4</v>
      </c>
      <c r="P468" s="39" t="n">
        <f aca="false">IF(D468&lt;&gt;"OCCUPIED","",SUMIFS('Source - Billing Aug26'!$M$5:$M$773,'Source - Billing Aug26'!$E$5:$E$773,A468,'Source - Billing Aug26'!$B$5:$B$773,Billing_Month,'Source - Billing Aug26'!$H$5:$H$773,"MONTHLY_MOORAGE"))</f>
        <v>613.6</v>
      </c>
      <c r="Q468" s="39" t="n">
        <f aca="false">IF(D468&lt;&gt;"OCCUPIED","",P468-L468)</f>
        <v>0</v>
      </c>
      <c r="R468" s="26" t="str">
        <f aca="false">IF(D468&lt;&gt;"OCCUPIED","OUT OF SCOPE",IF(M468=0,"MISSING AUGUST BILL",IF(M468&gt;1,"DUPLICATE BILL",IF(ABS(Q468)&lt;0.01,"MATCH",IF(Q468&gt;0,"OVERBILLED","UNDERBILLED")))))</f>
        <v>MATCH</v>
      </c>
      <c r="S468" s="26" t="str">
        <f aca="false">IF(M468=0,"",IFERROR(INDEX('Source - Billing Aug26'!$C$5:$C$773,MATCH(A468,'Source - Billing Aug26'!$E$5:$E$773,0)),""))</f>
        <v>AC-VB-0902</v>
      </c>
    </row>
    <row r="469" customFormat="false" ht="15" hidden="false" customHeight="true" outlineLevel="0" collapsed="false">
      <c r="A469" s="26" t="str">
        <f aca="false">'Source - Inventory'!A459</f>
        <v>VB-0903</v>
      </c>
      <c r="B469" s="26" t="str">
        <f aca="false">'Source - Inventory'!B459</f>
        <v>Vessbank</v>
      </c>
      <c r="C469" s="26" t="str">
        <f aca="false">'Source - Inventory'!G459</f>
        <v>COVERED</v>
      </c>
      <c r="D469" s="26" t="str">
        <f aca="false">'Source - Inventory'!J459</f>
        <v>OCCUPIED</v>
      </c>
      <c r="E469" s="26" t="str">
        <f aca="false">'Source - Inventory'!L459</f>
        <v>WL-02456</v>
      </c>
      <c r="F469" s="26" t="str">
        <f aca="false">'Source - Inventory'!M459</f>
        <v>Madeline Nunez</v>
      </c>
      <c r="G469" s="26" t="n">
        <f aca="false">'Source - Inventory'!E459</f>
        <v>36</v>
      </c>
      <c r="H469" s="28" t="n">
        <f aca="false">'Source - Inventory'!O459</f>
        <v>56.6</v>
      </c>
      <c r="I469" s="28" t="n">
        <f aca="false">IF(D469="OCCUPIED",ROUNDUP(H469,0),"")</f>
        <v>57</v>
      </c>
      <c r="J469" s="28" t="n">
        <f aca="false">IF(D469="OCCUPIED",MAX(G469,I469),"")</f>
        <v>57</v>
      </c>
      <c r="K469" s="28" t="n">
        <f aca="false">IF(D469&lt;&gt;"OCCUPIED","",IF(C469="COVERED",Covered_Rate,Open_Rate))</f>
        <v>10.4</v>
      </c>
      <c r="L469" s="39" t="n">
        <f aca="false">IF(D469="OCCUPIED",J469*K469,"")</f>
        <v>592.8</v>
      </c>
      <c r="M469" s="26" t="n">
        <f aca="false">IF(D469&lt;&gt;"OCCUPIED","",COUNTIFS('Source - Billing Aug26'!$E$5:$E$773,A469,'Source - Billing Aug26'!$B$5:$B$773,Billing_Month,'Source - Billing Aug26'!$H$5:$H$773,"MONTHLY_MOORAGE"))</f>
        <v>1</v>
      </c>
      <c r="N469" s="28" t="n">
        <f aca="false">IF(M469=0,"",SUMIFS('Source - Billing Aug26'!$I$5:$I$773,'Source - Billing Aug26'!$E$5:$E$773,A469,'Source - Billing Aug26'!$B$5:$B$773,Billing_Month,'Source - Billing Aug26'!$H$5:$H$773,"MONTHLY_MOORAGE"))</f>
        <v>57</v>
      </c>
      <c r="O469" s="28" t="n">
        <f aca="false">IF(M469=0,"",SUMIFS('Source - Billing Aug26'!$L$5:$L$773,'Source - Billing Aug26'!$E$5:$E$773,A469,'Source - Billing Aug26'!$B$5:$B$773,Billing_Month,'Source - Billing Aug26'!$H$5:$H$773,"MONTHLY_MOORAGE"))</f>
        <v>10.4</v>
      </c>
      <c r="P469" s="39" t="n">
        <f aca="false">IF(D469&lt;&gt;"OCCUPIED","",SUMIFS('Source - Billing Aug26'!$M$5:$M$773,'Source - Billing Aug26'!$E$5:$E$773,A469,'Source - Billing Aug26'!$B$5:$B$773,Billing_Month,'Source - Billing Aug26'!$H$5:$H$773,"MONTHLY_MOORAGE"))</f>
        <v>592.8</v>
      </c>
      <c r="Q469" s="39" t="n">
        <f aca="false">IF(D469&lt;&gt;"OCCUPIED","",P469-L469)</f>
        <v>0</v>
      </c>
      <c r="R469" s="26" t="str">
        <f aca="false">IF(D469&lt;&gt;"OCCUPIED","OUT OF SCOPE",IF(M469=0,"MISSING AUGUST BILL",IF(M469&gt;1,"DUPLICATE BILL",IF(ABS(Q469)&lt;0.01,"MATCH",IF(Q469&gt;0,"OVERBILLED","UNDERBILLED")))))</f>
        <v>MATCH</v>
      </c>
      <c r="S469" s="26" t="str">
        <f aca="false">IF(M469=0,"",IFERROR(INDEX('Source - Billing Aug26'!$C$5:$C$773,MATCH(A469,'Source - Billing Aug26'!$E$5:$E$773,0)),""))</f>
        <v>AC-VB-0903</v>
      </c>
    </row>
    <row r="470" customFormat="false" ht="15" hidden="false" customHeight="true" outlineLevel="0" collapsed="false">
      <c r="A470" s="26" t="str">
        <f aca="false">'Source - Inventory'!A460</f>
        <v>VB-0904</v>
      </c>
      <c r="B470" s="26" t="str">
        <f aca="false">'Source - Inventory'!B460</f>
        <v>Vessbank</v>
      </c>
      <c r="C470" s="26" t="str">
        <f aca="false">'Source - Inventory'!G460</f>
        <v>COVERED</v>
      </c>
      <c r="D470" s="26" t="str">
        <f aca="false">'Source - Inventory'!J460</f>
        <v>OCCUPIED</v>
      </c>
      <c r="E470" s="26" t="str">
        <f aca="false">'Source - Inventory'!L460</f>
        <v>WL-02354</v>
      </c>
      <c r="F470" s="26" t="str">
        <f aca="false">'Source - Inventory'!M460</f>
        <v>Makayla Sanchez</v>
      </c>
      <c r="G470" s="26" t="n">
        <f aca="false">'Source - Inventory'!E460</f>
        <v>28</v>
      </c>
      <c r="H470" s="28" t="n">
        <f aca="false">'Source - Inventory'!O460</f>
        <v>56.5</v>
      </c>
      <c r="I470" s="28" t="n">
        <f aca="false">IF(D470="OCCUPIED",ROUNDUP(H470,0),"")</f>
        <v>57</v>
      </c>
      <c r="J470" s="28" t="n">
        <f aca="false">IF(D470="OCCUPIED",MAX(G470,I470),"")</f>
        <v>57</v>
      </c>
      <c r="K470" s="28" t="n">
        <f aca="false">IF(D470&lt;&gt;"OCCUPIED","",IF(C470="COVERED",Covered_Rate,Open_Rate))</f>
        <v>10.4</v>
      </c>
      <c r="L470" s="39" t="n">
        <f aca="false">IF(D470="OCCUPIED",J470*K470,"")</f>
        <v>592.8</v>
      </c>
      <c r="M470" s="26" t="n">
        <f aca="false">IF(D470&lt;&gt;"OCCUPIED","",COUNTIFS('Source - Billing Aug26'!$E$5:$E$773,A470,'Source - Billing Aug26'!$B$5:$B$773,Billing_Month,'Source - Billing Aug26'!$H$5:$H$773,"MONTHLY_MOORAGE"))</f>
        <v>1</v>
      </c>
      <c r="N470" s="28" t="n">
        <f aca="false">IF(M470=0,"",SUMIFS('Source - Billing Aug26'!$I$5:$I$773,'Source - Billing Aug26'!$E$5:$E$773,A470,'Source - Billing Aug26'!$B$5:$B$773,Billing_Month,'Source - Billing Aug26'!$H$5:$H$773,"MONTHLY_MOORAGE"))</f>
        <v>57</v>
      </c>
      <c r="O470" s="28" t="n">
        <f aca="false">IF(M470=0,"",SUMIFS('Source - Billing Aug26'!$L$5:$L$773,'Source - Billing Aug26'!$E$5:$E$773,A470,'Source - Billing Aug26'!$B$5:$B$773,Billing_Month,'Source - Billing Aug26'!$H$5:$H$773,"MONTHLY_MOORAGE"))</f>
        <v>10.4</v>
      </c>
      <c r="P470" s="39" t="n">
        <f aca="false">IF(D470&lt;&gt;"OCCUPIED","",SUMIFS('Source - Billing Aug26'!$M$5:$M$773,'Source - Billing Aug26'!$E$5:$E$773,A470,'Source - Billing Aug26'!$B$5:$B$773,Billing_Month,'Source - Billing Aug26'!$H$5:$H$773,"MONTHLY_MOORAGE"))</f>
        <v>592.8</v>
      </c>
      <c r="Q470" s="39" t="n">
        <f aca="false">IF(D470&lt;&gt;"OCCUPIED","",P470-L470)</f>
        <v>0</v>
      </c>
      <c r="R470" s="26" t="str">
        <f aca="false">IF(D470&lt;&gt;"OCCUPIED","OUT OF SCOPE",IF(M470=0,"MISSING AUGUST BILL",IF(M470&gt;1,"DUPLICATE BILL",IF(ABS(Q470)&lt;0.01,"MATCH",IF(Q470&gt;0,"OVERBILLED","UNDERBILLED")))))</f>
        <v>MATCH</v>
      </c>
      <c r="S470" s="26" t="str">
        <f aca="false">IF(M470=0,"",IFERROR(INDEX('Source - Billing Aug26'!$C$5:$C$773,MATCH(A470,'Source - Billing Aug26'!$E$5:$E$773,0)),""))</f>
        <v>AC-VB-0904</v>
      </c>
    </row>
    <row r="471" customFormat="false" ht="15" hidden="false" customHeight="true" outlineLevel="0" collapsed="false">
      <c r="A471" s="26" t="str">
        <f aca="false">'Source - Inventory'!A461</f>
        <v>VB-0905</v>
      </c>
      <c r="B471" s="26" t="str">
        <f aca="false">'Source - Inventory'!B461</f>
        <v>Vessbank</v>
      </c>
      <c r="C471" s="26" t="str">
        <f aca="false">'Source - Inventory'!G461</f>
        <v>COVERED</v>
      </c>
      <c r="D471" s="26" t="str">
        <f aca="false">'Source - Inventory'!J461</f>
        <v>OCCUPIED</v>
      </c>
      <c r="E471" s="26" t="str">
        <f aca="false">'Source - Inventory'!L461</f>
        <v>WL-03101</v>
      </c>
      <c r="F471" s="26" t="str">
        <f aca="false">'Source - Inventory'!M461</f>
        <v>Kristie Cunningham</v>
      </c>
      <c r="G471" s="26" t="n">
        <f aca="false">'Source - Inventory'!E461</f>
        <v>28</v>
      </c>
      <c r="H471" s="28" t="n">
        <f aca="false">'Source - Inventory'!O461</f>
        <v>24.5</v>
      </c>
      <c r="I471" s="28" t="n">
        <f aca="false">IF(D471="OCCUPIED",ROUNDUP(H471,0),"")</f>
        <v>25</v>
      </c>
      <c r="J471" s="28" t="n">
        <f aca="false">IF(D471="OCCUPIED",MAX(G471,I471),"")</f>
        <v>28</v>
      </c>
      <c r="K471" s="28" t="n">
        <f aca="false">IF(D471&lt;&gt;"OCCUPIED","",IF(C471="COVERED",Covered_Rate,Open_Rate))</f>
        <v>10.4</v>
      </c>
      <c r="L471" s="39" t="n">
        <f aca="false">IF(D471="OCCUPIED",J471*K471,"")</f>
        <v>291.2</v>
      </c>
      <c r="M471" s="26" t="n">
        <f aca="false">IF(D471&lt;&gt;"OCCUPIED","",COUNTIFS('Source - Billing Aug26'!$E$5:$E$773,A471,'Source - Billing Aug26'!$B$5:$B$773,Billing_Month,'Source - Billing Aug26'!$H$5:$H$773,"MONTHLY_MOORAGE"))</f>
        <v>1</v>
      </c>
      <c r="N471" s="28" t="n">
        <f aca="false">IF(M471=0,"",SUMIFS('Source - Billing Aug26'!$I$5:$I$773,'Source - Billing Aug26'!$E$5:$E$773,A471,'Source - Billing Aug26'!$B$5:$B$773,Billing_Month,'Source - Billing Aug26'!$H$5:$H$773,"MONTHLY_MOORAGE"))</f>
        <v>28</v>
      </c>
      <c r="O471" s="28" t="n">
        <f aca="false">IF(M471=0,"",SUMIFS('Source - Billing Aug26'!$L$5:$L$773,'Source - Billing Aug26'!$E$5:$E$773,A471,'Source - Billing Aug26'!$B$5:$B$773,Billing_Month,'Source - Billing Aug26'!$H$5:$H$773,"MONTHLY_MOORAGE"))</f>
        <v>10.4</v>
      </c>
      <c r="P471" s="39" t="n">
        <f aca="false">IF(D471&lt;&gt;"OCCUPIED","",SUMIFS('Source - Billing Aug26'!$M$5:$M$773,'Source - Billing Aug26'!$E$5:$E$773,A471,'Source - Billing Aug26'!$B$5:$B$773,Billing_Month,'Source - Billing Aug26'!$H$5:$H$773,"MONTHLY_MOORAGE"))</f>
        <v>291.2</v>
      </c>
      <c r="Q471" s="39" t="n">
        <f aca="false">IF(D471&lt;&gt;"OCCUPIED","",P471-L471)</f>
        <v>0</v>
      </c>
      <c r="R471" s="26" t="str">
        <f aca="false">IF(D471&lt;&gt;"OCCUPIED","OUT OF SCOPE",IF(M471=0,"MISSING AUGUST BILL",IF(M471&gt;1,"DUPLICATE BILL",IF(ABS(Q471)&lt;0.01,"MATCH",IF(Q471&gt;0,"OVERBILLED","UNDERBILLED")))))</f>
        <v>MATCH</v>
      </c>
      <c r="S471" s="26" t="str">
        <f aca="false">IF(M471=0,"",IFERROR(INDEX('Source - Billing Aug26'!$C$5:$C$773,MATCH(A471,'Source - Billing Aug26'!$E$5:$E$773,0)),""))</f>
        <v>AC-VB-0905</v>
      </c>
    </row>
    <row r="472" customFormat="false" ht="15" hidden="false" customHeight="true" outlineLevel="0" collapsed="false">
      <c r="A472" s="26" t="str">
        <f aca="false">'Source - Inventory'!A462</f>
        <v>VB-0906</v>
      </c>
      <c r="B472" s="26" t="str">
        <f aca="false">'Source - Inventory'!B462</f>
        <v>Vessbank</v>
      </c>
      <c r="C472" s="26" t="str">
        <f aca="false">'Source - Inventory'!G462</f>
        <v>COVERED</v>
      </c>
      <c r="D472" s="26" t="str">
        <f aca="false">'Source - Inventory'!J462</f>
        <v>OCCUPIED</v>
      </c>
      <c r="E472" s="26" t="str">
        <f aca="false">'Source - Inventory'!L462</f>
        <v>WL-02747</v>
      </c>
      <c r="F472" s="26" t="str">
        <f aca="false">'Source - Inventory'!M462</f>
        <v>Angel Massey</v>
      </c>
      <c r="G472" s="26" t="n">
        <f aca="false">'Source - Inventory'!E462</f>
        <v>36</v>
      </c>
      <c r="H472" s="28" t="n">
        <f aca="false">'Source - Inventory'!O462</f>
        <v>29.3</v>
      </c>
      <c r="I472" s="28" t="n">
        <f aca="false">IF(D472="OCCUPIED",ROUNDUP(H472,0),"")</f>
        <v>30</v>
      </c>
      <c r="J472" s="28" t="n">
        <f aca="false">IF(D472="OCCUPIED",MAX(G472,I472),"")</f>
        <v>36</v>
      </c>
      <c r="K472" s="28" t="n">
        <f aca="false">IF(D472&lt;&gt;"OCCUPIED","",IF(C472="COVERED",Covered_Rate,Open_Rate))</f>
        <v>10.4</v>
      </c>
      <c r="L472" s="39" t="n">
        <f aca="false">IF(D472="OCCUPIED",J472*K472,"")</f>
        <v>374.4</v>
      </c>
      <c r="M472" s="26" t="n">
        <f aca="false">IF(D472&lt;&gt;"OCCUPIED","",COUNTIFS('Source - Billing Aug26'!$E$5:$E$773,A472,'Source - Billing Aug26'!$B$5:$B$773,Billing_Month,'Source - Billing Aug26'!$H$5:$H$773,"MONTHLY_MOORAGE"))</f>
        <v>1</v>
      </c>
      <c r="N472" s="28" t="n">
        <f aca="false">IF(M472=0,"",SUMIFS('Source - Billing Aug26'!$I$5:$I$773,'Source - Billing Aug26'!$E$5:$E$773,A472,'Source - Billing Aug26'!$B$5:$B$773,Billing_Month,'Source - Billing Aug26'!$H$5:$H$773,"MONTHLY_MOORAGE"))</f>
        <v>36</v>
      </c>
      <c r="O472" s="28" t="n">
        <f aca="false">IF(M472=0,"",SUMIFS('Source - Billing Aug26'!$L$5:$L$773,'Source - Billing Aug26'!$E$5:$E$773,A472,'Source - Billing Aug26'!$B$5:$B$773,Billing_Month,'Source - Billing Aug26'!$H$5:$H$773,"MONTHLY_MOORAGE"))</f>
        <v>10.4</v>
      </c>
      <c r="P472" s="39" t="n">
        <f aca="false">IF(D472&lt;&gt;"OCCUPIED","",SUMIFS('Source - Billing Aug26'!$M$5:$M$773,'Source - Billing Aug26'!$E$5:$E$773,A472,'Source - Billing Aug26'!$B$5:$B$773,Billing_Month,'Source - Billing Aug26'!$H$5:$H$773,"MONTHLY_MOORAGE"))</f>
        <v>374.4</v>
      </c>
      <c r="Q472" s="39" t="n">
        <f aca="false">IF(D472&lt;&gt;"OCCUPIED","",P472-L472)</f>
        <v>0</v>
      </c>
      <c r="R472" s="26" t="str">
        <f aca="false">IF(D472&lt;&gt;"OCCUPIED","OUT OF SCOPE",IF(M472=0,"MISSING AUGUST BILL",IF(M472&gt;1,"DUPLICATE BILL",IF(ABS(Q472)&lt;0.01,"MATCH",IF(Q472&gt;0,"OVERBILLED","UNDERBILLED")))))</f>
        <v>MATCH</v>
      </c>
      <c r="S472" s="26" t="str">
        <f aca="false">IF(M472=0,"",IFERROR(INDEX('Source - Billing Aug26'!$C$5:$C$773,MATCH(A472,'Source - Billing Aug26'!$E$5:$E$773,0)),""))</f>
        <v>AC-VB-0906</v>
      </c>
    </row>
    <row r="473" customFormat="false" ht="15" hidden="false" customHeight="true" outlineLevel="0" collapsed="false">
      <c r="A473" s="26" t="str">
        <f aca="false">'Source - Inventory'!A463</f>
        <v>VB-0907</v>
      </c>
      <c r="B473" s="26" t="str">
        <f aca="false">'Source - Inventory'!B463</f>
        <v>Vessbank</v>
      </c>
      <c r="C473" s="26" t="str">
        <f aca="false">'Source - Inventory'!G463</f>
        <v>COVERED</v>
      </c>
      <c r="D473" s="26" t="str">
        <f aca="false">'Source - Inventory'!J463</f>
        <v>OCCUPIED</v>
      </c>
      <c r="E473" s="26" t="str">
        <f aca="false">'Source - Inventory'!L463</f>
        <v>WL-03855</v>
      </c>
      <c r="F473" s="26" t="str">
        <f aca="false">'Source - Inventory'!M463</f>
        <v>Peggy Solomon</v>
      </c>
      <c r="G473" s="26" t="n">
        <f aca="false">'Source - Inventory'!E463</f>
        <v>28</v>
      </c>
      <c r="H473" s="28" t="n">
        <f aca="false">'Source - Inventory'!O463</f>
        <v>35.8</v>
      </c>
      <c r="I473" s="28" t="n">
        <f aca="false">IF(D473="OCCUPIED",ROUNDUP(H473,0),"")</f>
        <v>36</v>
      </c>
      <c r="J473" s="28" t="n">
        <f aca="false">IF(D473="OCCUPIED",MAX(G473,I473),"")</f>
        <v>36</v>
      </c>
      <c r="K473" s="28" t="n">
        <f aca="false">IF(D473&lt;&gt;"OCCUPIED","",IF(C473="COVERED",Covered_Rate,Open_Rate))</f>
        <v>10.4</v>
      </c>
      <c r="L473" s="39" t="n">
        <f aca="false">IF(D473="OCCUPIED",J473*K473,"")</f>
        <v>374.4</v>
      </c>
      <c r="M473" s="26" t="n">
        <f aca="false">IF(D473&lt;&gt;"OCCUPIED","",COUNTIFS('Source - Billing Aug26'!$E$5:$E$773,A473,'Source - Billing Aug26'!$B$5:$B$773,Billing_Month,'Source - Billing Aug26'!$H$5:$H$773,"MONTHLY_MOORAGE"))</f>
        <v>1</v>
      </c>
      <c r="N473" s="28" t="n">
        <f aca="false">IF(M473=0,"",SUMIFS('Source - Billing Aug26'!$I$5:$I$773,'Source - Billing Aug26'!$E$5:$E$773,A473,'Source - Billing Aug26'!$B$5:$B$773,Billing_Month,'Source - Billing Aug26'!$H$5:$H$773,"MONTHLY_MOORAGE"))</f>
        <v>36</v>
      </c>
      <c r="O473" s="28" t="n">
        <f aca="false">IF(M473=0,"",SUMIFS('Source - Billing Aug26'!$L$5:$L$773,'Source - Billing Aug26'!$E$5:$E$773,A473,'Source - Billing Aug26'!$B$5:$B$773,Billing_Month,'Source - Billing Aug26'!$H$5:$H$773,"MONTHLY_MOORAGE"))</f>
        <v>10.4</v>
      </c>
      <c r="P473" s="39" t="n">
        <f aca="false">IF(D473&lt;&gt;"OCCUPIED","",SUMIFS('Source - Billing Aug26'!$M$5:$M$773,'Source - Billing Aug26'!$E$5:$E$773,A473,'Source - Billing Aug26'!$B$5:$B$773,Billing_Month,'Source - Billing Aug26'!$H$5:$H$773,"MONTHLY_MOORAGE"))</f>
        <v>374.4</v>
      </c>
      <c r="Q473" s="39" t="n">
        <f aca="false">IF(D473&lt;&gt;"OCCUPIED","",P473-L473)</f>
        <v>0</v>
      </c>
      <c r="R473" s="26" t="str">
        <f aca="false">IF(D473&lt;&gt;"OCCUPIED","OUT OF SCOPE",IF(M473=0,"MISSING AUGUST BILL",IF(M473&gt;1,"DUPLICATE BILL",IF(ABS(Q473)&lt;0.01,"MATCH",IF(Q473&gt;0,"OVERBILLED","UNDERBILLED")))))</f>
        <v>MATCH</v>
      </c>
      <c r="S473" s="26" t="str">
        <f aca="false">IF(M473=0,"",IFERROR(INDEX('Source - Billing Aug26'!$C$5:$C$773,MATCH(A473,'Source - Billing Aug26'!$E$5:$E$773,0)),""))</f>
        <v>AC-VB-0907</v>
      </c>
    </row>
    <row r="474" customFormat="false" ht="15" hidden="false" customHeight="true" outlineLevel="0" collapsed="false">
      <c r="A474" s="26" t="str">
        <f aca="false">'Source - Inventory'!A464</f>
        <v>VB-0908</v>
      </c>
      <c r="B474" s="26" t="str">
        <f aca="false">'Source - Inventory'!B464</f>
        <v>Vessbank</v>
      </c>
      <c r="C474" s="26" t="str">
        <f aca="false">'Source - Inventory'!G464</f>
        <v>COVERED</v>
      </c>
      <c r="D474" s="26" t="str">
        <f aca="false">'Source - Inventory'!J464</f>
        <v>OCCUPIED</v>
      </c>
      <c r="E474" s="26" t="str">
        <f aca="false">'Source - Inventory'!L464</f>
        <v>WL-02711</v>
      </c>
      <c r="F474" s="26" t="str">
        <f aca="false">'Source - Inventory'!M464</f>
        <v>David Baker</v>
      </c>
      <c r="G474" s="26" t="n">
        <f aca="false">'Source - Inventory'!E464</f>
        <v>32</v>
      </c>
      <c r="H474" s="28" t="n">
        <f aca="false">'Source - Inventory'!O464</f>
        <v>55.4</v>
      </c>
      <c r="I474" s="28" t="n">
        <f aca="false">IF(D474="OCCUPIED",ROUNDUP(H474,0),"")</f>
        <v>56</v>
      </c>
      <c r="J474" s="28" t="n">
        <f aca="false">IF(D474="OCCUPIED",MAX(G474,I474),"")</f>
        <v>56</v>
      </c>
      <c r="K474" s="28" t="n">
        <f aca="false">IF(D474&lt;&gt;"OCCUPIED","",IF(C474="COVERED",Covered_Rate,Open_Rate))</f>
        <v>10.4</v>
      </c>
      <c r="L474" s="39" t="n">
        <f aca="false">IF(D474="OCCUPIED",J474*K474,"")</f>
        <v>582.4</v>
      </c>
      <c r="M474" s="26" t="n">
        <f aca="false">IF(D474&lt;&gt;"OCCUPIED","",COUNTIFS('Source - Billing Aug26'!$E$5:$E$773,A474,'Source - Billing Aug26'!$B$5:$B$773,Billing_Month,'Source - Billing Aug26'!$H$5:$H$773,"MONTHLY_MOORAGE"))</f>
        <v>1</v>
      </c>
      <c r="N474" s="28" t="n">
        <f aca="false">IF(M474=0,"",SUMIFS('Source - Billing Aug26'!$I$5:$I$773,'Source - Billing Aug26'!$E$5:$E$773,A474,'Source - Billing Aug26'!$B$5:$B$773,Billing_Month,'Source - Billing Aug26'!$H$5:$H$773,"MONTHLY_MOORAGE"))</f>
        <v>56</v>
      </c>
      <c r="O474" s="28" t="n">
        <f aca="false">IF(M474=0,"",SUMIFS('Source - Billing Aug26'!$L$5:$L$773,'Source - Billing Aug26'!$E$5:$E$773,A474,'Source - Billing Aug26'!$B$5:$B$773,Billing_Month,'Source - Billing Aug26'!$H$5:$H$773,"MONTHLY_MOORAGE"))</f>
        <v>10.4</v>
      </c>
      <c r="P474" s="39" t="n">
        <f aca="false">IF(D474&lt;&gt;"OCCUPIED","",SUMIFS('Source - Billing Aug26'!$M$5:$M$773,'Source - Billing Aug26'!$E$5:$E$773,A474,'Source - Billing Aug26'!$B$5:$B$773,Billing_Month,'Source - Billing Aug26'!$H$5:$H$773,"MONTHLY_MOORAGE"))</f>
        <v>582.4</v>
      </c>
      <c r="Q474" s="39" t="n">
        <f aca="false">IF(D474&lt;&gt;"OCCUPIED","",P474-L474)</f>
        <v>0</v>
      </c>
      <c r="R474" s="26" t="str">
        <f aca="false">IF(D474&lt;&gt;"OCCUPIED","OUT OF SCOPE",IF(M474=0,"MISSING AUGUST BILL",IF(M474&gt;1,"DUPLICATE BILL",IF(ABS(Q474)&lt;0.01,"MATCH",IF(Q474&gt;0,"OVERBILLED","UNDERBILLED")))))</f>
        <v>MATCH</v>
      </c>
      <c r="S474" s="26" t="str">
        <f aca="false">IF(M474=0,"",IFERROR(INDEX('Source - Billing Aug26'!$C$5:$C$773,MATCH(A474,'Source - Billing Aug26'!$E$5:$E$773,0)),""))</f>
        <v>AC-VB-0908</v>
      </c>
    </row>
    <row r="475" customFormat="false" ht="15" hidden="false" customHeight="true" outlineLevel="0" collapsed="false">
      <c r="A475" s="26" t="str">
        <f aca="false">'Source - Inventory'!A465</f>
        <v>VB-0909</v>
      </c>
      <c r="B475" s="26" t="str">
        <f aca="false">'Source - Inventory'!B465</f>
        <v>Vessbank</v>
      </c>
      <c r="C475" s="26" t="str">
        <f aca="false">'Source - Inventory'!G465</f>
        <v>COVERED</v>
      </c>
      <c r="D475" s="26" t="str">
        <f aca="false">'Source - Inventory'!J465</f>
        <v>OCCUPIED</v>
      </c>
      <c r="E475" s="26" t="str">
        <f aca="false">'Source - Inventory'!L465</f>
        <v>WL-02313</v>
      </c>
      <c r="F475" s="26" t="str">
        <f aca="false">'Source - Inventory'!M465</f>
        <v>Aaron Bell</v>
      </c>
      <c r="G475" s="26" t="n">
        <f aca="false">'Source - Inventory'!E465</f>
        <v>24</v>
      </c>
      <c r="H475" s="28" t="n">
        <f aca="false">'Source - Inventory'!O465</f>
        <v>61.6</v>
      </c>
      <c r="I475" s="28" t="n">
        <f aca="false">IF(D475="OCCUPIED",ROUNDUP(H475,0),"")</f>
        <v>62</v>
      </c>
      <c r="J475" s="28" t="n">
        <f aca="false">IF(D475="OCCUPIED",MAX(G475,I475),"")</f>
        <v>62</v>
      </c>
      <c r="K475" s="28" t="n">
        <f aca="false">IF(D475&lt;&gt;"OCCUPIED","",IF(C475="COVERED",Covered_Rate,Open_Rate))</f>
        <v>10.4</v>
      </c>
      <c r="L475" s="39" t="n">
        <f aca="false">IF(D475="OCCUPIED",J475*K475,"")</f>
        <v>644.8</v>
      </c>
      <c r="M475" s="26" t="n">
        <f aca="false">IF(D475&lt;&gt;"OCCUPIED","",COUNTIFS('Source - Billing Aug26'!$E$5:$E$773,A475,'Source - Billing Aug26'!$B$5:$B$773,Billing_Month,'Source - Billing Aug26'!$H$5:$H$773,"MONTHLY_MOORAGE"))</f>
        <v>1</v>
      </c>
      <c r="N475" s="28" t="n">
        <f aca="false">IF(M475=0,"",SUMIFS('Source - Billing Aug26'!$I$5:$I$773,'Source - Billing Aug26'!$E$5:$E$773,A475,'Source - Billing Aug26'!$B$5:$B$773,Billing_Month,'Source - Billing Aug26'!$H$5:$H$773,"MONTHLY_MOORAGE"))</f>
        <v>62</v>
      </c>
      <c r="O475" s="28" t="n">
        <f aca="false">IF(M475=0,"",SUMIFS('Source - Billing Aug26'!$L$5:$L$773,'Source - Billing Aug26'!$E$5:$E$773,A475,'Source - Billing Aug26'!$B$5:$B$773,Billing_Month,'Source - Billing Aug26'!$H$5:$H$773,"MONTHLY_MOORAGE"))</f>
        <v>10.4</v>
      </c>
      <c r="P475" s="39" t="n">
        <f aca="false">IF(D475&lt;&gt;"OCCUPIED","",SUMIFS('Source - Billing Aug26'!$M$5:$M$773,'Source - Billing Aug26'!$E$5:$E$773,A475,'Source - Billing Aug26'!$B$5:$B$773,Billing_Month,'Source - Billing Aug26'!$H$5:$H$773,"MONTHLY_MOORAGE"))</f>
        <v>644.8</v>
      </c>
      <c r="Q475" s="39" t="n">
        <f aca="false">IF(D475&lt;&gt;"OCCUPIED","",P475-L475)</f>
        <v>0</v>
      </c>
      <c r="R475" s="26" t="str">
        <f aca="false">IF(D475&lt;&gt;"OCCUPIED","OUT OF SCOPE",IF(M475=0,"MISSING AUGUST BILL",IF(M475&gt;1,"DUPLICATE BILL",IF(ABS(Q475)&lt;0.01,"MATCH",IF(Q475&gt;0,"OVERBILLED","UNDERBILLED")))))</f>
        <v>MATCH</v>
      </c>
      <c r="S475" s="26" t="str">
        <f aca="false">IF(M475=0,"",IFERROR(INDEX('Source - Billing Aug26'!$C$5:$C$773,MATCH(A475,'Source - Billing Aug26'!$E$5:$E$773,0)),""))</f>
        <v>AC-VB-0909</v>
      </c>
    </row>
    <row r="476" customFormat="false" ht="15" hidden="false" customHeight="true" outlineLevel="0" collapsed="false">
      <c r="A476" s="26" t="str">
        <f aca="false">'Source - Inventory'!A466</f>
        <v>VB-0910</v>
      </c>
      <c r="B476" s="26" t="str">
        <f aca="false">'Source - Inventory'!B466</f>
        <v>Vessbank</v>
      </c>
      <c r="C476" s="26" t="str">
        <f aca="false">'Source - Inventory'!G466</f>
        <v>COVERED</v>
      </c>
      <c r="D476" s="26" t="str">
        <f aca="false">'Source - Inventory'!J466</f>
        <v>OCCUPIED</v>
      </c>
      <c r="E476" s="26" t="str">
        <f aca="false">'Source - Inventory'!L466</f>
        <v>WL-03308</v>
      </c>
      <c r="F476" s="26" t="str">
        <f aca="false">'Source - Inventory'!M466</f>
        <v>Tanya Hunt</v>
      </c>
      <c r="G476" s="26" t="n">
        <f aca="false">'Source - Inventory'!E466</f>
        <v>36</v>
      </c>
      <c r="H476" s="28" t="n">
        <f aca="false">'Source - Inventory'!O466</f>
        <v>61</v>
      </c>
      <c r="I476" s="28" t="n">
        <f aca="false">IF(D476="OCCUPIED",ROUNDUP(H476,0),"")</f>
        <v>61</v>
      </c>
      <c r="J476" s="28" t="n">
        <f aca="false">IF(D476="OCCUPIED",MAX(G476,I476),"")</f>
        <v>61</v>
      </c>
      <c r="K476" s="28" t="n">
        <f aca="false">IF(D476&lt;&gt;"OCCUPIED","",IF(C476="COVERED",Covered_Rate,Open_Rate))</f>
        <v>10.4</v>
      </c>
      <c r="L476" s="39" t="n">
        <f aca="false">IF(D476="OCCUPIED",J476*K476,"")</f>
        <v>634.4</v>
      </c>
      <c r="M476" s="26" t="n">
        <f aca="false">IF(D476&lt;&gt;"OCCUPIED","",COUNTIFS('Source - Billing Aug26'!$E$5:$E$773,A476,'Source - Billing Aug26'!$B$5:$B$773,Billing_Month,'Source - Billing Aug26'!$H$5:$H$773,"MONTHLY_MOORAGE"))</f>
        <v>1</v>
      </c>
      <c r="N476" s="28" t="n">
        <f aca="false">IF(M476=0,"",SUMIFS('Source - Billing Aug26'!$I$5:$I$773,'Source - Billing Aug26'!$E$5:$E$773,A476,'Source - Billing Aug26'!$B$5:$B$773,Billing_Month,'Source - Billing Aug26'!$H$5:$H$773,"MONTHLY_MOORAGE"))</f>
        <v>61</v>
      </c>
      <c r="O476" s="28" t="n">
        <f aca="false">IF(M476=0,"",SUMIFS('Source - Billing Aug26'!$L$5:$L$773,'Source - Billing Aug26'!$E$5:$E$773,A476,'Source - Billing Aug26'!$B$5:$B$773,Billing_Month,'Source - Billing Aug26'!$H$5:$H$773,"MONTHLY_MOORAGE"))</f>
        <v>10.4</v>
      </c>
      <c r="P476" s="39" t="n">
        <f aca="false">IF(D476&lt;&gt;"OCCUPIED","",SUMIFS('Source - Billing Aug26'!$M$5:$M$773,'Source - Billing Aug26'!$E$5:$E$773,A476,'Source - Billing Aug26'!$B$5:$B$773,Billing_Month,'Source - Billing Aug26'!$H$5:$H$773,"MONTHLY_MOORAGE"))</f>
        <v>634.4</v>
      </c>
      <c r="Q476" s="39" t="n">
        <f aca="false">IF(D476&lt;&gt;"OCCUPIED","",P476-L476)</f>
        <v>0</v>
      </c>
      <c r="R476" s="26" t="str">
        <f aca="false">IF(D476&lt;&gt;"OCCUPIED","OUT OF SCOPE",IF(M476=0,"MISSING AUGUST BILL",IF(M476&gt;1,"DUPLICATE BILL",IF(ABS(Q476)&lt;0.01,"MATCH",IF(Q476&gt;0,"OVERBILLED","UNDERBILLED")))))</f>
        <v>MATCH</v>
      </c>
      <c r="S476" s="26" t="str">
        <f aca="false">IF(M476=0,"",IFERROR(INDEX('Source - Billing Aug26'!$C$5:$C$773,MATCH(A476,'Source - Billing Aug26'!$E$5:$E$773,0)),""))</f>
        <v>AC-VB-0910</v>
      </c>
    </row>
    <row r="477" customFormat="false" ht="15" hidden="false" customHeight="true" outlineLevel="0" collapsed="false">
      <c r="A477" s="26" t="str">
        <f aca="false">'Source - Inventory'!A467</f>
        <v>VB-0911</v>
      </c>
      <c r="B477" s="26" t="str">
        <f aca="false">'Source - Inventory'!B467</f>
        <v>Vessbank</v>
      </c>
      <c r="C477" s="26" t="str">
        <f aca="false">'Source - Inventory'!G467</f>
        <v>COVERED</v>
      </c>
      <c r="D477" s="26" t="str">
        <f aca="false">'Source - Inventory'!J467</f>
        <v>OCCUPIED</v>
      </c>
      <c r="E477" s="26" t="str">
        <f aca="false">'Source - Inventory'!L467</f>
        <v>WL-01513</v>
      </c>
      <c r="F477" s="26" t="str">
        <f aca="false">'Source - Inventory'!M467</f>
        <v>Jennifer Thomas</v>
      </c>
      <c r="G477" s="26" t="n">
        <f aca="false">'Source - Inventory'!E467</f>
        <v>40</v>
      </c>
      <c r="H477" s="28" t="n">
        <f aca="false">'Source - Inventory'!O467</f>
        <v>47.3</v>
      </c>
      <c r="I477" s="28" t="n">
        <f aca="false">IF(D477="OCCUPIED",ROUNDUP(H477,0),"")</f>
        <v>48</v>
      </c>
      <c r="J477" s="28" t="n">
        <f aca="false">IF(D477="OCCUPIED",MAX(G477,I477),"")</f>
        <v>48</v>
      </c>
      <c r="K477" s="28" t="n">
        <f aca="false">IF(D477&lt;&gt;"OCCUPIED","",IF(C477="COVERED",Covered_Rate,Open_Rate))</f>
        <v>10.4</v>
      </c>
      <c r="L477" s="39" t="n">
        <f aca="false">IF(D477="OCCUPIED",J477*K477,"")</f>
        <v>499.2</v>
      </c>
      <c r="M477" s="26" t="n">
        <f aca="false">IF(D477&lt;&gt;"OCCUPIED","",COUNTIFS('Source - Billing Aug26'!$E$5:$E$773,A477,'Source - Billing Aug26'!$B$5:$B$773,Billing_Month,'Source - Billing Aug26'!$H$5:$H$773,"MONTHLY_MOORAGE"))</f>
        <v>1</v>
      </c>
      <c r="N477" s="28" t="n">
        <f aca="false">IF(M477=0,"",SUMIFS('Source - Billing Aug26'!$I$5:$I$773,'Source - Billing Aug26'!$E$5:$E$773,A477,'Source - Billing Aug26'!$B$5:$B$773,Billing_Month,'Source - Billing Aug26'!$H$5:$H$773,"MONTHLY_MOORAGE"))</f>
        <v>48</v>
      </c>
      <c r="O477" s="28" t="n">
        <f aca="false">IF(M477=0,"",SUMIFS('Source - Billing Aug26'!$L$5:$L$773,'Source - Billing Aug26'!$E$5:$E$773,A477,'Source - Billing Aug26'!$B$5:$B$773,Billing_Month,'Source - Billing Aug26'!$H$5:$H$773,"MONTHLY_MOORAGE"))</f>
        <v>10.4</v>
      </c>
      <c r="P477" s="39" t="n">
        <f aca="false">IF(D477&lt;&gt;"OCCUPIED","",SUMIFS('Source - Billing Aug26'!$M$5:$M$773,'Source - Billing Aug26'!$E$5:$E$773,A477,'Source - Billing Aug26'!$B$5:$B$773,Billing_Month,'Source - Billing Aug26'!$H$5:$H$773,"MONTHLY_MOORAGE"))</f>
        <v>499.2</v>
      </c>
      <c r="Q477" s="39" t="n">
        <f aca="false">IF(D477&lt;&gt;"OCCUPIED","",P477-L477)</f>
        <v>0</v>
      </c>
      <c r="R477" s="26" t="str">
        <f aca="false">IF(D477&lt;&gt;"OCCUPIED","OUT OF SCOPE",IF(M477=0,"MISSING AUGUST BILL",IF(M477&gt;1,"DUPLICATE BILL",IF(ABS(Q477)&lt;0.01,"MATCH",IF(Q477&gt;0,"OVERBILLED","UNDERBILLED")))))</f>
        <v>MATCH</v>
      </c>
      <c r="S477" s="26" t="str">
        <f aca="false">IF(M477=0,"",IFERROR(INDEX('Source - Billing Aug26'!$C$5:$C$773,MATCH(A477,'Source - Billing Aug26'!$E$5:$E$773,0)),""))</f>
        <v>AC-VB-0911</v>
      </c>
    </row>
    <row r="478" customFormat="false" ht="15" hidden="false" customHeight="true" outlineLevel="0" collapsed="false">
      <c r="A478" s="26" t="str">
        <f aca="false">'Source - Inventory'!A468</f>
        <v>VB-0912</v>
      </c>
      <c r="B478" s="26" t="str">
        <f aca="false">'Source - Inventory'!B468</f>
        <v>Vessbank</v>
      </c>
      <c r="C478" s="26" t="str">
        <f aca="false">'Source - Inventory'!G468</f>
        <v>COVERED</v>
      </c>
      <c r="D478" s="26" t="str">
        <f aca="false">'Source - Inventory'!J468</f>
        <v>OCCUPIED</v>
      </c>
      <c r="E478" s="26" t="str">
        <f aca="false">'Source - Inventory'!L468</f>
        <v>WL-01027</v>
      </c>
      <c r="F478" s="26" t="str">
        <f aca="false">'Source - Inventory'!M468</f>
        <v>Rachel Jones</v>
      </c>
      <c r="G478" s="26" t="n">
        <f aca="false">'Source - Inventory'!E468</f>
        <v>40</v>
      </c>
      <c r="H478" s="28" t="n">
        <f aca="false">'Source - Inventory'!O468</f>
        <v>53.9</v>
      </c>
      <c r="I478" s="28" t="n">
        <f aca="false">IF(D478="OCCUPIED",ROUNDUP(H478,0),"")</f>
        <v>54</v>
      </c>
      <c r="J478" s="28" t="n">
        <f aca="false">IF(D478="OCCUPIED",MAX(G478,I478),"")</f>
        <v>54</v>
      </c>
      <c r="K478" s="28" t="n">
        <f aca="false">IF(D478&lt;&gt;"OCCUPIED","",IF(C478="COVERED",Covered_Rate,Open_Rate))</f>
        <v>10.4</v>
      </c>
      <c r="L478" s="39" t="n">
        <f aca="false">IF(D478="OCCUPIED",J478*K478,"")</f>
        <v>561.6</v>
      </c>
      <c r="M478" s="26" t="n">
        <f aca="false">IF(D478&lt;&gt;"OCCUPIED","",COUNTIFS('Source - Billing Aug26'!$E$5:$E$773,A478,'Source - Billing Aug26'!$B$5:$B$773,Billing_Month,'Source - Billing Aug26'!$H$5:$H$773,"MONTHLY_MOORAGE"))</f>
        <v>1</v>
      </c>
      <c r="N478" s="28" t="n">
        <f aca="false">IF(M478=0,"",SUMIFS('Source - Billing Aug26'!$I$5:$I$773,'Source - Billing Aug26'!$E$5:$E$773,A478,'Source - Billing Aug26'!$B$5:$B$773,Billing_Month,'Source - Billing Aug26'!$H$5:$H$773,"MONTHLY_MOORAGE"))</f>
        <v>54</v>
      </c>
      <c r="O478" s="28" t="n">
        <f aca="false">IF(M478=0,"",SUMIFS('Source - Billing Aug26'!$L$5:$L$773,'Source - Billing Aug26'!$E$5:$E$773,A478,'Source - Billing Aug26'!$B$5:$B$773,Billing_Month,'Source - Billing Aug26'!$H$5:$H$773,"MONTHLY_MOORAGE"))</f>
        <v>10.4</v>
      </c>
      <c r="P478" s="39" t="n">
        <f aca="false">IF(D478&lt;&gt;"OCCUPIED","",SUMIFS('Source - Billing Aug26'!$M$5:$M$773,'Source - Billing Aug26'!$E$5:$E$773,A478,'Source - Billing Aug26'!$B$5:$B$773,Billing_Month,'Source - Billing Aug26'!$H$5:$H$773,"MONTHLY_MOORAGE"))</f>
        <v>561.6</v>
      </c>
      <c r="Q478" s="39" t="n">
        <f aca="false">IF(D478&lt;&gt;"OCCUPIED","",P478-L478)</f>
        <v>0</v>
      </c>
      <c r="R478" s="26" t="str">
        <f aca="false">IF(D478&lt;&gt;"OCCUPIED","OUT OF SCOPE",IF(M478=0,"MISSING AUGUST BILL",IF(M478&gt;1,"DUPLICATE BILL",IF(ABS(Q478)&lt;0.01,"MATCH",IF(Q478&gt;0,"OVERBILLED","UNDERBILLED")))))</f>
        <v>MATCH</v>
      </c>
      <c r="S478" s="26" t="str">
        <f aca="false">IF(M478=0,"",IFERROR(INDEX('Source - Billing Aug26'!$C$5:$C$773,MATCH(A478,'Source - Billing Aug26'!$E$5:$E$773,0)),""))</f>
        <v>AC-VB-0912</v>
      </c>
    </row>
    <row r="479" customFormat="false" ht="15" hidden="false" customHeight="true" outlineLevel="0" collapsed="false">
      <c r="A479" s="26" t="str">
        <f aca="false">'Source - Inventory'!A469</f>
        <v>VB-0913</v>
      </c>
      <c r="B479" s="26" t="str">
        <f aca="false">'Source - Inventory'!B469</f>
        <v>Vessbank</v>
      </c>
      <c r="C479" s="26" t="str">
        <f aca="false">'Source - Inventory'!G469</f>
        <v>COVERED</v>
      </c>
      <c r="D479" s="26" t="str">
        <f aca="false">'Source - Inventory'!J469</f>
        <v>OCCUPIED</v>
      </c>
      <c r="E479" s="26" t="str">
        <f aca="false">'Source - Inventory'!L469</f>
        <v>WL-03838</v>
      </c>
      <c r="F479" s="26" t="str">
        <f aca="false">'Source - Inventory'!M469</f>
        <v>Sean Cruz</v>
      </c>
      <c r="G479" s="26" t="n">
        <f aca="false">'Source - Inventory'!E469</f>
        <v>24</v>
      </c>
      <c r="H479" s="28" t="n">
        <f aca="false">'Source - Inventory'!O469</f>
        <v>29.2</v>
      </c>
      <c r="I479" s="28" t="n">
        <f aca="false">IF(D479="OCCUPIED",ROUNDUP(H479,0),"")</f>
        <v>30</v>
      </c>
      <c r="J479" s="28" t="n">
        <f aca="false">IF(D479="OCCUPIED",MAX(G479,I479),"")</f>
        <v>30</v>
      </c>
      <c r="K479" s="28" t="n">
        <f aca="false">IF(D479&lt;&gt;"OCCUPIED","",IF(C479="COVERED",Covered_Rate,Open_Rate))</f>
        <v>10.4</v>
      </c>
      <c r="L479" s="39" t="n">
        <f aca="false">IF(D479="OCCUPIED",J479*K479,"")</f>
        <v>312</v>
      </c>
      <c r="M479" s="26" t="n">
        <f aca="false">IF(D479&lt;&gt;"OCCUPIED","",COUNTIFS('Source - Billing Aug26'!$E$5:$E$773,A479,'Source - Billing Aug26'!$B$5:$B$773,Billing_Month,'Source - Billing Aug26'!$H$5:$H$773,"MONTHLY_MOORAGE"))</f>
        <v>1</v>
      </c>
      <c r="N479" s="28" t="n">
        <f aca="false">IF(M479=0,"",SUMIFS('Source - Billing Aug26'!$I$5:$I$773,'Source - Billing Aug26'!$E$5:$E$773,A479,'Source - Billing Aug26'!$B$5:$B$773,Billing_Month,'Source - Billing Aug26'!$H$5:$H$773,"MONTHLY_MOORAGE"))</f>
        <v>30</v>
      </c>
      <c r="O479" s="28" t="n">
        <f aca="false">IF(M479=0,"",SUMIFS('Source - Billing Aug26'!$L$5:$L$773,'Source - Billing Aug26'!$E$5:$E$773,A479,'Source - Billing Aug26'!$B$5:$B$773,Billing_Month,'Source - Billing Aug26'!$H$5:$H$773,"MONTHLY_MOORAGE"))</f>
        <v>10.4</v>
      </c>
      <c r="P479" s="39" t="n">
        <f aca="false">IF(D479&lt;&gt;"OCCUPIED","",SUMIFS('Source - Billing Aug26'!$M$5:$M$773,'Source - Billing Aug26'!$E$5:$E$773,A479,'Source - Billing Aug26'!$B$5:$B$773,Billing_Month,'Source - Billing Aug26'!$H$5:$H$773,"MONTHLY_MOORAGE"))</f>
        <v>312</v>
      </c>
      <c r="Q479" s="39" t="n">
        <f aca="false">IF(D479&lt;&gt;"OCCUPIED","",P479-L479)</f>
        <v>0</v>
      </c>
      <c r="R479" s="26" t="str">
        <f aca="false">IF(D479&lt;&gt;"OCCUPIED","OUT OF SCOPE",IF(M479=0,"MISSING AUGUST BILL",IF(M479&gt;1,"DUPLICATE BILL",IF(ABS(Q479)&lt;0.01,"MATCH",IF(Q479&gt;0,"OVERBILLED","UNDERBILLED")))))</f>
        <v>MATCH</v>
      </c>
      <c r="S479" s="26" t="str">
        <f aca="false">IF(M479=0,"",IFERROR(INDEX('Source - Billing Aug26'!$C$5:$C$773,MATCH(A479,'Source - Billing Aug26'!$E$5:$E$773,0)),""))</f>
        <v>AC-VB-0913</v>
      </c>
    </row>
    <row r="480" customFormat="false" ht="15" hidden="false" customHeight="true" outlineLevel="0" collapsed="false">
      <c r="A480" s="26" t="str">
        <f aca="false">'Source - Inventory'!A470</f>
        <v>VB-0914</v>
      </c>
      <c r="B480" s="26" t="str">
        <f aca="false">'Source - Inventory'!B470</f>
        <v>Vessbank</v>
      </c>
      <c r="C480" s="26" t="str">
        <f aca="false">'Source - Inventory'!G470</f>
        <v>COVERED</v>
      </c>
      <c r="D480" s="26" t="str">
        <f aca="false">'Source - Inventory'!J470</f>
        <v>OCCUPIED</v>
      </c>
      <c r="E480" s="26" t="str">
        <f aca="false">'Source - Inventory'!L470</f>
        <v>WL-02950</v>
      </c>
      <c r="F480" s="26" t="str">
        <f aca="false">'Source - Inventory'!M470</f>
        <v>Travis Young</v>
      </c>
      <c r="G480" s="26" t="n">
        <f aca="false">'Source - Inventory'!E470</f>
        <v>28</v>
      </c>
      <c r="H480" s="28" t="n">
        <f aca="false">'Source - Inventory'!O470</f>
        <v>23.5</v>
      </c>
      <c r="I480" s="28" t="n">
        <f aca="false">IF(D480="OCCUPIED",ROUNDUP(H480,0),"")</f>
        <v>24</v>
      </c>
      <c r="J480" s="28" t="n">
        <f aca="false">IF(D480="OCCUPIED",MAX(G480,I480),"")</f>
        <v>28</v>
      </c>
      <c r="K480" s="28" t="n">
        <f aca="false">IF(D480&lt;&gt;"OCCUPIED","",IF(C480="COVERED",Covered_Rate,Open_Rate))</f>
        <v>10.4</v>
      </c>
      <c r="L480" s="39" t="n">
        <f aca="false">IF(D480="OCCUPIED",J480*K480,"")</f>
        <v>291.2</v>
      </c>
      <c r="M480" s="26" t="n">
        <f aca="false">IF(D480&lt;&gt;"OCCUPIED","",COUNTIFS('Source - Billing Aug26'!$E$5:$E$773,A480,'Source - Billing Aug26'!$B$5:$B$773,Billing_Month,'Source - Billing Aug26'!$H$5:$H$773,"MONTHLY_MOORAGE"))</f>
        <v>1</v>
      </c>
      <c r="N480" s="28" t="n">
        <f aca="false">IF(M480=0,"",SUMIFS('Source - Billing Aug26'!$I$5:$I$773,'Source - Billing Aug26'!$E$5:$E$773,A480,'Source - Billing Aug26'!$B$5:$B$773,Billing_Month,'Source - Billing Aug26'!$H$5:$H$773,"MONTHLY_MOORAGE"))</f>
        <v>28</v>
      </c>
      <c r="O480" s="28" t="n">
        <f aca="false">IF(M480=0,"",SUMIFS('Source - Billing Aug26'!$L$5:$L$773,'Source - Billing Aug26'!$E$5:$E$773,A480,'Source - Billing Aug26'!$B$5:$B$773,Billing_Month,'Source - Billing Aug26'!$H$5:$H$773,"MONTHLY_MOORAGE"))</f>
        <v>10.4</v>
      </c>
      <c r="P480" s="39" t="n">
        <f aca="false">IF(D480&lt;&gt;"OCCUPIED","",SUMIFS('Source - Billing Aug26'!$M$5:$M$773,'Source - Billing Aug26'!$E$5:$E$773,A480,'Source - Billing Aug26'!$B$5:$B$773,Billing_Month,'Source - Billing Aug26'!$H$5:$H$773,"MONTHLY_MOORAGE"))</f>
        <v>291.2</v>
      </c>
      <c r="Q480" s="39" t="n">
        <f aca="false">IF(D480&lt;&gt;"OCCUPIED","",P480-L480)</f>
        <v>0</v>
      </c>
      <c r="R480" s="26" t="str">
        <f aca="false">IF(D480&lt;&gt;"OCCUPIED","OUT OF SCOPE",IF(M480=0,"MISSING AUGUST BILL",IF(M480&gt;1,"DUPLICATE BILL",IF(ABS(Q480)&lt;0.01,"MATCH",IF(Q480&gt;0,"OVERBILLED","UNDERBILLED")))))</f>
        <v>MATCH</v>
      </c>
      <c r="S480" s="26" t="str">
        <f aca="false">IF(M480=0,"",IFERROR(INDEX('Source - Billing Aug26'!$C$5:$C$773,MATCH(A480,'Source - Billing Aug26'!$E$5:$E$773,0)),""))</f>
        <v>AC-VB-0914</v>
      </c>
    </row>
    <row r="481" customFormat="false" ht="15" hidden="false" customHeight="true" outlineLevel="0" collapsed="false">
      <c r="A481" s="26" t="str">
        <f aca="false">'Source - Inventory'!A471</f>
        <v>VB-0915</v>
      </c>
      <c r="B481" s="26" t="str">
        <f aca="false">'Source - Inventory'!B471</f>
        <v>Vessbank</v>
      </c>
      <c r="C481" s="26" t="str">
        <f aca="false">'Source - Inventory'!G471</f>
        <v>COVERED</v>
      </c>
      <c r="D481" s="26" t="str">
        <f aca="false">'Source - Inventory'!J471</f>
        <v>OCCUPIED</v>
      </c>
      <c r="E481" s="26" t="str">
        <f aca="false">'Source - Inventory'!L471</f>
        <v>WL-02424</v>
      </c>
      <c r="F481" s="26" t="str">
        <f aca="false">'Source - Inventory'!M471</f>
        <v>Jessica Nguyen</v>
      </c>
      <c r="G481" s="26" t="n">
        <f aca="false">'Source - Inventory'!E471</f>
        <v>28</v>
      </c>
      <c r="H481" s="28" t="n">
        <f aca="false">'Source - Inventory'!O471</f>
        <v>37</v>
      </c>
      <c r="I481" s="28" t="n">
        <f aca="false">IF(D481="OCCUPIED",ROUNDUP(H481,0),"")</f>
        <v>37</v>
      </c>
      <c r="J481" s="28" t="n">
        <f aca="false">IF(D481="OCCUPIED",MAX(G481,I481),"")</f>
        <v>37</v>
      </c>
      <c r="K481" s="28" t="n">
        <f aca="false">IF(D481&lt;&gt;"OCCUPIED","",IF(C481="COVERED",Covered_Rate,Open_Rate))</f>
        <v>10.4</v>
      </c>
      <c r="L481" s="39" t="n">
        <f aca="false">IF(D481="OCCUPIED",J481*K481,"")</f>
        <v>384.8</v>
      </c>
      <c r="M481" s="26" t="n">
        <f aca="false">IF(D481&lt;&gt;"OCCUPIED","",COUNTIFS('Source - Billing Aug26'!$E$5:$E$773,A481,'Source - Billing Aug26'!$B$5:$B$773,Billing_Month,'Source - Billing Aug26'!$H$5:$H$773,"MONTHLY_MOORAGE"))</f>
        <v>1</v>
      </c>
      <c r="N481" s="28" t="n">
        <f aca="false">IF(M481=0,"",SUMIFS('Source - Billing Aug26'!$I$5:$I$773,'Source - Billing Aug26'!$E$5:$E$773,A481,'Source - Billing Aug26'!$B$5:$B$773,Billing_Month,'Source - Billing Aug26'!$H$5:$H$773,"MONTHLY_MOORAGE"))</f>
        <v>37</v>
      </c>
      <c r="O481" s="28" t="n">
        <f aca="false">IF(M481=0,"",SUMIFS('Source - Billing Aug26'!$L$5:$L$773,'Source - Billing Aug26'!$E$5:$E$773,A481,'Source - Billing Aug26'!$B$5:$B$773,Billing_Month,'Source - Billing Aug26'!$H$5:$H$773,"MONTHLY_MOORAGE"))</f>
        <v>10.4</v>
      </c>
      <c r="P481" s="39" t="n">
        <f aca="false">IF(D481&lt;&gt;"OCCUPIED","",SUMIFS('Source - Billing Aug26'!$M$5:$M$773,'Source - Billing Aug26'!$E$5:$E$773,A481,'Source - Billing Aug26'!$B$5:$B$773,Billing_Month,'Source - Billing Aug26'!$H$5:$H$773,"MONTHLY_MOORAGE"))</f>
        <v>384.8</v>
      </c>
      <c r="Q481" s="39" t="n">
        <f aca="false">IF(D481&lt;&gt;"OCCUPIED","",P481-L481)</f>
        <v>0</v>
      </c>
      <c r="R481" s="26" t="str">
        <f aca="false">IF(D481&lt;&gt;"OCCUPIED","OUT OF SCOPE",IF(M481=0,"MISSING AUGUST BILL",IF(M481&gt;1,"DUPLICATE BILL",IF(ABS(Q481)&lt;0.01,"MATCH",IF(Q481&gt;0,"OVERBILLED","UNDERBILLED")))))</f>
        <v>MATCH</v>
      </c>
      <c r="S481" s="26" t="str">
        <f aca="false">IF(M481=0,"",IFERROR(INDEX('Source - Billing Aug26'!$C$5:$C$773,MATCH(A481,'Source - Billing Aug26'!$E$5:$E$773,0)),""))</f>
        <v>AC-VB-0915</v>
      </c>
    </row>
    <row r="482" customFormat="false" ht="15" hidden="false" customHeight="true" outlineLevel="0" collapsed="false">
      <c r="A482" s="26" t="str">
        <f aca="false">'Source - Inventory'!A472</f>
        <v>VB-0916</v>
      </c>
      <c r="B482" s="26" t="str">
        <f aca="false">'Source - Inventory'!B472</f>
        <v>Vessbank</v>
      </c>
      <c r="C482" s="26" t="str">
        <f aca="false">'Source - Inventory'!G472</f>
        <v>COVERED</v>
      </c>
      <c r="D482" s="26" t="str">
        <f aca="false">'Source - Inventory'!J472</f>
        <v>OCCUPIED</v>
      </c>
      <c r="E482" s="26" t="str">
        <f aca="false">'Source - Inventory'!L472</f>
        <v>WL-01194</v>
      </c>
      <c r="F482" s="26" t="str">
        <f aca="false">'Source - Inventory'!M472</f>
        <v>Kathryn Munoz</v>
      </c>
      <c r="G482" s="26" t="n">
        <f aca="false">'Source - Inventory'!E472</f>
        <v>24</v>
      </c>
      <c r="H482" s="28" t="n">
        <f aca="false">'Source - Inventory'!O472</f>
        <v>26.9</v>
      </c>
      <c r="I482" s="28" t="n">
        <f aca="false">IF(D482="OCCUPIED",ROUNDUP(H482,0),"")</f>
        <v>27</v>
      </c>
      <c r="J482" s="28" t="n">
        <f aca="false">IF(D482="OCCUPIED",MAX(G482,I482),"")</f>
        <v>27</v>
      </c>
      <c r="K482" s="28" t="n">
        <f aca="false">IF(D482&lt;&gt;"OCCUPIED","",IF(C482="COVERED",Covered_Rate,Open_Rate))</f>
        <v>10.4</v>
      </c>
      <c r="L482" s="39" t="n">
        <f aca="false">IF(D482="OCCUPIED",J482*K482,"")</f>
        <v>280.8</v>
      </c>
      <c r="M482" s="26" t="n">
        <f aca="false">IF(D482&lt;&gt;"OCCUPIED","",COUNTIFS('Source - Billing Aug26'!$E$5:$E$773,A482,'Source - Billing Aug26'!$B$5:$B$773,Billing_Month,'Source - Billing Aug26'!$H$5:$H$773,"MONTHLY_MOORAGE"))</f>
        <v>1</v>
      </c>
      <c r="N482" s="28" t="n">
        <f aca="false">IF(M482=0,"",SUMIFS('Source - Billing Aug26'!$I$5:$I$773,'Source - Billing Aug26'!$E$5:$E$773,A482,'Source - Billing Aug26'!$B$5:$B$773,Billing_Month,'Source - Billing Aug26'!$H$5:$H$773,"MONTHLY_MOORAGE"))</f>
        <v>27</v>
      </c>
      <c r="O482" s="28" t="n">
        <f aca="false">IF(M482=0,"",SUMIFS('Source - Billing Aug26'!$L$5:$L$773,'Source - Billing Aug26'!$E$5:$E$773,A482,'Source - Billing Aug26'!$B$5:$B$773,Billing_Month,'Source - Billing Aug26'!$H$5:$H$773,"MONTHLY_MOORAGE"))</f>
        <v>10.4</v>
      </c>
      <c r="P482" s="39" t="n">
        <f aca="false">IF(D482&lt;&gt;"OCCUPIED","",SUMIFS('Source - Billing Aug26'!$M$5:$M$773,'Source - Billing Aug26'!$E$5:$E$773,A482,'Source - Billing Aug26'!$B$5:$B$773,Billing_Month,'Source - Billing Aug26'!$H$5:$H$773,"MONTHLY_MOORAGE"))</f>
        <v>280.8</v>
      </c>
      <c r="Q482" s="39" t="n">
        <f aca="false">IF(D482&lt;&gt;"OCCUPIED","",P482-L482)</f>
        <v>0</v>
      </c>
      <c r="R482" s="26" t="str">
        <f aca="false">IF(D482&lt;&gt;"OCCUPIED","OUT OF SCOPE",IF(M482=0,"MISSING AUGUST BILL",IF(M482&gt;1,"DUPLICATE BILL",IF(ABS(Q482)&lt;0.01,"MATCH",IF(Q482&gt;0,"OVERBILLED","UNDERBILLED")))))</f>
        <v>MATCH</v>
      </c>
      <c r="S482" s="26" t="str">
        <f aca="false">IF(M482=0,"",IFERROR(INDEX('Source - Billing Aug26'!$C$5:$C$773,MATCH(A482,'Source - Billing Aug26'!$E$5:$E$773,0)),""))</f>
        <v>AC-VB-0916</v>
      </c>
    </row>
    <row r="483" customFormat="false" ht="15" hidden="false" customHeight="true" outlineLevel="0" collapsed="false">
      <c r="A483" s="26" t="str">
        <f aca="false">'Source - Inventory'!A473</f>
        <v>VB-0917</v>
      </c>
      <c r="B483" s="26" t="str">
        <f aca="false">'Source - Inventory'!B473</f>
        <v>Vessbank</v>
      </c>
      <c r="C483" s="26" t="str">
        <f aca="false">'Source - Inventory'!G473</f>
        <v>COVERED</v>
      </c>
      <c r="D483" s="26" t="str">
        <f aca="false">'Source - Inventory'!J473</f>
        <v>OCCUPIED</v>
      </c>
      <c r="E483" s="26" t="str">
        <f aca="false">'Source - Inventory'!L473</f>
        <v>WL-03422</v>
      </c>
      <c r="F483" s="26" t="str">
        <f aca="false">'Source - Inventory'!M473</f>
        <v>Robin Jones</v>
      </c>
      <c r="G483" s="26" t="n">
        <f aca="false">'Source - Inventory'!E473</f>
        <v>28</v>
      </c>
      <c r="H483" s="28" t="n">
        <f aca="false">'Source - Inventory'!O473</f>
        <v>54.5</v>
      </c>
      <c r="I483" s="28" t="n">
        <f aca="false">IF(D483="OCCUPIED",ROUNDUP(H483,0),"")</f>
        <v>55</v>
      </c>
      <c r="J483" s="28" t="n">
        <f aca="false">IF(D483="OCCUPIED",MAX(G483,I483),"")</f>
        <v>55</v>
      </c>
      <c r="K483" s="28" t="n">
        <f aca="false">IF(D483&lt;&gt;"OCCUPIED","",IF(C483="COVERED",Covered_Rate,Open_Rate))</f>
        <v>10.4</v>
      </c>
      <c r="L483" s="39" t="n">
        <f aca="false">IF(D483="OCCUPIED",J483*K483,"")</f>
        <v>572</v>
      </c>
      <c r="M483" s="26" t="n">
        <f aca="false">IF(D483&lt;&gt;"OCCUPIED","",COUNTIFS('Source - Billing Aug26'!$E$5:$E$773,A483,'Source - Billing Aug26'!$B$5:$B$773,Billing_Month,'Source - Billing Aug26'!$H$5:$H$773,"MONTHLY_MOORAGE"))</f>
        <v>1</v>
      </c>
      <c r="N483" s="28" t="n">
        <f aca="false">IF(M483=0,"",SUMIFS('Source - Billing Aug26'!$I$5:$I$773,'Source - Billing Aug26'!$E$5:$E$773,A483,'Source - Billing Aug26'!$B$5:$B$773,Billing_Month,'Source - Billing Aug26'!$H$5:$H$773,"MONTHLY_MOORAGE"))</f>
        <v>55</v>
      </c>
      <c r="O483" s="28" t="n">
        <f aca="false">IF(M483=0,"",SUMIFS('Source - Billing Aug26'!$L$5:$L$773,'Source - Billing Aug26'!$E$5:$E$773,A483,'Source - Billing Aug26'!$B$5:$B$773,Billing_Month,'Source - Billing Aug26'!$H$5:$H$773,"MONTHLY_MOORAGE"))</f>
        <v>10.4</v>
      </c>
      <c r="P483" s="39" t="n">
        <f aca="false">IF(D483&lt;&gt;"OCCUPIED","",SUMIFS('Source - Billing Aug26'!$M$5:$M$773,'Source - Billing Aug26'!$E$5:$E$773,A483,'Source - Billing Aug26'!$B$5:$B$773,Billing_Month,'Source - Billing Aug26'!$H$5:$H$773,"MONTHLY_MOORAGE"))</f>
        <v>572</v>
      </c>
      <c r="Q483" s="39" t="n">
        <f aca="false">IF(D483&lt;&gt;"OCCUPIED","",P483-L483)</f>
        <v>0</v>
      </c>
      <c r="R483" s="26" t="str">
        <f aca="false">IF(D483&lt;&gt;"OCCUPIED","OUT OF SCOPE",IF(M483=0,"MISSING AUGUST BILL",IF(M483&gt;1,"DUPLICATE BILL",IF(ABS(Q483)&lt;0.01,"MATCH",IF(Q483&gt;0,"OVERBILLED","UNDERBILLED")))))</f>
        <v>MATCH</v>
      </c>
      <c r="S483" s="26" t="str">
        <f aca="false">IF(M483=0,"",IFERROR(INDEX('Source - Billing Aug26'!$C$5:$C$773,MATCH(A483,'Source - Billing Aug26'!$E$5:$E$773,0)),""))</f>
        <v>AC-VB-0917</v>
      </c>
    </row>
    <row r="484" customFormat="false" ht="15" hidden="false" customHeight="true" outlineLevel="0" collapsed="false">
      <c r="A484" s="26" t="str">
        <f aca="false">'Source - Inventory'!A474</f>
        <v>VB-0918</v>
      </c>
      <c r="B484" s="26" t="str">
        <f aca="false">'Source - Inventory'!B474</f>
        <v>Vessbank</v>
      </c>
      <c r="C484" s="26" t="str">
        <f aca="false">'Source - Inventory'!G474</f>
        <v>COVERED</v>
      </c>
      <c r="D484" s="26" t="str">
        <f aca="false">'Source - Inventory'!J474</f>
        <v>OCCUPIED</v>
      </c>
      <c r="E484" s="26" t="str">
        <f aca="false">'Source - Inventory'!L474</f>
        <v>WL-03033</v>
      </c>
      <c r="F484" s="26" t="str">
        <f aca="false">'Source - Inventory'!M474</f>
        <v>Brian Sellers</v>
      </c>
      <c r="G484" s="26" t="n">
        <f aca="false">'Source - Inventory'!E474</f>
        <v>36</v>
      </c>
      <c r="H484" s="28" t="n">
        <f aca="false">'Source - Inventory'!O474</f>
        <v>26.6</v>
      </c>
      <c r="I484" s="28" t="n">
        <f aca="false">IF(D484="OCCUPIED",ROUNDUP(H484,0),"")</f>
        <v>27</v>
      </c>
      <c r="J484" s="28" t="n">
        <f aca="false">IF(D484="OCCUPIED",MAX(G484,I484),"")</f>
        <v>36</v>
      </c>
      <c r="K484" s="28" t="n">
        <f aca="false">IF(D484&lt;&gt;"OCCUPIED","",IF(C484="COVERED",Covered_Rate,Open_Rate))</f>
        <v>10.4</v>
      </c>
      <c r="L484" s="39" t="n">
        <f aca="false">IF(D484="OCCUPIED",J484*K484,"")</f>
        <v>374.4</v>
      </c>
      <c r="M484" s="26" t="n">
        <f aca="false">IF(D484&lt;&gt;"OCCUPIED","",COUNTIFS('Source - Billing Aug26'!$E$5:$E$773,A484,'Source - Billing Aug26'!$B$5:$B$773,Billing_Month,'Source - Billing Aug26'!$H$5:$H$773,"MONTHLY_MOORAGE"))</f>
        <v>1</v>
      </c>
      <c r="N484" s="28" t="n">
        <f aca="false">IF(M484=0,"",SUMIFS('Source - Billing Aug26'!$I$5:$I$773,'Source - Billing Aug26'!$E$5:$E$773,A484,'Source - Billing Aug26'!$B$5:$B$773,Billing_Month,'Source - Billing Aug26'!$H$5:$H$773,"MONTHLY_MOORAGE"))</f>
        <v>36</v>
      </c>
      <c r="O484" s="28" t="n">
        <f aca="false">IF(M484=0,"",SUMIFS('Source - Billing Aug26'!$L$5:$L$773,'Source - Billing Aug26'!$E$5:$E$773,A484,'Source - Billing Aug26'!$B$5:$B$773,Billing_Month,'Source - Billing Aug26'!$H$5:$H$773,"MONTHLY_MOORAGE"))</f>
        <v>10.4</v>
      </c>
      <c r="P484" s="39" t="n">
        <f aca="false">IF(D484&lt;&gt;"OCCUPIED","",SUMIFS('Source - Billing Aug26'!$M$5:$M$773,'Source - Billing Aug26'!$E$5:$E$773,A484,'Source - Billing Aug26'!$B$5:$B$773,Billing_Month,'Source - Billing Aug26'!$H$5:$H$773,"MONTHLY_MOORAGE"))</f>
        <v>374.4</v>
      </c>
      <c r="Q484" s="39" t="n">
        <f aca="false">IF(D484&lt;&gt;"OCCUPIED","",P484-L484)</f>
        <v>0</v>
      </c>
      <c r="R484" s="26" t="str">
        <f aca="false">IF(D484&lt;&gt;"OCCUPIED","OUT OF SCOPE",IF(M484=0,"MISSING AUGUST BILL",IF(M484&gt;1,"DUPLICATE BILL",IF(ABS(Q484)&lt;0.01,"MATCH",IF(Q484&gt;0,"OVERBILLED","UNDERBILLED")))))</f>
        <v>MATCH</v>
      </c>
      <c r="S484" s="26" t="str">
        <f aca="false">IF(M484=0,"",IFERROR(INDEX('Source - Billing Aug26'!$C$5:$C$773,MATCH(A484,'Source - Billing Aug26'!$E$5:$E$773,0)),""))</f>
        <v>AC-VB-0918</v>
      </c>
    </row>
    <row r="485" customFormat="false" ht="15" hidden="false" customHeight="true" outlineLevel="0" collapsed="false">
      <c r="A485" s="26" t="str">
        <f aca="false">'Source - Inventory'!A475</f>
        <v>VB-0919</v>
      </c>
      <c r="B485" s="26" t="str">
        <f aca="false">'Source - Inventory'!B475</f>
        <v>Vessbank</v>
      </c>
      <c r="C485" s="26" t="str">
        <f aca="false">'Source - Inventory'!G475</f>
        <v>COVERED</v>
      </c>
      <c r="D485" s="26" t="str">
        <f aca="false">'Source - Inventory'!J475</f>
        <v>OCCUPIED</v>
      </c>
      <c r="E485" s="26" t="str">
        <f aca="false">'Source - Inventory'!L475</f>
        <v>WL-03091</v>
      </c>
      <c r="F485" s="26" t="str">
        <f aca="false">'Source - Inventory'!M475</f>
        <v>Sandra Barber</v>
      </c>
      <c r="G485" s="26" t="n">
        <f aca="false">'Source - Inventory'!E475</f>
        <v>24</v>
      </c>
      <c r="H485" s="28" t="n">
        <f aca="false">'Source - Inventory'!O475</f>
        <v>61.6</v>
      </c>
      <c r="I485" s="28" t="n">
        <f aca="false">IF(D485="OCCUPIED",ROUNDUP(H485,0),"")</f>
        <v>62</v>
      </c>
      <c r="J485" s="28" t="n">
        <f aca="false">IF(D485="OCCUPIED",MAX(G485,I485),"")</f>
        <v>62</v>
      </c>
      <c r="K485" s="28" t="n">
        <f aca="false">IF(D485&lt;&gt;"OCCUPIED","",IF(C485="COVERED",Covered_Rate,Open_Rate))</f>
        <v>10.4</v>
      </c>
      <c r="L485" s="39" t="n">
        <f aca="false">IF(D485="OCCUPIED",J485*K485,"")</f>
        <v>644.8</v>
      </c>
      <c r="M485" s="26" t="n">
        <f aca="false">IF(D485&lt;&gt;"OCCUPIED","",COUNTIFS('Source - Billing Aug26'!$E$5:$E$773,A485,'Source - Billing Aug26'!$B$5:$B$773,Billing_Month,'Source - Billing Aug26'!$H$5:$H$773,"MONTHLY_MOORAGE"))</f>
        <v>1</v>
      </c>
      <c r="N485" s="28" t="n">
        <f aca="false">IF(M485=0,"",SUMIFS('Source - Billing Aug26'!$I$5:$I$773,'Source - Billing Aug26'!$E$5:$E$773,A485,'Source - Billing Aug26'!$B$5:$B$773,Billing_Month,'Source - Billing Aug26'!$H$5:$H$773,"MONTHLY_MOORAGE"))</f>
        <v>62</v>
      </c>
      <c r="O485" s="28" t="n">
        <f aca="false">IF(M485=0,"",SUMIFS('Source - Billing Aug26'!$L$5:$L$773,'Source - Billing Aug26'!$E$5:$E$773,A485,'Source - Billing Aug26'!$B$5:$B$773,Billing_Month,'Source - Billing Aug26'!$H$5:$H$773,"MONTHLY_MOORAGE"))</f>
        <v>10.4</v>
      </c>
      <c r="P485" s="39" t="n">
        <f aca="false">IF(D485&lt;&gt;"OCCUPIED","",SUMIFS('Source - Billing Aug26'!$M$5:$M$773,'Source - Billing Aug26'!$E$5:$E$773,A485,'Source - Billing Aug26'!$B$5:$B$773,Billing_Month,'Source - Billing Aug26'!$H$5:$H$773,"MONTHLY_MOORAGE"))</f>
        <v>644.8</v>
      </c>
      <c r="Q485" s="39" t="n">
        <f aca="false">IF(D485&lt;&gt;"OCCUPIED","",P485-L485)</f>
        <v>0</v>
      </c>
      <c r="R485" s="26" t="str">
        <f aca="false">IF(D485&lt;&gt;"OCCUPIED","OUT OF SCOPE",IF(M485=0,"MISSING AUGUST BILL",IF(M485&gt;1,"DUPLICATE BILL",IF(ABS(Q485)&lt;0.01,"MATCH",IF(Q485&gt;0,"OVERBILLED","UNDERBILLED")))))</f>
        <v>MATCH</v>
      </c>
      <c r="S485" s="26" t="str">
        <f aca="false">IF(M485=0,"",IFERROR(INDEX('Source - Billing Aug26'!$C$5:$C$773,MATCH(A485,'Source - Billing Aug26'!$E$5:$E$773,0)),""))</f>
        <v>AC-VB-0919</v>
      </c>
    </row>
    <row r="486" customFormat="false" ht="15" hidden="false" customHeight="true" outlineLevel="0" collapsed="false">
      <c r="A486" s="26" t="str">
        <f aca="false">'Source - Inventory'!A476</f>
        <v>VB-0920</v>
      </c>
      <c r="B486" s="26" t="str">
        <f aca="false">'Source - Inventory'!B476</f>
        <v>Vessbank</v>
      </c>
      <c r="C486" s="26" t="str">
        <f aca="false">'Source - Inventory'!G476</f>
        <v>COVERED</v>
      </c>
      <c r="D486" s="26" t="str">
        <f aca="false">'Source - Inventory'!J476</f>
        <v>OCCUPIED</v>
      </c>
      <c r="E486" s="26" t="str">
        <f aca="false">'Source - Inventory'!L476</f>
        <v>WL-02265</v>
      </c>
      <c r="F486" s="26" t="str">
        <f aca="false">'Source - Inventory'!M476</f>
        <v>Kimberly Bailey</v>
      </c>
      <c r="G486" s="26" t="n">
        <f aca="false">'Source - Inventory'!E476</f>
        <v>32</v>
      </c>
      <c r="H486" s="28" t="n">
        <f aca="false">'Source - Inventory'!O476</f>
        <v>47.1</v>
      </c>
      <c r="I486" s="28" t="n">
        <f aca="false">IF(D486="OCCUPIED",ROUNDUP(H486,0),"")</f>
        <v>48</v>
      </c>
      <c r="J486" s="28" t="n">
        <f aca="false">IF(D486="OCCUPIED",MAX(G486,I486),"")</f>
        <v>48</v>
      </c>
      <c r="K486" s="28" t="n">
        <f aca="false">IF(D486&lt;&gt;"OCCUPIED","",IF(C486="COVERED",Covered_Rate,Open_Rate))</f>
        <v>10.4</v>
      </c>
      <c r="L486" s="39" t="n">
        <f aca="false">IF(D486="OCCUPIED",J486*K486,"")</f>
        <v>499.2</v>
      </c>
      <c r="M486" s="26" t="n">
        <f aca="false">IF(D486&lt;&gt;"OCCUPIED","",COUNTIFS('Source - Billing Aug26'!$E$5:$E$773,A486,'Source - Billing Aug26'!$B$5:$B$773,Billing_Month,'Source - Billing Aug26'!$H$5:$H$773,"MONTHLY_MOORAGE"))</f>
        <v>1</v>
      </c>
      <c r="N486" s="28" t="n">
        <f aca="false">IF(M486=0,"",SUMIFS('Source - Billing Aug26'!$I$5:$I$773,'Source - Billing Aug26'!$E$5:$E$773,A486,'Source - Billing Aug26'!$B$5:$B$773,Billing_Month,'Source - Billing Aug26'!$H$5:$H$773,"MONTHLY_MOORAGE"))</f>
        <v>48</v>
      </c>
      <c r="O486" s="28" t="n">
        <f aca="false">IF(M486=0,"",SUMIFS('Source - Billing Aug26'!$L$5:$L$773,'Source - Billing Aug26'!$E$5:$E$773,A486,'Source - Billing Aug26'!$B$5:$B$773,Billing_Month,'Source - Billing Aug26'!$H$5:$H$773,"MONTHLY_MOORAGE"))</f>
        <v>10.4</v>
      </c>
      <c r="P486" s="39" t="n">
        <f aca="false">IF(D486&lt;&gt;"OCCUPIED","",SUMIFS('Source - Billing Aug26'!$M$5:$M$773,'Source - Billing Aug26'!$E$5:$E$773,A486,'Source - Billing Aug26'!$B$5:$B$773,Billing_Month,'Source - Billing Aug26'!$H$5:$H$773,"MONTHLY_MOORAGE"))</f>
        <v>499.2</v>
      </c>
      <c r="Q486" s="39" t="n">
        <f aca="false">IF(D486&lt;&gt;"OCCUPIED","",P486-L486)</f>
        <v>0</v>
      </c>
      <c r="R486" s="26" t="str">
        <f aca="false">IF(D486&lt;&gt;"OCCUPIED","OUT OF SCOPE",IF(M486=0,"MISSING AUGUST BILL",IF(M486&gt;1,"DUPLICATE BILL",IF(ABS(Q486)&lt;0.01,"MATCH",IF(Q486&gt;0,"OVERBILLED","UNDERBILLED")))))</f>
        <v>MATCH</v>
      </c>
      <c r="S486" s="26" t="str">
        <f aca="false">IF(M486=0,"",IFERROR(INDEX('Source - Billing Aug26'!$C$5:$C$773,MATCH(A486,'Source - Billing Aug26'!$E$5:$E$773,0)),""))</f>
        <v>AC-VB-0920</v>
      </c>
    </row>
    <row r="487" customFormat="false" ht="15" hidden="false" customHeight="true" outlineLevel="0" collapsed="false">
      <c r="A487" s="26" t="str">
        <f aca="false">'Source - Inventory'!A477</f>
        <v>VB-0921</v>
      </c>
      <c r="B487" s="26" t="str">
        <f aca="false">'Source - Inventory'!B477</f>
        <v>Vessbank</v>
      </c>
      <c r="C487" s="26" t="str">
        <f aca="false">'Source - Inventory'!G477</f>
        <v>COVERED</v>
      </c>
      <c r="D487" s="26" t="str">
        <f aca="false">'Source - Inventory'!J477</f>
        <v>OCCUPIED</v>
      </c>
      <c r="E487" s="26" t="str">
        <f aca="false">'Source - Inventory'!L477</f>
        <v>WL-03544</v>
      </c>
      <c r="F487" s="26" t="str">
        <f aca="false">'Source - Inventory'!M477</f>
        <v>Sarah Walker</v>
      </c>
      <c r="G487" s="26" t="n">
        <f aca="false">'Source - Inventory'!E477</f>
        <v>28</v>
      </c>
      <c r="H487" s="28" t="n">
        <f aca="false">'Source - Inventory'!O477</f>
        <v>19.3</v>
      </c>
      <c r="I487" s="28" t="n">
        <f aca="false">IF(D487="OCCUPIED",ROUNDUP(H487,0),"")</f>
        <v>20</v>
      </c>
      <c r="J487" s="28" t="n">
        <f aca="false">IF(D487="OCCUPIED",MAX(G487,I487),"")</f>
        <v>28</v>
      </c>
      <c r="K487" s="28" t="n">
        <f aca="false">IF(D487&lt;&gt;"OCCUPIED","",IF(C487="COVERED",Covered_Rate,Open_Rate))</f>
        <v>10.4</v>
      </c>
      <c r="L487" s="39" t="n">
        <f aca="false">IF(D487="OCCUPIED",J487*K487,"")</f>
        <v>291.2</v>
      </c>
      <c r="M487" s="26" t="n">
        <f aca="false">IF(D487&lt;&gt;"OCCUPIED","",COUNTIFS('Source - Billing Aug26'!$E$5:$E$773,A487,'Source - Billing Aug26'!$B$5:$B$773,Billing_Month,'Source - Billing Aug26'!$H$5:$H$773,"MONTHLY_MOORAGE"))</f>
        <v>1</v>
      </c>
      <c r="N487" s="28" t="n">
        <f aca="false">IF(M487=0,"",SUMIFS('Source - Billing Aug26'!$I$5:$I$773,'Source - Billing Aug26'!$E$5:$E$773,A487,'Source - Billing Aug26'!$B$5:$B$773,Billing_Month,'Source - Billing Aug26'!$H$5:$H$773,"MONTHLY_MOORAGE"))</f>
        <v>28</v>
      </c>
      <c r="O487" s="28" t="n">
        <f aca="false">IF(M487=0,"",SUMIFS('Source - Billing Aug26'!$L$5:$L$773,'Source - Billing Aug26'!$E$5:$E$773,A487,'Source - Billing Aug26'!$B$5:$B$773,Billing_Month,'Source - Billing Aug26'!$H$5:$H$773,"MONTHLY_MOORAGE"))</f>
        <v>10.4</v>
      </c>
      <c r="P487" s="39" t="n">
        <f aca="false">IF(D487&lt;&gt;"OCCUPIED","",SUMIFS('Source - Billing Aug26'!$M$5:$M$773,'Source - Billing Aug26'!$E$5:$E$773,A487,'Source - Billing Aug26'!$B$5:$B$773,Billing_Month,'Source - Billing Aug26'!$H$5:$H$773,"MONTHLY_MOORAGE"))</f>
        <v>291.2</v>
      </c>
      <c r="Q487" s="39" t="n">
        <f aca="false">IF(D487&lt;&gt;"OCCUPIED","",P487-L487)</f>
        <v>0</v>
      </c>
      <c r="R487" s="26" t="str">
        <f aca="false">IF(D487&lt;&gt;"OCCUPIED","OUT OF SCOPE",IF(M487=0,"MISSING AUGUST BILL",IF(M487&gt;1,"DUPLICATE BILL",IF(ABS(Q487)&lt;0.01,"MATCH",IF(Q487&gt;0,"OVERBILLED","UNDERBILLED")))))</f>
        <v>MATCH</v>
      </c>
      <c r="S487" s="26" t="str">
        <f aca="false">IF(M487=0,"",IFERROR(INDEX('Source - Billing Aug26'!$C$5:$C$773,MATCH(A487,'Source - Billing Aug26'!$E$5:$E$773,0)),""))</f>
        <v>AC-VB-0921</v>
      </c>
    </row>
    <row r="488" customFormat="false" ht="15" hidden="false" customHeight="true" outlineLevel="0" collapsed="false">
      <c r="A488" s="26" t="str">
        <f aca="false">'Source - Inventory'!A478</f>
        <v>VB-0922</v>
      </c>
      <c r="B488" s="26" t="str">
        <f aca="false">'Source - Inventory'!B478</f>
        <v>Vessbank</v>
      </c>
      <c r="C488" s="26" t="str">
        <f aca="false">'Source - Inventory'!G478</f>
        <v>COVERED</v>
      </c>
      <c r="D488" s="26" t="str">
        <f aca="false">'Source - Inventory'!J478</f>
        <v>GUEST</v>
      </c>
      <c r="E488" s="26" t="n">
        <f aca="false">'Source - Inventory'!L478</f>
        <v>0</v>
      </c>
      <c r="F488" s="26" t="n">
        <f aca="false">'Source - Inventory'!M478</f>
        <v>0</v>
      </c>
      <c r="G488" s="26" t="n">
        <f aca="false">'Source - Inventory'!E478</f>
        <v>28</v>
      </c>
      <c r="H488" s="28" t="n">
        <f aca="false">'Source - Inventory'!O478</f>
        <v>0</v>
      </c>
      <c r="I488" s="28" t="str">
        <f aca="false">IF(D488="OCCUPIED",ROUNDUP(H488,0),"")</f>
        <v/>
      </c>
      <c r="J488" s="28" t="str">
        <f aca="false">IF(D488="OCCUPIED",MAX(G488,I488),"")</f>
        <v/>
      </c>
      <c r="K488" s="28" t="str">
        <f aca="false">IF(D488&lt;&gt;"OCCUPIED","",IF(C488="COVERED",Covered_Rate,Open_Rate))</f>
        <v/>
      </c>
      <c r="L488" s="39" t="str">
        <f aca="false">IF(D488="OCCUPIED",J488*K488,"")</f>
        <v/>
      </c>
      <c r="M488" s="26" t="str">
        <f aca="false">IF(D488&lt;&gt;"OCCUPIED","",COUNTIFS('Source - Billing Aug26'!$E$5:$E$773,A488,'Source - Billing Aug26'!$B$5:$B$773,Billing_Month,'Source - Billing Aug26'!$H$5:$H$773,"MONTHLY_MOORAGE"))</f>
        <v/>
      </c>
      <c r="N488" s="28" t="n">
        <f aca="false">IF(M488=0,"",SUMIFS('Source - Billing Aug26'!$I$5:$I$773,'Source - Billing Aug26'!$E$5:$E$773,A488,'Source - Billing Aug26'!$B$5:$B$773,Billing_Month,'Source - Billing Aug26'!$H$5:$H$773,"MONTHLY_MOORAGE"))</f>
        <v>0</v>
      </c>
      <c r="O488" s="28" t="n">
        <f aca="false">IF(M488=0,"",SUMIFS('Source - Billing Aug26'!$L$5:$L$773,'Source - Billing Aug26'!$E$5:$E$773,A488,'Source - Billing Aug26'!$B$5:$B$773,Billing_Month,'Source - Billing Aug26'!$H$5:$H$773,"MONTHLY_MOORAGE"))</f>
        <v>0</v>
      </c>
      <c r="P488" s="39" t="str">
        <f aca="false">IF(D488&lt;&gt;"OCCUPIED","",SUMIFS('Source - Billing Aug26'!$M$5:$M$773,'Source - Billing Aug26'!$E$5:$E$773,A488,'Source - Billing Aug26'!$B$5:$B$773,Billing_Month,'Source - Billing Aug26'!$H$5:$H$773,"MONTHLY_MOORAGE"))</f>
        <v/>
      </c>
      <c r="Q488" s="39" t="str">
        <f aca="false">IF(D488&lt;&gt;"OCCUPIED","",P488-L488)</f>
        <v/>
      </c>
      <c r="R488" s="26" t="str">
        <f aca="false">IF(D488&lt;&gt;"OCCUPIED","OUT OF SCOPE",IF(M488=0,"MISSING AUGUST BILL",IF(M488&gt;1,"DUPLICATE BILL",IF(ABS(Q488)&lt;0.01,"MATCH",IF(Q488&gt;0,"OVERBILLED","UNDERBILLED")))))</f>
        <v>OUT OF SCOPE</v>
      </c>
      <c r="S488" s="26" t="str">
        <f aca="false">IF(M488=0,"",IFERROR(INDEX('Source - Billing Aug26'!$C$5:$C$773,MATCH(A488,'Source - Billing Aug26'!$E$5:$E$773,0)),""))</f>
        <v/>
      </c>
    </row>
    <row r="489" customFormat="false" ht="15" hidden="false" customHeight="true" outlineLevel="0" collapsed="false">
      <c r="A489" s="26" t="str">
        <f aca="false">'Source - Inventory'!A479</f>
        <v>VB-0923</v>
      </c>
      <c r="B489" s="26" t="str">
        <f aca="false">'Source - Inventory'!B479</f>
        <v>Vessbank</v>
      </c>
      <c r="C489" s="26" t="str">
        <f aca="false">'Source - Inventory'!G479</f>
        <v>COVERED</v>
      </c>
      <c r="D489" s="26" t="str">
        <f aca="false">'Source - Inventory'!J479</f>
        <v>OCCUPIED</v>
      </c>
      <c r="E489" s="26" t="str">
        <f aca="false">'Source - Inventory'!L479</f>
        <v>WL-02666</v>
      </c>
      <c r="F489" s="26" t="str">
        <f aca="false">'Source - Inventory'!M479</f>
        <v>Amber Liu</v>
      </c>
      <c r="G489" s="26" t="n">
        <f aca="false">'Source - Inventory'!E479</f>
        <v>36</v>
      </c>
      <c r="H489" s="28" t="n">
        <f aca="false">'Source - Inventory'!O479</f>
        <v>40.3</v>
      </c>
      <c r="I489" s="28" t="n">
        <f aca="false">IF(D489="OCCUPIED",ROUNDUP(H489,0),"")</f>
        <v>41</v>
      </c>
      <c r="J489" s="28" t="n">
        <f aca="false">IF(D489="OCCUPIED",MAX(G489,I489),"")</f>
        <v>41</v>
      </c>
      <c r="K489" s="28" t="n">
        <f aca="false">IF(D489&lt;&gt;"OCCUPIED","",IF(C489="COVERED",Covered_Rate,Open_Rate))</f>
        <v>10.4</v>
      </c>
      <c r="L489" s="39" t="n">
        <f aca="false">IF(D489="OCCUPIED",J489*K489,"")</f>
        <v>426.4</v>
      </c>
      <c r="M489" s="26" t="n">
        <f aca="false">IF(D489&lt;&gt;"OCCUPIED","",COUNTIFS('Source - Billing Aug26'!$E$5:$E$773,A489,'Source - Billing Aug26'!$B$5:$B$773,Billing_Month,'Source - Billing Aug26'!$H$5:$H$773,"MONTHLY_MOORAGE"))</f>
        <v>1</v>
      </c>
      <c r="N489" s="28" t="n">
        <f aca="false">IF(M489=0,"",SUMIFS('Source - Billing Aug26'!$I$5:$I$773,'Source - Billing Aug26'!$E$5:$E$773,A489,'Source - Billing Aug26'!$B$5:$B$773,Billing_Month,'Source - Billing Aug26'!$H$5:$H$773,"MONTHLY_MOORAGE"))</f>
        <v>41</v>
      </c>
      <c r="O489" s="28" t="n">
        <f aca="false">IF(M489=0,"",SUMIFS('Source - Billing Aug26'!$L$5:$L$773,'Source - Billing Aug26'!$E$5:$E$773,A489,'Source - Billing Aug26'!$B$5:$B$773,Billing_Month,'Source - Billing Aug26'!$H$5:$H$773,"MONTHLY_MOORAGE"))</f>
        <v>10.4</v>
      </c>
      <c r="P489" s="39" t="n">
        <f aca="false">IF(D489&lt;&gt;"OCCUPIED","",SUMIFS('Source - Billing Aug26'!$M$5:$M$773,'Source - Billing Aug26'!$E$5:$E$773,A489,'Source - Billing Aug26'!$B$5:$B$773,Billing_Month,'Source - Billing Aug26'!$H$5:$H$773,"MONTHLY_MOORAGE"))</f>
        <v>426.4</v>
      </c>
      <c r="Q489" s="39" t="n">
        <f aca="false">IF(D489&lt;&gt;"OCCUPIED","",P489-L489)</f>
        <v>0</v>
      </c>
      <c r="R489" s="26" t="str">
        <f aca="false">IF(D489&lt;&gt;"OCCUPIED","OUT OF SCOPE",IF(M489=0,"MISSING AUGUST BILL",IF(M489&gt;1,"DUPLICATE BILL",IF(ABS(Q489)&lt;0.01,"MATCH",IF(Q489&gt;0,"OVERBILLED","UNDERBILLED")))))</f>
        <v>MATCH</v>
      </c>
      <c r="S489" s="26" t="str">
        <f aca="false">IF(M489=0,"",IFERROR(INDEX('Source - Billing Aug26'!$C$5:$C$773,MATCH(A489,'Source - Billing Aug26'!$E$5:$E$773,0)),""))</f>
        <v>AC-VB-0923</v>
      </c>
    </row>
    <row r="490" customFormat="false" ht="15" hidden="false" customHeight="true" outlineLevel="0" collapsed="false">
      <c r="A490" s="26" t="str">
        <f aca="false">'Source - Inventory'!A480</f>
        <v>VB-0924</v>
      </c>
      <c r="B490" s="26" t="str">
        <f aca="false">'Source - Inventory'!B480</f>
        <v>Vessbank</v>
      </c>
      <c r="C490" s="26" t="str">
        <f aca="false">'Source - Inventory'!G480</f>
        <v>COVERED</v>
      </c>
      <c r="D490" s="26" t="str">
        <f aca="false">'Source - Inventory'!J480</f>
        <v>OCCUPIED</v>
      </c>
      <c r="E490" s="26" t="str">
        <f aca="false">'Source - Inventory'!L480</f>
        <v>WL-03176</v>
      </c>
      <c r="F490" s="26" t="str">
        <f aca="false">'Source - Inventory'!M480</f>
        <v>Elizabeth Kelly</v>
      </c>
      <c r="G490" s="26" t="n">
        <f aca="false">'Source - Inventory'!E480</f>
        <v>32</v>
      </c>
      <c r="H490" s="28" t="n">
        <f aca="false">'Source - Inventory'!O480</f>
        <v>27.6</v>
      </c>
      <c r="I490" s="28" t="n">
        <f aca="false">IF(D490="OCCUPIED",ROUNDUP(H490,0),"")</f>
        <v>28</v>
      </c>
      <c r="J490" s="28" t="n">
        <f aca="false">IF(D490="OCCUPIED",MAX(G490,I490),"")</f>
        <v>32</v>
      </c>
      <c r="K490" s="28" t="n">
        <f aca="false">IF(D490&lt;&gt;"OCCUPIED","",IF(C490="COVERED",Covered_Rate,Open_Rate))</f>
        <v>10.4</v>
      </c>
      <c r="L490" s="39" t="n">
        <f aca="false">IF(D490="OCCUPIED",J490*K490,"")</f>
        <v>332.8</v>
      </c>
      <c r="M490" s="26" t="n">
        <f aca="false">IF(D490&lt;&gt;"OCCUPIED","",COUNTIFS('Source - Billing Aug26'!$E$5:$E$773,A490,'Source - Billing Aug26'!$B$5:$B$773,Billing_Month,'Source - Billing Aug26'!$H$5:$H$773,"MONTHLY_MOORAGE"))</f>
        <v>1</v>
      </c>
      <c r="N490" s="28" t="n">
        <f aca="false">IF(M490=0,"",SUMIFS('Source - Billing Aug26'!$I$5:$I$773,'Source - Billing Aug26'!$E$5:$E$773,A490,'Source - Billing Aug26'!$B$5:$B$773,Billing_Month,'Source - Billing Aug26'!$H$5:$H$773,"MONTHLY_MOORAGE"))</f>
        <v>32</v>
      </c>
      <c r="O490" s="28" t="n">
        <f aca="false">IF(M490=0,"",SUMIFS('Source - Billing Aug26'!$L$5:$L$773,'Source - Billing Aug26'!$E$5:$E$773,A490,'Source - Billing Aug26'!$B$5:$B$773,Billing_Month,'Source - Billing Aug26'!$H$5:$H$773,"MONTHLY_MOORAGE"))</f>
        <v>10.4</v>
      </c>
      <c r="P490" s="39" t="n">
        <f aca="false">IF(D490&lt;&gt;"OCCUPIED","",SUMIFS('Source - Billing Aug26'!$M$5:$M$773,'Source - Billing Aug26'!$E$5:$E$773,A490,'Source - Billing Aug26'!$B$5:$B$773,Billing_Month,'Source - Billing Aug26'!$H$5:$H$773,"MONTHLY_MOORAGE"))</f>
        <v>332.8</v>
      </c>
      <c r="Q490" s="39" t="n">
        <f aca="false">IF(D490&lt;&gt;"OCCUPIED","",P490-L490)</f>
        <v>0</v>
      </c>
      <c r="R490" s="26" t="str">
        <f aca="false">IF(D490&lt;&gt;"OCCUPIED","OUT OF SCOPE",IF(M490=0,"MISSING AUGUST BILL",IF(M490&gt;1,"DUPLICATE BILL",IF(ABS(Q490)&lt;0.01,"MATCH",IF(Q490&gt;0,"OVERBILLED","UNDERBILLED")))))</f>
        <v>MATCH</v>
      </c>
      <c r="S490" s="26" t="str">
        <f aca="false">IF(M490=0,"",IFERROR(INDEX('Source - Billing Aug26'!$C$5:$C$773,MATCH(A490,'Source - Billing Aug26'!$E$5:$E$773,0)),""))</f>
        <v>AC-VB-0924</v>
      </c>
    </row>
    <row r="491" customFormat="false" ht="15" hidden="false" customHeight="true" outlineLevel="0" collapsed="false">
      <c r="A491" s="26" t="str">
        <f aca="false">'Source - Inventory'!A481</f>
        <v>VB-1001</v>
      </c>
      <c r="B491" s="26" t="str">
        <f aca="false">'Source - Inventory'!B481</f>
        <v>Vessbank</v>
      </c>
      <c r="C491" s="26" t="str">
        <f aca="false">'Source - Inventory'!G481</f>
        <v>COVERED</v>
      </c>
      <c r="D491" s="26" t="str">
        <f aca="false">'Source - Inventory'!J481</f>
        <v>OCCUPIED</v>
      </c>
      <c r="E491" s="26" t="str">
        <f aca="false">'Source - Inventory'!L481</f>
        <v>WL-03801</v>
      </c>
      <c r="F491" s="26" t="str">
        <f aca="false">'Source - Inventory'!M481</f>
        <v>Brian Robertson</v>
      </c>
      <c r="G491" s="26" t="n">
        <f aca="false">'Source - Inventory'!E481</f>
        <v>40</v>
      </c>
      <c r="H491" s="28" t="n">
        <f aca="false">'Source - Inventory'!O481</f>
        <v>20.9</v>
      </c>
      <c r="I491" s="28" t="n">
        <f aca="false">IF(D491="OCCUPIED",ROUNDUP(H491,0),"")</f>
        <v>21</v>
      </c>
      <c r="J491" s="28" t="n">
        <f aca="false">IF(D491="OCCUPIED",MAX(G491,I491),"")</f>
        <v>40</v>
      </c>
      <c r="K491" s="28" t="n">
        <f aca="false">IF(D491&lt;&gt;"OCCUPIED","",IF(C491="COVERED",Covered_Rate,Open_Rate))</f>
        <v>10.4</v>
      </c>
      <c r="L491" s="39" t="n">
        <f aca="false">IF(D491="OCCUPIED",J491*K491,"")</f>
        <v>416</v>
      </c>
      <c r="M491" s="26" t="n">
        <f aca="false">IF(D491&lt;&gt;"OCCUPIED","",COUNTIFS('Source - Billing Aug26'!$E$5:$E$773,A491,'Source - Billing Aug26'!$B$5:$B$773,Billing_Month,'Source - Billing Aug26'!$H$5:$H$773,"MONTHLY_MOORAGE"))</f>
        <v>1</v>
      </c>
      <c r="N491" s="28" t="n">
        <f aca="false">IF(M491=0,"",SUMIFS('Source - Billing Aug26'!$I$5:$I$773,'Source - Billing Aug26'!$E$5:$E$773,A491,'Source - Billing Aug26'!$B$5:$B$773,Billing_Month,'Source - Billing Aug26'!$H$5:$H$773,"MONTHLY_MOORAGE"))</f>
        <v>40</v>
      </c>
      <c r="O491" s="28" t="n">
        <f aca="false">IF(M491=0,"",SUMIFS('Source - Billing Aug26'!$L$5:$L$773,'Source - Billing Aug26'!$E$5:$E$773,A491,'Source - Billing Aug26'!$B$5:$B$773,Billing_Month,'Source - Billing Aug26'!$H$5:$H$773,"MONTHLY_MOORAGE"))</f>
        <v>10.4</v>
      </c>
      <c r="P491" s="39" t="n">
        <f aca="false">IF(D491&lt;&gt;"OCCUPIED","",SUMIFS('Source - Billing Aug26'!$M$5:$M$773,'Source - Billing Aug26'!$E$5:$E$773,A491,'Source - Billing Aug26'!$B$5:$B$773,Billing_Month,'Source - Billing Aug26'!$H$5:$H$773,"MONTHLY_MOORAGE"))</f>
        <v>416</v>
      </c>
      <c r="Q491" s="39" t="n">
        <f aca="false">IF(D491&lt;&gt;"OCCUPIED","",P491-L491)</f>
        <v>0</v>
      </c>
      <c r="R491" s="26" t="str">
        <f aca="false">IF(D491&lt;&gt;"OCCUPIED","OUT OF SCOPE",IF(M491=0,"MISSING AUGUST BILL",IF(M491&gt;1,"DUPLICATE BILL",IF(ABS(Q491)&lt;0.01,"MATCH",IF(Q491&gt;0,"OVERBILLED","UNDERBILLED")))))</f>
        <v>MATCH</v>
      </c>
      <c r="S491" s="26" t="str">
        <f aca="false">IF(M491=0,"",IFERROR(INDEX('Source - Billing Aug26'!$C$5:$C$773,MATCH(A491,'Source - Billing Aug26'!$E$5:$E$773,0)),""))</f>
        <v>AC-VB-1001</v>
      </c>
    </row>
    <row r="492" customFormat="false" ht="15" hidden="false" customHeight="true" outlineLevel="0" collapsed="false">
      <c r="A492" s="26" t="str">
        <f aca="false">'Source - Inventory'!A482</f>
        <v>VB-1002</v>
      </c>
      <c r="B492" s="26" t="str">
        <f aca="false">'Source - Inventory'!B482</f>
        <v>Vessbank</v>
      </c>
      <c r="C492" s="26" t="str">
        <f aca="false">'Source - Inventory'!G482</f>
        <v>COVERED</v>
      </c>
      <c r="D492" s="26" t="str">
        <f aca="false">'Source - Inventory'!J482</f>
        <v>OCCUPIED</v>
      </c>
      <c r="E492" s="26" t="str">
        <f aca="false">'Source - Inventory'!L482</f>
        <v>WL-02902</v>
      </c>
      <c r="F492" s="26" t="str">
        <f aca="false">'Source - Inventory'!M482</f>
        <v>Lorraine Schultz</v>
      </c>
      <c r="G492" s="26" t="n">
        <f aca="false">'Source - Inventory'!E482</f>
        <v>28</v>
      </c>
      <c r="H492" s="28" t="n">
        <f aca="false">'Source - Inventory'!O482</f>
        <v>60</v>
      </c>
      <c r="I492" s="28" t="n">
        <f aca="false">IF(D492="OCCUPIED",ROUNDUP(H492,0),"")</f>
        <v>60</v>
      </c>
      <c r="J492" s="28" t="n">
        <f aca="false">IF(D492="OCCUPIED",MAX(G492,I492),"")</f>
        <v>60</v>
      </c>
      <c r="K492" s="28" t="n">
        <f aca="false">IF(D492&lt;&gt;"OCCUPIED","",IF(C492="COVERED",Covered_Rate,Open_Rate))</f>
        <v>10.4</v>
      </c>
      <c r="L492" s="39" t="n">
        <f aca="false">IF(D492="OCCUPIED",J492*K492,"")</f>
        <v>624</v>
      </c>
      <c r="M492" s="26" t="n">
        <f aca="false">IF(D492&lt;&gt;"OCCUPIED","",COUNTIFS('Source - Billing Aug26'!$E$5:$E$773,A492,'Source - Billing Aug26'!$B$5:$B$773,Billing_Month,'Source - Billing Aug26'!$H$5:$H$773,"MONTHLY_MOORAGE"))</f>
        <v>1</v>
      </c>
      <c r="N492" s="28" t="n">
        <f aca="false">IF(M492=0,"",SUMIFS('Source - Billing Aug26'!$I$5:$I$773,'Source - Billing Aug26'!$E$5:$E$773,A492,'Source - Billing Aug26'!$B$5:$B$773,Billing_Month,'Source - Billing Aug26'!$H$5:$H$773,"MONTHLY_MOORAGE"))</f>
        <v>60</v>
      </c>
      <c r="O492" s="28" t="n">
        <f aca="false">IF(M492=0,"",SUMIFS('Source - Billing Aug26'!$L$5:$L$773,'Source - Billing Aug26'!$E$5:$E$773,A492,'Source - Billing Aug26'!$B$5:$B$773,Billing_Month,'Source - Billing Aug26'!$H$5:$H$773,"MONTHLY_MOORAGE"))</f>
        <v>10.4</v>
      </c>
      <c r="P492" s="39" t="n">
        <f aca="false">IF(D492&lt;&gt;"OCCUPIED","",SUMIFS('Source - Billing Aug26'!$M$5:$M$773,'Source - Billing Aug26'!$E$5:$E$773,A492,'Source - Billing Aug26'!$B$5:$B$773,Billing_Month,'Source - Billing Aug26'!$H$5:$H$773,"MONTHLY_MOORAGE"))</f>
        <v>624</v>
      </c>
      <c r="Q492" s="39" t="n">
        <f aca="false">IF(D492&lt;&gt;"OCCUPIED","",P492-L492)</f>
        <v>0</v>
      </c>
      <c r="R492" s="26" t="str">
        <f aca="false">IF(D492&lt;&gt;"OCCUPIED","OUT OF SCOPE",IF(M492=0,"MISSING AUGUST BILL",IF(M492&gt;1,"DUPLICATE BILL",IF(ABS(Q492)&lt;0.01,"MATCH",IF(Q492&gt;0,"OVERBILLED","UNDERBILLED")))))</f>
        <v>MATCH</v>
      </c>
      <c r="S492" s="26" t="str">
        <f aca="false">IF(M492=0,"",IFERROR(INDEX('Source - Billing Aug26'!$C$5:$C$773,MATCH(A492,'Source - Billing Aug26'!$E$5:$E$773,0)),""))</f>
        <v>AC-VB-1002</v>
      </c>
    </row>
    <row r="493" customFormat="false" ht="15" hidden="false" customHeight="true" outlineLevel="0" collapsed="false">
      <c r="A493" s="26" t="str">
        <f aca="false">'Source - Inventory'!A483</f>
        <v>VB-1003</v>
      </c>
      <c r="B493" s="26" t="str">
        <f aca="false">'Source - Inventory'!B483</f>
        <v>Vessbank</v>
      </c>
      <c r="C493" s="26" t="str">
        <f aca="false">'Source - Inventory'!G483</f>
        <v>COVERED</v>
      </c>
      <c r="D493" s="26" t="str">
        <f aca="false">'Source - Inventory'!J483</f>
        <v>MAINTENANCE</v>
      </c>
      <c r="E493" s="26" t="n">
        <f aca="false">'Source - Inventory'!L483</f>
        <v>0</v>
      </c>
      <c r="F493" s="26" t="n">
        <f aca="false">'Source - Inventory'!M483</f>
        <v>0</v>
      </c>
      <c r="G493" s="26" t="n">
        <f aca="false">'Source - Inventory'!E483</f>
        <v>32</v>
      </c>
      <c r="H493" s="28" t="n">
        <f aca="false">'Source - Inventory'!O483</f>
        <v>0</v>
      </c>
      <c r="I493" s="28" t="str">
        <f aca="false">IF(D493="OCCUPIED",ROUNDUP(H493,0),"")</f>
        <v/>
      </c>
      <c r="J493" s="28" t="str">
        <f aca="false">IF(D493="OCCUPIED",MAX(G493,I493),"")</f>
        <v/>
      </c>
      <c r="K493" s="28" t="str">
        <f aca="false">IF(D493&lt;&gt;"OCCUPIED","",IF(C493="COVERED",Covered_Rate,Open_Rate))</f>
        <v/>
      </c>
      <c r="L493" s="39" t="str">
        <f aca="false">IF(D493="OCCUPIED",J493*K493,"")</f>
        <v/>
      </c>
      <c r="M493" s="26" t="str">
        <f aca="false">IF(D493&lt;&gt;"OCCUPIED","",COUNTIFS('Source - Billing Aug26'!$E$5:$E$773,A493,'Source - Billing Aug26'!$B$5:$B$773,Billing_Month,'Source - Billing Aug26'!$H$5:$H$773,"MONTHLY_MOORAGE"))</f>
        <v/>
      </c>
      <c r="N493" s="28" t="n">
        <f aca="false">IF(M493=0,"",SUMIFS('Source - Billing Aug26'!$I$5:$I$773,'Source - Billing Aug26'!$E$5:$E$773,A493,'Source - Billing Aug26'!$B$5:$B$773,Billing_Month,'Source - Billing Aug26'!$H$5:$H$773,"MONTHLY_MOORAGE"))</f>
        <v>0</v>
      </c>
      <c r="O493" s="28" t="n">
        <f aca="false">IF(M493=0,"",SUMIFS('Source - Billing Aug26'!$L$5:$L$773,'Source - Billing Aug26'!$E$5:$E$773,A493,'Source - Billing Aug26'!$B$5:$B$773,Billing_Month,'Source - Billing Aug26'!$H$5:$H$773,"MONTHLY_MOORAGE"))</f>
        <v>0</v>
      </c>
      <c r="P493" s="39" t="str">
        <f aca="false">IF(D493&lt;&gt;"OCCUPIED","",SUMIFS('Source - Billing Aug26'!$M$5:$M$773,'Source - Billing Aug26'!$E$5:$E$773,A493,'Source - Billing Aug26'!$B$5:$B$773,Billing_Month,'Source - Billing Aug26'!$H$5:$H$773,"MONTHLY_MOORAGE"))</f>
        <v/>
      </c>
      <c r="Q493" s="39" t="str">
        <f aca="false">IF(D493&lt;&gt;"OCCUPIED","",P493-L493)</f>
        <v/>
      </c>
      <c r="R493" s="26" t="str">
        <f aca="false">IF(D493&lt;&gt;"OCCUPIED","OUT OF SCOPE",IF(M493=0,"MISSING AUGUST BILL",IF(M493&gt;1,"DUPLICATE BILL",IF(ABS(Q493)&lt;0.01,"MATCH",IF(Q493&gt;0,"OVERBILLED","UNDERBILLED")))))</f>
        <v>OUT OF SCOPE</v>
      </c>
      <c r="S493" s="26" t="str">
        <f aca="false">IF(M493=0,"",IFERROR(INDEX('Source - Billing Aug26'!$C$5:$C$773,MATCH(A493,'Source - Billing Aug26'!$E$5:$E$773,0)),""))</f>
        <v/>
      </c>
    </row>
    <row r="494" customFormat="false" ht="15" hidden="false" customHeight="true" outlineLevel="0" collapsed="false">
      <c r="A494" s="26" t="str">
        <f aca="false">'Source - Inventory'!A484</f>
        <v>VB-1004</v>
      </c>
      <c r="B494" s="26" t="str">
        <f aca="false">'Source - Inventory'!B484</f>
        <v>Vessbank</v>
      </c>
      <c r="C494" s="26" t="str">
        <f aca="false">'Source - Inventory'!G484</f>
        <v>COVERED</v>
      </c>
      <c r="D494" s="26" t="str">
        <f aca="false">'Source - Inventory'!J484</f>
        <v>OCCUPIED</v>
      </c>
      <c r="E494" s="26" t="str">
        <f aca="false">'Source - Inventory'!L484</f>
        <v>WL-03765</v>
      </c>
      <c r="F494" s="26" t="str">
        <f aca="false">'Source - Inventory'!M484</f>
        <v>Joel Schmidt</v>
      </c>
      <c r="G494" s="26" t="n">
        <f aca="false">'Source - Inventory'!E484</f>
        <v>28</v>
      </c>
      <c r="H494" s="28" t="n">
        <f aca="false">'Source - Inventory'!O484</f>
        <v>35.9</v>
      </c>
      <c r="I494" s="28" t="n">
        <f aca="false">IF(D494="OCCUPIED",ROUNDUP(H494,0),"")</f>
        <v>36</v>
      </c>
      <c r="J494" s="28" t="n">
        <f aca="false">IF(D494="OCCUPIED",MAX(G494,I494),"")</f>
        <v>36</v>
      </c>
      <c r="K494" s="28" t="n">
        <f aca="false">IF(D494&lt;&gt;"OCCUPIED","",IF(C494="COVERED",Covered_Rate,Open_Rate))</f>
        <v>10.4</v>
      </c>
      <c r="L494" s="39" t="n">
        <f aca="false">IF(D494="OCCUPIED",J494*K494,"")</f>
        <v>374.4</v>
      </c>
      <c r="M494" s="26" t="n">
        <f aca="false">IF(D494&lt;&gt;"OCCUPIED","",COUNTIFS('Source - Billing Aug26'!$E$5:$E$773,A494,'Source - Billing Aug26'!$B$5:$B$773,Billing_Month,'Source - Billing Aug26'!$H$5:$H$773,"MONTHLY_MOORAGE"))</f>
        <v>1</v>
      </c>
      <c r="N494" s="28" t="n">
        <f aca="false">IF(M494=0,"",SUMIFS('Source - Billing Aug26'!$I$5:$I$773,'Source - Billing Aug26'!$E$5:$E$773,A494,'Source - Billing Aug26'!$B$5:$B$773,Billing_Month,'Source - Billing Aug26'!$H$5:$H$773,"MONTHLY_MOORAGE"))</f>
        <v>36</v>
      </c>
      <c r="O494" s="28" t="n">
        <f aca="false">IF(M494=0,"",SUMIFS('Source - Billing Aug26'!$L$5:$L$773,'Source - Billing Aug26'!$E$5:$E$773,A494,'Source - Billing Aug26'!$B$5:$B$773,Billing_Month,'Source - Billing Aug26'!$H$5:$H$773,"MONTHLY_MOORAGE"))</f>
        <v>10.4</v>
      </c>
      <c r="P494" s="39" t="n">
        <f aca="false">IF(D494&lt;&gt;"OCCUPIED","",SUMIFS('Source - Billing Aug26'!$M$5:$M$773,'Source - Billing Aug26'!$E$5:$E$773,A494,'Source - Billing Aug26'!$B$5:$B$773,Billing_Month,'Source - Billing Aug26'!$H$5:$H$773,"MONTHLY_MOORAGE"))</f>
        <v>374.4</v>
      </c>
      <c r="Q494" s="39" t="n">
        <f aca="false">IF(D494&lt;&gt;"OCCUPIED","",P494-L494)</f>
        <v>0</v>
      </c>
      <c r="R494" s="26" t="str">
        <f aca="false">IF(D494&lt;&gt;"OCCUPIED","OUT OF SCOPE",IF(M494=0,"MISSING AUGUST BILL",IF(M494&gt;1,"DUPLICATE BILL",IF(ABS(Q494)&lt;0.01,"MATCH",IF(Q494&gt;0,"OVERBILLED","UNDERBILLED")))))</f>
        <v>MATCH</v>
      </c>
      <c r="S494" s="26" t="str">
        <f aca="false">IF(M494=0,"",IFERROR(INDEX('Source - Billing Aug26'!$C$5:$C$773,MATCH(A494,'Source - Billing Aug26'!$E$5:$E$773,0)),""))</f>
        <v>AC-VB-1004</v>
      </c>
    </row>
    <row r="495" customFormat="false" ht="15" hidden="false" customHeight="true" outlineLevel="0" collapsed="false">
      <c r="A495" s="26" t="str">
        <f aca="false">'Source - Inventory'!A485</f>
        <v>VB-1005</v>
      </c>
      <c r="B495" s="26" t="str">
        <f aca="false">'Source - Inventory'!B485</f>
        <v>Vessbank</v>
      </c>
      <c r="C495" s="26" t="str">
        <f aca="false">'Source - Inventory'!G485</f>
        <v>COVERED</v>
      </c>
      <c r="D495" s="26" t="str">
        <f aca="false">'Source - Inventory'!J485</f>
        <v>OCCUPIED</v>
      </c>
      <c r="E495" s="26" t="str">
        <f aca="false">'Source - Inventory'!L485</f>
        <v>WL-01874</v>
      </c>
      <c r="F495" s="26" t="str">
        <f aca="false">'Source - Inventory'!M485</f>
        <v>Glenda Williams</v>
      </c>
      <c r="G495" s="26" t="n">
        <f aca="false">'Source - Inventory'!E485</f>
        <v>28</v>
      </c>
      <c r="H495" s="28" t="n">
        <f aca="false">'Source - Inventory'!O485</f>
        <v>56.3</v>
      </c>
      <c r="I495" s="28" t="n">
        <f aca="false">IF(D495="OCCUPIED",ROUNDUP(H495,0),"")</f>
        <v>57</v>
      </c>
      <c r="J495" s="28" t="n">
        <f aca="false">IF(D495="OCCUPIED",MAX(G495,I495),"")</f>
        <v>57</v>
      </c>
      <c r="K495" s="28" t="n">
        <f aca="false">IF(D495&lt;&gt;"OCCUPIED","",IF(C495="COVERED",Covered_Rate,Open_Rate))</f>
        <v>10.4</v>
      </c>
      <c r="L495" s="39" t="n">
        <f aca="false">IF(D495="OCCUPIED",J495*K495,"")</f>
        <v>592.8</v>
      </c>
      <c r="M495" s="26" t="n">
        <f aca="false">IF(D495&lt;&gt;"OCCUPIED","",COUNTIFS('Source - Billing Aug26'!$E$5:$E$773,A495,'Source - Billing Aug26'!$B$5:$B$773,Billing_Month,'Source - Billing Aug26'!$H$5:$H$773,"MONTHLY_MOORAGE"))</f>
        <v>1</v>
      </c>
      <c r="N495" s="28" t="n">
        <f aca="false">IF(M495=0,"",SUMIFS('Source - Billing Aug26'!$I$5:$I$773,'Source - Billing Aug26'!$E$5:$E$773,A495,'Source - Billing Aug26'!$B$5:$B$773,Billing_Month,'Source - Billing Aug26'!$H$5:$H$773,"MONTHLY_MOORAGE"))</f>
        <v>57</v>
      </c>
      <c r="O495" s="28" t="n">
        <f aca="false">IF(M495=0,"",SUMIFS('Source - Billing Aug26'!$L$5:$L$773,'Source - Billing Aug26'!$E$5:$E$773,A495,'Source - Billing Aug26'!$B$5:$B$773,Billing_Month,'Source - Billing Aug26'!$H$5:$H$773,"MONTHLY_MOORAGE"))</f>
        <v>10.4</v>
      </c>
      <c r="P495" s="39" t="n">
        <f aca="false">IF(D495&lt;&gt;"OCCUPIED","",SUMIFS('Source - Billing Aug26'!$M$5:$M$773,'Source - Billing Aug26'!$E$5:$E$773,A495,'Source - Billing Aug26'!$B$5:$B$773,Billing_Month,'Source - Billing Aug26'!$H$5:$H$773,"MONTHLY_MOORAGE"))</f>
        <v>592.8</v>
      </c>
      <c r="Q495" s="39" t="n">
        <f aca="false">IF(D495&lt;&gt;"OCCUPIED","",P495-L495)</f>
        <v>0</v>
      </c>
      <c r="R495" s="26" t="str">
        <f aca="false">IF(D495&lt;&gt;"OCCUPIED","OUT OF SCOPE",IF(M495=0,"MISSING AUGUST BILL",IF(M495&gt;1,"DUPLICATE BILL",IF(ABS(Q495)&lt;0.01,"MATCH",IF(Q495&gt;0,"OVERBILLED","UNDERBILLED")))))</f>
        <v>MATCH</v>
      </c>
      <c r="S495" s="26" t="str">
        <f aca="false">IF(M495=0,"",IFERROR(INDEX('Source - Billing Aug26'!$C$5:$C$773,MATCH(A495,'Source - Billing Aug26'!$E$5:$E$773,0)),""))</f>
        <v>AC-VB-1005</v>
      </c>
    </row>
    <row r="496" customFormat="false" ht="15" hidden="false" customHeight="true" outlineLevel="0" collapsed="false">
      <c r="A496" s="26" t="str">
        <f aca="false">'Source - Inventory'!A486</f>
        <v>VB-1006</v>
      </c>
      <c r="B496" s="26" t="str">
        <f aca="false">'Source - Inventory'!B486</f>
        <v>Vessbank</v>
      </c>
      <c r="C496" s="26" t="str">
        <f aca="false">'Source - Inventory'!G486</f>
        <v>COVERED</v>
      </c>
      <c r="D496" s="26" t="str">
        <f aca="false">'Source - Inventory'!J486</f>
        <v>OCCUPIED</v>
      </c>
      <c r="E496" s="26" t="str">
        <f aca="false">'Source - Inventory'!L486</f>
        <v>WL-03723</v>
      </c>
      <c r="F496" s="26" t="str">
        <f aca="false">'Source - Inventory'!M486</f>
        <v>Michael Douglas</v>
      </c>
      <c r="G496" s="26" t="n">
        <f aca="false">'Source - Inventory'!E486</f>
        <v>24</v>
      </c>
      <c r="H496" s="28" t="n">
        <f aca="false">'Source - Inventory'!O486</f>
        <v>28.1</v>
      </c>
      <c r="I496" s="28" t="n">
        <f aca="false">IF(D496="OCCUPIED",ROUNDUP(H496,0),"")</f>
        <v>29</v>
      </c>
      <c r="J496" s="28" t="n">
        <f aca="false">IF(D496="OCCUPIED",MAX(G496,I496),"")</f>
        <v>29</v>
      </c>
      <c r="K496" s="28" t="n">
        <f aca="false">IF(D496&lt;&gt;"OCCUPIED","",IF(C496="COVERED",Covered_Rate,Open_Rate))</f>
        <v>10.4</v>
      </c>
      <c r="L496" s="39" t="n">
        <f aca="false">IF(D496="OCCUPIED",J496*K496,"")</f>
        <v>301.6</v>
      </c>
      <c r="M496" s="26" t="n">
        <f aca="false">IF(D496&lt;&gt;"OCCUPIED","",COUNTIFS('Source - Billing Aug26'!$E$5:$E$773,A496,'Source - Billing Aug26'!$B$5:$B$773,Billing_Month,'Source - Billing Aug26'!$H$5:$H$773,"MONTHLY_MOORAGE"))</f>
        <v>1</v>
      </c>
      <c r="N496" s="28" t="n">
        <f aca="false">IF(M496=0,"",SUMIFS('Source - Billing Aug26'!$I$5:$I$773,'Source - Billing Aug26'!$E$5:$E$773,A496,'Source - Billing Aug26'!$B$5:$B$773,Billing_Month,'Source - Billing Aug26'!$H$5:$H$773,"MONTHLY_MOORAGE"))</f>
        <v>29</v>
      </c>
      <c r="O496" s="28" t="n">
        <f aca="false">IF(M496=0,"",SUMIFS('Source - Billing Aug26'!$L$5:$L$773,'Source - Billing Aug26'!$E$5:$E$773,A496,'Source - Billing Aug26'!$B$5:$B$773,Billing_Month,'Source - Billing Aug26'!$H$5:$H$773,"MONTHLY_MOORAGE"))</f>
        <v>10.4</v>
      </c>
      <c r="P496" s="39" t="n">
        <f aca="false">IF(D496&lt;&gt;"OCCUPIED","",SUMIFS('Source - Billing Aug26'!$M$5:$M$773,'Source - Billing Aug26'!$E$5:$E$773,A496,'Source - Billing Aug26'!$B$5:$B$773,Billing_Month,'Source - Billing Aug26'!$H$5:$H$773,"MONTHLY_MOORAGE"))</f>
        <v>301.6</v>
      </c>
      <c r="Q496" s="39" t="n">
        <f aca="false">IF(D496&lt;&gt;"OCCUPIED","",P496-L496)</f>
        <v>0</v>
      </c>
      <c r="R496" s="26" t="str">
        <f aca="false">IF(D496&lt;&gt;"OCCUPIED","OUT OF SCOPE",IF(M496=0,"MISSING AUGUST BILL",IF(M496&gt;1,"DUPLICATE BILL",IF(ABS(Q496)&lt;0.01,"MATCH",IF(Q496&gt;0,"OVERBILLED","UNDERBILLED")))))</f>
        <v>MATCH</v>
      </c>
      <c r="S496" s="26" t="str">
        <f aca="false">IF(M496=0,"",IFERROR(INDEX('Source - Billing Aug26'!$C$5:$C$773,MATCH(A496,'Source - Billing Aug26'!$E$5:$E$773,0)),""))</f>
        <v>AC-VB-1006</v>
      </c>
    </row>
    <row r="497" customFormat="false" ht="15" hidden="false" customHeight="true" outlineLevel="0" collapsed="false">
      <c r="A497" s="26" t="str">
        <f aca="false">'Source - Inventory'!A487</f>
        <v>VB-1007</v>
      </c>
      <c r="B497" s="26" t="str">
        <f aca="false">'Source - Inventory'!B487</f>
        <v>Vessbank</v>
      </c>
      <c r="C497" s="26" t="str">
        <f aca="false">'Source - Inventory'!G487</f>
        <v>COVERED</v>
      </c>
      <c r="D497" s="26" t="str">
        <f aca="false">'Source - Inventory'!J487</f>
        <v>OCCUPIED</v>
      </c>
      <c r="E497" s="26" t="str">
        <f aca="false">'Source - Inventory'!L487</f>
        <v>WL-02796</v>
      </c>
      <c r="F497" s="26" t="str">
        <f aca="false">'Source - Inventory'!M487</f>
        <v>Gavin Scott</v>
      </c>
      <c r="G497" s="26" t="n">
        <f aca="false">'Source - Inventory'!E487</f>
        <v>36</v>
      </c>
      <c r="H497" s="28" t="n">
        <f aca="false">'Source - Inventory'!O487</f>
        <v>46.3</v>
      </c>
      <c r="I497" s="28" t="n">
        <f aca="false">IF(D497="OCCUPIED",ROUNDUP(H497,0),"")</f>
        <v>47</v>
      </c>
      <c r="J497" s="28" t="n">
        <f aca="false">IF(D497="OCCUPIED",MAX(G497,I497),"")</f>
        <v>47</v>
      </c>
      <c r="K497" s="28" t="n">
        <f aca="false">IF(D497&lt;&gt;"OCCUPIED","",IF(C497="COVERED",Covered_Rate,Open_Rate))</f>
        <v>10.4</v>
      </c>
      <c r="L497" s="39" t="n">
        <f aca="false">IF(D497="OCCUPIED",J497*K497,"")</f>
        <v>488.8</v>
      </c>
      <c r="M497" s="26" t="n">
        <f aca="false">IF(D497&lt;&gt;"OCCUPIED","",COUNTIFS('Source - Billing Aug26'!$E$5:$E$773,A497,'Source - Billing Aug26'!$B$5:$B$773,Billing_Month,'Source - Billing Aug26'!$H$5:$H$773,"MONTHLY_MOORAGE"))</f>
        <v>1</v>
      </c>
      <c r="N497" s="28" t="n">
        <f aca="false">IF(M497=0,"",SUMIFS('Source - Billing Aug26'!$I$5:$I$773,'Source - Billing Aug26'!$E$5:$E$773,A497,'Source - Billing Aug26'!$B$5:$B$773,Billing_Month,'Source - Billing Aug26'!$H$5:$H$773,"MONTHLY_MOORAGE"))</f>
        <v>47</v>
      </c>
      <c r="O497" s="28" t="n">
        <f aca="false">IF(M497=0,"",SUMIFS('Source - Billing Aug26'!$L$5:$L$773,'Source - Billing Aug26'!$E$5:$E$773,A497,'Source - Billing Aug26'!$B$5:$B$773,Billing_Month,'Source - Billing Aug26'!$H$5:$H$773,"MONTHLY_MOORAGE"))</f>
        <v>10.4</v>
      </c>
      <c r="P497" s="39" t="n">
        <f aca="false">IF(D497&lt;&gt;"OCCUPIED","",SUMIFS('Source - Billing Aug26'!$M$5:$M$773,'Source - Billing Aug26'!$E$5:$E$773,A497,'Source - Billing Aug26'!$B$5:$B$773,Billing_Month,'Source - Billing Aug26'!$H$5:$H$773,"MONTHLY_MOORAGE"))</f>
        <v>488.8</v>
      </c>
      <c r="Q497" s="39" t="n">
        <f aca="false">IF(D497&lt;&gt;"OCCUPIED","",P497-L497)</f>
        <v>0</v>
      </c>
      <c r="R497" s="26" t="str">
        <f aca="false">IF(D497&lt;&gt;"OCCUPIED","OUT OF SCOPE",IF(M497=0,"MISSING AUGUST BILL",IF(M497&gt;1,"DUPLICATE BILL",IF(ABS(Q497)&lt;0.01,"MATCH",IF(Q497&gt;0,"OVERBILLED","UNDERBILLED")))))</f>
        <v>MATCH</v>
      </c>
      <c r="S497" s="26" t="str">
        <f aca="false">IF(M497=0,"",IFERROR(INDEX('Source - Billing Aug26'!$C$5:$C$773,MATCH(A497,'Source - Billing Aug26'!$E$5:$E$773,0)),""))</f>
        <v>AC-VB-1007</v>
      </c>
    </row>
    <row r="498" customFormat="false" ht="15" hidden="false" customHeight="true" outlineLevel="0" collapsed="false">
      <c r="A498" s="26" t="str">
        <f aca="false">'Source - Inventory'!A488</f>
        <v>VB-1008</v>
      </c>
      <c r="B498" s="26" t="str">
        <f aca="false">'Source - Inventory'!B488</f>
        <v>Vessbank</v>
      </c>
      <c r="C498" s="26" t="str">
        <f aca="false">'Source - Inventory'!G488</f>
        <v>COVERED</v>
      </c>
      <c r="D498" s="26" t="str">
        <f aca="false">'Source - Inventory'!J488</f>
        <v>OCCUPIED</v>
      </c>
      <c r="E498" s="26" t="str">
        <f aca="false">'Source - Inventory'!L488</f>
        <v>WL-02193</v>
      </c>
      <c r="F498" s="26" t="str">
        <f aca="false">'Source - Inventory'!M488</f>
        <v>Valerie Berg</v>
      </c>
      <c r="G498" s="26" t="n">
        <f aca="false">'Source - Inventory'!E488</f>
        <v>36</v>
      </c>
      <c r="H498" s="28" t="n">
        <f aca="false">'Source - Inventory'!O488</f>
        <v>49.2</v>
      </c>
      <c r="I498" s="28" t="n">
        <f aca="false">IF(D498="OCCUPIED",ROUNDUP(H498,0),"")</f>
        <v>50</v>
      </c>
      <c r="J498" s="28" t="n">
        <f aca="false">IF(D498="OCCUPIED",MAX(G498,I498),"")</f>
        <v>50</v>
      </c>
      <c r="K498" s="28" t="n">
        <f aca="false">IF(D498&lt;&gt;"OCCUPIED","",IF(C498="COVERED",Covered_Rate,Open_Rate))</f>
        <v>10.4</v>
      </c>
      <c r="L498" s="39" t="n">
        <f aca="false">IF(D498="OCCUPIED",J498*K498,"")</f>
        <v>520</v>
      </c>
      <c r="M498" s="26" t="n">
        <f aca="false">IF(D498&lt;&gt;"OCCUPIED","",COUNTIFS('Source - Billing Aug26'!$E$5:$E$773,A498,'Source - Billing Aug26'!$B$5:$B$773,Billing_Month,'Source - Billing Aug26'!$H$5:$H$773,"MONTHLY_MOORAGE"))</f>
        <v>1</v>
      </c>
      <c r="N498" s="28" t="n">
        <f aca="false">IF(M498=0,"",SUMIFS('Source - Billing Aug26'!$I$5:$I$773,'Source - Billing Aug26'!$E$5:$E$773,A498,'Source - Billing Aug26'!$B$5:$B$773,Billing_Month,'Source - Billing Aug26'!$H$5:$H$773,"MONTHLY_MOORAGE"))</f>
        <v>50</v>
      </c>
      <c r="O498" s="28" t="n">
        <f aca="false">IF(M498=0,"",SUMIFS('Source - Billing Aug26'!$L$5:$L$773,'Source - Billing Aug26'!$E$5:$E$773,A498,'Source - Billing Aug26'!$B$5:$B$773,Billing_Month,'Source - Billing Aug26'!$H$5:$H$773,"MONTHLY_MOORAGE"))</f>
        <v>10.4</v>
      </c>
      <c r="P498" s="39" t="n">
        <f aca="false">IF(D498&lt;&gt;"OCCUPIED","",SUMIFS('Source - Billing Aug26'!$M$5:$M$773,'Source - Billing Aug26'!$E$5:$E$773,A498,'Source - Billing Aug26'!$B$5:$B$773,Billing_Month,'Source - Billing Aug26'!$H$5:$H$773,"MONTHLY_MOORAGE"))</f>
        <v>520</v>
      </c>
      <c r="Q498" s="39" t="n">
        <f aca="false">IF(D498&lt;&gt;"OCCUPIED","",P498-L498)</f>
        <v>0</v>
      </c>
      <c r="R498" s="26" t="str">
        <f aca="false">IF(D498&lt;&gt;"OCCUPIED","OUT OF SCOPE",IF(M498=0,"MISSING AUGUST BILL",IF(M498&gt;1,"DUPLICATE BILL",IF(ABS(Q498)&lt;0.01,"MATCH",IF(Q498&gt;0,"OVERBILLED","UNDERBILLED")))))</f>
        <v>MATCH</v>
      </c>
      <c r="S498" s="26" t="str">
        <f aca="false">IF(M498=0,"",IFERROR(INDEX('Source - Billing Aug26'!$C$5:$C$773,MATCH(A498,'Source - Billing Aug26'!$E$5:$E$773,0)),""))</f>
        <v>AC-VB-1008</v>
      </c>
    </row>
    <row r="499" customFormat="false" ht="15" hidden="false" customHeight="true" outlineLevel="0" collapsed="false">
      <c r="A499" s="26" t="str">
        <f aca="false">'Source - Inventory'!A489</f>
        <v>VB-1009</v>
      </c>
      <c r="B499" s="26" t="str">
        <f aca="false">'Source - Inventory'!B489</f>
        <v>Vessbank</v>
      </c>
      <c r="C499" s="26" t="str">
        <f aca="false">'Source - Inventory'!G489</f>
        <v>COVERED</v>
      </c>
      <c r="D499" s="26" t="str">
        <f aca="false">'Source - Inventory'!J489</f>
        <v>OCCUPIED</v>
      </c>
      <c r="E499" s="26" t="str">
        <f aca="false">'Source - Inventory'!L489</f>
        <v>WL-02802</v>
      </c>
      <c r="F499" s="26" t="str">
        <f aca="false">'Source - Inventory'!M489</f>
        <v>Kimberly Poole</v>
      </c>
      <c r="G499" s="26" t="n">
        <f aca="false">'Source - Inventory'!E489</f>
        <v>28</v>
      </c>
      <c r="H499" s="28" t="n">
        <f aca="false">'Source - Inventory'!O489</f>
        <v>43.3</v>
      </c>
      <c r="I499" s="28" t="n">
        <f aca="false">IF(D499="OCCUPIED",ROUNDUP(H499,0),"")</f>
        <v>44</v>
      </c>
      <c r="J499" s="28" t="n">
        <f aca="false">IF(D499="OCCUPIED",MAX(G499,I499),"")</f>
        <v>44</v>
      </c>
      <c r="K499" s="28" t="n">
        <f aca="false">IF(D499&lt;&gt;"OCCUPIED","",IF(C499="COVERED",Covered_Rate,Open_Rate))</f>
        <v>10.4</v>
      </c>
      <c r="L499" s="39" t="n">
        <f aca="false">IF(D499="OCCUPIED",J499*K499,"")</f>
        <v>457.6</v>
      </c>
      <c r="M499" s="26" t="n">
        <f aca="false">IF(D499&lt;&gt;"OCCUPIED","",COUNTIFS('Source - Billing Aug26'!$E$5:$E$773,A499,'Source - Billing Aug26'!$B$5:$B$773,Billing_Month,'Source - Billing Aug26'!$H$5:$H$773,"MONTHLY_MOORAGE"))</f>
        <v>1</v>
      </c>
      <c r="N499" s="28" t="n">
        <f aca="false">IF(M499=0,"",SUMIFS('Source - Billing Aug26'!$I$5:$I$773,'Source - Billing Aug26'!$E$5:$E$773,A499,'Source - Billing Aug26'!$B$5:$B$773,Billing_Month,'Source - Billing Aug26'!$H$5:$H$773,"MONTHLY_MOORAGE"))</f>
        <v>44</v>
      </c>
      <c r="O499" s="28" t="n">
        <f aca="false">IF(M499=0,"",SUMIFS('Source - Billing Aug26'!$L$5:$L$773,'Source - Billing Aug26'!$E$5:$E$773,A499,'Source - Billing Aug26'!$B$5:$B$773,Billing_Month,'Source - Billing Aug26'!$H$5:$H$773,"MONTHLY_MOORAGE"))</f>
        <v>10.4</v>
      </c>
      <c r="P499" s="39" t="n">
        <f aca="false">IF(D499&lt;&gt;"OCCUPIED","",SUMIFS('Source - Billing Aug26'!$M$5:$M$773,'Source - Billing Aug26'!$E$5:$E$773,A499,'Source - Billing Aug26'!$B$5:$B$773,Billing_Month,'Source - Billing Aug26'!$H$5:$H$773,"MONTHLY_MOORAGE"))</f>
        <v>457.6</v>
      </c>
      <c r="Q499" s="39" t="n">
        <f aca="false">IF(D499&lt;&gt;"OCCUPIED","",P499-L499)</f>
        <v>0</v>
      </c>
      <c r="R499" s="26" t="str">
        <f aca="false">IF(D499&lt;&gt;"OCCUPIED","OUT OF SCOPE",IF(M499=0,"MISSING AUGUST BILL",IF(M499&gt;1,"DUPLICATE BILL",IF(ABS(Q499)&lt;0.01,"MATCH",IF(Q499&gt;0,"OVERBILLED","UNDERBILLED")))))</f>
        <v>MATCH</v>
      </c>
      <c r="S499" s="26" t="str">
        <f aca="false">IF(M499=0,"",IFERROR(INDEX('Source - Billing Aug26'!$C$5:$C$773,MATCH(A499,'Source - Billing Aug26'!$E$5:$E$773,0)),""))</f>
        <v>AC-VB-1009</v>
      </c>
    </row>
    <row r="500" customFormat="false" ht="15" hidden="false" customHeight="true" outlineLevel="0" collapsed="false">
      <c r="A500" s="26" t="str">
        <f aca="false">'Source - Inventory'!A490</f>
        <v>VB-1010</v>
      </c>
      <c r="B500" s="26" t="str">
        <f aca="false">'Source - Inventory'!B490</f>
        <v>Vessbank</v>
      </c>
      <c r="C500" s="26" t="str">
        <f aca="false">'Source - Inventory'!G490</f>
        <v>COVERED</v>
      </c>
      <c r="D500" s="26" t="str">
        <f aca="false">'Source - Inventory'!J490</f>
        <v>OCCUPIED</v>
      </c>
      <c r="E500" s="26" t="str">
        <f aca="false">'Source - Inventory'!L490</f>
        <v>WL-03077</v>
      </c>
      <c r="F500" s="26" t="str">
        <f aca="false">'Source - Inventory'!M490</f>
        <v>Lisa Jensen</v>
      </c>
      <c r="G500" s="26" t="n">
        <f aca="false">'Source - Inventory'!E490</f>
        <v>24</v>
      </c>
      <c r="H500" s="28" t="n">
        <f aca="false">'Source - Inventory'!O490</f>
        <v>48.1</v>
      </c>
      <c r="I500" s="28" t="n">
        <f aca="false">IF(D500="OCCUPIED",ROUNDUP(H500,0),"")</f>
        <v>49</v>
      </c>
      <c r="J500" s="28" t="n">
        <f aca="false">IF(D500="OCCUPIED",MAX(G500,I500),"")</f>
        <v>49</v>
      </c>
      <c r="K500" s="28" t="n">
        <f aca="false">IF(D500&lt;&gt;"OCCUPIED","",IF(C500="COVERED",Covered_Rate,Open_Rate))</f>
        <v>10.4</v>
      </c>
      <c r="L500" s="39" t="n">
        <f aca="false">IF(D500="OCCUPIED",J500*K500,"")</f>
        <v>509.6</v>
      </c>
      <c r="M500" s="26" t="n">
        <f aca="false">IF(D500&lt;&gt;"OCCUPIED","",COUNTIFS('Source - Billing Aug26'!$E$5:$E$773,A500,'Source - Billing Aug26'!$B$5:$B$773,Billing_Month,'Source - Billing Aug26'!$H$5:$H$773,"MONTHLY_MOORAGE"))</f>
        <v>1</v>
      </c>
      <c r="N500" s="28" t="n">
        <f aca="false">IF(M500=0,"",SUMIFS('Source - Billing Aug26'!$I$5:$I$773,'Source - Billing Aug26'!$E$5:$E$773,A500,'Source - Billing Aug26'!$B$5:$B$773,Billing_Month,'Source - Billing Aug26'!$H$5:$H$773,"MONTHLY_MOORAGE"))</f>
        <v>49</v>
      </c>
      <c r="O500" s="28" t="n">
        <f aca="false">IF(M500=0,"",SUMIFS('Source - Billing Aug26'!$L$5:$L$773,'Source - Billing Aug26'!$E$5:$E$773,A500,'Source - Billing Aug26'!$B$5:$B$773,Billing_Month,'Source - Billing Aug26'!$H$5:$H$773,"MONTHLY_MOORAGE"))</f>
        <v>10.4</v>
      </c>
      <c r="P500" s="39" t="n">
        <f aca="false">IF(D500&lt;&gt;"OCCUPIED","",SUMIFS('Source - Billing Aug26'!$M$5:$M$773,'Source - Billing Aug26'!$E$5:$E$773,A500,'Source - Billing Aug26'!$B$5:$B$773,Billing_Month,'Source - Billing Aug26'!$H$5:$H$773,"MONTHLY_MOORAGE"))</f>
        <v>509.6</v>
      </c>
      <c r="Q500" s="39" t="n">
        <f aca="false">IF(D500&lt;&gt;"OCCUPIED","",P500-L500)</f>
        <v>0</v>
      </c>
      <c r="R500" s="26" t="str">
        <f aca="false">IF(D500&lt;&gt;"OCCUPIED","OUT OF SCOPE",IF(M500=0,"MISSING AUGUST BILL",IF(M500&gt;1,"DUPLICATE BILL",IF(ABS(Q500)&lt;0.01,"MATCH",IF(Q500&gt;0,"OVERBILLED","UNDERBILLED")))))</f>
        <v>MATCH</v>
      </c>
      <c r="S500" s="26" t="str">
        <f aca="false">IF(M500=0,"",IFERROR(INDEX('Source - Billing Aug26'!$C$5:$C$773,MATCH(A500,'Source - Billing Aug26'!$E$5:$E$773,0)),""))</f>
        <v>AC-VB-1010</v>
      </c>
    </row>
    <row r="501" customFormat="false" ht="15" hidden="false" customHeight="true" outlineLevel="0" collapsed="false">
      <c r="A501" s="26" t="str">
        <f aca="false">'Source - Inventory'!A491</f>
        <v>VB-1011</v>
      </c>
      <c r="B501" s="26" t="str">
        <f aca="false">'Source - Inventory'!B491</f>
        <v>Vessbank</v>
      </c>
      <c r="C501" s="26" t="str">
        <f aca="false">'Source - Inventory'!G491</f>
        <v>COVERED</v>
      </c>
      <c r="D501" s="26" t="str">
        <f aca="false">'Source - Inventory'!J491</f>
        <v>OCCUPIED</v>
      </c>
      <c r="E501" s="26" t="str">
        <f aca="false">'Source - Inventory'!L491</f>
        <v>WL-01187</v>
      </c>
      <c r="F501" s="26" t="str">
        <f aca="false">'Source - Inventory'!M491</f>
        <v>James Lee</v>
      </c>
      <c r="G501" s="26" t="n">
        <f aca="false">'Source - Inventory'!E491</f>
        <v>40</v>
      </c>
      <c r="H501" s="28" t="n">
        <f aca="false">'Source - Inventory'!O491</f>
        <v>28.3</v>
      </c>
      <c r="I501" s="28" t="n">
        <f aca="false">IF(D501="OCCUPIED",ROUNDUP(H501,0),"")</f>
        <v>29</v>
      </c>
      <c r="J501" s="28" t="n">
        <f aca="false">IF(D501="OCCUPIED",MAX(G501,I501),"")</f>
        <v>40</v>
      </c>
      <c r="K501" s="28" t="n">
        <f aca="false">IF(D501&lt;&gt;"OCCUPIED","",IF(C501="COVERED",Covered_Rate,Open_Rate))</f>
        <v>10.4</v>
      </c>
      <c r="L501" s="39" t="n">
        <f aca="false">IF(D501="OCCUPIED",J501*K501,"")</f>
        <v>416</v>
      </c>
      <c r="M501" s="26" t="n">
        <f aca="false">IF(D501&lt;&gt;"OCCUPIED","",COUNTIFS('Source - Billing Aug26'!$E$5:$E$773,A501,'Source - Billing Aug26'!$B$5:$B$773,Billing_Month,'Source - Billing Aug26'!$H$5:$H$773,"MONTHLY_MOORAGE"))</f>
        <v>1</v>
      </c>
      <c r="N501" s="28" t="n">
        <f aca="false">IF(M501=0,"",SUMIFS('Source - Billing Aug26'!$I$5:$I$773,'Source - Billing Aug26'!$E$5:$E$773,A501,'Source - Billing Aug26'!$B$5:$B$773,Billing_Month,'Source - Billing Aug26'!$H$5:$H$773,"MONTHLY_MOORAGE"))</f>
        <v>40</v>
      </c>
      <c r="O501" s="28" t="n">
        <f aca="false">IF(M501=0,"",SUMIFS('Source - Billing Aug26'!$L$5:$L$773,'Source - Billing Aug26'!$E$5:$E$773,A501,'Source - Billing Aug26'!$B$5:$B$773,Billing_Month,'Source - Billing Aug26'!$H$5:$H$773,"MONTHLY_MOORAGE"))</f>
        <v>10.4</v>
      </c>
      <c r="P501" s="39" t="n">
        <f aca="false">IF(D501&lt;&gt;"OCCUPIED","",SUMIFS('Source - Billing Aug26'!$M$5:$M$773,'Source - Billing Aug26'!$E$5:$E$773,A501,'Source - Billing Aug26'!$B$5:$B$773,Billing_Month,'Source - Billing Aug26'!$H$5:$H$773,"MONTHLY_MOORAGE"))</f>
        <v>416</v>
      </c>
      <c r="Q501" s="39" t="n">
        <f aca="false">IF(D501&lt;&gt;"OCCUPIED","",P501-L501)</f>
        <v>0</v>
      </c>
      <c r="R501" s="26" t="str">
        <f aca="false">IF(D501&lt;&gt;"OCCUPIED","OUT OF SCOPE",IF(M501=0,"MISSING AUGUST BILL",IF(M501&gt;1,"DUPLICATE BILL",IF(ABS(Q501)&lt;0.01,"MATCH",IF(Q501&gt;0,"OVERBILLED","UNDERBILLED")))))</f>
        <v>MATCH</v>
      </c>
      <c r="S501" s="26" t="str">
        <f aca="false">IF(M501=0,"",IFERROR(INDEX('Source - Billing Aug26'!$C$5:$C$773,MATCH(A501,'Source - Billing Aug26'!$E$5:$E$773,0)),""))</f>
        <v>AC-VB-1011</v>
      </c>
    </row>
    <row r="502" customFormat="false" ht="15" hidden="false" customHeight="true" outlineLevel="0" collapsed="false">
      <c r="A502" s="26" t="str">
        <f aca="false">'Source - Inventory'!A492</f>
        <v>VB-1012</v>
      </c>
      <c r="B502" s="26" t="str">
        <f aca="false">'Source - Inventory'!B492</f>
        <v>Vessbank</v>
      </c>
      <c r="C502" s="26" t="str">
        <f aca="false">'Source - Inventory'!G492</f>
        <v>COVERED</v>
      </c>
      <c r="D502" s="26" t="str">
        <f aca="false">'Source - Inventory'!J492</f>
        <v>OCCUPIED</v>
      </c>
      <c r="E502" s="26" t="str">
        <f aca="false">'Source - Inventory'!L492</f>
        <v>WL-01323</v>
      </c>
      <c r="F502" s="26" t="str">
        <f aca="false">'Source - Inventory'!M492</f>
        <v>Melanie Alvarado</v>
      </c>
      <c r="G502" s="26" t="n">
        <f aca="false">'Source - Inventory'!E492</f>
        <v>40</v>
      </c>
      <c r="H502" s="28" t="n">
        <f aca="false">'Source - Inventory'!O492</f>
        <v>57.4</v>
      </c>
      <c r="I502" s="28" t="n">
        <f aca="false">IF(D502="OCCUPIED",ROUNDUP(H502,0),"")</f>
        <v>58</v>
      </c>
      <c r="J502" s="28" t="n">
        <f aca="false">IF(D502="OCCUPIED",MAX(G502,I502),"")</f>
        <v>58</v>
      </c>
      <c r="K502" s="28" t="n">
        <f aca="false">IF(D502&lt;&gt;"OCCUPIED","",IF(C502="COVERED",Covered_Rate,Open_Rate))</f>
        <v>10.4</v>
      </c>
      <c r="L502" s="39" t="n">
        <f aca="false">IF(D502="OCCUPIED",J502*K502,"")</f>
        <v>603.2</v>
      </c>
      <c r="M502" s="26" t="n">
        <f aca="false">IF(D502&lt;&gt;"OCCUPIED","",COUNTIFS('Source - Billing Aug26'!$E$5:$E$773,A502,'Source - Billing Aug26'!$B$5:$B$773,Billing_Month,'Source - Billing Aug26'!$H$5:$H$773,"MONTHLY_MOORAGE"))</f>
        <v>1</v>
      </c>
      <c r="N502" s="28" t="n">
        <f aca="false">IF(M502=0,"",SUMIFS('Source - Billing Aug26'!$I$5:$I$773,'Source - Billing Aug26'!$E$5:$E$773,A502,'Source - Billing Aug26'!$B$5:$B$773,Billing_Month,'Source - Billing Aug26'!$H$5:$H$773,"MONTHLY_MOORAGE"))</f>
        <v>58</v>
      </c>
      <c r="O502" s="28" t="n">
        <f aca="false">IF(M502=0,"",SUMIFS('Source - Billing Aug26'!$L$5:$L$773,'Source - Billing Aug26'!$E$5:$E$773,A502,'Source - Billing Aug26'!$B$5:$B$773,Billing_Month,'Source - Billing Aug26'!$H$5:$H$773,"MONTHLY_MOORAGE"))</f>
        <v>10.4</v>
      </c>
      <c r="P502" s="39" t="n">
        <f aca="false">IF(D502&lt;&gt;"OCCUPIED","",SUMIFS('Source - Billing Aug26'!$M$5:$M$773,'Source - Billing Aug26'!$E$5:$E$773,A502,'Source - Billing Aug26'!$B$5:$B$773,Billing_Month,'Source - Billing Aug26'!$H$5:$H$773,"MONTHLY_MOORAGE"))</f>
        <v>603.2</v>
      </c>
      <c r="Q502" s="39" t="n">
        <f aca="false">IF(D502&lt;&gt;"OCCUPIED","",P502-L502)</f>
        <v>0</v>
      </c>
      <c r="R502" s="26" t="str">
        <f aca="false">IF(D502&lt;&gt;"OCCUPIED","OUT OF SCOPE",IF(M502=0,"MISSING AUGUST BILL",IF(M502&gt;1,"DUPLICATE BILL",IF(ABS(Q502)&lt;0.01,"MATCH",IF(Q502&gt;0,"OVERBILLED","UNDERBILLED")))))</f>
        <v>MATCH</v>
      </c>
      <c r="S502" s="26" t="str">
        <f aca="false">IF(M502=0,"",IFERROR(INDEX('Source - Billing Aug26'!$C$5:$C$773,MATCH(A502,'Source - Billing Aug26'!$E$5:$E$773,0)),""))</f>
        <v>AC-VB-1012</v>
      </c>
    </row>
    <row r="503" customFormat="false" ht="15" hidden="false" customHeight="true" outlineLevel="0" collapsed="false">
      <c r="A503" s="26" t="str">
        <f aca="false">'Source - Inventory'!A493</f>
        <v>VB-1013</v>
      </c>
      <c r="B503" s="26" t="str">
        <f aca="false">'Source - Inventory'!B493</f>
        <v>Vessbank</v>
      </c>
      <c r="C503" s="26" t="str">
        <f aca="false">'Source - Inventory'!G493</f>
        <v>COVERED</v>
      </c>
      <c r="D503" s="26" t="str">
        <f aca="false">'Source - Inventory'!J493</f>
        <v>OCCUPIED</v>
      </c>
      <c r="E503" s="26" t="str">
        <f aca="false">'Source - Inventory'!L493</f>
        <v>WL-02105</v>
      </c>
      <c r="F503" s="26" t="str">
        <f aca="false">'Source - Inventory'!M493</f>
        <v>Kenneth Underwood</v>
      </c>
      <c r="G503" s="26" t="n">
        <f aca="false">'Source - Inventory'!E493</f>
        <v>28</v>
      </c>
      <c r="H503" s="28" t="n">
        <f aca="false">'Source - Inventory'!O493</f>
        <v>21</v>
      </c>
      <c r="I503" s="28" t="n">
        <f aca="false">IF(D503="OCCUPIED",ROUNDUP(H503,0),"")</f>
        <v>21</v>
      </c>
      <c r="J503" s="28" t="n">
        <f aca="false">IF(D503="OCCUPIED",MAX(G503,I503),"")</f>
        <v>28</v>
      </c>
      <c r="K503" s="28" t="n">
        <f aca="false">IF(D503&lt;&gt;"OCCUPIED","",IF(C503="COVERED",Covered_Rate,Open_Rate))</f>
        <v>10.4</v>
      </c>
      <c r="L503" s="39" t="n">
        <f aca="false">IF(D503="OCCUPIED",J503*K503,"")</f>
        <v>291.2</v>
      </c>
      <c r="M503" s="26" t="n">
        <f aca="false">IF(D503&lt;&gt;"OCCUPIED","",COUNTIFS('Source - Billing Aug26'!$E$5:$E$773,A503,'Source - Billing Aug26'!$B$5:$B$773,Billing_Month,'Source - Billing Aug26'!$H$5:$H$773,"MONTHLY_MOORAGE"))</f>
        <v>1</v>
      </c>
      <c r="N503" s="28" t="n">
        <f aca="false">IF(M503=0,"",SUMIFS('Source - Billing Aug26'!$I$5:$I$773,'Source - Billing Aug26'!$E$5:$E$773,A503,'Source - Billing Aug26'!$B$5:$B$773,Billing_Month,'Source - Billing Aug26'!$H$5:$H$773,"MONTHLY_MOORAGE"))</f>
        <v>28</v>
      </c>
      <c r="O503" s="28" t="n">
        <f aca="false">IF(M503=0,"",SUMIFS('Source - Billing Aug26'!$L$5:$L$773,'Source - Billing Aug26'!$E$5:$E$773,A503,'Source - Billing Aug26'!$B$5:$B$773,Billing_Month,'Source - Billing Aug26'!$H$5:$H$773,"MONTHLY_MOORAGE"))</f>
        <v>10.4</v>
      </c>
      <c r="P503" s="39" t="n">
        <f aca="false">IF(D503&lt;&gt;"OCCUPIED","",SUMIFS('Source - Billing Aug26'!$M$5:$M$773,'Source - Billing Aug26'!$E$5:$E$773,A503,'Source - Billing Aug26'!$B$5:$B$773,Billing_Month,'Source - Billing Aug26'!$H$5:$H$773,"MONTHLY_MOORAGE"))</f>
        <v>291.2</v>
      </c>
      <c r="Q503" s="39" t="n">
        <f aca="false">IF(D503&lt;&gt;"OCCUPIED","",P503-L503)</f>
        <v>0</v>
      </c>
      <c r="R503" s="26" t="str">
        <f aca="false">IF(D503&lt;&gt;"OCCUPIED","OUT OF SCOPE",IF(M503=0,"MISSING AUGUST BILL",IF(M503&gt;1,"DUPLICATE BILL",IF(ABS(Q503)&lt;0.01,"MATCH",IF(Q503&gt;0,"OVERBILLED","UNDERBILLED")))))</f>
        <v>MATCH</v>
      </c>
      <c r="S503" s="26" t="str">
        <f aca="false">IF(M503=0,"",IFERROR(INDEX('Source - Billing Aug26'!$C$5:$C$773,MATCH(A503,'Source - Billing Aug26'!$E$5:$E$773,0)),""))</f>
        <v>AC-VB-1013</v>
      </c>
    </row>
    <row r="504" customFormat="false" ht="15" hidden="false" customHeight="true" outlineLevel="0" collapsed="false">
      <c r="A504" s="26" t="str">
        <f aca="false">'Source - Inventory'!A494</f>
        <v>VB-1014</v>
      </c>
      <c r="B504" s="26" t="str">
        <f aca="false">'Source - Inventory'!B494</f>
        <v>Vessbank</v>
      </c>
      <c r="C504" s="26" t="str">
        <f aca="false">'Source - Inventory'!G494</f>
        <v>COVERED</v>
      </c>
      <c r="D504" s="26" t="str">
        <f aca="false">'Source - Inventory'!J494</f>
        <v>OCCUPIED</v>
      </c>
      <c r="E504" s="26" t="str">
        <f aca="false">'Source - Inventory'!L494</f>
        <v>WL-02188</v>
      </c>
      <c r="F504" s="26" t="str">
        <f aca="false">'Source - Inventory'!M494</f>
        <v>Courtney Zamora</v>
      </c>
      <c r="G504" s="26" t="n">
        <f aca="false">'Source - Inventory'!E494</f>
        <v>36</v>
      </c>
      <c r="H504" s="28" t="n">
        <f aca="false">'Source - Inventory'!O494</f>
        <v>32.3</v>
      </c>
      <c r="I504" s="28" t="n">
        <f aca="false">IF(D504="OCCUPIED",ROUNDUP(H504,0),"")</f>
        <v>33</v>
      </c>
      <c r="J504" s="28" t="n">
        <f aca="false">IF(D504="OCCUPIED",MAX(G504,I504),"")</f>
        <v>36</v>
      </c>
      <c r="K504" s="28" t="n">
        <f aca="false">IF(D504&lt;&gt;"OCCUPIED","",IF(C504="COVERED",Covered_Rate,Open_Rate))</f>
        <v>10.4</v>
      </c>
      <c r="L504" s="39" t="n">
        <f aca="false">IF(D504="OCCUPIED",J504*K504,"")</f>
        <v>374.4</v>
      </c>
      <c r="M504" s="26" t="n">
        <f aca="false">IF(D504&lt;&gt;"OCCUPIED","",COUNTIFS('Source - Billing Aug26'!$E$5:$E$773,A504,'Source - Billing Aug26'!$B$5:$B$773,Billing_Month,'Source - Billing Aug26'!$H$5:$H$773,"MONTHLY_MOORAGE"))</f>
        <v>1</v>
      </c>
      <c r="N504" s="28" t="n">
        <f aca="false">IF(M504=0,"",SUMIFS('Source - Billing Aug26'!$I$5:$I$773,'Source - Billing Aug26'!$E$5:$E$773,A504,'Source - Billing Aug26'!$B$5:$B$773,Billing_Month,'Source - Billing Aug26'!$H$5:$H$773,"MONTHLY_MOORAGE"))</f>
        <v>36</v>
      </c>
      <c r="O504" s="28" t="n">
        <f aca="false">IF(M504=0,"",SUMIFS('Source - Billing Aug26'!$L$5:$L$773,'Source - Billing Aug26'!$E$5:$E$773,A504,'Source - Billing Aug26'!$B$5:$B$773,Billing_Month,'Source - Billing Aug26'!$H$5:$H$773,"MONTHLY_MOORAGE"))</f>
        <v>10.4</v>
      </c>
      <c r="P504" s="39" t="n">
        <f aca="false">IF(D504&lt;&gt;"OCCUPIED","",SUMIFS('Source - Billing Aug26'!$M$5:$M$773,'Source - Billing Aug26'!$E$5:$E$773,A504,'Source - Billing Aug26'!$B$5:$B$773,Billing_Month,'Source - Billing Aug26'!$H$5:$H$773,"MONTHLY_MOORAGE"))</f>
        <v>374.4</v>
      </c>
      <c r="Q504" s="39" t="n">
        <f aca="false">IF(D504&lt;&gt;"OCCUPIED","",P504-L504)</f>
        <v>0</v>
      </c>
      <c r="R504" s="26" t="str">
        <f aca="false">IF(D504&lt;&gt;"OCCUPIED","OUT OF SCOPE",IF(M504=0,"MISSING AUGUST BILL",IF(M504&gt;1,"DUPLICATE BILL",IF(ABS(Q504)&lt;0.01,"MATCH",IF(Q504&gt;0,"OVERBILLED","UNDERBILLED")))))</f>
        <v>MATCH</v>
      </c>
      <c r="S504" s="26" t="str">
        <f aca="false">IF(M504=0,"",IFERROR(INDEX('Source - Billing Aug26'!$C$5:$C$773,MATCH(A504,'Source - Billing Aug26'!$E$5:$E$773,0)),""))</f>
        <v>AC-VB-1014</v>
      </c>
    </row>
    <row r="505" customFormat="false" ht="15" hidden="false" customHeight="true" outlineLevel="0" collapsed="false">
      <c r="A505" s="26" t="str">
        <f aca="false">'Source - Inventory'!A495</f>
        <v>VB-1015</v>
      </c>
      <c r="B505" s="26" t="str">
        <f aca="false">'Source - Inventory'!B495</f>
        <v>Vessbank</v>
      </c>
      <c r="C505" s="26" t="str">
        <f aca="false">'Source - Inventory'!G495</f>
        <v>COVERED</v>
      </c>
      <c r="D505" s="26" t="str">
        <f aca="false">'Source - Inventory'!J495</f>
        <v>OCCUPIED</v>
      </c>
      <c r="E505" s="26" t="str">
        <f aca="false">'Source - Inventory'!L495</f>
        <v>WL-01478</v>
      </c>
      <c r="F505" s="26" t="str">
        <f aca="false">'Source - Inventory'!M495</f>
        <v>William Thomas</v>
      </c>
      <c r="G505" s="26" t="n">
        <f aca="false">'Source - Inventory'!E495</f>
        <v>36</v>
      </c>
      <c r="H505" s="28" t="n">
        <f aca="false">'Source - Inventory'!O495</f>
        <v>38.1</v>
      </c>
      <c r="I505" s="28" t="n">
        <f aca="false">IF(D505="OCCUPIED",ROUNDUP(H505,0),"")</f>
        <v>39</v>
      </c>
      <c r="J505" s="28" t="n">
        <f aca="false">IF(D505="OCCUPIED",MAX(G505,I505),"")</f>
        <v>39</v>
      </c>
      <c r="K505" s="28" t="n">
        <f aca="false">IF(D505&lt;&gt;"OCCUPIED","",IF(C505="COVERED",Covered_Rate,Open_Rate))</f>
        <v>10.4</v>
      </c>
      <c r="L505" s="39" t="n">
        <f aca="false">IF(D505="OCCUPIED",J505*K505,"")</f>
        <v>405.6</v>
      </c>
      <c r="M505" s="26" t="n">
        <f aca="false">IF(D505&lt;&gt;"OCCUPIED","",COUNTIFS('Source - Billing Aug26'!$E$5:$E$773,A505,'Source - Billing Aug26'!$B$5:$B$773,Billing_Month,'Source - Billing Aug26'!$H$5:$H$773,"MONTHLY_MOORAGE"))</f>
        <v>1</v>
      </c>
      <c r="N505" s="28" t="n">
        <f aca="false">IF(M505=0,"",SUMIFS('Source - Billing Aug26'!$I$5:$I$773,'Source - Billing Aug26'!$E$5:$E$773,A505,'Source - Billing Aug26'!$B$5:$B$773,Billing_Month,'Source - Billing Aug26'!$H$5:$H$773,"MONTHLY_MOORAGE"))</f>
        <v>39</v>
      </c>
      <c r="O505" s="28" t="n">
        <f aca="false">IF(M505=0,"",SUMIFS('Source - Billing Aug26'!$L$5:$L$773,'Source - Billing Aug26'!$E$5:$E$773,A505,'Source - Billing Aug26'!$B$5:$B$773,Billing_Month,'Source - Billing Aug26'!$H$5:$H$773,"MONTHLY_MOORAGE"))</f>
        <v>10.4</v>
      </c>
      <c r="P505" s="39" t="n">
        <f aca="false">IF(D505&lt;&gt;"OCCUPIED","",SUMIFS('Source - Billing Aug26'!$M$5:$M$773,'Source - Billing Aug26'!$E$5:$E$773,A505,'Source - Billing Aug26'!$B$5:$B$773,Billing_Month,'Source - Billing Aug26'!$H$5:$H$773,"MONTHLY_MOORAGE"))</f>
        <v>405.6</v>
      </c>
      <c r="Q505" s="39" t="n">
        <f aca="false">IF(D505&lt;&gt;"OCCUPIED","",P505-L505)</f>
        <v>0</v>
      </c>
      <c r="R505" s="26" t="str">
        <f aca="false">IF(D505&lt;&gt;"OCCUPIED","OUT OF SCOPE",IF(M505=0,"MISSING AUGUST BILL",IF(M505&gt;1,"DUPLICATE BILL",IF(ABS(Q505)&lt;0.01,"MATCH",IF(Q505&gt;0,"OVERBILLED","UNDERBILLED")))))</f>
        <v>MATCH</v>
      </c>
      <c r="S505" s="26" t="str">
        <f aca="false">IF(M505=0,"",IFERROR(INDEX('Source - Billing Aug26'!$C$5:$C$773,MATCH(A505,'Source - Billing Aug26'!$E$5:$E$773,0)),""))</f>
        <v>AC-VB-1015</v>
      </c>
    </row>
    <row r="506" customFormat="false" ht="15" hidden="false" customHeight="true" outlineLevel="0" collapsed="false">
      <c r="A506" s="26" t="str">
        <f aca="false">'Source - Inventory'!A496</f>
        <v>VB-1016</v>
      </c>
      <c r="B506" s="26" t="str">
        <f aca="false">'Source - Inventory'!B496</f>
        <v>Vessbank</v>
      </c>
      <c r="C506" s="26" t="str">
        <f aca="false">'Source - Inventory'!G496</f>
        <v>COVERED</v>
      </c>
      <c r="D506" s="26" t="str">
        <f aca="false">'Source - Inventory'!J496</f>
        <v>OCCUPIED</v>
      </c>
      <c r="E506" s="26" t="str">
        <f aca="false">'Source - Inventory'!L496</f>
        <v>WL-03078</v>
      </c>
      <c r="F506" s="26" t="str">
        <f aca="false">'Source - Inventory'!M496</f>
        <v>Rachael Mitchell</v>
      </c>
      <c r="G506" s="26" t="n">
        <f aca="false">'Source - Inventory'!E496</f>
        <v>24</v>
      </c>
      <c r="H506" s="28" t="n">
        <f aca="false">'Source - Inventory'!O496</f>
        <v>50</v>
      </c>
      <c r="I506" s="28" t="n">
        <f aca="false">IF(D506="OCCUPIED",ROUNDUP(H506,0),"")</f>
        <v>50</v>
      </c>
      <c r="J506" s="28" t="n">
        <f aca="false">IF(D506="OCCUPIED",MAX(G506,I506),"")</f>
        <v>50</v>
      </c>
      <c r="K506" s="28" t="n">
        <f aca="false">IF(D506&lt;&gt;"OCCUPIED","",IF(C506="COVERED",Covered_Rate,Open_Rate))</f>
        <v>10.4</v>
      </c>
      <c r="L506" s="39" t="n">
        <f aca="false">IF(D506="OCCUPIED",J506*K506,"")</f>
        <v>520</v>
      </c>
      <c r="M506" s="26" t="n">
        <f aca="false">IF(D506&lt;&gt;"OCCUPIED","",COUNTIFS('Source - Billing Aug26'!$E$5:$E$773,A506,'Source - Billing Aug26'!$B$5:$B$773,Billing_Month,'Source - Billing Aug26'!$H$5:$H$773,"MONTHLY_MOORAGE"))</f>
        <v>1</v>
      </c>
      <c r="N506" s="28" t="n">
        <f aca="false">IF(M506=0,"",SUMIFS('Source - Billing Aug26'!$I$5:$I$773,'Source - Billing Aug26'!$E$5:$E$773,A506,'Source - Billing Aug26'!$B$5:$B$773,Billing_Month,'Source - Billing Aug26'!$H$5:$H$773,"MONTHLY_MOORAGE"))</f>
        <v>50</v>
      </c>
      <c r="O506" s="28" t="n">
        <f aca="false">IF(M506=0,"",SUMIFS('Source - Billing Aug26'!$L$5:$L$773,'Source - Billing Aug26'!$E$5:$E$773,A506,'Source - Billing Aug26'!$B$5:$B$773,Billing_Month,'Source - Billing Aug26'!$H$5:$H$773,"MONTHLY_MOORAGE"))</f>
        <v>10.4</v>
      </c>
      <c r="P506" s="39" t="n">
        <f aca="false">IF(D506&lt;&gt;"OCCUPIED","",SUMIFS('Source - Billing Aug26'!$M$5:$M$773,'Source - Billing Aug26'!$E$5:$E$773,A506,'Source - Billing Aug26'!$B$5:$B$773,Billing_Month,'Source - Billing Aug26'!$H$5:$H$773,"MONTHLY_MOORAGE"))</f>
        <v>520</v>
      </c>
      <c r="Q506" s="39" t="n">
        <f aca="false">IF(D506&lt;&gt;"OCCUPIED","",P506-L506)</f>
        <v>0</v>
      </c>
      <c r="R506" s="26" t="str">
        <f aca="false">IF(D506&lt;&gt;"OCCUPIED","OUT OF SCOPE",IF(M506=0,"MISSING AUGUST BILL",IF(M506&gt;1,"DUPLICATE BILL",IF(ABS(Q506)&lt;0.01,"MATCH",IF(Q506&gt;0,"OVERBILLED","UNDERBILLED")))))</f>
        <v>MATCH</v>
      </c>
      <c r="S506" s="26" t="str">
        <f aca="false">IF(M506=0,"",IFERROR(INDEX('Source - Billing Aug26'!$C$5:$C$773,MATCH(A506,'Source - Billing Aug26'!$E$5:$E$773,0)),""))</f>
        <v>AC-VB-1016</v>
      </c>
    </row>
    <row r="507" customFormat="false" ht="15" hidden="false" customHeight="true" outlineLevel="0" collapsed="false">
      <c r="A507" s="26" t="str">
        <f aca="false">'Source - Inventory'!A497</f>
        <v>VB-1017</v>
      </c>
      <c r="B507" s="26" t="str">
        <f aca="false">'Source - Inventory'!B497</f>
        <v>Vessbank</v>
      </c>
      <c r="C507" s="26" t="str">
        <f aca="false">'Source - Inventory'!G497</f>
        <v>COVERED</v>
      </c>
      <c r="D507" s="26" t="str">
        <f aca="false">'Source - Inventory'!J497</f>
        <v>OCCUPIED</v>
      </c>
      <c r="E507" s="26" t="str">
        <f aca="false">'Source - Inventory'!L497</f>
        <v>WL-03104</v>
      </c>
      <c r="F507" s="26" t="str">
        <f aca="false">'Source - Inventory'!M497</f>
        <v>Jill Maldonado</v>
      </c>
      <c r="G507" s="26" t="n">
        <f aca="false">'Source - Inventory'!E497</f>
        <v>24</v>
      </c>
      <c r="H507" s="28" t="n">
        <f aca="false">'Source - Inventory'!O497</f>
        <v>34.6</v>
      </c>
      <c r="I507" s="28" t="n">
        <f aca="false">IF(D507="OCCUPIED",ROUNDUP(H507,0),"")</f>
        <v>35</v>
      </c>
      <c r="J507" s="28" t="n">
        <f aca="false">IF(D507="OCCUPIED",MAX(G507,I507),"")</f>
        <v>35</v>
      </c>
      <c r="K507" s="28" t="n">
        <f aca="false">IF(D507&lt;&gt;"OCCUPIED","",IF(C507="COVERED",Covered_Rate,Open_Rate))</f>
        <v>10.4</v>
      </c>
      <c r="L507" s="39" t="n">
        <f aca="false">IF(D507="OCCUPIED",J507*K507,"")</f>
        <v>364</v>
      </c>
      <c r="M507" s="26" t="n">
        <f aca="false">IF(D507&lt;&gt;"OCCUPIED","",COUNTIFS('Source - Billing Aug26'!$E$5:$E$773,A507,'Source - Billing Aug26'!$B$5:$B$773,Billing_Month,'Source - Billing Aug26'!$H$5:$H$773,"MONTHLY_MOORAGE"))</f>
        <v>1</v>
      </c>
      <c r="N507" s="28" t="n">
        <f aca="false">IF(M507=0,"",SUMIFS('Source - Billing Aug26'!$I$5:$I$773,'Source - Billing Aug26'!$E$5:$E$773,A507,'Source - Billing Aug26'!$B$5:$B$773,Billing_Month,'Source - Billing Aug26'!$H$5:$H$773,"MONTHLY_MOORAGE"))</f>
        <v>35</v>
      </c>
      <c r="O507" s="28" t="n">
        <f aca="false">IF(M507=0,"",SUMIFS('Source - Billing Aug26'!$L$5:$L$773,'Source - Billing Aug26'!$E$5:$E$773,A507,'Source - Billing Aug26'!$B$5:$B$773,Billing_Month,'Source - Billing Aug26'!$H$5:$H$773,"MONTHLY_MOORAGE"))</f>
        <v>10.4</v>
      </c>
      <c r="P507" s="39" t="n">
        <f aca="false">IF(D507&lt;&gt;"OCCUPIED","",SUMIFS('Source - Billing Aug26'!$M$5:$M$773,'Source - Billing Aug26'!$E$5:$E$773,A507,'Source - Billing Aug26'!$B$5:$B$773,Billing_Month,'Source - Billing Aug26'!$H$5:$H$773,"MONTHLY_MOORAGE"))</f>
        <v>364</v>
      </c>
      <c r="Q507" s="39" t="n">
        <f aca="false">IF(D507&lt;&gt;"OCCUPIED","",P507-L507)</f>
        <v>0</v>
      </c>
      <c r="R507" s="26" t="str">
        <f aca="false">IF(D507&lt;&gt;"OCCUPIED","OUT OF SCOPE",IF(M507=0,"MISSING AUGUST BILL",IF(M507&gt;1,"DUPLICATE BILL",IF(ABS(Q507)&lt;0.01,"MATCH",IF(Q507&gt;0,"OVERBILLED","UNDERBILLED")))))</f>
        <v>MATCH</v>
      </c>
      <c r="S507" s="26" t="str">
        <f aca="false">IF(M507=0,"",IFERROR(INDEX('Source - Billing Aug26'!$C$5:$C$773,MATCH(A507,'Source - Billing Aug26'!$E$5:$E$773,0)),""))</f>
        <v>AC-VB-1017</v>
      </c>
    </row>
    <row r="508" customFormat="false" ht="15" hidden="false" customHeight="true" outlineLevel="0" collapsed="false">
      <c r="A508" s="26" t="str">
        <f aca="false">'Source - Inventory'!A498</f>
        <v>VB-1018</v>
      </c>
      <c r="B508" s="26" t="str">
        <f aca="false">'Source - Inventory'!B498</f>
        <v>Vessbank</v>
      </c>
      <c r="C508" s="26" t="str">
        <f aca="false">'Source - Inventory'!G498</f>
        <v>COVERED</v>
      </c>
      <c r="D508" s="26" t="str">
        <f aca="false">'Source - Inventory'!J498</f>
        <v>OCCUPIED</v>
      </c>
      <c r="E508" s="26" t="str">
        <f aca="false">'Source - Inventory'!L498</f>
        <v>WL-02100</v>
      </c>
      <c r="F508" s="26" t="str">
        <f aca="false">'Source - Inventory'!M498</f>
        <v>Michelle Pena</v>
      </c>
      <c r="G508" s="26" t="n">
        <f aca="false">'Source - Inventory'!E498</f>
        <v>36</v>
      </c>
      <c r="H508" s="28" t="n">
        <f aca="false">'Source - Inventory'!O498</f>
        <v>51.9</v>
      </c>
      <c r="I508" s="28" t="n">
        <f aca="false">IF(D508="OCCUPIED",ROUNDUP(H508,0),"")</f>
        <v>52</v>
      </c>
      <c r="J508" s="28" t="n">
        <f aca="false">IF(D508="OCCUPIED",MAX(G508,I508),"")</f>
        <v>52</v>
      </c>
      <c r="K508" s="28" t="n">
        <f aca="false">IF(D508&lt;&gt;"OCCUPIED","",IF(C508="COVERED",Covered_Rate,Open_Rate))</f>
        <v>10.4</v>
      </c>
      <c r="L508" s="39" t="n">
        <f aca="false">IF(D508="OCCUPIED",J508*K508,"")</f>
        <v>540.8</v>
      </c>
      <c r="M508" s="26" t="n">
        <f aca="false">IF(D508&lt;&gt;"OCCUPIED","",COUNTIFS('Source - Billing Aug26'!$E$5:$E$773,A508,'Source - Billing Aug26'!$B$5:$B$773,Billing_Month,'Source - Billing Aug26'!$H$5:$H$773,"MONTHLY_MOORAGE"))</f>
        <v>1</v>
      </c>
      <c r="N508" s="28" t="n">
        <f aca="false">IF(M508=0,"",SUMIFS('Source - Billing Aug26'!$I$5:$I$773,'Source - Billing Aug26'!$E$5:$E$773,A508,'Source - Billing Aug26'!$B$5:$B$773,Billing_Month,'Source - Billing Aug26'!$H$5:$H$773,"MONTHLY_MOORAGE"))</f>
        <v>52</v>
      </c>
      <c r="O508" s="28" t="n">
        <f aca="false">IF(M508=0,"",SUMIFS('Source - Billing Aug26'!$L$5:$L$773,'Source - Billing Aug26'!$E$5:$E$773,A508,'Source - Billing Aug26'!$B$5:$B$773,Billing_Month,'Source - Billing Aug26'!$H$5:$H$773,"MONTHLY_MOORAGE"))</f>
        <v>10.4</v>
      </c>
      <c r="P508" s="39" t="n">
        <f aca="false">IF(D508&lt;&gt;"OCCUPIED","",SUMIFS('Source - Billing Aug26'!$M$5:$M$773,'Source - Billing Aug26'!$E$5:$E$773,A508,'Source - Billing Aug26'!$B$5:$B$773,Billing_Month,'Source - Billing Aug26'!$H$5:$H$773,"MONTHLY_MOORAGE"))</f>
        <v>540.8</v>
      </c>
      <c r="Q508" s="39" t="n">
        <f aca="false">IF(D508&lt;&gt;"OCCUPIED","",P508-L508)</f>
        <v>0</v>
      </c>
      <c r="R508" s="26" t="str">
        <f aca="false">IF(D508&lt;&gt;"OCCUPIED","OUT OF SCOPE",IF(M508=0,"MISSING AUGUST BILL",IF(M508&gt;1,"DUPLICATE BILL",IF(ABS(Q508)&lt;0.01,"MATCH",IF(Q508&gt;0,"OVERBILLED","UNDERBILLED")))))</f>
        <v>MATCH</v>
      </c>
      <c r="S508" s="26" t="str">
        <f aca="false">IF(M508=0,"",IFERROR(INDEX('Source - Billing Aug26'!$C$5:$C$773,MATCH(A508,'Source - Billing Aug26'!$E$5:$E$773,0)),""))</f>
        <v>AC-VB-1018</v>
      </c>
    </row>
    <row r="509" customFormat="false" ht="15" hidden="false" customHeight="true" outlineLevel="0" collapsed="false">
      <c r="A509" s="26" t="str">
        <f aca="false">'Source - Inventory'!A499</f>
        <v>VB-1019</v>
      </c>
      <c r="B509" s="26" t="str">
        <f aca="false">'Source - Inventory'!B499</f>
        <v>Vessbank</v>
      </c>
      <c r="C509" s="26" t="str">
        <f aca="false">'Source - Inventory'!G499</f>
        <v>COVERED</v>
      </c>
      <c r="D509" s="26" t="str">
        <f aca="false">'Source - Inventory'!J499</f>
        <v>OCCUPIED</v>
      </c>
      <c r="E509" s="26" t="str">
        <f aca="false">'Source - Inventory'!L499</f>
        <v>WL-03674</v>
      </c>
      <c r="F509" s="26" t="str">
        <f aca="false">'Source - Inventory'!M499</f>
        <v>Savannah Scott</v>
      </c>
      <c r="G509" s="26" t="n">
        <f aca="false">'Source - Inventory'!E499</f>
        <v>24</v>
      </c>
      <c r="H509" s="28" t="n">
        <f aca="false">'Source - Inventory'!O499</f>
        <v>33.4</v>
      </c>
      <c r="I509" s="28" t="n">
        <f aca="false">IF(D509="OCCUPIED",ROUNDUP(H509,0),"")</f>
        <v>34</v>
      </c>
      <c r="J509" s="28" t="n">
        <f aca="false">IF(D509="OCCUPIED",MAX(G509,I509),"")</f>
        <v>34</v>
      </c>
      <c r="K509" s="28" t="n">
        <f aca="false">IF(D509&lt;&gt;"OCCUPIED","",IF(C509="COVERED",Covered_Rate,Open_Rate))</f>
        <v>10.4</v>
      </c>
      <c r="L509" s="39" t="n">
        <f aca="false">IF(D509="OCCUPIED",J509*K509,"")</f>
        <v>353.6</v>
      </c>
      <c r="M509" s="26" t="n">
        <f aca="false">IF(D509&lt;&gt;"OCCUPIED","",COUNTIFS('Source - Billing Aug26'!$E$5:$E$773,A509,'Source - Billing Aug26'!$B$5:$B$773,Billing_Month,'Source - Billing Aug26'!$H$5:$H$773,"MONTHLY_MOORAGE"))</f>
        <v>1</v>
      </c>
      <c r="N509" s="28" t="n">
        <f aca="false">IF(M509=0,"",SUMIFS('Source - Billing Aug26'!$I$5:$I$773,'Source - Billing Aug26'!$E$5:$E$773,A509,'Source - Billing Aug26'!$B$5:$B$773,Billing_Month,'Source - Billing Aug26'!$H$5:$H$773,"MONTHLY_MOORAGE"))</f>
        <v>34</v>
      </c>
      <c r="O509" s="28" t="n">
        <f aca="false">IF(M509=0,"",SUMIFS('Source - Billing Aug26'!$L$5:$L$773,'Source - Billing Aug26'!$E$5:$E$773,A509,'Source - Billing Aug26'!$B$5:$B$773,Billing_Month,'Source - Billing Aug26'!$H$5:$H$773,"MONTHLY_MOORAGE"))</f>
        <v>10.4</v>
      </c>
      <c r="P509" s="39" t="n">
        <f aca="false">IF(D509&lt;&gt;"OCCUPIED","",SUMIFS('Source - Billing Aug26'!$M$5:$M$773,'Source - Billing Aug26'!$E$5:$E$773,A509,'Source - Billing Aug26'!$B$5:$B$773,Billing_Month,'Source - Billing Aug26'!$H$5:$H$773,"MONTHLY_MOORAGE"))</f>
        <v>353.6</v>
      </c>
      <c r="Q509" s="39" t="n">
        <f aca="false">IF(D509&lt;&gt;"OCCUPIED","",P509-L509)</f>
        <v>0</v>
      </c>
      <c r="R509" s="26" t="str">
        <f aca="false">IF(D509&lt;&gt;"OCCUPIED","OUT OF SCOPE",IF(M509=0,"MISSING AUGUST BILL",IF(M509&gt;1,"DUPLICATE BILL",IF(ABS(Q509)&lt;0.01,"MATCH",IF(Q509&gt;0,"OVERBILLED","UNDERBILLED")))))</f>
        <v>MATCH</v>
      </c>
      <c r="S509" s="26" t="str">
        <f aca="false">IF(M509=0,"",IFERROR(INDEX('Source - Billing Aug26'!$C$5:$C$773,MATCH(A509,'Source - Billing Aug26'!$E$5:$E$773,0)),""))</f>
        <v>AC-VB-1019</v>
      </c>
    </row>
    <row r="510" customFormat="false" ht="15" hidden="false" customHeight="true" outlineLevel="0" collapsed="false">
      <c r="A510" s="26" t="str">
        <f aca="false">'Source - Inventory'!A500</f>
        <v>VB-1020</v>
      </c>
      <c r="B510" s="26" t="str">
        <f aca="false">'Source - Inventory'!B500</f>
        <v>Vessbank</v>
      </c>
      <c r="C510" s="26" t="str">
        <f aca="false">'Source - Inventory'!G500</f>
        <v>COVERED</v>
      </c>
      <c r="D510" s="26" t="str">
        <f aca="false">'Source - Inventory'!J500</f>
        <v>OCCUPIED</v>
      </c>
      <c r="E510" s="26" t="str">
        <f aca="false">'Source - Inventory'!L500</f>
        <v>WL-02112</v>
      </c>
      <c r="F510" s="26" t="str">
        <f aca="false">'Source - Inventory'!M500</f>
        <v>Molly Perez</v>
      </c>
      <c r="G510" s="26" t="n">
        <f aca="false">'Source - Inventory'!E500</f>
        <v>40</v>
      </c>
      <c r="H510" s="28" t="n">
        <f aca="false">'Source - Inventory'!O500</f>
        <v>36.8</v>
      </c>
      <c r="I510" s="28" t="n">
        <f aca="false">IF(D510="OCCUPIED",ROUNDUP(H510,0),"")</f>
        <v>37</v>
      </c>
      <c r="J510" s="28" t="n">
        <f aca="false">IF(D510="OCCUPIED",MAX(G510,I510),"")</f>
        <v>40</v>
      </c>
      <c r="K510" s="28" t="n">
        <f aca="false">IF(D510&lt;&gt;"OCCUPIED","",IF(C510="COVERED",Covered_Rate,Open_Rate))</f>
        <v>10.4</v>
      </c>
      <c r="L510" s="39" t="n">
        <f aca="false">IF(D510="OCCUPIED",J510*K510,"")</f>
        <v>416</v>
      </c>
      <c r="M510" s="26" t="n">
        <f aca="false">IF(D510&lt;&gt;"OCCUPIED","",COUNTIFS('Source - Billing Aug26'!$E$5:$E$773,A510,'Source - Billing Aug26'!$B$5:$B$773,Billing_Month,'Source - Billing Aug26'!$H$5:$H$773,"MONTHLY_MOORAGE"))</f>
        <v>1</v>
      </c>
      <c r="N510" s="28" t="n">
        <f aca="false">IF(M510=0,"",SUMIFS('Source - Billing Aug26'!$I$5:$I$773,'Source - Billing Aug26'!$E$5:$E$773,A510,'Source - Billing Aug26'!$B$5:$B$773,Billing_Month,'Source - Billing Aug26'!$H$5:$H$773,"MONTHLY_MOORAGE"))</f>
        <v>40</v>
      </c>
      <c r="O510" s="28" t="n">
        <f aca="false">IF(M510=0,"",SUMIFS('Source - Billing Aug26'!$L$5:$L$773,'Source - Billing Aug26'!$E$5:$E$773,A510,'Source - Billing Aug26'!$B$5:$B$773,Billing_Month,'Source - Billing Aug26'!$H$5:$H$773,"MONTHLY_MOORAGE"))</f>
        <v>10.4</v>
      </c>
      <c r="P510" s="39" t="n">
        <f aca="false">IF(D510&lt;&gt;"OCCUPIED","",SUMIFS('Source - Billing Aug26'!$M$5:$M$773,'Source - Billing Aug26'!$E$5:$E$773,A510,'Source - Billing Aug26'!$B$5:$B$773,Billing_Month,'Source - Billing Aug26'!$H$5:$H$773,"MONTHLY_MOORAGE"))</f>
        <v>416</v>
      </c>
      <c r="Q510" s="39" t="n">
        <f aca="false">IF(D510&lt;&gt;"OCCUPIED","",P510-L510)</f>
        <v>0</v>
      </c>
      <c r="R510" s="26" t="str">
        <f aca="false">IF(D510&lt;&gt;"OCCUPIED","OUT OF SCOPE",IF(M510=0,"MISSING AUGUST BILL",IF(M510&gt;1,"DUPLICATE BILL",IF(ABS(Q510)&lt;0.01,"MATCH",IF(Q510&gt;0,"OVERBILLED","UNDERBILLED")))))</f>
        <v>MATCH</v>
      </c>
      <c r="S510" s="26" t="str">
        <f aca="false">IF(M510=0,"",IFERROR(INDEX('Source - Billing Aug26'!$C$5:$C$773,MATCH(A510,'Source - Billing Aug26'!$E$5:$E$773,0)),""))</f>
        <v>AC-VB-1020</v>
      </c>
    </row>
    <row r="511" customFormat="false" ht="15" hidden="false" customHeight="true" outlineLevel="0" collapsed="false">
      <c r="A511" s="26" t="str">
        <f aca="false">'Source - Inventory'!A501</f>
        <v>VB-1021</v>
      </c>
      <c r="B511" s="26" t="str">
        <f aca="false">'Source - Inventory'!B501</f>
        <v>Vessbank</v>
      </c>
      <c r="C511" s="26" t="str">
        <f aca="false">'Source - Inventory'!G501</f>
        <v>COVERED</v>
      </c>
      <c r="D511" s="26" t="str">
        <f aca="false">'Source - Inventory'!J501</f>
        <v>OCCUPIED</v>
      </c>
      <c r="E511" s="26" t="str">
        <f aca="false">'Source - Inventory'!L501</f>
        <v>WL-03142</v>
      </c>
      <c r="F511" s="26" t="str">
        <f aca="false">'Source - Inventory'!M501</f>
        <v>Tommy Bennett</v>
      </c>
      <c r="G511" s="26" t="n">
        <f aca="false">'Source - Inventory'!E501</f>
        <v>40</v>
      </c>
      <c r="H511" s="28" t="n">
        <f aca="false">'Source - Inventory'!O501</f>
        <v>40.5</v>
      </c>
      <c r="I511" s="28" t="n">
        <f aca="false">IF(D511="OCCUPIED",ROUNDUP(H511,0),"")</f>
        <v>41</v>
      </c>
      <c r="J511" s="28" t="n">
        <f aca="false">IF(D511="OCCUPIED",MAX(G511,I511),"")</f>
        <v>41</v>
      </c>
      <c r="K511" s="28" t="n">
        <f aca="false">IF(D511&lt;&gt;"OCCUPIED","",IF(C511="COVERED",Covered_Rate,Open_Rate))</f>
        <v>10.4</v>
      </c>
      <c r="L511" s="39" t="n">
        <f aca="false">IF(D511="OCCUPIED",J511*K511,"")</f>
        <v>426.4</v>
      </c>
      <c r="M511" s="26" t="n">
        <f aca="false">IF(D511&lt;&gt;"OCCUPIED","",COUNTIFS('Source - Billing Aug26'!$E$5:$E$773,A511,'Source - Billing Aug26'!$B$5:$B$773,Billing_Month,'Source - Billing Aug26'!$H$5:$H$773,"MONTHLY_MOORAGE"))</f>
        <v>1</v>
      </c>
      <c r="N511" s="28" t="n">
        <f aca="false">IF(M511=0,"",SUMIFS('Source - Billing Aug26'!$I$5:$I$773,'Source - Billing Aug26'!$E$5:$E$773,A511,'Source - Billing Aug26'!$B$5:$B$773,Billing_Month,'Source - Billing Aug26'!$H$5:$H$773,"MONTHLY_MOORAGE"))</f>
        <v>41</v>
      </c>
      <c r="O511" s="28" t="n">
        <f aca="false">IF(M511=0,"",SUMIFS('Source - Billing Aug26'!$L$5:$L$773,'Source - Billing Aug26'!$E$5:$E$773,A511,'Source - Billing Aug26'!$B$5:$B$773,Billing_Month,'Source - Billing Aug26'!$H$5:$H$773,"MONTHLY_MOORAGE"))</f>
        <v>10.4</v>
      </c>
      <c r="P511" s="39" t="n">
        <f aca="false">IF(D511&lt;&gt;"OCCUPIED","",SUMIFS('Source - Billing Aug26'!$M$5:$M$773,'Source - Billing Aug26'!$E$5:$E$773,A511,'Source - Billing Aug26'!$B$5:$B$773,Billing_Month,'Source - Billing Aug26'!$H$5:$H$773,"MONTHLY_MOORAGE"))</f>
        <v>426.4</v>
      </c>
      <c r="Q511" s="39" t="n">
        <f aca="false">IF(D511&lt;&gt;"OCCUPIED","",P511-L511)</f>
        <v>0</v>
      </c>
      <c r="R511" s="26" t="str">
        <f aca="false">IF(D511&lt;&gt;"OCCUPIED","OUT OF SCOPE",IF(M511=0,"MISSING AUGUST BILL",IF(M511&gt;1,"DUPLICATE BILL",IF(ABS(Q511)&lt;0.01,"MATCH",IF(Q511&gt;0,"OVERBILLED","UNDERBILLED")))))</f>
        <v>MATCH</v>
      </c>
      <c r="S511" s="26" t="str">
        <f aca="false">IF(M511=0,"",IFERROR(INDEX('Source - Billing Aug26'!$C$5:$C$773,MATCH(A511,'Source - Billing Aug26'!$E$5:$E$773,0)),""))</f>
        <v>AC-VB-1021</v>
      </c>
    </row>
    <row r="512" customFormat="false" ht="15" hidden="false" customHeight="true" outlineLevel="0" collapsed="false">
      <c r="A512" s="26" t="str">
        <f aca="false">'Source - Inventory'!A502</f>
        <v>VB-1022</v>
      </c>
      <c r="B512" s="26" t="str">
        <f aca="false">'Source - Inventory'!B502</f>
        <v>Vessbank</v>
      </c>
      <c r="C512" s="26" t="str">
        <f aca="false">'Source - Inventory'!G502</f>
        <v>COVERED</v>
      </c>
      <c r="D512" s="26" t="str">
        <f aca="false">'Source - Inventory'!J502</f>
        <v>OCCUPIED</v>
      </c>
      <c r="E512" s="26" t="str">
        <f aca="false">'Source - Inventory'!L502</f>
        <v>WL-01981</v>
      </c>
      <c r="F512" s="26" t="str">
        <f aca="false">'Source - Inventory'!M502</f>
        <v>Kathleen Walker</v>
      </c>
      <c r="G512" s="26" t="n">
        <f aca="false">'Source - Inventory'!E502</f>
        <v>36</v>
      </c>
      <c r="H512" s="28" t="n">
        <f aca="false">'Source - Inventory'!O502</f>
        <v>56.3</v>
      </c>
      <c r="I512" s="28" t="n">
        <f aca="false">IF(D512="OCCUPIED",ROUNDUP(H512,0),"")</f>
        <v>57</v>
      </c>
      <c r="J512" s="28" t="n">
        <f aca="false">IF(D512="OCCUPIED",MAX(G512,I512),"")</f>
        <v>57</v>
      </c>
      <c r="K512" s="28" t="n">
        <f aca="false">IF(D512&lt;&gt;"OCCUPIED","",IF(C512="COVERED",Covered_Rate,Open_Rate))</f>
        <v>10.4</v>
      </c>
      <c r="L512" s="39" t="n">
        <f aca="false">IF(D512="OCCUPIED",J512*K512,"")</f>
        <v>592.8</v>
      </c>
      <c r="M512" s="26" t="n">
        <f aca="false">IF(D512&lt;&gt;"OCCUPIED","",COUNTIFS('Source - Billing Aug26'!$E$5:$E$773,A512,'Source - Billing Aug26'!$B$5:$B$773,Billing_Month,'Source - Billing Aug26'!$H$5:$H$773,"MONTHLY_MOORAGE"))</f>
        <v>1</v>
      </c>
      <c r="N512" s="28" t="n">
        <f aca="false">IF(M512=0,"",SUMIFS('Source - Billing Aug26'!$I$5:$I$773,'Source - Billing Aug26'!$E$5:$E$773,A512,'Source - Billing Aug26'!$B$5:$B$773,Billing_Month,'Source - Billing Aug26'!$H$5:$H$773,"MONTHLY_MOORAGE"))</f>
        <v>57</v>
      </c>
      <c r="O512" s="28" t="n">
        <f aca="false">IF(M512=0,"",SUMIFS('Source - Billing Aug26'!$L$5:$L$773,'Source - Billing Aug26'!$E$5:$E$773,A512,'Source - Billing Aug26'!$B$5:$B$773,Billing_Month,'Source - Billing Aug26'!$H$5:$H$773,"MONTHLY_MOORAGE"))</f>
        <v>10.4</v>
      </c>
      <c r="P512" s="39" t="n">
        <f aca="false">IF(D512&lt;&gt;"OCCUPIED","",SUMIFS('Source - Billing Aug26'!$M$5:$M$773,'Source - Billing Aug26'!$E$5:$E$773,A512,'Source - Billing Aug26'!$B$5:$B$773,Billing_Month,'Source - Billing Aug26'!$H$5:$H$773,"MONTHLY_MOORAGE"))</f>
        <v>592.8</v>
      </c>
      <c r="Q512" s="39" t="n">
        <f aca="false">IF(D512&lt;&gt;"OCCUPIED","",P512-L512)</f>
        <v>0</v>
      </c>
      <c r="R512" s="26" t="str">
        <f aca="false">IF(D512&lt;&gt;"OCCUPIED","OUT OF SCOPE",IF(M512=0,"MISSING AUGUST BILL",IF(M512&gt;1,"DUPLICATE BILL",IF(ABS(Q512)&lt;0.01,"MATCH",IF(Q512&gt;0,"OVERBILLED","UNDERBILLED")))))</f>
        <v>MATCH</v>
      </c>
      <c r="S512" s="26" t="str">
        <f aca="false">IF(M512=0,"",IFERROR(INDEX('Source - Billing Aug26'!$C$5:$C$773,MATCH(A512,'Source - Billing Aug26'!$E$5:$E$773,0)),""))</f>
        <v>AC-VB-1022</v>
      </c>
    </row>
    <row r="513" customFormat="false" ht="15" hidden="false" customHeight="true" outlineLevel="0" collapsed="false">
      <c r="A513" s="26" t="str">
        <f aca="false">'Source - Inventory'!A503</f>
        <v>VB-1023</v>
      </c>
      <c r="B513" s="26" t="str">
        <f aca="false">'Source - Inventory'!B503</f>
        <v>Vessbank</v>
      </c>
      <c r="C513" s="26" t="str">
        <f aca="false">'Source - Inventory'!G503</f>
        <v>COVERED</v>
      </c>
      <c r="D513" s="26" t="str">
        <f aca="false">'Source - Inventory'!J503</f>
        <v>OCCUPIED</v>
      </c>
      <c r="E513" s="26" t="str">
        <f aca="false">'Source - Inventory'!L503</f>
        <v>WL-01467</v>
      </c>
      <c r="F513" s="26" t="str">
        <f aca="false">'Source - Inventory'!M503</f>
        <v>Walter Soto</v>
      </c>
      <c r="G513" s="26" t="n">
        <f aca="false">'Source - Inventory'!E503</f>
        <v>28</v>
      </c>
      <c r="H513" s="28" t="n">
        <f aca="false">'Source - Inventory'!O503</f>
        <v>29.6</v>
      </c>
      <c r="I513" s="28" t="n">
        <f aca="false">IF(D513="OCCUPIED",ROUNDUP(H513,0),"")</f>
        <v>30</v>
      </c>
      <c r="J513" s="28" t="n">
        <f aca="false">IF(D513="OCCUPIED",MAX(G513,I513),"")</f>
        <v>30</v>
      </c>
      <c r="K513" s="28" t="n">
        <f aca="false">IF(D513&lt;&gt;"OCCUPIED","",IF(C513="COVERED",Covered_Rate,Open_Rate))</f>
        <v>10.4</v>
      </c>
      <c r="L513" s="39" t="n">
        <f aca="false">IF(D513="OCCUPIED",J513*K513,"")</f>
        <v>312</v>
      </c>
      <c r="M513" s="26" t="n">
        <f aca="false">IF(D513&lt;&gt;"OCCUPIED","",COUNTIFS('Source - Billing Aug26'!$E$5:$E$773,A513,'Source - Billing Aug26'!$B$5:$B$773,Billing_Month,'Source - Billing Aug26'!$H$5:$H$773,"MONTHLY_MOORAGE"))</f>
        <v>1</v>
      </c>
      <c r="N513" s="28" t="n">
        <f aca="false">IF(M513=0,"",SUMIFS('Source - Billing Aug26'!$I$5:$I$773,'Source - Billing Aug26'!$E$5:$E$773,A513,'Source - Billing Aug26'!$B$5:$B$773,Billing_Month,'Source - Billing Aug26'!$H$5:$H$773,"MONTHLY_MOORAGE"))</f>
        <v>30</v>
      </c>
      <c r="O513" s="28" t="n">
        <f aca="false">IF(M513=0,"",SUMIFS('Source - Billing Aug26'!$L$5:$L$773,'Source - Billing Aug26'!$E$5:$E$773,A513,'Source - Billing Aug26'!$B$5:$B$773,Billing_Month,'Source - Billing Aug26'!$H$5:$H$773,"MONTHLY_MOORAGE"))</f>
        <v>10.4</v>
      </c>
      <c r="P513" s="39" t="n">
        <f aca="false">IF(D513&lt;&gt;"OCCUPIED","",SUMIFS('Source - Billing Aug26'!$M$5:$M$773,'Source - Billing Aug26'!$E$5:$E$773,A513,'Source - Billing Aug26'!$B$5:$B$773,Billing_Month,'Source - Billing Aug26'!$H$5:$H$773,"MONTHLY_MOORAGE"))</f>
        <v>312</v>
      </c>
      <c r="Q513" s="39" t="n">
        <f aca="false">IF(D513&lt;&gt;"OCCUPIED","",P513-L513)</f>
        <v>0</v>
      </c>
      <c r="R513" s="26" t="str">
        <f aca="false">IF(D513&lt;&gt;"OCCUPIED","OUT OF SCOPE",IF(M513=0,"MISSING AUGUST BILL",IF(M513&gt;1,"DUPLICATE BILL",IF(ABS(Q513)&lt;0.01,"MATCH",IF(Q513&gt;0,"OVERBILLED","UNDERBILLED")))))</f>
        <v>MATCH</v>
      </c>
      <c r="S513" s="26" t="str">
        <f aca="false">IF(M513=0,"",IFERROR(INDEX('Source - Billing Aug26'!$C$5:$C$773,MATCH(A513,'Source - Billing Aug26'!$E$5:$E$773,0)),""))</f>
        <v>AC-VB-1023</v>
      </c>
    </row>
    <row r="514" customFormat="false" ht="15" hidden="false" customHeight="true" outlineLevel="0" collapsed="false">
      <c r="A514" s="26" t="str">
        <f aca="false">'Source - Inventory'!A504</f>
        <v>VB-1024</v>
      </c>
      <c r="B514" s="26" t="str">
        <f aca="false">'Source - Inventory'!B504</f>
        <v>Vessbank</v>
      </c>
      <c r="C514" s="26" t="str">
        <f aca="false">'Source - Inventory'!G504</f>
        <v>COVERED</v>
      </c>
      <c r="D514" s="26" t="str">
        <f aca="false">'Source - Inventory'!J504</f>
        <v>OCCUPIED</v>
      </c>
      <c r="E514" s="26" t="str">
        <f aca="false">'Source - Inventory'!L504</f>
        <v>WL-02463</v>
      </c>
      <c r="F514" s="26" t="str">
        <f aca="false">'Source - Inventory'!M504</f>
        <v>Lauren Oconnor</v>
      </c>
      <c r="G514" s="26" t="n">
        <f aca="false">'Source - Inventory'!E504</f>
        <v>32</v>
      </c>
      <c r="H514" s="28" t="n">
        <f aca="false">'Source - Inventory'!O504</f>
        <v>55.7</v>
      </c>
      <c r="I514" s="28" t="n">
        <f aca="false">IF(D514="OCCUPIED",ROUNDUP(H514,0),"")</f>
        <v>56</v>
      </c>
      <c r="J514" s="28" t="n">
        <f aca="false">IF(D514="OCCUPIED",MAX(G514,I514),"")</f>
        <v>56</v>
      </c>
      <c r="K514" s="28" t="n">
        <f aca="false">IF(D514&lt;&gt;"OCCUPIED","",IF(C514="COVERED",Covered_Rate,Open_Rate))</f>
        <v>10.4</v>
      </c>
      <c r="L514" s="39" t="n">
        <f aca="false">IF(D514="OCCUPIED",J514*K514,"")</f>
        <v>582.4</v>
      </c>
      <c r="M514" s="26" t="n">
        <f aca="false">IF(D514&lt;&gt;"OCCUPIED","",COUNTIFS('Source - Billing Aug26'!$E$5:$E$773,A514,'Source - Billing Aug26'!$B$5:$B$773,Billing_Month,'Source - Billing Aug26'!$H$5:$H$773,"MONTHLY_MOORAGE"))</f>
        <v>1</v>
      </c>
      <c r="N514" s="28" t="n">
        <f aca="false">IF(M514=0,"",SUMIFS('Source - Billing Aug26'!$I$5:$I$773,'Source - Billing Aug26'!$E$5:$E$773,A514,'Source - Billing Aug26'!$B$5:$B$773,Billing_Month,'Source - Billing Aug26'!$H$5:$H$773,"MONTHLY_MOORAGE"))</f>
        <v>56</v>
      </c>
      <c r="O514" s="28" t="n">
        <f aca="false">IF(M514=0,"",SUMIFS('Source - Billing Aug26'!$L$5:$L$773,'Source - Billing Aug26'!$E$5:$E$773,A514,'Source - Billing Aug26'!$B$5:$B$773,Billing_Month,'Source - Billing Aug26'!$H$5:$H$773,"MONTHLY_MOORAGE"))</f>
        <v>10.4</v>
      </c>
      <c r="P514" s="39" t="n">
        <f aca="false">IF(D514&lt;&gt;"OCCUPIED","",SUMIFS('Source - Billing Aug26'!$M$5:$M$773,'Source - Billing Aug26'!$E$5:$E$773,A514,'Source - Billing Aug26'!$B$5:$B$773,Billing_Month,'Source - Billing Aug26'!$H$5:$H$773,"MONTHLY_MOORAGE"))</f>
        <v>582.4</v>
      </c>
      <c r="Q514" s="39" t="n">
        <f aca="false">IF(D514&lt;&gt;"OCCUPIED","",P514-L514)</f>
        <v>0</v>
      </c>
      <c r="R514" s="26" t="str">
        <f aca="false">IF(D514&lt;&gt;"OCCUPIED","OUT OF SCOPE",IF(M514=0,"MISSING AUGUST BILL",IF(M514&gt;1,"DUPLICATE BILL",IF(ABS(Q514)&lt;0.01,"MATCH",IF(Q514&gt;0,"OVERBILLED","UNDERBILLED")))))</f>
        <v>MATCH</v>
      </c>
      <c r="S514" s="26" t="str">
        <f aca="false">IF(M514=0,"",IFERROR(INDEX('Source - Billing Aug26'!$C$5:$C$773,MATCH(A514,'Source - Billing Aug26'!$E$5:$E$773,0)),""))</f>
        <v>AC-VB-1024</v>
      </c>
    </row>
    <row r="515" customFormat="false" ht="15" hidden="false" customHeight="true" outlineLevel="0" collapsed="false">
      <c r="A515" s="26" t="str">
        <f aca="false">'Source - Inventory'!A505</f>
        <v>EW-0101</v>
      </c>
      <c r="B515" s="26" t="str">
        <f aca="false">'Source - Inventory'!B505</f>
        <v>Eastwey</v>
      </c>
      <c r="C515" s="26" t="str">
        <f aca="false">'Source - Inventory'!G505</f>
        <v>OPEN</v>
      </c>
      <c r="D515" s="26" t="str">
        <f aca="false">'Source - Inventory'!J505</f>
        <v>OCCUPIED</v>
      </c>
      <c r="E515" s="26" t="str">
        <f aca="false">'Source - Inventory'!L505</f>
        <v>WL-01414</v>
      </c>
      <c r="F515" s="26" t="str">
        <f aca="false">'Source - Inventory'!M505</f>
        <v>Phillip Massey</v>
      </c>
      <c r="G515" s="26" t="n">
        <f aca="false">'Source - Inventory'!E505</f>
        <v>80</v>
      </c>
      <c r="H515" s="28" t="n">
        <f aca="false">'Source - Inventory'!O505</f>
        <v>29.3</v>
      </c>
      <c r="I515" s="28" t="n">
        <f aca="false">IF(D515="OCCUPIED",ROUNDUP(H515,0),"")</f>
        <v>30</v>
      </c>
      <c r="J515" s="28" t="n">
        <f aca="false">IF(D515="OCCUPIED",MAX(G515,I515),"")</f>
        <v>80</v>
      </c>
      <c r="K515" s="28" t="n">
        <f aca="false">IF(D515&lt;&gt;"OCCUPIED","",IF(C515="COVERED",Covered_Rate,Open_Rate))</f>
        <v>7.55</v>
      </c>
      <c r="L515" s="39" t="n">
        <f aca="false">IF(D515="OCCUPIED",J515*K515,"")</f>
        <v>604</v>
      </c>
      <c r="M515" s="26" t="n">
        <f aca="false">IF(D515&lt;&gt;"OCCUPIED","",COUNTIFS('Source - Billing Aug26'!$E$5:$E$773,A515,'Source - Billing Aug26'!$B$5:$B$773,Billing_Month,'Source - Billing Aug26'!$H$5:$H$773,"MONTHLY_MOORAGE"))</f>
        <v>1</v>
      </c>
      <c r="N515" s="28" t="n">
        <f aca="false">IF(M515=0,"",SUMIFS('Source - Billing Aug26'!$I$5:$I$773,'Source - Billing Aug26'!$E$5:$E$773,A515,'Source - Billing Aug26'!$B$5:$B$773,Billing_Month,'Source - Billing Aug26'!$H$5:$H$773,"MONTHLY_MOORAGE"))</f>
        <v>80</v>
      </c>
      <c r="O515" s="28" t="n">
        <f aca="false">IF(M515=0,"",SUMIFS('Source - Billing Aug26'!$L$5:$L$773,'Source - Billing Aug26'!$E$5:$E$773,A515,'Source - Billing Aug26'!$B$5:$B$773,Billing_Month,'Source - Billing Aug26'!$H$5:$H$773,"MONTHLY_MOORAGE"))</f>
        <v>7.55</v>
      </c>
      <c r="P515" s="39" t="n">
        <f aca="false">IF(D515&lt;&gt;"OCCUPIED","",SUMIFS('Source - Billing Aug26'!$M$5:$M$773,'Source - Billing Aug26'!$E$5:$E$773,A515,'Source - Billing Aug26'!$B$5:$B$773,Billing_Month,'Source - Billing Aug26'!$H$5:$H$773,"MONTHLY_MOORAGE"))</f>
        <v>604</v>
      </c>
      <c r="Q515" s="39" t="n">
        <f aca="false">IF(D515&lt;&gt;"OCCUPIED","",P515-L515)</f>
        <v>0</v>
      </c>
      <c r="R515" s="26" t="str">
        <f aca="false">IF(D515&lt;&gt;"OCCUPIED","OUT OF SCOPE",IF(M515=0,"MISSING AUGUST BILL",IF(M515&gt;1,"DUPLICATE BILL",IF(ABS(Q515)&lt;0.01,"MATCH",IF(Q515&gt;0,"OVERBILLED","UNDERBILLED")))))</f>
        <v>MATCH</v>
      </c>
      <c r="S515" s="26" t="str">
        <f aca="false">IF(M515=0,"",IFERROR(INDEX('Source - Billing Aug26'!$C$5:$C$773,MATCH(A515,'Source - Billing Aug26'!$E$5:$E$773,0)),""))</f>
        <v>AC-EW-0101</v>
      </c>
    </row>
    <row r="516" customFormat="false" ht="15" hidden="false" customHeight="true" outlineLevel="0" collapsed="false">
      <c r="A516" s="26" t="str">
        <f aca="false">'Source - Inventory'!A506</f>
        <v>EW-0102</v>
      </c>
      <c r="B516" s="26" t="str">
        <f aca="false">'Source - Inventory'!B506</f>
        <v>Eastwey</v>
      </c>
      <c r="C516" s="26" t="str">
        <f aca="false">'Source - Inventory'!G506</f>
        <v>OPEN</v>
      </c>
      <c r="D516" s="26" t="str">
        <f aca="false">'Source - Inventory'!J506</f>
        <v>OCCUPIED</v>
      </c>
      <c r="E516" s="26" t="str">
        <f aca="false">'Source - Inventory'!L506</f>
        <v>WL-03666</v>
      </c>
      <c r="F516" s="26" t="str">
        <f aca="false">'Source - Inventory'!M506</f>
        <v>Andrea Franco</v>
      </c>
      <c r="G516" s="26" t="n">
        <f aca="false">'Source - Inventory'!E506</f>
        <v>24</v>
      </c>
      <c r="H516" s="28" t="n">
        <f aca="false">'Source - Inventory'!O506</f>
        <v>55.3</v>
      </c>
      <c r="I516" s="28" t="n">
        <f aca="false">IF(D516="OCCUPIED",ROUNDUP(H516,0),"")</f>
        <v>56</v>
      </c>
      <c r="J516" s="28" t="n">
        <f aca="false">IF(D516="OCCUPIED",MAX(G516,I516),"")</f>
        <v>56</v>
      </c>
      <c r="K516" s="28" t="n">
        <f aca="false">IF(D516&lt;&gt;"OCCUPIED","",IF(C516="COVERED",Covered_Rate,Open_Rate))</f>
        <v>7.55</v>
      </c>
      <c r="L516" s="39" t="n">
        <f aca="false">IF(D516="OCCUPIED",J516*K516,"")</f>
        <v>422.8</v>
      </c>
      <c r="M516" s="26" t="n">
        <f aca="false">IF(D516&lt;&gt;"OCCUPIED","",COUNTIFS('Source - Billing Aug26'!$E$5:$E$773,A516,'Source - Billing Aug26'!$B$5:$B$773,Billing_Month,'Source - Billing Aug26'!$H$5:$H$773,"MONTHLY_MOORAGE"))</f>
        <v>1</v>
      </c>
      <c r="N516" s="28" t="n">
        <f aca="false">IF(M516=0,"",SUMIFS('Source - Billing Aug26'!$I$5:$I$773,'Source - Billing Aug26'!$E$5:$E$773,A516,'Source - Billing Aug26'!$B$5:$B$773,Billing_Month,'Source - Billing Aug26'!$H$5:$H$773,"MONTHLY_MOORAGE"))</f>
        <v>56</v>
      </c>
      <c r="O516" s="28" t="n">
        <f aca="false">IF(M516=0,"",SUMIFS('Source - Billing Aug26'!$L$5:$L$773,'Source - Billing Aug26'!$E$5:$E$773,A516,'Source - Billing Aug26'!$B$5:$B$773,Billing_Month,'Source - Billing Aug26'!$H$5:$H$773,"MONTHLY_MOORAGE"))</f>
        <v>7.55</v>
      </c>
      <c r="P516" s="39" t="n">
        <f aca="false">IF(D516&lt;&gt;"OCCUPIED","",SUMIFS('Source - Billing Aug26'!$M$5:$M$773,'Source - Billing Aug26'!$E$5:$E$773,A516,'Source - Billing Aug26'!$B$5:$B$773,Billing_Month,'Source - Billing Aug26'!$H$5:$H$773,"MONTHLY_MOORAGE"))</f>
        <v>422.8</v>
      </c>
      <c r="Q516" s="39" t="n">
        <f aca="false">IF(D516&lt;&gt;"OCCUPIED","",P516-L516)</f>
        <v>0</v>
      </c>
      <c r="R516" s="26" t="str">
        <f aca="false">IF(D516&lt;&gt;"OCCUPIED","OUT OF SCOPE",IF(M516=0,"MISSING AUGUST BILL",IF(M516&gt;1,"DUPLICATE BILL",IF(ABS(Q516)&lt;0.01,"MATCH",IF(Q516&gt;0,"OVERBILLED","UNDERBILLED")))))</f>
        <v>MATCH</v>
      </c>
      <c r="S516" s="26" t="str">
        <f aca="false">IF(M516=0,"",IFERROR(INDEX('Source - Billing Aug26'!$C$5:$C$773,MATCH(A516,'Source - Billing Aug26'!$E$5:$E$773,0)),""))</f>
        <v>AC-EW-0102</v>
      </c>
    </row>
    <row r="517" customFormat="false" ht="15" hidden="false" customHeight="true" outlineLevel="0" collapsed="false">
      <c r="A517" s="26" t="str">
        <f aca="false">'Source - Inventory'!A507</f>
        <v>EW-0103</v>
      </c>
      <c r="B517" s="26" t="str">
        <f aca="false">'Source - Inventory'!B507</f>
        <v>Eastwey</v>
      </c>
      <c r="C517" s="26" t="str">
        <f aca="false">'Source - Inventory'!G507</f>
        <v>OPEN</v>
      </c>
      <c r="D517" s="26" t="str">
        <f aca="false">'Source - Inventory'!J507</f>
        <v>OCCUPIED</v>
      </c>
      <c r="E517" s="26" t="str">
        <f aca="false">'Source - Inventory'!L507</f>
        <v>WL-01149</v>
      </c>
      <c r="F517" s="26" t="str">
        <f aca="false">'Source - Inventory'!M507</f>
        <v>David Hoffman</v>
      </c>
      <c r="G517" s="26" t="n">
        <f aca="false">'Source - Inventory'!E507</f>
        <v>36</v>
      </c>
      <c r="H517" s="28" t="n">
        <f aca="false">'Source - Inventory'!O507</f>
        <v>42.6</v>
      </c>
      <c r="I517" s="28" t="n">
        <f aca="false">IF(D517="OCCUPIED",ROUNDUP(H517,0),"")</f>
        <v>43</v>
      </c>
      <c r="J517" s="28" t="n">
        <f aca="false">IF(D517="OCCUPIED",MAX(G517,I517),"")</f>
        <v>43</v>
      </c>
      <c r="K517" s="28" t="n">
        <f aca="false">IF(D517&lt;&gt;"OCCUPIED","",IF(C517="COVERED",Covered_Rate,Open_Rate))</f>
        <v>7.55</v>
      </c>
      <c r="L517" s="39" t="n">
        <f aca="false">IF(D517="OCCUPIED",J517*K517,"")</f>
        <v>324.65</v>
      </c>
      <c r="M517" s="26" t="n">
        <f aca="false">IF(D517&lt;&gt;"OCCUPIED","",COUNTIFS('Source - Billing Aug26'!$E$5:$E$773,A517,'Source - Billing Aug26'!$B$5:$B$773,Billing_Month,'Source - Billing Aug26'!$H$5:$H$773,"MONTHLY_MOORAGE"))</f>
        <v>1</v>
      </c>
      <c r="N517" s="28" t="n">
        <f aca="false">IF(M517=0,"",SUMIFS('Source - Billing Aug26'!$I$5:$I$773,'Source - Billing Aug26'!$E$5:$E$773,A517,'Source - Billing Aug26'!$B$5:$B$773,Billing_Month,'Source - Billing Aug26'!$H$5:$H$773,"MONTHLY_MOORAGE"))</f>
        <v>43</v>
      </c>
      <c r="O517" s="28" t="n">
        <f aca="false">IF(M517=0,"",SUMIFS('Source - Billing Aug26'!$L$5:$L$773,'Source - Billing Aug26'!$E$5:$E$773,A517,'Source - Billing Aug26'!$B$5:$B$773,Billing_Month,'Source - Billing Aug26'!$H$5:$H$773,"MONTHLY_MOORAGE"))</f>
        <v>7.55</v>
      </c>
      <c r="P517" s="39" t="n">
        <f aca="false">IF(D517&lt;&gt;"OCCUPIED","",SUMIFS('Source - Billing Aug26'!$M$5:$M$773,'Source - Billing Aug26'!$E$5:$E$773,A517,'Source - Billing Aug26'!$B$5:$B$773,Billing_Month,'Source - Billing Aug26'!$H$5:$H$773,"MONTHLY_MOORAGE"))</f>
        <v>324.65</v>
      </c>
      <c r="Q517" s="39" t="n">
        <f aca="false">IF(D517&lt;&gt;"OCCUPIED","",P517-L517)</f>
        <v>0</v>
      </c>
      <c r="R517" s="26" t="str">
        <f aca="false">IF(D517&lt;&gt;"OCCUPIED","OUT OF SCOPE",IF(M517=0,"MISSING AUGUST BILL",IF(M517&gt;1,"DUPLICATE BILL",IF(ABS(Q517)&lt;0.01,"MATCH",IF(Q517&gt;0,"OVERBILLED","UNDERBILLED")))))</f>
        <v>MATCH</v>
      </c>
      <c r="S517" s="26" t="str">
        <f aca="false">IF(M517=0,"",IFERROR(INDEX('Source - Billing Aug26'!$C$5:$C$773,MATCH(A517,'Source - Billing Aug26'!$E$5:$E$773,0)),""))</f>
        <v>AC-EW-0103</v>
      </c>
    </row>
    <row r="518" customFormat="false" ht="15" hidden="false" customHeight="true" outlineLevel="0" collapsed="false">
      <c r="A518" s="26" t="str">
        <f aca="false">'Source - Inventory'!A508</f>
        <v>EW-0104</v>
      </c>
      <c r="B518" s="26" t="str">
        <f aca="false">'Source - Inventory'!B508</f>
        <v>Eastwey</v>
      </c>
      <c r="C518" s="26" t="str">
        <f aca="false">'Source - Inventory'!G508</f>
        <v>OPEN</v>
      </c>
      <c r="D518" s="26" t="str">
        <f aca="false">'Source - Inventory'!J508</f>
        <v>MAINTENANCE</v>
      </c>
      <c r="E518" s="26" t="n">
        <f aca="false">'Source - Inventory'!L508</f>
        <v>0</v>
      </c>
      <c r="F518" s="26" t="n">
        <f aca="false">'Source - Inventory'!M508</f>
        <v>0</v>
      </c>
      <c r="G518" s="26" t="n">
        <f aca="false">'Source - Inventory'!E508</f>
        <v>40</v>
      </c>
      <c r="H518" s="28" t="n">
        <f aca="false">'Source - Inventory'!O508</f>
        <v>0</v>
      </c>
      <c r="I518" s="28" t="str">
        <f aca="false">IF(D518="OCCUPIED",ROUNDUP(H518,0),"")</f>
        <v/>
      </c>
      <c r="J518" s="28" t="str">
        <f aca="false">IF(D518="OCCUPIED",MAX(G518,I518),"")</f>
        <v/>
      </c>
      <c r="K518" s="28" t="str">
        <f aca="false">IF(D518&lt;&gt;"OCCUPIED","",IF(C518="COVERED",Covered_Rate,Open_Rate))</f>
        <v/>
      </c>
      <c r="L518" s="39" t="str">
        <f aca="false">IF(D518="OCCUPIED",J518*K518,"")</f>
        <v/>
      </c>
      <c r="M518" s="26" t="str">
        <f aca="false">IF(D518&lt;&gt;"OCCUPIED","",COUNTIFS('Source - Billing Aug26'!$E$5:$E$773,A518,'Source - Billing Aug26'!$B$5:$B$773,Billing_Month,'Source - Billing Aug26'!$H$5:$H$773,"MONTHLY_MOORAGE"))</f>
        <v/>
      </c>
      <c r="N518" s="28" t="n">
        <f aca="false">IF(M518=0,"",SUMIFS('Source - Billing Aug26'!$I$5:$I$773,'Source - Billing Aug26'!$E$5:$E$773,A518,'Source - Billing Aug26'!$B$5:$B$773,Billing_Month,'Source - Billing Aug26'!$H$5:$H$773,"MONTHLY_MOORAGE"))</f>
        <v>0</v>
      </c>
      <c r="O518" s="28" t="n">
        <f aca="false">IF(M518=0,"",SUMIFS('Source - Billing Aug26'!$L$5:$L$773,'Source - Billing Aug26'!$E$5:$E$773,A518,'Source - Billing Aug26'!$B$5:$B$773,Billing_Month,'Source - Billing Aug26'!$H$5:$H$773,"MONTHLY_MOORAGE"))</f>
        <v>0</v>
      </c>
      <c r="P518" s="39" t="str">
        <f aca="false">IF(D518&lt;&gt;"OCCUPIED","",SUMIFS('Source - Billing Aug26'!$M$5:$M$773,'Source - Billing Aug26'!$E$5:$E$773,A518,'Source - Billing Aug26'!$B$5:$B$773,Billing_Month,'Source - Billing Aug26'!$H$5:$H$773,"MONTHLY_MOORAGE"))</f>
        <v/>
      </c>
      <c r="Q518" s="39" t="str">
        <f aca="false">IF(D518&lt;&gt;"OCCUPIED","",P518-L518)</f>
        <v/>
      </c>
      <c r="R518" s="26" t="str">
        <f aca="false">IF(D518&lt;&gt;"OCCUPIED","OUT OF SCOPE",IF(M518=0,"MISSING AUGUST BILL",IF(M518&gt;1,"DUPLICATE BILL",IF(ABS(Q518)&lt;0.01,"MATCH",IF(Q518&gt;0,"OVERBILLED","UNDERBILLED")))))</f>
        <v>OUT OF SCOPE</v>
      </c>
      <c r="S518" s="26" t="str">
        <f aca="false">IF(M518=0,"",IFERROR(INDEX('Source - Billing Aug26'!$C$5:$C$773,MATCH(A518,'Source - Billing Aug26'!$E$5:$E$773,0)),""))</f>
        <v/>
      </c>
    </row>
    <row r="519" customFormat="false" ht="15" hidden="false" customHeight="true" outlineLevel="0" collapsed="false">
      <c r="A519" s="26" t="str">
        <f aca="false">'Source - Inventory'!A509</f>
        <v>EW-0105</v>
      </c>
      <c r="B519" s="26" t="str">
        <f aca="false">'Source - Inventory'!B509</f>
        <v>Eastwey</v>
      </c>
      <c r="C519" s="26" t="str">
        <f aca="false">'Source - Inventory'!G509</f>
        <v>OPEN</v>
      </c>
      <c r="D519" s="26" t="str">
        <f aca="false">'Source - Inventory'!J509</f>
        <v>OCCUPIED</v>
      </c>
      <c r="E519" s="26" t="str">
        <f aca="false">'Source - Inventory'!L509</f>
        <v>WL-03242</v>
      </c>
      <c r="F519" s="26" t="str">
        <f aca="false">'Source - Inventory'!M509</f>
        <v>Micheal Navarro</v>
      </c>
      <c r="G519" s="26" t="n">
        <f aca="false">'Source - Inventory'!E509</f>
        <v>36</v>
      </c>
      <c r="H519" s="28" t="n">
        <f aca="false">'Source - Inventory'!O509</f>
        <v>60.2</v>
      </c>
      <c r="I519" s="28" t="n">
        <f aca="false">IF(D519="OCCUPIED",ROUNDUP(H519,0),"")</f>
        <v>61</v>
      </c>
      <c r="J519" s="28" t="n">
        <f aca="false">IF(D519="OCCUPIED",MAX(G519,I519),"")</f>
        <v>61</v>
      </c>
      <c r="K519" s="28" t="n">
        <f aca="false">IF(D519&lt;&gt;"OCCUPIED","",IF(C519="COVERED",Covered_Rate,Open_Rate))</f>
        <v>7.55</v>
      </c>
      <c r="L519" s="39" t="n">
        <f aca="false">IF(D519="OCCUPIED",J519*K519,"")</f>
        <v>460.55</v>
      </c>
      <c r="M519" s="26" t="n">
        <f aca="false">IF(D519&lt;&gt;"OCCUPIED","",COUNTIFS('Source - Billing Aug26'!$E$5:$E$773,A519,'Source - Billing Aug26'!$B$5:$B$773,Billing_Month,'Source - Billing Aug26'!$H$5:$H$773,"MONTHLY_MOORAGE"))</f>
        <v>1</v>
      </c>
      <c r="N519" s="28" t="n">
        <f aca="false">IF(M519=0,"",SUMIFS('Source - Billing Aug26'!$I$5:$I$773,'Source - Billing Aug26'!$E$5:$E$773,A519,'Source - Billing Aug26'!$B$5:$B$773,Billing_Month,'Source - Billing Aug26'!$H$5:$H$773,"MONTHLY_MOORAGE"))</f>
        <v>61</v>
      </c>
      <c r="O519" s="28" t="n">
        <f aca="false">IF(M519=0,"",SUMIFS('Source - Billing Aug26'!$L$5:$L$773,'Source - Billing Aug26'!$E$5:$E$773,A519,'Source - Billing Aug26'!$B$5:$B$773,Billing_Month,'Source - Billing Aug26'!$H$5:$H$773,"MONTHLY_MOORAGE"))</f>
        <v>7.55</v>
      </c>
      <c r="P519" s="39" t="n">
        <f aca="false">IF(D519&lt;&gt;"OCCUPIED","",SUMIFS('Source - Billing Aug26'!$M$5:$M$773,'Source - Billing Aug26'!$E$5:$E$773,A519,'Source - Billing Aug26'!$B$5:$B$773,Billing_Month,'Source - Billing Aug26'!$H$5:$H$773,"MONTHLY_MOORAGE"))</f>
        <v>460.55</v>
      </c>
      <c r="Q519" s="39" t="n">
        <f aca="false">IF(D519&lt;&gt;"OCCUPIED","",P519-L519)</f>
        <v>0</v>
      </c>
      <c r="R519" s="26" t="str">
        <f aca="false">IF(D519&lt;&gt;"OCCUPIED","OUT OF SCOPE",IF(M519=0,"MISSING AUGUST BILL",IF(M519&gt;1,"DUPLICATE BILL",IF(ABS(Q519)&lt;0.01,"MATCH",IF(Q519&gt;0,"OVERBILLED","UNDERBILLED")))))</f>
        <v>MATCH</v>
      </c>
      <c r="S519" s="26" t="str">
        <f aca="false">IF(M519=0,"",IFERROR(INDEX('Source - Billing Aug26'!$C$5:$C$773,MATCH(A519,'Source - Billing Aug26'!$E$5:$E$773,0)),""))</f>
        <v>AC-EW-0105</v>
      </c>
    </row>
    <row r="520" customFormat="false" ht="15" hidden="false" customHeight="true" outlineLevel="0" collapsed="false">
      <c r="A520" s="26" t="str">
        <f aca="false">'Source - Inventory'!A510</f>
        <v>EW-0106</v>
      </c>
      <c r="B520" s="26" t="str">
        <f aca="false">'Source - Inventory'!B510</f>
        <v>Eastwey</v>
      </c>
      <c r="C520" s="26" t="str">
        <f aca="false">'Source - Inventory'!G510</f>
        <v>OPEN</v>
      </c>
      <c r="D520" s="26" t="str">
        <f aca="false">'Source - Inventory'!J510</f>
        <v>OCCUPIED</v>
      </c>
      <c r="E520" s="26" t="str">
        <f aca="false">'Source - Inventory'!L510</f>
        <v>WL-03380</v>
      </c>
      <c r="F520" s="26" t="str">
        <f aca="false">'Source - Inventory'!M510</f>
        <v>Charles Snyder</v>
      </c>
      <c r="G520" s="26" t="n">
        <f aca="false">'Source - Inventory'!E510</f>
        <v>45</v>
      </c>
      <c r="H520" s="28" t="n">
        <f aca="false">'Source - Inventory'!O510</f>
        <v>47.5</v>
      </c>
      <c r="I520" s="28" t="n">
        <f aca="false">IF(D520="OCCUPIED",ROUNDUP(H520,0),"")</f>
        <v>48</v>
      </c>
      <c r="J520" s="28" t="n">
        <f aca="false">IF(D520="OCCUPIED",MAX(G520,I520),"")</f>
        <v>48</v>
      </c>
      <c r="K520" s="28" t="n">
        <f aca="false">IF(D520&lt;&gt;"OCCUPIED","",IF(C520="COVERED",Covered_Rate,Open_Rate))</f>
        <v>7.55</v>
      </c>
      <c r="L520" s="39" t="n">
        <f aca="false">IF(D520="OCCUPIED",J520*K520,"")</f>
        <v>362.4</v>
      </c>
      <c r="M520" s="26" t="n">
        <f aca="false">IF(D520&lt;&gt;"OCCUPIED","",COUNTIFS('Source - Billing Aug26'!$E$5:$E$773,A520,'Source - Billing Aug26'!$B$5:$B$773,Billing_Month,'Source - Billing Aug26'!$H$5:$H$773,"MONTHLY_MOORAGE"))</f>
        <v>1</v>
      </c>
      <c r="N520" s="28" t="n">
        <f aca="false">IF(M520=0,"",SUMIFS('Source - Billing Aug26'!$I$5:$I$773,'Source - Billing Aug26'!$E$5:$E$773,A520,'Source - Billing Aug26'!$B$5:$B$773,Billing_Month,'Source - Billing Aug26'!$H$5:$H$773,"MONTHLY_MOORAGE"))</f>
        <v>48</v>
      </c>
      <c r="O520" s="28" t="n">
        <f aca="false">IF(M520=0,"",SUMIFS('Source - Billing Aug26'!$L$5:$L$773,'Source - Billing Aug26'!$E$5:$E$773,A520,'Source - Billing Aug26'!$B$5:$B$773,Billing_Month,'Source - Billing Aug26'!$H$5:$H$773,"MONTHLY_MOORAGE"))</f>
        <v>7.55</v>
      </c>
      <c r="P520" s="39" t="n">
        <f aca="false">IF(D520&lt;&gt;"OCCUPIED","",SUMIFS('Source - Billing Aug26'!$M$5:$M$773,'Source - Billing Aug26'!$E$5:$E$773,A520,'Source - Billing Aug26'!$B$5:$B$773,Billing_Month,'Source - Billing Aug26'!$H$5:$H$773,"MONTHLY_MOORAGE"))</f>
        <v>362.4</v>
      </c>
      <c r="Q520" s="39" t="n">
        <f aca="false">IF(D520&lt;&gt;"OCCUPIED","",P520-L520)</f>
        <v>0</v>
      </c>
      <c r="R520" s="26" t="str">
        <f aca="false">IF(D520&lt;&gt;"OCCUPIED","OUT OF SCOPE",IF(M520=0,"MISSING AUGUST BILL",IF(M520&gt;1,"DUPLICATE BILL",IF(ABS(Q520)&lt;0.01,"MATCH",IF(Q520&gt;0,"OVERBILLED","UNDERBILLED")))))</f>
        <v>MATCH</v>
      </c>
      <c r="S520" s="26" t="str">
        <f aca="false">IF(M520=0,"",IFERROR(INDEX('Source - Billing Aug26'!$C$5:$C$773,MATCH(A520,'Source - Billing Aug26'!$E$5:$E$773,0)),""))</f>
        <v>AC-EW-0106</v>
      </c>
    </row>
    <row r="521" customFormat="false" ht="15" hidden="false" customHeight="true" outlineLevel="0" collapsed="false">
      <c r="A521" s="26" t="str">
        <f aca="false">'Source - Inventory'!A511</f>
        <v>EW-0107</v>
      </c>
      <c r="B521" s="26" t="str">
        <f aca="false">'Source - Inventory'!B511</f>
        <v>Eastwey</v>
      </c>
      <c r="C521" s="26" t="str">
        <f aca="false">'Source - Inventory'!G511</f>
        <v>OPEN</v>
      </c>
      <c r="D521" s="26" t="str">
        <f aca="false">'Source - Inventory'!J511</f>
        <v>OCCUPIED</v>
      </c>
      <c r="E521" s="26" t="str">
        <f aca="false">'Source - Inventory'!L511</f>
        <v>WL-01368</v>
      </c>
      <c r="F521" s="26" t="str">
        <f aca="false">'Source - Inventory'!M511</f>
        <v>Justin Turner</v>
      </c>
      <c r="G521" s="26" t="n">
        <f aca="false">'Source - Inventory'!E511</f>
        <v>28</v>
      </c>
      <c r="H521" s="28" t="n">
        <f aca="false">'Source - Inventory'!O511</f>
        <v>23.7</v>
      </c>
      <c r="I521" s="28" t="n">
        <f aca="false">IF(D521="OCCUPIED",ROUNDUP(H521,0),"")</f>
        <v>24</v>
      </c>
      <c r="J521" s="28" t="n">
        <f aca="false">IF(D521="OCCUPIED",MAX(G521,I521),"")</f>
        <v>28</v>
      </c>
      <c r="K521" s="28" t="n">
        <f aca="false">IF(D521&lt;&gt;"OCCUPIED","",IF(C521="COVERED",Covered_Rate,Open_Rate))</f>
        <v>7.55</v>
      </c>
      <c r="L521" s="39" t="n">
        <f aca="false">IF(D521="OCCUPIED",J521*K521,"")</f>
        <v>211.4</v>
      </c>
      <c r="M521" s="26" t="n">
        <f aca="false">IF(D521&lt;&gt;"OCCUPIED","",COUNTIFS('Source - Billing Aug26'!$E$5:$E$773,A521,'Source - Billing Aug26'!$B$5:$B$773,Billing_Month,'Source - Billing Aug26'!$H$5:$H$773,"MONTHLY_MOORAGE"))</f>
        <v>1</v>
      </c>
      <c r="N521" s="28" t="n">
        <f aca="false">IF(M521=0,"",SUMIFS('Source - Billing Aug26'!$I$5:$I$773,'Source - Billing Aug26'!$E$5:$E$773,A521,'Source - Billing Aug26'!$B$5:$B$773,Billing_Month,'Source - Billing Aug26'!$H$5:$H$773,"MONTHLY_MOORAGE"))</f>
        <v>28</v>
      </c>
      <c r="O521" s="28" t="n">
        <f aca="false">IF(M521=0,"",SUMIFS('Source - Billing Aug26'!$L$5:$L$773,'Source - Billing Aug26'!$E$5:$E$773,A521,'Source - Billing Aug26'!$B$5:$B$773,Billing_Month,'Source - Billing Aug26'!$H$5:$H$773,"MONTHLY_MOORAGE"))</f>
        <v>7.55</v>
      </c>
      <c r="P521" s="39" t="n">
        <f aca="false">IF(D521&lt;&gt;"OCCUPIED","",SUMIFS('Source - Billing Aug26'!$M$5:$M$773,'Source - Billing Aug26'!$E$5:$E$773,A521,'Source - Billing Aug26'!$B$5:$B$773,Billing_Month,'Source - Billing Aug26'!$H$5:$H$773,"MONTHLY_MOORAGE"))</f>
        <v>211.4</v>
      </c>
      <c r="Q521" s="39" t="n">
        <f aca="false">IF(D521&lt;&gt;"OCCUPIED","",P521-L521)</f>
        <v>0</v>
      </c>
      <c r="R521" s="26" t="str">
        <f aca="false">IF(D521&lt;&gt;"OCCUPIED","OUT OF SCOPE",IF(M521=0,"MISSING AUGUST BILL",IF(M521&gt;1,"DUPLICATE BILL",IF(ABS(Q521)&lt;0.01,"MATCH",IF(Q521&gt;0,"OVERBILLED","UNDERBILLED")))))</f>
        <v>MATCH</v>
      </c>
      <c r="S521" s="26" t="str">
        <f aca="false">IF(M521=0,"",IFERROR(INDEX('Source - Billing Aug26'!$C$5:$C$773,MATCH(A521,'Source - Billing Aug26'!$E$5:$E$773,0)),""))</f>
        <v>AC-EW-0107</v>
      </c>
    </row>
    <row r="522" customFormat="false" ht="15" hidden="false" customHeight="true" outlineLevel="0" collapsed="false">
      <c r="A522" s="26" t="str">
        <f aca="false">'Source - Inventory'!A512</f>
        <v>EW-0108</v>
      </c>
      <c r="B522" s="26" t="str">
        <f aca="false">'Source - Inventory'!B512</f>
        <v>Eastwey</v>
      </c>
      <c r="C522" s="26" t="str">
        <f aca="false">'Source - Inventory'!G512</f>
        <v>OPEN</v>
      </c>
      <c r="D522" s="26" t="str">
        <f aca="false">'Source - Inventory'!J512</f>
        <v>OCCUPIED</v>
      </c>
      <c r="E522" s="26" t="str">
        <f aca="false">'Source - Inventory'!L512</f>
        <v>WL-02070</v>
      </c>
      <c r="F522" s="26" t="str">
        <f aca="false">'Source - Inventory'!M512</f>
        <v>Leslie Thomas</v>
      </c>
      <c r="G522" s="26" t="n">
        <f aca="false">'Source - Inventory'!E512</f>
        <v>40</v>
      </c>
      <c r="H522" s="28" t="n">
        <f aca="false">'Source - Inventory'!O512</f>
        <v>59.3</v>
      </c>
      <c r="I522" s="28" t="n">
        <f aca="false">IF(D522="OCCUPIED",ROUNDUP(H522,0),"")</f>
        <v>60</v>
      </c>
      <c r="J522" s="28" t="n">
        <f aca="false">IF(D522="OCCUPIED",MAX(G522,I522),"")</f>
        <v>60</v>
      </c>
      <c r="K522" s="28" t="n">
        <f aca="false">IF(D522&lt;&gt;"OCCUPIED","",IF(C522="COVERED",Covered_Rate,Open_Rate))</f>
        <v>7.55</v>
      </c>
      <c r="L522" s="39" t="n">
        <f aca="false">IF(D522="OCCUPIED",J522*K522,"")</f>
        <v>453</v>
      </c>
      <c r="M522" s="26" t="n">
        <f aca="false">IF(D522&lt;&gt;"OCCUPIED","",COUNTIFS('Source - Billing Aug26'!$E$5:$E$773,A522,'Source - Billing Aug26'!$B$5:$B$773,Billing_Month,'Source - Billing Aug26'!$H$5:$H$773,"MONTHLY_MOORAGE"))</f>
        <v>1</v>
      </c>
      <c r="N522" s="28" t="n">
        <f aca="false">IF(M522=0,"",SUMIFS('Source - Billing Aug26'!$I$5:$I$773,'Source - Billing Aug26'!$E$5:$E$773,A522,'Source - Billing Aug26'!$B$5:$B$773,Billing_Month,'Source - Billing Aug26'!$H$5:$H$773,"MONTHLY_MOORAGE"))</f>
        <v>60</v>
      </c>
      <c r="O522" s="28" t="n">
        <f aca="false">IF(M522=0,"",SUMIFS('Source - Billing Aug26'!$L$5:$L$773,'Source - Billing Aug26'!$E$5:$E$773,A522,'Source - Billing Aug26'!$B$5:$B$773,Billing_Month,'Source - Billing Aug26'!$H$5:$H$773,"MONTHLY_MOORAGE"))</f>
        <v>7.55</v>
      </c>
      <c r="P522" s="39" t="n">
        <f aca="false">IF(D522&lt;&gt;"OCCUPIED","",SUMIFS('Source - Billing Aug26'!$M$5:$M$773,'Source - Billing Aug26'!$E$5:$E$773,A522,'Source - Billing Aug26'!$B$5:$B$773,Billing_Month,'Source - Billing Aug26'!$H$5:$H$773,"MONTHLY_MOORAGE"))</f>
        <v>453</v>
      </c>
      <c r="Q522" s="39" t="n">
        <f aca="false">IF(D522&lt;&gt;"OCCUPIED","",P522-L522)</f>
        <v>0</v>
      </c>
      <c r="R522" s="26" t="str">
        <f aca="false">IF(D522&lt;&gt;"OCCUPIED","OUT OF SCOPE",IF(M522=0,"MISSING AUGUST BILL",IF(M522&gt;1,"DUPLICATE BILL",IF(ABS(Q522)&lt;0.01,"MATCH",IF(Q522&gt;0,"OVERBILLED","UNDERBILLED")))))</f>
        <v>MATCH</v>
      </c>
      <c r="S522" s="26" t="str">
        <f aca="false">IF(M522=0,"",IFERROR(INDEX('Source - Billing Aug26'!$C$5:$C$773,MATCH(A522,'Source - Billing Aug26'!$E$5:$E$773,0)),""))</f>
        <v>AC-EW-0108</v>
      </c>
    </row>
    <row r="523" customFormat="false" ht="15" hidden="false" customHeight="true" outlineLevel="0" collapsed="false">
      <c r="A523" s="26" t="str">
        <f aca="false">'Source - Inventory'!A513</f>
        <v>EW-0109</v>
      </c>
      <c r="B523" s="26" t="str">
        <f aca="false">'Source - Inventory'!B513</f>
        <v>Eastwey</v>
      </c>
      <c r="C523" s="26" t="str">
        <f aca="false">'Source - Inventory'!G513</f>
        <v>OPEN</v>
      </c>
      <c r="D523" s="26" t="str">
        <f aca="false">'Source - Inventory'!J513</f>
        <v>OCCUPIED</v>
      </c>
      <c r="E523" s="26" t="str">
        <f aca="false">'Source - Inventory'!L513</f>
        <v>WL-03624</v>
      </c>
      <c r="F523" s="26" t="str">
        <f aca="false">'Source - Inventory'!M513</f>
        <v>Robert Rodriguez</v>
      </c>
      <c r="G523" s="26" t="n">
        <f aca="false">'Source - Inventory'!E513</f>
        <v>60</v>
      </c>
      <c r="H523" s="28" t="n">
        <f aca="false">'Source - Inventory'!O513</f>
        <v>30.9</v>
      </c>
      <c r="I523" s="28" t="n">
        <f aca="false">IF(D523="OCCUPIED",ROUNDUP(H523,0),"")</f>
        <v>31</v>
      </c>
      <c r="J523" s="28" t="n">
        <f aca="false">IF(D523="OCCUPIED",MAX(G523,I523),"")</f>
        <v>60</v>
      </c>
      <c r="K523" s="28" t="n">
        <f aca="false">IF(D523&lt;&gt;"OCCUPIED","",IF(C523="COVERED",Covered_Rate,Open_Rate))</f>
        <v>7.55</v>
      </c>
      <c r="L523" s="39" t="n">
        <f aca="false">IF(D523="OCCUPIED",J523*K523,"")</f>
        <v>453</v>
      </c>
      <c r="M523" s="26" t="n">
        <f aca="false">IF(D523&lt;&gt;"OCCUPIED","",COUNTIFS('Source - Billing Aug26'!$E$5:$E$773,A523,'Source - Billing Aug26'!$B$5:$B$773,Billing_Month,'Source - Billing Aug26'!$H$5:$H$773,"MONTHLY_MOORAGE"))</f>
        <v>1</v>
      </c>
      <c r="N523" s="28" t="n">
        <f aca="false">IF(M523=0,"",SUMIFS('Source - Billing Aug26'!$I$5:$I$773,'Source - Billing Aug26'!$E$5:$E$773,A523,'Source - Billing Aug26'!$B$5:$B$773,Billing_Month,'Source - Billing Aug26'!$H$5:$H$773,"MONTHLY_MOORAGE"))</f>
        <v>60</v>
      </c>
      <c r="O523" s="28" t="n">
        <f aca="false">IF(M523=0,"",SUMIFS('Source - Billing Aug26'!$L$5:$L$773,'Source - Billing Aug26'!$E$5:$E$773,A523,'Source - Billing Aug26'!$B$5:$B$773,Billing_Month,'Source - Billing Aug26'!$H$5:$H$773,"MONTHLY_MOORAGE"))</f>
        <v>7.55</v>
      </c>
      <c r="P523" s="39" t="n">
        <f aca="false">IF(D523&lt;&gt;"OCCUPIED","",SUMIFS('Source - Billing Aug26'!$M$5:$M$773,'Source - Billing Aug26'!$E$5:$E$773,A523,'Source - Billing Aug26'!$B$5:$B$773,Billing_Month,'Source - Billing Aug26'!$H$5:$H$773,"MONTHLY_MOORAGE"))</f>
        <v>453</v>
      </c>
      <c r="Q523" s="39" t="n">
        <f aca="false">IF(D523&lt;&gt;"OCCUPIED","",P523-L523)</f>
        <v>0</v>
      </c>
      <c r="R523" s="26" t="str">
        <f aca="false">IF(D523&lt;&gt;"OCCUPIED","OUT OF SCOPE",IF(M523=0,"MISSING AUGUST BILL",IF(M523&gt;1,"DUPLICATE BILL",IF(ABS(Q523)&lt;0.01,"MATCH",IF(Q523&gt;0,"OVERBILLED","UNDERBILLED")))))</f>
        <v>MATCH</v>
      </c>
      <c r="S523" s="26" t="str">
        <f aca="false">IF(M523=0,"",IFERROR(INDEX('Source - Billing Aug26'!$C$5:$C$773,MATCH(A523,'Source - Billing Aug26'!$E$5:$E$773,0)),""))</f>
        <v>AC-EW-0109</v>
      </c>
    </row>
    <row r="524" customFormat="false" ht="15" hidden="false" customHeight="true" outlineLevel="0" collapsed="false">
      <c r="A524" s="26" t="str">
        <f aca="false">'Source - Inventory'!A514</f>
        <v>EW-0110</v>
      </c>
      <c r="B524" s="26" t="str">
        <f aca="false">'Source - Inventory'!B514</f>
        <v>Eastwey</v>
      </c>
      <c r="C524" s="26" t="str">
        <f aca="false">'Source - Inventory'!G514</f>
        <v>OPEN</v>
      </c>
      <c r="D524" s="26" t="str">
        <f aca="false">'Source - Inventory'!J514</f>
        <v>OCCUPIED</v>
      </c>
      <c r="E524" s="26" t="str">
        <f aca="false">'Source - Inventory'!L514</f>
        <v>WL-01831</v>
      </c>
      <c r="F524" s="26" t="str">
        <f aca="false">'Source - Inventory'!M514</f>
        <v>Angela Andersen</v>
      </c>
      <c r="G524" s="26" t="n">
        <f aca="false">'Source - Inventory'!E514</f>
        <v>28</v>
      </c>
      <c r="H524" s="28" t="n">
        <f aca="false">'Source - Inventory'!O514</f>
        <v>36.3</v>
      </c>
      <c r="I524" s="28" t="n">
        <f aca="false">IF(D524="OCCUPIED",ROUNDUP(H524,0),"")</f>
        <v>37</v>
      </c>
      <c r="J524" s="28" t="n">
        <f aca="false">IF(D524="OCCUPIED",MAX(G524,I524),"")</f>
        <v>37</v>
      </c>
      <c r="K524" s="28" t="n">
        <f aca="false">IF(D524&lt;&gt;"OCCUPIED","",IF(C524="COVERED",Covered_Rate,Open_Rate))</f>
        <v>7.55</v>
      </c>
      <c r="L524" s="39" t="n">
        <f aca="false">IF(D524="OCCUPIED",J524*K524,"")</f>
        <v>279.35</v>
      </c>
      <c r="M524" s="26" t="n">
        <f aca="false">IF(D524&lt;&gt;"OCCUPIED","",COUNTIFS('Source - Billing Aug26'!$E$5:$E$773,A524,'Source - Billing Aug26'!$B$5:$B$773,Billing_Month,'Source - Billing Aug26'!$H$5:$H$773,"MONTHLY_MOORAGE"))</f>
        <v>1</v>
      </c>
      <c r="N524" s="28" t="n">
        <f aca="false">IF(M524=0,"",SUMIFS('Source - Billing Aug26'!$I$5:$I$773,'Source - Billing Aug26'!$E$5:$E$773,A524,'Source - Billing Aug26'!$B$5:$B$773,Billing_Month,'Source - Billing Aug26'!$H$5:$H$773,"MONTHLY_MOORAGE"))</f>
        <v>37</v>
      </c>
      <c r="O524" s="28" t="n">
        <f aca="false">IF(M524=0,"",SUMIFS('Source - Billing Aug26'!$L$5:$L$773,'Source - Billing Aug26'!$E$5:$E$773,A524,'Source - Billing Aug26'!$B$5:$B$773,Billing_Month,'Source - Billing Aug26'!$H$5:$H$773,"MONTHLY_MOORAGE"))</f>
        <v>7.55</v>
      </c>
      <c r="P524" s="39" t="n">
        <f aca="false">IF(D524&lt;&gt;"OCCUPIED","",SUMIFS('Source - Billing Aug26'!$M$5:$M$773,'Source - Billing Aug26'!$E$5:$E$773,A524,'Source - Billing Aug26'!$B$5:$B$773,Billing_Month,'Source - Billing Aug26'!$H$5:$H$773,"MONTHLY_MOORAGE"))</f>
        <v>279.35</v>
      </c>
      <c r="Q524" s="39" t="n">
        <f aca="false">IF(D524&lt;&gt;"OCCUPIED","",P524-L524)</f>
        <v>0</v>
      </c>
      <c r="R524" s="26" t="str">
        <f aca="false">IF(D524&lt;&gt;"OCCUPIED","OUT OF SCOPE",IF(M524=0,"MISSING AUGUST BILL",IF(M524&gt;1,"DUPLICATE BILL",IF(ABS(Q524)&lt;0.01,"MATCH",IF(Q524&gt;0,"OVERBILLED","UNDERBILLED")))))</f>
        <v>MATCH</v>
      </c>
      <c r="S524" s="26" t="str">
        <f aca="false">IF(M524=0,"",IFERROR(INDEX('Source - Billing Aug26'!$C$5:$C$773,MATCH(A524,'Source - Billing Aug26'!$E$5:$E$773,0)),""))</f>
        <v>AC-EW-0110</v>
      </c>
    </row>
    <row r="525" customFormat="false" ht="15" hidden="false" customHeight="true" outlineLevel="0" collapsed="false">
      <c r="A525" s="26" t="str">
        <f aca="false">'Source - Inventory'!A515</f>
        <v>EW-0111</v>
      </c>
      <c r="B525" s="26" t="str">
        <f aca="false">'Source - Inventory'!B515</f>
        <v>Eastwey</v>
      </c>
      <c r="C525" s="26" t="str">
        <f aca="false">'Source - Inventory'!G515</f>
        <v>OPEN</v>
      </c>
      <c r="D525" s="26" t="str">
        <f aca="false">'Source - Inventory'!J515</f>
        <v>OCCUPIED</v>
      </c>
      <c r="E525" s="26" t="str">
        <f aca="false">'Source - Inventory'!L515</f>
        <v>WL-01617</v>
      </c>
      <c r="F525" s="26" t="str">
        <f aca="false">'Source - Inventory'!M515</f>
        <v>James Ferguson</v>
      </c>
      <c r="G525" s="26" t="n">
        <f aca="false">'Source - Inventory'!E515</f>
        <v>28</v>
      </c>
      <c r="H525" s="28" t="n">
        <f aca="false">'Source - Inventory'!O515</f>
        <v>43.9</v>
      </c>
      <c r="I525" s="28" t="n">
        <f aca="false">IF(D525="OCCUPIED",ROUNDUP(H525,0),"")</f>
        <v>44</v>
      </c>
      <c r="J525" s="28" t="n">
        <f aca="false">IF(D525="OCCUPIED",MAX(G525,I525),"")</f>
        <v>44</v>
      </c>
      <c r="K525" s="28" t="n">
        <f aca="false">IF(D525&lt;&gt;"OCCUPIED","",IF(C525="COVERED",Covered_Rate,Open_Rate))</f>
        <v>7.55</v>
      </c>
      <c r="L525" s="39" t="n">
        <f aca="false">IF(D525="OCCUPIED",J525*K525,"")</f>
        <v>332.2</v>
      </c>
      <c r="M525" s="26" t="n">
        <f aca="false">IF(D525&lt;&gt;"OCCUPIED","",COUNTIFS('Source - Billing Aug26'!$E$5:$E$773,A525,'Source - Billing Aug26'!$B$5:$B$773,Billing_Month,'Source - Billing Aug26'!$H$5:$H$773,"MONTHLY_MOORAGE"))</f>
        <v>1</v>
      </c>
      <c r="N525" s="28" t="n">
        <f aca="false">IF(M525=0,"",SUMIFS('Source - Billing Aug26'!$I$5:$I$773,'Source - Billing Aug26'!$E$5:$E$773,A525,'Source - Billing Aug26'!$B$5:$B$773,Billing_Month,'Source - Billing Aug26'!$H$5:$H$773,"MONTHLY_MOORAGE"))</f>
        <v>44</v>
      </c>
      <c r="O525" s="28" t="n">
        <f aca="false">IF(M525=0,"",SUMIFS('Source - Billing Aug26'!$L$5:$L$773,'Source - Billing Aug26'!$E$5:$E$773,A525,'Source - Billing Aug26'!$B$5:$B$773,Billing_Month,'Source - Billing Aug26'!$H$5:$H$773,"MONTHLY_MOORAGE"))</f>
        <v>7.55</v>
      </c>
      <c r="P525" s="39" t="n">
        <f aca="false">IF(D525&lt;&gt;"OCCUPIED","",SUMIFS('Source - Billing Aug26'!$M$5:$M$773,'Source - Billing Aug26'!$E$5:$E$773,A525,'Source - Billing Aug26'!$B$5:$B$773,Billing_Month,'Source - Billing Aug26'!$H$5:$H$773,"MONTHLY_MOORAGE"))</f>
        <v>332.2</v>
      </c>
      <c r="Q525" s="39" t="n">
        <f aca="false">IF(D525&lt;&gt;"OCCUPIED","",P525-L525)</f>
        <v>0</v>
      </c>
      <c r="R525" s="26" t="str">
        <f aca="false">IF(D525&lt;&gt;"OCCUPIED","OUT OF SCOPE",IF(M525=0,"MISSING AUGUST BILL",IF(M525&gt;1,"DUPLICATE BILL",IF(ABS(Q525)&lt;0.01,"MATCH",IF(Q525&gt;0,"OVERBILLED","UNDERBILLED")))))</f>
        <v>MATCH</v>
      </c>
      <c r="S525" s="26" t="str">
        <f aca="false">IF(M525=0,"",IFERROR(INDEX('Source - Billing Aug26'!$C$5:$C$773,MATCH(A525,'Source - Billing Aug26'!$E$5:$E$773,0)),""))</f>
        <v>AC-EW-0111</v>
      </c>
    </row>
    <row r="526" customFormat="false" ht="15" hidden="false" customHeight="true" outlineLevel="0" collapsed="false">
      <c r="A526" s="26" t="str">
        <f aca="false">'Source - Inventory'!A516</f>
        <v>EW-0112</v>
      </c>
      <c r="B526" s="26" t="str">
        <f aca="false">'Source - Inventory'!B516</f>
        <v>Eastwey</v>
      </c>
      <c r="C526" s="26" t="str">
        <f aca="false">'Source - Inventory'!G516</f>
        <v>OPEN</v>
      </c>
      <c r="D526" s="26" t="str">
        <f aca="false">'Source - Inventory'!J516</f>
        <v>OCCUPIED</v>
      </c>
      <c r="E526" s="26" t="str">
        <f aca="false">'Source - Inventory'!L516</f>
        <v>WL-01533</v>
      </c>
      <c r="F526" s="26" t="str">
        <f aca="false">'Source - Inventory'!M516</f>
        <v>Beth Cooper</v>
      </c>
      <c r="G526" s="26" t="n">
        <f aca="false">'Source - Inventory'!E516</f>
        <v>70</v>
      </c>
      <c r="H526" s="28" t="n">
        <f aca="false">'Source - Inventory'!O516</f>
        <v>38.7</v>
      </c>
      <c r="I526" s="28" t="n">
        <f aca="false">IF(D526="OCCUPIED",ROUNDUP(H526,0),"")</f>
        <v>39</v>
      </c>
      <c r="J526" s="28" t="n">
        <f aca="false">IF(D526="OCCUPIED",MAX(G526,I526),"")</f>
        <v>70</v>
      </c>
      <c r="K526" s="28" t="n">
        <f aca="false">IF(D526&lt;&gt;"OCCUPIED","",IF(C526="COVERED",Covered_Rate,Open_Rate))</f>
        <v>7.55</v>
      </c>
      <c r="L526" s="39" t="n">
        <f aca="false">IF(D526="OCCUPIED",J526*K526,"")</f>
        <v>528.5</v>
      </c>
      <c r="M526" s="26" t="n">
        <f aca="false">IF(D526&lt;&gt;"OCCUPIED","",COUNTIFS('Source - Billing Aug26'!$E$5:$E$773,A526,'Source - Billing Aug26'!$B$5:$B$773,Billing_Month,'Source - Billing Aug26'!$H$5:$H$773,"MONTHLY_MOORAGE"))</f>
        <v>1</v>
      </c>
      <c r="N526" s="28" t="n">
        <f aca="false">IF(M526=0,"",SUMIFS('Source - Billing Aug26'!$I$5:$I$773,'Source - Billing Aug26'!$E$5:$E$773,A526,'Source - Billing Aug26'!$B$5:$B$773,Billing_Month,'Source - Billing Aug26'!$H$5:$H$773,"MONTHLY_MOORAGE"))</f>
        <v>70</v>
      </c>
      <c r="O526" s="28" t="n">
        <f aca="false">IF(M526=0,"",SUMIFS('Source - Billing Aug26'!$L$5:$L$773,'Source - Billing Aug26'!$E$5:$E$773,A526,'Source - Billing Aug26'!$B$5:$B$773,Billing_Month,'Source - Billing Aug26'!$H$5:$H$773,"MONTHLY_MOORAGE"))</f>
        <v>7.55</v>
      </c>
      <c r="P526" s="39" t="n">
        <f aca="false">IF(D526&lt;&gt;"OCCUPIED","",SUMIFS('Source - Billing Aug26'!$M$5:$M$773,'Source - Billing Aug26'!$E$5:$E$773,A526,'Source - Billing Aug26'!$B$5:$B$773,Billing_Month,'Source - Billing Aug26'!$H$5:$H$773,"MONTHLY_MOORAGE"))</f>
        <v>528.5</v>
      </c>
      <c r="Q526" s="39" t="n">
        <f aca="false">IF(D526&lt;&gt;"OCCUPIED","",P526-L526)</f>
        <v>0</v>
      </c>
      <c r="R526" s="26" t="str">
        <f aca="false">IF(D526&lt;&gt;"OCCUPIED","OUT OF SCOPE",IF(M526=0,"MISSING AUGUST BILL",IF(M526&gt;1,"DUPLICATE BILL",IF(ABS(Q526)&lt;0.01,"MATCH",IF(Q526&gt;0,"OVERBILLED","UNDERBILLED")))))</f>
        <v>MATCH</v>
      </c>
      <c r="S526" s="26" t="str">
        <f aca="false">IF(M526=0,"",IFERROR(INDEX('Source - Billing Aug26'!$C$5:$C$773,MATCH(A526,'Source - Billing Aug26'!$E$5:$E$773,0)),""))</f>
        <v>AC-EW-0112</v>
      </c>
    </row>
    <row r="527" customFormat="false" ht="15" hidden="false" customHeight="true" outlineLevel="0" collapsed="false">
      <c r="A527" s="26" t="str">
        <f aca="false">'Source - Inventory'!A517</f>
        <v>EW-0113</v>
      </c>
      <c r="B527" s="26" t="str">
        <f aca="false">'Source - Inventory'!B517</f>
        <v>Eastwey</v>
      </c>
      <c r="C527" s="26" t="str">
        <f aca="false">'Source - Inventory'!G517</f>
        <v>OPEN</v>
      </c>
      <c r="D527" s="26" t="str">
        <f aca="false">'Source - Inventory'!J517</f>
        <v>OCCUPIED</v>
      </c>
      <c r="E527" s="26" t="str">
        <f aca="false">'Source - Inventory'!L517</f>
        <v>WL-01482</v>
      </c>
      <c r="F527" s="26" t="str">
        <f aca="false">'Source - Inventory'!M517</f>
        <v>Brandon Boyer</v>
      </c>
      <c r="G527" s="26" t="n">
        <f aca="false">'Source - Inventory'!E517</f>
        <v>45</v>
      </c>
      <c r="H527" s="28" t="n">
        <f aca="false">'Source - Inventory'!O517</f>
        <v>61.3</v>
      </c>
      <c r="I527" s="28" t="n">
        <f aca="false">IF(D527="OCCUPIED",ROUNDUP(H527,0),"")</f>
        <v>62</v>
      </c>
      <c r="J527" s="28" t="n">
        <f aca="false">IF(D527="OCCUPIED",MAX(G527,I527),"")</f>
        <v>62</v>
      </c>
      <c r="K527" s="28" t="n">
        <f aca="false">IF(D527&lt;&gt;"OCCUPIED","",IF(C527="COVERED",Covered_Rate,Open_Rate))</f>
        <v>7.55</v>
      </c>
      <c r="L527" s="39" t="n">
        <f aca="false">IF(D527="OCCUPIED",J527*K527,"")</f>
        <v>468.1</v>
      </c>
      <c r="M527" s="26" t="n">
        <f aca="false">IF(D527&lt;&gt;"OCCUPIED","",COUNTIFS('Source - Billing Aug26'!$E$5:$E$773,A527,'Source - Billing Aug26'!$B$5:$B$773,Billing_Month,'Source - Billing Aug26'!$H$5:$H$773,"MONTHLY_MOORAGE"))</f>
        <v>1</v>
      </c>
      <c r="N527" s="28" t="n">
        <f aca="false">IF(M527=0,"",SUMIFS('Source - Billing Aug26'!$I$5:$I$773,'Source - Billing Aug26'!$E$5:$E$773,A527,'Source - Billing Aug26'!$B$5:$B$773,Billing_Month,'Source - Billing Aug26'!$H$5:$H$773,"MONTHLY_MOORAGE"))</f>
        <v>62</v>
      </c>
      <c r="O527" s="28" t="n">
        <f aca="false">IF(M527=0,"",SUMIFS('Source - Billing Aug26'!$L$5:$L$773,'Source - Billing Aug26'!$E$5:$E$773,A527,'Source - Billing Aug26'!$B$5:$B$773,Billing_Month,'Source - Billing Aug26'!$H$5:$H$773,"MONTHLY_MOORAGE"))</f>
        <v>7.55</v>
      </c>
      <c r="P527" s="39" t="n">
        <f aca="false">IF(D527&lt;&gt;"OCCUPIED","",SUMIFS('Source - Billing Aug26'!$M$5:$M$773,'Source - Billing Aug26'!$E$5:$E$773,A527,'Source - Billing Aug26'!$B$5:$B$773,Billing_Month,'Source - Billing Aug26'!$H$5:$H$773,"MONTHLY_MOORAGE"))</f>
        <v>468.1</v>
      </c>
      <c r="Q527" s="39" t="n">
        <f aca="false">IF(D527&lt;&gt;"OCCUPIED","",P527-L527)</f>
        <v>0</v>
      </c>
      <c r="R527" s="26" t="str">
        <f aca="false">IF(D527&lt;&gt;"OCCUPIED","OUT OF SCOPE",IF(M527=0,"MISSING AUGUST BILL",IF(M527&gt;1,"DUPLICATE BILL",IF(ABS(Q527)&lt;0.01,"MATCH",IF(Q527&gt;0,"OVERBILLED","UNDERBILLED")))))</f>
        <v>MATCH</v>
      </c>
      <c r="S527" s="26" t="str">
        <f aca="false">IF(M527=0,"",IFERROR(INDEX('Source - Billing Aug26'!$C$5:$C$773,MATCH(A527,'Source - Billing Aug26'!$E$5:$E$773,0)),""))</f>
        <v>AC-EW-0113</v>
      </c>
    </row>
    <row r="528" customFormat="false" ht="15" hidden="false" customHeight="true" outlineLevel="0" collapsed="false">
      <c r="A528" s="26" t="str">
        <f aca="false">'Source - Inventory'!A518</f>
        <v>EW-0114</v>
      </c>
      <c r="B528" s="26" t="str">
        <f aca="false">'Source - Inventory'!B518</f>
        <v>Eastwey</v>
      </c>
      <c r="C528" s="26" t="str">
        <f aca="false">'Source - Inventory'!G518</f>
        <v>OPEN</v>
      </c>
      <c r="D528" s="26" t="str">
        <f aca="false">'Source - Inventory'!J518</f>
        <v>OCCUPIED</v>
      </c>
      <c r="E528" s="26" t="str">
        <f aca="false">'Source - Inventory'!L518</f>
        <v>WL-03340</v>
      </c>
      <c r="F528" s="26" t="str">
        <f aca="false">'Source - Inventory'!M518</f>
        <v>Linda Gonzalez</v>
      </c>
      <c r="G528" s="26" t="n">
        <f aca="false">'Source - Inventory'!E518</f>
        <v>24</v>
      </c>
      <c r="H528" s="28" t="n">
        <f aca="false">'Source - Inventory'!O518</f>
        <v>41.6</v>
      </c>
      <c r="I528" s="28" t="n">
        <f aca="false">IF(D528="OCCUPIED",ROUNDUP(H528,0),"")</f>
        <v>42</v>
      </c>
      <c r="J528" s="28" t="n">
        <f aca="false">IF(D528="OCCUPIED",MAX(G528,I528),"")</f>
        <v>42</v>
      </c>
      <c r="K528" s="28" t="n">
        <f aca="false">IF(D528&lt;&gt;"OCCUPIED","",IF(C528="COVERED",Covered_Rate,Open_Rate))</f>
        <v>7.55</v>
      </c>
      <c r="L528" s="39" t="n">
        <f aca="false">IF(D528="OCCUPIED",J528*K528,"")</f>
        <v>317.1</v>
      </c>
      <c r="M528" s="26" t="n">
        <f aca="false">IF(D528&lt;&gt;"OCCUPIED","",COUNTIFS('Source - Billing Aug26'!$E$5:$E$773,A528,'Source - Billing Aug26'!$B$5:$B$773,Billing_Month,'Source - Billing Aug26'!$H$5:$H$773,"MONTHLY_MOORAGE"))</f>
        <v>1</v>
      </c>
      <c r="N528" s="28" t="n">
        <f aca="false">IF(M528=0,"",SUMIFS('Source - Billing Aug26'!$I$5:$I$773,'Source - Billing Aug26'!$E$5:$E$773,A528,'Source - Billing Aug26'!$B$5:$B$773,Billing_Month,'Source - Billing Aug26'!$H$5:$H$773,"MONTHLY_MOORAGE"))</f>
        <v>42</v>
      </c>
      <c r="O528" s="28" t="n">
        <f aca="false">IF(M528=0,"",SUMIFS('Source - Billing Aug26'!$L$5:$L$773,'Source - Billing Aug26'!$E$5:$E$773,A528,'Source - Billing Aug26'!$B$5:$B$773,Billing_Month,'Source - Billing Aug26'!$H$5:$H$773,"MONTHLY_MOORAGE"))</f>
        <v>7.55</v>
      </c>
      <c r="P528" s="39" t="n">
        <f aca="false">IF(D528&lt;&gt;"OCCUPIED","",SUMIFS('Source - Billing Aug26'!$M$5:$M$773,'Source - Billing Aug26'!$E$5:$E$773,A528,'Source - Billing Aug26'!$B$5:$B$773,Billing_Month,'Source - Billing Aug26'!$H$5:$H$773,"MONTHLY_MOORAGE"))</f>
        <v>317.1</v>
      </c>
      <c r="Q528" s="39" t="n">
        <f aca="false">IF(D528&lt;&gt;"OCCUPIED","",P528-L528)</f>
        <v>0</v>
      </c>
      <c r="R528" s="26" t="str">
        <f aca="false">IF(D528&lt;&gt;"OCCUPIED","OUT OF SCOPE",IF(M528=0,"MISSING AUGUST BILL",IF(M528&gt;1,"DUPLICATE BILL",IF(ABS(Q528)&lt;0.01,"MATCH",IF(Q528&gt;0,"OVERBILLED","UNDERBILLED")))))</f>
        <v>MATCH</v>
      </c>
      <c r="S528" s="26" t="str">
        <f aca="false">IF(M528=0,"",IFERROR(INDEX('Source - Billing Aug26'!$C$5:$C$773,MATCH(A528,'Source - Billing Aug26'!$E$5:$E$773,0)),""))</f>
        <v>AC-EW-0114</v>
      </c>
    </row>
    <row r="529" customFormat="false" ht="15" hidden="false" customHeight="true" outlineLevel="0" collapsed="false">
      <c r="A529" s="26" t="str">
        <f aca="false">'Source - Inventory'!A519</f>
        <v>EW-0115</v>
      </c>
      <c r="B529" s="26" t="str">
        <f aca="false">'Source - Inventory'!B519</f>
        <v>Eastwey</v>
      </c>
      <c r="C529" s="26" t="str">
        <f aca="false">'Source - Inventory'!G519</f>
        <v>OPEN</v>
      </c>
      <c r="D529" s="26" t="str">
        <f aca="false">'Source - Inventory'!J519</f>
        <v>OCCUPIED</v>
      </c>
      <c r="E529" s="26" t="str">
        <f aca="false">'Source - Inventory'!L519</f>
        <v>WL-01809</v>
      </c>
      <c r="F529" s="26" t="str">
        <f aca="false">'Source - Inventory'!M519</f>
        <v>Tim Banks</v>
      </c>
      <c r="G529" s="26" t="n">
        <f aca="false">'Source - Inventory'!E519</f>
        <v>32</v>
      </c>
      <c r="H529" s="28" t="n">
        <f aca="false">'Source - Inventory'!O519</f>
        <v>38.4</v>
      </c>
      <c r="I529" s="28" t="n">
        <f aca="false">IF(D529="OCCUPIED",ROUNDUP(H529,0),"")</f>
        <v>39</v>
      </c>
      <c r="J529" s="28" t="n">
        <f aca="false">IF(D529="OCCUPIED",MAX(G529,I529),"")</f>
        <v>39</v>
      </c>
      <c r="K529" s="28" t="n">
        <f aca="false">IF(D529&lt;&gt;"OCCUPIED","",IF(C529="COVERED",Covered_Rate,Open_Rate))</f>
        <v>7.55</v>
      </c>
      <c r="L529" s="39" t="n">
        <f aca="false">IF(D529="OCCUPIED",J529*K529,"")</f>
        <v>294.45</v>
      </c>
      <c r="M529" s="26" t="n">
        <f aca="false">IF(D529&lt;&gt;"OCCUPIED","",COUNTIFS('Source - Billing Aug26'!$E$5:$E$773,A529,'Source - Billing Aug26'!$B$5:$B$773,Billing_Month,'Source - Billing Aug26'!$H$5:$H$773,"MONTHLY_MOORAGE"))</f>
        <v>1</v>
      </c>
      <c r="N529" s="28" t="n">
        <f aca="false">IF(M529=0,"",SUMIFS('Source - Billing Aug26'!$I$5:$I$773,'Source - Billing Aug26'!$E$5:$E$773,A529,'Source - Billing Aug26'!$B$5:$B$773,Billing_Month,'Source - Billing Aug26'!$H$5:$H$773,"MONTHLY_MOORAGE"))</f>
        <v>39</v>
      </c>
      <c r="O529" s="28" t="n">
        <f aca="false">IF(M529=0,"",SUMIFS('Source - Billing Aug26'!$L$5:$L$773,'Source - Billing Aug26'!$E$5:$E$773,A529,'Source - Billing Aug26'!$B$5:$B$773,Billing_Month,'Source - Billing Aug26'!$H$5:$H$773,"MONTHLY_MOORAGE"))</f>
        <v>7.55</v>
      </c>
      <c r="P529" s="39" t="n">
        <f aca="false">IF(D529&lt;&gt;"OCCUPIED","",SUMIFS('Source - Billing Aug26'!$M$5:$M$773,'Source - Billing Aug26'!$E$5:$E$773,A529,'Source - Billing Aug26'!$B$5:$B$773,Billing_Month,'Source - Billing Aug26'!$H$5:$H$773,"MONTHLY_MOORAGE"))</f>
        <v>294.45</v>
      </c>
      <c r="Q529" s="39" t="n">
        <f aca="false">IF(D529&lt;&gt;"OCCUPIED","",P529-L529)</f>
        <v>0</v>
      </c>
      <c r="R529" s="26" t="str">
        <f aca="false">IF(D529&lt;&gt;"OCCUPIED","OUT OF SCOPE",IF(M529=0,"MISSING AUGUST BILL",IF(M529&gt;1,"DUPLICATE BILL",IF(ABS(Q529)&lt;0.01,"MATCH",IF(Q529&gt;0,"OVERBILLED","UNDERBILLED")))))</f>
        <v>MATCH</v>
      </c>
      <c r="S529" s="26" t="str">
        <f aca="false">IF(M529=0,"",IFERROR(INDEX('Source - Billing Aug26'!$C$5:$C$773,MATCH(A529,'Source - Billing Aug26'!$E$5:$E$773,0)),""))</f>
        <v>AC-EW-0115</v>
      </c>
    </row>
    <row r="530" customFormat="false" ht="15" hidden="false" customHeight="true" outlineLevel="0" collapsed="false">
      <c r="A530" s="26" t="str">
        <f aca="false">'Source - Inventory'!A520</f>
        <v>EW-0116</v>
      </c>
      <c r="B530" s="26" t="str">
        <f aca="false">'Source - Inventory'!B520</f>
        <v>Eastwey</v>
      </c>
      <c r="C530" s="26" t="str">
        <f aca="false">'Source - Inventory'!G520</f>
        <v>OPEN</v>
      </c>
      <c r="D530" s="26" t="str">
        <f aca="false">'Source - Inventory'!J520</f>
        <v>OCCUPIED</v>
      </c>
      <c r="E530" s="26" t="str">
        <f aca="false">'Source - Inventory'!L520</f>
        <v>WL-02558</v>
      </c>
      <c r="F530" s="26" t="str">
        <f aca="false">'Source - Inventory'!M520</f>
        <v>Edward Hardy</v>
      </c>
      <c r="G530" s="26" t="n">
        <f aca="false">'Source - Inventory'!E520</f>
        <v>32</v>
      </c>
      <c r="H530" s="28" t="n">
        <f aca="false">'Source - Inventory'!O520</f>
        <v>25.7</v>
      </c>
      <c r="I530" s="28" t="n">
        <f aca="false">IF(D530="OCCUPIED",ROUNDUP(H530,0),"")</f>
        <v>26</v>
      </c>
      <c r="J530" s="28" t="n">
        <f aca="false">IF(D530="OCCUPIED",MAX(G530,I530),"")</f>
        <v>32</v>
      </c>
      <c r="K530" s="28" t="n">
        <f aca="false">IF(D530&lt;&gt;"OCCUPIED","",IF(C530="COVERED",Covered_Rate,Open_Rate))</f>
        <v>7.55</v>
      </c>
      <c r="L530" s="39" t="n">
        <f aca="false">IF(D530="OCCUPIED",J530*K530,"")</f>
        <v>241.6</v>
      </c>
      <c r="M530" s="26" t="n">
        <f aca="false">IF(D530&lt;&gt;"OCCUPIED","",COUNTIFS('Source - Billing Aug26'!$E$5:$E$773,A530,'Source - Billing Aug26'!$B$5:$B$773,Billing_Month,'Source - Billing Aug26'!$H$5:$H$773,"MONTHLY_MOORAGE"))</f>
        <v>1</v>
      </c>
      <c r="N530" s="28" t="n">
        <f aca="false">IF(M530=0,"",SUMIFS('Source - Billing Aug26'!$I$5:$I$773,'Source - Billing Aug26'!$E$5:$E$773,A530,'Source - Billing Aug26'!$B$5:$B$773,Billing_Month,'Source - Billing Aug26'!$H$5:$H$773,"MONTHLY_MOORAGE"))</f>
        <v>32</v>
      </c>
      <c r="O530" s="28" t="n">
        <f aca="false">IF(M530=0,"",SUMIFS('Source - Billing Aug26'!$L$5:$L$773,'Source - Billing Aug26'!$E$5:$E$773,A530,'Source - Billing Aug26'!$B$5:$B$773,Billing_Month,'Source - Billing Aug26'!$H$5:$H$773,"MONTHLY_MOORAGE"))</f>
        <v>7.55</v>
      </c>
      <c r="P530" s="39" t="n">
        <f aca="false">IF(D530&lt;&gt;"OCCUPIED","",SUMIFS('Source - Billing Aug26'!$M$5:$M$773,'Source - Billing Aug26'!$E$5:$E$773,A530,'Source - Billing Aug26'!$B$5:$B$773,Billing_Month,'Source - Billing Aug26'!$H$5:$H$773,"MONTHLY_MOORAGE"))</f>
        <v>241.6</v>
      </c>
      <c r="Q530" s="39" t="n">
        <f aca="false">IF(D530&lt;&gt;"OCCUPIED","",P530-L530)</f>
        <v>0</v>
      </c>
      <c r="R530" s="26" t="str">
        <f aca="false">IF(D530&lt;&gt;"OCCUPIED","OUT OF SCOPE",IF(M530=0,"MISSING AUGUST BILL",IF(M530&gt;1,"DUPLICATE BILL",IF(ABS(Q530)&lt;0.01,"MATCH",IF(Q530&gt;0,"OVERBILLED","UNDERBILLED")))))</f>
        <v>MATCH</v>
      </c>
      <c r="S530" s="26" t="str">
        <f aca="false">IF(M530=0,"",IFERROR(INDEX('Source - Billing Aug26'!$C$5:$C$773,MATCH(A530,'Source - Billing Aug26'!$E$5:$E$773,0)),""))</f>
        <v>AC-EW-0116</v>
      </c>
    </row>
    <row r="531" customFormat="false" ht="15" hidden="false" customHeight="true" outlineLevel="0" collapsed="false">
      <c r="A531" s="26" t="str">
        <f aca="false">'Source - Inventory'!A521</f>
        <v>EW-0117</v>
      </c>
      <c r="B531" s="26" t="str">
        <f aca="false">'Source - Inventory'!B521</f>
        <v>Eastwey</v>
      </c>
      <c r="C531" s="26" t="str">
        <f aca="false">'Source - Inventory'!G521</f>
        <v>OPEN</v>
      </c>
      <c r="D531" s="26" t="str">
        <f aca="false">'Source - Inventory'!J521</f>
        <v>GUEST</v>
      </c>
      <c r="E531" s="26" t="n">
        <f aca="false">'Source - Inventory'!L521</f>
        <v>0</v>
      </c>
      <c r="F531" s="26" t="n">
        <f aca="false">'Source - Inventory'!M521</f>
        <v>0</v>
      </c>
      <c r="G531" s="26" t="n">
        <f aca="false">'Source - Inventory'!E521</f>
        <v>80</v>
      </c>
      <c r="H531" s="28" t="n">
        <f aca="false">'Source - Inventory'!O521</f>
        <v>0</v>
      </c>
      <c r="I531" s="28" t="str">
        <f aca="false">IF(D531="OCCUPIED",ROUNDUP(H531,0),"")</f>
        <v/>
      </c>
      <c r="J531" s="28" t="str">
        <f aca="false">IF(D531="OCCUPIED",MAX(G531,I531),"")</f>
        <v/>
      </c>
      <c r="K531" s="28" t="str">
        <f aca="false">IF(D531&lt;&gt;"OCCUPIED","",IF(C531="COVERED",Covered_Rate,Open_Rate))</f>
        <v/>
      </c>
      <c r="L531" s="39" t="str">
        <f aca="false">IF(D531="OCCUPIED",J531*K531,"")</f>
        <v/>
      </c>
      <c r="M531" s="26" t="str">
        <f aca="false">IF(D531&lt;&gt;"OCCUPIED","",COUNTIFS('Source - Billing Aug26'!$E$5:$E$773,A531,'Source - Billing Aug26'!$B$5:$B$773,Billing_Month,'Source - Billing Aug26'!$H$5:$H$773,"MONTHLY_MOORAGE"))</f>
        <v/>
      </c>
      <c r="N531" s="28" t="n">
        <f aca="false">IF(M531=0,"",SUMIFS('Source - Billing Aug26'!$I$5:$I$773,'Source - Billing Aug26'!$E$5:$E$773,A531,'Source - Billing Aug26'!$B$5:$B$773,Billing_Month,'Source - Billing Aug26'!$H$5:$H$773,"MONTHLY_MOORAGE"))</f>
        <v>0</v>
      </c>
      <c r="O531" s="28" t="n">
        <f aca="false">IF(M531=0,"",SUMIFS('Source - Billing Aug26'!$L$5:$L$773,'Source - Billing Aug26'!$E$5:$E$773,A531,'Source - Billing Aug26'!$B$5:$B$773,Billing_Month,'Source - Billing Aug26'!$H$5:$H$773,"MONTHLY_MOORAGE"))</f>
        <v>0</v>
      </c>
      <c r="P531" s="39" t="str">
        <f aca="false">IF(D531&lt;&gt;"OCCUPIED","",SUMIFS('Source - Billing Aug26'!$M$5:$M$773,'Source - Billing Aug26'!$E$5:$E$773,A531,'Source - Billing Aug26'!$B$5:$B$773,Billing_Month,'Source - Billing Aug26'!$H$5:$H$773,"MONTHLY_MOORAGE"))</f>
        <v/>
      </c>
      <c r="Q531" s="39" t="str">
        <f aca="false">IF(D531&lt;&gt;"OCCUPIED","",P531-L531)</f>
        <v/>
      </c>
      <c r="R531" s="26" t="str">
        <f aca="false">IF(D531&lt;&gt;"OCCUPIED","OUT OF SCOPE",IF(M531=0,"MISSING AUGUST BILL",IF(M531&gt;1,"DUPLICATE BILL",IF(ABS(Q531)&lt;0.01,"MATCH",IF(Q531&gt;0,"OVERBILLED","UNDERBILLED")))))</f>
        <v>OUT OF SCOPE</v>
      </c>
      <c r="S531" s="26" t="str">
        <f aca="false">IF(M531=0,"",IFERROR(INDEX('Source - Billing Aug26'!$C$5:$C$773,MATCH(A531,'Source - Billing Aug26'!$E$5:$E$773,0)),""))</f>
        <v/>
      </c>
    </row>
    <row r="532" customFormat="false" ht="15" hidden="false" customHeight="true" outlineLevel="0" collapsed="false">
      <c r="A532" s="26" t="str">
        <f aca="false">'Source - Inventory'!A522</f>
        <v>EW-0118</v>
      </c>
      <c r="B532" s="26" t="str">
        <f aca="false">'Source - Inventory'!B522</f>
        <v>Eastwey</v>
      </c>
      <c r="C532" s="26" t="str">
        <f aca="false">'Source - Inventory'!G522</f>
        <v>OPEN</v>
      </c>
      <c r="D532" s="26" t="str">
        <f aca="false">'Source - Inventory'!J522</f>
        <v>OCCUPIED</v>
      </c>
      <c r="E532" s="26" t="str">
        <f aca="false">'Source - Inventory'!L522</f>
        <v>WL-03472</v>
      </c>
      <c r="F532" s="26" t="str">
        <f aca="false">'Source - Inventory'!M522</f>
        <v>Robert Shea</v>
      </c>
      <c r="G532" s="26" t="n">
        <f aca="false">'Source - Inventory'!E522</f>
        <v>45</v>
      </c>
      <c r="H532" s="28" t="n">
        <f aca="false">'Source - Inventory'!O522</f>
        <v>48.3</v>
      </c>
      <c r="I532" s="28" t="n">
        <f aca="false">IF(D532="OCCUPIED",ROUNDUP(H532,0),"")</f>
        <v>49</v>
      </c>
      <c r="J532" s="28" t="n">
        <f aca="false">IF(D532="OCCUPIED",MAX(G532,I532),"")</f>
        <v>49</v>
      </c>
      <c r="K532" s="28" t="n">
        <f aca="false">IF(D532&lt;&gt;"OCCUPIED","",IF(C532="COVERED",Covered_Rate,Open_Rate))</f>
        <v>7.55</v>
      </c>
      <c r="L532" s="39" t="n">
        <f aca="false">IF(D532="OCCUPIED",J532*K532,"")</f>
        <v>369.95</v>
      </c>
      <c r="M532" s="26" t="n">
        <f aca="false">IF(D532&lt;&gt;"OCCUPIED","",COUNTIFS('Source - Billing Aug26'!$E$5:$E$773,A532,'Source - Billing Aug26'!$B$5:$B$773,Billing_Month,'Source - Billing Aug26'!$H$5:$H$773,"MONTHLY_MOORAGE"))</f>
        <v>1</v>
      </c>
      <c r="N532" s="28" t="n">
        <f aca="false">IF(M532=0,"",SUMIFS('Source - Billing Aug26'!$I$5:$I$773,'Source - Billing Aug26'!$E$5:$E$773,A532,'Source - Billing Aug26'!$B$5:$B$773,Billing_Month,'Source - Billing Aug26'!$H$5:$H$773,"MONTHLY_MOORAGE"))</f>
        <v>49</v>
      </c>
      <c r="O532" s="28" t="n">
        <f aca="false">IF(M532=0,"",SUMIFS('Source - Billing Aug26'!$L$5:$L$773,'Source - Billing Aug26'!$E$5:$E$773,A532,'Source - Billing Aug26'!$B$5:$B$773,Billing_Month,'Source - Billing Aug26'!$H$5:$H$773,"MONTHLY_MOORAGE"))</f>
        <v>7.55</v>
      </c>
      <c r="P532" s="39" t="n">
        <f aca="false">IF(D532&lt;&gt;"OCCUPIED","",SUMIFS('Source - Billing Aug26'!$M$5:$M$773,'Source - Billing Aug26'!$E$5:$E$773,A532,'Source - Billing Aug26'!$B$5:$B$773,Billing_Month,'Source - Billing Aug26'!$H$5:$H$773,"MONTHLY_MOORAGE"))</f>
        <v>369.95</v>
      </c>
      <c r="Q532" s="39" t="n">
        <f aca="false">IF(D532&lt;&gt;"OCCUPIED","",P532-L532)</f>
        <v>0</v>
      </c>
      <c r="R532" s="26" t="str">
        <f aca="false">IF(D532&lt;&gt;"OCCUPIED","OUT OF SCOPE",IF(M532=0,"MISSING AUGUST BILL",IF(M532&gt;1,"DUPLICATE BILL",IF(ABS(Q532)&lt;0.01,"MATCH",IF(Q532&gt;0,"OVERBILLED","UNDERBILLED")))))</f>
        <v>MATCH</v>
      </c>
      <c r="S532" s="26" t="str">
        <f aca="false">IF(M532=0,"",IFERROR(INDEX('Source - Billing Aug26'!$C$5:$C$773,MATCH(A532,'Source - Billing Aug26'!$E$5:$E$773,0)),""))</f>
        <v>AC-EW-0118</v>
      </c>
    </row>
    <row r="533" customFormat="false" ht="15" hidden="false" customHeight="true" outlineLevel="0" collapsed="false">
      <c r="A533" s="26" t="str">
        <f aca="false">'Source - Inventory'!A523</f>
        <v>EW-0119</v>
      </c>
      <c r="B533" s="26" t="str">
        <f aca="false">'Source - Inventory'!B523</f>
        <v>Eastwey</v>
      </c>
      <c r="C533" s="26" t="str">
        <f aca="false">'Source - Inventory'!G523</f>
        <v>OPEN</v>
      </c>
      <c r="D533" s="26" t="str">
        <f aca="false">'Source - Inventory'!J523</f>
        <v>OCCUPIED</v>
      </c>
      <c r="E533" s="26" t="str">
        <f aca="false">'Source - Inventory'!L523</f>
        <v>WL-02417</v>
      </c>
      <c r="F533" s="26" t="str">
        <f aca="false">'Source - Inventory'!M523</f>
        <v>Eric Benjamin</v>
      </c>
      <c r="G533" s="26" t="n">
        <f aca="false">'Source - Inventory'!E523</f>
        <v>32</v>
      </c>
      <c r="H533" s="28" t="n">
        <f aca="false">'Source - Inventory'!O523</f>
        <v>48.3</v>
      </c>
      <c r="I533" s="28" t="n">
        <f aca="false">IF(D533="OCCUPIED",ROUNDUP(H533,0),"")</f>
        <v>49</v>
      </c>
      <c r="J533" s="28" t="n">
        <f aca="false">IF(D533="OCCUPIED",MAX(G533,I533),"")</f>
        <v>49</v>
      </c>
      <c r="K533" s="28" t="n">
        <f aca="false">IF(D533&lt;&gt;"OCCUPIED","",IF(C533="COVERED",Covered_Rate,Open_Rate))</f>
        <v>7.55</v>
      </c>
      <c r="L533" s="39" t="n">
        <f aca="false">IF(D533="OCCUPIED",J533*K533,"")</f>
        <v>369.95</v>
      </c>
      <c r="M533" s="26" t="n">
        <f aca="false">IF(D533&lt;&gt;"OCCUPIED","",COUNTIFS('Source - Billing Aug26'!$E$5:$E$773,A533,'Source - Billing Aug26'!$B$5:$B$773,Billing_Month,'Source - Billing Aug26'!$H$5:$H$773,"MONTHLY_MOORAGE"))</f>
        <v>1</v>
      </c>
      <c r="N533" s="28" t="n">
        <f aca="false">IF(M533=0,"",SUMIFS('Source - Billing Aug26'!$I$5:$I$773,'Source - Billing Aug26'!$E$5:$E$773,A533,'Source - Billing Aug26'!$B$5:$B$773,Billing_Month,'Source - Billing Aug26'!$H$5:$H$773,"MONTHLY_MOORAGE"))</f>
        <v>49</v>
      </c>
      <c r="O533" s="28" t="n">
        <f aca="false">IF(M533=0,"",SUMIFS('Source - Billing Aug26'!$L$5:$L$773,'Source - Billing Aug26'!$E$5:$E$773,A533,'Source - Billing Aug26'!$B$5:$B$773,Billing_Month,'Source - Billing Aug26'!$H$5:$H$773,"MONTHLY_MOORAGE"))</f>
        <v>7.55</v>
      </c>
      <c r="P533" s="39" t="n">
        <f aca="false">IF(D533&lt;&gt;"OCCUPIED","",SUMIFS('Source - Billing Aug26'!$M$5:$M$773,'Source - Billing Aug26'!$E$5:$E$773,A533,'Source - Billing Aug26'!$B$5:$B$773,Billing_Month,'Source - Billing Aug26'!$H$5:$H$773,"MONTHLY_MOORAGE"))</f>
        <v>369.95</v>
      </c>
      <c r="Q533" s="39" t="n">
        <f aca="false">IF(D533&lt;&gt;"OCCUPIED","",P533-L533)</f>
        <v>0</v>
      </c>
      <c r="R533" s="26" t="str">
        <f aca="false">IF(D533&lt;&gt;"OCCUPIED","OUT OF SCOPE",IF(M533=0,"MISSING AUGUST BILL",IF(M533&gt;1,"DUPLICATE BILL",IF(ABS(Q533)&lt;0.01,"MATCH",IF(Q533&gt;0,"OVERBILLED","UNDERBILLED")))))</f>
        <v>MATCH</v>
      </c>
      <c r="S533" s="26" t="str">
        <f aca="false">IF(M533=0,"",IFERROR(INDEX('Source - Billing Aug26'!$C$5:$C$773,MATCH(A533,'Source - Billing Aug26'!$E$5:$E$773,0)),""))</f>
        <v>AC-EW-0119</v>
      </c>
    </row>
    <row r="534" customFormat="false" ht="15" hidden="false" customHeight="true" outlineLevel="0" collapsed="false">
      <c r="A534" s="26" t="str">
        <f aca="false">'Source - Inventory'!A524</f>
        <v>EW-0120</v>
      </c>
      <c r="B534" s="26" t="str">
        <f aca="false">'Source - Inventory'!B524</f>
        <v>Eastwey</v>
      </c>
      <c r="C534" s="26" t="str">
        <f aca="false">'Source - Inventory'!G524</f>
        <v>OPEN</v>
      </c>
      <c r="D534" s="26" t="str">
        <f aca="false">'Source - Inventory'!J524</f>
        <v>OCCUPIED</v>
      </c>
      <c r="E534" s="26" t="str">
        <f aca="false">'Source - Inventory'!L524</f>
        <v>WL-02149</v>
      </c>
      <c r="F534" s="26" t="str">
        <f aca="false">'Source - Inventory'!M524</f>
        <v>Tonya Bowman</v>
      </c>
      <c r="G534" s="26" t="n">
        <f aca="false">'Source - Inventory'!E524</f>
        <v>80</v>
      </c>
      <c r="H534" s="28" t="n">
        <f aca="false">'Source - Inventory'!O524</f>
        <v>59.3</v>
      </c>
      <c r="I534" s="28" t="n">
        <f aca="false">IF(D534="OCCUPIED",ROUNDUP(H534,0),"")</f>
        <v>60</v>
      </c>
      <c r="J534" s="28" t="n">
        <f aca="false">IF(D534="OCCUPIED",MAX(G534,I534),"")</f>
        <v>80</v>
      </c>
      <c r="K534" s="28" t="n">
        <f aca="false">IF(D534&lt;&gt;"OCCUPIED","",IF(C534="COVERED",Covered_Rate,Open_Rate))</f>
        <v>7.55</v>
      </c>
      <c r="L534" s="39" t="n">
        <f aca="false">IF(D534="OCCUPIED",J534*K534,"")</f>
        <v>604</v>
      </c>
      <c r="M534" s="26" t="n">
        <f aca="false">IF(D534&lt;&gt;"OCCUPIED","",COUNTIFS('Source - Billing Aug26'!$E$5:$E$773,A534,'Source - Billing Aug26'!$B$5:$B$773,Billing_Month,'Source - Billing Aug26'!$H$5:$H$773,"MONTHLY_MOORAGE"))</f>
        <v>1</v>
      </c>
      <c r="N534" s="28" t="n">
        <f aca="false">IF(M534=0,"",SUMIFS('Source - Billing Aug26'!$I$5:$I$773,'Source - Billing Aug26'!$E$5:$E$773,A534,'Source - Billing Aug26'!$B$5:$B$773,Billing_Month,'Source - Billing Aug26'!$H$5:$H$773,"MONTHLY_MOORAGE"))</f>
        <v>80</v>
      </c>
      <c r="O534" s="28" t="n">
        <f aca="false">IF(M534=0,"",SUMIFS('Source - Billing Aug26'!$L$5:$L$773,'Source - Billing Aug26'!$E$5:$E$773,A534,'Source - Billing Aug26'!$B$5:$B$773,Billing_Month,'Source - Billing Aug26'!$H$5:$H$773,"MONTHLY_MOORAGE"))</f>
        <v>7.55</v>
      </c>
      <c r="P534" s="39" t="n">
        <f aca="false">IF(D534&lt;&gt;"OCCUPIED","",SUMIFS('Source - Billing Aug26'!$M$5:$M$773,'Source - Billing Aug26'!$E$5:$E$773,A534,'Source - Billing Aug26'!$B$5:$B$773,Billing_Month,'Source - Billing Aug26'!$H$5:$H$773,"MONTHLY_MOORAGE"))</f>
        <v>604</v>
      </c>
      <c r="Q534" s="39" t="n">
        <f aca="false">IF(D534&lt;&gt;"OCCUPIED","",P534-L534)</f>
        <v>0</v>
      </c>
      <c r="R534" s="26" t="str">
        <f aca="false">IF(D534&lt;&gt;"OCCUPIED","OUT OF SCOPE",IF(M534=0,"MISSING AUGUST BILL",IF(M534&gt;1,"DUPLICATE BILL",IF(ABS(Q534)&lt;0.01,"MATCH",IF(Q534&gt;0,"OVERBILLED","UNDERBILLED")))))</f>
        <v>MATCH</v>
      </c>
      <c r="S534" s="26" t="str">
        <f aca="false">IF(M534=0,"",IFERROR(INDEX('Source - Billing Aug26'!$C$5:$C$773,MATCH(A534,'Source - Billing Aug26'!$E$5:$E$773,0)),""))</f>
        <v>AC-EW-0120</v>
      </c>
    </row>
    <row r="535" customFormat="false" ht="15" hidden="false" customHeight="true" outlineLevel="0" collapsed="false">
      <c r="A535" s="26" t="str">
        <f aca="false">'Source - Inventory'!A525</f>
        <v>EW-0121</v>
      </c>
      <c r="B535" s="26" t="str">
        <f aca="false">'Source - Inventory'!B525</f>
        <v>Eastwey</v>
      </c>
      <c r="C535" s="26" t="str">
        <f aca="false">'Source - Inventory'!G525</f>
        <v>OPEN</v>
      </c>
      <c r="D535" s="26" t="str">
        <f aca="false">'Source - Inventory'!J525</f>
        <v>OCCUPIED</v>
      </c>
      <c r="E535" s="26" t="str">
        <f aca="false">'Source - Inventory'!L525</f>
        <v>WL-01125</v>
      </c>
      <c r="F535" s="26" t="str">
        <f aca="false">'Source - Inventory'!M525</f>
        <v>Brandi Baker</v>
      </c>
      <c r="G535" s="26" t="n">
        <f aca="false">'Source - Inventory'!E525</f>
        <v>28</v>
      </c>
      <c r="H535" s="28" t="n">
        <f aca="false">'Source - Inventory'!O525</f>
        <v>37.9</v>
      </c>
      <c r="I535" s="28" t="n">
        <f aca="false">IF(D535="OCCUPIED",ROUNDUP(H535,0),"")</f>
        <v>38</v>
      </c>
      <c r="J535" s="28" t="n">
        <f aca="false">IF(D535="OCCUPIED",MAX(G535,I535),"")</f>
        <v>38</v>
      </c>
      <c r="K535" s="28" t="n">
        <f aca="false">IF(D535&lt;&gt;"OCCUPIED","",IF(C535="COVERED",Covered_Rate,Open_Rate))</f>
        <v>7.55</v>
      </c>
      <c r="L535" s="39" t="n">
        <f aca="false">IF(D535="OCCUPIED",J535*K535,"")</f>
        <v>286.9</v>
      </c>
      <c r="M535" s="26" t="n">
        <f aca="false">IF(D535&lt;&gt;"OCCUPIED","",COUNTIFS('Source - Billing Aug26'!$E$5:$E$773,A535,'Source - Billing Aug26'!$B$5:$B$773,Billing_Month,'Source - Billing Aug26'!$H$5:$H$773,"MONTHLY_MOORAGE"))</f>
        <v>1</v>
      </c>
      <c r="N535" s="28" t="n">
        <f aca="false">IF(M535=0,"",SUMIFS('Source - Billing Aug26'!$I$5:$I$773,'Source - Billing Aug26'!$E$5:$E$773,A535,'Source - Billing Aug26'!$B$5:$B$773,Billing_Month,'Source - Billing Aug26'!$H$5:$H$773,"MONTHLY_MOORAGE"))</f>
        <v>38</v>
      </c>
      <c r="O535" s="28" t="n">
        <f aca="false">IF(M535=0,"",SUMIFS('Source - Billing Aug26'!$L$5:$L$773,'Source - Billing Aug26'!$E$5:$E$773,A535,'Source - Billing Aug26'!$B$5:$B$773,Billing_Month,'Source - Billing Aug26'!$H$5:$H$773,"MONTHLY_MOORAGE"))</f>
        <v>7.55</v>
      </c>
      <c r="P535" s="39" t="n">
        <f aca="false">IF(D535&lt;&gt;"OCCUPIED","",SUMIFS('Source - Billing Aug26'!$M$5:$M$773,'Source - Billing Aug26'!$E$5:$E$773,A535,'Source - Billing Aug26'!$B$5:$B$773,Billing_Month,'Source - Billing Aug26'!$H$5:$H$773,"MONTHLY_MOORAGE"))</f>
        <v>286.9</v>
      </c>
      <c r="Q535" s="39" t="n">
        <f aca="false">IF(D535&lt;&gt;"OCCUPIED","",P535-L535)</f>
        <v>0</v>
      </c>
      <c r="R535" s="26" t="str">
        <f aca="false">IF(D535&lt;&gt;"OCCUPIED","OUT OF SCOPE",IF(M535=0,"MISSING AUGUST BILL",IF(M535&gt;1,"DUPLICATE BILL",IF(ABS(Q535)&lt;0.01,"MATCH",IF(Q535&gt;0,"OVERBILLED","UNDERBILLED")))))</f>
        <v>MATCH</v>
      </c>
      <c r="S535" s="26" t="str">
        <f aca="false">IF(M535=0,"",IFERROR(INDEX('Source - Billing Aug26'!$C$5:$C$773,MATCH(A535,'Source - Billing Aug26'!$E$5:$E$773,0)),""))</f>
        <v>AC-EW-0121</v>
      </c>
    </row>
    <row r="536" customFormat="false" ht="15" hidden="false" customHeight="true" outlineLevel="0" collapsed="false">
      <c r="A536" s="26" t="str">
        <f aca="false">'Source - Inventory'!A526</f>
        <v>EW-0122</v>
      </c>
      <c r="B536" s="26" t="str">
        <f aca="false">'Source - Inventory'!B526</f>
        <v>Eastwey</v>
      </c>
      <c r="C536" s="26" t="str">
        <f aca="false">'Source - Inventory'!G526</f>
        <v>OPEN</v>
      </c>
      <c r="D536" s="26" t="str">
        <f aca="false">'Source - Inventory'!J526</f>
        <v>OCCUPIED</v>
      </c>
      <c r="E536" s="26" t="str">
        <f aca="false">'Source - Inventory'!L526</f>
        <v>WL-03816</v>
      </c>
      <c r="F536" s="26" t="str">
        <f aca="false">'Source - Inventory'!M526</f>
        <v>Brittany Lopez</v>
      </c>
      <c r="G536" s="26" t="n">
        <f aca="false">'Source - Inventory'!E526</f>
        <v>70</v>
      </c>
      <c r="H536" s="28" t="n">
        <f aca="false">'Source - Inventory'!O526</f>
        <v>25.7</v>
      </c>
      <c r="I536" s="28" t="n">
        <f aca="false">IF(D536="OCCUPIED",ROUNDUP(H536,0),"")</f>
        <v>26</v>
      </c>
      <c r="J536" s="28" t="n">
        <f aca="false">IF(D536="OCCUPIED",MAX(G536,I536),"")</f>
        <v>70</v>
      </c>
      <c r="K536" s="28" t="n">
        <f aca="false">IF(D536&lt;&gt;"OCCUPIED","",IF(C536="COVERED",Covered_Rate,Open_Rate))</f>
        <v>7.55</v>
      </c>
      <c r="L536" s="39" t="n">
        <f aca="false">IF(D536="OCCUPIED",J536*K536,"")</f>
        <v>528.5</v>
      </c>
      <c r="M536" s="26" t="n">
        <f aca="false">IF(D536&lt;&gt;"OCCUPIED","",COUNTIFS('Source - Billing Aug26'!$E$5:$E$773,A536,'Source - Billing Aug26'!$B$5:$B$773,Billing_Month,'Source - Billing Aug26'!$H$5:$H$773,"MONTHLY_MOORAGE"))</f>
        <v>1</v>
      </c>
      <c r="N536" s="28" t="n">
        <f aca="false">IF(M536=0,"",SUMIFS('Source - Billing Aug26'!$I$5:$I$773,'Source - Billing Aug26'!$E$5:$E$773,A536,'Source - Billing Aug26'!$B$5:$B$773,Billing_Month,'Source - Billing Aug26'!$H$5:$H$773,"MONTHLY_MOORAGE"))</f>
        <v>70</v>
      </c>
      <c r="O536" s="28" t="n">
        <f aca="false">IF(M536=0,"",SUMIFS('Source - Billing Aug26'!$L$5:$L$773,'Source - Billing Aug26'!$E$5:$E$773,A536,'Source - Billing Aug26'!$B$5:$B$773,Billing_Month,'Source - Billing Aug26'!$H$5:$H$773,"MONTHLY_MOORAGE"))</f>
        <v>7.55</v>
      </c>
      <c r="P536" s="39" t="n">
        <f aca="false">IF(D536&lt;&gt;"OCCUPIED","",SUMIFS('Source - Billing Aug26'!$M$5:$M$773,'Source - Billing Aug26'!$E$5:$E$773,A536,'Source - Billing Aug26'!$B$5:$B$773,Billing_Month,'Source - Billing Aug26'!$H$5:$H$773,"MONTHLY_MOORAGE"))</f>
        <v>528.5</v>
      </c>
      <c r="Q536" s="39" t="n">
        <f aca="false">IF(D536&lt;&gt;"OCCUPIED","",P536-L536)</f>
        <v>0</v>
      </c>
      <c r="R536" s="26" t="str">
        <f aca="false">IF(D536&lt;&gt;"OCCUPIED","OUT OF SCOPE",IF(M536=0,"MISSING AUGUST BILL",IF(M536&gt;1,"DUPLICATE BILL",IF(ABS(Q536)&lt;0.01,"MATCH",IF(Q536&gt;0,"OVERBILLED","UNDERBILLED")))))</f>
        <v>MATCH</v>
      </c>
      <c r="S536" s="26" t="str">
        <f aca="false">IF(M536=0,"",IFERROR(INDEX('Source - Billing Aug26'!$C$5:$C$773,MATCH(A536,'Source - Billing Aug26'!$E$5:$E$773,0)),""))</f>
        <v>AC-EW-0122</v>
      </c>
    </row>
    <row r="537" customFormat="false" ht="15" hidden="false" customHeight="true" outlineLevel="0" collapsed="false">
      <c r="A537" s="26" t="str">
        <f aca="false">'Source - Inventory'!A527</f>
        <v>EW-0123</v>
      </c>
      <c r="B537" s="26" t="str">
        <f aca="false">'Source - Inventory'!B527</f>
        <v>Eastwey</v>
      </c>
      <c r="C537" s="26" t="str">
        <f aca="false">'Source - Inventory'!G527</f>
        <v>OPEN</v>
      </c>
      <c r="D537" s="26" t="str">
        <f aca="false">'Source - Inventory'!J527</f>
        <v>OCCUPIED</v>
      </c>
      <c r="E537" s="26" t="str">
        <f aca="false">'Source - Inventory'!L527</f>
        <v>WL-03203</v>
      </c>
      <c r="F537" s="26" t="str">
        <f aca="false">'Source - Inventory'!M527</f>
        <v>Kyle Shepard</v>
      </c>
      <c r="G537" s="26" t="n">
        <f aca="false">'Source - Inventory'!E527</f>
        <v>28</v>
      </c>
      <c r="H537" s="28" t="n">
        <f aca="false">'Source - Inventory'!O527</f>
        <v>44.4</v>
      </c>
      <c r="I537" s="28" t="n">
        <f aca="false">IF(D537="OCCUPIED",ROUNDUP(H537,0),"")</f>
        <v>45</v>
      </c>
      <c r="J537" s="28" t="n">
        <f aca="false">IF(D537="OCCUPIED",MAX(G537,I537),"")</f>
        <v>45</v>
      </c>
      <c r="K537" s="28" t="n">
        <f aca="false">IF(D537&lt;&gt;"OCCUPIED","",IF(C537="COVERED",Covered_Rate,Open_Rate))</f>
        <v>7.55</v>
      </c>
      <c r="L537" s="39" t="n">
        <f aca="false">IF(D537="OCCUPIED",J537*K537,"")</f>
        <v>339.75</v>
      </c>
      <c r="M537" s="26" t="n">
        <f aca="false">IF(D537&lt;&gt;"OCCUPIED","",COUNTIFS('Source - Billing Aug26'!$E$5:$E$773,A537,'Source - Billing Aug26'!$B$5:$B$773,Billing_Month,'Source - Billing Aug26'!$H$5:$H$773,"MONTHLY_MOORAGE"))</f>
        <v>1</v>
      </c>
      <c r="N537" s="28" t="n">
        <f aca="false">IF(M537=0,"",SUMIFS('Source - Billing Aug26'!$I$5:$I$773,'Source - Billing Aug26'!$E$5:$E$773,A537,'Source - Billing Aug26'!$B$5:$B$773,Billing_Month,'Source - Billing Aug26'!$H$5:$H$773,"MONTHLY_MOORAGE"))</f>
        <v>45</v>
      </c>
      <c r="O537" s="28" t="n">
        <f aca="false">IF(M537=0,"",SUMIFS('Source - Billing Aug26'!$L$5:$L$773,'Source - Billing Aug26'!$E$5:$E$773,A537,'Source - Billing Aug26'!$B$5:$B$773,Billing_Month,'Source - Billing Aug26'!$H$5:$H$773,"MONTHLY_MOORAGE"))</f>
        <v>7.55</v>
      </c>
      <c r="P537" s="39" t="n">
        <f aca="false">IF(D537&lt;&gt;"OCCUPIED","",SUMIFS('Source - Billing Aug26'!$M$5:$M$773,'Source - Billing Aug26'!$E$5:$E$773,A537,'Source - Billing Aug26'!$B$5:$B$773,Billing_Month,'Source - Billing Aug26'!$H$5:$H$773,"MONTHLY_MOORAGE"))</f>
        <v>339.75</v>
      </c>
      <c r="Q537" s="39" t="n">
        <f aca="false">IF(D537&lt;&gt;"OCCUPIED","",P537-L537)</f>
        <v>0</v>
      </c>
      <c r="R537" s="26" t="str">
        <f aca="false">IF(D537&lt;&gt;"OCCUPIED","OUT OF SCOPE",IF(M537=0,"MISSING AUGUST BILL",IF(M537&gt;1,"DUPLICATE BILL",IF(ABS(Q537)&lt;0.01,"MATCH",IF(Q537&gt;0,"OVERBILLED","UNDERBILLED")))))</f>
        <v>MATCH</v>
      </c>
      <c r="S537" s="26" t="str">
        <f aca="false">IF(M537=0,"",IFERROR(INDEX('Source - Billing Aug26'!$C$5:$C$773,MATCH(A537,'Source - Billing Aug26'!$E$5:$E$773,0)),""))</f>
        <v>AC-EW-0123</v>
      </c>
    </row>
    <row r="538" customFormat="false" ht="15" hidden="false" customHeight="true" outlineLevel="0" collapsed="false">
      <c r="A538" s="26" t="str">
        <f aca="false">'Source - Inventory'!A528</f>
        <v>EW-0124</v>
      </c>
      <c r="B538" s="26" t="str">
        <f aca="false">'Source - Inventory'!B528</f>
        <v>Eastwey</v>
      </c>
      <c r="C538" s="26" t="str">
        <f aca="false">'Source - Inventory'!G528</f>
        <v>OPEN</v>
      </c>
      <c r="D538" s="26" t="str">
        <f aca="false">'Source - Inventory'!J528</f>
        <v>OCCUPIED</v>
      </c>
      <c r="E538" s="26" t="str">
        <f aca="false">'Source - Inventory'!L528</f>
        <v>WL-03361</v>
      </c>
      <c r="F538" s="26" t="str">
        <f aca="false">'Source - Inventory'!M528</f>
        <v>Donna Robertson</v>
      </c>
      <c r="G538" s="26" t="n">
        <f aca="false">'Source - Inventory'!E528</f>
        <v>32</v>
      </c>
      <c r="H538" s="28" t="n">
        <f aca="false">'Source - Inventory'!O528</f>
        <v>55.7</v>
      </c>
      <c r="I538" s="28" t="n">
        <f aca="false">IF(D538="OCCUPIED",ROUNDUP(H538,0),"")</f>
        <v>56</v>
      </c>
      <c r="J538" s="28" t="n">
        <f aca="false">IF(D538="OCCUPIED",MAX(G538,I538),"")</f>
        <v>56</v>
      </c>
      <c r="K538" s="28" t="n">
        <f aca="false">IF(D538&lt;&gt;"OCCUPIED","",IF(C538="COVERED",Covered_Rate,Open_Rate))</f>
        <v>7.55</v>
      </c>
      <c r="L538" s="39" t="n">
        <f aca="false">IF(D538="OCCUPIED",J538*K538,"")</f>
        <v>422.8</v>
      </c>
      <c r="M538" s="26" t="n">
        <f aca="false">IF(D538&lt;&gt;"OCCUPIED","",COUNTIFS('Source - Billing Aug26'!$E$5:$E$773,A538,'Source - Billing Aug26'!$B$5:$B$773,Billing_Month,'Source - Billing Aug26'!$H$5:$H$773,"MONTHLY_MOORAGE"))</f>
        <v>1</v>
      </c>
      <c r="N538" s="28" t="n">
        <f aca="false">IF(M538=0,"",SUMIFS('Source - Billing Aug26'!$I$5:$I$773,'Source - Billing Aug26'!$E$5:$E$773,A538,'Source - Billing Aug26'!$B$5:$B$773,Billing_Month,'Source - Billing Aug26'!$H$5:$H$773,"MONTHLY_MOORAGE"))</f>
        <v>56</v>
      </c>
      <c r="O538" s="28" t="n">
        <f aca="false">IF(M538=0,"",SUMIFS('Source - Billing Aug26'!$L$5:$L$773,'Source - Billing Aug26'!$E$5:$E$773,A538,'Source - Billing Aug26'!$B$5:$B$773,Billing_Month,'Source - Billing Aug26'!$H$5:$H$773,"MONTHLY_MOORAGE"))</f>
        <v>7.55</v>
      </c>
      <c r="P538" s="39" t="n">
        <f aca="false">IF(D538&lt;&gt;"OCCUPIED","",SUMIFS('Source - Billing Aug26'!$M$5:$M$773,'Source - Billing Aug26'!$E$5:$E$773,A538,'Source - Billing Aug26'!$B$5:$B$773,Billing_Month,'Source - Billing Aug26'!$H$5:$H$773,"MONTHLY_MOORAGE"))</f>
        <v>422.8</v>
      </c>
      <c r="Q538" s="39" t="n">
        <f aca="false">IF(D538&lt;&gt;"OCCUPIED","",P538-L538)</f>
        <v>0</v>
      </c>
      <c r="R538" s="26" t="str">
        <f aca="false">IF(D538&lt;&gt;"OCCUPIED","OUT OF SCOPE",IF(M538=0,"MISSING AUGUST BILL",IF(M538&gt;1,"DUPLICATE BILL",IF(ABS(Q538)&lt;0.01,"MATCH",IF(Q538&gt;0,"OVERBILLED","UNDERBILLED")))))</f>
        <v>MATCH</v>
      </c>
      <c r="S538" s="26" t="str">
        <f aca="false">IF(M538=0,"",IFERROR(INDEX('Source - Billing Aug26'!$C$5:$C$773,MATCH(A538,'Source - Billing Aug26'!$E$5:$E$773,0)),""))</f>
        <v>AC-EW-0124</v>
      </c>
    </row>
    <row r="539" customFormat="false" ht="15" hidden="false" customHeight="true" outlineLevel="0" collapsed="false">
      <c r="A539" s="26" t="str">
        <f aca="false">'Source - Inventory'!A529</f>
        <v>EW-0201</v>
      </c>
      <c r="B539" s="26" t="str">
        <f aca="false">'Source - Inventory'!B529</f>
        <v>Eastwey</v>
      </c>
      <c r="C539" s="26" t="str">
        <f aca="false">'Source - Inventory'!G529</f>
        <v>OPEN</v>
      </c>
      <c r="D539" s="26" t="str">
        <f aca="false">'Source - Inventory'!J529</f>
        <v>OCCUPIED</v>
      </c>
      <c r="E539" s="26" t="str">
        <f aca="false">'Source - Inventory'!L529</f>
        <v>WL-02818</v>
      </c>
      <c r="F539" s="26" t="str">
        <f aca="false">'Source - Inventory'!M529</f>
        <v>Andrew Bryan</v>
      </c>
      <c r="G539" s="26" t="n">
        <f aca="false">'Source - Inventory'!E529</f>
        <v>36</v>
      </c>
      <c r="H539" s="28" t="n">
        <f aca="false">'Source - Inventory'!O529</f>
        <v>39.3</v>
      </c>
      <c r="I539" s="28" t="n">
        <f aca="false">IF(D539="OCCUPIED",ROUNDUP(H539,0),"")</f>
        <v>40</v>
      </c>
      <c r="J539" s="28" t="n">
        <f aca="false">IF(D539="OCCUPIED",MAX(G539,I539),"")</f>
        <v>40</v>
      </c>
      <c r="K539" s="28" t="n">
        <f aca="false">IF(D539&lt;&gt;"OCCUPIED","",IF(C539="COVERED",Covered_Rate,Open_Rate))</f>
        <v>7.55</v>
      </c>
      <c r="L539" s="39" t="n">
        <f aca="false">IF(D539="OCCUPIED",J539*K539,"")</f>
        <v>302</v>
      </c>
      <c r="M539" s="26" t="n">
        <f aca="false">IF(D539&lt;&gt;"OCCUPIED","",COUNTIFS('Source - Billing Aug26'!$E$5:$E$773,A539,'Source - Billing Aug26'!$B$5:$B$773,Billing_Month,'Source - Billing Aug26'!$H$5:$H$773,"MONTHLY_MOORAGE"))</f>
        <v>1</v>
      </c>
      <c r="N539" s="28" t="n">
        <f aca="false">IF(M539=0,"",SUMIFS('Source - Billing Aug26'!$I$5:$I$773,'Source - Billing Aug26'!$E$5:$E$773,A539,'Source - Billing Aug26'!$B$5:$B$773,Billing_Month,'Source - Billing Aug26'!$H$5:$H$773,"MONTHLY_MOORAGE"))</f>
        <v>40</v>
      </c>
      <c r="O539" s="28" t="n">
        <f aca="false">IF(M539=0,"",SUMIFS('Source - Billing Aug26'!$L$5:$L$773,'Source - Billing Aug26'!$E$5:$E$773,A539,'Source - Billing Aug26'!$B$5:$B$773,Billing_Month,'Source - Billing Aug26'!$H$5:$H$773,"MONTHLY_MOORAGE"))</f>
        <v>7.55</v>
      </c>
      <c r="P539" s="39" t="n">
        <f aca="false">IF(D539&lt;&gt;"OCCUPIED","",SUMIFS('Source - Billing Aug26'!$M$5:$M$773,'Source - Billing Aug26'!$E$5:$E$773,A539,'Source - Billing Aug26'!$B$5:$B$773,Billing_Month,'Source - Billing Aug26'!$H$5:$H$773,"MONTHLY_MOORAGE"))</f>
        <v>302</v>
      </c>
      <c r="Q539" s="39" t="n">
        <f aca="false">IF(D539&lt;&gt;"OCCUPIED","",P539-L539)</f>
        <v>0</v>
      </c>
      <c r="R539" s="26" t="str">
        <f aca="false">IF(D539&lt;&gt;"OCCUPIED","OUT OF SCOPE",IF(M539=0,"MISSING AUGUST BILL",IF(M539&gt;1,"DUPLICATE BILL",IF(ABS(Q539)&lt;0.01,"MATCH",IF(Q539&gt;0,"OVERBILLED","UNDERBILLED")))))</f>
        <v>MATCH</v>
      </c>
      <c r="S539" s="26" t="str">
        <f aca="false">IF(M539=0,"",IFERROR(INDEX('Source - Billing Aug26'!$C$5:$C$773,MATCH(A539,'Source - Billing Aug26'!$E$5:$E$773,0)),""))</f>
        <v>AC-EW-0201</v>
      </c>
    </row>
    <row r="540" customFormat="false" ht="15" hidden="false" customHeight="true" outlineLevel="0" collapsed="false">
      <c r="A540" s="26" t="str">
        <f aca="false">'Source - Inventory'!A530</f>
        <v>EW-0202</v>
      </c>
      <c r="B540" s="26" t="str">
        <f aca="false">'Source - Inventory'!B530</f>
        <v>Eastwey</v>
      </c>
      <c r="C540" s="26" t="str">
        <f aca="false">'Source - Inventory'!G530</f>
        <v>OPEN</v>
      </c>
      <c r="D540" s="26" t="str">
        <f aca="false">'Source - Inventory'!J530</f>
        <v>OCCUPIED</v>
      </c>
      <c r="E540" s="26" t="str">
        <f aca="false">'Source - Inventory'!L530</f>
        <v>WL-03332</v>
      </c>
      <c r="F540" s="26" t="str">
        <f aca="false">'Source - Inventory'!M530</f>
        <v>Amanda Rodgers</v>
      </c>
      <c r="G540" s="26" t="n">
        <f aca="false">'Source - Inventory'!E530</f>
        <v>32</v>
      </c>
      <c r="H540" s="28" t="n">
        <f aca="false">'Source - Inventory'!O530</f>
        <v>49.2</v>
      </c>
      <c r="I540" s="28" t="n">
        <f aca="false">IF(D540="OCCUPIED",ROUNDUP(H540,0),"")</f>
        <v>50</v>
      </c>
      <c r="J540" s="28" t="n">
        <f aca="false">IF(D540="OCCUPIED",MAX(G540,I540),"")</f>
        <v>50</v>
      </c>
      <c r="K540" s="28" t="n">
        <f aca="false">IF(D540&lt;&gt;"OCCUPIED","",IF(C540="COVERED",Covered_Rate,Open_Rate))</f>
        <v>7.55</v>
      </c>
      <c r="L540" s="39" t="n">
        <f aca="false">IF(D540="OCCUPIED",J540*K540,"")</f>
        <v>377.5</v>
      </c>
      <c r="M540" s="26" t="n">
        <f aca="false">IF(D540&lt;&gt;"OCCUPIED","",COUNTIFS('Source - Billing Aug26'!$E$5:$E$773,A540,'Source - Billing Aug26'!$B$5:$B$773,Billing_Month,'Source - Billing Aug26'!$H$5:$H$773,"MONTHLY_MOORAGE"))</f>
        <v>1</v>
      </c>
      <c r="N540" s="28" t="n">
        <f aca="false">IF(M540=0,"",SUMIFS('Source - Billing Aug26'!$I$5:$I$773,'Source - Billing Aug26'!$E$5:$E$773,A540,'Source - Billing Aug26'!$B$5:$B$773,Billing_Month,'Source - Billing Aug26'!$H$5:$H$773,"MONTHLY_MOORAGE"))</f>
        <v>50</v>
      </c>
      <c r="O540" s="28" t="n">
        <f aca="false">IF(M540=0,"",SUMIFS('Source - Billing Aug26'!$L$5:$L$773,'Source - Billing Aug26'!$E$5:$E$773,A540,'Source - Billing Aug26'!$B$5:$B$773,Billing_Month,'Source - Billing Aug26'!$H$5:$H$773,"MONTHLY_MOORAGE"))</f>
        <v>7.55</v>
      </c>
      <c r="P540" s="39" t="n">
        <f aca="false">IF(D540&lt;&gt;"OCCUPIED","",SUMIFS('Source - Billing Aug26'!$M$5:$M$773,'Source - Billing Aug26'!$E$5:$E$773,A540,'Source - Billing Aug26'!$B$5:$B$773,Billing_Month,'Source - Billing Aug26'!$H$5:$H$773,"MONTHLY_MOORAGE"))</f>
        <v>377.5</v>
      </c>
      <c r="Q540" s="39" t="n">
        <f aca="false">IF(D540&lt;&gt;"OCCUPIED","",P540-L540)</f>
        <v>0</v>
      </c>
      <c r="R540" s="26" t="str">
        <f aca="false">IF(D540&lt;&gt;"OCCUPIED","OUT OF SCOPE",IF(M540=0,"MISSING AUGUST BILL",IF(M540&gt;1,"DUPLICATE BILL",IF(ABS(Q540)&lt;0.01,"MATCH",IF(Q540&gt;0,"OVERBILLED","UNDERBILLED")))))</f>
        <v>MATCH</v>
      </c>
      <c r="S540" s="26" t="str">
        <f aca="false">IF(M540=0,"",IFERROR(INDEX('Source - Billing Aug26'!$C$5:$C$773,MATCH(A540,'Source - Billing Aug26'!$E$5:$E$773,0)),""))</f>
        <v>AC-EW-0202</v>
      </c>
    </row>
    <row r="541" customFormat="false" ht="15" hidden="false" customHeight="true" outlineLevel="0" collapsed="false">
      <c r="A541" s="26" t="str">
        <f aca="false">'Source - Inventory'!A531</f>
        <v>EW-0203</v>
      </c>
      <c r="B541" s="26" t="str">
        <f aca="false">'Source - Inventory'!B531</f>
        <v>Eastwey</v>
      </c>
      <c r="C541" s="26" t="str">
        <f aca="false">'Source - Inventory'!G531</f>
        <v>OPEN</v>
      </c>
      <c r="D541" s="26" t="str">
        <f aca="false">'Source - Inventory'!J531</f>
        <v>OCCUPIED</v>
      </c>
      <c r="E541" s="26" t="str">
        <f aca="false">'Source - Inventory'!L531</f>
        <v>WL-02676</v>
      </c>
      <c r="F541" s="26" t="str">
        <f aca="false">'Source - Inventory'!M531</f>
        <v>Janice Walker</v>
      </c>
      <c r="G541" s="26" t="n">
        <f aca="false">'Source - Inventory'!E531</f>
        <v>28</v>
      </c>
      <c r="H541" s="28" t="n">
        <f aca="false">'Source - Inventory'!O531</f>
        <v>34.1</v>
      </c>
      <c r="I541" s="28" t="n">
        <f aca="false">IF(D541="OCCUPIED",ROUNDUP(H541,0),"")</f>
        <v>35</v>
      </c>
      <c r="J541" s="28" t="n">
        <f aca="false">IF(D541="OCCUPIED",MAX(G541,I541),"")</f>
        <v>35</v>
      </c>
      <c r="K541" s="28" t="n">
        <f aca="false">IF(D541&lt;&gt;"OCCUPIED","",IF(C541="COVERED",Covered_Rate,Open_Rate))</f>
        <v>7.55</v>
      </c>
      <c r="L541" s="39" t="n">
        <f aca="false">IF(D541="OCCUPIED",J541*K541,"")</f>
        <v>264.25</v>
      </c>
      <c r="M541" s="26" t="n">
        <f aca="false">IF(D541&lt;&gt;"OCCUPIED","",COUNTIFS('Source - Billing Aug26'!$E$5:$E$773,A541,'Source - Billing Aug26'!$B$5:$B$773,Billing_Month,'Source - Billing Aug26'!$H$5:$H$773,"MONTHLY_MOORAGE"))</f>
        <v>1</v>
      </c>
      <c r="N541" s="28" t="n">
        <f aca="false">IF(M541=0,"",SUMIFS('Source - Billing Aug26'!$I$5:$I$773,'Source - Billing Aug26'!$E$5:$E$773,A541,'Source - Billing Aug26'!$B$5:$B$773,Billing_Month,'Source - Billing Aug26'!$H$5:$H$773,"MONTHLY_MOORAGE"))</f>
        <v>35</v>
      </c>
      <c r="O541" s="28" t="n">
        <f aca="false">IF(M541=0,"",SUMIFS('Source - Billing Aug26'!$L$5:$L$773,'Source - Billing Aug26'!$E$5:$E$773,A541,'Source - Billing Aug26'!$B$5:$B$773,Billing_Month,'Source - Billing Aug26'!$H$5:$H$773,"MONTHLY_MOORAGE"))</f>
        <v>7.55</v>
      </c>
      <c r="P541" s="39" t="n">
        <f aca="false">IF(D541&lt;&gt;"OCCUPIED","",SUMIFS('Source - Billing Aug26'!$M$5:$M$773,'Source - Billing Aug26'!$E$5:$E$773,A541,'Source - Billing Aug26'!$B$5:$B$773,Billing_Month,'Source - Billing Aug26'!$H$5:$H$773,"MONTHLY_MOORAGE"))</f>
        <v>264.25</v>
      </c>
      <c r="Q541" s="39" t="n">
        <f aca="false">IF(D541&lt;&gt;"OCCUPIED","",P541-L541)</f>
        <v>0</v>
      </c>
      <c r="R541" s="26" t="str">
        <f aca="false">IF(D541&lt;&gt;"OCCUPIED","OUT OF SCOPE",IF(M541=0,"MISSING AUGUST BILL",IF(M541&gt;1,"DUPLICATE BILL",IF(ABS(Q541)&lt;0.01,"MATCH",IF(Q541&gt;0,"OVERBILLED","UNDERBILLED")))))</f>
        <v>MATCH</v>
      </c>
      <c r="S541" s="26" t="str">
        <f aca="false">IF(M541=0,"",IFERROR(INDEX('Source - Billing Aug26'!$C$5:$C$773,MATCH(A541,'Source - Billing Aug26'!$E$5:$E$773,0)),""))</f>
        <v>AC-EW-0203</v>
      </c>
    </row>
    <row r="542" customFormat="false" ht="15" hidden="false" customHeight="true" outlineLevel="0" collapsed="false">
      <c r="A542" s="26" t="str">
        <f aca="false">'Source - Inventory'!A532</f>
        <v>EW-0204</v>
      </c>
      <c r="B542" s="26" t="str">
        <f aca="false">'Source - Inventory'!B532</f>
        <v>Eastwey</v>
      </c>
      <c r="C542" s="26" t="str">
        <f aca="false">'Source - Inventory'!G532</f>
        <v>OPEN</v>
      </c>
      <c r="D542" s="26" t="str">
        <f aca="false">'Source - Inventory'!J532</f>
        <v>OCCUPIED</v>
      </c>
      <c r="E542" s="26" t="str">
        <f aca="false">'Source - Inventory'!L532</f>
        <v>WL-01545</v>
      </c>
      <c r="F542" s="26" t="str">
        <f aca="false">'Source - Inventory'!M532</f>
        <v>Jessica King</v>
      </c>
      <c r="G542" s="26" t="n">
        <f aca="false">'Source - Inventory'!E532</f>
        <v>40</v>
      </c>
      <c r="H542" s="28" t="n">
        <f aca="false">'Source - Inventory'!O532</f>
        <v>21.1</v>
      </c>
      <c r="I542" s="28" t="n">
        <f aca="false">IF(D542="OCCUPIED",ROUNDUP(H542,0),"")</f>
        <v>22</v>
      </c>
      <c r="J542" s="28" t="n">
        <f aca="false">IF(D542="OCCUPIED",MAX(G542,I542),"")</f>
        <v>40</v>
      </c>
      <c r="K542" s="28" t="n">
        <f aca="false">IF(D542&lt;&gt;"OCCUPIED","",IF(C542="COVERED",Covered_Rate,Open_Rate))</f>
        <v>7.55</v>
      </c>
      <c r="L542" s="39" t="n">
        <f aca="false">IF(D542="OCCUPIED",J542*K542,"")</f>
        <v>302</v>
      </c>
      <c r="M542" s="26" t="n">
        <f aca="false">IF(D542&lt;&gt;"OCCUPIED","",COUNTIFS('Source - Billing Aug26'!$E$5:$E$773,A542,'Source - Billing Aug26'!$B$5:$B$773,Billing_Month,'Source - Billing Aug26'!$H$5:$H$773,"MONTHLY_MOORAGE"))</f>
        <v>1</v>
      </c>
      <c r="N542" s="28" t="n">
        <f aca="false">IF(M542=0,"",SUMIFS('Source - Billing Aug26'!$I$5:$I$773,'Source - Billing Aug26'!$E$5:$E$773,A542,'Source - Billing Aug26'!$B$5:$B$773,Billing_Month,'Source - Billing Aug26'!$H$5:$H$773,"MONTHLY_MOORAGE"))</f>
        <v>40</v>
      </c>
      <c r="O542" s="28" t="n">
        <f aca="false">IF(M542=0,"",SUMIFS('Source - Billing Aug26'!$L$5:$L$773,'Source - Billing Aug26'!$E$5:$E$773,A542,'Source - Billing Aug26'!$B$5:$B$773,Billing_Month,'Source - Billing Aug26'!$H$5:$H$773,"MONTHLY_MOORAGE"))</f>
        <v>7.55</v>
      </c>
      <c r="P542" s="39" t="n">
        <f aca="false">IF(D542&lt;&gt;"OCCUPIED","",SUMIFS('Source - Billing Aug26'!$M$5:$M$773,'Source - Billing Aug26'!$E$5:$E$773,A542,'Source - Billing Aug26'!$B$5:$B$773,Billing_Month,'Source - Billing Aug26'!$H$5:$H$773,"MONTHLY_MOORAGE"))</f>
        <v>302</v>
      </c>
      <c r="Q542" s="39" t="n">
        <f aca="false">IF(D542&lt;&gt;"OCCUPIED","",P542-L542)</f>
        <v>0</v>
      </c>
      <c r="R542" s="26" t="str">
        <f aca="false">IF(D542&lt;&gt;"OCCUPIED","OUT OF SCOPE",IF(M542=0,"MISSING AUGUST BILL",IF(M542&gt;1,"DUPLICATE BILL",IF(ABS(Q542)&lt;0.01,"MATCH",IF(Q542&gt;0,"OVERBILLED","UNDERBILLED")))))</f>
        <v>MATCH</v>
      </c>
      <c r="S542" s="26" t="str">
        <f aca="false">IF(M542=0,"",IFERROR(INDEX('Source - Billing Aug26'!$C$5:$C$773,MATCH(A542,'Source - Billing Aug26'!$E$5:$E$773,0)),""))</f>
        <v>AC-EW-0204</v>
      </c>
    </row>
    <row r="543" customFormat="false" ht="15" hidden="false" customHeight="true" outlineLevel="0" collapsed="false">
      <c r="A543" s="26" t="str">
        <f aca="false">'Source - Inventory'!A533</f>
        <v>EW-0205</v>
      </c>
      <c r="B543" s="26" t="str">
        <f aca="false">'Source - Inventory'!B533</f>
        <v>Eastwey</v>
      </c>
      <c r="C543" s="26" t="str">
        <f aca="false">'Source - Inventory'!G533</f>
        <v>OPEN</v>
      </c>
      <c r="D543" s="26" t="str">
        <f aca="false">'Source - Inventory'!J533</f>
        <v>MAINTENANCE</v>
      </c>
      <c r="E543" s="26" t="n">
        <f aca="false">'Source - Inventory'!L533</f>
        <v>0</v>
      </c>
      <c r="F543" s="26" t="n">
        <f aca="false">'Source - Inventory'!M533</f>
        <v>0</v>
      </c>
      <c r="G543" s="26" t="n">
        <f aca="false">'Source - Inventory'!E533</f>
        <v>60</v>
      </c>
      <c r="H543" s="28" t="n">
        <f aca="false">'Source - Inventory'!O533</f>
        <v>0</v>
      </c>
      <c r="I543" s="28" t="str">
        <f aca="false">IF(D543="OCCUPIED",ROUNDUP(H543,0),"")</f>
        <v/>
      </c>
      <c r="J543" s="28" t="str">
        <f aca="false">IF(D543="OCCUPIED",MAX(G543,I543),"")</f>
        <v/>
      </c>
      <c r="K543" s="28" t="str">
        <f aca="false">IF(D543&lt;&gt;"OCCUPIED","",IF(C543="COVERED",Covered_Rate,Open_Rate))</f>
        <v/>
      </c>
      <c r="L543" s="39" t="str">
        <f aca="false">IF(D543="OCCUPIED",J543*K543,"")</f>
        <v/>
      </c>
      <c r="M543" s="26" t="str">
        <f aca="false">IF(D543&lt;&gt;"OCCUPIED","",COUNTIFS('Source - Billing Aug26'!$E$5:$E$773,A543,'Source - Billing Aug26'!$B$5:$B$773,Billing_Month,'Source - Billing Aug26'!$H$5:$H$773,"MONTHLY_MOORAGE"))</f>
        <v/>
      </c>
      <c r="N543" s="28" t="n">
        <f aca="false">IF(M543=0,"",SUMIFS('Source - Billing Aug26'!$I$5:$I$773,'Source - Billing Aug26'!$E$5:$E$773,A543,'Source - Billing Aug26'!$B$5:$B$773,Billing_Month,'Source - Billing Aug26'!$H$5:$H$773,"MONTHLY_MOORAGE"))</f>
        <v>0</v>
      </c>
      <c r="O543" s="28" t="n">
        <f aca="false">IF(M543=0,"",SUMIFS('Source - Billing Aug26'!$L$5:$L$773,'Source - Billing Aug26'!$E$5:$E$773,A543,'Source - Billing Aug26'!$B$5:$B$773,Billing_Month,'Source - Billing Aug26'!$H$5:$H$773,"MONTHLY_MOORAGE"))</f>
        <v>0</v>
      </c>
      <c r="P543" s="39" t="str">
        <f aca="false">IF(D543&lt;&gt;"OCCUPIED","",SUMIFS('Source - Billing Aug26'!$M$5:$M$773,'Source - Billing Aug26'!$E$5:$E$773,A543,'Source - Billing Aug26'!$B$5:$B$773,Billing_Month,'Source - Billing Aug26'!$H$5:$H$773,"MONTHLY_MOORAGE"))</f>
        <v/>
      </c>
      <c r="Q543" s="39" t="str">
        <f aca="false">IF(D543&lt;&gt;"OCCUPIED","",P543-L543)</f>
        <v/>
      </c>
      <c r="R543" s="26" t="str">
        <f aca="false">IF(D543&lt;&gt;"OCCUPIED","OUT OF SCOPE",IF(M543=0,"MISSING AUGUST BILL",IF(M543&gt;1,"DUPLICATE BILL",IF(ABS(Q543)&lt;0.01,"MATCH",IF(Q543&gt;0,"OVERBILLED","UNDERBILLED")))))</f>
        <v>OUT OF SCOPE</v>
      </c>
      <c r="S543" s="26" t="str">
        <f aca="false">IF(M543=0,"",IFERROR(INDEX('Source - Billing Aug26'!$C$5:$C$773,MATCH(A543,'Source - Billing Aug26'!$E$5:$E$773,0)),""))</f>
        <v/>
      </c>
    </row>
    <row r="544" customFormat="false" ht="15" hidden="false" customHeight="true" outlineLevel="0" collapsed="false">
      <c r="A544" s="26" t="str">
        <f aca="false">'Source - Inventory'!A534</f>
        <v>EW-0206</v>
      </c>
      <c r="B544" s="26" t="str">
        <f aca="false">'Source - Inventory'!B534</f>
        <v>Eastwey</v>
      </c>
      <c r="C544" s="26" t="str">
        <f aca="false">'Source - Inventory'!G534</f>
        <v>OPEN</v>
      </c>
      <c r="D544" s="26" t="str">
        <f aca="false">'Source - Inventory'!J534</f>
        <v>OCCUPIED</v>
      </c>
      <c r="E544" s="26" t="str">
        <f aca="false">'Source - Inventory'!L534</f>
        <v>WL-01286</v>
      </c>
      <c r="F544" s="26" t="str">
        <f aca="false">'Source - Inventory'!M534</f>
        <v>Kevin Wiley</v>
      </c>
      <c r="G544" s="26" t="n">
        <f aca="false">'Source - Inventory'!E534</f>
        <v>24</v>
      </c>
      <c r="H544" s="28" t="n">
        <f aca="false">'Source - Inventory'!O534</f>
        <v>35.2</v>
      </c>
      <c r="I544" s="28" t="n">
        <f aca="false">IF(D544="OCCUPIED",ROUNDUP(H544,0),"")</f>
        <v>36</v>
      </c>
      <c r="J544" s="28" t="n">
        <f aca="false">IF(D544="OCCUPIED",MAX(G544,I544),"")</f>
        <v>36</v>
      </c>
      <c r="K544" s="28" t="n">
        <f aca="false">IF(D544&lt;&gt;"OCCUPIED","",IF(C544="COVERED",Covered_Rate,Open_Rate))</f>
        <v>7.55</v>
      </c>
      <c r="L544" s="39" t="n">
        <f aca="false">IF(D544="OCCUPIED",J544*K544,"")</f>
        <v>271.8</v>
      </c>
      <c r="M544" s="26" t="n">
        <f aca="false">IF(D544&lt;&gt;"OCCUPIED","",COUNTIFS('Source - Billing Aug26'!$E$5:$E$773,A544,'Source - Billing Aug26'!$B$5:$B$773,Billing_Month,'Source - Billing Aug26'!$H$5:$H$773,"MONTHLY_MOORAGE"))</f>
        <v>1</v>
      </c>
      <c r="N544" s="28" t="n">
        <f aca="false">IF(M544=0,"",SUMIFS('Source - Billing Aug26'!$I$5:$I$773,'Source - Billing Aug26'!$E$5:$E$773,A544,'Source - Billing Aug26'!$B$5:$B$773,Billing_Month,'Source - Billing Aug26'!$H$5:$H$773,"MONTHLY_MOORAGE"))</f>
        <v>36</v>
      </c>
      <c r="O544" s="28" t="n">
        <f aca="false">IF(M544=0,"",SUMIFS('Source - Billing Aug26'!$L$5:$L$773,'Source - Billing Aug26'!$E$5:$E$773,A544,'Source - Billing Aug26'!$B$5:$B$773,Billing_Month,'Source - Billing Aug26'!$H$5:$H$773,"MONTHLY_MOORAGE"))</f>
        <v>7.55</v>
      </c>
      <c r="P544" s="39" t="n">
        <f aca="false">IF(D544&lt;&gt;"OCCUPIED","",SUMIFS('Source - Billing Aug26'!$M$5:$M$773,'Source - Billing Aug26'!$E$5:$E$773,A544,'Source - Billing Aug26'!$B$5:$B$773,Billing_Month,'Source - Billing Aug26'!$H$5:$H$773,"MONTHLY_MOORAGE"))</f>
        <v>271.8</v>
      </c>
      <c r="Q544" s="39" t="n">
        <f aca="false">IF(D544&lt;&gt;"OCCUPIED","",P544-L544)</f>
        <v>0</v>
      </c>
      <c r="R544" s="26" t="str">
        <f aca="false">IF(D544&lt;&gt;"OCCUPIED","OUT OF SCOPE",IF(M544=0,"MISSING AUGUST BILL",IF(M544&gt;1,"DUPLICATE BILL",IF(ABS(Q544)&lt;0.01,"MATCH",IF(Q544&gt;0,"OVERBILLED","UNDERBILLED")))))</f>
        <v>MATCH</v>
      </c>
      <c r="S544" s="26" t="str">
        <f aca="false">IF(M544=0,"",IFERROR(INDEX('Source - Billing Aug26'!$C$5:$C$773,MATCH(A544,'Source - Billing Aug26'!$E$5:$E$773,0)),""))</f>
        <v>AC-EW-0206</v>
      </c>
    </row>
    <row r="545" customFormat="false" ht="15" hidden="false" customHeight="true" outlineLevel="0" collapsed="false">
      <c r="A545" s="26" t="str">
        <f aca="false">'Source - Inventory'!A535</f>
        <v>EW-0207</v>
      </c>
      <c r="B545" s="26" t="str">
        <f aca="false">'Source - Inventory'!B535</f>
        <v>Eastwey</v>
      </c>
      <c r="C545" s="26" t="str">
        <f aca="false">'Source - Inventory'!G535</f>
        <v>OPEN</v>
      </c>
      <c r="D545" s="26" t="str">
        <f aca="false">'Source - Inventory'!J535</f>
        <v>OCCUPIED</v>
      </c>
      <c r="E545" s="26" t="str">
        <f aca="false">'Source - Inventory'!L535</f>
        <v>WL-01486</v>
      </c>
      <c r="F545" s="26" t="str">
        <f aca="false">'Source - Inventory'!M535</f>
        <v>Stacey Spears</v>
      </c>
      <c r="G545" s="26" t="n">
        <f aca="false">'Source - Inventory'!E535</f>
        <v>45</v>
      </c>
      <c r="H545" s="28" t="n">
        <f aca="false">'Source - Inventory'!O535</f>
        <v>42.1</v>
      </c>
      <c r="I545" s="28" t="n">
        <f aca="false">IF(D545="OCCUPIED",ROUNDUP(H545,0),"")</f>
        <v>43</v>
      </c>
      <c r="J545" s="28" t="n">
        <f aca="false">IF(D545="OCCUPIED",MAX(G545,I545),"")</f>
        <v>45</v>
      </c>
      <c r="K545" s="28" t="n">
        <f aca="false">IF(D545&lt;&gt;"OCCUPIED","",IF(C545="COVERED",Covered_Rate,Open_Rate))</f>
        <v>7.55</v>
      </c>
      <c r="L545" s="39" t="n">
        <f aca="false">IF(D545="OCCUPIED",J545*K545,"")</f>
        <v>339.75</v>
      </c>
      <c r="M545" s="26" t="n">
        <f aca="false">IF(D545&lt;&gt;"OCCUPIED","",COUNTIFS('Source - Billing Aug26'!$E$5:$E$773,A545,'Source - Billing Aug26'!$B$5:$B$773,Billing_Month,'Source - Billing Aug26'!$H$5:$H$773,"MONTHLY_MOORAGE"))</f>
        <v>1</v>
      </c>
      <c r="N545" s="28" t="n">
        <f aca="false">IF(M545=0,"",SUMIFS('Source - Billing Aug26'!$I$5:$I$773,'Source - Billing Aug26'!$E$5:$E$773,A545,'Source - Billing Aug26'!$B$5:$B$773,Billing_Month,'Source - Billing Aug26'!$H$5:$H$773,"MONTHLY_MOORAGE"))</f>
        <v>45</v>
      </c>
      <c r="O545" s="28" t="n">
        <f aca="false">IF(M545=0,"",SUMIFS('Source - Billing Aug26'!$L$5:$L$773,'Source - Billing Aug26'!$E$5:$E$773,A545,'Source - Billing Aug26'!$B$5:$B$773,Billing_Month,'Source - Billing Aug26'!$H$5:$H$773,"MONTHLY_MOORAGE"))</f>
        <v>7.55</v>
      </c>
      <c r="P545" s="39" t="n">
        <f aca="false">IF(D545&lt;&gt;"OCCUPIED","",SUMIFS('Source - Billing Aug26'!$M$5:$M$773,'Source - Billing Aug26'!$E$5:$E$773,A545,'Source - Billing Aug26'!$B$5:$B$773,Billing_Month,'Source - Billing Aug26'!$H$5:$H$773,"MONTHLY_MOORAGE"))</f>
        <v>339.75</v>
      </c>
      <c r="Q545" s="39" t="n">
        <f aca="false">IF(D545&lt;&gt;"OCCUPIED","",P545-L545)</f>
        <v>0</v>
      </c>
      <c r="R545" s="26" t="str">
        <f aca="false">IF(D545&lt;&gt;"OCCUPIED","OUT OF SCOPE",IF(M545=0,"MISSING AUGUST BILL",IF(M545&gt;1,"DUPLICATE BILL",IF(ABS(Q545)&lt;0.01,"MATCH",IF(Q545&gt;0,"OVERBILLED","UNDERBILLED")))))</f>
        <v>MATCH</v>
      </c>
      <c r="S545" s="26" t="str">
        <f aca="false">IF(M545=0,"",IFERROR(INDEX('Source - Billing Aug26'!$C$5:$C$773,MATCH(A545,'Source - Billing Aug26'!$E$5:$E$773,0)),""))</f>
        <v>AC-EW-0207</v>
      </c>
    </row>
    <row r="546" customFormat="false" ht="15" hidden="false" customHeight="true" outlineLevel="0" collapsed="false">
      <c r="A546" s="26" t="str">
        <f aca="false">'Source - Inventory'!A536</f>
        <v>EW-0208</v>
      </c>
      <c r="B546" s="26" t="str">
        <f aca="false">'Source - Inventory'!B536</f>
        <v>Eastwey</v>
      </c>
      <c r="C546" s="26" t="str">
        <f aca="false">'Source - Inventory'!G536</f>
        <v>OPEN</v>
      </c>
      <c r="D546" s="26" t="str">
        <f aca="false">'Source - Inventory'!J536</f>
        <v>OCCUPIED</v>
      </c>
      <c r="E546" s="26" t="str">
        <f aca="false">'Source - Inventory'!L536</f>
        <v>WL-03130</v>
      </c>
      <c r="F546" s="26" t="str">
        <f aca="false">'Source - Inventory'!M536</f>
        <v>Nicole Berger</v>
      </c>
      <c r="G546" s="26" t="n">
        <f aca="false">'Source - Inventory'!E536</f>
        <v>32</v>
      </c>
      <c r="H546" s="28" t="n">
        <f aca="false">'Source - Inventory'!O536</f>
        <v>24.5</v>
      </c>
      <c r="I546" s="28" t="n">
        <f aca="false">IF(D546="OCCUPIED",ROUNDUP(H546,0),"")</f>
        <v>25</v>
      </c>
      <c r="J546" s="28" t="n">
        <f aca="false">IF(D546="OCCUPIED",MAX(G546,I546),"")</f>
        <v>32</v>
      </c>
      <c r="K546" s="28" t="n">
        <f aca="false">IF(D546&lt;&gt;"OCCUPIED","",IF(C546="COVERED",Covered_Rate,Open_Rate))</f>
        <v>7.55</v>
      </c>
      <c r="L546" s="39" t="n">
        <f aca="false">IF(D546="OCCUPIED",J546*K546,"")</f>
        <v>241.6</v>
      </c>
      <c r="M546" s="26" t="n">
        <f aca="false">IF(D546&lt;&gt;"OCCUPIED","",COUNTIFS('Source - Billing Aug26'!$E$5:$E$773,A546,'Source - Billing Aug26'!$B$5:$B$773,Billing_Month,'Source - Billing Aug26'!$H$5:$H$773,"MONTHLY_MOORAGE"))</f>
        <v>1</v>
      </c>
      <c r="N546" s="28" t="n">
        <f aca="false">IF(M546=0,"",SUMIFS('Source - Billing Aug26'!$I$5:$I$773,'Source - Billing Aug26'!$E$5:$E$773,A546,'Source - Billing Aug26'!$B$5:$B$773,Billing_Month,'Source - Billing Aug26'!$H$5:$H$773,"MONTHLY_MOORAGE"))</f>
        <v>32</v>
      </c>
      <c r="O546" s="28" t="n">
        <f aca="false">IF(M546=0,"",SUMIFS('Source - Billing Aug26'!$L$5:$L$773,'Source - Billing Aug26'!$E$5:$E$773,A546,'Source - Billing Aug26'!$B$5:$B$773,Billing_Month,'Source - Billing Aug26'!$H$5:$H$773,"MONTHLY_MOORAGE"))</f>
        <v>7.55</v>
      </c>
      <c r="P546" s="39" t="n">
        <f aca="false">IF(D546&lt;&gt;"OCCUPIED","",SUMIFS('Source - Billing Aug26'!$M$5:$M$773,'Source - Billing Aug26'!$E$5:$E$773,A546,'Source - Billing Aug26'!$B$5:$B$773,Billing_Month,'Source - Billing Aug26'!$H$5:$H$773,"MONTHLY_MOORAGE"))</f>
        <v>241.6</v>
      </c>
      <c r="Q546" s="39" t="n">
        <f aca="false">IF(D546&lt;&gt;"OCCUPIED","",P546-L546)</f>
        <v>0</v>
      </c>
      <c r="R546" s="26" t="str">
        <f aca="false">IF(D546&lt;&gt;"OCCUPIED","OUT OF SCOPE",IF(M546=0,"MISSING AUGUST BILL",IF(M546&gt;1,"DUPLICATE BILL",IF(ABS(Q546)&lt;0.01,"MATCH",IF(Q546&gt;0,"OVERBILLED","UNDERBILLED")))))</f>
        <v>MATCH</v>
      </c>
      <c r="S546" s="26" t="str">
        <f aca="false">IF(M546=0,"",IFERROR(INDEX('Source - Billing Aug26'!$C$5:$C$773,MATCH(A546,'Source - Billing Aug26'!$E$5:$E$773,0)),""))</f>
        <v>AC-EW-0208</v>
      </c>
    </row>
    <row r="547" customFormat="false" ht="15" hidden="false" customHeight="true" outlineLevel="0" collapsed="false">
      <c r="A547" s="26" t="str">
        <f aca="false">'Source - Inventory'!A537</f>
        <v>EW-0209</v>
      </c>
      <c r="B547" s="26" t="str">
        <f aca="false">'Source - Inventory'!B537</f>
        <v>Eastwey</v>
      </c>
      <c r="C547" s="26" t="str">
        <f aca="false">'Source - Inventory'!G537</f>
        <v>OPEN</v>
      </c>
      <c r="D547" s="26" t="str">
        <f aca="false">'Source - Inventory'!J537</f>
        <v>OCCUPIED</v>
      </c>
      <c r="E547" s="26" t="str">
        <f aca="false">'Source - Inventory'!L537</f>
        <v>WL-02673</v>
      </c>
      <c r="F547" s="26" t="str">
        <f aca="false">'Source - Inventory'!M537</f>
        <v>Rodney Watson</v>
      </c>
      <c r="G547" s="26" t="n">
        <f aca="false">'Source - Inventory'!E537</f>
        <v>36</v>
      </c>
      <c r="H547" s="28" t="n">
        <f aca="false">'Source - Inventory'!O537</f>
        <v>30.4</v>
      </c>
      <c r="I547" s="28" t="n">
        <f aca="false">IF(D547="OCCUPIED",ROUNDUP(H547,0),"")</f>
        <v>31</v>
      </c>
      <c r="J547" s="28" t="n">
        <f aca="false">IF(D547="OCCUPIED",MAX(G547,I547),"")</f>
        <v>36</v>
      </c>
      <c r="K547" s="28" t="n">
        <f aca="false">IF(D547&lt;&gt;"OCCUPIED","",IF(C547="COVERED",Covered_Rate,Open_Rate))</f>
        <v>7.55</v>
      </c>
      <c r="L547" s="39" t="n">
        <f aca="false">IF(D547="OCCUPIED",J547*K547,"")</f>
        <v>271.8</v>
      </c>
      <c r="M547" s="26" t="n">
        <f aca="false">IF(D547&lt;&gt;"OCCUPIED","",COUNTIFS('Source - Billing Aug26'!$E$5:$E$773,A547,'Source - Billing Aug26'!$B$5:$B$773,Billing_Month,'Source - Billing Aug26'!$H$5:$H$773,"MONTHLY_MOORAGE"))</f>
        <v>1</v>
      </c>
      <c r="N547" s="28" t="n">
        <f aca="false">IF(M547=0,"",SUMIFS('Source - Billing Aug26'!$I$5:$I$773,'Source - Billing Aug26'!$E$5:$E$773,A547,'Source - Billing Aug26'!$B$5:$B$773,Billing_Month,'Source - Billing Aug26'!$H$5:$H$773,"MONTHLY_MOORAGE"))</f>
        <v>36</v>
      </c>
      <c r="O547" s="28" t="n">
        <f aca="false">IF(M547=0,"",SUMIFS('Source - Billing Aug26'!$L$5:$L$773,'Source - Billing Aug26'!$E$5:$E$773,A547,'Source - Billing Aug26'!$B$5:$B$773,Billing_Month,'Source - Billing Aug26'!$H$5:$H$773,"MONTHLY_MOORAGE"))</f>
        <v>7.55</v>
      </c>
      <c r="P547" s="39" t="n">
        <f aca="false">IF(D547&lt;&gt;"OCCUPIED","",SUMIFS('Source - Billing Aug26'!$M$5:$M$773,'Source - Billing Aug26'!$E$5:$E$773,A547,'Source - Billing Aug26'!$B$5:$B$773,Billing_Month,'Source - Billing Aug26'!$H$5:$H$773,"MONTHLY_MOORAGE"))</f>
        <v>271.8</v>
      </c>
      <c r="Q547" s="39" t="n">
        <f aca="false">IF(D547&lt;&gt;"OCCUPIED","",P547-L547)</f>
        <v>0</v>
      </c>
      <c r="R547" s="26" t="str">
        <f aca="false">IF(D547&lt;&gt;"OCCUPIED","OUT OF SCOPE",IF(M547=0,"MISSING AUGUST BILL",IF(M547&gt;1,"DUPLICATE BILL",IF(ABS(Q547)&lt;0.01,"MATCH",IF(Q547&gt;0,"OVERBILLED","UNDERBILLED")))))</f>
        <v>MATCH</v>
      </c>
      <c r="S547" s="26" t="str">
        <f aca="false">IF(M547=0,"",IFERROR(INDEX('Source - Billing Aug26'!$C$5:$C$773,MATCH(A547,'Source - Billing Aug26'!$E$5:$E$773,0)),""))</f>
        <v>AC-EW-0209</v>
      </c>
    </row>
    <row r="548" customFormat="false" ht="15" hidden="false" customHeight="true" outlineLevel="0" collapsed="false">
      <c r="A548" s="26" t="str">
        <f aca="false">'Source - Inventory'!A538</f>
        <v>EW-0210</v>
      </c>
      <c r="B548" s="26" t="str">
        <f aca="false">'Source - Inventory'!B538</f>
        <v>Eastwey</v>
      </c>
      <c r="C548" s="26" t="str">
        <f aca="false">'Source - Inventory'!G538</f>
        <v>OPEN</v>
      </c>
      <c r="D548" s="26" t="str">
        <f aca="false">'Source - Inventory'!J538</f>
        <v>OCCUPIED</v>
      </c>
      <c r="E548" s="26" t="str">
        <f aca="false">'Source - Inventory'!L538</f>
        <v>WL-01729</v>
      </c>
      <c r="F548" s="26" t="str">
        <f aca="false">'Source - Inventory'!M538</f>
        <v>Whitney Baker</v>
      </c>
      <c r="G548" s="26" t="n">
        <f aca="false">'Source - Inventory'!E538</f>
        <v>24</v>
      </c>
      <c r="H548" s="28" t="n">
        <f aca="false">'Source - Inventory'!O538</f>
        <v>39.6</v>
      </c>
      <c r="I548" s="28" t="n">
        <f aca="false">IF(D548="OCCUPIED",ROUNDUP(H548,0),"")</f>
        <v>40</v>
      </c>
      <c r="J548" s="28" t="n">
        <f aca="false">IF(D548="OCCUPIED",MAX(G548,I548),"")</f>
        <v>40</v>
      </c>
      <c r="K548" s="28" t="n">
        <f aca="false">IF(D548&lt;&gt;"OCCUPIED","",IF(C548="COVERED",Covered_Rate,Open_Rate))</f>
        <v>7.55</v>
      </c>
      <c r="L548" s="39" t="n">
        <f aca="false">IF(D548="OCCUPIED",J548*K548,"")</f>
        <v>302</v>
      </c>
      <c r="M548" s="26" t="n">
        <f aca="false">IF(D548&lt;&gt;"OCCUPIED","",COUNTIFS('Source - Billing Aug26'!$E$5:$E$773,A548,'Source - Billing Aug26'!$B$5:$B$773,Billing_Month,'Source - Billing Aug26'!$H$5:$H$773,"MONTHLY_MOORAGE"))</f>
        <v>1</v>
      </c>
      <c r="N548" s="28" t="n">
        <f aca="false">IF(M548=0,"",SUMIFS('Source - Billing Aug26'!$I$5:$I$773,'Source - Billing Aug26'!$E$5:$E$773,A548,'Source - Billing Aug26'!$B$5:$B$773,Billing_Month,'Source - Billing Aug26'!$H$5:$H$773,"MONTHLY_MOORAGE"))</f>
        <v>40</v>
      </c>
      <c r="O548" s="28" t="n">
        <f aca="false">IF(M548=0,"",SUMIFS('Source - Billing Aug26'!$L$5:$L$773,'Source - Billing Aug26'!$E$5:$E$773,A548,'Source - Billing Aug26'!$B$5:$B$773,Billing_Month,'Source - Billing Aug26'!$H$5:$H$773,"MONTHLY_MOORAGE"))</f>
        <v>7.55</v>
      </c>
      <c r="P548" s="39" t="n">
        <f aca="false">IF(D548&lt;&gt;"OCCUPIED","",SUMIFS('Source - Billing Aug26'!$M$5:$M$773,'Source - Billing Aug26'!$E$5:$E$773,A548,'Source - Billing Aug26'!$B$5:$B$773,Billing_Month,'Source - Billing Aug26'!$H$5:$H$773,"MONTHLY_MOORAGE"))</f>
        <v>302</v>
      </c>
      <c r="Q548" s="39" t="n">
        <f aca="false">IF(D548&lt;&gt;"OCCUPIED","",P548-L548)</f>
        <v>0</v>
      </c>
      <c r="R548" s="26" t="str">
        <f aca="false">IF(D548&lt;&gt;"OCCUPIED","OUT OF SCOPE",IF(M548=0,"MISSING AUGUST BILL",IF(M548&gt;1,"DUPLICATE BILL",IF(ABS(Q548)&lt;0.01,"MATCH",IF(Q548&gt;0,"OVERBILLED","UNDERBILLED")))))</f>
        <v>MATCH</v>
      </c>
      <c r="S548" s="26" t="str">
        <f aca="false">IF(M548=0,"",IFERROR(INDEX('Source - Billing Aug26'!$C$5:$C$773,MATCH(A548,'Source - Billing Aug26'!$E$5:$E$773,0)),""))</f>
        <v>AC-EW-0210</v>
      </c>
    </row>
    <row r="549" customFormat="false" ht="15" hidden="false" customHeight="true" outlineLevel="0" collapsed="false">
      <c r="A549" s="26" t="str">
        <f aca="false">'Source - Inventory'!A539</f>
        <v>EW-0211</v>
      </c>
      <c r="B549" s="26" t="str">
        <f aca="false">'Source - Inventory'!B539</f>
        <v>Eastwey</v>
      </c>
      <c r="C549" s="26" t="str">
        <f aca="false">'Source - Inventory'!G539</f>
        <v>OPEN</v>
      </c>
      <c r="D549" s="26" t="str">
        <f aca="false">'Source - Inventory'!J539</f>
        <v>OCCUPIED</v>
      </c>
      <c r="E549" s="26" t="str">
        <f aca="false">'Source - Inventory'!L539</f>
        <v>WL-02171</v>
      </c>
      <c r="F549" s="26" t="str">
        <f aca="false">'Source - Inventory'!M539</f>
        <v>Andrea Hill</v>
      </c>
      <c r="G549" s="26" t="n">
        <f aca="false">'Source - Inventory'!E539</f>
        <v>50</v>
      </c>
      <c r="H549" s="28" t="n">
        <f aca="false">'Source - Inventory'!O539</f>
        <v>41.5</v>
      </c>
      <c r="I549" s="28" t="n">
        <f aca="false">IF(D549="OCCUPIED",ROUNDUP(H549,0),"")</f>
        <v>42</v>
      </c>
      <c r="J549" s="28" t="n">
        <f aca="false">IF(D549="OCCUPIED",MAX(G549,I549),"")</f>
        <v>50</v>
      </c>
      <c r="K549" s="28" t="n">
        <f aca="false">IF(D549&lt;&gt;"OCCUPIED","",IF(C549="COVERED",Covered_Rate,Open_Rate))</f>
        <v>7.55</v>
      </c>
      <c r="L549" s="39" t="n">
        <f aca="false">IF(D549="OCCUPIED",J549*K549,"")</f>
        <v>377.5</v>
      </c>
      <c r="M549" s="26" t="n">
        <f aca="false">IF(D549&lt;&gt;"OCCUPIED","",COUNTIFS('Source - Billing Aug26'!$E$5:$E$773,A549,'Source - Billing Aug26'!$B$5:$B$773,Billing_Month,'Source - Billing Aug26'!$H$5:$H$773,"MONTHLY_MOORAGE"))</f>
        <v>1</v>
      </c>
      <c r="N549" s="28" t="n">
        <f aca="false">IF(M549=0,"",SUMIFS('Source - Billing Aug26'!$I$5:$I$773,'Source - Billing Aug26'!$E$5:$E$773,A549,'Source - Billing Aug26'!$B$5:$B$773,Billing_Month,'Source - Billing Aug26'!$H$5:$H$773,"MONTHLY_MOORAGE"))</f>
        <v>50</v>
      </c>
      <c r="O549" s="28" t="n">
        <f aca="false">IF(M549=0,"",SUMIFS('Source - Billing Aug26'!$L$5:$L$773,'Source - Billing Aug26'!$E$5:$E$773,A549,'Source - Billing Aug26'!$B$5:$B$773,Billing_Month,'Source - Billing Aug26'!$H$5:$H$773,"MONTHLY_MOORAGE"))</f>
        <v>7.55</v>
      </c>
      <c r="P549" s="39" t="n">
        <f aca="false">IF(D549&lt;&gt;"OCCUPIED","",SUMIFS('Source - Billing Aug26'!$M$5:$M$773,'Source - Billing Aug26'!$E$5:$E$773,A549,'Source - Billing Aug26'!$B$5:$B$773,Billing_Month,'Source - Billing Aug26'!$H$5:$H$773,"MONTHLY_MOORAGE"))</f>
        <v>377.5</v>
      </c>
      <c r="Q549" s="39" t="n">
        <f aca="false">IF(D549&lt;&gt;"OCCUPIED","",P549-L549)</f>
        <v>0</v>
      </c>
      <c r="R549" s="26" t="str">
        <f aca="false">IF(D549&lt;&gt;"OCCUPIED","OUT OF SCOPE",IF(M549=0,"MISSING AUGUST BILL",IF(M549&gt;1,"DUPLICATE BILL",IF(ABS(Q549)&lt;0.01,"MATCH",IF(Q549&gt;0,"OVERBILLED","UNDERBILLED")))))</f>
        <v>MATCH</v>
      </c>
      <c r="S549" s="26" t="str">
        <f aca="false">IF(M549=0,"",IFERROR(INDEX('Source - Billing Aug26'!$C$5:$C$773,MATCH(A549,'Source - Billing Aug26'!$E$5:$E$773,0)),""))</f>
        <v>AC-EW-0211</v>
      </c>
    </row>
    <row r="550" customFormat="false" ht="15" hidden="false" customHeight="true" outlineLevel="0" collapsed="false">
      <c r="A550" s="26" t="str">
        <f aca="false">'Source - Inventory'!A540</f>
        <v>EW-0212</v>
      </c>
      <c r="B550" s="26" t="str">
        <f aca="false">'Source - Inventory'!B540</f>
        <v>Eastwey</v>
      </c>
      <c r="C550" s="26" t="str">
        <f aca="false">'Source - Inventory'!G540</f>
        <v>OPEN</v>
      </c>
      <c r="D550" s="26" t="str">
        <f aca="false">'Source - Inventory'!J540</f>
        <v>OCCUPIED</v>
      </c>
      <c r="E550" s="26" t="str">
        <f aca="false">'Source - Inventory'!L540</f>
        <v>WL-01589</v>
      </c>
      <c r="F550" s="26" t="str">
        <f aca="false">'Source - Inventory'!M540</f>
        <v>Caitlin Klein</v>
      </c>
      <c r="G550" s="26" t="n">
        <f aca="false">'Source - Inventory'!E540</f>
        <v>32</v>
      </c>
      <c r="H550" s="28" t="n">
        <f aca="false">'Source - Inventory'!O540</f>
        <v>19.5</v>
      </c>
      <c r="I550" s="28" t="n">
        <f aca="false">IF(D550="OCCUPIED",ROUNDUP(H550,0),"")</f>
        <v>20</v>
      </c>
      <c r="J550" s="28" t="n">
        <f aca="false">IF(D550="OCCUPIED",MAX(G550,I550),"")</f>
        <v>32</v>
      </c>
      <c r="K550" s="28" t="n">
        <f aca="false">IF(D550&lt;&gt;"OCCUPIED","",IF(C550="COVERED",Covered_Rate,Open_Rate))</f>
        <v>7.55</v>
      </c>
      <c r="L550" s="39" t="n">
        <f aca="false">IF(D550="OCCUPIED",J550*K550,"")</f>
        <v>241.6</v>
      </c>
      <c r="M550" s="26" t="n">
        <f aca="false">IF(D550&lt;&gt;"OCCUPIED","",COUNTIFS('Source - Billing Aug26'!$E$5:$E$773,A550,'Source - Billing Aug26'!$B$5:$B$773,Billing_Month,'Source - Billing Aug26'!$H$5:$H$773,"MONTHLY_MOORAGE"))</f>
        <v>1</v>
      </c>
      <c r="N550" s="28" t="n">
        <f aca="false">IF(M550=0,"",SUMIFS('Source - Billing Aug26'!$I$5:$I$773,'Source - Billing Aug26'!$E$5:$E$773,A550,'Source - Billing Aug26'!$B$5:$B$773,Billing_Month,'Source - Billing Aug26'!$H$5:$H$773,"MONTHLY_MOORAGE"))</f>
        <v>32</v>
      </c>
      <c r="O550" s="28" t="n">
        <f aca="false">IF(M550=0,"",SUMIFS('Source - Billing Aug26'!$L$5:$L$773,'Source - Billing Aug26'!$E$5:$E$773,A550,'Source - Billing Aug26'!$B$5:$B$773,Billing_Month,'Source - Billing Aug26'!$H$5:$H$773,"MONTHLY_MOORAGE"))</f>
        <v>7.55</v>
      </c>
      <c r="P550" s="39" t="n">
        <f aca="false">IF(D550&lt;&gt;"OCCUPIED","",SUMIFS('Source - Billing Aug26'!$M$5:$M$773,'Source - Billing Aug26'!$E$5:$E$773,A550,'Source - Billing Aug26'!$B$5:$B$773,Billing_Month,'Source - Billing Aug26'!$H$5:$H$773,"MONTHLY_MOORAGE"))</f>
        <v>241.6</v>
      </c>
      <c r="Q550" s="39" t="n">
        <f aca="false">IF(D550&lt;&gt;"OCCUPIED","",P550-L550)</f>
        <v>0</v>
      </c>
      <c r="R550" s="26" t="str">
        <f aca="false">IF(D550&lt;&gt;"OCCUPIED","OUT OF SCOPE",IF(M550=0,"MISSING AUGUST BILL",IF(M550&gt;1,"DUPLICATE BILL",IF(ABS(Q550)&lt;0.01,"MATCH",IF(Q550&gt;0,"OVERBILLED","UNDERBILLED")))))</f>
        <v>MATCH</v>
      </c>
      <c r="S550" s="26" t="str">
        <f aca="false">IF(M550=0,"",IFERROR(INDEX('Source - Billing Aug26'!$C$5:$C$773,MATCH(A550,'Source - Billing Aug26'!$E$5:$E$773,0)),""))</f>
        <v>AC-EW-0212</v>
      </c>
    </row>
    <row r="551" customFormat="false" ht="15" hidden="false" customHeight="true" outlineLevel="0" collapsed="false">
      <c r="A551" s="26" t="str">
        <f aca="false">'Source - Inventory'!A541</f>
        <v>EW-0213</v>
      </c>
      <c r="B551" s="26" t="str">
        <f aca="false">'Source - Inventory'!B541</f>
        <v>Eastwey</v>
      </c>
      <c r="C551" s="26" t="str">
        <f aca="false">'Source - Inventory'!G541</f>
        <v>OPEN</v>
      </c>
      <c r="D551" s="26" t="str">
        <f aca="false">'Source - Inventory'!J541</f>
        <v>GUEST</v>
      </c>
      <c r="E551" s="26" t="n">
        <f aca="false">'Source - Inventory'!L541</f>
        <v>0</v>
      </c>
      <c r="F551" s="26" t="n">
        <f aca="false">'Source - Inventory'!M541</f>
        <v>0</v>
      </c>
      <c r="G551" s="26" t="n">
        <f aca="false">'Source - Inventory'!E541</f>
        <v>28</v>
      </c>
      <c r="H551" s="28" t="n">
        <f aca="false">'Source - Inventory'!O541</f>
        <v>0</v>
      </c>
      <c r="I551" s="28" t="str">
        <f aca="false">IF(D551="OCCUPIED",ROUNDUP(H551,0),"")</f>
        <v/>
      </c>
      <c r="J551" s="28" t="str">
        <f aca="false">IF(D551="OCCUPIED",MAX(G551,I551),"")</f>
        <v/>
      </c>
      <c r="K551" s="28" t="str">
        <f aca="false">IF(D551&lt;&gt;"OCCUPIED","",IF(C551="COVERED",Covered_Rate,Open_Rate))</f>
        <v/>
      </c>
      <c r="L551" s="39" t="str">
        <f aca="false">IF(D551="OCCUPIED",J551*K551,"")</f>
        <v/>
      </c>
      <c r="M551" s="26" t="str">
        <f aca="false">IF(D551&lt;&gt;"OCCUPIED","",COUNTIFS('Source - Billing Aug26'!$E$5:$E$773,A551,'Source - Billing Aug26'!$B$5:$B$773,Billing_Month,'Source - Billing Aug26'!$H$5:$H$773,"MONTHLY_MOORAGE"))</f>
        <v/>
      </c>
      <c r="N551" s="28" t="n">
        <f aca="false">IF(M551=0,"",SUMIFS('Source - Billing Aug26'!$I$5:$I$773,'Source - Billing Aug26'!$E$5:$E$773,A551,'Source - Billing Aug26'!$B$5:$B$773,Billing_Month,'Source - Billing Aug26'!$H$5:$H$773,"MONTHLY_MOORAGE"))</f>
        <v>0</v>
      </c>
      <c r="O551" s="28" t="n">
        <f aca="false">IF(M551=0,"",SUMIFS('Source - Billing Aug26'!$L$5:$L$773,'Source - Billing Aug26'!$E$5:$E$773,A551,'Source - Billing Aug26'!$B$5:$B$773,Billing_Month,'Source - Billing Aug26'!$H$5:$H$773,"MONTHLY_MOORAGE"))</f>
        <v>0</v>
      </c>
      <c r="P551" s="39" t="str">
        <f aca="false">IF(D551&lt;&gt;"OCCUPIED","",SUMIFS('Source - Billing Aug26'!$M$5:$M$773,'Source - Billing Aug26'!$E$5:$E$773,A551,'Source - Billing Aug26'!$B$5:$B$773,Billing_Month,'Source - Billing Aug26'!$H$5:$H$773,"MONTHLY_MOORAGE"))</f>
        <v/>
      </c>
      <c r="Q551" s="39" t="str">
        <f aca="false">IF(D551&lt;&gt;"OCCUPIED","",P551-L551)</f>
        <v/>
      </c>
      <c r="R551" s="26" t="str">
        <f aca="false">IF(D551&lt;&gt;"OCCUPIED","OUT OF SCOPE",IF(M551=0,"MISSING AUGUST BILL",IF(M551&gt;1,"DUPLICATE BILL",IF(ABS(Q551)&lt;0.01,"MATCH",IF(Q551&gt;0,"OVERBILLED","UNDERBILLED")))))</f>
        <v>OUT OF SCOPE</v>
      </c>
      <c r="S551" s="26" t="str">
        <f aca="false">IF(M551=0,"",IFERROR(INDEX('Source - Billing Aug26'!$C$5:$C$773,MATCH(A551,'Source - Billing Aug26'!$E$5:$E$773,0)),""))</f>
        <v/>
      </c>
    </row>
    <row r="552" customFormat="false" ht="15" hidden="false" customHeight="true" outlineLevel="0" collapsed="false">
      <c r="A552" s="26" t="str">
        <f aca="false">'Source - Inventory'!A542</f>
        <v>EW-0214</v>
      </c>
      <c r="B552" s="26" t="str">
        <f aca="false">'Source - Inventory'!B542</f>
        <v>Eastwey</v>
      </c>
      <c r="C552" s="26" t="str">
        <f aca="false">'Source - Inventory'!G542</f>
        <v>OPEN</v>
      </c>
      <c r="D552" s="26" t="str">
        <f aca="false">'Source - Inventory'!J542</f>
        <v>OCCUPIED</v>
      </c>
      <c r="E552" s="26" t="str">
        <f aca="false">'Source - Inventory'!L542</f>
        <v>WL-01651</v>
      </c>
      <c r="F552" s="26" t="str">
        <f aca="false">'Source - Inventory'!M542</f>
        <v>Kayla Lawson</v>
      </c>
      <c r="G552" s="26" t="n">
        <f aca="false">'Source - Inventory'!E542</f>
        <v>60</v>
      </c>
      <c r="H552" s="28" t="n">
        <f aca="false">'Source - Inventory'!O542</f>
        <v>23.2</v>
      </c>
      <c r="I552" s="28" t="n">
        <f aca="false">IF(D552="OCCUPIED",ROUNDUP(H552,0),"")</f>
        <v>24</v>
      </c>
      <c r="J552" s="28" t="n">
        <f aca="false">IF(D552="OCCUPIED",MAX(G552,I552),"")</f>
        <v>60</v>
      </c>
      <c r="K552" s="28" t="n">
        <f aca="false">IF(D552&lt;&gt;"OCCUPIED","",IF(C552="COVERED",Covered_Rate,Open_Rate))</f>
        <v>7.55</v>
      </c>
      <c r="L552" s="39" t="n">
        <f aca="false">IF(D552="OCCUPIED",J552*K552,"")</f>
        <v>453</v>
      </c>
      <c r="M552" s="26" t="n">
        <f aca="false">IF(D552&lt;&gt;"OCCUPIED","",COUNTIFS('Source - Billing Aug26'!$E$5:$E$773,A552,'Source - Billing Aug26'!$B$5:$B$773,Billing_Month,'Source - Billing Aug26'!$H$5:$H$773,"MONTHLY_MOORAGE"))</f>
        <v>1</v>
      </c>
      <c r="N552" s="28" t="n">
        <f aca="false">IF(M552=0,"",SUMIFS('Source - Billing Aug26'!$I$5:$I$773,'Source - Billing Aug26'!$E$5:$E$773,A552,'Source - Billing Aug26'!$B$5:$B$773,Billing_Month,'Source - Billing Aug26'!$H$5:$H$773,"MONTHLY_MOORAGE"))</f>
        <v>60</v>
      </c>
      <c r="O552" s="28" t="n">
        <f aca="false">IF(M552=0,"",SUMIFS('Source - Billing Aug26'!$L$5:$L$773,'Source - Billing Aug26'!$E$5:$E$773,A552,'Source - Billing Aug26'!$B$5:$B$773,Billing_Month,'Source - Billing Aug26'!$H$5:$H$773,"MONTHLY_MOORAGE"))</f>
        <v>7.55</v>
      </c>
      <c r="P552" s="39" t="n">
        <f aca="false">IF(D552&lt;&gt;"OCCUPIED","",SUMIFS('Source - Billing Aug26'!$M$5:$M$773,'Source - Billing Aug26'!$E$5:$E$773,A552,'Source - Billing Aug26'!$B$5:$B$773,Billing_Month,'Source - Billing Aug26'!$H$5:$H$773,"MONTHLY_MOORAGE"))</f>
        <v>453</v>
      </c>
      <c r="Q552" s="39" t="n">
        <f aca="false">IF(D552&lt;&gt;"OCCUPIED","",P552-L552)</f>
        <v>0</v>
      </c>
      <c r="R552" s="26" t="str">
        <f aca="false">IF(D552&lt;&gt;"OCCUPIED","OUT OF SCOPE",IF(M552=0,"MISSING AUGUST BILL",IF(M552&gt;1,"DUPLICATE BILL",IF(ABS(Q552)&lt;0.01,"MATCH",IF(Q552&gt;0,"OVERBILLED","UNDERBILLED")))))</f>
        <v>MATCH</v>
      </c>
      <c r="S552" s="26" t="str">
        <f aca="false">IF(M552=0,"",IFERROR(INDEX('Source - Billing Aug26'!$C$5:$C$773,MATCH(A552,'Source - Billing Aug26'!$E$5:$E$773,0)),""))</f>
        <v>AC-EW-0214</v>
      </c>
    </row>
    <row r="553" customFormat="false" ht="15" hidden="false" customHeight="true" outlineLevel="0" collapsed="false">
      <c r="A553" s="26" t="str">
        <f aca="false">'Source - Inventory'!A543</f>
        <v>EW-0215</v>
      </c>
      <c r="B553" s="26" t="str">
        <f aca="false">'Source - Inventory'!B543</f>
        <v>Eastwey</v>
      </c>
      <c r="C553" s="26" t="str">
        <f aca="false">'Source - Inventory'!G543</f>
        <v>OPEN</v>
      </c>
      <c r="D553" s="26" t="str">
        <f aca="false">'Source - Inventory'!J543</f>
        <v>OCCUPIED</v>
      </c>
      <c r="E553" s="26" t="str">
        <f aca="false">'Source - Inventory'!L543</f>
        <v>WL-03669</v>
      </c>
      <c r="F553" s="26" t="str">
        <f aca="false">'Source - Inventory'!M543</f>
        <v>Samantha Powers</v>
      </c>
      <c r="G553" s="26" t="n">
        <f aca="false">'Source - Inventory'!E543</f>
        <v>32</v>
      </c>
      <c r="H553" s="28" t="n">
        <f aca="false">'Source - Inventory'!O543</f>
        <v>20.4</v>
      </c>
      <c r="I553" s="28" t="n">
        <f aca="false">IF(D553="OCCUPIED",ROUNDUP(H553,0),"")</f>
        <v>21</v>
      </c>
      <c r="J553" s="28" t="n">
        <f aca="false">IF(D553="OCCUPIED",MAX(G553,I553),"")</f>
        <v>32</v>
      </c>
      <c r="K553" s="28" t="n">
        <f aca="false">IF(D553&lt;&gt;"OCCUPIED","",IF(C553="COVERED",Covered_Rate,Open_Rate))</f>
        <v>7.55</v>
      </c>
      <c r="L553" s="39" t="n">
        <f aca="false">IF(D553="OCCUPIED",J553*K553,"")</f>
        <v>241.6</v>
      </c>
      <c r="M553" s="26" t="n">
        <f aca="false">IF(D553&lt;&gt;"OCCUPIED","",COUNTIFS('Source - Billing Aug26'!$E$5:$E$773,A553,'Source - Billing Aug26'!$B$5:$B$773,Billing_Month,'Source - Billing Aug26'!$H$5:$H$773,"MONTHLY_MOORAGE"))</f>
        <v>1</v>
      </c>
      <c r="N553" s="28" t="n">
        <f aca="false">IF(M553=0,"",SUMIFS('Source - Billing Aug26'!$I$5:$I$773,'Source - Billing Aug26'!$E$5:$E$773,A553,'Source - Billing Aug26'!$B$5:$B$773,Billing_Month,'Source - Billing Aug26'!$H$5:$H$773,"MONTHLY_MOORAGE"))</f>
        <v>32</v>
      </c>
      <c r="O553" s="28" t="n">
        <f aca="false">IF(M553=0,"",SUMIFS('Source - Billing Aug26'!$L$5:$L$773,'Source - Billing Aug26'!$E$5:$E$773,A553,'Source - Billing Aug26'!$B$5:$B$773,Billing_Month,'Source - Billing Aug26'!$H$5:$H$773,"MONTHLY_MOORAGE"))</f>
        <v>7.55</v>
      </c>
      <c r="P553" s="39" t="n">
        <f aca="false">IF(D553&lt;&gt;"OCCUPIED","",SUMIFS('Source - Billing Aug26'!$M$5:$M$773,'Source - Billing Aug26'!$E$5:$E$773,A553,'Source - Billing Aug26'!$B$5:$B$773,Billing_Month,'Source - Billing Aug26'!$H$5:$H$773,"MONTHLY_MOORAGE"))</f>
        <v>241.6</v>
      </c>
      <c r="Q553" s="39" t="n">
        <f aca="false">IF(D553&lt;&gt;"OCCUPIED","",P553-L553)</f>
        <v>0</v>
      </c>
      <c r="R553" s="26" t="str">
        <f aca="false">IF(D553&lt;&gt;"OCCUPIED","OUT OF SCOPE",IF(M553=0,"MISSING AUGUST BILL",IF(M553&gt;1,"DUPLICATE BILL",IF(ABS(Q553)&lt;0.01,"MATCH",IF(Q553&gt;0,"OVERBILLED","UNDERBILLED")))))</f>
        <v>MATCH</v>
      </c>
      <c r="S553" s="26" t="str">
        <f aca="false">IF(M553=0,"",IFERROR(INDEX('Source - Billing Aug26'!$C$5:$C$773,MATCH(A553,'Source - Billing Aug26'!$E$5:$E$773,0)),""))</f>
        <v>AC-EW-0215</v>
      </c>
    </row>
    <row r="554" customFormat="false" ht="15" hidden="false" customHeight="true" outlineLevel="0" collapsed="false">
      <c r="A554" s="26" t="str">
        <f aca="false">'Source - Inventory'!A544</f>
        <v>EW-0216</v>
      </c>
      <c r="B554" s="26" t="str">
        <f aca="false">'Source - Inventory'!B544</f>
        <v>Eastwey</v>
      </c>
      <c r="C554" s="26" t="str">
        <f aca="false">'Source - Inventory'!G544</f>
        <v>OPEN</v>
      </c>
      <c r="D554" s="26" t="str">
        <f aca="false">'Source - Inventory'!J544</f>
        <v>OCCUPIED</v>
      </c>
      <c r="E554" s="26" t="str">
        <f aca="false">'Source - Inventory'!L544</f>
        <v>WL-01352</v>
      </c>
      <c r="F554" s="26" t="str">
        <f aca="false">'Source - Inventory'!M544</f>
        <v>Donald Hoffman</v>
      </c>
      <c r="G554" s="26" t="n">
        <f aca="false">'Source - Inventory'!E544</f>
        <v>50</v>
      </c>
      <c r="H554" s="28" t="n">
        <f aca="false">'Source - Inventory'!O544</f>
        <v>42.6</v>
      </c>
      <c r="I554" s="28" t="n">
        <f aca="false">IF(D554="OCCUPIED",ROUNDUP(H554,0),"")</f>
        <v>43</v>
      </c>
      <c r="J554" s="28" t="n">
        <f aca="false">IF(D554="OCCUPIED",MAX(G554,I554),"")</f>
        <v>50</v>
      </c>
      <c r="K554" s="28" t="n">
        <f aca="false">IF(D554&lt;&gt;"OCCUPIED","",IF(C554="COVERED",Covered_Rate,Open_Rate))</f>
        <v>7.55</v>
      </c>
      <c r="L554" s="39" t="n">
        <f aca="false">IF(D554="OCCUPIED",J554*K554,"")</f>
        <v>377.5</v>
      </c>
      <c r="M554" s="26" t="n">
        <f aca="false">IF(D554&lt;&gt;"OCCUPIED","",COUNTIFS('Source - Billing Aug26'!$E$5:$E$773,A554,'Source - Billing Aug26'!$B$5:$B$773,Billing_Month,'Source - Billing Aug26'!$H$5:$H$773,"MONTHLY_MOORAGE"))</f>
        <v>1</v>
      </c>
      <c r="N554" s="28" t="n">
        <f aca="false">IF(M554=0,"",SUMIFS('Source - Billing Aug26'!$I$5:$I$773,'Source - Billing Aug26'!$E$5:$E$773,A554,'Source - Billing Aug26'!$B$5:$B$773,Billing_Month,'Source - Billing Aug26'!$H$5:$H$773,"MONTHLY_MOORAGE"))</f>
        <v>50</v>
      </c>
      <c r="O554" s="28" t="n">
        <f aca="false">IF(M554=0,"",SUMIFS('Source - Billing Aug26'!$L$5:$L$773,'Source - Billing Aug26'!$E$5:$E$773,A554,'Source - Billing Aug26'!$B$5:$B$773,Billing_Month,'Source - Billing Aug26'!$H$5:$H$773,"MONTHLY_MOORAGE"))</f>
        <v>7.55</v>
      </c>
      <c r="P554" s="39" t="n">
        <f aca="false">IF(D554&lt;&gt;"OCCUPIED","",SUMIFS('Source - Billing Aug26'!$M$5:$M$773,'Source - Billing Aug26'!$E$5:$E$773,A554,'Source - Billing Aug26'!$B$5:$B$773,Billing_Month,'Source - Billing Aug26'!$H$5:$H$773,"MONTHLY_MOORAGE"))</f>
        <v>377.5</v>
      </c>
      <c r="Q554" s="39" t="n">
        <f aca="false">IF(D554&lt;&gt;"OCCUPIED","",P554-L554)</f>
        <v>0</v>
      </c>
      <c r="R554" s="26" t="str">
        <f aca="false">IF(D554&lt;&gt;"OCCUPIED","OUT OF SCOPE",IF(M554=0,"MISSING AUGUST BILL",IF(M554&gt;1,"DUPLICATE BILL",IF(ABS(Q554)&lt;0.01,"MATCH",IF(Q554&gt;0,"OVERBILLED","UNDERBILLED")))))</f>
        <v>MATCH</v>
      </c>
      <c r="S554" s="26" t="str">
        <f aca="false">IF(M554=0,"",IFERROR(INDEX('Source - Billing Aug26'!$C$5:$C$773,MATCH(A554,'Source - Billing Aug26'!$E$5:$E$773,0)),""))</f>
        <v>AC-EW-0216</v>
      </c>
    </row>
    <row r="555" customFormat="false" ht="15" hidden="false" customHeight="true" outlineLevel="0" collapsed="false">
      <c r="A555" s="26" t="str">
        <f aca="false">'Source - Inventory'!A545</f>
        <v>EW-0217</v>
      </c>
      <c r="B555" s="26" t="str">
        <f aca="false">'Source - Inventory'!B545</f>
        <v>Eastwey</v>
      </c>
      <c r="C555" s="26" t="str">
        <f aca="false">'Source - Inventory'!G545</f>
        <v>OPEN</v>
      </c>
      <c r="D555" s="26" t="str">
        <f aca="false">'Source - Inventory'!J545</f>
        <v>OCCUPIED</v>
      </c>
      <c r="E555" s="26" t="str">
        <f aca="false">'Source - Inventory'!L545</f>
        <v>WL-01566</v>
      </c>
      <c r="F555" s="26" t="str">
        <f aca="false">'Source - Inventory'!M545</f>
        <v>Sara Garcia</v>
      </c>
      <c r="G555" s="26" t="n">
        <f aca="false">'Source - Inventory'!E545</f>
        <v>32</v>
      </c>
      <c r="H555" s="28" t="n">
        <f aca="false">'Source - Inventory'!O545</f>
        <v>32.9</v>
      </c>
      <c r="I555" s="28" t="n">
        <f aca="false">IF(D555="OCCUPIED",ROUNDUP(H555,0),"")</f>
        <v>33</v>
      </c>
      <c r="J555" s="28" t="n">
        <f aca="false">IF(D555="OCCUPIED",MAX(G555,I555),"")</f>
        <v>33</v>
      </c>
      <c r="K555" s="28" t="n">
        <f aca="false">IF(D555&lt;&gt;"OCCUPIED","",IF(C555="COVERED",Covered_Rate,Open_Rate))</f>
        <v>7.55</v>
      </c>
      <c r="L555" s="39" t="n">
        <f aca="false">IF(D555="OCCUPIED",J555*K555,"")</f>
        <v>249.15</v>
      </c>
      <c r="M555" s="26" t="n">
        <f aca="false">IF(D555&lt;&gt;"OCCUPIED","",COUNTIFS('Source - Billing Aug26'!$E$5:$E$773,A555,'Source - Billing Aug26'!$B$5:$B$773,Billing_Month,'Source - Billing Aug26'!$H$5:$H$773,"MONTHLY_MOORAGE"))</f>
        <v>1</v>
      </c>
      <c r="N555" s="28" t="n">
        <f aca="false">IF(M555=0,"",SUMIFS('Source - Billing Aug26'!$I$5:$I$773,'Source - Billing Aug26'!$E$5:$E$773,A555,'Source - Billing Aug26'!$B$5:$B$773,Billing_Month,'Source - Billing Aug26'!$H$5:$H$773,"MONTHLY_MOORAGE"))</f>
        <v>33</v>
      </c>
      <c r="O555" s="28" t="n">
        <f aca="false">IF(M555=0,"",SUMIFS('Source - Billing Aug26'!$L$5:$L$773,'Source - Billing Aug26'!$E$5:$E$773,A555,'Source - Billing Aug26'!$B$5:$B$773,Billing_Month,'Source - Billing Aug26'!$H$5:$H$773,"MONTHLY_MOORAGE"))</f>
        <v>7.55</v>
      </c>
      <c r="P555" s="39" t="n">
        <f aca="false">IF(D555&lt;&gt;"OCCUPIED","",SUMIFS('Source - Billing Aug26'!$M$5:$M$773,'Source - Billing Aug26'!$E$5:$E$773,A555,'Source - Billing Aug26'!$B$5:$B$773,Billing_Month,'Source - Billing Aug26'!$H$5:$H$773,"MONTHLY_MOORAGE"))</f>
        <v>249.15</v>
      </c>
      <c r="Q555" s="39" t="n">
        <f aca="false">IF(D555&lt;&gt;"OCCUPIED","",P555-L555)</f>
        <v>0</v>
      </c>
      <c r="R555" s="26" t="str">
        <f aca="false">IF(D555&lt;&gt;"OCCUPIED","OUT OF SCOPE",IF(M555=0,"MISSING AUGUST BILL",IF(M555&gt;1,"DUPLICATE BILL",IF(ABS(Q555)&lt;0.01,"MATCH",IF(Q555&gt;0,"OVERBILLED","UNDERBILLED")))))</f>
        <v>MATCH</v>
      </c>
      <c r="S555" s="26" t="str">
        <f aca="false">IF(M555=0,"",IFERROR(INDEX('Source - Billing Aug26'!$C$5:$C$773,MATCH(A555,'Source - Billing Aug26'!$E$5:$E$773,0)),""))</f>
        <v>AC-EW-0217</v>
      </c>
    </row>
    <row r="556" customFormat="false" ht="15" hidden="false" customHeight="true" outlineLevel="0" collapsed="false">
      <c r="A556" s="26" t="str">
        <f aca="false">'Source - Inventory'!A546</f>
        <v>EW-0218</v>
      </c>
      <c r="B556" s="26" t="str">
        <f aca="false">'Source - Inventory'!B546</f>
        <v>Eastwey</v>
      </c>
      <c r="C556" s="26" t="str">
        <f aca="false">'Source - Inventory'!G546</f>
        <v>OPEN</v>
      </c>
      <c r="D556" s="26" t="str">
        <f aca="false">'Source - Inventory'!J546</f>
        <v>OCCUPIED</v>
      </c>
      <c r="E556" s="26" t="str">
        <f aca="false">'Source - Inventory'!L546</f>
        <v>WL-01012</v>
      </c>
      <c r="F556" s="26" t="str">
        <f aca="false">'Source - Inventory'!M546</f>
        <v>Janet Jones</v>
      </c>
      <c r="G556" s="26" t="n">
        <f aca="false">'Source - Inventory'!E546</f>
        <v>36</v>
      </c>
      <c r="H556" s="28" t="n">
        <f aca="false">'Source - Inventory'!O546</f>
        <v>23</v>
      </c>
      <c r="I556" s="28" t="n">
        <f aca="false">IF(D556="OCCUPIED",ROUNDUP(H556,0),"")</f>
        <v>23</v>
      </c>
      <c r="J556" s="28" t="n">
        <f aca="false">IF(D556="OCCUPIED",MAX(G556,I556),"")</f>
        <v>36</v>
      </c>
      <c r="K556" s="28" t="n">
        <f aca="false">IF(D556&lt;&gt;"OCCUPIED","",IF(C556="COVERED",Covered_Rate,Open_Rate))</f>
        <v>7.55</v>
      </c>
      <c r="L556" s="39" t="n">
        <f aca="false">IF(D556="OCCUPIED",J556*K556,"")</f>
        <v>271.8</v>
      </c>
      <c r="M556" s="26" t="n">
        <f aca="false">IF(D556&lt;&gt;"OCCUPIED","",COUNTIFS('Source - Billing Aug26'!$E$5:$E$773,A556,'Source - Billing Aug26'!$B$5:$B$773,Billing_Month,'Source - Billing Aug26'!$H$5:$H$773,"MONTHLY_MOORAGE"))</f>
        <v>1</v>
      </c>
      <c r="N556" s="28" t="n">
        <f aca="false">IF(M556=0,"",SUMIFS('Source - Billing Aug26'!$I$5:$I$773,'Source - Billing Aug26'!$E$5:$E$773,A556,'Source - Billing Aug26'!$B$5:$B$773,Billing_Month,'Source - Billing Aug26'!$H$5:$H$773,"MONTHLY_MOORAGE"))</f>
        <v>36</v>
      </c>
      <c r="O556" s="28" t="n">
        <f aca="false">IF(M556=0,"",SUMIFS('Source - Billing Aug26'!$L$5:$L$773,'Source - Billing Aug26'!$E$5:$E$773,A556,'Source - Billing Aug26'!$B$5:$B$773,Billing_Month,'Source - Billing Aug26'!$H$5:$H$773,"MONTHLY_MOORAGE"))</f>
        <v>7.55</v>
      </c>
      <c r="P556" s="39" t="n">
        <f aca="false">IF(D556&lt;&gt;"OCCUPIED","",SUMIFS('Source - Billing Aug26'!$M$5:$M$773,'Source - Billing Aug26'!$E$5:$E$773,A556,'Source - Billing Aug26'!$B$5:$B$773,Billing_Month,'Source - Billing Aug26'!$H$5:$H$773,"MONTHLY_MOORAGE"))</f>
        <v>271.8</v>
      </c>
      <c r="Q556" s="39" t="n">
        <f aca="false">IF(D556&lt;&gt;"OCCUPIED","",P556-L556)</f>
        <v>0</v>
      </c>
      <c r="R556" s="26" t="str">
        <f aca="false">IF(D556&lt;&gt;"OCCUPIED","OUT OF SCOPE",IF(M556=0,"MISSING AUGUST BILL",IF(M556&gt;1,"DUPLICATE BILL",IF(ABS(Q556)&lt;0.01,"MATCH",IF(Q556&gt;0,"OVERBILLED","UNDERBILLED")))))</f>
        <v>MATCH</v>
      </c>
      <c r="S556" s="26" t="str">
        <f aca="false">IF(M556=0,"",IFERROR(INDEX('Source - Billing Aug26'!$C$5:$C$773,MATCH(A556,'Source - Billing Aug26'!$E$5:$E$773,0)),""))</f>
        <v>AC-EW-0218</v>
      </c>
    </row>
    <row r="557" customFormat="false" ht="15" hidden="false" customHeight="true" outlineLevel="0" collapsed="false">
      <c r="A557" s="26" t="str">
        <f aca="false">'Source - Inventory'!A547</f>
        <v>EW-0219</v>
      </c>
      <c r="B557" s="26" t="str">
        <f aca="false">'Source - Inventory'!B547</f>
        <v>Eastwey</v>
      </c>
      <c r="C557" s="26" t="str">
        <f aca="false">'Source - Inventory'!G547</f>
        <v>OPEN</v>
      </c>
      <c r="D557" s="26" t="str">
        <f aca="false">'Source - Inventory'!J547</f>
        <v>OCCUPIED</v>
      </c>
      <c r="E557" s="26" t="str">
        <f aca="false">'Source - Inventory'!L547</f>
        <v>WL-02243</v>
      </c>
      <c r="F557" s="26" t="str">
        <f aca="false">'Source - Inventory'!M547</f>
        <v>Andrew Miller</v>
      </c>
      <c r="G557" s="26" t="n">
        <f aca="false">'Source - Inventory'!E547</f>
        <v>70</v>
      </c>
      <c r="H557" s="28" t="n">
        <f aca="false">'Source - Inventory'!O547</f>
        <v>21.3</v>
      </c>
      <c r="I557" s="28" t="n">
        <f aca="false">IF(D557="OCCUPIED",ROUNDUP(H557,0),"")</f>
        <v>22</v>
      </c>
      <c r="J557" s="28" t="n">
        <f aca="false">IF(D557="OCCUPIED",MAX(G557,I557),"")</f>
        <v>70</v>
      </c>
      <c r="K557" s="28" t="n">
        <f aca="false">IF(D557&lt;&gt;"OCCUPIED","",IF(C557="COVERED",Covered_Rate,Open_Rate))</f>
        <v>7.55</v>
      </c>
      <c r="L557" s="39" t="n">
        <f aca="false">IF(D557="OCCUPIED",J557*K557,"")</f>
        <v>528.5</v>
      </c>
      <c r="M557" s="26" t="n">
        <f aca="false">IF(D557&lt;&gt;"OCCUPIED","",COUNTIFS('Source - Billing Aug26'!$E$5:$E$773,A557,'Source - Billing Aug26'!$B$5:$B$773,Billing_Month,'Source - Billing Aug26'!$H$5:$H$773,"MONTHLY_MOORAGE"))</f>
        <v>1</v>
      </c>
      <c r="N557" s="28" t="n">
        <f aca="false">IF(M557=0,"",SUMIFS('Source - Billing Aug26'!$I$5:$I$773,'Source - Billing Aug26'!$E$5:$E$773,A557,'Source - Billing Aug26'!$B$5:$B$773,Billing_Month,'Source - Billing Aug26'!$H$5:$H$773,"MONTHLY_MOORAGE"))</f>
        <v>70</v>
      </c>
      <c r="O557" s="28" t="n">
        <f aca="false">IF(M557=0,"",SUMIFS('Source - Billing Aug26'!$L$5:$L$773,'Source - Billing Aug26'!$E$5:$E$773,A557,'Source - Billing Aug26'!$B$5:$B$773,Billing_Month,'Source - Billing Aug26'!$H$5:$H$773,"MONTHLY_MOORAGE"))</f>
        <v>7.55</v>
      </c>
      <c r="P557" s="39" t="n">
        <f aca="false">IF(D557&lt;&gt;"OCCUPIED","",SUMIFS('Source - Billing Aug26'!$M$5:$M$773,'Source - Billing Aug26'!$E$5:$E$773,A557,'Source - Billing Aug26'!$B$5:$B$773,Billing_Month,'Source - Billing Aug26'!$H$5:$H$773,"MONTHLY_MOORAGE"))</f>
        <v>528.5</v>
      </c>
      <c r="Q557" s="39" t="n">
        <f aca="false">IF(D557&lt;&gt;"OCCUPIED","",P557-L557)</f>
        <v>0</v>
      </c>
      <c r="R557" s="26" t="str">
        <f aca="false">IF(D557&lt;&gt;"OCCUPIED","OUT OF SCOPE",IF(M557=0,"MISSING AUGUST BILL",IF(M557&gt;1,"DUPLICATE BILL",IF(ABS(Q557)&lt;0.01,"MATCH",IF(Q557&gt;0,"OVERBILLED","UNDERBILLED")))))</f>
        <v>MATCH</v>
      </c>
      <c r="S557" s="26" t="str">
        <f aca="false">IF(M557=0,"",IFERROR(INDEX('Source - Billing Aug26'!$C$5:$C$773,MATCH(A557,'Source - Billing Aug26'!$E$5:$E$773,0)),""))</f>
        <v>AC-EW-0219</v>
      </c>
    </row>
    <row r="558" customFormat="false" ht="15" hidden="false" customHeight="true" outlineLevel="0" collapsed="false">
      <c r="A558" s="26" t="str">
        <f aca="false">'Source - Inventory'!A548</f>
        <v>EW-0220</v>
      </c>
      <c r="B558" s="26" t="str">
        <f aca="false">'Source - Inventory'!B548</f>
        <v>Eastwey</v>
      </c>
      <c r="C558" s="26" t="str">
        <f aca="false">'Source - Inventory'!G548</f>
        <v>OPEN</v>
      </c>
      <c r="D558" s="26" t="str">
        <f aca="false">'Source - Inventory'!J548</f>
        <v>OCCUPIED</v>
      </c>
      <c r="E558" s="26" t="str">
        <f aca="false">'Source - Inventory'!L548</f>
        <v>WL-01203</v>
      </c>
      <c r="F558" s="26" t="str">
        <f aca="false">'Source - Inventory'!M548</f>
        <v>Tracy Conrad</v>
      </c>
      <c r="G558" s="26" t="n">
        <f aca="false">'Source - Inventory'!E548</f>
        <v>40</v>
      </c>
      <c r="H558" s="28" t="n">
        <f aca="false">'Source - Inventory'!O548</f>
        <v>22.1</v>
      </c>
      <c r="I558" s="28" t="n">
        <f aca="false">IF(D558="OCCUPIED",ROUNDUP(H558,0),"")</f>
        <v>23</v>
      </c>
      <c r="J558" s="28" t="n">
        <f aca="false">IF(D558="OCCUPIED",MAX(G558,I558),"")</f>
        <v>40</v>
      </c>
      <c r="K558" s="28" t="n">
        <f aca="false">IF(D558&lt;&gt;"OCCUPIED","",IF(C558="COVERED",Covered_Rate,Open_Rate))</f>
        <v>7.55</v>
      </c>
      <c r="L558" s="39" t="n">
        <f aca="false">IF(D558="OCCUPIED",J558*K558,"")</f>
        <v>302</v>
      </c>
      <c r="M558" s="26" t="n">
        <f aca="false">IF(D558&lt;&gt;"OCCUPIED","",COUNTIFS('Source - Billing Aug26'!$E$5:$E$773,A558,'Source - Billing Aug26'!$B$5:$B$773,Billing_Month,'Source - Billing Aug26'!$H$5:$H$773,"MONTHLY_MOORAGE"))</f>
        <v>1</v>
      </c>
      <c r="N558" s="28" t="n">
        <f aca="false">IF(M558=0,"",SUMIFS('Source - Billing Aug26'!$I$5:$I$773,'Source - Billing Aug26'!$E$5:$E$773,A558,'Source - Billing Aug26'!$B$5:$B$773,Billing_Month,'Source - Billing Aug26'!$H$5:$H$773,"MONTHLY_MOORAGE"))</f>
        <v>40</v>
      </c>
      <c r="O558" s="28" t="n">
        <f aca="false">IF(M558=0,"",SUMIFS('Source - Billing Aug26'!$L$5:$L$773,'Source - Billing Aug26'!$E$5:$E$773,A558,'Source - Billing Aug26'!$B$5:$B$773,Billing_Month,'Source - Billing Aug26'!$H$5:$H$773,"MONTHLY_MOORAGE"))</f>
        <v>7.55</v>
      </c>
      <c r="P558" s="39" t="n">
        <f aca="false">IF(D558&lt;&gt;"OCCUPIED","",SUMIFS('Source - Billing Aug26'!$M$5:$M$773,'Source - Billing Aug26'!$E$5:$E$773,A558,'Source - Billing Aug26'!$B$5:$B$773,Billing_Month,'Source - Billing Aug26'!$H$5:$H$773,"MONTHLY_MOORAGE"))</f>
        <v>302</v>
      </c>
      <c r="Q558" s="39" t="n">
        <f aca="false">IF(D558&lt;&gt;"OCCUPIED","",P558-L558)</f>
        <v>0</v>
      </c>
      <c r="R558" s="26" t="str">
        <f aca="false">IF(D558&lt;&gt;"OCCUPIED","OUT OF SCOPE",IF(M558=0,"MISSING AUGUST BILL",IF(M558&gt;1,"DUPLICATE BILL",IF(ABS(Q558)&lt;0.01,"MATCH",IF(Q558&gt;0,"OVERBILLED","UNDERBILLED")))))</f>
        <v>MATCH</v>
      </c>
      <c r="S558" s="26" t="str">
        <f aca="false">IF(M558=0,"",IFERROR(INDEX('Source - Billing Aug26'!$C$5:$C$773,MATCH(A558,'Source - Billing Aug26'!$E$5:$E$773,0)),""))</f>
        <v>AC-EW-0220</v>
      </c>
    </row>
    <row r="559" customFormat="false" ht="15" hidden="false" customHeight="true" outlineLevel="0" collapsed="false">
      <c r="A559" s="26" t="str">
        <f aca="false">'Source - Inventory'!A549</f>
        <v>EW-0221</v>
      </c>
      <c r="B559" s="26" t="str">
        <f aca="false">'Source - Inventory'!B549</f>
        <v>Eastwey</v>
      </c>
      <c r="C559" s="26" t="str">
        <f aca="false">'Source - Inventory'!G549</f>
        <v>OPEN</v>
      </c>
      <c r="D559" s="26" t="str">
        <f aca="false">'Source - Inventory'!J549</f>
        <v>OCCUPIED</v>
      </c>
      <c r="E559" s="26" t="str">
        <f aca="false">'Source - Inventory'!L549</f>
        <v>WL-02645</v>
      </c>
      <c r="F559" s="26" t="str">
        <f aca="false">'Source - Inventory'!M549</f>
        <v>Rose Gonzalez</v>
      </c>
      <c r="G559" s="26" t="n">
        <f aca="false">'Source - Inventory'!E549</f>
        <v>28</v>
      </c>
      <c r="H559" s="28" t="n">
        <f aca="false">'Source - Inventory'!O549</f>
        <v>57.1</v>
      </c>
      <c r="I559" s="28" t="n">
        <f aca="false">IF(D559="OCCUPIED",ROUNDUP(H559,0),"")</f>
        <v>58</v>
      </c>
      <c r="J559" s="28" t="n">
        <f aca="false">IF(D559="OCCUPIED",MAX(G559,I559),"")</f>
        <v>58</v>
      </c>
      <c r="K559" s="28" t="n">
        <f aca="false">IF(D559&lt;&gt;"OCCUPIED","",IF(C559="COVERED",Covered_Rate,Open_Rate))</f>
        <v>7.55</v>
      </c>
      <c r="L559" s="39" t="n">
        <f aca="false">IF(D559="OCCUPIED",J559*K559,"")</f>
        <v>437.9</v>
      </c>
      <c r="M559" s="26" t="n">
        <f aca="false">IF(D559&lt;&gt;"OCCUPIED","",COUNTIFS('Source - Billing Aug26'!$E$5:$E$773,A559,'Source - Billing Aug26'!$B$5:$B$773,Billing_Month,'Source - Billing Aug26'!$H$5:$H$773,"MONTHLY_MOORAGE"))</f>
        <v>1</v>
      </c>
      <c r="N559" s="28" t="n">
        <f aca="false">IF(M559=0,"",SUMIFS('Source - Billing Aug26'!$I$5:$I$773,'Source - Billing Aug26'!$E$5:$E$773,A559,'Source - Billing Aug26'!$B$5:$B$773,Billing_Month,'Source - Billing Aug26'!$H$5:$H$773,"MONTHLY_MOORAGE"))</f>
        <v>58</v>
      </c>
      <c r="O559" s="28" t="n">
        <f aca="false">IF(M559=0,"",SUMIFS('Source - Billing Aug26'!$L$5:$L$773,'Source - Billing Aug26'!$E$5:$E$773,A559,'Source - Billing Aug26'!$B$5:$B$773,Billing_Month,'Source - Billing Aug26'!$H$5:$H$773,"MONTHLY_MOORAGE"))</f>
        <v>7.55</v>
      </c>
      <c r="P559" s="39" t="n">
        <f aca="false">IF(D559&lt;&gt;"OCCUPIED","",SUMIFS('Source - Billing Aug26'!$M$5:$M$773,'Source - Billing Aug26'!$E$5:$E$773,A559,'Source - Billing Aug26'!$B$5:$B$773,Billing_Month,'Source - Billing Aug26'!$H$5:$H$773,"MONTHLY_MOORAGE"))</f>
        <v>437.9</v>
      </c>
      <c r="Q559" s="39" t="n">
        <f aca="false">IF(D559&lt;&gt;"OCCUPIED","",P559-L559)</f>
        <v>0</v>
      </c>
      <c r="R559" s="26" t="str">
        <f aca="false">IF(D559&lt;&gt;"OCCUPIED","OUT OF SCOPE",IF(M559=0,"MISSING AUGUST BILL",IF(M559&gt;1,"DUPLICATE BILL",IF(ABS(Q559)&lt;0.01,"MATCH",IF(Q559&gt;0,"OVERBILLED","UNDERBILLED")))))</f>
        <v>MATCH</v>
      </c>
      <c r="S559" s="26" t="str">
        <f aca="false">IF(M559=0,"",IFERROR(INDEX('Source - Billing Aug26'!$C$5:$C$773,MATCH(A559,'Source - Billing Aug26'!$E$5:$E$773,0)),""))</f>
        <v>AC-EW-0221</v>
      </c>
    </row>
    <row r="560" customFormat="false" ht="15" hidden="false" customHeight="true" outlineLevel="0" collapsed="false">
      <c r="A560" s="26" t="str">
        <f aca="false">'Source - Inventory'!A550</f>
        <v>EW-0222</v>
      </c>
      <c r="B560" s="26" t="str">
        <f aca="false">'Source - Inventory'!B550</f>
        <v>Eastwey</v>
      </c>
      <c r="C560" s="26" t="str">
        <f aca="false">'Source - Inventory'!G550</f>
        <v>OPEN</v>
      </c>
      <c r="D560" s="26" t="str">
        <f aca="false">'Source - Inventory'!J550</f>
        <v>OCCUPIED</v>
      </c>
      <c r="E560" s="26" t="str">
        <f aca="false">'Source - Inventory'!L550</f>
        <v>WL-02910</v>
      </c>
      <c r="F560" s="26" t="str">
        <f aca="false">'Source - Inventory'!M550</f>
        <v>David Taylor</v>
      </c>
      <c r="G560" s="26" t="n">
        <f aca="false">'Source - Inventory'!E550</f>
        <v>24</v>
      </c>
      <c r="H560" s="28" t="n">
        <f aca="false">'Source - Inventory'!O550</f>
        <v>29.3</v>
      </c>
      <c r="I560" s="28" t="n">
        <f aca="false">IF(D560="OCCUPIED",ROUNDUP(H560,0),"")</f>
        <v>30</v>
      </c>
      <c r="J560" s="28" t="n">
        <f aca="false">IF(D560="OCCUPIED",MAX(G560,I560),"")</f>
        <v>30</v>
      </c>
      <c r="K560" s="28" t="n">
        <f aca="false">IF(D560&lt;&gt;"OCCUPIED","",IF(C560="COVERED",Covered_Rate,Open_Rate))</f>
        <v>7.55</v>
      </c>
      <c r="L560" s="39" t="n">
        <f aca="false">IF(D560="OCCUPIED",J560*K560,"")</f>
        <v>226.5</v>
      </c>
      <c r="M560" s="26" t="n">
        <f aca="false">IF(D560&lt;&gt;"OCCUPIED","",COUNTIFS('Source - Billing Aug26'!$E$5:$E$773,A560,'Source - Billing Aug26'!$B$5:$B$773,Billing_Month,'Source - Billing Aug26'!$H$5:$H$773,"MONTHLY_MOORAGE"))</f>
        <v>1</v>
      </c>
      <c r="N560" s="28" t="n">
        <f aca="false">IF(M560=0,"",SUMIFS('Source - Billing Aug26'!$I$5:$I$773,'Source - Billing Aug26'!$E$5:$E$773,A560,'Source - Billing Aug26'!$B$5:$B$773,Billing_Month,'Source - Billing Aug26'!$H$5:$H$773,"MONTHLY_MOORAGE"))</f>
        <v>30</v>
      </c>
      <c r="O560" s="28" t="n">
        <f aca="false">IF(M560=0,"",SUMIFS('Source - Billing Aug26'!$L$5:$L$773,'Source - Billing Aug26'!$E$5:$E$773,A560,'Source - Billing Aug26'!$B$5:$B$773,Billing_Month,'Source - Billing Aug26'!$H$5:$H$773,"MONTHLY_MOORAGE"))</f>
        <v>7.55</v>
      </c>
      <c r="P560" s="39" t="n">
        <f aca="false">IF(D560&lt;&gt;"OCCUPIED","",SUMIFS('Source - Billing Aug26'!$M$5:$M$773,'Source - Billing Aug26'!$E$5:$E$773,A560,'Source - Billing Aug26'!$B$5:$B$773,Billing_Month,'Source - Billing Aug26'!$H$5:$H$773,"MONTHLY_MOORAGE"))</f>
        <v>226.5</v>
      </c>
      <c r="Q560" s="39" t="n">
        <f aca="false">IF(D560&lt;&gt;"OCCUPIED","",P560-L560)</f>
        <v>0</v>
      </c>
      <c r="R560" s="26" t="str">
        <f aca="false">IF(D560&lt;&gt;"OCCUPIED","OUT OF SCOPE",IF(M560=0,"MISSING AUGUST BILL",IF(M560&gt;1,"DUPLICATE BILL",IF(ABS(Q560)&lt;0.01,"MATCH",IF(Q560&gt;0,"OVERBILLED","UNDERBILLED")))))</f>
        <v>MATCH</v>
      </c>
      <c r="S560" s="26" t="str">
        <f aca="false">IF(M560=0,"",IFERROR(INDEX('Source - Billing Aug26'!$C$5:$C$773,MATCH(A560,'Source - Billing Aug26'!$E$5:$E$773,0)),""))</f>
        <v>AC-EW-0222</v>
      </c>
    </row>
    <row r="561" customFormat="false" ht="15" hidden="false" customHeight="true" outlineLevel="0" collapsed="false">
      <c r="A561" s="26" t="str">
        <f aca="false">'Source - Inventory'!A551</f>
        <v>EW-0223</v>
      </c>
      <c r="B561" s="26" t="str">
        <f aca="false">'Source - Inventory'!B551</f>
        <v>Eastwey</v>
      </c>
      <c r="C561" s="26" t="str">
        <f aca="false">'Source - Inventory'!G551</f>
        <v>OPEN</v>
      </c>
      <c r="D561" s="26" t="str">
        <f aca="false">'Source - Inventory'!J551</f>
        <v>OCCUPIED</v>
      </c>
      <c r="E561" s="26" t="str">
        <f aca="false">'Source - Inventory'!L551</f>
        <v>WL-01945</v>
      </c>
      <c r="F561" s="26" t="str">
        <f aca="false">'Source - Inventory'!M551</f>
        <v>Jacob Bonilla</v>
      </c>
      <c r="G561" s="26" t="n">
        <f aca="false">'Source - Inventory'!E551</f>
        <v>36</v>
      </c>
      <c r="H561" s="28" t="n">
        <f aca="false">'Source - Inventory'!O551</f>
        <v>19</v>
      </c>
      <c r="I561" s="28" t="n">
        <f aca="false">IF(D561="OCCUPIED",ROUNDUP(H561,0),"")</f>
        <v>19</v>
      </c>
      <c r="J561" s="28" t="n">
        <f aca="false">IF(D561="OCCUPIED",MAX(G561,I561),"")</f>
        <v>36</v>
      </c>
      <c r="K561" s="28" t="n">
        <f aca="false">IF(D561&lt;&gt;"OCCUPIED","",IF(C561="COVERED",Covered_Rate,Open_Rate))</f>
        <v>7.55</v>
      </c>
      <c r="L561" s="39" t="n">
        <f aca="false">IF(D561="OCCUPIED",J561*K561,"")</f>
        <v>271.8</v>
      </c>
      <c r="M561" s="26" t="n">
        <f aca="false">IF(D561&lt;&gt;"OCCUPIED","",COUNTIFS('Source - Billing Aug26'!$E$5:$E$773,A561,'Source - Billing Aug26'!$B$5:$B$773,Billing_Month,'Source - Billing Aug26'!$H$5:$H$773,"MONTHLY_MOORAGE"))</f>
        <v>1</v>
      </c>
      <c r="N561" s="28" t="n">
        <f aca="false">IF(M561=0,"",SUMIFS('Source - Billing Aug26'!$I$5:$I$773,'Source - Billing Aug26'!$E$5:$E$773,A561,'Source - Billing Aug26'!$B$5:$B$773,Billing_Month,'Source - Billing Aug26'!$H$5:$H$773,"MONTHLY_MOORAGE"))</f>
        <v>36</v>
      </c>
      <c r="O561" s="28" t="n">
        <f aca="false">IF(M561=0,"",SUMIFS('Source - Billing Aug26'!$L$5:$L$773,'Source - Billing Aug26'!$E$5:$E$773,A561,'Source - Billing Aug26'!$B$5:$B$773,Billing_Month,'Source - Billing Aug26'!$H$5:$H$773,"MONTHLY_MOORAGE"))</f>
        <v>7.55</v>
      </c>
      <c r="P561" s="39" t="n">
        <f aca="false">IF(D561&lt;&gt;"OCCUPIED","",SUMIFS('Source - Billing Aug26'!$M$5:$M$773,'Source - Billing Aug26'!$E$5:$E$773,A561,'Source - Billing Aug26'!$B$5:$B$773,Billing_Month,'Source - Billing Aug26'!$H$5:$H$773,"MONTHLY_MOORAGE"))</f>
        <v>271.8</v>
      </c>
      <c r="Q561" s="39" t="n">
        <f aca="false">IF(D561&lt;&gt;"OCCUPIED","",P561-L561)</f>
        <v>0</v>
      </c>
      <c r="R561" s="26" t="str">
        <f aca="false">IF(D561&lt;&gt;"OCCUPIED","OUT OF SCOPE",IF(M561=0,"MISSING AUGUST BILL",IF(M561&gt;1,"DUPLICATE BILL",IF(ABS(Q561)&lt;0.01,"MATCH",IF(Q561&gt;0,"OVERBILLED","UNDERBILLED")))))</f>
        <v>MATCH</v>
      </c>
      <c r="S561" s="26" t="str">
        <f aca="false">IF(M561=0,"",IFERROR(INDEX('Source - Billing Aug26'!$C$5:$C$773,MATCH(A561,'Source - Billing Aug26'!$E$5:$E$773,0)),""))</f>
        <v>AC-EW-0223</v>
      </c>
    </row>
    <row r="562" customFormat="false" ht="15" hidden="false" customHeight="true" outlineLevel="0" collapsed="false">
      <c r="A562" s="26" t="str">
        <f aca="false">'Source - Inventory'!A552</f>
        <v>EW-0224</v>
      </c>
      <c r="B562" s="26" t="str">
        <f aca="false">'Source - Inventory'!B552</f>
        <v>Eastwey</v>
      </c>
      <c r="C562" s="26" t="str">
        <f aca="false">'Source - Inventory'!G552</f>
        <v>OPEN</v>
      </c>
      <c r="D562" s="26" t="str">
        <f aca="false">'Source - Inventory'!J552</f>
        <v>OCCUPIED</v>
      </c>
      <c r="E562" s="26" t="str">
        <f aca="false">'Source - Inventory'!L552</f>
        <v>WL-01127</v>
      </c>
      <c r="F562" s="26" t="str">
        <f aca="false">'Source - Inventory'!M552</f>
        <v>Thomas Hawkins</v>
      </c>
      <c r="G562" s="26" t="n">
        <f aca="false">'Source - Inventory'!E552</f>
        <v>24</v>
      </c>
      <c r="H562" s="28" t="n">
        <f aca="false">'Source - Inventory'!O552</f>
        <v>49.6</v>
      </c>
      <c r="I562" s="28" t="n">
        <f aca="false">IF(D562="OCCUPIED",ROUNDUP(H562,0),"")</f>
        <v>50</v>
      </c>
      <c r="J562" s="28" t="n">
        <f aca="false">IF(D562="OCCUPIED",MAX(G562,I562),"")</f>
        <v>50</v>
      </c>
      <c r="K562" s="28" t="n">
        <f aca="false">IF(D562&lt;&gt;"OCCUPIED","",IF(C562="COVERED",Covered_Rate,Open_Rate))</f>
        <v>7.55</v>
      </c>
      <c r="L562" s="39" t="n">
        <f aca="false">IF(D562="OCCUPIED",J562*K562,"")</f>
        <v>377.5</v>
      </c>
      <c r="M562" s="26" t="n">
        <f aca="false">IF(D562&lt;&gt;"OCCUPIED","",COUNTIFS('Source - Billing Aug26'!$E$5:$E$773,A562,'Source - Billing Aug26'!$B$5:$B$773,Billing_Month,'Source - Billing Aug26'!$H$5:$H$773,"MONTHLY_MOORAGE"))</f>
        <v>1</v>
      </c>
      <c r="N562" s="28" t="n">
        <f aca="false">IF(M562=0,"",SUMIFS('Source - Billing Aug26'!$I$5:$I$773,'Source - Billing Aug26'!$E$5:$E$773,A562,'Source - Billing Aug26'!$B$5:$B$773,Billing_Month,'Source - Billing Aug26'!$H$5:$H$773,"MONTHLY_MOORAGE"))</f>
        <v>50</v>
      </c>
      <c r="O562" s="28" t="n">
        <f aca="false">IF(M562=0,"",SUMIFS('Source - Billing Aug26'!$L$5:$L$773,'Source - Billing Aug26'!$E$5:$E$773,A562,'Source - Billing Aug26'!$B$5:$B$773,Billing_Month,'Source - Billing Aug26'!$H$5:$H$773,"MONTHLY_MOORAGE"))</f>
        <v>7.55</v>
      </c>
      <c r="P562" s="39" t="n">
        <f aca="false">IF(D562&lt;&gt;"OCCUPIED","",SUMIFS('Source - Billing Aug26'!$M$5:$M$773,'Source - Billing Aug26'!$E$5:$E$773,A562,'Source - Billing Aug26'!$B$5:$B$773,Billing_Month,'Source - Billing Aug26'!$H$5:$H$773,"MONTHLY_MOORAGE"))</f>
        <v>377.5</v>
      </c>
      <c r="Q562" s="39" t="n">
        <f aca="false">IF(D562&lt;&gt;"OCCUPIED","",P562-L562)</f>
        <v>0</v>
      </c>
      <c r="R562" s="26" t="str">
        <f aca="false">IF(D562&lt;&gt;"OCCUPIED","OUT OF SCOPE",IF(M562=0,"MISSING AUGUST BILL",IF(M562&gt;1,"DUPLICATE BILL",IF(ABS(Q562)&lt;0.01,"MATCH",IF(Q562&gt;0,"OVERBILLED","UNDERBILLED")))))</f>
        <v>MATCH</v>
      </c>
      <c r="S562" s="26" t="str">
        <f aca="false">IF(M562=0,"",IFERROR(INDEX('Source - Billing Aug26'!$C$5:$C$773,MATCH(A562,'Source - Billing Aug26'!$E$5:$E$773,0)),""))</f>
        <v>AC-EW-0224</v>
      </c>
    </row>
    <row r="563" customFormat="false" ht="15" hidden="false" customHeight="true" outlineLevel="0" collapsed="false">
      <c r="A563" s="26" t="str">
        <f aca="false">'Source - Inventory'!A553</f>
        <v>EW-0301</v>
      </c>
      <c r="B563" s="26" t="str">
        <f aca="false">'Source - Inventory'!B553</f>
        <v>Eastwey</v>
      </c>
      <c r="C563" s="26" t="str">
        <f aca="false">'Source - Inventory'!G553</f>
        <v>OPEN</v>
      </c>
      <c r="D563" s="26" t="str">
        <f aca="false">'Source - Inventory'!J553</f>
        <v>RESERVED</v>
      </c>
      <c r="E563" s="26" t="n">
        <f aca="false">'Source - Inventory'!L553</f>
        <v>0</v>
      </c>
      <c r="F563" s="26" t="n">
        <f aca="false">'Source - Inventory'!M553</f>
        <v>0</v>
      </c>
      <c r="G563" s="26" t="n">
        <f aca="false">'Source - Inventory'!E553</f>
        <v>28</v>
      </c>
      <c r="H563" s="28" t="n">
        <f aca="false">'Source - Inventory'!O553</f>
        <v>0</v>
      </c>
      <c r="I563" s="28" t="str">
        <f aca="false">IF(D563="OCCUPIED",ROUNDUP(H563,0),"")</f>
        <v/>
      </c>
      <c r="J563" s="28" t="str">
        <f aca="false">IF(D563="OCCUPIED",MAX(G563,I563),"")</f>
        <v/>
      </c>
      <c r="K563" s="28" t="str">
        <f aca="false">IF(D563&lt;&gt;"OCCUPIED","",IF(C563="COVERED",Covered_Rate,Open_Rate))</f>
        <v/>
      </c>
      <c r="L563" s="39" t="str">
        <f aca="false">IF(D563="OCCUPIED",J563*K563,"")</f>
        <v/>
      </c>
      <c r="M563" s="26" t="str">
        <f aca="false">IF(D563&lt;&gt;"OCCUPIED","",COUNTIFS('Source - Billing Aug26'!$E$5:$E$773,A563,'Source - Billing Aug26'!$B$5:$B$773,Billing_Month,'Source - Billing Aug26'!$H$5:$H$773,"MONTHLY_MOORAGE"))</f>
        <v/>
      </c>
      <c r="N563" s="28" t="n">
        <f aca="false">IF(M563=0,"",SUMIFS('Source - Billing Aug26'!$I$5:$I$773,'Source - Billing Aug26'!$E$5:$E$773,A563,'Source - Billing Aug26'!$B$5:$B$773,Billing_Month,'Source - Billing Aug26'!$H$5:$H$773,"MONTHLY_MOORAGE"))</f>
        <v>0</v>
      </c>
      <c r="O563" s="28" t="n">
        <f aca="false">IF(M563=0,"",SUMIFS('Source - Billing Aug26'!$L$5:$L$773,'Source - Billing Aug26'!$E$5:$E$773,A563,'Source - Billing Aug26'!$B$5:$B$773,Billing_Month,'Source - Billing Aug26'!$H$5:$H$773,"MONTHLY_MOORAGE"))</f>
        <v>0</v>
      </c>
      <c r="P563" s="39" t="str">
        <f aca="false">IF(D563&lt;&gt;"OCCUPIED","",SUMIFS('Source - Billing Aug26'!$M$5:$M$773,'Source - Billing Aug26'!$E$5:$E$773,A563,'Source - Billing Aug26'!$B$5:$B$773,Billing_Month,'Source - Billing Aug26'!$H$5:$H$773,"MONTHLY_MOORAGE"))</f>
        <v/>
      </c>
      <c r="Q563" s="39" t="str">
        <f aca="false">IF(D563&lt;&gt;"OCCUPIED","",P563-L563)</f>
        <v/>
      </c>
      <c r="R563" s="26" t="str">
        <f aca="false">IF(D563&lt;&gt;"OCCUPIED","OUT OF SCOPE",IF(M563=0,"MISSING AUGUST BILL",IF(M563&gt;1,"DUPLICATE BILL",IF(ABS(Q563)&lt;0.01,"MATCH",IF(Q563&gt;0,"OVERBILLED","UNDERBILLED")))))</f>
        <v>OUT OF SCOPE</v>
      </c>
      <c r="S563" s="26" t="str">
        <f aca="false">IF(M563=0,"",IFERROR(INDEX('Source - Billing Aug26'!$C$5:$C$773,MATCH(A563,'Source - Billing Aug26'!$E$5:$E$773,0)),""))</f>
        <v/>
      </c>
    </row>
    <row r="564" customFormat="false" ht="15" hidden="false" customHeight="true" outlineLevel="0" collapsed="false">
      <c r="A564" s="26" t="str">
        <f aca="false">'Source - Inventory'!A554</f>
        <v>EW-0302</v>
      </c>
      <c r="B564" s="26" t="str">
        <f aca="false">'Source - Inventory'!B554</f>
        <v>Eastwey</v>
      </c>
      <c r="C564" s="26" t="str">
        <f aca="false">'Source - Inventory'!G554</f>
        <v>OPEN</v>
      </c>
      <c r="D564" s="26" t="str">
        <f aca="false">'Source - Inventory'!J554</f>
        <v>OCCUPIED</v>
      </c>
      <c r="E564" s="26" t="str">
        <f aca="false">'Source - Inventory'!L554</f>
        <v>WL-01910</v>
      </c>
      <c r="F564" s="26" t="str">
        <f aca="false">'Source - Inventory'!M554</f>
        <v>Charles Gates</v>
      </c>
      <c r="G564" s="26" t="n">
        <f aca="false">'Source - Inventory'!E554</f>
        <v>40</v>
      </c>
      <c r="H564" s="28" t="n">
        <f aca="false">'Source - Inventory'!O554</f>
        <v>49.2</v>
      </c>
      <c r="I564" s="28" t="n">
        <f aca="false">IF(D564="OCCUPIED",ROUNDUP(H564,0),"")</f>
        <v>50</v>
      </c>
      <c r="J564" s="28" t="n">
        <f aca="false">IF(D564="OCCUPIED",MAX(G564,I564),"")</f>
        <v>50</v>
      </c>
      <c r="K564" s="28" t="n">
        <f aca="false">IF(D564&lt;&gt;"OCCUPIED","",IF(C564="COVERED",Covered_Rate,Open_Rate))</f>
        <v>7.55</v>
      </c>
      <c r="L564" s="39" t="n">
        <f aca="false">IF(D564="OCCUPIED",J564*K564,"")</f>
        <v>377.5</v>
      </c>
      <c r="M564" s="26" t="n">
        <f aca="false">IF(D564&lt;&gt;"OCCUPIED","",COUNTIFS('Source - Billing Aug26'!$E$5:$E$773,A564,'Source - Billing Aug26'!$B$5:$B$773,Billing_Month,'Source - Billing Aug26'!$H$5:$H$773,"MONTHLY_MOORAGE"))</f>
        <v>1</v>
      </c>
      <c r="N564" s="28" t="n">
        <f aca="false">IF(M564=0,"",SUMIFS('Source - Billing Aug26'!$I$5:$I$773,'Source - Billing Aug26'!$E$5:$E$773,A564,'Source - Billing Aug26'!$B$5:$B$773,Billing_Month,'Source - Billing Aug26'!$H$5:$H$773,"MONTHLY_MOORAGE"))</f>
        <v>50</v>
      </c>
      <c r="O564" s="28" t="n">
        <f aca="false">IF(M564=0,"",SUMIFS('Source - Billing Aug26'!$L$5:$L$773,'Source - Billing Aug26'!$E$5:$E$773,A564,'Source - Billing Aug26'!$B$5:$B$773,Billing_Month,'Source - Billing Aug26'!$H$5:$H$773,"MONTHLY_MOORAGE"))</f>
        <v>7.55</v>
      </c>
      <c r="P564" s="39" t="n">
        <f aca="false">IF(D564&lt;&gt;"OCCUPIED","",SUMIFS('Source - Billing Aug26'!$M$5:$M$773,'Source - Billing Aug26'!$E$5:$E$773,A564,'Source - Billing Aug26'!$B$5:$B$773,Billing_Month,'Source - Billing Aug26'!$H$5:$H$773,"MONTHLY_MOORAGE"))</f>
        <v>377.5</v>
      </c>
      <c r="Q564" s="39" t="n">
        <f aca="false">IF(D564&lt;&gt;"OCCUPIED","",P564-L564)</f>
        <v>0</v>
      </c>
      <c r="R564" s="26" t="str">
        <f aca="false">IF(D564&lt;&gt;"OCCUPIED","OUT OF SCOPE",IF(M564=0,"MISSING AUGUST BILL",IF(M564&gt;1,"DUPLICATE BILL",IF(ABS(Q564)&lt;0.01,"MATCH",IF(Q564&gt;0,"OVERBILLED","UNDERBILLED")))))</f>
        <v>MATCH</v>
      </c>
      <c r="S564" s="26" t="str">
        <f aca="false">IF(M564=0,"",IFERROR(INDEX('Source - Billing Aug26'!$C$5:$C$773,MATCH(A564,'Source - Billing Aug26'!$E$5:$E$773,0)),""))</f>
        <v>AC-EW-0302</v>
      </c>
    </row>
    <row r="565" customFormat="false" ht="15" hidden="false" customHeight="true" outlineLevel="0" collapsed="false">
      <c r="A565" s="26" t="str">
        <f aca="false">'Source - Inventory'!A555</f>
        <v>EW-0303</v>
      </c>
      <c r="B565" s="26" t="str">
        <f aca="false">'Source - Inventory'!B555</f>
        <v>Eastwey</v>
      </c>
      <c r="C565" s="26" t="str">
        <f aca="false">'Source - Inventory'!G555</f>
        <v>OPEN</v>
      </c>
      <c r="D565" s="26" t="str">
        <f aca="false">'Source - Inventory'!J555</f>
        <v>OCCUPIED</v>
      </c>
      <c r="E565" s="26" t="str">
        <f aca="false">'Source - Inventory'!L555</f>
        <v>WL-01094</v>
      </c>
      <c r="F565" s="26" t="str">
        <f aca="false">'Source - Inventory'!M555</f>
        <v>Denise Jenkins</v>
      </c>
      <c r="G565" s="26" t="n">
        <f aca="false">'Source - Inventory'!E555</f>
        <v>40</v>
      </c>
      <c r="H565" s="28" t="n">
        <f aca="false">'Source - Inventory'!O555</f>
        <v>29.4</v>
      </c>
      <c r="I565" s="28" t="n">
        <f aca="false">IF(D565="OCCUPIED",ROUNDUP(H565,0),"")</f>
        <v>30</v>
      </c>
      <c r="J565" s="28" t="n">
        <f aca="false">IF(D565="OCCUPIED",MAX(G565,I565),"")</f>
        <v>40</v>
      </c>
      <c r="K565" s="28" t="n">
        <f aca="false">IF(D565&lt;&gt;"OCCUPIED","",IF(C565="COVERED",Covered_Rate,Open_Rate))</f>
        <v>7.55</v>
      </c>
      <c r="L565" s="39" t="n">
        <f aca="false">IF(D565="OCCUPIED",J565*K565,"")</f>
        <v>302</v>
      </c>
      <c r="M565" s="26" t="n">
        <f aca="false">IF(D565&lt;&gt;"OCCUPIED","",COUNTIFS('Source - Billing Aug26'!$E$5:$E$773,A565,'Source - Billing Aug26'!$B$5:$B$773,Billing_Month,'Source - Billing Aug26'!$H$5:$H$773,"MONTHLY_MOORAGE"))</f>
        <v>1</v>
      </c>
      <c r="N565" s="28" t="n">
        <f aca="false">IF(M565=0,"",SUMIFS('Source - Billing Aug26'!$I$5:$I$773,'Source - Billing Aug26'!$E$5:$E$773,A565,'Source - Billing Aug26'!$B$5:$B$773,Billing_Month,'Source - Billing Aug26'!$H$5:$H$773,"MONTHLY_MOORAGE"))</f>
        <v>40</v>
      </c>
      <c r="O565" s="28" t="n">
        <f aca="false">IF(M565=0,"",SUMIFS('Source - Billing Aug26'!$L$5:$L$773,'Source - Billing Aug26'!$E$5:$E$773,A565,'Source - Billing Aug26'!$B$5:$B$773,Billing_Month,'Source - Billing Aug26'!$H$5:$H$773,"MONTHLY_MOORAGE"))</f>
        <v>7.55</v>
      </c>
      <c r="P565" s="39" t="n">
        <f aca="false">IF(D565&lt;&gt;"OCCUPIED","",SUMIFS('Source - Billing Aug26'!$M$5:$M$773,'Source - Billing Aug26'!$E$5:$E$773,A565,'Source - Billing Aug26'!$B$5:$B$773,Billing_Month,'Source - Billing Aug26'!$H$5:$H$773,"MONTHLY_MOORAGE"))</f>
        <v>302</v>
      </c>
      <c r="Q565" s="39" t="n">
        <f aca="false">IF(D565&lt;&gt;"OCCUPIED","",P565-L565)</f>
        <v>0</v>
      </c>
      <c r="R565" s="26" t="str">
        <f aca="false">IF(D565&lt;&gt;"OCCUPIED","OUT OF SCOPE",IF(M565=0,"MISSING AUGUST BILL",IF(M565&gt;1,"DUPLICATE BILL",IF(ABS(Q565)&lt;0.01,"MATCH",IF(Q565&gt;0,"OVERBILLED","UNDERBILLED")))))</f>
        <v>MATCH</v>
      </c>
      <c r="S565" s="26" t="str">
        <f aca="false">IF(M565=0,"",IFERROR(INDEX('Source - Billing Aug26'!$C$5:$C$773,MATCH(A565,'Source - Billing Aug26'!$E$5:$E$773,0)),""))</f>
        <v>AC-EW-0303</v>
      </c>
    </row>
    <row r="566" customFormat="false" ht="15" hidden="false" customHeight="true" outlineLevel="0" collapsed="false">
      <c r="A566" s="26" t="str">
        <f aca="false">'Source - Inventory'!A556</f>
        <v>EW-0304</v>
      </c>
      <c r="B566" s="26" t="str">
        <f aca="false">'Source - Inventory'!B556</f>
        <v>Eastwey</v>
      </c>
      <c r="C566" s="26" t="str">
        <f aca="false">'Source - Inventory'!G556</f>
        <v>OPEN</v>
      </c>
      <c r="D566" s="26" t="str">
        <f aca="false">'Source - Inventory'!J556</f>
        <v>OCCUPIED</v>
      </c>
      <c r="E566" s="26" t="str">
        <f aca="false">'Source - Inventory'!L556</f>
        <v>WL-03721</v>
      </c>
      <c r="F566" s="26" t="str">
        <f aca="false">'Source - Inventory'!M556</f>
        <v>Ann Vaughn</v>
      </c>
      <c r="G566" s="26" t="n">
        <f aca="false">'Source - Inventory'!E556</f>
        <v>36</v>
      </c>
      <c r="H566" s="28" t="n">
        <f aca="false">'Source - Inventory'!O556</f>
        <v>39.1</v>
      </c>
      <c r="I566" s="28" t="n">
        <f aca="false">IF(D566="OCCUPIED",ROUNDUP(H566,0),"")</f>
        <v>40</v>
      </c>
      <c r="J566" s="28" t="n">
        <f aca="false">IF(D566="OCCUPIED",MAX(G566,I566),"")</f>
        <v>40</v>
      </c>
      <c r="K566" s="28" t="n">
        <f aca="false">IF(D566&lt;&gt;"OCCUPIED","",IF(C566="COVERED",Covered_Rate,Open_Rate))</f>
        <v>7.55</v>
      </c>
      <c r="L566" s="39" t="n">
        <f aca="false">IF(D566="OCCUPIED",J566*K566,"")</f>
        <v>302</v>
      </c>
      <c r="M566" s="26" t="n">
        <f aca="false">IF(D566&lt;&gt;"OCCUPIED","",COUNTIFS('Source - Billing Aug26'!$E$5:$E$773,A566,'Source - Billing Aug26'!$B$5:$B$773,Billing_Month,'Source - Billing Aug26'!$H$5:$H$773,"MONTHLY_MOORAGE"))</f>
        <v>1</v>
      </c>
      <c r="N566" s="28" t="n">
        <f aca="false">IF(M566=0,"",SUMIFS('Source - Billing Aug26'!$I$5:$I$773,'Source - Billing Aug26'!$E$5:$E$773,A566,'Source - Billing Aug26'!$B$5:$B$773,Billing_Month,'Source - Billing Aug26'!$H$5:$H$773,"MONTHLY_MOORAGE"))</f>
        <v>40</v>
      </c>
      <c r="O566" s="28" t="n">
        <f aca="false">IF(M566=0,"",SUMIFS('Source - Billing Aug26'!$L$5:$L$773,'Source - Billing Aug26'!$E$5:$E$773,A566,'Source - Billing Aug26'!$B$5:$B$773,Billing_Month,'Source - Billing Aug26'!$H$5:$H$773,"MONTHLY_MOORAGE"))</f>
        <v>7.55</v>
      </c>
      <c r="P566" s="39" t="n">
        <f aca="false">IF(D566&lt;&gt;"OCCUPIED","",SUMIFS('Source - Billing Aug26'!$M$5:$M$773,'Source - Billing Aug26'!$E$5:$E$773,A566,'Source - Billing Aug26'!$B$5:$B$773,Billing_Month,'Source - Billing Aug26'!$H$5:$H$773,"MONTHLY_MOORAGE"))</f>
        <v>302</v>
      </c>
      <c r="Q566" s="39" t="n">
        <f aca="false">IF(D566&lt;&gt;"OCCUPIED","",P566-L566)</f>
        <v>0</v>
      </c>
      <c r="R566" s="26" t="str">
        <f aca="false">IF(D566&lt;&gt;"OCCUPIED","OUT OF SCOPE",IF(M566=0,"MISSING AUGUST BILL",IF(M566&gt;1,"DUPLICATE BILL",IF(ABS(Q566)&lt;0.01,"MATCH",IF(Q566&gt;0,"OVERBILLED","UNDERBILLED")))))</f>
        <v>MATCH</v>
      </c>
      <c r="S566" s="26" t="str">
        <f aca="false">IF(M566=0,"",IFERROR(INDEX('Source - Billing Aug26'!$C$5:$C$773,MATCH(A566,'Source - Billing Aug26'!$E$5:$E$773,0)),""))</f>
        <v>AC-EW-0304</v>
      </c>
    </row>
    <row r="567" customFormat="false" ht="15" hidden="false" customHeight="true" outlineLevel="0" collapsed="false">
      <c r="A567" s="26" t="str">
        <f aca="false">'Source - Inventory'!A557</f>
        <v>EW-0305</v>
      </c>
      <c r="B567" s="26" t="str">
        <f aca="false">'Source - Inventory'!B557</f>
        <v>Eastwey</v>
      </c>
      <c r="C567" s="26" t="str">
        <f aca="false">'Source - Inventory'!G557</f>
        <v>OPEN</v>
      </c>
      <c r="D567" s="26" t="str">
        <f aca="false">'Source - Inventory'!J557</f>
        <v>OCCUPIED</v>
      </c>
      <c r="E567" s="26" t="str">
        <f aca="false">'Source - Inventory'!L557</f>
        <v>WL-02577</v>
      </c>
      <c r="F567" s="26" t="str">
        <f aca="false">'Source - Inventory'!M557</f>
        <v>Aaron Higgins</v>
      </c>
      <c r="G567" s="26" t="n">
        <f aca="false">'Source - Inventory'!E557</f>
        <v>40</v>
      </c>
      <c r="H567" s="28" t="n">
        <f aca="false">'Source - Inventory'!O557</f>
        <v>61.9</v>
      </c>
      <c r="I567" s="28" t="n">
        <f aca="false">IF(D567="OCCUPIED",ROUNDUP(H567,0),"")</f>
        <v>62</v>
      </c>
      <c r="J567" s="28" t="n">
        <f aca="false">IF(D567="OCCUPIED",MAX(G567,I567),"")</f>
        <v>62</v>
      </c>
      <c r="K567" s="28" t="n">
        <f aca="false">IF(D567&lt;&gt;"OCCUPIED","",IF(C567="COVERED",Covered_Rate,Open_Rate))</f>
        <v>7.55</v>
      </c>
      <c r="L567" s="39" t="n">
        <f aca="false">IF(D567="OCCUPIED",J567*K567,"")</f>
        <v>468.1</v>
      </c>
      <c r="M567" s="26" t="n">
        <f aca="false">IF(D567&lt;&gt;"OCCUPIED","",COUNTIFS('Source - Billing Aug26'!$E$5:$E$773,A567,'Source - Billing Aug26'!$B$5:$B$773,Billing_Month,'Source - Billing Aug26'!$H$5:$H$773,"MONTHLY_MOORAGE"))</f>
        <v>1</v>
      </c>
      <c r="N567" s="28" t="n">
        <f aca="false">IF(M567=0,"",SUMIFS('Source - Billing Aug26'!$I$5:$I$773,'Source - Billing Aug26'!$E$5:$E$773,A567,'Source - Billing Aug26'!$B$5:$B$773,Billing_Month,'Source - Billing Aug26'!$H$5:$H$773,"MONTHLY_MOORAGE"))</f>
        <v>62</v>
      </c>
      <c r="O567" s="28" t="n">
        <f aca="false">IF(M567=0,"",SUMIFS('Source - Billing Aug26'!$L$5:$L$773,'Source - Billing Aug26'!$E$5:$E$773,A567,'Source - Billing Aug26'!$B$5:$B$773,Billing_Month,'Source - Billing Aug26'!$H$5:$H$773,"MONTHLY_MOORAGE"))</f>
        <v>7.55</v>
      </c>
      <c r="P567" s="39" t="n">
        <f aca="false">IF(D567&lt;&gt;"OCCUPIED","",SUMIFS('Source - Billing Aug26'!$M$5:$M$773,'Source - Billing Aug26'!$E$5:$E$773,A567,'Source - Billing Aug26'!$B$5:$B$773,Billing_Month,'Source - Billing Aug26'!$H$5:$H$773,"MONTHLY_MOORAGE"))</f>
        <v>468.1</v>
      </c>
      <c r="Q567" s="39" t="n">
        <f aca="false">IF(D567&lt;&gt;"OCCUPIED","",P567-L567)</f>
        <v>0</v>
      </c>
      <c r="R567" s="26" t="str">
        <f aca="false">IF(D567&lt;&gt;"OCCUPIED","OUT OF SCOPE",IF(M567=0,"MISSING AUGUST BILL",IF(M567&gt;1,"DUPLICATE BILL",IF(ABS(Q567)&lt;0.01,"MATCH",IF(Q567&gt;0,"OVERBILLED","UNDERBILLED")))))</f>
        <v>MATCH</v>
      </c>
      <c r="S567" s="26" t="str">
        <f aca="false">IF(M567=0,"",IFERROR(INDEX('Source - Billing Aug26'!$C$5:$C$773,MATCH(A567,'Source - Billing Aug26'!$E$5:$E$773,0)),""))</f>
        <v>AC-EW-0305</v>
      </c>
    </row>
    <row r="568" customFormat="false" ht="15" hidden="false" customHeight="true" outlineLevel="0" collapsed="false">
      <c r="A568" s="26" t="str">
        <f aca="false">'Source - Inventory'!A558</f>
        <v>EW-0306</v>
      </c>
      <c r="B568" s="26" t="str">
        <f aca="false">'Source - Inventory'!B558</f>
        <v>Eastwey</v>
      </c>
      <c r="C568" s="26" t="str">
        <f aca="false">'Source - Inventory'!G558</f>
        <v>OPEN</v>
      </c>
      <c r="D568" s="26" t="str">
        <f aca="false">'Source - Inventory'!J558</f>
        <v>OCCUPIED</v>
      </c>
      <c r="E568" s="26" t="str">
        <f aca="false">'Source - Inventory'!L558</f>
        <v>WL-01860</v>
      </c>
      <c r="F568" s="26" t="str">
        <f aca="false">'Source - Inventory'!M558</f>
        <v>Justin Brown</v>
      </c>
      <c r="G568" s="26" t="n">
        <f aca="false">'Source - Inventory'!E558</f>
        <v>50</v>
      </c>
      <c r="H568" s="28" t="n">
        <f aca="false">'Source - Inventory'!O558</f>
        <v>21</v>
      </c>
      <c r="I568" s="28" t="n">
        <f aca="false">IF(D568="OCCUPIED",ROUNDUP(H568,0),"")</f>
        <v>21</v>
      </c>
      <c r="J568" s="28" t="n">
        <f aca="false">IF(D568="OCCUPIED",MAX(G568,I568),"")</f>
        <v>50</v>
      </c>
      <c r="K568" s="28" t="n">
        <f aca="false">IF(D568&lt;&gt;"OCCUPIED","",IF(C568="COVERED",Covered_Rate,Open_Rate))</f>
        <v>7.55</v>
      </c>
      <c r="L568" s="39" t="n">
        <f aca="false">IF(D568="OCCUPIED",J568*K568,"")</f>
        <v>377.5</v>
      </c>
      <c r="M568" s="26" t="n">
        <f aca="false">IF(D568&lt;&gt;"OCCUPIED","",COUNTIFS('Source - Billing Aug26'!$E$5:$E$773,A568,'Source - Billing Aug26'!$B$5:$B$773,Billing_Month,'Source - Billing Aug26'!$H$5:$H$773,"MONTHLY_MOORAGE"))</f>
        <v>1</v>
      </c>
      <c r="N568" s="28" t="n">
        <f aca="false">IF(M568=0,"",SUMIFS('Source - Billing Aug26'!$I$5:$I$773,'Source - Billing Aug26'!$E$5:$E$773,A568,'Source - Billing Aug26'!$B$5:$B$773,Billing_Month,'Source - Billing Aug26'!$H$5:$H$773,"MONTHLY_MOORAGE"))</f>
        <v>50</v>
      </c>
      <c r="O568" s="28" t="n">
        <f aca="false">IF(M568=0,"",SUMIFS('Source - Billing Aug26'!$L$5:$L$773,'Source - Billing Aug26'!$E$5:$E$773,A568,'Source - Billing Aug26'!$B$5:$B$773,Billing_Month,'Source - Billing Aug26'!$H$5:$H$773,"MONTHLY_MOORAGE"))</f>
        <v>7.55</v>
      </c>
      <c r="P568" s="39" t="n">
        <f aca="false">IF(D568&lt;&gt;"OCCUPIED","",SUMIFS('Source - Billing Aug26'!$M$5:$M$773,'Source - Billing Aug26'!$E$5:$E$773,A568,'Source - Billing Aug26'!$B$5:$B$773,Billing_Month,'Source - Billing Aug26'!$H$5:$H$773,"MONTHLY_MOORAGE"))</f>
        <v>377.5</v>
      </c>
      <c r="Q568" s="39" t="n">
        <f aca="false">IF(D568&lt;&gt;"OCCUPIED","",P568-L568)</f>
        <v>0</v>
      </c>
      <c r="R568" s="26" t="str">
        <f aca="false">IF(D568&lt;&gt;"OCCUPIED","OUT OF SCOPE",IF(M568=0,"MISSING AUGUST BILL",IF(M568&gt;1,"DUPLICATE BILL",IF(ABS(Q568)&lt;0.01,"MATCH",IF(Q568&gt;0,"OVERBILLED","UNDERBILLED")))))</f>
        <v>MATCH</v>
      </c>
      <c r="S568" s="26" t="str">
        <f aca="false">IF(M568=0,"",IFERROR(INDEX('Source - Billing Aug26'!$C$5:$C$773,MATCH(A568,'Source - Billing Aug26'!$E$5:$E$773,0)),""))</f>
        <v>AC-EW-0306</v>
      </c>
    </row>
    <row r="569" customFormat="false" ht="15" hidden="false" customHeight="true" outlineLevel="0" collapsed="false">
      <c r="A569" s="26" t="str">
        <f aca="false">'Source - Inventory'!A559</f>
        <v>EW-0307</v>
      </c>
      <c r="B569" s="26" t="str">
        <f aca="false">'Source - Inventory'!B559</f>
        <v>Eastwey</v>
      </c>
      <c r="C569" s="26" t="str">
        <f aca="false">'Source - Inventory'!G559</f>
        <v>OPEN</v>
      </c>
      <c r="D569" s="26" t="str">
        <f aca="false">'Source - Inventory'!J559</f>
        <v>OCCUPIED</v>
      </c>
      <c r="E569" s="26" t="str">
        <f aca="false">'Source - Inventory'!L559</f>
        <v>WL-01183</v>
      </c>
      <c r="F569" s="26" t="str">
        <f aca="false">'Source - Inventory'!M559</f>
        <v>Shelley Tucker</v>
      </c>
      <c r="G569" s="26" t="n">
        <f aca="false">'Source - Inventory'!E559</f>
        <v>70</v>
      </c>
      <c r="H569" s="28" t="n">
        <f aca="false">'Source - Inventory'!O559</f>
        <v>19.3</v>
      </c>
      <c r="I569" s="28" t="n">
        <f aca="false">IF(D569="OCCUPIED",ROUNDUP(H569,0),"")</f>
        <v>20</v>
      </c>
      <c r="J569" s="28" t="n">
        <f aca="false">IF(D569="OCCUPIED",MAX(G569,I569),"")</f>
        <v>70</v>
      </c>
      <c r="K569" s="28" t="n">
        <f aca="false">IF(D569&lt;&gt;"OCCUPIED","",IF(C569="COVERED",Covered_Rate,Open_Rate))</f>
        <v>7.55</v>
      </c>
      <c r="L569" s="39" t="n">
        <f aca="false">IF(D569="OCCUPIED",J569*K569,"")</f>
        <v>528.5</v>
      </c>
      <c r="M569" s="26" t="n">
        <f aca="false">IF(D569&lt;&gt;"OCCUPIED","",COUNTIFS('Source - Billing Aug26'!$E$5:$E$773,A569,'Source - Billing Aug26'!$B$5:$B$773,Billing_Month,'Source - Billing Aug26'!$H$5:$H$773,"MONTHLY_MOORAGE"))</f>
        <v>1</v>
      </c>
      <c r="N569" s="28" t="n">
        <f aca="false">IF(M569=0,"",SUMIFS('Source - Billing Aug26'!$I$5:$I$773,'Source - Billing Aug26'!$E$5:$E$773,A569,'Source - Billing Aug26'!$B$5:$B$773,Billing_Month,'Source - Billing Aug26'!$H$5:$H$773,"MONTHLY_MOORAGE"))</f>
        <v>70</v>
      </c>
      <c r="O569" s="28" t="n">
        <f aca="false">IF(M569=0,"",SUMIFS('Source - Billing Aug26'!$L$5:$L$773,'Source - Billing Aug26'!$E$5:$E$773,A569,'Source - Billing Aug26'!$B$5:$B$773,Billing_Month,'Source - Billing Aug26'!$H$5:$H$773,"MONTHLY_MOORAGE"))</f>
        <v>7.55</v>
      </c>
      <c r="P569" s="39" t="n">
        <f aca="false">IF(D569&lt;&gt;"OCCUPIED","",SUMIFS('Source - Billing Aug26'!$M$5:$M$773,'Source - Billing Aug26'!$E$5:$E$773,A569,'Source - Billing Aug26'!$B$5:$B$773,Billing_Month,'Source - Billing Aug26'!$H$5:$H$773,"MONTHLY_MOORAGE"))</f>
        <v>528.5</v>
      </c>
      <c r="Q569" s="39" t="n">
        <f aca="false">IF(D569&lt;&gt;"OCCUPIED","",P569-L569)</f>
        <v>0</v>
      </c>
      <c r="R569" s="26" t="str">
        <f aca="false">IF(D569&lt;&gt;"OCCUPIED","OUT OF SCOPE",IF(M569=0,"MISSING AUGUST BILL",IF(M569&gt;1,"DUPLICATE BILL",IF(ABS(Q569)&lt;0.01,"MATCH",IF(Q569&gt;0,"OVERBILLED","UNDERBILLED")))))</f>
        <v>MATCH</v>
      </c>
      <c r="S569" s="26" t="str">
        <f aca="false">IF(M569=0,"",IFERROR(INDEX('Source - Billing Aug26'!$C$5:$C$773,MATCH(A569,'Source - Billing Aug26'!$E$5:$E$773,0)),""))</f>
        <v>AC-EW-0307</v>
      </c>
    </row>
    <row r="570" customFormat="false" ht="15" hidden="false" customHeight="true" outlineLevel="0" collapsed="false">
      <c r="A570" s="26" t="str">
        <f aca="false">'Source - Inventory'!A560</f>
        <v>EW-0308</v>
      </c>
      <c r="B570" s="26" t="str">
        <f aca="false">'Source - Inventory'!B560</f>
        <v>Eastwey</v>
      </c>
      <c r="C570" s="26" t="str">
        <f aca="false">'Source - Inventory'!G560</f>
        <v>OPEN</v>
      </c>
      <c r="D570" s="26" t="str">
        <f aca="false">'Source - Inventory'!J560</f>
        <v>OCCUPIED</v>
      </c>
      <c r="E570" s="26" t="str">
        <f aca="false">'Source - Inventory'!L560</f>
        <v>WL-02107</v>
      </c>
      <c r="F570" s="26" t="str">
        <f aca="false">'Source - Inventory'!M560</f>
        <v>Brittany Baldwin</v>
      </c>
      <c r="G570" s="26" t="n">
        <f aca="false">'Source - Inventory'!E560</f>
        <v>28</v>
      </c>
      <c r="H570" s="28" t="n">
        <f aca="false">'Source - Inventory'!O560</f>
        <v>26.7</v>
      </c>
      <c r="I570" s="28" t="n">
        <f aca="false">IF(D570="OCCUPIED",ROUNDUP(H570,0),"")</f>
        <v>27</v>
      </c>
      <c r="J570" s="28" t="n">
        <f aca="false">IF(D570="OCCUPIED",MAX(G570,I570),"")</f>
        <v>28</v>
      </c>
      <c r="K570" s="28" t="n">
        <f aca="false">IF(D570&lt;&gt;"OCCUPIED","",IF(C570="COVERED",Covered_Rate,Open_Rate))</f>
        <v>7.55</v>
      </c>
      <c r="L570" s="39" t="n">
        <f aca="false">IF(D570="OCCUPIED",J570*K570,"")</f>
        <v>211.4</v>
      </c>
      <c r="M570" s="26" t="n">
        <f aca="false">IF(D570&lt;&gt;"OCCUPIED","",COUNTIFS('Source - Billing Aug26'!$E$5:$E$773,A570,'Source - Billing Aug26'!$B$5:$B$773,Billing_Month,'Source - Billing Aug26'!$H$5:$H$773,"MONTHLY_MOORAGE"))</f>
        <v>1</v>
      </c>
      <c r="N570" s="28" t="n">
        <f aca="false">IF(M570=0,"",SUMIFS('Source - Billing Aug26'!$I$5:$I$773,'Source - Billing Aug26'!$E$5:$E$773,A570,'Source - Billing Aug26'!$B$5:$B$773,Billing_Month,'Source - Billing Aug26'!$H$5:$H$773,"MONTHLY_MOORAGE"))</f>
        <v>28</v>
      </c>
      <c r="O570" s="28" t="n">
        <f aca="false">IF(M570=0,"",SUMIFS('Source - Billing Aug26'!$L$5:$L$773,'Source - Billing Aug26'!$E$5:$E$773,A570,'Source - Billing Aug26'!$B$5:$B$773,Billing_Month,'Source - Billing Aug26'!$H$5:$H$773,"MONTHLY_MOORAGE"))</f>
        <v>7.55</v>
      </c>
      <c r="P570" s="39" t="n">
        <f aca="false">IF(D570&lt;&gt;"OCCUPIED","",SUMIFS('Source - Billing Aug26'!$M$5:$M$773,'Source - Billing Aug26'!$E$5:$E$773,A570,'Source - Billing Aug26'!$B$5:$B$773,Billing_Month,'Source - Billing Aug26'!$H$5:$H$773,"MONTHLY_MOORAGE"))</f>
        <v>211.4</v>
      </c>
      <c r="Q570" s="39" t="n">
        <f aca="false">IF(D570&lt;&gt;"OCCUPIED","",P570-L570)</f>
        <v>0</v>
      </c>
      <c r="R570" s="26" t="str">
        <f aca="false">IF(D570&lt;&gt;"OCCUPIED","OUT OF SCOPE",IF(M570=0,"MISSING AUGUST BILL",IF(M570&gt;1,"DUPLICATE BILL",IF(ABS(Q570)&lt;0.01,"MATCH",IF(Q570&gt;0,"OVERBILLED","UNDERBILLED")))))</f>
        <v>MATCH</v>
      </c>
      <c r="S570" s="26" t="str">
        <f aca="false">IF(M570=0,"",IFERROR(INDEX('Source - Billing Aug26'!$C$5:$C$773,MATCH(A570,'Source - Billing Aug26'!$E$5:$E$773,0)),""))</f>
        <v>AC-EW-0308</v>
      </c>
    </row>
    <row r="571" customFormat="false" ht="15" hidden="false" customHeight="true" outlineLevel="0" collapsed="false">
      <c r="A571" s="26" t="str">
        <f aca="false">'Source - Inventory'!A561</f>
        <v>EW-0309</v>
      </c>
      <c r="B571" s="26" t="str">
        <f aca="false">'Source - Inventory'!B561</f>
        <v>Eastwey</v>
      </c>
      <c r="C571" s="26" t="str">
        <f aca="false">'Source - Inventory'!G561</f>
        <v>OPEN</v>
      </c>
      <c r="D571" s="26" t="str">
        <f aca="false">'Source - Inventory'!J561</f>
        <v>OCCUPIED</v>
      </c>
      <c r="E571" s="26" t="str">
        <f aca="false">'Source - Inventory'!L561</f>
        <v>WL-01963</v>
      </c>
      <c r="F571" s="26" t="str">
        <f aca="false">'Source - Inventory'!M561</f>
        <v>Erik Beck</v>
      </c>
      <c r="G571" s="26" t="n">
        <f aca="false">'Source - Inventory'!E561</f>
        <v>50</v>
      </c>
      <c r="H571" s="28" t="n">
        <f aca="false">'Source - Inventory'!O561</f>
        <v>43.4</v>
      </c>
      <c r="I571" s="28" t="n">
        <f aca="false">IF(D571="OCCUPIED",ROUNDUP(H571,0),"")</f>
        <v>44</v>
      </c>
      <c r="J571" s="28" t="n">
        <f aca="false">IF(D571="OCCUPIED",MAX(G571,I571),"")</f>
        <v>50</v>
      </c>
      <c r="K571" s="28" t="n">
        <f aca="false">IF(D571&lt;&gt;"OCCUPIED","",IF(C571="COVERED",Covered_Rate,Open_Rate))</f>
        <v>7.55</v>
      </c>
      <c r="L571" s="39" t="n">
        <f aca="false">IF(D571="OCCUPIED",J571*K571,"")</f>
        <v>377.5</v>
      </c>
      <c r="M571" s="26" t="n">
        <f aca="false">IF(D571&lt;&gt;"OCCUPIED","",COUNTIFS('Source - Billing Aug26'!$E$5:$E$773,A571,'Source - Billing Aug26'!$B$5:$B$773,Billing_Month,'Source - Billing Aug26'!$H$5:$H$773,"MONTHLY_MOORAGE"))</f>
        <v>1</v>
      </c>
      <c r="N571" s="28" t="n">
        <f aca="false">IF(M571=0,"",SUMIFS('Source - Billing Aug26'!$I$5:$I$773,'Source - Billing Aug26'!$E$5:$E$773,A571,'Source - Billing Aug26'!$B$5:$B$773,Billing_Month,'Source - Billing Aug26'!$H$5:$H$773,"MONTHLY_MOORAGE"))</f>
        <v>50</v>
      </c>
      <c r="O571" s="28" t="n">
        <f aca="false">IF(M571=0,"",SUMIFS('Source - Billing Aug26'!$L$5:$L$773,'Source - Billing Aug26'!$E$5:$E$773,A571,'Source - Billing Aug26'!$B$5:$B$773,Billing_Month,'Source - Billing Aug26'!$H$5:$H$773,"MONTHLY_MOORAGE"))</f>
        <v>7.55</v>
      </c>
      <c r="P571" s="39" t="n">
        <f aca="false">IF(D571&lt;&gt;"OCCUPIED","",SUMIFS('Source - Billing Aug26'!$M$5:$M$773,'Source - Billing Aug26'!$E$5:$E$773,A571,'Source - Billing Aug26'!$B$5:$B$773,Billing_Month,'Source - Billing Aug26'!$H$5:$H$773,"MONTHLY_MOORAGE"))</f>
        <v>377.5</v>
      </c>
      <c r="Q571" s="39" t="n">
        <f aca="false">IF(D571&lt;&gt;"OCCUPIED","",P571-L571)</f>
        <v>0</v>
      </c>
      <c r="R571" s="26" t="str">
        <f aca="false">IF(D571&lt;&gt;"OCCUPIED","OUT OF SCOPE",IF(M571=0,"MISSING AUGUST BILL",IF(M571&gt;1,"DUPLICATE BILL",IF(ABS(Q571)&lt;0.01,"MATCH",IF(Q571&gt;0,"OVERBILLED","UNDERBILLED")))))</f>
        <v>MATCH</v>
      </c>
      <c r="S571" s="26" t="str">
        <f aca="false">IF(M571=0,"",IFERROR(INDEX('Source - Billing Aug26'!$C$5:$C$773,MATCH(A571,'Source - Billing Aug26'!$E$5:$E$773,0)),""))</f>
        <v>AC-EW-0309</v>
      </c>
    </row>
    <row r="572" customFormat="false" ht="15" hidden="false" customHeight="true" outlineLevel="0" collapsed="false">
      <c r="A572" s="26" t="str">
        <f aca="false">'Source - Inventory'!A562</f>
        <v>EW-0310</v>
      </c>
      <c r="B572" s="26" t="str">
        <f aca="false">'Source - Inventory'!B562</f>
        <v>Eastwey</v>
      </c>
      <c r="C572" s="26" t="str">
        <f aca="false">'Source - Inventory'!G562</f>
        <v>OPEN</v>
      </c>
      <c r="D572" s="26" t="str">
        <f aca="false">'Source - Inventory'!J562</f>
        <v>VACANT</v>
      </c>
      <c r="E572" s="26" t="n">
        <f aca="false">'Source - Inventory'!L562</f>
        <v>0</v>
      </c>
      <c r="F572" s="26" t="n">
        <f aca="false">'Source - Inventory'!M562</f>
        <v>0</v>
      </c>
      <c r="G572" s="26" t="n">
        <f aca="false">'Source - Inventory'!E562</f>
        <v>24</v>
      </c>
      <c r="H572" s="28" t="n">
        <f aca="false">'Source - Inventory'!O562</f>
        <v>0</v>
      </c>
      <c r="I572" s="28" t="str">
        <f aca="false">IF(D572="OCCUPIED",ROUNDUP(H572,0),"")</f>
        <v/>
      </c>
      <c r="J572" s="28" t="str">
        <f aca="false">IF(D572="OCCUPIED",MAX(G572,I572),"")</f>
        <v/>
      </c>
      <c r="K572" s="28" t="str">
        <f aca="false">IF(D572&lt;&gt;"OCCUPIED","",IF(C572="COVERED",Covered_Rate,Open_Rate))</f>
        <v/>
      </c>
      <c r="L572" s="39" t="str">
        <f aca="false">IF(D572="OCCUPIED",J572*K572,"")</f>
        <v/>
      </c>
      <c r="M572" s="26" t="str">
        <f aca="false">IF(D572&lt;&gt;"OCCUPIED","",COUNTIFS('Source - Billing Aug26'!$E$5:$E$773,A572,'Source - Billing Aug26'!$B$5:$B$773,Billing_Month,'Source - Billing Aug26'!$H$5:$H$773,"MONTHLY_MOORAGE"))</f>
        <v/>
      </c>
      <c r="N572" s="28" t="n">
        <f aca="false">IF(M572=0,"",SUMIFS('Source - Billing Aug26'!$I$5:$I$773,'Source - Billing Aug26'!$E$5:$E$773,A572,'Source - Billing Aug26'!$B$5:$B$773,Billing_Month,'Source - Billing Aug26'!$H$5:$H$773,"MONTHLY_MOORAGE"))</f>
        <v>0</v>
      </c>
      <c r="O572" s="28" t="n">
        <f aca="false">IF(M572=0,"",SUMIFS('Source - Billing Aug26'!$L$5:$L$773,'Source - Billing Aug26'!$E$5:$E$773,A572,'Source - Billing Aug26'!$B$5:$B$773,Billing_Month,'Source - Billing Aug26'!$H$5:$H$773,"MONTHLY_MOORAGE"))</f>
        <v>0</v>
      </c>
      <c r="P572" s="39" t="str">
        <f aca="false">IF(D572&lt;&gt;"OCCUPIED","",SUMIFS('Source - Billing Aug26'!$M$5:$M$773,'Source - Billing Aug26'!$E$5:$E$773,A572,'Source - Billing Aug26'!$B$5:$B$773,Billing_Month,'Source - Billing Aug26'!$H$5:$H$773,"MONTHLY_MOORAGE"))</f>
        <v/>
      </c>
      <c r="Q572" s="39" t="str">
        <f aca="false">IF(D572&lt;&gt;"OCCUPIED","",P572-L572)</f>
        <v/>
      </c>
      <c r="R572" s="26" t="str">
        <f aca="false">IF(D572&lt;&gt;"OCCUPIED","OUT OF SCOPE",IF(M572=0,"MISSING AUGUST BILL",IF(M572&gt;1,"DUPLICATE BILL",IF(ABS(Q572)&lt;0.01,"MATCH",IF(Q572&gt;0,"OVERBILLED","UNDERBILLED")))))</f>
        <v>OUT OF SCOPE</v>
      </c>
      <c r="S572" s="26" t="str">
        <f aca="false">IF(M572=0,"",IFERROR(INDEX('Source - Billing Aug26'!$C$5:$C$773,MATCH(A572,'Source - Billing Aug26'!$E$5:$E$773,0)),""))</f>
        <v/>
      </c>
    </row>
    <row r="573" customFormat="false" ht="15" hidden="false" customHeight="true" outlineLevel="0" collapsed="false">
      <c r="A573" s="26" t="str">
        <f aca="false">'Source - Inventory'!A563</f>
        <v>EW-0311</v>
      </c>
      <c r="B573" s="26" t="str">
        <f aca="false">'Source - Inventory'!B563</f>
        <v>Eastwey</v>
      </c>
      <c r="C573" s="26" t="str">
        <f aca="false">'Source - Inventory'!G563</f>
        <v>OPEN</v>
      </c>
      <c r="D573" s="26" t="str">
        <f aca="false">'Source - Inventory'!J563</f>
        <v>OCCUPIED</v>
      </c>
      <c r="E573" s="26" t="str">
        <f aca="false">'Source - Inventory'!L563</f>
        <v>WL-02248</v>
      </c>
      <c r="F573" s="26" t="str">
        <f aca="false">'Source - Inventory'!M563</f>
        <v>Devon Griffin</v>
      </c>
      <c r="G573" s="26" t="n">
        <f aca="false">'Source - Inventory'!E563</f>
        <v>32</v>
      </c>
      <c r="H573" s="28" t="n">
        <f aca="false">'Source - Inventory'!O563</f>
        <v>22.3</v>
      </c>
      <c r="I573" s="28" t="n">
        <f aca="false">IF(D573="OCCUPIED",ROUNDUP(H573,0),"")</f>
        <v>23</v>
      </c>
      <c r="J573" s="28" t="n">
        <f aca="false">IF(D573="OCCUPIED",MAX(G573,I573),"")</f>
        <v>32</v>
      </c>
      <c r="K573" s="28" t="n">
        <f aca="false">IF(D573&lt;&gt;"OCCUPIED","",IF(C573="COVERED",Covered_Rate,Open_Rate))</f>
        <v>7.55</v>
      </c>
      <c r="L573" s="39" t="n">
        <f aca="false">IF(D573="OCCUPIED",J573*K573,"")</f>
        <v>241.6</v>
      </c>
      <c r="M573" s="26" t="n">
        <f aca="false">IF(D573&lt;&gt;"OCCUPIED","",COUNTIFS('Source - Billing Aug26'!$E$5:$E$773,A573,'Source - Billing Aug26'!$B$5:$B$773,Billing_Month,'Source - Billing Aug26'!$H$5:$H$773,"MONTHLY_MOORAGE"))</f>
        <v>1</v>
      </c>
      <c r="N573" s="28" t="n">
        <f aca="false">IF(M573=0,"",SUMIFS('Source - Billing Aug26'!$I$5:$I$773,'Source - Billing Aug26'!$E$5:$E$773,A573,'Source - Billing Aug26'!$B$5:$B$773,Billing_Month,'Source - Billing Aug26'!$H$5:$H$773,"MONTHLY_MOORAGE"))</f>
        <v>32</v>
      </c>
      <c r="O573" s="28" t="n">
        <f aca="false">IF(M573=0,"",SUMIFS('Source - Billing Aug26'!$L$5:$L$773,'Source - Billing Aug26'!$E$5:$E$773,A573,'Source - Billing Aug26'!$B$5:$B$773,Billing_Month,'Source - Billing Aug26'!$H$5:$H$773,"MONTHLY_MOORAGE"))</f>
        <v>7.55</v>
      </c>
      <c r="P573" s="39" t="n">
        <f aca="false">IF(D573&lt;&gt;"OCCUPIED","",SUMIFS('Source - Billing Aug26'!$M$5:$M$773,'Source - Billing Aug26'!$E$5:$E$773,A573,'Source - Billing Aug26'!$B$5:$B$773,Billing_Month,'Source - Billing Aug26'!$H$5:$H$773,"MONTHLY_MOORAGE"))</f>
        <v>241.6</v>
      </c>
      <c r="Q573" s="39" t="n">
        <f aca="false">IF(D573&lt;&gt;"OCCUPIED","",P573-L573)</f>
        <v>0</v>
      </c>
      <c r="R573" s="26" t="str">
        <f aca="false">IF(D573&lt;&gt;"OCCUPIED","OUT OF SCOPE",IF(M573=0,"MISSING AUGUST BILL",IF(M573&gt;1,"DUPLICATE BILL",IF(ABS(Q573)&lt;0.01,"MATCH",IF(Q573&gt;0,"OVERBILLED","UNDERBILLED")))))</f>
        <v>MATCH</v>
      </c>
      <c r="S573" s="26" t="str">
        <f aca="false">IF(M573=0,"",IFERROR(INDEX('Source - Billing Aug26'!$C$5:$C$773,MATCH(A573,'Source - Billing Aug26'!$E$5:$E$773,0)),""))</f>
        <v>AC-EW-0311</v>
      </c>
    </row>
    <row r="574" customFormat="false" ht="15" hidden="false" customHeight="true" outlineLevel="0" collapsed="false">
      <c r="A574" s="26" t="str">
        <f aca="false">'Source - Inventory'!A564</f>
        <v>EW-0312</v>
      </c>
      <c r="B574" s="26" t="str">
        <f aca="false">'Source - Inventory'!B564</f>
        <v>Eastwey</v>
      </c>
      <c r="C574" s="26" t="str">
        <f aca="false">'Source - Inventory'!G564</f>
        <v>OPEN</v>
      </c>
      <c r="D574" s="26" t="str">
        <f aca="false">'Source - Inventory'!J564</f>
        <v>OCCUPIED</v>
      </c>
      <c r="E574" s="26" t="str">
        <f aca="false">'Source - Inventory'!L564</f>
        <v>WL-03809</v>
      </c>
      <c r="F574" s="26" t="str">
        <f aca="false">'Source - Inventory'!M564</f>
        <v>Richard Mcguire</v>
      </c>
      <c r="G574" s="26" t="n">
        <f aca="false">'Source - Inventory'!E564</f>
        <v>28</v>
      </c>
      <c r="H574" s="28" t="n">
        <f aca="false">'Source - Inventory'!O564</f>
        <v>30.1</v>
      </c>
      <c r="I574" s="28" t="n">
        <f aca="false">IF(D574="OCCUPIED",ROUNDUP(H574,0),"")</f>
        <v>31</v>
      </c>
      <c r="J574" s="28" t="n">
        <f aca="false">IF(D574="OCCUPIED",MAX(G574,I574),"")</f>
        <v>31</v>
      </c>
      <c r="K574" s="28" t="n">
        <f aca="false">IF(D574&lt;&gt;"OCCUPIED","",IF(C574="COVERED",Covered_Rate,Open_Rate))</f>
        <v>7.55</v>
      </c>
      <c r="L574" s="39" t="n">
        <f aca="false">IF(D574="OCCUPIED",J574*K574,"")</f>
        <v>234.05</v>
      </c>
      <c r="M574" s="26" t="n">
        <f aca="false">IF(D574&lt;&gt;"OCCUPIED","",COUNTIFS('Source - Billing Aug26'!$E$5:$E$773,A574,'Source - Billing Aug26'!$B$5:$B$773,Billing_Month,'Source - Billing Aug26'!$H$5:$H$773,"MONTHLY_MOORAGE"))</f>
        <v>1</v>
      </c>
      <c r="N574" s="28" t="n">
        <f aca="false">IF(M574=0,"",SUMIFS('Source - Billing Aug26'!$I$5:$I$773,'Source - Billing Aug26'!$E$5:$E$773,A574,'Source - Billing Aug26'!$B$5:$B$773,Billing_Month,'Source - Billing Aug26'!$H$5:$H$773,"MONTHLY_MOORAGE"))</f>
        <v>31</v>
      </c>
      <c r="O574" s="28" t="n">
        <f aca="false">IF(M574=0,"",SUMIFS('Source - Billing Aug26'!$L$5:$L$773,'Source - Billing Aug26'!$E$5:$E$773,A574,'Source - Billing Aug26'!$B$5:$B$773,Billing_Month,'Source - Billing Aug26'!$H$5:$H$773,"MONTHLY_MOORAGE"))</f>
        <v>7.55</v>
      </c>
      <c r="P574" s="39" t="n">
        <f aca="false">IF(D574&lt;&gt;"OCCUPIED","",SUMIFS('Source - Billing Aug26'!$M$5:$M$773,'Source - Billing Aug26'!$E$5:$E$773,A574,'Source - Billing Aug26'!$B$5:$B$773,Billing_Month,'Source - Billing Aug26'!$H$5:$H$773,"MONTHLY_MOORAGE"))</f>
        <v>234.05</v>
      </c>
      <c r="Q574" s="39" t="n">
        <f aca="false">IF(D574&lt;&gt;"OCCUPIED","",P574-L574)</f>
        <v>0</v>
      </c>
      <c r="R574" s="26" t="str">
        <f aca="false">IF(D574&lt;&gt;"OCCUPIED","OUT OF SCOPE",IF(M574=0,"MISSING AUGUST BILL",IF(M574&gt;1,"DUPLICATE BILL",IF(ABS(Q574)&lt;0.01,"MATCH",IF(Q574&gt;0,"OVERBILLED","UNDERBILLED")))))</f>
        <v>MATCH</v>
      </c>
      <c r="S574" s="26" t="str">
        <f aca="false">IF(M574=0,"",IFERROR(INDEX('Source - Billing Aug26'!$C$5:$C$773,MATCH(A574,'Source - Billing Aug26'!$E$5:$E$773,0)),""))</f>
        <v>AC-EW-0312</v>
      </c>
    </row>
    <row r="575" customFormat="false" ht="15" hidden="false" customHeight="true" outlineLevel="0" collapsed="false">
      <c r="A575" s="26" t="str">
        <f aca="false">'Source - Inventory'!A565</f>
        <v>EW-0313</v>
      </c>
      <c r="B575" s="26" t="str">
        <f aca="false">'Source - Inventory'!B565</f>
        <v>Eastwey</v>
      </c>
      <c r="C575" s="26" t="str">
        <f aca="false">'Source - Inventory'!G565</f>
        <v>OPEN</v>
      </c>
      <c r="D575" s="26" t="str">
        <f aca="false">'Source - Inventory'!J565</f>
        <v>OCCUPIED</v>
      </c>
      <c r="E575" s="26" t="str">
        <f aca="false">'Source - Inventory'!L565</f>
        <v>WL-01429</v>
      </c>
      <c r="F575" s="26" t="str">
        <f aca="false">'Source - Inventory'!M565</f>
        <v>Teresa Evans</v>
      </c>
      <c r="G575" s="26" t="n">
        <f aca="false">'Source - Inventory'!E565</f>
        <v>50</v>
      </c>
      <c r="H575" s="28" t="n">
        <f aca="false">'Source - Inventory'!O565</f>
        <v>21.8</v>
      </c>
      <c r="I575" s="28" t="n">
        <f aca="false">IF(D575="OCCUPIED",ROUNDUP(H575,0),"")</f>
        <v>22</v>
      </c>
      <c r="J575" s="28" t="n">
        <f aca="false">IF(D575="OCCUPIED",MAX(G575,I575),"")</f>
        <v>50</v>
      </c>
      <c r="K575" s="28" t="n">
        <f aca="false">IF(D575&lt;&gt;"OCCUPIED","",IF(C575="COVERED",Covered_Rate,Open_Rate))</f>
        <v>7.55</v>
      </c>
      <c r="L575" s="39" t="n">
        <f aca="false">IF(D575="OCCUPIED",J575*K575,"")</f>
        <v>377.5</v>
      </c>
      <c r="M575" s="26" t="n">
        <f aca="false">IF(D575&lt;&gt;"OCCUPIED","",COUNTIFS('Source - Billing Aug26'!$E$5:$E$773,A575,'Source - Billing Aug26'!$B$5:$B$773,Billing_Month,'Source - Billing Aug26'!$H$5:$H$773,"MONTHLY_MOORAGE"))</f>
        <v>1</v>
      </c>
      <c r="N575" s="28" t="n">
        <f aca="false">IF(M575=0,"",SUMIFS('Source - Billing Aug26'!$I$5:$I$773,'Source - Billing Aug26'!$E$5:$E$773,A575,'Source - Billing Aug26'!$B$5:$B$773,Billing_Month,'Source - Billing Aug26'!$H$5:$H$773,"MONTHLY_MOORAGE"))</f>
        <v>50</v>
      </c>
      <c r="O575" s="28" t="n">
        <f aca="false">IF(M575=0,"",SUMIFS('Source - Billing Aug26'!$L$5:$L$773,'Source - Billing Aug26'!$E$5:$E$773,A575,'Source - Billing Aug26'!$B$5:$B$773,Billing_Month,'Source - Billing Aug26'!$H$5:$H$773,"MONTHLY_MOORAGE"))</f>
        <v>7.55</v>
      </c>
      <c r="P575" s="39" t="n">
        <f aca="false">IF(D575&lt;&gt;"OCCUPIED","",SUMIFS('Source - Billing Aug26'!$M$5:$M$773,'Source - Billing Aug26'!$E$5:$E$773,A575,'Source - Billing Aug26'!$B$5:$B$773,Billing_Month,'Source - Billing Aug26'!$H$5:$H$773,"MONTHLY_MOORAGE"))</f>
        <v>377.5</v>
      </c>
      <c r="Q575" s="39" t="n">
        <f aca="false">IF(D575&lt;&gt;"OCCUPIED","",P575-L575)</f>
        <v>0</v>
      </c>
      <c r="R575" s="26" t="str">
        <f aca="false">IF(D575&lt;&gt;"OCCUPIED","OUT OF SCOPE",IF(M575=0,"MISSING AUGUST BILL",IF(M575&gt;1,"DUPLICATE BILL",IF(ABS(Q575)&lt;0.01,"MATCH",IF(Q575&gt;0,"OVERBILLED","UNDERBILLED")))))</f>
        <v>MATCH</v>
      </c>
      <c r="S575" s="26" t="str">
        <f aca="false">IF(M575=0,"",IFERROR(INDEX('Source - Billing Aug26'!$C$5:$C$773,MATCH(A575,'Source - Billing Aug26'!$E$5:$E$773,0)),""))</f>
        <v>AC-EW-0313</v>
      </c>
    </row>
    <row r="576" customFormat="false" ht="15" hidden="false" customHeight="true" outlineLevel="0" collapsed="false">
      <c r="A576" s="26" t="str">
        <f aca="false">'Source - Inventory'!A566</f>
        <v>EW-0314</v>
      </c>
      <c r="B576" s="26" t="str">
        <f aca="false">'Source - Inventory'!B566</f>
        <v>Eastwey</v>
      </c>
      <c r="C576" s="26" t="str">
        <f aca="false">'Source - Inventory'!G566</f>
        <v>OPEN</v>
      </c>
      <c r="D576" s="26" t="str">
        <f aca="false">'Source - Inventory'!J566</f>
        <v>OCCUPIED</v>
      </c>
      <c r="E576" s="26" t="str">
        <f aca="false">'Source - Inventory'!L566</f>
        <v>WL-01716</v>
      </c>
      <c r="F576" s="26" t="str">
        <f aca="false">'Source - Inventory'!M566</f>
        <v>Christina Olsen</v>
      </c>
      <c r="G576" s="26" t="n">
        <f aca="false">'Source - Inventory'!E566</f>
        <v>32</v>
      </c>
      <c r="H576" s="28" t="n">
        <f aca="false">'Source - Inventory'!O566</f>
        <v>32.5</v>
      </c>
      <c r="I576" s="28" t="n">
        <f aca="false">IF(D576="OCCUPIED",ROUNDUP(H576,0),"")</f>
        <v>33</v>
      </c>
      <c r="J576" s="28" t="n">
        <f aca="false">IF(D576="OCCUPIED",MAX(G576,I576),"")</f>
        <v>33</v>
      </c>
      <c r="K576" s="28" t="n">
        <f aca="false">IF(D576&lt;&gt;"OCCUPIED","",IF(C576="COVERED",Covered_Rate,Open_Rate))</f>
        <v>7.55</v>
      </c>
      <c r="L576" s="39" t="n">
        <f aca="false">IF(D576="OCCUPIED",J576*K576,"")</f>
        <v>249.15</v>
      </c>
      <c r="M576" s="26" t="n">
        <f aca="false">IF(D576&lt;&gt;"OCCUPIED","",COUNTIFS('Source - Billing Aug26'!$E$5:$E$773,A576,'Source - Billing Aug26'!$B$5:$B$773,Billing_Month,'Source - Billing Aug26'!$H$5:$H$773,"MONTHLY_MOORAGE"))</f>
        <v>1</v>
      </c>
      <c r="N576" s="28" t="n">
        <f aca="false">IF(M576=0,"",SUMIFS('Source - Billing Aug26'!$I$5:$I$773,'Source - Billing Aug26'!$E$5:$E$773,A576,'Source - Billing Aug26'!$B$5:$B$773,Billing_Month,'Source - Billing Aug26'!$H$5:$H$773,"MONTHLY_MOORAGE"))</f>
        <v>33</v>
      </c>
      <c r="O576" s="28" t="n">
        <f aca="false">IF(M576=0,"",SUMIFS('Source - Billing Aug26'!$L$5:$L$773,'Source - Billing Aug26'!$E$5:$E$773,A576,'Source - Billing Aug26'!$B$5:$B$773,Billing_Month,'Source - Billing Aug26'!$H$5:$H$773,"MONTHLY_MOORAGE"))</f>
        <v>7.55</v>
      </c>
      <c r="P576" s="39" t="n">
        <f aca="false">IF(D576&lt;&gt;"OCCUPIED","",SUMIFS('Source - Billing Aug26'!$M$5:$M$773,'Source - Billing Aug26'!$E$5:$E$773,A576,'Source - Billing Aug26'!$B$5:$B$773,Billing_Month,'Source - Billing Aug26'!$H$5:$H$773,"MONTHLY_MOORAGE"))</f>
        <v>249.15</v>
      </c>
      <c r="Q576" s="39" t="n">
        <f aca="false">IF(D576&lt;&gt;"OCCUPIED","",P576-L576)</f>
        <v>0</v>
      </c>
      <c r="R576" s="26" t="str">
        <f aca="false">IF(D576&lt;&gt;"OCCUPIED","OUT OF SCOPE",IF(M576=0,"MISSING AUGUST BILL",IF(M576&gt;1,"DUPLICATE BILL",IF(ABS(Q576)&lt;0.01,"MATCH",IF(Q576&gt;0,"OVERBILLED","UNDERBILLED")))))</f>
        <v>MATCH</v>
      </c>
      <c r="S576" s="26" t="str">
        <f aca="false">IF(M576=0,"",IFERROR(INDEX('Source - Billing Aug26'!$C$5:$C$773,MATCH(A576,'Source - Billing Aug26'!$E$5:$E$773,0)),""))</f>
        <v>AC-EW-0314</v>
      </c>
    </row>
    <row r="577" customFormat="false" ht="15" hidden="false" customHeight="true" outlineLevel="0" collapsed="false">
      <c r="A577" s="26" t="str">
        <f aca="false">'Source - Inventory'!A567</f>
        <v>EW-0315</v>
      </c>
      <c r="B577" s="26" t="str">
        <f aca="false">'Source - Inventory'!B567</f>
        <v>Eastwey</v>
      </c>
      <c r="C577" s="26" t="str">
        <f aca="false">'Source - Inventory'!G567</f>
        <v>OPEN</v>
      </c>
      <c r="D577" s="26" t="str">
        <f aca="false">'Source - Inventory'!J567</f>
        <v>OCCUPIED</v>
      </c>
      <c r="E577" s="26" t="str">
        <f aca="false">'Source - Inventory'!L567</f>
        <v>WL-01385</v>
      </c>
      <c r="F577" s="26" t="str">
        <f aca="false">'Source - Inventory'!M567</f>
        <v>Amanda Morrison</v>
      </c>
      <c r="G577" s="26" t="n">
        <f aca="false">'Source - Inventory'!E567</f>
        <v>24</v>
      </c>
      <c r="H577" s="28" t="n">
        <f aca="false">'Source - Inventory'!O567</f>
        <v>43.2</v>
      </c>
      <c r="I577" s="28" t="n">
        <f aca="false">IF(D577="OCCUPIED",ROUNDUP(H577,0),"")</f>
        <v>44</v>
      </c>
      <c r="J577" s="28" t="n">
        <f aca="false">IF(D577="OCCUPIED",MAX(G577,I577),"")</f>
        <v>44</v>
      </c>
      <c r="K577" s="28" t="n">
        <f aca="false">IF(D577&lt;&gt;"OCCUPIED","",IF(C577="COVERED",Covered_Rate,Open_Rate))</f>
        <v>7.55</v>
      </c>
      <c r="L577" s="39" t="n">
        <f aca="false">IF(D577="OCCUPIED",J577*K577,"")</f>
        <v>332.2</v>
      </c>
      <c r="M577" s="26" t="n">
        <f aca="false">IF(D577&lt;&gt;"OCCUPIED","",COUNTIFS('Source - Billing Aug26'!$E$5:$E$773,A577,'Source - Billing Aug26'!$B$5:$B$773,Billing_Month,'Source - Billing Aug26'!$H$5:$H$773,"MONTHLY_MOORAGE"))</f>
        <v>1</v>
      </c>
      <c r="N577" s="28" t="n">
        <f aca="false">IF(M577=0,"",SUMIFS('Source - Billing Aug26'!$I$5:$I$773,'Source - Billing Aug26'!$E$5:$E$773,A577,'Source - Billing Aug26'!$B$5:$B$773,Billing_Month,'Source - Billing Aug26'!$H$5:$H$773,"MONTHLY_MOORAGE"))</f>
        <v>44</v>
      </c>
      <c r="O577" s="28" t="n">
        <f aca="false">IF(M577=0,"",SUMIFS('Source - Billing Aug26'!$L$5:$L$773,'Source - Billing Aug26'!$E$5:$E$773,A577,'Source - Billing Aug26'!$B$5:$B$773,Billing_Month,'Source - Billing Aug26'!$H$5:$H$773,"MONTHLY_MOORAGE"))</f>
        <v>7.55</v>
      </c>
      <c r="P577" s="39" t="n">
        <f aca="false">IF(D577&lt;&gt;"OCCUPIED","",SUMIFS('Source - Billing Aug26'!$M$5:$M$773,'Source - Billing Aug26'!$E$5:$E$773,A577,'Source - Billing Aug26'!$B$5:$B$773,Billing_Month,'Source - Billing Aug26'!$H$5:$H$773,"MONTHLY_MOORAGE"))</f>
        <v>332.2</v>
      </c>
      <c r="Q577" s="39" t="n">
        <f aca="false">IF(D577&lt;&gt;"OCCUPIED","",P577-L577)</f>
        <v>0</v>
      </c>
      <c r="R577" s="26" t="str">
        <f aca="false">IF(D577&lt;&gt;"OCCUPIED","OUT OF SCOPE",IF(M577=0,"MISSING AUGUST BILL",IF(M577&gt;1,"DUPLICATE BILL",IF(ABS(Q577)&lt;0.01,"MATCH",IF(Q577&gt;0,"OVERBILLED","UNDERBILLED")))))</f>
        <v>MATCH</v>
      </c>
      <c r="S577" s="26" t="str">
        <f aca="false">IF(M577=0,"",IFERROR(INDEX('Source - Billing Aug26'!$C$5:$C$773,MATCH(A577,'Source - Billing Aug26'!$E$5:$E$773,0)),""))</f>
        <v>AC-EW-0315</v>
      </c>
    </row>
    <row r="578" customFormat="false" ht="15" hidden="false" customHeight="true" outlineLevel="0" collapsed="false">
      <c r="A578" s="26" t="str">
        <f aca="false">'Source - Inventory'!A568</f>
        <v>EW-0316</v>
      </c>
      <c r="B578" s="26" t="str">
        <f aca="false">'Source - Inventory'!B568</f>
        <v>Eastwey</v>
      </c>
      <c r="C578" s="26" t="str">
        <f aca="false">'Source - Inventory'!G568</f>
        <v>OPEN</v>
      </c>
      <c r="D578" s="26" t="str">
        <f aca="false">'Source - Inventory'!J568</f>
        <v>OCCUPIED</v>
      </c>
      <c r="E578" s="26" t="str">
        <f aca="false">'Source - Inventory'!L568</f>
        <v>WL-02940</v>
      </c>
      <c r="F578" s="26" t="str">
        <f aca="false">'Source - Inventory'!M568</f>
        <v>Leah Carter</v>
      </c>
      <c r="G578" s="26" t="n">
        <f aca="false">'Source - Inventory'!E568</f>
        <v>36</v>
      </c>
      <c r="H578" s="28" t="n">
        <f aca="false">'Source - Inventory'!O568</f>
        <v>60.1</v>
      </c>
      <c r="I578" s="28" t="n">
        <f aca="false">IF(D578="OCCUPIED",ROUNDUP(H578,0),"")</f>
        <v>61</v>
      </c>
      <c r="J578" s="28" t="n">
        <f aca="false">IF(D578="OCCUPIED",MAX(G578,I578),"")</f>
        <v>61</v>
      </c>
      <c r="K578" s="28" t="n">
        <f aca="false">IF(D578&lt;&gt;"OCCUPIED","",IF(C578="COVERED",Covered_Rate,Open_Rate))</f>
        <v>7.55</v>
      </c>
      <c r="L578" s="39" t="n">
        <f aca="false">IF(D578="OCCUPIED",J578*K578,"")</f>
        <v>460.55</v>
      </c>
      <c r="M578" s="26" t="n">
        <f aca="false">IF(D578&lt;&gt;"OCCUPIED","",COUNTIFS('Source - Billing Aug26'!$E$5:$E$773,A578,'Source - Billing Aug26'!$B$5:$B$773,Billing_Month,'Source - Billing Aug26'!$H$5:$H$773,"MONTHLY_MOORAGE"))</f>
        <v>1</v>
      </c>
      <c r="N578" s="28" t="n">
        <f aca="false">IF(M578=0,"",SUMIFS('Source - Billing Aug26'!$I$5:$I$773,'Source - Billing Aug26'!$E$5:$E$773,A578,'Source - Billing Aug26'!$B$5:$B$773,Billing_Month,'Source - Billing Aug26'!$H$5:$H$773,"MONTHLY_MOORAGE"))</f>
        <v>61</v>
      </c>
      <c r="O578" s="28" t="n">
        <f aca="false">IF(M578=0,"",SUMIFS('Source - Billing Aug26'!$L$5:$L$773,'Source - Billing Aug26'!$E$5:$E$773,A578,'Source - Billing Aug26'!$B$5:$B$773,Billing_Month,'Source - Billing Aug26'!$H$5:$H$773,"MONTHLY_MOORAGE"))</f>
        <v>7.55</v>
      </c>
      <c r="P578" s="39" t="n">
        <f aca="false">IF(D578&lt;&gt;"OCCUPIED","",SUMIFS('Source - Billing Aug26'!$M$5:$M$773,'Source - Billing Aug26'!$E$5:$E$773,A578,'Source - Billing Aug26'!$B$5:$B$773,Billing_Month,'Source - Billing Aug26'!$H$5:$H$773,"MONTHLY_MOORAGE"))</f>
        <v>460.55</v>
      </c>
      <c r="Q578" s="39" t="n">
        <f aca="false">IF(D578&lt;&gt;"OCCUPIED","",P578-L578)</f>
        <v>0</v>
      </c>
      <c r="R578" s="26" t="str">
        <f aca="false">IF(D578&lt;&gt;"OCCUPIED","OUT OF SCOPE",IF(M578=0,"MISSING AUGUST BILL",IF(M578&gt;1,"DUPLICATE BILL",IF(ABS(Q578)&lt;0.01,"MATCH",IF(Q578&gt;0,"OVERBILLED","UNDERBILLED")))))</f>
        <v>MATCH</v>
      </c>
      <c r="S578" s="26" t="str">
        <f aca="false">IF(M578=0,"",IFERROR(INDEX('Source - Billing Aug26'!$C$5:$C$773,MATCH(A578,'Source - Billing Aug26'!$E$5:$E$773,0)),""))</f>
        <v>AC-EW-0316</v>
      </c>
    </row>
    <row r="579" customFormat="false" ht="15" hidden="false" customHeight="true" outlineLevel="0" collapsed="false">
      <c r="A579" s="26" t="str">
        <f aca="false">'Source - Inventory'!A569</f>
        <v>EW-0317</v>
      </c>
      <c r="B579" s="26" t="str">
        <f aca="false">'Source - Inventory'!B569</f>
        <v>Eastwey</v>
      </c>
      <c r="C579" s="26" t="str">
        <f aca="false">'Source - Inventory'!G569</f>
        <v>OPEN</v>
      </c>
      <c r="D579" s="26" t="str">
        <f aca="false">'Source - Inventory'!J569</f>
        <v>OCCUPIED</v>
      </c>
      <c r="E579" s="26" t="str">
        <f aca="false">'Source - Inventory'!L569</f>
        <v>WL-02017</v>
      </c>
      <c r="F579" s="26" t="str">
        <f aca="false">'Source - Inventory'!M569</f>
        <v>Gary Horton</v>
      </c>
      <c r="G579" s="26" t="n">
        <f aca="false">'Source - Inventory'!E569</f>
        <v>36</v>
      </c>
      <c r="H579" s="28" t="n">
        <f aca="false">'Source - Inventory'!O569</f>
        <v>44.2</v>
      </c>
      <c r="I579" s="28" t="n">
        <f aca="false">IF(D579="OCCUPIED",ROUNDUP(H579,0),"")</f>
        <v>45</v>
      </c>
      <c r="J579" s="28" t="n">
        <f aca="false">IF(D579="OCCUPIED",MAX(G579,I579),"")</f>
        <v>45</v>
      </c>
      <c r="K579" s="28" t="n">
        <f aca="false">IF(D579&lt;&gt;"OCCUPIED","",IF(C579="COVERED",Covered_Rate,Open_Rate))</f>
        <v>7.55</v>
      </c>
      <c r="L579" s="39" t="n">
        <f aca="false">IF(D579="OCCUPIED",J579*K579,"")</f>
        <v>339.75</v>
      </c>
      <c r="M579" s="26" t="n">
        <f aca="false">IF(D579&lt;&gt;"OCCUPIED","",COUNTIFS('Source - Billing Aug26'!$E$5:$E$773,A579,'Source - Billing Aug26'!$B$5:$B$773,Billing_Month,'Source - Billing Aug26'!$H$5:$H$773,"MONTHLY_MOORAGE"))</f>
        <v>1</v>
      </c>
      <c r="N579" s="28" t="n">
        <f aca="false">IF(M579=0,"",SUMIFS('Source - Billing Aug26'!$I$5:$I$773,'Source - Billing Aug26'!$E$5:$E$773,A579,'Source - Billing Aug26'!$B$5:$B$773,Billing_Month,'Source - Billing Aug26'!$H$5:$H$773,"MONTHLY_MOORAGE"))</f>
        <v>45</v>
      </c>
      <c r="O579" s="28" t="n">
        <f aca="false">IF(M579=0,"",SUMIFS('Source - Billing Aug26'!$L$5:$L$773,'Source - Billing Aug26'!$E$5:$E$773,A579,'Source - Billing Aug26'!$B$5:$B$773,Billing_Month,'Source - Billing Aug26'!$H$5:$H$773,"MONTHLY_MOORAGE"))</f>
        <v>7.55</v>
      </c>
      <c r="P579" s="39" t="n">
        <f aca="false">IF(D579&lt;&gt;"OCCUPIED","",SUMIFS('Source - Billing Aug26'!$M$5:$M$773,'Source - Billing Aug26'!$E$5:$E$773,A579,'Source - Billing Aug26'!$B$5:$B$773,Billing_Month,'Source - Billing Aug26'!$H$5:$H$773,"MONTHLY_MOORAGE"))</f>
        <v>339.75</v>
      </c>
      <c r="Q579" s="39" t="n">
        <f aca="false">IF(D579&lt;&gt;"OCCUPIED","",P579-L579)</f>
        <v>0</v>
      </c>
      <c r="R579" s="26" t="str">
        <f aca="false">IF(D579&lt;&gt;"OCCUPIED","OUT OF SCOPE",IF(M579=0,"MISSING AUGUST BILL",IF(M579&gt;1,"DUPLICATE BILL",IF(ABS(Q579)&lt;0.01,"MATCH",IF(Q579&gt;0,"OVERBILLED","UNDERBILLED")))))</f>
        <v>MATCH</v>
      </c>
      <c r="S579" s="26" t="str">
        <f aca="false">IF(M579=0,"",IFERROR(INDEX('Source - Billing Aug26'!$C$5:$C$773,MATCH(A579,'Source - Billing Aug26'!$E$5:$E$773,0)),""))</f>
        <v>AC-EW-0317</v>
      </c>
    </row>
    <row r="580" customFormat="false" ht="15" hidden="false" customHeight="true" outlineLevel="0" collapsed="false">
      <c r="A580" s="26" t="str">
        <f aca="false">'Source - Inventory'!A570</f>
        <v>EW-0318</v>
      </c>
      <c r="B580" s="26" t="str">
        <f aca="false">'Source - Inventory'!B570</f>
        <v>Eastwey</v>
      </c>
      <c r="C580" s="26" t="str">
        <f aca="false">'Source - Inventory'!G570</f>
        <v>OPEN</v>
      </c>
      <c r="D580" s="26" t="str">
        <f aca="false">'Source - Inventory'!J570</f>
        <v>OCCUPIED</v>
      </c>
      <c r="E580" s="26" t="str">
        <f aca="false">'Source - Inventory'!L570</f>
        <v>WL-03162</v>
      </c>
      <c r="F580" s="26" t="str">
        <f aca="false">'Source - Inventory'!M570</f>
        <v>Sarah Edwards</v>
      </c>
      <c r="G580" s="26" t="n">
        <f aca="false">'Source - Inventory'!E570</f>
        <v>32</v>
      </c>
      <c r="H580" s="28" t="n">
        <f aca="false">'Source - Inventory'!O570</f>
        <v>37</v>
      </c>
      <c r="I580" s="28" t="n">
        <f aca="false">IF(D580="OCCUPIED",ROUNDUP(H580,0),"")</f>
        <v>37</v>
      </c>
      <c r="J580" s="28" t="n">
        <f aca="false">IF(D580="OCCUPIED",MAX(G580,I580),"")</f>
        <v>37</v>
      </c>
      <c r="K580" s="28" t="n">
        <f aca="false">IF(D580&lt;&gt;"OCCUPIED","",IF(C580="COVERED",Covered_Rate,Open_Rate))</f>
        <v>7.55</v>
      </c>
      <c r="L580" s="39" t="n">
        <f aca="false">IF(D580="OCCUPIED",J580*K580,"")</f>
        <v>279.35</v>
      </c>
      <c r="M580" s="26" t="n">
        <f aca="false">IF(D580&lt;&gt;"OCCUPIED","",COUNTIFS('Source - Billing Aug26'!$E$5:$E$773,A580,'Source - Billing Aug26'!$B$5:$B$773,Billing_Month,'Source - Billing Aug26'!$H$5:$H$773,"MONTHLY_MOORAGE"))</f>
        <v>1</v>
      </c>
      <c r="N580" s="28" t="n">
        <f aca="false">IF(M580=0,"",SUMIFS('Source - Billing Aug26'!$I$5:$I$773,'Source - Billing Aug26'!$E$5:$E$773,A580,'Source - Billing Aug26'!$B$5:$B$773,Billing_Month,'Source - Billing Aug26'!$H$5:$H$773,"MONTHLY_MOORAGE"))</f>
        <v>37</v>
      </c>
      <c r="O580" s="28" t="n">
        <f aca="false">IF(M580=0,"",SUMIFS('Source - Billing Aug26'!$L$5:$L$773,'Source - Billing Aug26'!$E$5:$E$773,A580,'Source - Billing Aug26'!$B$5:$B$773,Billing_Month,'Source - Billing Aug26'!$H$5:$H$773,"MONTHLY_MOORAGE"))</f>
        <v>7.55</v>
      </c>
      <c r="P580" s="39" t="n">
        <f aca="false">IF(D580&lt;&gt;"OCCUPIED","",SUMIFS('Source - Billing Aug26'!$M$5:$M$773,'Source - Billing Aug26'!$E$5:$E$773,A580,'Source - Billing Aug26'!$B$5:$B$773,Billing_Month,'Source - Billing Aug26'!$H$5:$H$773,"MONTHLY_MOORAGE"))</f>
        <v>279.35</v>
      </c>
      <c r="Q580" s="39" t="n">
        <f aca="false">IF(D580&lt;&gt;"OCCUPIED","",P580-L580)</f>
        <v>0</v>
      </c>
      <c r="R580" s="26" t="str">
        <f aca="false">IF(D580&lt;&gt;"OCCUPIED","OUT OF SCOPE",IF(M580=0,"MISSING AUGUST BILL",IF(M580&gt;1,"DUPLICATE BILL",IF(ABS(Q580)&lt;0.01,"MATCH",IF(Q580&gt;0,"OVERBILLED","UNDERBILLED")))))</f>
        <v>MATCH</v>
      </c>
      <c r="S580" s="26" t="str">
        <f aca="false">IF(M580=0,"",IFERROR(INDEX('Source - Billing Aug26'!$C$5:$C$773,MATCH(A580,'Source - Billing Aug26'!$E$5:$E$773,0)),""))</f>
        <v>AC-EW-0318</v>
      </c>
    </row>
    <row r="581" customFormat="false" ht="15" hidden="false" customHeight="true" outlineLevel="0" collapsed="false">
      <c r="A581" s="26" t="str">
        <f aca="false">'Source - Inventory'!A571</f>
        <v>EW-0319</v>
      </c>
      <c r="B581" s="26" t="str">
        <f aca="false">'Source - Inventory'!B571</f>
        <v>Eastwey</v>
      </c>
      <c r="C581" s="26" t="str">
        <f aca="false">'Source - Inventory'!G571</f>
        <v>OPEN</v>
      </c>
      <c r="D581" s="26" t="str">
        <f aca="false">'Source - Inventory'!J571</f>
        <v>OCCUPIED</v>
      </c>
      <c r="E581" s="26" t="str">
        <f aca="false">'Source - Inventory'!L571</f>
        <v>WL-02697</v>
      </c>
      <c r="F581" s="26" t="str">
        <f aca="false">'Source - Inventory'!M571</f>
        <v>Wendy Green</v>
      </c>
      <c r="G581" s="26" t="n">
        <f aca="false">'Source - Inventory'!E571</f>
        <v>70</v>
      </c>
      <c r="H581" s="28" t="n">
        <f aca="false">'Source - Inventory'!O571</f>
        <v>56.8</v>
      </c>
      <c r="I581" s="28" t="n">
        <f aca="false">IF(D581="OCCUPIED",ROUNDUP(H581,0),"")</f>
        <v>57</v>
      </c>
      <c r="J581" s="28" t="n">
        <f aca="false">IF(D581="OCCUPIED",MAX(G581,I581),"")</f>
        <v>70</v>
      </c>
      <c r="K581" s="28" t="n">
        <f aca="false">IF(D581&lt;&gt;"OCCUPIED","",IF(C581="COVERED",Covered_Rate,Open_Rate))</f>
        <v>7.55</v>
      </c>
      <c r="L581" s="39" t="n">
        <f aca="false">IF(D581="OCCUPIED",J581*K581,"")</f>
        <v>528.5</v>
      </c>
      <c r="M581" s="26" t="n">
        <f aca="false">IF(D581&lt;&gt;"OCCUPIED","",COUNTIFS('Source - Billing Aug26'!$E$5:$E$773,A581,'Source - Billing Aug26'!$B$5:$B$773,Billing_Month,'Source - Billing Aug26'!$H$5:$H$773,"MONTHLY_MOORAGE"))</f>
        <v>1</v>
      </c>
      <c r="N581" s="28" t="n">
        <f aca="false">IF(M581=0,"",SUMIFS('Source - Billing Aug26'!$I$5:$I$773,'Source - Billing Aug26'!$E$5:$E$773,A581,'Source - Billing Aug26'!$B$5:$B$773,Billing_Month,'Source - Billing Aug26'!$H$5:$H$773,"MONTHLY_MOORAGE"))</f>
        <v>70</v>
      </c>
      <c r="O581" s="28" t="n">
        <f aca="false">IF(M581=0,"",SUMIFS('Source - Billing Aug26'!$L$5:$L$773,'Source - Billing Aug26'!$E$5:$E$773,A581,'Source - Billing Aug26'!$B$5:$B$773,Billing_Month,'Source - Billing Aug26'!$H$5:$H$773,"MONTHLY_MOORAGE"))</f>
        <v>7.55</v>
      </c>
      <c r="P581" s="39" t="n">
        <f aca="false">IF(D581&lt;&gt;"OCCUPIED","",SUMIFS('Source - Billing Aug26'!$M$5:$M$773,'Source - Billing Aug26'!$E$5:$E$773,A581,'Source - Billing Aug26'!$B$5:$B$773,Billing_Month,'Source - Billing Aug26'!$H$5:$H$773,"MONTHLY_MOORAGE"))</f>
        <v>528.5</v>
      </c>
      <c r="Q581" s="39" t="n">
        <f aca="false">IF(D581&lt;&gt;"OCCUPIED","",P581-L581)</f>
        <v>0</v>
      </c>
      <c r="R581" s="26" t="str">
        <f aca="false">IF(D581&lt;&gt;"OCCUPIED","OUT OF SCOPE",IF(M581=0,"MISSING AUGUST BILL",IF(M581&gt;1,"DUPLICATE BILL",IF(ABS(Q581)&lt;0.01,"MATCH",IF(Q581&gt;0,"OVERBILLED","UNDERBILLED")))))</f>
        <v>MATCH</v>
      </c>
      <c r="S581" s="26" t="str">
        <f aca="false">IF(M581=0,"",IFERROR(INDEX('Source - Billing Aug26'!$C$5:$C$773,MATCH(A581,'Source - Billing Aug26'!$E$5:$E$773,0)),""))</f>
        <v>AC-EW-0319</v>
      </c>
    </row>
    <row r="582" customFormat="false" ht="15" hidden="false" customHeight="true" outlineLevel="0" collapsed="false">
      <c r="A582" s="26" t="str">
        <f aca="false">'Source - Inventory'!A572</f>
        <v>EW-0320</v>
      </c>
      <c r="B582" s="26" t="str">
        <f aca="false">'Source - Inventory'!B572</f>
        <v>Eastwey</v>
      </c>
      <c r="C582" s="26" t="str">
        <f aca="false">'Source - Inventory'!G572</f>
        <v>OPEN</v>
      </c>
      <c r="D582" s="26" t="str">
        <f aca="false">'Source - Inventory'!J572</f>
        <v>VACANT</v>
      </c>
      <c r="E582" s="26" t="n">
        <f aca="false">'Source - Inventory'!L572</f>
        <v>0</v>
      </c>
      <c r="F582" s="26" t="n">
        <f aca="false">'Source - Inventory'!M572</f>
        <v>0</v>
      </c>
      <c r="G582" s="26" t="n">
        <f aca="false">'Source - Inventory'!E572</f>
        <v>60</v>
      </c>
      <c r="H582" s="28" t="n">
        <f aca="false">'Source - Inventory'!O572</f>
        <v>0</v>
      </c>
      <c r="I582" s="28" t="str">
        <f aca="false">IF(D582="OCCUPIED",ROUNDUP(H582,0),"")</f>
        <v/>
      </c>
      <c r="J582" s="28" t="str">
        <f aca="false">IF(D582="OCCUPIED",MAX(G582,I582),"")</f>
        <v/>
      </c>
      <c r="K582" s="28" t="str">
        <f aca="false">IF(D582&lt;&gt;"OCCUPIED","",IF(C582="COVERED",Covered_Rate,Open_Rate))</f>
        <v/>
      </c>
      <c r="L582" s="39" t="str">
        <f aca="false">IF(D582="OCCUPIED",J582*K582,"")</f>
        <v/>
      </c>
      <c r="M582" s="26" t="str">
        <f aca="false">IF(D582&lt;&gt;"OCCUPIED","",COUNTIFS('Source - Billing Aug26'!$E$5:$E$773,A582,'Source - Billing Aug26'!$B$5:$B$773,Billing_Month,'Source - Billing Aug26'!$H$5:$H$773,"MONTHLY_MOORAGE"))</f>
        <v/>
      </c>
      <c r="N582" s="28" t="n">
        <f aca="false">IF(M582=0,"",SUMIFS('Source - Billing Aug26'!$I$5:$I$773,'Source - Billing Aug26'!$E$5:$E$773,A582,'Source - Billing Aug26'!$B$5:$B$773,Billing_Month,'Source - Billing Aug26'!$H$5:$H$773,"MONTHLY_MOORAGE"))</f>
        <v>0</v>
      </c>
      <c r="O582" s="28" t="n">
        <f aca="false">IF(M582=0,"",SUMIFS('Source - Billing Aug26'!$L$5:$L$773,'Source - Billing Aug26'!$E$5:$E$773,A582,'Source - Billing Aug26'!$B$5:$B$773,Billing_Month,'Source - Billing Aug26'!$H$5:$H$773,"MONTHLY_MOORAGE"))</f>
        <v>0</v>
      </c>
      <c r="P582" s="39" t="str">
        <f aca="false">IF(D582&lt;&gt;"OCCUPIED","",SUMIFS('Source - Billing Aug26'!$M$5:$M$773,'Source - Billing Aug26'!$E$5:$E$773,A582,'Source - Billing Aug26'!$B$5:$B$773,Billing_Month,'Source - Billing Aug26'!$H$5:$H$773,"MONTHLY_MOORAGE"))</f>
        <v/>
      </c>
      <c r="Q582" s="39" t="str">
        <f aca="false">IF(D582&lt;&gt;"OCCUPIED","",P582-L582)</f>
        <v/>
      </c>
      <c r="R582" s="26" t="str">
        <f aca="false">IF(D582&lt;&gt;"OCCUPIED","OUT OF SCOPE",IF(M582=0,"MISSING AUGUST BILL",IF(M582&gt;1,"DUPLICATE BILL",IF(ABS(Q582)&lt;0.01,"MATCH",IF(Q582&gt;0,"OVERBILLED","UNDERBILLED")))))</f>
        <v>OUT OF SCOPE</v>
      </c>
      <c r="S582" s="26" t="str">
        <f aca="false">IF(M582=0,"",IFERROR(INDEX('Source - Billing Aug26'!$C$5:$C$773,MATCH(A582,'Source - Billing Aug26'!$E$5:$E$773,0)),""))</f>
        <v/>
      </c>
    </row>
    <row r="583" customFormat="false" ht="15" hidden="false" customHeight="true" outlineLevel="0" collapsed="false">
      <c r="A583" s="26" t="str">
        <f aca="false">'Source - Inventory'!A573</f>
        <v>EW-0321</v>
      </c>
      <c r="B583" s="26" t="str">
        <f aca="false">'Source - Inventory'!B573</f>
        <v>Eastwey</v>
      </c>
      <c r="C583" s="26" t="str">
        <f aca="false">'Source - Inventory'!G573</f>
        <v>OPEN</v>
      </c>
      <c r="D583" s="26" t="str">
        <f aca="false">'Source - Inventory'!J573</f>
        <v>OCCUPIED</v>
      </c>
      <c r="E583" s="26" t="str">
        <f aca="false">'Source - Inventory'!L573</f>
        <v>WL-02660</v>
      </c>
      <c r="F583" s="26" t="str">
        <f aca="false">'Source - Inventory'!M573</f>
        <v>Bridget Moore</v>
      </c>
      <c r="G583" s="26" t="n">
        <f aca="false">'Source - Inventory'!E573</f>
        <v>70</v>
      </c>
      <c r="H583" s="28" t="n">
        <f aca="false">'Source - Inventory'!O573</f>
        <v>18.7</v>
      </c>
      <c r="I583" s="28" t="n">
        <f aca="false">IF(D583="OCCUPIED",ROUNDUP(H583,0),"")</f>
        <v>19</v>
      </c>
      <c r="J583" s="28" t="n">
        <f aca="false">IF(D583="OCCUPIED",MAX(G583,I583),"")</f>
        <v>70</v>
      </c>
      <c r="K583" s="28" t="n">
        <f aca="false">IF(D583&lt;&gt;"OCCUPIED","",IF(C583="COVERED",Covered_Rate,Open_Rate))</f>
        <v>7.55</v>
      </c>
      <c r="L583" s="39" t="n">
        <f aca="false">IF(D583="OCCUPIED",J583*K583,"")</f>
        <v>528.5</v>
      </c>
      <c r="M583" s="26" t="n">
        <f aca="false">IF(D583&lt;&gt;"OCCUPIED","",COUNTIFS('Source - Billing Aug26'!$E$5:$E$773,A583,'Source - Billing Aug26'!$B$5:$B$773,Billing_Month,'Source - Billing Aug26'!$H$5:$H$773,"MONTHLY_MOORAGE"))</f>
        <v>1</v>
      </c>
      <c r="N583" s="28" t="n">
        <f aca="false">IF(M583=0,"",SUMIFS('Source - Billing Aug26'!$I$5:$I$773,'Source - Billing Aug26'!$E$5:$E$773,A583,'Source - Billing Aug26'!$B$5:$B$773,Billing_Month,'Source - Billing Aug26'!$H$5:$H$773,"MONTHLY_MOORAGE"))</f>
        <v>70</v>
      </c>
      <c r="O583" s="28" t="n">
        <f aca="false">IF(M583=0,"",SUMIFS('Source - Billing Aug26'!$L$5:$L$773,'Source - Billing Aug26'!$E$5:$E$773,A583,'Source - Billing Aug26'!$B$5:$B$773,Billing_Month,'Source - Billing Aug26'!$H$5:$H$773,"MONTHLY_MOORAGE"))</f>
        <v>7.55</v>
      </c>
      <c r="P583" s="39" t="n">
        <f aca="false">IF(D583&lt;&gt;"OCCUPIED","",SUMIFS('Source - Billing Aug26'!$M$5:$M$773,'Source - Billing Aug26'!$E$5:$E$773,A583,'Source - Billing Aug26'!$B$5:$B$773,Billing_Month,'Source - Billing Aug26'!$H$5:$H$773,"MONTHLY_MOORAGE"))</f>
        <v>528.5</v>
      </c>
      <c r="Q583" s="39" t="n">
        <f aca="false">IF(D583&lt;&gt;"OCCUPIED","",P583-L583)</f>
        <v>0</v>
      </c>
      <c r="R583" s="26" t="str">
        <f aca="false">IF(D583&lt;&gt;"OCCUPIED","OUT OF SCOPE",IF(M583=0,"MISSING AUGUST BILL",IF(M583&gt;1,"DUPLICATE BILL",IF(ABS(Q583)&lt;0.01,"MATCH",IF(Q583&gt;0,"OVERBILLED","UNDERBILLED")))))</f>
        <v>MATCH</v>
      </c>
      <c r="S583" s="26" t="str">
        <f aca="false">IF(M583=0,"",IFERROR(INDEX('Source - Billing Aug26'!$C$5:$C$773,MATCH(A583,'Source - Billing Aug26'!$E$5:$E$773,0)),""))</f>
        <v>AC-EW-0321</v>
      </c>
    </row>
    <row r="584" customFormat="false" ht="15" hidden="false" customHeight="true" outlineLevel="0" collapsed="false">
      <c r="A584" s="26" t="str">
        <f aca="false">'Source - Inventory'!A574</f>
        <v>EW-0322</v>
      </c>
      <c r="B584" s="26" t="str">
        <f aca="false">'Source - Inventory'!B574</f>
        <v>Eastwey</v>
      </c>
      <c r="C584" s="26" t="str">
        <f aca="false">'Source - Inventory'!G574</f>
        <v>OPEN</v>
      </c>
      <c r="D584" s="26" t="str">
        <f aca="false">'Source - Inventory'!J574</f>
        <v>OCCUPIED</v>
      </c>
      <c r="E584" s="26" t="str">
        <f aca="false">'Source - Inventory'!L574</f>
        <v>WL-02010</v>
      </c>
      <c r="F584" s="26" t="str">
        <f aca="false">'Source - Inventory'!M574</f>
        <v>Anthony Thompson</v>
      </c>
      <c r="G584" s="26" t="n">
        <f aca="false">'Source - Inventory'!E574</f>
        <v>28</v>
      </c>
      <c r="H584" s="28" t="n">
        <f aca="false">'Source - Inventory'!O574</f>
        <v>56.7</v>
      </c>
      <c r="I584" s="28" t="n">
        <f aca="false">IF(D584="OCCUPIED",ROUNDUP(H584,0),"")</f>
        <v>57</v>
      </c>
      <c r="J584" s="28" t="n">
        <f aca="false">IF(D584="OCCUPIED",MAX(G584,I584),"")</f>
        <v>57</v>
      </c>
      <c r="K584" s="28" t="n">
        <f aca="false">IF(D584&lt;&gt;"OCCUPIED","",IF(C584="COVERED",Covered_Rate,Open_Rate))</f>
        <v>7.55</v>
      </c>
      <c r="L584" s="39" t="n">
        <f aca="false">IF(D584="OCCUPIED",J584*K584,"")</f>
        <v>430.35</v>
      </c>
      <c r="M584" s="26" t="n">
        <f aca="false">IF(D584&lt;&gt;"OCCUPIED","",COUNTIFS('Source - Billing Aug26'!$E$5:$E$773,A584,'Source - Billing Aug26'!$B$5:$B$773,Billing_Month,'Source - Billing Aug26'!$H$5:$H$773,"MONTHLY_MOORAGE"))</f>
        <v>1</v>
      </c>
      <c r="N584" s="28" t="n">
        <f aca="false">IF(M584=0,"",SUMIFS('Source - Billing Aug26'!$I$5:$I$773,'Source - Billing Aug26'!$E$5:$E$773,A584,'Source - Billing Aug26'!$B$5:$B$773,Billing_Month,'Source - Billing Aug26'!$H$5:$H$773,"MONTHLY_MOORAGE"))</f>
        <v>57</v>
      </c>
      <c r="O584" s="28" t="n">
        <f aca="false">IF(M584=0,"",SUMIFS('Source - Billing Aug26'!$L$5:$L$773,'Source - Billing Aug26'!$E$5:$E$773,A584,'Source - Billing Aug26'!$B$5:$B$773,Billing_Month,'Source - Billing Aug26'!$H$5:$H$773,"MONTHLY_MOORAGE"))</f>
        <v>7.55</v>
      </c>
      <c r="P584" s="39" t="n">
        <f aca="false">IF(D584&lt;&gt;"OCCUPIED","",SUMIFS('Source - Billing Aug26'!$M$5:$M$773,'Source - Billing Aug26'!$E$5:$E$773,A584,'Source - Billing Aug26'!$B$5:$B$773,Billing_Month,'Source - Billing Aug26'!$H$5:$H$773,"MONTHLY_MOORAGE"))</f>
        <v>430.35</v>
      </c>
      <c r="Q584" s="39" t="n">
        <f aca="false">IF(D584&lt;&gt;"OCCUPIED","",P584-L584)</f>
        <v>0</v>
      </c>
      <c r="R584" s="26" t="str">
        <f aca="false">IF(D584&lt;&gt;"OCCUPIED","OUT OF SCOPE",IF(M584=0,"MISSING AUGUST BILL",IF(M584&gt;1,"DUPLICATE BILL",IF(ABS(Q584)&lt;0.01,"MATCH",IF(Q584&gt;0,"OVERBILLED","UNDERBILLED")))))</f>
        <v>MATCH</v>
      </c>
      <c r="S584" s="26" t="str">
        <f aca="false">IF(M584=0,"",IFERROR(INDEX('Source - Billing Aug26'!$C$5:$C$773,MATCH(A584,'Source - Billing Aug26'!$E$5:$E$773,0)),""))</f>
        <v>AC-EW-0322</v>
      </c>
    </row>
    <row r="585" customFormat="false" ht="15" hidden="false" customHeight="true" outlineLevel="0" collapsed="false">
      <c r="A585" s="26" t="str">
        <f aca="false">'Source - Inventory'!A575</f>
        <v>EW-0323</v>
      </c>
      <c r="B585" s="26" t="str">
        <f aca="false">'Source - Inventory'!B575</f>
        <v>Eastwey</v>
      </c>
      <c r="C585" s="26" t="str">
        <f aca="false">'Source - Inventory'!G575</f>
        <v>OPEN</v>
      </c>
      <c r="D585" s="26" t="str">
        <f aca="false">'Source - Inventory'!J575</f>
        <v>OCCUPIED</v>
      </c>
      <c r="E585" s="26" t="str">
        <f aca="false">'Source - Inventory'!L575</f>
        <v>WL-02685</v>
      </c>
      <c r="F585" s="26" t="str">
        <f aca="false">'Source - Inventory'!M575</f>
        <v>Stephanie Hill</v>
      </c>
      <c r="G585" s="26" t="n">
        <f aca="false">'Source - Inventory'!E575</f>
        <v>36</v>
      </c>
      <c r="H585" s="28" t="n">
        <f aca="false">'Source - Inventory'!O575</f>
        <v>50.2</v>
      </c>
      <c r="I585" s="28" t="n">
        <f aca="false">IF(D585="OCCUPIED",ROUNDUP(H585,0),"")</f>
        <v>51</v>
      </c>
      <c r="J585" s="28" t="n">
        <f aca="false">IF(D585="OCCUPIED",MAX(G585,I585),"")</f>
        <v>51</v>
      </c>
      <c r="K585" s="28" t="n">
        <f aca="false">IF(D585&lt;&gt;"OCCUPIED","",IF(C585="COVERED",Covered_Rate,Open_Rate))</f>
        <v>7.55</v>
      </c>
      <c r="L585" s="39" t="n">
        <f aca="false">IF(D585="OCCUPIED",J585*K585,"")</f>
        <v>385.05</v>
      </c>
      <c r="M585" s="26" t="n">
        <f aca="false">IF(D585&lt;&gt;"OCCUPIED","",COUNTIFS('Source - Billing Aug26'!$E$5:$E$773,A585,'Source - Billing Aug26'!$B$5:$B$773,Billing_Month,'Source - Billing Aug26'!$H$5:$H$773,"MONTHLY_MOORAGE"))</f>
        <v>1</v>
      </c>
      <c r="N585" s="28" t="n">
        <f aca="false">IF(M585=0,"",SUMIFS('Source - Billing Aug26'!$I$5:$I$773,'Source - Billing Aug26'!$E$5:$E$773,A585,'Source - Billing Aug26'!$B$5:$B$773,Billing_Month,'Source - Billing Aug26'!$H$5:$H$773,"MONTHLY_MOORAGE"))</f>
        <v>51</v>
      </c>
      <c r="O585" s="28" t="n">
        <f aca="false">IF(M585=0,"",SUMIFS('Source - Billing Aug26'!$L$5:$L$773,'Source - Billing Aug26'!$E$5:$E$773,A585,'Source - Billing Aug26'!$B$5:$B$773,Billing_Month,'Source - Billing Aug26'!$H$5:$H$773,"MONTHLY_MOORAGE"))</f>
        <v>7.55</v>
      </c>
      <c r="P585" s="39" t="n">
        <f aca="false">IF(D585&lt;&gt;"OCCUPIED","",SUMIFS('Source - Billing Aug26'!$M$5:$M$773,'Source - Billing Aug26'!$E$5:$E$773,A585,'Source - Billing Aug26'!$B$5:$B$773,Billing_Month,'Source - Billing Aug26'!$H$5:$H$773,"MONTHLY_MOORAGE"))</f>
        <v>385.05</v>
      </c>
      <c r="Q585" s="39" t="n">
        <f aca="false">IF(D585&lt;&gt;"OCCUPIED","",P585-L585)</f>
        <v>0</v>
      </c>
      <c r="R585" s="26" t="str">
        <f aca="false">IF(D585&lt;&gt;"OCCUPIED","OUT OF SCOPE",IF(M585=0,"MISSING AUGUST BILL",IF(M585&gt;1,"DUPLICATE BILL",IF(ABS(Q585)&lt;0.01,"MATCH",IF(Q585&gt;0,"OVERBILLED","UNDERBILLED")))))</f>
        <v>MATCH</v>
      </c>
      <c r="S585" s="26" t="str">
        <f aca="false">IF(M585=0,"",IFERROR(INDEX('Source - Billing Aug26'!$C$5:$C$773,MATCH(A585,'Source - Billing Aug26'!$E$5:$E$773,0)),""))</f>
        <v>AC-EW-0323</v>
      </c>
    </row>
    <row r="586" customFormat="false" ht="15" hidden="false" customHeight="true" outlineLevel="0" collapsed="false">
      <c r="A586" s="26" t="str">
        <f aca="false">'Source - Inventory'!A576</f>
        <v>EW-0324</v>
      </c>
      <c r="B586" s="26" t="str">
        <f aca="false">'Source - Inventory'!B576</f>
        <v>Eastwey</v>
      </c>
      <c r="C586" s="26" t="str">
        <f aca="false">'Source - Inventory'!G576</f>
        <v>OPEN</v>
      </c>
      <c r="D586" s="26" t="str">
        <f aca="false">'Source - Inventory'!J576</f>
        <v>OCCUPIED</v>
      </c>
      <c r="E586" s="26" t="str">
        <f aca="false">'Source - Inventory'!L576</f>
        <v>WL-02459</v>
      </c>
      <c r="F586" s="26" t="str">
        <f aca="false">'Source - Inventory'!M576</f>
        <v>Kimberly Smith</v>
      </c>
      <c r="G586" s="26" t="n">
        <f aca="false">'Source - Inventory'!E576</f>
        <v>80</v>
      </c>
      <c r="H586" s="28" t="n">
        <f aca="false">'Source - Inventory'!O576</f>
        <v>19.3</v>
      </c>
      <c r="I586" s="28" t="n">
        <f aca="false">IF(D586="OCCUPIED",ROUNDUP(H586,0),"")</f>
        <v>20</v>
      </c>
      <c r="J586" s="28" t="n">
        <f aca="false">IF(D586="OCCUPIED",MAX(G586,I586),"")</f>
        <v>80</v>
      </c>
      <c r="K586" s="28" t="n">
        <f aca="false">IF(D586&lt;&gt;"OCCUPIED","",IF(C586="COVERED",Covered_Rate,Open_Rate))</f>
        <v>7.55</v>
      </c>
      <c r="L586" s="39" t="n">
        <f aca="false">IF(D586="OCCUPIED",J586*K586,"")</f>
        <v>604</v>
      </c>
      <c r="M586" s="26" t="n">
        <f aca="false">IF(D586&lt;&gt;"OCCUPIED","",COUNTIFS('Source - Billing Aug26'!$E$5:$E$773,A586,'Source - Billing Aug26'!$B$5:$B$773,Billing_Month,'Source - Billing Aug26'!$H$5:$H$773,"MONTHLY_MOORAGE"))</f>
        <v>1</v>
      </c>
      <c r="N586" s="28" t="n">
        <f aca="false">IF(M586=0,"",SUMIFS('Source - Billing Aug26'!$I$5:$I$773,'Source - Billing Aug26'!$E$5:$E$773,A586,'Source - Billing Aug26'!$B$5:$B$773,Billing_Month,'Source - Billing Aug26'!$H$5:$H$773,"MONTHLY_MOORAGE"))</f>
        <v>80</v>
      </c>
      <c r="O586" s="28" t="n">
        <f aca="false">IF(M586=0,"",SUMIFS('Source - Billing Aug26'!$L$5:$L$773,'Source - Billing Aug26'!$E$5:$E$773,A586,'Source - Billing Aug26'!$B$5:$B$773,Billing_Month,'Source - Billing Aug26'!$H$5:$H$773,"MONTHLY_MOORAGE"))</f>
        <v>7.55</v>
      </c>
      <c r="P586" s="39" t="n">
        <f aca="false">IF(D586&lt;&gt;"OCCUPIED","",SUMIFS('Source - Billing Aug26'!$M$5:$M$773,'Source - Billing Aug26'!$E$5:$E$773,A586,'Source - Billing Aug26'!$B$5:$B$773,Billing_Month,'Source - Billing Aug26'!$H$5:$H$773,"MONTHLY_MOORAGE"))</f>
        <v>604</v>
      </c>
      <c r="Q586" s="39" t="n">
        <f aca="false">IF(D586&lt;&gt;"OCCUPIED","",P586-L586)</f>
        <v>0</v>
      </c>
      <c r="R586" s="26" t="str">
        <f aca="false">IF(D586&lt;&gt;"OCCUPIED","OUT OF SCOPE",IF(M586=0,"MISSING AUGUST BILL",IF(M586&gt;1,"DUPLICATE BILL",IF(ABS(Q586)&lt;0.01,"MATCH",IF(Q586&gt;0,"OVERBILLED","UNDERBILLED")))))</f>
        <v>MATCH</v>
      </c>
      <c r="S586" s="26" t="str">
        <f aca="false">IF(M586=0,"",IFERROR(INDEX('Source - Billing Aug26'!$C$5:$C$773,MATCH(A586,'Source - Billing Aug26'!$E$5:$E$773,0)),""))</f>
        <v>AC-EW-0324</v>
      </c>
    </row>
    <row r="587" customFormat="false" ht="15" hidden="false" customHeight="true" outlineLevel="0" collapsed="false">
      <c r="A587" s="26" t="str">
        <f aca="false">'Source - Inventory'!A577</f>
        <v>EW-0401</v>
      </c>
      <c r="B587" s="26" t="str">
        <f aca="false">'Source - Inventory'!B577</f>
        <v>Eastwey</v>
      </c>
      <c r="C587" s="26" t="str">
        <f aca="false">'Source - Inventory'!G577</f>
        <v>OPEN</v>
      </c>
      <c r="D587" s="26" t="str">
        <f aca="false">'Source - Inventory'!J577</f>
        <v>OCCUPIED</v>
      </c>
      <c r="E587" s="26" t="str">
        <f aca="false">'Source - Inventory'!L577</f>
        <v>WL-02377</v>
      </c>
      <c r="F587" s="26" t="str">
        <f aca="false">'Source - Inventory'!M577</f>
        <v>Tammy Patterson</v>
      </c>
      <c r="G587" s="26" t="n">
        <f aca="false">'Source - Inventory'!E577</f>
        <v>28</v>
      </c>
      <c r="H587" s="28" t="n">
        <f aca="false">'Source - Inventory'!O577</f>
        <v>50.5</v>
      </c>
      <c r="I587" s="28" t="n">
        <f aca="false">IF(D587="OCCUPIED",ROUNDUP(H587,0),"")</f>
        <v>51</v>
      </c>
      <c r="J587" s="28" t="n">
        <f aca="false">IF(D587="OCCUPIED",MAX(G587,I587),"")</f>
        <v>51</v>
      </c>
      <c r="K587" s="28" t="n">
        <f aca="false">IF(D587&lt;&gt;"OCCUPIED","",IF(C587="COVERED",Covered_Rate,Open_Rate))</f>
        <v>7.55</v>
      </c>
      <c r="L587" s="39" t="n">
        <f aca="false">IF(D587="OCCUPIED",J587*K587,"")</f>
        <v>385.05</v>
      </c>
      <c r="M587" s="26" t="n">
        <f aca="false">IF(D587&lt;&gt;"OCCUPIED","",COUNTIFS('Source - Billing Aug26'!$E$5:$E$773,A587,'Source - Billing Aug26'!$B$5:$B$773,Billing_Month,'Source - Billing Aug26'!$H$5:$H$773,"MONTHLY_MOORAGE"))</f>
        <v>1</v>
      </c>
      <c r="N587" s="28" t="n">
        <f aca="false">IF(M587=0,"",SUMIFS('Source - Billing Aug26'!$I$5:$I$773,'Source - Billing Aug26'!$E$5:$E$773,A587,'Source - Billing Aug26'!$B$5:$B$773,Billing_Month,'Source - Billing Aug26'!$H$5:$H$773,"MONTHLY_MOORAGE"))</f>
        <v>51</v>
      </c>
      <c r="O587" s="28" t="n">
        <f aca="false">IF(M587=0,"",SUMIFS('Source - Billing Aug26'!$L$5:$L$773,'Source - Billing Aug26'!$E$5:$E$773,A587,'Source - Billing Aug26'!$B$5:$B$773,Billing_Month,'Source - Billing Aug26'!$H$5:$H$773,"MONTHLY_MOORAGE"))</f>
        <v>7.55</v>
      </c>
      <c r="P587" s="39" t="n">
        <f aca="false">IF(D587&lt;&gt;"OCCUPIED","",SUMIFS('Source - Billing Aug26'!$M$5:$M$773,'Source - Billing Aug26'!$E$5:$E$773,A587,'Source - Billing Aug26'!$B$5:$B$773,Billing_Month,'Source - Billing Aug26'!$H$5:$H$773,"MONTHLY_MOORAGE"))</f>
        <v>385.05</v>
      </c>
      <c r="Q587" s="39" t="n">
        <f aca="false">IF(D587&lt;&gt;"OCCUPIED","",P587-L587)</f>
        <v>0</v>
      </c>
      <c r="R587" s="26" t="str">
        <f aca="false">IF(D587&lt;&gt;"OCCUPIED","OUT OF SCOPE",IF(M587=0,"MISSING AUGUST BILL",IF(M587&gt;1,"DUPLICATE BILL",IF(ABS(Q587)&lt;0.01,"MATCH",IF(Q587&gt;0,"OVERBILLED","UNDERBILLED")))))</f>
        <v>MATCH</v>
      </c>
      <c r="S587" s="26" t="str">
        <f aca="false">IF(M587=0,"",IFERROR(INDEX('Source - Billing Aug26'!$C$5:$C$773,MATCH(A587,'Source - Billing Aug26'!$E$5:$E$773,0)),""))</f>
        <v>AC-EW-0401</v>
      </c>
    </row>
    <row r="588" customFormat="false" ht="15" hidden="false" customHeight="true" outlineLevel="0" collapsed="false">
      <c r="A588" s="26" t="str">
        <f aca="false">'Source - Inventory'!A578</f>
        <v>EW-0402</v>
      </c>
      <c r="B588" s="26" t="str">
        <f aca="false">'Source - Inventory'!B578</f>
        <v>Eastwey</v>
      </c>
      <c r="C588" s="26" t="str">
        <f aca="false">'Source - Inventory'!G578</f>
        <v>OPEN</v>
      </c>
      <c r="D588" s="26" t="str">
        <f aca="false">'Source - Inventory'!J578</f>
        <v>OCCUPIED</v>
      </c>
      <c r="E588" s="26" t="str">
        <f aca="false">'Source - Inventory'!L578</f>
        <v>WL-01741</v>
      </c>
      <c r="F588" s="26" t="str">
        <f aca="false">'Source - Inventory'!M578</f>
        <v>Lisa Burton</v>
      </c>
      <c r="G588" s="26" t="n">
        <f aca="false">'Source - Inventory'!E578</f>
        <v>40</v>
      </c>
      <c r="H588" s="28" t="n">
        <f aca="false">'Source - Inventory'!O578</f>
        <v>31.6</v>
      </c>
      <c r="I588" s="28" t="n">
        <f aca="false">IF(D588="OCCUPIED",ROUNDUP(H588,0),"")</f>
        <v>32</v>
      </c>
      <c r="J588" s="28" t="n">
        <f aca="false">IF(D588="OCCUPIED",MAX(G588,I588),"")</f>
        <v>40</v>
      </c>
      <c r="K588" s="28" t="n">
        <f aca="false">IF(D588&lt;&gt;"OCCUPIED","",IF(C588="COVERED",Covered_Rate,Open_Rate))</f>
        <v>7.55</v>
      </c>
      <c r="L588" s="39" t="n">
        <f aca="false">IF(D588="OCCUPIED",J588*K588,"")</f>
        <v>302</v>
      </c>
      <c r="M588" s="26" t="n">
        <f aca="false">IF(D588&lt;&gt;"OCCUPIED","",COUNTIFS('Source - Billing Aug26'!$E$5:$E$773,A588,'Source - Billing Aug26'!$B$5:$B$773,Billing_Month,'Source - Billing Aug26'!$H$5:$H$773,"MONTHLY_MOORAGE"))</f>
        <v>1</v>
      </c>
      <c r="N588" s="28" t="n">
        <f aca="false">IF(M588=0,"",SUMIFS('Source - Billing Aug26'!$I$5:$I$773,'Source - Billing Aug26'!$E$5:$E$773,A588,'Source - Billing Aug26'!$B$5:$B$773,Billing_Month,'Source - Billing Aug26'!$H$5:$H$773,"MONTHLY_MOORAGE"))</f>
        <v>40</v>
      </c>
      <c r="O588" s="28" t="n">
        <f aca="false">IF(M588=0,"",SUMIFS('Source - Billing Aug26'!$L$5:$L$773,'Source - Billing Aug26'!$E$5:$E$773,A588,'Source - Billing Aug26'!$B$5:$B$773,Billing_Month,'Source - Billing Aug26'!$H$5:$H$773,"MONTHLY_MOORAGE"))</f>
        <v>7.55</v>
      </c>
      <c r="P588" s="39" t="n">
        <f aca="false">IF(D588&lt;&gt;"OCCUPIED","",SUMIFS('Source - Billing Aug26'!$M$5:$M$773,'Source - Billing Aug26'!$E$5:$E$773,A588,'Source - Billing Aug26'!$B$5:$B$773,Billing_Month,'Source - Billing Aug26'!$H$5:$H$773,"MONTHLY_MOORAGE"))</f>
        <v>302</v>
      </c>
      <c r="Q588" s="39" t="n">
        <f aca="false">IF(D588&lt;&gt;"OCCUPIED","",P588-L588)</f>
        <v>0</v>
      </c>
      <c r="R588" s="26" t="str">
        <f aca="false">IF(D588&lt;&gt;"OCCUPIED","OUT OF SCOPE",IF(M588=0,"MISSING AUGUST BILL",IF(M588&gt;1,"DUPLICATE BILL",IF(ABS(Q588)&lt;0.01,"MATCH",IF(Q588&gt;0,"OVERBILLED","UNDERBILLED")))))</f>
        <v>MATCH</v>
      </c>
      <c r="S588" s="26" t="str">
        <f aca="false">IF(M588=0,"",IFERROR(INDEX('Source - Billing Aug26'!$C$5:$C$773,MATCH(A588,'Source - Billing Aug26'!$E$5:$E$773,0)),""))</f>
        <v>AC-EW-0402</v>
      </c>
    </row>
    <row r="589" customFormat="false" ht="15" hidden="false" customHeight="true" outlineLevel="0" collapsed="false">
      <c r="A589" s="26" t="str">
        <f aca="false">'Source - Inventory'!A579</f>
        <v>EW-0403</v>
      </c>
      <c r="B589" s="26" t="str">
        <f aca="false">'Source - Inventory'!B579</f>
        <v>Eastwey</v>
      </c>
      <c r="C589" s="26" t="str">
        <f aca="false">'Source - Inventory'!G579</f>
        <v>OPEN</v>
      </c>
      <c r="D589" s="26" t="str">
        <f aca="false">'Source - Inventory'!J579</f>
        <v>OCCUPIED</v>
      </c>
      <c r="E589" s="26" t="str">
        <f aca="false">'Source - Inventory'!L579</f>
        <v>WL-01209</v>
      </c>
      <c r="F589" s="26" t="str">
        <f aca="false">'Source - Inventory'!M579</f>
        <v>Amy Luna</v>
      </c>
      <c r="G589" s="26" t="n">
        <f aca="false">'Source - Inventory'!E579</f>
        <v>50</v>
      </c>
      <c r="H589" s="28" t="n">
        <f aca="false">'Source - Inventory'!O579</f>
        <v>60</v>
      </c>
      <c r="I589" s="28" t="n">
        <f aca="false">IF(D589="OCCUPIED",ROUNDUP(H589,0),"")</f>
        <v>60</v>
      </c>
      <c r="J589" s="28" t="n">
        <f aca="false">IF(D589="OCCUPIED",MAX(G589,I589),"")</f>
        <v>60</v>
      </c>
      <c r="K589" s="28" t="n">
        <f aca="false">IF(D589&lt;&gt;"OCCUPIED","",IF(C589="COVERED",Covered_Rate,Open_Rate))</f>
        <v>7.55</v>
      </c>
      <c r="L589" s="39" t="n">
        <f aca="false">IF(D589="OCCUPIED",J589*K589,"")</f>
        <v>453</v>
      </c>
      <c r="M589" s="26" t="n">
        <f aca="false">IF(D589&lt;&gt;"OCCUPIED","",COUNTIFS('Source - Billing Aug26'!$E$5:$E$773,A589,'Source - Billing Aug26'!$B$5:$B$773,Billing_Month,'Source - Billing Aug26'!$H$5:$H$773,"MONTHLY_MOORAGE"))</f>
        <v>1</v>
      </c>
      <c r="N589" s="28" t="n">
        <f aca="false">IF(M589=0,"",SUMIFS('Source - Billing Aug26'!$I$5:$I$773,'Source - Billing Aug26'!$E$5:$E$773,A589,'Source - Billing Aug26'!$B$5:$B$773,Billing_Month,'Source - Billing Aug26'!$H$5:$H$773,"MONTHLY_MOORAGE"))</f>
        <v>60</v>
      </c>
      <c r="O589" s="28" t="n">
        <f aca="false">IF(M589=0,"",SUMIFS('Source - Billing Aug26'!$L$5:$L$773,'Source - Billing Aug26'!$E$5:$E$773,A589,'Source - Billing Aug26'!$B$5:$B$773,Billing_Month,'Source - Billing Aug26'!$H$5:$H$773,"MONTHLY_MOORAGE"))</f>
        <v>7.55</v>
      </c>
      <c r="P589" s="39" t="n">
        <f aca="false">IF(D589&lt;&gt;"OCCUPIED","",SUMIFS('Source - Billing Aug26'!$M$5:$M$773,'Source - Billing Aug26'!$E$5:$E$773,A589,'Source - Billing Aug26'!$B$5:$B$773,Billing_Month,'Source - Billing Aug26'!$H$5:$H$773,"MONTHLY_MOORAGE"))</f>
        <v>453</v>
      </c>
      <c r="Q589" s="39" t="n">
        <f aca="false">IF(D589&lt;&gt;"OCCUPIED","",P589-L589)</f>
        <v>0</v>
      </c>
      <c r="R589" s="26" t="str">
        <f aca="false">IF(D589&lt;&gt;"OCCUPIED","OUT OF SCOPE",IF(M589=0,"MISSING AUGUST BILL",IF(M589&gt;1,"DUPLICATE BILL",IF(ABS(Q589)&lt;0.01,"MATCH",IF(Q589&gt;0,"OVERBILLED","UNDERBILLED")))))</f>
        <v>MATCH</v>
      </c>
      <c r="S589" s="26" t="str">
        <f aca="false">IF(M589=0,"",IFERROR(INDEX('Source - Billing Aug26'!$C$5:$C$773,MATCH(A589,'Source - Billing Aug26'!$E$5:$E$773,0)),""))</f>
        <v>AC-EW-0403</v>
      </c>
    </row>
    <row r="590" customFormat="false" ht="15" hidden="false" customHeight="true" outlineLevel="0" collapsed="false">
      <c r="A590" s="26" t="str">
        <f aca="false">'Source - Inventory'!A580</f>
        <v>EW-0404</v>
      </c>
      <c r="B590" s="26" t="str">
        <f aca="false">'Source - Inventory'!B580</f>
        <v>Eastwey</v>
      </c>
      <c r="C590" s="26" t="str">
        <f aca="false">'Source - Inventory'!G580</f>
        <v>OPEN</v>
      </c>
      <c r="D590" s="26" t="str">
        <f aca="false">'Source - Inventory'!J580</f>
        <v>OCCUPIED</v>
      </c>
      <c r="E590" s="26" t="str">
        <f aca="false">'Source - Inventory'!L580</f>
        <v>WL-01370</v>
      </c>
      <c r="F590" s="26" t="str">
        <f aca="false">'Source - Inventory'!M580</f>
        <v>James Graham</v>
      </c>
      <c r="G590" s="26" t="n">
        <f aca="false">'Source - Inventory'!E580</f>
        <v>70</v>
      </c>
      <c r="H590" s="28" t="n">
        <f aca="false">'Source - Inventory'!O580</f>
        <v>31.8</v>
      </c>
      <c r="I590" s="28" t="n">
        <f aca="false">IF(D590="OCCUPIED",ROUNDUP(H590,0),"")</f>
        <v>32</v>
      </c>
      <c r="J590" s="28" t="n">
        <f aca="false">IF(D590="OCCUPIED",MAX(G590,I590),"")</f>
        <v>70</v>
      </c>
      <c r="K590" s="28" t="n">
        <f aca="false">IF(D590&lt;&gt;"OCCUPIED","",IF(C590="COVERED",Covered_Rate,Open_Rate))</f>
        <v>7.55</v>
      </c>
      <c r="L590" s="39" t="n">
        <f aca="false">IF(D590="OCCUPIED",J590*K590,"")</f>
        <v>528.5</v>
      </c>
      <c r="M590" s="26" t="n">
        <f aca="false">IF(D590&lt;&gt;"OCCUPIED","",COUNTIFS('Source - Billing Aug26'!$E$5:$E$773,A590,'Source - Billing Aug26'!$B$5:$B$773,Billing_Month,'Source - Billing Aug26'!$H$5:$H$773,"MONTHLY_MOORAGE"))</f>
        <v>1</v>
      </c>
      <c r="N590" s="28" t="n">
        <f aca="false">IF(M590=0,"",SUMIFS('Source - Billing Aug26'!$I$5:$I$773,'Source - Billing Aug26'!$E$5:$E$773,A590,'Source - Billing Aug26'!$B$5:$B$773,Billing_Month,'Source - Billing Aug26'!$H$5:$H$773,"MONTHLY_MOORAGE"))</f>
        <v>70</v>
      </c>
      <c r="O590" s="28" t="n">
        <f aca="false">IF(M590=0,"",SUMIFS('Source - Billing Aug26'!$L$5:$L$773,'Source - Billing Aug26'!$E$5:$E$773,A590,'Source - Billing Aug26'!$B$5:$B$773,Billing_Month,'Source - Billing Aug26'!$H$5:$H$773,"MONTHLY_MOORAGE"))</f>
        <v>7.55</v>
      </c>
      <c r="P590" s="39" t="n">
        <f aca="false">IF(D590&lt;&gt;"OCCUPIED","",SUMIFS('Source - Billing Aug26'!$M$5:$M$773,'Source - Billing Aug26'!$E$5:$E$773,A590,'Source - Billing Aug26'!$B$5:$B$773,Billing_Month,'Source - Billing Aug26'!$H$5:$H$773,"MONTHLY_MOORAGE"))</f>
        <v>528.5</v>
      </c>
      <c r="Q590" s="39" t="n">
        <f aca="false">IF(D590&lt;&gt;"OCCUPIED","",P590-L590)</f>
        <v>0</v>
      </c>
      <c r="R590" s="26" t="str">
        <f aca="false">IF(D590&lt;&gt;"OCCUPIED","OUT OF SCOPE",IF(M590=0,"MISSING AUGUST BILL",IF(M590&gt;1,"DUPLICATE BILL",IF(ABS(Q590)&lt;0.01,"MATCH",IF(Q590&gt;0,"OVERBILLED","UNDERBILLED")))))</f>
        <v>MATCH</v>
      </c>
      <c r="S590" s="26" t="str">
        <f aca="false">IF(M590=0,"",IFERROR(INDEX('Source - Billing Aug26'!$C$5:$C$773,MATCH(A590,'Source - Billing Aug26'!$E$5:$E$773,0)),""))</f>
        <v>AC-EW-0404</v>
      </c>
    </row>
    <row r="591" customFormat="false" ht="15" hidden="false" customHeight="true" outlineLevel="0" collapsed="false">
      <c r="A591" s="26" t="str">
        <f aca="false">'Source - Inventory'!A581</f>
        <v>EW-0405</v>
      </c>
      <c r="B591" s="26" t="str">
        <f aca="false">'Source - Inventory'!B581</f>
        <v>Eastwey</v>
      </c>
      <c r="C591" s="26" t="str">
        <f aca="false">'Source - Inventory'!G581</f>
        <v>OPEN</v>
      </c>
      <c r="D591" s="26" t="str">
        <f aca="false">'Source - Inventory'!J581</f>
        <v>OCCUPIED</v>
      </c>
      <c r="E591" s="26" t="str">
        <f aca="false">'Source - Inventory'!L581</f>
        <v>WL-02480</v>
      </c>
      <c r="F591" s="26" t="str">
        <f aca="false">'Source - Inventory'!M581</f>
        <v>Rachel Edwards</v>
      </c>
      <c r="G591" s="26" t="n">
        <f aca="false">'Source - Inventory'!E581</f>
        <v>24</v>
      </c>
      <c r="H591" s="28" t="n">
        <f aca="false">'Source - Inventory'!O581</f>
        <v>46.9</v>
      </c>
      <c r="I591" s="28" t="n">
        <f aca="false">IF(D591="OCCUPIED",ROUNDUP(H591,0),"")</f>
        <v>47</v>
      </c>
      <c r="J591" s="28" t="n">
        <f aca="false">IF(D591="OCCUPIED",MAX(G591,I591),"")</f>
        <v>47</v>
      </c>
      <c r="K591" s="28" t="n">
        <f aca="false">IF(D591&lt;&gt;"OCCUPIED","",IF(C591="COVERED",Covered_Rate,Open_Rate))</f>
        <v>7.55</v>
      </c>
      <c r="L591" s="39" t="n">
        <f aca="false">IF(D591="OCCUPIED",J591*K591,"")</f>
        <v>354.85</v>
      </c>
      <c r="M591" s="26" t="n">
        <f aca="false">IF(D591&lt;&gt;"OCCUPIED","",COUNTIFS('Source - Billing Aug26'!$E$5:$E$773,A591,'Source - Billing Aug26'!$B$5:$B$773,Billing_Month,'Source - Billing Aug26'!$H$5:$H$773,"MONTHLY_MOORAGE"))</f>
        <v>1</v>
      </c>
      <c r="N591" s="28" t="n">
        <f aca="false">IF(M591=0,"",SUMIFS('Source - Billing Aug26'!$I$5:$I$773,'Source - Billing Aug26'!$E$5:$E$773,A591,'Source - Billing Aug26'!$B$5:$B$773,Billing_Month,'Source - Billing Aug26'!$H$5:$H$773,"MONTHLY_MOORAGE"))</f>
        <v>47</v>
      </c>
      <c r="O591" s="28" t="n">
        <f aca="false">IF(M591=0,"",SUMIFS('Source - Billing Aug26'!$L$5:$L$773,'Source - Billing Aug26'!$E$5:$E$773,A591,'Source - Billing Aug26'!$B$5:$B$773,Billing_Month,'Source - Billing Aug26'!$H$5:$H$773,"MONTHLY_MOORAGE"))</f>
        <v>7.55</v>
      </c>
      <c r="P591" s="39" t="n">
        <f aca="false">IF(D591&lt;&gt;"OCCUPIED","",SUMIFS('Source - Billing Aug26'!$M$5:$M$773,'Source - Billing Aug26'!$E$5:$E$773,A591,'Source - Billing Aug26'!$B$5:$B$773,Billing_Month,'Source - Billing Aug26'!$H$5:$H$773,"MONTHLY_MOORAGE"))</f>
        <v>354.85</v>
      </c>
      <c r="Q591" s="39" t="n">
        <f aca="false">IF(D591&lt;&gt;"OCCUPIED","",P591-L591)</f>
        <v>0</v>
      </c>
      <c r="R591" s="26" t="str">
        <f aca="false">IF(D591&lt;&gt;"OCCUPIED","OUT OF SCOPE",IF(M591=0,"MISSING AUGUST BILL",IF(M591&gt;1,"DUPLICATE BILL",IF(ABS(Q591)&lt;0.01,"MATCH",IF(Q591&gt;0,"OVERBILLED","UNDERBILLED")))))</f>
        <v>MATCH</v>
      </c>
      <c r="S591" s="26" t="str">
        <f aca="false">IF(M591=0,"",IFERROR(INDEX('Source - Billing Aug26'!$C$5:$C$773,MATCH(A591,'Source - Billing Aug26'!$E$5:$E$773,0)),""))</f>
        <v>AC-EW-0405</v>
      </c>
    </row>
    <row r="592" customFormat="false" ht="15" hidden="false" customHeight="true" outlineLevel="0" collapsed="false">
      <c r="A592" s="26" t="str">
        <f aca="false">'Source - Inventory'!A582</f>
        <v>EW-0406</v>
      </c>
      <c r="B592" s="26" t="str">
        <f aca="false">'Source - Inventory'!B582</f>
        <v>Eastwey</v>
      </c>
      <c r="C592" s="26" t="str">
        <f aca="false">'Source - Inventory'!G582</f>
        <v>OPEN</v>
      </c>
      <c r="D592" s="26" t="str">
        <f aca="false">'Source - Inventory'!J582</f>
        <v>OCCUPIED</v>
      </c>
      <c r="E592" s="26" t="str">
        <f aca="false">'Source - Inventory'!L582</f>
        <v>WL-02810</v>
      </c>
      <c r="F592" s="26" t="str">
        <f aca="false">'Source - Inventory'!M582</f>
        <v>Steven Morgan</v>
      </c>
      <c r="G592" s="26" t="n">
        <f aca="false">'Source - Inventory'!E582</f>
        <v>40</v>
      </c>
      <c r="H592" s="28" t="n">
        <f aca="false">'Source - Inventory'!O582</f>
        <v>29.4</v>
      </c>
      <c r="I592" s="28" t="n">
        <f aca="false">IF(D592="OCCUPIED",ROUNDUP(H592,0),"")</f>
        <v>30</v>
      </c>
      <c r="J592" s="28" t="n">
        <f aca="false">IF(D592="OCCUPIED",MAX(G592,I592),"")</f>
        <v>40</v>
      </c>
      <c r="K592" s="28" t="n">
        <f aca="false">IF(D592&lt;&gt;"OCCUPIED","",IF(C592="COVERED",Covered_Rate,Open_Rate))</f>
        <v>7.55</v>
      </c>
      <c r="L592" s="39" t="n">
        <f aca="false">IF(D592="OCCUPIED",J592*K592,"")</f>
        <v>302</v>
      </c>
      <c r="M592" s="26" t="n">
        <f aca="false">IF(D592&lt;&gt;"OCCUPIED","",COUNTIFS('Source - Billing Aug26'!$E$5:$E$773,A592,'Source - Billing Aug26'!$B$5:$B$773,Billing_Month,'Source - Billing Aug26'!$H$5:$H$773,"MONTHLY_MOORAGE"))</f>
        <v>1</v>
      </c>
      <c r="N592" s="28" t="n">
        <f aca="false">IF(M592=0,"",SUMIFS('Source - Billing Aug26'!$I$5:$I$773,'Source - Billing Aug26'!$E$5:$E$773,A592,'Source - Billing Aug26'!$B$5:$B$773,Billing_Month,'Source - Billing Aug26'!$H$5:$H$773,"MONTHLY_MOORAGE"))</f>
        <v>40</v>
      </c>
      <c r="O592" s="28" t="n">
        <f aca="false">IF(M592=0,"",SUMIFS('Source - Billing Aug26'!$L$5:$L$773,'Source - Billing Aug26'!$E$5:$E$773,A592,'Source - Billing Aug26'!$B$5:$B$773,Billing_Month,'Source - Billing Aug26'!$H$5:$H$773,"MONTHLY_MOORAGE"))</f>
        <v>7.55</v>
      </c>
      <c r="P592" s="39" t="n">
        <f aca="false">IF(D592&lt;&gt;"OCCUPIED","",SUMIFS('Source - Billing Aug26'!$M$5:$M$773,'Source - Billing Aug26'!$E$5:$E$773,A592,'Source - Billing Aug26'!$B$5:$B$773,Billing_Month,'Source - Billing Aug26'!$H$5:$H$773,"MONTHLY_MOORAGE"))</f>
        <v>302</v>
      </c>
      <c r="Q592" s="39" t="n">
        <f aca="false">IF(D592&lt;&gt;"OCCUPIED","",P592-L592)</f>
        <v>0</v>
      </c>
      <c r="R592" s="26" t="str">
        <f aca="false">IF(D592&lt;&gt;"OCCUPIED","OUT OF SCOPE",IF(M592=0,"MISSING AUGUST BILL",IF(M592&gt;1,"DUPLICATE BILL",IF(ABS(Q592)&lt;0.01,"MATCH",IF(Q592&gt;0,"OVERBILLED","UNDERBILLED")))))</f>
        <v>MATCH</v>
      </c>
      <c r="S592" s="26" t="str">
        <f aca="false">IF(M592=0,"",IFERROR(INDEX('Source - Billing Aug26'!$C$5:$C$773,MATCH(A592,'Source - Billing Aug26'!$E$5:$E$773,0)),""))</f>
        <v>AC-EW-0406</v>
      </c>
    </row>
    <row r="593" customFormat="false" ht="15" hidden="false" customHeight="true" outlineLevel="0" collapsed="false">
      <c r="A593" s="26" t="str">
        <f aca="false">'Source - Inventory'!A583</f>
        <v>EW-0407</v>
      </c>
      <c r="B593" s="26" t="str">
        <f aca="false">'Source - Inventory'!B583</f>
        <v>Eastwey</v>
      </c>
      <c r="C593" s="26" t="str">
        <f aca="false">'Source - Inventory'!G583</f>
        <v>OPEN</v>
      </c>
      <c r="D593" s="26" t="str">
        <f aca="false">'Source - Inventory'!J583</f>
        <v>OCCUPIED</v>
      </c>
      <c r="E593" s="26" t="str">
        <f aca="false">'Source - Inventory'!L583</f>
        <v>WL-02314</v>
      </c>
      <c r="F593" s="26" t="str">
        <f aca="false">'Source - Inventory'!M583</f>
        <v>David Silva</v>
      </c>
      <c r="G593" s="26" t="n">
        <f aca="false">'Source - Inventory'!E583</f>
        <v>45</v>
      </c>
      <c r="H593" s="28" t="n">
        <f aca="false">'Source - Inventory'!O583</f>
        <v>31.1</v>
      </c>
      <c r="I593" s="28" t="n">
        <f aca="false">IF(D593="OCCUPIED",ROUNDUP(H593,0),"")</f>
        <v>32</v>
      </c>
      <c r="J593" s="28" t="n">
        <f aca="false">IF(D593="OCCUPIED",MAX(G593,I593),"")</f>
        <v>45</v>
      </c>
      <c r="K593" s="28" t="n">
        <f aca="false">IF(D593&lt;&gt;"OCCUPIED","",IF(C593="COVERED",Covered_Rate,Open_Rate))</f>
        <v>7.55</v>
      </c>
      <c r="L593" s="39" t="n">
        <f aca="false">IF(D593="OCCUPIED",J593*K593,"")</f>
        <v>339.75</v>
      </c>
      <c r="M593" s="26" t="n">
        <f aca="false">IF(D593&lt;&gt;"OCCUPIED","",COUNTIFS('Source - Billing Aug26'!$E$5:$E$773,A593,'Source - Billing Aug26'!$B$5:$B$773,Billing_Month,'Source - Billing Aug26'!$H$5:$H$773,"MONTHLY_MOORAGE"))</f>
        <v>1</v>
      </c>
      <c r="N593" s="28" t="n">
        <f aca="false">IF(M593=0,"",SUMIFS('Source - Billing Aug26'!$I$5:$I$773,'Source - Billing Aug26'!$E$5:$E$773,A593,'Source - Billing Aug26'!$B$5:$B$773,Billing_Month,'Source - Billing Aug26'!$H$5:$H$773,"MONTHLY_MOORAGE"))</f>
        <v>45</v>
      </c>
      <c r="O593" s="28" t="n">
        <f aca="false">IF(M593=0,"",SUMIFS('Source - Billing Aug26'!$L$5:$L$773,'Source - Billing Aug26'!$E$5:$E$773,A593,'Source - Billing Aug26'!$B$5:$B$773,Billing_Month,'Source - Billing Aug26'!$H$5:$H$773,"MONTHLY_MOORAGE"))</f>
        <v>7.55</v>
      </c>
      <c r="P593" s="39" t="n">
        <f aca="false">IF(D593&lt;&gt;"OCCUPIED","",SUMIFS('Source - Billing Aug26'!$M$5:$M$773,'Source - Billing Aug26'!$E$5:$E$773,A593,'Source - Billing Aug26'!$B$5:$B$773,Billing_Month,'Source - Billing Aug26'!$H$5:$H$773,"MONTHLY_MOORAGE"))</f>
        <v>339.75</v>
      </c>
      <c r="Q593" s="39" t="n">
        <f aca="false">IF(D593&lt;&gt;"OCCUPIED","",P593-L593)</f>
        <v>0</v>
      </c>
      <c r="R593" s="26" t="str">
        <f aca="false">IF(D593&lt;&gt;"OCCUPIED","OUT OF SCOPE",IF(M593=0,"MISSING AUGUST BILL",IF(M593&gt;1,"DUPLICATE BILL",IF(ABS(Q593)&lt;0.01,"MATCH",IF(Q593&gt;0,"OVERBILLED","UNDERBILLED")))))</f>
        <v>MATCH</v>
      </c>
      <c r="S593" s="26" t="str">
        <f aca="false">IF(M593=0,"",IFERROR(INDEX('Source - Billing Aug26'!$C$5:$C$773,MATCH(A593,'Source - Billing Aug26'!$E$5:$E$773,0)),""))</f>
        <v>AC-EW-0407</v>
      </c>
    </row>
    <row r="594" customFormat="false" ht="15" hidden="false" customHeight="true" outlineLevel="0" collapsed="false">
      <c r="A594" s="26" t="str">
        <f aca="false">'Source - Inventory'!A584</f>
        <v>EW-0408</v>
      </c>
      <c r="B594" s="26" t="str">
        <f aca="false">'Source - Inventory'!B584</f>
        <v>Eastwey</v>
      </c>
      <c r="C594" s="26" t="str">
        <f aca="false">'Source - Inventory'!G584</f>
        <v>OPEN</v>
      </c>
      <c r="D594" s="26" t="str">
        <f aca="false">'Source - Inventory'!J584</f>
        <v>OCCUPIED</v>
      </c>
      <c r="E594" s="26" t="str">
        <f aca="false">'Source - Inventory'!L584</f>
        <v>WL-02705</v>
      </c>
      <c r="F594" s="26" t="str">
        <f aca="false">'Source - Inventory'!M584</f>
        <v>Amy Smith</v>
      </c>
      <c r="G594" s="26" t="n">
        <f aca="false">'Source - Inventory'!E584</f>
        <v>28</v>
      </c>
      <c r="H594" s="28" t="n">
        <f aca="false">'Source - Inventory'!O584</f>
        <v>59.4</v>
      </c>
      <c r="I594" s="28" t="n">
        <f aca="false">IF(D594="OCCUPIED",ROUNDUP(H594,0),"")</f>
        <v>60</v>
      </c>
      <c r="J594" s="28" t="n">
        <f aca="false">IF(D594="OCCUPIED",MAX(G594,I594),"")</f>
        <v>60</v>
      </c>
      <c r="K594" s="28" t="n">
        <f aca="false">IF(D594&lt;&gt;"OCCUPIED","",IF(C594="COVERED",Covered_Rate,Open_Rate))</f>
        <v>7.55</v>
      </c>
      <c r="L594" s="39" t="n">
        <f aca="false">IF(D594="OCCUPIED",J594*K594,"")</f>
        <v>453</v>
      </c>
      <c r="M594" s="26" t="n">
        <f aca="false">IF(D594&lt;&gt;"OCCUPIED","",COUNTIFS('Source - Billing Aug26'!$E$5:$E$773,A594,'Source - Billing Aug26'!$B$5:$B$773,Billing_Month,'Source - Billing Aug26'!$H$5:$H$773,"MONTHLY_MOORAGE"))</f>
        <v>1</v>
      </c>
      <c r="N594" s="28" t="n">
        <f aca="false">IF(M594=0,"",SUMIFS('Source - Billing Aug26'!$I$5:$I$773,'Source - Billing Aug26'!$E$5:$E$773,A594,'Source - Billing Aug26'!$B$5:$B$773,Billing_Month,'Source - Billing Aug26'!$H$5:$H$773,"MONTHLY_MOORAGE"))</f>
        <v>60</v>
      </c>
      <c r="O594" s="28" t="n">
        <f aca="false">IF(M594=0,"",SUMIFS('Source - Billing Aug26'!$L$5:$L$773,'Source - Billing Aug26'!$E$5:$E$773,A594,'Source - Billing Aug26'!$B$5:$B$773,Billing_Month,'Source - Billing Aug26'!$H$5:$H$773,"MONTHLY_MOORAGE"))</f>
        <v>7.55</v>
      </c>
      <c r="P594" s="39" t="n">
        <f aca="false">IF(D594&lt;&gt;"OCCUPIED","",SUMIFS('Source - Billing Aug26'!$M$5:$M$773,'Source - Billing Aug26'!$E$5:$E$773,A594,'Source - Billing Aug26'!$B$5:$B$773,Billing_Month,'Source - Billing Aug26'!$H$5:$H$773,"MONTHLY_MOORAGE"))</f>
        <v>453</v>
      </c>
      <c r="Q594" s="39" t="n">
        <f aca="false">IF(D594&lt;&gt;"OCCUPIED","",P594-L594)</f>
        <v>0</v>
      </c>
      <c r="R594" s="26" t="str">
        <f aca="false">IF(D594&lt;&gt;"OCCUPIED","OUT OF SCOPE",IF(M594=0,"MISSING AUGUST BILL",IF(M594&gt;1,"DUPLICATE BILL",IF(ABS(Q594)&lt;0.01,"MATCH",IF(Q594&gt;0,"OVERBILLED","UNDERBILLED")))))</f>
        <v>MATCH</v>
      </c>
      <c r="S594" s="26" t="str">
        <f aca="false">IF(M594=0,"",IFERROR(INDEX('Source - Billing Aug26'!$C$5:$C$773,MATCH(A594,'Source - Billing Aug26'!$E$5:$E$773,0)),""))</f>
        <v>AC-EW-0408</v>
      </c>
    </row>
    <row r="595" customFormat="false" ht="15" hidden="false" customHeight="true" outlineLevel="0" collapsed="false">
      <c r="A595" s="26" t="str">
        <f aca="false">'Source - Inventory'!A585</f>
        <v>EW-0409</v>
      </c>
      <c r="B595" s="26" t="str">
        <f aca="false">'Source - Inventory'!B585</f>
        <v>Eastwey</v>
      </c>
      <c r="C595" s="26" t="str">
        <f aca="false">'Source - Inventory'!G585</f>
        <v>OPEN</v>
      </c>
      <c r="D595" s="26" t="str">
        <f aca="false">'Source - Inventory'!J585</f>
        <v>OCCUPIED</v>
      </c>
      <c r="E595" s="26" t="str">
        <f aca="false">'Source - Inventory'!L585</f>
        <v>WL-01264</v>
      </c>
      <c r="F595" s="26" t="str">
        <f aca="false">'Source - Inventory'!M585</f>
        <v>Jeffery Lewis</v>
      </c>
      <c r="G595" s="26" t="n">
        <f aca="false">'Source - Inventory'!E585</f>
        <v>70</v>
      </c>
      <c r="H595" s="28" t="n">
        <f aca="false">'Source - Inventory'!O585</f>
        <v>51.6</v>
      </c>
      <c r="I595" s="28" t="n">
        <f aca="false">IF(D595="OCCUPIED",ROUNDUP(H595,0),"")</f>
        <v>52</v>
      </c>
      <c r="J595" s="28" t="n">
        <f aca="false">IF(D595="OCCUPIED",MAX(G595,I595),"")</f>
        <v>70</v>
      </c>
      <c r="K595" s="28" t="n">
        <f aca="false">IF(D595&lt;&gt;"OCCUPIED","",IF(C595="COVERED",Covered_Rate,Open_Rate))</f>
        <v>7.55</v>
      </c>
      <c r="L595" s="39" t="n">
        <f aca="false">IF(D595="OCCUPIED",J595*K595,"")</f>
        <v>528.5</v>
      </c>
      <c r="M595" s="26" t="n">
        <f aca="false">IF(D595&lt;&gt;"OCCUPIED","",COUNTIFS('Source - Billing Aug26'!$E$5:$E$773,A595,'Source - Billing Aug26'!$B$5:$B$773,Billing_Month,'Source - Billing Aug26'!$H$5:$H$773,"MONTHLY_MOORAGE"))</f>
        <v>1</v>
      </c>
      <c r="N595" s="28" t="n">
        <f aca="false">IF(M595=0,"",SUMIFS('Source - Billing Aug26'!$I$5:$I$773,'Source - Billing Aug26'!$E$5:$E$773,A595,'Source - Billing Aug26'!$B$5:$B$773,Billing_Month,'Source - Billing Aug26'!$H$5:$H$773,"MONTHLY_MOORAGE"))</f>
        <v>70</v>
      </c>
      <c r="O595" s="28" t="n">
        <f aca="false">IF(M595=0,"",SUMIFS('Source - Billing Aug26'!$L$5:$L$773,'Source - Billing Aug26'!$E$5:$E$773,A595,'Source - Billing Aug26'!$B$5:$B$773,Billing_Month,'Source - Billing Aug26'!$H$5:$H$773,"MONTHLY_MOORAGE"))</f>
        <v>7.55</v>
      </c>
      <c r="P595" s="39" t="n">
        <f aca="false">IF(D595&lt;&gt;"OCCUPIED","",SUMIFS('Source - Billing Aug26'!$M$5:$M$773,'Source - Billing Aug26'!$E$5:$E$773,A595,'Source - Billing Aug26'!$B$5:$B$773,Billing_Month,'Source - Billing Aug26'!$H$5:$H$773,"MONTHLY_MOORAGE"))</f>
        <v>528.5</v>
      </c>
      <c r="Q595" s="39" t="n">
        <f aca="false">IF(D595&lt;&gt;"OCCUPIED","",P595-L595)</f>
        <v>0</v>
      </c>
      <c r="R595" s="26" t="str">
        <f aca="false">IF(D595&lt;&gt;"OCCUPIED","OUT OF SCOPE",IF(M595=0,"MISSING AUGUST BILL",IF(M595&gt;1,"DUPLICATE BILL",IF(ABS(Q595)&lt;0.01,"MATCH",IF(Q595&gt;0,"OVERBILLED","UNDERBILLED")))))</f>
        <v>MATCH</v>
      </c>
      <c r="S595" s="26" t="str">
        <f aca="false">IF(M595=0,"",IFERROR(INDEX('Source - Billing Aug26'!$C$5:$C$773,MATCH(A595,'Source - Billing Aug26'!$E$5:$E$773,0)),""))</f>
        <v>AC-EW-0409</v>
      </c>
    </row>
    <row r="596" customFormat="false" ht="15" hidden="false" customHeight="true" outlineLevel="0" collapsed="false">
      <c r="A596" s="26" t="str">
        <f aca="false">'Source - Inventory'!A586</f>
        <v>EW-0410</v>
      </c>
      <c r="B596" s="26" t="str">
        <f aca="false">'Source - Inventory'!B586</f>
        <v>Eastwey</v>
      </c>
      <c r="C596" s="26" t="str">
        <f aca="false">'Source - Inventory'!G586</f>
        <v>OPEN</v>
      </c>
      <c r="D596" s="26" t="str">
        <f aca="false">'Source - Inventory'!J586</f>
        <v>OCCUPIED</v>
      </c>
      <c r="E596" s="26" t="str">
        <f aca="false">'Source - Inventory'!L586</f>
        <v>WL-02449</v>
      </c>
      <c r="F596" s="26" t="str">
        <f aca="false">'Source - Inventory'!M586</f>
        <v>Herbert Johnson</v>
      </c>
      <c r="G596" s="26" t="n">
        <f aca="false">'Source - Inventory'!E586</f>
        <v>32</v>
      </c>
      <c r="H596" s="28" t="n">
        <f aca="false">'Source - Inventory'!O586</f>
        <v>44.8</v>
      </c>
      <c r="I596" s="28" t="n">
        <f aca="false">IF(D596="OCCUPIED",ROUNDUP(H596,0),"")</f>
        <v>45</v>
      </c>
      <c r="J596" s="28" t="n">
        <f aca="false">IF(D596="OCCUPIED",MAX(G596,I596),"")</f>
        <v>45</v>
      </c>
      <c r="K596" s="28" t="n">
        <f aca="false">IF(D596&lt;&gt;"OCCUPIED","",IF(C596="COVERED",Covered_Rate,Open_Rate))</f>
        <v>7.55</v>
      </c>
      <c r="L596" s="39" t="n">
        <f aca="false">IF(D596="OCCUPIED",J596*K596,"")</f>
        <v>339.75</v>
      </c>
      <c r="M596" s="26" t="n">
        <f aca="false">IF(D596&lt;&gt;"OCCUPIED","",COUNTIFS('Source - Billing Aug26'!$E$5:$E$773,A596,'Source - Billing Aug26'!$B$5:$B$773,Billing_Month,'Source - Billing Aug26'!$H$5:$H$773,"MONTHLY_MOORAGE"))</f>
        <v>1</v>
      </c>
      <c r="N596" s="28" t="n">
        <f aca="false">IF(M596=0,"",SUMIFS('Source - Billing Aug26'!$I$5:$I$773,'Source - Billing Aug26'!$E$5:$E$773,A596,'Source - Billing Aug26'!$B$5:$B$773,Billing_Month,'Source - Billing Aug26'!$H$5:$H$773,"MONTHLY_MOORAGE"))</f>
        <v>45</v>
      </c>
      <c r="O596" s="28" t="n">
        <f aca="false">IF(M596=0,"",SUMIFS('Source - Billing Aug26'!$L$5:$L$773,'Source - Billing Aug26'!$E$5:$E$773,A596,'Source - Billing Aug26'!$B$5:$B$773,Billing_Month,'Source - Billing Aug26'!$H$5:$H$773,"MONTHLY_MOORAGE"))</f>
        <v>7.55</v>
      </c>
      <c r="P596" s="39" t="n">
        <f aca="false">IF(D596&lt;&gt;"OCCUPIED","",SUMIFS('Source - Billing Aug26'!$M$5:$M$773,'Source - Billing Aug26'!$E$5:$E$773,A596,'Source - Billing Aug26'!$B$5:$B$773,Billing_Month,'Source - Billing Aug26'!$H$5:$H$773,"MONTHLY_MOORAGE"))</f>
        <v>339.75</v>
      </c>
      <c r="Q596" s="39" t="n">
        <f aca="false">IF(D596&lt;&gt;"OCCUPIED","",P596-L596)</f>
        <v>0</v>
      </c>
      <c r="R596" s="26" t="str">
        <f aca="false">IF(D596&lt;&gt;"OCCUPIED","OUT OF SCOPE",IF(M596=0,"MISSING AUGUST BILL",IF(M596&gt;1,"DUPLICATE BILL",IF(ABS(Q596)&lt;0.01,"MATCH",IF(Q596&gt;0,"OVERBILLED","UNDERBILLED")))))</f>
        <v>MATCH</v>
      </c>
      <c r="S596" s="26" t="str">
        <f aca="false">IF(M596=0,"",IFERROR(INDEX('Source - Billing Aug26'!$C$5:$C$773,MATCH(A596,'Source - Billing Aug26'!$E$5:$E$773,0)),""))</f>
        <v>AC-EW-0410</v>
      </c>
    </row>
    <row r="597" customFormat="false" ht="15" hidden="false" customHeight="true" outlineLevel="0" collapsed="false">
      <c r="A597" s="26" t="str">
        <f aca="false">'Source - Inventory'!A587</f>
        <v>EW-0411</v>
      </c>
      <c r="B597" s="26" t="str">
        <f aca="false">'Source - Inventory'!B587</f>
        <v>Eastwey</v>
      </c>
      <c r="C597" s="26" t="str">
        <f aca="false">'Source - Inventory'!G587</f>
        <v>OPEN</v>
      </c>
      <c r="D597" s="26" t="str">
        <f aca="false">'Source - Inventory'!J587</f>
        <v>OCCUPIED</v>
      </c>
      <c r="E597" s="26" t="str">
        <f aca="false">'Source - Inventory'!L587</f>
        <v>WL-01489</v>
      </c>
      <c r="F597" s="26" t="str">
        <f aca="false">'Source - Inventory'!M587</f>
        <v>Donna Thomas</v>
      </c>
      <c r="G597" s="26" t="n">
        <f aca="false">'Source - Inventory'!E587</f>
        <v>70</v>
      </c>
      <c r="H597" s="28" t="n">
        <f aca="false">'Source - Inventory'!O587</f>
        <v>26.8</v>
      </c>
      <c r="I597" s="28" t="n">
        <f aca="false">IF(D597="OCCUPIED",ROUNDUP(H597,0),"")</f>
        <v>27</v>
      </c>
      <c r="J597" s="28" t="n">
        <f aca="false">IF(D597="OCCUPIED",MAX(G597,I597),"")</f>
        <v>70</v>
      </c>
      <c r="K597" s="28" t="n">
        <f aca="false">IF(D597&lt;&gt;"OCCUPIED","",IF(C597="COVERED",Covered_Rate,Open_Rate))</f>
        <v>7.55</v>
      </c>
      <c r="L597" s="39" t="n">
        <f aca="false">IF(D597="OCCUPIED",J597*K597,"")</f>
        <v>528.5</v>
      </c>
      <c r="M597" s="26" t="n">
        <f aca="false">IF(D597&lt;&gt;"OCCUPIED","",COUNTIFS('Source - Billing Aug26'!$E$5:$E$773,A597,'Source - Billing Aug26'!$B$5:$B$773,Billing_Month,'Source - Billing Aug26'!$H$5:$H$773,"MONTHLY_MOORAGE"))</f>
        <v>1</v>
      </c>
      <c r="N597" s="28" t="n">
        <f aca="false">IF(M597=0,"",SUMIFS('Source - Billing Aug26'!$I$5:$I$773,'Source - Billing Aug26'!$E$5:$E$773,A597,'Source - Billing Aug26'!$B$5:$B$773,Billing_Month,'Source - Billing Aug26'!$H$5:$H$773,"MONTHLY_MOORAGE"))</f>
        <v>70</v>
      </c>
      <c r="O597" s="28" t="n">
        <f aca="false">IF(M597=0,"",SUMIFS('Source - Billing Aug26'!$L$5:$L$773,'Source - Billing Aug26'!$E$5:$E$773,A597,'Source - Billing Aug26'!$B$5:$B$773,Billing_Month,'Source - Billing Aug26'!$H$5:$H$773,"MONTHLY_MOORAGE"))</f>
        <v>7.55</v>
      </c>
      <c r="P597" s="39" t="n">
        <f aca="false">IF(D597&lt;&gt;"OCCUPIED","",SUMIFS('Source - Billing Aug26'!$M$5:$M$773,'Source - Billing Aug26'!$E$5:$E$773,A597,'Source - Billing Aug26'!$B$5:$B$773,Billing_Month,'Source - Billing Aug26'!$H$5:$H$773,"MONTHLY_MOORAGE"))</f>
        <v>528.5</v>
      </c>
      <c r="Q597" s="39" t="n">
        <f aca="false">IF(D597&lt;&gt;"OCCUPIED","",P597-L597)</f>
        <v>0</v>
      </c>
      <c r="R597" s="26" t="str">
        <f aca="false">IF(D597&lt;&gt;"OCCUPIED","OUT OF SCOPE",IF(M597=0,"MISSING AUGUST BILL",IF(M597&gt;1,"DUPLICATE BILL",IF(ABS(Q597)&lt;0.01,"MATCH",IF(Q597&gt;0,"OVERBILLED","UNDERBILLED")))))</f>
        <v>MATCH</v>
      </c>
      <c r="S597" s="26" t="str">
        <f aca="false">IF(M597=0,"",IFERROR(INDEX('Source - Billing Aug26'!$C$5:$C$773,MATCH(A597,'Source - Billing Aug26'!$E$5:$E$773,0)),""))</f>
        <v>AC-EW-0411</v>
      </c>
    </row>
    <row r="598" customFormat="false" ht="15" hidden="false" customHeight="true" outlineLevel="0" collapsed="false">
      <c r="A598" s="26" t="str">
        <f aca="false">'Source - Inventory'!A588</f>
        <v>EW-0412</v>
      </c>
      <c r="B598" s="26" t="str">
        <f aca="false">'Source - Inventory'!B588</f>
        <v>Eastwey</v>
      </c>
      <c r="C598" s="26" t="str">
        <f aca="false">'Source - Inventory'!G588</f>
        <v>OPEN</v>
      </c>
      <c r="D598" s="26" t="str">
        <f aca="false">'Source - Inventory'!J588</f>
        <v>OCCUPIED</v>
      </c>
      <c r="E598" s="26" t="str">
        <f aca="false">'Source - Inventory'!L588</f>
        <v>WL-01854</v>
      </c>
      <c r="F598" s="26" t="str">
        <f aca="false">'Source - Inventory'!M588</f>
        <v>Vincent Simon</v>
      </c>
      <c r="G598" s="26" t="n">
        <f aca="false">'Source - Inventory'!E588</f>
        <v>70</v>
      </c>
      <c r="H598" s="28" t="n">
        <f aca="false">'Source - Inventory'!O588</f>
        <v>42.5</v>
      </c>
      <c r="I598" s="28" t="n">
        <f aca="false">IF(D598="OCCUPIED",ROUNDUP(H598,0),"")</f>
        <v>43</v>
      </c>
      <c r="J598" s="28" t="n">
        <f aca="false">IF(D598="OCCUPIED",MAX(G598,I598),"")</f>
        <v>70</v>
      </c>
      <c r="K598" s="28" t="n">
        <f aca="false">IF(D598&lt;&gt;"OCCUPIED","",IF(C598="COVERED",Covered_Rate,Open_Rate))</f>
        <v>7.55</v>
      </c>
      <c r="L598" s="39" t="n">
        <f aca="false">IF(D598="OCCUPIED",J598*K598,"")</f>
        <v>528.5</v>
      </c>
      <c r="M598" s="26" t="n">
        <f aca="false">IF(D598&lt;&gt;"OCCUPIED","",COUNTIFS('Source - Billing Aug26'!$E$5:$E$773,A598,'Source - Billing Aug26'!$B$5:$B$773,Billing_Month,'Source - Billing Aug26'!$H$5:$H$773,"MONTHLY_MOORAGE"))</f>
        <v>1</v>
      </c>
      <c r="N598" s="28" t="n">
        <f aca="false">IF(M598=0,"",SUMIFS('Source - Billing Aug26'!$I$5:$I$773,'Source - Billing Aug26'!$E$5:$E$773,A598,'Source - Billing Aug26'!$B$5:$B$773,Billing_Month,'Source - Billing Aug26'!$H$5:$H$773,"MONTHLY_MOORAGE"))</f>
        <v>70</v>
      </c>
      <c r="O598" s="28" t="n">
        <f aca="false">IF(M598=0,"",SUMIFS('Source - Billing Aug26'!$L$5:$L$773,'Source - Billing Aug26'!$E$5:$E$773,A598,'Source - Billing Aug26'!$B$5:$B$773,Billing_Month,'Source - Billing Aug26'!$H$5:$H$773,"MONTHLY_MOORAGE"))</f>
        <v>7.55</v>
      </c>
      <c r="P598" s="39" t="n">
        <f aca="false">IF(D598&lt;&gt;"OCCUPIED","",SUMIFS('Source - Billing Aug26'!$M$5:$M$773,'Source - Billing Aug26'!$E$5:$E$773,A598,'Source - Billing Aug26'!$B$5:$B$773,Billing_Month,'Source - Billing Aug26'!$H$5:$H$773,"MONTHLY_MOORAGE"))</f>
        <v>528.5</v>
      </c>
      <c r="Q598" s="39" t="n">
        <f aca="false">IF(D598&lt;&gt;"OCCUPIED","",P598-L598)</f>
        <v>0</v>
      </c>
      <c r="R598" s="26" t="str">
        <f aca="false">IF(D598&lt;&gt;"OCCUPIED","OUT OF SCOPE",IF(M598=0,"MISSING AUGUST BILL",IF(M598&gt;1,"DUPLICATE BILL",IF(ABS(Q598)&lt;0.01,"MATCH",IF(Q598&gt;0,"OVERBILLED","UNDERBILLED")))))</f>
        <v>MATCH</v>
      </c>
      <c r="S598" s="26" t="str">
        <f aca="false">IF(M598=0,"",IFERROR(INDEX('Source - Billing Aug26'!$C$5:$C$773,MATCH(A598,'Source - Billing Aug26'!$E$5:$E$773,0)),""))</f>
        <v>AC-EW-0412</v>
      </c>
    </row>
    <row r="599" customFormat="false" ht="15" hidden="false" customHeight="true" outlineLevel="0" collapsed="false">
      <c r="A599" s="26" t="str">
        <f aca="false">'Source - Inventory'!A589</f>
        <v>EW-0413</v>
      </c>
      <c r="B599" s="26" t="str">
        <f aca="false">'Source - Inventory'!B589</f>
        <v>Eastwey</v>
      </c>
      <c r="C599" s="26" t="str">
        <f aca="false">'Source - Inventory'!G589</f>
        <v>OPEN</v>
      </c>
      <c r="D599" s="26" t="str">
        <f aca="false">'Source - Inventory'!J589</f>
        <v>OCCUPIED</v>
      </c>
      <c r="E599" s="26" t="str">
        <f aca="false">'Source - Inventory'!L589</f>
        <v>WL-02169</v>
      </c>
      <c r="F599" s="26" t="str">
        <f aca="false">'Source - Inventory'!M589</f>
        <v>Maria Weber</v>
      </c>
      <c r="G599" s="26" t="n">
        <f aca="false">'Source - Inventory'!E589</f>
        <v>70</v>
      </c>
      <c r="H599" s="28" t="n">
        <f aca="false">'Source - Inventory'!O589</f>
        <v>58.8</v>
      </c>
      <c r="I599" s="28" t="n">
        <f aca="false">IF(D599="OCCUPIED",ROUNDUP(H599,0),"")</f>
        <v>59</v>
      </c>
      <c r="J599" s="28" t="n">
        <f aca="false">IF(D599="OCCUPIED",MAX(G599,I599),"")</f>
        <v>70</v>
      </c>
      <c r="K599" s="28" t="n">
        <f aca="false">IF(D599&lt;&gt;"OCCUPIED","",IF(C599="COVERED",Covered_Rate,Open_Rate))</f>
        <v>7.55</v>
      </c>
      <c r="L599" s="39" t="n">
        <f aca="false">IF(D599="OCCUPIED",J599*K599,"")</f>
        <v>528.5</v>
      </c>
      <c r="M599" s="26" t="n">
        <f aca="false">IF(D599&lt;&gt;"OCCUPIED","",COUNTIFS('Source - Billing Aug26'!$E$5:$E$773,A599,'Source - Billing Aug26'!$B$5:$B$773,Billing_Month,'Source - Billing Aug26'!$H$5:$H$773,"MONTHLY_MOORAGE"))</f>
        <v>1</v>
      </c>
      <c r="N599" s="28" t="n">
        <f aca="false">IF(M599=0,"",SUMIFS('Source - Billing Aug26'!$I$5:$I$773,'Source - Billing Aug26'!$E$5:$E$773,A599,'Source - Billing Aug26'!$B$5:$B$773,Billing_Month,'Source - Billing Aug26'!$H$5:$H$773,"MONTHLY_MOORAGE"))</f>
        <v>70</v>
      </c>
      <c r="O599" s="28" t="n">
        <f aca="false">IF(M599=0,"",SUMIFS('Source - Billing Aug26'!$L$5:$L$773,'Source - Billing Aug26'!$E$5:$E$773,A599,'Source - Billing Aug26'!$B$5:$B$773,Billing_Month,'Source - Billing Aug26'!$H$5:$H$773,"MONTHLY_MOORAGE"))</f>
        <v>7.55</v>
      </c>
      <c r="P599" s="39" t="n">
        <f aca="false">IF(D599&lt;&gt;"OCCUPIED","",SUMIFS('Source - Billing Aug26'!$M$5:$M$773,'Source - Billing Aug26'!$E$5:$E$773,A599,'Source - Billing Aug26'!$B$5:$B$773,Billing_Month,'Source - Billing Aug26'!$H$5:$H$773,"MONTHLY_MOORAGE"))</f>
        <v>528.5</v>
      </c>
      <c r="Q599" s="39" t="n">
        <f aca="false">IF(D599&lt;&gt;"OCCUPIED","",P599-L599)</f>
        <v>0</v>
      </c>
      <c r="R599" s="26" t="str">
        <f aca="false">IF(D599&lt;&gt;"OCCUPIED","OUT OF SCOPE",IF(M599=0,"MISSING AUGUST BILL",IF(M599&gt;1,"DUPLICATE BILL",IF(ABS(Q599)&lt;0.01,"MATCH",IF(Q599&gt;0,"OVERBILLED","UNDERBILLED")))))</f>
        <v>MATCH</v>
      </c>
      <c r="S599" s="26" t="str">
        <f aca="false">IF(M599=0,"",IFERROR(INDEX('Source - Billing Aug26'!$C$5:$C$773,MATCH(A599,'Source - Billing Aug26'!$E$5:$E$773,0)),""))</f>
        <v>AC-EW-0413</v>
      </c>
    </row>
    <row r="600" customFormat="false" ht="15" hidden="false" customHeight="true" outlineLevel="0" collapsed="false">
      <c r="A600" s="26" t="str">
        <f aca="false">'Source - Inventory'!A590</f>
        <v>EW-0414</v>
      </c>
      <c r="B600" s="26" t="str">
        <f aca="false">'Source - Inventory'!B590</f>
        <v>Eastwey</v>
      </c>
      <c r="C600" s="26" t="str">
        <f aca="false">'Source - Inventory'!G590</f>
        <v>OPEN</v>
      </c>
      <c r="D600" s="26" t="str">
        <f aca="false">'Source - Inventory'!J590</f>
        <v>OCCUPIED</v>
      </c>
      <c r="E600" s="26" t="str">
        <f aca="false">'Source - Inventory'!L590</f>
        <v>WL-02221</v>
      </c>
      <c r="F600" s="26" t="str">
        <f aca="false">'Source - Inventory'!M590</f>
        <v>Jason Howe</v>
      </c>
      <c r="G600" s="26" t="n">
        <f aca="false">'Source - Inventory'!E590</f>
        <v>40</v>
      </c>
      <c r="H600" s="28" t="n">
        <f aca="false">'Source - Inventory'!O590</f>
        <v>20.6</v>
      </c>
      <c r="I600" s="28" t="n">
        <f aca="false">IF(D600="OCCUPIED",ROUNDUP(H600,0),"")</f>
        <v>21</v>
      </c>
      <c r="J600" s="28" t="n">
        <f aca="false">IF(D600="OCCUPIED",MAX(G600,I600),"")</f>
        <v>40</v>
      </c>
      <c r="K600" s="28" t="n">
        <f aca="false">IF(D600&lt;&gt;"OCCUPIED","",IF(C600="COVERED",Covered_Rate,Open_Rate))</f>
        <v>7.55</v>
      </c>
      <c r="L600" s="39" t="n">
        <f aca="false">IF(D600="OCCUPIED",J600*K600,"")</f>
        <v>302</v>
      </c>
      <c r="M600" s="26" t="n">
        <f aca="false">IF(D600&lt;&gt;"OCCUPIED","",COUNTIFS('Source - Billing Aug26'!$E$5:$E$773,A600,'Source - Billing Aug26'!$B$5:$B$773,Billing_Month,'Source - Billing Aug26'!$H$5:$H$773,"MONTHLY_MOORAGE"))</f>
        <v>1</v>
      </c>
      <c r="N600" s="28" t="n">
        <f aca="false">IF(M600=0,"",SUMIFS('Source - Billing Aug26'!$I$5:$I$773,'Source - Billing Aug26'!$E$5:$E$773,A600,'Source - Billing Aug26'!$B$5:$B$773,Billing_Month,'Source - Billing Aug26'!$H$5:$H$773,"MONTHLY_MOORAGE"))</f>
        <v>40</v>
      </c>
      <c r="O600" s="28" t="n">
        <f aca="false">IF(M600=0,"",SUMIFS('Source - Billing Aug26'!$L$5:$L$773,'Source - Billing Aug26'!$E$5:$E$773,A600,'Source - Billing Aug26'!$B$5:$B$773,Billing_Month,'Source - Billing Aug26'!$H$5:$H$773,"MONTHLY_MOORAGE"))</f>
        <v>7.55</v>
      </c>
      <c r="P600" s="39" t="n">
        <f aca="false">IF(D600&lt;&gt;"OCCUPIED","",SUMIFS('Source - Billing Aug26'!$M$5:$M$773,'Source - Billing Aug26'!$E$5:$E$773,A600,'Source - Billing Aug26'!$B$5:$B$773,Billing_Month,'Source - Billing Aug26'!$H$5:$H$773,"MONTHLY_MOORAGE"))</f>
        <v>302</v>
      </c>
      <c r="Q600" s="39" t="n">
        <f aca="false">IF(D600&lt;&gt;"OCCUPIED","",P600-L600)</f>
        <v>0</v>
      </c>
      <c r="R600" s="26" t="str">
        <f aca="false">IF(D600&lt;&gt;"OCCUPIED","OUT OF SCOPE",IF(M600=0,"MISSING AUGUST BILL",IF(M600&gt;1,"DUPLICATE BILL",IF(ABS(Q600)&lt;0.01,"MATCH",IF(Q600&gt;0,"OVERBILLED","UNDERBILLED")))))</f>
        <v>MATCH</v>
      </c>
      <c r="S600" s="26" t="str">
        <f aca="false">IF(M600=0,"",IFERROR(INDEX('Source - Billing Aug26'!$C$5:$C$773,MATCH(A600,'Source - Billing Aug26'!$E$5:$E$773,0)),""))</f>
        <v>AC-EW-0414</v>
      </c>
    </row>
    <row r="601" customFormat="false" ht="15" hidden="false" customHeight="true" outlineLevel="0" collapsed="false">
      <c r="A601" s="26" t="str">
        <f aca="false">'Source - Inventory'!A591</f>
        <v>EW-0415</v>
      </c>
      <c r="B601" s="26" t="str">
        <f aca="false">'Source - Inventory'!B591</f>
        <v>Eastwey</v>
      </c>
      <c r="C601" s="26" t="str">
        <f aca="false">'Source - Inventory'!G591</f>
        <v>OPEN</v>
      </c>
      <c r="D601" s="26" t="str">
        <f aca="false">'Source - Inventory'!J591</f>
        <v>OCCUPIED</v>
      </c>
      <c r="E601" s="26" t="str">
        <f aca="false">'Source - Inventory'!L591</f>
        <v>WL-02536</v>
      </c>
      <c r="F601" s="26" t="str">
        <f aca="false">'Source - Inventory'!M591</f>
        <v>Christian Ellis</v>
      </c>
      <c r="G601" s="26" t="n">
        <f aca="false">'Source - Inventory'!E591</f>
        <v>24</v>
      </c>
      <c r="H601" s="28" t="n">
        <f aca="false">'Source - Inventory'!O591</f>
        <v>42.4</v>
      </c>
      <c r="I601" s="28" t="n">
        <f aca="false">IF(D601="OCCUPIED",ROUNDUP(H601,0),"")</f>
        <v>43</v>
      </c>
      <c r="J601" s="28" t="n">
        <f aca="false">IF(D601="OCCUPIED",MAX(G601,I601),"")</f>
        <v>43</v>
      </c>
      <c r="K601" s="28" t="n">
        <f aca="false">IF(D601&lt;&gt;"OCCUPIED","",IF(C601="COVERED",Covered_Rate,Open_Rate))</f>
        <v>7.55</v>
      </c>
      <c r="L601" s="39" t="n">
        <f aca="false">IF(D601="OCCUPIED",J601*K601,"")</f>
        <v>324.65</v>
      </c>
      <c r="M601" s="26" t="n">
        <f aca="false">IF(D601&lt;&gt;"OCCUPIED","",COUNTIFS('Source - Billing Aug26'!$E$5:$E$773,A601,'Source - Billing Aug26'!$B$5:$B$773,Billing_Month,'Source - Billing Aug26'!$H$5:$H$773,"MONTHLY_MOORAGE"))</f>
        <v>1</v>
      </c>
      <c r="N601" s="28" t="n">
        <f aca="false">IF(M601=0,"",SUMIFS('Source - Billing Aug26'!$I$5:$I$773,'Source - Billing Aug26'!$E$5:$E$773,A601,'Source - Billing Aug26'!$B$5:$B$773,Billing_Month,'Source - Billing Aug26'!$H$5:$H$773,"MONTHLY_MOORAGE"))</f>
        <v>43</v>
      </c>
      <c r="O601" s="28" t="n">
        <f aca="false">IF(M601=0,"",SUMIFS('Source - Billing Aug26'!$L$5:$L$773,'Source - Billing Aug26'!$E$5:$E$773,A601,'Source - Billing Aug26'!$B$5:$B$773,Billing_Month,'Source - Billing Aug26'!$H$5:$H$773,"MONTHLY_MOORAGE"))</f>
        <v>7.55</v>
      </c>
      <c r="P601" s="39" t="n">
        <f aca="false">IF(D601&lt;&gt;"OCCUPIED","",SUMIFS('Source - Billing Aug26'!$M$5:$M$773,'Source - Billing Aug26'!$E$5:$E$773,A601,'Source - Billing Aug26'!$B$5:$B$773,Billing_Month,'Source - Billing Aug26'!$H$5:$H$773,"MONTHLY_MOORAGE"))</f>
        <v>324.65</v>
      </c>
      <c r="Q601" s="39" t="n">
        <f aca="false">IF(D601&lt;&gt;"OCCUPIED","",P601-L601)</f>
        <v>0</v>
      </c>
      <c r="R601" s="26" t="str">
        <f aca="false">IF(D601&lt;&gt;"OCCUPIED","OUT OF SCOPE",IF(M601=0,"MISSING AUGUST BILL",IF(M601&gt;1,"DUPLICATE BILL",IF(ABS(Q601)&lt;0.01,"MATCH",IF(Q601&gt;0,"OVERBILLED","UNDERBILLED")))))</f>
        <v>MATCH</v>
      </c>
      <c r="S601" s="26" t="str">
        <f aca="false">IF(M601=0,"",IFERROR(INDEX('Source - Billing Aug26'!$C$5:$C$773,MATCH(A601,'Source - Billing Aug26'!$E$5:$E$773,0)),""))</f>
        <v>AC-EW-0415</v>
      </c>
    </row>
    <row r="602" customFormat="false" ht="15" hidden="false" customHeight="true" outlineLevel="0" collapsed="false">
      <c r="A602" s="26" t="str">
        <f aca="false">'Source - Inventory'!A592</f>
        <v>EW-0416</v>
      </c>
      <c r="B602" s="26" t="str">
        <f aca="false">'Source - Inventory'!B592</f>
        <v>Eastwey</v>
      </c>
      <c r="C602" s="26" t="str">
        <f aca="false">'Source - Inventory'!G592</f>
        <v>OPEN</v>
      </c>
      <c r="D602" s="26" t="str">
        <f aca="false">'Source - Inventory'!J592</f>
        <v>OCCUPIED</v>
      </c>
      <c r="E602" s="26" t="str">
        <f aca="false">'Source - Inventory'!L592</f>
        <v>WL-02988</v>
      </c>
      <c r="F602" s="26" t="str">
        <f aca="false">'Source - Inventory'!M592</f>
        <v>Jamie Roberts</v>
      </c>
      <c r="G602" s="26" t="n">
        <f aca="false">'Source - Inventory'!E592</f>
        <v>24</v>
      </c>
      <c r="H602" s="28" t="n">
        <f aca="false">'Source - Inventory'!O592</f>
        <v>33.7</v>
      </c>
      <c r="I602" s="28" t="n">
        <f aca="false">IF(D602="OCCUPIED",ROUNDUP(H602,0),"")</f>
        <v>34</v>
      </c>
      <c r="J602" s="28" t="n">
        <f aca="false">IF(D602="OCCUPIED",MAX(G602,I602),"")</f>
        <v>34</v>
      </c>
      <c r="K602" s="28" t="n">
        <f aca="false">IF(D602&lt;&gt;"OCCUPIED","",IF(C602="COVERED",Covered_Rate,Open_Rate))</f>
        <v>7.55</v>
      </c>
      <c r="L602" s="39" t="n">
        <f aca="false">IF(D602="OCCUPIED",J602*K602,"")</f>
        <v>256.7</v>
      </c>
      <c r="M602" s="26" t="n">
        <f aca="false">IF(D602&lt;&gt;"OCCUPIED","",COUNTIFS('Source - Billing Aug26'!$E$5:$E$773,A602,'Source - Billing Aug26'!$B$5:$B$773,Billing_Month,'Source - Billing Aug26'!$H$5:$H$773,"MONTHLY_MOORAGE"))</f>
        <v>1</v>
      </c>
      <c r="N602" s="28" t="n">
        <f aca="false">IF(M602=0,"",SUMIFS('Source - Billing Aug26'!$I$5:$I$773,'Source - Billing Aug26'!$E$5:$E$773,A602,'Source - Billing Aug26'!$B$5:$B$773,Billing_Month,'Source - Billing Aug26'!$H$5:$H$773,"MONTHLY_MOORAGE"))</f>
        <v>34</v>
      </c>
      <c r="O602" s="28" t="n">
        <f aca="false">IF(M602=0,"",SUMIFS('Source - Billing Aug26'!$L$5:$L$773,'Source - Billing Aug26'!$E$5:$E$773,A602,'Source - Billing Aug26'!$B$5:$B$773,Billing_Month,'Source - Billing Aug26'!$H$5:$H$773,"MONTHLY_MOORAGE"))</f>
        <v>7.55</v>
      </c>
      <c r="P602" s="39" t="n">
        <f aca="false">IF(D602&lt;&gt;"OCCUPIED","",SUMIFS('Source - Billing Aug26'!$M$5:$M$773,'Source - Billing Aug26'!$E$5:$E$773,A602,'Source - Billing Aug26'!$B$5:$B$773,Billing_Month,'Source - Billing Aug26'!$H$5:$H$773,"MONTHLY_MOORAGE"))</f>
        <v>256.7</v>
      </c>
      <c r="Q602" s="39" t="n">
        <f aca="false">IF(D602&lt;&gt;"OCCUPIED","",P602-L602)</f>
        <v>0</v>
      </c>
      <c r="R602" s="26" t="str">
        <f aca="false">IF(D602&lt;&gt;"OCCUPIED","OUT OF SCOPE",IF(M602=0,"MISSING AUGUST BILL",IF(M602&gt;1,"DUPLICATE BILL",IF(ABS(Q602)&lt;0.01,"MATCH",IF(Q602&gt;0,"OVERBILLED","UNDERBILLED")))))</f>
        <v>MATCH</v>
      </c>
      <c r="S602" s="26" t="str">
        <f aca="false">IF(M602=0,"",IFERROR(INDEX('Source - Billing Aug26'!$C$5:$C$773,MATCH(A602,'Source - Billing Aug26'!$E$5:$E$773,0)),""))</f>
        <v>AC-EW-0416</v>
      </c>
    </row>
    <row r="603" customFormat="false" ht="15" hidden="false" customHeight="true" outlineLevel="0" collapsed="false">
      <c r="A603" s="26" t="str">
        <f aca="false">'Source - Inventory'!A593</f>
        <v>EW-0417</v>
      </c>
      <c r="B603" s="26" t="str">
        <f aca="false">'Source - Inventory'!B593</f>
        <v>Eastwey</v>
      </c>
      <c r="C603" s="26" t="str">
        <f aca="false">'Source - Inventory'!G593</f>
        <v>OPEN</v>
      </c>
      <c r="D603" s="26" t="str">
        <f aca="false">'Source - Inventory'!J593</f>
        <v>OCCUPIED</v>
      </c>
      <c r="E603" s="26" t="str">
        <f aca="false">'Source - Inventory'!L593</f>
        <v>WL-01997</v>
      </c>
      <c r="F603" s="26" t="str">
        <f aca="false">'Source - Inventory'!M593</f>
        <v>Laura Avila</v>
      </c>
      <c r="G603" s="26" t="n">
        <f aca="false">'Source - Inventory'!E593</f>
        <v>28</v>
      </c>
      <c r="H603" s="28" t="n">
        <f aca="false">'Source - Inventory'!O593</f>
        <v>56.9</v>
      </c>
      <c r="I603" s="28" t="n">
        <f aca="false">IF(D603="OCCUPIED",ROUNDUP(H603,0),"")</f>
        <v>57</v>
      </c>
      <c r="J603" s="28" t="n">
        <f aca="false">IF(D603="OCCUPIED",MAX(G603,I603),"")</f>
        <v>57</v>
      </c>
      <c r="K603" s="28" t="n">
        <f aca="false">IF(D603&lt;&gt;"OCCUPIED","",IF(C603="COVERED",Covered_Rate,Open_Rate))</f>
        <v>7.55</v>
      </c>
      <c r="L603" s="39" t="n">
        <f aca="false">IF(D603="OCCUPIED",J603*K603,"")</f>
        <v>430.35</v>
      </c>
      <c r="M603" s="26" t="n">
        <f aca="false">IF(D603&lt;&gt;"OCCUPIED","",COUNTIFS('Source - Billing Aug26'!$E$5:$E$773,A603,'Source - Billing Aug26'!$B$5:$B$773,Billing_Month,'Source - Billing Aug26'!$H$5:$H$773,"MONTHLY_MOORAGE"))</f>
        <v>1</v>
      </c>
      <c r="N603" s="28" t="n">
        <f aca="false">IF(M603=0,"",SUMIFS('Source - Billing Aug26'!$I$5:$I$773,'Source - Billing Aug26'!$E$5:$E$773,A603,'Source - Billing Aug26'!$B$5:$B$773,Billing_Month,'Source - Billing Aug26'!$H$5:$H$773,"MONTHLY_MOORAGE"))</f>
        <v>57</v>
      </c>
      <c r="O603" s="28" t="n">
        <f aca="false">IF(M603=0,"",SUMIFS('Source - Billing Aug26'!$L$5:$L$773,'Source - Billing Aug26'!$E$5:$E$773,A603,'Source - Billing Aug26'!$B$5:$B$773,Billing_Month,'Source - Billing Aug26'!$H$5:$H$773,"MONTHLY_MOORAGE"))</f>
        <v>7.55</v>
      </c>
      <c r="P603" s="39" t="n">
        <f aca="false">IF(D603&lt;&gt;"OCCUPIED","",SUMIFS('Source - Billing Aug26'!$M$5:$M$773,'Source - Billing Aug26'!$E$5:$E$773,A603,'Source - Billing Aug26'!$B$5:$B$773,Billing_Month,'Source - Billing Aug26'!$H$5:$H$773,"MONTHLY_MOORAGE"))</f>
        <v>430.35</v>
      </c>
      <c r="Q603" s="39" t="n">
        <f aca="false">IF(D603&lt;&gt;"OCCUPIED","",P603-L603)</f>
        <v>0</v>
      </c>
      <c r="R603" s="26" t="str">
        <f aca="false">IF(D603&lt;&gt;"OCCUPIED","OUT OF SCOPE",IF(M603=0,"MISSING AUGUST BILL",IF(M603&gt;1,"DUPLICATE BILL",IF(ABS(Q603)&lt;0.01,"MATCH",IF(Q603&gt;0,"OVERBILLED","UNDERBILLED")))))</f>
        <v>MATCH</v>
      </c>
      <c r="S603" s="26" t="str">
        <f aca="false">IF(M603=0,"",IFERROR(INDEX('Source - Billing Aug26'!$C$5:$C$773,MATCH(A603,'Source - Billing Aug26'!$E$5:$E$773,0)),""))</f>
        <v>AC-EW-0417</v>
      </c>
    </row>
    <row r="604" customFormat="false" ht="15" hidden="false" customHeight="true" outlineLevel="0" collapsed="false">
      <c r="A604" s="26" t="str">
        <f aca="false">'Source - Inventory'!A594</f>
        <v>EW-0418</v>
      </c>
      <c r="B604" s="26" t="str">
        <f aca="false">'Source - Inventory'!B594</f>
        <v>Eastwey</v>
      </c>
      <c r="C604" s="26" t="str">
        <f aca="false">'Source - Inventory'!G594</f>
        <v>OPEN</v>
      </c>
      <c r="D604" s="26" t="str">
        <f aca="false">'Source - Inventory'!J594</f>
        <v>OCCUPIED</v>
      </c>
      <c r="E604" s="26" t="str">
        <f aca="false">'Source - Inventory'!L594</f>
        <v>WL-02772</v>
      </c>
      <c r="F604" s="26" t="str">
        <f aca="false">'Source - Inventory'!M594</f>
        <v>Sarah Chambers</v>
      </c>
      <c r="G604" s="26" t="n">
        <f aca="false">'Source - Inventory'!E594</f>
        <v>24</v>
      </c>
      <c r="H604" s="28" t="n">
        <f aca="false">'Source - Inventory'!O594</f>
        <v>58</v>
      </c>
      <c r="I604" s="28" t="n">
        <f aca="false">IF(D604="OCCUPIED",ROUNDUP(H604,0),"")</f>
        <v>58</v>
      </c>
      <c r="J604" s="28" t="n">
        <f aca="false">IF(D604="OCCUPIED",MAX(G604,I604),"")</f>
        <v>58</v>
      </c>
      <c r="K604" s="28" t="n">
        <f aca="false">IF(D604&lt;&gt;"OCCUPIED","",IF(C604="COVERED",Covered_Rate,Open_Rate))</f>
        <v>7.55</v>
      </c>
      <c r="L604" s="39" t="n">
        <f aca="false">IF(D604="OCCUPIED",J604*K604,"")</f>
        <v>437.9</v>
      </c>
      <c r="M604" s="26" t="n">
        <f aca="false">IF(D604&lt;&gt;"OCCUPIED","",COUNTIFS('Source - Billing Aug26'!$E$5:$E$773,A604,'Source - Billing Aug26'!$B$5:$B$773,Billing_Month,'Source - Billing Aug26'!$H$5:$H$773,"MONTHLY_MOORAGE"))</f>
        <v>1</v>
      </c>
      <c r="N604" s="28" t="n">
        <f aca="false">IF(M604=0,"",SUMIFS('Source - Billing Aug26'!$I$5:$I$773,'Source - Billing Aug26'!$E$5:$E$773,A604,'Source - Billing Aug26'!$B$5:$B$773,Billing_Month,'Source - Billing Aug26'!$H$5:$H$773,"MONTHLY_MOORAGE"))</f>
        <v>58</v>
      </c>
      <c r="O604" s="28" t="n">
        <f aca="false">IF(M604=0,"",SUMIFS('Source - Billing Aug26'!$L$5:$L$773,'Source - Billing Aug26'!$E$5:$E$773,A604,'Source - Billing Aug26'!$B$5:$B$773,Billing_Month,'Source - Billing Aug26'!$H$5:$H$773,"MONTHLY_MOORAGE"))</f>
        <v>7.55</v>
      </c>
      <c r="P604" s="39" t="n">
        <f aca="false">IF(D604&lt;&gt;"OCCUPIED","",SUMIFS('Source - Billing Aug26'!$M$5:$M$773,'Source - Billing Aug26'!$E$5:$E$773,A604,'Source - Billing Aug26'!$B$5:$B$773,Billing_Month,'Source - Billing Aug26'!$H$5:$H$773,"MONTHLY_MOORAGE"))</f>
        <v>437.9</v>
      </c>
      <c r="Q604" s="39" t="n">
        <f aca="false">IF(D604&lt;&gt;"OCCUPIED","",P604-L604)</f>
        <v>0</v>
      </c>
      <c r="R604" s="26" t="str">
        <f aca="false">IF(D604&lt;&gt;"OCCUPIED","OUT OF SCOPE",IF(M604=0,"MISSING AUGUST BILL",IF(M604&gt;1,"DUPLICATE BILL",IF(ABS(Q604)&lt;0.01,"MATCH",IF(Q604&gt;0,"OVERBILLED","UNDERBILLED")))))</f>
        <v>MATCH</v>
      </c>
      <c r="S604" s="26" t="str">
        <f aca="false">IF(M604=0,"",IFERROR(INDEX('Source - Billing Aug26'!$C$5:$C$773,MATCH(A604,'Source - Billing Aug26'!$E$5:$E$773,0)),""))</f>
        <v>AC-EW-0418</v>
      </c>
    </row>
    <row r="605" customFormat="false" ht="15" hidden="false" customHeight="true" outlineLevel="0" collapsed="false">
      <c r="A605" s="26" t="str">
        <f aca="false">'Source - Inventory'!A595</f>
        <v>EW-0419</v>
      </c>
      <c r="B605" s="26" t="str">
        <f aca="false">'Source - Inventory'!B595</f>
        <v>Eastwey</v>
      </c>
      <c r="C605" s="26" t="str">
        <f aca="false">'Source - Inventory'!G595</f>
        <v>OPEN</v>
      </c>
      <c r="D605" s="26" t="str">
        <f aca="false">'Source - Inventory'!J595</f>
        <v>OCCUPIED</v>
      </c>
      <c r="E605" s="26" t="str">
        <f aca="false">'Source - Inventory'!L595</f>
        <v>WL-03750</v>
      </c>
      <c r="F605" s="26" t="str">
        <f aca="false">'Source - Inventory'!M595</f>
        <v>Michael Phillips</v>
      </c>
      <c r="G605" s="26" t="n">
        <f aca="false">'Source - Inventory'!E595</f>
        <v>45</v>
      </c>
      <c r="H605" s="28" t="n">
        <f aca="false">'Source - Inventory'!O595</f>
        <v>36.5</v>
      </c>
      <c r="I605" s="28" t="n">
        <f aca="false">IF(D605="OCCUPIED",ROUNDUP(H605,0),"")</f>
        <v>37</v>
      </c>
      <c r="J605" s="28" t="n">
        <f aca="false">IF(D605="OCCUPIED",MAX(G605,I605),"")</f>
        <v>45</v>
      </c>
      <c r="K605" s="28" t="n">
        <f aca="false">IF(D605&lt;&gt;"OCCUPIED","",IF(C605="COVERED",Covered_Rate,Open_Rate))</f>
        <v>7.55</v>
      </c>
      <c r="L605" s="39" t="n">
        <f aca="false">IF(D605="OCCUPIED",J605*K605,"")</f>
        <v>339.75</v>
      </c>
      <c r="M605" s="26" t="n">
        <f aca="false">IF(D605&lt;&gt;"OCCUPIED","",COUNTIFS('Source - Billing Aug26'!$E$5:$E$773,A605,'Source - Billing Aug26'!$B$5:$B$773,Billing_Month,'Source - Billing Aug26'!$H$5:$H$773,"MONTHLY_MOORAGE"))</f>
        <v>1</v>
      </c>
      <c r="N605" s="28" t="n">
        <f aca="false">IF(M605=0,"",SUMIFS('Source - Billing Aug26'!$I$5:$I$773,'Source - Billing Aug26'!$E$5:$E$773,A605,'Source - Billing Aug26'!$B$5:$B$773,Billing_Month,'Source - Billing Aug26'!$H$5:$H$773,"MONTHLY_MOORAGE"))</f>
        <v>45</v>
      </c>
      <c r="O605" s="28" t="n">
        <f aca="false">IF(M605=0,"",SUMIFS('Source - Billing Aug26'!$L$5:$L$773,'Source - Billing Aug26'!$E$5:$E$773,A605,'Source - Billing Aug26'!$B$5:$B$773,Billing_Month,'Source - Billing Aug26'!$H$5:$H$773,"MONTHLY_MOORAGE"))</f>
        <v>7.55</v>
      </c>
      <c r="P605" s="39" t="n">
        <f aca="false">IF(D605&lt;&gt;"OCCUPIED","",SUMIFS('Source - Billing Aug26'!$M$5:$M$773,'Source - Billing Aug26'!$E$5:$E$773,A605,'Source - Billing Aug26'!$B$5:$B$773,Billing_Month,'Source - Billing Aug26'!$H$5:$H$773,"MONTHLY_MOORAGE"))</f>
        <v>339.75</v>
      </c>
      <c r="Q605" s="39" t="n">
        <f aca="false">IF(D605&lt;&gt;"OCCUPIED","",P605-L605)</f>
        <v>0</v>
      </c>
      <c r="R605" s="26" t="str">
        <f aca="false">IF(D605&lt;&gt;"OCCUPIED","OUT OF SCOPE",IF(M605=0,"MISSING AUGUST BILL",IF(M605&gt;1,"DUPLICATE BILL",IF(ABS(Q605)&lt;0.01,"MATCH",IF(Q605&gt;0,"OVERBILLED","UNDERBILLED")))))</f>
        <v>MATCH</v>
      </c>
      <c r="S605" s="26" t="str">
        <f aca="false">IF(M605=0,"",IFERROR(INDEX('Source - Billing Aug26'!$C$5:$C$773,MATCH(A605,'Source - Billing Aug26'!$E$5:$E$773,0)),""))</f>
        <v>AC-EW-0419</v>
      </c>
    </row>
    <row r="606" customFormat="false" ht="15" hidden="false" customHeight="true" outlineLevel="0" collapsed="false">
      <c r="A606" s="26" t="str">
        <f aca="false">'Source - Inventory'!A596</f>
        <v>EW-0420</v>
      </c>
      <c r="B606" s="26" t="str">
        <f aca="false">'Source - Inventory'!B596</f>
        <v>Eastwey</v>
      </c>
      <c r="C606" s="26" t="str">
        <f aca="false">'Source - Inventory'!G596</f>
        <v>OPEN</v>
      </c>
      <c r="D606" s="26" t="str">
        <f aca="false">'Source - Inventory'!J596</f>
        <v>OCCUPIED</v>
      </c>
      <c r="E606" s="26" t="str">
        <f aca="false">'Source - Inventory'!L596</f>
        <v>WL-03050</v>
      </c>
      <c r="F606" s="26" t="str">
        <f aca="false">'Source - Inventory'!M596</f>
        <v>Justin Pearson</v>
      </c>
      <c r="G606" s="26" t="n">
        <f aca="false">'Source - Inventory'!E596</f>
        <v>32</v>
      </c>
      <c r="H606" s="28" t="n">
        <f aca="false">'Source - Inventory'!O596</f>
        <v>21.8</v>
      </c>
      <c r="I606" s="28" t="n">
        <f aca="false">IF(D606="OCCUPIED",ROUNDUP(H606,0),"")</f>
        <v>22</v>
      </c>
      <c r="J606" s="28" t="n">
        <f aca="false">IF(D606="OCCUPIED",MAX(G606,I606),"")</f>
        <v>32</v>
      </c>
      <c r="K606" s="28" t="n">
        <f aca="false">IF(D606&lt;&gt;"OCCUPIED","",IF(C606="COVERED",Covered_Rate,Open_Rate))</f>
        <v>7.55</v>
      </c>
      <c r="L606" s="39" t="n">
        <f aca="false">IF(D606="OCCUPIED",J606*K606,"")</f>
        <v>241.6</v>
      </c>
      <c r="M606" s="26" t="n">
        <f aca="false">IF(D606&lt;&gt;"OCCUPIED","",COUNTIFS('Source - Billing Aug26'!$E$5:$E$773,A606,'Source - Billing Aug26'!$B$5:$B$773,Billing_Month,'Source - Billing Aug26'!$H$5:$H$773,"MONTHLY_MOORAGE"))</f>
        <v>1</v>
      </c>
      <c r="N606" s="28" t="n">
        <f aca="false">IF(M606=0,"",SUMIFS('Source - Billing Aug26'!$I$5:$I$773,'Source - Billing Aug26'!$E$5:$E$773,A606,'Source - Billing Aug26'!$B$5:$B$773,Billing_Month,'Source - Billing Aug26'!$H$5:$H$773,"MONTHLY_MOORAGE"))</f>
        <v>32</v>
      </c>
      <c r="O606" s="28" t="n">
        <f aca="false">IF(M606=0,"",SUMIFS('Source - Billing Aug26'!$L$5:$L$773,'Source - Billing Aug26'!$E$5:$E$773,A606,'Source - Billing Aug26'!$B$5:$B$773,Billing_Month,'Source - Billing Aug26'!$H$5:$H$773,"MONTHLY_MOORAGE"))</f>
        <v>7.55</v>
      </c>
      <c r="P606" s="39" t="n">
        <f aca="false">IF(D606&lt;&gt;"OCCUPIED","",SUMIFS('Source - Billing Aug26'!$M$5:$M$773,'Source - Billing Aug26'!$E$5:$E$773,A606,'Source - Billing Aug26'!$B$5:$B$773,Billing_Month,'Source - Billing Aug26'!$H$5:$H$773,"MONTHLY_MOORAGE"))</f>
        <v>241.6</v>
      </c>
      <c r="Q606" s="39" t="n">
        <f aca="false">IF(D606&lt;&gt;"OCCUPIED","",P606-L606)</f>
        <v>0</v>
      </c>
      <c r="R606" s="26" t="str">
        <f aca="false">IF(D606&lt;&gt;"OCCUPIED","OUT OF SCOPE",IF(M606=0,"MISSING AUGUST BILL",IF(M606&gt;1,"DUPLICATE BILL",IF(ABS(Q606)&lt;0.01,"MATCH",IF(Q606&gt;0,"OVERBILLED","UNDERBILLED")))))</f>
        <v>MATCH</v>
      </c>
      <c r="S606" s="26" t="str">
        <f aca="false">IF(M606=0,"",IFERROR(INDEX('Source - Billing Aug26'!$C$5:$C$773,MATCH(A606,'Source - Billing Aug26'!$E$5:$E$773,0)),""))</f>
        <v>AC-EW-0420</v>
      </c>
    </row>
    <row r="607" customFormat="false" ht="15" hidden="false" customHeight="true" outlineLevel="0" collapsed="false">
      <c r="A607" s="26" t="str">
        <f aca="false">'Source - Inventory'!A597</f>
        <v>EW-0421</v>
      </c>
      <c r="B607" s="26" t="str">
        <f aca="false">'Source - Inventory'!B597</f>
        <v>Eastwey</v>
      </c>
      <c r="C607" s="26" t="str">
        <f aca="false">'Source - Inventory'!G597</f>
        <v>OPEN</v>
      </c>
      <c r="D607" s="26" t="str">
        <f aca="false">'Source - Inventory'!J597</f>
        <v>OCCUPIED</v>
      </c>
      <c r="E607" s="26" t="str">
        <f aca="false">'Source - Inventory'!L597</f>
        <v>WL-01420</v>
      </c>
      <c r="F607" s="26" t="str">
        <f aca="false">'Source - Inventory'!M597</f>
        <v>Patricia Wilson</v>
      </c>
      <c r="G607" s="26" t="n">
        <f aca="false">'Source - Inventory'!E597</f>
        <v>36</v>
      </c>
      <c r="H607" s="28" t="n">
        <f aca="false">'Source - Inventory'!O597</f>
        <v>26.2</v>
      </c>
      <c r="I607" s="28" t="n">
        <f aca="false">IF(D607="OCCUPIED",ROUNDUP(H607,0),"")</f>
        <v>27</v>
      </c>
      <c r="J607" s="28" t="n">
        <f aca="false">IF(D607="OCCUPIED",MAX(G607,I607),"")</f>
        <v>36</v>
      </c>
      <c r="K607" s="28" t="n">
        <f aca="false">IF(D607&lt;&gt;"OCCUPIED","",IF(C607="COVERED",Covered_Rate,Open_Rate))</f>
        <v>7.55</v>
      </c>
      <c r="L607" s="39" t="n">
        <f aca="false">IF(D607="OCCUPIED",J607*K607,"")</f>
        <v>271.8</v>
      </c>
      <c r="M607" s="26" t="n">
        <f aca="false">IF(D607&lt;&gt;"OCCUPIED","",COUNTIFS('Source - Billing Aug26'!$E$5:$E$773,A607,'Source - Billing Aug26'!$B$5:$B$773,Billing_Month,'Source - Billing Aug26'!$H$5:$H$773,"MONTHLY_MOORAGE"))</f>
        <v>1</v>
      </c>
      <c r="N607" s="28" t="n">
        <f aca="false">IF(M607=0,"",SUMIFS('Source - Billing Aug26'!$I$5:$I$773,'Source - Billing Aug26'!$E$5:$E$773,A607,'Source - Billing Aug26'!$B$5:$B$773,Billing_Month,'Source - Billing Aug26'!$H$5:$H$773,"MONTHLY_MOORAGE"))</f>
        <v>36</v>
      </c>
      <c r="O607" s="28" t="n">
        <f aca="false">IF(M607=0,"",SUMIFS('Source - Billing Aug26'!$L$5:$L$773,'Source - Billing Aug26'!$E$5:$E$773,A607,'Source - Billing Aug26'!$B$5:$B$773,Billing_Month,'Source - Billing Aug26'!$H$5:$H$773,"MONTHLY_MOORAGE"))</f>
        <v>7.55</v>
      </c>
      <c r="P607" s="39" t="n">
        <f aca="false">IF(D607&lt;&gt;"OCCUPIED","",SUMIFS('Source - Billing Aug26'!$M$5:$M$773,'Source - Billing Aug26'!$E$5:$E$773,A607,'Source - Billing Aug26'!$B$5:$B$773,Billing_Month,'Source - Billing Aug26'!$H$5:$H$773,"MONTHLY_MOORAGE"))</f>
        <v>271.8</v>
      </c>
      <c r="Q607" s="39" t="n">
        <f aca="false">IF(D607&lt;&gt;"OCCUPIED","",P607-L607)</f>
        <v>0</v>
      </c>
      <c r="R607" s="26" t="str">
        <f aca="false">IF(D607&lt;&gt;"OCCUPIED","OUT OF SCOPE",IF(M607=0,"MISSING AUGUST BILL",IF(M607&gt;1,"DUPLICATE BILL",IF(ABS(Q607)&lt;0.01,"MATCH",IF(Q607&gt;0,"OVERBILLED","UNDERBILLED")))))</f>
        <v>MATCH</v>
      </c>
      <c r="S607" s="26" t="str">
        <f aca="false">IF(M607=0,"",IFERROR(INDEX('Source - Billing Aug26'!$C$5:$C$773,MATCH(A607,'Source - Billing Aug26'!$E$5:$E$773,0)),""))</f>
        <v>AC-EW-0421</v>
      </c>
    </row>
    <row r="608" customFormat="false" ht="15" hidden="false" customHeight="true" outlineLevel="0" collapsed="false">
      <c r="A608" s="26" t="str">
        <f aca="false">'Source - Inventory'!A598</f>
        <v>EW-0422</v>
      </c>
      <c r="B608" s="26" t="str">
        <f aca="false">'Source - Inventory'!B598</f>
        <v>Eastwey</v>
      </c>
      <c r="C608" s="26" t="str">
        <f aca="false">'Source - Inventory'!G598</f>
        <v>OPEN</v>
      </c>
      <c r="D608" s="26" t="str">
        <f aca="false">'Source - Inventory'!J598</f>
        <v>MAINTENANCE</v>
      </c>
      <c r="E608" s="26" t="n">
        <f aca="false">'Source - Inventory'!L598</f>
        <v>0</v>
      </c>
      <c r="F608" s="26" t="n">
        <f aca="false">'Source - Inventory'!M598</f>
        <v>0</v>
      </c>
      <c r="G608" s="26" t="n">
        <f aca="false">'Source - Inventory'!E598</f>
        <v>60</v>
      </c>
      <c r="H608" s="28" t="n">
        <f aca="false">'Source - Inventory'!O598</f>
        <v>0</v>
      </c>
      <c r="I608" s="28" t="str">
        <f aca="false">IF(D608="OCCUPIED",ROUNDUP(H608,0),"")</f>
        <v/>
      </c>
      <c r="J608" s="28" t="str">
        <f aca="false">IF(D608="OCCUPIED",MAX(G608,I608),"")</f>
        <v/>
      </c>
      <c r="K608" s="28" t="str">
        <f aca="false">IF(D608&lt;&gt;"OCCUPIED","",IF(C608="COVERED",Covered_Rate,Open_Rate))</f>
        <v/>
      </c>
      <c r="L608" s="39" t="str">
        <f aca="false">IF(D608="OCCUPIED",J608*K608,"")</f>
        <v/>
      </c>
      <c r="M608" s="26" t="str">
        <f aca="false">IF(D608&lt;&gt;"OCCUPIED","",COUNTIFS('Source - Billing Aug26'!$E$5:$E$773,A608,'Source - Billing Aug26'!$B$5:$B$773,Billing_Month,'Source - Billing Aug26'!$H$5:$H$773,"MONTHLY_MOORAGE"))</f>
        <v/>
      </c>
      <c r="N608" s="28" t="n">
        <f aca="false">IF(M608=0,"",SUMIFS('Source - Billing Aug26'!$I$5:$I$773,'Source - Billing Aug26'!$E$5:$E$773,A608,'Source - Billing Aug26'!$B$5:$B$773,Billing_Month,'Source - Billing Aug26'!$H$5:$H$773,"MONTHLY_MOORAGE"))</f>
        <v>0</v>
      </c>
      <c r="O608" s="28" t="n">
        <f aca="false">IF(M608=0,"",SUMIFS('Source - Billing Aug26'!$L$5:$L$773,'Source - Billing Aug26'!$E$5:$E$773,A608,'Source - Billing Aug26'!$B$5:$B$773,Billing_Month,'Source - Billing Aug26'!$H$5:$H$773,"MONTHLY_MOORAGE"))</f>
        <v>0</v>
      </c>
      <c r="P608" s="39" t="str">
        <f aca="false">IF(D608&lt;&gt;"OCCUPIED","",SUMIFS('Source - Billing Aug26'!$M$5:$M$773,'Source - Billing Aug26'!$E$5:$E$773,A608,'Source - Billing Aug26'!$B$5:$B$773,Billing_Month,'Source - Billing Aug26'!$H$5:$H$773,"MONTHLY_MOORAGE"))</f>
        <v/>
      </c>
      <c r="Q608" s="39" t="str">
        <f aca="false">IF(D608&lt;&gt;"OCCUPIED","",P608-L608)</f>
        <v/>
      </c>
      <c r="R608" s="26" t="str">
        <f aca="false">IF(D608&lt;&gt;"OCCUPIED","OUT OF SCOPE",IF(M608=0,"MISSING AUGUST BILL",IF(M608&gt;1,"DUPLICATE BILL",IF(ABS(Q608)&lt;0.01,"MATCH",IF(Q608&gt;0,"OVERBILLED","UNDERBILLED")))))</f>
        <v>OUT OF SCOPE</v>
      </c>
      <c r="S608" s="26" t="str">
        <f aca="false">IF(M608=0,"",IFERROR(INDEX('Source - Billing Aug26'!$C$5:$C$773,MATCH(A608,'Source - Billing Aug26'!$E$5:$E$773,0)),""))</f>
        <v/>
      </c>
    </row>
    <row r="609" customFormat="false" ht="15" hidden="false" customHeight="true" outlineLevel="0" collapsed="false">
      <c r="A609" s="26" t="str">
        <f aca="false">'Source - Inventory'!A599</f>
        <v>EW-0423</v>
      </c>
      <c r="B609" s="26" t="str">
        <f aca="false">'Source - Inventory'!B599</f>
        <v>Eastwey</v>
      </c>
      <c r="C609" s="26" t="str">
        <f aca="false">'Source - Inventory'!G599</f>
        <v>OPEN</v>
      </c>
      <c r="D609" s="26" t="str">
        <f aca="false">'Source - Inventory'!J599</f>
        <v>OCCUPIED</v>
      </c>
      <c r="E609" s="26" t="str">
        <f aca="false">'Source - Inventory'!L599</f>
        <v>WL-01906</v>
      </c>
      <c r="F609" s="26" t="str">
        <f aca="false">'Source - Inventory'!M599</f>
        <v>Jessica Flores</v>
      </c>
      <c r="G609" s="26" t="n">
        <f aca="false">'Source - Inventory'!E599</f>
        <v>70</v>
      </c>
      <c r="H609" s="28" t="n">
        <f aca="false">'Source - Inventory'!O599</f>
        <v>37.2</v>
      </c>
      <c r="I609" s="28" t="n">
        <f aca="false">IF(D609="OCCUPIED",ROUNDUP(H609,0),"")</f>
        <v>38</v>
      </c>
      <c r="J609" s="28" t="n">
        <f aca="false">IF(D609="OCCUPIED",MAX(G609,I609),"")</f>
        <v>70</v>
      </c>
      <c r="K609" s="28" t="n">
        <f aca="false">IF(D609&lt;&gt;"OCCUPIED","",IF(C609="COVERED",Covered_Rate,Open_Rate))</f>
        <v>7.55</v>
      </c>
      <c r="L609" s="39" t="n">
        <f aca="false">IF(D609="OCCUPIED",J609*K609,"")</f>
        <v>528.5</v>
      </c>
      <c r="M609" s="26" t="n">
        <f aca="false">IF(D609&lt;&gt;"OCCUPIED","",COUNTIFS('Source - Billing Aug26'!$E$5:$E$773,A609,'Source - Billing Aug26'!$B$5:$B$773,Billing_Month,'Source - Billing Aug26'!$H$5:$H$773,"MONTHLY_MOORAGE"))</f>
        <v>1</v>
      </c>
      <c r="N609" s="28" t="n">
        <f aca="false">IF(M609=0,"",SUMIFS('Source - Billing Aug26'!$I$5:$I$773,'Source - Billing Aug26'!$E$5:$E$773,A609,'Source - Billing Aug26'!$B$5:$B$773,Billing_Month,'Source - Billing Aug26'!$H$5:$H$773,"MONTHLY_MOORAGE"))</f>
        <v>70</v>
      </c>
      <c r="O609" s="28" t="n">
        <f aca="false">IF(M609=0,"",SUMIFS('Source - Billing Aug26'!$L$5:$L$773,'Source - Billing Aug26'!$E$5:$E$773,A609,'Source - Billing Aug26'!$B$5:$B$773,Billing_Month,'Source - Billing Aug26'!$H$5:$H$773,"MONTHLY_MOORAGE"))</f>
        <v>7.55</v>
      </c>
      <c r="P609" s="39" t="n">
        <f aca="false">IF(D609&lt;&gt;"OCCUPIED","",SUMIFS('Source - Billing Aug26'!$M$5:$M$773,'Source - Billing Aug26'!$E$5:$E$773,A609,'Source - Billing Aug26'!$B$5:$B$773,Billing_Month,'Source - Billing Aug26'!$H$5:$H$773,"MONTHLY_MOORAGE"))</f>
        <v>528.5</v>
      </c>
      <c r="Q609" s="39" t="n">
        <f aca="false">IF(D609&lt;&gt;"OCCUPIED","",P609-L609)</f>
        <v>0</v>
      </c>
      <c r="R609" s="26" t="str">
        <f aca="false">IF(D609&lt;&gt;"OCCUPIED","OUT OF SCOPE",IF(M609=0,"MISSING AUGUST BILL",IF(M609&gt;1,"DUPLICATE BILL",IF(ABS(Q609)&lt;0.01,"MATCH",IF(Q609&gt;0,"OVERBILLED","UNDERBILLED")))))</f>
        <v>MATCH</v>
      </c>
      <c r="S609" s="26" t="str">
        <f aca="false">IF(M609=0,"",IFERROR(INDEX('Source - Billing Aug26'!$C$5:$C$773,MATCH(A609,'Source - Billing Aug26'!$E$5:$E$773,0)),""))</f>
        <v>AC-EW-0423</v>
      </c>
    </row>
    <row r="610" customFormat="false" ht="15" hidden="false" customHeight="true" outlineLevel="0" collapsed="false">
      <c r="A610" s="26" t="str">
        <f aca="false">'Source - Inventory'!A600</f>
        <v>EW-0424</v>
      </c>
      <c r="B610" s="26" t="str">
        <f aca="false">'Source - Inventory'!B600</f>
        <v>Eastwey</v>
      </c>
      <c r="C610" s="26" t="str">
        <f aca="false">'Source - Inventory'!G600</f>
        <v>OPEN</v>
      </c>
      <c r="D610" s="26" t="str">
        <f aca="false">'Source - Inventory'!J600</f>
        <v>OCCUPIED</v>
      </c>
      <c r="E610" s="26" t="str">
        <f aca="false">'Source - Inventory'!L600</f>
        <v>WL-03790</v>
      </c>
      <c r="F610" s="26" t="str">
        <f aca="false">'Source - Inventory'!M600</f>
        <v>Bradley Walker</v>
      </c>
      <c r="G610" s="26" t="n">
        <f aca="false">'Source - Inventory'!E600</f>
        <v>45</v>
      </c>
      <c r="H610" s="28" t="n">
        <f aca="false">'Source - Inventory'!O600</f>
        <v>51.9</v>
      </c>
      <c r="I610" s="28" t="n">
        <f aca="false">IF(D610="OCCUPIED",ROUNDUP(H610,0),"")</f>
        <v>52</v>
      </c>
      <c r="J610" s="28" t="n">
        <f aca="false">IF(D610="OCCUPIED",MAX(G610,I610),"")</f>
        <v>52</v>
      </c>
      <c r="K610" s="28" t="n">
        <f aca="false">IF(D610&lt;&gt;"OCCUPIED","",IF(C610="COVERED",Covered_Rate,Open_Rate))</f>
        <v>7.55</v>
      </c>
      <c r="L610" s="39" t="n">
        <f aca="false">IF(D610="OCCUPIED",J610*K610,"")</f>
        <v>392.6</v>
      </c>
      <c r="M610" s="26" t="n">
        <f aca="false">IF(D610&lt;&gt;"OCCUPIED","",COUNTIFS('Source - Billing Aug26'!$E$5:$E$773,A610,'Source - Billing Aug26'!$B$5:$B$773,Billing_Month,'Source - Billing Aug26'!$H$5:$H$773,"MONTHLY_MOORAGE"))</f>
        <v>1</v>
      </c>
      <c r="N610" s="28" t="n">
        <f aca="false">IF(M610=0,"",SUMIFS('Source - Billing Aug26'!$I$5:$I$773,'Source - Billing Aug26'!$E$5:$E$773,A610,'Source - Billing Aug26'!$B$5:$B$773,Billing_Month,'Source - Billing Aug26'!$H$5:$H$773,"MONTHLY_MOORAGE"))</f>
        <v>52</v>
      </c>
      <c r="O610" s="28" t="n">
        <f aca="false">IF(M610=0,"",SUMIFS('Source - Billing Aug26'!$L$5:$L$773,'Source - Billing Aug26'!$E$5:$E$773,A610,'Source - Billing Aug26'!$B$5:$B$773,Billing_Month,'Source - Billing Aug26'!$H$5:$H$773,"MONTHLY_MOORAGE"))</f>
        <v>7.55</v>
      </c>
      <c r="P610" s="39" t="n">
        <f aca="false">IF(D610&lt;&gt;"OCCUPIED","",SUMIFS('Source - Billing Aug26'!$M$5:$M$773,'Source - Billing Aug26'!$E$5:$E$773,A610,'Source - Billing Aug26'!$B$5:$B$773,Billing_Month,'Source - Billing Aug26'!$H$5:$H$773,"MONTHLY_MOORAGE"))</f>
        <v>392.6</v>
      </c>
      <c r="Q610" s="39" t="n">
        <f aca="false">IF(D610&lt;&gt;"OCCUPIED","",P610-L610)</f>
        <v>0</v>
      </c>
      <c r="R610" s="26" t="str">
        <f aca="false">IF(D610&lt;&gt;"OCCUPIED","OUT OF SCOPE",IF(M610=0,"MISSING AUGUST BILL",IF(M610&gt;1,"DUPLICATE BILL",IF(ABS(Q610)&lt;0.01,"MATCH",IF(Q610&gt;0,"OVERBILLED","UNDERBILLED")))))</f>
        <v>MATCH</v>
      </c>
      <c r="S610" s="26" t="str">
        <f aca="false">IF(M610=0,"",IFERROR(INDEX('Source - Billing Aug26'!$C$5:$C$773,MATCH(A610,'Source - Billing Aug26'!$E$5:$E$773,0)),""))</f>
        <v>AC-EW-0424</v>
      </c>
    </row>
    <row r="611" customFormat="false" ht="15" hidden="false" customHeight="true" outlineLevel="0" collapsed="false">
      <c r="A611" s="26" t="str">
        <f aca="false">'Source - Inventory'!A601</f>
        <v>EW-0501</v>
      </c>
      <c r="B611" s="26" t="str">
        <f aca="false">'Source - Inventory'!B601</f>
        <v>Eastwey</v>
      </c>
      <c r="C611" s="26" t="str">
        <f aca="false">'Source - Inventory'!G601</f>
        <v>OPEN</v>
      </c>
      <c r="D611" s="26" t="str">
        <f aca="false">'Source - Inventory'!J601</f>
        <v>VACANT</v>
      </c>
      <c r="E611" s="26" t="n">
        <f aca="false">'Source - Inventory'!L601</f>
        <v>0</v>
      </c>
      <c r="F611" s="26" t="n">
        <f aca="false">'Source - Inventory'!M601</f>
        <v>0</v>
      </c>
      <c r="G611" s="26" t="n">
        <f aca="false">'Source - Inventory'!E601</f>
        <v>24</v>
      </c>
      <c r="H611" s="28" t="n">
        <f aca="false">'Source - Inventory'!O601</f>
        <v>0</v>
      </c>
      <c r="I611" s="28" t="str">
        <f aca="false">IF(D611="OCCUPIED",ROUNDUP(H611,0),"")</f>
        <v/>
      </c>
      <c r="J611" s="28" t="str">
        <f aca="false">IF(D611="OCCUPIED",MAX(G611,I611),"")</f>
        <v/>
      </c>
      <c r="K611" s="28" t="str">
        <f aca="false">IF(D611&lt;&gt;"OCCUPIED","",IF(C611="COVERED",Covered_Rate,Open_Rate))</f>
        <v/>
      </c>
      <c r="L611" s="39" t="str">
        <f aca="false">IF(D611="OCCUPIED",J611*K611,"")</f>
        <v/>
      </c>
      <c r="M611" s="26" t="str">
        <f aca="false">IF(D611&lt;&gt;"OCCUPIED","",COUNTIFS('Source - Billing Aug26'!$E$5:$E$773,A611,'Source - Billing Aug26'!$B$5:$B$773,Billing_Month,'Source - Billing Aug26'!$H$5:$H$773,"MONTHLY_MOORAGE"))</f>
        <v/>
      </c>
      <c r="N611" s="28" t="n">
        <f aca="false">IF(M611=0,"",SUMIFS('Source - Billing Aug26'!$I$5:$I$773,'Source - Billing Aug26'!$E$5:$E$773,A611,'Source - Billing Aug26'!$B$5:$B$773,Billing_Month,'Source - Billing Aug26'!$H$5:$H$773,"MONTHLY_MOORAGE"))</f>
        <v>0</v>
      </c>
      <c r="O611" s="28" t="n">
        <f aca="false">IF(M611=0,"",SUMIFS('Source - Billing Aug26'!$L$5:$L$773,'Source - Billing Aug26'!$E$5:$E$773,A611,'Source - Billing Aug26'!$B$5:$B$773,Billing_Month,'Source - Billing Aug26'!$H$5:$H$773,"MONTHLY_MOORAGE"))</f>
        <v>0</v>
      </c>
      <c r="P611" s="39" t="str">
        <f aca="false">IF(D611&lt;&gt;"OCCUPIED","",SUMIFS('Source - Billing Aug26'!$M$5:$M$773,'Source - Billing Aug26'!$E$5:$E$773,A611,'Source - Billing Aug26'!$B$5:$B$773,Billing_Month,'Source - Billing Aug26'!$H$5:$H$773,"MONTHLY_MOORAGE"))</f>
        <v/>
      </c>
      <c r="Q611" s="39" t="str">
        <f aca="false">IF(D611&lt;&gt;"OCCUPIED","",P611-L611)</f>
        <v/>
      </c>
      <c r="R611" s="26" t="str">
        <f aca="false">IF(D611&lt;&gt;"OCCUPIED","OUT OF SCOPE",IF(M611=0,"MISSING AUGUST BILL",IF(M611&gt;1,"DUPLICATE BILL",IF(ABS(Q611)&lt;0.01,"MATCH",IF(Q611&gt;0,"OVERBILLED","UNDERBILLED")))))</f>
        <v>OUT OF SCOPE</v>
      </c>
      <c r="S611" s="26" t="str">
        <f aca="false">IF(M611=0,"",IFERROR(INDEX('Source - Billing Aug26'!$C$5:$C$773,MATCH(A611,'Source - Billing Aug26'!$E$5:$E$773,0)),""))</f>
        <v/>
      </c>
    </row>
    <row r="612" customFormat="false" ht="15" hidden="false" customHeight="true" outlineLevel="0" collapsed="false">
      <c r="A612" s="26" t="str">
        <f aca="false">'Source - Inventory'!A602</f>
        <v>EW-0502</v>
      </c>
      <c r="B612" s="26" t="str">
        <f aca="false">'Source - Inventory'!B602</f>
        <v>Eastwey</v>
      </c>
      <c r="C612" s="26" t="str">
        <f aca="false">'Source - Inventory'!G602</f>
        <v>OPEN</v>
      </c>
      <c r="D612" s="26" t="str">
        <f aca="false">'Source - Inventory'!J602</f>
        <v>OCCUPIED</v>
      </c>
      <c r="E612" s="26" t="str">
        <f aca="false">'Source - Inventory'!L602</f>
        <v>WL-02559</v>
      </c>
      <c r="F612" s="26" t="str">
        <f aca="false">'Source - Inventory'!M602</f>
        <v>Joshua Alvarado</v>
      </c>
      <c r="G612" s="26" t="n">
        <f aca="false">'Source - Inventory'!E602</f>
        <v>32</v>
      </c>
      <c r="H612" s="28" t="n">
        <f aca="false">'Source - Inventory'!O602</f>
        <v>46.4</v>
      </c>
      <c r="I612" s="28" t="n">
        <f aca="false">IF(D612="OCCUPIED",ROUNDUP(H612,0),"")</f>
        <v>47</v>
      </c>
      <c r="J612" s="28" t="n">
        <f aca="false">IF(D612="OCCUPIED",MAX(G612,I612),"")</f>
        <v>47</v>
      </c>
      <c r="K612" s="28" t="n">
        <f aca="false">IF(D612&lt;&gt;"OCCUPIED","",IF(C612="COVERED",Covered_Rate,Open_Rate))</f>
        <v>7.55</v>
      </c>
      <c r="L612" s="39" t="n">
        <f aca="false">IF(D612="OCCUPIED",J612*K612,"")</f>
        <v>354.85</v>
      </c>
      <c r="M612" s="26" t="n">
        <f aca="false">IF(D612&lt;&gt;"OCCUPIED","",COUNTIFS('Source - Billing Aug26'!$E$5:$E$773,A612,'Source - Billing Aug26'!$B$5:$B$773,Billing_Month,'Source - Billing Aug26'!$H$5:$H$773,"MONTHLY_MOORAGE"))</f>
        <v>1</v>
      </c>
      <c r="N612" s="28" t="n">
        <f aca="false">IF(M612=0,"",SUMIFS('Source - Billing Aug26'!$I$5:$I$773,'Source - Billing Aug26'!$E$5:$E$773,A612,'Source - Billing Aug26'!$B$5:$B$773,Billing_Month,'Source - Billing Aug26'!$H$5:$H$773,"MONTHLY_MOORAGE"))</f>
        <v>47</v>
      </c>
      <c r="O612" s="28" t="n">
        <f aca="false">IF(M612=0,"",SUMIFS('Source - Billing Aug26'!$L$5:$L$773,'Source - Billing Aug26'!$E$5:$E$773,A612,'Source - Billing Aug26'!$B$5:$B$773,Billing_Month,'Source - Billing Aug26'!$H$5:$H$773,"MONTHLY_MOORAGE"))</f>
        <v>7.55</v>
      </c>
      <c r="P612" s="39" t="n">
        <f aca="false">IF(D612&lt;&gt;"OCCUPIED","",SUMIFS('Source - Billing Aug26'!$M$5:$M$773,'Source - Billing Aug26'!$E$5:$E$773,A612,'Source - Billing Aug26'!$B$5:$B$773,Billing_Month,'Source - Billing Aug26'!$H$5:$H$773,"MONTHLY_MOORAGE"))</f>
        <v>354.85</v>
      </c>
      <c r="Q612" s="39" t="n">
        <f aca="false">IF(D612&lt;&gt;"OCCUPIED","",P612-L612)</f>
        <v>0</v>
      </c>
      <c r="R612" s="26" t="str">
        <f aca="false">IF(D612&lt;&gt;"OCCUPIED","OUT OF SCOPE",IF(M612=0,"MISSING AUGUST BILL",IF(M612&gt;1,"DUPLICATE BILL",IF(ABS(Q612)&lt;0.01,"MATCH",IF(Q612&gt;0,"OVERBILLED","UNDERBILLED")))))</f>
        <v>MATCH</v>
      </c>
      <c r="S612" s="26" t="str">
        <f aca="false">IF(M612=0,"",IFERROR(INDEX('Source - Billing Aug26'!$C$5:$C$773,MATCH(A612,'Source - Billing Aug26'!$E$5:$E$773,0)),""))</f>
        <v>AC-EW-0502</v>
      </c>
    </row>
    <row r="613" customFormat="false" ht="15" hidden="false" customHeight="true" outlineLevel="0" collapsed="false">
      <c r="A613" s="26" t="str">
        <f aca="false">'Source - Inventory'!A603</f>
        <v>EW-0503</v>
      </c>
      <c r="B613" s="26" t="str">
        <f aca="false">'Source - Inventory'!B603</f>
        <v>Eastwey</v>
      </c>
      <c r="C613" s="26" t="str">
        <f aca="false">'Source - Inventory'!G603</f>
        <v>OPEN</v>
      </c>
      <c r="D613" s="26" t="str">
        <f aca="false">'Source - Inventory'!J603</f>
        <v>OCCUPIED</v>
      </c>
      <c r="E613" s="26" t="str">
        <f aca="false">'Source - Inventory'!L603</f>
        <v>WL-01756</v>
      </c>
      <c r="F613" s="26" t="str">
        <f aca="false">'Source - Inventory'!M603</f>
        <v>Alexander Mcdonald</v>
      </c>
      <c r="G613" s="26" t="n">
        <f aca="false">'Source - Inventory'!E603</f>
        <v>36</v>
      </c>
      <c r="H613" s="28" t="n">
        <f aca="false">'Source - Inventory'!O603</f>
        <v>58.9</v>
      </c>
      <c r="I613" s="28" t="n">
        <f aca="false">IF(D613="OCCUPIED",ROUNDUP(H613,0),"")</f>
        <v>59</v>
      </c>
      <c r="J613" s="28" t="n">
        <f aca="false">IF(D613="OCCUPIED",MAX(G613,I613),"")</f>
        <v>59</v>
      </c>
      <c r="K613" s="28" t="n">
        <f aca="false">IF(D613&lt;&gt;"OCCUPIED","",IF(C613="COVERED",Covered_Rate,Open_Rate))</f>
        <v>7.55</v>
      </c>
      <c r="L613" s="39" t="n">
        <f aca="false">IF(D613="OCCUPIED",J613*K613,"")</f>
        <v>445.45</v>
      </c>
      <c r="M613" s="26" t="n">
        <f aca="false">IF(D613&lt;&gt;"OCCUPIED","",COUNTIFS('Source - Billing Aug26'!$E$5:$E$773,A613,'Source - Billing Aug26'!$B$5:$B$773,Billing_Month,'Source - Billing Aug26'!$H$5:$H$773,"MONTHLY_MOORAGE"))</f>
        <v>1</v>
      </c>
      <c r="N613" s="28" t="n">
        <f aca="false">IF(M613=0,"",SUMIFS('Source - Billing Aug26'!$I$5:$I$773,'Source - Billing Aug26'!$E$5:$E$773,A613,'Source - Billing Aug26'!$B$5:$B$773,Billing_Month,'Source - Billing Aug26'!$H$5:$H$773,"MONTHLY_MOORAGE"))</f>
        <v>59</v>
      </c>
      <c r="O613" s="28" t="n">
        <f aca="false">IF(M613=0,"",SUMIFS('Source - Billing Aug26'!$L$5:$L$773,'Source - Billing Aug26'!$E$5:$E$773,A613,'Source - Billing Aug26'!$B$5:$B$773,Billing_Month,'Source - Billing Aug26'!$H$5:$H$773,"MONTHLY_MOORAGE"))</f>
        <v>7.55</v>
      </c>
      <c r="P613" s="39" t="n">
        <f aca="false">IF(D613&lt;&gt;"OCCUPIED","",SUMIFS('Source - Billing Aug26'!$M$5:$M$773,'Source - Billing Aug26'!$E$5:$E$773,A613,'Source - Billing Aug26'!$B$5:$B$773,Billing_Month,'Source - Billing Aug26'!$H$5:$H$773,"MONTHLY_MOORAGE"))</f>
        <v>445.45</v>
      </c>
      <c r="Q613" s="39" t="n">
        <f aca="false">IF(D613&lt;&gt;"OCCUPIED","",P613-L613)</f>
        <v>0</v>
      </c>
      <c r="R613" s="26" t="str">
        <f aca="false">IF(D613&lt;&gt;"OCCUPIED","OUT OF SCOPE",IF(M613=0,"MISSING AUGUST BILL",IF(M613&gt;1,"DUPLICATE BILL",IF(ABS(Q613)&lt;0.01,"MATCH",IF(Q613&gt;0,"OVERBILLED","UNDERBILLED")))))</f>
        <v>MATCH</v>
      </c>
      <c r="S613" s="26" t="str">
        <f aca="false">IF(M613=0,"",IFERROR(INDEX('Source - Billing Aug26'!$C$5:$C$773,MATCH(A613,'Source - Billing Aug26'!$E$5:$E$773,0)),""))</f>
        <v>AC-EW-0503</v>
      </c>
    </row>
    <row r="614" customFormat="false" ht="15" hidden="false" customHeight="true" outlineLevel="0" collapsed="false">
      <c r="A614" s="26" t="str">
        <f aca="false">'Source - Inventory'!A604</f>
        <v>EW-0504</v>
      </c>
      <c r="B614" s="26" t="str">
        <f aca="false">'Source - Inventory'!B604</f>
        <v>Eastwey</v>
      </c>
      <c r="C614" s="26" t="str">
        <f aca="false">'Source - Inventory'!G604</f>
        <v>OPEN</v>
      </c>
      <c r="D614" s="26" t="str">
        <f aca="false">'Source - Inventory'!J604</f>
        <v>OCCUPIED</v>
      </c>
      <c r="E614" s="26" t="str">
        <f aca="false">'Source - Inventory'!L604</f>
        <v>WL-02218</v>
      </c>
      <c r="F614" s="26" t="str">
        <f aca="false">'Source - Inventory'!M604</f>
        <v>Dawn Mccarthy</v>
      </c>
      <c r="G614" s="26" t="n">
        <f aca="false">'Source - Inventory'!E604</f>
        <v>28</v>
      </c>
      <c r="H614" s="28" t="n">
        <f aca="false">'Source - Inventory'!O604</f>
        <v>54.2</v>
      </c>
      <c r="I614" s="28" t="n">
        <f aca="false">IF(D614="OCCUPIED",ROUNDUP(H614,0),"")</f>
        <v>55</v>
      </c>
      <c r="J614" s="28" t="n">
        <f aca="false">IF(D614="OCCUPIED",MAX(G614,I614),"")</f>
        <v>55</v>
      </c>
      <c r="K614" s="28" t="n">
        <f aca="false">IF(D614&lt;&gt;"OCCUPIED","",IF(C614="COVERED",Covered_Rate,Open_Rate))</f>
        <v>7.55</v>
      </c>
      <c r="L614" s="39" t="n">
        <f aca="false">IF(D614="OCCUPIED",J614*K614,"")</f>
        <v>415.25</v>
      </c>
      <c r="M614" s="26" t="n">
        <f aca="false">IF(D614&lt;&gt;"OCCUPIED","",COUNTIFS('Source - Billing Aug26'!$E$5:$E$773,A614,'Source - Billing Aug26'!$B$5:$B$773,Billing_Month,'Source - Billing Aug26'!$H$5:$H$773,"MONTHLY_MOORAGE"))</f>
        <v>1</v>
      </c>
      <c r="N614" s="28" t="n">
        <f aca="false">IF(M614=0,"",SUMIFS('Source - Billing Aug26'!$I$5:$I$773,'Source - Billing Aug26'!$E$5:$E$773,A614,'Source - Billing Aug26'!$B$5:$B$773,Billing_Month,'Source - Billing Aug26'!$H$5:$H$773,"MONTHLY_MOORAGE"))</f>
        <v>55</v>
      </c>
      <c r="O614" s="28" t="n">
        <f aca="false">IF(M614=0,"",SUMIFS('Source - Billing Aug26'!$L$5:$L$773,'Source - Billing Aug26'!$E$5:$E$773,A614,'Source - Billing Aug26'!$B$5:$B$773,Billing_Month,'Source - Billing Aug26'!$H$5:$H$773,"MONTHLY_MOORAGE"))</f>
        <v>7.55</v>
      </c>
      <c r="P614" s="39" t="n">
        <f aca="false">IF(D614&lt;&gt;"OCCUPIED","",SUMIFS('Source - Billing Aug26'!$M$5:$M$773,'Source - Billing Aug26'!$E$5:$E$773,A614,'Source - Billing Aug26'!$B$5:$B$773,Billing_Month,'Source - Billing Aug26'!$H$5:$H$773,"MONTHLY_MOORAGE"))</f>
        <v>415.25</v>
      </c>
      <c r="Q614" s="39" t="n">
        <f aca="false">IF(D614&lt;&gt;"OCCUPIED","",P614-L614)</f>
        <v>0</v>
      </c>
      <c r="R614" s="26" t="str">
        <f aca="false">IF(D614&lt;&gt;"OCCUPIED","OUT OF SCOPE",IF(M614=0,"MISSING AUGUST BILL",IF(M614&gt;1,"DUPLICATE BILL",IF(ABS(Q614)&lt;0.01,"MATCH",IF(Q614&gt;0,"OVERBILLED","UNDERBILLED")))))</f>
        <v>MATCH</v>
      </c>
      <c r="S614" s="26" t="str">
        <f aca="false">IF(M614=0,"",IFERROR(INDEX('Source - Billing Aug26'!$C$5:$C$773,MATCH(A614,'Source - Billing Aug26'!$E$5:$E$773,0)),""))</f>
        <v>AC-EW-0504</v>
      </c>
    </row>
    <row r="615" customFormat="false" ht="15" hidden="false" customHeight="true" outlineLevel="0" collapsed="false">
      <c r="A615" s="26" t="str">
        <f aca="false">'Source - Inventory'!A605</f>
        <v>EW-0505</v>
      </c>
      <c r="B615" s="26" t="str">
        <f aca="false">'Source - Inventory'!B605</f>
        <v>Eastwey</v>
      </c>
      <c r="C615" s="26" t="str">
        <f aca="false">'Source - Inventory'!G605</f>
        <v>OPEN</v>
      </c>
      <c r="D615" s="26" t="str">
        <f aca="false">'Source - Inventory'!J605</f>
        <v>OCCUPIED</v>
      </c>
      <c r="E615" s="26" t="str">
        <f aca="false">'Source - Inventory'!L605</f>
        <v>WL-02464</v>
      </c>
      <c r="F615" s="26" t="str">
        <f aca="false">'Source - Inventory'!M605</f>
        <v>Lisa Perez</v>
      </c>
      <c r="G615" s="26" t="n">
        <f aca="false">'Source - Inventory'!E605</f>
        <v>32</v>
      </c>
      <c r="H615" s="28" t="n">
        <f aca="false">'Source - Inventory'!O605</f>
        <v>26.2</v>
      </c>
      <c r="I615" s="28" t="n">
        <f aca="false">IF(D615="OCCUPIED",ROUNDUP(H615,0),"")</f>
        <v>27</v>
      </c>
      <c r="J615" s="28" t="n">
        <f aca="false">IF(D615="OCCUPIED",MAX(G615,I615),"")</f>
        <v>32</v>
      </c>
      <c r="K615" s="28" t="n">
        <f aca="false">IF(D615&lt;&gt;"OCCUPIED","",IF(C615="COVERED",Covered_Rate,Open_Rate))</f>
        <v>7.55</v>
      </c>
      <c r="L615" s="39" t="n">
        <f aca="false">IF(D615="OCCUPIED",J615*K615,"")</f>
        <v>241.6</v>
      </c>
      <c r="M615" s="26" t="n">
        <f aca="false">IF(D615&lt;&gt;"OCCUPIED","",COUNTIFS('Source - Billing Aug26'!$E$5:$E$773,A615,'Source - Billing Aug26'!$B$5:$B$773,Billing_Month,'Source - Billing Aug26'!$H$5:$H$773,"MONTHLY_MOORAGE"))</f>
        <v>1</v>
      </c>
      <c r="N615" s="28" t="n">
        <f aca="false">IF(M615=0,"",SUMIFS('Source - Billing Aug26'!$I$5:$I$773,'Source - Billing Aug26'!$E$5:$E$773,A615,'Source - Billing Aug26'!$B$5:$B$773,Billing_Month,'Source - Billing Aug26'!$H$5:$H$773,"MONTHLY_MOORAGE"))</f>
        <v>32</v>
      </c>
      <c r="O615" s="28" t="n">
        <f aca="false">IF(M615=0,"",SUMIFS('Source - Billing Aug26'!$L$5:$L$773,'Source - Billing Aug26'!$E$5:$E$773,A615,'Source - Billing Aug26'!$B$5:$B$773,Billing_Month,'Source - Billing Aug26'!$H$5:$H$773,"MONTHLY_MOORAGE"))</f>
        <v>7.55</v>
      </c>
      <c r="P615" s="39" t="n">
        <f aca="false">IF(D615&lt;&gt;"OCCUPIED","",SUMIFS('Source - Billing Aug26'!$M$5:$M$773,'Source - Billing Aug26'!$E$5:$E$773,A615,'Source - Billing Aug26'!$B$5:$B$773,Billing_Month,'Source - Billing Aug26'!$H$5:$H$773,"MONTHLY_MOORAGE"))</f>
        <v>241.6</v>
      </c>
      <c r="Q615" s="39" t="n">
        <f aca="false">IF(D615&lt;&gt;"OCCUPIED","",P615-L615)</f>
        <v>0</v>
      </c>
      <c r="R615" s="26" t="str">
        <f aca="false">IF(D615&lt;&gt;"OCCUPIED","OUT OF SCOPE",IF(M615=0,"MISSING AUGUST BILL",IF(M615&gt;1,"DUPLICATE BILL",IF(ABS(Q615)&lt;0.01,"MATCH",IF(Q615&gt;0,"OVERBILLED","UNDERBILLED")))))</f>
        <v>MATCH</v>
      </c>
      <c r="S615" s="26" t="str">
        <f aca="false">IF(M615=0,"",IFERROR(INDEX('Source - Billing Aug26'!$C$5:$C$773,MATCH(A615,'Source - Billing Aug26'!$E$5:$E$773,0)),""))</f>
        <v>AC-EW-0505</v>
      </c>
    </row>
    <row r="616" customFormat="false" ht="15" hidden="false" customHeight="true" outlineLevel="0" collapsed="false">
      <c r="A616" s="26" t="str">
        <f aca="false">'Source - Inventory'!A606</f>
        <v>EW-0506</v>
      </c>
      <c r="B616" s="26" t="str">
        <f aca="false">'Source - Inventory'!B606</f>
        <v>Eastwey</v>
      </c>
      <c r="C616" s="26" t="str">
        <f aca="false">'Source - Inventory'!G606</f>
        <v>OPEN</v>
      </c>
      <c r="D616" s="26" t="str">
        <f aca="false">'Source - Inventory'!J606</f>
        <v>OCCUPIED</v>
      </c>
      <c r="E616" s="26" t="str">
        <f aca="false">'Source - Inventory'!L606</f>
        <v>WL-01608</v>
      </c>
      <c r="F616" s="26" t="str">
        <f aca="false">'Source - Inventory'!M606</f>
        <v>Madeline Wright</v>
      </c>
      <c r="G616" s="26" t="n">
        <f aca="false">'Source - Inventory'!E606</f>
        <v>60</v>
      </c>
      <c r="H616" s="28" t="n">
        <f aca="false">'Source - Inventory'!O606</f>
        <v>37.4</v>
      </c>
      <c r="I616" s="28" t="n">
        <f aca="false">IF(D616="OCCUPIED",ROUNDUP(H616,0),"")</f>
        <v>38</v>
      </c>
      <c r="J616" s="28" t="n">
        <f aca="false">IF(D616="OCCUPIED",MAX(G616,I616),"")</f>
        <v>60</v>
      </c>
      <c r="K616" s="28" t="n">
        <f aca="false">IF(D616&lt;&gt;"OCCUPIED","",IF(C616="COVERED",Covered_Rate,Open_Rate))</f>
        <v>7.55</v>
      </c>
      <c r="L616" s="39" t="n">
        <f aca="false">IF(D616="OCCUPIED",J616*K616,"")</f>
        <v>453</v>
      </c>
      <c r="M616" s="26" t="n">
        <f aca="false">IF(D616&lt;&gt;"OCCUPIED","",COUNTIFS('Source - Billing Aug26'!$E$5:$E$773,A616,'Source - Billing Aug26'!$B$5:$B$773,Billing_Month,'Source - Billing Aug26'!$H$5:$H$773,"MONTHLY_MOORAGE"))</f>
        <v>1</v>
      </c>
      <c r="N616" s="28" t="n">
        <f aca="false">IF(M616=0,"",SUMIFS('Source - Billing Aug26'!$I$5:$I$773,'Source - Billing Aug26'!$E$5:$E$773,A616,'Source - Billing Aug26'!$B$5:$B$773,Billing_Month,'Source - Billing Aug26'!$H$5:$H$773,"MONTHLY_MOORAGE"))</f>
        <v>60</v>
      </c>
      <c r="O616" s="28" t="n">
        <f aca="false">IF(M616=0,"",SUMIFS('Source - Billing Aug26'!$L$5:$L$773,'Source - Billing Aug26'!$E$5:$E$773,A616,'Source - Billing Aug26'!$B$5:$B$773,Billing_Month,'Source - Billing Aug26'!$H$5:$H$773,"MONTHLY_MOORAGE"))</f>
        <v>7.55</v>
      </c>
      <c r="P616" s="39" t="n">
        <f aca="false">IF(D616&lt;&gt;"OCCUPIED","",SUMIFS('Source - Billing Aug26'!$M$5:$M$773,'Source - Billing Aug26'!$E$5:$E$773,A616,'Source - Billing Aug26'!$B$5:$B$773,Billing_Month,'Source - Billing Aug26'!$H$5:$H$773,"MONTHLY_MOORAGE"))</f>
        <v>453</v>
      </c>
      <c r="Q616" s="39" t="n">
        <f aca="false">IF(D616&lt;&gt;"OCCUPIED","",P616-L616)</f>
        <v>0</v>
      </c>
      <c r="R616" s="26" t="str">
        <f aca="false">IF(D616&lt;&gt;"OCCUPIED","OUT OF SCOPE",IF(M616=0,"MISSING AUGUST BILL",IF(M616&gt;1,"DUPLICATE BILL",IF(ABS(Q616)&lt;0.01,"MATCH",IF(Q616&gt;0,"OVERBILLED","UNDERBILLED")))))</f>
        <v>MATCH</v>
      </c>
      <c r="S616" s="26" t="str">
        <f aca="false">IF(M616=0,"",IFERROR(INDEX('Source - Billing Aug26'!$C$5:$C$773,MATCH(A616,'Source - Billing Aug26'!$E$5:$E$773,0)),""))</f>
        <v>AC-EW-0506</v>
      </c>
    </row>
    <row r="617" customFormat="false" ht="15" hidden="false" customHeight="true" outlineLevel="0" collapsed="false">
      <c r="A617" s="26" t="str">
        <f aca="false">'Source - Inventory'!A607</f>
        <v>EW-0507</v>
      </c>
      <c r="B617" s="26" t="str">
        <f aca="false">'Source - Inventory'!B607</f>
        <v>Eastwey</v>
      </c>
      <c r="C617" s="26" t="str">
        <f aca="false">'Source - Inventory'!G607</f>
        <v>OPEN</v>
      </c>
      <c r="D617" s="26" t="str">
        <f aca="false">'Source - Inventory'!J607</f>
        <v>OCCUPIED</v>
      </c>
      <c r="E617" s="26" t="str">
        <f aca="false">'Source - Inventory'!L607</f>
        <v>WL-02869</v>
      </c>
      <c r="F617" s="26" t="str">
        <f aca="false">'Source - Inventory'!M607</f>
        <v>George Robbins</v>
      </c>
      <c r="G617" s="26" t="n">
        <f aca="false">'Source - Inventory'!E607</f>
        <v>70</v>
      </c>
      <c r="H617" s="28" t="n">
        <f aca="false">'Source - Inventory'!O607</f>
        <v>55.2</v>
      </c>
      <c r="I617" s="28" t="n">
        <f aca="false">IF(D617="OCCUPIED",ROUNDUP(H617,0),"")</f>
        <v>56</v>
      </c>
      <c r="J617" s="28" t="n">
        <f aca="false">IF(D617="OCCUPIED",MAX(G617,I617),"")</f>
        <v>70</v>
      </c>
      <c r="K617" s="28" t="n">
        <f aca="false">IF(D617&lt;&gt;"OCCUPIED","",IF(C617="COVERED",Covered_Rate,Open_Rate))</f>
        <v>7.55</v>
      </c>
      <c r="L617" s="39" t="n">
        <f aca="false">IF(D617="OCCUPIED",J617*K617,"")</f>
        <v>528.5</v>
      </c>
      <c r="M617" s="26" t="n">
        <f aca="false">IF(D617&lt;&gt;"OCCUPIED","",COUNTIFS('Source - Billing Aug26'!$E$5:$E$773,A617,'Source - Billing Aug26'!$B$5:$B$773,Billing_Month,'Source - Billing Aug26'!$H$5:$H$773,"MONTHLY_MOORAGE"))</f>
        <v>1</v>
      </c>
      <c r="N617" s="28" t="n">
        <f aca="false">IF(M617=0,"",SUMIFS('Source - Billing Aug26'!$I$5:$I$773,'Source - Billing Aug26'!$E$5:$E$773,A617,'Source - Billing Aug26'!$B$5:$B$773,Billing_Month,'Source - Billing Aug26'!$H$5:$H$773,"MONTHLY_MOORAGE"))</f>
        <v>70</v>
      </c>
      <c r="O617" s="28" t="n">
        <f aca="false">IF(M617=0,"",SUMIFS('Source - Billing Aug26'!$L$5:$L$773,'Source - Billing Aug26'!$E$5:$E$773,A617,'Source - Billing Aug26'!$B$5:$B$773,Billing_Month,'Source - Billing Aug26'!$H$5:$H$773,"MONTHLY_MOORAGE"))</f>
        <v>7.55</v>
      </c>
      <c r="P617" s="39" t="n">
        <f aca="false">IF(D617&lt;&gt;"OCCUPIED","",SUMIFS('Source - Billing Aug26'!$M$5:$M$773,'Source - Billing Aug26'!$E$5:$E$773,A617,'Source - Billing Aug26'!$B$5:$B$773,Billing_Month,'Source - Billing Aug26'!$H$5:$H$773,"MONTHLY_MOORAGE"))</f>
        <v>528.5</v>
      </c>
      <c r="Q617" s="39" t="n">
        <f aca="false">IF(D617&lt;&gt;"OCCUPIED","",P617-L617)</f>
        <v>0</v>
      </c>
      <c r="R617" s="26" t="str">
        <f aca="false">IF(D617&lt;&gt;"OCCUPIED","OUT OF SCOPE",IF(M617=0,"MISSING AUGUST BILL",IF(M617&gt;1,"DUPLICATE BILL",IF(ABS(Q617)&lt;0.01,"MATCH",IF(Q617&gt;0,"OVERBILLED","UNDERBILLED")))))</f>
        <v>MATCH</v>
      </c>
      <c r="S617" s="26" t="str">
        <f aca="false">IF(M617=0,"",IFERROR(INDEX('Source - Billing Aug26'!$C$5:$C$773,MATCH(A617,'Source - Billing Aug26'!$E$5:$E$773,0)),""))</f>
        <v>AC-EW-0507</v>
      </c>
    </row>
    <row r="618" customFormat="false" ht="15" hidden="false" customHeight="true" outlineLevel="0" collapsed="false">
      <c r="A618" s="26" t="str">
        <f aca="false">'Source - Inventory'!A608</f>
        <v>EW-0508</v>
      </c>
      <c r="B618" s="26" t="str">
        <f aca="false">'Source - Inventory'!B608</f>
        <v>Eastwey</v>
      </c>
      <c r="C618" s="26" t="str">
        <f aca="false">'Source - Inventory'!G608</f>
        <v>OPEN</v>
      </c>
      <c r="D618" s="26" t="str">
        <f aca="false">'Source - Inventory'!J608</f>
        <v>OCCUPIED</v>
      </c>
      <c r="E618" s="26" t="str">
        <f aca="false">'Source - Inventory'!L608</f>
        <v>WL-03534</v>
      </c>
      <c r="F618" s="26" t="str">
        <f aca="false">'Source - Inventory'!M608</f>
        <v>Henry Morris</v>
      </c>
      <c r="G618" s="26" t="n">
        <f aca="false">'Source - Inventory'!E608</f>
        <v>36</v>
      </c>
      <c r="H618" s="28" t="n">
        <f aca="false">'Source - Inventory'!O608</f>
        <v>59.7</v>
      </c>
      <c r="I618" s="28" t="n">
        <f aca="false">IF(D618="OCCUPIED",ROUNDUP(H618,0),"")</f>
        <v>60</v>
      </c>
      <c r="J618" s="28" t="n">
        <f aca="false">IF(D618="OCCUPIED",MAX(G618,I618),"")</f>
        <v>60</v>
      </c>
      <c r="K618" s="28" t="n">
        <f aca="false">IF(D618&lt;&gt;"OCCUPIED","",IF(C618="COVERED",Covered_Rate,Open_Rate))</f>
        <v>7.55</v>
      </c>
      <c r="L618" s="39" t="n">
        <f aca="false">IF(D618="OCCUPIED",J618*K618,"")</f>
        <v>453</v>
      </c>
      <c r="M618" s="26" t="n">
        <f aca="false">IF(D618&lt;&gt;"OCCUPIED","",COUNTIFS('Source - Billing Aug26'!$E$5:$E$773,A618,'Source - Billing Aug26'!$B$5:$B$773,Billing_Month,'Source - Billing Aug26'!$H$5:$H$773,"MONTHLY_MOORAGE"))</f>
        <v>1</v>
      </c>
      <c r="N618" s="28" t="n">
        <f aca="false">IF(M618=0,"",SUMIFS('Source - Billing Aug26'!$I$5:$I$773,'Source - Billing Aug26'!$E$5:$E$773,A618,'Source - Billing Aug26'!$B$5:$B$773,Billing_Month,'Source - Billing Aug26'!$H$5:$H$773,"MONTHLY_MOORAGE"))</f>
        <v>60</v>
      </c>
      <c r="O618" s="28" t="n">
        <f aca="false">IF(M618=0,"",SUMIFS('Source - Billing Aug26'!$L$5:$L$773,'Source - Billing Aug26'!$E$5:$E$773,A618,'Source - Billing Aug26'!$B$5:$B$773,Billing_Month,'Source - Billing Aug26'!$H$5:$H$773,"MONTHLY_MOORAGE"))</f>
        <v>7.55</v>
      </c>
      <c r="P618" s="39" t="n">
        <f aca="false">IF(D618&lt;&gt;"OCCUPIED","",SUMIFS('Source - Billing Aug26'!$M$5:$M$773,'Source - Billing Aug26'!$E$5:$E$773,A618,'Source - Billing Aug26'!$B$5:$B$773,Billing_Month,'Source - Billing Aug26'!$H$5:$H$773,"MONTHLY_MOORAGE"))</f>
        <v>453</v>
      </c>
      <c r="Q618" s="39" t="n">
        <f aca="false">IF(D618&lt;&gt;"OCCUPIED","",P618-L618)</f>
        <v>0</v>
      </c>
      <c r="R618" s="26" t="str">
        <f aca="false">IF(D618&lt;&gt;"OCCUPIED","OUT OF SCOPE",IF(M618=0,"MISSING AUGUST BILL",IF(M618&gt;1,"DUPLICATE BILL",IF(ABS(Q618)&lt;0.01,"MATCH",IF(Q618&gt;0,"OVERBILLED","UNDERBILLED")))))</f>
        <v>MATCH</v>
      </c>
      <c r="S618" s="26" t="str">
        <f aca="false">IF(M618=0,"",IFERROR(INDEX('Source - Billing Aug26'!$C$5:$C$773,MATCH(A618,'Source - Billing Aug26'!$E$5:$E$773,0)),""))</f>
        <v>AC-EW-0508</v>
      </c>
    </row>
    <row r="619" customFormat="false" ht="15" hidden="false" customHeight="true" outlineLevel="0" collapsed="false">
      <c r="A619" s="26" t="str">
        <f aca="false">'Source - Inventory'!A609</f>
        <v>EW-0509</v>
      </c>
      <c r="B619" s="26" t="str">
        <f aca="false">'Source - Inventory'!B609</f>
        <v>Eastwey</v>
      </c>
      <c r="C619" s="26" t="str">
        <f aca="false">'Source - Inventory'!G609</f>
        <v>OPEN</v>
      </c>
      <c r="D619" s="26" t="str">
        <f aca="false">'Source - Inventory'!J609</f>
        <v>GUEST</v>
      </c>
      <c r="E619" s="26" t="n">
        <f aca="false">'Source - Inventory'!L609</f>
        <v>0</v>
      </c>
      <c r="F619" s="26" t="n">
        <f aca="false">'Source - Inventory'!M609</f>
        <v>0</v>
      </c>
      <c r="G619" s="26" t="n">
        <f aca="false">'Source - Inventory'!E609</f>
        <v>40</v>
      </c>
      <c r="H619" s="28" t="n">
        <f aca="false">'Source - Inventory'!O609</f>
        <v>0</v>
      </c>
      <c r="I619" s="28" t="str">
        <f aca="false">IF(D619="OCCUPIED",ROUNDUP(H619,0),"")</f>
        <v/>
      </c>
      <c r="J619" s="28" t="str">
        <f aca="false">IF(D619="OCCUPIED",MAX(G619,I619),"")</f>
        <v/>
      </c>
      <c r="K619" s="28" t="str">
        <f aca="false">IF(D619&lt;&gt;"OCCUPIED","",IF(C619="COVERED",Covered_Rate,Open_Rate))</f>
        <v/>
      </c>
      <c r="L619" s="39" t="str">
        <f aca="false">IF(D619="OCCUPIED",J619*K619,"")</f>
        <v/>
      </c>
      <c r="M619" s="26" t="str">
        <f aca="false">IF(D619&lt;&gt;"OCCUPIED","",COUNTIFS('Source - Billing Aug26'!$E$5:$E$773,A619,'Source - Billing Aug26'!$B$5:$B$773,Billing_Month,'Source - Billing Aug26'!$H$5:$H$773,"MONTHLY_MOORAGE"))</f>
        <v/>
      </c>
      <c r="N619" s="28" t="n">
        <f aca="false">IF(M619=0,"",SUMIFS('Source - Billing Aug26'!$I$5:$I$773,'Source - Billing Aug26'!$E$5:$E$773,A619,'Source - Billing Aug26'!$B$5:$B$773,Billing_Month,'Source - Billing Aug26'!$H$5:$H$773,"MONTHLY_MOORAGE"))</f>
        <v>0</v>
      </c>
      <c r="O619" s="28" t="n">
        <f aca="false">IF(M619=0,"",SUMIFS('Source - Billing Aug26'!$L$5:$L$773,'Source - Billing Aug26'!$E$5:$E$773,A619,'Source - Billing Aug26'!$B$5:$B$773,Billing_Month,'Source - Billing Aug26'!$H$5:$H$773,"MONTHLY_MOORAGE"))</f>
        <v>0</v>
      </c>
      <c r="P619" s="39" t="str">
        <f aca="false">IF(D619&lt;&gt;"OCCUPIED","",SUMIFS('Source - Billing Aug26'!$M$5:$M$773,'Source - Billing Aug26'!$E$5:$E$773,A619,'Source - Billing Aug26'!$B$5:$B$773,Billing_Month,'Source - Billing Aug26'!$H$5:$H$773,"MONTHLY_MOORAGE"))</f>
        <v/>
      </c>
      <c r="Q619" s="39" t="str">
        <f aca="false">IF(D619&lt;&gt;"OCCUPIED","",P619-L619)</f>
        <v/>
      </c>
      <c r="R619" s="26" t="str">
        <f aca="false">IF(D619&lt;&gt;"OCCUPIED","OUT OF SCOPE",IF(M619=0,"MISSING AUGUST BILL",IF(M619&gt;1,"DUPLICATE BILL",IF(ABS(Q619)&lt;0.01,"MATCH",IF(Q619&gt;0,"OVERBILLED","UNDERBILLED")))))</f>
        <v>OUT OF SCOPE</v>
      </c>
      <c r="S619" s="26" t="str">
        <f aca="false">IF(M619=0,"",IFERROR(INDEX('Source - Billing Aug26'!$C$5:$C$773,MATCH(A619,'Source - Billing Aug26'!$E$5:$E$773,0)),""))</f>
        <v/>
      </c>
    </row>
    <row r="620" customFormat="false" ht="15" hidden="false" customHeight="true" outlineLevel="0" collapsed="false">
      <c r="A620" s="26" t="str">
        <f aca="false">'Source - Inventory'!A610</f>
        <v>EW-0510</v>
      </c>
      <c r="B620" s="26" t="str">
        <f aca="false">'Source - Inventory'!B610</f>
        <v>Eastwey</v>
      </c>
      <c r="C620" s="26" t="str">
        <f aca="false">'Source - Inventory'!G610</f>
        <v>OPEN</v>
      </c>
      <c r="D620" s="26" t="str">
        <f aca="false">'Source - Inventory'!J610</f>
        <v>OCCUPIED</v>
      </c>
      <c r="E620" s="26" t="str">
        <f aca="false">'Source - Inventory'!L610</f>
        <v>WL-03346</v>
      </c>
      <c r="F620" s="26" t="str">
        <f aca="false">'Source - Inventory'!M610</f>
        <v>Andrew Miller</v>
      </c>
      <c r="G620" s="26" t="n">
        <f aca="false">'Source - Inventory'!E610</f>
        <v>28</v>
      </c>
      <c r="H620" s="28" t="n">
        <f aca="false">'Source - Inventory'!O610</f>
        <v>52.5</v>
      </c>
      <c r="I620" s="28" t="n">
        <f aca="false">IF(D620="OCCUPIED",ROUNDUP(H620,0),"")</f>
        <v>53</v>
      </c>
      <c r="J620" s="28" t="n">
        <f aca="false">IF(D620="OCCUPIED",MAX(G620,I620),"")</f>
        <v>53</v>
      </c>
      <c r="K620" s="28" t="n">
        <f aca="false">IF(D620&lt;&gt;"OCCUPIED","",IF(C620="COVERED",Covered_Rate,Open_Rate))</f>
        <v>7.55</v>
      </c>
      <c r="L620" s="39" t="n">
        <f aca="false">IF(D620="OCCUPIED",J620*K620,"")</f>
        <v>400.15</v>
      </c>
      <c r="M620" s="26" t="n">
        <f aca="false">IF(D620&lt;&gt;"OCCUPIED","",COUNTIFS('Source - Billing Aug26'!$E$5:$E$773,A620,'Source - Billing Aug26'!$B$5:$B$773,Billing_Month,'Source - Billing Aug26'!$H$5:$H$773,"MONTHLY_MOORAGE"))</f>
        <v>1</v>
      </c>
      <c r="N620" s="28" t="n">
        <f aca="false">IF(M620=0,"",SUMIFS('Source - Billing Aug26'!$I$5:$I$773,'Source - Billing Aug26'!$E$5:$E$773,A620,'Source - Billing Aug26'!$B$5:$B$773,Billing_Month,'Source - Billing Aug26'!$H$5:$H$773,"MONTHLY_MOORAGE"))</f>
        <v>53</v>
      </c>
      <c r="O620" s="28" t="n">
        <f aca="false">IF(M620=0,"",SUMIFS('Source - Billing Aug26'!$L$5:$L$773,'Source - Billing Aug26'!$E$5:$E$773,A620,'Source - Billing Aug26'!$B$5:$B$773,Billing_Month,'Source - Billing Aug26'!$H$5:$H$773,"MONTHLY_MOORAGE"))</f>
        <v>7.55</v>
      </c>
      <c r="P620" s="39" t="n">
        <f aca="false">IF(D620&lt;&gt;"OCCUPIED","",SUMIFS('Source - Billing Aug26'!$M$5:$M$773,'Source - Billing Aug26'!$E$5:$E$773,A620,'Source - Billing Aug26'!$B$5:$B$773,Billing_Month,'Source - Billing Aug26'!$H$5:$H$773,"MONTHLY_MOORAGE"))</f>
        <v>400.15</v>
      </c>
      <c r="Q620" s="39" t="n">
        <f aca="false">IF(D620&lt;&gt;"OCCUPIED","",P620-L620)</f>
        <v>0</v>
      </c>
      <c r="R620" s="26" t="str">
        <f aca="false">IF(D620&lt;&gt;"OCCUPIED","OUT OF SCOPE",IF(M620=0,"MISSING AUGUST BILL",IF(M620&gt;1,"DUPLICATE BILL",IF(ABS(Q620)&lt;0.01,"MATCH",IF(Q620&gt;0,"OVERBILLED","UNDERBILLED")))))</f>
        <v>MATCH</v>
      </c>
      <c r="S620" s="26" t="str">
        <f aca="false">IF(M620=0,"",IFERROR(INDEX('Source - Billing Aug26'!$C$5:$C$773,MATCH(A620,'Source - Billing Aug26'!$E$5:$E$773,0)),""))</f>
        <v>AC-EW-0510</v>
      </c>
    </row>
    <row r="621" customFormat="false" ht="15" hidden="false" customHeight="true" outlineLevel="0" collapsed="false">
      <c r="A621" s="26" t="str">
        <f aca="false">'Source - Inventory'!A611</f>
        <v>EW-0511</v>
      </c>
      <c r="B621" s="26" t="str">
        <f aca="false">'Source - Inventory'!B611</f>
        <v>Eastwey</v>
      </c>
      <c r="C621" s="26" t="str">
        <f aca="false">'Source - Inventory'!G611</f>
        <v>OPEN</v>
      </c>
      <c r="D621" s="26" t="str">
        <f aca="false">'Source - Inventory'!J611</f>
        <v>OCCUPIED</v>
      </c>
      <c r="E621" s="26" t="str">
        <f aca="false">'Source - Inventory'!L611</f>
        <v>WL-03287</v>
      </c>
      <c r="F621" s="26" t="str">
        <f aca="false">'Source - Inventory'!M611</f>
        <v>Deborah Holmes</v>
      </c>
      <c r="G621" s="26" t="n">
        <f aca="false">'Source - Inventory'!E611</f>
        <v>28</v>
      </c>
      <c r="H621" s="28" t="n">
        <f aca="false">'Source - Inventory'!O611</f>
        <v>35.3</v>
      </c>
      <c r="I621" s="28" t="n">
        <f aca="false">IF(D621="OCCUPIED",ROUNDUP(H621,0),"")</f>
        <v>36</v>
      </c>
      <c r="J621" s="28" t="n">
        <f aca="false">IF(D621="OCCUPIED",MAX(G621,I621),"")</f>
        <v>36</v>
      </c>
      <c r="K621" s="28" t="n">
        <f aca="false">IF(D621&lt;&gt;"OCCUPIED","",IF(C621="COVERED",Covered_Rate,Open_Rate))</f>
        <v>7.55</v>
      </c>
      <c r="L621" s="39" t="n">
        <f aca="false">IF(D621="OCCUPIED",J621*K621,"")</f>
        <v>271.8</v>
      </c>
      <c r="M621" s="26" t="n">
        <f aca="false">IF(D621&lt;&gt;"OCCUPIED","",COUNTIFS('Source - Billing Aug26'!$E$5:$E$773,A621,'Source - Billing Aug26'!$B$5:$B$773,Billing_Month,'Source - Billing Aug26'!$H$5:$H$773,"MONTHLY_MOORAGE"))</f>
        <v>1</v>
      </c>
      <c r="N621" s="28" t="n">
        <f aca="false">IF(M621=0,"",SUMIFS('Source - Billing Aug26'!$I$5:$I$773,'Source - Billing Aug26'!$E$5:$E$773,A621,'Source - Billing Aug26'!$B$5:$B$773,Billing_Month,'Source - Billing Aug26'!$H$5:$H$773,"MONTHLY_MOORAGE"))</f>
        <v>36</v>
      </c>
      <c r="O621" s="28" t="n">
        <f aca="false">IF(M621=0,"",SUMIFS('Source - Billing Aug26'!$L$5:$L$773,'Source - Billing Aug26'!$E$5:$E$773,A621,'Source - Billing Aug26'!$B$5:$B$773,Billing_Month,'Source - Billing Aug26'!$H$5:$H$773,"MONTHLY_MOORAGE"))</f>
        <v>7.55</v>
      </c>
      <c r="P621" s="39" t="n">
        <f aca="false">IF(D621&lt;&gt;"OCCUPIED","",SUMIFS('Source - Billing Aug26'!$M$5:$M$773,'Source - Billing Aug26'!$E$5:$E$773,A621,'Source - Billing Aug26'!$B$5:$B$773,Billing_Month,'Source - Billing Aug26'!$H$5:$H$773,"MONTHLY_MOORAGE"))</f>
        <v>271.8</v>
      </c>
      <c r="Q621" s="39" t="n">
        <f aca="false">IF(D621&lt;&gt;"OCCUPIED","",P621-L621)</f>
        <v>0</v>
      </c>
      <c r="R621" s="26" t="str">
        <f aca="false">IF(D621&lt;&gt;"OCCUPIED","OUT OF SCOPE",IF(M621=0,"MISSING AUGUST BILL",IF(M621&gt;1,"DUPLICATE BILL",IF(ABS(Q621)&lt;0.01,"MATCH",IF(Q621&gt;0,"OVERBILLED","UNDERBILLED")))))</f>
        <v>MATCH</v>
      </c>
      <c r="S621" s="26" t="str">
        <f aca="false">IF(M621=0,"",IFERROR(INDEX('Source - Billing Aug26'!$C$5:$C$773,MATCH(A621,'Source - Billing Aug26'!$E$5:$E$773,0)),""))</f>
        <v>AC-EW-0511</v>
      </c>
    </row>
    <row r="622" customFormat="false" ht="15" hidden="false" customHeight="true" outlineLevel="0" collapsed="false">
      <c r="A622" s="26" t="str">
        <f aca="false">'Source - Inventory'!A612</f>
        <v>EW-0512</v>
      </c>
      <c r="B622" s="26" t="str">
        <f aca="false">'Source - Inventory'!B612</f>
        <v>Eastwey</v>
      </c>
      <c r="C622" s="26" t="str">
        <f aca="false">'Source - Inventory'!G612</f>
        <v>OPEN</v>
      </c>
      <c r="D622" s="26" t="str">
        <f aca="false">'Source - Inventory'!J612</f>
        <v>OCCUPIED</v>
      </c>
      <c r="E622" s="26" t="str">
        <f aca="false">'Source - Inventory'!L612</f>
        <v>WL-02879</v>
      </c>
      <c r="F622" s="26" t="str">
        <f aca="false">'Source - Inventory'!M612</f>
        <v>Vincent Long</v>
      </c>
      <c r="G622" s="26" t="n">
        <f aca="false">'Source - Inventory'!E612</f>
        <v>60</v>
      </c>
      <c r="H622" s="28" t="n">
        <f aca="false">'Source - Inventory'!O612</f>
        <v>43.8</v>
      </c>
      <c r="I622" s="28" t="n">
        <f aca="false">IF(D622="OCCUPIED",ROUNDUP(H622,0),"")</f>
        <v>44</v>
      </c>
      <c r="J622" s="28" t="n">
        <f aca="false">IF(D622="OCCUPIED",MAX(G622,I622),"")</f>
        <v>60</v>
      </c>
      <c r="K622" s="28" t="n">
        <f aca="false">IF(D622&lt;&gt;"OCCUPIED","",IF(C622="COVERED",Covered_Rate,Open_Rate))</f>
        <v>7.55</v>
      </c>
      <c r="L622" s="39" t="n">
        <f aca="false">IF(D622="OCCUPIED",J622*K622,"")</f>
        <v>453</v>
      </c>
      <c r="M622" s="26" t="n">
        <f aca="false">IF(D622&lt;&gt;"OCCUPIED","",COUNTIFS('Source - Billing Aug26'!$E$5:$E$773,A622,'Source - Billing Aug26'!$B$5:$B$773,Billing_Month,'Source - Billing Aug26'!$H$5:$H$773,"MONTHLY_MOORAGE"))</f>
        <v>1</v>
      </c>
      <c r="N622" s="28" t="n">
        <f aca="false">IF(M622=0,"",SUMIFS('Source - Billing Aug26'!$I$5:$I$773,'Source - Billing Aug26'!$E$5:$E$773,A622,'Source - Billing Aug26'!$B$5:$B$773,Billing_Month,'Source - Billing Aug26'!$H$5:$H$773,"MONTHLY_MOORAGE"))</f>
        <v>60</v>
      </c>
      <c r="O622" s="28" t="n">
        <f aca="false">IF(M622=0,"",SUMIFS('Source - Billing Aug26'!$L$5:$L$773,'Source - Billing Aug26'!$E$5:$E$773,A622,'Source - Billing Aug26'!$B$5:$B$773,Billing_Month,'Source - Billing Aug26'!$H$5:$H$773,"MONTHLY_MOORAGE"))</f>
        <v>7.55</v>
      </c>
      <c r="P622" s="39" t="n">
        <f aca="false">IF(D622&lt;&gt;"OCCUPIED","",SUMIFS('Source - Billing Aug26'!$M$5:$M$773,'Source - Billing Aug26'!$E$5:$E$773,A622,'Source - Billing Aug26'!$B$5:$B$773,Billing_Month,'Source - Billing Aug26'!$H$5:$H$773,"MONTHLY_MOORAGE"))</f>
        <v>453</v>
      </c>
      <c r="Q622" s="39" t="n">
        <f aca="false">IF(D622&lt;&gt;"OCCUPIED","",P622-L622)</f>
        <v>0</v>
      </c>
      <c r="R622" s="26" t="str">
        <f aca="false">IF(D622&lt;&gt;"OCCUPIED","OUT OF SCOPE",IF(M622=0,"MISSING AUGUST BILL",IF(M622&gt;1,"DUPLICATE BILL",IF(ABS(Q622)&lt;0.01,"MATCH",IF(Q622&gt;0,"OVERBILLED","UNDERBILLED")))))</f>
        <v>MATCH</v>
      </c>
      <c r="S622" s="26" t="str">
        <f aca="false">IF(M622=0,"",IFERROR(INDEX('Source - Billing Aug26'!$C$5:$C$773,MATCH(A622,'Source - Billing Aug26'!$E$5:$E$773,0)),""))</f>
        <v>AC-EW-0512</v>
      </c>
    </row>
    <row r="623" customFormat="false" ht="15" hidden="false" customHeight="true" outlineLevel="0" collapsed="false">
      <c r="A623" s="26" t="str">
        <f aca="false">'Source - Inventory'!A613</f>
        <v>EW-0513</v>
      </c>
      <c r="B623" s="26" t="str">
        <f aca="false">'Source - Inventory'!B613</f>
        <v>Eastwey</v>
      </c>
      <c r="C623" s="26" t="str">
        <f aca="false">'Source - Inventory'!G613</f>
        <v>OPEN</v>
      </c>
      <c r="D623" s="26" t="str">
        <f aca="false">'Source - Inventory'!J613</f>
        <v>OCCUPIED</v>
      </c>
      <c r="E623" s="26" t="str">
        <f aca="false">'Source - Inventory'!L613</f>
        <v>WL-01694</v>
      </c>
      <c r="F623" s="26" t="str">
        <f aca="false">'Source - Inventory'!M613</f>
        <v>Cory Aguirre</v>
      </c>
      <c r="G623" s="26" t="n">
        <f aca="false">'Source - Inventory'!E613</f>
        <v>24</v>
      </c>
      <c r="H623" s="28" t="n">
        <f aca="false">'Source - Inventory'!O613</f>
        <v>40.1</v>
      </c>
      <c r="I623" s="28" t="n">
        <f aca="false">IF(D623="OCCUPIED",ROUNDUP(H623,0),"")</f>
        <v>41</v>
      </c>
      <c r="J623" s="28" t="n">
        <f aca="false">IF(D623="OCCUPIED",MAX(G623,I623),"")</f>
        <v>41</v>
      </c>
      <c r="K623" s="28" t="n">
        <f aca="false">IF(D623&lt;&gt;"OCCUPIED","",IF(C623="COVERED",Covered_Rate,Open_Rate))</f>
        <v>7.55</v>
      </c>
      <c r="L623" s="39" t="n">
        <f aca="false">IF(D623="OCCUPIED",J623*K623,"")</f>
        <v>309.55</v>
      </c>
      <c r="M623" s="26" t="n">
        <f aca="false">IF(D623&lt;&gt;"OCCUPIED","",COUNTIFS('Source - Billing Aug26'!$E$5:$E$773,A623,'Source - Billing Aug26'!$B$5:$B$773,Billing_Month,'Source - Billing Aug26'!$H$5:$H$773,"MONTHLY_MOORAGE"))</f>
        <v>1</v>
      </c>
      <c r="N623" s="28" t="n">
        <f aca="false">IF(M623=0,"",SUMIFS('Source - Billing Aug26'!$I$5:$I$773,'Source - Billing Aug26'!$E$5:$E$773,A623,'Source - Billing Aug26'!$B$5:$B$773,Billing_Month,'Source - Billing Aug26'!$H$5:$H$773,"MONTHLY_MOORAGE"))</f>
        <v>41</v>
      </c>
      <c r="O623" s="28" t="n">
        <f aca="false">IF(M623=0,"",SUMIFS('Source - Billing Aug26'!$L$5:$L$773,'Source - Billing Aug26'!$E$5:$E$773,A623,'Source - Billing Aug26'!$B$5:$B$773,Billing_Month,'Source - Billing Aug26'!$H$5:$H$773,"MONTHLY_MOORAGE"))</f>
        <v>7.55</v>
      </c>
      <c r="P623" s="39" t="n">
        <f aca="false">IF(D623&lt;&gt;"OCCUPIED","",SUMIFS('Source - Billing Aug26'!$M$5:$M$773,'Source - Billing Aug26'!$E$5:$E$773,A623,'Source - Billing Aug26'!$B$5:$B$773,Billing_Month,'Source - Billing Aug26'!$H$5:$H$773,"MONTHLY_MOORAGE"))</f>
        <v>309.55</v>
      </c>
      <c r="Q623" s="39" t="n">
        <f aca="false">IF(D623&lt;&gt;"OCCUPIED","",P623-L623)</f>
        <v>0</v>
      </c>
      <c r="R623" s="26" t="str">
        <f aca="false">IF(D623&lt;&gt;"OCCUPIED","OUT OF SCOPE",IF(M623=0,"MISSING AUGUST BILL",IF(M623&gt;1,"DUPLICATE BILL",IF(ABS(Q623)&lt;0.01,"MATCH",IF(Q623&gt;0,"OVERBILLED","UNDERBILLED")))))</f>
        <v>MATCH</v>
      </c>
      <c r="S623" s="26" t="str">
        <f aca="false">IF(M623=0,"",IFERROR(INDEX('Source - Billing Aug26'!$C$5:$C$773,MATCH(A623,'Source - Billing Aug26'!$E$5:$E$773,0)),""))</f>
        <v>AC-EW-0513</v>
      </c>
    </row>
    <row r="624" customFormat="false" ht="15" hidden="false" customHeight="true" outlineLevel="0" collapsed="false">
      <c r="A624" s="26" t="str">
        <f aca="false">'Source - Inventory'!A614</f>
        <v>EW-0514</v>
      </c>
      <c r="B624" s="26" t="str">
        <f aca="false">'Source - Inventory'!B614</f>
        <v>Eastwey</v>
      </c>
      <c r="C624" s="26" t="str">
        <f aca="false">'Source - Inventory'!G614</f>
        <v>OPEN</v>
      </c>
      <c r="D624" s="26" t="str">
        <f aca="false">'Source - Inventory'!J614</f>
        <v>OCCUPIED</v>
      </c>
      <c r="E624" s="26" t="str">
        <f aca="false">'Source - Inventory'!L614</f>
        <v>WL-02692</v>
      </c>
      <c r="F624" s="26" t="str">
        <f aca="false">'Source - Inventory'!M614</f>
        <v>Benjamin Vasquez</v>
      </c>
      <c r="G624" s="26" t="n">
        <f aca="false">'Source - Inventory'!E614</f>
        <v>24</v>
      </c>
      <c r="H624" s="28" t="n">
        <f aca="false">'Source - Inventory'!O614</f>
        <v>50.2</v>
      </c>
      <c r="I624" s="28" t="n">
        <f aca="false">IF(D624="OCCUPIED",ROUNDUP(H624,0),"")</f>
        <v>51</v>
      </c>
      <c r="J624" s="28" t="n">
        <f aca="false">IF(D624="OCCUPIED",MAX(G624,I624),"")</f>
        <v>51</v>
      </c>
      <c r="K624" s="28" t="n">
        <f aca="false">IF(D624&lt;&gt;"OCCUPIED","",IF(C624="COVERED",Covered_Rate,Open_Rate))</f>
        <v>7.55</v>
      </c>
      <c r="L624" s="39" t="n">
        <f aca="false">IF(D624="OCCUPIED",J624*K624,"")</f>
        <v>385.05</v>
      </c>
      <c r="M624" s="26" t="n">
        <f aca="false">IF(D624&lt;&gt;"OCCUPIED","",COUNTIFS('Source - Billing Aug26'!$E$5:$E$773,A624,'Source - Billing Aug26'!$B$5:$B$773,Billing_Month,'Source - Billing Aug26'!$H$5:$H$773,"MONTHLY_MOORAGE"))</f>
        <v>1</v>
      </c>
      <c r="N624" s="28" t="n">
        <f aca="false">IF(M624=0,"",SUMIFS('Source - Billing Aug26'!$I$5:$I$773,'Source - Billing Aug26'!$E$5:$E$773,A624,'Source - Billing Aug26'!$B$5:$B$773,Billing_Month,'Source - Billing Aug26'!$H$5:$H$773,"MONTHLY_MOORAGE"))</f>
        <v>51</v>
      </c>
      <c r="O624" s="28" t="n">
        <f aca="false">IF(M624=0,"",SUMIFS('Source - Billing Aug26'!$L$5:$L$773,'Source - Billing Aug26'!$E$5:$E$773,A624,'Source - Billing Aug26'!$B$5:$B$773,Billing_Month,'Source - Billing Aug26'!$H$5:$H$773,"MONTHLY_MOORAGE"))</f>
        <v>7.55</v>
      </c>
      <c r="P624" s="39" t="n">
        <f aca="false">IF(D624&lt;&gt;"OCCUPIED","",SUMIFS('Source - Billing Aug26'!$M$5:$M$773,'Source - Billing Aug26'!$E$5:$E$773,A624,'Source - Billing Aug26'!$B$5:$B$773,Billing_Month,'Source - Billing Aug26'!$H$5:$H$773,"MONTHLY_MOORAGE"))</f>
        <v>385.05</v>
      </c>
      <c r="Q624" s="39" t="n">
        <f aca="false">IF(D624&lt;&gt;"OCCUPIED","",P624-L624)</f>
        <v>0</v>
      </c>
      <c r="R624" s="26" t="str">
        <f aca="false">IF(D624&lt;&gt;"OCCUPIED","OUT OF SCOPE",IF(M624=0,"MISSING AUGUST BILL",IF(M624&gt;1,"DUPLICATE BILL",IF(ABS(Q624)&lt;0.01,"MATCH",IF(Q624&gt;0,"OVERBILLED","UNDERBILLED")))))</f>
        <v>MATCH</v>
      </c>
      <c r="S624" s="26" t="str">
        <f aca="false">IF(M624=0,"",IFERROR(INDEX('Source - Billing Aug26'!$C$5:$C$773,MATCH(A624,'Source - Billing Aug26'!$E$5:$E$773,0)),""))</f>
        <v>AC-EW-0514</v>
      </c>
    </row>
    <row r="625" customFormat="false" ht="15" hidden="false" customHeight="true" outlineLevel="0" collapsed="false">
      <c r="A625" s="26" t="str">
        <f aca="false">'Source - Inventory'!A615</f>
        <v>EW-0515</v>
      </c>
      <c r="B625" s="26" t="str">
        <f aca="false">'Source - Inventory'!B615</f>
        <v>Eastwey</v>
      </c>
      <c r="C625" s="26" t="str">
        <f aca="false">'Source - Inventory'!G615</f>
        <v>OPEN</v>
      </c>
      <c r="D625" s="26" t="str">
        <f aca="false">'Source - Inventory'!J615</f>
        <v>OCCUPIED</v>
      </c>
      <c r="E625" s="26" t="str">
        <f aca="false">'Source - Inventory'!L615</f>
        <v>WL-01936</v>
      </c>
      <c r="F625" s="26" t="str">
        <f aca="false">'Source - Inventory'!M615</f>
        <v>Deanna Livingston</v>
      </c>
      <c r="G625" s="26" t="n">
        <f aca="false">'Source - Inventory'!E615</f>
        <v>24</v>
      </c>
      <c r="H625" s="28" t="n">
        <f aca="false">'Source - Inventory'!O615</f>
        <v>61</v>
      </c>
      <c r="I625" s="28" t="n">
        <f aca="false">IF(D625="OCCUPIED",ROUNDUP(H625,0),"")</f>
        <v>61</v>
      </c>
      <c r="J625" s="28" t="n">
        <f aca="false">IF(D625="OCCUPIED",MAX(G625,I625),"")</f>
        <v>61</v>
      </c>
      <c r="K625" s="28" t="n">
        <f aca="false">IF(D625&lt;&gt;"OCCUPIED","",IF(C625="COVERED",Covered_Rate,Open_Rate))</f>
        <v>7.55</v>
      </c>
      <c r="L625" s="39" t="n">
        <f aca="false">IF(D625="OCCUPIED",J625*K625,"")</f>
        <v>460.55</v>
      </c>
      <c r="M625" s="26" t="n">
        <f aca="false">IF(D625&lt;&gt;"OCCUPIED","",COUNTIFS('Source - Billing Aug26'!$E$5:$E$773,A625,'Source - Billing Aug26'!$B$5:$B$773,Billing_Month,'Source - Billing Aug26'!$H$5:$H$773,"MONTHLY_MOORAGE"))</f>
        <v>1</v>
      </c>
      <c r="N625" s="28" t="n">
        <f aca="false">IF(M625=0,"",SUMIFS('Source - Billing Aug26'!$I$5:$I$773,'Source - Billing Aug26'!$E$5:$E$773,A625,'Source - Billing Aug26'!$B$5:$B$773,Billing_Month,'Source - Billing Aug26'!$H$5:$H$773,"MONTHLY_MOORAGE"))</f>
        <v>61</v>
      </c>
      <c r="O625" s="28" t="n">
        <f aca="false">IF(M625=0,"",SUMIFS('Source - Billing Aug26'!$L$5:$L$773,'Source - Billing Aug26'!$E$5:$E$773,A625,'Source - Billing Aug26'!$B$5:$B$773,Billing_Month,'Source - Billing Aug26'!$H$5:$H$773,"MONTHLY_MOORAGE"))</f>
        <v>7.55</v>
      </c>
      <c r="P625" s="39" t="n">
        <f aca="false">IF(D625&lt;&gt;"OCCUPIED","",SUMIFS('Source - Billing Aug26'!$M$5:$M$773,'Source - Billing Aug26'!$E$5:$E$773,A625,'Source - Billing Aug26'!$B$5:$B$773,Billing_Month,'Source - Billing Aug26'!$H$5:$H$773,"MONTHLY_MOORAGE"))</f>
        <v>460.55</v>
      </c>
      <c r="Q625" s="39" t="n">
        <f aca="false">IF(D625&lt;&gt;"OCCUPIED","",P625-L625)</f>
        <v>0</v>
      </c>
      <c r="R625" s="26" t="str">
        <f aca="false">IF(D625&lt;&gt;"OCCUPIED","OUT OF SCOPE",IF(M625=0,"MISSING AUGUST BILL",IF(M625&gt;1,"DUPLICATE BILL",IF(ABS(Q625)&lt;0.01,"MATCH",IF(Q625&gt;0,"OVERBILLED","UNDERBILLED")))))</f>
        <v>MATCH</v>
      </c>
      <c r="S625" s="26" t="str">
        <f aca="false">IF(M625=0,"",IFERROR(INDEX('Source - Billing Aug26'!$C$5:$C$773,MATCH(A625,'Source - Billing Aug26'!$E$5:$E$773,0)),""))</f>
        <v>AC-EW-0515</v>
      </c>
    </row>
    <row r="626" customFormat="false" ht="15" hidden="false" customHeight="true" outlineLevel="0" collapsed="false">
      <c r="A626" s="26" t="str">
        <f aca="false">'Source - Inventory'!A616</f>
        <v>EW-0516</v>
      </c>
      <c r="B626" s="26" t="str">
        <f aca="false">'Source - Inventory'!B616</f>
        <v>Eastwey</v>
      </c>
      <c r="C626" s="26" t="str">
        <f aca="false">'Source - Inventory'!G616</f>
        <v>OPEN</v>
      </c>
      <c r="D626" s="26" t="str">
        <f aca="false">'Source - Inventory'!J616</f>
        <v>OCCUPIED</v>
      </c>
      <c r="E626" s="26" t="str">
        <f aca="false">'Source - Inventory'!L616</f>
        <v>WL-03909</v>
      </c>
      <c r="F626" s="26" t="str">
        <f aca="false">'Source - Inventory'!M616</f>
        <v>Elizabeth Edwards</v>
      </c>
      <c r="G626" s="26" t="n">
        <f aca="false">'Source - Inventory'!E616</f>
        <v>40</v>
      </c>
      <c r="H626" s="28" t="n">
        <f aca="false">'Source - Inventory'!O616</f>
        <v>30.5</v>
      </c>
      <c r="I626" s="28" t="n">
        <f aca="false">IF(D626="OCCUPIED",ROUNDUP(H626,0),"")</f>
        <v>31</v>
      </c>
      <c r="J626" s="28" t="n">
        <f aca="false">IF(D626="OCCUPIED",MAX(G626,I626),"")</f>
        <v>40</v>
      </c>
      <c r="K626" s="28" t="n">
        <f aca="false">IF(D626&lt;&gt;"OCCUPIED","",IF(C626="COVERED",Covered_Rate,Open_Rate))</f>
        <v>7.55</v>
      </c>
      <c r="L626" s="39" t="n">
        <f aca="false">IF(D626="OCCUPIED",J626*K626,"")</f>
        <v>302</v>
      </c>
      <c r="M626" s="26" t="n">
        <f aca="false">IF(D626&lt;&gt;"OCCUPIED","",COUNTIFS('Source - Billing Aug26'!$E$5:$E$773,A626,'Source - Billing Aug26'!$B$5:$B$773,Billing_Month,'Source - Billing Aug26'!$H$5:$H$773,"MONTHLY_MOORAGE"))</f>
        <v>1</v>
      </c>
      <c r="N626" s="28" t="n">
        <f aca="false">IF(M626=0,"",SUMIFS('Source - Billing Aug26'!$I$5:$I$773,'Source - Billing Aug26'!$E$5:$E$773,A626,'Source - Billing Aug26'!$B$5:$B$773,Billing_Month,'Source - Billing Aug26'!$H$5:$H$773,"MONTHLY_MOORAGE"))</f>
        <v>40</v>
      </c>
      <c r="O626" s="28" t="n">
        <f aca="false">IF(M626=0,"",SUMIFS('Source - Billing Aug26'!$L$5:$L$773,'Source - Billing Aug26'!$E$5:$E$773,A626,'Source - Billing Aug26'!$B$5:$B$773,Billing_Month,'Source - Billing Aug26'!$H$5:$H$773,"MONTHLY_MOORAGE"))</f>
        <v>7.55</v>
      </c>
      <c r="P626" s="39" t="n">
        <f aca="false">IF(D626&lt;&gt;"OCCUPIED","",SUMIFS('Source - Billing Aug26'!$M$5:$M$773,'Source - Billing Aug26'!$E$5:$E$773,A626,'Source - Billing Aug26'!$B$5:$B$773,Billing_Month,'Source - Billing Aug26'!$H$5:$H$773,"MONTHLY_MOORAGE"))</f>
        <v>302</v>
      </c>
      <c r="Q626" s="39" t="n">
        <f aca="false">IF(D626&lt;&gt;"OCCUPIED","",P626-L626)</f>
        <v>0</v>
      </c>
      <c r="R626" s="26" t="str">
        <f aca="false">IF(D626&lt;&gt;"OCCUPIED","OUT OF SCOPE",IF(M626=0,"MISSING AUGUST BILL",IF(M626&gt;1,"DUPLICATE BILL",IF(ABS(Q626)&lt;0.01,"MATCH",IF(Q626&gt;0,"OVERBILLED","UNDERBILLED")))))</f>
        <v>MATCH</v>
      </c>
      <c r="S626" s="26" t="str">
        <f aca="false">IF(M626=0,"",IFERROR(INDEX('Source - Billing Aug26'!$C$5:$C$773,MATCH(A626,'Source - Billing Aug26'!$E$5:$E$773,0)),""))</f>
        <v>AC-EW-0516</v>
      </c>
    </row>
    <row r="627" customFormat="false" ht="15" hidden="false" customHeight="true" outlineLevel="0" collapsed="false">
      <c r="A627" s="26" t="str">
        <f aca="false">'Source - Inventory'!A617</f>
        <v>EW-0517</v>
      </c>
      <c r="B627" s="26" t="str">
        <f aca="false">'Source - Inventory'!B617</f>
        <v>Eastwey</v>
      </c>
      <c r="C627" s="26" t="str">
        <f aca="false">'Source - Inventory'!G617</f>
        <v>OPEN</v>
      </c>
      <c r="D627" s="26" t="str">
        <f aca="false">'Source - Inventory'!J617</f>
        <v>OCCUPIED</v>
      </c>
      <c r="E627" s="26" t="str">
        <f aca="false">'Source - Inventory'!L617</f>
        <v>WL-01673</v>
      </c>
      <c r="F627" s="26" t="str">
        <f aca="false">'Source - Inventory'!M617</f>
        <v>Kellie Lee</v>
      </c>
      <c r="G627" s="26" t="n">
        <f aca="false">'Source - Inventory'!E617</f>
        <v>24</v>
      </c>
      <c r="H627" s="28" t="n">
        <f aca="false">'Source - Inventory'!O617</f>
        <v>38.6</v>
      </c>
      <c r="I627" s="28" t="n">
        <f aca="false">IF(D627="OCCUPIED",ROUNDUP(H627,0),"")</f>
        <v>39</v>
      </c>
      <c r="J627" s="28" t="n">
        <f aca="false">IF(D627="OCCUPIED",MAX(G627,I627),"")</f>
        <v>39</v>
      </c>
      <c r="K627" s="28" t="n">
        <f aca="false">IF(D627&lt;&gt;"OCCUPIED","",IF(C627="COVERED",Covered_Rate,Open_Rate))</f>
        <v>7.55</v>
      </c>
      <c r="L627" s="39" t="n">
        <f aca="false">IF(D627="OCCUPIED",J627*K627,"")</f>
        <v>294.45</v>
      </c>
      <c r="M627" s="26" t="n">
        <f aca="false">IF(D627&lt;&gt;"OCCUPIED","",COUNTIFS('Source - Billing Aug26'!$E$5:$E$773,A627,'Source - Billing Aug26'!$B$5:$B$773,Billing_Month,'Source - Billing Aug26'!$H$5:$H$773,"MONTHLY_MOORAGE"))</f>
        <v>1</v>
      </c>
      <c r="N627" s="28" t="n">
        <f aca="false">IF(M627=0,"",SUMIFS('Source - Billing Aug26'!$I$5:$I$773,'Source - Billing Aug26'!$E$5:$E$773,A627,'Source - Billing Aug26'!$B$5:$B$773,Billing_Month,'Source - Billing Aug26'!$H$5:$H$773,"MONTHLY_MOORAGE"))</f>
        <v>39</v>
      </c>
      <c r="O627" s="28" t="n">
        <f aca="false">IF(M627=0,"",SUMIFS('Source - Billing Aug26'!$L$5:$L$773,'Source - Billing Aug26'!$E$5:$E$773,A627,'Source - Billing Aug26'!$B$5:$B$773,Billing_Month,'Source - Billing Aug26'!$H$5:$H$773,"MONTHLY_MOORAGE"))</f>
        <v>7.55</v>
      </c>
      <c r="P627" s="39" t="n">
        <f aca="false">IF(D627&lt;&gt;"OCCUPIED","",SUMIFS('Source - Billing Aug26'!$M$5:$M$773,'Source - Billing Aug26'!$E$5:$E$773,A627,'Source - Billing Aug26'!$B$5:$B$773,Billing_Month,'Source - Billing Aug26'!$H$5:$H$773,"MONTHLY_MOORAGE"))</f>
        <v>294.45</v>
      </c>
      <c r="Q627" s="39" t="n">
        <f aca="false">IF(D627&lt;&gt;"OCCUPIED","",P627-L627)</f>
        <v>0</v>
      </c>
      <c r="R627" s="26" t="str">
        <f aca="false">IF(D627&lt;&gt;"OCCUPIED","OUT OF SCOPE",IF(M627=0,"MISSING AUGUST BILL",IF(M627&gt;1,"DUPLICATE BILL",IF(ABS(Q627)&lt;0.01,"MATCH",IF(Q627&gt;0,"OVERBILLED","UNDERBILLED")))))</f>
        <v>MATCH</v>
      </c>
      <c r="S627" s="26" t="str">
        <f aca="false">IF(M627=0,"",IFERROR(INDEX('Source - Billing Aug26'!$C$5:$C$773,MATCH(A627,'Source - Billing Aug26'!$E$5:$E$773,0)),""))</f>
        <v>AC-EW-0517</v>
      </c>
    </row>
    <row r="628" customFormat="false" ht="15" hidden="false" customHeight="true" outlineLevel="0" collapsed="false">
      <c r="A628" s="26" t="str">
        <f aca="false">'Source - Inventory'!A618</f>
        <v>EW-0518</v>
      </c>
      <c r="B628" s="26" t="str">
        <f aca="false">'Source - Inventory'!B618</f>
        <v>Eastwey</v>
      </c>
      <c r="C628" s="26" t="str">
        <f aca="false">'Source - Inventory'!G618</f>
        <v>OPEN</v>
      </c>
      <c r="D628" s="26" t="str">
        <f aca="false">'Source - Inventory'!J618</f>
        <v>OCCUPIED</v>
      </c>
      <c r="E628" s="26" t="str">
        <f aca="false">'Source - Inventory'!L618</f>
        <v>WL-01433</v>
      </c>
      <c r="F628" s="26" t="str">
        <f aca="false">'Source - Inventory'!M618</f>
        <v>Lisa Aguilar</v>
      </c>
      <c r="G628" s="26" t="n">
        <f aca="false">'Source - Inventory'!E618</f>
        <v>50</v>
      </c>
      <c r="H628" s="28" t="n">
        <f aca="false">'Source - Inventory'!O618</f>
        <v>36.8</v>
      </c>
      <c r="I628" s="28" t="n">
        <f aca="false">IF(D628="OCCUPIED",ROUNDUP(H628,0),"")</f>
        <v>37</v>
      </c>
      <c r="J628" s="28" t="n">
        <f aca="false">IF(D628="OCCUPIED",MAX(G628,I628),"")</f>
        <v>50</v>
      </c>
      <c r="K628" s="28" t="n">
        <f aca="false">IF(D628&lt;&gt;"OCCUPIED","",IF(C628="COVERED",Covered_Rate,Open_Rate))</f>
        <v>7.55</v>
      </c>
      <c r="L628" s="39" t="n">
        <f aca="false">IF(D628="OCCUPIED",J628*K628,"")</f>
        <v>377.5</v>
      </c>
      <c r="M628" s="26" t="n">
        <f aca="false">IF(D628&lt;&gt;"OCCUPIED","",COUNTIFS('Source - Billing Aug26'!$E$5:$E$773,A628,'Source - Billing Aug26'!$B$5:$B$773,Billing_Month,'Source - Billing Aug26'!$H$5:$H$773,"MONTHLY_MOORAGE"))</f>
        <v>1</v>
      </c>
      <c r="N628" s="28" t="n">
        <f aca="false">IF(M628=0,"",SUMIFS('Source - Billing Aug26'!$I$5:$I$773,'Source - Billing Aug26'!$E$5:$E$773,A628,'Source - Billing Aug26'!$B$5:$B$773,Billing_Month,'Source - Billing Aug26'!$H$5:$H$773,"MONTHLY_MOORAGE"))</f>
        <v>50</v>
      </c>
      <c r="O628" s="28" t="n">
        <f aca="false">IF(M628=0,"",SUMIFS('Source - Billing Aug26'!$L$5:$L$773,'Source - Billing Aug26'!$E$5:$E$773,A628,'Source - Billing Aug26'!$B$5:$B$773,Billing_Month,'Source - Billing Aug26'!$H$5:$H$773,"MONTHLY_MOORAGE"))</f>
        <v>7.55</v>
      </c>
      <c r="P628" s="39" t="n">
        <f aca="false">IF(D628&lt;&gt;"OCCUPIED","",SUMIFS('Source - Billing Aug26'!$M$5:$M$773,'Source - Billing Aug26'!$E$5:$E$773,A628,'Source - Billing Aug26'!$B$5:$B$773,Billing_Month,'Source - Billing Aug26'!$H$5:$H$773,"MONTHLY_MOORAGE"))</f>
        <v>377.5</v>
      </c>
      <c r="Q628" s="39" t="n">
        <f aca="false">IF(D628&lt;&gt;"OCCUPIED","",P628-L628)</f>
        <v>0</v>
      </c>
      <c r="R628" s="26" t="str">
        <f aca="false">IF(D628&lt;&gt;"OCCUPIED","OUT OF SCOPE",IF(M628=0,"MISSING AUGUST BILL",IF(M628&gt;1,"DUPLICATE BILL",IF(ABS(Q628)&lt;0.01,"MATCH",IF(Q628&gt;0,"OVERBILLED","UNDERBILLED")))))</f>
        <v>MATCH</v>
      </c>
      <c r="S628" s="26" t="str">
        <f aca="false">IF(M628=0,"",IFERROR(INDEX('Source - Billing Aug26'!$C$5:$C$773,MATCH(A628,'Source - Billing Aug26'!$E$5:$E$773,0)),""))</f>
        <v>AC-EW-0518</v>
      </c>
    </row>
    <row r="629" customFormat="false" ht="15" hidden="false" customHeight="true" outlineLevel="0" collapsed="false">
      <c r="A629" s="26" t="str">
        <f aca="false">'Source - Inventory'!A619</f>
        <v>EW-0519</v>
      </c>
      <c r="B629" s="26" t="str">
        <f aca="false">'Source - Inventory'!B619</f>
        <v>Eastwey</v>
      </c>
      <c r="C629" s="26" t="str">
        <f aca="false">'Source - Inventory'!G619</f>
        <v>OPEN</v>
      </c>
      <c r="D629" s="26" t="str">
        <f aca="false">'Source - Inventory'!J619</f>
        <v>OCCUPIED</v>
      </c>
      <c r="E629" s="26" t="str">
        <f aca="false">'Source - Inventory'!L619</f>
        <v>WL-01765</v>
      </c>
      <c r="F629" s="26" t="str">
        <f aca="false">'Source - Inventory'!M619</f>
        <v>Donald Edwards</v>
      </c>
      <c r="G629" s="26" t="n">
        <f aca="false">'Source - Inventory'!E619</f>
        <v>32</v>
      </c>
      <c r="H629" s="28" t="n">
        <f aca="false">'Source - Inventory'!O619</f>
        <v>53.2</v>
      </c>
      <c r="I629" s="28" t="n">
        <f aca="false">IF(D629="OCCUPIED",ROUNDUP(H629,0),"")</f>
        <v>54</v>
      </c>
      <c r="J629" s="28" t="n">
        <f aca="false">IF(D629="OCCUPIED",MAX(G629,I629),"")</f>
        <v>54</v>
      </c>
      <c r="K629" s="28" t="n">
        <f aca="false">IF(D629&lt;&gt;"OCCUPIED","",IF(C629="COVERED",Covered_Rate,Open_Rate))</f>
        <v>7.55</v>
      </c>
      <c r="L629" s="39" t="n">
        <f aca="false">IF(D629="OCCUPIED",J629*K629,"")</f>
        <v>407.7</v>
      </c>
      <c r="M629" s="26" t="n">
        <f aca="false">IF(D629&lt;&gt;"OCCUPIED","",COUNTIFS('Source - Billing Aug26'!$E$5:$E$773,A629,'Source - Billing Aug26'!$B$5:$B$773,Billing_Month,'Source - Billing Aug26'!$H$5:$H$773,"MONTHLY_MOORAGE"))</f>
        <v>1</v>
      </c>
      <c r="N629" s="28" t="n">
        <f aca="false">IF(M629=0,"",SUMIFS('Source - Billing Aug26'!$I$5:$I$773,'Source - Billing Aug26'!$E$5:$E$773,A629,'Source - Billing Aug26'!$B$5:$B$773,Billing_Month,'Source - Billing Aug26'!$H$5:$H$773,"MONTHLY_MOORAGE"))</f>
        <v>54</v>
      </c>
      <c r="O629" s="28" t="n">
        <f aca="false">IF(M629=0,"",SUMIFS('Source - Billing Aug26'!$L$5:$L$773,'Source - Billing Aug26'!$E$5:$E$773,A629,'Source - Billing Aug26'!$B$5:$B$773,Billing_Month,'Source - Billing Aug26'!$H$5:$H$773,"MONTHLY_MOORAGE"))</f>
        <v>7.55</v>
      </c>
      <c r="P629" s="39" t="n">
        <f aca="false">IF(D629&lt;&gt;"OCCUPIED","",SUMIFS('Source - Billing Aug26'!$M$5:$M$773,'Source - Billing Aug26'!$E$5:$E$773,A629,'Source - Billing Aug26'!$B$5:$B$773,Billing_Month,'Source - Billing Aug26'!$H$5:$H$773,"MONTHLY_MOORAGE"))</f>
        <v>407.7</v>
      </c>
      <c r="Q629" s="39" t="n">
        <f aca="false">IF(D629&lt;&gt;"OCCUPIED","",P629-L629)</f>
        <v>0</v>
      </c>
      <c r="R629" s="26" t="str">
        <f aca="false">IF(D629&lt;&gt;"OCCUPIED","OUT OF SCOPE",IF(M629=0,"MISSING AUGUST BILL",IF(M629&gt;1,"DUPLICATE BILL",IF(ABS(Q629)&lt;0.01,"MATCH",IF(Q629&gt;0,"OVERBILLED","UNDERBILLED")))))</f>
        <v>MATCH</v>
      </c>
      <c r="S629" s="26" t="str">
        <f aca="false">IF(M629=0,"",IFERROR(INDEX('Source - Billing Aug26'!$C$5:$C$773,MATCH(A629,'Source - Billing Aug26'!$E$5:$E$773,0)),""))</f>
        <v>AC-EW-0519</v>
      </c>
    </row>
    <row r="630" customFormat="false" ht="15" hidden="false" customHeight="true" outlineLevel="0" collapsed="false">
      <c r="A630" s="26" t="str">
        <f aca="false">'Source - Inventory'!A620</f>
        <v>EW-0520</v>
      </c>
      <c r="B630" s="26" t="str">
        <f aca="false">'Source - Inventory'!B620</f>
        <v>Eastwey</v>
      </c>
      <c r="C630" s="26" t="str">
        <f aca="false">'Source - Inventory'!G620</f>
        <v>OPEN</v>
      </c>
      <c r="D630" s="26" t="str">
        <f aca="false">'Source - Inventory'!J620</f>
        <v>OCCUPIED</v>
      </c>
      <c r="E630" s="26" t="str">
        <f aca="false">'Source - Inventory'!L620</f>
        <v>WL-02696</v>
      </c>
      <c r="F630" s="26" t="str">
        <f aca="false">'Source - Inventory'!M620</f>
        <v>Hunter Galloway</v>
      </c>
      <c r="G630" s="26" t="n">
        <f aca="false">'Source - Inventory'!E620</f>
        <v>24</v>
      </c>
      <c r="H630" s="28" t="n">
        <f aca="false">'Source - Inventory'!O620</f>
        <v>26.9</v>
      </c>
      <c r="I630" s="28" t="n">
        <f aca="false">IF(D630="OCCUPIED",ROUNDUP(H630,0),"")</f>
        <v>27</v>
      </c>
      <c r="J630" s="28" t="n">
        <f aca="false">IF(D630="OCCUPIED",MAX(G630,I630),"")</f>
        <v>27</v>
      </c>
      <c r="K630" s="28" t="n">
        <f aca="false">IF(D630&lt;&gt;"OCCUPIED","",IF(C630="COVERED",Covered_Rate,Open_Rate))</f>
        <v>7.55</v>
      </c>
      <c r="L630" s="39" t="n">
        <f aca="false">IF(D630="OCCUPIED",J630*K630,"")</f>
        <v>203.85</v>
      </c>
      <c r="M630" s="26" t="n">
        <f aca="false">IF(D630&lt;&gt;"OCCUPIED","",COUNTIFS('Source - Billing Aug26'!$E$5:$E$773,A630,'Source - Billing Aug26'!$B$5:$B$773,Billing_Month,'Source - Billing Aug26'!$H$5:$H$773,"MONTHLY_MOORAGE"))</f>
        <v>1</v>
      </c>
      <c r="N630" s="28" t="n">
        <f aca="false">IF(M630=0,"",SUMIFS('Source - Billing Aug26'!$I$5:$I$773,'Source - Billing Aug26'!$E$5:$E$773,A630,'Source - Billing Aug26'!$B$5:$B$773,Billing_Month,'Source - Billing Aug26'!$H$5:$H$773,"MONTHLY_MOORAGE"))</f>
        <v>27</v>
      </c>
      <c r="O630" s="28" t="n">
        <f aca="false">IF(M630=0,"",SUMIFS('Source - Billing Aug26'!$L$5:$L$773,'Source - Billing Aug26'!$E$5:$E$773,A630,'Source - Billing Aug26'!$B$5:$B$773,Billing_Month,'Source - Billing Aug26'!$H$5:$H$773,"MONTHLY_MOORAGE"))</f>
        <v>7.55</v>
      </c>
      <c r="P630" s="39" t="n">
        <f aca="false">IF(D630&lt;&gt;"OCCUPIED","",SUMIFS('Source - Billing Aug26'!$M$5:$M$773,'Source - Billing Aug26'!$E$5:$E$773,A630,'Source - Billing Aug26'!$B$5:$B$773,Billing_Month,'Source - Billing Aug26'!$H$5:$H$773,"MONTHLY_MOORAGE"))</f>
        <v>203.85</v>
      </c>
      <c r="Q630" s="39" t="n">
        <f aca="false">IF(D630&lt;&gt;"OCCUPIED","",P630-L630)</f>
        <v>0</v>
      </c>
      <c r="R630" s="26" t="str">
        <f aca="false">IF(D630&lt;&gt;"OCCUPIED","OUT OF SCOPE",IF(M630=0,"MISSING AUGUST BILL",IF(M630&gt;1,"DUPLICATE BILL",IF(ABS(Q630)&lt;0.01,"MATCH",IF(Q630&gt;0,"OVERBILLED","UNDERBILLED")))))</f>
        <v>MATCH</v>
      </c>
      <c r="S630" s="26" t="str">
        <f aca="false">IF(M630=0,"",IFERROR(INDEX('Source - Billing Aug26'!$C$5:$C$773,MATCH(A630,'Source - Billing Aug26'!$E$5:$E$773,0)),""))</f>
        <v>AC-EW-0520</v>
      </c>
    </row>
    <row r="631" customFormat="false" ht="15" hidden="false" customHeight="true" outlineLevel="0" collapsed="false">
      <c r="A631" s="26" t="str">
        <f aca="false">'Source - Inventory'!A621</f>
        <v>EW-0521</v>
      </c>
      <c r="B631" s="26" t="str">
        <f aca="false">'Source - Inventory'!B621</f>
        <v>Eastwey</v>
      </c>
      <c r="C631" s="26" t="str">
        <f aca="false">'Source - Inventory'!G621</f>
        <v>OPEN</v>
      </c>
      <c r="D631" s="26" t="str">
        <f aca="false">'Source - Inventory'!J621</f>
        <v>OCCUPIED</v>
      </c>
      <c r="E631" s="26" t="str">
        <f aca="false">'Source - Inventory'!L621</f>
        <v>WL-02992</v>
      </c>
      <c r="F631" s="26" t="str">
        <f aca="false">'Source - Inventory'!M621</f>
        <v>Emily Cox</v>
      </c>
      <c r="G631" s="26" t="n">
        <f aca="false">'Source - Inventory'!E621</f>
        <v>50</v>
      </c>
      <c r="H631" s="28" t="n">
        <f aca="false">'Source - Inventory'!O621</f>
        <v>38.3</v>
      </c>
      <c r="I631" s="28" t="n">
        <f aca="false">IF(D631="OCCUPIED",ROUNDUP(H631,0),"")</f>
        <v>39</v>
      </c>
      <c r="J631" s="28" t="n">
        <f aca="false">IF(D631="OCCUPIED",MAX(G631,I631),"")</f>
        <v>50</v>
      </c>
      <c r="K631" s="28" t="n">
        <f aca="false">IF(D631&lt;&gt;"OCCUPIED","",IF(C631="COVERED",Covered_Rate,Open_Rate))</f>
        <v>7.55</v>
      </c>
      <c r="L631" s="39" t="n">
        <f aca="false">IF(D631="OCCUPIED",J631*K631,"")</f>
        <v>377.5</v>
      </c>
      <c r="M631" s="26" t="n">
        <f aca="false">IF(D631&lt;&gt;"OCCUPIED","",COUNTIFS('Source - Billing Aug26'!$E$5:$E$773,A631,'Source - Billing Aug26'!$B$5:$B$773,Billing_Month,'Source - Billing Aug26'!$H$5:$H$773,"MONTHLY_MOORAGE"))</f>
        <v>1</v>
      </c>
      <c r="N631" s="28" t="n">
        <f aca="false">IF(M631=0,"",SUMIFS('Source - Billing Aug26'!$I$5:$I$773,'Source - Billing Aug26'!$E$5:$E$773,A631,'Source - Billing Aug26'!$B$5:$B$773,Billing_Month,'Source - Billing Aug26'!$H$5:$H$773,"MONTHLY_MOORAGE"))</f>
        <v>50</v>
      </c>
      <c r="O631" s="28" t="n">
        <f aca="false">IF(M631=0,"",SUMIFS('Source - Billing Aug26'!$L$5:$L$773,'Source - Billing Aug26'!$E$5:$E$773,A631,'Source - Billing Aug26'!$B$5:$B$773,Billing_Month,'Source - Billing Aug26'!$H$5:$H$773,"MONTHLY_MOORAGE"))</f>
        <v>7.55</v>
      </c>
      <c r="P631" s="39" t="n">
        <f aca="false">IF(D631&lt;&gt;"OCCUPIED","",SUMIFS('Source - Billing Aug26'!$M$5:$M$773,'Source - Billing Aug26'!$E$5:$E$773,A631,'Source - Billing Aug26'!$B$5:$B$773,Billing_Month,'Source - Billing Aug26'!$H$5:$H$773,"MONTHLY_MOORAGE"))</f>
        <v>377.5</v>
      </c>
      <c r="Q631" s="39" t="n">
        <f aca="false">IF(D631&lt;&gt;"OCCUPIED","",P631-L631)</f>
        <v>0</v>
      </c>
      <c r="R631" s="26" t="str">
        <f aca="false">IF(D631&lt;&gt;"OCCUPIED","OUT OF SCOPE",IF(M631=0,"MISSING AUGUST BILL",IF(M631&gt;1,"DUPLICATE BILL",IF(ABS(Q631)&lt;0.01,"MATCH",IF(Q631&gt;0,"OVERBILLED","UNDERBILLED")))))</f>
        <v>MATCH</v>
      </c>
      <c r="S631" s="26" t="str">
        <f aca="false">IF(M631=0,"",IFERROR(INDEX('Source - Billing Aug26'!$C$5:$C$773,MATCH(A631,'Source - Billing Aug26'!$E$5:$E$773,0)),""))</f>
        <v>AC-EW-0521</v>
      </c>
    </row>
    <row r="632" customFormat="false" ht="15" hidden="false" customHeight="true" outlineLevel="0" collapsed="false">
      <c r="A632" s="26" t="str">
        <f aca="false">'Source - Inventory'!A622</f>
        <v>EW-0522</v>
      </c>
      <c r="B632" s="26" t="str">
        <f aca="false">'Source - Inventory'!B622</f>
        <v>Eastwey</v>
      </c>
      <c r="C632" s="26" t="str">
        <f aca="false">'Source - Inventory'!G622</f>
        <v>OPEN</v>
      </c>
      <c r="D632" s="26" t="str">
        <f aca="false">'Source - Inventory'!J622</f>
        <v>OCCUPIED</v>
      </c>
      <c r="E632" s="26" t="str">
        <f aca="false">'Source - Inventory'!L622</f>
        <v>WL-03629</v>
      </c>
      <c r="F632" s="26" t="str">
        <f aca="false">'Source - Inventory'!M622</f>
        <v>Justin Parks</v>
      </c>
      <c r="G632" s="26" t="n">
        <f aca="false">'Source - Inventory'!E622</f>
        <v>36</v>
      </c>
      <c r="H632" s="28" t="n">
        <f aca="false">'Source - Inventory'!O622</f>
        <v>26.5</v>
      </c>
      <c r="I632" s="28" t="n">
        <f aca="false">IF(D632="OCCUPIED",ROUNDUP(H632,0),"")</f>
        <v>27</v>
      </c>
      <c r="J632" s="28" t="n">
        <f aca="false">IF(D632="OCCUPIED",MAX(G632,I632),"")</f>
        <v>36</v>
      </c>
      <c r="K632" s="28" t="n">
        <f aca="false">IF(D632&lt;&gt;"OCCUPIED","",IF(C632="COVERED",Covered_Rate,Open_Rate))</f>
        <v>7.55</v>
      </c>
      <c r="L632" s="39" t="n">
        <f aca="false">IF(D632="OCCUPIED",J632*K632,"")</f>
        <v>271.8</v>
      </c>
      <c r="M632" s="26" t="n">
        <f aca="false">IF(D632&lt;&gt;"OCCUPIED","",COUNTIFS('Source - Billing Aug26'!$E$5:$E$773,A632,'Source - Billing Aug26'!$B$5:$B$773,Billing_Month,'Source - Billing Aug26'!$H$5:$H$773,"MONTHLY_MOORAGE"))</f>
        <v>1</v>
      </c>
      <c r="N632" s="28" t="n">
        <f aca="false">IF(M632=0,"",SUMIFS('Source - Billing Aug26'!$I$5:$I$773,'Source - Billing Aug26'!$E$5:$E$773,A632,'Source - Billing Aug26'!$B$5:$B$773,Billing_Month,'Source - Billing Aug26'!$H$5:$H$773,"MONTHLY_MOORAGE"))</f>
        <v>36</v>
      </c>
      <c r="O632" s="28" t="n">
        <f aca="false">IF(M632=0,"",SUMIFS('Source - Billing Aug26'!$L$5:$L$773,'Source - Billing Aug26'!$E$5:$E$773,A632,'Source - Billing Aug26'!$B$5:$B$773,Billing_Month,'Source - Billing Aug26'!$H$5:$H$773,"MONTHLY_MOORAGE"))</f>
        <v>7.55</v>
      </c>
      <c r="P632" s="39" t="n">
        <f aca="false">IF(D632&lt;&gt;"OCCUPIED","",SUMIFS('Source - Billing Aug26'!$M$5:$M$773,'Source - Billing Aug26'!$E$5:$E$773,A632,'Source - Billing Aug26'!$B$5:$B$773,Billing_Month,'Source - Billing Aug26'!$H$5:$H$773,"MONTHLY_MOORAGE"))</f>
        <v>271.8</v>
      </c>
      <c r="Q632" s="39" t="n">
        <f aca="false">IF(D632&lt;&gt;"OCCUPIED","",P632-L632)</f>
        <v>0</v>
      </c>
      <c r="R632" s="26" t="str">
        <f aca="false">IF(D632&lt;&gt;"OCCUPIED","OUT OF SCOPE",IF(M632=0,"MISSING AUGUST BILL",IF(M632&gt;1,"DUPLICATE BILL",IF(ABS(Q632)&lt;0.01,"MATCH",IF(Q632&gt;0,"OVERBILLED","UNDERBILLED")))))</f>
        <v>MATCH</v>
      </c>
      <c r="S632" s="26" t="str">
        <f aca="false">IF(M632=0,"",IFERROR(INDEX('Source - Billing Aug26'!$C$5:$C$773,MATCH(A632,'Source - Billing Aug26'!$E$5:$E$773,0)),""))</f>
        <v>AC-EW-0522</v>
      </c>
    </row>
    <row r="633" customFormat="false" ht="15" hidden="false" customHeight="true" outlineLevel="0" collapsed="false">
      <c r="A633" s="26" t="str">
        <f aca="false">'Source - Inventory'!A623</f>
        <v>EW-0523</v>
      </c>
      <c r="B633" s="26" t="str">
        <f aca="false">'Source - Inventory'!B623</f>
        <v>Eastwey</v>
      </c>
      <c r="C633" s="26" t="str">
        <f aca="false">'Source - Inventory'!G623</f>
        <v>OPEN</v>
      </c>
      <c r="D633" s="26" t="str">
        <f aca="false">'Source - Inventory'!J623</f>
        <v>OCCUPIED</v>
      </c>
      <c r="E633" s="26" t="str">
        <f aca="false">'Source - Inventory'!L623</f>
        <v>WL-01972</v>
      </c>
      <c r="F633" s="26" t="str">
        <f aca="false">'Source - Inventory'!M623</f>
        <v>Robyn Torres</v>
      </c>
      <c r="G633" s="26" t="n">
        <f aca="false">'Source - Inventory'!E623</f>
        <v>24</v>
      </c>
      <c r="H633" s="28" t="n">
        <f aca="false">'Source - Inventory'!O623</f>
        <v>57.9</v>
      </c>
      <c r="I633" s="28" t="n">
        <f aca="false">IF(D633="OCCUPIED",ROUNDUP(H633,0),"")</f>
        <v>58</v>
      </c>
      <c r="J633" s="28" t="n">
        <f aca="false">IF(D633="OCCUPIED",MAX(G633,I633),"")</f>
        <v>58</v>
      </c>
      <c r="K633" s="28" t="n">
        <f aca="false">IF(D633&lt;&gt;"OCCUPIED","",IF(C633="COVERED",Covered_Rate,Open_Rate))</f>
        <v>7.55</v>
      </c>
      <c r="L633" s="39" t="n">
        <f aca="false">IF(D633="OCCUPIED",J633*K633,"")</f>
        <v>437.9</v>
      </c>
      <c r="M633" s="26" t="n">
        <f aca="false">IF(D633&lt;&gt;"OCCUPIED","",COUNTIFS('Source - Billing Aug26'!$E$5:$E$773,A633,'Source - Billing Aug26'!$B$5:$B$773,Billing_Month,'Source - Billing Aug26'!$H$5:$H$773,"MONTHLY_MOORAGE"))</f>
        <v>1</v>
      </c>
      <c r="N633" s="28" t="n">
        <f aca="false">IF(M633=0,"",SUMIFS('Source - Billing Aug26'!$I$5:$I$773,'Source - Billing Aug26'!$E$5:$E$773,A633,'Source - Billing Aug26'!$B$5:$B$773,Billing_Month,'Source - Billing Aug26'!$H$5:$H$773,"MONTHLY_MOORAGE"))</f>
        <v>58</v>
      </c>
      <c r="O633" s="28" t="n">
        <f aca="false">IF(M633=0,"",SUMIFS('Source - Billing Aug26'!$L$5:$L$773,'Source - Billing Aug26'!$E$5:$E$773,A633,'Source - Billing Aug26'!$B$5:$B$773,Billing_Month,'Source - Billing Aug26'!$H$5:$H$773,"MONTHLY_MOORAGE"))</f>
        <v>7.55</v>
      </c>
      <c r="P633" s="39" t="n">
        <f aca="false">IF(D633&lt;&gt;"OCCUPIED","",SUMIFS('Source - Billing Aug26'!$M$5:$M$773,'Source - Billing Aug26'!$E$5:$E$773,A633,'Source - Billing Aug26'!$B$5:$B$773,Billing_Month,'Source - Billing Aug26'!$H$5:$H$773,"MONTHLY_MOORAGE"))</f>
        <v>437.9</v>
      </c>
      <c r="Q633" s="39" t="n">
        <f aca="false">IF(D633&lt;&gt;"OCCUPIED","",P633-L633)</f>
        <v>0</v>
      </c>
      <c r="R633" s="26" t="str">
        <f aca="false">IF(D633&lt;&gt;"OCCUPIED","OUT OF SCOPE",IF(M633=0,"MISSING AUGUST BILL",IF(M633&gt;1,"DUPLICATE BILL",IF(ABS(Q633)&lt;0.01,"MATCH",IF(Q633&gt;0,"OVERBILLED","UNDERBILLED")))))</f>
        <v>MATCH</v>
      </c>
      <c r="S633" s="26" t="str">
        <f aca="false">IF(M633=0,"",IFERROR(INDEX('Source - Billing Aug26'!$C$5:$C$773,MATCH(A633,'Source - Billing Aug26'!$E$5:$E$773,0)),""))</f>
        <v>AC-EW-0523</v>
      </c>
    </row>
    <row r="634" customFormat="false" ht="15" hidden="false" customHeight="true" outlineLevel="0" collapsed="false">
      <c r="A634" s="26" t="str">
        <f aca="false">'Source - Inventory'!A624</f>
        <v>EW-0524</v>
      </c>
      <c r="B634" s="26" t="str">
        <f aca="false">'Source - Inventory'!B624</f>
        <v>Eastwey</v>
      </c>
      <c r="C634" s="26" t="str">
        <f aca="false">'Source - Inventory'!G624</f>
        <v>OPEN</v>
      </c>
      <c r="D634" s="26" t="str">
        <f aca="false">'Source - Inventory'!J624</f>
        <v>OCCUPIED</v>
      </c>
      <c r="E634" s="26" t="str">
        <f aca="false">'Source - Inventory'!L624</f>
        <v>WL-01298</v>
      </c>
      <c r="F634" s="26" t="str">
        <f aca="false">'Source - Inventory'!M624</f>
        <v>Jason Boyd</v>
      </c>
      <c r="G634" s="26" t="n">
        <f aca="false">'Source - Inventory'!E624</f>
        <v>32</v>
      </c>
      <c r="H634" s="28" t="n">
        <f aca="false">'Source - Inventory'!O624</f>
        <v>19.2</v>
      </c>
      <c r="I634" s="28" t="n">
        <f aca="false">IF(D634="OCCUPIED",ROUNDUP(H634,0),"")</f>
        <v>20</v>
      </c>
      <c r="J634" s="28" t="n">
        <f aca="false">IF(D634="OCCUPIED",MAX(G634,I634),"")</f>
        <v>32</v>
      </c>
      <c r="K634" s="28" t="n">
        <f aca="false">IF(D634&lt;&gt;"OCCUPIED","",IF(C634="COVERED",Covered_Rate,Open_Rate))</f>
        <v>7.55</v>
      </c>
      <c r="L634" s="39" t="n">
        <f aca="false">IF(D634="OCCUPIED",J634*K634,"")</f>
        <v>241.6</v>
      </c>
      <c r="M634" s="26" t="n">
        <f aca="false">IF(D634&lt;&gt;"OCCUPIED","",COUNTIFS('Source - Billing Aug26'!$E$5:$E$773,A634,'Source - Billing Aug26'!$B$5:$B$773,Billing_Month,'Source - Billing Aug26'!$H$5:$H$773,"MONTHLY_MOORAGE"))</f>
        <v>1</v>
      </c>
      <c r="N634" s="28" t="n">
        <f aca="false">IF(M634=0,"",SUMIFS('Source - Billing Aug26'!$I$5:$I$773,'Source - Billing Aug26'!$E$5:$E$773,A634,'Source - Billing Aug26'!$B$5:$B$773,Billing_Month,'Source - Billing Aug26'!$H$5:$H$773,"MONTHLY_MOORAGE"))</f>
        <v>32</v>
      </c>
      <c r="O634" s="28" t="n">
        <f aca="false">IF(M634=0,"",SUMIFS('Source - Billing Aug26'!$L$5:$L$773,'Source - Billing Aug26'!$E$5:$E$773,A634,'Source - Billing Aug26'!$B$5:$B$773,Billing_Month,'Source - Billing Aug26'!$H$5:$H$773,"MONTHLY_MOORAGE"))</f>
        <v>7.55</v>
      </c>
      <c r="P634" s="39" t="n">
        <f aca="false">IF(D634&lt;&gt;"OCCUPIED","",SUMIFS('Source - Billing Aug26'!$M$5:$M$773,'Source - Billing Aug26'!$E$5:$E$773,A634,'Source - Billing Aug26'!$B$5:$B$773,Billing_Month,'Source - Billing Aug26'!$H$5:$H$773,"MONTHLY_MOORAGE"))</f>
        <v>241.6</v>
      </c>
      <c r="Q634" s="39" t="n">
        <f aca="false">IF(D634&lt;&gt;"OCCUPIED","",P634-L634)</f>
        <v>0</v>
      </c>
      <c r="R634" s="26" t="str">
        <f aca="false">IF(D634&lt;&gt;"OCCUPIED","OUT OF SCOPE",IF(M634=0,"MISSING AUGUST BILL",IF(M634&gt;1,"DUPLICATE BILL",IF(ABS(Q634)&lt;0.01,"MATCH",IF(Q634&gt;0,"OVERBILLED","UNDERBILLED")))))</f>
        <v>MATCH</v>
      </c>
      <c r="S634" s="26" t="str">
        <f aca="false">IF(M634=0,"",IFERROR(INDEX('Source - Billing Aug26'!$C$5:$C$773,MATCH(A634,'Source - Billing Aug26'!$E$5:$E$773,0)),""))</f>
        <v>AC-EW-0524</v>
      </c>
    </row>
    <row r="635" customFormat="false" ht="15" hidden="false" customHeight="true" outlineLevel="0" collapsed="false">
      <c r="A635" s="26" t="str">
        <f aca="false">'Source - Inventory'!A625</f>
        <v>EW-0601</v>
      </c>
      <c r="B635" s="26" t="str">
        <f aca="false">'Source - Inventory'!B625</f>
        <v>Eastwey</v>
      </c>
      <c r="C635" s="26" t="str">
        <f aca="false">'Source - Inventory'!G625</f>
        <v>OPEN</v>
      </c>
      <c r="D635" s="26" t="str">
        <f aca="false">'Source - Inventory'!J625</f>
        <v>OCCUPIED</v>
      </c>
      <c r="E635" s="26" t="str">
        <f aca="false">'Source - Inventory'!L625</f>
        <v>WL-02782</v>
      </c>
      <c r="F635" s="26" t="str">
        <f aca="false">'Source - Inventory'!M625</f>
        <v>Judy Adams</v>
      </c>
      <c r="G635" s="26" t="n">
        <f aca="false">'Source - Inventory'!E625</f>
        <v>24</v>
      </c>
      <c r="H635" s="28" t="n">
        <f aca="false">'Source - Inventory'!O625</f>
        <v>22.8</v>
      </c>
      <c r="I635" s="28" t="n">
        <f aca="false">IF(D635="OCCUPIED",ROUNDUP(H635,0),"")</f>
        <v>23</v>
      </c>
      <c r="J635" s="28" t="n">
        <f aca="false">IF(D635="OCCUPIED",MAX(G635,I635),"")</f>
        <v>24</v>
      </c>
      <c r="K635" s="28" t="n">
        <f aca="false">IF(D635&lt;&gt;"OCCUPIED","",IF(C635="COVERED",Covered_Rate,Open_Rate))</f>
        <v>7.55</v>
      </c>
      <c r="L635" s="39" t="n">
        <f aca="false">IF(D635="OCCUPIED",J635*K635,"")</f>
        <v>181.2</v>
      </c>
      <c r="M635" s="26" t="n">
        <f aca="false">IF(D635&lt;&gt;"OCCUPIED","",COUNTIFS('Source - Billing Aug26'!$E$5:$E$773,A635,'Source - Billing Aug26'!$B$5:$B$773,Billing_Month,'Source - Billing Aug26'!$H$5:$H$773,"MONTHLY_MOORAGE"))</f>
        <v>1</v>
      </c>
      <c r="N635" s="28" t="n">
        <f aca="false">IF(M635=0,"",SUMIFS('Source - Billing Aug26'!$I$5:$I$773,'Source - Billing Aug26'!$E$5:$E$773,A635,'Source - Billing Aug26'!$B$5:$B$773,Billing_Month,'Source - Billing Aug26'!$H$5:$H$773,"MONTHLY_MOORAGE"))</f>
        <v>24</v>
      </c>
      <c r="O635" s="28" t="n">
        <f aca="false">IF(M635=0,"",SUMIFS('Source - Billing Aug26'!$L$5:$L$773,'Source - Billing Aug26'!$E$5:$E$773,A635,'Source - Billing Aug26'!$B$5:$B$773,Billing_Month,'Source - Billing Aug26'!$H$5:$H$773,"MONTHLY_MOORAGE"))</f>
        <v>7.55</v>
      </c>
      <c r="P635" s="39" t="n">
        <f aca="false">IF(D635&lt;&gt;"OCCUPIED","",SUMIFS('Source - Billing Aug26'!$M$5:$M$773,'Source - Billing Aug26'!$E$5:$E$773,A635,'Source - Billing Aug26'!$B$5:$B$773,Billing_Month,'Source - Billing Aug26'!$H$5:$H$773,"MONTHLY_MOORAGE"))</f>
        <v>181.2</v>
      </c>
      <c r="Q635" s="39" t="n">
        <f aca="false">IF(D635&lt;&gt;"OCCUPIED","",P635-L635)</f>
        <v>0</v>
      </c>
      <c r="R635" s="26" t="str">
        <f aca="false">IF(D635&lt;&gt;"OCCUPIED","OUT OF SCOPE",IF(M635=0,"MISSING AUGUST BILL",IF(M635&gt;1,"DUPLICATE BILL",IF(ABS(Q635)&lt;0.01,"MATCH",IF(Q635&gt;0,"OVERBILLED","UNDERBILLED")))))</f>
        <v>MATCH</v>
      </c>
      <c r="S635" s="26" t="str">
        <f aca="false">IF(M635=0,"",IFERROR(INDEX('Source - Billing Aug26'!$C$5:$C$773,MATCH(A635,'Source - Billing Aug26'!$E$5:$E$773,0)),""))</f>
        <v>AC-EW-0601</v>
      </c>
    </row>
    <row r="636" customFormat="false" ht="15" hidden="false" customHeight="true" outlineLevel="0" collapsed="false">
      <c r="A636" s="26" t="str">
        <f aca="false">'Source - Inventory'!A626</f>
        <v>EW-0602</v>
      </c>
      <c r="B636" s="26" t="str">
        <f aca="false">'Source - Inventory'!B626</f>
        <v>Eastwey</v>
      </c>
      <c r="C636" s="26" t="str">
        <f aca="false">'Source - Inventory'!G626</f>
        <v>OPEN</v>
      </c>
      <c r="D636" s="26" t="str">
        <f aca="false">'Source - Inventory'!J626</f>
        <v>OCCUPIED</v>
      </c>
      <c r="E636" s="26" t="str">
        <f aca="false">'Source - Inventory'!L626</f>
        <v>WL-02572</v>
      </c>
      <c r="F636" s="26" t="str">
        <f aca="false">'Source - Inventory'!M626</f>
        <v>Kelly Cox</v>
      </c>
      <c r="G636" s="26" t="n">
        <f aca="false">'Source - Inventory'!E626</f>
        <v>50</v>
      </c>
      <c r="H636" s="28" t="n">
        <f aca="false">'Source - Inventory'!O626</f>
        <v>26.9</v>
      </c>
      <c r="I636" s="28" t="n">
        <f aca="false">IF(D636="OCCUPIED",ROUNDUP(H636,0),"")</f>
        <v>27</v>
      </c>
      <c r="J636" s="28" t="n">
        <f aca="false">IF(D636="OCCUPIED",MAX(G636,I636),"")</f>
        <v>50</v>
      </c>
      <c r="K636" s="28" t="n">
        <f aca="false">IF(D636&lt;&gt;"OCCUPIED","",IF(C636="COVERED",Covered_Rate,Open_Rate))</f>
        <v>7.55</v>
      </c>
      <c r="L636" s="39" t="n">
        <f aca="false">IF(D636="OCCUPIED",J636*K636,"")</f>
        <v>377.5</v>
      </c>
      <c r="M636" s="26" t="n">
        <f aca="false">IF(D636&lt;&gt;"OCCUPIED","",COUNTIFS('Source - Billing Aug26'!$E$5:$E$773,A636,'Source - Billing Aug26'!$B$5:$B$773,Billing_Month,'Source - Billing Aug26'!$H$5:$H$773,"MONTHLY_MOORAGE"))</f>
        <v>1</v>
      </c>
      <c r="N636" s="28" t="n">
        <f aca="false">IF(M636=0,"",SUMIFS('Source - Billing Aug26'!$I$5:$I$773,'Source - Billing Aug26'!$E$5:$E$773,A636,'Source - Billing Aug26'!$B$5:$B$773,Billing_Month,'Source - Billing Aug26'!$H$5:$H$773,"MONTHLY_MOORAGE"))</f>
        <v>50</v>
      </c>
      <c r="O636" s="28" t="n">
        <f aca="false">IF(M636=0,"",SUMIFS('Source - Billing Aug26'!$L$5:$L$773,'Source - Billing Aug26'!$E$5:$E$773,A636,'Source - Billing Aug26'!$B$5:$B$773,Billing_Month,'Source - Billing Aug26'!$H$5:$H$773,"MONTHLY_MOORAGE"))</f>
        <v>7.55</v>
      </c>
      <c r="P636" s="39" t="n">
        <f aca="false">IF(D636&lt;&gt;"OCCUPIED","",SUMIFS('Source - Billing Aug26'!$M$5:$M$773,'Source - Billing Aug26'!$E$5:$E$773,A636,'Source - Billing Aug26'!$B$5:$B$773,Billing_Month,'Source - Billing Aug26'!$H$5:$H$773,"MONTHLY_MOORAGE"))</f>
        <v>377.5</v>
      </c>
      <c r="Q636" s="39" t="n">
        <f aca="false">IF(D636&lt;&gt;"OCCUPIED","",P636-L636)</f>
        <v>0</v>
      </c>
      <c r="R636" s="26" t="str">
        <f aca="false">IF(D636&lt;&gt;"OCCUPIED","OUT OF SCOPE",IF(M636=0,"MISSING AUGUST BILL",IF(M636&gt;1,"DUPLICATE BILL",IF(ABS(Q636)&lt;0.01,"MATCH",IF(Q636&gt;0,"OVERBILLED","UNDERBILLED")))))</f>
        <v>MATCH</v>
      </c>
      <c r="S636" s="26" t="str">
        <f aca="false">IF(M636=0,"",IFERROR(INDEX('Source - Billing Aug26'!$C$5:$C$773,MATCH(A636,'Source - Billing Aug26'!$E$5:$E$773,0)),""))</f>
        <v>AC-EW-0602</v>
      </c>
    </row>
    <row r="637" customFormat="false" ht="15" hidden="false" customHeight="true" outlineLevel="0" collapsed="false">
      <c r="A637" s="26" t="str">
        <f aca="false">'Source - Inventory'!A627</f>
        <v>EW-0603</v>
      </c>
      <c r="B637" s="26" t="str">
        <f aca="false">'Source - Inventory'!B627</f>
        <v>Eastwey</v>
      </c>
      <c r="C637" s="26" t="str">
        <f aca="false">'Source - Inventory'!G627</f>
        <v>OPEN</v>
      </c>
      <c r="D637" s="26" t="str">
        <f aca="false">'Source - Inventory'!J627</f>
        <v>OCCUPIED</v>
      </c>
      <c r="E637" s="26" t="str">
        <f aca="false">'Source - Inventory'!L627</f>
        <v>WL-03665</v>
      </c>
      <c r="F637" s="26" t="str">
        <f aca="false">'Source - Inventory'!M627</f>
        <v>Maria Middleton</v>
      </c>
      <c r="G637" s="26" t="n">
        <f aca="false">'Source - Inventory'!E627</f>
        <v>24</v>
      </c>
      <c r="H637" s="28" t="n">
        <f aca="false">'Source - Inventory'!O627</f>
        <v>22</v>
      </c>
      <c r="I637" s="28" t="n">
        <f aca="false">IF(D637="OCCUPIED",ROUNDUP(H637,0),"")</f>
        <v>22</v>
      </c>
      <c r="J637" s="28" t="n">
        <f aca="false">IF(D637="OCCUPIED",MAX(G637,I637),"")</f>
        <v>24</v>
      </c>
      <c r="K637" s="28" t="n">
        <f aca="false">IF(D637&lt;&gt;"OCCUPIED","",IF(C637="COVERED",Covered_Rate,Open_Rate))</f>
        <v>7.55</v>
      </c>
      <c r="L637" s="39" t="n">
        <f aca="false">IF(D637="OCCUPIED",J637*K637,"")</f>
        <v>181.2</v>
      </c>
      <c r="M637" s="26" t="n">
        <f aca="false">IF(D637&lt;&gt;"OCCUPIED","",COUNTIFS('Source - Billing Aug26'!$E$5:$E$773,A637,'Source - Billing Aug26'!$B$5:$B$773,Billing_Month,'Source - Billing Aug26'!$H$5:$H$773,"MONTHLY_MOORAGE"))</f>
        <v>1</v>
      </c>
      <c r="N637" s="28" t="n">
        <f aca="false">IF(M637=0,"",SUMIFS('Source - Billing Aug26'!$I$5:$I$773,'Source - Billing Aug26'!$E$5:$E$773,A637,'Source - Billing Aug26'!$B$5:$B$773,Billing_Month,'Source - Billing Aug26'!$H$5:$H$773,"MONTHLY_MOORAGE"))</f>
        <v>24</v>
      </c>
      <c r="O637" s="28" t="n">
        <f aca="false">IF(M637=0,"",SUMIFS('Source - Billing Aug26'!$L$5:$L$773,'Source - Billing Aug26'!$E$5:$E$773,A637,'Source - Billing Aug26'!$B$5:$B$773,Billing_Month,'Source - Billing Aug26'!$H$5:$H$773,"MONTHLY_MOORAGE"))</f>
        <v>7.55</v>
      </c>
      <c r="P637" s="39" t="n">
        <f aca="false">IF(D637&lt;&gt;"OCCUPIED","",SUMIFS('Source - Billing Aug26'!$M$5:$M$773,'Source - Billing Aug26'!$E$5:$E$773,A637,'Source - Billing Aug26'!$B$5:$B$773,Billing_Month,'Source - Billing Aug26'!$H$5:$H$773,"MONTHLY_MOORAGE"))</f>
        <v>181.2</v>
      </c>
      <c r="Q637" s="39" t="n">
        <f aca="false">IF(D637&lt;&gt;"OCCUPIED","",P637-L637)</f>
        <v>0</v>
      </c>
      <c r="R637" s="26" t="str">
        <f aca="false">IF(D637&lt;&gt;"OCCUPIED","OUT OF SCOPE",IF(M637=0,"MISSING AUGUST BILL",IF(M637&gt;1,"DUPLICATE BILL",IF(ABS(Q637)&lt;0.01,"MATCH",IF(Q637&gt;0,"OVERBILLED","UNDERBILLED")))))</f>
        <v>MATCH</v>
      </c>
      <c r="S637" s="26" t="str">
        <f aca="false">IF(M637=0,"",IFERROR(INDEX('Source - Billing Aug26'!$C$5:$C$773,MATCH(A637,'Source - Billing Aug26'!$E$5:$E$773,0)),""))</f>
        <v>AC-EW-0603</v>
      </c>
    </row>
    <row r="638" customFormat="false" ht="15" hidden="false" customHeight="true" outlineLevel="0" collapsed="false">
      <c r="A638" s="26" t="str">
        <f aca="false">'Source - Inventory'!A628</f>
        <v>EW-0604</v>
      </c>
      <c r="B638" s="26" t="str">
        <f aca="false">'Source - Inventory'!B628</f>
        <v>Eastwey</v>
      </c>
      <c r="C638" s="26" t="str">
        <f aca="false">'Source - Inventory'!G628</f>
        <v>OPEN</v>
      </c>
      <c r="D638" s="26" t="str">
        <f aca="false">'Source - Inventory'!J628</f>
        <v>OCCUPIED</v>
      </c>
      <c r="E638" s="26" t="str">
        <f aca="false">'Source - Inventory'!L628</f>
        <v>WL-02293</v>
      </c>
      <c r="F638" s="26" t="str">
        <f aca="false">'Source - Inventory'!M628</f>
        <v>Brian Alexander</v>
      </c>
      <c r="G638" s="26" t="n">
        <f aca="false">'Source - Inventory'!E628</f>
        <v>60</v>
      </c>
      <c r="H638" s="28" t="n">
        <f aca="false">'Source - Inventory'!O628</f>
        <v>35</v>
      </c>
      <c r="I638" s="28" t="n">
        <f aca="false">IF(D638="OCCUPIED",ROUNDUP(H638,0),"")</f>
        <v>35</v>
      </c>
      <c r="J638" s="28" t="n">
        <f aca="false">IF(D638="OCCUPIED",MAX(G638,I638),"")</f>
        <v>60</v>
      </c>
      <c r="K638" s="28" t="n">
        <f aca="false">IF(D638&lt;&gt;"OCCUPIED","",IF(C638="COVERED",Covered_Rate,Open_Rate))</f>
        <v>7.55</v>
      </c>
      <c r="L638" s="39" t="n">
        <f aca="false">IF(D638="OCCUPIED",J638*K638,"")</f>
        <v>453</v>
      </c>
      <c r="M638" s="26" t="n">
        <f aca="false">IF(D638&lt;&gt;"OCCUPIED","",COUNTIFS('Source - Billing Aug26'!$E$5:$E$773,A638,'Source - Billing Aug26'!$B$5:$B$773,Billing_Month,'Source - Billing Aug26'!$H$5:$H$773,"MONTHLY_MOORAGE"))</f>
        <v>1</v>
      </c>
      <c r="N638" s="28" t="n">
        <f aca="false">IF(M638=0,"",SUMIFS('Source - Billing Aug26'!$I$5:$I$773,'Source - Billing Aug26'!$E$5:$E$773,A638,'Source - Billing Aug26'!$B$5:$B$773,Billing_Month,'Source - Billing Aug26'!$H$5:$H$773,"MONTHLY_MOORAGE"))</f>
        <v>60</v>
      </c>
      <c r="O638" s="28" t="n">
        <f aca="false">IF(M638=0,"",SUMIFS('Source - Billing Aug26'!$L$5:$L$773,'Source - Billing Aug26'!$E$5:$E$773,A638,'Source - Billing Aug26'!$B$5:$B$773,Billing_Month,'Source - Billing Aug26'!$H$5:$H$773,"MONTHLY_MOORAGE"))</f>
        <v>7.55</v>
      </c>
      <c r="P638" s="39" t="n">
        <f aca="false">IF(D638&lt;&gt;"OCCUPIED","",SUMIFS('Source - Billing Aug26'!$M$5:$M$773,'Source - Billing Aug26'!$E$5:$E$773,A638,'Source - Billing Aug26'!$B$5:$B$773,Billing_Month,'Source - Billing Aug26'!$H$5:$H$773,"MONTHLY_MOORAGE"))</f>
        <v>453</v>
      </c>
      <c r="Q638" s="39" t="n">
        <f aca="false">IF(D638&lt;&gt;"OCCUPIED","",P638-L638)</f>
        <v>0</v>
      </c>
      <c r="R638" s="26" t="str">
        <f aca="false">IF(D638&lt;&gt;"OCCUPIED","OUT OF SCOPE",IF(M638=0,"MISSING AUGUST BILL",IF(M638&gt;1,"DUPLICATE BILL",IF(ABS(Q638)&lt;0.01,"MATCH",IF(Q638&gt;0,"OVERBILLED","UNDERBILLED")))))</f>
        <v>MATCH</v>
      </c>
      <c r="S638" s="26" t="str">
        <f aca="false">IF(M638=0,"",IFERROR(INDEX('Source - Billing Aug26'!$C$5:$C$773,MATCH(A638,'Source - Billing Aug26'!$E$5:$E$773,0)),""))</f>
        <v>AC-EW-0604</v>
      </c>
    </row>
    <row r="639" customFormat="false" ht="15" hidden="false" customHeight="true" outlineLevel="0" collapsed="false">
      <c r="A639" s="26" t="str">
        <f aca="false">'Source - Inventory'!A629</f>
        <v>EW-0605</v>
      </c>
      <c r="B639" s="26" t="str">
        <f aca="false">'Source - Inventory'!B629</f>
        <v>Eastwey</v>
      </c>
      <c r="C639" s="26" t="str">
        <f aca="false">'Source - Inventory'!G629</f>
        <v>OPEN</v>
      </c>
      <c r="D639" s="26" t="str">
        <f aca="false">'Source - Inventory'!J629</f>
        <v>OCCUPIED</v>
      </c>
      <c r="E639" s="26" t="str">
        <f aca="false">'Source - Inventory'!L629</f>
        <v>WL-02016</v>
      </c>
      <c r="F639" s="26" t="str">
        <f aca="false">'Source - Inventory'!M629</f>
        <v>Andrea Garza</v>
      </c>
      <c r="G639" s="26" t="n">
        <f aca="false">'Source - Inventory'!E629</f>
        <v>40</v>
      </c>
      <c r="H639" s="28" t="n">
        <f aca="false">'Source - Inventory'!O629</f>
        <v>54.9</v>
      </c>
      <c r="I639" s="28" t="n">
        <f aca="false">IF(D639="OCCUPIED",ROUNDUP(H639,0),"")</f>
        <v>55</v>
      </c>
      <c r="J639" s="28" t="n">
        <f aca="false">IF(D639="OCCUPIED",MAX(G639,I639),"")</f>
        <v>55</v>
      </c>
      <c r="K639" s="28" t="n">
        <f aca="false">IF(D639&lt;&gt;"OCCUPIED","",IF(C639="COVERED",Covered_Rate,Open_Rate))</f>
        <v>7.55</v>
      </c>
      <c r="L639" s="39" t="n">
        <f aca="false">IF(D639="OCCUPIED",J639*K639,"")</f>
        <v>415.25</v>
      </c>
      <c r="M639" s="26" t="n">
        <f aca="false">IF(D639&lt;&gt;"OCCUPIED","",COUNTIFS('Source - Billing Aug26'!$E$5:$E$773,A639,'Source - Billing Aug26'!$B$5:$B$773,Billing_Month,'Source - Billing Aug26'!$H$5:$H$773,"MONTHLY_MOORAGE"))</f>
        <v>1</v>
      </c>
      <c r="N639" s="28" t="n">
        <f aca="false">IF(M639=0,"",SUMIFS('Source - Billing Aug26'!$I$5:$I$773,'Source - Billing Aug26'!$E$5:$E$773,A639,'Source - Billing Aug26'!$B$5:$B$773,Billing_Month,'Source - Billing Aug26'!$H$5:$H$773,"MONTHLY_MOORAGE"))</f>
        <v>55</v>
      </c>
      <c r="O639" s="28" t="n">
        <f aca="false">IF(M639=0,"",SUMIFS('Source - Billing Aug26'!$L$5:$L$773,'Source - Billing Aug26'!$E$5:$E$773,A639,'Source - Billing Aug26'!$B$5:$B$773,Billing_Month,'Source - Billing Aug26'!$H$5:$H$773,"MONTHLY_MOORAGE"))</f>
        <v>7.55</v>
      </c>
      <c r="P639" s="39" t="n">
        <f aca="false">IF(D639&lt;&gt;"OCCUPIED","",SUMIFS('Source - Billing Aug26'!$M$5:$M$773,'Source - Billing Aug26'!$E$5:$E$773,A639,'Source - Billing Aug26'!$B$5:$B$773,Billing_Month,'Source - Billing Aug26'!$H$5:$H$773,"MONTHLY_MOORAGE"))</f>
        <v>415.25</v>
      </c>
      <c r="Q639" s="39" t="n">
        <f aca="false">IF(D639&lt;&gt;"OCCUPIED","",P639-L639)</f>
        <v>0</v>
      </c>
      <c r="R639" s="26" t="str">
        <f aca="false">IF(D639&lt;&gt;"OCCUPIED","OUT OF SCOPE",IF(M639=0,"MISSING AUGUST BILL",IF(M639&gt;1,"DUPLICATE BILL",IF(ABS(Q639)&lt;0.01,"MATCH",IF(Q639&gt;0,"OVERBILLED","UNDERBILLED")))))</f>
        <v>MATCH</v>
      </c>
      <c r="S639" s="26" t="str">
        <f aca="false">IF(M639=0,"",IFERROR(INDEX('Source - Billing Aug26'!$C$5:$C$773,MATCH(A639,'Source - Billing Aug26'!$E$5:$E$773,0)),""))</f>
        <v>AC-EW-0605</v>
      </c>
    </row>
    <row r="640" customFormat="false" ht="15" hidden="false" customHeight="true" outlineLevel="0" collapsed="false">
      <c r="A640" s="26" t="str">
        <f aca="false">'Source - Inventory'!A630</f>
        <v>EW-0606</v>
      </c>
      <c r="B640" s="26" t="str">
        <f aca="false">'Source - Inventory'!B630</f>
        <v>Eastwey</v>
      </c>
      <c r="C640" s="26" t="str">
        <f aca="false">'Source - Inventory'!G630</f>
        <v>OPEN</v>
      </c>
      <c r="D640" s="26" t="str">
        <f aca="false">'Source - Inventory'!J630</f>
        <v>OCCUPIED</v>
      </c>
      <c r="E640" s="26" t="str">
        <f aca="false">'Source - Inventory'!L630</f>
        <v>WL-03431</v>
      </c>
      <c r="F640" s="26" t="str">
        <f aca="false">'Source - Inventory'!M630</f>
        <v>Lisa Cochran</v>
      </c>
      <c r="G640" s="26" t="n">
        <f aca="false">'Source - Inventory'!E630</f>
        <v>45</v>
      </c>
      <c r="H640" s="28" t="n">
        <f aca="false">'Source - Inventory'!O630</f>
        <v>53.8</v>
      </c>
      <c r="I640" s="28" t="n">
        <f aca="false">IF(D640="OCCUPIED",ROUNDUP(H640,0),"")</f>
        <v>54</v>
      </c>
      <c r="J640" s="28" t="n">
        <f aca="false">IF(D640="OCCUPIED",MAX(G640,I640),"")</f>
        <v>54</v>
      </c>
      <c r="K640" s="28" t="n">
        <f aca="false">IF(D640&lt;&gt;"OCCUPIED","",IF(C640="COVERED",Covered_Rate,Open_Rate))</f>
        <v>7.55</v>
      </c>
      <c r="L640" s="39" t="n">
        <f aca="false">IF(D640="OCCUPIED",J640*K640,"")</f>
        <v>407.7</v>
      </c>
      <c r="M640" s="26" t="n">
        <f aca="false">IF(D640&lt;&gt;"OCCUPIED","",COUNTIFS('Source - Billing Aug26'!$E$5:$E$773,A640,'Source - Billing Aug26'!$B$5:$B$773,Billing_Month,'Source - Billing Aug26'!$H$5:$H$773,"MONTHLY_MOORAGE"))</f>
        <v>1</v>
      </c>
      <c r="N640" s="28" t="n">
        <f aca="false">IF(M640=0,"",SUMIFS('Source - Billing Aug26'!$I$5:$I$773,'Source - Billing Aug26'!$E$5:$E$773,A640,'Source - Billing Aug26'!$B$5:$B$773,Billing_Month,'Source - Billing Aug26'!$H$5:$H$773,"MONTHLY_MOORAGE"))</f>
        <v>54</v>
      </c>
      <c r="O640" s="28" t="n">
        <f aca="false">IF(M640=0,"",SUMIFS('Source - Billing Aug26'!$L$5:$L$773,'Source - Billing Aug26'!$E$5:$E$773,A640,'Source - Billing Aug26'!$B$5:$B$773,Billing_Month,'Source - Billing Aug26'!$H$5:$H$773,"MONTHLY_MOORAGE"))</f>
        <v>7.55</v>
      </c>
      <c r="P640" s="39" t="n">
        <f aca="false">IF(D640&lt;&gt;"OCCUPIED","",SUMIFS('Source - Billing Aug26'!$M$5:$M$773,'Source - Billing Aug26'!$E$5:$E$773,A640,'Source - Billing Aug26'!$B$5:$B$773,Billing_Month,'Source - Billing Aug26'!$H$5:$H$773,"MONTHLY_MOORAGE"))</f>
        <v>407.7</v>
      </c>
      <c r="Q640" s="39" t="n">
        <f aca="false">IF(D640&lt;&gt;"OCCUPIED","",P640-L640)</f>
        <v>0</v>
      </c>
      <c r="R640" s="26" t="str">
        <f aca="false">IF(D640&lt;&gt;"OCCUPIED","OUT OF SCOPE",IF(M640=0,"MISSING AUGUST BILL",IF(M640&gt;1,"DUPLICATE BILL",IF(ABS(Q640)&lt;0.01,"MATCH",IF(Q640&gt;0,"OVERBILLED","UNDERBILLED")))))</f>
        <v>MATCH</v>
      </c>
      <c r="S640" s="26" t="str">
        <f aca="false">IF(M640=0,"",IFERROR(INDEX('Source - Billing Aug26'!$C$5:$C$773,MATCH(A640,'Source - Billing Aug26'!$E$5:$E$773,0)),""))</f>
        <v>AC-EW-0606</v>
      </c>
    </row>
    <row r="641" customFormat="false" ht="15" hidden="false" customHeight="true" outlineLevel="0" collapsed="false">
      <c r="A641" s="26" t="str">
        <f aca="false">'Source - Inventory'!A631</f>
        <v>EW-0607</v>
      </c>
      <c r="B641" s="26" t="str">
        <f aca="false">'Source - Inventory'!B631</f>
        <v>Eastwey</v>
      </c>
      <c r="C641" s="26" t="str">
        <f aca="false">'Source - Inventory'!G631</f>
        <v>OPEN</v>
      </c>
      <c r="D641" s="26" t="str">
        <f aca="false">'Source - Inventory'!J631</f>
        <v>OCCUPIED</v>
      </c>
      <c r="E641" s="26" t="str">
        <f aca="false">'Source - Inventory'!L631</f>
        <v>WL-02210</v>
      </c>
      <c r="F641" s="26" t="str">
        <f aca="false">'Source - Inventory'!M631</f>
        <v>Erika Huber</v>
      </c>
      <c r="G641" s="26" t="n">
        <f aca="false">'Source - Inventory'!E631</f>
        <v>24</v>
      </c>
      <c r="H641" s="28" t="n">
        <f aca="false">'Source - Inventory'!O631</f>
        <v>40</v>
      </c>
      <c r="I641" s="28" t="n">
        <f aca="false">IF(D641="OCCUPIED",ROUNDUP(H641,0),"")</f>
        <v>40</v>
      </c>
      <c r="J641" s="28" t="n">
        <f aca="false">IF(D641="OCCUPIED",MAX(G641,I641),"")</f>
        <v>40</v>
      </c>
      <c r="K641" s="28" t="n">
        <f aca="false">IF(D641&lt;&gt;"OCCUPIED","",IF(C641="COVERED",Covered_Rate,Open_Rate))</f>
        <v>7.55</v>
      </c>
      <c r="L641" s="39" t="n">
        <f aca="false">IF(D641="OCCUPIED",J641*K641,"")</f>
        <v>302</v>
      </c>
      <c r="M641" s="26" t="n">
        <f aca="false">IF(D641&lt;&gt;"OCCUPIED","",COUNTIFS('Source - Billing Aug26'!$E$5:$E$773,A641,'Source - Billing Aug26'!$B$5:$B$773,Billing_Month,'Source - Billing Aug26'!$H$5:$H$773,"MONTHLY_MOORAGE"))</f>
        <v>1</v>
      </c>
      <c r="N641" s="28" t="n">
        <f aca="false">IF(M641=0,"",SUMIFS('Source - Billing Aug26'!$I$5:$I$773,'Source - Billing Aug26'!$E$5:$E$773,A641,'Source - Billing Aug26'!$B$5:$B$773,Billing_Month,'Source - Billing Aug26'!$H$5:$H$773,"MONTHLY_MOORAGE"))</f>
        <v>40</v>
      </c>
      <c r="O641" s="28" t="n">
        <f aca="false">IF(M641=0,"",SUMIFS('Source - Billing Aug26'!$L$5:$L$773,'Source - Billing Aug26'!$E$5:$E$773,A641,'Source - Billing Aug26'!$B$5:$B$773,Billing_Month,'Source - Billing Aug26'!$H$5:$H$773,"MONTHLY_MOORAGE"))</f>
        <v>7.55</v>
      </c>
      <c r="P641" s="39" t="n">
        <f aca="false">IF(D641&lt;&gt;"OCCUPIED","",SUMIFS('Source - Billing Aug26'!$M$5:$M$773,'Source - Billing Aug26'!$E$5:$E$773,A641,'Source - Billing Aug26'!$B$5:$B$773,Billing_Month,'Source - Billing Aug26'!$H$5:$H$773,"MONTHLY_MOORAGE"))</f>
        <v>302</v>
      </c>
      <c r="Q641" s="39" t="n">
        <f aca="false">IF(D641&lt;&gt;"OCCUPIED","",P641-L641)</f>
        <v>0</v>
      </c>
      <c r="R641" s="26" t="str">
        <f aca="false">IF(D641&lt;&gt;"OCCUPIED","OUT OF SCOPE",IF(M641=0,"MISSING AUGUST BILL",IF(M641&gt;1,"DUPLICATE BILL",IF(ABS(Q641)&lt;0.01,"MATCH",IF(Q641&gt;0,"OVERBILLED","UNDERBILLED")))))</f>
        <v>MATCH</v>
      </c>
      <c r="S641" s="26" t="str">
        <f aca="false">IF(M641=0,"",IFERROR(INDEX('Source - Billing Aug26'!$C$5:$C$773,MATCH(A641,'Source - Billing Aug26'!$E$5:$E$773,0)),""))</f>
        <v>AC-EW-0607</v>
      </c>
    </row>
    <row r="642" customFormat="false" ht="15" hidden="false" customHeight="true" outlineLevel="0" collapsed="false">
      <c r="A642" s="26" t="str">
        <f aca="false">'Source - Inventory'!A632</f>
        <v>EW-0608</v>
      </c>
      <c r="B642" s="26" t="str">
        <f aca="false">'Source - Inventory'!B632</f>
        <v>Eastwey</v>
      </c>
      <c r="C642" s="26" t="str">
        <f aca="false">'Source - Inventory'!G632</f>
        <v>OPEN</v>
      </c>
      <c r="D642" s="26" t="str">
        <f aca="false">'Source - Inventory'!J632</f>
        <v>OCCUPIED</v>
      </c>
      <c r="E642" s="26" t="str">
        <f aca="false">'Source - Inventory'!L632</f>
        <v>WL-02498</v>
      </c>
      <c r="F642" s="26" t="str">
        <f aca="false">'Source - Inventory'!M632</f>
        <v>Patrick Herrera</v>
      </c>
      <c r="G642" s="26" t="n">
        <f aca="false">'Source - Inventory'!E632</f>
        <v>28</v>
      </c>
      <c r="H642" s="28" t="n">
        <f aca="false">'Source - Inventory'!O632</f>
        <v>42.7</v>
      </c>
      <c r="I642" s="28" t="n">
        <f aca="false">IF(D642="OCCUPIED",ROUNDUP(H642,0),"")</f>
        <v>43</v>
      </c>
      <c r="J642" s="28" t="n">
        <f aca="false">IF(D642="OCCUPIED",MAX(G642,I642),"")</f>
        <v>43</v>
      </c>
      <c r="K642" s="28" t="n">
        <f aca="false">IF(D642&lt;&gt;"OCCUPIED","",IF(C642="COVERED",Covered_Rate,Open_Rate))</f>
        <v>7.55</v>
      </c>
      <c r="L642" s="39" t="n">
        <f aca="false">IF(D642="OCCUPIED",J642*K642,"")</f>
        <v>324.65</v>
      </c>
      <c r="M642" s="26" t="n">
        <f aca="false">IF(D642&lt;&gt;"OCCUPIED","",COUNTIFS('Source - Billing Aug26'!$E$5:$E$773,A642,'Source - Billing Aug26'!$B$5:$B$773,Billing_Month,'Source - Billing Aug26'!$H$5:$H$773,"MONTHLY_MOORAGE"))</f>
        <v>1</v>
      </c>
      <c r="N642" s="28" t="n">
        <f aca="false">IF(M642=0,"",SUMIFS('Source - Billing Aug26'!$I$5:$I$773,'Source - Billing Aug26'!$E$5:$E$773,A642,'Source - Billing Aug26'!$B$5:$B$773,Billing_Month,'Source - Billing Aug26'!$H$5:$H$773,"MONTHLY_MOORAGE"))</f>
        <v>43</v>
      </c>
      <c r="O642" s="28" t="n">
        <f aca="false">IF(M642=0,"",SUMIFS('Source - Billing Aug26'!$L$5:$L$773,'Source - Billing Aug26'!$E$5:$E$773,A642,'Source - Billing Aug26'!$B$5:$B$773,Billing_Month,'Source - Billing Aug26'!$H$5:$H$773,"MONTHLY_MOORAGE"))</f>
        <v>7.55</v>
      </c>
      <c r="P642" s="39" t="n">
        <f aca="false">IF(D642&lt;&gt;"OCCUPIED","",SUMIFS('Source - Billing Aug26'!$M$5:$M$773,'Source - Billing Aug26'!$E$5:$E$773,A642,'Source - Billing Aug26'!$B$5:$B$773,Billing_Month,'Source - Billing Aug26'!$H$5:$H$773,"MONTHLY_MOORAGE"))</f>
        <v>324.65</v>
      </c>
      <c r="Q642" s="39" t="n">
        <f aca="false">IF(D642&lt;&gt;"OCCUPIED","",P642-L642)</f>
        <v>0</v>
      </c>
      <c r="R642" s="26" t="str">
        <f aca="false">IF(D642&lt;&gt;"OCCUPIED","OUT OF SCOPE",IF(M642=0,"MISSING AUGUST BILL",IF(M642&gt;1,"DUPLICATE BILL",IF(ABS(Q642)&lt;0.01,"MATCH",IF(Q642&gt;0,"OVERBILLED","UNDERBILLED")))))</f>
        <v>MATCH</v>
      </c>
      <c r="S642" s="26" t="str">
        <f aca="false">IF(M642=0,"",IFERROR(INDEX('Source - Billing Aug26'!$C$5:$C$773,MATCH(A642,'Source - Billing Aug26'!$E$5:$E$773,0)),""))</f>
        <v>AC-EW-0608</v>
      </c>
    </row>
    <row r="643" customFormat="false" ht="15" hidden="false" customHeight="true" outlineLevel="0" collapsed="false">
      <c r="A643" s="26" t="str">
        <f aca="false">'Source - Inventory'!A633</f>
        <v>EW-0609</v>
      </c>
      <c r="B643" s="26" t="str">
        <f aca="false">'Source - Inventory'!B633</f>
        <v>Eastwey</v>
      </c>
      <c r="C643" s="26" t="str">
        <f aca="false">'Source - Inventory'!G633</f>
        <v>OPEN</v>
      </c>
      <c r="D643" s="26" t="str">
        <f aca="false">'Source - Inventory'!J633</f>
        <v>OCCUPIED</v>
      </c>
      <c r="E643" s="26" t="str">
        <f aca="false">'Source - Inventory'!L633</f>
        <v>WL-01511</v>
      </c>
      <c r="F643" s="26" t="str">
        <f aca="false">'Source - Inventory'!M633</f>
        <v>Nancy Sullivan</v>
      </c>
      <c r="G643" s="26" t="n">
        <f aca="false">'Source - Inventory'!E633</f>
        <v>28</v>
      </c>
      <c r="H643" s="28" t="n">
        <f aca="false">'Source - Inventory'!O633</f>
        <v>51.6</v>
      </c>
      <c r="I643" s="28" t="n">
        <f aca="false">IF(D643="OCCUPIED",ROUNDUP(H643,0),"")</f>
        <v>52</v>
      </c>
      <c r="J643" s="28" t="n">
        <f aca="false">IF(D643="OCCUPIED",MAX(G643,I643),"")</f>
        <v>52</v>
      </c>
      <c r="K643" s="28" t="n">
        <f aca="false">IF(D643&lt;&gt;"OCCUPIED","",IF(C643="COVERED",Covered_Rate,Open_Rate))</f>
        <v>7.55</v>
      </c>
      <c r="L643" s="39" t="n">
        <f aca="false">IF(D643="OCCUPIED",J643*K643,"")</f>
        <v>392.6</v>
      </c>
      <c r="M643" s="26" t="n">
        <f aca="false">IF(D643&lt;&gt;"OCCUPIED","",COUNTIFS('Source - Billing Aug26'!$E$5:$E$773,A643,'Source - Billing Aug26'!$B$5:$B$773,Billing_Month,'Source - Billing Aug26'!$H$5:$H$773,"MONTHLY_MOORAGE"))</f>
        <v>1</v>
      </c>
      <c r="N643" s="28" t="n">
        <f aca="false">IF(M643=0,"",SUMIFS('Source - Billing Aug26'!$I$5:$I$773,'Source - Billing Aug26'!$E$5:$E$773,A643,'Source - Billing Aug26'!$B$5:$B$773,Billing_Month,'Source - Billing Aug26'!$H$5:$H$773,"MONTHLY_MOORAGE"))</f>
        <v>52</v>
      </c>
      <c r="O643" s="28" t="n">
        <f aca="false">IF(M643=0,"",SUMIFS('Source - Billing Aug26'!$L$5:$L$773,'Source - Billing Aug26'!$E$5:$E$773,A643,'Source - Billing Aug26'!$B$5:$B$773,Billing_Month,'Source - Billing Aug26'!$H$5:$H$773,"MONTHLY_MOORAGE"))</f>
        <v>7.55</v>
      </c>
      <c r="P643" s="39" t="n">
        <f aca="false">IF(D643&lt;&gt;"OCCUPIED","",SUMIFS('Source - Billing Aug26'!$M$5:$M$773,'Source - Billing Aug26'!$E$5:$E$773,A643,'Source - Billing Aug26'!$B$5:$B$773,Billing_Month,'Source - Billing Aug26'!$H$5:$H$773,"MONTHLY_MOORAGE"))</f>
        <v>392.6</v>
      </c>
      <c r="Q643" s="39" t="n">
        <f aca="false">IF(D643&lt;&gt;"OCCUPIED","",P643-L643)</f>
        <v>0</v>
      </c>
      <c r="R643" s="26" t="str">
        <f aca="false">IF(D643&lt;&gt;"OCCUPIED","OUT OF SCOPE",IF(M643=0,"MISSING AUGUST BILL",IF(M643&gt;1,"DUPLICATE BILL",IF(ABS(Q643)&lt;0.01,"MATCH",IF(Q643&gt;0,"OVERBILLED","UNDERBILLED")))))</f>
        <v>MATCH</v>
      </c>
      <c r="S643" s="26" t="str">
        <f aca="false">IF(M643=0,"",IFERROR(INDEX('Source - Billing Aug26'!$C$5:$C$773,MATCH(A643,'Source - Billing Aug26'!$E$5:$E$773,0)),""))</f>
        <v>AC-EW-0609</v>
      </c>
    </row>
    <row r="644" customFormat="false" ht="15" hidden="false" customHeight="true" outlineLevel="0" collapsed="false">
      <c r="A644" s="26" t="str">
        <f aca="false">'Source - Inventory'!A634</f>
        <v>EW-0610</v>
      </c>
      <c r="B644" s="26" t="str">
        <f aca="false">'Source - Inventory'!B634</f>
        <v>Eastwey</v>
      </c>
      <c r="C644" s="26" t="str">
        <f aca="false">'Source - Inventory'!G634</f>
        <v>OPEN</v>
      </c>
      <c r="D644" s="26" t="str">
        <f aca="false">'Source - Inventory'!J634</f>
        <v>OCCUPIED</v>
      </c>
      <c r="E644" s="26" t="str">
        <f aca="false">'Source - Inventory'!L634</f>
        <v>WL-02561</v>
      </c>
      <c r="F644" s="26" t="str">
        <f aca="false">'Source - Inventory'!M634</f>
        <v>Kayla Carpenter</v>
      </c>
      <c r="G644" s="26" t="n">
        <f aca="false">'Source - Inventory'!E634</f>
        <v>28</v>
      </c>
      <c r="H644" s="28" t="n">
        <f aca="false">'Source - Inventory'!O634</f>
        <v>50.3</v>
      </c>
      <c r="I644" s="28" t="n">
        <f aca="false">IF(D644="OCCUPIED",ROUNDUP(H644,0),"")</f>
        <v>51</v>
      </c>
      <c r="J644" s="28" t="n">
        <f aca="false">IF(D644="OCCUPIED",MAX(G644,I644),"")</f>
        <v>51</v>
      </c>
      <c r="K644" s="28" t="n">
        <f aca="false">IF(D644&lt;&gt;"OCCUPIED","",IF(C644="COVERED",Covered_Rate,Open_Rate))</f>
        <v>7.55</v>
      </c>
      <c r="L644" s="39" t="n">
        <f aca="false">IF(D644="OCCUPIED",J644*K644,"")</f>
        <v>385.05</v>
      </c>
      <c r="M644" s="26" t="n">
        <f aca="false">IF(D644&lt;&gt;"OCCUPIED","",COUNTIFS('Source - Billing Aug26'!$E$5:$E$773,A644,'Source - Billing Aug26'!$B$5:$B$773,Billing_Month,'Source - Billing Aug26'!$H$5:$H$773,"MONTHLY_MOORAGE"))</f>
        <v>1</v>
      </c>
      <c r="N644" s="28" t="n">
        <f aca="false">IF(M644=0,"",SUMIFS('Source - Billing Aug26'!$I$5:$I$773,'Source - Billing Aug26'!$E$5:$E$773,A644,'Source - Billing Aug26'!$B$5:$B$773,Billing_Month,'Source - Billing Aug26'!$H$5:$H$773,"MONTHLY_MOORAGE"))</f>
        <v>51</v>
      </c>
      <c r="O644" s="28" t="n">
        <f aca="false">IF(M644=0,"",SUMIFS('Source - Billing Aug26'!$L$5:$L$773,'Source - Billing Aug26'!$E$5:$E$773,A644,'Source - Billing Aug26'!$B$5:$B$773,Billing_Month,'Source - Billing Aug26'!$H$5:$H$773,"MONTHLY_MOORAGE"))</f>
        <v>7.55</v>
      </c>
      <c r="P644" s="39" t="n">
        <f aca="false">IF(D644&lt;&gt;"OCCUPIED","",SUMIFS('Source - Billing Aug26'!$M$5:$M$773,'Source - Billing Aug26'!$E$5:$E$773,A644,'Source - Billing Aug26'!$B$5:$B$773,Billing_Month,'Source - Billing Aug26'!$H$5:$H$773,"MONTHLY_MOORAGE"))</f>
        <v>385.05</v>
      </c>
      <c r="Q644" s="39" t="n">
        <f aca="false">IF(D644&lt;&gt;"OCCUPIED","",P644-L644)</f>
        <v>0</v>
      </c>
      <c r="R644" s="26" t="str">
        <f aca="false">IF(D644&lt;&gt;"OCCUPIED","OUT OF SCOPE",IF(M644=0,"MISSING AUGUST BILL",IF(M644&gt;1,"DUPLICATE BILL",IF(ABS(Q644)&lt;0.01,"MATCH",IF(Q644&gt;0,"OVERBILLED","UNDERBILLED")))))</f>
        <v>MATCH</v>
      </c>
      <c r="S644" s="26" t="str">
        <f aca="false">IF(M644=0,"",IFERROR(INDEX('Source - Billing Aug26'!$C$5:$C$773,MATCH(A644,'Source - Billing Aug26'!$E$5:$E$773,0)),""))</f>
        <v>AC-EW-0610</v>
      </c>
    </row>
    <row r="645" customFormat="false" ht="15" hidden="false" customHeight="true" outlineLevel="0" collapsed="false">
      <c r="A645" s="26" t="str">
        <f aca="false">'Source - Inventory'!A635</f>
        <v>EW-0611</v>
      </c>
      <c r="B645" s="26" t="str">
        <f aca="false">'Source - Inventory'!B635</f>
        <v>Eastwey</v>
      </c>
      <c r="C645" s="26" t="str">
        <f aca="false">'Source - Inventory'!G635</f>
        <v>OPEN</v>
      </c>
      <c r="D645" s="26" t="str">
        <f aca="false">'Source - Inventory'!J635</f>
        <v>OCCUPIED</v>
      </c>
      <c r="E645" s="26" t="str">
        <f aca="false">'Source - Inventory'!L635</f>
        <v>WL-01796</v>
      </c>
      <c r="F645" s="26" t="str">
        <f aca="false">'Source - Inventory'!M635</f>
        <v>Michael Phillips</v>
      </c>
      <c r="G645" s="26" t="n">
        <f aca="false">'Source - Inventory'!E635</f>
        <v>24</v>
      </c>
      <c r="H645" s="28" t="n">
        <f aca="false">'Source - Inventory'!O635</f>
        <v>47</v>
      </c>
      <c r="I645" s="28" t="n">
        <f aca="false">IF(D645="OCCUPIED",ROUNDUP(H645,0),"")</f>
        <v>47</v>
      </c>
      <c r="J645" s="28" t="n">
        <f aca="false">IF(D645="OCCUPIED",MAX(G645,I645),"")</f>
        <v>47</v>
      </c>
      <c r="K645" s="28" t="n">
        <f aca="false">IF(D645&lt;&gt;"OCCUPIED","",IF(C645="COVERED",Covered_Rate,Open_Rate))</f>
        <v>7.55</v>
      </c>
      <c r="L645" s="39" t="n">
        <f aca="false">IF(D645="OCCUPIED",J645*K645,"")</f>
        <v>354.85</v>
      </c>
      <c r="M645" s="26" t="n">
        <f aca="false">IF(D645&lt;&gt;"OCCUPIED","",COUNTIFS('Source - Billing Aug26'!$E$5:$E$773,A645,'Source - Billing Aug26'!$B$5:$B$773,Billing_Month,'Source - Billing Aug26'!$H$5:$H$773,"MONTHLY_MOORAGE"))</f>
        <v>1</v>
      </c>
      <c r="N645" s="28" t="n">
        <f aca="false">IF(M645=0,"",SUMIFS('Source - Billing Aug26'!$I$5:$I$773,'Source - Billing Aug26'!$E$5:$E$773,A645,'Source - Billing Aug26'!$B$5:$B$773,Billing_Month,'Source - Billing Aug26'!$H$5:$H$773,"MONTHLY_MOORAGE"))</f>
        <v>47</v>
      </c>
      <c r="O645" s="28" t="n">
        <f aca="false">IF(M645=0,"",SUMIFS('Source - Billing Aug26'!$L$5:$L$773,'Source - Billing Aug26'!$E$5:$E$773,A645,'Source - Billing Aug26'!$B$5:$B$773,Billing_Month,'Source - Billing Aug26'!$H$5:$H$773,"MONTHLY_MOORAGE"))</f>
        <v>7.55</v>
      </c>
      <c r="P645" s="39" t="n">
        <f aca="false">IF(D645&lt;&gt;"OCCUPIED","",SUMIFS('Source - Billing Aug26'!$M$5:$M$773,'Source - Billing Aug26'!$E$5:$E$773,A645,'Source - Billing Aug26'!$B$5:$B$773,Billing_Month,'Source - Billing Aug26'!$H$5:$H$773,"MONTHLY_MOORAGE"))</f>
        <v>354.85</v>
      </c>
      <c r="Q645" s="39" t="n">
        <f aca="false">IF(D645&lt;&gt;"OCCUPIED","",P645-L645)</f>
        <v>0</v>
      </c>
      <c r="R645" s="26" t="str">
        <f aca="false">IF(D645&lt;&gt;"OCCUPIED","OUT OF SCOPE",IF(M645=0,"MISSING AUGUST BILL",IF(M645&gt;1,"DUPLICATE BILL",IF(ABS(Q645)&lt;0.01,"MATCH",IF(Q645&gt;0,"OVERBILLED","UNDERBILLED")))))</f>
        <v>MATCH</v>
      </c>
      <c r="S645" s="26" t="str">
        <f aca="false">IF(M645=0,"",IFERROR(INDEX('Source - Billing Aug26'!$C$5:$C$773,MATCH(A645,'Source - Billing Aug26'!$E$5:$E$773,0)),""))</f>
        <v>AC-EW-0611</v>
      </c>
    </row>
    <row r="646" customFormat="false" ht="15" hidden="false" customHeight="true" outlineLevel="0" collapsed="false">
      <c r="A646" s="26" t="str">
        <f aca="false">'Source - Inventory'!A636</f>
        <v>EW-0612</v>
      </c>
      <c r="B646" s="26" t="str">
        <f aca="false">'Source - Inventory'!B636</f>
        <v>Eastwey</v>
      </c>
      <c r="C646" s="26" t="str">
        <f aca="false">'Source - Inventory'!G636</f>
        <v>OPEN</v>
      </c>
      <c r="D646" s="26" t="str">
        <f aca="false">'Source - Inventory'!J636</f>
        <v>VACANT</v>
      </c>
      <c r="E646" s="26" t="n">
        <f aca="false">'Source - Inventory'!L636</f>
        <v>0</v>
      </c>
      <c r="F646" s="26" t="n">
        <f aca="false">'Source - Inventory'!M636</f>
        <v>0</v>
      </c>
      <c r="G646" s="26" t="n">
        <f aca="false">'Source - Inventory'!E636</f>
        <v>70</v>
      </c>
      <c r="H646" s="28" t="n">
        <f aca="false">'Source - Inventory'!O636</f>
        <v>0</v>
      </c>
      <c r="I646" s="28" t="str">
        <f aca="false">IF(D646="OCCUPIED",ROUNDUP(H646,0),"")</f>
        <v/>
      </c>
      <c r="J646" s="28" t="str">
        <f aca="false">IF(D646="OCCUPIED",MAX(G646,I646),"")</f>
        <v/>
      </c>
      <c r="K646" s="28" t="str">
        <f aca="false">IF(D646&lt;&gt;"OCCUPIED","",IF(C646="COVERED",Covered_Rate,Open_Rate))</f>
        <v/>
      </c>
      <c r="L646" s="39" t="str">
        <f aca="false">IF(D646="OCCUPIED",J646*K646,"")</f>
        <v/>
      </c>
      <c r="M646" s="26" t="str">
        <f aca="false">IF(D646&lt;&gt;"OCCUPIED","",COUNTIFS('Source - Billing Aug26'!$E$5:$E$773,A646,'Source - Billing Aug26'!$B$5:$B$773,Billing_Month,'Source - Billing Aug26'!$H$5:$H$773,"MONTHLY_MOORAGE"))</f>
        <v/>
      </c>
      <c r="N646" s="28" t="n">
        <f aca="false">IF(M646=0,"",SUMIFS('Source - Billing Aug26'!$I$5:$I$773,'Source - Billing Aug26'!$E$5:$E$773,A646,'Source - Billing Aug26'!$B$5:$B$773,Billing_Month,'Source - Billing Aug26'!$H$5:$H$773,"MONTHLY_MOORAGE"))</f>
        <v>0</v>
      </c>
      <c r="O646" s="28" t="n">
        <f aca="false">IF(M646=0,"",SUMIFS('Source - Billing Aug26'!$L$5:$L$773,'Source - Billing Aug26'!$E$5:$E$773,A646,'Source - Billing Aug26'!$B$5:$B$773,Billing_Month,'Source - Billing Aug26'!$H$5:$H$773,"MONTHLY_MOORAGE"))</f>
        <v>0</v>
      </c>
      <c r="P646" s="39" t="str">
        <f aca="false">IF(D646&lt;&gt;"OCCUPIED","",SUMIFS('Source - Billing Aug26'!$M$5:$M$773,'Source - Billing Aug26'!$E$5:$E$773,A646,'Source - Billing Aug26'!$B$5:$B$773,Billing_Month,'Source - Billing Aug26'!$H$5:$H$773,"MONTHLY_MOORAGE"))</f>
        <v/>
      </c>
      <c r="Q646" s="39" t="str">
        <f aca="false">IF(D646&lt;&gt;"OCCUPIED","",P646-L646)</f>
        <v/>
      </c>
      <c r="R646" s="26" t="str">
        <f aca="false">IF(D646&lt;&gt;"OCCUPIED","OUT OF SCOPE",IF(M646=0,"MISSING AUGUST BILL",IF(M646&gt;1,"DUPLICATE BILL",IF(ABS(Q646)&lt;0.01,"MATCH",IF(Q646&gt;0,"OVERBILLED","UNDERBILLED")))))</f>
        <v>OUT OF SCOPE</v>
      </c>
      <c r="S646" s="26" t="str">
        <f aca="false">IF(M646=0,"",IFERROR(INDEX('Source - Billing Aug26'!$C$5:$C$773,MATCH(A646,'Source - Billing Aug26'!$E$5:$E$773,0)),""))</f>
        <v/>
      </c>
    </row>
    <row r="647" customFormat="false" ht="15" hidden="false" customHeight="true" outlineLevel="0" collapsed="false">
      <c r="A647" s="26" t="str">
        <f aca="false">'Source - Inventory'!A637</f>
        <v>EW-0613</v>
      </c>
      <c r="B647" s="26" t="str">
        <f aca="false">'Source - Inventory'!B637</f>
        <v>Eastwey</v>
      </c>
      <c r="C647" s="26" t="str">
        <f aca="false">'Source - Inventory'!G637</f>
        <v>OPEN</v>
      </c>
      <c r="D647" s="26" t="str">
        <f aca="false">'Source - Inventory'!J637</f>
        <v>MAINTENANCE</v>
      </c>
      <c r="E647" s="26" t="n">
        <f aca="false">'Source - Inventory'!L637</f>
        <v>0</v>
      </c>
      <c r="F647" s="26" t="n">
        <f aca="false">'Source - Inventory'!M637</f>
        <v>0</v>
      </c>
      <c r="G647" s="26" t="n">
        <f aca="false">'Source - Inventory'!E637</f>
        <v>36</v>
      </c>
      <c r="H647" s="28" t="n">
        <f aca="false">'Source - Inventory'!O637</f>
        <v>0</v>
      </c>
      <c r="I647" s="28" t="str">
        <f aca="false">IF(D647="OCCUPIED",ROUNDUP(H647,0),"")</f>
        <v/>
      </c>
      <c r="J647" s="28" t="str">
        <f aca="false">IF(D647="OCCUPIED",MAX(G647,I647),"")</f>
        <v/>
      </c>
      <c r="K647" s="28" t="str">
        <f aca="false">IF(D647&lt;&gt;"OCCUPIED","",IF(C647="COVERED",Covered_Rate,Open_Rate))</f>
        <v/>
      </c>
      <c r="L647" s="39" t="str">
        <f aca="false">IF(D647="OCCUPIED",J647*K647,"")</f>
        <v/>
      </c>
      <c r="M647" s="26" t="str">
        <f aca="false">IF(D647&lt;&gt;"OCCUPIED","",COUNTIFS('Source - Billing Aug26'!$E$5:$E$773,A647,'Source - Billing Aug26'!$B$5:$B$773,Billing_Month,'Source - Billing Aug26'!$H$5:$H$773,"MONTHLY_MOORAGE"))</f>
        <v/>
      </c>
      <c r="N647" s="28" t="n">
        <f aca="false">IF(M647=0,"",SUMIFS('Source - Billing Aug26'!$I$5:$I$773,'Source - Billing Aug26'!$E$5:$E$773,A647,'Source - Billing Aug26'!$B$5:$B$773,Billing_Month,'Source - Billing Aug26'!$H$5:$H$773,"MONTHLY_MOORAGE"))</f>
        <v>0</v>
      </c>
      <c r="O647" s="28" t="n">
        <f aca="false">IF(M647=0,"",SUMIFS('Source - Billing Aug26'!$L$5:$L$773,'Source - Billing Aug26'!$E$5:$E$773,A647,'Source - Billing Aug26'!$B$5:$B$773,Billing_Month,'Source - Billing Aug26'!$H$5:$H$773,"MONTHLY_MOORAGE"))</f>
        <v>0</v>
      </c>
      <c r="P647" s="39" t="str">
        <f aca="false">IF(D647&lt;&gt;"OCCUPIED","",SUMIFS('Source - Billing Aug26'!$M$5:$M$773,'Source - Billing Aug26'!$E$5:$E$773,A647,'Source - Billing Aug26'!$B$5:$B$773,Billing_Month,'Source - Billing Aug26'!$H$5:$H$773,"MONTHLY_MOORAGE"))</f>
        <v/>
      </c>
      <c r="Q647" s="39" t="str">
        <f aca="false">IF(D647&lt;&gt;"OCCUPIED","",P647-L647)</f>
        <v/>
      </c>
      <c r="R647" s="26" t="str">
        <f aca="false">IF(D647&lt;&gt;"OCCUPIED","OUT OF SCOPE",IF(M647=0,"MISSING AUGUST BILL",IF(M647&gt;1,"DUPLICATE BILL",IF(ABS(Q647)&lt;0.01,"MATCH",IF(Q647&gt;0,"OVERBILLED","UNDERBILLED")))))</f>
        <v>OUT OF SCOPE</v>
      </c>
      <c r="S647" s="26" t="str">
        <f aca="false">IF(M647=0,"",IFERROR(INDEX('Source - Billing Aug26'!$C$5:$C$773,MATCH(A647,'Source - Billing Aug26'!$E$5:$E$773,0)),""))</f>
        <v/>
      </c>
    </row>
    <row r="648" customFormat="false" ht="15" hidden="false" customHeight="true" outlineLevel="0" collapsed="false">
      <c r="A648" s="26" t="str">
        <f aca="false">'Source - Inventory'!A638</f>
        <v>EW-0614</v>
      </c>
      <c r="B648" s="26" t="str">
        <f aca="false">'Source - Inventory'!B638</f>
        <v>Eastwey</v>
      </c>
      <c r="C648" s="26" t="str">
        <f aca="false">'Source - Inventory'!G638</f>
        <v>OPEN</v>
      </c>
      <c r="D648" s="26" t="str">
        <f aca="false">'Source - Inventory'!J638</f>
        <v>OCCUPIED</v>
      </c>
      <c r="E648" s="26" t="str">
        <f aca="false">'Source - Inventory'!L638</f>
        <v>WL-02310</v>
      </c>
      <c r="F648" s="26" t="str">
        <f aca="false">'Source - Inventory'!M638</f>
        <v>Kristy Bell</v>
      </c>
      <c r="G648" s="26" t="n">
        <f aca="false">'Source - Inventory'!E638</f>
        <v>45</v>
      </c>
      <c r="H648" s="28" t="n">
        <f aca="false">'Source - Inventory'!O638</f>
        <v>53</v>
      </c>
      <c r="I648" s="28" t="n">
        <f aca="false">IF(D648="OCCUPIED",ROUNDUP(H648,0),"")</f>
        <v>53</v>
      </c>
      <c r="J648" s="28" t="n">
        <f aca="false">IF(D648="OCCUPIED",MAX(G648,I648),"")</f>
        <v>53</v>
      </c>
      <c r="K648" s="28" t="n">
        <f aca="false">IF(D648&lt;&gt;"OCCUPIED","",IF(C648="COVERED",Covered_Rate,Open_Rate))</f>
        <v>7.55</v>
      </c>
      <c r="L648" s="39" t="n">
        <f aca="false">IF(D648="OCCUPIED",J648*K648,"")</f>
        <v>400.15</v>
      </c>
      <c r="M648" s="26" t="n">
        <f aca="false">IF(D648&lt;&gt;"OCCUPIED","",COUNTIFS('Source - Billing Aug26'!$E$5:$E$773,A648,'Source - Billing Aug26'!$B$5:$B$773,Billing_Month,'Source - Billing Aug26'!$H$5:$H$773,"MONTHLY_MOORAGE"))</f>
        <v>1</v>
      </c>
      <c r="N648" s="28" t="n">
        <f aca="false">IF(M648=0,"",SUMIFS('Source - Billing Aug26'!$I$5:$I$773,'Source - Billing Aug26'!$E$5:$E$773,A648,'Source - Billing Aug26'!$B$5:$B$773,Billing_Month,'Source - Billing Aug26'!$H$5:$H$773,"MONTHLY_MOORAGE"))</f>
        <v>53</v>
      </c>
      <c r="O648" s="28" t="n">
        <f aca="false">IF(M648=0,"",SUMIFS('Source - Billing Aug26'!$L$5:$L$773,'Source - Billing Aug26'!$E$5:$E$773,A648,'Source - Billing Aug26'!$B$5:$B$773,Billing_Month,'Source - Billing Aug26'!$H$5:$H$773,"MONTHLY_MOORAGE"))</f>
        <v>7.55</v>
      </c>
      <c r="P648" s="39" t="n">
        <f aca="false">IF(D648&lt;&gt;"OCCUPIED","",SUMIFS('Source - Billing Aug26'!$M$5:$M$773,'Source - Billing Aug26'!$E$5:$E$773,A648,'Source - Billing Aug26'!$B$5:$B$773,Billing_Month,'Source - Billing Aug26'!$H$5:$H$773,"MONTHLY_MOORAGE"))</f>
        <v>400.15</v>
      </c>
      <c r="Q648" s="39" t="n">
        <f aca="false">IF(D648&lt;&gt;"OCCUPIED","",P648-L648)</f>
        <v>0</v>
      </c>
      <c r="R648" s="26" t="str">
        <f aca="false">IF(D648&lt;&gt;"OCCUPIED","OUT OF SCOPE",IF(M648=0,"MISSING AUGUST BILL",IF(M648&gt;1,"DUPLICATE BILL",IF(ABS(Q648)&lt;0.01,"MATCH",IF(Q648&gt;0,"OVERBILLED","UNDERBILLED")))))</f>
        <v>MATCH</v>
      </c>
      <c r="S648" s="26" t="str">
        <f aca="false">IF(M648=0,"",IFERROR(INDEX('Source - Billing Aug26'!$C$5:$C$773,MATCH(A648,'Source - Billing Aug26'!$E$5:$E$773,0)),""))</f>
        <v>AC-EW-0614</v>
      </c>
    </row>
    <row r="649" customFormat="false" ht="15" hidden="false" customHeight="true" outlineLevel="0" collapsed="false">
      <c r="A649" s="26" t="str">
        <f aca="false">'Source - Inventory'!A639</f>
        <v>EW-0615</v>
      </c>
      <c r="B649" s="26" t="str">
        <f aca="false">'Source - Inventory'!B639</f>
        <v>Eastwey</v>
      </c>
      <c r="C649" s="26" t="str">
        <f aca="false">'Source - Inventory'!G639</f>
        <v>OPEN</v>
      </c>
      <c r="D649" s="26" t="str">
        <f aca="false">'Source - Inventory'!J639</f>
        <v>OCCUPIED</v>
      </c>
      <c r="E649" s="26" t="str">
        <f aca="false">'Source - Inventory'!L639</f>
        <v>WL-03561</v>
      </c>
      <c r="F649" s="26" t="str">
        <f aca="false">'Source - Inventory'!M639</f>
        <v>Rebecca Crawford</v>
      </c>
      <c r="G649" s="26" t="n">
        <f aca="false">'Source - Inventory'!E639</f>
        <v>45</v>
      </c>
      <c r="H649" s="28" t="n">
        <f aca="false">'Source - Inventory'!O639</f>
        <v>23.5</v>
      </c>
      <c r="I649" s="28" t="n">
        <f aca="false">IF(D649="OCCUPIED",ROUNDUP(H649,0),"")</f>
        <v>24</v>
      </c>
      <c r="J649" s="28" t="n">
        <f aca="false">IF(D649="OCCUPIED",MAX(G649,I649),"")</f>
        <v>45</v>
      </c>
      <c r="K649" s="28" t="n">
        <f aca="false">IF(D649&lt;&gt;"OCCUPIED","",IF(C649="COVERED",Covered_Rate,Open_Rate))</f>
        <v>7.55</v>
      </c>
      <c r="L649" s="39" t="n">
        <f aca="false">IF(D649="OCCUPIED",J649*K649,"")</f>
        <v>339.75</v>
      </c>
      <c r="M649" s="26" t="n">
        <f aca="false">IF(D649&lt;&gt;"OCCUPIED","",COUNTIFS('Source - Billing Aug26'!$E$5:$E$773,A649,'Source - Billing Aug26'!$B$5:$B$773,Billing_Month,'Source - Billing Aug26'!$H$5:$H$773,"MONTHLY_MOORAGE"))</f>
        <v>1</v>
      </c>
      <c r="N649" s="28" t="n">
        <f aca="false">IF(M649=0,"",SUMIFS('Source - Billing Aug26'!$I$5:$I$773,'Source - Billing Aug26'!$E$5:$E$773,A649,'Source - Billing Aug26'!$B$5:$B$773,Billing_Month,'Source - Billing Aug26'!$H$5:$H$773,"MONTHLY_MOORAGE"))</f>
        <v>45</v>
      </c>
      <c r="O649" s="28" t="n">
        <f aca="false">IF(M649=0,"",SUMIFS('Source - Billing Aug26'!$L$5:$L$773,'Source - Billing Aug26'!$E$5:$E$773,A649,'Source - Billing Aug26'!$B$5:$B$773,Billing_Month,'Source - Billing Aug26'!$H$5:$H$773,"MONTHLY_MOORAGE"))</f>
        <v>7.55</v>
      </c>
      <c r="P649" s="39" t="n">
        <f aca="false">IF(D649&lt;&gt;"OCCUPIED","",SUMIFS('Source - Billing Aug26'!$M$5:$M$773,'Source - Billing Aug26'!$E$5:$E$773,A649,'Source - Billing Aug26'!$B$5:$B$773,Billing_Month,'Source - Billing Aug26'!$H$5:$H$773,"MONTHLY_MOORAGE"))</f>
        <v>339.75</v>
      </c>
      <c r="Q649" s="39" t="n">
        <f aca="false">IF(D649&lt;&gt;"OCCUPIED","",P649-L649)</f>
        <v>0</v>
      </c>
      <c r="R649" s="26" t="str">
        <f aca="false">IF(D649&lt;&gt;"OCCUPIED","OUT OF SCOPE",IF(M649=0,"MISSING AUGUST BILL",IF(M649&gt;1,"DUPLICATE BILL",IF(ABS(Q649)&lt;0.01,"MATCH",IF(Q649&gt;0,"OVERBILLED","UNDERBILLED")))))</f>
        <v>MATCH</v>
      </c>
      <c r="S649" s="26" t="str">
        <f aca="false">IF(M649=0,"",IFERROR(INDEX('Source - Billing Aug26'!$C$5:$C$773,MATCH(A649,'Source - Billing Aug26'!$E$5:$E$773,0)),""))</f>
        <v>AC-EW-0615</v>
      </c>
    </row>
    <row r="650" customFormat="false" ht="15" hidden="false" customHeight="true" outlineLevel="0" collapsed="false">
      <c r="A650" s="26" t="str">
        <f aca="false">'Source - Inventory'!A640</f>
        <v>EW-0616</v>
      </c>
      <c r="B650" s="26" t="str">
        <f aca="false">'Source - Inventory'!B640</f>
        <v>Eastwey</v>
      </c>
      <c r="C650" s="26" t="str">
        <f aca="false">'Source - Inventory'!G640</f>
        <v>OPEN</v>
      </c>
      <c r="D650" s="26" t="str">
        <f aca="false">'Source - Inventory'!J640</f>
        <v>OCCUPIED</v>
      </c>
      <c r="E650" s="26" t="str">
        <f aca="false">'Source - Inventory'!L640</f>
        <v>WL-01289</v>
      </c>
      <c r="F650" s="26" t="str">
        <f aca="false">'Source - Inventory'!M640</f>
        <v>Harry Faulkner</v>
      </c>
      <c r="G650" s="26" t="n">
        <f aca="false">'Source - Inventory'!E640</f>
        <v>36</v>
      </c>
      <c r="H650" s="28" t="n">
        <f aca="false">'Source - Inventory'!O640</f>
        <v>42.6</v>
      </c>
      <c r="I650" s="28" t="n">
        <f aca="false">IF(D650="OCCUPIED",ROUNDUP(H650,0),"")</f>
        <v>43</v>
      </c>
      <c r="J650" s="28" t="n">
        <f aca="false">IF(D650="OCCUPIED",MAX(G650,I650),"")</f>
        <v>43</v>
      </c>
      <c r="K650" s="28" t="n">
        <f aca="false">IF(D650&lt;&gt;"OCCUPIED","",IF(C650="COVERED",Covered_Rate,Open_Rate))</f>
        <v>7.55</v>
      </c>
      <c r="L650" s="39" t="n">
        <f aca="false">IF(D650="OCCUPIED",J650*K650,"")</f>
        <v>324.65</v>
      </c>
      <c r="M650" s="26" t="n">
        <f aca="false">IF(D650&lt;&gt;"OCCUPIED","",COUNTIFS('Source - Billing Aug26'!$E$5:$E$773,A650,'Source - Billing Aug26'!$B$5:$B$773,Billing_Month,'Source - Billing Aug26'!$H$5:$H$773,"MONTHLY_MOORAGE"))</f>
        <v>1</v>
      </c>
      <c r="N650" s="28" t="n">
        <f aca="false">IF(M650=0,"",SUMIFS('Source - Billing Aug26'!$I$5:$I$773,'Source - Billing Aug26'!$E$5:$E$773,A650,'Source - Billing Aug26'!$B$5:$B$773,Billing_Month,'Source - Billing Aug26'!$H$5:$H$773,"MONTHLY_MOORAGE"))</f>
        <v>43</v>
      </c>
      <c r="O650" s="28" t="n">
        <f aca="false">IF(M650=0,"",SUMIFS('Source - Billing Aug26'!$L$5:$L$773,'Source - Billing Aug26'!$E$5:$E$773,A650,'Source - Billing Aug26'!$B$5:$B$773,Billing_Month,'Source - Billing Aug26'!$H$5:$H$773,"MONTHLY_MOORAGE"))</f>
        <v>7.55</v>
      </c>
      <c r="P650" s="39" t="n">
        <f aca="false">IF(D650&lt;&gt;"OCCUPIED","",SUMIFS('Source - Billing Aug26'!$M$5:$M$773,'Source - Billing Aug26'!$E$5:$E$773,A650,'Source - Billing Aug26'!$B$5:$B$773,Billing_Month,'Source - Billing Aug26'!$H$5:$H$773,"MONTHLY_MOORAGE"))</f>
        <v>324.65</v>
      </c>
      <c r="Q650" s="39" t="n">
        <f aca="false">IF(D650&lt;&gt;"OCCUPIED","",P650-L650)</f>
        <v>0</v>
      </c>
      <c r="R650" s="26" t="str">
        <f aca="false">IF(D650&lt;&gt;"OCCUPIED","OUT OF SCOPE",IF(M650=0,"MISSING AUGUST BILL",IF(M650&gt;1,"DUPLICATE BILL",IF(ABS(Q650)&lt;0.01,"MATCH",IF(Q650&gt;0,"OVERBILLED","UNDERBILLED")))))</f>
        <v>MATCH</v>
      </c>
      <c r="S650" s="26" t="str">
        <f aca="false">IF(M650=0,"",IFERROR(INDEX('Source - Billing Aug26'!$C$5:$C$773,MATCH(A650,'Source - Billing Aug26'!$E$5:$E$773,0)),""))</f>
        <v>AC-EW-0616</v>
      </c>
    </row>
    <row r="651" customFormat="false" ht="15" hidden="false" customHeight="true" outlineLevel="0" collapsed="false">
      <c r="A651" s="26" t="str">
        <f aca="false">'Source - Inventory'!A641</f>
        <v>EW-0617</v>
      </c>
      <c r="B651" s="26" t="str">
        <f aca="false">'Source - Inventory'!B641</f>
        <v>Eastwey</v>
      </c>
      <c r="C651" s="26" t="str">
        <f aca="false">'Source - Inventory'!G641</f>
        <v>OPEN</v>
      </c>
      <c r="D651" s="26" t="str">
        <f aca="false">'Source - Inventory'!J641</f>
        <v>OCCUPIED</v>
      </c>
      <c r="E651" s="26" t="str">
        <f aca="false">'Source - Inventory'!L641</f>
        <v>WL-01818</v>
      </c>
      <c r="F651" s="26" t="str">
        <f aca="false">'Source - Inventory'!M641</f>
        <v>Natasha Higgins</v>
      </c>
      <c r="G651" s="26" t="n">
        <f aca="false">'Source - Inventory'!E641</f>
        <v>70</v>
      </c>
      <c r="H651" s="28" t="n">
        <f aca="false">'Source - Inventory'!O641</f>
        <v>27</v>
      </c>
      <c r="I651" s="28" t="n">
        <f aca="false">IF(D651="OCCUPIED",ROUNDUP(H651,0),"")</f>
        <v>27</v>
      </c>
      <c r="J651" s="28" t="n">
        <f aca="false">IF(D651="OCCUPIED",MAX(G651,I651),"")</f>
        <v>70</v>
      </c>
      <c r="K651" s="28" t="n">
        <f aca="false">IF(D651&lt;&gt;"OCCUPIED","",IF(C651="COVERED",Covered_Rate,Open_Rate))</f>
        <v>7.55</v>
      </c>
      <c r="L651" s="39" t="n">
        <f aca="false">IF(D651="OCCUPIED",J651*K651,"")</f>
        <v>528.5</v>
      </c>
      <c r="M651" s="26" t="n">
        <f aca="false">IF(D651&lt;&gt;"OCCUPIED","",COUNTIFS('Source - Billing Aug26'!$E$5:$E$773,A651,'Source - Billing Aug26'!$B$5:$B$773,Billing_Month,'Source - Billing Aug26'!$H$5:$H$773,"MONTHLY_MOORAGE"))</f>
        <v>1</v>
      </c>
      <c r="N651" s="28" t="n">
        <f aca="false">IF(M651=0,"",SUMIFS('Source - Billing Aug26'!$I$5:$I$773,'Source - Billing Aug26'!$E$5:$E$773,A651,'Source - Billing Aug26'!$B$5:$B$773,Billing_Month,'Source - Billing Aug26'!$H$5:$H$773,"MONTHLY_MOORAGE"))</f>
        <v>70</v>
      </c>
      <c r="O651" s="28" t="n">
        <f aca="false">IF(M651=0,"",SUMIFS('Source - Billing Aug26'!$L$5:$L$773,'Source - Billing Aug26'!$E$5:$E$773,A651,'Source - Billing Aug26'!$B$5:$B$773,Billing_Month,'Source - Billing Aug26'!$H$5:$H$773,"MONTHLY_MOORAGE"))</f>
        <v>7.55</v>
      </c>
      <c r="P651" s="39" t="n">
        <f aca="false">IF(D651&lt;&gt;"OCCUPIED","",SUMIFS('Source - Billing Aug26'!$M$5:$M$773,'Source - Billing Aug26'!$E$5:$E$773,A651,'Source - Billing Aug26'!$B$5:$B$773,Billing_Month,'Source - Billing Aug26'!$H$5:$H$773,"MONTHLY_MOORAGE"))</f>
        <v>528.5</v>
      </c>
      <c r="Q651" s="39" t="n">
        <f aca="false">IF(D651&lt;&gt;"OCCUPIED","",P651-L651)</f>
        <v>0</v>
      </c>
      <c r="R651" s="26" t="str">
        <f aca="false">IF(D651&lt;&gt;"OCCUPIED","OUT OF SCOPE",IF(M651=0,"MISSING AUGUST BILL",IF(M651&gt;1,"DUPLICATE BILL",IF(ABS(Q651)&lt;0.01,"MATCH",IF(Q651&gt;0,"OVERBILLED","UNDERBILLED")))))</f>
        <v>MATCH</v>
      </c>
      <c r="S651" s="26" t="str">
        <f aca="false">IF(M651=0,"",IFERROR(INDEX('Source - Billing Aug26'!$C$5:$C$773,MATCH(A651,'Source - Billing Aug26'!$E$5:$E$773,0)),""))</f>
        <v>AC-EW-0617</v>
      </c>
    </row>
    <row r="652" customFormat="false" ht="15" hidden="false" customHeight="true" outlineLevel="0" collapsed="false">
      <c r="A652" s="26" t="str">
        <f aca="false">'Source - Inventory'!A642</f>
        <v>EW-0618</v>
      </c>
      <c r="B652" s="26" t="str">
        <f aca="false">'Source - Inventory'!B642</f>
        <v>Eastwey</v>
      </c>
      <c r="C652" s="26" t="str">
        <f aca="false">'Source - Inventory'!G642</f>
        <v>OPEN</v>
      </c>
      <c r="D652" s="26" t="str">
        <f aca="false">'Source - Inventory'!J642</f>
        <v>OCCUPIED</v>
      </c>
      <c r="E652" s="26" t="str">
        <f aca="false">'Source - Inventory'!L642</f>
        <v>WL-01884</v>
      </c>
      <c r="F652" s="26" t="str">
        <f aca="false">'Source - Inventory'!M642</f>
        <v>Rebecca Price</v>
      </c>
      <c r="G652" s="26" t="n">
        <f aca="false">'Source - Inventory'!E642</f>
        <v>28</v>
      </c>
      <c r="H652" s="28" t="n">
        <f aca="false">'Source - Inventory'!O642</f>
        <v>27.3</v>
      </c>
      <c r="I652" s="28" t="n">
        <f aca="false">IF(D652="OCCUPIED",ROUNDUP(H652,0),"")</f>
        <v>28</v>
      </c>
      <c r="J652" s="28" t="n">
        <f aca="false">IF(D652="OCCUPIED",MAX(G652,I652),"")</f>
        <v>28</v>
      </c>
      <c r="K652" s="28" t="n">
        <f aca="false">IF(D652&lt;&gt;"OCCUPIED","",IF(C652="COVERED",Covered_Rate,Open_Rate))</f>
        <v>7.55</v>
      </c>
      <c r="L652" s="39" t="n">
        <f aca="false">IF(D652="OCCUPIED",J652*K652,"")</f>
        <v>211.4</v>
      </c>
      <c r="M652" s="26" t="n">
        <f aca="false">IF(D652&lt;&gt;"OCCUPIED","",COUNTIFS('Source - Billing Aug26'!$E$5:$E$773,A652,'Source - Billing Aug26'!$B$5:$B$773,Billing_Month,'Source - Billing Aug26'!$H$5:$H$773,"MONTHLY_MOORAGE"))</f>
        <v>1</v>
      </c>
      <c r="N652" s="28" t="n">
        <f aca="false">IF(M652=0,"",SUMIFS('Source - Billing Aug26'!$I$5:$I$773,'Source - Billing Aug26'!$E$5:$E$773,A652,'Source - Billing Aug26'!$B$5:$B$773,Billing_Month,'Source - Billing Aug26'!$H$5:$H$773,"MONTHLY_MOORAGE"))</f>
        <v>28</v>
      </c>
      <c r="O652" s="28" t="n">
        <f aca="false">IF(M652=0,"",SUMIFS('Source - Billing Aug26'!$L$5:$L$773,'Source - Billing Aug26'!$E$5:$E$773,A652,'Source - Billing Aug26'!$B$5:$B$773,Billing_Month,'Source - Billing Aug26'!$H$5:$H$773,"MONTHLY_MOORAGE"))</f>
        <v>7.55</v>
      </c>
      <c r="P652" s="39" t="n">
        <f aca="false">IF(D652&lt;&gt;"OCCUPIED","",SUMIFS('Source - Billing Aug26'!$M$5:$M$773,'Source - Billing Aug26'!$E$5:$E$773,A652,'Source - Billing Aug26'!$B$5:$B$773,Billing_Month,'Source - Billing Aug26'!$H$5:$H$773,"MONTHLY_MOORAGE"))</f>
        <v>211.4</v>
      </c>
      <c r="Q652" s="39" t="n">
        <f aca="false">IF(D652&lt;&gt;"OCCUPIED","",P652-L652)</f>
        <v>0</v>
      </c>
      <c r="R652" s="26" t="str">
        <f aca="false">IF(D652&lt;&gt;"OCCUPIED","OUT OF SCOPE",IF(M652=0,"MISSING AUGUST BILL",IF(M652&gt;1,"DUPLICATE BILL",IF(ABS(Q652)&lt;0.01,"MATCH",IF(Q652&gt;0,"OVERBILLED","UNDERBILLED")))))</f>
        <v>MATCH</v>
      </c>
      <c r="S652" s="26" t="str">
        <f aca="false">IF(M652=0,"",IFERROR(INDEX('Source - Billing Aug26'!$C$5:$C$773,MATCH(A652,'Source - Billing Aug26'!$E$5:$E$773,0)),""))</f>
        <v>AC-EW-0618</v>
      </c>
    </row>
    <row r="653" customFormat="false" ht="15" hidden="false" customHeight="true" outlineLevel="0" collapsed="false">
      <c r="A653" s="26" t="str">
        <f aca="false">'Source - Inventory'!A643</f>
        <v>EW-0619</v>
      </c>
      <c r="B653" s="26" t="str">
        <f aca="false">'Source - Inventory'!B643</f>
        <v>Eastwey</v>
      </c>
      <c r="C653" s="26" t="str">
        <f aca="false">'Source - Inventory'!G643</f>
        <v>OPEN</v>
      </c>
      <c r="D653" s="26" t="str">
        <f aca="false">'Source - Inventory'!J643</f>
        <v>GUEST</v>
      </c>
      <c r="E653" s="26" t="n">
        <f aca="false">'Source - Inventory'!L643</f>
        <v>0</v>
      </c>
      <c r="F653" s="26" t="n">
        <f aca="false">'Source - Inventory'!M643</f>
        <v>0</v>
      </c>
      <c r="G653" s="26" t="n">
        <f aca="false">'Source - Inventory'!E643</f>
        <v>45</v>
      </c>
      <c r="H653" s="28" t="n">
        <f aca="false">'Source - Inventory'!O643</f>
        <v>0</v>
      </c>
      <c r="I653" s="28" t="str">
        <f aca="false">IF(D653="OCCUPIED",ROUNDUP(H653,0),"")</f>
        <v/>
      </c>
      <c r="J653" s="28" t="str">
        <f aca="false">IF(D653="OCCUPIED",MAX(G653,I653),"")</f>
        <v/>
      </c>
      <c r="K653" s="28" t="str">
        <f aca="false">IF(D653&lt;&gt;"OCCUPIED","",IF(C653="COVERED",Covered_Rate,Open_Rate))</f>
        <v/>
      </c>
      <c r="L653" s="39" t="str">
        <f aca="false">IF(D653="OCCUPIED",J653*K653,"")</f>
        <v/>
      </c>
      <c r="M653" s="26" t="str">
        <f aca="false">IF(D653&lt;&gt;"OCCUPIED","",COUNTIFS('Source - Billing Aug26'!$E$5:$E$773,A653,'Source - Billing Aug26'!$B$5:$B$773,Billing_Month,'Source - Billing Aug26'!$H$5:$H$773,"MONTHLY_MOORAGE"))</f>
        <v/>
      </c>
      <c r="N653" s="28" t="n">
        <f aca="false">IF(M653=0,"",SUMIFS('Source - Billing Aug26'!$I$5:$I$773,'Source - Billing Aug26'!$E$5:$E$773,A653,'Source - Billing Aug26'!$B$5:$B$773,Billing_Month,'Source - Billing Aug26'!$H$5:$H$773,"MONTHLY_MOORAGE"))</f>
        <v>0</v>
      </c>
      <c r="O653" s="28" t="n">
        <f aca="false">IF(M653=0,"",SUMIFS('Source - Billing Aug26'!$L$5:$L$773,'Source - Billing Aug26'!$E$5:$E$773,A653,'Source - Billing Aug26'!$B$5:$B$773,Billing_Month,'Source - Billing Aug26'!$H$5:$H$773,"MONTHLY_MOORAGE"))</f>
        <v>0</v>
      </c>
      <c r="P653" s="39" t="str">
        <f aca="false">IF(D653&lt;&gt;"OCCUPIED","",SUMIFS('Source - Billing Aug26'!$M$5:$M$773,'Source - Billing Aug26'!$E$5:$E$773,A653,'Source - Billing Aug26'!$B$5:$B$773,Billing_Month,'Source - Billing Aug26'!$H$5:$H$773,"MONTHLY_MOORAGE"))</f>
        <v/>
      </c>
      <c r="Q653" s="39" t="str">
        <f aca="false">IF(D653&lt;&gt;"OCCUPIED","",P653-L653)</f>
        <v/>
      </c>
      <c r="R653" s="26" t="str">
        <f aca="false">IF(D653&lt;&gt;"OCCUPIED","OUT OF SCOPE",IF(M653=0,"MISSING AUGUST BILL",IF(M653&gt;1,"DUPLICATE BILL",IF(ABS(Q653)&lt;0.01,"MATCH",IF(Q653&gt;0,"OVERBILLED","UNDERBILLED")))))</f>
        <v>OUT OF SCOPE</v>
      </c>
      <c r="S653" s="26" t="str">
        <f aca="false">IF(M653=0,"",IFERROR(INDEX('Source - Billing Aug26'!$C$5:$C$773,MATCH(A653,'Source - Billing Aug26'!$E$5:$E$773,0)),""))</f>
        <v/>
      </c>
    </row>
    <row r="654" customFormat="false" ht="15" hidden="false" customHeight="true" outlineLevel="0" collapsed="false">
      <c r="A654" s="26" t="str">
        <f aca="false">'Source - Inventory'!A644</f>
        <v>EW-0620</v>
      </c>
      <c r="B654" s="26" t="str">
        <f aca="false">'Source - Inventory'!B644</f>
        <v>Eastwey</v>
      </c>
      <c r="C654" s="26" t="str">
        <f aca="false">'Source - Inventory'!G644</f>
        <v>OPEN</v>
      </c>
      <c r="D654" s="26" t="str">
        <f aca="false">'Source - Inventory'!J644</f>
        <v>RESERVED</v>
      </c>
      <c r="E654" s="26" t="n">
        <f aca="false">'Source - Inventory'!L644</f>
        <v>0</v>
      </c>
      <c r="F654" s="26" t="n">
        <f aca="false">'Source - Inventory'!M644</f>
        <v>0</v>
      </c>
      <c r="G654" s="26" t="n">
        <f aca="false">'Source - Inventory'!E644</f>
        <v>70</v>
      </c>
      <c r="H654" s="28" t="n">
        <f aca="false">'Source - Inventory'!O644</f>
        <v>0</v>
      </c>
      <c r="I654" s="28" t="str">
        <f aca="false">IF(D654="OCCUPIED",ROUNDUP(H654,0),"")</f>
        <v/>
      </c>
      <c r="J654" s="28" t="str">
        <f aca="false">IF(D654="OCCUPIED",MAX(G654,I654),"")</f>
        <v/>
      </c>
      <c r="K654" s="28" t="str">
        <f aca="false">IF(D654&lt;&gt;"OCCUPIED","",IF(C654="COVERED",Covered_Rate,Open_Rate))</f>
        <v/>
      </c>
      <c r="L654" s="39" t="str">
        <f aca="false">IF(D654="OCCUPIED",J654*K654,"")</f>
        <v/>
      </c>
      <c r="M654" s="26" t="str">
        <f aca="false">IF(D654&lt;&gt;"OCCUPIED","",COUNTIFS('Source - Billing Aug26'!$E$5:$E$773,A654,'Source - Billing Aug26'!$B$5:$B$773,Billing_Month,'Source - Billing Aug26'!$H$5:$H$773,"MONTHLY_MOORAGE"))</f>
        <v/>
      </c>
      <c r="N654" s="28" t="n">
        <f aca="false">IF(M654=0,"",SUMIFS('Source - Billing Aug26'!$I$5:$I$773,'Source - Billing Aug26'!$E$5:$E$773,A654,'Source - Billing Aug26'!$B$5:$B$773,Billing_Month,'Source - Billing Aug26'!$H$5:$H$773,"MONTHLY_MOORAGE"))</f>
        <v>0</v>
      </c>
      <c r="O654" s="28" t="n">
        <f aca="false">IF(M654=0,"",SUMIFS('Source - Billing Aug26'!$L$5:$L$773,'Source - Billing Aug26'!$E$5:$E$773,A654,'Source - Billing Aug26'!$B$5:$B$773,Billing_Month,'Source - Billing Aug26'!$H$5:$H$773,"MONTHLY_MOORAGE"))</f>
        <v>0</v>
      </c>
      <c r="P654" s="39" t="str">
        <f aca="false">IF(D654&lt;&gt;"OCCUPIED","",SUMIFS('Source - Billing Aug26'!$M$5:$M$773,'Source - Billing Aug26'!$E$5:$E$773,A654,'Source - Billing Aug26'!$B$5:$B$773,Billing_Month,'Source - Billing Aug26'!$H$5:$H$773,"MONTHLY_MOORAGE"))</f>
        <v/>
      </c>
      <c r="Q654" s="39" t="str">
        <f aca="false">IF(D654&lt;&gt;"OCCUPIED","",P654-L654)</f>
        <v/>
      </c>
      <c r="R654" s="26" t="str">
        <f aca="false">IF(D654&lt;&gt;"OCCUPIED","OUT OF SCOPE",IF(M654=0,"MISSING AUGUST BILL",IF(M654&gt;1,"DUPLICATE BILL",IF(ABS(Q654)&lt;0.01,"MATCH",IF(Q654&gt;0,"OVERBILLED","UNDERBILLED")))))</f>
        <v>OUT OF SCOPE</v>
      </c>
      <c r="S654" s="26" t="str">
        <f aca="false">IF(M654=0,"",IFERROR(INDEX('Source - Billing Aug26'!$C$5:$C$773,MATCH(A654,'Source - Billing Aug26'!$E$5:$E$773,0)),""))</f>
        <v/>
      </c>
    </row>
    <row r="655" customFormat="false" ht="15" hidden="false" customHeight="true" outlineLevel="0" collapsed="false">
      <c r="A655" s="26" t="str">
        <f aca="false">'Source - Inventory'!A645</f>
        <v>EW-0621</v>
      </c>
      <c r="B655" s="26" t="str">
        <f aca="false">'Source - Inventory'!B645</f>
        <v>Eastwey</v>
      </c>
      <c r="C655" s="26" t="str">
        <f aca="false">'Source - Inventory'!G645</f>
        <v>OPEN</v>
      </c>
      <c r="D655" s="26" t="str">
        <f aca="false">'Source - Inventory'!J645</f>
        <v>OCCUPIED</v>
      </c>
      <c r="E655" s="26" t="str">
        <f aca="false">'Source - Inventory'!L645</f>
        <v>WL-01004</v>
      </c>
      <c r="F655" s="26" t="str">
        <f aca="false">'Source - Inventory'!M645</f>
        <v>Joseph Lopez</v>
      </c>
      <c r="G655" s="26" t="n">
        <f aca="false">'Source - Inventory'!E645</f>
        <v>80</v>
      </c>
      <c r="H655" s="28" t="n">
        <f aca="false">'Source - Inventory'!O645</f>
        <v>61.6</v>
      </c>
      <c r="I655" s="28" t="n">
        <f aca="false">IF(D655="OCCUPIED",ROUNDUP(H655,0),"")</f>
        <v>62</v>
      </c>
      <c r="J655" s="28" t="n">
        <f aca="false">IF(D655="OCCUPIED",MAX(G655,I655),"")</f>
        <v>80</v>
      </c>
      <c r="K655" s="28" t="n">
        <f aca="false">IF(D655&lt;&gt;"OCCUPIED","",IF(C655="COVERED",Covered_Rate,Open_Rate))</f>
        <v>7.55</v>
      </c>
      <c r="L655" s="39" t="n">
        <f aca="false">IF(D655="OCCUPIED",J655*K655,"")</f>
        <v>604</v>
      </c>
      <c r="M655" s="26" t="n">
        <f aca="false">IF(D655&lt;&gt;"OCCUPIED","",COUNTIFS('Source - Billing Aug26'!$E$5:$E$773,A655,'Source - Billing Aug26'!$B$5:$B$773,Billing_Month,'Source - Billing Aug26'!$H$5:$H$773,"MONTHLY_MOORAGE"))</f>
        <v>1</v>
      </c>
      <c r="N655" s="28" t="n">
        <f aca="false">IF(M655=0,"",SUMIFS('Source - Billing Aug26'!$I$5:$I$773,'Source - Billing Aug26'!$E$5:$E$773,A655,'Source - Billing Aug26'!$B$5:$B$773,Billing_Month,'Source - Billing Aug26'!$H$5:$H$773,"MONTHLY_MOORAGE"))</f>
        <v>80</v>
      </c>
      <c r="O655" s="28" t="n">
        <f aca="false">IF(M655=0,"",SUMIFS('Source - Billing Aug26'!$L$5:$L$773,'Source - Billing Aug26'!$E$5:$E$773,A655,'Source - Billing Aug26'!$B$5:$B$773,Billing_Month,'Source - Billing Aug26'!$H$5:$H$773,"MONTHLY_MOORAGE"))</f>
        <v>7.55</v>
      </c>
      <c r="P655" s="39" t="n">
        <f aca="false">IF(D655&lt;&gt;"OCCUPIED","",SUMIFS('Source - Billing Aug26'!$M$5:$M$773,'Source - Billing Aug26'!$E$5:$E$773,A655,'Source - Billing Aug26'!$B$5:$B$773,Billing_Month,'Source - Billing Aug26'!$H$5:$H$773,"MONTHLY_MOORAGE"))</f>
        <v>604</v>
      </c>
      <c r="Q655" s="39" t="n">
        <f aca="false">IF(D655&lt;&gt;"OCCUPIED","",P655-L655)</f>
        <v>0</v>
      </c>
      <c r="R655" s="26" t="str">
        <f aca="false">IF(D655&lt;&gt;"OCCUPIED","OUT OF SCOPE",IF(M655=0,"MISSING AUGUST BILL",IF(M655&gt;1,"DUPLICATE BILL",IF(ABS(Q655)&lt;0.01,"MATCH",IF(Q655&gt;0,"OVERBILLED","UNDERBILLED")))))</f>
        <v>MATCH</v>
      </c>
      <c r="S655" s="26" t="str">
        <f aca="false">IF(M655=0,"",IFERROR(INDEX('Source - Billing Aug26'!$C$5:$C$773,MATCH(A655,'Source - Billing Aug26'!$E$5:$E$773,0)),""))</f>
        <v>AC-EW-0621</v>
      </c>
    </row>
    <row r="656" customFormat="false" ht="15" hidden="false" customHeight="true" outlineLevel="0" collapsed="false">
      <c r="A656" s="26" t="str">
        <f aca="false">'Source - Inventory'!A646</f>
        <v>EW-0622</v>
      </c>
      <c r="B656" s="26" t="str">
        <f aca="false">'Source - Inventory'!B646</f>
        <v>Eastwey</v>
      </c>
      <c r="C656" s="26" t="str">
        <f aca="false">'Source - Inventory'!G646</f>
        <v>OPEN</v>
      </c>
      <c r="D656" s="26" t="str">
        <f aca="false">'Source - Inventory'!J646</f>
        <v>VACANT</v>
      </c>
      <c r="E656" s="26" t="n">
        <f aca="false">'Source - Inventory'!L646</f>
        <v>0</v>
      </c>
      <c r="F656" s="26" t="n">
        <f aca="false">'Source - Inventory'!M646</f>
        <v>0</v>
      </c>
      <c r="G656" s="26" t="n">
        <f aca="false">'Source - Inventory'!E646</f>
        <v>70</v>
      </c>
      <c r="H656" s="28" t="n">
        <f aca="false">'Source - Inventory'!O646</f>
        <v>0</v>
      </c>
      <c r="I656" s="28" t="str">
        <f aca="false">IF(D656="OCCUPIED",ROUNDUP(H656,0),"")</f>
        <v/>
      </c>
      <c r="J656" s="28" t="str">
        <f aca="false">IF(D656="OCCUPIED",MAX(G656,I656),"")</f>
        <v/>
      </c>
      <c r="K656" s="28" t="str">
        <f aca="false">IF(D656&lt;&gt;"OCCUPIED","",IF(C656="COVERED",Covered_Rate,Open_Rate))</f>
        <v/>
      </c>
      <c r="L656" s="39" t="str">
        <f aca="false">IF(D656="OCCUPIED",J656*K656,"")</f>
        <v/>
      </c>
      <c r="M656" s="26" t="str">
        <f aca="false">IF(D656&lt;&gt;"OCCUPIED","",COUNTIFS('Source - Billing Aug26'!$E$5:$E$773,A656,'Source - Billing Aug26'!$B$5:$B$773,Billing_Month,'Source - Billing Aug26'!$H$5:$H$773,"MONTHLY_MOORAGE"))</f>
        <v/>
      </c>
      <c r="N656" s="28" t="n">
        <f aca="false">IF(M656=0,"",SUMIFS('Source - Billing Aug26'!$I$5:$I$773,'Source - Billing Aug26'!$E$5:$E$773,A656,'Source - Billing Aug26'!$B$5:$B$773,Billing_Month,'Source - Billing Aug26'!$H$5:$H$773,"MONTHLY_MOORAGE"))</f>
        <v>0</v>
      </c>
      <c r="O656" s="28" t="n">
        <f aca="false">IF(M656=0,"",SUMIFS('Source - Billing Aug26'!$L$5:$L$773,'Source - Billing Aug26'!$E$5:$E$773,A656,'Source - Billing Aug26'!$B$5:$B$773,Billing_Month,'Source - Billing Aug26'!$H$5:$H$773,"MONTHLY_MOORAGE"))</f>
        <v>0</v>
      </c>
      <c r="P656" s="39" t="str">
        <f aca="false">IF(D656&lt;&gt;"OCCUPIED","",SUMIFS('Source - Billing Aug26'!$M$5:$M$773,'Source - Billing Aug26'!$E$5:$E$773,A656,'Source - Billing Aug26'!$B$5:$B$773,Billing_Month,'Source - Billing Aug26'!$H$5:$H$773,"MONTHLY_MOORAGE"))</f>
        <v/>
      </c>
      <c r="Q656" s="39" t="str">
        <f aca="false">IF(D656&lt;&gt;"OCCUPIED","",P656-L656)</f>
        <v/>
      </c>
      <c r="R656" s="26" t="str">
        <f aca="false">IF(D656&lt;&gt;"OCCUPIED","OUT OF SCOPE",IF(M656=0,"MISSING AUGUST BILL",IF(M656&gt;1,"DUPLICATE BILL",IF(ABS(Q656)&lt;0.01,"MATCH",IF(Q656&gt;0,"OVERBILLED","UNDERBILLED")))))</f>
        <v>OUT OF SCOPE</v>
      </c>
      <c r="S656" s="26" t="str">
        <f aca="false">IF(M656=0,"",IFERROR(INDEX('Source - Billing Aug26'!$C$5:$C$773,MATCH(A656,'Source - Billing Aug26'!$E$5:$E$773,0)),""))</f>
        <v/>
      </c>
    </row>
    <row r="657" customFormat="false" ht="15" hidden="false" customHeight="true" outlineLevel="0" collapsed="false">
      <c r="A657" s="26" t="str">
        <f aca="false">'Source - Inventory'!A647</f>
        <v>EW-0623</v>
      </c>
      <c r="B657" s="26" t="str">
        <f aca="false">'Source - Inventory'!B647</f>
        <v>Eastwey</v>
      </c>
      <c r="C657" s="26" t="str">
        <f aca="false">'Source - Inventory'!G647</f>
        <v>OPEN</v>
      </c>
      <c r="D657" s="26" t="str">
        <f aca="false">'Source - Inventory'!J647</f>
        <v>OCCUPIED</v>
      </c>
      <c r="E657" s="26" t="str">
        <f aca="false">'Source - Inventory'!L647</f>
        <v>WL-02886</v>
      </c>
      <c r="F657" s="26" t="str">
        <f aca="false">'Source - Inventory'!M647</f>
        <v>Sarah Woods</v>
      </c>
      <c r="G657" s="26" t="n">
        <f aca="false">'Source - Inventory'!E647</f>
        <v>32</v>
      </c>
      <c r="H657" s="28" t="n">
        <f aca="false">'Source - Inventory'!O647</f>
        <v>61.8</v>
      </c>
      <c r="I657" s="28" t="n">
        <f aca="false">IF(D657="OCCUPIED",ROUNDUP(H657,0),"")</f>
        <v>62</v>
      </c>
      <c r="J657" s="28" t="n">
        <f aca="false">IF(D657="OCCUPIED",MAX(G657,I657),"")</f>
        <v>62</v>
      </c>
      <c r="K657" s="28" t="n">
        <f aca="false">IF(D657&lt;&gt;"OCCUPIED","",IF(C657="COVERED",Covered_Rate,Open_Rate))</f>
        <v>7.55</v>
      </c>
      <c r="L657" s="39" t="n">
        <f aca="false">IF(D657="OCCUPIED",J657*K657,"")</f>
        <v>468.1</v>
      </c>
      <c r="M657" s="26" t="n">
        <f aca="false">IF(D657&lt;&gt;"OCCUPIED","",COUNTIFS('Source - Billing Aug26'!$E$5:$E$773,A657,'Source - Billing Aug26'!$B$5:$B$773,Billing_Month,'Source - Billing Aug26'!$H$5:$H$773,"MONTHLY_MOORAGE"))</f>
        <v>1</v>
      </c>
      <c r="N657" s="28" t="n">
        <f aca="false">IF(M657=0,"",SUMIFS('Source - Billing Aug26'!$I$5:$I$773,'Source - Billing Aug26'!$E$5:$E$773,A657,'Source - Billing Aug26'!$B$5:$B$773,Billing_Month,'Source - Billing Aug26'!$H$5:$H$773,"MONTHLY_MOORAGE"))</f>
        <v>62</v>
      </c>
      <c r="O657" s="28" t="n">
        <f aca="false">IF(M657=0,"",SUMIFS('Source - Billing Aug26'!$L$5:$L$773,'Source - Billing Aug26'!$E$5:$E$773,A657,'Source - Billing Aug26'!$B$5:$B$773,Billing_Month,'Source - Billing Aug26'!$H$5:$H$773,"MONTHLY_MOORAGE"))</f>
        <v>7.55</v>
      </c>
      <c r="P657" s="39" t="n">
        <f aca="false">IF(D657&lt;&gt;"OCCUPIED","",SUMIFS('Source - Billing Aug26'!$M$5:$M$773,'Source - Billing Aug26'!$E$5:$E$773,A657,'Source - Billing Aug26'!$B$5:$B$773,Billing_Month,'Source - Billing Aug26'!$H$5:$H$773,"MONTHLY_MOORAGE"))</f>
        <v>468.1</v>
      </c>
      <c r="Q657" s="39" t="n">
        <f aca="false">IF(D657&lt;&gt;"OCCUPIED","",P657-L657)</f>
        <v>0</v>
      </c>
      <c r="R657" s="26" t="str">
        <f aca="false">IF(D657&lt;&gt;"OCCUPIED","OUT OF SCOPE",IF(M657=0,"MISSING AUGUST BILL",IF(M657&gt;1,"DUPLICATE BILL",IF(ABS(Q657)&lt;0.01,"MATCH",IF(Q657&gt;0,"OVERBILLED","UNDERBILLED")))))</f>
        <v>MATCH</v>
      </c>
      <c r="S657" s="26" t="str">
        <f aca="false">IF(M657=0,"",IFERROR(INDEX('Source - Billing Aug26'!$C$5:$C$773,MATCH(A657,'Source - Billing Aug26'!$E$5:$E$773,0)),""))</f>
        <v>AC-EW-0623</v>
      </c>
    </row>
    <row r="658" customFormat="false" ht="15" hidden="false" customHeight="true" outlineLevel="0" collapsed="false">
      <c r="A658" s="26" t="str">
        <f aca="false">'Source - Inventory'!A648</f>
        <v>EW-0624</v>
      </c>
      <c r="B658" s="26" t="str">
        <f aca="false">'Source - Inventory'!B648</f>
        <v>Eastwey</v>
      </c>
      <c r="C658" s="26" t="str">
        <f aca="false">'Source - Inventory'!G648</f>
        <v>OPEN</v>
      </c>
      <c r="D658" s="26" t="str">
        <f aca="false">'Source - Inventory'!J648</f>
        <v>OCCUPIED</v>
      </c>
      <c r="E658" s="26" t="str">
        <f aca="false">'Source - Inventory'!L648</f>
        <v>WL-01257</v>
      </c>
      <c r="F658" s="26" t="str">
        <f aca="false">'Source - Inventory'!M648</f>
        <v>Steven Parrish</v>
      </c>
      <c r="G658" s="26" t="n">
        <f aca="false">'Source - Inventory'!E648</f>
        <v>60</v>
      </c>
      <c r="H658" s="28" t="n">
        <f aca="false">'Source - Inventory'!O648</f>
        <v>47.3</v>
      </c>
      <c r="I658" s="28" t="n">
        <f aca="false">IF(D658="OCCUPIED",ROUNDUP(H658,0),"")</f>
        <v>48</v>
      </c>
      <c r="J658" s="28" t="n">
        <f aca="false">IF(D658="OCCUPIED",MAX(G658,I658),"")</f>
        <v>60</v>
      </c>
      <c r="K658" s="28" t="n">
        <f aca="false">IF(D658&lt;&gt;"OCCUPIED","",IF(C658="COVERED",Covered_Rate,Open_Rate))</f>
        <v>7.55</v>
      </c>
      <c r="L658" s="39" t="n">
        <f aca="false">IF(D658="OCCUPIED",J658*K658,"")</f>
        <v>453</v>
      </c>
      <c r="M658" s="26" t="n">
        <f aca="false">IF(D658&lt;&gt;"OCCUPIED","",COUNTIFS('Source - Billing Aug26'!$E$5:$E$773,A658,'Source - Billing Aug26'!$B$5:$B$773,Billing_Month,'Source - Billing Aug26'!$H$5:$H$773,"MONTHLY_MOORAGE"))</f>
        <v>1</v>
      </c>
      <c r="N658" s="28" t="n">
        <f aca="false">IF(M658=0,"",SUMIFS('Source - Billing Aug26'!$I$5:$I$773,'Source - Billing Aug26'!$E$5:$E$773,A658,'Source - Billing Aug26'!$B$5:$B$773,Billing_Month,'Source - Billing Aug26'!$H$5:$H$773,"MONTHLY_MOORAGE"))</f>
        <v>60</v>
      </c>
      <c r="O658" s="28" t="n">
        <f aca="false">IF(M658=0,"",SUMIFS('Source - Billing Aug26'!$L$5:$L$773,'Source - Billing Aug26'!$E$5:$E$773,A658,'Source - Billing Aug26'!$B$5:$B$773,Billing_Month,'Source - Billing Aug26'!$H$5:$H$773,"MONTHLY_MOORAGE"))</f>
        <v>7.55</v>
      </c>
      <c r="P658" s="39" t="n">
        <f aca="false">IF(D658&lt;&gt;"OCCUPIED","",SUMIFS('Source - Billing Aug26'!$M$5:$M$773,'Source - Billing Aug26'!$E$5:$E$773,A658,'Source - Billing Aug26'!$B$5:$B$773,Billing_Month,'Source - Billing Aug26'!$H$5:$H$773,"MONTHLY_MOORAGE"))</f>
        <v>453</v>
      </c>
      <c r="Q658" s="39" t="n">
        <f aca="false">IF(D658&lt;&gt;"OCCUPIED","",P658-L658)</f>
        <v>0</v>
      </c>
      <c r="R658" s="26" t="str">
        <f aca="false">IF(D658&lt;&gt;"OCCUPIED","OUT OF SCOPE",IF(M658=0,"MISSING AUGUST BILL",IF(M658&gt;1,"DUPLICATE BILL",IF(ABS(Q658)&lt;0.01,"MATCH",IF(Q658&gt;0,"OVERBILLED","UNDERBILLED")))))</f>
        <v>MATCH</v>
      </c>
      <c r="S658" s="26" t="str">
        <f aca="false">IF(M658=0,"",IFERROR(INDEX('Source - Billing Aug26'!$C$5:$C$773,MATCH(A658,'Source - Billing Aug26'!$E$5:$E$773,0)),""))</f>
        <v>AC-EW-0624</v>
      </c>
    </row>
    <row r="659" customFormat="false" ht="15" hidden="false" customHeight="true" outlineLevel="0" collapsed="false">
      <c r="A659" s="26" t="str">
        <f aca="false">'Source - Inventory'!A649</f>
        <v>EW-0701</v>
      </c>
      <c r="B659" s="26" t="str">
        <f aca="false">'Source - Inventory'!B649</f>
        <v>Eastwey</v>
      </c>
      <c r="C659" s="26" t="str">
        <f aca="false">'Source - Inventory'!G649</f>
        <v>OPEN</v>
      </c>
      <c r="D659" s="26" t="str">
        <f aca="false">'Source - Inventory'!J649</f>
        <v>VACANT</v>
      </c>
      <c r="E659" s="26" t="n">
        <f aca="false">'Source - Inventory'!L649</f>
        <v>0</v>
      </c>
      <c r="F659" s="26" t="n">
        <f aca="false">'Source - Inventory'!M649</f>
        <v>0</v>
      </c>
      <c r="G659" s="26" t="n">
        <f aca="false">'Source - Inventory'!E649</f>
        <v>60</v>
      </c>
      <c r="H659" s="28" t="n">
        <f aca="false">'Source - Inventory'!O649</f>
        <v>0</v>
      </c>
      <c r="I659" s="28" t="str">
        <f aca="false">IF(D659="OCCUPIED",ROUNDUP(H659,0),"")</f>
        <v/>
      </c>
      <c r="J659" s="28" t="str">
        <f aca="false">IF(D659="OCCUPIED",MAX(G659,I659),"")</f>
        <v/>
      </c>
      <c r="K659" s="28" t="str">
        <f aca="false">IF(D659&lt;&gt;"OCCUPIED","",IF(C659="COVERED",Covered_Rate,Open_Rate))</f>
        <v/>
      </c>
      <c r="L659" s="39" t="str">
        <f aca="false">IF(D659="OCCUPIED",J659*K659,"")</f>
        <v/>
      </c>
      <c r="M659" s="26" t="str">
        <f aca="false">IF(D659&lt;&gt;"OCCUPIED","",COUNTIFS('Source - Billing Aug26'!$E$5:$E$773,A659,'Source - Billing Aug26'!$B$5:$B$773,Billing_Month,'Source - Billing Aug26'!$H$5:$H$773,"MONTHLY_MOORAGE"))</f>
        <v/>
      </c>
      <c r="N659" s="28" t="n">
        <f aca="false">IF(M659=0,"",SUMIFS('Source - Billing Aug26'!$I$5:$I$773,'Source - Billing Aug26'!$E$5:$E$773,A659,'Source - Billing Aug26'!$B$5:$B$773,Billing_Month,'Source - Billing Aug26'!$H$5:$H$773,"MONTHLY_MOORAGE"))</f>
        <v>0</v>
      </c>
      <c r="O659" s="28" t="n">
        <f aca="false">IF(M659=0,"",SUMIFS('Source - Billing Aug26'!$L$5:$L$773,'Source - Billing Aug26'!$E$5:$E$773,A659,'Source - Billing Aug26'!$B$5:$B$773,Billing_Month,'Source - Billing Aug26'!$H$5:$H$773,"MONTHLY_MOORAGE"))</f>
        <v>0</v>
      </c>
      <c r="P659" s="39" t="str">
        <f aca="false">IF(D659&lt;&gt;"OCCUPIED","",SUMIFS('Source - Billing Aug26'!$M$5:$M$773,'Source - Billing Aug26'!$E$5:$E$773,A659,'Source - Billing Aug26'!$B$5:$B$773,Billing_Month,'Source - Billing Aug26'!$H$5:$H$773,"MONTHLY_MOORAGE"))</f>
        <v/>
      </c>
      <c r="Q659" s="39" t="str">
        <f aca="false">IF(D659&lt;&gt;"OCCUPIED","",P659-L659)</f>
        <v/>
      </c>
      <c r="R659" s="26" t="str">
        <f aca="false">IF(D659&lt;&gt;"OCCUPIED","OUT OF SCOPE",IF(M659=0,"MISSING AUGUST BILL",IF(M659&gt;1,"DUPLICATE BILL",IF(ABS(Q659)&lt;0.01,"MATCH",IF(Q659&gt;0,"OVERBILLED","UNDERBILLED")))))</f>
        <v>OUT OF SCOPE</v>
      </c>
      <c r="S659" s="26" t="str">
        <f aca="false">IF(M659=0,"",IFERROR(INDEX('Source - Billing Aug26'!$C$5:$C$773,MATCH(A659,'Source - Billing Aug26'!$E$5:$E$773,0)),""))</f>
        <v/>
      </c>
    </row>
    <row r="660" customFormat="false" ht="15" hidden="false" customHeight="true" outlineLevel="0" collapsed="false">
      <c r="A660" s="26" t="str">
        <f aca="false">'Source - Inventory'!A650</f>
        <v>EW-0702</v>
      </c>
      <c r="B660" s="26" t="str">
        <f aca="false">'Source - Inventory'!B650</f>
        <v>Eastwey</v>
      </c>
      <c r="C660" s="26" t="str">
        <f aca="false">'Source - Inventory'!G650</f>
        <v>OPEN</v>
      </c>
      <c r="D660" s="26" t="str">
        <f aca="false">'Source - Inventory'!J650</f>
        <v>OCCUPIED</v>
      </c>
      <c r="E660" s="26" t="str">
        <f aca="false">'Source - Inventory'!L650</f>
        <v>WL-02343</v>
      </c>
      <c r="F660" s="26" t="str">
        <f aca="false">'Source - Inventory'!M650</f>
        <v>Nicole Mata</v>
      </c>
      <c r="G660" s="26" t="n">
        <f aca="false">'Source - Inventory'!E650</f>
        <v>45</v>
      </c>
      <c r="H660" s="28" t="n">
        <f aca="false">'Source - Inventory'!O650</f>
        <v>24</v>
      </c>
      <c r="I660" s="28" t="n">
        <f aca="false">IF(D660="OCCUPIED",ROUNDUP(H660,0),"")</f>
        <v>24</v>
      </c>
      <c r="J660" s="28" t="n">
        <f aca="false">IF(D660="OCCUPIED",MAX(G660,I660),"")</f>
        <v>45</v>
      </c>
      <c r="K660" s="28" t="n">
        <f aca="false">IF(D660&lt;&gt;"OCCUPIED","",IF(C660="COVERED",Covered_Rate,Open_Rate))</f>
        <v>7.55</v>
      </c>
      <c r="L660" s="39" t="n">
        <f aca="false">IF(D660="OCCUPIED",J660*K660,"")</f>
        <v>339.75</v>
      </c>
      <c r="M660" s="26" t="n">
        <f aca="false">IF(D660&lt;&gt;"OCCUPIED","",COUNTIFS('Source - Billing Aug26'!$E$5:$E$773,A660,'Source - Billing Aug26'!$B$5:$B$773,Billing_Month,'Source - Billing Aug26'!$H$5:$H$773,"MONTHLY_MOORAGE"))</f>
        <v>1</v>
      </c>
      <c r="N660" s="28" t="n">
        <f aca="false">IF(M660=0,"",SUMIFS('Source - Billing Aug26'!$I$5:$I$773,'Source - Billing Aug26'!$E$5:$E$773,A660,'Source - Billing Aug26'!$B$5:$B$773,Billing_Month,'Source - Billing Aug26'!$H$5:$H$773,"MONTHLY_MOORAGE"))</f>
        <v>45</v>
      </c>
      <c r="O660" s="28" t="n">
        <f aca="false">IF(M660=0,"",SUMIFS('Source - Billing Aug26'!$L$5:$L$773,'Source - Billing Aug26'!$E$5:$E$773,A660,'Source - Billing Aug26'!$B$5:$B$773,Billing_Month,'Source - Billing Aug26'!$H$5:$H$773,"MONTHLY_MOORAGE"))</f>
        <v>7.55</v>
      </c>
      <c r="P660" s="39" t="n">
        <f aca="false">IF(D660&lt;&gt;"OCCUPIED","",SUMIFS('Source - Billing Aug26'!$M$5:$M$773,'Source - Billing Aug26'!$E$5:$E$773,A660,'Source - Billing Aug26'!$B$5:$B$773,Billing_Month,'Source - Billing Aug26'!$H$5:$H$773,"MONTHLY_MOORAGE"))</f>
        <v>339.75</v>
      </c>
      <c r="Q660" s="39" t="n">
        <f aca="false">IF(D660&lt;&gt;"OCCUPIED","",P660-L660)</f>
        <v>0</v>
      </c>
      <c r="R660" s="26" t="str">
        <f aca="false">IF(D660&lt;&gt;"OCCUPIED","OUT OF SCOPE",IF(M660=0,"MISSING AUGUST BILL",IF(M660&gt;1,"DUPLICATE BILL",IF(ABS(Q660)&lt;0.01,"MATCH",IF(Q660&gt;0,"OVERBILLED","UNDERBILLED")))))</f>
        <v>MATCH</v>
      </c>
      <c r="S660" s="26" t="str">
        <f aca="false">IF(M660=0,"",IFERROR(INDEX('Source - Billing Aug26'!$C$5:$C$773,MATCH(A660,'Source - Billing Aug26'!$E$5:$E$773,0)),""))</f>
        <v>AC-EW-0702</v>
      </c>
    </row>
    <row r="661" customFormat="false" ht="15" hidden="false" customHeight="true" outlineLevel="0" collapsed="false">
      <c r="A661" s="26" t="str">
        <f aca="false">'Source - Inventory'!A651</f>
        <v>EW-0703</v>
      </c>
      <c r="B661" s="26" t="str">
        <f aca="false">'Source - Inventory'!B651</f>
        <v>Eastwey</v>
      </c>
      <c r="C661" s="26" t="str">
        <f aca="false">'Source - Inventory'!G651</f>
        <v>OPEN</v>
      </c>
      <c r="D661" s="26" t="str">
        <f aca="false">'Source - Inventory'!J651</f>
        <v>OCCUPIED</v>
      </c>
      <c r="E661" s="26" t="str">
        <f aca="false">'Source - Inventory'!L651</f>
        <v>WL-01158</v>
      </c>
      <c r="F661" s="26" t="str">
        <f aca="false">'Source - Inventory'!M651</f>
        <v>Scott Gutierrez</v>
      </c>
      <c r="G661" s="26" t="n">
        <f aca="false">'Source - Inventory'!E651</f>
        <v>32</v>
      </c>
      <c r="H661" s="28" t="n">
        <f aca="false">'Source - Inventory'!O651</f>
        <v>51.2</v>
      </c>
      <c r="I661" s="28" t="n">
        <f aca="false">IF(D661="OCCUPIED",ROUNDUP(H661,0),"")</f>
        <v>52</v>
      </c>
      <c r="J661" s="28" t="n">
        <f aca="false">IF(D661="OCCUPIED",MAX(G661,I661),"")</f>
        <v>52</v>
      </c>
      <c r="K661" s="28" t="n">
        <f aca="false">IF(D661&lt;&gt;"OCCUPIED","",IF(C661="COVERED",Covered_Rate,Open_Rate))</f>
        <v>7.55</v>
      </c>
      <c r="L661" s="39" t="n">
        <f aca="false">IF(D661="OCCUPIED",J661*K661,"")</f>
        <v>392.6</v>
      </c>
      <c r="M661" s="26" t="n">
        <f aca="false">IF(D661&lt;&gt;"OCCUPIED","",COUNTIFS('Source - Billing Aug26'!$E$5:$E$773,A661,'Source - Billing Aug26'!$B$5:$B$773,Billing_Month,'Source - Billing Aug26'!$H$5:$H$773,"MONTHLY_MOORAGE"))</f>
        <v>1</v>
      </c>
      <c r="N661" s="28" t="n">
        <f aca="false">IF(M661=0,"",SUMIFS('Source - Billing Aug26'!$I$5:$I$773,'Source - Billing Aug26'!$E$5:$E$773,A661,'Source - Billing Aug26'!$B$5:$B$773,Billing_Month,'Source - Billing Aug26'!$H$5:$H$773,"MONTHLY_MOORAGE"))</f>
        <v>52</v>
      </c>
      <c r="O661" s="28" t="n">
        <f aca="false">IF(M661=0,"",SUMIFS('Source - Billing Aug26'!$L$5:$L$773,'Source - Billing Aug26'!$E$5:$E$773,A661,'Source - Billing Aug26'!$B$5:$B$773,Billing_Month,'Source - Billing Aug26'!$H$5:$H$773,"MONTHLY_MOORAGE"))</f>
        <v>7.55</v>
      </c>
      <c r="P661" s="39" t="n">
        <f aca="false">IF(D661&lt;&gt;"OCCUPIED","",SUMIFS('Source - Billing Aug26'!$M$5:$M$773,'Source - Billing Aug26'!$E$5:$E$773,A661,'Source - Billing Aug26'!$B$5:$B$773,Billing_Month,'Source - Billing Aug26'!$H$5:$H$773,"MONTHLY_MOORAGE"))</f>
        <v>392.6</v>
      </c>
      <c r="Q661" s="39" t="n">
        <f aca="false">IF(D661&lt;&gt;"OCCUPIED","",P661-L661)</f>
        <v>0</v>
      </c>
      <c r="R661" s="26" t="str">
        <f aca="false">IF(D661&lt;&gt;"OCCUPIED","OUT OF SCOPE",IF(M661=0,"MISSING AUGUST BILL",IF(M661&gt;1,"DUPLICATE BILL",IF(ABS(Q661)&lt;0.01,"MATCH",IF(Q661&gt;0,"OVERBILLED","UNDERBILLED")))))</f>
        <v>MATCH</v>
      </c>
      <c r="S661" s="26" t="str">
        <f aca="false">IF(M661=0,"",IFERROR(INDEX('Source - Billing Aug26'!$C$5:$C$773,MATCH(A661,'Source - Billing Aug26'!$E$5:$E$773,0)),""))</f>
        <v>AC-EW-0703</v>
      </c>
    </row>
    <row r="662" customFormat="false" ht="15" hidden="false" customHeight="true" outlineLevel="0" collapsed="false">
      <c r="A662" s="26" t="str">
        <f aca="false">'Source - Inventory'!A652</f>
        <v>EW-0704</v>
      </c>
      <c r="B662" s="26" t="str">
        <f aca="false">'Source - Inventory'!B652</f>
        <v>Eastwey</v>
      </c>
      <c r="C662" s="26" t="str">
        <f aca="false">'Source - Inventory'!G652</f>
        <v>OPEN</v>
      </c>
      <c r="D662" s="26" t="str">
        <f aca="false">'Source - Inventory'!J652</f>
        <v>OCCUPIED</v>
      </c>
      <c r="E662" s="26" t="str">
        <f aca="false">'Source - Inventory'!L652</f>
        <v>WL-03717</v>
      </c>
      <c r="F662" s="26" t="str">
        <f aca="false">'Source - Inventory'!M652</f>
        <v>Roy Schmitt</v>
      </c>
      <c r="G662" s="26" t="n">
        <f aca="false">'Source - Inventory'!E652</f>
        <v>32</v>
      </c>
      <c r="H662" s="28" t="n">
        <f aca="false">'Source - Inventory'!O652</f>
        <v>44.2</v>
      </c>
      <c r="I662" s="28" t="n">
        <f aca="false">IF(D662="OCCUPIED",ROUNDUP(H662,0),"")</f>
        <v>45</v>
      </c>
      <c r="J662" s="28" t="n">
        <f aca="false">IF(D662="OCCUPIED",MAX(G662,I662),"")</f>
        <v>45</v>
      </c>
      <c r="K662" s="28" t="n">
        <f aca="false">IF(D662&lt;&gt;"OCCUPIED","",IF(C662="COVERED",Covered_Rate,Open_Rate))</f>
        <v>7.55</v>
      </c>
      <c r="L662" s="39" t="n">
        <f aca="false">IF(D662="OCCUPIED",J662*K662,"")</f>
        <v>339.75</v>
      </c>
      <c r="M662" s="26" t="n">
        <f aca="false">IF(D662&lt;&gt;"OCCUPIED","",COUNTIFS('Source - Billing Aug26'!$E$5:$E$773,A662,'Source - Billing Aug26'!$B$5:$B$773,Billing_Month,'Source - Billing Aug26'!$H$5:$H$773,"MONTHLY_MOORAGE"))</f>
        <v>1</v>
      </c>
      <c r="N662" s="28" t="n">
        <f aca="false">IF(M662=0,"",SUMIFS('Source - Billing Aug26'!$I$5:$I$773,'Source - Billing Aug26'!$E$5:$E$773,A662,'Source - Billing Aug26'!$B$5:$B$773,Billing_Month,'Source - Billing Aug26'!$H$5:$H$773,"MONTHLY_MOORAGE"))</f>
        <v>45</v>
      </c>
      <c r="O662" s="28" t="n">
        <f aca="false">IF(M662=0,"",SUMIFS('Source - Billing Aug26'!$L$5:$L$773,'Source - Billing Aug26'!$E$5:$E$773,A662,'Source - Billing Aug26'!$B$5:$B$773,Billing_Month,'Source - Billing Aug26'!$H$5:$H$773,"MONTHLY_MOORAGE"))</f>
        <v>7.55</v>
      </c>
      <c r="P662" s="39" t="n">
        <f aca="false">IF(D662&lt;&gt;"OCCUPIED","",SUMIFS('Source - Billing Aug26'!$M$5:$M$773,'Source - Billing Aug26'!$E$5:$E$773,A662,'Source - Billing Aug26'!$B$5:$B$773,Billing_Month,'Source - Billing Aug26'!$H$5:$H$773,"MONTHLY_MOORAGE"))</f>
        <v>339.75</v>
      </c>
      <c r="Q662" s="39" t="n">
        <f aca="false">IF(D662&lt;&gt;"OCCUPIED","",P662-L662)</f>
        <v>0</v>
      </c>
      <c r="R662" s="26" t="str">
        <f aca="false">IF(D662&lt;&gt;"OCCUPIED","OUT OF SCOPE",IF(M662=0,"MISSING AUGUST BILL",IF(M662&gt;1,"DUPLICATE BILL",IF(ABS(Q662)&lt;0.01,"MATCH",IF(Q662&gt;0,"OVERBILLED","UNDERBILLED")))))</f>
        <v>MATCH</v>
      </c>
      <c r="S662" s="26" t="str">
        <f aca="false">IF(M662=0,"",IFERROR(INDEX('Source - Billing Aug26'!$C$5:$C$773,MATCH(A662,'Source - Billing Aug26'!$E$5:$E$773,0)),""))</f>
        <v>AC-EW-0704</v>
      </c>
    </row>
    <row r="663" customFormat="false" ht="15" hidden="false" customHeight="true" outlineLevel="0" collapsed="false">
      <c r="A663" s="26" t="str">
        <f aca="false">'Source - Inventory'!A653</f>
        <v>EW-0705</v>
      </c>
      <c r="B663" s="26" t="str">
        <f aca="false">'Source - Inventory'!B653</f>
        <v>Eastwey</v>
      </c>
      <c r="C663" s="26" t="str">
        <f aca="false">'Source - Inventory'!G653</f>
        <v>OPEN</v>
      </c>
      <c r="D663" s="26" t="str">
        <f aca="false">'Source - Inventory'!J653</f>
        <v>OCCUPIED</v>
      </c>
      <c r="E663" s="26" t="str">
        <f aca="false">'Source - Inventory'!L653</f>
        <v>WL-01681</v>
      </c>
      <c r="F663" s="26" t="str">
        <f aca="false">'Source - Inventory'!M653</f>
        <v>Trevor Jones</v>
      </c>
      <c r="G663" s="26" t="n">
        <f aca="false">'Source - Inventory'!E653</f>
        <v>40</v>
      </c>
      <c r="H663" s="28" t="n">
        <f aca="false">'Source - Inventory'!O653</f>
        <v>50.3</v>
      </c>
      <c r="I663" s="28" t="n">
        <f aca="false">IF(D663="OCCUPIED",ROUNDUP(H663,0),"")</f>
        <v>51</v>
      </c>
      <c r="J663" s="28" t="n">
        <f aca="false">IF(D663="OCCUPIED",MAX(G663,I663),"")</f>
        <v>51</v>
      </c>
      <c r="K663" s="28" t="n">
        <f aca="false">IF(D663&lt;&gt;"OCCUPIED","",IF(C663="COVERED",Covered_Rate,Open_Rate))</f>
        <v>7.55</v>
      </c>
      <c r="L663" s="39" t="n">
        <f aca="false">IF(D663="OCCUPIED",J663*K663,"")</f>
        <v>385.05</v>
      </c>
      <c r="M663" s="26" t="n">
        <f aca="false">IF(D663&lt;&gt;"OCCUPIED","",COUNTIFS('Source - Billing Aug26'!$E$5:$E$773,A663,'Source - Billing Aug26'!$B$5:$B$773,Billing_Month,'Source - Billing Aug26'!$H$5:$H$773,"MONTHLY_MOORAGE"))</f>
        <v>1</v>
      </c>
      <c r="N663" s="28" t="n">
        <f aca="false">IF(M663=0,"",SUMIFS('Source - Billing Aug26'!$I$5:$I$773,'Source - Billing Aug26'!$E$5:$E$773,A663,'Source - Billing Aug26'!$B$5:$B$773,Billing_Month,'Source - Billing Aug26'!$H$5:$H$773,"MONTHLY_MOORAGE"))</f>
        <v>51</v>
      </c>
      <c r="O663" s="28" t="n">
        <f aca="false">IF(M663=0,"",SUMIFS('Source - Billing Aug26'!$L$5:$L$773,'Source - Billing Aug26'!$E$5:$E$773,A663,'Source - Billing Aug26'!$B$5:$B$773,Billing_Month,'Source - Billing Aug26'!$H$5:$H$773,"MONTHLY_MOORAGE"))</f>
        <v>7.55</v>
      </c>
      <c r="P663" s="39" t="n">
        <f aca="false">IF(D663&lt;&gt;"OCCUPIED","",SUMIFS('Source - Billing Aug26'!$M$5:$M$773,'Source - Billing Aug26'!$E$5:$E$773,A663,'Source - Billing Aug26'!$B$5:$B$773,Billing_Month,'Source - Billing Aug26'!$H$5:$H$773,"MONTHLY_MOORAGE"))</f>
        <v>385.05</v>
      </c>
      <c r="Q663" s="39" t="n">
        <f aca="false">IF(D663&lt;&gt;"OCCUPIED","",P663-L663)</f>
        <v>0</v>
      </c>
      <c r="R663" s="26" t="str">
        <f aca="false">IF(D663&lt;&gt;"OCCUPIED","OUT OF SCOPE",IF(M663=0,"MISSING AUGUST BILL",IF(M663&gt;1,"DUPLICATE BILL",IF(ABS(Q663)&lt;0.01,"MATCH",IF(Q663&gt;0,"OVERBILLED","UNDERBILLED")))))</f>
        <v>MATCH</v>
      </c>
      <c r="S663" s="26" t="str">
        <f aca="false">IF(M663=0,"",IFERROR(INDEX('Source - Billing Aug26'!$C$5:$C$773,MATCH(A663,'Source - Billing Aug26'!$E$5:$E$773,0)),""))</f>
        <v>AC-EW-0705</v>
      </c>
    </row>
    <row r="664" customFormat="false" ht="15" hidden="false" customHeight="true" outlineLevel="0" collapsed="false">
      <c r="A664" s="26" t="str">
        <f aca="false">'Source - Inventory'!A654</f>
        <v>EW-0706</v>
      </c>
      <c r="B664" s="26" t="str">
        <f aca="false">'Source - Inventory'!B654</f>
        <v>Eastwey</v>
      </c>
      <c r="C664" s="26" t="str">
        <f aca="false">'Source - Inventory'!G654</f>
        <v>OPEN</v>
      </c>
      <c r="D664" s="26" t="str">
        <f aca="false">'Source - Inventory'!J654</f>
        <v>OCCUPIED</v>
      </c>
      <c r="E664" s="26" t="str">
        <f aca="false">'Source - Inventory'!L654</f>
        <v>WL-03502</v>
      </c>
      <c r="F664" s="26" t="str">
        <f aca="false">'Source - Inventory'!M654</f>
        <v>Jennifer Bryant</v>
      </c>
      <c r="G664" s="26" t="n">
        <f aca="false">'Source - Inventory'!E654</f>
        <v>36</v>
      </c>
      <c r="H664" s="28" t="n">
        <f aca="false">'Source - Inventory'!O654</f>
        <v>42.5</v>
      </c>
      <c r="I664" s="28" t="n">
        <f aca="false">IF(D664="OCCUPIED",ROUNDUP(H664,0),"")</f>
        <v>43</v>
      </c>
      <c r="J664" s="28" t="n">
        <f aca="false">IF(D664="OCCUPIED",MAX(G664,I664),"")</f>
        <v>43</v>
      </c>
      <c r="K664" s="28" t="n">
        <f aca="false">IF(D664&lt;&gt;"OCCUPIED","",IF(C664="COVERED",Covered_Rate,Open_Rate))</f>
        <v>7.55</v>
      </c>
      <c r="L664" s="39" t="n">
        <f aca="false">IF(D664="OCCUPIED",J664*K664,"")</f>
        <v>324.65</v>
      </c>
      <c r="M664" s="26" t="n">
        <f aca="false">IF(D664&lt;&gt;"OCCUPIED","",COUNTIFS('Source - Billing Aug26'!$E$5:$E$773,A664,'Source - Billing Aug26'!$B$5:$B$773,Billing_Month,'Source - Billing Aug26'!$H$5:$H$773,"MONTHLY_MOORAGE"))</f>
        <v>1</v>
      </c>
      <c r="N664" s="28" t="n">
        <f aca="false">IF(M664=0,"",SUMIFS('Source - Billing Aug26'!$I$5:$I$773,'Source - Billing Aug26'!$E$5:$E$773,A664,'Source - Billing Aug26'!$B$5:$B$773,Billing_Month,'Source - Billing Aug26'!$H$5:$H$773,"MONTHLY_MOORAGE"))</f>
        <v>43</v>
      </c>
      <c r="O664" s="28" t="n">
        <f aca="false">IF(M664=0,"",SUMIFS('Source - Billing Aug26'!$L$5:$L$773,'Source - Billing Aug26'!$E$5:$E$773,A664,'Source - Billing Aug26'!$B$5:$B$773,Billing_Month,'Source - Billing Aug26'!$H$5:$H$773,"MONTHLY_MOORAGE"))</f>
        <v>7.55</v>
      </c>
      <c r="P664" s="39" t="n">
        <f aca="false">IF(D664&lt;&gt;"OCCUPIED","",SUMIFS('Source - Billing Aug26'!$M$5:$M$773,'Source - Billing Aug26'!$E$5:$E$773,A664,'Source - Billing Aug26'!$B$5:$B$773,Billing_Month,'Source - Billing Aug26'!$H$5:$H$773,"MONTHLY_MOORAGE"))</f>
        <v>324.65</v>
      </c>
      <c r="Q664" s="39" t="n">
        <f aca="false">IF(D664&lt;&gt;"OCCUPIED","",P664-L664)</f>
        <v>0</v>
      </c>
      <c r="R664" s="26" t="str">
        <f aca="false">IF(D664&lt;&gt;"OCCUPIED","OUT OF SCOPE",IF(M664=0,"MISSING AUGUST BILL",IF(M664&gt;1,"DUPLICATE BILL",IF(ABS(Q664)&lt;0.01,"MATCH",IF(Q664&gt;0,"OVERBILLED","UNDERBILLED")))))</f>
        <v>MATCH</v>
      </c>
      <c r="S664" s="26" t="str">
        <f aca="false">IF(M664=0,"",IFERROR(INDEX('Source - Billing Aug26'!$C$5:$C$773,MATCH(A664,'Source - Billing Aug26'!$E$5:$E$773,0)),""))</f>
        <v>AC-EW-0706</v>
      </c>
    </row>
    <row r="665" customFormat="false" ht="15" hidden="false" customHeight="true" outlineLevel="0" collapsed="false">
      <c r="A665" s="26" t="str">
        <f aca="false">'Source - Inventory'!A655</f>
        <v>EW-0707</v>
      </c>
      <c r="B665" s="26" t="str">
        <f aca="false">'Source - Inventory'!B655</f>
        <v>Eastwey</v>
      </c>
      <c r="C665" s="26" t="str">
        <f aca="false">'Source - Inventory'!G655</f>
        <v>OPEN</v>
      </c>
      <c r="D665" s="26" t="str">
        <f aca="false">'Source - Inventory'!J655</f>
        <v>MAINTENANCE</v>
      </c>
      <c r="E665" s="26" t="n">
        <f aca="false">'Source - Inventory'!L655</f>
        <v>0</v>
      </c>
      <c r="F665" s="26" t="n">
        <f aca="false">'Source - Inventory'!M655</f>
        <v>0</v>
      </c>
      <c r="G665" s="26" t="n">
        <f aca="false">'Source - Inventory'!E655</f>
        <v>28</v>
      </c>
      <c r="H665" s="28" t="n">
        <f aca="false">'Source - Inventory'!O655</f>
        <v>0</v>
      </c>
      <c r="I665" s="28" t="str">
        <f aca="false">IF(D665="OCCUPIED",ROUNDUP(H665,0),"")</f>
        <v/>
      </c>
      <c r="J665" s="28" t="str">
        <f aca="false">IF(D665="OCCUPIED",MAX(G665,I665),"")</f>
        <v/>
      </c>
      <c r="K665" s="28" t="str">
        <f aca="false">IF(D665&lt;&gt;"OCCUPIED","",IF(C665="COVERED",Covered_Rate,Open_Rate))</f>
        <v/>
      </c>
      <c r="L665" s="39" t="str">
        <f aca="false">IF(D665="OCCUPIED",J665*K665,"")</f>
        <v/>
      </c>
      <c r="M665" s="26" t="str">
        <f aca="false">IF(D665&lt;&gt;"OCCUPIED","",COUNTIFS('Source - Billing Aug26'!$E$5:$E$773,A665,'Source - Billing Aug26'!$B$5:$B$773,Billing_Month,'Source - Billing Aug26'!$H$5:$H$773,"MONTHLY_MOORAGE"))</f>
        <v/>
      </c>
      <c r="N665" s="28" t="n">
        <f aca="false">IF(M665=0,"",SUMIFS('Source - Billing Aug26'!$I$5:$I$773,'Source - Billing Aug26'!$E$5:$E$773,A665,'Source - Billing Aug26'!$B$5:$B$773,Billing_Month,'Source - Billing Aug26'!$H$5:$H$773,"MONTHLY_MOORAGE"))</f>
        <v>0</v>
      </c>
      <c r="O665" s="28" t="n">
        <f aca="false">IF(M665=0,"",SUMIFS('Source - Billing Aug26'!$L$5:$L$773,'Source - Billing Aug26'!$E$5:$E$773,A665,'Source - Billing Aug26'!$B$5:$B$773,Billing_Month,'Source - Billing Aug26'!$H$5:$H$773,"MONTHLY_MOORAGE"))</f>
        <v>0</v>
      </c>
      <c r="P665" s="39" t="str">
        <f aca="false">IF(D665&lt;&gt;"OCCUPIED","",SUMIFS('Source - Billing Aug26'!$M$5:$M$773,'Source - Billing Aug26'!$E$5:$E$773,A665,'Source - Billing Aug26'!$B$5:$B$773,Billing_Month,'Source - Billing Aug26'!$H$5:$H$773,"MONTHLY_MOORAGE"))</f>
        <v/>
      </c>
      <c r="Q665" s="39" t="str">
        <f aca="false">IF(D665&lt;&gt;"OCCUPIED","",P665-L665)</f>
        <v/>
      </c>
      <c r="R665" s="26" t="str">
        <f aca="false">IF(D665&lt;&gt;"OCCUPIED","OUT OF SCOPE",IF(M665=0,"MISSING AUGUST BILL",IF(M665&gt;1,"DUPLICATE BILL",IF(ABS(Q665)&lt;0.01,"MATCH",IF(Q665&gt;0,"OVERBILLED","UNDERBILLED")))))</f>
        <v>OUT OF SCOPE</v>
      </c>
      <c r="S665" s="26" t="str">
        <f aca="false">IF(M665=0,"",IFERROR(INDEX('Source - Billing Aug26'!$C$5:$C$773,MATCH(A665,'Source - Billing Aug26'!$E$5:$E$773,0)),""))</f>
        <v/>
      </c>
    </row>
    <row r="666" customFormat="false" ht="15" hidden="false" customHeight="true" outlineLevel="0" collapsed="false">
      <c r="A666" s="26" t="str">
        <f aca="false">'Source - Inventory'!A656</f>
        <v>EW-0708</v>
      </c>
      <c r="B666" s="26" t="str">
        <f aca="false">'Source - Inventory'!B656</f>
        <v>Eastwey</v>
      </c>
      <c r="C666" s="26" t="str">
        <f aca="false">'Source - Inventory'!G656</f>
        <v>OPEN</v>
      </c>
      <c r="D666" s="26" t="str">
        <f aca="false">'Source - Inventory'!J656</f>
        <v>OCCUPIED</v>
      </c>
      <c r="E666" s="26" t="str">
        <f aca="false">'Source - Inventory'!L656</f>
        <v>WL-02872</v>
      </c>
      <c r="F666" s="26" t="str">
        <f aca="false">'Source - Inventory'!M656</f>
        <v>Jessica Fitzgerald</v>
      </c>
      <c r="G666" s="26" t="n">
        <f aca="false">'Source - Inventory'!E656</f>
        <v>50</v>
      </c>
      <c r="H666" s="28" t="n">
        <f aca="false">'Source - Inventory'!O656</f>
        <v>44.2</v>
      </c>
      <c r="I666" s="28" t="n">
        <f aca="false">IF(D666="OCCUPIED",ROUNDUP(H666,0),"")</f>
        <v>45</v>
      </c>
      <c r="J666" s="28" t="n">
        <f aca="false">IF(D666="OCCUPIED",MAX(G666,I666),"")</f>
        <v>50</v>
      </c>
      <c r="K666" s="28" t="n">
        <f aca="false">IF(D666&lt;&gt;"OCCUPIED","",IF(C666="COVERED",Covered_Rate,Open_Rate))</f>
        <v>7.55</v>
      </c>
      <c r="L666" s="39" t="n">
        <f aca="false">IF(D666="OCCUPIED",J666*K666,"")</f>
        <v>377.5</v>
      </c>
      <c r="M666" s="26" t="n">
        <f aca="false">IF(D666&lt;&gt;"OCCUPIED","",COUNTIFS('Source - Billing Aug26'!$E$5:$E$773,A666,'Source - Billing Aug26'!$B$5:$B$773,Billing_Month,'Source - Billing Aug26'!$H$5:$H$773,"MONTHLY_MOORAGE"))</f>
        <v>1</v>
      </c>
      <c r="N666" s="28" t="n">
        <f aca="false">IF(M666=0,"",SUMIFS('Source - Billing Aug26'!$I$5:$I$773,'Source - Billing Aug26'!$E$5:$E$773,A666,'Source - Billing Aug26'!$B$5:$B$773,Billing_Month,'Source - Billing Aug26'!$H$5:$H$773,"MONTHLY_MOORAGE"))</f>
        <v>50</v>
      </c>
      <c r="O666" s="28" t="n">
        <f aca="false">IF(M666=0,"",SUMIFS('Source - Billing Aug26'!$L$5:$L$773,'Source - Billing Aug26'!$E$5:$E$773,A666,'Source - Billing Aug26'!$B$5:$B$773,Billing_Month,'Source - Billing Aug26'!$H$5:$H$773,"MONTHLY_MOORAGE"))</f>
        <v>7.55</v>
      </c>
      <c r="P666" s="39" t="n">
        <f aca="false">IF(D666&lt;&gt;"OCCUPIED","",SUMIFS('Source - Billing Aug26'!$M$5:$M$773,'Source - Billing Aug26'!$E$5:$E$773,A666,'Source - Billing Aug26'!$B$5:$B$773,Billing_Month,'Source - Billing Aug26'!$H$5:$H$773,"MONTHLY_MOORAGE"))</f>
        <v>377.5</v>
      </c>
      <c r="Q666" s="39" t="n">
        <f aca="false">IF(D666&lt;&gt;"OCCUPIED","",P666-L666)</f>
        <v>0</v>
      </c>
      <c r="R666" s="26" t="str">
        <f aca="false">IF(D666&lt;&gt;"OCCUPIED","OUT OF SCOPE",IF(M666=0,"MISSING AUGUST BILL",IF(M666&gt;1,"DUPLICATE BILL",IF(ABS(Q666)&lt;0.01,"MATCH",IF(Q666&gt;0,"OVERBILLED","UNDERBILLED")))))</f>
        <v>MATCH</v>
      </c>
      <c r="S666" s="26" t="str">
        <f aca="false">IF(M666=0,"",IFERROR(INDEX('Source - Billing Aug26'!$C$5:$C$773,MATCH(A666,'Source - Billing Aug26'!$E$5:$E$773,0)),""))</f>
        <v>AC-EW-0708</v>
      </c>
    </row>
    <row r="667" customFormat="false" ht="15" hidden="false" customHeight="true" outlineLevel="0" collapsed="false">
      <c r="A667" s="26" t="str">
        <f aca="false">'Source - Inventory'!A657</f>
        <v>EW-0709</v>
      </c>
      <c r="B667" s="26" t="str">
        <f aca="false">'Source - Inventory'!B657</f>
        <v>Eastwey</v>
      </c>
      <c r="C667" s="26" t="str">
        <f aca="false">'Source - Inventory'!G657</f>
        <v>OPEN</v>
      </c>
      <c r="D667" s="26" t="str">
        <f aca="false">'Source - Inventory'!J657</f>
        <v>OCCUPIED</v>
      </c>
      <c r="E667" s="26" t="str">
        <f aca="false">'Source - Inventory'!L657</f>
        <v>WL-01255</v>
      </c>
      <c r="F667" s="26" t="str">
        <f aca="false">'Source - Inventory'!M657</f>
        <v>Dana Walker</v>
      </c>
      <c r="G667" s="26" t="n">
        <f aca="false">'Source - Inventory'!E657</f>
        <v>28</v>
      </c>
      <c r="H667" s="28" t="n">
        <f aca="false">'Source - Inventory'!O657</f>
        <v>23.6</v>
      </c>
      <c r="I667" s="28" t="n">
        <f aca="false">IF(D667="OCCUPIED",ROUNDUP(H667,0),"")</f>
        <v>24</v>
      </c>
      <c r="J667" s="28" t="n">
        <f aca="false">IF(D667="OCCUPIED",MAX(G667,I667),"")</f>
        <v>28</v>
      </c>
      <c r="K667" s="28" t="n">
        <f aca="false">IF(D667&lt;&gt;"OCCUPIED","",IF(C667="COVERED",Covered_Rate,Open_Rate))</f>
        <v>7.55</v>
      </c>
      <c r="L667" s="39" t="n">
        <f aca="false">IF(D667="OCCUPIED",J667*K667,"")</f>
        <v>211.4</v>
      </c>
      <c r="M667" s="26" t="n">
        <f aca="false">IF(D667&lt;&gt;"OCCUPIED","",COUNTIFS('Source - Billing Aug26'!$E$5:$E$773,A667,'Source - Billing Aug26'!$B$5:$B$773,Billing_Month,'Source - Billing Aug26'!$H$5:$H$773,"MONTHLY_MOORAGE"))</f>
        <v>1</v>
      </c>
      <c r="N667" s="28" t="n">
        <f aca="false">IF(M667=0,"",SUMIFS('Source - Billing Aug26'!$I$5:$I$773,'Source - Billing Aug26'!$E$5:$E$773,A667,'Source - Billing Aug26'!$B$5:$B$773,Billing_Month,'Source - Billing Aug26'!$H$5:$H$773,"MONTHLY_MOORAGE"))</f>
        <v>28</v>
      </c>
      <c r="O667" s="28" t="n">
        <f aca="false">IF(M667=0,"",SUMIFS('Source - Billing Aug26'!$L$5:$L$773,'Source - Billing Aug26'!$E$5:$E$773,A667,'Source - Billing Aug26'!$B$5:$B$773,Billing_Month,'Source - Billing Aug26'!$H$5:$H$773,"MONTHLY_MOORAGE"))</f>
        <v>7.55</v>
      </c>
      <c r="P667" s="39" t="n">
        <f aca="false">IF(D667&lt;&gt;"OCCUPIED","",SUMIFS('Source - Billing Aug26'!$M$5:$M$773,'Source - Billing Aug26'!$E$5:$E$773,A667,'Source - Billing Aug26'!$B$5:$B$773,Billing_Month,'Source - Billing Aug26'!$H$5:$H$773,"MONTHLY_MOORAGE"))</f>
        <v>211.4</v>
      </c>
      <c r="Q667" s="39" t="n">
        <f aca="false">IF(D667&lt;&gt;"OCCUPIED","",P667-L667)</f>
        <v>0</v>
      </c>
      <c r="R667" s="26" t="str">
        <f aca="false">IF(D667&lt;&gt;"OCCUPIED","OUT OF SCOPE",IF(M667=0,"MISSING AUGUST BILL",IF(M667&gt;1,"DUPLICATE BILL",IF(ABS(Q667)&lt;0.01,"MATCH",IF(Q667&gt;0,"OVERBILLED","UNDERBILLED")))))</f>
        <v>MATCH</v>
      </c>
      <c r="S667" s="26" t="str">
        <f aca="false">IF(M667=0,"",IFERROR(INDEX('Source - Billing Aug26'!$C$5:$C$773,MATCH(A667,'Source - Billing Aug26'!$E$5:$E$773,0)),""))</f>
        <v>AC-EW-0709</v>
      </c>
    </row>
    <row r="668" customFormat="false" ht="15" hidden="false" customHeight="true" outlineLevel="0" collapsed="false">
      <c r="A668" s="26" t="str">
        <f aca="false">'Source - Inventory'!A658</f>
        <v>EW-0710</v>
      </c>
      <c r="B668" s="26" t="str">
        <f aca="false">'Source - Inventory'!B658</f>
        <v>Eastwey</v>
      </c>
      <c r="C668" s="26" t="str">
        <f aca="false">'Source - Inventory'!G658</f>
        <v>OPEN</v>
      </c>
      <c r="D668" s="26" t="str">
        <f aca="false">'Source - Inventory'!J658</f>
        <v>OCCUPIED</v>
      </c>
      <c r="E668" s="26" t="str">
        <f aca="false">'Source - Inventory'!L658</f>
        <v>WL-01290</v>
      </c>
      <c r="F668" s="26" t="str">
        <f aca="false">'Source - Inventory'!M658</f>
        <v>Laura Ball</v>
      </c>
      <c r="G668" s="26" t="n">
        <f aca="false">'Source - Inventory'!E658</f>
        <v>24</v>
      </c>
      <c r="H668" s="28" t="n">
        <f aca="false">'Source - Inventory'!O658</f>
        <v>27.6</v>
      </c>
      <c r="I668" s="28" t="n">
        <f aca="false">IF(D668="OCCUPIED",ROUNDUP(H668,0),"")</f>
        <v>28</v>
      </c>
      <c r="J668" s="28" t="n">
        <f aca="false">IF(D668="OCCUPIED",MAX(G668,I668),"")</f>
        <v>28</v>
      </c>
      <c r="K668" s="28" t="n">
        <f aca="false">IF(D668&lt;&gt;"OCCUPIED","",IF(C668="COVERED",Covered_Rate,Open_Rate))</f>
        <v>7.55</v>
      </c>
      <c r="L668" s="39" t="n">
        <f aca="false">IF(D668="OCCUPIED",J668*K668,"")</f>
        <v>211.4</v>
      </c>
      <c r="M668" s="26" t="n">
        <f aca="false">IF(D668&lt;&gt;"OCCUPIED","",COUNTIFS('Source - Billing Aug26'!$E$5:$E$773,A668,'Source - Billing Aug26'!$B$5:$B$773,Billing_Month,'Source - Billing Aug26'!$H$5:$H$773,"MONTHLY_MOORAGE"))</f>
        <v>1</v>
      </c>
      <c r="N668" s="28" t="n">
        <f aca="false">IF(M668=0,"",SUMIFS('Source - Billing Aug26'!$I$5:$I$773,'Source - Billing Aug26'!$E$5:$E$773,A668,'Source - Billing Aug26'!$B$5:$B$773,Billing_Month,'Source - Billing Aug26'!$H$5:$H$773,"MONTHLY_MOORAGE"))</f>
        <v>28</v>
      </c>
      <c r="O668" s="28" t="n">
        <f aca="false">IF(M668=0,"",SUMIFS('Source - Billing Aug26'!$L$5:$L$773,'Source - Billing Aug26'!$E$5:$E$773,A668,'Source - Billing Aug26'!$B$5:$B$773,Billing_Month,'Source - Billing Aug26'!$H$5:$H$773,"MONTHLY_MOORAGE"))</f>
        <v>7.55</v>
      </c>
      <c r="P668" s="39" t="n">
        <f aca="false">IF(D668&lt;&gt;"OCCUPIED","",SUMIFS('Source - Billing Aug26'!$M$5:$M$773,'Source - Billing Aug26'!$E$5:$E$773,A668,'Source - Billing Aug26'!$B$5:$B$773,Billing_Month,'Source - Billing Aug26'!$H$5:$H$773,"MONTHLY_MOORAGE"))</f>
        <v>211.4</v>
      </c>
      <c r="Q668" s="39" t="n">
        <f aca="false">IF(D668&lt;&gt;"OCCUPIED","",P668-L668)</f>
        <v>0</v>
      </c>
      <c r="R668" s="26" t="str">
        <f aca="false">IF(D668&lt;&gt;"OCCUPIED","OUT OF SCOPE",IF(M668=0,"MISSING AUGUST BILL",IF(M668&gt;1,"DUPLICATE BILL",IF(ABS(Q668)&lt;0.01,"MATCH",IF(Q668&gt;0,"OVERBILLED","UNDERBILLED")))))</f>
        <v>MATCH</v>
      </c>
      <c r="S668" s="26" t="str">
        <f aca="false">IF(M668=0,"",IFERROR(INDEX('Source - Billing Aug26'!$C$5:$C$773,MATCH(A668,'Source - Billing Aug26'!$E$5:$E$773,0)),""))</f>
        <v>AC-EW-0710</v>
      </c>
    </row>
    <row r="669" customFormat="false" ht="15" hidden="false" customHeight="true" outlineLevel="0" collapsed="false">
      <c r="A669" s="26" t="str">
        <f aca="false">'Source - Inventory'!A659</f>
        <v>EW-0711</v>
      </c>
      <c r="B669" s="26" t="str">
        <f aca="false">'Source - Inventory'!B659</f>
        <v>Eastwey</v>
      </c>
      <c r="C669" s="26" t="str">
        <f aca="false">'Source - Inventory'!G659</f>
        <v>OPEN</v>
      </c>
      <c r="D669" s="26" t="str">
        <f aca="false">'Source - Inventory'!J659</f>
        <v>VACANT</v>
      </c>
      <c r="E669" s="26" t="n">
        <f aca="false">'Source - Inventory'!L659</f>
        <v>0</v>
      </c>
      <c r="F669" s="26" t="n">
        <f aca="false">'Source - Inventory'!M659</f>
        <v>0</v>
      </c>
      <c r="G669" s="26" t="n">
        <f aca="false">'Source - Inventory'!E659</f>
        <v>36</v>
      </c>
      <c r="H669" s="28" t="n">
        <f aca="false">'Source - Inventory'!O659</f>
        <v>0</v>
      </c>
      <c r="I669" s="28" t="str">
        <f aca="false">IF(D669="OCCUPIED",ROUNDUP(H669,0),"")</f>
        <v/>
      </c>
      <c r="J669" s="28" t="str">
        <f aca="false">IF(D669="OCCUPIED",MAX(G669,I669),"")</f>
        <v/>
      </c>
      <c r="K669" s="28" t="str">
        <f aca="false">IF(D669&lt;&gt;"OCCUPIED","",IF(C669="COVERED",Covered_Rate,Open_Rate))</f>
        <v/>
      </c>
      <c r="L669" s="39" t="str">
        <f aca="false">IF(D669="OCCUPIED",J669*K669,"")</f>
        <v/>
      </c>
      <c r="M669" s="26" t="str">
        <f aca="false">IF(D669&lt;&gt;"OCCUPIED","",COUNTIFS('Source - Billing Aug26'!$E$5:$E$773,A669,'Source - Billing Aug26'!$B$5:$B$773,Billing_Month,'Source - Billing Aug26'!$H$5:$H$773,"MONTHLY_MOORAGE"))</f>
        <v/>
      </c>
      <c r="N669" s="28" t="n">
        <f aca="false">IF(M669=0,"",SUMIFS('Source - Billing Aug26'!$I$5:$I$773,'Source - Billing Aug26'!$E$5:$E$773,A669,'Source - Billing Aug26'!$B$5:$B$773,Billing_Month,'Source - Billing Aug26'!$H$5:$H$773,"MONTHLY_MOORAGE"))</f>
        <v>0</v>
      </c>
      <c r="O669" s="28" t="n">
        <f aca="false">IF(M669=0,"",SUMIFS('Source - Billing Aug26'!$L$5:$L$773,'Source - Billing Aug26'!$E$5:$E$773,A669,'Source - Billing Aug26'!$B$5:$B$773,Billing_Month,'Source - Billing Aug26'!$H$5:$H$773,"MONTHLY_MOORAGE"))</f>
        <v>0</v>
      </c>
      <c r="P669" s="39" t="str">
        <f aca="false">IF(D669&lt;&gt;"OCCUPIED","",SUMIFS('Source - Billing Aug26'!$M$5:$M$773,'Source - Billing Aug26'!$E$5:$E$773,A669,'Source - Billing Aug26'!$B$5:$B$773,Billing_Month,'Source - Billing Aug26'!$H$5:$H$773,"MONTHLY_MOORAGE"))</f>
        <v/>
      </c>
      <c r="Q669" s="39" t="str">
        <f aca="false">IF(D669&lt;&gt;"OCCUPIED","",P669-L669)</f>
        <v/>
      </c>
      <c r="R669" s="26" t="str">
        <f aca="false">IF(D669&lt;&gt;"OCCUPIED","OUT OF SCOPE",IF(M669=0,"MISSING AUGUST BILL",IF(M669&gt;1,"DUPLICATE BILL",IF(ABS(Q669)&lt;0.01,"MATCH",IF(Q669&gt;0,"OVERBILLED","UNDERBILLED")))))</f>
        <v>OUT OF SCOPE</v>
      </c>
      <c r="S669" s="26" t="str">
        <f aca="false">IF(M669=0,"",IFERROR(INDEX('Source - Billing Aug26'!$C$5:$C$773,MATCH(A669,'Source - Billing Aug26'!$E$5:$E$773,0)),""))</f>
        <v/>
      </c>
    </row>
    <row r="670" customFormat="false" ht="15" hidden="false" customHeight="true" outlineLevel="0" collapsed="false">
      <c r="A670" s="26" t="str">
        <f aca="false">'Source - Inventory'!A660</f>
        <v>EW-0712</v>
      </c>
      <c r="B670" s="26" t="str">
        <f aca="false">'Source - Inventory'!B660</f>
        <v>Eastwey</v>
      </c>
      <c r="C670" s="26" t="str">
        <f aca="false">'Source - Inventory'!G660</f>
        <v>OPEN</v>
      </c>
      <c r="D670" s="26" t="str">
        <f aca="false">'Source - Inventory'!J660</f>
        <v>OCCUPIED</v>
      </c>
      <c r="E670" s="26" t="str">
        <f aca="false">'Source - Inventory'!L660</f>
        <v>WL-02411</v>
      </c>
      <c r="F670" s="26" t="str">
        <f aca="false">'Source - Inventory'!M660</f>
        <v>Brooke Kelly</v>
      </c>
      <c r="G670" s="26" t="n">
        <f aca="false">'Source - Inventory'!E660</f>
        <v>32</v>
      </c>
      <c r="H670" s="28" t="n">
        <f aca="false">'Source - Inventory'!O660</f>
        <v>50.6</v>
      </c>
      <c r="I670" s="28" t="n">
        <f aca="false">IF(D670="OCCUPIED",ROUNDUP(H670,0),"")</f>
        <v>51</v>
      </c>
      <c r="J670" s="28" t="n">
        <f aca="false">IF(D670="OCCUPIED",MAX(G670,I670),"")</f>
        <v>51</v>
      </c>
      <c r="K670" s="28" t="n">
        <f aca="false">IF(D670&lt;&gt;"OCCUPIED","",IF(C670="COVERED",Covered_Rate,Open_Rate))</f>
        <v>7.55</v>
      </c>
      <c r="L670" s="39" t="n">
        <f aca="false">IF(D670="OCCUPIED",J670*K670,"")</f>
        <v>385.05</v>
      </c>
      <c r="M670" s="26" t="n">
        <f aca="false">IF(D670&lt;&gt;"OCCUPIED","",COUNTIFS('Source - Billing Aug26'!$E$5:$E$773,A670,'Source - Billing Aug26'!$B$5:$B$773,Billing_Month,'Source - Billing Aug26'!$H$5:$H$773,"MONTHLY_MOORAGE"))</f>
        <v>1</v>
      </c>
      <c r="N670" s="28" t="n">
        <f aca="false">IF(M670=0,"",SUMIFS('Source - Billing Aug26'!$I$5:$I$773,'Source - Billing Aug26'!$E$5:$E$773,A670,'Source - Billing Aug26'!$B$5:$B$773,Billing_Month,'Source - Billing Aug26'!$H$5:$H$773,"MONTHLY_MOORAGE"))</f>
        <v>51</v>
      </c>
      <c r="O670" s="28" t="n">
        <f aca="false">IF(M670=0,"",SUMIFS('Source - Billing Aug26'!$L$5:$L$773,'Source - Billing Aug26'!$E$5:$E$773,A670,'Source - Billing Aug26'!$B$5:$B$773,Billing_Month,'Source - Billing Aug26'!$H$5:$H$773,"MONTHLY_MOORAGE"))</f>
        <v>7.55</v>
      </c>
      <c r="P670" s="39" t="n">
        <f aca="false">IF(D670&lt;&gt;"OCCUPIED","",SUMIFS('Source - Billing Aug26'!$M$5:$M$773,'Source - Billing Aug26'!$E$5:$E$773,A670,'Source - Billing Aug26'!$B$5:$B$773,Billing_Month,'Source - Billing Aug26'!$H$5:$H$773,"MONTHLY_MOORAGE"))</f>
        <v>385.05</v>
      </c>
      <c r="Q670" s="39" t="n">
        <f aca="false">IF(D670&lt;&gt;"OCCUPIED","",P670-L670)</f>
        <v>0</v>
      </c>
      <c r="R670" s="26" t="str">
        <f aca="false">IF(D670&lt;&gt;"OCCUPIED","OUT OF SCOPE",IF(M670=0,"MISSING AUGUST BILL",IF(M670&gt;1,"DUPLICATE BILL",IF(ABS(Q670)&lt;0.01,"MATCH",IF(Q670&gt;0,"OVERBILLED","UNDERBILLED")))))</f>
        <v>MATCH</v>
      </c>
      <c r="S670" s="26" t="str">
        <f aca="false">IF(M670=0,"",IFERROR(INDEX('Source - Billing Aug26'!$C$5:$C$773,MATCH(A670,'Source - Billing Aug26'!$E$5:$E$773,0)),""))</f>
        <v>AC-EW-0712</v>
      </c>
    </row>
    <row r="671" customFormat="false" ht="15" hidden="false" customHeight="true" outlineLevel="0" collapsed="false">
      <c r="A671" s="26" t="str">
        <f aca="false">'Source - Inventory'!A661</f>
        <v>EW-0713</v>
      </c>
      <c r="B671" s="26" t="str">
        <f aca="false">'Source - Inventory'!B661</f>
        <v>Eastwey</v>
      </c>
      <c r="C671" s="26" t="str">
        <f aca="false">'Source - Inventory'!G661</f>
        <v>OPEN</v>
      </c>
      <c r="D671" s="26" t="str">
        <f aca="false">'Source - Inventory'!J661</f>
        <v>OCCUPIED</v>
      </c>
      <c r="E671" s="26" t="str">
        <f aca="false">'Source - Inventory'!L661</f>
        <v>WL-03726</v>
      </c>
      <c r="F671" s="26" t="str">
        <f aca="false">'Source - Inventory'!M661</f>
        <v>Christina Johnson</v>
      </c>
      <c r="G671" s="26" t="n">
        <f aca="false">'Source - Inventory'!E661</f>
        <v>32</v>
      </c>
      <c r="H671" s="28" t="n">
        <f aca="false">'Source - Inventory'!O661</f>
        <v>32.3</v>
      </c>
      <c r="I671" s="28" t="n">
        <f aca="false">IF(D671="OCCUPIED",ROUNDUP(H671,0),"")</f>
        <v>33</v>
      </c>
      <c r="J671" s="28" t="n">
        <f aca="false">IF(D671="OCCUPIED",MAX(G671,I671),"")</f>
        <v>33</v>
      </c>
      <c r="K671" s="28" t="n">
        <f aca="false">IF(D671&lt;&gt;"OCCUPIED","",IF(C671="COVERED",Covered_Rate,Open_Rate))</f>
        <v>7.55</v>
      </c>
      <c r="L671" s="39" t="n">
        <f aca="false">IF(D671="OCCUPIED",J671*K671,"")</f>
        <v>249.15</v>
      </c>
      <c r="M671" s="26" t="n">
        <f aca="false">IF(D671&lt;&gt;"OCCUPIED","",COUNTIFS('Source - Billing Aug26'!$E$5:$E$773,A671,'Source - Billing Aug26'!$B$5:$B$773,Billing_Month,'Source - Billing Aug26'!$H$5:$H$773,"MONTHLY_MOORAGE"))</f>
        <v>1</v>
      </c>
      <c r="N671" s="28" t="n">
        <f aca="false">IF(M671=0,"",SUMIFS('Source - Billing Aug26'!$I$5:$I$773,'Source - Billing Aug26'!$E$5:$E$773,A671,'Source - Billing Aug26'!$B$5:$B$773,Billing_Month,'Source - Billing Aug26'!$H$5:$H$773,"MONTHLY_MOORAGE"))</f>
        <v>33</v>
      </c>
      <c r="O671" s="28" t="n">
        <f aca="false">IF(M671=0,"",SUMIFS('Source - Billing Aug26'!$L$5:$L$773,'Source - Billing Aug26'!$E$5:$E$773,A671,'Source - Billing Aug26'!$B$5:$B$773,Billing_Month,'Source - Billing Aug26'!$H$5:$H$773,"MONTHLY_MOORAGE"))</f>
        <v>7.55</v>
      </c>
      <c r="P671" s="39" t="n">
        <f aca="false">IF(D671&lt;&gt;"OCCUPIED","",SUMIFS('Source - Billing Aug26'!$M$5:$M$773,'Source - Billing Aug26'!$E$5:$E$773,A671,'Source - Billing Aug26'!$B$5:$B$773,Billing_Month,'Source - Billing Aug26'!$H$5:$H$773,"MONTHLY_MOORAGE"))</f>
        <v>249.15</v>
      </c>
      <c r="Q671" s="39" t="n">
        <f aca="false">IF(D671&lt;&gt;"OCCUPIED","",P671-L671)</f>
        <v>0</v>
      </c>
      <c r="R671" s="26" t="str">
        <f aca="false">IF(D671&lt;&gt;"OCCUPIED","OUT OF SCOPE",IF(M671=0,"MISSING AUGUST BILL",IF(M671&gt;1,"DUPLICATE BILL",IF(ABS(Q671)&lt;0.01,"MATCH",IF(Q671&gt;0,"OVERBILLED","UNDERBILLED")))))</f>
        <v>MATCH</v>
      </c>
      <c r="S671" s="26" t="str">
        <f aca="false">IF(M671=0,"",IFERROR(INDEX('Source - Billing Aug26'!$C$5:$C$773,MATCH(A671,'Source - Billing Aug26'!$E$5:$E$773,0)),""))</f>
        <v>AC-EW-0713</v>
      </c>
    </row>
    <row r="672" customFormat="false" ht="15" hidden="false" customHeight="true" outlineLevel="0" collapsed="false">
      <c r="A672" s="26" t="str">
        <f aca="false">'Source - Inventory'!A662</f>
        <v>EW-0714</v>
      </c>
      <c r="B672" s="26" t="str">
        <f aca="false">'Source - Inventory'!B662</f>
        <v>Eastwey</v>
      </c>
      <c r="C672" s="26" t="str">
        <f aca="false">'Source - Inventory'!G662</f>
        <v>OPEN</v>
      </c>
      <c r="D672" s="26" t="str">
        <f aca="false">'Source - Inventory'!J662</f>
        <v>OCCUPIED</v>
      </c>
      <c r="E672" s="26" t="str">
        <f aca="false">'Source - Inventory'!L662</f>
        <v>WL-03863</v>
      </c>
      <c r="F672" s="26" t="str">
        <f aca="false">'Source - Inventory'!M662</f>
        <v>Brianna Phillips</v>
      </c>
      <c r="G672" s="26" t="n">
        <f aca="false">'Source - Inventory'!E662</f>
        <v>50</v>
      </c>
      <c r="H672" s="28" t="n">
        <f aca="false">'Source - Inventory'!O662</f>
        <v>59.1</v>
      </c>
      <c r="I672" s="28" t="n">
        <f aca="false">IF(D672="OCCUPIED",ROUNDUP(H672,0),"")</f>
        <v>60</v>
      </c>
      <c r="J672" s="28" t="n">
        <f aca="false">IF(D672="OCCUPIED",MAX(G672,I672),"")</f>
        <v>60</v>
      </c>
      <c r="K672" s="28" t="n">
        <f aca="false">IF(D672&lt;&gt;"OCCUPIED","",IF(C672="COVERED",Covered_Rate,Open_Rate))</f>
        <v>7.55</v>
      </c>
      <c r="L672" s="39" t="n">
        <f aca="false">IF(D672="OCCUPIED",J672*K672,"")</f>
        <v>453</v>
      </c>
      <c r="M672" s="26" t="n">
        <f aca="false">IF(D672&lt;&gt;"OCCUPIED","",COUNTIFS('Source - Billing Aug26'!$E$5:$E$773,A672,'Source - Billing Aug26'!$B$5:$B$773,Billing_Month,'Source - Billing Aug26'!$H$5:$H$773,"MONTHLY_MOORAGE"))</f>
        <v>1</v>
      </c>
      <c r="N672" s="28" t="n">
        <f aca="false">IF(M672=0,"",SUMIFS('Source - Billing Aug26'!$I$5:$I$773,'Source - Billing Aug26'!$E$5:$E$773,A672,'Source - Billing Aug26'!$B$5:$B$773,Billing_Month,'Source - Billing Aug26'!$H$5:$H$773,"MONTHLY_MOORAGE"))</f>
        <v>60</v>
      </c>
      <c r="O672" s="28" t="n">
        <f aca="false">IF(M672=0,"",SUMIFS('Source - Billing Aug26'!$L$5:$L$773,'Source - Billing Aug26'!$E$5:$E$773,A672,'Source - Billing Aug26'!$B$5:$B$773,Billing_Month,'Source - Billing Aug26'!$H$5:$H$773,"MONTHLY_MOORAGE"))</f>
        <v>7.55</v>
      </c>
      <c r="P672" s="39" t="n">
        <f aca="false">IF(D672&lt;&gt;"OCCUPIED","",SUMIFS('Source - Billing Aug26'!$M$5:$M$773,'Source - Billing Aug26'!$E$5:$E$773,A672,'Source - Billing Aug26'!$B$5:$B$773,Billing_Month,'Source - Billing Aug26'!$H$5:$H$773,"MONTHLY_MOORAGE"))</f>
        <v>453</v>
      </c>
      <c r="Q672" s="39" t="n">
        <f aca="false">IF(D672&lt;&gt;"OCCUPIED","",P672-L672)</f>
        <v>0</v>
      </c>
      <c r="R672" s="26" t="str">
        <f aca="false">IF(D672&lt;&gt;"OCCUPIED","OUT OF SCOPE",IF(M672=0,"MISSING AUGUST BILL",IF(M672&gt;1,"DUPLICATE BILL",IF(ABS(Q672)&lt;0.01,"MATCH",IF(Q672&gt;0,"OVERBILLED","UNDERBILLED")))))</f>
        <v>MATCH</v>
      </c>
      <c r="S672" s="26" t="str">
        <f aca="false">IF(M672=0,"",IFERROR(INDEX('Source - Billing Aug26'!$C$5:$C$773,MATCH(A672,'Source - Billing Aug26'!$E$5:$E$773,0)),""))</f>
        <v>AC-EW-0714</v>
      </c>
    </row>
    <row r="673" customFormat="false" ht="15" hidden="false" customHeight="true" outlineLevel="0" collapsed="false">
      <c r="A673" s="26" t="str">
        <f aca="false">'Source - Inventory'!A663</f>
        <v>EW-0715</v>
      </c>
      <c r="B673" s="26" t="str">
        <f aca="false">'Source - Inventory'!B663</f>
        <v>Eastwey</v>
      </c>
      <c r="C673" s="26" t="str">
        <f aca="false">'Source - Inventory'!G663</f>
        <v>OPEN</v>
      </c>
      <c r="D673" s="26" t="str">
        <f aca="false">'Source - Inventory'!J663</f>
        <v>OCCUPIED</v>
      </c>
      <c r="E673" s="26" t="str">
        <f aca="false">'Source - Inventory'!L663</f>
        <v>WL-02155</v>
      </c>
      <c r="F673" s="26" t="str">
        <f aca="false">'Source - Inventory'!M663</f>
        <v>Jeremy Turner</v>
      </c>
      <c r="G673" s="26" t="n">
        <f aca="false">'Source - Inventory'!E663</f>
        <v>45</v>
      </c>
      <c r="H673" s="28" t="n">
        <f aca="false">'Source - Inventory'!O663</f>
        <v>49.1</v>
      </c>
      <c r="I673" s="28" t="n">
        <f aca="false">IF(D673="OCCUPIED",ROUNDUP(H673,0),"")</f>
        <v>50</v>
      </c>
      <c r="J673" s="28" t="n">
        <f aca="false">IF(D673="OCCUPIED",MAX(G673,I673),"")</f>
        <v>50</v>
      </c>
      <c r="K673" s="28" t="n">
        <f aca="false">IF(D673&lt;&gt;"OCCUPIED","",IF(C673="COVERED",Covered_Rate,Open_Rate))</f>
        <v>7.55</v>
      </c>
      <c r="L673" s="39" t="n">
        <f aca="false">IF(D673="OCCUPIED",J673*K673,"")</f>
        <v>377.5</v>
      </c>
      <c r="M673" s="26" t="n">
        <f aca="false">IF(D673&lt;&gt;"OCCUPIED","",COUNTIFS('Source - Billing Aug26'!$E$5:$E$773,A673,'Source - Billing Aug26'!$B$5:$B$773,Billing_Month,'Source - Billing Aug26'!$H$5:$H$773,"MONTHLY_MOORAGE"))</f>
        <v>1</v>
      </c>
      <c r="N673" s="28" t="n">
        <f aca="false">IF(M673=0,"",SUMIFS('Source - Billing Aug26'!$I$5:$I$773,'Source - Billing Aug26'!$E$5:$E$773,A673,'Source - Billing Aug26'!$B$5:$B$773,Billing_Month,'Source - Billing Aug26'!$H$5:$H$773,"MONTHLY_MOORAGE"))</f>
        <v>50</v>
      </c>
      <c r="O673" s="28" t="n">
        <f aca="false">IF(M673=0,"",SUMIFS('Source - Billing Aug26'!$L$5:$L$773,'Source - Billing Aug26'!$E$5:$E$773,A673,'Source - Billing Aug26'!$B$5:$B$773,Billing_Month,'Source - Billing Aug26'!$H$5:$H$773,"MONTHLY_MOORAGE"))</f>
        <v>7.55</v>
      </c>
      <c r="P673" s="39" t="n">
        <f aca="false">IF(D673&lt;&gt;"OCCUPIED","",SUMIFS('Source - Billing Aug26'!$M$5:$M$773,'Source - Billing Aug26'!$E$5:$E$773,A673,'Source - Billing Aug26'!$B$5:$B$773,Billing_Month,'Source - Billing Aug26'!$H$5:$H$773,"MONTHLY_MOORAGE"))</f>
        <v>377.5</v>
      </c>
      <c r="Q673" s="39" t="n">
        <f aca="false">IF(D673&lt;&gt;"OCCUPIED","",P673-L673)</f>
        <v>0</v>
      </c>
      <c r="R673" s="26" t="str">
        <f aca="false">IF(D673&lt;&gt;"OCCUPIED","OUT OF SCOPE",IF(M673=0,"MISSING AUGUST BILL",IF(M673&gt;1,"DUPLICATE BILL",IF(ABS(Q673)&lt;0.01,"MATCH",IF(Q673&gt;0,"OVERBILLED","UNDERBILLED")))))</f>
        <v>MATCH</v>
      </c>
      <c r="S673" s="26" t="str">
        <f aca="false">IF(M673=0,"",IFERROR(INDEX('Source - Billing Aug26'!$C$5:$C$773,MATCH(A673,'Source - Billing Aug26'!$E$5:$E$773,0)),""))</f>
        <v>AC-EW-0715</v>
      </c>
    </row>
    <row r="674" customFormat="false" ht="15" hidden="false" customHeight="true" outlineLevel="0" collapsed="false">
      <c r="A674" s="26" t="str">
        <f aca="false">'Source - Inventory'!A664</f>
        <v>EW-0716</v>
      </c>
      <c r="B674" s="26" t="str">
        <f aca="false">'Source - Inventory'!B664</f>
        <v>Eastwey</v>
      </c>
      <c r="C674" s="26" t="str">
        <f aca="false">'Source - Inventory'!G664</f>
        <v>OPEN</v>
      </c>
      <c r="D674" s="26" t="str">
        <f aca="false">'Source - Inventory'!J664</f>
        <v>OCCUPIED</v>
      </c>
      <c r="E674" s="26" t="str">
        <f aca="false">'Source - Inventory'!L664</f>
        <v>WL-02280</v>
      </c>
      <c r="F674" s="26" t="str">
        <f aca="false">'Source - Inventory'!M664</f>
        <v>Joseph Rogers</v>
      </c>
      <c r="G674" s="26" t="n">
        <f aca="false">'Source - Inventory'!E664</f>
        <v>28</v>
      </c>
      <c r="H674" s="28" t="n">
        <f aca="false">'Source - Inventory'!O664</f>
        <v>21.9</v>
      </c>
      <c r="I674" s="28" t="n">
        <f aca="false">IF(D674="OCCUPIED",ROUNDUP(H674,0),"")</f>
        <v>22</v>
      </c>
      <c r="J674" s="28" t="n">
        <f aca="false">IF(D674="OCCUPIED",MAX(G674,I674),"")</f>
        <v>28</v>
      </c>
      <c r="K674" s="28" t="n">
        <f aca="false">IF(D674&lt;&gt;"OCCUPIED","",IF(C674="COVERED",Covered_Rate,Open_Rate))</f>
        <v>7.55</v>
      </c>
      <c r="L674" s="39" t="n">
        <f aca="false">IF(D674="OCCUPIED",J674*K674,"")</f>
        <v>211.4</v>
      </c>
      <c r="M674" s="26" t="n">
        <f aca="false">IF(D674&lt;&gt;"OCCUPIED","",COUNTIFS('Source - Billing Aug26'!$E$5:$E$773,A674,'Source - Billing Aug26'!$B$5:$B$773,Billing_Month,'Source - Billing Aug26'!$H$5:$H$773,"MONTHLY_MOORAGE"))</f>
        <v>1</v>
      </c>
      <c r="N674" s="28" t="n">
        <f aca="false">IF(M674=0,"",SUMIFS('Source - Billing Aug26'!$I$5:$I$773,'Source - Billing Aug26'!$E$5:$E$773,A674,'Source - Billing Aug26'!$B$5:$B$773,Billing_Month,'Source - Billing Aug26'!$H$5:$H$773,"MONTHLY_MOORAGE"))</f>
        <v>28</v>
      </c>
      <c r="O674" s="28" t="n">
        <f aca="false">IF(M674=0,"",SUMIFS('Source - Billing Aug26'!$L$5:$L$773,'Source - Billing Aug26'!$E$5:$E$773,A674,'Source - Billing Aug26'!$B$5:$B$773,Billing_Month,'Source - Billing Aug26'!$H$5:$H$773,"MONTHLY_MOORAGE"))</f>
        <v>7.55</v>
      </c>
      <c r="P674" s="39" t="n">
        <f aca="false">IF(D674&lt;&gt;"OCCUPIED","",SUMIFS('Source - Billing Aug26'!$M$5:$M$773,'Source - Billing Aug26'!$E$5:$E$773,A674,'Source - Billing Aug26'!$B$5:$B$773,Billing_Month,'Source - Billing Aug26'!$H$5:$H$773,"MONTHLY_MOORAGE"))</f>
        <v>211.4</v>
      </c>
      <c r="Q674" s="39" t="n">
        <f aca="false">IF(D674&lt;&gt;"OCCUPIED","",P674-L674)</f>
        <v>0</v>
      </c>
      <c r="R674" s="26" t="str">
        <f aca="false">IF(D674&lt;&gt;"OCCUPIED","OUT OF SCOPE",IF(M674=0,"MISSING AUGUST BILL",IF(M674&gt;1,"DUPLICATE BILL",IF(ABS(Q674)&lt;0.01,"MATCH",IF(Q674&gt;0,"OVERBILLED","UNDERBILLED")))))</f>
        <v>MATCH</v>
      </c>
      <c r="S674" s="26" t="str">
        <f aca="false">IF(M674=0,"",IFERROR(INDEX('Source - Billing Aug26'!$C$5:$C$773,MATCH(A674,'Source - Billing Aug26'!$E$5:$E$773,0)),""))</f>
        <v>AC-EW-0716</v>
      </c>
    </row>
    <row r="675" customFormat="false" ht="15" hidden="false" customHeight="true" outlineLevel="0" collapsed="false">
      <c r="A675" s="26" t="str">
        <f aca="false">'Source - Inventory'!A665</f>
        <v>EW-0717</v>
      </c>
      <c r="B675" s="26" t="str">
        <f aca="false">'Source - Inventory'!B665</f>
        <v>Eastwey</v>
      </c>
      <c r="C675" s="26" t="str">
        <f aca="false">'Source - Inventory'!G665</f>
        <v>OPEN</v>
      </c>
      <c r="D675" s="26" t="str">
        <f aca="false">'Source - Inventory'!J665</f>
        <v>OCCUPIED</v>
      </c>
      <c r="E675" s="26" t="str">
        <f aca="false">'Source - Inventory'!L665</f>
        <v>WL-02403</v>
      </c>
      <c r="F675" s="26" t="str">
        <f aca="false">'Source - Inventory'!M665</f>
        <v>Courtney Powell</v>
      </c>
      <c r="G675" s="26" t="n">
        <f aca="false">'Source - Inventory'!E665</f>
        <v>36</v>
      </c>
      <c r="H675" s="28" t="n">
        <f aca="false">'Source - Inventory'!O665</f>
        <v>39.5</v>
      </c>
      <c r="I675" s="28" t="n">
        <f aca="false">IF(D675="OCCUPIED",ROUNDUP(H675,0),"")</f>
        <v>40</v>
      </c>
      <c r="J675" s="28" t="n">
        <f aca="false">IF(D675="OCCUPIED",MAX(G675,I675),"")</f>
        <v>40</v>
      </c>
      <c r="K675" s="28" t="n">
        <f aca="false">IF(D675&lt;&gt;"OCCUPIED","",IF(C675="COVERED",Covered_Rate,Open_Rate))</f>
        <v>7.55</v>
      </c>
      <c r="L675" s="39" t="n">
        <f aca="false">IF(D675="OCCUPIED",J675*K675,"")</f>
        <v>302</v>
      </c>
      <c r="M675" s="26" t="n">
        <f aca="false">IF(D675&lt;&gt;"OCCUPIED","",COUNTIFS('Source - Billing Aug26'!$E$5:$E$773,A675,'Source - Billing Aug26'!$B$5:$B$773,Billing_Month,'Source - Billing Aug26'!$H$5:$H$773,"MONTHLY_MOORAGE"))</f>
        <v>1</v>
      </c>
      <c r="N675" s="28" t="n">
        <f aca="false">IF(M675=0,"",SUMIFS('Source - Billing Aug26'!$I$5:$I$773,'Source - Billing Aug26'!$E$5:$E$773,A675,'Source - Billing Aug26'!$B$5:$B$773,Billing_Month,'Source - Billing Aug26'!$H$5:$H$773,"MONTHLY_MOORAGE"))</f>
        <v>40</v>
      </c>
      <c r="O675" s="28" t="n">
        <f aca="false">IF(M675=0,"",SUMIFS('Source - Billing Aug26'!$L$5:$L$773,'Source - Billing Aug26'!$E$5:$E$773,A675,'Source - Billing Aug26'!$B$5:$B$773,Billing_Month,'Source - Billing Aug26'!$H$5:$H$773,"MONTHLY_MOORAGE"))</f>
        <v>7.55</v>
      </c>
      <c r="P675" s="39" t="n">
        <f aca="false">IF(D675&lt;&gt;"OCCUPIED","",SUMIFS('Source - Billing Aug26'!$M$5:$M$773,'Source - Billing Aug26'!$E$5:$E$773,A675,'Source - Billing Aug26'!$B$5:$B$773,Billing_Month,'Source - Billing Aug26'!$H$5:$H$773,"MONTHLY_MOORAGE"))</f>
        <v>302</v>
      </c>
      <c r="Q675" s="39" t="n">
        <f aca="false">IF(D675&lt;&gt;"OCCUPIED","",P675-L675)</f>
        <v>0</v>
      </c>
      <c r="R675" s="26" t="str">
        <f aca="false">IF(D675&lt;&gt;"OCCUPIED","OUT OF SCOPE",IF(M675=0,"MISSING AUGUST BILL",IF(M675&gt;1,"DUPLICATE BILL",IF(ABS(Q675)&lt;0.01,"MATCH",IF(Q675&gt;0,"OVERBILLED","UNDERBILLED")))))</f>
        <v>MATCH</v>
      </c>
      <c r="S675" s="26" t="str">
        <f aca="false">IF(M675=0,"",IFERROR(INDEX('Source - Billing Aug26'!$C$5:$C$773,MATCH(A675,'Source - Billing Aug26'!$E$5:$E$773,0)),""))</f>
        <v>AC-EW-0717</v>
      </c>
    </row>
    <row r="676" customFormat="false" ht="15" hidden="false" customHeight="true" outlineLevel="0" collapsed="false">
      <c r="A676" s="26" t="str">
        <f aca="false">'Source - Inventory'!A666</f>
        <v>EW-0718</v>
      </c>
      <c r="B676" s="26" t="str">
        <f aca="false">'Source - Inventory'!B666</f>
        <v>Eastwey</v>
      </c>
      <c r="C676" s="26" t="str">
        <f aca="false">'Source - Inventory'!G666</f>
        <v>OPEN</v>
      </c>
      <c r="D676" s="26" t="str">
        <f aca="false">'Source - Inventory'!J666</f>
        <v>OCCUPIED</v>
      </c>
      <c r="E676" s="26" t="str">
        <f aca="false">'Source - Inventory'!L666</f>
        <v>WL-01159</v>
      </c>
      <c r="F676" s="26" t="str">
        <f aca="false">'Source - Inventory'!M666</f>
        <v>Jesus Rice</v>
      </c>
      <c r="G676" s="26" t="n">
        <f aca="false">'Source - Inventory'!E666</f>
        <v>60</v>
      </c>
      <c r="H676" s="28" t="n">
        <f aca="false">'Source - Inventory'!O666</f>
        <v>35.8</v>
      </c>
      <c r="I676" s="28" t="n">
        <f aca="false">IF(D676="OCCUPIED",ROUNDUP(H676,0),"")</f>
        <v>36</v>
      </c>
      <c r="J676" s="28" t="n">
        <f aca="false">IF(D676="OCCUPIED",MAX(G676,I676),"")</f>
        <v>60</v>
      </c>
      <c r="K676" s="28" t="n">
        <f aca="false">IF(D676&lt;&gt;"OCCUPIED","",IF(C676="COVERED",Covered_Rate,Open_Rate))</f>
        <v>7.55</v>
      </c>
      <c r="L676" s="39" t="n">
        <f aca="false">IF(D676="OCCUPIED",J676*K676,"")</f>
        <v>453</v>
      </c>
      <c r="M676" s="26" t="n">
        <f aca="false">IF(D676&lt;&gt;"OCCUPIED","",COUNTIFS('Source - Billing Aug26'!$E$5:$E$773,A676,'Source - Billing Aug26'!$B$5:$B$773,Billing_Month,'Source - Billing Aug26'!$H$5:$H$773,"MONTHLY_MOORAGE"))</f>
        <v>1</v>
      </c>
      <c r="N676" s="28" t="n">
        <f aca="false">IF(M676=0,"",SUMIFS('Source - Billing Aug26'!$I$5:$I$773,'Source - Billing Aug26'!$E$5:$E$773,A676,'Source - Billing Aug26'!$B$5:$B$773,Billing_Month,'Source - Billing Aug26'!$H$5:$H$773,"MONTHLY_MOORAGE"))</f>
        <v>60</v>
      </c>
      <c r="O676" s="28" t="n">
        <f aca="false">IF(M676=0,"",SUMIFS('Source - Billing Aug26'!$L$5:$L$773,'Source - Billing Aug26'!$E$5:$E$773,A676,'Source - Billing Aug26'!$B$5:$B$773,Billing_Month,'Source - Billing Aug26'!$H$5:$H$773,"MONTHLY_MOORAGE"))</f>
        <v>7.55</v>
      </c>
      <c r="P676" s="39" t="n">
        <f aca="false">IF(D676&lt;&gt;"OCCUPIED","",SUMIFS('Source - Billing Aug26'!$M$5:$M$773,'Source - Billing Aug26'!$E$5:$E$773,A676,'Source - Billing Aug26'!$B$5:$B$773,Billing_Month,'Source - Billing Aug26'!$H$5:$H$773,"MONTHLY_MOORAGE"))</f>
        <v>453</v>
      </c>
      <c r="Q676" s="39" t="n">
        <f aca="false">IF(D676&lt;&gt;"OCCUPIED","",P676-L676)</f>
        <v>0</v>
      </c>
      <c r="R676" s="26" t="str">
        <f aca="false">IF(D676&lt;&gt;"OCCUPIED","OUT OF SCOPE",IF(M676=0,"MISSING AUGUST BILL",IF(M676&gt;1,"DUPLICATE BILL",IF(ABS(Q676)&lt;0.01,"MATCH",IF(Q676&gt;0,"OVERBILLED","UNDERBILLED")))))</f>
        <v>MATCH</v>
      </c>
      <c r="S676" s="26" t="str">
        <f aca="false">IF(M676=0,"",IFERROR(INDEX('Source - Billing Aug26'!$C$5:$C$773,MATCH(A676,'Source - Billing Aug26'!$E$5:$E$773,0)),""))</f>
        <v>AC-EW-0718</v>
      </c>
    </row>
    <row r="677" customFormat="false" ht="15" hidden="false" customHeight="true" outlineLevel="0" collapsed="false">
      <c r="A677" s="26" t="str">
        <f aca="false">'Source - Inventory'!A667</f>
        <v>EW-0719</v>
      </c>
      <c r="B677" s="26" t="str">
        <f aca="false">'Source - Inventory'!B667</f>
        <v>Eastwey</v>
      </c>
      <c r="C677" s="26" t="str">
        <f aca="false">'Source - Inventory'!G667</f>
        <v>OPEN</v>
      </c>
      <c r="D677" s="26" t="str">
        <f aca="false">'Source - Inventory'!J667</f>
        <v>OCCUPIED</v>
      </c>
      <c r="E677" s="26" t="str">
        <f aca="false">'Source - Inventory'!L667</f>
        <v>WL-02799</v>
      </c>
      <c r="F677" s="26" t="str">
        <f aca="false">'Source - Inventory'!M667</f>
        <v>Amber Turner</v>
      </c>
      <c r="G677" s="26" t="n">
        <f aca="false">'Source - Inventory'!E667</f>
        <v>36</v>
      </c>
      <c r="H677" s="28" t="n">
        <f aca="false">'Source - Inventory'!O667</f>
        <v>51.1</v>
      </c>
      <c r="I677" s="28" t="n">
        <f aca="false">IF(D677="OCCUPIED",ROUNDUP(H677,0),"")</f>
        <v>52</v>
      </c>
      <c r="J677" s="28" t="n">
        <f aca="false">IF(D677="OCCUPIED",MAX(G677,I677),"")</f>
        <v>52</v>
      </c>
      <c r="K677" s="28" t="n">
        <f aca="false">IF(D677&lt;&gt;"OCCUPIED","",IF(C677="COVERED",Covered_Rate,Open_Rate))</f>
        <v>7.55</v>
      </c>
      <c r="L677" s="39" t="n">
        <f aca="false">IF(D677="OCCUPIED",J677*K677,"")</f>
        <v>392.6</v>
      </c>
      <c r="M677" s="26" t="n">
        <f aca="false">IF(D677&lt;&gt;"OCCUPIED","",COUNTIFS('Source - Billing Aug26'!$E$5:$E$773,A677,'Source - Billing Aug26'!$B$5:$B$773,Billing_Month,'Source - Billing Aug26'!$H$5:$H$773,"MONTHLY_MOORAGE"))</f>
        <v>1</v>
      </c>
      <c r="N677" s="28" t="n">
        <f aca="false">IF(M677=0,"",SUMIFS('Source - Billing Aug26'!$I$5:$I$773,'Source - Billing Aug26'!$E$5:$E$773,A677,'Source - Billing Aug26'!$B$5:$B$773,Billing_Month,'Source - Billing Aug26'!$H$5:$H$773,"MONTHLY_MOORAGE"))</f>
        <v>52</v>
      </c>
      <c r="O677" s="28" t="n">
        <f aca="false">IF(M677=0,"",SUMIFS('Source - Billing Aug26'!$L$5:$L$773,'Source - Billing Aug26'!$E$5:$E$773,A677,'Source - Billing Aug26'!$B$5:$B$773,Billing_Month,'Source - Billing Aug26'!$H$5:$H$773,"MONTHLY_MOORAGE"))</f>
        <v>7.55</v>
      </c>
      <c r="P677" s="39" t="n">
        <f aca="false">IF(D677&lt;&gt;"OCCUPIED","",SUMIFS('Source - Billing Aug26'!$M$5:$M$773,'Source - Billing Aug26'!$E$5:$E$773,A677,'Source - Billing Aug26'!$B$5:$B$773,Billing_Month,'Source - Billing Aug26'!$H$5:$H$773,"MONTHLY_MOORAGE"))</f>
        <v>392.6</v>
      </c>
      <c r="Q677" s="39" t="n">
        <f aca="false">IF(D677&lt;&gt;"OCCUPIED","",P677-L677)</f>
        <v>0</v>
      </c>
      <c r="R677" s="26" t="str">
        <f aca="false">IF(D677&lt;&gt;"OCCUPIED","OUT OF SCOPE",IF(M677=0,"MISSING AUGUST BILL",IF(M677&gt;1,"DUPLICATE BILL",IF(ABS(Q677)&lt;0.01,"MATCH",IF(Q677&gt;0,"OVERBILLED","UNDERBILLED")))))</f>
        <v>MATCH</v>
      </c>
      <c r="S677" s="26" t="str">
        <f aca="false">IF(M677=0,"",IFERROR(INDEX('Source - Billing Aug26'!$C$5:$C$773,MATCH(A677,'Source - Billing Aug26'!$E$5:$E$773,0)),""))</f>
        <v>AC-EW-0719</v>
      </c>
    </row>
    <row r="678" customFormat="false" ht="15" hidden="false" customHeight="true" outlineLevel="0" collapsed="false">
      <c r="A678" s="26" t="str">
        <f aca="false">'Source - Inventory'!A668</f>
        <v>EW-0720</v>
      </c>
      <c r="B678" s="26" t="str">
        <f aca="false">'Source - Inventory'!B668</f>
        <v>Eastwey</v>
      </c>
      <c r="C678" s="26" t="str">
        <f aca="false">'Source - Inventory'!G668</f>
        <v>OPEN</v>
      </c>
      <c r="D678" s="26" t="str">
        <f aca="false">'Source - Inventory'!J668</f>
        <v>OCCUPIED</v>
      </c>
      <c r="E678" s="26" t="str">
        <f aca="false">'Source - Inventory'!L668</f>
        <v>WL-03636</v>
      </c>
      <c r="F678" s="26" t="str">
        <f aca="false">'Source - Inventory'!M668</f>
        <v>Amy Flores</v>
      </c>
      <c r="G678" s="26" t="n">
        <f aca="false">'Source - Inventory'!E668</f>
        <v>40</v>
      </c>
      <c r="H678" s="28" t="n">
        <f aca="false">'Source - Inventory'!O668</f>
        <v>29.3</v>
      </c>
      <c r="I678" s="28" t="n">
        <f aca="false">IF(D678="OCCUPIED",ROUNDUP(H678,0),"")</f>
        <v>30</v>
      </c>
      <c r="J678" s="28" t="n">
        <f aca="false">IF(D678="OCCUPIED",MAX(G678,I678),"")</f>
        <v>40</v>
      </c>
      <c r="K678" s="28" t="n">
        <f aca="false">IF(D678&lt;&gt;"OCCUPIED","",IF(C678="COVERED",Covered_Rate,Open_Rate))</f>
        <v>7.55</v>
      </c>
      <c r="L678" s="39" t="n">
        <f aca="false">IF(D678="OCCUPIED",J678*K678,"")</f>
        <v>302</v>
      </c>
      <c r="M678" s="26" t="n">
        <f aca="false">IF(D678&lt;&gt;"OCCUPIED","",COUNTIFS('Source - Billing Aug26'!$E$5:$E$773,A678,'Source - Billing Aug26'!$B$5:$B$773,Billing_Month,'Source - Billing Aug26'!$H$5:$H$773,"MONTHLY_MOORAGE"))</f>
        <v>1</v>
      </c>
      <c r="N678" s="28" t="n">
        <f aca="false">IF(M678=0,"",SUMIFS('Source - Billing Aug26'!$I$5:$I$773,'Source - Billing Aug26'!$E$5:$E$773,A678,'Source - Billing Aug26'!$B$5:$B$773,Billing_Month,'Source - Billing Aug26'!$H$5:$H$773,"MONTHLY_MOORAGE"))</f>
        <v>40</v>
      </c>
      <c r="O678" s="28" t="n">
        <f aca="false">IF(M678=0,"",SUMIFS('Source - Billing Aug26'!$L$5:$L$773,'Source - Billing Aug26'!$E$5:$E$773,A678,'Source - Billing Aug26'!$B$5:$B$773,Billing_Month,'Source - Billing Aug26'!$H$5:$H$773,"MONTHLY_MOORAGE"))</f>
        <v>7.55</v>
      </c>
      <c r="P678" s="39" t="n">
        <f aca="false">IF(D678&lt;&gt;"OCCUPIED","",SUMIFS('Source - Billing Aug26'!$M$5:$M$773,'Source - Billing Aug26'!$E$5:$E$773,A678,'Source - Billing Aug26'!$B$5:$B$773,Billing_Month,'Source - Billing Aug26'!$H$5:$H$773,"MONTHLY_MOORAGE"))</f>
        <v>302</v>
      </c>
      <c r="Q678" s="39" t="n">
        <f aca="false">IF(D678&lt;&gt;"OCCUPIED","",P678-L678)</f>
        <v>0</v>
      </c>
      <c r="R678" s="26" t="str">
        <f aca="false">IF(D678&lt;&gt;"OCCUPIED","OUT OF SCOPE",IF(M678=0,"MISSING AUGUST BILL",IF(M678&gt;1,"DUPLICATE BILL",IF(ABS(Q678)&lt;0.01,"MATCH",IF(Q678&gt;0,"OVERBILLED","UNDERBILLED")))))</f>
        <v>MATCH</v>
      </c>
      <c r="S678" s="26" t="str">
        <f aca="false">IF(M678=0,"",IFERROR(INDEX('Source - Billing Aug26'!$C$5:$C$773,MATCH(A678,'Source - Billing Aug26'!$E$5:$E$773,0)),""))</f>
        <v>AC-EW-0720</v>
      </c>
    </row>
    <row r="679" customFormat="false" ht="15" hidden="false" customHeight="true" outlineLevel="0" collapsed="false">
      <c r="A679" s="26" t="str">
        <f aca="false">'Source - Inventory'!A669</f>
        <v>EW-0721</v>
      </c>
      <c r="B679" s="26" t="str">
        <f aca="false">'Source - Inventory'!B669</f>
        <v>Eastwey</v>
      </c>
      <c r="C679" s="26" t="str">
        <f aca="false">'Source - Inventory'!G669</f>
        <v>OPEN</v>
      </c>
      <c r="D679" s="26" t="str">
        <f aca="false">'Source - Inventory'!J669</f>
        <v>OCCUPIED</v>
      </c>
      <c r="E679" s="26" t="str">
        <f aca="false">'Source - Inventory'!L669</f>
        <v>WL-01657</v>
      </c>
      <c r="F679" s="26" t="str">
        <f aca="false">'Source - Inventory'!M669</f>
        <v>Chad Wells</v>
      </c>
      <c r="G679" s="26" t="n">
        <f aca="false">'Source - Inventory'!E669</f>
        <v>24</v>
      </c>
      <c r="H679" s="28" t="n">
        <f aca="false">'Source - Inventory'!O669</f>
        <v>46.9</v>
      </c>
      <c r="I679" s="28" t="n">
        <f aca="false">IF(D679="OCCUPIED",ROUNDUP(H679,0),"")</f>
        <v>47</v>
      </c>
      <c r="J679" s="28" t="n">
        <f aca="false">IF(D679="OCCUPIED",MAX(G679,I679),"")</f>
        <v>47</v>
      </c>
      <c r="K679" s="28" t="n">
        <f aca="false">IF(D679&lt;&gt;"OCCUPIED","",IF(C679="COVERED",Covered_Rate,Open_Rate))</f>
        <v>7.55</v>
      </c>
      <c r="L679" s="39" t="n">
        <f aca="false">IF(D679="OCCUPIED",J679*K679,"")</f>
        <v>354.85</v>
      </c>
      <c r="M679" s="26" t="n">
        <f aca="false">IF(D679&lt;&gt;"OCCUPIED","",COUNTIFS('Source - Billing Aug26'!$E$5:$E$773,A679,'Source - Billing Aug26'!$B$5:$B$773,Billing_Month,'Source - Billing Aug26'!$H$5:$H$773,"MONTHLY_MOORAGE"))</f>
        <v>1</v>
      </c>
      <c r="N679" s="28" t="n">
        <f aca="false">IF(M679=0,"",SUMIFS('Source - Billing Aug26'!$I$5:$I$773,'Source - Billing Aug26'!$E$5:$E$773,A679,'Source - Billing Aug26'!$B$5:$B$773,Billing_Month,'Source - Billing Aug26'!$H$5:$H$773,"MONTHLY_MOORAGE"))</f>
        <v>47</v>
      </c>
      <c r="O679" s="28" t="n">
        <f aca="false">IF(M679=0,"",SUMIFS('Source - Billing Aug26'!$L$5:$L$773,'Source - Billing Aug26'!$E$5:$E$773,A679,'Source - Billing Aug26'!$B$5:$B$773,Billing_Month,'Source - Billing Aug26'!$H$5:$H$773,"MONTHLY_MOORAGE"))</f>
        <v>7.55</v>
      </c>
      <c r="P679" s="39" t="n">
        <f aca="false">IF(D679&lt;&gt;"OCCUPIED","",SUMIFS('Source - Billing Aug26'!$M$5:$M$773,'Source - Billing Aug26'!$E$5:$E$773,A679,'Source - Billing Aug26'!$B$5:$B$773,Billing_Month,'Source - Billing Aug26'!$H$5:$H$773,"MONTHLY_MOORAGE"))</f>
        <v>354.85</v>
      </c>
      <c r="Q679" s="39" t="n">
        <f aca="false">IF(D679&lt;&gt;"OCCUPIED","",P679-L679)</f>
        <v>0</v>
      </c>
      <c r="R679" s="26" t="str">
        <f aca="false">IF(D679&lt;&gt;"OCCUPIED","OUT OF SCOPE",IF(M679=0,"MISSING AUGUST BILL",IF(M679&gt;1,"DUPLICATE BILL",IF(ABS(Q679)&lt;0.01,"MATCH",IF(Q679&gt;0,"OVERBILLED","UNDERBILLED")))))</f>
        <v>MATCH</v>
      </c>
      <c r="S679" s="26" t="str">
        <f aca="false">IF(M679=0,"",IFERROR(INDEX('Source - Billing Aug26'!$C$5:$C$773,MATCH(A679,'Source - Billing Aug26'!$E$5:$E$773,0)),""))</f>
        <v>AC-EW-0721</v>
      </c>
    </row>
    <row r="680" customFormat="false" ht="15" hidden="false" customHeight="true" outlineLevel="0" collapsed="false">
      <c r="A680" s="26" t="str">
        <f aca="false">'Source - Inventory'!A670</f>
        <v>EW-0722</v>
      </c>
      <c r="B680" s="26" t="str">
        <f aca="false">'Source - Inventory'!B670</f>
        <v>Eastwey</v>
      </c>
      <c r="C680" s="26" t="str">
        <f aca="false">'Source - Inventory'!G670</f>
        <v>OPEN</v>
      </c>
      <c r="D680" s="26" t="str">
        <f aca="false">'Source - Inventory'!J670</f>
        <v>OCCUPIED</v>
      </c>
      <c r="E680" s="26" t="str">
        <f aca="false">'Source - Inventory'!L670</f>
        <v>WL-02952</v>
      </c>
      <c r="F680" s="26" t="str">
        <f aca="false">'Source - Inventory'!M670</f>
        <v>Stacy Schroeder</v>
      </c>
      <c r="G680" s="26" t="n">
        <f aca="false">'Source - Inventory'!E670</f>
        <v>32</v>
      </c>
      <c r="H680" s="28" t="n">
        <f aca="false">'Source - Inventory'!O670</f>
        <v>54.4</v>
      </c>
      <c r="I680" s="28" t="n">
        <f aca="false">IF(D680="OCCUPIED",ROUNDUP(H680,0),"")</f>
        <v>55</v>
      </c>
      <c r="J680" s="28" t="n">
        <f aca="false">IF(D680="OCCUPIED",MAX(G680,I680),"")</f>
        <v>55</v>
      </c>
      <c r="K680" s="28" t="n">
        <f aca="false">IF(D680&lt;&gt;"OCCUPIED","",IF(C680="COVERED",Covered_Rate,Open_Rate))</f>
        <v>7.55</v>
      </c>
      <c r="L680" s="39" t="n">
        <f aca="false">IF(D680="OCCUPIED",J680*K680,"")</f>
        <v>415.25</v>
      </c>
      <c r="M680" s="26" t="n">
        <f aca="false">IF(D680&lt;&gt;"OCCUPIED","",COUNTIFS('Source - Billing Aug26'!$E$5:$E$773,A680,'Source - Billing Aug26'!$B$5:$B$773,Billing_Month,'Source - Billing Aug26'!$H$5:$H$773,"MONTHLY_MOORAGE"))</f>
        <v>1</v>
      </c>
      <c r="N680" s="28" t="n">
        <f aca="false">IF(M680=0,"",SUMIFS('Source - Billing Aug26'!$I$5:$I$773,'Source - Billing Aug26'!$E$5:$E$773,A680,'Source - Billing Aug26'!$B$5:$B$773,Billing_Month,'Source - Billing Aug26'!$H$5:$H$773,"MONTHLY_MOORAGE"))</f>
        <v>55</v>
      </c>
      <c r="O680" s="28" t="n">
        <f aca="false">IF(M680=0,"",SUMIFS('Source - Billing Aug26'!$L$5:$L$773,'Source - Billing Aug26'!$E$5:$E$773,A680,'Source - Billing Aug26'!$B$5:$B$773,Billing_Month,'Source - Billing Aug26'!$H$5:$H$773,"MONTHLY_MOORAGE"))</f>
        <v>7.55</v>
      </c>
      <c r="P680" s="39" t="n">
        <f aca="false">IF(D680&lt;&gt;"OCCUPIED","",SUMIFS('Source - Billing Aug26'!$M$5:$M$773,'Source - Billing Aug26'!$E$5:$E$773,A680,'Source - Billing Aug26'!$B$5:$B$773,Billing_Month,'Source - Billing Aug26'!$H$5:$H$773,"MONTHLY_MOORAGE"))</f>
        <v>415.25</v>
      </c>
      <c r="Q680" s="39" t="n">
        <f aca="false">IF(D680&lt;&gt;"OCCUPIED","",P680-L680)</f>
        <v>0</v>
      </c>
      <c r="R680" s="26" t="str">
        <f aca="false">IF(D680&lt;&gt;"OCCUPIED","OUT OF SCOPE",IF(M680=0,"MISSING AUGUST BILL",IF(M680&gt;1,"DUPLICATE BILL",IF(ABS(Q680)&lt;0.01,"MATCH",IF(Q680&gt;0,"OVERBILLED","UNDERBILLED")))))</f>
        <v>MATCH</v>
      </c>
      <c r="S680" s="26" t="str">
        <f aca="false">IF(M680=0,"",IFERROR(INDEX('Source - Billing Aug26'!$C$5:$C$773,MATCH(A680,'Source - Billing Aug26'!$E$5:$E$773,0)),""))</f>
        <v>AC-EW-0722</v>
      </c>
    </row>
    <row r="681" customFormat="false" ht="15" hidden="false" customHeight="true" outlineLevel="0" collapsed="false">
      <c r="A681" s="26" t="str">
        <f aca="false">'Source - Inventory'!A671</f>
        <v>EW-0723</v>
      </c>
      <c r="B681" s="26" t="str">
        <f aca="false">'Source - Inventory'!B671</f>
        <v>Eastwey</v>
      </c>
      <c r="C681" s="26" t="str">
        <f aca="false">'Source - Inventory'!G671</f>
        <v>OPEN</v>
      </c>
      <c r="D681" s="26" t="str">
        <f aca="false">'Source - Inventory'!J671</f>
        <v>OCCUPIED</v>
      </c>
      <c r="E681" s="26" t="str">
        <f aca="false">'Source - Inventory'!L671</f>
        <v>WL-03327</v>
      </c>
      <c r="F681" s="26" t="str">
        <f aca="false">'Source - Inventory'!M671</f>
        <v>Laura Zamora</v>
      </c>
      <c r="G681" s="26" t="n">
        <f aca="false">'Source - Inventory'!E671</f>
        <v>50</v>
      </c>
      <c r="H681" s="28" t="n">
        <f aca="false">'Source - Inventory'!O671</f>
        <v>53.3</v>
      </c>
      <c r="I681" s="28" t="n">
        <f aca="false">IF(D681="OCCUPIED",ROUNDUP(H681,0),"")</f>
        <v>54</v>
      </c>
      <c r="J681" s="28" t="n">
        <f aca="false">IF(D681="OCCUPIED",MAX(G681,I681),"")</f>
        <v>54</v>
      </c>
      <c r="K681" s="28" t="n">
        <f aca="false">IF(D681&lt;&gt;"OCCUPIED","",IF(C681="COVERED",Covered_Rate,Open_Rate))</f>
        <v>7.55</v>
      </c>
      <c r="L681" s="39" t="n">
        <f aca="false">IF(D681="OCCUPIED",J681*K681,"")</f>
        <v>407.7</v>
      </c>
      <c r="M681" s="26" t="n">
        <f aca="false">IF(D681&lt;&gt;"OCCUPIED","",COUNTIFS('Source - Billing Aug26'!$E$5:$E$773,A681,'Source - Billing Aug26'!$B$5:$B$773,Billing_Month,'Source - Billing Aug26'!$H$5:$H$773,"MONTHLY_MOORAGE"))</f>
        <v>1</v>
      </c>
      <c r="N681" s="28" t="n">
        <f aca="false">IF(M681=0,"",SUMIFS('Source - Billing Aug26'!$I$5:$I$773,'Source - Billing Aug26'!$E$5:$E$773,A681,'Source - Billing Aug26'!$B$5:$B$773,Billing_Month,'Source - Billing Aug26'!$H$5:$H$773,"MONTHLY_MOORAGE"))</f>
        <v>54</v>
      </c>
      <c r="O681" s="28" t="n">
        <f aca="false">IF(M681=0,"",SUMIFS('Source - Billing Aug26'!$L$5:$L$773,'Source - Billing Aug26'!$E$5:$E$773,A681,'Source - Billing Aug26'!$B$5:$B$773,Billing_Month,'Source - Billing Aug26'!$H$5:$H$773,"MONTHLY_MOORAGE"))</f>
        <v>7.55</v>
      </c>
      <c r="P681" s="39" t="n">
        <f aca="false">IF(D681&lt;&gt;"OCCUPIED","",SUMIFS('Source - Billing Aug26'!$M$5:$M$773,'Source - Billing Aug26'!$E$5:$E$773,A681,'Source - Billing Aug26'!$B$5:$B$773,Billing_Month,'Source - Billing Aug26'!$H$5:$H$773,"MONTHLY_MOORAGE"))</f>
        <v>407.7</v>
      </c>
      <c r="Q681" s="39" t="n">
        <f aca="false">IF(D681&lt;&gt;"OCCUPIED","",P681-L681)</f>
        <v>0</v>
      </c>
      <c r="R681" s="26" t="str">
        <f aca="false">IF(D681&lt;&gt;"OCCUPIED","OUT OF SCOPE",IF(M681=0,"MISSING AUGUST BILL",IF(M681&gt;1,"DUPLICATE BILL",IF(ABS(Q681)&lt;0.01,"MATCH",IF(Q681&gt;0,"OVERBILLED","UNDERBILLED")))))</f>
        <v>MATCH</v>
      </c>
      <c r="S681" s="26" t="str">
        <f aca="false">IF(M681=0,"",IFERROR(INDEX('Source - Billing Aug26'!$C$5:$C$773,MATCH(A681,'Source - Billing Aug26'!$E$5:$E$773,0)),""))</f>
        <v>AC-EW-0723</v>
      </c>
    </row>
    <row r="682" customFormat="false" ht="15" hidden="false" customHeight="true" outlineLevel="0" collapsed="false">
      <c r="A682" s="26" t="str">
        <f aca="false">'Source - Inventory'!A672</f>
        <v>EW-0724</v>
      </c>
      <c r="B682" s="26" t="str">
        <f aca="false">'Source - Inventory'!B672</f>
        <v>Eastwey</v>
      </c>
      <c r="C682" s="26" t="str">
        <f aca="false">'Source - Inventory'!G672</f>
        <v>OPEN</v>
      </c>
      <c r="D682" s="26" t="str">
        <f aca="false">'Source - Inventory'!J672</f>
        <v>OCCUPIED</v>
      </c>
      <c r="E682" s="26" t="str">
        <f aca="false">'Source - Inventory'!L672</f>
        <v>WL-02005</v>
      </c>
      <c r="F682" s="26" t="str">
        <f aca="false">'Source - Inventory'!M672</f>
        <v>Caitlin Howard</v>
      </c>
      <c r="G682" s="26" t="n">
        <f aca="false">'Source - Inventory'!E672</f>
        <v>70</v>
      </c>
      <c r="H682" s="28" t="n">
        <f aca="false">'Source - Inventory'!O672</f>
        <v>35.8</v>
      </c>
      <c r="I682" s="28" t="n">
        <f aca="false">IF(D682="OCCUPIED",ROUNDUP(H682,0),"")</f>
        <v>36</v>
      </c>
      <c r="J682" s="28" t="n">
        <f aca="false">IF(D682="OCCUPIED",MAX(G682,I682),"")</f>
        <v>70</v>
      </c>
      <c r="K682" s="28" t="n">
        <f aca="false">IF(D682&lt;&gt;"OCCUPIED","",IF(C682="COVERED",Covered_Rate,Open_Rate))</f>
        <v>7.55</v>
      </c>
      <c r="L682" s="39" t="n">
        <f aca="false">IF(D682="OCCUPIED",J682*K682,"")</f>
        <v>528.5</v>
      </c>
      <c r="M682" s="26" t="n">
        <f aca="false">IF(D682&lt;&gt;"OCCUPIED","",COUNTIFS('Source - Billing Aug26'!$E$5:$E$773,A682,'Source - Billing Aug26'!$B$5:$B$773,Billing_Month,'Source - Billing Aug26'!$H$5:$H$773,"MONTHLY_MOORAGE"))</f>
        <v>1</v>
      </c>
      <c r="N682" s="28" t="n">
        <f aca="false">IF(M682=0,"",SUMIFS('Source - Billing Aug26'!$I$5:$I$773,'Source - Billing Aug26'!$E$5:$E$773,A682,'Source - Billing Aug26'!$B$5:$B$773,Billing_Month,'Source - Billing Aug26'!$H$5:$H$773,"MONTHLY_MOORAGE"))</f>
        <v>70</v>
      </c>
      <c r="O682" s="28" t="n">
        <f aca="false">IF(M682=0,"",SUMIFS('Source - Billing Aug26'!$L$5:$L$773,'Source - Billing Aug26'!$E$5:$E$773,A682,'Source - Billing Aug26'!$B$5:$B$773,Billing_Month,'Source - Billing Aug26'!$H$5:$H$773,"MONTHLY_MOORAGE"))</f>
        <v>7.55</v>
      </c>
      <c r="P682" s="39" t="n">
        <f aca="false">IF(D682&lt;&gt;"OCCUPIED","",SUMIFS('Source - Billing Aug26'!$M$5:$M$773,'Source - Billing Aug26'!$E$5:$E$773,A682,'Source - Billing Aug26'!$B$5:$B$773,Billing_Month,'Source - Billing Aug26'!$H$5:$H$773,"MONTHLY_MOORAGE"))</f>
        <v>528.5</v>
      </c>
      <c r="Q682" s="39" t="n">
        <f aca="false">IF(D682&lt;&gt;"OCCUPIED","",P682-L682)</f>
        <v>0</v>
      </c>
      <c r="R682" s="26" t="str">
        <f aca="false">IF(D682&lt;&gt;"OCCUPIED","OUT OF SCOPE",IF(M682=0,"MISSING AUGUST BILL",IF(M682&gt;1,"DUPLICATE BILL",IF(ABS(Q682)&lt;0.01,"MATCH",IF(Q682&gt;0,"OVERBILLED","UNDERBILLED")))))</f>
        <v>MATCH</v>
      </c>
      <c r="S682" s="26" t="str">
        <f aca="false">IF(M682=0,"",IFERROR(INDEX('Source - Billing Aug26'!$C$5:$C$773,MATCH(A682,'Source - Billing Aug26'!$E$5:$E$773,0)),""))</f>
        <v>AC-EW-0724</v>
      </c>
    </row>
    <row r="683" customFormat="false" ht="15" hidden="false" customHeight="true" outlineLevel="0" collapsed="false">
      <c r="A683" s="26" t="str">
        <f aca="false">'Source - Inventory'!A673</f>
        <v>EW-0801</v>
      </c>
      <c r="B683" s="26" t="str">
        <f aca="false">'Source - Inventory'!B673</f>
        <v>Eastwey</v>
      </c>
      <c r="C683" s="26" t="str">
        <f aca="false">'Source - Inventory'!G673</f>
        <v>OPEN</v>
      </c>
      <c r="D683" s="26" t="str">
        <f aca="false">'Source - Inventory'!J673</f>
        <v>OCCUPIED</v>
      </c>
      <c r="E683" s="26" t="str">
        <f aca="false">'Source - Inventory'!L673</f>
        <v>WL-02019</v>
      </c>
      <c r="F683" s="26" t="str">
        <f aca="false">'Source - Inventory'!M673</f>
        <v>James Cox</v>
      </c>
      <c r="G683" s="26" t="n">
        <f aca="false">'Source - Inventory'!E673</f>
        <v>45</v>
      </c>
      <c r="H683" s="28" t="n">
        <f aca="false">'Source - Inventory'!O673</f>
        <v>22.3</v>
      </c>
      <c r="I683" s="28" t="n">
        <f aca="false">IF(D683="OCCUPIED",ROUNDUP(H683,0),"")</f>
        <v>23</v>
      </c>
      <c r="J683" s="28" t="n">
        <f aca="false">IF(D683="OCCUPIED",MAX(G683,I683),"")</f>
        <v>45</v>
      </c>
      <c r="K683" s="28" t="n">
        <f aca="false">IF(D683&lt;&gt;"OCCUPIED","",IF(C683="COVERED",Covered_Rate,Open_Rate))</f>
        <v>7.55</v>
      </c>
      <c r="L683" s="39" t="n">
        <f aca="false">IF(D683="OCCUPIED",J683*K683,"")</f>
        <v>339.75</v>
      </c>
      <c r="M683" s="26" t="n">
        <f aca="false">IF(D683&lt;&gt;"OCCUPIED","",COUNTIFS('Source - Billing Aug26'!$E$5:$E$773,A683,'Source - Billing Aug26'!$B$5:$B$773,Billing_Month,'Source - Billing Aug26'!$H$5:$H$773,"MONTHLY_MOORAGE"))</f>
        <v>1</v>
      </c>
      <c r="N683" s="28" t="n">
        <f aca="false">IF(M683=0,"",SUMIFS('Source - Billing Aug26'!$I$5:$I$773,'Source - Billing Aug26'!$E$5:$E$773,A683,'Source - Billing Aug26'!$B$5:$B$773,Billing_Month,'Source - Billing Aug26'!$H$5:$H$773,"MONTHLY_MOORAGE"))</f>
        <v>45</v>
      </c>
      <c r="O683" s="28" t="n">
        <f aca="false">IF(M683=0,"",SUMIFS('Source - Billing Aug26'!$L$5:$L$773,'Source - Billing Aug26'!$E$5:$E$773,A683,'Source - Billing Aug26'!$B$5:$B$773,Billing_Month,'Source - Billing Aug26'!$H$5:$H$773,"MONTHLY_MOORAGE"))</f>
        <v>7.55</v>
      </c>
      <c r="P683" s="39" t="n">
        <f aca="false">IF(D683&lt;&gt;"OCCUPIED","",SUMIFS('Source - Billing Aug26'!$M$5:$M$773,'Source - Billing Aug26'!$E$5:$E$773,A683,'Source - Billing Aug26'!$B$5:$B$773,Billing_Month,'Source - Billing Aug26'!$H$5:$H$773,"MONTHLY_MOORAGE"))</f>
        <v>339.75</v>
      </c>
      <c r="Q683" s="39" t="n">
        <f aca="false">IF(D683&lt;&gt;"OCCUPIED","",P683-L683)</f>
        <v>0</v>
      </c>
      <c r="R683" s="26" t="str">
        <f aca="false">IF(D683&lt;&gt;"OCCUPIED","OUT OF SCOPE",IF(M683=0,"MISSING AUGUST BILL",IF(M683&gt;1,"DUPLICATE BILL",IF(ABS(Q683)&lt;0.01,"MATCH",IF(Q683&gt;0,"OVERBILLED","UNDERBILLED")))))</f>
        <v>MATCH</v>
      </c>
      <c r="S683" s="26" t="str">
        <f aca="false">IF(M683=0,"",IFERROR(INDEX('Source - Billing Aug26'!$C$5:$C$773,MATCH(A683,'Source - Billing Aug26'!$E$5:$E$773,0)),""))</f>
        <v>AC-EW-0801</v>
      </c>
    </row>
    <row r="684" customFormat="false" ht="15" hidden="false" customHeight="true" outlineLevel="0" collapsed="false">
      <c r="A684" s="26" t="str">
        <f aca="false">'Source - Inventory'!A674</f>
        <v>EW-0802</v>
      </c>
      <c r="B684" s="26" t="str">
        <f aca="false">'Source - Inventory'!B674</f>
        <v>Eastwey</v>
      </c>
      <c r="C684" s="26" t="str">
        <f aca="false">'Source - Inventory'!G674</f>
        <v>OPEN</v>
      </c>
      <c r="D684" s="26" t="str">
        <f aca="false">'Source - Inventory'!J674</f>
        <v>OCCUPIED</v>
      </c>
      <c r="E684" s="26" t="str">
        <f aca="false">'Source - Inventory'!L674</f>
        <v>WL-03780</v>
      </c>
      <c r="F684" s="26" t="str">
        <f aca="false">'Source - Inventory'!M674</f>
        <v>Carmen Maldonado</v>
      </c>
      <c r="G684" s="26" t="n">
        <f aca="false">'Source - Inventory'!E674</f>
        <v>70</v>
      </c>
      <c r="H684" s="28" t="n">
        <f aca="false">'Source - Inventory'!O674</f>
        <v>53.3</v>
      </c>
      <c r="I684" s="28" t="n">
        <f aca="false">IF(D684="OCCUPIED",ROUNDUP(H684,0),"")</f>
        <v>54</v>
      </c>
      <c r="J684" s="28" t="n">
        <f aca="false">IF(D684="OCCUPIED",MAX(G684,I684),"")</f>
        <v>70</v>
      </c>
      <c r="K684" s="28" t="n">
        <f aca="false">IF(D684&lt;&gt;"OCCUPIED","",IF(C684="COVERED",Covered_Rate,Open_Rate))</f>
        <v>7.55</v>
      </c>
      <c r="L684" s="39" t="n">
        <f aca="false">IF(D684="OCCUPIED",J684*K684,"")</f>
        <v>528.5</v>
      </c>
      <c r="M684" s="26" t="n">
        <f aca="false">IF(D684&lt;&gt;"OCCUPIED","",COUNTIFS('Source - Billing Aug26'!$E$5:$E$773,A684,'Source - Billing Aug26'!$B$5:$B$773,Billing_Month,'Source - Billing Aug26'!$H$5:$H$773,"MONTHLY_MOORAGE"))</f>
        <v>1</v>
      </c>
      <c r="N684" s="28" t="n">
        <f aca="false">IF(M684=0,"",SUMIFS('Source - Billing Aug26'!$I$5:$I$773,'Source - Billing Aug26'!$E$5:$E$773,A684,'Source - Billing Aug26'!$B$5:$B$773,Billing_Month,'Source - Billing Aug26'!$H$5:$H$773,"MONTHLY_MOORAGE"))</f>
        <v>70</v>
      </c>
      <c r="O684" s="28" t="n">
        <f aca="false">IF(M684=0,"",SUMIFS('Source - Billing Aug26'!$L$5:$L$773,'Source - Billing Aug26'!$E$5:$E$773,A684,'Source - Billing Aug26'!$B$5:$B$773,Billing_Month,'Source - Billing Aug26'!$H$5:$H$773,"MONTHLY_MOORAGE"))</f>
        <v>7.55</v>
      </c>
      <c r="P684" s="39" t="n">
        <f aca="false">IF(D684&lt;&gt;"OCCUPIED","",SUMIFS('Source - Billing Aug26'!$M$5:$M$773,'Source - Billing Aug26'!$E$5:$E$773,A684,'Source - Billing Aug26'!$B$5:$B$773,Billing_Month,'Source - Billing Aug26'!$H$5:$H$773,"MONTHLY_MOORAGE"))</f>
        <v>528.5</v>
      </c>
      <c r="Q684" s="39" t="n">
        <f aca="false">IF(D684&lt;&gt;"OCCUPIED","",P684-L684)</f>
        <v>0</v>
      </c>
      <c r="R684" s="26" t="str">
        <f aca="false">IF(D684&lt;&gt;"OCCUPIED","OUT OF SCOPE",IF(M684=0,"MISSING AUGUST BILL",IF(M684&gt;1,"DUPLICATE BILL",IF(ABS(Q684)&lt;0.01,"MATCH",IF(Q684&gt;0,"OVERBILLED","UNDERBILLED")))))</f>
        <v>MATCH</v>
      </c>
      <c r="S684" s="26" t="str">
        <f aca="false">IF(M684=0,"",IFERROR(INDEX('Source - Billing Aug26'!$C$5:$C$773,MATCH(A684,'Source - Billing Aug26'!$E$5:$E$773,0)),""))</f>
        <v>AC-EW-0802</v>
      </c>
    </row>
    <row r="685" customFormat="false" ht="15" hidden="false" customHeight="true" outlineLevel="0" collapsed="false">
      <c r="A685" s="26" t="str">
        <f aca="false">'Source - Inventory'!A675</f>
        <v>EW-0803</v>
      </c>
      <c r="B685" s="26" t="str">
        <f aca="false">'Source - Inventory'!B675</f>
        <v>Eastwey</v>
      </c>
      <c r="C685" s="26" t="str">
        <f aca="false">'Source - Inventory'!G675</f>
        <v>OPEN</v>
      </c>
      <c r="D685" s="26" t="str">
        <f aca="false">'Source - Inventory'!J675</f>
        <v>OCCUPIED</v>
      </c>
      <c r="E685" s="26" t="str">
        <f aca="false">'Source - Inventory'!L675</f>
        <v>WL-03360</v>
      </c>
      <c r="F685" s="26" t="str">
        <f aca="false">'Source - Inventory'!M675</f>
        <v>Morgan Ramos</v>
      </c>
      <c r="G685" s="26" t="n">
        <f aca="false">'Source - Inventory'!E675</f>
        <v>28</v>
      </c>
      <c r="H685" s="28" t="n">
        <f aca="false">'Source - Inventory'!O675</f>
        <v>56.4</v>
      </c>
      <c r="I685" s="28" t="n">
        <f aca="false">IF(D685="OCCUPIED",ROUNDUP(H685,0),"")</f>
        <v>57</v>
      </c>
      <c r="J685" s="28" t="n">
        <f aca="false">IF(D685="OCCUPIED",MAX(G685,I685),"")</f>
        <v>57</v>
      </c>
      <c r="K685" s="28" t="n">
        <f aca="false">IF(D685&lt;&gt;"OCCUPIED","",IF(C685="COVERED",Covered_Rate,Open_Rate))</f>
        <v>7.55</v>
      </c>
      <c r="L685" s="39" t="n">
        <f aca="false">IF(D685="OCCUPIED",J685*K685,"")</f>
        <v>430.35</v>
      </c>
      <c r="M685" s="26" t="n">
        <f aca="false">IF(D685&lt;&gt;"OCCUPIED","",COUNTIFS('Source - Billing Aug26'!$E$5:$E$773,A685,'Source - Billing Aug26'!$B$5:$B$773,Billing_Month,'Source - Billing Aug26'!$H$5:$H$773,"MONTHLY_MOORAGE"))</f>
        <v>1</v>
      </c>
      <c r="N685" s="28" t="n">
        <f aca="false">IF(M685=0,"",SUMIFS('Source - Billing Aug26'!$I$5:$I$773,'Source - Billing Aug26'!$E$5:$E$773,A685,'Source - Billing Aug26'!$B$5:$B$773,Billing_Month,'Source - Billing Aug26'!$H$5:$H$773,"MONTHLY_MOORAGE"))</f>
        <v>57</v>
      </c>
      <c r="O685" s="28" t="n">
        <f aca="false">IF(M685=0,"",SUMIFS('Source - Billing Aug26'!$L$5:$L$773,'Source - Billing Aug26'!$E$5:$E$773,A685,'Source - Billing Aug26'!$B$5:$B$773,Billing_Month,'Source - Billing Aug26'!$H$5:$H$773,"MONTHLY_MOORAGE"))</f>
        <v>7.55</v>
      </c>
      <c r="P685" s="39" t="n">
        <f aca="false">IF(D685&lt;&gt;"OCCUPIED","",SUMIFS('Source - Billing Aug26'!$M$5:$M$773,'Source - Billing Aug26'!$E$5:$E$773,A685,'Source - Billing Aug26'!$B$5:$B$773,Billing_Month,'Source - Billing Aug26'!$H$5:$H$773,"MONTHLY_MOORAGE"))</f>
        <v>430.35</v>
      </c>
      <c r="Q685" s="39" t="n">
        <f aca="false">IF(D685&lt;&gt;"OCCUPIED","",P685-L685)</f>
        <v>0</v>
      </c>
      <c r="R685" s="26" t="str">
        <f aca="false">IF(D685&lt;&gt;"OCCUPIED","OUT OF SCOPE",IF(M685=0,"MISSING AUGUST BILL",IF(M685&gt;1,"DUPLICATE BILL",IF(ABS(Q685)&lt;0.01,"MATCH",IF(Q685&gt;0,"OVERBILLED","UNDERBILLED")))))</f>
        <v>MATCH</v>
      </c>
      <c r="S685" s="26" t="str">
        <f aca="false">IF(M685=0,"",IFERROR(INDEX('Source - Billing Aug26'!$C$5:$C$773,MATCH(A685,'Source - Billing Aug26'!$E$5:$E$773,0)),""))</f>
        <v>AC-EW-0803</v>
      </c>
    </row>
    <row r="686" customFormat="false" ht="15" hidden="false" customHeight="true" outlineLevel="0" collapsed="false">
      <c r="A686" s="26" t="str">
        <f aca="false">'Source - Inventory'!A676</f>
        <v>EW-0804</v>
      </c>
      <c r="B686" s="26" t="str">
        <f aca="false">'Source - Inventory'!B676</f>
        <v>Eastwey</v>
      </c>
      <c r="C686" s="26" t="str">
        <f aca="false">'Source - Inventory'!G676</f>
        <v>OPEN</v>
      </c>
      <c r="D686" s="26" t="str">
        <f aca="false">'Source - Inventory'!J676</f>
        <v>OCCUPIED</v>
      </c>
      <c r="E686" s="26" t="str">
        <f aca="false">'Source - Inventory'!L676</f>
        <v>WL-03722</v>
      </c>
      <c r="F686" s="26" t="str">
        <f aca="false">'Source - Inventory'!M676</f>
        <v>Seth Stone</v>
      </c>
      <c r="G686" s="26" t="n">
        <f aca="false">'Source - Inventory'!E676</f>
        <v>32</v>
      </c>
      <c r="H686" s="28" t="n">
        <f aca="false">'Source - Inventory'!O676</f>
        <v>22.4</v>
      </c>
      <c r="I686" s="28" t="n">
        <f aca="false">IF(D686="OCCUPIED",ROUNDUP(H686,0),"")</f>
        <v>23</v>
      </c>
      <c r="J686" s="28" t="n">
        <f aca="false">IF(D686="OCCUPIED",MAX(G686,I686),"")</f>
        <v>32</v>
      </c>
      <c r="K686" s="28" t="n">
        <f aca="false">IF(D686&lt;&gt;"OCCUPIED","",IF(C686="COVERED",Covered_Rate,Open_Rate))</f>
        <v>7.55</v>
      </c>
      <c r="L686" s="39" t="n">
        <f aca="false">IF(D686="OCCUPIED",J686*K686,"")</f>
        <v>241.6</v>
      </c>
      <c r="M686" s="26" t="n">
        <f aca="false">IF(D686&lt;&gt;"OCCUPIED","",COUNTIFS('Source - Billing Aug26'!$E$5:$E$773,A686,'Source - Billing Aug26'!$B$5:$B$773,Billing_Month,'Source - Billing Aug26'!$H$5:$H$773,"MONTHLY_MOORAGE"))</f>
        <v>1</v>
      </c>
      <c r="N686" s="28" t="n">
        <f aca="false">IF(M686=0,"",SUMIFS('Source - Billing Aug26'!$I$5:$I$773,'Source - Billing Aug26'!$E$5:$E$773,A686,'Source - Billing Aug26'!$B$5:$B$773,Billing_Month,'Source - Billing Aug26'!$H$5:$H$773,"MONTHLY_MOORAGE"))</f>
        <v>32</v>
      </c>
      <c r="O686" s="28" t="n">
        <f aca="false">IF(M686=0,"",SUMIFS('Source - Billing Aug26'!$L$5:$L$773,'Source - Billing Aug26'!$E$5:$E$773,A686,'Source - Billing Aug26'!$B$5:$B$773,Billing_Month,'Source - Billing Aug26'!$H$5:$H$773,"MONTHLY_MOORAGE"))</f>
        <v>7.55</v>
      </c>
      <c r="P686" s="39" t="n">
        <f aca="false">IF(D686&lt;&gt;"OCCUPIED","",SUMIFS('Source - Billing Aug26'!$M$5:$M$773,'Source - Billing Aug26'!$E$5:$E$773,A686,'Source - Billing Aug26'!$B$5:$B$773,Billing_Month,'Source - Billing Aug26'!$H$5:$H$773,"MONTHLY_MOORAGE"))</f>
        <v>241.6</v>
      </c>
      <c r="Q686" s="39" t="n">
        <f aca="false">IF(D686&lt;&gt;"OCCUPIED","",P686-L686)</f>
        <v>0</v>
      </c>
      <c r="R686" s="26" t="str">
        <f aca="false">IF(D686&lt;&gt;"OCCUPIED","OUT OF SCOPE",IF(M686=0,"MISSING AUGUST BILL",IF(M686&gt;1,"DUPLICATE BILL",IF(ABS(Q686)&lt;0.01,"MATCH",IF(Q686&gt;0,"OVERBILLED","UNDERBILLED")))))</f>
        <v>MATCH</v>
      </c>
      <c r="S686" s="26" t="str">
        <f aca="false">IF(M686=0,"",IFERROR(INDEX('Source - Billing Aug26'!$C$5:$C$773,MATCH(A686,'Source - Billing Aug26'!$E$5:$E$773,0)),""))</f>
        <v>AC-EW-0804</v>
      </c>
    </row>
    <row r="687" customFormat="false" ht="15" hidden="false" customHeight="true" outlineLevel="0" collapsed="false">
      <c r="A687" s="26" t="str">
        <f aca="false">'Source - Inventory'!A677</f>
        <v>EW-0805</v>
      </c>
      <c r="B687" s="26" t="str">
        <f aca="false">'Source - Inventory'!B677</f>
        <v>Eastwey</v>
      </c>
      <c r="C687" s="26" t="str">
        <f aca="false">'Source - Inventory'!G677</f>
        <v>OPEN</v>
      </c>
      <c r="D687" s="26" t="str">
        <f aca="false">'Source - Inventory'!J677</f>
        <v>OCCUPIED</v>
      </c>
      <c r="E687" s="26" t="str">
        <f aca="false">'Source - Inventory'!L677</f>
        <v>WL-01569</v>
      </c>
      <c r="F687" s="26" t="str">
        <f aca="false">'Source - Inventory'!M677</f>
        <v>Sherri Smith</v>
      </c>
      <c r="G687" s="26" t="n">
        <f aca="false">'Source - Inventory'!E677</f>
        <v>28</v>
      </c>
      <c r="H687" s="28" t="n">
        <f aca="false">'Source - Inventory'!O677</f>
        <v>59</v>
      </c>
      <c r="I687" s="28" t="n">
        <f aca="false">IF(D687="OCCUPIED",ROUNDUP(H687,0),"")</f>
        <v>59</v>
      </c>
      <c r="J687" s="28" t="n">
        <f aca="false">IF(D687="OCCUPIED",MAX(G687,I687),"")</f>
        <v>59</v>
      </c>
      <c r="K687" s="28" t="n">
        <f aca="false">IF(D687&lt;&gt;"OCCUPIED","",IF(C687="COVERED",Covered_Rate,Open_Rate))</f>
        <v>7.55</v>
      </c>
      <c r="L687" s="39" t="n">
        <f aca="false">IF(D687="OCCUPIED",J687*K687,"")</f>
        <v>445.45</v>
      </c>
      <c r="M687" s="26" t="n">
        <f aca="false">IF(D687&lt;&gt;"OCCUPIED","",COUNTIFS('Source - Billing Aug26'!$E$5:$E$773,A687,'Source - Billing Aug26'!$B$5:$B$773,Billing_Month,'Source - Billing Aug26'!$H$5:$H$773,"MONTHLY_MOORAGE"))</f>
        <v>1</v>
      </c>
      <c r="N687" s="28" t="n">
        <f aca="false">IF(M687=0,"",SUMIFS('Source - Billing Aug26'!$I$5:$I$773,'Source - Billing Aug26'!$E$5:$E$773,A687,'Source - Billing Aug26'!$B$5:$B$773,Billing_Month,'Source - Billing Aug26'!$H$5:$H$773,"MONTHLY_MOORAGE"))</f>
        <v>59</v>
      </c>
      <c r="O687" s="28" t="n">
        <f aca="false">IF(M687=0,"",SUMIFS('Source - Billing Aug26'!$L$5:$L$773,'Source - Billing Aug26'!$E$5:$E$773,A687,'Source - Billing Aug26'!$B$5:$B$773,Billing_Month,'Source - Billing Aug26'!$H$5:$H$773,"MONTHLY_MOORAGE"))</f>
        <v>7.55</v>
      </c>
      <c r="P687" s="39" t="n">
        <f aca="false">IF(D687&lt;&gt;"OCCUPIED","",SUMIFS('Source - Billing Aug26'!$M$5:$M$773,'Source - Billing Aug26'!$E$5:$E$773,A687,'Source - Billing Aug26'!$B$5:$B$773,Billing_Month,'Source - Billing Aug26'!$H$5:$H$773,"MONTHLY_MOORAGE"))</f>
        <v>445.45</v>
      </c>
      <c r="Q687" s="39" t="n">
        <f aca="false">IF(D687&lt;&gt;"OCCUPIED","",P687-L687)</f>
        <v>0</v>
      </c>
      <c r="R687" s="26" t="str">
        <f aca="false">IF(D687&lt;&gt;"OCCUPIED","OUT OF SCOPE",IF(M687=0,"MISSING AUGUST BILL",IF(M687&gt;1,"DUPLICATE BILL",IF(ABS(Q687)&lt;0.01,"MATCH",IF(Q687&gt;0,"OVERBILLED","UNDERBILLED")))))</f>
        <v>MATCH</v>
      </c>
      <c r="S687" s="26" t="str">
        <f aca="false">IF(M687=0,"",IFERROR(INDEX('Source - Billing Aug26'!$C$5:$C$773,MATCH(A687,'Source - Billing Aug26'!$E$5:$E$773,0)),""))</f>
        <v>AC-EW-0805</v>
      </c>
    </row>
    <row r="688" customFormat="false" ht="15" hidden="false" customHeight="true" outlineLevel="0" collapsed="false">
      <c r="A688" s="26" t="str">
        <f aca="false">'Source - Inventory'!A678</f>
        <v>EW-0806</v>
      </c>
      <c r="B688" s="26" t="str">
        <f aca="false">'Source - Inventory'!B678</f>
        <v>Eastwey</v>
      </c>
      <c r="C688" s="26" t="str">
        <f aca="false">'Source - Inventory'!G678</f>
        <v>OPEN</v>
      </c>
      <c r="D688" s="26" t="str">
        <f aca="false">'Source - Inventory'!J678</f>
        <v>OCCUPIED</v>
      </c>
      <c r="E688" s="26" t="str">
        <f aca="false">'Source - Inventory'!L678</f>
        <v>WL-01375</v>
      </c>
      <c r="F688" s="26" t="str">
        <f aca="false">'Source - Inventory'!M678</f>
        <v>Crystal Austin</v>
      </c>
      <c r="G688" s="26" t="n">
        <f aca="false">'Source - Inventory'!E678</f>
        <v>36</v>
      </c>
      <c r="H688" s="28" t="n">
        <f aca="false">'Source - Inventory'!O678</f>
        <v>33.5</v>
      </c>
      <c r="I688" s="28" t="n">
        <f aca="false">IF(D688="OCCUPIED",ROUNDUP(H688,0),"")</f>
        <v>34</v>
      </c>
      <c r="J688" s="28" t="n">
        <f aca="false">IF(D688="OCCUPIED",MAX(G688,I688),"")</f>
        <v>36</v>
      </c>
      <c r="K688" s="28" t="n">
        <f aca="false">IF(D688&lt;&gt;"OCCUPIED","",IF(C688="COVERED",Covered_Rate,Open_Rate))</f>
        <v>7.55</v>
      </c>
      <c r="L688" s="39" t="n">
        <f aca="false">IF(D688="OCCUPIED",J688*K688,"")</f>
        <v>271.8</v>
      </c>
      <c r="M688" s="26" t="n">
        <f aca="false">IF(D688&lt;&gt;"OCCUPIED","",COUNTIFS('Source - Billing Aug26'!$E$5:$E$773,A688,'Source - Billing Aug26'!$B$5:$B$773,Billing_Month,'Source - Billing Aug26'!$H$5:$H$773,"MONTHLY_MOORAGE"))</f>
        <v>1</v>
      </c>
      <c r="N688" s="28" t="n">
        <f aca="false">IF(M688=0,"",SUMIFS('Source - Billing Aug26'!$I$5:$I$773,'Source - Billing Aug26'!$E$5:$E$773,A688,'Source - Billing Aug26'!$B$5:$B$773,Billing_Month,'Source - Billing Aug26'!$H$5:$H$773,"MONTHLY_MOORAGE"))</f>
        <v>36</v>
      </c>
      <c r="O688" s="28" t="n">
        <f aca="false">IF(M688=0,"",SUMIFS('Source - Billing Aug26'!$L$5:$L$773,'Source - Billing Aug26'!$E$5:$E$773,A688,'Source - Billing Aug26'!$B$5:$B$773,Billing_Month,'Source - Billing Aug26'!$H$5:$H$773,"MONTHLY_MOORAGE"))</f>
        <v>7.55</v>
      </c>
      <c r="P688" s="39" t="n">
        <f aca="false">IF(D688&lt;&gt;"OCCUPIED","",SUMIFS('Source - Billing Aug26'!$M$5:$M$773,'Source - Billing Aug26'!$E$5:$E$773,A688,'Source - Billing Aug26'!$B$5:$B$773,Billing_Month,'Source - Billing Aug26'!$H$5:$H$773,"MONTHLY_MOORAGE"))</f>
        <v>271.8</v>
      </c>
      <c r="Q688" s="39" t="n">
        <f aca="false">IF(D688&lt;&gt;"OCCUPIED","",P688-L688)</f>
        <v>0</v>
      </c>
      <c r="R688" s="26" t="str">
        <f aca="false">IF(D688&lt;&gt;"OCCUPIED","OUT OF SCOPE",IF(M688=0,"MISSING AUGUST BILL",IF(M688&gt;1,"DUPLICATE BILL",IF(ABS(Q688)&lt;0.01,"MATCH",IF(Q688&gt;0,"OVERBILLED","UNDERBILLED")))))</f>
        <v>MATCH</v>
      </c>
      <c r="S688" s="26" t="str">
        <f aca="false">IF(M688=0,"",IFERROR(INDEX('Source - Billing Aug26'!$C$5:$C$773,MATCH(A688,'Source - Billing Aug26'!$E$5:$E$773,0)),""))</f>
        <v>AC-EW-0806</v>
      </c>
    </row>
    <row r="689" customFormat="false" ht="15" hidden="false" customHeight="true" outlineLevel="0" collapsed="false">
      <c r="A689" s="26" t="str">
        <f aca="false">'Source - Inventory'!A679</f>
        <v>EW-0807</v>
      </c>
      <c r="B689" s="26" t="str">
        <f aca="false">'Source - Inventory'!B679</f>
        <v>Eastwey</v>
      </c>
      <c r="C689" s="26" t="str">
        <f aca="false">'Source - Inventory'!G679</f>
        <v>OPEN</v>
      </c>
      <c r="D689" s="26" t="str">
        <f aca="false">'Source - Inventory'!J679</f>
        <v>OCCUPIED</v>
      </c>
      <c r="E689" s="26" t="str">
        <f aca="false">'Source - Inventory'!L679</f>
        <v>WL-03182</v>
      </c>
      <c r="F689" s="26" t="str">
        <f aca="false">'Source - Inventory'!M679</f>
        <v>Matthew Gonzalez</v>
      </c>
      <c r="G689" s="26" t="n">
        <f aca="false">'Source - Inventory'!E679</f>
        <v>28</v>
      </c>
      <c r="H689" s="28" t="n">
        <f aca="false">'Source - Inventory'!O679</f>
        <v>29.3</v>
      </c>
      <c r="I689" s="28" t="n">
        <f aca="false">IF(D689="OCCUPIED",ROUNDUP(H689,0),"")</f>
        <v>30</v>
      </c>
      <c r="J689" s="28" t="n">
        <f aca="false">IF(D689="OCCUPIED",MAX(G689,I689),"")</f>
        <v>30</v>
      </c>
      <c r="K689" s="28" t="n">
        <f aca="false">IF(D689&lt;&gt;"OCCUPIED","",IF(C689="COVERED",Covered_Rate,Open_Rate))</f>
        <v>7.55</v>
      </c>
      <c r="L689" s="39" t="n">
        <f aca="false">IF(D689="OCCUPIED",J689*K689,"")</f>
        <v>226.5</v>
      </c>
      <c r="M689" s="26" t="n">
        <f aca="false">IF(D689&lt;&gt;"OCCUPIED","",COUNTIFS('Source - Billing Aug26'!$E$5:$E$773,A689,'Source - Billing Aug26'!$B$5:$B$773,Billing_Month,'Source - Billing Aug26'!$H$5:$H$773,"MONTHLY_MOORAGE"))</f>
        <v>1</v>
      </c>
      <c r="N689" s="28" t="n">
        <f aca="false">IF(M689=0,"",SUMIFS('Source - Billing Aug26'!$I$5:$I$773,'Source - Billing Aug26'!$E$5:$E$773,A689,'Source - Billing Aug26'!$B$5:$B$773,Billing_Month,'Source - Billing Aug26'!$H$5:$H$773,"MONTHLY_MOORAGE"))</f>
        <v>30</v>
      </c>
      <c r="O689" s="28" t="n">
        <f aca="false">IF(M689=0,"",SUMIFS('Source - Billing Aug26'!$L$5:$L$773,'Source - Billing Aug26'!$E$5:$E$773,A689,'Source - Billing Aug26'!$B$5:$B$773,Billing_Month,'Source - Billing Aug26'!$H$5:$H$773,"MONTHLY_MOORAGE"))</f>
        <v>7.55</v>
      </c>
      <c r="P689" s="39" t="n">
        <f aca="false">IF(D689&lt;&gt;"OCCUPIED","",SUMIFS('Source - Billing Aug26'!$M$5:$M$773,'Source - Billing Aug26'!$E$5:$E$773,A689,'Source - Billing Aug26'!$B$5:$B$773,Billing_Month,'Source - Billing Aug26'!$H$5:$H$773,"MONTHLY_MOORAGE"))</f>
        <v>226.5</v>
      </c>
      <c r="Q689" s="39" t="n">
        <f aca="false">IF(D689&lt;&gt;"OCCUPIED","",P689-L689)</f>
        <v>0</v>
      </c>
      <c r="R689" s="26" t="str">
        <f aca="false">IF(D689&lt;&gt;"OCCUPIED","OUT OF SCOPE",IF(M689=0,"MISSING AUGUST BILL",IF(M689&gt;1,"DUPLICATE BILL",IF(ABS(Q689)&lt;0.01,"MATCH",IF(Q689&gt;0,"OVERBILLED","UNDERBILLED")))))</f>
        <v>MATCH</v>
      </c>
      <c r="S689" s="26" t="str">
        <f aca="false">IF(M689=0,"",IFERROR(INDEX('Source - Billing Aug26'!$C$5:$C$773,MATCH(A689,'Source - Billing Aug26'!$E$5:$E$773,0)),""))</f>
        <v>AC-EW-0807</v>
      </c>
    </row>
    <row r="690" customFormat="false" ht="15" hidden="false" customHeight="true" outlineLevel="0" collapsed="false">
      <c r="A690" s="26" t="str">
        <f aca="false">'Source - Inventory'!A680</f>
        <v>EW-0808</v>
      </c>
      <c r="B690" s="26" t="str">
        <f aca="false">'Source - Inventory'!B680</f>
        <v>Eastwey</v>
      </c>
      <c r="C690" s="26" t="str">
        <f aca="false">'Source - Inventory'!G680</f>
        <v>OPEN</v>
      </c>
      <c r="D690" s="26" t="str">
        <f aca="false">'Source - Inventory'!J680</f>
        <v>OCCUPIED</v>
      </c>
      <c r="E690" s="26" t="str">
        <f aca="false">'Source - Inventory'!L680</f>
        <v>WL-02311</v>
      </c>
      <c r="F690" s="26" t="str">
        <f aca="false">'Source - Inventory'!M680</f>
        <v>Catherine Martinez</v>
      </c>
      <c r="G690" s="26" t="n">
        <f aca="false">'Source - Inventory'!E680</f>
        <v>80</v>
      </c>
      <c r="H690" s="28" t="n">
        <f aca="false">'Source - Inventory'!O680</f>
        <v>49.7</v>
      </c>
      <c r="I690" s="28" t="n">
        <f aca="false">IF(D690="OCCUPIED",ROUNDUP(H690,0),"")</f>
        <v>50</v>
      </c>
      <c r="J690" s="28" t="n">
        <f aca="false">IF(D690="OCCUPIED",MAX(G690,I690),"")</f>
        <v>80</v>
      </c>
      <c r="K690" s="28" t="n">
        <f aca="false">IF(D690&lt;&gt;"OCCUPIED","",IF(C690="COVERED",Covered_Rate,Open_Rate))</f>
        <v>7.55</v>
      </c>
      <c r="L690" s="39" t="n">
        <f aca="false">IF(D690="OCCUPIED",J690*K690,"")</f>
        <v>604</v>
      </c>
      <c r="M690" s="26" t="n">
        <f aca="false">IF(D690&lt;&gt;"OCCUPIED","",COUNTIFS('Source - Billing Aug26'!$E$5:$E$773,A690,'Source - Billing Aug26'!$B$5:$B$773,Billing_Month,'Source - Billing Aug26'!$H$5:$H$773,"MONTHLY_MOORAGE"))</f>
        <v>1</v>
      </c>
      <c r="N690" s="28" t="n">
        <f aca="false">IF(M690=0,"",SUMIFS('Source - Billing Aug26'!$I$5:$I$773,'Source - Billing Aug26'!$E$5:$E$773,A690,'Source - Billing Aug26'!$B$5:$B$773,Billing_Month,'Source - Billing Aug26'!$H$5:$H$773,"MONTHLY_MOORAGE"))</f>
        <v>80</v>
      </c>
      <c r="O690" s="28" t="n">
        <f aca="false">IF(M690=0,"",SUMIFS('Source - Billing Aug26'!$L$5:$L$773,'Source - Billing Aug26'!$E$5:$E$773,A690,'Source - Billing Aug26'!$B$5:$B$773,Billing_Month,'Source - Billing Aug26'!$H$5:$H$773,"MONTHLY_MOORAGE"))</f>
        <v>7.55</v>
      </c>
      <c r="P690" s="39" t="n">
        <f aca="false">IF(D690&lt;&gt;"OCCUPIED","",SUMIFS('Source - Billing Aug26'!$M$5:$M$773,'Source - Billing Aug26'!$E$5:$E$773,A690,'Source - Billing Aug26'!$B$5:$B$773,Billing_Month,'Source - Billing Aug26'!$H$5:$H$773,"MONTHLY_MOORAGE"))</f>
        <v>604</v>
      </c>
      <c r="Q690" s="39" t="n">
        <f aca="false">IF(D690&lt;&gt;"OCCUPIED","",P690-L690)</f>
        <v>0</v>
      </c>
      <c r="R690" s="26" t="str">
        <f aca="false">IF(D690&lt;&gt;"OCCUPIED","OUT OF SCOPE",IF(M690=0,"MISSING AUGUST BILL",IF(M690&gt;1,"DUPLICATE BILL",IF(ABS(Q690)&lt;0.01,"MATCH",IF(Q690&gt;0,"OVERBILLED","UNDERBILLED")))))</f>
        <v>MATCH</v>
      </c>
      <c r="S690" s="26" t="str">
        <f aca="false">IF(M690=0,"",IFERROR(INDEX('Source - Billing Aug26'!$C$5:$C$773,MATCH(A690,'Source - Billing Aug26'!$E$5:$E$773,0)),""))</f>
        <v>AC-EW-0808</v>
      </c>
    </row>
    <row r="691" customFormat="false" ht="15" hidden="false" customHeight="true" outlineLevel="0" collapsed="false">
      <c r="A691" s="26" t="str">
        <f aca="false">'Source - Inventory'!A681</f>
        <v>EW-0809</v>
      </c>
      <c r="B691" s="26" t="str">
        <f aca="false">'Source - Inventory'!B681</f>
        <v>Eastwey</v>
      </c>
      <c r="C691" s="26" t="str">
        <f aca="false">'Source - Inventory'!G681</f>
        <v>OPEN</v>
      </c>
      <c r="D691" s="26" t="str">
        <f aca="false">'Source - Inventory'!J681</f>
        <v>OCCUPIED</v>
      </c>
      <c r="E691" s="26" t="str">
        <f aca="false">'Source - Inventory'!L681</f>
        <v>WL-02595</v>
      </c>
      <c r="F691" s="26" t="str">
        <f aca="false">'Source - Inventory'!M681</f>
        <v>Cheryl Wood</v>
      </c>
      <c r="G691" s="26" t="n">
        <f aca="false">'Source - Inventory'!E681</f>
        <v>70</v>
      </c>
      <c r="H691" s="28" t="n">
        <f aca="false">'Source - Inventory'!O681</f>
        <v>58.3</v>
      </c>
      <c r="I691" s="28" t="n">
        <f aca="false">IF(D691="OCCUPIED",ROUNDUP(H691,0),"")</f>
        <v>59</v>
      </c>
      <c r="J691" s="28" t="n">
        <f aca="false">IF(D691="OCCUPIED",MAX(G691,I691),"")</f>
        <v>70</v>
      </c>
      <c r="K691" s="28" t="n">
        <f aca="false">IF(D691&lt;&gt;"OCCUPIED","",IF(C691="COVERED",Covered_Rate,Open_Rate))</f>
        <v>7.55</v>
      </c>
      <c r="L691" s="39" t="n">
        <f aca="false">IF(D691="OCCUPIED",J691*K691,"")</f>
        <v>528.5</v>
      </c>
      <c r="M691" s="26" t="n">
        <f aca="false">IF(D691&lt;&gt;"OCCUPIED","",COUNTIFS('Source - Billing Aug26'!$E$5:$E$773,A691,'Source - Billing Aug26'!$B$5:$B$773,Billing_Month,'Source - Billing Aug26'!$H$5:$H$773,"MONTHLY_MOORAGE"))</f>
        <v>1</v>
      </c>
      <c r="N691" s="28" t="n">
        <f aca="false">IF(M691=0,"",SUMIFS('Source - Billing Aug26'!$I$5:$I$773,'Source - Billing Aug26'!$E$5:$E$773,A691,'Source - Billing Aug26'!$B$5:$B$773,Billing_Month,'Source - Billing Aug26'!$H$5:$H$773,"MONTHLY_MOORAGE"))</f>
        <v>70</v>
      </c>
      <c r="O691" s="28" t="n">
        <f aca="false">IF(M691=0,"",SUMIFS('Source - Billing Aug26'!$L$5:$L$773,'Source - Billing Aug26'!$E$5:$E$773,A691,'Source - Billing Aug26'!$B$5:$B$773,Billing_Month,'Source - Billing Aug26'!$H$5:$H$773,"MONTHLY_MOORAGE"))</f>
        <v>7.55</v>
      </c>
      <c r="P691" s="39" t="n">
        <f aca="false">IF(D691&lt;&gt;"OCCUPIED","",SUMIFS('Source - Billing Aug26'!$M$5:$M$773,'Source - Billing Aug26'!$E$5:$E$773,A691,'Source - Billing Aug26'!$B$5:$B$773,Billing_Month,'Source - Billing Aug26'!$H$5:$H$773,"MONTHLY_MOORAGE"))</f>
        <v>528.5</v>
      </c>
      <c r="Q691" s="39" t="n">
        <f aca="false">IF(D691&lt;&gt;"OCCUPIED","",P691-L691)</f>
        <v>0</v>
      </c>
      <c r="R691" s="26" t="str">
        <f aca="false">IF(D691&lt;&gt;"OCCUPIED","OUT OF SCOPE",IF(M691=0,"MISSING AUGUST BILL",IF(M691&gt;1,"DUPLICATE BILL",IF(ABS(Q691)&lt;0.01,"MATCH",IF(Q691&gt;0,"OVERBILLED","UNDERBILLED")))))</f>
        <v>MATCH</v>
      </c>
      <c r="S691" s="26" t="str">
        <f aca="false">IF(M691=0,"",IFERROR(INDEX('Source - Billing Aug26'!$C$5:$C$773,MATCH(A691,'Source - Billing Aug26'!$E$5:$E$773,0)),""))</f>
        <v>AC-EW-0809</v>
      </c>
    </row>
    <row r="692" customFormat="false" ht="15" hidden="false" customHeight="true" outlineLevel="0" collapsed="false">
      <c r="A692" s="26" t="str">
        <f aca="false">'Source - Inventory'!A682</f>
        <v>EW-0810</v>
      </c>
      <c r="B692" s="26" t="str">
        <f aca="false">'Source - Inventory'!B682</f>
        <v>Eastwey</v>
      </c>
      <c r="C692" s="26" t="str">
        <f aca="false">'Source - Inventory'!G682</f>
        <v>OPEN</v>
      </c>
      <c r="D692" s="26" t="str">
        <f aca="false">'Source - Inventory'!J682</f>
        <v>OCCUPIED</v>
      </c>
      <c r="E692" s="26" t="str">
        <f aca="false">'Source - Inventory'!L682</f>
        <v>WL-03518</v>
      </c>
      <c r="F692" s="26" t="str">
        <f aca="false">'Source - Inventory'!M682</f>
        <v>Jorge Donovan</v>
      </c>
      <c r="G692" s="26" t="n">
        <f aca="false">'Source - Inventory'!E682</f>
        <v>28</v>
      </c>
      <c r="H692" s="28" t="n">
        <f aca="false">'Source - Inventory'!O682</f>
        <v>26.3</v>
      </c>
      <c r="I692" s="28" t="n">
        <f aca="false">IF(D692="OCCUPIED",ROUNDUP(H692,0),"")</f>
        <v>27</v>
      </c>
      <c r="J692" s="28" t="n">
        <f aca="false">IF(D692="OCCUPIED",MAX(G692,I692),"")</f>
        <v>28</v>
      </c>
      <c r="K692" s="28" t="n">
        <f aca="false">IF(D692&lt;&gt;"OCCUPIED","",IF(C692="COVERED",Covered_Rate,Open_Rate))</f>
        <v>7.55</v>
      </c>
      <c r="L692" s="39" t="n">
        <f aca="false">IF(D692="OCCUPIED",J692*K692,"")</f>
        <v>211.4</v>
      </c>
      <c r="M692" s="26" t="n">
        <f aca="false">IF(D692&lt;&gt;"OCCUPIED","",COUNTIFS('Source - Billing Aug26'!$E$5:$E$773,A692,'Source - Billing Aug26'!$B$5:$B$773,Billing_Month,'Source - Billing Aug26'!$H$5:$H$773,"MONTHLY_MOORAGE"))</f>
        <v>1</v>
      </c>
      <c r="N692" s="28" t="n">
        <f aca="false">IF(M692=0,"",SUMIFS('Source - Billing Aug26'!$I$5:$I$773,'Source - Billing Aug26'!$E$5:$E$773,A692,'Source - Billing Aug26'!$B$5:$B$773,Billing_Month,'Source - Billing Aug26'!$H$5:$H$773,"MONTHLY_MOORAGE"))</f>
        <v>28</v>
      </c>
      <c r="O692" s="28" t="n">
        <f aca="false">IF(M692=0,"",SUMIFS('Source - Billing Aug26'!$L$5:$L$773,'Source - Billing Aug26'!$E$5:$E$773,A692,'Source - Billing Aug26'!$B$5:$B$773,Billing_Month,'Source - Billing Aug26'!$H$5:$H$773,"MONTHLY_MOORAGE"))</f>
        <v>7.55</v>
      </c>
      <c r="P692" s="39" t="n">
        <f aca="false">IF(D692&lt;&gt;"OCCUPIED","",SUMIFS('Source - Billing Aug26'!$M$5:$M$773,'Source - Billing Aug26'!$E$5:$E$773,A692,'Source - Billing Aug26'!$B$5:$B$773,Billing_Month,'Source - Billing Aug26'!$H$5:$H$773,"MONTHLY_MOORAGE"))</f>
        <v>211.4</v>
      </c>
      <c r="Q692" s="39" t="n">
        <f aca="false">IF(D692&lt;&gt;"OCCUPIED","",P692-L692)</f>
        <v>0</v>
      </c>
      <c r="R692" s="26" t="str">
        <f aca="false">IF(D692&lt;&gt;"OCCUPIED","OUT OF SCOPE",IF(M692=0,"MISSING AUGUST BILL",IF(M692&gt;1,"DUPLICATE BILL",IF(ABS(Q692)&lt;0.01,"MATCH",IF(Q692&gt;0,"OVERBILLED","UNDERBILLED")))))</f>
        <v>MATCH</v>
      </c>
      <c r="S692" s="26" t="str">
        <f aca="false">IF(M692=0,"",IFERROR(INDEX('Source - Billing Aug26'!$C$5:$C$773,MATCH(A692,'Source - Billing Aug26'!$E$5:$E$773,0)),""))</f>
        <v>AC-EW-0810</v>
      </c>
    </row>
    <row r="693" customFormat="false" ht="15" hidden="false" customHeight="true" outlineLevel="0" collapsed="false">
      <c r="A693" s="26" t="str">
        <f aca="false">'Source - Inventory'!A683</f>
        <v>EW-0811</v>
      </c>
      <c r="B693" s="26" t="str">
        <f aca="false">'Source - Inventory'!B683</f>
        <v>Eastwey</v>
      </c>
      <c r="C693" s="26" t="str">
        <f aca="false">'Source - Inventory'!G683</f>
        <v>OPEN</v>
      </c>
      <c r="D693" s="26" t="str">
        <f aca="false">'Source - Inventory'!J683</f>
        <v>OCCUPIED</v>
      </c>
      <c r="E693" s="26" t="str">
        <f aca="false">'Source - Inventory'!L683</f>
        <v>WL-03708</v>
      </c>
      <c r="F693" s="26" t="str">
        <f aca="false">'Source - Inventory'!M683</f>
        <v>Catherine Anderson</v>
      </c>
      <c r="G693" s="26" t="n">
        <f aca="false">'Source - Inventory'!E683</f>
        <v>70</v>
      </c>
      <c r="H693" s="28" t="n">
        <f aca="false">'Source - Inventory'!O683</f>
        <v>61</v>
      </c>
      <c r="I693" s="28" t="n">
        <f aca="false">IF(D693="OCCUPIED",ROUNDUP(H693,0),"")</f>
        <v>61</v>
      </c>
      <c r="J693" s="28" t="n">
        <f aca="false">IF(D693="OCCUPIED",MAX(G693,I693),"")</f>
        <v>70</v>
      </c>
      <c r="K693" s="28" t="n">
        <f aca="false">IF(D693&lt;&gt;"OCCUPIED","",IF(C693="COVERED",Covered_Rate,Open_Rate))</f>
        <v>7.55</v>
      </c>
      <c r="L693" s="39" t="n">
        <f aca="false">IF(D693="OCCUPIED",J693*K693,"")</f>
        <v>528.5</v>
      </c>
      <c r="M693" s="26" t="n">
        <f aca="false">IF(D693&lt;&gt;"OCCUPIED","",COUNTIFS('Source - Billing Aug26'!$E$5:$E$773,A693,'Source - Billing Aug26'!$B$5:$B$773,Billing_Month,'Source - Billing Aug26'!$H$5:$H$773,"MONTHLY_MOORAGE"))</f>
        <v>1</v>
      </c>
      <c r="N693" s="28" t="n">
        <f aca="false">IF(M693=0,"",SUMIFS('Source - Billing Aug26'!$I$5:$I$773,'Source - Billing Aug26'!$E$5:$E$773,A693,'Source - Billing Aug26'!$B$5:$B$773,Billing_Month,'Source - Billing Aug26'!$H$5:$H$773,"MONTHLY_MOORAGE"))</f>
        <v>70</v>
      </c>
      <c r="O693" s="28" t="n">
        <f aca="false">IF(M693=0,"",SUMIFS('Source - Billing Aug26'!$L$5:$L$773,'Source - Billing Aug26'!$E$5:$E$773,A693,'Source - Billing Aug26'!$B$5:$B$773,Billing_Month,'Source - Billing Aug26'!$H$5:$H$773,"MONTHLY_MOORAGE"))</f>
        <v>7.55</v>
      </c>
      <c r="P693" s="39" t="n">
        <f aca="false">IF(D693&lt;&gt;"OCCUPIED","",SUMIFS('Source - Billing Aug26'!$M$5:$M$773,'Source - Billing Aug26'!$E$5:$E$773,A693,'Source - Billing Aug26'!$B$5:$B$773,Billing_Month,'Source - Billing Aug26'!$H$5:$H$773,"MONTHLY_MOORAGE"))</f>
        <v>528.5</v>
      </c>
      <c r="Q693" s="39" t="n">
        <f aca="false">IF(D693&lt;&gt;"OCCUPIED","",P693-L693)</f>
        <v>0</v>
      </c>
      <c r="R693" s="26" t="str">
        <f aca="false">IF(D693&lt;&gt;"OCCUPIED","OUT OF SCOPE",IF(M693=0,"MISSING AUGUST BILL",IF(M693&gt;1,"DUPLICATE BILL",IF(ABS(Q693)&lt;0.01,"MATCH",IF(Q693&gt;0,"OVERBILLED","UNDERBILLED")))))</f>
        <v>MATCH</v>
      </c>
      <c r="S693" s="26" t="str">
        <f aca="false">IF(M693=0,"",IFERROR(INDEX('Source - Billing Aug26'!$C$5:$C$773,MATCH(A693,'Source - Billing Aug26'!$E$5:$E$773,0)),""))</f>
        <v>AC-EW-0811</v>
      </c>
    </row>
    <row r="694" customFormat="false" ht="15" hidden="false" customHeight="true" outlineLevel="0" collapsed="false">
      <c r="A694" s="26" t="str">
        <f aca="false">'Source - Inventory'!A684</f>
        <v>EW-0812</v>
      </c>
      <c r="B694" s="26" t="str">
        <f aca="false">'Source - Inventory'!B684</f>
        <v>Eastwey</v>
      </c>
      <c r="C694" s="26" t="str">
        <f aca="false">'Source - Inventory'!G684</f>
        <v>OPEN</v>
      </c>
      <c r="D694" s="26" t="str">
        <f aca="false">'Source - Inventory'!J684</f>
        <v>OCCUPIED</v>
      </c>
      <c r="E694" s="26" t="str">
        <f aca="false">'Source - Inventory'!L684</f>
        <v>WL-03679</v>
      </c>
      <c r="F694" s="26" t="str">
        <f aca="false">'Source - Inventory'!M684</f>
        <v>Tracy Page</v>
      </c>
      <c r="G694" s="26" t="n">
        <f aca="false">'Source - Inventory'!E684</f>
        <v>28</v>
      </c>
      <c r="H694" s="28" t="n">
        <f aca="false">'Source - Inventory'!O684</f>
        <v>26.4</v>
      </c>
      <c r="I694" s="28" t="n">
        <f aca="false">IF(D694="OCCUPIED",ROUNDUP(H694,0),"")</f>
        <v>27</v>
      </c>
      <c r="J694" s="28" t="n">
        <f aca="false">IF(D694="OCCUPIED",MAX(G694,I694),"")</f>
        <v>28</v>
      </c>
      <c r="K694" s="28" t="n">
        <f aca="false">IF(D694&lt;&gt;"OCCUPIED","",IF(C694="COVERED",Covered_Rate,Open_Rate))</f>
        <v>7.55</v>
      </c>
      <c r="L694" s="39" t="n">
        <f aca="false">IF(D694="OCCUPIED",J694*K694,"")</f>
        <v>211.4</v>
      </c>
      <c r="M694" s="26" t="n">
        <f aca="false">IF(D694&lt;&gt;"OCCUPIED","",COUNTIFS('Source - Billing Aug26'!$E$5:$E$773,A694,'Source - Billing Aug26'!$B$5:$B$773,Billing_Month,'Source - Billing Aug26'!$H$5:$H$773,"MONTHLY_MOORAGE"))</f>
        <v>1</v>
      </c>
      <c r="N694" s="28" t="n">
        <f aca="false">IF(M694=0,"",SUMIFS('Source - Billing Aug26'!$I$5:$I$773,'Source - Billing Aug26'!$E$5:$E$773,A694,'Source - Billing Aug26'!$B$5:$B$773,Billing_Month,'Source - Billing Aug26'!$H$5:$H$773,"MONTHLY_MOORAGE"))</f>
        <v>28</v>
      </c>
      <c r="O694" s="28" t="n">
        <f aca="false">IF(M694=0,"",SUMIFS('Source - Billing Aug26'!$L$5:$L$773,'Source - Billing Aug26'!$E$5:$E$773,A694,'Source - Billing Aug26'!$B$5:$B$773,Billing_Month,'Source - Billing Aug26'!$H$5:$H$773,"MONTHLY_MOORAGE"))</f>
        <v>7.55</v>
      </c>
      <c r="P694" s="39" t="n">
        <f aca="false">IF(D694&lt;&gt;"OCCUPIED","",SUMIFS('Source - Billing Aug26'!$M$5:$M$773,'Source - Billing Aug26'!$E$5:$E$773,A694,'Source - Billing Aug26'!$B$5:$B$773,Billing_Month,'Source - Billing Aug26'!$H$5:$H$773,"MONTHLY_MOORAGE"))</f>
        <v>211.4</v>
      </c>
      <c r="Q694" s="39" t="n">
        <f aca="false">IF(D694&lt;&gt;"OCCUPIED","",P694-L694)</f>
        <v>0</v>
      </c>
      <c r="R694" s="26" t="str">
        <f aca="false">IF(D694&lt;&gt;"OCCUPIED","OUT OF SCOPE",IF(M694=0,"MISSING AUGUST BILL",IF(M694&gt;1,"DUPLICATE BILL",IF(ABS(Q694)&lt;0.01,"MATCH",IF(Q694&gt;0,"OVERBILLED","UNDERBILLED")))))</f>
        <v>MATCH</v>
      </c>
      <c r="S694" s="26" t="str">
        <f aca="false">IF(M694=0,"",IFERROR(INDEX('Source - Billing Aug26'!$C$5:$C$773,MATCH(A694,'Source - Billing Aug26'!$E$5:$E$773,0)),""))</f>
        <v>AC-EW-0812</v>
      </c>
    </row>
    <row r="695" customFormat="false" ht="15" hidden="false" customHeight="true" outlineLevel="0" collapsed="false">
      <c r="A695" s="26" t="str">
        <f aca="false">'Source - Inventory'!A685</f>
        <v>EW-0813</v>
      </c>
      <c r="B695" s="26" t="str">
        <f aca="false">'Source - Inventory'!B685</f>
        <v>Eastwey</v>
      </c>
      <c r="C695" s="26" t="str">
        <f aca="false">'Source - Inventory'!G685</f>
        <v>OPEN</v>
      </c>
      <c r="D695" s="26" t="str">
        <f aca="false">'Source - Inventory'!J685</f>
        <v>OCCUPIED</v>
      </c>
      <c r="E695" s="26" t="str">
        <f aca="false">'Source - Inventory'!L685</f>
        <v>WL-02198</v>
      </c>
      <c r="F695" s="26" t="str">
        <f aca="false">'Source - Inventory'!M685</f>
        <v>James Torres</v>
      </c>
      <c r="G695" s="26" t="n">
        <f aca="false">'Source - Inventory'!E685</f>
        <v>45</v>
      </c>
      <c r="H695" s="28" t="n">
        <f aca="false">'Source - Inventory'!O685</f>
        <v>54.3</v>
      </c>
      <c r="I695" s="28" t="n">
        <f aca="false">IF(D695="OCCUPIED",ROUNDUP(H695,0),"")</f>
        <v>55</v>
      </c>
      <c r="J695" s="28" t="n">
        <f aca="false">IF(D695="OCCUPIED",MAX(G695,I695),"")</f>
        <v>55</v>
      </c>
      <c r="K695" s="28" t="n">
        <f aca="false">IF(D695&lt;&gt;"OCCUPIED","",IF(C695="COVERED",Covered_Rate,Open_Rate))</f>
        <v>7.55</v>
      </c>
      <c r="L695" s="39" t="n">
        <f aca="false">IF(D695="OCCUPIED",J695*K695,"")</f>
        <v>415.25</v>
      </c>
      <c r="M695" s="26" t="n">
        <f aca="false">IF(D695&lt;&gt;"OCCUPIED","",COUNTIFS('Source - Billing Aug26'!$E$5:$E$773,A695,'Source - Billing Aug26'!$B$5:$B$773,Billing_Month,'Source - Billing Aug26'!$H$5:$H$773,"MONTHLY_MOORAGE"))</f>
        <v>1</v>
      </c>
      <c r="N695" s="28" t="n">
        <f aca="false">IF(M695=0,"",SUMIFS('Source - Billing Aug26'!$I$5:$I$773,'Source - Billing Aug26'!$E$5:$E$773,A695,'Source - Billing Aug26'!$B$5:$B$773,Billing_Month,'Source - Billing Aug26'!$H$5:$H$773,"MONTHLY_MOORAGE"))</f>
        <v>55</v>
      </c>
      <c r="O695" s="28" t="n">
        <f aca="false">IF(M695=0,"",SUMIFS('Source - Billing Aug26'!$L$5:$L$773,'Source - Billing Aug26'!$E$5:$E$773,A695,'Source - Billing Aug26'!$B$5:$B$773,Billing_Month,'Source - Billing Aug26'!$H$5:$H$773,"MONTHLY_MOORAGE"))</f>
        <v>7.55</v>
      </c>
      <c r="P695" s="39" t="n">
        <f aca="false">IF(D695&lt;&gt;"OCCUPIED","",SUMIFS('Source - Billing Aug26'!$M$5:$M$773,'Source - Billing Aug26'!$E$5:$E$773,A695,'Source - Billing Aug26'!$B$5:$B$773,Billing_Month,'Source - Billing Aug26'!$H$5:$H$773,"MONTHLY_MOORAGE"))</f>
        <v>415.25</v>
      </c>
      <c r="Q695" s="39" t="n">
        <f aca="false">IF(D695&lt;&gt;"OCCUPIED","",P695-L695)</f>
        <v>0</v>
      </c>
      <c r="R695" s="26" t="str">
        <f aca="false">IF(D695&lt;&gt;"OCCUPIED","OUT OF SCOPE",IF(M695=0,"MISSING AUGUST BILL",IF(M695&gt;1,"DUPLICATE BILL",IF(ABS(Q695)&lt;0.01,"MATCH",IF(Q695&gt;0,"OVERBILLED","UNDERBILLED")))))</f>
        <v>MATCH</v>
      </c>
      <c r="S695" s="26" t="str">
        <f aca="false">IF(M695=0,"",IFERROR(INDEX('Source - Billing Aug26'!$C$5:$C$773,MATCH(A695,'Source - Billing Aug26'!$E$5:$E$773,0)),""))</f>
        <v>AC-EW-0813</v>
      </c>
    </row>
    <row r="696" customFormat="false" ht="15" hidden="false" customHeight="true" outlineLevel="0" collapsed="false">
      <c r="A696" s="26" t="str">
        <f aca="false">'Source - Inventory'!A686</f>
        <v>EW-0814</v>
      </c>
      <c r="B696" s="26" t="str">
        <f aca="false">'Source - Inventory'!B686</f>
        <v>Eastwey</v>
      </c>
      <c r="C696" s="26" t="str">
        <f aca="false">'Source - Inventory'!G686</f>
        <v>OPEN</v>
      </c>
      <c r="D696" s="26" t="str">
        <f aca="false">'Source - Inventory'!J686</f>
        <v>OCCUPIED</v>
      </c>
      <c r="E696" s="26" t="str">
        <f aca="false">'Source - Inventory'!L686</f>
        <v>WL-01852</v>
      </c>
      <c r="F696" s="26" t="str">
        <f aca="false">'Source - Inventory'!M686</f>
        <v>Ross Erickson</v>
      </c>
      <c r="G696" s="26" t="n">
        <f aca="false">'Source - Inventory'!E686</f>
        <v>40</v>
      </c>
      <c r="H696" s="28" t="n">
        <f aca="false">'Source - Inventory'!O686</f>
        <v>30.1</v>
      </c>
      <c r="I696" s="28" t="n">
        <f aca="false">IF(D696="OCCUPIED",ROUNDUP(H696,0),"")</f>
        <v>31</v>
      </c>
      <c r="J696" s="28" t="n">
        <f aca="false">IF(D696="OCCUPIED",MAX(G696,I696),"")</f>
        <v>40</v>
      </c>
      <c r="K696" s="28" t="n">
        <f aca="false">IF(D696&lt;&gt;"OCCUPIED","",IF(C696="COVERED",Covered_Rate,Open_Rate))</f>
        <v>7.55</v>
      </c>
      <c r="L696" s="39" t="n">
        <f aca="false">IF(D696="OCCUPIED",J696*K696,"")</f>
        <v>302</v>
      </c>
      <c r="M696" s="26" t="n">
        <f aca="false">IF(D696&lt;&gt;"OCCUPIED","",COUNTIFS('Source - Billing Aug26'!$E$5:$E$773,A696,'Source - Billing Aug26'!$B$5:$B$773,Billing_Month,'Source - Billing Aug26'!$H$5:$H$773,"MONTHLY_MOORAGE"))</f>
        <v>1</v>
      </c>
      <c r="N696" s="28" t="n">
        <f aca="false">IF(M696=0,"",SUMIFS('Source - Billing Aug26'!$I$5:$I$773,'Source - Billing Aug26'!$E$5:$E$773,A696,'Source - Billing Aug26'!$B$5:$B$773,Billing_Month,'Source - Billing Aug26'!$H$5:$H$773,"MONTHLY_MOORAGE"))</f>
        <v>40</v>
      </c>
      <c r="O696" s="28" t="n">
        <f aca="false">IF(M696=0,"",SUMIFS('Source - Billing Aug26'!$L$5:$L$773,'Source - Billing Aug26'!$E$5:$E$773,A696,'Source - Billing Aug26'!$B$5:$B$773,Billing_Month,'Source - Billing Aug26'!$H$5:$H$773,"MONTHLY_MOORAGE"))</f>
        <v>7.55</v>
      </c>
      <c r="P696" s="39" t="n">
        <f aca="false">IF(D696&lt;&gt;"OCCUPIED","",SUMIFS('Source - Billing Aug26'!$M$5:$M$773,'Source - Billing Aug26'!$E$5:$E$773,A696,'Source - Billing Aug26'!$B$5:$B$773,Billing_Month,'Source - Billing Aug26'!$H$5:$H$773,"MONTHLY_MOORAGE"))</f>
        <v>302</v>
      </c>
      <c r="Q696" s="39" t="n">
        <f aca="false">IF(D696&lt;&gt;"OCCUPIED","",P696-L696)</f>
        <v>0</v>
      </c>
      <c r="R696" s="26" t="str">
        <f aca="false">IF(D696&lt;&gt;"OCCUPIED","OUT OF SCOPE",IF(M696=0,"MISSING AUGUST BILL",IF(M696&gt;1,"DUPLICATE BILL",IF(ABS(Q696)&lt;0.01,"MATCH",IF(Q696&gt;0,"OVERBILLED","UNDERBILLED")))))</f>
        <v>MATCH</v>
      </c>
      <c r="S696" s="26" t="str">
        <f aca="false">IF(M696=0,"",IFERROR(INDEX('Source - Billing Aug26'!$C$5:$C$773,MATCH(A696,'Source - Billing Aug26'!$E$5:$E$773,0)),""))</f>
        <v>AC-EW-0814</v>
      </c>
    </row>
    <row r="697" customFormat="false" ht="15" hidden="false" customHeight="true" outlineLevel="0" collapsed="false">
      <c r="A697" s="26" t="str">
        <f aca="false">'Source - Inventory'!A687</f>
        <v>EW-0815</v>
      </c>
      <c r="B697" s="26" t="str">
        <f aca="false">'Source - Inventory'!B687</f>
        <v>Eastwey</v>
      </c>
      <c r="C697" s="26" t="str">
        <f aca="false">'Source - Inventory'!G687</f>
        <v>OPEN</v>
      </c>
      <c r="D697" s="26" t="str">
        <f aca="false">'Source - Inventory'!J687</f>
        <v>OCCUPIED</v>
      </c>
      <c r="E697" s="26" t="str">
        <f aca="false">'Source - Inventory'!L687</f>
        <v>WL-03368</v>
      </c>
      <c r="F697" s="26" t="str">
        <f aca="false">'Source - Inventory'!M687</f>
        <v>Daniel Bowen</v>
      </c>
      <c r="G697" s="26" t="n">
        <f aca="false">'Source - Inventory'!E687</f>
        <v>50</v>
      </c>
      <c r="H697" s="28" t="n">
        <f aca="false">'Source - Inventory'!O687</f>
        <v>41.7</v>
      </c>
      <c r="I697" s="28" t="n">
        <f aca="false">IF(D697="OCCUPIED",ROUNDUP(H697,0),"")</f>
        <v>42</v>
      </c>
      <c r="J697" s="28" t="n">
        <f aca="false">IF(D697="OCCUPIED",MAX(G697,I697),"")</f>
        <v>50</v>
      </c>
      <c r="K697" s="28" t="n">
        <f aca="false">IF(D697&lt;&gt;"OCCUPIED","",IF(C697="COVERED",Covered_Rate,Open_Rate))</f>
        <v>7.55</v>
      </c>
      <c r="L697" s="39" t="n">
        <f aca="false">IF(D697="OCCUPIED",J697*K697,"")</f>
        <v>377.5</v>
      </c>
      <c r="M697" s="26" t="n">
        <f aca="false">IF(D697&lt;&gt;"OCCUPIED","",COUNTIFS('Source - Billing Aug26'!$E$5:$E$773,A697,'Source - Billing Aug26'!$B$5:$B$773,Billing_Month,'Source - Billing Aug26'!$H$5:$H$773,"MONTHLY_MOORAGE"))</f>
        <v>1</v>
      </c>
      <c r="N697" s="28" t="n">
        <f aca="false">IF(M697=0,"",SUMIFS('Source - Billing Aug26'!$I$5:$I$773,'Source - Billing Aug26'!$E$5:$E$773,A697,'Source - Billing Aug26'!$B$5:$B$773,Billing_Month,'Source - Billing Aug26'!$H$5:$H$773,"MONTHLY_MOORAGE"))</f>
        <v>50</v>
      </c>
      <c r="O697" s="28" t="n">
        <f aca="false">IF(M697=0,"",SUMIFS('Source - Billing Aug26'!$L$5:$L$773,'Source - Billing Aug26'!$E$5:$E$773,A697,'Source - Billing Aug26'!$B$5:$B$773,Billing_Month,'Source - Billing Aug26'!$H$5:$H$773,"MONTHLY_MOORAGE"))</f>
        <v>7.55</v>
      </c>
      <c r="P697" s="39" t="n">
        <f aca="false">IF(D697&lt;&gt;"OCCUPIED","",SUMIFS('Source - Billing Aug26'!$M$5:$M$773,'Source - Billing Aug26'!$E$5:$E$773,A697,'Source - Billing Aug26'!$B$5:$B$773,Billing_Month,'Source - Billing Aug26'!$H$5:$H$773,"MONTHLY_MOORAGE"))</f>
        <v>377.5</v>
      </c>
      <c r="Q697" s="39" t="n">
        <f aca="false">IF(D697&lt;&gt;"OCCUPIED","",P697-L697)</f>
        <v>0</v>
      </c>
      <c r="R697" s="26" t="str">
        <f aca="false">IF(D697&lt;&gt;"OCCUPIED","OUT OF SCOPE",IF(M697=0,"MISSING AUGUST BILL",IF(M697&gt;1,"DUPLICATE BILL",IF(ABS(Q697)&lt;0.01,"MATCH",IF(Q697&gt;0,"OVERBILLED","UNDERBILLED")))))</f>
        <v>MATCH</v>
      </c>
      <c r="S697" s="26" t="str">
        <f aca="false">IF(M697=0,"",IFERROR(INDEX('Source - Billing Aug26'!$C$5:$C$773,MATCH(A697,'Source - Billing Aug26'!$E$5:$E$773,0)),""))</f>
        <v>AC-EW-0815</v>
      </c>
    </row>
    <row r="698" customFormat="false" ht="15" hidden="false" customHeight="true" outlineLevel="0" collapsed="false">
      <c r="A698" s="26" t="str">
        <f aca="false">'Source - Inventory'!A688</f>
        <v>EW-0816</v>
      </c>
      <c r="B698" s="26" t="str">
        <f aca="false">'Source - Inventory'!B688</f>
        <v>Eastwey</v>
      </c>
      <c r="C698" s="26" t="str">
        <f aca="false">'Source - Inventory'!G688</f>
        <v>OPEN</v>
      </c>
      <c r="D698" s="26" t="str">
        <f aca="false">'Source - Inventory'!J688</f>
        <v>OCCUPIED</v>
      </c>
      <c r="E698" s="26" t="str">
        <f aca="false">'Source - Inventory'!L688</f>
        <v>WL-02445</v>
      </c>
      <c r="F698" s="26" t="str">
        <f aca="false">'Source - Inventory'!M688</f>
        <v>Marcus Yee</v>
      </c>
      <c r="G698" s="26" t="n">
        <f aca="false">'Source - Inventory'!E688</f>
        <v>80</v>
      </c>
      <c r="H698" s="28" t="n">
        <f aca="false">'Source - Inventory'!O688</f>
        <v>39.4</v>
      </c>
      <c r="I698" s="28" t="n">
        <f aca="false">IF(D698="OCCUPIED",ROUNDUP(H698,0),"")</f>
        <v>40</v>
      </c>
      <c r="J698" s="28" t="n">
        <f aca="false">IF(D698="OCCUPIED",MAX(G698,I698),"")</f>
        <v>80</v>
      </c>
      <c r="K698" s="28" t="n">
        <f aca="false">IF(D698&lt;&gt;"OCCUPIED","",IF(C698="COVERED",Covered_Rate,Open_Rate))</f>
        <v>7.55</v>
      </c>
      <c r="L698" s="39" t="n">
        <f aca="false">IF(D698="OCCUPIED",J698*K698,"")</f>
        <v>604</v>
      </c>
      <c r="M698" s="26" t="n">
        <f aca="false">IF(D698&lt;&gt;"OCCUPIED","",COUNTIFS('Source - Billing Aug26'!$E$5:$E$773,A698,'Source - Billing Aug26'!$B$5:$B$773,Billing_Month,'Source - Billing Aug26'!$H$5:$H$773,"MONTHLY_MOORAGE"))</f>
        <v>1</v>
      </c>
      <c r="N698" s="28" t="n">
        <f aca="false">IF(M698=0,"",SUMIFS('Source - Billing Aug26'!$I$5:$I$773,'Source - Billing Aug26'!$E$5:$E$773,A698,'Source - Billing Aug26'!$B$5:$B$773,Billing_Month,'Source - Billing Aug26'!$H$5:$H$773,"MONTHLY_MOORAGE"))</f>
        <v>80</v>
      </c>
      <c r="O698" s="28" t="n">
        <f aca="false">IF(M698=0,"",SUMIFS('Source - Billing Aug26'!$L$5:$L$773,'Source - Billing Aug26'!$E$5:$E$773,A698,'Source - Billing Aug26'!$B$5:$B$773,Billing_Month,'Source - Billing Aug26'!$H$5:$H$773,"MONTHLY_MOORAGE"))</f>
        <v>7.55</v>
      </c>
      <c r="P698" s="39" t="n">
        <f aca="false">IF(D698&lt;&gt;"OCCUPIED","",SUMIFS('Source - Billing Aug26'!$M$5:$M$773,'Source - Billing Aug26'!$E$5:$E$773,A698,'Source - Billing Aug26'!$B$5:$B$773,Billing_Month,'Source - Billing Aug26'!$H$5:$H$773,"MONTHLY_MOORAGE"))</f>
        <v>604</v>
      </c>
      <c r="Q698" s="39" t="n">
        <f aca="false">IF(D698&lt;&gt;"OCCUPIED","",P698-L698)</f>
        <v>0</v>
      </c>
      <c r="R698" s="26" t="str">
        <f aca="false">IF(D698&lt;&gt;"OCCUPIED","OUT OF SCOPE",IF(M698=0,"MISSING AUGUST BILL",IF(M698&gt;1,"DUPLICATE BILL",IF(ABS(Q698)&lt;0.01,"MATCH",IF(Q698&gt;0,"OVERBILLED","UNDERBILLED")))))</f>
        <v>MATCH</v>
      </c>
      <c r="S698" s="26" t="str">
        <f aca="false">IF(M698=0,"",IFERROR(INDEX('Source - Billing Aug26'!$C$5:$C$773,MATCH(A698,'Source - Billing Aug26'!$E$5:$E$773,0)),""))</f>
        <v>AC-EW-0816</v>
      </c>
    </row>
    <row r="699" customFormat="false" ht="15" hidden="false" customHeight="true" outlineLevel="0" collapsed="false">
      <c r="A699" s="26" t="str">
        <f aca="false">'Source - Inventory'!A689</f>
        <v>EW-0817</v>
      </c>
      <c r="B699" s="26" t="str">
        <f aca="false">'Source - Inventory'!B689</f>
        <v>Eastwey</v>
      </c>
      <c r="C699" s="26" t="str">
        <f aca="false">'Source - Inventory'!G689</f>
        <v>OPEN</v>
      </c>
      <c r="D699" s="26" t="str">
        <f aca="false">'Source - Inventory'!J689</f>
        <v>OCCUPIED</v>
      </c>
      <c r="E699" s="26" t="str">
        <f aca="false">'Source - Inventory'!L689</f>
        <v>WL-03434</v>
      </c>
      <c r="F699" s="26" t="str">
        <f aca="false">'Source - Inventory'!M689</f>
        <v>Michelle Caldwell</v>
      </c>
      <c r="G699" s="26" t="n">
        <f aca="false">'Source - Inventory'!E689</f>
        <v>24</v>
      </c>
      <c r="H699" s="28" t="n">
        <f aca="false">'Source - Inventory'!O689</f>
        <v>35.5</v>
      </c>
      <c r="I699" s="28" t="n">
        <f aca="false">IF(D699="OCCUPIED",ROUNDUP(H699,0),"")</f>
        <v>36</v>
      </c>
      <c r="J699" s="28" t="n">
        <f aca="false">IF(D699="OCCUPIED",MAX(G699,I699),"")</f>
        <v>36</v>
      </c>
      <c r="K699" s="28" t="n">
        <f aca="false">IF(D699&lt;&gt;"OCCUPIED","",IF(C699="COVERED",Covered_Rate,Open_Rate))</f>
        <v>7.55</v>
      </c>
      <c r="L699" s="39" t="n">
        <f aca="false">IF(D699="OCCUPIED",J699*K699,"")</f>
        <v>271.8</v>
      </c>
      <c r="M699" s="26" t="n">
        <f aca="false">IF(D699&lt;&gt;"OCCUPIED","",COUNTIFS('Source - Billing Aug26'!$E$5:$E$773,A699,'Source - Billing Aug26'!$B$5:$B$773,Billing_Month,'Source - Billing Aug26'!$H$5:$H$773,"MONTHLY_MOORAGE"))</f>
        <v>1</v>
      </c>
      <c r="N699" s="28" t="n">
        <f aca="false">IF(M699=0,"",SUMIFS('Source - Billing Aug26'!$I$5:$I$773,'Source - Billing Aug26'!$E$5:$E$773,A699,'Source - Billing Aug26'!$B$5:$B$773,Billing_Month,'Source - Billing Aug26'!$H$5:$H$773,"MONTHLY_MOORAGE"))</f>
        <v>36</v>
      </c>
      <c r="O699" s="28" t="n">
        <f aca="false">IF(M699=0,"",SUMIFS('Source - Billing Aug26'!$L$5:$L$773,'Source - Billing Aug26'!$E$5:$E$773,A699,'Source - Billing Aug26'!$B$5:$B$773,Billing_Month,'Source - Billing Aug26'!$H$5:$H$773,"MONTHLY_MOORAGE"))</f>
        <v>7.55</v>
      </c>
      <c r="P699" s="39" t="n">
        <f aca="false">IF(D699&lt;&gt;"OCCUPIED","",SUMIFS('Source - Billing Aug26'!$M$5:$M$773,'Source - Billing Aug26'!$E$5:$E$773,A699,'Source - Billing Aug26'!$B$5:$B$773,Billing_Month,'Source - Billing Aug26'!$H$5:$H$773,"MONTHLY_MOORAGE"))</f>
        <v>271.8</v>
      </c>
      <c r="Q699" s="39" t="n">
        <f aca="false">IF(D699&lt;&gt;"OCCUPIED","",P699-L699)</f>
        <v>0</v>
      </c>
      <c r="R699" s="26" t="str">
        <f aca="false">IF(D699&lt;&gt;"OCCUPIED","OUT OF SCOPE",IF(M699=0,"MISSING AUGUST BILL",IF(M699&gt;1,"DUPLICATE BILL",IF(ABS(Q699)&lt;0.01,"MATCH",IF(Q699&gt;0,"OVERBILLED","UNDERBILLED")))))</f>
        <v>MATCH</v>
      </c>
      <c r="S699" s="26" t="str">
        <f aca="false">IF(M699=0,"",IFERROR(INDEX('Source - Billing Aug26'!$C$5:$C$773,MATCH(A699,'Source - Billing Aug26'!$E$5:$E$773,0)),""))</f>
        <v>AC-EW-0817</v>
      </c>
    </row>
    <row r="700" customFormat="false" ht="15" hidden="false" customHeight="true" outlineLevel="0" collapsed="false">
      <c r="A700" s="26" t="str">
        <f aca="false">'Source - Inventory'!A690</f>
        <v>EW-0818</v>
      </c>
      <c r="B700" s="26" t="str">
        <f aca="false">'Source - Inventory'!B690</f>
        <v>Eastwey</v>
      </c>
      <c r="C700" s="26" t="str">
        <f aca="false">'Source - Inventory'!G690</f>
        <v>OPEN</v>
      </c>
      <c r="D700" s="26" t="str">
        <f aca="false">'Source - Inventory'!J690</f>
        <v>OCCUPIED</v>
      </c>
      <c r="E700" s="26" t="str">
        <f aca="false">'Source - Inventory'!L690</f>
        <v>WL-03709</v>
      </c>
      <c r="F700" s="26" t="str">
        <f aca="false">'Source - Inventory'!M690</f>
        <v>Brandy Mays</v>
      </c>
      <c r="G700" s="26" t="n">
        <f aca="false">'Source - Inventory'!E690</f>
        <v>32</v>
      </c>
      <c r="H700" s="28" t="n">
        <f aca="false">'Source - Inventory'!O690</f>
        <v>54.1</v>
      </c>
      <c r="I700" s="28" t="n">
        <f aca="false">IF(D700="OCCUPIED",ROUNDUP(H700,0),"")</f>
        <v>55</v>
      </c>
      <c r="J700" s="28" t="n">
        <f aca="false">IF(D700="OCCUPIED",MAX(G700,I700),"")</f>
        <v>55</v>
      </c>
      <c r="K700" s="28" t="n">
        <f aca="false">IF(D700&lt;&gt;"OCCUPIED","",IF(C700="COVERED",Covered_Rate,Open_Rate))</f>
        <v>7.55</v>
      </c>
      <c r="L700" s="39" t="n">
        <f aca="false">IF(D700="OCCUPIED",J700*K700,"")</f>
        <v>415.25</v>
      </c>
      <c r="M700" s="26" t="n">
        <f aca="false">IF(D700&lt;&gt;"OCCUPIED","",COUNTIFS('Source - Billing Aug26'!$E$5:$E$773,A700,'Source - Billing Aug26'!$B$5:$B$773,Billing_Month,'Source - Billing Aug26'!$H$5:$H$773,"MONTHLY_MOORAGE"))</f>
        <v>1</v>
      </c>
      <c r="N700" s="28" t="n">
        <f aca="false">IF(M700=0,"",SUMIFS('Source - Billing Aug26'!$I$5:$I$773,'Source - Billing Aug26'!$E$5:$E$773,A700,'Source - Billing Aug26'!$B$5:$B$773,Billing_Month,'Source - Billing Aug26'!$H$5:$H$773,"MONTHLY_MOORAGE"))</f>
        <v>55</v>
      </c>
      <c r="O700" s="28" t="n">
        <f aca="false">IF(M700=0,"",SUMIFS('Source - Billing Aug26'!$L$5:$L$773,'Source - Billing Aug26'!$E$5:$E$773,A700,'Source - Billing Aug26'!$B$5:$B$773,Billing_Month,'Source - Billing Aug26'!$H$5:$H$773,"MONTHLY_MOORAGE"))</f>
        <v>7.55</v>
      </c>
      <c r="P700" s="39" t="n">
        <f aca="false">IF(D700&lt;&gt;"OCCUPIED","",SUMIFS('Source - Billing Aug26'!$M$5:$M$773,'Source - Billing Aug26'!$E$5:$E$773,A700,'Source - Billing Aug26'!$B$5:$B$773,Billing_Month,'Source - Billing Aug26'!$H$5:$H$773,"MONTHLY_MOORAGE"))</f>
        <v>415.25</v>
      </c>
      <c r="Q700" s="39" t="n">
        <f aca="false">IF(D700&lt;&gt;"OCCUPIED","",P700-L700)</f>
        <v>0</v>
      </c>
      <c r="R700" s="26" t="str">
        <f aca="false">IF(D700&lt;&gt;"OCCUPIED","OUT OF SCOPE",IF(M700=0,"MISSING AUGUST BILL",IF(M700&gt;1,"DUPLICATE BILL",IF(ABS(Q700)&lt;0.01,"MATCH",IF(Q700&gt;0,"OVERBILLED","UNDERBILLED")))))</f>
        <v>MATCH</v>
      </c>
      <c r="S700" s="26" t="str">
        <f aca="false">IF(M700=0,"",IFERROR(INDEX('Source - Billing Aug26'!$C$5:$C$773,MATCH(A700,'Source - Billing Aug26'!$E$5:$E$773,0)),""))</f>
        <v>AC-EW-0818</v>
      </c>
    </row>
    <row r="701" customFormat="false" ht="15" hidden="false" customHeight="true" outlineLevel="0" collapsed="false">
      <c r="A701" s="26" t="str">
        <f aca="false">'Source - Inventory'!A691</f>
        <v>EW-0819</v>
      </c>
      <c r="B701" s="26" t="str">
        <f aca="false">'Source - Inventory'!B691</f>
        <v>Eastwey</v>
      </c>
      <c r="C701" s="26" t="str">
        <f aca="false">'Source - Inventory'!G691</f>
        <v>OPEN</v>
      </c>
      <c r="D701" s="26" t="str">
        <f aca="false">'Source - Inventory'!J691</f>
        <v>OCCUPIED</v>
      </c>
      <c r="E701" s="26" t="str">
        <f aca="false">'Source - Inventory'!L691</f>
        <v>WL-02587</v>
      </c>
      <c r="F701" s="26" t="str">
        <f aca="false">'Source - Inventory'!M691</f>
        <v>Mary Figueroa</v>
      </c>
      <c r="G701" s="26" t="n">
        <f aca="false">'Source - Inventory'!E691</f>
        <v>24</v>
      </c>
      <c r="H701" s="28" t="n">
        <f aca="false">'Source - Inventory'!O691</f>
        <v>35</v>
      </c>
      <c r="I701" s="28" t="n">
        <f aca="false">IF(D701="OCCUPIED",ROUNDUP(H701,0),"")</f>
        <v>35</v>
      </c>
      <c r="J701" s="28" t="n">
        <f aca="false">IF(D701="OCCUPIED",MAX(G701,I701),"")</f>
        <v>35</v>
      </c>
      <c r="K701" s="28" t="n">
        <f aca="false">IF(D701&lt;&gt;"OCCUPIED","",IF(C701="COVERED",Covered_Rate,Open_Rate))</f>
        <v>7.55</v>
      </c>
      <c r="L701" s="39" t="n">
        <f aca="false">IF(D701="OCCUPIED",J701*K701,"")</f>
        <v>264.25</v>
      </c>
      <c r="M701" s="26" t="n">
        <f aca="false">IF(D701&lt;&gt;"OCCUPIED","",COUNTIFS('Source - Billing Aug26'!$E$5:$E$773,A701,'Source - Billing Aug26'!$B$5:$B$773,Billing_Month,'Source - Billing Aug26'!$H$5:$H$773,"MONTHLY_MOORAGE"))</f>
        <v>1</v>
      </c>
      <c r="N701" s="28" t="n">
        <f aca="false">IF(M701=0,"",SUMIFS('Source - Billing Aug26'!$I$5:$I$773,'Source - Billing Aug26'!$E$5:$E$773,A701,'Source - Billing Aug26'!$B$5:$B$773,Billing_Month,'Source - Billing Aug26'!$H$5:$H$773,"MONTHLY_MOORAGE"))</f>
        <v>35</v>
      </c>
      <c r="O701" s="28" t="n">
        <f aca="false">IF(M701=0,"",SUMIFS('Source - Billing Aug26'!$L$5:$L$773,'Source - Billing Aug26'!$E$5:$E$773,A701,'Source - Billing Aug26'!$B$5:$B$773,Billing_Month,'Source - Billing Aug26'!$H$5:$H$773,"MONTHLY_MOORAGE"))</f>
        <v>7.55</v>
      </c>
      <c r="P701" s="39" t="n">
        <f aca="false">IF(D701&lt;&gt;"OCCUPIED","",SUMIFS('Source - Billing Aug26'!$M$5:$M$773,'Source - Billing Aug26'!$E$5:$E$773,A701,'Source - Billing Aug26'!$B$5:$B$773,Billing_Month,'Source - Billing Aug26'!$H$5:$H$773,"MONTHLY_MOORAGE"))</f>
        <v>264.25</v>
      </c>
      <c r="Q701" s="39" t="n">
        <f aca="false">IF(D701&lt;&gt;"OCCUPIED","",P701-L701)</f>
        <v>0</v>
      </c>
      <c r="R701" s="26" t="str">
        <f aca="false">IF(D701&lt;&gt;"OCCUPIED","OUT OF SCOPE",IF(M701=0,"MISSING AUGUST BILL",IF(M701&gt;1,"DUPLICATE BILL",IF(ABS(Q701)&lt;0.01,"MATCH",IF(Q701&gt;0,"OVERBILLED","UNDERBILLED")))))</f>
        <v>MATCH</v>
      </c>
      <c r="S701" s="26" t="str">
        <f aca="false">IF(M701=0,"",IFERROR(INDEX('Source - Billing Aug26'!$C$5:$C$773,MATCH(A701,'Source - Billing Aug26'!$E$5:$E$773,0)),""))</f>
        <v>AC-EW-0819</v>
      </c>
    </row>
    <row r="702" customFormat="false" ht="15" hidden="false" customHeight="true" outlineLevel="0" collapsed="false">
      <c r="A702" s="26" t="str">
        <f aca="false">'Source - Inventory'!A692</f>
        <v>EW-0820</v>
      </c>
      <c r="B702" s="26" t="str">
        <f aca="false">'Source - Inventory'!B692</f>
        <v>Eastwey</v>
      </c>
      <c r="C702" s="26" t="str">
        <f aca="false">'Source - Inventory'!G692</f>
        <v>OPEN</v>
      </c>
      <c r="D702" s="26" t="str">
        <f aca="false">'Source - Inventory'!J692</f>
        <v>GUEST</v>
      </c>
      <c r="E702" s="26" t="n">
        <f aca="false">'Source - Inventory'!L692</f>
        <v>0</v>
      </c>
      <c r="F702" s="26" t="n">
        <f aca="false">'Source - Inventory'!M692</f>
        <v>0</v>
      </c>
      <c r="G702" s="26" t="n">
        <f aca="false">'Source - Inventory'!E692</f>
        <v>40</v>
      </c>
      <c r="H702" s="28" t="n">
        <f aca="false">'Source - Inventory'!O692</f>
        <v>0</v>
      </c>
      <c r="I702" s="28" t="str">
        <f aca="false">IF(D702="OCCUPIED",ROUNDUP(H702,0),"")</f>
        <v/>
      </c>
      <c r="J702" s="28" t="str">
        <f aca="false">IF(D702="OCCUPIED",MAX(G702,I702),"")</f>
        <v/>
      </c>
      <c r="K702" s="28" t="str">
        <f aca="false">IF(D702&lt;&gt;"OCCUPIED","",IF(C702="COVERED",Covered_Rate,Open_Rate))</f>
        <v/>
      </c>
      <c r="L702" s="39" t="str">
        <f aca="false">IF(D702="OCCUPIED",J702*K702,"")</f>
        <v/>
      </c>
      <c r="M702" s="26" t="str">
        <f aca="false">IF(D702&lt;&gt;"OCCUPIED","",COUNTIFS('Source - Billing Aug26'!$E$5:$E$773,A702,'Source - Billing Aug26'!$B$5:$B$773,Billing_Month,'Source - Billing Aug26'!$H$5:$H$773,"MONTHLY_MOORAGE"))</f>
        <v/>
      </c>
      <c r="N702" s="28" t="n">
        <f aca="false">IF(M702=0,"",SUMIFS('Source - Billing Aug26'!$I$5:$I$773,'Source - Billing Aug26'!$E$5:$E$773,A702,'Source - Billing Aug26'!$B$5:$B$773,Billing_Month,'Source - Billing Aug26'!$H$5:$H$773,"MONTHLY_MOORAGE"))</f>
        <v>0</v>
      </c>
      <c r="O702" s="28" t="n">
        <f aca="false">IF(M702=0,"",SUMIFS('Source - Billing Aug26'!$L$5:$L$773,'Source - Billing Aug26'!$E$5:$E$773,A702,'Source - Billing Aug26'!$B$5:$B$773,Billing_Month,'Source - Billing Aug26'!$H$5:$H$773,"MONTHLY_MOORAGE"))</f>
        <v>0</v>
      </c>
      <c r="P702" s="39" t="str">
        <f aca="false">IF(D702&lt;&gt;"OCCUPIED","",SUMIFS('Source - Billing Aug26'!$M$5:$M$773,'Source - Billing Aug26'!$E$5:$E$773,A702,'Source - Billing Aug26'!$B$5:$B$773,Billing_Month,'Source - Billing Aug26'!$H$5:$H$773,"MONTHLY_MOORAGE"))</f>
        <v/>
      </c>
      <c r="Q702" s="39" t="str">
        <f aca="false">IF(D702&lt;&gt;"OCCUPIED","",P702-L702)</f>
        <v/>
      </c>
      <c r="R702" s="26" t="str">
        <f aca="false">IF(D702&lt;&gt;"OCCUPIED","OUT OF SCOPE",IF(M702=0,"MISSING AUGUST BILL",IF(M702&gt;1,"DUPLICATE BILL",IF(ABS(Q702)&lt;0.01,"MATCH",IF(Q702&gt;0,"OVERBILLED","UNDERBILLED")))))</f>
        <v>OUT OF SCOPE</v>
      </c>
      <c r="S702" s="26" t="str">
        <f aca="false">IF(M702=0,"",IFERROR(INDEX('Source - Billing Aug26'!$C$5:$C$773,MATCH(A702,'Source - Billing Aug26'!$E$5:$E$773,0)),""))</f>
        <v/>
      </c>
    </row>
    <row r="703" customFormat="false" ht="15" hidden="false" customHeight="true" outlineLevel="0" collapsed="false">
      <c r="A703" s="26" t="str">
        <f aca="false">'Source - Inventory'!A693</f>
        <v>EW-0821</v>
      </c>
      <c r="B703" s="26" t="str">
        <f aca="false">'Source - Inventory'!B693</f>
        <v>Eastwey</v>
      </c>
      <c r="C703" s="26" t="str">
        <f aca="false">'Source - Inventory'!G693</f>
        <v>OPEN</v>
      </c>
      <c r="D703" s="26" t="str">
        <f aca="false">'Source - Inventory'!J693</f>
        <v>OCCUPIED</v>
      </c>
      <c r="E703" s="26" t="str">
        <f aca="false">'Source - Inventory'!L693</f>
        <v>WL-02217</v>
      </c>
      <c r="F703" s="26" t="str">
        <f aca="false">'Source - Inventory'!M693</f>
        <v>Rose Morales</v>
      </c>
      <c r="G703" s="26" t="n">
        <f aca="false">'Source - Inventory'!E693</f>
        <v>40</v>
      </c>
      <c r="H703" s="28" t="n">
        <f aca="false">'Source - Inventory'!O693</f>
        <v>28.5</v>
      </c>
      <c r="I703" s="28" t="n">
        <f aca="false">IF(D703="OCCUPIED",ROUNDUP(H703,0),"")</f>
        <v>29</v>
      </c>
      <c r="J703" s="28" t="n">
        <f aca="false">IF(D703="OCCUPIED",MAX(G703,I703),"")</f>
        <v>40</v>
      </c>
      <c r="K703" s="28" t="n">
        <f aca="false">IF(D703&lt;&gt;"OCCUPIED","",IF(C703="COVERED",Covered_Rate,Open_Rate))</f>
        <v>7.55</v>
      </c>
      <c r="L703" s="39" t="n">
        <f aca="false">IF(D703="OCCUPIED",J703*K703,"")</f>
        <v>302</v>
      </c>
      <c r="M703" s="26" t="n">
        <f aca="false">IF(D703&lt;&gt;"OCCUPIED","",COUNTIFS('Source - Billing Aug26'!$E$5:$E$773,A703,'Source - Billing Aug26'!$B$5:$B$773,Billing_Month,'Source - Billing Aug26'!$H$5:$H$773,"MONTHLY_MOORAGE"))</f>
        <v>1</v>
      </c>
      <c r="N703" s="28" t="n">
        <f aca="false">IF(M703=0,"",SUMIFS('Source - Billing Aug26'!$I$5:$I$773,'Source - Billing Aug26'!$E$5:$E$773,A703,'Source - Billing Aug26'!$B$5:$B$773,Billing_Month,'Source - Billing Aug26'!$H$5:$H$773,"MONTHLY_MOORAGE"))</f>
        <v>40</v>
      </c>
      <c r="O703" s="28" t="n">
        <f aca="false">IF(M703=0,"",SUMIFS('Source - Billing Aug26'!$L$5:$L$773,'Source - Billing Aug26'!$E$5:$E$773,A703,'Source - Billing Aug26'!$B$5:$B$773,Billing_Month,'Source - Billing Aug26'!$H$5:$H$773,"MONTHLY_MOORAGE"))</f>
        <v>7.55</v>
      </c>
      <c r="P703" s="39" t="n">
        <f aca="false">IF(D703&lt;&gt;"OCCUPIED","",SUMIFS('Source - Billing Aug26'!$M$5:$M$773,'Source - Billing Aug26'!$E$5:$E$773,A703,'Source - Billing Aug26'!$B$5:$B$773,Billing_Month,'Source - Billing Aug26'!$H$5:$H$773,"MONTHLY_MOORAGE"))</f>
        <v>302</v>
      </c>
      <c r="Q703" s="39" t="n">
        <f aca="false">IF(D703&lt;&gt;"OCCUPIED","",P703-L703)</f>
        <v>0</v>
      </c>
      <c r="R703" s="26" t="str">
        <f aca="false">IF(D703&lt;&gt;"OCCUPIED","OUT OF SCOPE",IF(M703=0,"MISSING AUGUST BILL",IF(M703&gt;1,"DUPLICATE BILL",IF(ABS(Q703)&lt;0.01,"MATCH",IF(Q703&gt;0,"OVERBILLED","UNDERBILLED")))))</f>
        <v>MATCH</v>
      </c>
      <c r="S703" s="26" t="str">
        <f aca="false">IF(M703=0,"",IFERROR(INDEX('Source - Billing Aug26'!$C$5:$C$773,MATCH(A703,'Source - Billing Aug26'!$E$5:$E$773,0)),""))</f>
        <v>AC-EW-0821</v>
      </c>
    </row>
    <row r="704" customFormat="false" ht="15" hidden="false" customHeight="true" outlineLevel="0" collapsed="false">
      <c r="A704" s="26" t="str">
        <f aca="false">'Source - Inventory'!A694</f>
        <v>EW-0822</v>
      </c>
      <c r="B704" s="26" t="str">
        <f aca="false">'Source - Inventory'!B694</f>
        <v>Eastwey</v>
      </c>
      <c r="C704" s="26" t="str">
        <f aca="false">'Source - Inventory'!G694</f>
        <v>OPEN</v>
      </c>
      <c r="D704" s="26" t="str">
        <f aca="false">'Source - Inventory'!J694</f>
        <v>OCCUPIED</v>
      </c>
      <c r="E704" s="26" t="str">
        <f aca="false">'Source - Inventory'!L694</f>
        <v>WL-01076</v>
      </c>
      <c r="F704" s="26" t="str">
        <f aca="false">'Source - Inventory'!M694</f>
        <v>Timothy Robinson</v>
      </c>
      <c r="G704" s="26" t="n">
        <f aca="false">'Source - Inventory'!E694</f>
        <v>60</v>
      </c>
      <c r="H704" s="28" t="n">
        <f aca="false">'Source - Inventory'!O694</f>
        <v>49.9</v>
      </c>
      <c r="I704" s="28" t="n">
        <f aca="false">IF(D704="OCCUPIED",ROUNDUP(H704,0),"")</f>
        <v>50</v>
      </c>
      <c r="J704" s="28" t="n">
        <f aca="false">IF(D704="OCCUPIED",MAX(G704,I704),"")</f>
        <v>60</v>
      </c>
      <c r="K704" s="28" t="n">
        <f aca="false">IF(D704&lt;&gt;"OCCUPIED","",IF(C704="COVERED",Covered_Rate,Open_Rate))</f>
        <v>7.55</v>
      </c>
      <c r="L704" s="39" t="n">
        <f aca="false">IF(D704="OCCUPIED",J704*K704,"")</f>
        <v>453</v>
      </c>
      <c r="M704" s="26" t="n">
        <f aca="false">IF(D704&lt;&gt;"OCCUPIED","",COUNTIFS('Source - Billing Aug26'!$E$5:$E$773,A704,'Source - Billing Aug26'!$B$5:$B$773,Billing_Month,'Source - Billing Aug26'!$H$5:$H$773,"MONTHLY_MOORAGE"))</f>
        <v>1</v>
      </c>
      <c r="N704" s="28" t="n">
        <f aca="false">IF(M704=0,"",SUMIFS('Source - Billing Aug26'!$I$5:$I$773,'Source - Billing Aug26'!$E$5:$E$773,A704,'Source - Billing Aug26'!$B$5:$B$773,Billing_Month,'Source - Billing Aug26'!$H$5:$H$773,"MONTHLY_MOORAGE"))</f>
        <v>60</v>
      </c>
      <c r="O704" s="28" t="n">
        <f aca="false">IF(M704=0,"",SUMIFS('Source - Billing Aug26'!$L$5:$L$773,'Source - Billing Aug26'!$E$5:$E$773,A704,'Source - Billing Aug26'!$B$5:$B$773,Billing_Month,'Source - Billing Aug26'!$H$5:$H$773,"MONTHLY_MOORAGE"))</f>
        <v>7.55</v>
      </c>
      <c r="P704" s="39" t="n">
        <f aca="false">IF(D704&lt;&gt;"OCCUPIED","",SUMIFS('Source - Billing Aug26'!$M$5:$M$773,'Source - Billing Aug26'!$E$5:$E$773,A704,'Source - Billing Aug26'!$B$5:$B$773,Billing_Month,'Source - Billing Aug26'!$H$5:$H$773,"MONTHLY_MOORAGE"))</f>
        <v>453</v>
      </c>
      <c r="Q704" s="39" t="n">
        <f aca="false">IF(D704&lt;&gt;"OCCUPIED","",P704-L704)</f>
        <v>0</v>
      </c>
      <c r="R704" s="26" t="str">
        <f aca="false">IF(D704&lt;&gt;"OCCUPIED","OUT OF SCOPE",IF(M704=0,"MISSING AUGUST BILL",IF(M704&gt;1,"DUPLICATE BILL",IF(ABS(Q704)&lt;0.01,"MATCH",IF(Q704&gt;0,"OVERBILLED","UNDERBILLED")))))</f>
        <v>MATCH</v>
      </c>
      <c r="S704" s="26" t="str">
        <f aca="false">IF(M704=0,"",IFERROR(INDEX('Source - Billing Aug26'!$C$5:$C$773,MATCH(A704,'Source - Billing Aug26'!$E$5:$E$773,0)),""))</f>
        <v>AC-EW-0822</v>
      </c>
    </row>
    <row r="705" customFormat="false" ht="15" hidden="false" customHeight="true" outlineLevel="0" collapsed="false">
      <c r="A705" s="26" t="str">
        <f aca="false">'Source - Inventory'!A695</f>
        <v>EW-0823</v>
      </c>
      <c r="B705" s="26" t="str">
        <f aca="false">'Source - Inventory'!B695</f>
        <v>Eastwey</v>
      </c>
      <c r="C705" s="26" t="str">
        <f aca="false">'Source - Inventory'!G695</f>
        <v>OPEN</v>
      </c>
      <c r="D705" s="26" t="str">
        <f aca="false">'Source - Inventory'!J695</f>
        <v>OCCUPIED</v>
      </c>
      <c r="E705" s="26" t="str">
        <f aca="false">'Source - Inventory'!L695</f>
        <v>WL-03201</v>
      </c>
      <c r="F705" s="26" t="str">
        <f aca="false">'Source - Inventory'!M695</f>
        <v>Nancy Montgomery</v>
      </c>
      <c r="G705" s="26" t="n">
        <f aca="false">'Source - Inventory'!E695</f>
        <v>32</v>
      </c>
      <c r="H705" s="28" t="n">
        <f aca="false">'Source - Inventory'!O695</f>
        <v>54.2</v>
      </c>
      <c r="I705" s="28" t="n">
        <f aca="false">IF(D705="OCCUPIED",ROUNDUP(H705,0),"")</f>
        <v>55</v>
      </c>
      <c r="J705" s="28" t="n">
        <f aca="false">IF(D705="OCCUPIED",MAX(G705,I705),"")</f>
        <v>55</v>
      </c>
      <c r="K705" s="28" t="n">
        <f aca="false">IF(D705&lt;&gt;"OCCUPIED","",IF(C705="COVERED",Covered_Rate,Open_Rate))</f>
        <v>7.55</v>
      </c>
      <c r="L705" s="39" t="n">
        <f aca="false">IF(D705="OCCUPIED",J705*K705,"")</f>
        <v>415.25</v>
      </c>
      <c r="M705" s="26" t="n">
        <f aca="false">IF(D705&lt;&gt;"OCCUPIED","",COUNTIFS('Source - Billing Aug26'!$E$5:$E$773,A705,'Source - Billing Aug26'!$B$5:$B$773,Billing_Month,'Source - Billing Aug26'!$H$5:$H$773,"MONTHLY_MOORAGE"))</f>
        <v>1</v>
      </c>
      <c r="N705" s="28" t="n">
        <f aca="false">IF(M705=0,"",SUMIFS('Source - Billing Aug26'!$I$5:$I$773,'Source - Billing Aug26'!$E$5:$E$773,A705,'Source - Billing Aug26'!$B$5:$B$773,Billing_Month,'Source - Billing Aug26'!$H$5:$H$773,"MONTHLY_MOORAGE"))</f>
        <v>55</v>
      </c>
      <c r="O705" s="28" t="n">
        <f aca="false">IF(M705=0,"",SUMIFS('Source - Billing Aug26'!$L$5:$L$773,'Source - Billing Aug26'!$E$5:$E$773,A705,'Source - Billing Aug26'!$B$5:$B$773,Billing_Month,'Source - Billing Aug26'!$H$5:$H$773,"MONTHLY_MOORAGE"))</f>
        <v>7.55</v>
      </c>
      <c r="P705" s="39" t="n">
        <f aca="false">IF(D705&lt;&gt;"OCCUPIED","",SUMIFS('Source - Billing Aug26'!$M$5:$M$773,'Source - Billing Aug26'!$E$5:$E$773,A705,'Source - Billing Aug26'!$B$5:$B$773,Billing_Month,'Source - Billing Aug26'!$H$5:$H$773,"MONTHLY_MOORAGE"))</f>
        <v>415.25</v>
      </c>
      <c r="Q705" s="39" t="n">
        <f aca="false">IF(D705&lt;&gt;"OCCUPIED","",P705-L705)</f>
        <v>0</v>
      </c>
      <c r="R705" s="26" t="str">
        <f aca="false">IF(D705&lt;&gt;"OCCUPIED","OUT OF SCOPE",IF(M705=0,"MISSING AUGUST BILL",IF(M705&gt;1,"DUPLICATE BILL",IF(ABS(Q705)&lt;0.01,"MATCH",IF(Q705&gt;0,"OVERBILLED","UNDERBILLED")))))</f>
        <v>MATCH</v>
      </c>
      <c r="S705" s="26" t="str">
        <f aca="false">IF(M705=0,"",IFERROR(INDEX('Source - Billing Aug26'!$C$5:$C$773,MATCH(A705,'Source - Billing Aug26'!$E$5:$E$773,0)),""))</f>
        <v>AC-EW-0823</v>
      </c>
    </row>
    <row r="706" customFormat="false" ht="15" hidden="false" customHeight="true" outlineLevel="0" collapsed="false">
      <c r="A706" s="26" t="str">
        <f aca="false">'Source - Inventory'!A696</f>
        <v>EW-0824</v>
      </c>
      <c r="B706" s="26" t="str">
        <f aca="false">'Source - Inventory'!B696</f>
        <v>Eastwey</v>
      </c>
      <c r="C706" s="26" t="str">
        <f aca="false">'Source - Inventory'!G696</f>
        <v>OPEN</v>
      </c>
      <c r="D706" s="26" t="str">
        <f aca="false">'Source - Inventory'!J696</f>
        <v>MAINTENANCE</v>
      </c>
      <c r="E706" s="26" t="n">
        <f aca="false">'Source - Inventory'!L696</f>
        <v>0</v>
      </c>
      <c r="F706" s="26" t="n">
        <f aca="false">'Source - Inventory'!M696</f>
        <v>0</v>
      </c>
      <c r="G706" s="26" t="n">
        <f aca="false">'Source - Inventory'!E696</f>
        <v>28</v>
      </c>
      <c r="H706" s="28" t="n">
        <f aca="false">'Source - Inventory'!O696</f>
        <v>0</v>
      </c>
      <c r="I706" s="28" t="str">
        <f aca="false">IF(D706="OCCUPIED",ROUNDUP(H706,0),"")</f>
        <v/>
      </c>
      <c r="J706" s="28" t="str">
        <f aca="false">IF(D706="OCCUPIED",MAX(G706,I706),"")</f>
        <v/>
      </c>
      <c r="K706" s="28" t="str">
        <f aca="false">IF(D706&lt;&gt;"OCCUPIED","",IF(C706="COVERED",Covered_Rate,Open_Rate))</f>
        <v/>
      </c>
      <c r="L706" s="39" t="str">
        <f aca="false">IF(D706="OCCUPIED",J706*K706,"")</f>
        <v/>
      </c>
      <c r="M706" s="26" t="str">
        <f aca="false">IF(D706&lt;&gt;"OCCUPIED","",COUNTIFS('Source - Billing Aug26'!$E$5:$E$773,A706,'Source - Billing Aug26'!$B$5:$B$773,Billing_Month,'Source - Billing Aug26'!$H$5:$H$773,"MONTHLY_MOORAGE"))</f>
        <v/>
      </c>
      <c r="N706" s="28" t="n">
        <f aca="false">IF(M706=0,"",SUMIFS('Source - Billing Aug26'!$I$5:$I$773,'Source - Billing Aug26'!$E$5:$E$773,A706,'Source - Billing Aug26'!$B$5:$B$773,Billing_Month,'Source - Billing Aug26'!$H$5:$H$773,"MONTHLY_MOORAGE"))</f>
        <v>0</v>
      </c>
      <c r="O706" s="28" t="n">
        <f aca="false">IF(M706=0,"",SUMIFS('Source - Billing Aug26'!$L$5:$L$773,'Source - Billing Aug26'!$E$5:$E$773,A706,'Source - Billing Aug26'!$B$5:$B$773,Billing_Month,'Source - Billing Aug26'!$H$5:$H$773,"MONTHLY_MOORAGE"))</f>
        <v>0</v>
      </c>
      <c r="P706" s="39" t="str">
        <f aca="false">IF(D706&lt;&gt;"OCCUPIED","",SUMIFS('Source - Billing Aug26'!$M$5:$M$773,'Source - Billing Aug26'!$E$5:$E$773,A706,'Source - Billing Aug26'!$B$5:$B$773,Billing_Month,'Source - Billing Aug26'!$H$5:$H$773,"MONTHLY_MOORAGE"))</f>
        <v/>
      </c>
      <c r="Q706" s="39" t="str">
        <f aca="false">IF(D706&lt;&gt;"OCCUPIED","",P706-L706)</f>
        <v/>
      </c>
      <c r="R706" s="26" t="str">
        <f aca="false">IF(D706&lt;&gt;"OCCUPIED","OUT OF SCOPE",IF(M706=0,"MISSING AUGUST BILL",IF(M706&gt;1,"DUPLICATE BILL",IF(ABS(Q706)&lt;0.01,"MATCH",IF(Q706&gt;0,"OVERBILLED","UNDERBILLED")))))</f>
        <v>OUT OF SCOPE</v>
      </c>
      <c r="S706" s="26" t="str">
        <f aca="false">IF(M706=0,"",IFERROR(INDEX('Source - Billing Aug26'!$C$5:$C$773,MATCH(A706,'Source - Billing Aug26'!$E$5:$E$773,0)),""))</f>
        <v/>
      </c>
    </row>
    <row r="707" customFormat="false" ht="15" hidden="false" customHeight="true" outlineLevel="0" collapsed="false">
      <c r="A707" s="26" t="str">
        <f aca="false">'Source - Inventory'!A697</f>
        <v>EW-0901</v>
      </c>
      <c r="B707" s="26" t="str">
        <f aca="false">'Source - Inventory'!B697</f>
        <v>Eastwey</v>
      </c>
      <c r="C707" s="26" t="str">
        <f aca="false">'Source - Inventory'!G697</f>
        <v>OPEN</v>
      </c>
      <c r="D707" s="26" t="str">
        <f aca="false">'Source - Inventory'!J697</f>
        <v>OCCUPIED</v>
      </c>
      <c r="E707" s="26" t="str">
        <f aca="false">'Source - Inventory'!L697</f>
        <v>WL-02581</v>
      </c>
      <c r="F707" s="26" t="str">
        <f aca="false">'Source - Inventory'!M697</f>
        <v>Carolyn Sanchez</v>
      </c>
      <c r="G707" s="26" t="n">
        <f aca="false">'Source - Inventory'!E697</f>
        <v>28</v>
      </c>
      <c r="H707" s="28" t="n">
        <f aca="false">'Source - Inventory'!O697</f>
        <v>37.9</v>
      </c>
      <c r="I707" s="28" t="n">
        <f aca="false">IF(D707="OCCUPIED",ROUNDUP(H707,0),"")</f>
        <v>38</v>
      </c>
      <c r="J707" s="28" t="n">
        <f aca="false">IF(D707="OCCUPIED",MAX(G707,I707),"")</f>
        <v>38</v>
      </c>
      <c r="K707" s="28" t="n">
        <f aca="false">IF(D707&lt;&gt;"OCCUPIED","",IF(C707="COVERED",Covered_Rate,Open_Rate))</f>
        <v>7.55</v>
      </c>
      <c r="L707" s="39" t="n">
        <f aca="false">IF(D707="OCCUPIED",J707*K707,"")</f>
        <v>286.9</v>
      </c>
      <c r="M707" s="26" t="n">
        <f aca="false">IF(D707&lt;&gt;"OCCUPIED","",COUNTIFS('Source - Billing Aug26'!$E$5:$E$773,A707,'Source - Billing Aug26'!$B$5:$B$773,Billing_Month,'Source - Billing Aug26'!$H$5:$H$773,"MONTHLY_MOORAGE"))</f>
        <v>1</v>
      </c>
      <c r="N707" s="28" t="n">
        <f aca="false">IF(M707=0,"",SUMIFS('Source - Billing Aug26'!$I$5:$I$773,'Source - Billing Aug26'!$E$5:$E$773,A707,'Source - Billing Aug26'!$B$5:$B$773,Billing_Month,'Source - Billing Aug26'!$H$5:$H$773,"MONTHLY_MOORAGE"))</f>
        <v>38</v>
      </c>
      <c r="O707" s="28" t="n">
        <f aca="false">IF(M707=0,"",SUMIFS('Source - Billing Aug26'!$L$5:$L$773,'Source - Billing Aug26'!$E$5:$E$773,A707,'Source - Billing Aug26'!$B$5:$B$773,Billing_Month,'Source - Billing Aug26'!$H$5:$H$773,"MONTHLY_MOORAGE"))</f>
        <v>7.55</v>
      </c>
      <c r="P707" s="39" t="n">
        <f aca="false">IF(D707&lt;&gt;"OCCUPIED","",SUMIFS('Source - Billing Aug26'!$M$5:$M$773,'Source - Billing Aug26'!$E$5:$E$773,A707,'Source - Billing Aug26'!$B$5:$B$773,Billing_Month,'Source - Billing Aug26'!$H$5:$H$773,"MONTHLY_MOORAGE"))</f>
        <v>286.9</v>
      </c>
      <c r="Q707" s="39" t="n">
        <f aca="false">IF(D707&lt;&gt;"OCCUPIED","",P707-L707)</f>
        <v>0</v>
      </c>
      <c r="R707" s="26" t="str">
        <f aca="false">IF(D707&lt;&gt;"OCCUPIED","OUT OF SCOPE",IF(M707=0,"MISSING AUGUST BILL",IF(M707&gt;1,"DUPLICATE BILL",IF(ABS(Q707)&lt;0.01,"MATCH",IF(Q707&gt;0,"OVERBILLED","UNDERBILLED")))))</f>
        <v>MATCH</v>
      </c>
      <c r="S707" s="26" t="str">
        <f aca="false">IF(M707=0,"",IFERROR(INDEX('Source - Billing Aug26'!$C$5:$C$773,MATCH(A707,'Source - Billing Aug26'!$E$5:$E$773,0)),""))</f>
        <v>AC-EW-0901</v>
      </c>
    </row>
    <row r="708" customFormat="false" ht="15" hidden="false" customHeight="true" outlineLevel="0" collapsed="false">
      <c r="A708" s="26" t="str">
        <f aca="false">'Source - Inventory'!A698</f>
        <v>EW-0902</v>
      </c>
      <c r="B708" s="26" t="str">
        <f aca="false">'Source - Inventory'!B698</f>
        <v>Eastwey</v>
      </c>
      <c r="C708" s="26" t="str">
        <f aca="false">'Source - Inventory'!G698</f>
        <v>OPEN</v>
      </c>
      <c r="D708" s="26" t="str">
        <f aca="false">'Source - Inventory'!J698</f>
        <v>OCCUPIED</v>
      </c>
      <c r="E708" s="26" t="str">
        <f aca="false">'Source - Inventory'!L698</f>
        <v>WL-03690</v>
      </c>
      <c r="F708" s="26" t="str">
        <f aca="false">'Source - Inventory'!M698</f>
        <v>John Patel</v>
      </c>
      <c r="G708" s="26" t="n">
        <f aca="false">'Source - Inventory'!E698</f>
        <v>80</v>
      </c>
      <c r="H708" s="28" t="n">
        <f aca="false">'Source - Inventory'!O698</f>
        <v>46.8</v>
      </c>
      <c r="I708" s="28" t="n">
        <f aca="false">IF(D708="OCCUPIED",ROUNDUP(H708,0),"")</f>
        <v>47</v>
      </c>
      <c r="J708" s="28" t="n">
        <f aca="false">IF(D708="OCCUPIED",MAX(G708,I708),"")</f>
        <v>80</v>
      </c>
      <c r="K708" s="28" t="n">
        <f aca="false">IF(D708&lt;&gt;"OCCUPIED","",IF(C708="COVERED",Covered_Rate,Open_Rate))</f>
        <v>7.55</v>
      </c>
      <c r="L708" s="39" t="n">
        <f aca="false">IF(D708="OCCUPIED",J708*K708,"")</f>
        <v>604</v>
      </c>
      <c r="M708" s="26" t="n">
        <f aca="false">IF(D708&lt;&gt;"OCCUPIED","",COUNTIFS('Source - Billing Aug26'!$E$5:$E$773,A708,'Source - Billing Aug26'!$B$5:$B$773,Billing_Month,'Source - Billing Aug26'!$H$5:$H$773,"MONTHLY_MOORAGE"))</f>
        <v>1</v>
      </c>
      <c r="N708" s="28" t="n">
        <f aca="false">IF(M708=0,"",SUMIFS('Source - Billing Aug26'!$I$5:$I$773,'Source - Billing Aug26'!$E$5:$E$773,A708,'Source - Billing Aug26'!$B$5:$B$773,Billing_Month,'Source - Billing Aug26'!$H$5:$H$773,"MONTHLY_MOORAGE"))</f>
        <v>80</v>
      </c>
      <c r="O708" s="28" t="n">
        <f aca="false">IF(M708=0,"",SUMIFS('Source - Billing Aug26'!$L$5:$L$773,'Source - Billing Aug26'!$E$5:$E$773,A708,'Source - Billing Aug26'!$B$5:$B$773,Billing_Month,'Source - Billing Aug26'!$H$5:$H$773,"MONTHLY_MOORAGE"))</f>
        <v>7.55</v>
      </c>
      <c r="P708" s="39" t="n">
        <f aca="false">IF(D708&lt;&gt;"OCCUPIED","",SUMIFS('Source - Billing Aug26'!$M$5:$M$773,'Source - Billing Aug26'!$E$5:$E$773,A708,'Source - Billing Aug26'!$B$5:$B$773,Billing_Month,'Source - Billing Aug26'!$H$5:$H$773,"MONTHLY_MOORAGE"))</f>
        <v>604</v>
      </c>
      <c r="Q708" s="39" t="n">
        <f aca="false">IF(D708&lt;&gt;"OCCUPIED","",P708-L708)</f>
        <v>0</v>
      </c>
      <c r="R708" s="26" t="str">
        <f aca="false">IF(D708&lt;&gt;"OCCUPIED","OUT OF SCOPE",IF(M708=0,"MISSING AUGUST BILL",IF(M708&gt;1,"DUPLICATE BILL",IF(ABS(Q708)&lt;0.01,"MATCH",IF(Q708&gt;0,"OVERBILLED","UNDERBILLED")))))</f>
        <v>MATCH</v>
      </c>
      <c r="S708" s="26" t="str">
        <f aca="false">IF(M708=0,"",IFERROR(INDEX('Source - Billing Aug26'!$C$5:$C$773,MATCH(A708,'Source - Billing Aug26'!$E$5:$E$773,0)),""))</f>
        <v>AC-EW-0902</v>
      </c>
    </row>
    <row r="709" customFormat="false" ht="15" hidden="false" customHeight="true" outlineLevel="0" collapsed="false">
      <c r="A709" s="26" t="str">
        <f aca="false">'Source - Inventory'!A699</f>
        <v>EW-0903</v>
      </c>
      <c r="B709" s="26" t="str">
        <f aca="false">'Source - Inventory'!B699</f>
        <v>Eastwey</v>
      </c>
      <c r="C709" s="26" t="str">
        <f aca="false">'Source - Inventory'!G699</f>
        <v>OPEN</v>
      </c>
      <c r="D709" s="26" t="str">
        <f aca="false">'Source - Inventory'!J699</f>
        <v>OCCUPIED</v>
      </c>
      <c r="E709" s="26" t="str">
        <f aca="false">'Source - Inventory'!L699</f>
        <v>WL-01891</v>
      </c>
      <c r="F709" s="26" t="str">
        <f aca="false">'Source - Inventory'!M699</f>
        <v>Lee Ritter</v>
      </c>
      <c r="G709" s="26" t="n">
        <f aca="false">'Source - Inventory'!E699</f>
        <v>24</v>
      </c>
      <c r="H709" s="28" t="n">
        <f aca="false">'Source - Inventory'!O699</f>
        <v>26.2</v>
      </c>
      <c r="I709" s="28" t="n">
        <f aca="false">IF(D709="OCCUPIED",ROUNDUP(H709,0),"")</f>
        <v>27</v>
      </c>
      <c r="J709" s="28" t="n">
        <f aca="false">IF(D709="OCCUPIED",MAX(G709,I709),"")</f>
        <v>27</v>
      </c>
      <c r="K709" s="28" t="n">
        <f aca="false">IF(D709&lt;&gt;"OCCUPIED","",IF(C709="COVERED",Covered_Rate,Open_Rate))</f>
        <v>7.55</v>
      </c>
      <c r="L709" s="39" t="n">
        <f aca="false">IF(D709="OCCUPIED",J709*K709,"")</f>
        <v>203.85</v>
      </c>
      <c r="M709" s="26" t="n">
        <f aca="false">IF(D709&lt;&gt;"OCCUPIED","",COUNTIFS('Source - Billing Aug26'!$E$5:$E$773,A709,'Source - Billing Aug26'!$B$5:$B$773,Billing_Month,'Source - Billing Aug26'!$H$5:$H$773,"MONTHLY_MOORAGE"))</f>
        <v>1</v>
      </c>
      <c r="N709" s="28" t="n">
        <f aca="false">IF(M709=0,"",SUMIFS('Source - Billing Aug26'!$I$5:$I$773,'Source - Billing Aug26'!$E$5:$E$773,A709,'Source - Billing Aug26'!$B$5:$B$773,Billing_Month,'Source - Billing Aug26'!$H$5:$H$773,"MONTHLY_MOORAGE"))</f>
        <v>27</v>
      </c>
      <c r="O709" s="28" t="n">
        <f aca="false">IF(M709=0,"",SUMIFS('Source - Billing Aug26'!$L$5:$L$773,'Source - Billing Aug26'!$E$5:$E$773,A709,'Source - Billing Aug26'!$B$5:$B$773,Billing_Month,'Source - Billing Aug26'!$H$5:$H$773,"MONTHLY_MOORAGE"))</f>
        <v>7.55</v>
      </c>
      <c r="P709" s="39" t="n">
        <f aca="false">IF(D709&lt;&gt;"OCCUPIED","",SUMIFS('Source - Billing Aug26'!$M$5:$M$773,'Source - Billing Aug26'!$E$5:$E$773,A709,'Source - Billing Aug26'!$B$5:$B$773,Billing_Month,'Source - Billing Aug26'!$H$5:$H$773,"MONTHLY_MOORAGE"))</f>
        <v>203.85</v>
      </c>
      <c r="Q709" s="39" t="n">
        <f aca="false">IF(D709&lt;&gt;"OCCUPIED","",P709-L709)</f>
        <v>0</v>
      </c>
      <c r="R709" s="26" t="str">
        <f aca="false">IF(D709&lt;&gt;"OCCUPIED","OUT OF SCOPE",IF(M709=0,"MISSING AUGUST BILL",IF(M709&gt;1,"DUPLICATE BILL",IF(ABS(Q709)&lt;0.01,"MATCH",IF(Q709&gt;0,"OVERBILLED","UNDERBILLED")))))</f>
        <v>MATCH</v>
      </c>
      <c r="S709" s="26" t="str">
        <f aca="false">IF(M709=0,"",IFERROR(INDEX('Source - Billing Aug26'!$C$5:$C$773,MATCH(A709,'Source - Billing Aug26'!$E$5:$E$773,0)),""))</f>
        <v>AC-EW-0903</v>
      </c>
    </row>
    <row r="710" customFormat="false" ht="15" hidden="false" customHeight="true" outlineLevel="0" collapsed="false">
      <c r="A710" s="26" t="str">
        <f aca="false">'Source - Inventory'!A700</f>
        <v>EW-0904</v>
      </c>
      <c r="B710" s="26" t="str">
        <f aca="false">'Source - Inventory'!B700</f>
        <v>Eastwey</v>
      </c>
      <c r="C710" s="26" t="str">
        <f aca="false">'Source - Inventory'!G700</f>
        <v>OPEN</v>
      </c>
      <c r="D710" s="26" t="str">
        <f aca="false">'Source - Inventory'!J700</f>
        <v>OCCUPIED</v>
      </c>
      <c r="E710" s="26" t="str">
        <f aca="false">'Source - Inventory'!L700</f>
        <v>WL-03412</v>
      </c>
      <c r="F710" s="26" t="str">
        <f aca="false">'Source - Inventory'!M700</f>
        <v>Seth Smith</v>
      </c>
      <c r="G710" s="26" t="n">
        <f aca="false">'Source - Inventory'!E700</f>
        <v>45</v>
      </c>
      <c r="H710" s="28" t="n">
        <f aca="false">'Source - Inventory'!O700</f>
        <v>38.3</v>
      </c>
      <c r="I710" s="28" t="n">
        <f aca="false">IF(D710="OCCUPIED",ROUNDUP(H710,0),"")</f>
        <v>39</v>
      </c>
      <c r="J710" s="28" t="n">
        <f aca="false">IF(D710="OCCUPIED",MAX(G710,I710),"")</f>
        <v>45</v>
      </c>
      <c r="K710" s="28" t="n">
        <f aca="false">IF(D710&lt;&gt;"OCCUPIED","",IF(C710="COVERED",Covered_Rate,Open_Rate))</f>
        <v>7.55</v>
      </c>
      <c r="L710" s="39" t="n">
        <f aca="false">IF(D710="OCCUPIED",J710*K710,"")</f>
        <v>339.75</v>
      </c>
      <c r="M710" s="26" t="n">
        <f aca="false">IF(D710&lt;&gt;"OCCUPIED","",COUNTIFS('Source - Billing Aug26'!$E$5:$E$773,A710,'Source - Billing Aug26'!$B$5:$B$773,Billing_Month,'Source - Billing Aug26'!$H$5:$H$773,"MONTHLY_MOORAGE"))</f>
        <v>1</v>
      </c>
      <c r="N710" s="28" t="n">
        <f aca="false">IF(M710=0,"",SUMIFS('Source - Billing Aug26'!$I$5:$I$773,'Source - Billing Aug26'!$E$5:$E$773,A710,'Source - Billing Aug26'!$B$5:$B$773,Billing_Month,'Source - Billing Aug26'!$H$5:$H$773,"MONTHLY_MOORAGE"))</f>
        <v>45</v>
      </c>
      <c r="O710" s="28" t="n">
        <f aca="false">IF(M710=0,"",SUMIFS('Source - Billing Aug26'!$L$5:$L$773,'Source - Billing Aug26'!$E$5:$E$773,A710,'Source - Billing Aug26'!$B$5:$B$773,Billing_Month,'Source - Billing Aug26'!$H$5:$H$773,"MONTHLY_MOORAGE"))</f>
        <v>7.55</v>
      </c>
      <c r="P710" s="39" t="n">
        <f aca="false">IF(D710&lt;&gt;"OCCUPIED","",SUMIFS('Source - Billing Aug26'!$M$5:$M$773,'Source - Billing Aug26'!$E$5:$E$773,A710,'Source - Billing Aug26'!$B$5:$B$773,Billing_Month,'Source - Billing Aug26'!$H$5:$H$773,"MONTHLY_MOORAGE"))</f>
        <v>339.75</v>
      </c>
      <c r="Q710" s="39" t="n">
        <f aca="false">IF(D710&lt;&gt;"OCCUPIED","",P710-L710)</f>
        <v>0</v>
      </c>
      <c r="R710" s="26" t="str">
        <f aca="false">IF(D710&lt;&gt;"OCCUPIED","OUT OF SCOPE",IF(M710=0,"MISSING AUGUST BILL",IF(M710&gt;1,"DUPLICATE BILL",IF(ABS(Q710)&lt;0.01,"MATCH",IF(Q710&gt;0,"OVERBILLED","UNDERBILLED")))))</f>
        <v>MATCH</v>
      </c>
      <c r="S710" s="26" t="str">
        <f aca="false">IF(M710=0,"",IFERROR(INDEX('Source - Billing Aug26'!$C$5:$C$773,MATCH(A710,'Source - Billing Aug26'!$E$5:$E$773,0)),""))</f>
        <v>AC-EW-0904</v>
      </c>
    </row>
    <row r="711" customFormat="false" ht="15" hidden="false" customHeight="true" outlineLevel="0" collapsed="false">
      <c r="A711" s="26" t="str">
        <f aca="false">'Source - Inventory'!A701</f>
        <v>EW-0905</v>
      </c>
      <c r="B711" s="26" t="str">
        <f aca="false">'Source - Inventory'!B701</f>
        <v>Eastwey</v>
      </c>
      <c r="C711" s="26" t="str">
        <f aca="false">'Source - Inventory'!G701</f>
        <v>OPEN</v>
      </c>
      <c r="D711" s="26" t="str">
        <f aca="false">'Source - Inventory'!J701</f>
        <v>OCCUPIED</v>
      </c>
      <c r="E711" s="26" t="str">
        <f aca="false">'Source - Inventory'!L701</f>
        <v>WL-01393</v>
      </c>
      <c r="F711" s="26" t="str">
        <f aca="false">'Source - Inventory'!M701</f>
        <v>Lauren Thompson</v>
      </c>
      <c r="G711" s="26" t="n">
        <f aca="false">'Source - Inventory'!E701</f>
        <v>45</v>
      </c>
      <c r="H711" s="28" t="n">
        <f aca="false">'Source - Inventory'!O701</f>
        <v>47</v>
      </c>
      <c r="I711" s="28" t="n">
        <f aca="false">IF(D711="OCCUPIED",ROUNDUP(H711,0),"")</f>
        <v>47</v>
      </c>
      <c r="J711" s="28" t="n">
        <f aca="false">IF(D711="OCCUPIED",MAX(G711,I711),"")</f>
        <v>47</v>
      </c>
      <c r="K711" s="28" t="n">
        <f aca="false">IF(D711&lt;&gt;"OCCUPIED","",IF(C711="COVERED",Covered_Rate,Open_Rate))</f>
        <v>7.55</v>
      </c>
      <c r="L711" s="39" t="n">
        <f aca="false">IF(D711="OCCUPIED",J711*K711,"")</f>
        <v>354.85</v>
      </c>
      <c r="M711" s="26" t="n">
        <f aca="false">IF(D711&lt;&gt;"OCCUPIED","",COUNTIFS('Source - Billing Aug26'!$E$5:$E$773,A711,'Source - Billing Aug26'!$B$5:$B$773,Billing_Month,'Source - Billing Aug26'!$H$5:$H$773,"MONTHLY_MOORAGE"))</f>
        <v>1</v>
      </c>
      <c r="N711" s="28" t="n">
        <f aca="false">IF(M711=0,"",SUMIFS('Source - Billing Aug26'!$I$5:$I$773,'Source - Billing Aug26'!$E$5:$E$773,A711,'Source - Billing Aug26'!$B$5:$B$773,Billing_Month,'Source - Billing Aug26'!$H$5:$H$773,"MONTHLY_MOORAGE"))</f>
        <v>47</v>
      </c>
      <c r="O711" s="28" t="n">
        <f aca="false">IF(M711=0,"",SUMIFS('Source - Billing Aug26'!$L$5:$L$773,'Source - Billing Aug26'!$E$5:$E$773,A711,'Source - Billing Aug26'!$B$5:$B$773,Billing_Month,'Source - Billing Aug26'!$H$5:$H$773,"MONTHLY_MOORAGE"))</f>
        <v>7.55</v>
      </c>
      <c r="P711" s="39" t="n">
        <f aca="false">IF(D711&lt;&gt;"OCCUPIED","",SUMIFS('Source - Billing Aug26'!$M$5:$M$773,'Source - Billing Aug26'!$E$5:$E$773,A711,'Source - Billing Aug26'!$B$5:$B$773,Billing_Month,'Source - Billing Aug26'!$H$5:$H$773,"MONTHLY_MOORAGE"))</f>
        <v>354.85</v>
      </c>
      <c r="Q711" s="39" t="n">
        <f aca="false">IF(D711&lt;&gt;"OCCUPIED","",P711-L711)</f>
        <v>0</v>
      </c>
      <c r="R711" s="26" t="str">
        <f aca="false">IF(D711&lt;&gt;"OCCUPIED","OUT OF SCOPE",IF(M711=0,"MISSING AUGUST BILL",IF(M711&gt;1,"DUPLICATE BILL",IF(ABS(Q711)&lt;0.01,"MATCH",IF(Q711&gt;0,"OVERBILLED","UNDERBILLED")))))</f>
        <v>MATCH</v>
      </c>
      <c r="S711" s="26" t="str">
        <f aca="false">IF(M711=0,"",IFERROR(INDEX('Source - Billing Aug26'!$C$5:$C$773,MATCH(A711,'Source - Billing Aug26'!$E$5:$E$773,0)),""))</f>
        <v>AC-EW-0905</v>
      </c>
    </row>
    <row r="712" customFormat="false" ht="15" hidden="false" customHeight="true" outlineLevel="0" collapsed="false">
      <c r="A712" s="26" t="str">
        <f aca="false">'Source - Inventory'!A702</f>
        <v>EW-0906</v>
      </c>
      <c r="B712" s="26" t="str">
        <f aca="false">'Source - Inventory'!B702</f>
        <v>Eastwey</v>
      </c>
      <c r="C712" s="26" t="str">
        <f aca="false">'Source - Inventory'!G702</f>
        <v>OPEN</v>
      </c>
      <c r="D712" s="26" t="str">
        <f aca="false">'Source - Inventory'!J702</f>
        <v>OCCUPIED</v>
      </c>
      <c r="E712" s="26" t="str">
        <f aca="false">'Source - Inventory'!L702</f>
        <v>WL-01035</v>
      </c>
      <c r="F712" s="26" t="str">
        <f aca="false">'Source - Inventory'!M702</f>
        <v>Ivan Webster</v>
      </c>
      <c r="G712" s="26" t="n">
        <f aca="false">'Source - Inventory'!E702</f>
        <v>80</v>
      </c>
      <c r="H712" s="28" t="n">
        <f aca="false">'Source - Inventory'!O702</f>
        <v>58.9</v>
      </c>
      <c r="I712" s="28" t="n">
        <f aca="false">IF(D712="OCCUPIED",ROUNDUP(H712,0),"")</f>
        <v>59</v>
      </c>
      <c r="J712" s="28" t="n">
        <f aca="false">IF(D712="OCCUPIED",MAX(G712,I712),"")</f>
        <v>80</v>
      </c>
      <c r="K712" s="28" t="n">
        <f aca="false">IF(D712&lt;&gt;"OCCUPIED","",IF(C712="COVERED",Covered_Rate,Open_Rate))</f>
        <v>7.55</v>
      </c>
      <c r="L712" s="39" t="n">
        <f aca="false">IF(D712="OCCUPIED",J712*K712,"")</f>
        <v>604</v>
      </c>
      <c r="M712" s="26" t="n">
        <f aca="false">IF(D712&lt;&gt;"OCCUPIED","",COUNTIFS('Source - Billing Aug26'!$E$5:$E$773,A712,'Source - Billing Aug26'!$B$5:$B$773,Billing_Month,'Source - Billing Aug26'!$H$5:$H$773,"MONTHLY_MOORAGE"))</f>
        <v>1</v>
      </c>
      <c r="N712" s="28" t="n">
        <f aca="false">IF(M712=0,"",SUMIFS('Source - Billing Aug26'!$I$5:$I$773,'Source - Billing Aug26'!$E$5:$E$773,A712,'Source - Billing Aug26'!$B$5:$B$773,Billing_Month,'Source - Billing Aug26'!$H$5:$H$773,"MONTHLY_MOORAGE"))</f>
        <v>80</v>
      </c>
      <c r="O712" s="28" t="n">
        <f aca="false">IF(M712=0,"",SUMIFS('Source - Billing Aug26'!$L$5:$L$773,'Source - Billing Aug26'!$E$5:$E$773,A712,'Source - Billing Aug26'!$B$5:$B$773,Billing_Month,'Source - Billing Aug26'!$H$5:$H$773,"MONTHLY_MOORAGE"))</f>
        <v>7.55</v>
      </c>
      <c r="P712" s="39" t="n">
        <f aca="false">IF(D712&lt;&gt;"OCCUPIED","",SUMIFS('Source - Billing Aug26'!$M$5:$M$773,'Source - Billing Aug26'!$E$5:$E$773,A712,'Source - Billing Aug26'!$B$5:$B$773,Billing_Month,'Source - Billing Aug26'!$H$5:$H$773,"MONTHLY_MOORAGE"))</f>
        <v>604</v>
      </c>
      <c r="Q712" s="39" t="n">
        <f aca="false">IF(D712&lt;&gt;"OCCUPIED","",P712-L712)</f>
        <v>0</v>
      </c>
      <c r="R712" s="26" t="str">
        <f aca="false">IF(D712&lt;&gt;"OCCUPIED","OUT OF SCOPE",IF(M712=0,"MISSING AUGUST BILL",IF(M712&gt;1,"DUPLICATE BILL",IF(ABS(Q712)&lt;0.01,"MATCH",IF(Q712&gt;0,"OVERBILLED","UNDERBILLED")))))</f>
        <v>MATCH</v>
      </c>
      <c r="S712" s="26" t="str">
        <f aca="false">IF(M712=0,"",IFERROR(INDEX('Source - Billing Aug26'!$C$5:$C$773,MATCH(A712,'Source - Billing Aug26'!$E$5:$E$773,0)),""))</f>
        <v>AC-EW-0906</v>
      </c>
    </row>
    <row r="713" customFormat="false" ht="15" hidden="false" customHeight="true" outlineLevel="0" collapsed="false">
      <c r="A713" s="26" t="str">
        <f aca="false">'Source - Inventory'!A703</f>
        <v>EW-0907</v>
      </c>
      <c r="B713" s="26" t="str">
        <f aca="false">'Source - Inventory'!B703</f>
        <v>Eastwey</v>
      </c>
      <c r="C713" s="26" t="str">
        <f aca="false">'Source - Inventory'!G703</f>
        <v>OPEN</v>
      </c>
      <c r="D713" s="26" t="str">
        <f aca="false">'Source - Inventory'!J703</f>
        <v>OCCUPIED</v>
      </c>
      <c r="E713" s="26" t="str">
        <f aca="false">'Source - Inventory'!L703</f>
        <v>WL-02881</v>
      </c>
      <c r="F713" s="26" t="str">
        <f aca="false">'Source - Inventory'!M703</f>
        <v>Christopher Woodward</v>
      </c>
      <c r="G713" s="26" t="n">
        <f aca="false">'Source - Inventory'!E703</f>
        <v>40</v>
      </c>
      <c r="H713" s="28" t="n">
        <f aca="false">'Source - Inventory'!O703</f>
        <v>52</v>
      </c>
      <c r="I713" s="28" t="n">
        <f aca="false">IF(D713="OCCUPIED",ROUNDUP(H713,0),"")</f>
        <v>52</v>
      </c>
      <c r="J713" s="28" t="n">
        <f aca="false">IF(D713="OCCUPIED",MAX(G713,I713),"")</f>
        <v>52</v>
      </c>
      <c r="K713" s="28" t="n">
        <f aca="false">IF(D713&lt;&gt;"OCCUPIED","",IF(C713="COVERED",Covered_Rate,Open_Rate))</f>
        <v>7.55</v>
      </c>
      <c r="L713" s="39" t="n">
        <f aca="false">IF(D713="OCCUPIED",J713*K713,"")</f>
        <v>392.6</v>
      </c>
      <c r="M713" s="26" t="n">
        <f aca="false">IF(D713&lt;&gt;"OCCUPIED","",COUNTIFS('Source - Billing Aug26'!$E$5:$E$773,A713,'Source - Billing Aug26'!$B$5:$B$773,Billing_Month,'Source - Billing Aug26'!$H$5:$H$773,"MONTHLY_MOORAGE"))</f>
        <v>1</v>
      </c>
      <c r="N713" s="28" t="n">
        <f aca="false">IF(M713=0,"",SUMIFS('Source - Billing Aug26'!$I$5:$I$773,'Source - Billing Aug26'!$E$5:$E$773,A713,'Source - Billing Aug26'!$B$5:$B$773,Billing_Month,'Source - Billing Aug26'!$H$5:$H$773,"MONTHLY_MOORAGE"))</f>
        <v>52</v>
      </c>
      <c r="O713" s="28" t="n">
        <f aca="false">IF(M713=0,"",SUMIFS('Source - Billing Aug26'!$L$5:$L$773,'Source - Billing Aug26'!$E$5:$E$773,A713,'Source - Billing Aug26'!$B$5:$B$773,Billing_Month,'Source - Billing Aug26'!$H$5:$H$773,"MONTHLY_MOORAGE"))</f>
        <v>7.55</v>
      </c>
      <c r="P713" s="39" t="n">
        <f aca="false">IF(D713&lt;&gt;"OCCUPIED","",SUMIFS('Source - Billing Aug26'!$M$5:$M$773,'Source - Billing Aug26'!$E$5:$E$773,A713,'Source - Billing Aug26'!$B$5:$B$773,Billing_Month,'Source - Billing Aug26'!$H$5:$H$773,"MONTHLY_MOORAGE"))</f>
        <v>392.6</v>
      </c>
      <c r="Q713" s="39" t="n">
        <f aca="false">IF(D713&lt;&gt;"OCCUPIED","",P713-L713)</f>
        <v>0</v>
      </c>
      <c r="R713" s="26" t="str">
        <f aca="false">IF(D713&lt;&gt;"OCCUPIED","OUT OF SCOPE",IF(M713=0,"MISSING AUGUST BILL",IF(M713&gt;1,"DUPLICATE BILL",IF(ABS(Q713)&lt;0.01,"MATCH",IF(Q713&gt;0,"OVERBILLED","UNDERBILLED")))))</f>
        <v>MATCH</v>
      </c>
      <c r="S713" s="26" t="str">
        <f aca="false">IF(M713=0,"",IFERROR(INDEX('Source - Billing Aug26'!$C$5:$C$773,MATCH(A713,'Source - Billing Aug26'!$E$5:$E$773,0)),""))</f>
        <v>AC-EW-0907</v>
      </c>
    </row>
    <row r="714" customFormat="false" ht="15" hidden="false" customHeight="true" outlineLevel="0" collapsed="false">
      <c r="A714" s="26" t="str">
        <f aca="false">'Source - Inventory'!A704</f>
        <v>EW-0908</v>
      </c>
      <c r="B714" s="26" t="str">
        <f aca="false">'Source - Inventory'!B704</f>
        <v>Eastwey</v>
      </c>
      <c r="C714" s="26" t="str">
        <f aca="false">'Source - Inventory'!G704</f>
        <v>OPEN</v>
      </c>
      <c r="D714" s="26" t="str">
        <f aca="false">'Source - Inventory'!J704</f>
        <v>OCCUPIED</v>
      </c>
      <c r="E714" s="26" t="str">
        <f aca="false">'Source - Inventory'!L704</f>
        <v>WL-02478</v>
      </c>
      <c r="F714" s="26" t="str">
        <f aca="false">'Source - Inventory'!M704</f>
        <v>Travis Long</v>
      </c>
      <c r="G714" s="26" t="n">
        <f aca="false">'Source - Inventory'!E704</f>
        <v>40</v>
      </c>
      <c r="H714" s="28" t="n">
        <f aca="false">'Source - Inventory'!O704</f>
        <v>34.8</v>
      </c>
      <c r="I714" s="28" t="n">
        <f aca="false">IF(D714="OCCUPIED",ROUNDUP(H714,0),"")</f>
        <v>35</v>
      </c>
      <c r="J714" s="28" t="n">
        <f aca="false">IF(D714="OCCUPIED",MAX(G714,I714),"")</f>
        <v>40</v>
      </c>
      <c r="K714" s="28" t="n">
        <f aca="false">IF(D714&lt;&gt;"OCCUPIED","",IF(C714="COVERED",Covered_Rate,Open_Rate))</f>
        <v>7.55</v>
      </c>
      <c r="L714" s="39" t="n">
        <f aca="false">IF(D714="OCCUPIED",J714*K714,"")</f>
        <v>302</v>
      </c>
      <c r="M714" s="26" t="n">
        <f aca="false">IF(D714&lt;&gt;"OCCUPIED","",COUNTIFS('Source - Billing Aug26'!$E$5:$E$773,A714,'Source - Billing Aug26'!$B$5:$B$773,Billing_Month,'Source - Billing Aug26'!$H$5:$H$773,"MONTHLY_MOORAGE"))</f>
        <v>1</v>
      </c>
      <c r="N714" s="28" t="n">
        <f aca="false">IF(M714=0,"",SUMIFS('Source - Billing Aug26'!$I$5:$I$773,'Source - Billing Aug26'!$E$5:$E$773,A714,'Source - Billing Aug26'!$B$5:$B$773,Billing_Month,'Source - Billing Aug26'!$H$5:$H$773,"MONTHLY_MOORAGE"))</f>
        <v>40</v>
      </c>
      <c r="O714" s="28" t="n">
        <f aca="false">IF(M714=0,"",SUMIFS('Source - Billing Aug26'!$L$5:$L$773,'Source - Billing Aug26'!$E$5:$E$773,A714,'Source - Billing Aug26'!$B$5:$B$773,Billing_Month,'Source - Billing Aug26'!$H$5:$H$773,"MONTHLY_MOORAGE"))</f>
        <v>7.55</v>
      </c>
      <c r="P714" s="39" t="n">
        <f aca="false">IF(D714&lt;&gt;"OCCUPIED","",SUMIFS('Source - Billing Aug26'!$M$5:$M$773,'Source - Billing Aug26'!$E$5:$E$773,A714,'Source - Billing Aug26'!$B$5:$B$773,Billing_Month,'Source - Billing Aug26'!$H$5:$H$773,"MONTHLY_MOORAGE"))</f>
        <v>302</v>
      </c>
      <c r="Q714" s="39" t="n">
        <f aca="false">IF(D714&lt;&gt;"OCCUPIED","",P714-L714)</f>
        <v>0</v>
      </c>
      <c r="R714" s="26" t="str">
        <f aca="false">IF(D714&lt;&gt;"OCCUPIED","OUT OF SCOPE",IF(M714=0,"MISSING AUGUST BILL",IF(M714&gt;1,"DUPLICATE BILL",IF(ABS(Q714)&lt;0.01,"MATCH",IF(Q714&gt;0,"OVERBILLED","UNDERBILLED")))))</f>
        <v>MATCH</v>
      </c>
      <c r="S714" s="26" t="str">
        <f aca="false">IF(M714=0,"",IFERROR(INDEX('Source - Billing Aug26'!$C$5:$C$773,MATCH(A714,'Source - Billing Aug26'!$E$5:$E$773,0)),""))</f>
        <v>AC-EW-0908</v>
      </c>
    </row>
    <row r="715" customFormat="false" ht="15" hidden="false" customHeight="true" outlineLevel="0" collapsed="false">
      <c r="A715" s="26" t="str">
        <f aca="false">'Source - Inventory'!A705</f>
        <v>EW-0909</v>
      </c>
      <c r="B715" s="26" t="str">
        <f aca="false">'Source - Inventory'!B705</f>
        <v>Eastwey</v>
      </c>
      <c r="C715" s="26" t="str">
        <f aca="false">'Source - Inventory'!G705</f>
        <v>OPEN</v>
      </c>
      <c r="D715" s="26" t="str">
        <f aca="false">'Source - Inventory'!J705</f>
        <v>OCCUPIED</v>
      </c>
      <c r="E715" s="26" t="str">
        <f aca="false">'Source - Inventory'!L705</f>
        <v>WL-03396</v>
      </c>
      <c r="F715" s="26" t="str">
        <f aca="false">'Source - Inventory'!M705</f>
        <v>Tanya Woods</v>
      </c>
      <c r="G715" s="26" t="n">
        <f aca="false">'Source - Inventory'!E705</f>
        <v>45</v>
      </c>
      <c r="H715" s="28" t="n">
        <f aca="false">'Source - Inventory'!O705</f>
        <v>24.6</v>
      </c>
      <c r="I715" s="28" t="n">
        <f aca="false">IF(D715="OCCUPIED",ROUNDUP(H715,0),"")</f>
        <v>25</v>
      </c>
      <c r="J715" s="28" t="n">
        <f aca="false">IF(D715="OCCUPIED",MAX(G715,I715),"")</f>
        <v>45</v>
      </c>
      <c r="K715" s="28" t="n">
        <f aca="false">IF(D715&lt;&gt;"OCCUPIED","",IF(C715="COVERED",Covered_Rate,Open_Rate))</f>
        <v>7.55</v>
      </c>
      <c r="L715" s="39" t="n">
        <f aca="false">IF(D715="OCCUPIED",J715*K715,"")</f>
        <v>339.75</v>
      </c>
      <c r="M715" s="26" t="n">
        <f aca="false">IF(D715&lt;&gt;"OCCUPIED","",COUNTIFS('Source - Billing Aug26'!$E$5:$E$773,A715,'Source - Billing Aug26'!$B$5:$B$773,Billing_Month,'Source - Billing Aug26'!$H$5:$H$773,"MONTHLY_MOORAGE"))</f>
        <v>1</v>
      </c>
      <c r="N715" s="28" t="n">
        <f aca="false">IF(M715=0,"",SUMIFS('Source - Billing Aug26'!$I$5:$I$773,'Source - Billing Aug26'!$E$5:$E$773,A715,'Source - Billing Aug26'!$B$5:$B$773,Billing_Month,'Source - Billing Aug26'!$H$5:$H$773,"MONTHLY_MOORAGE"))</f>
        <v>45</v>
      </c>
      <c r="O715" s="28" t="n">
        <f aca="false">IF(M715=0,"",SUMIFS('Source - Billing Aug26'!$L$5:$L$773,'Source - Billing Aug26'!$E$5:$E$773,A715,'Source - Billing Aug26'!$B$5:$B$773,Billing_Month,'Source - Billing Aug26'!$H$5:$H$773,"MONTHLY_MOORAGE"))</f>
        <v>7.55</v>
      </c>
      <c r="P715" s="39" t="n">
        <f aca="false">IF(D715&lt;&gt;"OCCUPIED","",SUMIFS('Source - Billing Aug26'!$M$5:$M$773,'Source - Billing Aug26'!$E$5:$E$773,A715,'Source - Billing Aug26'!$B$5:$B$773,Billing_Month,'Source - Billing Aug26'!$H$5:$H$773,"MONTHLY_MOORAGE"))</f>
        <v>339.75</v>
      </c>
      <c r="Q715" s="39" t="n">
        <f aca="false">IF(D715&lt;&gt;"OCCUPIED","",P715-L715)</f>
        <v>0</v>
      </c>
      <c r="R715" s="26" t="str">
        <f aca="false">IF(D715&lt;&gt;"OCCUPIED","OUT OF SCOPE",IF(M715=0,"MISSING AUGUST BILL",IF(M715&gt;1,"DUPLICATE BILL",IF(ABS(Q715)&lt;0.01,"MATCH",IF(Q715&gt;0,"OVERBILLED","UNDERBILLED")))))</f>
        <v>MATCH</v>
      </c>
      <c r="S715" s="26" t="str">
        <f aca="false">IF(M715=0,"",IFERROR(INDEX('Source - Billing Aug26'!$C$5:$C$773,MATCH(A715,'Source - Billing Aug26'!$E$5:$E$773,0)),""))</f>
        <v>AC-EW-0909</v>
      </c>
    </row>
    <row r="716" customFormat="false" ht="15" hidden="false" customHeight="true" outlineLevel="0" collapsed="false">
      <c r="A716" s="26" t="str">
        <f aca="false">'Source - Inventory'!A706</f>
        <v>EW-0910</v>
      </c>
      <c r="B716" s="26" t="str">
        <f aca="false">'Source - Inventory'!B706</f>
        <v>Eastwey</v>
      </c>
      <c r="C716" s="26" t="str">
        <f aca="false">'Source - Inventory'!G706</f>
        <v>OPEN</v>
      </c>
      <c r="D716" s="26" t="str">
        <f aca="false">'Source - Inventory'!J706</f>
        <v>OCCUPIED</v>
      </c>
      <c r="E716" s="26" t="str">
        <f aca="false">'Source - Inventory'!L706</f>
        <v>WL-03319</v>
      </c>
      <c r="F716" s="26" t="str">
        <f aca="false">'Source - Inventory'!M706</f>
        <v>Darrell Hall</v>
      </c>
      <c r="G716" s="26" t="n">
        <f aca="false">'Source - Inventory'!E706</f>
        <v>70</v>
      </c>
      <c r="H716" s="28" t="n">
        <f aca="false">'Source - Inventory'!O706</f>
        <v>53.7</v>
      </c>
      <c r="I716" s="28" t="n">
        <f aca="false">IF(D716="OCCUPIED",ROUNDUP(H716,0),"")</f>
        <v>54</v>
      </c>
      <c r="J716" s="28" t="n">
        <f aca="false">IF(D716="OCCUPIED",MAX(G716,I716),"")</f>
        <v>70</v>
      </c>
      <c r="K716" s="28" t="n">
        <f aca="false">IF(D716&lt;&gt;"OCCUPIED","",IF(C716="COVERED",Covered_Rate,Open_Rate))</f>
        <v>7.55</v>
      </c>
      <c r="L716" s="39" t="n">
        <f aca="false">IF(D716="OCCUPIED",J716*K716,"")</f>
        <v>528.5</v>
      </c>
      <c r="M716" s="26" t="n">
        <f aca="false">IF(D716&lt;&gt;"OCCUPIED","",COUNTIFS('Source - Billing Aug26'!$E$5:$E$773,A716,'Source - Billing Aug26'!$B$5:$B$773,Billing_Month,'Source - Billing Aug26'!$H$5:$H$773,"MONTHLY_MOORAGE"))</f>
        <v>1</v>
      </c>
      <c r="N716" s="28" t="n">
        <f aca="false">IF(M716=0,"",SUMIFS('Source - Billing Aug26'!$I$5:$I$773,'Source - Billing Aug26'!$E$5:$E$773,A716,'Source - Billing Aug26'!$B$5:$B$773,Billing_Month,'Source - Billing Aug26'!$H$5:$H$773,"MONTHLY_MOORAGE"))</f>
        <v>70</v>
      </c>
      <c r="O716" s="28" t="n">
        <f aca="false">IF(M716=0,"",SUMIFS('Source - Billing Aug26'!$L$5:$L$773,'Source - Billing Aug26'!$E$5:$E$773,A716,'Source - Billing Aug26'!$B$5:$B$773,Billing_Month,'Source - Billing Aug26'!$H$5:$H$773,"MONTHLY_MOORAGE"))</f>
        <v>7.55</v>
      </c>
      <c r="P716" s="39" t="n">
        <f aca="false">IF(D716&lt;&gt;"OCCUPIED","",SUMIFS('Source - Billing Aug26'!$M$5:$M$773,'Source - Billing Aug26'!$E$5:$E$773,A716,'Source - Billing Aug26'!$B$5:$B$773,Billing_Month,'Source - Billing Aug26'!$H$5:$H$773,"MONTHLY_MOORAGE"))</f>
        <v>528.5</v>
      </c>
      <c r="Q716" s="39" t="n">
        <f aca="false">IF(D716&lt;&gt;"OCCUPIED","",P716-L716)</f>
        <v>0</v>
      </c>
      <c r="R716" s="26" t="str">
        <f aca="false">IF(D716&lt;&gt;"OCCUPIED","OUT OF SCOPE",IF(M716=0,"MISSING AUGUST BILL",IF(M716&gt;1,"DUPLICATE BILL",IF(ABS(Q716)&lt;0.01,"MATCH",IF(Q716&gt;0,"OVERBILLED","UNDERBILLED")))))</f>
        <v>MATCH</v>
      </c>
      <c r="S716" s="26" t="str">
        <f aca="false">IF(M716=0,"",IFERROR(INDEX('Source - Billing Aug26'!$C$5:$C$773,MATCH(A716,'Source - Billing Aug26'!$E$5:$E$773,0)),""))</f>
        <v>AC-EW-0910</v>
      </c>
    </row>
    <row r="717" customFormat="false" ht="15" hidden="false" customHeight="true" outlineLevel="0" collapsed="false">
      <c r="A717" s="26" t="str">
        <f aca="false">'Source - Inventory'!A707</f>
        <v>EW-0911</v>
      </c>
      <c r="B717" s="26" t="str">
        <f aca="false">'Source - Inventory'!B707</f>
        <v>Eastwey</v>
      </c>
      <c r="C717" s="26" t="str">
        <f aca="false">'Source - Inventory'!G707</f>
        <v>OPEN</v>
      </c>
      <c r="D717" s="26" t="str">
        <f aca="false">'Source - Inventory'!J707</f>
        <v>OCCUPIED</v>
      </c>
      <c r="E717" s="26" t="str">
        <f aca="false">'Source - Inventory'!L707</f>
        <v>WL-02871</v>
      </c>
      <c r="F717" s="26" t="str">
        <f aca="false">'Source - Inventory'!M707</f>
        <v>Bailey Barnes</v>
      </c>
      <c r="G717" s="26" t="n">
        <f aca="false">'Source - Inventory'!E707</f>
        <v>60</v>
      </c>
      <c r="H717" s="28" t="n">
        <f aca="false">'Source - Inventory'!O707</f>
        <v>24</v>
      </c>
      <c r="I717" s="28" t="n">
        <f aca="false">IF(D717="OCCUPIED",ROUNDUP(H717,0),"")</f>
        <v>24</v>
      </c>
      <c r="J717" s="28" t="n">
        <f aca="false">IF(D717="OCCUPIED",MAX(G717,I717),"")</f>
        <v>60</v>
      </c>
      <c r="K717" s="28" t="n">
        <f aca="false">IF(D717&lt;&gt;"OCCUPIED","",IF(C717="COVERED",Covered_Rate,Open_Rate))</f>
        <v>7.55</v>
      </c>
      <c r="L717" s="39" t="n">
        <f aca="false">IF(D717="OCCUPIED",J717*K717,"")</f>
        <v>453</v>
      </c>
      <c r="M717" s="26" t="n">
        <f aca="false">IF(D717&lt;&gt;"OCCUPIED","",COUNTIFS('Source - Billing Aug26'!$E$5:$E$773,A717,'Source - Billing Aug26'!$B$5:$B$773,Billing_Month,'Source - Billing Aug26'!$H$5:$H$773,"MONTHLY_MOORAGE"))</f>
        <v>1</v>
      </c>
      <c r="N717" s="28" t="n">
        <f aca="false">IF(M717=0,"",SUMIFS('Source - Billing Aug26'!$I$5:$I$773,'Source - Billing Aug26'!$E$5:$E$773,A717,'Source - Billing Aug26'!$B$5:$B$773,Billing_Month,'Source - Billing Aug26'!$H$5:$H$773,"MONTHLY_MOORAGE"))</f>
        <v>60</v>
      </c>
      <c r="O717" s="28" t="n">
        <f aca="false">IF(M717=0,"",SUMIFS('Source - Billing Aug26'!$L$5:$L$773,'Source - Billing Aug26'!$E$5:$E$773,A717,'Source - Billing Aug26'!$B$5:$B$773,Billing_Month,'Source - Billing Aug26'!$H$5:$H$773,"MONTHLY_MOORAGE"))</f>
        <v>7.55</v>
      </c>
      <c r="P717" s="39" t="n">
        <f aca="false">IF(D717&lt;&gt;"OCCUPIED","",SUMIFS('Source - Billing Aug26'!$M$5:$M$773,'Source - Billing Aug26'!$E$5:$E$773,A717,'Source - Billing Aug26'!$B$5:$B$773,Billing_Month,'Source - Billing Aug26'!$H$5:$H$773,"MONTHLY_MOORAGE"))</f>
        <v>453</v>
      </c>
      <c r="Q717" s="39" t="n">
        <f aca="false">IF(D717&lt;&gt;"OCCUPIED","",P717-L717)</f>
        <v>0</v>
      </c>
      <c r="R717" s="26" t="str">
        <f aca="false">IF(D717&lt;&gt;"OCCUPIED","OUT OF SCOPE",IF(M717=0,"MISSING AUGUST BILL",IF(M717&gt;1,"DUPLICATE BILL",IF(ABS(Q717)&lt;0.01,"MATCH",IF(Q717&gt;0,"OVERBILLED","UNDERBILLED")))))</f>
        <v>MATCH</v>
      </c>
      <c r="S717" s="26" t="str">
        <f aca="false">IF(M717=0,"",IFERROR(INDEX('Source - Billing Aug26'!$C$5:$C$773,MATCH(A717,'Source - Billing Aug26'!$E$5:$E$773,0)),""))</f>
        <v>AC-EW-0911</v>
      </c>
    </row>
    <row r="718" customFormat="false" ht="15" hidden="false" customHeight="true" outlineLevel="0" collapsed="false">
      <c r="A718" s="26" t="str">
        <f aca="false">'Source - Inventory'!A708</f>
        <v>EW-0912</v>
      </c>
      <c r="B718" s="26" t="str">
        <f aca="false">'Source - Inventory'!B708</f>
        <v>Eastwey</v>
      </c>
      <c r="C718" s="26" t="str">
        <f aca="false">'Source - Inventory'!G708</f>
        <v>OPEN</v>
      </c>
      <c r="D718" s="26" t="str">
        <f aca="false">'Source - Inventory'!J708</f>
        <v>OCCUPIED</v>
      </c>
      <c r="E718" s="26" t="str">
        <f aca="false">'Source - Inventory'!L708</f>
        <v>WL-03562</v>
      </c>
      <c r="F718" s="26" t="str">
        <f aca="false">'Source - Inventory'!M708</f>
        <v>Tara Davis</v>
      </c>
      <c r="G718" s="26" t="n">
        <f aca="false">'Source - Inventory'!E708</f>
        <v>70</v>
      </c>
      <c r="H718" s="28" t="n">
        <f aca="false">'Source - Inventory'!O708</f>
        <v>47.4</v>
      </c>
      <c r="I718" s="28" t="n">
        <f aca="false">IF(D718="OCCUPIED",ROUNDUP(H718,0),"")</f>
        <v>48</v>
      </c>
      <c r="J718" s="28" t="n">
        <f aca="false">IF(D718="OCCUPIED",MAX(G718,I718),"")</f>
        <v>70</v>
      </c>
      <c r="K718" s="28" t="n">
        <f aca="false">IF(D718&lt;&gt;"OCCUPIED","",IF(C718="COVERED",Covered_Rate,Open_Rate))</f>
        <v>7.55</v>
      </c>
      <c r="L718" s="39" t="n">
        <f aca="false">IF(D718="OCCUPIED",J718*K718,"")</f>
        <v>528.5</v>
      </c>
      <c r="M718" s="26" t="n">
        <f aca="false">IF(D718&lt;&gt;"OCCUPIED","",COUNTIFS('Source - Billing Aug26'!$E$5:$E$773,A718,'Source - Billing Aug26'!$B$5:$B$773,Billing_Month,'Source - Billing Aug26'!$H$5:$H$773,"MONTHLY_MOORAGE"))</f>
        <v>1</v>
      </c>
      <c r="N718" s="28" t="n">
        <f aca="false">IF(M718=0,"",SUMIFS('Source - Billing Aug26'!$I$5:$I$773,'Source - Billing Aug26'!$E$5:$E$773,A718,'Source - Billing Aug26'!$B$5:$B$773,Billing_Month,'Source - Billing Aug26'!$H$5:$H$773,"MONTHLY_MOORAGE"))</f>
        <v>70</v>
      </c>
      <c r="O718" s="28" t="n">
        <f aca="false">IF(M718=0,"",SUMIFS('Source - Billing Aug26'!$L$5:$L$773,'Source - Billing Aug26'!$E$5:$E$773,A718,'Source - Billing Aug26'!$B$5:$B$773,Billing_Month,'Source - Billing Aug26'!$H$5:$H$773,"MONTHLY_MOORAGE"))</f>
        <v>7.55</v>
      </c>
      <c r="P718" s="39" t="n">
        <f aca="false">IF(D718&lt;&gt;"OCCUPIED","",SUMIFS('Source - Billing Aug26'!$M$5:$M$773,'Source - Billing Aug26'!$E$5:$E$773,A718,'Source - Billing Aug26'!$B$5:$B$773,Billing_Month,'Source - Billing Aug26'!$H$5:$H$773,"MONTHLY_MOORAGE"))</f>
        <v>528.5</v>
      </c>
      <c r="Q718" s="39" t="n">
        <f aca="false">IF(D718&lt;&gt;"OCCUPIED","",P718-L718)</f>
        <v>0</v>
      </c>
      <c r="R718" s="26" t="str">
        <f aca="false">IF(D718&lt;&gt;"OCCUPIED","OUT OF SCOPE",IF(M718=0,"MISSING AUGUST BILL",IF(M718&gt;1,"DUPLICATE BILL",IF(ABS(Q718)&lt;0.01,"MATCH",IF(Q718&gt;0,"OVERBILLED","UNDERBILLED")))))</f>
        <v>MATCH</v>
      </c>
      <c r="S718" s="26" t="str">
        <f aca="false">IF(M718=0,"",IFERROR(INDEX('Source - Billing Aug26'!$C$5:$C$773,MATCH(A718,'Source - Billing Aug26'!$E$5:$E$773,0)),""))</f>
        <v>AC-EW-0912</v>
      </c>
    </row>
    <row r="719" customFormat="false" ht="15" hidden="false" customHeight="true" outlineLevel="0" collapsed="false">
      <c r="A719" s="26" t="str">
        <f aca="false">'Source - Inventory'!A709</f>
        <v>EW-0913</v>
      </c>
      <c r="B719" s="26" t="str">
        <f aca="false">'Source - Inventory'!B709</f>
        <v>Eastwey</v>
      </c>
      <c r="C719" s="26" t="str">
        <f aca="false">'Source - Inventory'!G709</f>
        <v>OPEN</v>
      </c>
      <c r="D719" s="26" t="str">
        <f aca="false">'Source - Inventory'!J709</f>
        <v>OCCUPIED</v>
      </c>
      <c r="E719" s="26" t="str">
        <f aca="false">'Source - Inventory'!L709</f>
        <v>WL-02382</v>
      </c>
      <c r="F719" s="26" t="str">
        <f aca="false">'Source - Inventory'!M709</f>
        <v>Rachael Wallace</v>
      </c>
      <c r="G719" s="26" t="n">
        <f aca="false">'Source - Inventory'!E709</f>
        <v>32</v>
      </c>
      <c r="H719" s="28" t="n">
        <f aca="false">'Source - Inventory'!O709</f>
        <v>47.2</v>
      </c>
      <c r="I719" s="28" t="n">
        <f aca="false">IF(D719="OCCUPIED",ROUNDUP(H719,0),"")</f>
        <v>48</v>
      </c>
      <c r="J719" s="28" t="n">
        <f aca="false">IF(D719="OCCUPIED",MAX(G719,I719),"")</f>
        <v>48</v>
      </c>
      <c r="K719" s="28" t="n">
        <f aca="false">IF(D719&lt;&gt;"OCCUPIED","",IF(C719="COVERED",Covered_Rate,Open_Rate))</f>
        <v>7.55</v>
      </c>
      <c r="L719" s="39" t="n">
        <f aca="false">IF(D719="OCCUPIED",J719*K719,"")</f>
        <v>362.4</v>
      </c>
      <c r="M719" s="26" t="n">
        <f aca="false">IF(D719&lt;&gt;"OCCUPIED","",COUNTIFS('Source - Billing Aug26'!$E$5:$E$773,A719,'Source - Billing Aug26'!$B$5:$B$773,Billing_Month,'Source - Billing Aug26'!$H$5:$H$773,"MONTHLY_MOORAGE"))</f>
        <v>1</v>
      </c>
      <c r="N719" s="28" t="n">
        <f aca="false">IF(M719=0,"",SUMIFS('Source - Billing Aug26'!$I$5:$I$773,'Source - Billing Aug26'!$E$5:$E$773,A719,'Source - Billing Aug26'!$B$5:$B$773,Billing_Month,'Source - Billing Aug26'!$H$5:$H$773,"MONTHLY_MOORAGE"))</f>
        <v>48</v>
      </c>
      <c r="O719" s="28" t="n">
        <f aca="false">IF(M719=0,"",SUMIFS('Source - Billing Aug26'!$L$5:$L$773,'Source - Billing Aug26'!$E$5:$E$773,A719,'Source - Billing Aug26'!$B$5:$B$773,Billing_Month,'Source - Billing Aug26'!$H$5:$H$773,"MONTHLY_MOORAGE"))</f>
        <v>7.55</v>
      </c>
      <c r="P719" s="39" t="n">
        <f aca="false">IF(D719&lt;&gt;"OCCUPIED","",SUMIFS('Source - Billing Aug26'!$M$5:$M$773,'Source - Billing Aug26'!$E$5:$E$773,A719,'Source - Billing Aug26'!$B$5:$B$773,Billing_Month,'Source - Billing Aug26'!$H$5:$H$773,"MONTHLY_MOORAGE"))</f>
        <v>362.4</v>
      </c>
      <c r="Q719" s="39" t="n">
        <f aca="false">IF(D719&lt;&gt;"OCCUPIED","",P719-L719)</f>
        <v>0</v>
      </c>
      <c r="R719" s="26" t="str">
        <f aca="false">IF(D719&lt;&gt;"OCCUPIED","OUT OF SCOPE",IF(M719=0,"MISSING AUGUST BILL",IF(M719&gt;1,"DUPLICATE BILL",IF(ABS(Q719)&lt;0.01,"MATCH",IF(Q719&gt;0,"OVERBILLED","UNDERBILLED")))))</f>
        <v>MATCH</v>
      </c>
      <c r="S719" s="26" t="str">
        <f aca="false">IF(M719=0,"",IFERROR(INDEX('Source - Billing Aug26'!$C$5:$C$773,MATCH(A719,'Source - Billing Aug26'!$E$5:$E$773,0)),""))</f>
        <v>AC-EW-0913</v>
      </c>
    </row>
    <row r="720" customFormat="false" ht="15" hidden="false" customHeight="true" outlineLevel="0" collapsed="false">
      <c r="A720" s="26" t="str">
        <f aca="false">'Source - Inventory'!A710</f>
        <v>EW-0914</v>
      </c>
      <c r="B720" s="26" t="str">
        <f aca="false">'Source - Inventory'!B710</f>
        <v>Eastwey</v>
      </c>
      <c r="C720" s="26" t="str">
        <f aca="false">'Source - Inventory'!G710</f>
        <v>OPEN</v>
      </c>
      <c r="D720" s="26" t="str">
        <f aca="false">'Source - Inventory'!J710</f>
        <v>OCCUPIED</v>
      </c>
      <c r="E720" s="26" t="str">
        <f aca="false">'Source - Inventory'!L710</f>
        <v>WL-02046</v>
      </c>
      <c r="F720" s="26" t="str">
        <f aca="false">'Source - Inventory'!M710</f>
        <v>Jennifer Scott</v>
      </c>
      <c r="G720" s="26" t="n">
        <f aca="false">'Source - Inventory'!E710</f>
        <v>28</v>
      </c>
      <c r="H720" s="28" t="n">
        <f aca="false">'Source - Inventory'!O710</f>
        <v>25.3</v>
      </c>
      <c r="I720" s="28" t="n">
        <f aca="false">IF(D720="OCCUPIED",ROUNDUP(H720,0),"")</f>
        <v>26</v>
      </c>
      <c r="J720" s="28" t="n">
        <f aca="false">IF(D720="OCCUPIED",MAX(G720,I720),"")</f>
        <v>28</v>
      </c>
      <c r="K720" s="28" t="n">
        <f aca="false">IF(D720&lt;&gt;"OCCUPIED","",IF(C720="COVERED",Covered_Rate,Open_Rate))</f>
        <v>7.55</v>
      </c>
      <c r="L720" s="39" t="n">
        <f aca="false">IF(D720="OCCUPIED",J720*K720,"")</f>
        <v>211.4</v>
      </c>
      <c r="M720" s="26" t="n">
        <f aca="false">IF(D720&lt;&gt;"OCCUPIED","",COUNTIFS('Source - Billing Aug26'!$E$5:$E$773,A720,'Source - Billing Aug26'!$B$5:$B$773,Billing_Month,'Source - Billing Aug26'!$H$5:$H$773,"MONTHLY_MOORAGE"))</f>
        <v>1</v>
      </c>
      <c r="N720" s="28" t="n">
        <f aca="false">IF(M720=0,"",SUMIFS('Source - Billing Aug26'!$I$5:$I$773,'Source - Billing Aug26'!$E$5:$E$773,A720,'Source - Billing Aug26'!$B$5:$B$773,Billing_Month,'Source - Billing Aug26'!$H$5:$H$773,"MONTHLY_MOORAGE"))</f>
        <v>28</v>
      </c>
      <c r="O720" s="28" t="n">
        <f aca="false">IF(M720=0,"",SUMIFS('Source - Billing Aug26'!$L$5:$L$773,'Source - Billing Aug26'!$E$5:$E$773,A720,'Source - Billing Aug26'!$B$5:$B$773,Billing_Month,'Source - Billing Aug26'!$H$5:$H$773,"MONTHLY_MOORAGE"))</f>
        <v>7.55</v>
      </c>
      <c r="P720" s="39" t="n">
        <f aca="false">IF(D720&lt;&gt;"OCCUPIED","",SUMIFS('Source - Billing Aug26'!$M$5:$M$773,'Source - Billing Aug26'!$E$5:$E$773,A720,'Source - Billing Aug26'!$B$5:$B$773,Billing_Month,'Source - Billing Aug26'!$H$5:$H$773,"MONTHLY_MOORAGE"))</f>
        <v>211.4</v>
      </c>
      <c r="Q720" s="39" t="n">
        <f aca="false">IF(D720&lt;&gt;"OCCUPIED","",P720-L720)</f>
        <v>0</v>
      </c>
      <c r="R720" s="26" t="str">
        <f aca="false">IF(D720&lt;&gt;"OCCUPIED","OUT OF SCOPE",IF(M720=0,"MISSING AUGUST BILL",IF(M720&gt;1,"DUPLICATE BILL",IF(ABS(Q720)&lt;0.01,"MATCH",IF(Q720&gt;0,"OVERBILLED","UNDERBILLED")))))</f>
        <v>MATCH</v>
      </c>
      <c r="S720" s="26" t="str">
        <f aca="false">IF(M720=0,"",IFERROR(INDEX('Source - Billing Aug26'!$C$5:$C$773,MATCH(A720,'Source - Billing Aug26'!$E$5:$E$773,0)),""))</f>
        <v>AC-EW-0914</v>
      </c>
    </row>
    <row r="721" customFormat="false" ht="15" hidden="false" customHeight="true" outlineLevel="0" collapsed="false">
      <c r="A721" s="26" t="str">
        <f aca="false">'Source - Inventory'!A711</f>
        <v>EW-0915</v>
      </c>
      <c r="B721" s="26" t="str">
        <f aca="false">'Source - Inventory'!B711</f>
        <v>Eastwey</v>
      </c>
      <c r="C721" s="26" t="str">
        <f aca="false">'Source - Inventory'!G711</f>
        <v>OPEN</v>
      </c>
      <c r="D721" s="26" t="str">
        <f aca="false">'Source - Inventory'!J711</f>
        <v>OCCUPIED</v>
      </c>
      <c r="E721" s="26" t="str">
        <f aca="false">'Source - Inventory'!L711</f>
        <v>WL-03170</v>
      </c>
      <c r="F721" s="26" t="str">
        <f aca="false">'Source - Inventory'!M711</f>
        <v>Kyle Chen</v>
      </c>
      <c r="G721" s="26" t="n">
        <f aca="false">'Source - Inventory'!E711</f>
        <v>50</v>
      </c>
      <c r="H721" s="28" t="n">
        <f aca="false">'Source - Inventory'!O711</f>
        <v>49.5</v>
      </c>
      <c r="I721" s="28" t="n">
        <f aca="false">IF(D721="OCCUPIED",ROUNDUP(H721,0),"")</f>
        <v>50</v>
      </c>
      <c r="J721" s="28" t="n">
        <f aca="false">IF(D721="OCCUPIED",MAX(G721,I721),"")</f>
        <v>50</v>
      </c>
      <c r="K721" s="28" t="n">
        <f aca="false">IF(D721&lt;&gt;"OCCUPIED","",IF(C721="COVERED",Covered_Rate,Open_Rate))</f>
        <v>7.55</v>
      </c>
      <c r="L721" s="39" t="n">
        <f aca="false">IF(D721="OCCUPIED",J721*K721,"")</f>
        <v>377.5</v>
      </c>
      <c r="M721" s="26" t="n">
        <f aca="false">IF(D721&lt;&gt;"OCCUPIED","",COUNTIFS('Source - Billing Aug26'!$E$5:$E$773,A721,'Source - Billing Aug26'!$B$5:$B$773,Billing_Month,'Source - Billing Aug26'!$H$5:$H$773,"MONTHLY_MOORAGE"))</f>
        <v>1</v>
      </c>
      <c r="N721" s="28" t="n">
        <f aca="false">IF(M721=0,"",SUMIFS('Source - Billing Aug26'!$I$5:$I$773,'Source - Billing Aug26'!$E$5:$E$773,A721,'Source - Billing Aug26'!$B$5:$B$773,Billing_Month,'Source - Billing Aug26'!$H$5:$H$773,"MONTHLY_MOORAGE"))</f>
        <v>50</v>
      </c>
      <c r="O721" s="28" t="n">
        <f aca="false">IF(M721=0,"",SUMIFS('Source - Billing Aug26'!$L$5:$L$773,'Source - Billing Aug26'!$E$5:$E$773,A721,'Source - Billing Aug26'!$B$5:$B$773,Billing_Month,'Source - Billing Aug26'!$H$5:$H$773,"MONTHLY_MOORAGE"))</f>
        <v>7.55</v>
      </c>
      <c r="P721" s="39" t="n">
        <f aca="false">IF(D721&lt;&gt;"OCCUPIED","",SUMIFS('Source - Billing Aug26'!$M$5:$M$773,'Source - Billing Aug26'!$E$5:$E$773,A721,'Source - Billing Aug26'!$B$5:$B$773,Billing_Month,'Source - Billing Aug26'!$H$5:$H$773,"MONTHLY_MOORAGE"))</f>
        <v>377.5</v>
      </c>
      <c r="Q721" s="39" t="n">
        <f aca="false">IF(D721&lt;&gt;"OCCUPIED","",P721-L721)</f>
        <v>0</v>
      </c>
      <c r="R721" s="26" t="str">
        <f aca="false">IF(D721&lt;&gt;"OCCUPIED","OUT OF SCOPE",IF(M721=0,"MISSING AUGUST BILL",IF(M721&gt;1,"DUPLICATE BILL",IF(ABS(Q721)&lt;0.01,"MATCH",IF(Q721&gt;0,"OVERBILLED","UNDERBILLED")))))</f>
        <v>MATCH</v>
      </c>
      <c r="S721" s="26" t="str">
        <f aca="false">IF(M721=0,"",IFERROR(INDEX('Source - Billing Aug26'!$C$5:$C$773,MATCH(A721,'Source - Billing Aug26'!$E$5:$E$773,0)),""))</f>
        <v>AC-EW-0915</v>
      </c>
    </row>
    <row r="722" customFormat="false" ht="15" hidden="false" customHeight="true" outlineLevel="0" collapsed="false">
      <c r="A722" s="26" t="str">
        <f aca="false">'Source - Inventory'!A712</f>
        <v>EW-0916</v>
      </c>
      <c r="B722" s="26" t="str">
        <f aca="false">'Source - Inventory'!B712</f>
        <v>Eastwey</v>
      </c>
      <c r="C722" s="26" t="str">
        <f aca="false">'Source - Inventory'!G712</f>
        <v>OPEN</v>
      </c>
      <c r="D722" s="26" t="str">
        <f aca="false">'Source - Inventory'!J712</f>
        <v>OCCUPIED</v>
      </c>
      <c r="E722" s="26" t="str">
        <f aca="false">'Source - Inventory'!L712</f>
        <v>WL-03268</v>
      </c>
      <c r="F722" s="26" t="str">
        <f aca="false">'Source - Inventory'!M712</f>
        <v>Charles Parker</v>
      </c>
      <c r="G722" s="26" t="n">
        <f aca="false">'Source - Inventory'!E712</f>
        <v>24</v>
      </c>
      <c r="H722" s="28" t="n">
        <f aca="false">'Source - Inventory'!O712</f>
        <v>53.1</v>
      </c>
      <c r="I722" s="28" t="n">
        <f aca="false">IF(D722="OCCUPIED",ROUNDUP(H722,0),"")</f>
        <v>54</v>
      </c>
      <c r="J722" s="28" t="n">
        <f aca="false">IF(D722="OCCUPIED",MAX(G722,I722),"")</f>
        <v>54</v>
      </c>
      <c r="K722" s="28" t="n">
        <f aca="false">IF(D722&lt;&gt;"OCCUPIED","",IF(C722="COVERED",Covered_Rate,Open_Rate))</f>
        <v>7.55</v>
      </c>
      <c r="L722" s="39" t="n">
        <f aca="false">IF(D722="OCCUPIED",J722*K722,"")</f>
        <v>407.7</v>
      </c>
      <c r="M722" s="26" t="n">
        <f aca="false">IF(D722&lt;&gt;"OCCUPIED","",COUNTIFS('Source - Billing Aug26'!$E$5:$E$773,A722,'Source - Billing Aug26'!$B$5:$B$773,Billing_Month,'Source - Billing Aug26'!$H$5:$H$773,"MONTHLY_MOORAGE"))</f>
        <v>1</v>
      </c>
      <c r="N722" s="28" t="n">
        <f aca="false">IF(M722=0,"",SUMIFS('Source - Billing Aug26'!$I$5:$I$773,'Source - Billing Aug26'!$E$5:$E$773,A722,'Source - Billing Aug26'!$B$5:$B$773,Billing_Month,'Source - Billing Aug26'!$H$5:$H$773,"MONTHLY_MOORAGE"))</f>
        <v>54</v>
      </c>
      <c r="O722" s="28" t="n">
        <f aca="false">IF(M722=0,"",SUMIFS('Source - Billing Aug26'!$L$5:$L$773,'Source - Billing Aug26'!$E$5:$E$773,A722,'Source - Billing Aug26'!$B$5:$B$773,Billing_Month,'Source - Billing Aug26'!$H$5:$H$773,"MONTHLY_MOORAGE"))</f>
        <v>7.55</v>
      </c>
      <c r="P722" s="39" t="n">
        <f aca="false">IF(D722&lt;&gt;"OCCUPIED","",SUMIFS('Source - Billing Aug26'!$M$5:$M$773,'Source - Billing Aug26'!$E$5:$E$773,A722,'Source - Billing Aug26'!$B$5:$B$773,Billing_Month,'Source - Billing Aug26'!$H$5:$H$773,"MONTHLY_MOORAGE"))</f>
        <v>407.7</v>
      </c>
      <c r="Q722" s="39" t="n">
        <f aca="false">IF(D722&lt;&gt;"OCCUPIED","",P722-L722)</f>
        <v>0</v>
      </c>
      <c r="R722" s="26" t="str">
        <f aca="false">IF(D722&lt;&gt;"OCCUPIED","OUT OF SCOPE",IF(M722=0,"MISSING AUGUST BILL",IF(M722&gt;1,"DUPLICATE BILL",IF(ABS(Q722)&lt;0.01,"MATCH",IF(Q722&gt;0,"OVERBILLED","UNDERBILLED")))))</f>
        <v>MATCH</v>
      </c>
      <c r="S722" s="26" t="str">
        <f aca="false">IF(M722=0,"",IFERROR(INDEX('Source - Billing Aug26'!$C$5:$C$773,MATCH(A722,'Source - Billing Aug26'!$E$5:$E$773,0)),""))</f>
        <v>AC-EW-0916</v>
      </c>
    </row>
    <row r="723" customFormat="false" ht="15" hidden="false" customHeight="true" outlineLevel="0" collapsed="false">
      <c r="A723" s="26" t="str">
        <f aca="false">'Source - Inventory'!A713</f>
        <v>EW-0917</v>
      </c>
      <c r="B723" s="26" t="str">
        <f aca="false">'Source - Inventory'!B713</f>
        <v>Eastwey</v>
      </c>
      <c r="C723" s="26" t="str">
        <f aca="false">'Source - Inventory'!G713</f>
        <v>OPEN</v>
      </c>
      <c r="D723" s="26" t="str">
        <f aca="false">'Source - Inventory'!J713</f>
        <v>OCCUPIED</v>
      </c>
      <c r="E723" s="26" t="str">
        <f aca="false">'Source - Inventory'!L713</f>
        <v>WL-03374</v>
      </c>
      <c r="F723" s="26" t="str">
        <f aca="false">'Source - Inventory'!M713</f>
        <v>Tina Ward</v>
      </c>
      <c r="G723" s="26" t="n">
        <f aca="false">'Source - Inventory'!E713</f>
        <v>24</v>
      </c>
      <c r="H723" s="28" t="n">
        <f aca="false">'Source - Inventory'!O713</f>
        <v>48.6</v>
      </c>
      <c r="I723" s="28" t="n">
        <f aca="false">IF(D723="OCCUPIED",ROUNDUP(H723,0),"")</f>
        <v>49</v>
      </c>
      <c r="J723" s="28" t="n">
        <f aca="false">IF(D723="OCCUPIED",MAX(G723,I723),"")</f>
        <v>49</v>
      </c>
      <c r="K723" s="28" t="n">
        <f aca="false">IF(D723&lt;&gt;"OCCUPIED","",IF(C723="COVERED",Covered_Rate,Open_Rate))</f>
        <v>7.55</v>
      </c>
      <c r="L723" s="39" t="n">
        <f aca="false">IF(D723="OCCUPIED",J723*K723,"")</f>
        <v>369.95</v>
      </c>
      <c r="M723" s="26" t="n">
        <f aca="false">IF(D723&lt;&gt;"OCCUPIED","",COUNTIFS('Source - Billing Aug26'!$E$5:$E$773,A723,'Source - Billing Aug26'!$B$5:$B$773,Billing_Month,'Source - Billing Aug26'!$H$5:$H$773,"MONTHLY_MOORAGE"))</f>
        <v>1</v>
      </c>
      <c r="N723" s="28" t="n">
        <f aca="false">IF(M723=0,"",SUMIFS('Source - Billing Aug26'!$I$5:$I$773,'Source - Billing Aug26'!$E$5:$E$773,A723,'Source - Billing Aug26'!$B$5:$B$773,Billing_Month,'Source - Billing Aug26'!$H$5:$H$773,"MONTHLY_MOORAGE"))</f>
        <v>49</v>
      </c>
      <c r="O723" s="28" t="n">
        <f aca="false">IF(M723=0,"",SUMIFS('Source - Billing Aug26'!$L$5:$L$773,'Source - Billing Aug26'!$E$5:$E$773,A723,'Source - Billing Aug26'!$B$5:$B$773,Billing_Month,'Source - Billing Aug26'!$H$5:$H$773,"MONTHLY_MOORAGE"))</f>
        <v>7.55</v>
      </c>
      <c r="P723" s="39" t="n">
        <f aca="false">IF(D723&lt;&gt;"OCCUPIED","",SUMIFS('Source - Billing Aug26'!$M$5:$M$773,'Source - Billing Aug26'!$E$5:$E$773,A723,'Source - Billing Aug26'!$B$5:$B$773,Billing_Month,'Source - Billing Aug26'!$H$5:$H$773,"MONTHLY_MOORAGE"))</f>
        <v>369.95</v>
      </c>
      <c r="Q723" s="39" t="n">
        <f aca="false">IF(D723&lt;&gt;"OCCUPIED","",P723-L723)</f>
        <v>0</v>
      </c>
      <c r="R723" s="26" t="str">
        <f aca="false">IF(D723&lt;&gt;"OCCUPIED","OUT OF SCOPE",IF(M723=0,"MISSING AUGUST BILL",IF(M723&gt;1,"DUPLICATE BILL",IF(ABS(Q723)&lt;0.01,"MATCH",IF(Q723&gt;0,"OVERBILLED","UNDERBILLED")))))</f>
        <v>MATCH</v>
      </c>
      <c r="S723" s="26" t="str">
        <f aca="false">IF(M723=0,"",IFERROR(INDEX('Source - Billing Aug26'!$C$5:$C$773,MATCH(A723,'Source - Billing Aug26'!$E$5:$E$773,0)),""))</f>
        <v>AC-EW-0917</v>
      </c>
    </row>
    <row r="724" customFormat="false" ht="15" hidden="false" customHeight="true" outlineLevel="0" collapsed="false">
      <c r="A724" s="26" t="str">
        <f aca="false">'Source - Inventory'!A714</f>
        <v>EW-0918</v>
      </c>
      <c r="B724" s="26" t="str">
        <f aca="false">'Source - Inventory'!B714</f>
        <v>Eastwey</v>
      </c>
      <c r="C724" s="26" t="str">
        <f aca="false">'Source - Inventory'!G714</f>
        <v>OPEN</v>
      </c>
      <c r="D724" s="26" t="str">
        <f aca="false">'Source - Inventory'!J714</f>
        <v>OCCUPIED</v>
      </c>
      <c r="E724" s="26" t="str">
        <f aca="false">'Source - Inventory'!L714</f>
        <v>WL-02502</v>
      </c>
      <c r="F724" s="26" t="str">
        <f aca="false">'Source - Inventory'!M714</f>
        <v>Michelle Cline</v>
      </c>
      <c r="G724" s="26" t="n">
        <f aca="false">'Source - Inventory'!E714</f>
        <v>24</v>
      </c>
      <c r="H724" s="28" t="n">
        <f aca="false">'Source - Inventory'!O714</f>
        <v>29.8</v>
      </c>
      <c r="I724" s="28" t="n">
        <f aca="false">IF(D724="OCCUPIED",ROUNDUP(H724,0),"")</f>
        <v>30</v>
      </c>
      <c r="J724" s="28" t="n">
        <f aca="false">IF(D724="OCCUPIED",MAX(G724,I724),"")</f>
        <v>30</v>
      </c>
      <c r="K724" s="28" t="n">
        <f aca="false">IF(D724&lt;&gt;"OCCUPIED","",IF(C724="COVERED",Covered_Rate,Open_Rate))</f>
        <v>7.55</v>
      </c>
      <c r="L724" s="39" t="n">
        <f aca="false">IF(D724="OCCUPIED",J724*K724,"")</f>
        <v>226.5</v>
      </c>
      <c r="M724" s="26" t="n">
        <f aca="false">IF(D724&lt;&gt;"OCCUPIED","",COUNTIFS('Source - Billing Aug26'!$E$5:$E$773,A724,'Source - Billing Aug26'!$B$5:$B$773,Billing_Month,'Source - Billing Aug26'!$H$5:$H$773,"MONTHLY_MOORAGE"))</f>
        <v>1</v>
      </c>
      <c r="N724" s="28" t="n">
        <f aca="false">IF(M724=0,"",SUMIFS('Source - Billing Aug26'!$I$5:$I$773,'Source - Billing Aug26'!$E$5:$E$773,A724,'Source - Billing Aug26'!$B$5:$B$773,Billing_Month,'Source - Billing Aug26'!$H$5:$H$773,"MONTHLY_MOORAGE"))</f>
        <v>30</v>
      </c>
      <c r="O724" s="28" t="n">
        <f aca="false">IF(M724=0,"",SUMIFS('Source - Billing Aug26'!$L$5:$L$773,'Source - Billing Aug26'!$E$5:$E$773,A724,'Source - Billing Aug26'!$B$5:$B$773,Billing_Month,'Source - Billing Aug26'!$H$5:$H$773,"MONTHLY_MOORAGE"))</f>
        <v>7.55</v>
      </c>
      <c r="P724" s="39" t="n">
        <f aca="false">IF(D724&lt;&gt;"OCCUPIED","",SUMIFS('Source - Billing Aug26'!$M$5:$M$773,'Source - Billing Aug26'!$E$5:$E$773,A724,'Source - Billing Aug26'!$B$5:$B$773,Billing_Month,'Source - Billing Aug26'!$H$5:$H$773,"MONTHLY_MOORAGE"))</f>
        <v>226.5</v>
      </c>
      <c r="Q724" s="39" t="n">
        <f aca="false">IF(D724&lt;&gt;"OCCUPIED","",P724-L724)</f>
        <v>0</v>
      </c>
      <c r="R724" s="26" t="str">
        <f aca="false">IF(D724&lt;&gt;"OCCUPIED","OUT OF SCOPE",IF(M724=0,"MISSING AUGUST BILL",IF(M724&gt;1,"DUPLICATE BILL",IF(ABS(Q724)&lt;0.01,"MATCH",IF(Q724&gt;0,"OVERBILLED","UNDERBILLED")))))</f>
        <v>MATCH</v>
      </c>
      <c r="S724" s="26" t="str">
        <f aca="false">IF(M724=0,"",IFERROR(INDEX('Source - Billing Aug26'!$C$5:$C$773,MATCH(A724,'Source - Billing Aug26'!$E$5:$E$773,0)),""))</f>
        <v>AC-EW-0918</v>
      </c>
    </row>
    <row r="725" customFormat="false" ht="15" hidden="false" customHeight="true" outlineLevel="0" collapsed="false">
      <c r="A725" s="26" t="str">
        <f aca="false">'Source - Inventory'!A715</f>
        <v>EW-0919</v>
      </c>
      <c r="B725" s="26" t="str">
        <f aca="false">'Source - Inventory'!B715</f>
        <v>Eastwey</v>
      </c>
      <c r="C725" s="26" t="str">
        <f aca="false">'Source - Inventory'!G715</f>
        <v>OPEN</v>
      </c>
      <c r="D725" s="26" t="str">
        <f aca="false">'Source - Inventory'!J715</f>
        <v>OCCUPIED</v>
      </c>
      <c r="E725" s="26" t="str">
        <f aca="false">'Source - Inventory'!L715</f>
        <v>WL-03012</v>
      </c>
      <c r="F725" s="26" t="str">
        <f aca="false">'Source - Inventory'!M715</f>
        <v>Olivia Joseph</v>
      </c>
      <c r="G725" s="26" t="n">
        <f aca="false">'Source - Inventory'!E715</f>
        <v>28</v>
      </c>
      <c r="H725" s="28" t="n">
        <f aca="false">'Source - Inventory'!O715</f>
        <v>61.3</v>
      </c>
      <c r="I725" s="28" t="n">
        <f aca="false">IF(D725="OCCUPIED",ROUNDUP(H725,0),"")</f>
        <v>62</v>
      </c>
      <c r="J725" s="28" t="n">
        <f aca="false">IF(D725="OCCUPIED",MAX(G725,I725),"")</f>
        <v>62</v>
      </c>
      <c r="K725" s="28" t="n">
        <f aca="false">IF(D725&lt;&gt;"OCCUPIED","",IF(C725="COVERED",Covered_Rate,Open_Rate))</f>
        <v>7.55</v>
      </c>
      <c r="L725" s="39" t="n">
        <f aca="false">IF(D725="OCCUPIED",J725*K725,"")</f>
        <v>468.1</v>
      </c>
      <c r="M725" s="26" t="n">
        <f aca="false">IF(D725&lt;&gt;"OCCUPIED","",COUNTIFS('Source - Billing Aug26'!$E$5:$E$773,A725,'Source - Billing Aug26'!$B$5:$B$773,Billing_Month,'Source - Billing Aug26'!$H$5:$H$773,"MONTHLY_MOORAGE"))</f>
        <v>1</v>
      </c>
      <c r="N725" s="28" t="n">
        <f aca="false">IF(M725=0,"",SUMIFS('Source - Billing Aug26'!$I$5:$I$773,'Source - Billing Aug26'!$E$5:$E$773,A725,'Source - Billing Aug26'!$B$5:$B$773,Billing_Month,'Source - Billing Aug26'!$H$5:$H$773,"MONTHLY_MOORAGE"))</f>
        <v>62</v>
      </c>
      <c r="O725" s="28" t="n">
        <f aca="false">IF(M725=0,"",SUMIFS('Source - Billing Aug26'!$L$5:$L$773,'Source - Billing Aug26'!$E$5:$E$773,A725,'Source - Billing Aug26'!$B$5:$B$773,Billing_Month,'Source - Billing Aug26'!$H$5:$H$773,"MONTHLY_MOORAGE"))</f>
        <v>7.55</v>
      </c>
      <c r="P725" s="39" t="n">
        <f aca="false">IF(D725&lt;&gt;"OCCUPIED","",SUMIFS('Source - Billing Aug26'!$M$5:$M$773,'Source - Billing Aug26'!$E$5:$E$773,A725,'Source - Billing Aug26'!$B$5:$B$773,Billing_Month,'Source - Billing Aug26'!$H$5:$H$773,"MONTHLY_MOORAGE"))</f>
        <v>468.1</v>
      </c>
      <c r="Q725" s="39" t="n">
        <f aca="false">IF(D725&lt;&gt;"OCCUPIED","",P725-L725)</f>
        <v>0</v>
      </c>
      <c r="R725" s="26" t="str">
        <f aca="false">IF(D725&lt;&gt;"OCCUPIED","OUT OF SCOPE",IF(M725=0,"MISSING AUGUST BILL",IF(M725&gt;1,"DUPLICATE BILL",IF(ABS(Q725)&lt;0.01,"MATCH",IF(Q725&gt;0,"OVERBILLED","UNDERBILLED")))))</f>
        <v>MATCH</v>
      </c>
      <c r="S725" s="26" t="str">
        <f aca="false">IF(M725=0,"",IFERROR(INDEX('Source - Billing Aug26'!$C$5:$C$773,MATCH(A725,'Source - Billing Aug26'!$E$5:$E$773,0)),""))</f>
        <v>AC-EW-0919</v>
      </c>
    </row>
    <row r="726" customFormat="false" ht="15" hidden="false" customHeight="true" outlineLevel="0" collapsed="false">
      <c r="A726" s="26" t="str">
        <f aca="false">'Source - Inventory'!A716</f>
        <v>EW-0920</v>
      </c>
      <c r="B726" s="26" t="str">
        <f aca="false">'Source - Inventory'!B716</f>
        <v>Eastwey</v>
      </c>
      <c r="C726" s="26" t="str">
        <f aca="false">'Source - Inventory'!G716</f>
        <v>OPEN</v>
      </c>
      <c r="D726" s="26" t="str">
        <f aca="false">'Source - Inventory'!J716</f>
        <v>OCCUPIED</v>
      </c>
      <c r="E726" s="26" t="str">
        <f aca="false">'Source - Inventory'!L716</f>
        <v>WL-02451</v>
      </c>
      <c r="F726" s="26" t="str">
        <f aca="false">'Source - Inventory'!M716</f>
        <v>Brooke Bell</v>
      </c>
      <c r="G726" s="26" t="n">
        <f aca="false">'Source - Inventory'!E716</f>
        <v>40</v>
      </c>
      <c r="H726" s="28" t="n">
        <f aca="false">'Source - Inventory'!O716</f>
        <v>51.4</v>
      </c>
      <c r="I726" s="28" t="n">
        <f aca="false">IF(D726="OCCUPIED",ROUNDUP(H726,0),"")</f>
        <v>52</v>
      </c>
      <c r="J726" s="28" t="n">
        <f aca="false">IF(D726="OCCUPIED",MAX(G726,I726),"")</f>
        <v>52</v>
      </c>
      <c r="K726" s="28" t="n">
        <f aca="false">IF(D726&lt;&gt;"OCCUPIED","",IF(C726="COVERED",Covered_Rate,Open_Rate))</f>
        <v>7.55</v>
      </c>
      <c r="L726" s="39" t="n">
        <f aca="false">IF(D726="OCCUPIED",J726*K726,"")</f>
        <v>392.6</v>
      </c>
      <c r="M726" s="26" t="n">
        <f aca="false">IF(D726&lt;&gt;"OCCUPIED","",COUNTIFS('Source - Billing Aug26'!$E$5:$E$773,A726,'Source - Billing Aug26'!$B$5:$B$773,Billing_Month,'Source - Billing Aug26'!$H$5:$H$773,"MONTHLY_MOORAGE"))</f>
        <v>1</v>
      </c>
      <c r="N726" s="28" t="n">
        <f aca="false">IF(M726=0,"",SUMIFS('Source - Billing Aug26'!$I$5:$I$773,'Source - Billing Aug26'!$E$5:$E$773,A726,'Source - Billing Aug26'!$B$5:$B$773,Billing_Month,'Source - Billing Aug26'!$H$5:$H$773,"MONTHLY_MOORAGE"))</f>
        <v>52</v>
      </c>
      <c r="O726" s="28" t="n">
        <f aca="false">IF(M726=0,"",SUMIFS('Source - Billing Aug26'!$L$5:$L$773,'Source - Billing Aug26'!$E$5:$E$773,A726,'Source - Billing Aug26'!$B$5:$B$773,Billing_Month,'Source - Billing Aug26'!$H$5:$H$773,"MONTHLY_MOORAGE"))</f>
        <v>7.55</v>
      </c>
      <c r="P726" s="39" t="n">
        <f aca="false">IF(D726&lt;&gt;"OCCUPIED","",SUMIFS('Source - Billing Aug26'!$M$5:$M$773,'Source - Billing Aug26'!$E$5:$E$773,A726,'Source - Billing Aug26'!$B$5:$B$773,Billing_Month,'Source - Billing Aug26'!$H$5:$H$773,"MONTHLY_MOORAGE"))</f>
        <v>392.6</v>
      </c>
      <c r="Q726" s="39" t="n">
        <f aca="false">IF(D726&lt;&gt;"OCCUPIED","",P726-L726)</f>
        <v>0</v>
      </c>
      <c r="R726" s="26" t="str">
        <f aca="false">IF(D726&lt;&gt;"OCCUPIED","OUT OF SCOPE",IF(M726=0,"MISSING AUGUST BILL",IF(M726&gt;1,"DUPLICATE BILL",IF(ABS(Q726)&lt;0.01,"MATCH",IF(Q726&gt;0,"OVERBILLED","UNDERBILLED")))))</f>
        <v>MATCH</v>
      </c>
      <c r="S726" s="26" t="str">
        <f aca="false">IF(M726=0,"",IFERROR(INDEX('Source - Billing Aug26'!$C$5:$C$773,MATCH(A726,'Source - Billing Aug26'!$E$5:$E$773,0)),""))</f>
        <v>AC-EW-0920</v>
      </c>
    </row>
    <row r="727" customFormat="false" ht="15" hidden="false" customHeight="true" outlineLevel="0" collapsed="false">
      <c r="A727" s="26" t="str">
        <f aca="false">'Source - Inventory'!A717</f>
        <v>EW-0921</v>
      </c>
      <c r="B727" s="26" t="str">
        <f aca="false">'Source - Inventory'!B717</f>
        <v>Eastwey</v>
      </c>
      <c r="C727" s="26" t="str">
        <f aca="false">'Source - Inventory'!G717</f>
        <v>OPEN</v>
      </c>
      <c r="D727" s="26" t="str">
        <f aca="false">'Source - Inventory'!J717</f>
        <v>OCCUPIED</v>
      </c>
      <c r="E727" s="26" t="str">
        <f aca="false">'Source - Inventory'!L717</f>
        <v>WL-01499</v>
      </c>
      <c r="F727" s="26" t="str">
        <f aca="false">'Source - Inventory'!M717</f>
        <v>Jessica Miller</v>
      </c>
      <c r="G727" s="26" t="n">
        <f aca="false">'Source - Inventory'!E717</f>
        <v>32</v>
      </c>
      <c r="H727" s="28" t="n">
        <f aca="false">'Source - Inventory'!O717</f>
        <v>61.9</v>
      </c>
      <c r="I727" s="28" t="n">
        <f aca="false">IF(D727="OCCUPIED",ROUNDUP(H727,0),"")</f>
        <v>62</v>
      </c>
      <c r="J727" s="28" t="n">
        <f aca="false">IF(D727="OCCUPIED",MAX(G727,I727),"")</f>
        <v>62</v>
      </c>
      <c r="K727" s="28" t="n">
        <f aca="false">IF(D727&lt;&gt;"OCCUPIED","",IF(C727="COVERED",Covered_Rate,Open_Rate))</f>
        <v>7.55</v>
      </c>
      <c r="L727" s="39" t="n">
        <f aca="false">IF(D727="OCCUPIED",J727*K727,"")</f>
        <v>468.1</v>
      </c>
      <c r="M727" s="26" t="n">
        <f aca="false">IF(D727&lt;&gt;"OCCUPIED","",COUNTIFS('Source - Billing Aug26'!$E$5:$E$773,A727,'Source - Billing Aug26'!$B$5:$B$773,Billing_Month,'Source - Billing Aug26'!$H$5:$H$773,"MONTHLY_MOORAGE"))</f>
        <v>1</v>
      </c>
      <c r="N727" s="28" t="n">
        <f aca="false">IF(M727=0,"",SUMIFS('Source - Billing Aug26'!$I$5:$I$773,'Source - Billing Aug26'!$E$5:$E$773,A727,'Source - Billing Aug26'!$B$5:$B$773,Billing_Month,'Source - Billing Aug26'!$H$5:$H$773,"MONTHLY_MOORAGE"))</f>
        <v>62</v>
      </c>
      <c r="O727" s="28" t="n">
        <f aca="false">IF(M727=0,"",SUMIFS('Source - Billing Aug26'!$L$5:$L$773,'Source - Billing Aug26'!$E$5:$E$773,A727,'Source - Billing Aug26'!$B$5:$B$773,Billing_Month,'Source - Billing Aug26'!$H$5:$H$773,"MONTHLY_MOORAGE"))</f>
        <v>7.55</v>
      </c>
      <c r="P727" s="39" t="n">
        <f aca="false">IF(D727&lt;&gt;"OCCUPIED","",SUMIFS('Source - Billing Aug26'!$M$5:$M$773,'Source - Billing Aug26'!$E$5:$E$773,A727,'Source - Billing Aug26'!$B$5:$B$773,Billing_Month,'Source - Billing Aug26'!$H$5:$H$773,"MONTHLY_MOORAGE"))</f>
        <v>468.1</v>
      </c>
      <c r="Q727" s="39" t="n">
        <f aca="false">IF(D727&lt;&gt;"OCCUPIED","",P727-L727)</f>
        <v>0</v>
      </c>
      <c r="R727" s="26" t="str">
        <f aca="false">IF(D727&lt;&gt;"OCCUPIED","OUT OF SCOPE",IF(M727=0,"MISSING AUGUST BILL",IF(M727&gt;1,"DUPLICATE BILL",IF(ABS(Q727)&lt;0.01,"MATCH",IF(Q727&gt;0,"OVERBILLED","UNDERBILLED")))))</f>
        <v>MATCH</v>
      </c>
      <c r="S727" s="26" t="str">
        <f aca="false">IF(M727=0,"",IFERROR(INDEX('Source - Billing Aug26'!$C$5:$C$773,MATCH(A727,'Source - Billing Aug26'!$E$5:$E$773,0)),""))</f>
        <v>AC-EW-0921</v>
      </c>
    </row>
    <row r="728" customFormat="false" ht="15" hidden="false" customHeight="true" outlineLevel="0" collapsed="false">
      <c r="A728" s="26" t="str">
        <f aca="false">'Source - Inventory'!A718</f>
        <v>EW-0922</v>
      </c>
      <c r="B728" s="26" t="str">
        <f aca="false">'Source - Inventory'!B718</f>
        <v>Eastwey</v>
      </c>
      <c r="C728" s="26" t="str">
        <f aca="false">'Source - Inventory'!G718</f>
        <v>OPEN</v>
      </c>
      <c r="D728" s="26" t="str">
        <f aca="false">'Source - Inventory'!J718</f>
        <v>OCCUPIED</v>
      </c>
      <c r="E728" s="26" t="str">
        <f aca="false">'Source - Inventory'!L718</f>
        <v>WL-03568</v>
      </c>
      <c r="F728" s="26" t="str">
        <f aca="false">'Source - Inventory'!M718</f>
        <v>Ricardo Jensen</v>
      </c>
      <c r="G728" s="26" t="n">
        <f aca="false">'Source - Inventory'!E718</f>
        <v>28</v>
      </c>
      <c r="H728" s="28" t="n">
        <f aca="false">'Source - Inventory'!O718</f>
        <v>26.2</v>
      </c>
      <c r="I728" s="28" t="n">
        <f aca="false">IF(D728="OCCUPIED",ROUNDUP(H728,0),"")</f>
        <v>27</v>
      </c>
      <c r="J728" s="28" t="n">
        <f aca="false">IF(D728="OCCUPIED",MAX(G728,I728),"")</f>
        <v>28</v>
      </c>
      <c r="K728" s="28" t="n">
        <f aca="false">IF(D728&lt;&gt;"OCCUPIED","",IF(C728="COVERED",Covered_Rate,Open_Rate))</f>
        <v>7.55</v>
      </c>
      <c r="L728" s="39" t="n">
        <f aca="false">IF(D728="OCCUPIED",J728*K728,"")</f>
        <v>211.4</v>
      </c>
      <c r="M728" s="26" t="n">
        <f aca="false">IF(D728&lt;&gt;"OCCUPIED","",COUNTIFS('Source - Billing Aug26'!$E$5:$E$773,A728,'Source - Billing Aug26'!$B$5:$B$773,Billing_Month,'Source - Billing Aug26'!$H$5:$H$773,"MONTHLY_MOORAGE"))</f>
        <v>1</v>
      </c>
      <c r="N728" s="28" t="n">
        <f aca="false">IF(M728=0,"",SUMIFS('Source - Billing Aug26'!$I$5:$I$773,'Source - Billing Aug26'!$E$5:$E$773,A728,'Source - Billing Aug26'!$B$5:$B$773,Billing_Month,'Source - Billing Aug26'!$H$5:$H$773,"MONTHLY_MOORAGE"))</f>
        <v>28</v>
      </c>
      <c r="O728" s="28" t="n">
        <f aca="false">IF(M728=0,"",SUMIFS('Source - Billing Aug26'!$L$5:$L$773,'Source - Billing Aug26'!$E$5:$E$773,A728,'Source - Billing Aug26'!$B$5:$B$773,Billing_Month,'Source - Billing Aug26'!$H$5:$H$773,"MONTHLY_MOORAGE"))</f>
        <v>7.55</v>
      </c>
      <c r="P728" s="39" t="n">
        <f aca="false">IF(D728&lt;&gt;"OCCUPIED","",SUMIFS('Source - Billing Aug26'!$M$5:$M$773,'Source - Billing Aug26'!$E$5:$E$773,A728,'Source - Billing Aug26'!$B$5:$B$773,Billing_Month,'Source - Billing Aug26'!$H$5:$H$773,"MONTHLY_MOORAGE"))</f>
        <v>211.4</v>
      </c>
      <c r="Q728" s="39" t="n">
        <f aca="false">IF(D728&lt;&gt;"OCCUPIED","",P728-L728)</f>
        <v>0</v>
      </c>
      <c r="R728" s="26" t="str">
        <f aca="false">IF(D728&lt;&gt;"OCCUPIED","OUT OF SCOPE",IF(M728=0,"MISSING AUGUST BILL",IF(M728&gt;1,"DUPLICATE BILL",IF(ABS(Q728)&lt;0.01,"MATCH",IF(Q728&gt;0,"OVERBILLED","UNDERBILLED")))))</f>
        <v>MATCH</v>
      </c>
      <c r="S728" s="26" t="str">
        <f aca="false">IF(M728=0,"",IFERROR(INDEX('Source - Billing Aug26'!$C$5:$C$773,MATCH(A728,'Source - Billing Aug26'!$E$5:$E$773,0)),""))</f>
        <v>AC-EW-0922</v>
      </c>
    </row>
    <row r="729" customFormat="false" ht="15" hidden="false" customHeight="true" outlineLevel="0" collapsed="false">
      <c r="A729" s="26" t="str">
        <f aca="false">'Source - Inventory'!A719</f>
        <v>EW-0923</v>
      </c>
      <c r="B729" s="26" t="str">
        <f aca="false">'Source - Inventory'!B719</f>
        <v>Eastwey</v>
      </c>
      <c r="C729" s="26" t="str">
        <f aca="false">'Source - Inventory'!G719</f>
        <v>OPEN</v>
      </c>
      <c r="D729" s="26" t="str">
        <f aca="false">'Source - Inventory'!J719</f>
        <v>OCCUPIED</v>
      </c>
      <c r="E729" s="26" t="str">
        <f aca="false">'Source - Inventory'!L719</f>
        <v>WL-03351</v>
      </c>
      <c r="F729" s="26" t="str">
        <f aca="false">'Source - Inventory'!M719</f>
        <v>Justin Mejia</v>
      </c>
      <c r="G729" s="26" t="n">
        <f aca="false">'Source - Inventory'!E719</f>
        <v>32</v>
      </c>
      <c r="H729" s="28" t="n">
        <f aca="false">'Source - Inventory'!O719</f>
        <v>40.6</v>
      </c>
      <c r="I729" s="28" t="n">
        <f aca="false">IF(D729="OCCUPIED",ROUNDUP(H729,0),"")</f>
        <v>41</v>
      </c>
      <c r="J729" s="28" t="n">
        <f aca="false">IF(D729="OCCUPIED",MAX(G729,I729),"")</f>
        <v>41</v>
      </c>
      <c r="K729" s="28" t="n">
        <f aca="false">IF(D729&lt;&gt;"OCCUPIED","",IF(C729="COVERED",Covered_Rate,Open_Rate))</f>
        <v>7.55</v>
      </c>
      <c r="L729" s="39" t="n">
        <f aca="false">IF(D729="OCCUPIED",J729*K729,"")</f>
        <v>309.55</v>
      </c>
      <c r="M729" s="26" t="n">
        <f aca="false">IF(D729&lt;&gt;"OCCUPIED","",COUNTIFS('Source - Billing Aug26'!$E$5:$E$773,A729,'Source - Billing Aug26'!$B$5:$B$773,Billing_Month,'Source - Billing Aug26'!$H$5:$H$773,"MONTHLY_MOORAGE"))</f>
        <v>1</v>
      </c>
      <c r="N729" s="28" t="n">
        <f aca="false">IF(M729=0,"",SUMIFS('Source - Billing Aug26'!$I$5:$I$773,'Source - Billing Aug26'!$E$5:$E$773,A729,'Source - Billing Aug26'!$B$5:$B$773,Billing_Month,'Source - Billing Aug26'!$H$5:$H$773,"MONTHLY_MOORAGE"))</f>
        <v>41</v>
      </c>
      <c r="O729" s="28" t="n">
        <f aca="false">IF(M729=0,"",SUMIFS('Source - Billing Aug26'!$L$5:$L$773,'Source - Billing Aug26'!$E$5:$E$773,A729,'Source - Billing Aug26'!$B$5:$B$773,Billing_Month,'Source - Billing Aug26'!$H$5:$H$773,"MONTHLY_MOORAGE"))</f>
        <v>7.55</v>
      </c>
      <c r="P729" s="39" t="n">
        <f aca="false">IF(D729&lt;&gt;"OCCUPIED","",SUMIFS('Source - Billing Aug26'!$M$5:$M$773,'Source - Billing Aug26'!$E$5:$E$773,A729,'Source - Billing Aug26'!$B$5:$B$773,Billing_Month,'Source - Billing Aug26'!$H$5:$H$773,"MONTHLY_MOORAGE"))</f>
        <v>309.55</v>
      </c>
      <c r="Q729" s="39" t="n">
        <f aca="false">IF(D729&lt;&gt;"OCCUPIED","",P729-L729)</f>
        <v>0</v>
      </c>
      <c r="R729" s="26" t="str">
        <f aca="false">IF(D729&lt;&gt;"OCCUPIED","OUT OF SCOPE",IF(M729=0,"MISSING AUGUST BILL",IF(M729&gt;1,"DUPLICATE BILL",IF(ABS(Q729)&lt;0.01,"MATCH",IF(Q729&gt;0,"OVERBILLED","UNDERBILLED")))))</f>
        <v>MATCH</v>
      </c>
      <c r="S729" s="26" t="str">
        <f aca="false">IF(M729=0,"",IFERROR(INDEX('Source - Billing Aug26'!$C$5:$C$773,MATCH(A729,'Source - Billing Aug26'!$E$5:$E$773,0)),""))</f>
        <v>AC-EW-0923</v>
      </c>
    </row>
    <row r="730" customFormat="false" ht="15" hidden="false" customHeight="true" outlineLevel="0" collapsed="false">
      <c r="A730" s="26" t="str">
        <f aca="false">'Source - Inventory'!A720</f>
        <v>EW-0924</v>
      </c>
      <c r="B730" s="26" t="str">
        <f aca="false">'Source - Inventory'!B720</f>
        <v>Eastwey</v>
      </c>
      <c r="C730" s="26" t="str">
        <f aca="false">'Source - Inventory'!G720</f>
        <v>OPEN</v>
      </c>
      <c r="D730" s="26" t="str">
        <f aca="false">'Source - Inventory'!J720</f>
        <v>GUEST</v>
      </c>
      <c r="E730" s="26" t="n">
        <f aca="false">'Source - Inventory'!L720</f>
        <v>0</v>
      </c>
      <c r="F730" s="26" t="n">
        <f aca="false">'Source - Inventory'!M720</f>
        <v>0</v>
      </c>
      <c r="G730" s="26" t="n">
        <f aca="false">'Source - Inventory'!E720</f>
        <v>36</v>
      </c>
      <c r="H730" s="28" t="n">
        <f aca="false">'Source - Inventory'!O720</f>
        <v>0</v>
      </c>
      <c r="I730" s="28" t="str">
        <f aca="false">IF(D730="OCCUPIED",ROUNDUP(H730,0),"")</f>
        <v/>
      </c>
      <c r="J730" s="28" t="str">
        <f aca="false">IF(D730="OCCUPIED",MAX(G730,I730),"")</f>
        <v/>
      </c>
      <c r="K730" s="28" t="str">
        <f aca="false">IF(D730&lt;&gt;"OCCUPIED","",IF(C730="COVERED",Covered_Rate,Open_Rate))</f>
        <v/>
      </c>
      <c r="L730" s="39" t="str">
        <f aca="false">IF(D730="OCCUPIED",J730*K730,"")</f>
        <v/>
      </c>
      <c r="M730" s="26" t="str">
        <f aca="false">IF(D730&lt;&gt;"OCCUPIED","",COUNTIFS('Source - Billing Aug26'!$E$5:$E$773,A730,'Source - Billing Aug26'!$B$5:$B$773,Billing_Month,'Source - Billing Aug26'!$H$5:$H$773,"MONTHLY_MOORAGE"))</f>
        <v/>
      </c>
      <c r="N730" s="28" t="n">
        <f aca="false">IF(M730=0,"",SUMIFS('Source - Billing Aug26'!$I$5:$I$773,'Source - Billing Aug26'!$E$5:$E$773,A730,'Source - Billing Aug26'!$B$5:$B$773,Billing_Month,'Source - Billing Aug26'!$H$5:$H$773,"MONTHLY_MOORAGE"))</f>
        <v>0</v>
      </c>
      <c r="O730" s="28" t="n">
        <f aca="false">IF(M730=0,"",SUMIFS('Source - Billing Aug26'!$L$5:$L$773,'Source - Billing Aug26'!$E$5:$E$773,A730,'Source - Billing Aug26'!$B$5:$B$773,Billing_Month,'Source - Billing Aug26'!$H$5:$H$773,"MONTHLY_MOORAGE"))</f>
        <v>0</v>
      </c>
      <c r="P730" s="39" t="str">
        <f aca="false">IF(D730&lt;&gt;"OCCUPIED","",SUMIFS('Source - Billing Aug26'!$M$5:$M$773,'Source - Billing Aug26'!$E$5:$E$773,A730,'Source - Billing Aug26'!$B$5:$B$773,Billing_Month,'Source - Billing Aug26'!$H$5:$H$773,"MONTHLY_MOORAGE"))</f>
        <v/>
      </c>
      <c r="Q730" s="39" t="str">
        <f aca="false">IF(D730&lt;&gt;"OCCUPIED","",P730-L730)</f>
        <v/>
      </c>
      <c r="R730" s="26" t="str">
        <f aca="false">IF(D730&lt;&gt;"OCCUPIED","OUT OF SCOPE",IF(M730=0,"MISSING AUGUST BILL",IF(M730&gt;1,"DUPLICATE BILL",IF(ABS(Q730)&lt;0.01,"MATCH",IF(Q730&gt;0,"OVERBILLED","UNDERBILLED")))))</f>
        <v>OUT OF SCOPE</v>
      </c>
      <c r="S730" s="26" t="str">
        <f aca="false">IF(M730=0,"",IFERROR(INDEX('Source - Billing Aug26'!$C$5:$C$773,MATCH(A730,'Source - Billing Aug26'!$E$5:$E$773,0)),""))</f>
        <v/>
      </c>
    </row>
    <row r="731" customFormat="false" ht="15" hidden="false" customHeight="true" outlineLevel="0" collapsed="false">
      <c r="A731" s="26" t="str">
        <f aca="false">'Source - Inventory'!A721</f>
        <v>EW-1001</v>
      </c>
      <c r="B731" s="26" t="str">
        <f aca="false">'Source - Inventory'!B721</f>
        <v>Eastwey</v>
      </c>
      <c r="C731" s="26" t="str">
        <f aca="false">'Source - Inventory'!G721</f>
        <v>OPEN</v>
      </c>
      <c r="D731" s="26" t="str">
        <f aca="false">'Source - Inventory'!J721</f>
        <v>OCCUPIED</v>
      </c>
      <c r="E731" s="26" t="str">
        <f aca="false">'Source - Inventory'!L721</f>
        <v>WL-03821</v>
      </c>
      <c r="F731" s="26" t="str">
        <f aca="false">'Source - Inventory'!M721</f>
        <v>Tammy Dalton</v>
      </c>
      <c r="G731" s="26" t="n">
        <f aca="false">'Source - Inventory'!E721</f>
        <v>45</v>
      </c>
      <c r="H731" s="28" t="n">
        <f aca="false">'Source - Inventory'!O721</f>
        <v>59.5</v>
      </c>
      <c r="I731" s="28" t="n">
        <f aca="false">IF(D731="OCCUPIED",ROUNDUP(H731,0),"")</f>
        <v>60</v>
      </c>
      <c r="J731" s="28" t="n">
        <f aca="false">IF(D731="OCCUPIED",MAX(G731,I731),"")</f>
        <v>60</v>
      </c>
      <c r="K731" s="28" t="n">
        <f aca="false">IF(D731&lt;&gt;"OCCUPIED","",IF(C731="COVERED",Covered_Rate,Open_Rate))</f>
        <v>7.55</v>
      </c>
      <c r="L731" s="39" t="n">
        <f aca="false">IF(D731="OCCUPIED",J731*K731,"")</f>
        <v>453</v>
      </c>
      <c r="M731" s="26" t="n">
        <f aca="false">IF(D731&lt;&gt;"OCCUPIED","",COUNTIFS('Source - Billing Aug26'!$E$5:$E$773,A731,'Source - Billing Aug26'!$B$5:$B$773,Billing_Month,'Source - Billing Aug26'!$H$5:$H$773,"MONTHLY_MOORAGE"))</f>
        <v>1</v>
      </c>
      <c r="N731" s="28" t="n">
        <f aca="false">IF(M731=0,"",SUMIFS('Source - Billing Aug26'!$I$5:$I$773,'Source - Billing Aug26'!$E$5:$E$773,A731,'Source - Billing Aug26'!$B$5:$B$773,Billing_Month,'Source - Billing Aug26'!$H$5:$H$773,"MONTHLY_MOORAGE"))</f>
        <v>60</v>
      </c>
      <c r="O731" s="28" t="n">
        <f aca="false">IF(M731=0,"",SUMIFS('Source - Billing Aug26'!$L$5:$L$773,'Source - Billing Aug26'!$E$5:$E$773,A731,'Source - Billing Aug26'!$B$5:$B$773,Billing_Month,'Source - Billing Aug26'!$H$5:$H$773,"MONTHLY_MOORAGE"))</f>
        <v>7.55</v>
      </c>
      <c r="P731" s="39" t="n">
        <f aca="false">IF(D731&lt;&gt;"OCCUPIED","",SUMIFS('Source - Billing Aug26'!$M$5:$M$773,'Source - Billing Aug26'!$E$5:$E$773,A731,'Source - Billing Aug26'!$B$5:$B$773,Billing_Month,'Source - Billing Aug26'!$H$5:$H$773,"MONTHLY_MOORAGE"))</f>
        <v>453</v>
      </c>
      <c r="Q731" s="39" t="n">
        <f aca="false">IF(D731&lt;&gt;"OCCUPIED","",P731-L731)</f>
        <v>0</v>
      </c>
      <c r="R731" s="26" t="str">
        <f aca="false">IF(D731&lt;&gt;"OCCUPIED","OUT OF SCOPE",IF(M731=0,"MISSING AUGUST BILL",IF(M731&gt;1,"DUPLICATE BILL",IF(ABS(Q731)&lt;0.01,"MATCH",IF(Q731&gt;0,"OVERBILLED","UNDERBILLED")))))</f>
        <v>MATCH</v>
      </c>
      <c r="S731" s="26" t="str">
        <f aca="false">IF(M731=0,"",IFERROR(INDEX('Source - Billing Aug26'!$C$5:$C$773,MATCH(A731,'Source - Billing Aug26'!$E$5:$E$773,0)),""))</f>
        <v>AC-EW-1001</v>
      </c>
    </row>
    <row r="732" customFormat="false" ht="15" hidden="false" customHeight="true" outlineLevel="0" collapsed="false">
      <c r="A732" s="26" t="str">
        <f aca="false">'Source - Inventory'!A722</f>
        <v>EW-1002</v>
      </c>
      <c r="B732" s="26" t="str">
        <f aca="false">'Source - Inventory'!B722</f>
        <v>Eastwey</v>
      </c>
      <c r="C732" s="26" t="str">
        <f aca="false">'Source - Inventory'!G722</f>
        <v>OPEN</v>
      </c>
      <c r="D732" s="26" t="str">
        <f aca="false">'Source - Inventory'!J722</f>
        <v>OCCUPIED</v>
      </c>
      <c r="E732" s="26" t="str">
        <f aca="false">'Source - Inventory'!L722</f>
        <v>WL-02120</v>
      </c>
      <c r="F732" s="26" t="str">
        <f aca="false">'Source - Inventory'!M722</f>
        <v>Jerry Reyes</v>
      </c>
      <c r="G732" s="26" t="n">
        <f aca="false">'Source - Inventory'!E722</f>
        <v>28</v>
      </c>
      <c r="H732" s="28" t="n">
        <f aca="false">'Source - Inventory'!O722</f>
        <v>26.7</v>
      </c>
      <c r="I732" s="28" t="n">
        <f aca="false">IF(D732="OCCUPIED",ROUNDUP(H732,0),"")</f>
        <v>27</v>
      </c>
      <c r="J732" s="28" t="n">
        <f aca="false">IF(D732="OCCUPIED",MAX(G732,I732),"")</f>
        <v>28</v>
      </c>
      <c r="K732" s="28" t="n">
        <f aca="false">IF(D732&lt;&gt;"OCCUPIED","",IF(C732="COVERED",Covered_Rate,Open_Rate))</f>
        <v>7.55</v>
      </c>
      <c r="L732" s="39" t="n">
        <f aca="false">IF(D732="OCCUPIED",J732*K732,"")</f>
        <v>211.4</v>
      </c>
      <c r="M732" s="26" t="n">
        <f aca="false">IF(D732&lt;&gt;"OCCUPIED","",COUNTIFS('Source - Billing Aug26'!$E$5:$E$773,A732,'Source - Billing Aug26'!$B$5:$B$773,Billing_Month,'Source - Billing Aug26'!$H$5:$H$773,"MONTHLY_MOORAGE"))</f>
        <v>1</v>
      </c>
      <c r="N732" s="28" t="n">
        <f aca="false">IF(M732=0,"",SUMIFS('Source - Billing Aug26'!$I$5:$I$773,'Source - Billing Aug26'!$E$5:$E$773,A732,'Source - Billing Aug26'!$B$5:$B$773,Billing_Month,'Source - Billing Aug26'!$H$5:$H$773,"MONTHLY_MOORAGE"))</f>
        <v>28</v>
      </c>
      <c r="O732" s="28" t="n">
        <f aca="false">IF(M732=0,"",SUMIFS('Source - Billing Aug26'!$L$5:$L$773,'Source - Billing Aug26'!$E$5:$E$773,A732,'Source - Billing Aug26'!$B$5:$B$773,Billing_Month,'Source - Billing Aug26'!$H$5:$H$773,"MONTHLY_MOORAGE"))</f>
        <v>7.55</v>
      </c>
      <c r="P732" s="39" t="n">
        <f aca="false">IF(D732&lt;&gt;"OCCUPIED","",SUMIFS('Source - Billing Aug26'!$M$5:$M$773,'Source - Billing Aug26'!$E$5:$E$773,A732,'Source - Billing Aug26'!$B$5:$B$773,Billing_Month,'Source - Billing Aug26'!$H$5:$H$773,"MONTHLY_MOORAGE"))</f>
        <v>211.4</v>
      </c>
      <c r="Q732" s="39" t="n">
        <f aca="false">IF(D732&lt;&gt;"OCCUPIED","",P732-L732)</f>
        <v>0</v>
      </c>
      <c r="R732" s="26" t="str">
        <f aca="false">IF(D732&lt;&gt;"OCCUPIED","OUT OF SCOPE",IF(M732=0,"MISSING AUGUST BILL",IF(M732&gt;1,"DUPLICATE BILL",IF(ABS(Q732)&lt;0.01,"MATCH",IF(Q732&gt;0,"OVERBILLED","UNDERBILLED")))))</f>
        <v>MATCH</v>
      </c>
      <c r="S732" s="26" t="str">
        <f aca="false">IF(M732=0,"",IFERROR(INDEX('Source - Billing Aug26'!$C$5:$C$773,MATCH(A732,'Source - Billing Aug26'!$E$5:$E$773,0)),""))</f>
        <v>AC-EW-1002</v>
      </c>
    </row>
    <row r="733" customFormat="false" ht="15" hidden="false" customHeight="true" outlineLevel="0" collapsed="false">
      <c r="A733" s="26" t="str">
        <f aca="false">'Source - Inventory'!A723</f>
        <v>EW-1003</v>
      </c>
      <c r="B733" s="26" t="str">
        <f aca="false">'Source - Inventory'!B723</f>
        <v>Eastwey</v>
      </c>
      <c r="C733" s="26" t="str">
        <f aca="false">'Source - Inventory'!G723</f>
        <v>OPEN</v>
      </c>
      <c r="D733" s="26" t="str">
        <f aca="false">'Source - Inventory'!J723</f>
        <v>OCCUPIED</v>
      </c>
      <c r="E733" s="26" t="str">
        <f aca="false">'Source - Inventory'!L723</f>
        <v>WL-01595</v>
      </c>
      <c r="F733" s="26" t="str">
        <f aca="false">'Source - Inventory'!M723</f>
        <v>Anthony Kemp</v>
      </c>
      <c r="G733" s="26" t="n">
        <f aca="false">'Source - Inventory'!E723</f>
        <v>40</v>
      </c>
      <c r="H733" s="28" t="n">
        <f aca="false">'Source - Inventory'!O723</f>
        <v>34.4</v>
      </c>
      <c r="I733" s="28" t="n">
        <f aca="false">IF(D733="OCCUPIED",ROUNDUP(H733,0),"")</f>
        <v>35</v>
      </c>
      <c r="J733" s="28" t="n">
        <f aca="false">IF(D733="OCCUPIED",MAX(G733,I733),"")</f>
        <v>40</v>
      </c>
      <c r="K733" s="28" t="n">
        <f aca="false">IF(D733&lt;&gt;"OCCUPIED","",IF(C733="COVERED",Covered_Rate,Open_Rate))</f>
        <v>7.55</v>
      </c>
      <c r="L733" s="39" t="n">
        <f aca="false">IF(D733="OCCUPIED",J733*K733,"")</f>
        <v>302</v>
      </c>
      <c r="M733" s="26" t="n">
        <f aca="false">IF(D733&lt;&gt;"OCCUPIED","",COUNTIFS('Source - Billing Aug26'!$E$5:$E$773,A733,'Source - Billing Aug26'!$B$5:$B$773,Billing_Month,'Source - Billing Aug26'!$H$5:$H$773,"MONTHLY_MOORAGE"))</f>
        <v>1</v>
      </c>
      <c r="N733" s="28" t="n">
        <f aca="false">IF(M733=0,"",SUMIFS('Source - Billing Aug26'!$I$5:$I$773,'Source - Billing Aug26'!$E$5:$E$773,A733,'Source - Billing Aug26'!$B$5:$B$773,Billing_Month,'Source - Billing Aug26'!$H$5:$H$773,"MONTHLY_MOORAGE"))</f>
        <v>40</v>
      </c>
      <c r="O733" s="28" t="n">
        <f aca="false">IF(M733=0,"",SUMIFS('Source - Billing Aug26'!$L$5:$L$773,'Source - Billing Aug26'!$E$5:$E$773,A733,'Source - Billing Aug26'!$B$5:$B$773,Billing_Month,'Source - Billing Aug26'!$H$5:$H$773,"MONTHLY_MOORAGE"))</f>
        <v>7.55</v>
      </c>
      <c r="P733" s="39" t="n">
        <f aca="false">IF(D733&lt;&gt;"OCCUPIED","",SUMIFS('Source - Billing Aug26'!$M$5:$M$773,'Source - Billing Aug26'!$E$5:$E$773,A733,'Source - Billing Aug26'!$B$5:$B$773,Billing_Month,'Source - Billing Aug26'!$H$5:$H$773,"MONTHLY_MOORAGE"))</f>
        <v>302</v>
      </c>
      <c r="Q733" s="39" t="n">
        <f aca="false">IF(D733&lt;&gt;"OCCUPIED","",P733-L733)</f>
        <v>0</v>
      </c>
      <c r="R733" s="26" t="str">
        <f aca="false">IF(D733&lt;&gt;"OCCUPIED","OUT OF SCOPE",IF(M733=0,"MISSING AUGUST BILL",IF(M733&gt;1,"DUPLICATE BILL",IF(ABS(Q733)&lt;0.01,"MATCH",IF(Q733&gt;0,"OVERBILLED","UNDERBILLED")))))</f>
        <v>MATCH</v>
      </c>
      <c r="S733" s="26" t="str">
        <f aca="false">IF(M733=0,"",IFERROR(INDEX('Source - Billing Aug26'!$C$5:$C$773,MATCH(A733,'Source - Billing Aug26'!$E$5:$E$773,0)),""))</f>
        <v>AC-EW-1003</v>
      </c>
    </row>
    <row r="734" customFormat="false" ht="15" hidden="false" customHeight="true" outlineLevel="0" collapsed="false">
      <c r="A734" s="26" t="str">
        <f aca="false">'Source - Inventory'!A724</f>
        <v>EW-1004</v>
      </c>
      <c r="B734" s="26" t="str">
        <f aca="false">'Source - Inventory'!B724</f>
        <v>Eastwey</v>
      </c>
      <c r="C734" s="26" t="str">
        <f aca="false">'Source - Inventory'!G724</f>
        <v>OPEN</v>
      </c>
      <c r="D734" s="26" t="str">
        <f aca="false">'Source - Inventory'!J724</f>
        <v>VACANT</v>
      </c>
      <c r="E734" s="26" t="n">
        <f aca="false">'Source - Inventory'!L724</f>
        <v>0</v>
      </c>
      <c r="F734" s="26" t="n">
        <f aca="false">'Source - Inventory'!M724</f>
        <v>0</v>
      </c>
      <c r="G734" s="26" t="n">
        <f aca="false">'Source - Inventory'!E724</f>
        <v>24</v>
      </c>
      <c r="H734" s="28" t="n">
        <f aca="false">'Source - Inventory'!O724</f>
        <v>0</v>
      </c>
      <c r="I734" s="28" t="str">
        <f aca="false">IF(D734="OCCUPIED",ROUNDUP(H734,0),"")</f>
        <v/>
      </c>
      <c r="J734" s="28" t="str">
        <f aca="false">IF(D734="OCCUPIED",MAX(G734,I734),"")</f>
        <v/>
      </c>
      <c r="K734" s="28" t="str">
        <f aca="false">IF(D734&lt;&gt;"OCCUPIED","",IF(C734="COVERED",Covered_Rate,Open_Rate))</f>
        <v/>
      </c>
      <c r="L734" s="39" t="str">
        <f aca="false">IF(D734="OCCUPIED",J734*K734,"")</f>
        <v/>
      </c>
      <c r="M734" s="26" t="str">
        <f aca="false">IF(D734&lt;&gt;"OCCUPIED","",COUNTIFS('Source - Billing Aug26'!$E$5:$E$773,A734,'Source - Billing Aug26'!$B$5:$B$773,Billing_Month,'Source - Billing Aug26'!$H$5:$H$773,"MONTHLY_MOORAGE"))</f>
        <v/>
      </c>
      <c r="N734" s="28" t="n">
        <f aca="false">IF(M734=0,"",SUMIFS('Source - Billing Aug26'!$I$5:$I$773,'Source - Billing Aug26'!$E$5:$E$773,A734,'Source - Billing Aug26'!$B$5:$B$773,Billing_Month,'Source - Billing Aug26'!$H$5:$H$773,"MONTHLY_MOORAGE"))</f>
        <v>0</v>
      </c>
      <c r="O734" s="28" t="n">
        <f aca="false">IF(M734=0,"",SUMIFS('Source - Billing Aug26'!$L$5:$L$773,'Source - Billing Aug26'!$E$5:$E$773,A734,'Source - Billing Aug26'!$B$5:$B$773,Billing_Month,'Source - Billing Aug26'!$H$5:$H$773,"MONTHLY_MOORAGE"))</f>
        <v>0</v>
      </c>
      <c r="P734" s="39" t="str">
        <f aca="false">IF(D734&lt;&gt;"OCCUPIED","",SUMIFS('Source - Billing Aug26'!$M$5:$M$773,'Source - Billing Aug26'!$E$5:$E$773,A734,'Source - Billing Aug26'!$B$5:$B$773,Billing_Month,'Source - Billing Aug26'!$H$5:$H$773,"MONTHLY_MOORAGE"))</f>
        <v/>
      </c>
      <c r="Q734" s="39" t="str">
        <f aca="false">IF(D734&lt;&gt;"OCCUPIED","",P734-L734)</f>
        <v/>
      </c>
      <c r="R734" s="26" t="str">
        <f aca="false">IF(D734&lt;&gt;"OCCUPIED","OUT OF SCOPE",IF(M734=0,"MISSING AUGUST BILL",IF(M734&gt;1,"DUPLICATE BILL",IF(ABS(Q734)&lt;0.01,"MATCH",IF(Q734&gt;0,"OVERBILLED","UNDERBILLED")))))</f>
        <v>OUT OF SCOPE</v>
      </c>
      <c r="S734" s="26" t="str">
        <f aca="false">IF(M734=0,"",IFERROR(INDEX('Source - Billing Aug26'!$C$5:$C$773,MATCH(A734,'Source - Billing Aug26'!$E$5:$E$773,0)),""))</f>
        <v/>
      </c>
    </row>
    <row r="735" customFormat="false" ht="15" hidden="false" customHeight="true" outlineLevel="0" collapsed="false">
      <c r="A735" s="26" t="str">
        <f aca="false">'Source - Inventory'!A725</f>
        <v>EW-1005</v>
      </c>
      <c r="B735" s="26" t="str">
        <f aca="false">'Source - Inventory'!B725</f>
        <v>Eastwey</v>
      </c>
      <c r="C735" s="26" t="str">
        <f aca="false">'Source - Inventory'!G725</f>
        <v>OPEN</v>
      </c>
      <c r="D735" s="26" t="str">
        <f aca="false">'Source - Inventory'!J725</f>
        <v>OCCUPIED</v>
      </c>
      <c r="E735" s="26" t="str">
        <f aca="false">'Source - Inventory'!L725</f>
        <v>WL-01010</v>
      </c>
      <c r="F735" s="26" t="str">
        <f aca="false">'Source - Inventory'!M725</f>
        <v>Steven Hanson</v>
      </c>
      <c r="G735" s="26" t="n">
        <f aca="false">'Source - Inventory'!E725</f>
        <v>32</v>
      </c>
      <c r="H735" s="28" t="n">
        <f aca="false">'Source - Inventory'!O725</f>
        <v>26.5</v>
      </c>
      <c r="I735" s="28" t="n">
        <f aca="false">IF(D735="OCCUPIED",ROUNDUP(H735,0),"")</f>
        <v>27</v>
      </c>
      <c r="J735" s="28" t="n">
        <f aca="false">IF(D735="OCCUPIED",MAX(G735,I735),"")</f>
        <v>32</v>
      </c>
      <c r="K735" s="28" t="n">
        <f aca="false">IF(D735&lt;&gt;"OCCUPIED","",IF(C735="COVERED",Covered_Rate,Open_Rate))</f>
        <v>7.55</v>
      </c>
      <c r="L735" s="39" t="n">
        <f aca="false">IF(D735="OCCUPIED",J735*K735,"")</f>
        <v>241.6</v>
      </c>
      <c r="M735" s="26" t="n">
        <f aca="false">IF(D735&lt;&gt;"OCCUPIED","",COUNTIFS('Source - Billing Aug26'!$E$5:$E$773,A735,'Source - Billing Aug26'!$B$5:$B$773,Billing_Month,'Source - Billing Aug26'!$H$5:$H$773,"MONTHLY_MOORAGE"))</f>
        <v>1</v>
      </c>
      <c r="N735" s="28" t="n">
        <f aca="false">IF(M735=0,"",SUMIFS('Source - Billing Aug26'!$I$5:$I$773,'Source - Billing Aug26'!$E$5:$E$773,A735,'Source - Billing Aug26'!$B$5:$B$773,Billing_Month,'Source - Billing Aug26'!$H$5:$H$773,"MONTHLY_MOORAGE"))</f>
        <v>32</v>
      </c>
      <c r="O735" s="28" t="n">
        <f aca="false">IF(M735=0,"",SUMIFS('Source - Billing Aug26'!$L$5:$L$773,'Source - Billing Aug26'!$E$5:$E$773,A735,'Source - Billing Aug26'!$B$5:$B$773,Billing_Month,'Source - Billing Aug26'!$H$5:$H$773,"MONTHLY_MOORAGE"))</f>
        <v>7.55</v>
      </c>
      <c r="P735" s="39" t="n">
        <f aca="false">IF(D735&lt;&gt;"OCCUPIED","",SUMIFS('Source - Billing Aug26'!$M$5:$M$773,'Source - Billing Aug26'!$E$5:$E$773,A735,'Source - Billing Aug26'!$B$5:$B$773,Billing_Month,'Source - Billing Aug26'!$H$5:$H$773,"MONTHLY_MOORAGE"))</f>
        <v>241.6</v>
      </c>
      <c r="Q735" s="39" t="n">
        <f aca="false">IF(D735&lt;&gt;"OCCUPIED","",P735-L735)</f>
        <v>0</v>
      </c>
      <c r="R735" s="26" t="str">
        <f aca="false">IF(D735&lt;&gt;"OCCUPIED","OUT OF SCOPE",IF(M735=0,"MISSING AUGUST BILL",IF(M735&gt;1,"DUPLICATE BILL",IF(ABS(Q735)&lt;0.01,"MATCH",IF(Q735&gt;0,"OVERBILLED","UNDERBILLED")))))</f>
        <v>MATCH</v>
      </c>
      <c r="S735" s="26" t="str">
        <f aca="false">IF(M735=0,"",IFERROR(INDEX('Source - Billing Aug26'!$C$5:$C$773,MATCH(A735,'Source - Billing Aug26'!$E$5:$E$773,0)),""))</f>
        <v>AC-EW-1005</v>
      </c>
    </row>
    <row r="736" customFormat="false" ht="15" hidden="false" customHeight="true" outlineLevel="0" collapsed="false">
      <c r="A736" s="26" t="str">
        <f aca="false">'Source - Inventory'!A726</f>
        <v>EW-1006</v>
      </c>
      <c r="B736" s="26" t="str">
        <f aca="false">'Source - Inventory'!B726</f>
        <v>Eastwey</v>
      </c>
      <c r="C736" s="26" t="str">
        <f aca="false">'Source - Inventory'!G726</f>
        <v>OPEN</v>
      </c>
      <c r="D736" s="26" t="str">
        <f aca="false">'Source - Inventory'!J726</f>
        <v>VACANT</v>
      </c>
      <c r="E736" s="26" t="n">
        <f aca="false">'Source - Inventory'!L726</f>
        <v>0</v>
      </c>
      <c r="F736" s="26" t="n">
        <f aca="false">'Source - Inventory'!M726</f>
        <v>0</v>
      </c>
      <c r="G736" s="26" t="n">
        <f aca="false">'Source - Inventory'!E726</f>
        <v>50</v>
      </c>
      <c r="H736" s="28" t="n">
        <f aca="false">'Source - Inventory'!O726</f>
        <v>0</v>
      </c>
      <c r="I736" s="28" t="str">
        <f aca="false">IF(D736="OCCUPIED",ROUNDUP(H736,0),"")</f>
        <v/>
      </c>
      <c r="J736" s="28" t="str">
        <f aca="false">IF(D736="OCCUPIED",MAX(G736,I736),"")</f>
        <v/>
      </c>
      <c r="K736" s="28" t="str">
        <f aca="false">IF(D736&lt;&gt;"OCCUPIED","",IF(C736="COVERED",Covered_Rate,Open_Rate))</f>
        <v/>
      </c>
      <c r="L736" s="39" t="str">
        <f aca="false">IF(D736="OCCUPIED",J736*K736,"")</f>
        <v/>
      </c>
      <c r="M736" s="26" t="str">
        <f aca="false">IF(D736&lt;&gt;"OCCUPIED","",COUNTIFS('Source - Billing Aug26'!$E$5:$E$773,A736,'Source - Billing Aug26'!$B$5:$B$773,Billing_Month,'Source - Billing Aug26'!$H$5:$H$773,"MONTHLY_MOORAGE"))</f>
        <v/>
      </c>
      <c r="N736" s="28" t="n">
        <f aca="false">IF(M736=0,"",SUMIFS('Source - Billing Aug26'!$I$5:$I$773,'Source - Billing Aug26'!$E$5:$E$773,A736,'Source - Billing Aug26'!$B$5:$B$773,Billing_Month,'Source - Billing Aug26'!$H$5:$H$773,"MONTHLY_MOORAGE"))</f>
        <v>0</v>
      </c>
      <c r="O736" s="28" t="n">
        <f aca="false">IF(M736=0,"",SUMIFS('Source - Billing Aug26'!$L$5:$L$773,'Source - Billing Aug26'!$E$5:$E$773,A736,'Source - Billing Aug26'!$B$5:$B$773,Billing_Month,'Source - Billing Aug26'!$H$5:$H$773,"MONTHLY_MOORAGE"))</f>
        <v>0</v>
      </c>
      <c r="P736" s="39" t="str">
        <f aca="false">IF(D736&lt;&gt;"OCCUPIED","",SUMIFS('Source - Billing Aug26'!$M$5:$M$773,'Source - Billing Aug26'!$E$5:$E$773,A736,'Source - Billing Aug26'!$B$5:$B$773,Billing_Month,'Source - Billing Aug26'!$H$5:$H$773,"MONTHLY_MOORAGE"))</f>
        <v/>
      </c>
      <c r="Q736" s="39" t="str">
        <f aca="false">IF(D736&lt;&gt;"OCCUPIED","",P736-L736)</f>
        <v/>
      </c>
      <c r="R736" s="26" t="str">
        <f aca="false">IF(D736&lt;&gt;"OCCUPIED","OUT OF SCOPE",IF(M736=0,"MISSING AUGUST BILL",IF(M736&gt;1,"DUPLICATE BILL",IF(ABS(Q736)&lt;0.01,"MATCH",IF(Q736&gt;0,"OVERBILLED","UNDERBILLED")))))</f>
        <v>OUT OF SCOPE</v>
      </c>
      <c r="S736" s="26" t="str">
        <f aca="false">IF(M736=0,"",IFERROR(INDEX('Source - Billing Aug26'!$C$5:$C$773,MATCH(A736,'Source - Billing Aug26'!$E$5:$E$773,0)),""))</f>
        <v/>
      </c>
    </row>
    <row r="737" customFormat="false" ht="15" hidden="false" customHeight="true" outlineLevel="0" collapsed="false">
      <c r="A737" s="26" t="str">
        <f aca="false">'Source - Inventory'!A727</f>
        <v>EW-1007</v>
      </c>
      <c r="B737" s="26" t="str">
        <f aca="false">'Source - Inventory'!B727</f>
        <v>Eastwey</v>
      </c>
      <c r="C737" s="26" t="str">
        <f aca="false">'Source - Inventory'!G727</f>
        <v>OPEN</v>
      </c>
      <c r="D737" s="26" t="str">
        <f aca="false">'Source - Inventory'!J727</f>
        <v>OCCUPIED</v>
      </c>
      <c r="E737" s="26" t="str">
        <f aca="false">'Source - Inventory'!L727</f>
        <v>WL-02438</v>
      </c>
      <c r="F737" s="26" t="str">
        <f aca="false">'Source - Inventory'!M727</f>
        <v>Sharon Phillips</v>
      </c>
      <c r="G737" s="26" t="n">
        <f aca="false">'Source - Inventory'!E727</f>
        <v>32</v>
      </c>
      <c r="H737" s="28" t="n">
        <f aca="false">'Source - Inventory'!O727</f>
        <v>53.6</v>
      </c>
      <c r="I737" s="28" t="n">
        <f aca="false">IF(D737="OCCUPIED",ROUNDUP(H737,0),"")</f>
        <v>54</v>
      </c>
      <c r="J737" s="28" t="n">
        <f aca="false">IF(D737="OCCUPIED",MAX(G737,I737),"")</f>
        <v>54</v>
      </c>
      <c r="K737" s="28" t="n">
        <f aca="false">IF(D737&lt;&gt;"OCCUPIED","",IF(C737="COVERED",Covered_Rate,Open_Rate))</f>
        <v>7.55</v>
      </c>
      <c r="L737" s="39" t="n">
        <f aca="false">IF(D737="OCCUPIED",J737*K737,"")</f>
        <v>407.7</v>
      </c>
      <c r="M737" s="26" t="n">
        <f aca="false">IF(D737&lt;&gt;"OCCUPIED","",COUNTIFS('Source - Billing Aug26'!$E$5:$E$773,A737,'Source - Billing Aug26'!$B$5:$B$773,Billing_Month,'Source - Billing Aug26'!$H$5:$H$773,"MONTHLY_MOORAGE"))</f>
        <v>1</v>
      </c>
      <c r="N737" s="28" t="n">
        <f aca="false">IF(M737=0,"",SUMIFS('Source - Billing Aug26'!$I$5:$I$773,'Source - Billing Aug26'!$E$5:$E$773,A737,'Source - Billing Aug26'!$B$5:$B$773,Billing_Month,'Source - Billing Aug26'!$H$5:$H$773,"MONTHLY_MOORAGE"))</f>
        <v>54</v>
      </c>
      <c r="O737" s="28" t="n">
        <f aca="false">IF(M737=0,"",SUMIFS('Source - Billing Aug26'!$L$5:$L$773,'Source - Billing Aug26'!$E$5:$E$773,A737,'Source - Billing Aug26'!$B$5:$B$773,Billing_Month,'Source - Billing Aug26'!$H$5:$H$773,"MONTHLY_MOORAGE"))</f>
        <v>7.55</v>
      </c>
      <c r="P737" s="39" t="n">
        <f aca="false">IF(D737&lt;&gt;"OCCUPIED","",SUMIFS('Source - Billing Aug26'!$M$5:$M$773,'Source - Billing Aug26'!$E$5:$E$773,A737,'Source - Billing Aug26'!$B$5:$B$773,Billing_Month,'Source - Billing Aug26'!$H$5:$H$773,"MONTHLY_MOORAGE"))</f>
        <v>407.7</v>
      </c>
      <c r="Q737" s="39" t="n">
        <f aca="false">IF(D737&lt;&gt;"OCCUPIED","",P737-L737)</f>
        <v>0</v>
      </c>
      <c r="R737" s="26" t="str">
        <f aca="false">IF(D737&lt;&gt;"OCCUPIED","OUT OF SCOPE",IF(M737=0,"MISSING AUGUST BILL",IF(M737&gt;1,"DUPLICATE BILL",IF(ABS(Q737)&lt;0.01,"MATCH",IF(Q737&gt;0,"OVERBILLED","UNDERBILLED")))))</f>
        <v>MATCH</v>
      </c>
      <c r="S737" s="26" t="str">
        <f aca="false">IF(M737=0,"",IFERROR(INDEX('Source - Billing Aug26'!$C$5:$C$773,MATCH(A737,'Source - Billing Aug26'!$E$5:$E$773,0)),""))</f>
        <v>AC-EW-1007</v>
      </c>
    </row>
    <row r="738" customFormat="false" ht="15" hidden="false" customHeight="true" outlineLevel="0" collapsed="false">
      <c r="A738" s="26" t="str">
        <f aca="false">'Source - Inventory'!A728</f>
        <v>EW-1008</v>
      </c>
      <c r="B738" s="26" t="str">
        <f aca="false">'Source - Inventory'!B728</f>
        <v>Eastwey</v>
      </c>
      <c r="C738" s="26" t="str">
        <f aca="false">'Source - Inventory'!G728</f>
        <v>OPEN</v>
      </c>
      <c r="D738" s="26" t="str">
        <f aca="false">'Source - Inventory'!J728</f>
        <v>OCCUPIED</v>
      </c>
      <c r="E738" s="26" t="str">
        <f aca="false">'Source - Inventory'!L728</f>
        <v>WL-02219</v>
      </c>
      <c r="F738" s="26" t="str">
        <f aca="false">'Source - Inventory'!M728</f>
        <v>Grant Cameron</v>
      </c>
      <c r="G738" s="26" t="n">
        <f aca="false">'Source - Inventory'!E728</f>
        <v>50</v>
      </c>
      <c r="H738" s="28" t="n">
        <f aca="false">'Source - Inventory'!O728</f>
        <v>19.8</v>
      </c>
      <c r="I738" s="28" t="n">
        <f aca="false">IF(D738="OCCUPIED",ROUNDUP(H738,0),"")</f>
        <v>20</v>
      </c>
      <c r="J738" s="28" t="n">
        <f aca="false">IF(D738="OCCUPIED",MAX(G738,I738),"")</f>
        <v>50</v>
      </c>
      <c r="K738" s="28" t="n">
        <f aca="false">IF(D738&lt;&gt;"OCCUPIED","",IF(C738="COVERED",Covered_Rate,Open_Rate))</f>
        <v>7.55</v>
      </c>
      <c r="L738" s="39" t="n">
        <f aca="false">IF(D738="OCCUPIED",J738*K738,"")</f>
        <v>377.5</v>
      </c>
      <c r="M738" s="26" t="n">
        <f aca="false">IF(D738&lt;&gt;"OCCUPIED","",COUNTIFS('Source - Billing Aug26'!$E$5:$E$773,A738,'Source - Billing Aug26'!$B$5:$B$773,Billing_Month,'Source - Billing Aug26'!$H$5:$H$773,"MONTHLY_MOORAGE"))</f>
        <v>1</v>
      </c>
      <c r="N738" s="28" t="n">
        <f aca="false">IF(M738=0,"",SUMIFS('Source - Billing Aug26'!$I$5:$I$773,'Source - Billing Aug26'!$E$5:$E$773,A738,'Source - Billing Aug26'!$B$5:$B$773,Billing_Month,'Source - Billing Aug26'!$H$5:$H$773,"MONTHLY_MOORAGE"))</f>
        <v>50</v>
      </c>
      <c r="O738" s="28" t="n">
        <f aca="false">IF(M738=0,"",SUMIFS('Source - Billing Aug26'!$L$5:$L$773,'Source - Billing Aug26'!$E$5:$E$773,A738,'Source - Billing Aug26'!$B$5:$B$773,Billing_Month,'Source - Billing Aug26'!$H$5:$H$773,"MONTHLY_MOORAGE"))</f>
        <v>7.55</v>
      </c>
      <c r="P738" s="39" t="n">
        <f aca="false">IF(D738&lt;&gt;"OCCUPIED","",SUMIFS('Source - Billing Aug26'!$M$5:$M$773,'Source - Billing Aug26'!$E$5:$E$773,A738,'Source - Billing Aug26'!$B$5:$B$773,Billing_Month,'Source - Billing Aug26'!$H$5:$H$773,"MONTHLY_MOORAGE"))</f>
        <v>377.5</v>
      </c>
      <c r="Q738" s="39" t="n">
        <f aca="false">IF(D738&lt;&gt;"OCCUPIED","",P738-L738)</f>
        <v>0</v>
      </c>
      <c r="R738" s="26" t="str">
        <f aca="false">IF(D738&lt;&gt;"OCCUPIED","OUT OF SCOPE",IF(M738=0,"MISSING AUGUST BILL",IF(M738&gt;1,"DUPLICATE BILL",IF(ABS(Q738)&lt;0.01,"MATCH",IF(Q738&gt;0,"OVERBILLED","UNDERBILLED")))))</f>
        <v>MATCH</v>
      </c>
      <c r="S738" s="26" t="str">
        <f aca="false">IF(M738=0,"",IFERROR(INDEX('Source - Billing Aug26'!$C$5:$C$773,MATCH(A738,'Source - Billing Aug26'!$E$5:$E$773,0)),""))</f>
        <v>AC-EW-1008</v>
      </c>
    </row>
    <row r="739" customFormat="false" ht="15" hidden="false" customHeight="true" outlineLevel="0" collapsed="false">
      <c r="A739" s="26" t="str">
        <f aca="false">'Source - Inventory'!A729</f>
        <v>EW-1009</v>
      </c>
      <c r="B739" s="26" t="str">
        <f aca="false">'Source - Inventory'!B729</f>
        <v>Eastwey</v>
      </c>
      <c r="C739" s="26" t="str">
        <f aca="false">'Source - Inventory'!G729</f>
        <v>OPEN</v>
      </c>
      <c r="D739" s="26" t="str">
        <f aca="false">'Source - Inventory'!J729</f>
        <v>VACANT</v>
      </c>
      <c r="E739" s="26" t="n">
        <f aca="false">'Source - Inventory'!L729</f>
        <v>0</v>
      </c>
      <c r="F739" s="26" t="n">
        <f aca="false">'Source - Inventory'!M729</f>
        <v>0</v>
      </c>
      <c r="G739" s="26" t="n">
        <f aca="false">'Source - Inventory'!E729</f>
        <v>24</v>
      </c>
      <c r="H739" s="28" t="n">
        <f aca="false">'Source - Inventory'!O729</f>
        <v>0</v>
      </c>
      <c r="I739" s="28" t="str">
        <f aca="false">IF(D739="OCCUPIED",ROUNDUP(H739,0),"")</f>
        <v/>
      </c>
      <c r="J739" s="28" t="str">
        <f aca="false">IF(D739="OCCUPIED",MAX(G739,I739),"")</f>
        <v/>
      </c>
      <c r="K739" s="28" t="str">
        <f aca="false">IF(D739&lt;&gt;"OCCUPIED","",IF(C739="COVERED",Covered_Rate,Open_Rate))</f>
        <v/>
      </c>
      <c r="L739" s="39" t="str">
        <f aca="false">IF(D739="OCCUPIED",J739*K739,"")</f>
        <v/>
      </c>
      <c r="M739" s="26" t="str">
        <f aca="false">IF(D739&lt;&gt;"OCCUPIED","",COUNTIFS('Source - Billing Aug26'!$E$5:$E$773,A739,'Source - Billing Aug26'!$B$5:$B$773,Billing_Month,'Source - Billing Aug26'!$H$5:$H$773,"MONTHLY_MOORAGE"))</f>
        <v/>
      </c>
      <c r="N739" s="28" t="n">
        <f aca="false">IF(M739=0,"",SUMIFS('Source - Billing Aug26'!$I$5:$I$773,'Source - Billing Aug26'!$E$5:$E$773,A739,'Source - Billing Aug26'!$B$5:$B$773,Billing_Month,'Source - Billing Aug26'!$H$5:$H$773,"MONTHLY_MOORAGE"))</f>
        <v>0</v>
      </c>
      <c r="O739" s="28" t="n">
        <f aca="false">IF(M739=0,"",SUMIFS('Source - Billing Aug26'!$L$5:$L$773,'Source - Billing Aug26'!$E$5:$E$773,A739,'Source - Billing Aug26'!$B$5:$B$773,Billing_Month,'Source - Billing Aug26'!$H$5:$H$773,"MONTHLY_MOORAGE"))</f>
        <v>0</v>
      </c>
      <c r="P739" s="39" t="str">
        <f aca="false">IF(D739&lt;&gt;"OCCUPIED","",SUMIFS('Source - Billing Aug26'!$M$5:$M$773,'Source - Billing Aug26'!$E$5:$E$773,A739,'Source - Billing Aug26'!$B$5:$B$773,Billing_Month,'Source - Billing Aug26'!$H$5:$H$773,"MONTHLY_MOORAGE"))</f>
        <v/>
      </c>
      <c r="Q739" s="39" t="str">
        <f aca="false">IF(D739&lt;&gt;"OCCUPIED","",P739-L739)</f>
        <v/>
      </c>
      <c r="R739" s="26" t="str">
        <f aca="false">IF(D739&lt;&gt;"OCCUPIED","OUT OF SCOPE",IF(M739=0,"MISSING AUGUST BILL",IF(M739&gt;1,"DUPLICATE BILL",IF(ABS(Q739)&lt;0.01,"MATCH",IF(Q739&gt;0,"OVERBILLED","UNDERBILLED")))))</f>
        <v>OUT OF SCOPE</v>
      </c>
      <c r="S739" s="26" t="str">
        <f aca="false">IF(M739=0,"",IFERROR(INDEX('Source - Billing Aug26'!$C$5:$C$773,MATCH(A739,'Source - Billing Aug26'!$E$5:$E$773,0)),""))</f>
        <v/>
      </c>
    </row>
    <row r="740" customFormat="false" ht="15" hidden="false" customHeight="true" outlineLevel="0" collapsed="false">
      <c r="A740" s="26" t="str">
        <f aca="false">'Source - Inventory'!A730</f>
        <v>EW-1010</v>
      </c>
      <c r="B740" s="26" t="str">
        <f aca="false">'Source - Inventory'!B730</f>
        <v>Eastwey</v>
      </c>
      <c r="C740" s="26" t="str">
        <f aca="false">'Source - Inventory'!G730</f>
        <v>OPEN</v>
      </c>
      <c r="D740" s="26" t="str">
        <f aca="false">'Source - Inventory'!J730</f>
        <v>OCCUPIED</v>
      </c>
      <c r="E740" s="26" t="str">
        <f aca="false">'Source - Inventory'!L730</f>
        <v>WL-02063</v>
      </c>
      <c r="F740" s="26" t="str">
        <f aca="false">'Source - Inventory'!M730</f>
        <v>Spencer Thompson</v>
      </c>
      <c r="G740" s="26" t="n">
        <f aca="false">'Source - Inventory'!E730</f>
        <v>32</v>
      </c>
      <c r="H740" s="28" t="n">
        <f aca="false">'Source - Inventory'!O730</f>
        <v>44.2</v>
      </c>
      <c r="I740" s="28" t="n">
        <f aca="false">IF(D740="OCCUPIED",ROUNDUP(H740,0),"")</f>
        <v>45</v>
      </c>
      <c r="J740" s="28" t="n">
        <f aca="false">IF(D740="OCCUPIED",MAX(G740,I740),"")</f>
        <v>45</v>
      </c>
      <c r="K740" s="28" t="n">
        <f aca="false">IF(D740&lt;&gt;"OCCUPIED","",IF(C740="COVERED",Covered_Rate,Open_Rate))</f>
        <v>7.55</v>
      </c>
      <c r="L740" s="39" t="n">
        <f aca="false">IF(D740="OCCUPIED",J740*K740,"")</f>
        <v>339.75</v>
      </c>
      <c r="M740" s="26" t="n">
        <f aca="false">IF(D740&lt;&gt;"OCCUPIED","",COUNTIFS('Source - Billing Aug26'!$E$5:$E$773,A740,'Source - Billing Aug26'!$B$5:$B$773,Billing_Month,'Source - Billing Aug26'!$H$5:$H$773,"MONTHLY_MOORAGE"))</f>
        <v>1</v>
      </c>
      <c r="N740" s="28" t="n">
        <f aca="false">IF(M740=0,"",SUMIFS('Source - Billing Aug26'!$I$5:$I$773,'Source - Billing Aug26'!$E$5:$E$773,A740,'Source - Billing Aug26'!$B$5:$B$773,Billing_Month,'Source - Billing Aug26'!$H$5:$H$773,"MONTHLY_MOORAGE"))</f>
        <v>45</v>
      </c>
      <c r="O740" s="28" t="n">
        <f aca="false">IF(M740=0,"",SUMIFS('Source - Billing Aug26'!$L$5:$L$773,'Source - Billing Aug26'!$E$5:$E$773,A740,'Source - Billing Aug26'!$B$5:$B$773,Billing_Month,'Source - Billing Aug26'!$H$5:$H$773,"MONTHLY_MOORAGE"))</f>
        <v>7.55</v>
      </c>
      <c r="P740" s="39" t="n">
        <f aca="false">IF(D740&lt;&gt;"OCCUPIED","",SUMIFS('Source - Billing Aug26'!$M$5:$M$773,'Source - Billing Aug26'!$E$5:$E$773,A740,'Source - Billing Aug26'!$B$5:$B$773,Billing_Month,'Source - Billing Aug26'!$H$5:$H$773,"MONTHLY_MOORAGE"))</f>
        <v>339.75</v>
      </c>
      <c r="Q740" s="39" t="n">
        <f aca="false">IF(D740&lt;&gt;"OCCUPIED","",P740-L740)</f>
        <v>0</v>
      </c>
      <c r="R740" s="26" t="str">
        <f aca="false">IF(D740&lt;&gt;"OCCUPIED","OUT OF SCOPE",IF(M740=0,"MISSING AUGUST BILL",IF(M740&gt;1,"DUPLICATE BILL",IF(ABS(Q740)&lt;0.01,"MATCH",IF(Q740&gt;0,"OVERBILLED","UNDERBILLED")))))</f>
        <v>MATCH</v>
      </c>
      <c r="S740" s="26" t="str">
        <f aca="false">IF(M740=0,"",IFERROR(INDEX('Source - Billing Aug26'!$C$5:$C$773,MATCH(A740,'Source - Billing Aug26'!$E$5:$E$773,0)),""))</f>
        <v>AC-EW-1010</v>
      </c>
    </row>
    <row r="741" customFormat="false" ht="15" hidden="false" customHeight="true" outlineLevel="0" collapsed="false">
      <c r="A741" s="26" t="str">
        <f aca="false">'Source - Inventory'!A731</f>
        <v>EW-1011</v>
      </c>
      <c r="B741" s="26" t="str">
        <f aca="false">'Source - Inventory'!B731</f>
        <v>Eastwey</v>
      </c>
      <c r="C741" s="26" t="str">
        <f aca="false">'Source - Inventory'!G731</f>
        <v>OPEN</v>
      </c>
      <c r="D741" s="26" t="str">
        <f aca="false">'Source - Inventory'!J731</f>
        <v>OCCUPIED</v>
      </c>
      <c r="E741" s="26" t="str">
        <f aca="false">'Source - Inventory'!L731</f>
        <v>WL-03465</v>
      </c>
      <c r="F741" s="26" t="str">
        <f aca="false">'Source - Inventory'!M731</f>
        <v>Eric Mays</v>
      </c>
      <c r="G741" s="26" t="n">
        <f aca="false">'Source - Inventory'!E731</f>
        <v>32</v>
      </c>
      <c r="H741" s="28" t="n">
        <f aca="false">'Source - Inventory'!O731</f>
        <v>40.1</v>
      </c>
      <c r="I741" s="28" t="n">
        <f aca="false">IF(D741="OCCUPIED",ROUNDUP(H741,0),"")</f>
        <v>41</v>
      </c>
      <c r="J741" s="28" t="n">
        <f aca="false">IF(D741="OCCUPIED",MAX(G741,I741),"")</f>
        <v>41</v>
      </c>
      <c r="K741" s="28" t="n">
        <f aca="false">IF(D741&lt;&gt;"OCCUPIED","",IF(C741="COVERED",Covered_Rate,Open_Rate))</f>
        <v>7.55</v>
      </c>
      <c r="L741" s="39" t="n">
        <f aca="false">IF(D741="OCCUPIED",J741*K741,"")</f>
        <v>309.55</v>
      </c>
      <c r="M741" s="26" t="n">
        <f aca="false">IF(D741&lt;&gt;"OCCUPIED","",COUNTIFS('Source - Billing Aug26'!$E$5:$E$773,A741,'Source - Billing Aug26'!$B$5:$B$773,Billing_Month,'Source - Billing Aug26'!$H$5:$H$773,"MONTHLY_MOORAGE"))</f>
        <v>1</v>
      </c>
      <c r="N741" s="28" t="n">
        <f aca="false">IF(M741=0,"",SUMIFS('Source - Billing Aug26'!$I$5:$I$773,'Source - Billing Aug26'!$E$5:$E$773,A741,'Source - Billing Aug26'!$B$5:$B$773,Billing_Month,'Source - Billing Aug26'!$H$5:$H$773,"MONTHLY_MOORAGE"))</f>
        <v>41</v>
      </c>
      <c r="O741" s="28" t="n">
        <f aca="false">IF(M741=0,"",SUMIFS('Source - Billing Aug26'!$L$5:$L$773,'Source - Billing Aug26'!$E$5:$E$773,A741,'Source - Billing Aug26'!$B$5:$B$773,Billing_Month,'Source - Billing Aug26'!$H$5:$H$773,"MONTHLY_MOORAGE"))</f>
        <v>7.55</v>
      </c>
      <c r="P741" s="39" t="n">
        <f aca="false">IF(D741&lt;&gt;"OCCUPIED","",SUMIFS('Source - Billing Aug26'!$M$5:$M$773,'Source - Billing Aug26'!$E$5:$E$773,A741,'Source - Billing Aug26'!$B$5:$B$773,Billing_Month,'Source - Billing Aug26'!$H$5:$H$773,"MONTHLY_MOORAGE"))</f>
        <v>309.55</v>
      </c>
      <c r="Q741" s="39" t="n">
        <f aca="false">IF(D741&lt;&gt;"OCCUPIED","",P741-L741)</f>
        <v>0</v>
      </c>
      <c r="R741" s="26" t="str">
        <f aca="false">IF(D741&lt;&gt;"OCCUPIED","OUT OF SCOPE",IF(M741=0,"MISSING AUGUST BILL",IF(M741&gt;1,"DUPLICATE BILL",IF(ABS(Q741)&lt;0.01,"MATCH",IF(Q741&gt;0,"OVERBILLED","UNDERBILLED")))))</f>
        <v>MATCH</v>
      </c>
      <c r="S741" s="26" t="str">
        <f aca="false">IF(M741=0,"",IFERROR(INDEX('Source - Billing Aug26'!$C$5:$C$773,MATCH(A741,'Source - Billing Aug26'!$E$5:$E$773,0)),""))</f>
        <v>AC-EW-1011</v>
      </c>
    </row>
    <row r="742" customFormat="false" ht="15" hidden="false" customHeight="true" outlineLevel="0" collapsed="false">
      <c r="A742" s="26" t="str">
        <f aca="false">'Source - Inventory'!A732</f>
        <v>EW-1012</v>
      </c>
      <c r="B742" s="26" t="str">
        <f aca="false">'Source - Inventory'!B732</f>
        <v>Eastwey</v>
      </c>
      <c r="C742" s="26" t="str">
        <f aca="false">'Source - Inventory'!G732</f>
        <v>OPEN</v>
      </c>
      <c r="D742" s="26" t="str">
        <f aca="false">'Source - Inventory'!J732</f>
        <v>OCCUPIED</v>
      </c>
      <c r="E742" s="26" t="str">
        <f aca="false">'Source - Inventory'!L732</f>
        <v>WL-02406</v>
      </c>
      <c r="F742" s="26" t="str">
        <f aca="false">'Source - Inventory'!M732</f>
        <v>Christopher Jackson</v>
      </c>
      <c r="G742" s="26" t="n">
        <f aca="false">'Source - Inventory'!E732</f>
        <v>45</v>
      </c>
      <c r="H742" s="28" t="n">
        <f aca="false">'Source - Inventory'!O732</f>
        <v>53</v>
      </c>
      <c r="I742" s="28" t="n">
        <f aca="false">IF(D742="OCCUPIED",ROUNDUP(H742,0),"")</f>
        <v>53</v>
      </c>
      <c r="J742" s="28" t="n">
        <f aca="false">IF(D742="OCCUPIED",MAX(G742,I742),"")</f>
        <v>53</v>
      </c>
      <c r="K742" s="28" t="n">
        <f aca="false">IF(D742&lt;&gt;"OCCUPIED","",IF(C742="COVERED",Covered_Rate,Open_Rate))</f>
        <v>7.55</v>
      </c>
      <c r="L742" s="39" t="n">
        <f aca="false">IF(D742="OCCUPIED",J742*K742,"")</f>
        <v>400.15</v>
      </c>
      <c r="M742" s="26" t="n">
        <f aca="false">IF(D742&lt;&gt;"OCCUPIED","",COUNTIFS('Source - Billing Aug26'!$E$5:$E$773,A742,'Source - Billing Aug26'!$B$5:$B$773,Billing_Month,'Source - Billing Aug26'!$H$5:$H$773,"MONTHLY_MOORAGE"))</f>
        <v>1</v>
      </c>
      <c r="N742" s="28" t="n">
        <f aca="false">IF(M742=0,"",SUMIFS('Source - Billing Aug26'!$I$5:$I$773,'Source - Billing Aug26'!$E$5:$E$773,A742,'Source - Billing Aug26'!$B$5:$B$773,Billing_Month,'Source - Billing Aug26'!$H$5:$H$773,"MONTHLY_MOORAGE"))</f>
        <v>53</v>
      </c>
      <c r="O742" s="28" t="n">
        <f aca="false">IF(M742=0,"",SUMIFS('Source - Billing Aug26'!$L$5:$L$773,'Source - Billing Aug26'!$E$5:$E$773,A742,'Source - Billing Aug26'!$B$5:$B$773,Billing_Month,'Source - Billing Aug26'!$H$5:$H$773,"MONTHLY_MOORAGE"))</f>
        <v>7.55</v>
      </c>
      <c r="P742" s="39" t="n">
        <f aca="false">IF(D742&lt;&gt;"OCCUPIED","",SUMIFS('Source - Billing Aug26'!$M$5:$M$773,'Source - Billing Aug26'!$E$5:$E$773,A742,'Source - Billing Aug26'!$B$5:$B$773,Billing_Month,'Source - Billing Aug26'!$H$5:$H$773,"MONTHLY_MOORAGE"))</f>
        <v>400.15</v>
      </c>
      <c r="Q742" s="39" t="n">
        <f aca="false">IF(D742&lt;&gt;"OCCUPIED","",P742-L742)</f>
        <v>0</v>
      </c>
      <c r="R742" s="26" t="str">
        <f aca="false">IF(D742&lt;&gt;"OCCUPIED","OUT OF SCOPE",IF(M742=0,"MISSING AUGUST BILL",IF(M742&gt;1,"DUPLICATE BILL",IF(ABS(Q742)&lt;0.01,"MATCH",IF(Q742&gt;0,"OVERBILLED","UNDERBILLED")))))</f>
        <v>MATCH</v>
      </c>
      <c r="S742" s="26" t="str">
        <f aca="false">IF(M742=0,"",IFERROR(INDEX('Source - Billing Aug26'!$C$5:$C$773,MATCH(A742,'Source - Billing Aug26'!$E$5:$E$773,0)),""))</f>
        <v>AC-EW-1012</v>
      </c>
    </row>
    <row r="743" customFormat="false" ht="15" hidden="false" customHeight="true" outlineLevel="0" collapsed="false">
      <c r="A743" s="26" t="str">
        <f aca="false">'Source - Inventory'!A733</f>
        <v>EW-1013</v>
      </c>
      <c r="B743" s="26" t="str">
        <f aca="false">'Source - Inventory'!B733</f>
        <v>Eastwey</v>
      </c>
      <c r="C743" s="26" t="str">
        <f aca="false">'Source - Inventory'!G733</f>
        <v>OPEN</v>
      </c>
      <c r="D743" s="26" t="str">
        <f aca="false">'Source - Inventory'!J733</f>
        <v>OCCUPIED</v>
      </c>
      <c r="E743" s="26" t="str">
        <f aca="false">'Source - Inventory'!L733</f>
        <v>WL-02008</v>
      </c>
      <c r="F743" s="26" t="str">
        <f aca="false">'Source - Inventory'!M733</f>
        <v>Karen Matthews</v>
      </c>
      <c r="G743" s="26" t="n">
        <f aca="false">'Source - Inventory'!E733</f>
        <v>40</v>
      </c>
      <c r="H743" s="28" t="n">
        <f aca="false">'Source - Inventory'!O733</f>
        <v>21.2</v>
      </c>
      <c r="I743" s="28" t="n">
        <f aca="false">IF(D743="OCCUPIED",ROUNDUP(H743,0),"")</f>
        <v>22</v>
      </c>
      <c r="J743" s="28" t="n">
        <f aca="false">IF(D743="OCCUPIED",MAX(G743,I743),"")</f>
        <v>40</v>
      </c>
      <c r="K743" s="28" t="n">
        <f aca="false">IF(D743&lt;&gt;"OCCUPIED","",IF(C743="COVERED",Covered_Rate,Open_Rate))</f>
        <v>7.55</v>
      </c>
      <c r="L743" s="39" t="n">
        <f aca="false">IF(D743="OCCUPIED",J743*K743,"")</f>
        <v>302</v>
      </c>
      <c r="M743" s="26" t="n">
        <f aca="false">IF(D743&lt;&gt;"OCCUPIED","",COUNTIFS('Source - Billing Aug26'!$E$5:$E$773,A743,'Source - Billing Aug26'!$B$5:$B$773,Billing_Month,'Source - Billing Aug26'!$H$5:$H$773,"MONTHLY_MOORAGE"))</f>
        <v>1</v>
      </c>
      <c r="N743" s="28" t="n">
        <f aca="false">IF(M743=0,"",SUMIFS('Source - Billing Aug26'!$I$5:$I$773,'Source - Billing Aug26'!$E$5:$E$773,A743,'Source - Billing Aug26'!$B$5:$B$773,Billing_Month,'Source - Billing Aug26'!$H$5:$H$773,"MONTHLY_MOORAGE"))</f>
        <v>40</v>
      </c>
      <c r="O743" s="28" t="n">
        <f aca="false">IF(M743=0,"",SUMIFS('Source - Billing Aug26'!$L$5:$L$773,'Source - Billing Aug26'!$E$5:$E$773,A743,'Source - Billing Aug26'!$B$5:$B$773,Billing_Month,'Source - Billing Aug26'!$H$5:$H$773,"MONTHLY_MOORAGE"))</f>
        <v>7.55</v>
      </c>
      <c r="P743" s="39" t="n">
        <f aca="false">IF(D743&lt;&gt;"OCCUPIED","",SUMIFS('Source - Billing Aug26'!$M$5:$M$773,'Source - Billing Aug26'!$E$5:$E$773,A743,'Source - Billing Aug26'!$B$5:$B$773,Billing_Month,'Source - Billing Aug26'!$H$5:$H$773,"MONTHLY_MOORAGE"))</f>
        <v>302</v>
      </c>
      <c r="Q743" s="39" t="n">
        <f aca="false">IF(D743&lt;&gt;"OCCUPIED","",P743-L743)</f>
        <v>0</v>
      </c>
      <c r="R743" s="26" t="str">
        <f aca="false">IF(D743&lt;&gt;"OCCUPIED","OUT OF SCOPE",IF(M743=0,"MISSING AUGUST BILL",IF(M743&gt;1,"DUPLICATE BILL",IF(ABS(Q743)&lt;0.01,"MATCH",IF(Q743&gt;0,"OVERBILLED","UNDERBILLED")))))</f>
        <v>MATCH</v>
      </c>
      <c r="S743" s="26" t="str">
        <f aca="false">IF(M743=0,"",IFERROR(INDEX('Source - Billing Aug26'!$C$5:$C$773,MATCH(A743,'Source - Billing Aug26'!$E$5:$E$773,0)),""))</f>
        <v>AC-EW-1013</v>
      </c>
    </row>
    <row r="744" customFormat="false" ht="15" hidden="false" customHeight="true" outlineLevel="0" collapsed="false">
      <c r="A744" s="26" t="str">
        <f aca="false">'Source - Inventory'!A734</f>
        <v>EW-1014</v>
      </c>
      <c r="B744" s="26" t="str">
        <f aca="false">'Source - Inventory'!B734</f>
        <v>Eastwey</v>
      </c>
      <c r="C744" s="26" t="str">
        <f aca="false">'Source - Inventory'!G734</f>
        <v>OPEN</v>
      </c>
      <c r="D744" s="26" t="str">
        <f aca="false">'Source - Inventory'!J734</f>
        <v>OCCUPIED</v>
      </c>
      <c r="E744" s="26" t="str">
        <f aca="false">'Source - Inventory'!L734</f>
        <v>WL-02680</v>
      </c>
      <c r="F744" s="26" t="str">
        <f aca="false">'Source - Inventory'!M734</f>
        <v>Melanie Rivera</v>
      </c>
      <c r="G744" s="26" t="n">
        <f aca="false">'Source - Inventory'!E734</f>
        <v>40</v>
      </c>
      <c r="H744" s="28" t="n">
        <f aca="false">'Source - Inventory'!O734</f>
        <v>34.4</v>
      </c>
      <c r="I744" s="28" t="n">
        <f aca="false">IF(D744="OCCUPIED",ROUNDUP(H744,0),"")</f>
        <v>35</v>
      </c>
      <c r="J744" s="28" t="n">
        <f aca="false">IF(D744="OCCUPIED",MAX(G744,I744),"")</f>
        <v>40</v>
      </c>
      <c r="K744" s="28" t="n">
        <f aca="false">IF(D744&lt;&gt;"OCCUPIED","",IF(C744="COVERED",Covered_Rate,Open_Rate))</f>
        <v>7.55</v>
      </c>
      <c r="L744" s="39" t="n">
        <f aca="false">IF(D744="OCCUPIED",J744*K744,"")</f>
        <v>302</v>
      </c>
      <c r="M744" s="26" t="n">
        <f aca="false">IF(D744&lt;&gt;"OCCUPIED","",COUNTIFS('Source - Billing Aug26'!$E$5:$E$773,A744,'Source - Billing Aug26'!$B$5:$B$773,Billing_Month,'Source - Billing Aug26'!$H$5:$H$773,"MONTHLY_MOORAGE"))</f>
        <v>1</v>
      </c>
      <c r="N744" s="28" t="n">
        <f aca="false">IF(M744=0,"",SUMIFS('Source - Billing Aug26'!$I$5:$I$773,'Source - Billing Aug26'!$E$5:$E$773,A744,'Source - Billing Aug26'!$B$5:$B$773,Billing_Month,'Source - Billing Aug26'!$H$5:$H$773,"MONTHLY_MOORAGE"))</f>
        <v>40</v>
      </c>
      <c r="O744" s="28" t="n">
        <f aca="false">IF(M744=0,"",SUMIFS('Source - Billing Aug26'!$L$5:$L$773,'Source - Billing Aug26'!$E$5:$E$773,A744,'Source - Billing Aug26'!$B$5:$B$773,Billing_Month,'Source - Billing Aug26'!$H$5:$H$773,"MONTHLY_MOORAGE"))</f>
        <v>7.55</v>
      </c>
      <c r="P744" s="39" t="n">
        <f aca="false">IF(D744&lt;&gt;"OCCUPIED","",SUMIFS('Source - Billing Aug26'!$M$5:$M$773,'Source - Billing Aug26'!$E$5:$E$773,A744,'Source - Billing Aug26'!$B$5:$B$773,Billing_Month,'Source - Billing Aug26'!$H$5:$H$773,"MONTHLY_MOORAGE"))</f>
        <v>302</v>
      </c>
      <c r="Q744" s="39" t="n">
        <f aca="false">IF(D744&lt;&gt;"OCCUPIED","",P744-L744)</f>
        <v>0</v>
      </c>
      <c r="R744" s="26" t="str">
        <f aca="false">IF(D744&lt;&gt;"OCCUPIED","OUT OF SCOPE",IF(M744=0,"MISSING AUGUST BILL",IF(M744&gt;1,"DUPLICATE BILL",IF(ABS(Q744)&lt;0.01,"MATCH",IF(Q744&gt;0,"OVERBILLED","UNDERBILLED")))))</f>
        <v>MATCH</v>
      </c>
      <c r="S744" s="26" t="str">
        <f aca="false">IF(M744=0,"",IFERROR(INDEX('Source - Billing Aug26'!$C$5:$C$773,MATCH(A744,'Source - Billing Aug26'!$E$5:$E$773,0)),""))</f>
        <v>AC-EW-1014</v>
      </c>
    </row>
    <row r="745" customFormat="false" ht="15" hidden="false" customHeight="true" outlineLevel="0" collapsed="false">
      <c r="A745" s="26" t="str">
        <f aca="false">'Source - Inventory'!A735</f>
        <v>EW-1015</v>
      </c>
      <c r="B745" s="26" t="str">
        <f aca="false">'Source - Inventory'!B735</f>
        <v>Eastwey</v>
      </c>
      <c r="C745" s="26" t="str">
        <f aca="false">'Source - Inventory'!G735</f>
        <v>OPEN</v>
      </c>
      <c r="D745" s="26" t="str">
        <f aca="false">'Source - Inventory'!J735</f>
        <v>OCCUPIED</v>
      </c>
      <c r="E745" s="26" t="str">
        <f aca="false">'Source - Inventory'!L735</f>
        <v>WL-03353</v>
      </c>
      <c r="F745" s="26" t="str">
        <f aca="false">'Source - Inventory'!M735</f>
        <v>Patricia Adkins</v>
      </c>
      <c r="G745" s="26" t="n">
        <f aca="false">'Source - Inventory'!E735</f>
        <v>24</v>
      </c>
      <c r="H745" s="28" t="n">
        <f aca="false">'Source - Inventory'!O735</f>
        <v>20.7</v>
      </c>
      <c r="I745" s="28" t="n">
        <f aca="false">IF(D745="OCCUPIED",ROUNDUP(H745,0),"")</f>
        <v>21</v>
      </c>
      <c r="J745" s="28" t="n">
        <f aca="false">IF(D745="OCCUPIED",MAX(G745,I745),"")</f>
        <v>24</v>
      </c>
      <c r="K745" s="28" t="n">
        <f aca="false">IF(D745&lt;&gt;"OCCUPIED","",IF(C745="COVERED",Covered_Rate,Open_Rate))</f>
        <v>7.55</v>
      </c>
      <c r="L745" s="39" t="n">
        <f aca="false">IF(D745="OCCUPIED",J745*K745,"")</f>
        <v>181.2</v>
      </c>
      <c r="M745" s="26" t="n">
        <f aca="false">IF(D745&lt;&gt;"OCCUPIED","",COUNTIFS('Source - Billing Aug26'!$E$5:$E$773,A745,'Source - Billing Aug26'!$B$5:$B$773,Billing_Month,'Source - Billing Aug26'!$H$5:$H$773,"MONTHLY_MOORAGE"))</f>
        <v>1</v>
      </c>
      <c r="N745" s="28" t="n">
        <f aca="false">IF(M745=0,"",SUMIFS('Source - Billing Aug26'!$I$5:$I$773,'Source - Billing Aug26'!$E$5:$E$773,A745,'Source - Billing Aug26'!$B$5:$B$773,Billing_Month,'Source - Billing Aug26'!$H$5:$H$773,"MONTHLY_MOORAGE"))</f>
        <v>24</v>
      </c>
      <c r="O745" s="28" t="n">
        <f aca="false">IF(M745=0,"",SUMIFS('Source - Billing Aug26'!$L$5:$L$773,'Source - Billing Aug26'!$E$5:$E$773,A745,'Source - Billing Aug26'!$B$5:$B$773,Billing_Month,'Source - Billing Aug26'!$H$5:$H$773,"MONTHLY_MOORAGE"))</f>
        <v>7.55</v>
      </c>
      <c r="P745" s="39" t="n">
        <f aca="false">IF(D745&lt;&gt;"OCCUPIED","",SUMIFS('Source - Billing Aug26'!$M$5:$M$773,'Source - Billing Aug26'!$E$5:$E$773,A745,'Source - Billing Aug26'!$B$5:$B$773,Billing_Month,'Source - Billing Aug26'!$H$5:$H$773,"MONTHLY_MOORAGE"))</f>
        <v>181.2</v>
      </c>
      <c r="Q745" s="39" t="n">
        <f aca="false">IF(D745&lt;&gt;"OCCUPIED","",P745-L745)</f>
        <v>0</v>
      </c>
      <c r="R745" s="26" t="str">
        <f aca="false">IF(D745&lt;&gt;"OCCUPIED","OUT OF SCOPE",IF(M745=0,"MISSING AUGUST BILL",IF(M745&gt;1,"DUPLICATE BILL",IF(ABS(Q745)&lt;0.01,"MATCH",IF(Q745&gt;0,"OVERBILLED","UNDERBILLED")))))</f>
        <v>MATCH</v>
      </c>
      <c r="S745" s="26" t="str">
        <f aca="false">IF(M745=0,"",IFERROR(INDEX('Source - Billing Aug26'!$C$5:$C$773,MATCH(A745,'Source - Billing Aug26'!$E$5:$E$773,0)),""))</f>
        <v>AC-EW-1015</v>
      </c>
    </row>
    <row r="746" customFormat="false" ht="15" hidden="false" customHeight="true" outlineLevel="0" collapsed="false">
      <c r="A746" s="26" t="str">
        <f aca="false">'Source - Inventory'!A736</f>
        <v>EW-1016</v>
      </c>
      <c r="B746" s="26" t="str">
        <f aca="false">'Source - Inventory'!B736</f>
        <v>Eastwey</v>
      </c>
      <c r="C746" s="26" t="str">
        <f aca="false">'Source - Inventory'!G736</f>
        <v>OPEN</v>
      </c>
      <c r="D746" s="26" t="str">
        <f aca="false">'Source - Inventory'!J736</f>
        <v>OCCUPIED</v>
      </c>
      <c r="E746" s="26" t="str">
        <f aca="false">'Source - Inventory'!L736</f>
        <v>WL-01746</v>
      </c>
      <c r="F746" s="26" t="str">
        <f aca="false">'Source - Inventory'!M736</f>
        <v>Elizabeth Ward</v>
      </c>
      <c r="G746" s="26" t="n">
        <f aca="false">'Source - Inventory'!E736</f>
        <v>28</v>
      </c>
      <c r="H746" s="28" t="n">
        <f aca="false">'Source - Inventory'!O736</f>
        <v>55.1</v>
      </c>
      <c r="I746" s="28" t="n">
        <f aca="false">IF(D746="OCCUPIED",ROUNDUP(H746,0),"")</f>
        <v>56</v>
      </c>
      <c r="J746" s="28" t="n">
        <f aca="false">IF(D746="OCCUPIED",MAX(G746,I746),"")</f>
        <v>56</v>
      </c>
      <c r="K746" s="28" t="n">
        <f aca="false">IF(D746&lt;&gt;"OCCUPIED","",IF(C746="COVERED",Covered_Rate,Open_Rate))</f>
        <v>7.55</v>
      </c>
      <c r="L746" s="39" t="n">
        <f aca="false">IF(D746="OCCUPIED",J746*K746,"")</f>
        <v>422.8</v>
      </c>
      <c r="M746" s="26" t="n">
        <f aca="false">IF(D746&lt;&gt;"OCCUPIED","",COUNTIFS('Source - Billing Aug26'!$E$5:$E$773,A746,'Source - Billing Aug26'!$B$5:$B$773,Billing_Month,'Source - Billing Aug26'!$H$5:$H$773,"MONTHLY_MOORAGE"))</f>
        <v>1</v>
      </c>
      <c r="N746" s="28" t="n">
        <f aca="false">IF(M746=0,"",SUMIFS('Source - Billing Aug26'!$I$5:$I$773,'Source - Billing Aug26'!$E$5:$E$773,A746,'Source - Billing Aug26'!$B$5:$B$773,Billing_Month,'Source - Billing Aug26'!$H$5:$H$773,"MONTHLY_MOORAGE"))</f>
        <v>56</v>
      </c>
      <c r="O746" s="28" t="n">
        <f aca="false">IF(M746=0,"",SUMIFS('Source - Billing Aug26'!$L$5:$L$773,'Source - Billing Aug26'!$E$5:$E$773,A746,'Source - Billing Aug26'!$B$5:$B$773,Billing_Month,'Source - Billing Aug26'!$H$5:$H$773,"MONTHLY_MOORAGE"))</f>
        <v>7.55</v>
      </c>
      <c r="P746" s="39" t="n">
        <f aca="false">IF(D746&lt;&gt;"OCCUPIED","",SUMIFS('Source - Billing Aug26'!$M$5:$M$773,'Source - Billing Aug26'!$E$5:$E$773,A746,'Source - Billing Aug26'!$B$5:$B$773,Billing_Month,'Source - Billing Aug26'!$H$5:$H$773,"MONTHLY_MOORAGE"))</f>
        <v>422.8</v>
      </c>
      <c r="Q746" s="39" t="n">
        <f aca="false">IF(D746&lt;&gt;"OCCUPIED","",P746-L746)</f>
        <v>0</v>
      </c>
      <c r="R746" s="26" t="str">
        <f aca="false">IF(D746&lt;&gt;"OCCUPIED","OUT OF SCOPE",IF(M746=0,"MISSING AUGUST BILL",IF(M746&gt;1,"DUPLICATE BILL",IF(ABS(Q746)&lt;0.01,"MATCH",IF(Q746&gt;0,"OVERBILLED","UNDERBILLED")))))</f>
        <v>MATCH</v>
      </c>
      <c r="S746" s="26" t="str">
        <f aca="false">IF(M746=0,"",IFERROR(INDEX('Source - Billing Aug26'!$C$5:$C$773,MATCH(A746,'Source - Billing Aug26'!$E$5:$E$773,0)),""))</f>
        <v>AC-EW-1016</v>
      </c>
    </row>
    <row r="747" customFormat="false" ht="15" hidden="false" customHeight="true" outlineLevel="0" collapsed="false">
      <c r="A747" s="26" t="str">
        <f aca="false">'Source - Inventory'!A737</f>
        <v>EW-1017</v>
      </c>
      <c r="B747" s="26" t="str">
        <f aca="false">'Source - Inventory'!B737</f>
        <v>Eastwey</v>
      </c>
      <c r="C747" s="26" t="str">
        <f aca="false">'Source - Inventory'!G737</f>
        <v>OPEN</v>
      </c>
      <c r="D747" s="26" t="str">
        <f aca="false">'Source - Inventory'!J737</f>
        <v>OCCUPIED</v>
      </c>
      <c r="E747" s="26" t="str">
        <f aca="false">'Source - Inventory'!L737</f>
        <v>WL-02717</v>
      </c>
      <c r="F747" s="26" t="str">
        <f aca="false">'Source - Inventory'!M737</f>
        <v>Ryan Phillips</v>
      </c>
      <c r="G747" s="26" t="n">
        <f aca="false">'Source - Inventory'!E737</f>
        <v>32</v>
      </c>
      <c r="H747" s="28" t="n">
        <f aca="false">'Source - Inventory'!O737</f>
        <v>61.8</v>
      </c>
      <c r="I747" s="28" t="n">
        <f aca="false">IF(D747="OCCUPIED",ROUNDUP(H747,0),"")</f>
        <v>62</v>
      </c>
      <c r="J747" s="28" t="n">
        <f aca="false">IF(D747="OCCUPIED",MAX(G747,I747),"")</f>
        <v>62</v>
      </c>
      <c r="K747" s="28" t="n">
        <f aca="false">IF(D747&lt;&gt;"OCCUPIED","",IF(C747="COVERED",Covered_Rate,Open_Rate))</f>
        <v>7.55</v>
      </c>
      <c r="L747" s="39" t="n">
        <f aca="false">IF(D747="OCCUPIED",J747*K747,"")</f>
        <v>468.1</v>
      </c>
      <c r="M747" s="26" t="n">
        <f aca="false">IF(D747&lt;&gt;"OCCUPIED","",COUNTIFS('Source - Billing Aug26'!$E$5:$E$773,A747,'Source - Billing Aug26'!$B$5:$B$773,Billing_Month,'Source - Billing Aug26'!$H$5:$H$773,"MONTHLY_MOORAGE"))</f>
        <v>1</v>
      </c>
      <c r="N747" s="28" t="n">
        <f aca="false">IF(M747=0,"",SUMIFS('Source - Billing Aug26'!$I$5:$I$773,'Source - Billing Aug26'!$E$5:$E$773,A747,'Source - Billing Aug26'!$B$5:$B$773,Billing_Month,'Source - Billing Aug26'!$H$5:$H$773,"MONTHLY_MOORAGE"))</f>
        <v>62</v>
      </c>
      <c r="O747" s="28" t="n">
        <f aca="false">IF(M747=0,"",SUMIFS('Source - Billing Aug26'!$L$5:$L$773,'Source - Billing Aug26'!$E$5:$E$773,A747,'Source - Billing Aug26'!$B$5:$B$773,Billing_Month,'Source - Billing Aug26'!$H$5:$H$773,"MONTHLY_MOORAGE"))</f>
        <v>7.55</v>
      </c>
      <c r="P747" s="39" t="n">
        <f aca="false">IF(D747&lt;&gt;"OCCUPIED","",SUMIFS('Source - Billing Aug26'!$M$5:$M$773,'Source - Billing Aug26'!$E$5:$E$773,A747,'Source - Billing Aug26'!$B$5:$B$773,Billing_Month,'Source - Billing Aug26'!$H$5:$H$773,"MONTHLY_MOORAGE"))</f>
        <v>468.1</v>
      </c>
      <c r="Q747" s="39" t="n">
        <f aca="false">IF(D747&lt;&gt;"OCCUPIED","",P747-L747)</f>
        <v>0</v>
      </c>
      <c r="R747" s="26" t="str">
        <f aca="false">IF(D747&lt;&gt;"OCCUPIED","OUT OF SCOPE",IF(M747=0,"MISSING AUGUST BILL",IF(M747&gt;1,"DUPLICATE BILL",IF(ABS(Q747)&lt;0.01,"MATCH",IF(Q747&gt;0,"OVERBILLED","UNDERBILLED")))))</f>
        <v>MATCH</v>
      </c>
      <c r="S747" s="26" t="str">
        <f aca="false">IF(M747=0,"",IFERROR(INDEX('Source - Billing Aug26'!$C$5:$C$773,MATCH(A747,'Source - Billing Aug26'!$E$5:$E$773,0)),""))</f>
        <v>AC-EW-1017</v>
      </c>
    </row>
    <row r="748" customFormat="false" ht="15" hidden="false" customHeight="true" outlineLevel="0" collapsed="false">
      <c r="A748" s="26" t="str">
        <f aca="false">'Source - Inventory'!A738</f>
        <v>EW-1018</v>
      </c>
      <c r="B748" s="26" t="str">
        <f aca="false">'Source - Inventory'!B738</f>
        <v>Eastwey</v>
      </c>
      <c r="C748" s="26" t="str">
        <f aca="false">'Source - Inventory'!G738</f>
        <v>OPEN</v>
      </c>
      <c r="D748" s="26" t="str">
        <f aca="false">'Source - Inventory'!J738</f>
        <v>OCCUPIED</v>
      </c>
      <c r="E748" s="26" t="str">
        <f aca="false">'Source - Inventory'!L738</f>
        <v>WL-01540</v>
      </c>
      <c r="F748" s="26" t="str">
        <f aca="false">'Source - Inventory'!M738</f>
        <v>Jonathan Baker</v>
      </c>
      <c r="G748" s="26" t="n">
        <f aca="false">'Source - Inventory'!E738</f>
        <v>28</v>
      </c>
      <c r="H748" s="28" t="n">
        <f aca="false">'Source - Inventory'!O738</f>
        <v>60.8</v>
      </c>
      <c r="I748" s="28" t="n">
        <f aca="false">IF(D748="OCCUPIED",ROUNDUP(H748,0),"")</f>
        <v>61</v>
      </c>
      <c r="J748" s="28" t="n">
        <f aca="false">IF(D748="OCCUPIED",MAX(G748,I748),"")</f>
        <v>61</v>
      </c>
      <c r="K748" s="28" t="n">
        <f aca="false">IF(D748&lt;&gt;"OCCUPIED","",IF(C748="COVERED",Covered_Rate,Open_Rate))</f>
        <v>7.55</v>
      </c>
      <c r="L748" s="39" t="n">
        <f aca="false">IF(D748="OCCUPIED",J748*K748,"")</f>
        <v>460.55</v>
      </c>
      <c r="M748" s="26" t="n">
        <f aca="false">IF(D748&lt;&gt;"OCCUPIED","",COUNTIFS('Source - Billing Aug26'!$E$5:$E$773,A748,'Source - Billing Aug26'!$B$5:$B$773,Billing_Month,'Source - Billing Aug26'!$H$5:$H$773,"MONTHLY_MOORAGE"))</f>
        <v>1</v>
      </c>
      <c r="N748" s="28" t="n">
        <f aca="false">IF(M748=0,"",SUMIFS('Source - Billing Aug26'!$I$5:$I$773,'Source - Billing Aug26'!$E$5:$E$773,A748,'Source - Billing Aug26'!$B$5:$B$773,Billing_Month,'Source - Billing Aug26'!$H$5:$H$773,"MONTHLY_MOORAGE"))</f>
        <v>61</v>
      </c>
      <c r="O748" s="28" t="n">
        <f aca="false">IF(M748=0,"",SUMIFS('Source - Billing Aug26'!$L$5:$L$773,'Source - Billing Aug26'!$E$5:$E$773,A748,'Source - Billing Aug26'!$B$5:$B$773,Billing_Month,'Source - Billing Aug26'!$H$5:$H$773,"MONTHLY_MOORAGE"))</f>
        <v>7.55</v>
      </c>
      <c r="P748" s="39" t="n">
        <f aca="false">IF(D748&lt;&gt;"OCCUPIED","",SUMIFS('Source - Billing Aug26'!$M$5:$M$773,'Source - Billing Aug26'!$E$5:$E$773,A748,'Source - Billing Aug26'!$B$5:$B$773,Billing_Month,'Source - Billing Aug26'!$H$5:$H$773,"MONTHLY_MOORAGE"))</f>
        <v>460.55</v>
      </c>
      <c r="Q748" s="39" t="n">
        <f aca="false">IF(D748&lt;&gt;"OCCUPIED","",P748-L748)</f>
        <v>0</v>
      </c>
      <c r="R748" s="26" t="str">
        <f aca="false">IF(D748&lt;&gt;"OCCUPIED","OUT OF SCOPE",IF(M748=0,"MISSING AUGUST BILL",IF(M748&gt;1,"DUPLICATE BILL",IF(ABS(Q748)&lt;0.01,"MATCH",IF(Q748&gt;0,"OVERBILLED","UNDERBILLED")))))</f>
        <v>MATCH</v>
      </c>
      <c r="S748" s="26" t="str">
        <f aca="false">IF(M748=0,"",IFERROR(INDEX('Source - Billing Aug26'!$C$5:$C$773,MATCH(A748,'Source - Billing Aug26'!$E$5:$E$773,0)),""))</f>
        <v>AC-EW-1018</v>
      </c>
    </row>
    <row r="749" customFormat="false" ht="15" hidden="false" customHeight="true" outlineLevel="0" collapsed="false">
      <c r="A749" s="26" t="str">
        <f aca="false">'Source - Inventory'!A739</f>
        <v>EW-1019</v>
      </c>
      <c r="B749" s="26" t="str">
        <f aca="false">'Source - Inventory'!B739</f>
        <v>Eastwey</v>
      </c>
      <c r="C749" s="26" t="str">
        <f aca="false">'Source - Inventory'!G739</f>
        <v>OPEN</v>
      </c>
      <c r="D749" s="26" t="str">
        <f aca="false">'Source - Inventory'!J739</f>
        <v>OCCUPIED</v>
      </c>
      <c r="E749" s="26" t="str">
        <f aca="false">'Source - Inventory'!L739</f>
        <v>WL-03583</v>
      </c>
      <c r="F749" s="26" t="str">
        <f aca="false">'Source - Inventory'!M739</f>
        <v>Walter Martin</v>
      </c>
      <c r="G749" s="26" t="n">
        <f aca="false">'Source - Inventory'!E739</f>
        <v>45</v>
      </c>
      <c r="H749" s="28" t="n">
        <f aca="false">'Source - Inventory'!O739</f>
        <v>50.6</v>
      </c>
      <c r="I749" s="28" t="n">
        <f aca="false">IF(D749="OCCUPIED",ROUNDUP(H749,0),"")</f>
        <v>51</v>
      </c>
      <c r="J749" s="28" t="n">
        <f aca="false">IF(D749="OCCUPIED",MAX(G749,I749),"")</f>
        <v>51</v>
      </c>
      <c r="K749" s="28" t="n">
        <f aca="false">IF(D749&lt;&gt;"OCCUPIED","",IF(C749="COVERED",Covered_Rate,Open_Rate))</f>
        <v>7.55</v>
      </c>
      <c r="L749" s="39" t="n">
        <f aca="false">IF(D749="OCCUPIED",J749*K749,"")</f>
        <v>385.05</v>
      </c>
      <c r="M749" s="26" t="n">
        <f aca="false">IF(D749&lt;&gt;"OCCUPIED","",COUNTIFS('Source - Billing Aug26'!$E$5:$E$773,A749,'Source - Billing Aug26'!$B$5:$B$773,Billing_Month,'Source - Billing Aug26'!$H$5:$H$773,"MONTHLY_MOORAGE"))</f>
        <v>1</v>
      </c>
      <c r="N749" s="28" t="n">
        <f aca="false">IF(M749=0,"",SUMIFS('Source - Billing Aug26'!$I$5:$I$773,'Source - Billing Aug26'!$E$5:$E$773,A749,'Source - Billing Aug26'!$B$5:$B$773,Billing_Month,'Source - Billing Aug26'!$H$5:$H$773,"MONTHLY_MOORAGE"))</f>
        <v>51</v>
      </c>
      <c r="O749" s="28" t="n">
        <f aca="false">IF(M749=0,"",SUMIFS('Source - Billing Aug26'!$L$5:$L$773,'Source - Billing Aug26'!$E$5:$E$773,A749,'Source - Billing Aug26'!$B$5:$B$773,Billing_Month,'Source - Billing Aug26'!$H$5:$H$773,"MONTHLY_MOORAGE"))</f>
        <v>7.55</v>
      </c>
      <c r="P749" s="39" t="n">
        <f aca="false">IF(D749&lt;&gt;"OCCUPIED","",SUMIFS('Source - Billing Aug26'!$M$5:$M$773,'Source - Billing Aug26'!$E$5:$E$773,A749,'Source - Billing Aug26'!$B$5:$B$773,Billing_Month,'Source - Billing Aug26'!$H$5:$H$773,"MONTHLY_MOORAGE"))</f>
        <v>385.05</v>
      </c>
      <c r="Q749" s="39" t="n">
        <f aca="false">IF(D749&lt;&gt;"OCCUPIED","",P749-L749)</f>
        <v>0</v>
      </c>
      <c r="R749" s="26" t="str">
        <f aca="false">IF(D749&lt;&gt;"OCCUPIED","OUT OF SCOPE",IF(M749=0,"MISSING AUGUST BILL",IF(M749&gt;1,"DUPLICATE BILL",IF(ABS(Q749)&lt;0.01,"MATCH",IF(Q749&gt;0,"OVERBILLED","UNDERBILLED")))))</f>
        <v>MATCH</v>
      </c>
      <c r="S749" s="26" t="str">
        <f aca="false">IF(M749=0,"",IFERROR(INDEX('Source - Billing Aug26'!$C$5:$C$773,MATCH(A749,'Source - Billing Aug26'!$E$5:$E$773,0)),""))</f>
        <v>AC-EW-1019</v>
      </c>
    </row>
    <row r="750" customFormat="false" ht="15" hidden="false" customHeight="true" outlineLevel="0" collapsed="false">
      <c r="A750" s="26" t="str">
        <f aca="false">'Source - Inventory'!A740</f>
        <v>EW-1020</v>
      </c>
      <c r="B750" s="26" t="str">
        <f aca="false">'Source - Inventory'!B740</f>
        <v>Eastwey</v>
      </c>
      <c r="C750" s="26" t="str">
        <f aca="false">'Source - Inventory'!G740</f>
        <v>OPEN</v>
      </c>
      <c r="D750" s="26" t="str">
        <f aca="false">'Source - Inventory'!J740</f>
        <v>VACANT</v>
      </c>
      <c r="E750" s="26" t="n">
        <f aca="false">'Source - Inventory'!L740</f>
        <v>0</v>
      </c>
      <c r="F750" s="26" t="n">
        <f aca="false">'Source - Inventory'!M740</f>
        <v>0</v>
      </c>
      <c r="G750" s="26" t="n">
        <f aca="false">'Source - Inventory'!E740</f>
        <v>28</v>
      </c>
      <c r="H750" s="28" t="n">
        <f aca="false">'Source - Inventory'!O740</f>
        <v>0</v>
      </c>
      <c r="I750" s="28" t="str">
        <f aca="false">IF(D750="OCCUPIED",ROUNDUP(H750,0),"")</f>
        <v/>
      </c>
      <c r="J750" s="28" t="str">
        <f aca="false">IF(D750="OCCUPIED",MAX(G750,I750),"")</f>
        <v/>
      </c>
      <c r="K750" s="28" t="str">
        <f aca="false">IF(D750&lt;&gt;"OCCUPIED","",IF(C750="COVERED",Covered_Rate,Open_Rate))</f>
        <v/>
      </c>
      <c r="L750" s="39" t="str">
        <f aca="false">IF(D750="OCCUPIED",J750*K750,"")</f>
        <v/>
      </c>
      <c r="M750" s="26" t="str">
        <f aca="false">IF(D750&lt;&gt;"OCCUPIED","",COUNTIFS('Source - Billing Aug26'!$E$5:$E$773,A750,'Source - Billing Aug26'!$B$5:$B$773,Billing_Month,'Source - Billing Aug26'!$H$5:$H$773,"MONTHLY_MOORAGE"))</f>
        <v/>
      </c>
      <c r="N750" s="28" t="n">
        <f aca="false">IF(M750=0,"",SUMIFS('Source - Billing Aug26'!$I$5:$I$773,'Source - Billing Aug26'!$E$5:$E$773,A750,'Source - Billing Aug26'!$B$5:$B$773,Billing_Month,'Source - Billing Aug26'!$H$5:$H$773,"MONTHLY_MOORAGE"))</f>
        <v>0</v>
      </c>
      <c r="O750" s="28" t="n">
        <f aca="false">IF(M750=0,"",SUMIFS('Source - Billing Aug26'!$L$5:$L$773,'Source - Billing Aug26'!$E$5:$E$773,A750,'Source - Billing Aug26'!$B$5:$B$773,Billing_Month,'Source - Billing Aug26'!$H$5:$H$773,"MONTHLY_MOORAGE"))</f>
        <v>0</v>
      </c>
      <c r="P750" s="39" t="str">
        <f aca="false">IF(D750&lt;&gt;"OCCUPIED","",SUMIFS('Source - Billing Aug26'!$M$5:$M$773,'Source - Billing Aug26'!$E$5:$E$773,A750,'Source - Billing Aug26'!$B$5:$B$773,Billing_Month,'Source - Billing Aug26'!$H$5:$H$773,"MONTHLY_MOORAGE"))</f>
        <v/>
      </c>
      <c r="Q750" s="39" t="str">
        <f aca="false">IF(D750&lt;&gt;"OCCUPIED","",P750-L750)</f>
        <v/>
      </c>
      <c r="R750" s="26" t="str">
        <f aca="false">IF(D750&lt;&gt;"OCCUPIED","OUT OF SCOPE",IF(M750=0,"MISSING AUGUST BILL",IF(M750&gt;1,"DUPLICATE BILL",IF(ABS(Q750)&lt;0.01,"MATCH",IF(Q750&gt;0,"OVERBILLED","UNDERBILLED")))))</f>
        <v>OUT OF SCOPE</v>
      </c>
      <c r="S750" s="26" t="str">
        <f aca="false">IF(M750=0,"",IFERROR(INDEX('Source - Billing Aug26'!$C$5:$C$773,MATCH(A750,'Source - Billing Aug26'!$E$5:$E$773,0)),""))</f>
        <v/>
      </c>
    </row>
    <row r="751" customFormat="false" ht="15" hidden="false" customHeight="true" outlineLevel="0" collapsed="false">
      <c r="A751" s="26" t="str">
        <f aca="false">'Source - Inventory'!A741</f>
        <v>EW-1021</v>
      </c>
      <c r="B751" s="26" t="str">
        <f aca="false">'Source - Inventory'!B741</f>
        <v>Eastwey</v>
      </c>
      <c r="C751" s="26" t="str">
        <f aca="false">'Source - Inventory'!G741</f>
        <v>OPEN</v>
      </c>
      <c r="D751" s="26" t="str">
        <f aca="false">'Source - Inventory'!J741</f>
        <v>OCCUPIED</v>
      </c>
      <c r="E751" s="26" t="str">
        <f aca="false">'Source - Inventory'!L741</f>
        <v>WL-03888</v>
      </c>
      <c r="F751" s="26" t="str">
        <f aca="false">'Source - Inventory'!M741</f>
        <v>Christian Garcia</v>
      </c>
      <c r="G751" s="26" t="n">
        <f aca="false">'Source - Inventory'!E741</f>
        <v>70</v>
      </c>
      <c r="H751" s="28" t="n">
        <f aca="false">'Source - Inventory'!O741</f>
        <v>57.5</v>
      </c>
      <c r="I751" s="28" t="n">
        <f aca="false">IF(D751="OCCUPIED",ROUNDUP(H751,0),"")</f>
        <v>58</v>
      </c>
      <c r="J751" s="28" t="n">
        <f aca="false">IF(D751="OCCUPIED",MAX(G751,I751),"")</f>
        <v>70</v>
      </c>
      <c r="K751" s="28" t="n">
        <f aca="false">IF(D751&lt;&gt;"OCCUPIED","",IF(C751="COVERED",Covered_Rate,Open_Rate))</f>
        <v>7.55</v>
      </c>
      <c r="L751" s="39" t="n">
        <f aca="false">IF(D751="OCCUPIED",J751*K751,"")</f>
        <v>528.5</v>
      </c>
      <c r="M751" s="26" t="n">
        <f aca="false">IF(D751&lt;&gt;"OCCUPIED","",COUNTIFS('Source - Billing Aug26'!$E$5:$E$773,A751,'Source - Billing Aug26'!$B$5:$B$773,Billing_Month,'Source - Billing Aug26'!$H$5:$H$773,"MONTHLY_MOORAGE"))</f>
        <v>1</v>
      </c>
      <c r="N751" s="28" t="n">
        <f aca="false">IF(M751=0,"",SUMIFS('Source - Billing Aug26'!$I$5:$I$773,'Source - Billing Aug26'!$E$5:$E$773,A751,'Source - Billing Aug26'!$B$5:$B$773,Billing_Month,'Source - Billing Aug26'!$H$5:$H$773,"MONTHLY_MOORAGE"))</f>
        <v>70</v>
      </c>
      <c r="O751" s="28" t="n">
        <f aca="false">IF(M751=0,"",SUMIFS('Source - Billing Aug26'!$L$5:$L$773,'Source - Billing Aug26'!$E$5:$E$773,A751,'Source - Billing Aug26'!$B$5:$B$773,Billing_Month,'Source - Billing Aug26'!$H$5:$H$773,"MONTHLY_MOORAGE"))</f>
        <v>7.55</v>
      </c>
      <c r="P751" s="39" t="n">
        <f aca="false">IF(D751&lt;&gt;"OCCUPIED","",SUMIFS('Source - Billing Aug26'!$M$5:$M$773,'Source - Billing Aug26'!$E$5:$E$773,A751,'Source - Billing Aug26'!$B$5:$B$773,Billing_Month,'Source - Billing Aug26'!$H$5:$H$773,"MONTHLY_MOORAGE"))</f>
        <v>528.5</v>
      </c>
      <c r="Q751" s="39" t="n">
        <f aca="false">IF(D751&lt;&gt;"OCCUPIED","",P751-L751)</f>
        <v>0</v>
      </c>
      <c r="R751" s="26" t="str">
        <f aca="false">IF(D751&lt;&gt;"OCCUPIED","OUT OF SCOPE",IF(M751=0,"MISSING AUGUST BILL",IF(M751&gt;1,"DUPLICATE BILL",IF(ABS(Q751)&lt;0.01,"MATCH",IF(Q751&gt;0,"OVERBILLED","UNDERBILLED")))))</f>
        <v>MATCH</v>
      </c>
      <c r="S751" s="26" t="str">
        <f aca="false">IF(M751=0,"",IFERROR(INDEX('Source - Billing Aug26'!$C$5:$C$773,MATCH(A751,'Source - Billing Aug26'!$E$5:$E$773,0)),""))</f>
        <v>AC-EW-1021</v>
      </c>
    </row>
    <row r="752" customFormat="false" ht="15" hidden="false" customHeight="true" outlineLevel="0" collapsed="false">
      <c r="A752" s="26" t="str">
        <f aca="false">'Source - Inventory'!A742</f>
        <v>EW-1022</v>
      </c>
      <c r="B752" s="26" t="str">
        <f aca="false">'Source - Inventory'!B742</f>
        <v>Eastwey</v>
      </c>
      <c r="C752" s="26" t="str">
        <f aca="false">'Source - Inventory'!G742</f>
        <v>OPEN</v>
      </c>
      <c r="D752" s="26" t="str">
        <f aca="false">'Source - Inventory'!J742</f>
        <v>OCCUPIED</v>
      </c>
      <c r="E752" s="26" t="str">
        <f aca="false">'Source - Inventory'!L742</f>
        <v>WL-01788</v>
      </c>
      <c r="F752" s="26" t="str">
        <f aca="false">'Source - Inventory'!M742</f>
        <v>James Austin</v>
      </c>
      <c r="G752" s="26" t="n">
        <f aca="false">'Source - Inventory'!E742</f>
        <v>32</v>
      </c>
      <c r="H752" s="28" t="n">
        <f aca="false">'Source - Inventory'!O742</f>
        <v>39</v>
      </c>
      <c r="I752" s="28" t="n">
        <f aca="false">IF(D752="OCCUPIED",ROUNDUP(H752,0),"")</f>
        <v>39</v>
      </c>
      <c r="J752" s="28" t="n">
        <f aca="false">IF(D752="OCCUPIED",MAX(G752,I752),"")</f>
        <v>39</v>
      </c>
      <c r="K752" s="28" t="n">
        <f aca="false">IF(D752&lt;&gt;"OCCUPIED","",IF(C752="COVERED",Covered_Rate,Open_Rate))</f>
        <v>7.55</v>
      </c>
      <c r="L752" s="39" t="n">
        <f aca="false">IF(D752="OCCUPIED",J752*K752,"")</f>
        <v>294.45</v>
      </c>
      <c r="M752" s="26" t="n">
        <f aca="false">IF(D752&lt;&gt;"OCCUPIED","",COUNTIFS('Source - Billing Aug26'!$E$5:$E$773,A752,'Source - Billing Aug26'!$B$5:$B$773,Billing_Month,'Source - Billing Aug26'!$H$5:$H$773,"MONTHLY_MOORAGE"))</f>
        <v>1</v>
      </c>
      <c r="N752" s="28" t="n">
        <f aca="false">IF(M752=0,"",SUMIFS('Source - Billing Aug26'!$I$5:$I$773,'Source - Billing Aug26'!$E$5:$E$773,A752,'Source - Billing Aug26'!$B$5:$B$773,Billing_Month,'Source - Billing Aug26'!$H$5:$H$773,"MONTHLY_MOORAGE"))</f>
        <v>39</v>
      </c>
      <c r="O752" s="28" t="n">
        <f aca="false">IF(M752=0,"",SUMIFS('Source - Billing Aug26'!$L$5:$L$773,'Source - Billing Aug26'!$E$5:$E$773,A752,'Source - Billing Aug26'!$B$5:$B$773,Billing_Month,'Source - Billing Aug26'!$H$5:$H$773,"MONTHLY_MOORAGE"))</f>
        <v>7.55</v>
      </c>
      <c r="P752" s="39" t="n">
        <f aca="false">IF(D752&lt;&gt;"OCCUPIED","",SUMIFS('Source - Billing Aug26'!$M$5:$M$773,'Source - Billing Aug26'!$E$5:$E$773,A752,'Source - Billing Aug26'!$B$5:$B$773,Billing_Month,'Source - Billing Aug26'!$H$5:$H$773,"MONTHLY_MOORAGE"))</f>
        <v>294.45</v>
      </c>
      <c r="Q752" s="39" t="n">
        <f aca="false">IF(D752&lt;&gt;"OCCUPIED","",P752-L752)</f>
        <v>0</v>
      </c>
      <c r="R752" s="26" t="str">
        <f aca="false">IF(D752&lt;&gt;"OCCUPIED","OUT OF SCOPE",IF(M752=0,"MISSING AUGUST BILL",IF(M752&gt;1,"DUPLICATE BILL",IF(ABS(Q752)&lt;0.01,"MATCH",IF(Q752&gt;0,"OVERBILLED","UNDERBILLED")))))</f>
        <v>MATCH</v>
      </c>
      <c r="S752" s="26" t="str">
        <f aca="false">IF(M752=0,"",IFERROR(INDEX('Source - Billing Aug26'!$C$5:$C$773,MATCH(A752,'Source - Billing Aug26'!$E$5:$E$773,0)),""))</f>
        <v>AC-EW-1022</v>
      </c>
    </row>
    <row r="753" customFormat="false" ht="15" hidden="false" customHeight="true" outlineLevel="0" collapsed="false">
      <c r="A753" s="26" t="str">
        <f aca="false">'Source - Inventory'!A743</f>
        <v>EW-1023</v>
      </c>
      <c r="B753" s="26" t="str">
        <f aca="false">'Source - Inventory'!B743</f>
        <v>Eastwey</v>
      </c>
      <c r="C753" s="26" t="str">
        <f aca="false">'Source - Inventory'!G743</f>
        <v>OPEN</v>
      </c>
      <c r="D753" s="26" t="str">
        <f aca="false">'Source - Inventory'!J743</f>
        <v>OCCUPIED</v>
      </c>
      <c r="E753" s="26" t="str">
        <f aca="false">'Source - Inventory'!L743</f>
        <v>WL-01824</v>
      </c>
      <c r="F753" s="26" t="str">
        <f aca="false">'Source - Inventory'!M743</f>
        <v>Robin Tucker</v>
      </c>
      <c r="G753" s="26" t="n">
        <f aca="false">'Source - Inventory'!E743</f>
        <v>60</v>
      </c>
      <c r="H753" s="28" t="n">
        <f aca="false">'Source - Inventory'!O743</f>
        <v>26.5</v>
      </c>
      <c r="I753" s="28" t="n">
        <f aca="false">IF(D753="OCCUPIED",ROUNDUP(H753,0),"")</f>
        <v>27</v>
      </c>
      <c r="J753" s="28" t="n">
        <f aca="false">IF(D753="OCCUPIED",MAX(G753,I753),"")</f>
        <v>60</v>
      </c>
      <c r="K753" s="28" t="n">
        <f aca="false">IF(D753&lt;&gt;"OCCUPIED","",IF(C753="COVERED",Covered_Rate,Open_Rate))</f>
        <v>7.55</v>
      </c>
      <c r="L753" s="39" t="n">
        <f aca="false">IF(D753="OCCUPIED",J753*K753,"")</f>
        <v>453</v>
      </c>
      <c r="M753" s="26" t="n">
        <f aca="false">IF(D753&lt;&gt;"OCCUPIED","",COUNTIFS('Source - Billing Aug26'!$E$5:$E$773,A753,'Source - Billing Aug26'!$B$5:$B$773,Billing_Month,'Source - Billing Aug26'!$H$5:$H$773,"MONTHLY_MOORAGE"))</f>
        <v>1</v>
      </c>
      <c r="N753" s="28" t="n">
        <f aca="false">IF(M753=0,"",SUMIFS('Source - Billing Aug26'!$I$5:$I$773,'Source - Billing Aug26'!$E$5:$E$773,A753,'Source - Billing Aug26'!$B$5:$B$773,Billing_Month,'Source - Billing Aug26'!$H$5:$H$773,"MONTHLY_MOORAGE"))</f>
        <v>60</v>
      </c>
      <c r="O753" s="28" t="n">
        <f aca="false">IF(M753=0,"",SUMIFS('Source - Billing Aug26'!$L$5:$L$773,'Source - Billing Aug26'!$E$5:$E$773,A753,'Source - Billing Aug26'!$B$5:$B$773,Billing_Month,'Source - Billing Aug26'!$H$5:$H$773,"MONTHLY_MOORAGE"))</f>
        <v>7.55</v>
      </c>
      <c r="P753" s="39" t="n">
        <f aca="false">IF(D753&lt;&gt;"OCCUPIED","",SUMIFS('Source - Billing Aug26'!$M$5:$M$773,'Source - Billing Aug26'!$E$5:$E$773,A753,'Source - Billing Aug26'!$B$5:$B$773,Billing_Month,'Source - Billing Aug26'!$H$5:$H$773,"MONTHLY_MOORAGE"))</f>
        <v>453</v>
      </c>
      <c r="Q753" s="39" t="n">
        <f aca="false">IF(D753&lt;&gt;"OCCUPIED","",P753-L753)</f>
        <v>0</v>
      </c>
      <c r="R753" s="26" t="str">
        <f aca="false">IF(D753&lt;&gt;"OCCUPIED","OUT OF SCOPE",IF(M753=0,"MISSING AUGUST BILL",IF(M753&gt;1,"DUPLICATE BILL",IF(ABS(Q753)&lt;0.01,"MATCH",IF(Q753&gt;0,"OVERBILLED","UNDERBILLED")))))</f>
        <v>MATCH</v>
      </c>
      <c r="S753" s="26" t="str">
        <f aca="false">IF(M753=0,"",IFERROR(INDEX('Source - Billing Aug26'!$C$5:$C$773,MATCH(A753,'Source - Billing Aug26'!$E$5:$E$773,0)),""))</f>
        <v>AC-EW-1023</v>
      </c>
    </row>
    <row r="754" customFormat="false" ht="15" hidden="false" customHeight="true" outlineLevel="0" collapsed="false">
      <c r="A754" s="26" t="str">
        <f aca="false">'Source - Inventory'!A744</f>
        <v>EW-1024</v>
      </c>
      <c r="B754" s="26" t="str">
        <f aca="false">'Source - Inventory'!B744</f>
        <v>Eastwey</v>
      </c>
      <c r="C754" s="26" t="str">
        <f aca="false">'Source - Inventory'!G744</f>
        <v>OPEN</v>
      </c>
      <c r="D754" s="26" t="str">
        <f aca="false">'Source - Inventory'!J744</f>
        <v>OCCUPIED</v>
      </c>
      <c r="E754" s="26" t="str">
        <f aca="false">'Source - Inventory'!L744</f>
        <v>WL-03180</v>
      </c>
      <c r="F754" s="26" t="str">
        <f aca="false">'Source - Inventory'!M744</f>
        <v>Teresa Jimenez</v>
      </c>
      <c r="G754" s="26" t="n">
        <f aca="false">'Source - Inventory'!E744</f>
        <v>24</v>
      </c>
      <c r="H754" s="28" t="n">
        <f aca="false">'Source - Inventory'!O744</f>
        <v>33.7</v>
      </c>
      <c r="I754" s="28" t="n">
        <f aca="false">IF(D754="OCCUPIED",ROUNDUP(H754,0),"")</f>
        <v>34</v>
      </c>
      <c r="J754" s="28" t="n">
        <f aca="false">IF(D754="OCCUPIED",MAX(G754,I754),"")</f>
        <v>34</v>
      </c>
      <c r="K754" s="28" t="n">
        <f aca="false">IF(D754&lt;&gt;"OCCUPIED","",IF(C754="COVERED",Covered_Rate,Open_Rate))</f>
        <v>7.55</v>
      </c>
      <c r="L754" s="39" t="n">
        <f aca="false">IF(D754="OCCUPIED",J754*K754,"")</f>
        <v>256.7</v>
      </c>
      <c r="M754" s="26" t="n">
        <f aca="false">IF(D754&lt;&gt;"OCCUPIED","",COUNTIFS('Source - Billing Aug26'!$E$5:$E$773,A754,'Source - Billing Aug26'!$B$5:$B$773,Billing_Month,'Source - Billing Aug26'!$H$5:$H$773,"MONTHLY_MOORAGE"))</f>
        <v>1</v>
      </c>
      <c r="N754" s="28" t="n">
        <f aca="false">IF(M754=0,"",SUMIFS('Source - Billing Aug26'!$I$5:$I$773,'Source - Billing Aug26'!$E$5:$E$773,A754,'Source - Billing Aug26'!$B$5:$B$773,Billing_Month,'Source - Billing Aug26'!$H$5:$H$773,"MONTHLY_MOORAGE"))</f>
        <v>34</v>
      </c>
      <c r="O754" s="28" t="n">
        <f aca="false">IF(M754=0,"",SUMIFS('Source - Billing Aug26'!$L$5:$L$773,'Source - Billing Aug26'!$E$5:$E$773,A754,'Source - Billing Aug26'!$B$5:$B$773,Billing_Month,'Source - Billing Aug26'!$H$5:$H$773,"MONTHLY_MOORAGE"))</f>
        <v>7.55</v>
      </c>
      <c r="P754" s="39" t="n">
        <f aca="false">IF(D754&lt;&gt;"OCCUPIED","",SUMIFS('Source - Billing Aug26'!$M$5:$M$773,'Source - Billing Aug26'!$E$5:$E$773,A754,'Source - Billing Aug26'!$B$5:$B$773,Billing_Month,'Source - Billing Aug26'!$H$5:$H$773,"MONTHLY_MOORAGE"))</f>
        <v>256.7</v>
      </c>
      <c r="Q754" s="39" t="n">
        <f aca="false">IF(D754&lt;&gt;"OCCUPIED","",P754-L754)</f>
        <v>0</v>
      </c>
      <c r="R754" s="26" t="str">
        <f aca="false">IF(D754&lt;&gt;"OCCUPIED","OUT OF SCOPE",IF(M754=0,"MISSING AUGUST BILL",IF(M754&gt;1,"DUPLICATE BILL",IF(ABS(Q754)&lt;0.01,"MATCH",IF(Q754&gt;0,"OVERBILLED","UNDERBILLED")))))</f>
        <v>MATCH</v>
      </c>
      <c r="S754" s="26" t="str">
        <f aca="false">IF(M754=0,"",IFERROR(INDEX('Source - Billing Aug26'!$C$5:$C$773,MATCH(A754,'Source - Billing Aug26'!$E$5:$E$773,0)),""))</f>
        <v>AC-EW-1024</v>
      </c>
    </row>
    <row r="755" customFormat="false" ht="15" hidden="false" customHeight="true" outlineLevel="0" collapsed="false">
      <c r="A755" s="26" t="str">
        <f aca="false">'Source - Inventory'!A745</f>
        <v>GW-0101</v>
      </c>
      <c r="B755" s="26" t="str">
        <f aca="false">'Source - Inventory'!B745</f>
        <v>Gullwing</v>
      </c>
      <c r="C755" s="26" t="str">
        <f aca="false">'Source - Inventory'!G745</f>
        <v>OPEN</v>
      </c>
      <c r="D755" s="26" t="str">
        <f aca="false">'Source - Inventory'!J745</f>
        <v>GUEST</v>
      </c>
      <c r="E755" s="26" t="n">
        <f aca="false">'Source - Inventory'!L745</f>
        <v>0</v>
      </c>
      <c r="F755" s="26" t="n">
        <f aca="false">'Source - Inventory'!M745</f>
        <v>0</v>
      </c>
      <c r="G755" s="26" t="n">
        <f aca="false">'Source - Inventory'!E745</f>
        <v>24</v>
      </c>
      <c r="H755" s="28" t="n">
        <f aca="false">'Source - Inventory'!O745</f>
        <v>0</v>
      </c>
      <c r="I755" s="28" t="str">
        <f aca="false">IF(D755="OCCUPIED",ROUNDUP(H755,0),"")</f>
        <v/>
      </c>
      <c r="J755" s="28" t="str">
        <f aca="false">IF(D755="OCCUPIED",MAX(G755,I755),"")</f>
        <v/>
      </c>
      <c r="K755" s="28" t="str">
        <f aca="false">IF(D755&lt;&gt;"OCCUPIED","",IF(C755="COVERED",Covered_Rate,Open_Rate))</f>
        <v/>
      </c>
      <c r="L755" s="39" t="str">
        <f aca="false">IF(D755="OCCUPIED",J755*K755,"")</f>
        <v/>
      </c>
      <c r="M755" s="26" t="str">
        <f aca="false">IF(D755&lt;&gt;"OCCUPIED","",COUNTIFS('Source - Billing Aug26'!$E$5:$E$773,A755,'Source - Billing Aug26'!$B$5:$B$773,Billing_Month,'Source - Billing Aug26'!$H$5:$H$773,"MONTHLY_MOORAGE"))</f>
        <v/>
      </c>
      <c r="N755" s="28" t="n">
        <f aca="false">IF(M755=0,"",SUMIFS('Source - Billing Aug26'!$I$5:$I$773,'Source - Billing Aug26'!$E$5:$E$773,A755,'Source - Billing Aug26'!$B$5:$B$773,Billing_Month,'Source - Billing Aug26'!$H$5:$H$773,"MONTHLY_MOORAGE"))</f>
        <v>0</v>
      </c>
      <c r="O755" s="28" t="n">
        <f aca="false">IF(M755=0,"",SUMIFS('Source - Billing Aug26'!$L$5:$L$773,'Source - Billing Aug26'!$E$5:$E$773,A755,'Source - Billing Aug26'!$B$5:$B$773,Billing_Month,'Source - Billing Aug26'!$H$5:$H$773,"MONTHLY_MOORAGE"))</f>
        <v>0</v>
      </c>
      <c r="P755" s="39" t="str">
        <f aca="false">IF(D755&lt;&gt;"OCCUPIED","",SUMIFS('Source - Billing Aug26'!$M$5:$M$773,'Source - Billing Aug26'!$E$5:$E$773,A755,'Source - Billing Aug26'!$B$5:$B$773,Billing_Month,'Source - Billing Aug26'!$H$5:$H$773,"MONTHLY_MOORAGE"))</f>
        <v/>
      </c>
      <c r="Q755" s="39" t="str">
        <f aca="false">IF(D755&lt;&gt;"OCCUPIED","",P755-L755)</f>
        <v/>
      </c>
      <c r="R755" s="26" t="str">
        <f aca="false">IF(D755&lt;&gt;"OCCUPIED","OUT OF SCOPE",IF(M755=0,"MISSING AUGUST BILL",IF(M755&gt;1,"DUPLICATE BILL",IF(ABS(Q755)&lt;0.01,"MATCH",IF(Q755&gt;0,"OVERBILLED","UNDERBILLED")))))</f>
        <v>OUT OF SCOPE</v>
      </c>
      <c r="S755" s="26" t="str">
        <f aca="false">IF(M755=0,"",IFERROR(INDEX('Source - Billing Aug26'!$C$5:$C$773,MATCH(A755,'Source - Billing Aug26'!$E$5:$E$773,0)),""))</f>
        <v/>
      </c>
    </row>
    <row r="756" customFormat="false" ht="15" hidden="false" customHeight="true" outlineLevel="0" collapsed="false">
      <c r="A756" s="26" t="str">
        <f aca="false">'Source - Inventory'!A746</f>
        <v>GW-0102</v>
      </c>
      <c r="B756" s="26" t="str">
        <f aca="false">'Source - Inventory'!B746</f>
        <v>Gullwing</v>
      </c>
      <c r="C756" s="26" t="str">
        <f aca="false">'Source - Inventory'!G746</f>
        <v>OPEN</v>
      </c>
      <c r="D756" s="26" t="str">
        <f aca="false">'Source - Inventory'!J746</f>
        <v>OCCUPIED</v>
      </c>
      <c r="E756" s="26" t="str">
        <f aca="false">'Source - Inventory'!L746</f>
        <v>WL-01136</v>
      </c>
      <c r="F756" s="26" t="str">
        <f aca="false">'Source - Inventory'!M746</f>
        <v>Christina Green</v>
      </c>
      <c r="G756" s="26" t="n">
        <f aca="false">'Source - Inventory'!E746</f>
        <v>40</v>
      </c>
      <c r="H756" s="28" t="n">
        <f aca="false">'Source - Inventory'!O746</f>
        <v>43.8</v>
      </c>
      <c r="I756" s="28" t="n">
        <f aca="false">IF(D756="OCCUPIED",ROUNDUP(H756,0),"")</f>
        <v>44</v>
      </c>
      <c r="J756" s="28" t="n">
        <f aca="false">IF(D756="OCCUPIED",MAX(G756,I756),"")</f>
        <v>44</v>
      </c>
      <c r="K756" s="28" t="n">
        <f aca="false">IF(D756&lt;&gt;"OCCUPIED","",IF(C756="COVERED",Covered_Rate,Open_Rate))</f>
        <v>7.55</v>
      </c>
      <c r="L756" s="39" t="n">
        <f aca="false">IF(D756="OCCUPIED",J756*K756,"")</f>
        <v>332.2</v>
      </c>
      <c r="M756" s="26" t="n">
        <f aca="false">IF(D756&lt;&gt;"OCCUPIED","",COUNTIFS('Source - Billing Aug26'!$E$5:$E$773,A756,'Source - Billing Aug26'!$B$5:$B$773,Billing_Month,'Source - Billing Aug26'!$H$5:$H$773,"MONTHLY_MOORAGE"))</f>
        <v>1</v>
      </c>
      <c r="N756" s="28" t="n">
        <f aca="false">IF(M756=0,"",SUMIFS('Source - Billing Aug26'!$I$5:$I$773,'Source - Billing Aug26'!$E$5:$E$773,A756,'Source - Billing Aug26'!$B$5:$B$773,Billing_Month,'Source - Billing Aug26'!$H$5:$H$773,"MONTHLY_MOORAGE"))</f>
        <v>44</v>
      </c>
      <c r="O756" s="28" t="n">
        <f aca="false">IF(M756=0,"",SUMIFS('Source - Billing Aug26'!$L$5:$L$773,'Source - Billing Aug26'!$E$5:$E$773,A756,'Source - Billing Aug26'!$B$5:$B$773,Billing_Month,'Source - Billing Aug26'!$H$5:$H$773,"MONTHLY_MOORAGE"))</f>
        <v>7.55</v>
      </c>
      <c r="P756" s="39" t="n">
        <f aca="false">IF(D756&lt;&gt;"OCCUPIED","",SUMIFS('Source - Billing Aug26'!$M$5:$M$773,'Source - Billing Aug26'!$E$5:$E$773,A756,'Source - Billing Aug26'!$B$5:$B$773,Billing_Month,'Source - Billing Aug26'!$H$5:$H$773,"MONTHLY_MOORAGE"))</f>
        <v>332.2</v>
      </c>
      <c r="Q756" s="39" t="n">
        <f aca="false">IF(D756&lt;&gt;"OCCUPIED","",P756-L756)</f>
        <v>0</v>
      </c>
      <c r="R756" s="26" t="str">
        <f aca="false">IF(D756&lt;&gt;"OCCUPIED","OUT OF SCOPE",IF(M756=0,"MISSING AUGUST BILL",IF(M756&gt;1,"DUPLICATE BILL",IF(ABS(Q756)&lt;0.01,"MATCH",IF(Q756&gt;0,"OVERBILLED","UNDERBILLED")))))</f>
        <v>MATCH</v>
      </c>
      <c r="S756" s="26" t="str">
        <f aca="false">IF(M756=0,"",IFERROR(INDEX('Source - Billing Aug26'!$C$5:$C$773,MATCH(A756,'Source - Billing Aug26'!$E$5:$E$773,0)),""))</f>
        <v>AC-GW-0102</v>
      </c>
    </row>
    <row r="757" customFormat="false" ht="15" hidden="false" customHeight="true" outlineLevel="0" collapsed="false">
      <c r="A757" s="26" t="str">
        <f aca="false">'Source - Inventory'!A747</f>
        <v>GW-0103</v>
      </c>
      <c r="B757" s="26" t="str">
        <f aca="false">'Source - Inventory'!B747</f>
        <v>Gullwing</v>
      </c>
      <c r="C757" s="26" t="str">
        <f aca="false">'Source - Inventory'!G747</f>
        <v>OPEN</v>
      </c>
      <c r="D757" s="26" t="str">
        <f aca="false">'Source - Inventory'!J747</f>
        <v>OCCUPIED</v>
      </c>
      <c r="E757" s="26" t="str">
        <f aca="false">'Source - Inventory'!L747</f>
        <v>WL-02233</v>
      </c>
      <c r="F757" s="26" t="str">
        <f aca="false">'Source - Inventory'!M747</f>
        <v>Sarah Forbes</v>
      </c>
      <c r="G757" s="26" t="n">
        <f aca="false">'Source - Inventory'!E747</f>
        <v>45</v>
      </c>
      <c r="H757" s="28" t="n">
        <f aca="false">'Source - Inventory'!O747</f>
        <v>21.9</v>
      </c>
      <c r="I757" s="28" t="n">
        <f aca="false">IF(D757="OCCUPIED",ROUNDUP(H757,0),"")</f>
        <v>22</v>
      </c>
      <c r="J757" s="28" t="n">
        <f aca="false">IF(D757="OCCUPIED",MAX(G757,I757),"")</f>
        <v>45</v>
      </c>
      <c r="K757" s="28" t="n">
        <f aca="false">IF(D757&lt;&gt;"OCCUPIED","",IF(C757="COVERED",Covered_Rate,Open_Rate))</f>
        <v>7.55</v>
      </c>
      <c r="L757" s="39" t="n">
        <f aca="false">IF(D757="OCCUPIED",J757*K757,"")</f>
        <v>339.75</v>
      </c>
      <c r="M757" s="26" t="n">
        <f aca="false">IF(D757&lt;&gt;"OCCUPIED","",COUNTIFS('Source - Billing Aug26'!$E$5:$E$773,A757,'Source - Billing Aug26'!$B$5:$B$773,Billing_Month,'Source - Billing Aug26'!$H$5:$H$773,"MONTHLY_MOORAGE"))</f>
        <v>1</v>
      </c>
      <c r="N757" s="28" t="n">
        <f aca="false">IF(M757=0,"",SUMIFS('Source - Billing Aug26'!$I$5:$I$773,'Source - Billing Aug26'!$E$5:$E$773,A757,'Source - Billing Aug26'!$B$5:$B$773,Billing_Month,'Source - Billing Aug26'!$H$5:$H$773,"MONTHLY_MOORAGE"))</f>
        <v>45</v>
      </c>
      <c r="O757" s="28" t="n">
        <f aca="false">IF(M757=0,"",SUMIFS('Source - Billing Aug26'!$L$5:$L$773,'Source - Billing Aug26'!$E$5:$E$773,A757,'Source - Billing Aug26'!$B$5:$B$773,Billing_Month,'Source - Billing Aug26'!$H$5:$H$773,"MONTHLY_MOORAGE"))</f>
        <v>7.55</v>
      </c>
      <c r="P757" s="39" t="n">
        <f aca="false">IF(D757&lt;&gt;"OCCUPIED","",SUMIFS('Source - Billing Aug26'!$M$5:$M$773,'Source - Billing Aug26'!$E$5:$E$773,A757,'Source - Billing Aug26'!$B$5:$B$773,Billing_Month,'Source - Billing Aug26'!$H$5:$H$773,"MONTHLY_MOORAGE"))</f>
        <v>339.75</v>
      </c>
      <c r="Q757" s="39" t="n">
        <f aca="false">IF(D757&lt;&gt;"OCCUPIED","",P757-L757)</f>
        <v>0</v>
      </c>
      <c r="R757" s="26" t="str">
        <f aca="false">IF(D757&lt;&gt;"OCCUPIED","OUT OF SCOPE",IF(M757=0,"MISSING AUGUST BILL",IF(M757&gt;1,"DUPLICATE BILL",IF(ABS(Q757)&lt;0.01,"MATCH",IF(Q757&gt;0,"OVERBILLED","UNDERBILLED")))))</f>
        <v>MATCH</v>
      </c>
      <c r="S757" s="26" t="str">
        <f aca="false">IF(M757=0,"",IFERROR(INDEX('Source - Billing Aug26'!$C$5:$C$773,MATCH(A757,'Source - Billing Aug26'!$E$5:$E$773,0)),""))</f>
        <v>AC-GW-0103</v>
      </c>
    </row>
    <row r="758" customFormat="false" ht="15" hidden="false" customHeight="true" outlineLevel="0" collapsed="false">
      <c r="A758" s="26" t="str">
        <f aca="false">'Source - Inventory'!A748</f>
        <v>GW-0104</v>
      </c>
      <c r="B758" s="26" t="str">
        <f aca="false">'Source - Inventory'!B748</f>
        <v>Gullwing</v>
      </c>
      <c r="C758" s="26" t="str">
        <f aca="false">'Source - Inventory'!G748</f>
        <v>OPEN</v>
      </c>
      <c r="D758" s="26" t="str">
        <f aca="false">'Source - Inventory'!J748</f>
        <v>OCCUPIED</v>
      </c>
      <c r="E758" s="26" t="str">
        <f aca="false">'Source - Inventory'!L748</f>
        <v>WL-01980</v>
      </c>
      <c r="F758" s="26" t="str">
        <f aca="false">'Source - Inventory'!M748</f>
        <v>Jacob Powell</v>
      </c>
      <c r="G758" s="26" t="n">
        <f aca="false">'Source - Inventory'!E748</f>
        <v>40</v>
      </c>
      <c r="H758" s="28" t="n">
        <f aca="false">'Source - Inventory'!O748</f>
        <v>49.6</v>
      </c>
      <c r="I758" s="28" t="n">
        <f aca="false">IF(D758="OCCUPIED",ROUNDUP(H758,0),"")</f>
        <v>50</v>
      </c>
      <c r="J758" s="28" t="n">
        <f aca="false">IF(D758="OCCUPIED",MAX(G758,I758),"")</f>
        <v>50</v>
      </c>
      <c r="K758" s="28" t="n">
        <f aca="false">IF(D758&lt;&gt;"OCCUPIED","",IF(C758="COVERED",Covered_Rate,Open_Rate))</f>
        <v>7.55</v>
      </c>
      <c r="L758" s="39" t="n">
        <f aca="false">IF(D758="OCCUPIED",J758*K758,"")</f>
        <v>377.5</v>
      </c>
      <c r="M758" s="26" t="n">
        <f aca="false">IF(D758&lt;&gt;"OCCUPIED","",COUNTIFS('Source - Billing Aug26'!$E$5:$E$773,A758,'Source - Billing Aug26'!$B$5:$B$773,Billing_Month,'Source - Billing Aug26'!$H$5:$H$773,"MONTHLY_MOORAGE"))</f>
        <v>1</v>
      </c>
      <c r="N758" s="28" t="n">
        <f aca="false">IF(M758=0,"",SUMIFS('Source - Billing Aug26'!$I$5:$I$773,'Source - Billing Aug26'!$E$5:$E$773,A758,'Source - Billing Aug26'!$B$5:$B$773,Billing_Month,'Source - Billing Aug26'!$H$5:$H$773,"MONTHLY_MOORAGE"))</f>
        <v>50</v>
      </c>
      <c r="O758" s="28" t="n">
        <f aca="false">IF(M758=0,"",SUMIFS('Source - Billing Aug26'!$L$5:$L$773,'Source - Billing Aug26'!$E$5:$E$773,A758,'Source - Billing Aug26'!$B$5:$B$773,Billing_Month,'Source - Billing Aug26'!$H$5:$H$773,"MONTHLY_MOORAGE"))</f>
        <v>7.55</v>
      </c>
      <c r="P758" s="39" t="n">
        <f aca="false">IF(D758&lt;&gt;"OCCUPIED","",SUMIFS('Source - Billing Aug26'!$M$5:$M$773,'Source - Billing Aug26'!$E$5:$E$773,A758,'Source - Billing Aug26'!$B$5:$B$773,Billing_Month,'Source - Billing Aug26'!$H$5:$H$773,"MONTHLY_MOORAGE"))</f>
        <v>377.5</v>
      </c>
      <c r="Q758" s="39" t="n">
        <f aca="false">IF(D758&lt;&gt;"OCCUPIED","",P758-L758)</f>
        <v>0</v>
      </c>
      <c r="R758" s="26" t="str">
        <f aca="false">IF(D758&lt;&gt;"OCCUPIED","OUT OF SCOPE",IF(M758=0,"MISSING AUGUST BILL",IF(M758&gt;1,"DUPLICATE BILL",IF(ABS(Q758)&lt;0.01,"MATCH",IF(Q758&gt;0,"OVERBILLED","UNDERBILLED")))))</f>
        <v>MATCH</v>
      </c>
      <c r="S758" s="26" t="str">
        <f aca="false">IF(M758=0,"",IFERROR(INDEX('Source - Billing Aug26'!$C$5:$C$773,MATCH(A758,'Source - Billing Aug26'!$E$5:$E$773,0)),""))</f>
        <v>AC-GW-0104</v>
      </c>
    </row>
    <row r="759" customFormat="false" ht="15" hidden="false" customHeight="true" outlineLevel="0" collapsed="false">
      <c r="A759" s="26" t="str">
        <f aca="false">'Source - Inventory'!A749</f>
        <v>GW-0105</v>
      </c>
      <c r="B759" s="26" t="str">
        <f aca="false">'Source - Inventory'!B749</f>
        <v>Gullwing</v>
      </c>
      <c r="C759" s="26" t="str">
        <f aca="false">'Source - Inventory'!G749</f>
        <v>OPEN</v>
      </c>
      <c r="D759" s="26" t="str">
        <f aca="false">'Source - Inventory'!J749</f>
        <v>OCCUPIED</v>
      </c>
      <c r="E759" s="26" t="str">
        <f aca="false">'Source - Inventory'!L749</f>
        <v>WL-03409</v>
      </c>
      <c r="F759" s="26" t="str">
        <f aca="false">'Source - Inventory'!M749</f>
        <v>Linda Franklin</v>
      </c>
      <c r="G759" s="26" t="n">
        <f aca="false">'Source - Inventory'!E749</f>
        <v>60</v>
      </c>
      <c r="H759" s="28" t="n">
        <f aca="false">'Source - Inventory'!O749</f>
        <v>35.5</v>
      </c>
      <c r="I759" s="28" t="n">
        <f aca="false">IF(D759="OCCUPIED",ROUNDUP(H759,0),"")</f>
        <v>36</v>
      </c>
      <c r="J759" s="28" t="n">
        <f aca="false">IF(D759="OCCUPIED",MAX(G759,I759),"")</f>
        <v>60</v>
      </c>
      <c r="K759" s="28" t="n">
        <f aca="false">IF(D759&lt;&gt;"OCCUPIED","",IF(C759="COVERED",Covered_Rate,Open_Rate))</f>
        <v>7.55</v>
      </c>
      <c r="L759" s="39" t="n">
        <f aca="false">IF(D759="OCCUPIED",J759*K759,"")</f>
        <v>453</v>
      </c>
      <c r="M759" s="26" t="n">
        <f aca="false">IF(D759&lt;&gt;"OCCUPIED","",COUNTIFS('Source - Billing Aug26'!$E$5:$E$773,A759,'Source - Billing Aug26'!$B$5:$B$773,Billing_Month,'Source - Billing Aug26'!$H$5:$H$773,"MONTHLY_MOORAGE"))</f>
        <v>1</v>
      </c>
      <c r="N759" s="28" t="n">
        <f aca="false">IF(M759=0,"",SUMIFS('Source - Billing Aug26'!$I$5:$I$773,'Source - Billing Aug26'!$E$5:$E$773,A759,'Source - Billing Aug26'!$B$5:$B$773,Billing_Month,'Source - Billing Aug26'!$H$5:$H$773,"MONTHLY_MOORAGE"))</f>
        <v>60</v>
      </c>
      <c r="O759" s="28" t="n">
        <f aca="false">IF(M759=0,"",SUMIFS('Source - Billing Aug26'!$L$5:$L$773,'Source - Billing Aug26'!$E$5:$E$773,A759,'Source - Billing Aug26'!$B$5:$B$773,Billing_Month,'Source - Billing Aug26'!$H$5:$H$773,"MONTHLY_MOORAGE"))</f>
        <v>7.55</v>
      </c>
      <c r="P759" s="39" t="n">
        <f aca="false">IF(D759&lt;&gt;"OCCUPIED","",SUMIFS('Source - Billing Aug26'!$M$5:$M$773,'Source - Billing Aug26'!$E$5:$E$773,A759,'Source - Billing Aug26'!$B$5:$B$773,Billing_Month,'Source - Billing Aug26'!$H$5:$H$773,"MONTHLY_MOORAGE"))</f>
        <v>453</v>
      </c>
      <c r="Q759" s="39" t="n">
        <f aca="false">IF(D759&lt;&gt;"OCCUPIED","",P759-L759)</f>
        <v>0</v>
      </c>
      <c r="R759" s="26" t="str">
        <f aca="false">IF(D759&lt;&gt;"OCCUPIED","OUT OF SCOPE",IF(M759=0,"MISSING AUGUST BILL",IF(M759&gt;1,"DUPLICATE BILL",IF(ABS(Q759)&lt;0.01,"MATCH",IF(Q759&gt;0,"OVERBILLED","UNDERBILLED")))))</f>
        <v>MATCH</v>
      </c>
      <c r="S759" s="26" t="str">
        <f aca="false">IF(M759=0,"",IFERROR(INDEX('Source - Billing Aug26'!$C$5:$C$773,MATCH(A759,'Source - Billing Aug26'!$E$5:$E$773,0)),""))</f>
        <v>AC-GW-0105</v>
      </c>
    </row>
    <row r="760" customFormat="false" ht="15" hidden="false" customHeight="true" outlineLevel="0" collapsed="false">
      <c r="A760" s="26" t="str">
        <f aca="false">'Source - Inventory'!A750</f>
        <v>GW-0106</v>
      </c>
      <c r="B760" s="26" t="str">
        <f aca="false">'Source - Inventory'!B750</f>
        <v>Gullwing</v>
      </c>
      <c r="C760" s="26" t="str">
        <f aca="false">'Source - Inventory'!G750</f>
        <v>OPEN</v>
      </c>
      <c r="D760" s="26" t="str">
        <f aca="false">'Source - Inventory'!J750</f>
        <v>OCCUPIED</v>
      </c>
      <c r="E760" s="26" t="str">
        <f aca="false">'Source - Inventory'!L750</f>
        <v>WL-01773</v>
      </c>
      <c r="F760" s="26" t="str">
        <f aca="false">'Source - Inventory'!M750</f>
        <v>Kara Bartlett</v>
      </c>
      <c r="G760" s="26" t="n">
        <f aca="false">'Source - Inventory'!E750</f>
        <v>80</v>
      </c>
      <c r="H760" s="28" t="n">
        <f aca="false">'Source - Inventory'!O750</f>
        <v>40.5</v>
      </c>
      <c r="I760" s="28" t="n">
        <f aca="false">IF(D760="OCCUPIED",ROUNDUP(H760,0),"")</f>
        <v>41</v>
      </c>
      <c r="J760" s="28" t="n">
        <f aca="false">IF(D760="OCCUPIED",MAX(G760,I760),"")</f>
        <v>80</v>
      </c>
      <c r="K760" s="28" t="n">
        <f aca="false">IF(D760&lt;&gt;"OCCUPIED","",IF(C760="COVERED",Covered_Rate,Open_Rate))</f>
        <v>7.55</v>
      </c>
      <c r="L760" s="39" t="n">
        <f aca="false">IF(D760="OCCUPIED",J760*K760,"")</f>
        <v>604</v>
      </c>
      <c r="M760" s="26" t="n">
        <f aca="false">IF(D760&lt;&gt;"OCCUPIED","",COUNTIFS('Source - Billing Aug26'!$E$5:$E$773,A760,'Source - Billing Aug26'!$B$5:$B$773,Billing_Month,'Source - Billing Aug26'!$H$5:$H$773,"MONTHLY_MOORAGE"))</f>
        <v>1</v>
      </c>
      <c r="N760" s="28" t="n">
        <f aca="false">IF(M760=0,"",SUMIFS('Source - Billing Aug26'!$I$5:$I$773,'Source - Billing Aug26'!$E$5:$E$773,A760,'Source - Billing Aug26'!$B$5:$B$773,Billing_Month,'Source - Billing Aug26'!$H$5:$H$773,"MONTHLY_MOORAGE"))</f>
        <v>80</v>
      </c>
      <c r="O760" s="28" t="n">
        <f aca="false">IF(M760=0,"",SUMIFS('Source - Billing Aug26'!$L$5:$L$773,'Source - Billing Aug26'!$E$5:$E$773,A760,'Source - Billing Aug26'!$B$5:$B$773,Billing_Month,'Source - Billing Aug26'!$H$5:$H$773,"MONTHLY_MOORAGE"))</f>
        <v>7.55</v>
      </c>
      <c r="P760" s="39" t="n">
        <f aca="false">IF(D760&lt;&gt;"OCCUPIED","",SUMIFS('Source - Billing Aug26'!$M$5:$M$773,'Source - Billing Aug26'!$E$5:$E$773,A760,'Source - Billing Aug26'!$B$5:$B$773,Billing_Month,'Source - Billing Aug26'!$H$5:$H$773,"MONTHLY_MOORAGE"))</f>
        <v>604</v>
      </c>
      <c r="Q760" s="39" t="n">
        <f aca="false">IF(D760&lt;&gt;"OCCUPIED","",P760-L760)</f>
        <v>0</v>
      </c>
      <c r="R760" s="26" t="str">
        <f aca="false">IF(D760&lt;&gt;"OCCUPIED","OUT OF SCOPE",IF(M760=0,"MISSING AUGUST BILL",IF(M760&gt;1,"DUPLICATE BILL",IF(ABS(Q760)&lt;0.01,"MATCH",IF(Q760&gt;0,"OVERBILLED","UNDERBILLED")))))</f>
        <v>MATCH</v>
      </c>
      <c r="S760" s="26" t="str">
        <f aca="false">IF(M760=0,"",IFERROR(INDEX('Source - Billing Aug26'!$C$5:$C$773,MATCH(A760,'Source - Billing Aug26'!$E$5:$E$773,0)),""))</f>
        <v>AC-GW-0106</v>
      </c>
    </row>
    <row r="761" customFormat="false" ht="15" hidden="false" customHeight="true" outlineLevel="0" collapsed="false">
      <c r="A761" s="26" t="str">
        <f aca="false">'Source - Inventory'!A751</f>
        <v>GW-0107</v>
      </c>
      <c r="B761" s="26" t="str">
        <f aca="false">'Source - Inventory'!B751</f>
        <v>Gullwing</v>
      </c>
      <c r="C761" s="26" t="str">
        <f aca="false">'Source - Inventory'!G751</f>
        <v>OPEN</v>
      </c>
      <c r="D761" s="26" t="str">
        <f aca="false">'Source - Inventory'!J751</f>
        <v>GUEST</v>
      </c>
      <c r="E761" s="26" t="n">
        <f aca="false">'Source - Inventory'!L751</f>
        <v>0</v>
      </c>
      <c r="F761" s="26" t="n">
        <f aca="false">'Source - Inventory'!M751</f>
        <v>0</v>
      </c>
      <c r="G761" s="26" t="n">
        <f aca="false">'Source - Inventory'!E751</f>
        <v>32</v>
      </c>
      <c r="H761" s="28" t="n">
        <f aca="false">'Source - Inventory'!O751</f>
        <v>0</v>
      </c>
      <c r="I761" s="28" t="str">
        <f aca="false">IF(D761="OCCUPIED",ROUNDUP(H761,0),"")</f>
        <v/>
      </c>
      <c r="J761" s="28" t="str">
        <f aca="false">IF(D761="OCCUPIED",MAX(G761,I761),"")</f>
        <v/>
      </c>
      <c r="K761" s="28" t="str">
        <f aca="false">IF(D761&lt;&gt;"OCCUPIED","",IF(C761="COVERED",Covered_Rate,Open_Rate))</f>
        <v/>
      </c>
      <c r="L761" s="39" t="str">
        <f aca="false">IF(D761="OCCUPIED",J761*K761,"")</f>
        <v/>
      </c>
      <c r="M761" s="26" t="str">
        <f aca="false">IF(D761&lt;&gt;"OCCUPIED","",COUNTIFS('Source - Billing Aug26'!$E$5:$E$773,A761,'Source - Billing Aug26'!$B$5:$B$773,Billing_Month,'Source - Billing Aug26'!$H$5:$H$773,"MONTHLY_MOORAGE"))</f>
        <v/>
      </c>
      <c r="N761" s="28" t="n">
        <f aca="false">IF(M761=0,"",SUMIFS('Source - Billing Aug26'!$I$5:$I$773,'Source - Billing Aug26'!$E$5:$E$773,A761,'Source - Billing Aug26'!$B$5:$B$773,Billing_Month,'Source - Billing Aug26'!$H$5:$H$773,"MONTHLY_MOORAGE"))</f>
        <v>0</v>
      </c>
      <c r="O761" s="28" t="n">
        <f aca="false">IF(M761=0,"",SUMIFS('Source - Billing Aug26'!$L$5:$L$773,'Source - Billing Aug26'!$E$5:$E$773,A761,'Source - Billing Aug26'!$B$5:$B$773,Billing_Month,'Source - Billing Aug26'!$H$5:$H$773,"MONTHLY_MOORAGE"))</f>
        <v>0</v>
      </c>
      <c r="P761" s="39" t="str">
        <f aca="false">IF(D761&lt;&gt;"OCCUPIED","",SUMIFS('Source - Billing Aug26'!$M$5:$M$773,'Source - Billing Aug26'!$E$5:$E$773,A761,'Source - Billing Aug26'!$B$5:$B$773,Billing_Month,'Source - Billing Aug26'!$H$5:$H$773,"MONTHLY_MOORAGE"))</f>
        <v/>
      </c>
      <c r="Q761" s="39" t="str">
        <f aca="false">IF(D761&lt;&gt;"OCCUPIED","",P761-L761)</f>
        <v/>
      </c>
      <c r="R761" s="26" t="str">
        <f aca="false">IF(D761&lt;&gt;"OCCUPIED","OUT OF SCOPE",IF(M761=0,"MISSING AUGUST BILL",IF(M761&gt;1,"DUPLICATE BILL",IF(ABS(Q761)&lt;0.01,"MATCH",IF(Q761&gt;0,"OVERBILLED","UNDERBILLED")))))</f>
        <v>OUT OF SCOPE</v>
      </c>
      <c r="S761" s="26" t="str">
        <f aca="false">IF(M761=0,"",IFERROR(INDEX('Source - Billing Aug26'!$C$5:$C$773,MATCH(A761,'Source - Billing Aug26'!$E$5:$E$773,0)),""))</f>
        <v/>
      </c>
    </row>
    <row r="762" customFormat="false" ht="15" hidden="false" customHeight="true" outlineLevel="0" collapsed="false">
      <c r="A762" s="26" t="str">
        <f aca="false">'Source - Inventory'!A752</f>
        <v>GW-0108</v>
      </c>
      <c r="B762" s="26" t="str">
        <f aca="false">'Source - Inventory'!B752</f>
        <v>Gullwing</v>
      </c>
      <c r="C762" s="26" t="str">
        <f aca="false">'Source - Inventory'!G752</f>
        <v>OPEN</v>
      </c>
      <c r="D762" s="26" t="str">
        <f aca="false">'Source - Inventory'!J752</f>
        <v>OCCUPIED</v>
      </c>
      <c r="E762" s="26" t="str">
        <f aca="false">'Source - Inventory'!L752</f>
        <v>WL-02927</v>
      </c>
      <c r="F762" s="26" t="str">
        <f aca="false">'Source - Inventory'!M752</f>
        <v>Jonathon Jones</v>
      </c>
      <c r="G762" s="26" t="n">
        <f aca="false">'Source - Inventory'!E752</f>
        <v>32</v>
      </c>
      <c r="H762" s="28" t="n">
        <f aca="false">'Source - Inventory'!O752</f>
        <v>46.9</v>
      </c>
      <c r="I762" s="28" t="n">
        <f aca="false">IF(D762="OCCUPIED",ROUNDUP(H762,0),"")</f>
        <v>47</v>
      </c>
      <c r="J762" s="28" t="n">
        <f aca="false">IF(D762="OCCUPIED",MAX(G762,I762),"")</f>
        <v>47</v>
      </c>
      <c r="K762" s="28" t="n">
        <f aca="false">IF(D762&lt;&gt;"OCCUPIED","",IF(C762="COVERED",Covered_Rate,Open_Rate))</f>
        <v>7.55</v>
      </c>
      <c r="L762" s="39" t="n">
        <f aca="false">IF(D762="OCCUPIED",J762*K762,"")</f>
        <v>354.85</v>
      </c>
      <c r="M762" s="26" t="n">
        <f aca="false">IF(D762&lt;&gt;"OCCUPIED","",COUNTIFS('Source - Billing Aug26'!$E$5:$E$773,A762,'Source - Billing Aug26'!$B$5:$B$773,Billing_Month,'Source - Billing Aug26'!$H$5:$H$773,"MONTHLY_MOORAGE"))</f>
        <v>1</v>
      </c>
      <c r="N762" s="28" t="n">
        <f aca="false">IF(M762=0,"",SUMIFS('Source - Billing Aug26'!$I$5:$I$773,'Source - Billing Aug26'!$E$5:$E$773,A762,'Source - Billing Aug26'!$B$5:$B$773,Billing_Month,'Source - Billing Aug26'!$H$5:$H$773,"MONTHLY_MOORAGE"))</f>
        <v>47</v>
      </c>
      <c r="O762" s="28" t="n">
        <f aca="false">IF(M762=0,"",SUMIFS('Source - Billing Aug26'!$L$5:$L$773,'Source - Billing Aug26'!$E$5:$E$773,A762,'Source - Billing Aug26'!$B$5:$B$773,Billing_Month,'Source - Billing Aug26'!$H$5:$H$773,"MONTHLY_MOORAGE"))</f>
        <v>7.55</v>
      </c>
      <c r="P762" s="39" t="n">
        <f aca="false">IF(D762&lt;&gt;"OCCUPIED","",SUMIFS('Source - Billing Aug26'!$M$5:$M$773,'Source - Billing Aug26'!$E$5:$E$773,A762,'Source - Billing Aug26'!$B$5:$B$773,Billing_Month,'Source - Billing Aug26'!$H$5:$H$773,"MONTHLY_MOORAGE"))</f>
        <v>354.85</v>
      </c>
      <c r="Q762" s="39" t="n">
        <f aca="false">IF(D762&lt;&gt;"OCCUPIED","",P762-L762)</f>
        <v>0</v>
      </c>
      <c r="R762" s="26" t="str">
        <f aca="false">IF(D762&lt;&gt;"OCCUPIED","OUT OF SCOPE",IF(M762=0,"MISSING AUGUST BILL",IF(M762&gt;1,"DUPLICATE BILL",IF(ABS(Q762)&lt;0.01,"MATCH",IF(Q762&gt;0,"OVERBILLED","UNDERBILLED")))))</f>
        <v>MATCH</v>
      </c>
      <c r="S762" s="26" t="str">
        <f aca="false">IF(M762=0,"",IFERROR(INDEX('Source - Billing Aug26'!$C$5:$C$773,MATCH(A762,'Source - Billing Aug26'!$E$5:$E$773,0)),""))</f>
        <v>AC-GW-0108</v>
      </c>
    </row>
    <row r="763" customFormat="false" ht="15" hidden="false" customHeight="true" outlineLevel="0" collapsed="false">
      <c r="A763" s="26" t="str">
        <f aca="false">'Source - Inventory'!A753</f>
        <v>GW-0109</v>
      </c>
      <c r="B763" s="26" t="str">
        <f aca="false">'Source - Inventory'!B753</f>
        <v>Gullwing</v>
      </c>
      <c r="C763" s="26" t="str">
        <f aca="false">'Source - Inventory'!G753</f>
        <v>OPEN</v>
      </c>
      <c r="D763" s="26" t="str">
        <f aca="false">'Source - Inventory'!J753</f>
        <v>OCCUPIED</v>
      </c>
      <c r="E763" s="26" t="str">
        <f aca="false">'Source - Inventory'!L753</f>
        <v>WL-02979</v>
      </c>
      <c r="F763" s="26" t="str">
        <f aca="false">'Source - Inventory'!M753</f>
        <v>Catherine Reed</v>
      </c>
      <c r="G763" s="26" t="n">
        <f aca="false">'Source - Inventory'!E753</f>
        <v>28</v>
      </c>
      <c r="H763" s="28" t="n">
        <f aca="false">'Source - Inventory'!O753</f>
        <v>55</v>
      </c>
      <c r="I763" s="28" t="n">
        <f aca="false">IF(D763="OCCUPIED",ROUNDUP(H763,0),"")</f>
        <v>55</v>
      </c>
      <c r="J763" s="28" t="n">
        <f aca="false">IF(D763="OCCUPIED",MAX(G763,I763),"")</f>
        <v>55</v>
      </c>
      <c r="K763" s="28" t="n">
        <f aca="false">IF(D763&lt;&gt;"OCCUPIED","",IF(C763="COVERED",Covered_Rate,Open_Rate))</f>
        <v>7.55</v>
      </c>
      <c r="L763" s="39" t="n">
        <f aca="false">IF(D763="OCCUPIED",J763*K763,"")</f>
        <v>415.25</v>
      </c>
      <c r="M763" s="26" t="n">
        <f aca="false">IF(D763&lt;&gt;"OCCUPIED","",COUNTIFS('Source - Billing Aug26'!$E$5:$E$773,A763,'Source - Billing Aug26'!$B$5:$B$773,Billing_Month,'Source - Billing Aug26'!$H$5:$H$773,"MONTHLY_MOORAGE"))</f>
        <v>1</v>
      </c>
      <c r="N763" s="28" t="n">
        <f aca="false">IF(M763=0,"",SUMIFS('Source - Billing Aug26'!$I$5:$I$773,'Source - Billing Aug26'!$E$5:$E$773,A763,'Source - Billing Aug26'!$B$5:$B$773,Billing_Month,'Source - Billing Aug26'!$H$5:$H$773,"MONTHLY_MOORAGE"))</f>
        <v>55</v>
      </c>
      <c r="O763" s="28" t="n">
        <f aca="false">IF(M763=0,"",SUMIFS('Source - Billing Aug26'!$L$5:$L$773,'Source - Billing Aug26'!$E$5:$E$773,A763,'Source - Billing Aug26'!$B$5:$B$773,Billing_Month,'Source - Billing Aug26'!$H$5:$H$773,"MONTHLY_MOORAGE"))</f>
        <v>7.55</v>
      </c>
      <c r="P763" s="39" t="n">
        <f aca="false">IF(D763&lt;&gt;"OCCUPIED","",SUMIFS('Source - Billing Aug26'!$M$5:$M$773,'Source - Billing Aug26'!$E$5:$E$773,A763,'Source - Billing Aug26'!$B$5:$B$773,Billing_Month,'Source - Billing Aug26'!$H$5:$H$773,"MONTHLY_MOORAGE"))</f>
        <v>415.25</v>
      </c>
      <c r="Q763" s="39" t="n">
        <f aca="false">IF(D763&lt;&gt;"OCCUPIED","",P763-L763)</f>
        <v>0</v>
      </c>
      <c r="R763" s="26" t="str">
        <f aca="false">IF(D763&lt;&gt;"OCCUPIED","OUT OF SCOPE",IF(M763=0,"MISSING AUGUST BILL",IF(M763&gt;1,"DUPLICATE BILL",IF(ABS(Q763)&lt;0.01,"MATCH",IF(Q763&gt;0,"OVERBILLED","UNDERBILLED")))))</f>
        <v>MATCH</v>
      </c>
      <c r="S763" s="26" t="str">
        <f aca="false">IF(M763=0,"",IFERROR(INDEX('Source - Billing Aug26'!$C$5:$C$773,MATCH(A763,'Source - Billing Aug26'!$E$5:$E$773,0)),""))</f>
        <v>AC-GW-0109</v>
      </c>
    </row>
    <row r="764" customFormat="false" ht="15" hidden="false" customHeight="true" outlineLevel="0" collapsed="false">
      <c r="A764" s="26" t="str">
        <f aca="false">'Source - Inventory'!A754</f>
        <v>GW-0110</v>
      </c>
      <c r="B764" s="26" t="str">
        <f aca="false">'Source - Inventory'!B754</f>
        <v>Gullwing</v>
      </c>
      <c r="C764" s="26" t="str">
        <f aca="false">'Source - Inventory'!G754</f>
        <v>OPEN</v>
      </c>
      <c r="D764" s="26" t="str">
        <f aca="false">'Source - Inventory'!J754</f>
        <v>OCCUPIED</v>
      </c>
      <c r="E764" s="26" t="str">
        <f aca="false">'Source - Inventory'!L754</f>
        <v>WL-02479</v>
      </c>
      <c r="F764" s="26" t="str">
        <f aca="false">'Source - Inventory'!M754</f>
        <v>Jeremy Aguirre</v>
      </c>
      <c r="G764" s="26" t="n">
        <f aca="false">'Source - Inventory'!E754</f>
        <v>80</v>
      </c>
      <c r="H764" s="28" t="n">
        <f aca="false">'Source - Inventory'!O754</f>
        <v>42.1</v>
      </c>
      <c r="I764" s="28" t="n">
        <f aca="false">IF(D764="OCCUPIED",ROUNDUP(H764,0),"")</f>
        <v>43</v>
      </c>
      <c r="J764" s="28" t="n">
        <f aca="false">IF(D764="OCCUPIED",MAX(G764,I764),"")</f>
        <v>80</v>
      </c>
      <c r="K764" s="28" t="n">
        <f aca="false">IF(D764&lt;&gt;"OCCUPIED","",IF(C764="COVERED",Covered_Rate,Open_Rate))</f>
        <v>7.55</v>
      </c>
      <c r="L764" s="39" t="n">
        <f aca="false">IF(D764="OCCUPIED",J764*K764,"")</f>
        <v>604</v>
      </c>
      <c r="M764" s="26" t="n">
        <f aca="false">IF(D764&lt;&gt;"OCCUPIED","",COUNTIFS('Source - Billing Aug26'!$E$5:$E$773,A764,'Source - Billing Aug26'!$B$5:$B$773,Billing_Month,'Source - Billing Aug26'!$H$5:$H$773,"MONTHLY_MOORAGE"))</f>
        <v>1</v>
      </c>
      <c r="N764" s="28" t="n">
        <f aca="false">IF(M764=0,"",SUMIFS('Source - Billing Aug26'!$I$5:$I$773,'Source - Billing Aug26'!$E$5:$E$773,A764,'Source - Billing Aug26'!$B$5:$B$773,Billing_Month,'Source - Billing Aug26'!$H$5:$H$773,"MONTHLY_MOORAGE"))</f>
        <v>80</v>
      </c>
      <c r="O764" s="28" t="n">
        <f aca="false">IF(M764=0,"",SUMIFS('Source - Billing Aug26'!$L$5:$L$773,'Source - Billing Aug26'!$E$5:$E$773,A764,'Source - Billing Aug26'!$B$5:$B$773,Billing_Month,'Source - Billing Aug26'!$H$5:$H$773,"MONTHLY_MOORAGE"))</f>
        <v>7.55</v>
      </c>
      <c r="P764" s="39" t="n">
        <f aca="false">IF(D764&lt;&gt;"OCCUPIED","",SUMIFS('Source - Billing Aug26'!$M$5:$M$773,'Source - Billing Aug26'!$E$5:$E$773,A764,'Source - Billing Aug26'!$B$5:$B$773,Billing_Month,'Source - Billing Aug26'!$H$5:$H$773,"MONTHLY_MOORAGE"))</f>
        <v>604</v>
      </c>
      <c r="Q764" s="39" t="n">
        <f aca="false">IF(D764&lt;&gt;"OCCUPIED","",P764-L764)</f>
        <v>0</v>
      </c>
      <c r="R764" s="26" t="str">
        <f aca="false">IF(D764&lt;&gt;"OCCUPIED","OUT OF SCOPE",IF(M764=0,"MISSING AUGUST BILL",IF(M764&gt;1,"DUPLICATE BILL",IF(ABS(Q764)&lt;0.01,"MATCH",IF(Q764&gt;0,"OVERBILLED","UNDERBILLED")))))</f>
        <v>MATCH</v>
      </c>
      <c r="S764" s="26" t="str">
        <f aca="false">IF(M764=0,"",IFERROR(INDEX('Source - Billing Aug26'!$C$5:$C$773,MATCH(A764,'Source - Billing Aug26'!$E$5:$E$773,0)),""))</f>
        <v>AC-GW-0110</v>
      </c>
    </row>
    <row r="765" customFormat="false" ht="15" hidden="false" customHeight="true" outlineLevel="0" collapsed="false">
      <c r="A765" s="26" t="str">
        <f aca="false">'Source - Inventory'!A755</f>
        <v>GW-0111</v>
      </c>
      <c r="B765" s="26" t="str">
        <f aca="false">'Source - Inventory'!B755</f>
        <v>Gullwing</v>
      </c>
      <c r="C765" s="26" t="str">
        <f aca="false">'Source - Inventory'!G755</f>
        <v>OPEN</v>
      </c>
      <c r="D765" s="26" t="str">
        <f aca="false">'Source - Inventory'!J755</f>
        <v>OCCUPIED</v>
      </c>
      <c r="E765" s="26" t="str">
        <f aca="false">'Source - Inventory'!L755</f>
        <v>WL-03229</v>
      </c>
      <c r="F765" s="26" t="str">
        <f aca="false">'Source - Inventory'!M755</f>
        <v>Monica Alvarez</v>
      </c>
      <c r="G765" s="26" t="n">
        <f aca="false">'Source - Inventory'!E755</f>
        <v>28</v>
      </c>
      <c r="H765" s="28" t="n">
        <f aca="false">'Source - Inventory'!O755</f>
        <v>59.8</v>
      </c>
      <c r="I765" s="28" t="n">
        <f aca="false">IF(D765="OCCUPIED",ROUNDUP(H765,0),"")</f>
        <v>60</v>
      </c>
      <c r="J765" s="28" t="n">
        <f aca="false">IF(D765="OCCUPIED",MAX(G765,I765),"")</f>
        <v>60</v>
      </c>
      <c r="K765" s="28" t="n">
        <f aca="false">IF(D765&lt;&gt;"OCCUPIED","",IF(C765="COVERED",Covered_Rate,Open_Rate))</f>
        <v>7.55</v>
      </c>
      <c r="L765" s="39" t="n">
        <f aca="false">IF(D765="OCCUPIED",J765*K765,"")</f>
        <v>453</v>
      </c>
      <c r="M765" s="26" t="n">
        <f aca="false">IF(D765&lt;&gt;"OCCUPIED","",COUNTIFS('Source - Billing Aug26'!$E$5:$E$773,A765,'Source - Billing Aug26'!$B$5:$B$773,Billing_Month,'Source - Billing Aug26'!$H$5:$H$773,"MONTHLY_MOORAGE"))</f>
        <v>1</v>
      </c>
      <c r="N765" s="28" t="n">
        <f aca="false">IF(M765=0,"",SUMIFS('Source - Billing Aug26'!$I$5:$I$773,'Source - Billing Aug26'!$E$5:$E$773,A765,'Source - Billing Aug26'!$B$5:$B$773,Billing_Month,'Source - Billing Aug26'!$H$5:$H$773,"MONTHLY_MOORAGE"))</f>
        <v>60</v>
      </c>
      <c r="O765" s="28" t="n">
        <f aca="false">IF(M765=0,"",SUMIFS('Source - Billing Aug26'!$L$5:$L$773,'Source - Billing Aug26'!$E$5:$E$773,A765,'Source - Billing Aug26'!$B$5:$B$773,Billing_Month,'Source - Billing Aug26'!$H$5:$H$773,"MONTHLY_MOORAGE"))</f>
        <v>7.55</v>
      </c>
      <c r="P765" s="39" t="n">
        <f aca="false">IF(D765&lt;&gt;"OCCUPIED","",SUMIFS('Source - Billing Aug26'!$M$5:$M$773,'Source - Billing Aug26'!$E$5:$E$773,A765,'Source - Billing Aug26'!$B$5:$B$773,Billing_Month,'Source - Billing Aug26'!$H$5:$H$773,"MONTHLY_MOORAGE"))</f>
        <v>453</v>
      </c>
      <c r="Q765" s="39" t="n">
        <f aca="false">IF(D765&lt;&gt;"OCCUPIED","",P765-L765)</f>
        <v>0</v>
      </c>
      <c r="R765" s="26" t="str">
        <f aca="false">IF(D765&lt;&gt;"OCCUPIED","OUT OF SCOPE",IF(M765=0,"MISSING AUGUST BILL",IF(M765&gt;1,"DUPLICATE BILL",IF(ABS(Q765)&lt;0.01,"MATCH",IF(Q765&gt;0,"OVERBILLED","UNDERBILLED")))))</f>
        <v>MATCH</v>
      </c>
      <c r="S765" s="26" t="str">
        <f aca="false">IF(M765=0,"",IFERROR(INDEX('Source - Billing Aug26'!$C$5:$C$773,MATCH(A765,'Source - Billing Aug26'!$E$5:$E$773,0)),""))</f>
        <v>AC-GW-0111</v>
      </c>
    </row>
    <row r="766" customFormat="false" ht="15" hidden="false" customHeight="true" outlineLevel="0" collapsed="false">
      <c r="A766" s="26" t="str">
        <f aca="false">'Source - Inventory'!A756</f>
        <v>GW-0112</v>
      </c>
      <c r="B766" s="26" t="str">
        <f aca="false">'Source - Inventory'!B756</f>
        <v>Gullwing</v>
      </c>
      <c r="C766" s="26" t="str">
        <f aca="false">'Source - Inventory'!G756</f>
        <v>OPEN</v>
      </c>
      <c r="D766" s="26" t="str">
        <f aca="false">'Source - Inventory'!J756</f>
        <v>OCCUPIED</v>
      </c>
      <c r="E766" s="26" t="str">
        <f aca="false">'Source - Inventory'!L756</f>
        <v>WL-01208</v>
      </c>
      <c r="F766" s="26" t="str">
        <f aca="false">'Source - Inventory'!M756</f>
        <v>Nicholas Lewis</v>
      </c>
      <c r="G766" s="26" t="n">
        <f aca="false">'Source - Inventory'!E756</f>
        <v>32</v>
      </c>
      <c r="H766" s="28" t="n">
        <f aca="false">'Source - Inventory'!O756</f>
        <v>19.8</v>
      </c>
      <c r="I766" s="28" t="n">
        <f aca="false">IF(D766="OCCUPIED",ROUNDUP(H766,0),"")</f>
        <v>20</v>
      </c>
      <c r="J766" s="28" t="n">
        <f aca="false">IF(D766="OCCUPIED",MAX(G766,I766),"")</f>
        <v>32</v>
      </c>
      <c r="K766" s="28" t="n">
        <f aca="false">IF(D766&lt;&gt;"OCCUPIED","",IF(C766="COVERED",Covered_Rate,Open_Rate))</f>
        <v>7.55</v>
      </c>
      <c r="L766" s="39" t="n">
        <f aca="false">IF(D766="OCCUPIED",J766*K766,"")</f>
        <v>241.6</v>
      </c>
      <c r="M766" s="26" t="n">
        <f aca="false">IF(D766&lt;&gt;"OCCUPIED","",COUNTIFS('Source - Billing Aug26'!$E$5:$E$773,A766,'Source - Billing Aug26'!$B$5:$B$773,Billing_Month,'Source - Billing Aug26'!$H$5:$H$773,"MONTHLY_MOORAGE"))</f>
        <v>1</v>
      </c>
      <c r="N766" s="28" t="n">
        <f aca="false">IF(M766=0,"",SUMIFS('Source - Billing Aug26'!$I$5:$I$773,'Source - Billing Aug26'!$E$5:$E$773,A766,'Source - Billing Aug26'!$B$5:$B$773,Billing_Month,'Source - Billing Aug26'!$H$5:$H$773,"MONTHLY_MOORAGE"))</f>
        <v>32</v>
      </c>
      <c r="O766" s="28" t="n">
        <f aca="false">IF(M766=0,"",SUMIFS('Source - Billing Aug26'!$L$5:$L$773,'Source - Billing Aug26'!$E$5:$E$773,A766,'Source - Billing Aug26'!$B$5:$B$773,Billing_Month,'Source - Billing Aug26'!$H$5:$H$773,"MONTHLY_MOORAGE"))</f>
        <v>7.55</v>
      </c>
      <c r="P766" s="39" t="n">
        <f aca="false">IF(D766&lt;&gt;"OCCUPIED","",SUMIFS('Source - Billing Aug26'!$M$5:$M$773,'Source - Billing Aug26'!$E$5:$E$773,A766,'Source - Billing Aug26'!$B$5:$B$773,Billing_Month,'Source - Billing Aug26'!$H$5:$H$773,"MONTHLY_MOORAGE"))</f>
        <v>241.6</v>
      </c>
      <c r="Q766" s="39" t="n">
        <f aca="false">IF(D766&lt;&gt;"OCCUPIED","",P766-L766)</f>
        <v>0</v>
      </c>
      <c r="R766" s="26" t="str">
        <f aca="false">IF(D766&lt;&gt;"OCCUPIED","OUT OF SCOPE",IF(M766=0,"MISSING AUGUST BILL",IF(M766&gt;1,"DUPLICATE BILL",IF(ABS(Q766)&lt;0.01,"MATCH",IF(Q766&gt;0,"OVERBILLED","UNDERBILLED")))))</f>
        <v>MATCH</v>
      </c>
      <c r="S766" s="26" t="str">
        <f aca="false">IF(M766=0,"",IFERROR(INDEX('Source - Billing Aug26'!$C$5:$C$773,MATCH(A766,'Source - Billing Aug26'!$E$5:$E$773,0)),""))</f>
        <v>AC-GW-0112</v>
      </c>
    </row>
    <row r="767" customFormat="false" ht="15" hidden="false" customHeight="true" outlineLevel="0" collapsed="false">
      <c r="A767" s="26" t="str">
        <f aca="false">'Source - Inventory'!A757</f>
        <v>GW-0113</v>
      </c>
      <c r="B767" s="26" t="str">
        <f aca="false">'Source - Inventory'!B757</f>
        <v>Gullwing</v>
      </c>
      <c r="C767" s="26" t="str">
        <f aca="false">'Source - Inventory'!G757</f>
        <v>OPEN</v>
      </c>
      <c r="D767" s="26" t="str">
        <f aca="false">'Source - Inventory'!J757</f>
        <v>OCCUPIED</v>
      </c>
      <c r="E767" s="26" t="str">
        <f aca="false">'Source - Inventory'!L757</f>
        <v>WL-01259</v>
      </c>
      <c r="F767" s="26" t="str">
        <f aca="false">'Source - Inventory'!M757</f>
        <v>Sara Avery</v>
      </c>
      <c r="G767" s="26" t="n">
        <f aca="false">'Source - Inventory'!E757</f>
        <v>45</v>
      </c>
      <c r="H767" s="28" t="n">
        <f aca="false">'Source - Inventory'!O757</f>
        <v>45.1</v>
      </c>
      <c r="I767" s="28" t="n">
        <f aca="false">IF(D767="OCCUPIED",ROUNDUP(H767,0),"")</f>
        <v>46</v>
      </c>
      <c r="J767" s="28" t="n">
        <f aca="false">IF(D767="OCCUPIED",MAX(G767,I767),"")</f>
        <v>46</v>
      </c>
      <c r="K767" s="28" t="n">
        <f aca="false">IF(D767&lt;&gt;"OCCUPIED","",IF(C767="COVERED",Covered_Rate,Open_Rate))</f>
        <v>7.55</v>
      </c>
      <c r="L767" s="39" t="n">
        <f aca="false">IF(D767="OCCUPIED",J767*K767,"")</f>
        <v>347.3</v>
      </c>
      <c r="M767" s="26" t="n">
        <f aca="false">IF(D767&lt;&gt;"OCCUPIED","",COUNTIFS('Source - Billing Aug26'!$E$5:$E$773,A767,'Source - Billing Aug26'!$B$5:$B$773,Billing_Month,'Source - Billing Aug26'!$H$5:$H$773,"MONTHLY_MOORAGE"))</f>
        <v>1</v>
      </c>
      <c r="N767" s="28" t="n">
        <f aca="false">IF(M767=0,"",SUMIFS('Source - Billing Aug26'!$I$5:$I$773,'Source - Billing Aug26'!$E$5:$E$773,A767,'Source - Billing Aug26'!$B$5:$B$773,Billing_Month,'Source - Billing Aug26'!$H$5:$H$773,"MONTHLY_MOORAGE"))</f>
        <v>46</v>
      </c>
      <c r="O767" s="28" t="n">
        <f aca="false">IF(M767=0,"",SUMIFS('Source - Billing Aug26'!$L$5:$L$773,'Source - Billing Aug26'!$E$5:$E$773,A767,'Source - Billing Aug26'!$B$5:$B$773,Billing_Month,'Source - Billing Aug26'!$H$5:$H$773,"MONTHLY_MOORAGE"))</f>
        <v>7.55</v>
      </c>
      <c r="P767" s="39" t="n">
        <f aca="false">IF(D767&lt;&gt;"OCCUPIED","",SUMIFS('Source - Billing Aug26'!$M$5:$M$773,'Source - Billing Aug26'!$E$5:$E$773,A767,'Source - Billing Aug26'!$B$5:$B$773,Billing_Month,'Source - Billing Aug26'!$H$5:$H$773,"MONTHLY_MOORAGE"))</f>
        <v>347.3</v>
      </c>
      <c r="Q767" s="39" t="n">
        <f aca="false">IF(D767&lt;&gt;"OCCUPIED","",P767-L767)</f>
        <v>0</v>
      </c>
      <c r="R767" s="26" t="str">
        <f aca="false">IF(D767&lt;&gt;"OCCUPIED","OUT OF SCOPE",IF(M767=0,"MISSING AUGUST BILL",IF(M767&gt;1,"DUPLICATE BILL",IF(ABS(Q767)&lt;0.01,"MATCH",IF(Q767&gt;0,"OVERBILLED","UNDERBILLED")))))</f>
        <v>MATCH</v>
      </c>
      <c r="S767" s="26" t="str">
        <f aca="false">IF(M767=0,"",IFERROR(INDEX('Source - Billing Aug26'!$C$5:$C$773,MATCH(A767,'Source - Billing Aug26'!$E$5:$E$773,0)),""))</f>
        <v>AC-GW-0113</v>
      </c>
    </row>
    <row r="768" customFormat="false" ht="15" hidden="false" customHeight="true" outlineLevel="0" collapsed="false">
      <c r="A768" s="26" t="str">
        <f aca="false">'Source - Inventory'!A758</f>
        <v>GW-0114</v>
      </c>
      <c r="B768" s="26" t="str">
        <f aca="false">'Source - Inventory'!B758</f>
        <v>Gullwing</v>
      </c>
      <c r="C768" s="26" t="str">
        <f aca="false">'Source - Inventory'!G758</f>
        <v>OPEN</v>
      </c>
      <c r="D768" s="26" t="str">
        <f aca="false">'Source - Inventory'!J758</f>
        <v>OCCUPIED</v>
      </c>
      <c r="E768" s="26" t="str">
        <f aca="false">'Source - Inventory'!L758</f>
        <v>WL-02985</v>
      </c>
      <c r="F768" s="26" t="str">
        <f aca="false">'Source - Inventory'!M758</f>
        <v>Francisco Benjamin</v>
      </c>
      <c r="G768" s="26" t="n">
        <f aca="false">'Source - Inventory'!E758</f>
        <v>24</v>
      </c>
      <c r="H768" s="28" t="n">
        <f aca="false">'Source - Inventory'!O758</f>
        <v>36.6</v>
      </c>
      <c r="I768" s="28" t="n">
        <f aca="false">IF(D768="OCCUPIED",ROUNDUP(H768,0),"")</f>
        <v>37</v>
      </c>
      <c r="J768" s="28" t="n">
        <f aca="false">IF(D768="OCCUPIED",MAX(G768,I768),"")</f>
        <v>37</v>
      </c>
      <c r="K768" s="28" t="n">
        <f aca="false">IF(D768&lt;&gt;"OCCUPIED","",IF(C768="COVERED",Covered_Rate,Open_Rate))</f>
        <v>7.55</v>
      </c>
      <c r="L768" s="39" t="n">
        <f aca="false">IF(D768="OCCUPIED",J768*K768,"")</f>
        <v>279.35</v>
      </c>
      <c r="M768" s="26" t="n">
        <f aca="false">IF(D768&lt;&gt;"OCCUPIED","",COUNTIFS('Source - Billing Aug26'!$E$5:$E$773,A768,'Source - Billing Aug26'!$B$5:$B$773,Billing_Month,'Source - Billing Aug26'!$H$5:$H$773,"MONTHLY_MOORAGE"))</f>
        <v>1</v>
      </c>
      <c r="N768" s="28" t="n">
        <f aca="false">IF(M768=0,"",SUMIFS('Source - Billing Aug26'!$I$5:$I$773,'Source - Billing Aug26'!$E$5:$E$773,A768,'Source - Billing Aug26'!$B$5:$B$773,Billing_Month,'Source - Billing Aug26'!$H$5:$H$773,"MONTHLY_MOORAGE"))</f>
        <v>37</v>
      </c>
      <c r="O768" s="28" t="n">
        <f aca="false">IF(M768=0,"",SUMIFS('Source - Billing Aug26'!$L$5:$L$773,'Source - Billing Aug26'!$E$5:$E$773,A768,'Source - Billing Aug26'!$B$5:$B$773,Billing_Month,'Source - Billing Aug26'!$H$5:$H$773,"MONTHLY_MOORAGE"))</f>
        <v>7.55</v>
      </c>
      <c r="P768" s="39" t="n">
        <f aca="false">IF(D768&lt;&gt;"OCCUPIED","",SUMIFS('Source - Billing Aug26'!$M$5:$M$773,'Source - Billing Aug26'!$E$5:$E$773,A768,'Source - Billing Aug26'!$B$5:$B$773,Billing_Month,'Source - Billing Aug26'!$H$5:$H$773,"MONTHLY_MOORAGE"))</f>
        <v>279.35</v>
      </c>
      <c r="Q768" s="39" t="n">
        <f aca="false">IF(D768&lt;&gt;"OCCUPIED","",P768-L768)</f>
        <v>0</v>
      </c>
      <c r="R768" s="26" t="str">
        <f aca="false">IF(D768&lt;&gt;"OCCUPIED","OUT OF SCOPE",IF(M768=0,"MISSING AUGUST BILL",IF(M768&gt;1,"DUPLICATE BILL",IF(ABS(Q768)&lt;0.01,"MATCH",IF(Q768&gt;0,"OVERBILLED","UNDERBILLED")))))</f>
        <v>MATCH</v>
      </c>
      <c r="S768" s="26" t="str">
        <f aca="false">IF(M768=0,"",IFERROR(INDEX('Source - Billing Aug26'!$C$5:$C$773,MATCH(A768,'Source - Billing Aug26'!$E$5:$E$773,0)),""))</f>
        <v>AC-GW-0114</v>
      </c>
    </row>
    <row r="769" customFormat="false" ht="15" hidden="false" customHeight="true" outlineLevel="0" collapsed="false">
      <c r="A769" s="26" t="str">
        <f aca="false">'Source - Inventory'!A759</f>
        <v>GW-0115</v>
      </c>
      <c r="B769" s="26" t="str">
        <f aca="false">'Source - Inventory'!B759</f>
        <v>Gullwing</v>
      </c>
      <c r="C769" s="26" t="str">
        <f aca="false">'Source - Inventory'!G759</f>
        <v>OPEN</v>
      </c>
      <c r="D769" s="26" t="str">
        <f aca="false">'Source - Inventory'!J759</f>
        <v>OCCUPIED</v>
      </c>
      <c r="E769" s="26" t="str">
        <f aca="false">'Source - Inventory'!L759</f>
        <v>WL-01610</v>
      </c>
      <c r="F769" s="26" t="str">
        <f aca="false">'Source - Inventory'!M759</f>
        <v>Anthony Johnson</v>
      </c>
      <c r="G769" s="26" t="n">
        <f aca="false">'Source - Inventory'!E759</f>
        <v>50</v>
      </c>
      <c r="H769" s="28" t="n">
        <f aca="false">'Source - Inventory'!O759</f>
        <v>26.4</v>
      </c>
      <c r="I769" s="28" t="n">
        <f aca="false">IF(D769="OCCUPIED",ROUNDUP(H769,0),"")</f>
        <v>27</v>
      </c>
      <c r="J769" s="28" t="n">
        <f aca="false">IF(D769="OCCUPIED",MAX(G769,I769),"")</f>
        <v>50</v>
      </c>
      <c r="K769" s="28" t="n">
        <f aca="false">IF(D769&lt;&gt;"OCCUPIED","",IF(C769="COVERED",Covered_Rate,Open_Rate))</f>
        <v>7.55</v>
      </c>
      <c r="L769" s="39" t="n">
        <f aca="false">IF(D769="OCCUPIED",J769*K769,"")</f>
        <v>377.5</v>
      </c>
      <c r="M769" s="26" t="n">
        <f aca="false">IF(D769&lt;&gt;"OCCUPIED","",COUNTIFS('Source - Billing Aug26'!$E$5:$E$773,A769,'Source - Billing Aug26'!$B$5:$B$773,Billing_Month,'Source - Billing Aug26'!$H$5:$H$773,"MONTHLY_MOORAGE"))</f>
        <v>1</v>
      </c>
      <c r="N769" s="28" t="n">
        <f aca="false">IF(M769=0,"",SUMIFS('Source - Billing Aug26'!$I$5:$I$773,'Source - Billing Aug26'!$E$5:$E$773,A769,'Source - Billing Aug26'!$B$5:$B$773,Billing_Month,'Source - Billing Aug26'!$H$5:$H$773,"MONTHLY_MOORAGE"))</f>
        <v>50</v>
      </c>
      <c r="O769" s="28" t="n">
        <f aca="false">IF(M769=0,"",SUMIFS('Source - Billing Aug26'!$L$5:$L$773,'Source - Billing Aug26'!$E$5:$E$773,A769,'Source - Billing Aug26'!$B$5:$B$773,Billing_Month,'Source - Billing Aug26'!$H$5:$H$773,"MONTHLY_MOORAGE"))</f>
        <v>7.55</v>
      </c>
      <c r="P769" s="39" t="n">
        <f aca="false">IF(D769&lt;&gt;"OCCUPIED","",SUMIFS('Source - Billing Aug26'!$M$5:$M$773,'Source - Billing Aug26'!$E$5:$E$773,A769,'Source - Billing Aug26'!$B$5:$B$773,Billing_Month,'Source - Billing Aug26'!$H$5:$H$773,"MONTHLY_MOORAGE"))</f>
        <v>377.5</v>
      </c>
      <c r="Q769" s="39" t="n">
        <f aca="false">IF(D769&lt;&gt;"OCCUPIED","",P769-L769)</f>
        <v>0</v>
      </c>
      <c r="R769" s="26" t="str">
        <f aca="false">IF(D769&lt;&gt;"OCCUPIED","OUT OF SCOPE",IF(M769=0,"MISSING AUGUST BILL",IF(M769&gt;1,"DUPLICATE BILL",IF(ABS(Q769)&lt;0.01,"MATCH",IF(Q769&gt;0,"OVERBILLED","UNDERBILLED")))))</f>
        <v>MATCH</v>
      </c>
      <c r="S769" s="26" t="str">
        <f aca="false">IF(M769=0,"",IFERROR(INDEX('Source - Billing Aug26'!$C$5:$C$773,MATCH(A769,'Source - Billing Aug26'!$E$5:$E$773,0)),""))</f>
        <v>AC-GW-0115</v>
      </c>
    </row>
    <row r="770" customFormat="false" ht="15" hidden="false" customHeight="true" outlineLevel="0" collapsed="false">
      <c r="A770" s="26" t="str">
        <f aca="false">'Source - Inventory'!A760</f>
        <v>GW-0116</v>
      </c>
      <c r="B770" s="26" t="str">
        <f aca="false">'Source - Inventory'!B760</f>
        <v>Gullwing</v>
      </c>
      <c r="C770" s="26" t="str">
        <f aca="false">'Source - Inventory'!G760</f>
        <v>OPEN</v>
      </c>
      <c r="D770" s="26" t="str">
        <f aca="false">'Source - Inventory'!J760</f>
        <v>OCCUPIED</v>
      </c>
      <c r="E770" s="26" t="str">
        <f aca="false">'Source - Inventory'!L760</f>
        <v>WL-02724</v>
      </c>
      <c r="F770" s="26" t="str">
        <f aca="false">'Source - Inventory'!M760</f>
        <v>Benjamin Hawkins</v>
      </c>
      <c r="G770" s="26" t="n">
        <f aca="false">'Source - Inventory'!E760</f>
        <v>32</v>
      </c>
      <c r="H770" s="28" t="n">
        <f aca="false">'Source - Inventory'!O760</f>
        <v>49.4</v>
      </c>
      <c r="I770" s="28" t="n">
        <f aca="false">IF(D770="OCCUPIED",ROUNDUP(H770,0),"")</f>
        <v>50</v>
      </c>
      <c r="J770" s="28" t="n">
        <f aca="false">IF(D770="OCCUPIED",MAX(G770,I770),"")</f>
        <v>50</v>
      </c>
      <c r="K770" s="28" t="n">
        <f aca="false">IF(D770&lt;&gt;"OCCUPIED","",IF(C770="COVERED",Covered_Rate,Open_Rate))</f>
        <v>7.55</v>
      </c>
      <c r="L770" s="39" t="n">
        <f aca="false">IF(D770="OCCUPIED",J770*K770,"")</f>
        <v>377.5</v>
      </c>
      <c r="M770" s="26" t="n">
        <f aca="false">IF(D770&lt;&gt;"OCCUPIED","",COUNTIFS('Source - Billing Aug26'!$E$5:$E$773,A770,'Source - Billing Aug26'!$B$5:$B$773,Billing_Month,'Source - Billing Aug26'!$H$5:$H$773,"MONTHLY_MOORAGE"))</f>
        <v>1</v>
      </c>
      <c r="N770" s="28" t="n">
        <f aca="false">IF(M770=0,"",SUMIFS('Source - Billing Aug26'!$I$5:$I$773,'Source - Billing Aug26'!$E$5:$E$773,A770,'Source - Billing Aug26'!$B$5:$B$773,Billing_Month,'Source - Billing Aug26'!$H$5:$H$773,"MONTHLY_MOORAGE"))</f>
        <v>50</v>
      </c>
      <c r="O770" s="28" t="n">
        <f aca="false">IF(M770=0,"",SUMIFS('Source - Billing Aug26'!$L$5:$L$773,'Source - Billing Aug26'!$E$5:$E$773,A770,'Source - Billing Aug26'!$B$5:$B$773,Billing_Month,'Source - Billing Aug26'!$H$5:$H$773,"MONTHLY_MOORAGE"))</f>
        <v>7.55</v>
      </c>
      <c r="P770" s="39" t="n">
        <f aca="false">IF(D770&lt;&gt;"OCCUPIED","",SUMIFS('Source - Billing Aug26'!$M$5:$M$773,'Source - Billing Aug26'!$E$5:$E$773,A770,'Source - Billing Aug26'!$B$5:$B$773,Billing_Month,'Source - Billing Aug26'!$H$5:$H$773,"MONTHLY_MOORAGE"))</f>
        <v>377.5</v>
      </c>
      <c r="Q770" s="39" t="n">
        <f aca="false">IF(D770&lt;&gt;"OCCUPIED","",P770-L770)</f>
        <v>0</v>
      </c>
      <c r="R770" s="26" t="str">
        <f aca="false">IF(D770&lt;&gt;"OCCUPIED","OUT OF SCOPE",IF(M770=0,"MISSING AUGUST BILL",IF(M770&gt;1,"DUPLICATE BILL",IF(ABS(Q770)&lt;0.01,"MATCH",IF(Q770&gt;0,"OVERBILLED","UNDERBILLED")))))</f>
        <v>MATCH</v>
      </c>
      <c r="S770" s="26" t="str">
        <f aca="false">IF(M770=0,"",IFERROR(INDEX('Source - Billing Aug26'!$C$5:$C$773,MATCH(A770,'Source - Billing Aug26'!$E$5:$E$773,0)),""))</f>
        <v>AC-GW-0116</v>
      </c>
    </row>
    <row r="771" customFormat="false" ht="15" hidden="false" customHeight="true" outlineLevel="0" collapsed="false">
      <c r="A771" s="26" t="str">
        <f aca="false">'Source - Inventory'!A761</f>
        <v>GW-0117</v>
      </c>
      <c r="B771" s="26" t="str">
        <f aca="false">'Source - Inventory'!B761</f>
        <v>Gullwing</v>
      </c>
      <c r="C771" s="26" t="str">
        <f aca="false">'Source - Inventory'!G761</f>
        <v>OPEN</v>
      </c>
      <c r="D771" s="26" t="str">
        <f aca="false">'Source - Inventory'!J761</f>
        <v>OCCUPIED</v>
      </c>
      <c r="E771" s="26" t="str">
        <f aca="false">'Source - Inventory'!L761</f>
        <v>WL-02588</v>
      </c>
      <c r="F771" s="26" t="str">
        <f aca="false">'Source - Inventory'!M761</f>
        <v>Laura Wiley</v>
      </c>
      <c r="G771" s="26" t="n">
        <f aca="false">'Source - Inventory'!E761</f>
        <v>50</v>
      </c>
      <c r="H771" s="28" t="n">
        <f aca="false">'Source - Inventory'!O761</f>
        <v>50</v>
      </c>
      <c r="I771" s="28" t="n">
        <f aca="false">IF(D771="OCCUPIED",ROUNDUP(H771,0),"")</f>
        <v>50</v>
      </c>
      <c r="J771" s="28" t="n">
        <f aca="false">IF(D771="OCCUPIED",MAX(G771,I771),"")</f>
        <v>50</v>
      </c>
      <c r="K771" s="28" t="n">
        <f aca="false">IF(D771&lt;&gt;"OCCUPIED","",IF(C771="COVERED",Covered_Rate,Open_Rate))</f>
        <v>7.55</v>
      </c>
      <c r="L771" s="39" t="n">
        <f aca="false">IF(D771="OCCUPIED",J771*K771,"")</f>
        <v>377.5</v>
      </c>
      <c r="M771" s="26" t="n">
        <f aca="false">IF(D771&lt;&gt;"OCCUPIED","",COUNTIFS('Source - Billing Aug26'!$E$5:$E$773,A771,'Source - Billing Aug26'!$B$5:$B$773,Billing_Month,'Source - Billing Aug26'!$H$5:$H$773,"MONTHLY_MOORAGE"))</f>
        <v>1</v>
      </c>
      <c r="N771" s="28" t="n">
        <f aca="false">IF(M771=0,"",SUMIFS('Source - Billing Aug26'!$I$5:$I$773,'Source - Billing Aug26'!$E$5:$E$773,A771,'Source - Billing Aug26'!$B$5:$B$773,Billing_Month,'Source - Billing Aug26'!$H$5:$H$773,"MONTHLY_MOORAGE"))</f>
        <v>50</v>
      </c>
      <c r="O771" s="28" t="n">
        <f aca="false">IF(M771=0,"",SUMIFS('Source - Billing Aug26'!$L$5:$L$773,'Source - Billing Aug26'!$E$5:$E$773,A771,'Source - Billing Aug26'!$B$5:$B$773,Billing_Month,'Source - Billing Aug26'!$H$5:$H$773,"MONTHLY_MOORAGE"))</f>
        <v>7.55</v>
      </c>
      <c r="P771" s="39" t="n">
        <f aca="false">IF(D771&lt;&gt;"OCCUPIED","",SUMIFS('Source - Billing Aug26'!$M$5:$M$773,'Source - Billing Aug26'!$E$5:$E$773,A771,'Source - Billing Aug26'!$B$5:$B$773,Billing_Month,'Source - Billing Aug26'!$H$5:$H$773,"MONTHLY_MOORAGE"))</f>
        <v>377.5</v>
      </c>
      <c r="Q771" s="39" t="n">
        <f aca="false">IF(D771&lt;&gt;"OCCUPIED","",P771-L771)</f>
        <v>0</v>
      </c>
      <c r="R771" s="26" t="str">
        <f aca="false">IF(D771&lt;&gt;"OCCUPIED","OUT OF SCOPE",IF(M771=0,"MISSING AUGUST BILL",IF(M771&gt;1,"DUPLICATE BILL",IF(ABS(Q771)&lt;0.01,"MATCH",IF(Q771&gt;0,"OVERBILLED","UNDERBILLED")))))</f>
        <v>MATCH</v>
      </c>
      <c r="S771" s="26" t="str">
        <f aca="false">IF(M771=0,"",IFERROR(INDEX('Source - Billing Aug26'!$C$5:$C$773,MATCH(A771,'Source - Billing Aug26'!$E$5:$E$773,0)),""))</f>
        <v>AC-GW-0117</v>
      </c>
    </row>
    <row r="772" customFormat="false" ht="15" hidden="false" customHeight="true" outlineLevel="0" collapsed="false">
      <c r="A772" s="26" t="str">
        <f aca="false">'Source - Inventory'!A762</f>
        <v>GW-0118</v>
      </c>
      <c r="B772" s="26" t="str">
        <f aca="false">'Source - Inventory'!B762</f>
        <v>Gullwing</v>
      </c>
      <c r="C772" s="26" t="str">
        <f aca="false">'Source - Inventory'!G762</f>
        <v>OPEN</v>
      </c>
      <c r="D772" s="26" t="str">
        <f aca="false">'Source - Inventory'!J762</f>
        <v>OCCUPIED</v>
      </c>
      <c r="E772" s="26" t="str">
        <f aca="false">'Source - Inventory'!L762</f>
        <v>WL-02840</v>
      </c>
      <c r="F772" s="26" t="str">
        <f aca="false">'Source - Inventory'!M762</f>
        <v>Zachary Mcdonald</v>
      </c>
      <c r="G772" s="26" t="n">
        <f aca="false">'Source - Inventory'!E762</f>
        <v>60</v>
      </c>
      <c r="H772" s="28" t="n">
        <f aca="false">'Source - Inventory'!O762</f>
        <v>53.9</v>
      </c>
      <c r="I772" s="28" t="n">
        <f aca="false">IF(D772="OCCUPIED",ROUNDUP(H772,0),"")</f>
        <v>54</v>
      </c>
      <c r="J772" s="28" t="n">
        <f aca="false">IF(D772="OCCUPIED",MAX(G772,I772),"")</f>
        <v>60</v>
      </c>
      <c r="K772" s="28" t="n">
        <f aca="false">IF(D772&lt;&gt;"OCCUPIED","",IF(C772="COVERED",Covered_Rate,Open_Rate))</f>
        <v>7.55</v>
      </c>
      <c r="L772" s="39" t="n">
        <f aca="false">IF(D772="OCCUPIED",J772*K772,"")</f>
        <v>453</v>
      </c>
      <c r="M772" s="26" t="n">
        <f aca="false">IF(D772&lt;&gt;"OCCUPIED","",COUNTIFS('Source - Billing Aug26'!$E$5:$E$773,A772,'Source - Billing Aug26'!$B$5:$B$773,Billing_Month,'Source - Billing Aug26'!$H$5:$H$773,"MONTHLY_MOORAGE"))</f>
        <v>1</v>
      </c>
      <c r="N772" s="28" t="n">
        <f aca="false">IF(M772=0,"",SUMIFS('Source - Billing Aug26'!$I$5:$I$773,'Source - Billing Aug26'!$E$5:$E$773,A772,'Source - Billing Aug26'!$B$5:$B$773,Billing_Month,'Source - Billing Aug26'!$H$5:$H$773,"MONTHLY_MOORAGE"))</f>
        <v>60</v>
      </c>
      <c r="O772" s="28" t="n">
        <f aca="false">IF(M772=0,"",SUMIFS('Source - Billing Aug26'!$L$5:$L$773,'Source - Billing Aug26'!$E$5:$E$773,A772,'Source - Billing Aug26'!$B$5:$B$773,Billing_Month,'Source - Billing Aug26'!$H$5:$H$773,"MONTHLY_MOORAGE"))</f>
        <v>7.55</v>
      </c>
      <c r="P772" s="39" t="n">
        <f aca="false">IF(D772&lt;&gt;"OCCUPIED","",SUMIFS('Source - Billing Aug26'!$M$5:$M$773,'Source - Billing Aug26'!$E$5:$E$773,A772,'Source - Billing Aug26'!$B$5:$B$773,Billing_Month,'Source - Billing Aug26'!$H$5:$H$773,"MONTHLY_MOORAGE"))</f>
        <v>453</v>
      </c>
      <c r="Q772" s="39" t="n">
        <f aca="false">IF(D772&lt;&gt;"OCCUPIED","",P772-L772)</f>
        <v>0</v>
      </c>
      <c r="R772" s="26" t="str">
        <f aca="false">IF(D772&lt;&gt;"OCCUPIED","OUT OF SCOPE",IF(M772=0,"MISSING AUGUST BILL",IF(M772&gt;1,"DUPLICATE BILL",IF(ABS(Q772)&lt;0.01,"MATCH",IF(Q772&gt;0,"OVERBILLED","UNDERBILLED")))))</f>
        <v>MATCH</v>
      </c>
      <c r="S772" s="26" t="str">
        <f aca="false">IF(M772=0,"",IFERROR(INDEX('Source - Billing Aug26'!$C$5:$C$773,MATCH(A772,'Source - Billing Aug26'!$E$5:$E$773,0)),""))</f>
        <v>AC-GW-0118</v>
      </c>
    </row>
    <row r="773" customFormat="false" ht="15" hidden="false" customHeight="true" outlineLevel="0" collapsed="false">
      <c r="A773" s="26" t="str">
        <f aca="false">'Source - Inventory'!A763</f>
        <v>GW-0119</v>
      </c>
      <c r="B773" s="26" t="str">
        <f aca="false">'Source - Inventory'!B763</f>
        <v>Gullwing</v>
      </c>
      <c r="C773" s="26" t="str">
        <f aca="false">'Source - Inventory'!G763</f>
        <v>OPEN</v>
      </c>
      <c r="D773" s="26" t="str">
        <f aca="false">'Source - Inventory'!J763</f>
        <v>OCCUPIED</v>
      </c>
      <c r="E773" s="26" t="str">
        <f aca="false">'Source - Inventory'!L763</f>
        <v>WL-01624</v>
      </c>
      <c r="F773" s="26" t="str">
        <f aca="false">'Source - Inventory'!M763</f>
        <v>Megan Estrada</v>
      </c>
      <c r="G773" s="26" t="n">
        <f aca="false">'Source - Inventory'!E763</f>
        <v>28</v>
      </c>
      <c r="H773" s="28" t="n">
        <f aca="false">'Source - Inventory'!O763</f>
        <v>37.9</v>
      </c>
      <c r="I773" s="28" t="n">
        <f aca="false">IF(D773="OCCUPIED",ROUNDUP(H773,0),"")</f>
        <v>38</v>
      </c>
      <c r="J773" s="28" t="n">
        <f aca="false">IF(D773="OCCUPIED",MAX(G773,I773),"")</f>
        <v>38</v>
      </c>
      <c r="K773" s="28" t="n">
        <f aca="false">IF(D773&lt;&gt;"OCCUPIED","",IF(C773="COVERED",Covered_Rate,Open_Rate))</f>
        <v>7.55</v>
      </c>
      <c r="L773" s="39" t="n">
        <f aca="false">IF(D773="OCCUPIED",J773*K773,"")</f>
        <v>286.9</v>
      </c>
      <c r="M773" s="26" t="n">
        <f aca="false">IF(D773&lt;&gt;"OCCUPIED","",COUNTIFS('Source - Billing Aug26'!$E$5:$E$773,A773,'Source - Billing Aug26'!$B$5:$B$773,Billing_Month,'Source - Billing Aug26'!$H$5:$H$773,"MONTHLY_MOORAGE"))</f>
        <v>1</v>
      </c>
      <c r="N773" s="28" t="n">
        <f aca="false">IF(M773=0,"",SUMIFS('Source - Billing Aug26'!$I$5:$I$773,'Source - Billing Aug26'!$E$5:$E$773,A773,'Source - Billing Aug26'!$B$5:$B$773,Billing_Month,'Source - Billing Aug26'!$H$5:$H$773,"MONTHLY_MOORAGE"))</f>
        <v>38</v>
      </c>
      <c r="O773" s="28" t="n">
        <f aca="false">IF(M773=0,"",SUMIFS('Source - Billing Aug26'!$L$5:$L$773,'Source - Billing Aug26'!$E$5:$E$773,A773,'Source - Billing Aug26'!$B$5:$B$773,Billing_Month,'Source - Billing Aug26'!$H$5:$H$773,"MONTHLY_MOORAGE"))</f>
        <v>7.55</v>
      </c>
      <c r="P773" s="39" t="n">
        <f aca="false">IF(D773&lt;&gt;"OCCUPIED","",SUMIFS('Source - Billing Aug26'!$M$5:$M$773,'Source - Billing Aug26'!$E$5:$E$773,A773,'Source - Billing Aug26'!$B$5:$B$773,Billing_Month,'Source - Billing Aug26'!$H$5:$H$773,"MONTHLY_MOORAGE"))</f>
        <v>286.9</v>
      </c>
      <c r="Q773" s="39" t="n">
        <f aca="false">IF(D773&lt;&gt;"OCCUPIED","",P773-L773)</f>
        <v>0</v>
      </c>
      <c r="R773" s="26" t="str">
        <f aca="false">IF(D773&lt;&gt;"OCCUPIED","OUT OF SCOPE",IF(M773=0,"MISSING AUGUST BILL",IF(M773&gt;1,"DUPLICATE BILL",IF(ABS(Q773)&lt;0.01,"MATCH",IF(Q773&gt;0,"OVERBILLED","UNDERBILLED")))))</f>
        <v>MATCH</v>
      </c>
      <c r="S773" s="26" t="str">
        <f aca="false">IF(M773=0,"",IFERROR(INDEX('Source - Billing Aug26'!$C$5:$C$773,MATCH(A773,'Source - Billing Aug26'!$E$5:$E$773,0)),""))</f>
        <v>AC-GW-0119</v>
      </c>
    </row>
    <row r="774" customFormat="false" ht="15" hidden="false" customHeight="true" outlineLevel="0" collapsed="false">
      <c r="A774" s="26" t="str">
        <f aca="false">'Source - Inventory'!A764</f>
        <v>GW-0120</v>
      </c>
      <c r="B774" s="26" t="str">
        <f aca="false">'Source - Inventory'!B764</f>
        <v>Gullwing</v>
      </c>
      <c r="C774" s="26" t="str">
        <f aca="false">'Source - Inventory'!G764</f>
        <v>OPEN</v>
      </c>
      <c r="D774" s="26" t="str">
        <f aca="false">'Source - Inventory'!J764</f>
        <v>OCCUPIED</v>
      </c>
      <c r="E774" s="26" t="str">
        <f aca="false">'Source - Inventory'!L764</f>
        <v>WL-01224</v>
      </c>
      <c r="F774" s="26" t="str">
        <f aca="false">'Source - Inventory'!M764</f>
        <v>Yolanda Crane</v>
      </c>
      <c r="G774" s="26" t="n">
        <f aca="false">'Source - Inventory'!E764</f>
        <v>32</v>
      </c>
      <c r="H774" s="28" t="n">
        <f aca="false">'Source - Inventory'!O764</f>
        <v>49.8</v>
      </c>
      <c r="I774" s="28" t="n">
        <f aca="false">IF(D774="OCCUPIED",ROUNDUP(H774,0),"")</f>
        <v>50</v>
      </c>
      <c r="J774" s="28" t="n">
        <f aca="false">IF(D774="OCCUPIED",MAX(G774,I774),"")</f>
        <v>50</v>
      </c>
      <c r="K774" s="28" t="n">
        <f aca="false">IF(D774&lt;&gt;"OCCUPIED","",IF(C774="COVERED",Covered_Rate,Open_Rate))</f>
        <v>7.55</v>
      </c>
      <c r="L774" s="39" t="n">
        <f aca="false">IF(D774="OCCUPIED",J774*K774,"")</f>
        <v>377.5</v>
      </c>
      <c r="M774" s="26" t="n">
        <f aca="false">IF(D774&lt;&gt;"OCCUPIED","",COUNTIFS('Source - Billing Aug26'!$E$5:$E$773,A774,'Source - Billing Aug26'!$B$5:$B$773,Billing_Month,'Source - Billing Aug26'!$H$5:$H$773,"MONTHLY_MOORAGE"))</f>
        <v>1</v>
      </c>
      <c r="N774" s="28" t="n">
        <f aca="false">IF(M774=0,"",SUMIFS('Source - Billing Aug26'!$I$5:$I$773,'Source - Billing Aug26'!$E$5:$E$773,A774,'Source - Billing Aug26'!$B$5:$B$773,Billing_Month,'Source - Billing Aug26'!$H$5:$H$773,"MONTHLY_MOORAGE"))</f>
        <v>50</v>
      </c>
      <c r="O774" s="28" t="n">
        <f aca="false">IF(M774=0,"",SUMIFS('Source - Billing Aug26'!$L$5:$L$773,'Source - Billing Aug26'!$E$5:$E$773,A774,'Source - Billing Aug26'!$B$5:$B$773,Billing_Month,'Source - Billing Aug26'!$H$5:$H$773,"MONTHLY_MOORAGE"))</f>
        <v>7.55</v>
      </c>
      <c r="P774" s="39" t="n">
        <f aca="false">IF(D774&lt;&gt;"OCCUPIED","",SUMIFS('Source - Billing Aug26'!$M$5:$M$773,'Source - Billing Aug26'!$E$5:$E$773,A774,'Source - Billing Aug26'!$B$5:$B$773,Billing_Month,'Source - Billing Aug26'!$H$5:$H$773,"MONTHLY_MOORAGE"))</f>
        <v>377.5</v>
      </c>
      <c r="Q774" s="39" t="n">
        <f aca="false">IF(D774&lt;&gt;"OCCUPIED","",P774-L774)</f>
        <v>0</v>
      </c>
      <c r="R774" s="26" t="str">
        <f aca="false">IF(D774&lt;&gt;"OCCUPIED","OUT OF SCOPE",IF(M774=0,"MISSING AUGUST BILL",IF(M774&gt;1,"DUPLICATE BILL",IF(ABS(Q774)&lt;0.01,"MATCH",IF(Q774&gt;0,"OVERBILLED","UNDERBILLED")))))</f>
        <v>MATCH</v>
      </c>
      <c r="S774" s="26" t="str">
        <f aca="false">IF(M774=0,"",IFERROR(INDEX('Source - Billing Aug26'!$C$5:$C$773,MATCH(A774,'Source - Billing Aug26'!$E$5:$E$773,0)),""))</f>
        <v>AC-GW-0120</v>
      </c>
    </row>
    <row r="775" customFormat="false" ht="15" hidden="false" customHeight="true" outlineLevel="0" collapsed="false">
      <c r="A775" s="26" t="str">
        <f aca="false">'Source - Inventory'!A765</f>
        <v>GW-0121</v>
      </c>
      <c r="B775" s="26" t="str">
        <f aca="false">'Source - Inventory'!B765</f>
        <v>Gullwing</v>
      </c>
      <c r="C775" s="26" t="str">
        <f aca="false">'Source - Inventory'!G765</f>
        <v>OPEN</v>
      </c>
      <c r="D775" s="26" t="str">
        <f aca="false">'Source - Inventory'!J765</f>
        <v>OCCUPIED</v>
      </c>
      <c r="E775" s="26" t="str">
        <f aca="false">'Source - Inventory'!L765</f>
        <v>WL-01763</v>
      </c>
      <c r="F775" s="26" t="str">
        <f aca="false">'Source - Inventory'!M765</f>
        <v>Christopher Miller</v>
      </c>
      <c r="G775" s="26" t="n">
        <f aca="false">'Source - Inventory'!E765</f>
        <v>32</v>
      </c>
      <c r="H775" s="28" t="n">
        <f aca="false">'Source - Inventory'!O765</f>
        <v>40.7</v>
      </c>
      <c r="I775" s="28" t="n">
        <f aca="false">IF(D775="OCCUPIED",ROUNDUP(H775,0),"")</f>
        <v>41</v>
      </c>
      <c r="J775" s="28" t="n">
        <f aca="false">IF(D775="OCCUPIED",MAX(G775,I775),"")</f>
        <v>41</v>
      </c>
      <c r="K775" s="28" t="n">
        <f aca="false">IF(D775&lt;&gt;"OCCUPIED","",IF(C775="COVERED",Covered_Rate,Open_Rate))</f>
        <v>7.55</v>
      </c>
      <c r="L775" s="39" t="n">
        <f aca="false">IF(D775="OCCUPIED",J775*K775,"")</f>
        <v>309.55</v>
      </c>
      <c r="M775" s="26" t="n">
        <f aca="false">IF(D775&lt;&gt;"OCCUPIED","",COUNTIFS('Source - Billing Aug26'!$E$5:$E$773,A775,'Source - Billing Aug26'!$B$5:$B$773,Billing_Month,'Source - Billing Aug26'!$H$5:$H$773,"MONTHLY_MOORAGE"))</f>
        <v>1</v>
      </c>
      <c r="N775" s="28" t="n">
        <f aca="false">IF(M775=0,"",SUMIFS('Source - Billing Aug26'!$I$5:$I$773,'Source - Billing Aug26'!$E$5:$E$773,A775,'Source - Billing Aug26'!$B$5:$B$773,Billing_Month,'Source - Billing Aug26'!$H$5:$H$773,"MONTHLY_MOORAGE"))</f>
        <v>41</v>
      </c>
      <c r="O775" s="28" t="n">
        <f aca="false">IF(M775=0,"",SUMIFS('Source - Billing Aug26'!$L$5:$L$773,'Source - Billing Aug26'!$E$5:$E$773,A775,'Source - Billing Aug26'!$B$5:$B$773,Billing_Month,'Source - Billing Aug26'!$H$5:$H$773,"MONTHLY_MOORAGE"))</f>
        <v>7.55</v>
      </c>
      <c r="P775" s="39" t="n">
        <f aca="false">IF(D775&lt;&gt;"OCCUPIED","",SUMIFS('Source - Billing Aug26'!$M$5:$M$773,'Source - Billing Aug26'!$E$5:$E$773,A775,'Source - Billing Aug26'!$B$5:$B$773,Billing_Month,'Source - Billing Aug26'!$H$5:$H$773,"MONTHLY_MOORAGE"))</f>
        <v>309.55</v>
      </c>
      <c r="Q775" s="39" t="n">
        <f aca="false">IF(D775&lt;&gt;"OCCUPIED","",P775-L775)</f>
        <v>0</v>
      </c>
      <c r="R775" s="26" t="str">
        <f aca="false">IF(D775&lt;&gt;"OCCUPIED","OUT OF SCOPE",IF(M775=0,"MISSING AUGUST BILL",IF(M775&gt;1,"DUPLICATE BILL",IF(ABS(Q775)&lt;0.01,"MATCH",IF(Q775&gt;0,"OVERBILLED","UNDERBILLED")))))</f>
        <v>MATCH</v>
      </c>
      <c r="S775" s="26" t="str">
        <f aca="false">IF(M775=0,"",IFERROR(INDEX('Source - Billing Aug26'!$C$5:$C$773,MATCH(A775,'Source - Billing Aug26'!$E$5:$E$773,0)),""))</f>
        <v>AC-GW-0121</v>
      </c>
    </row>
    <row r="776" customFormat="false" ht="15" hidden="false" customHeight="true" outlineLevel="0" collapsed="false">
      <c r="A776" s="26" t="str">
        <f aca="false">'Source - Inventory'!A766</f>
        <v>GW-0122</v>
      </c>
      <c r="B776" s="26" t="str">
        <f aca="false">'Source - Inventory'!B766</f>
        <v>Gullwing</v>
      </c>
      <c r="C776" s="26" t="str">
        <f aca="false">'Source - Inventory'!G766</f>
        <v>OPEN</v>
      </c>
      <c r="D776" s="26" t="str">
        <f aca="false">'Source - Inventory'!J766</f>
        <v>OCCUPIED</v>
      </c>
      <c r="E776" s="26" t="str">
        <f aca="false">'Source - Inventory'!L766</f>
        <v>WL-01683</v>
      </c>
      <c r="F776" s="26" t="str">
        <f aca="false">'Source - Inventory'!M766</f>
        <v>Steven Davis</v>
      </c>
      <c r="G776" s="26" t="n">
        <f aca="false">'Source - Inventory'!E766</f>
        <v>32</v>
      </c>
      <c r="H776" s="28" t="n">
        <f aca="false">'Source - Inventory'!O766</f>
        <v>26.5</v>
      </c>
      <c r="I776" s="28" t="n">
        <f aca="false">IF(D776="OCCUPIED",ROUNDUP(H776,0),"")</f>
        <v>27</v>
      </c>
      <c r="J776" s="28" t="n">
        <f aca="false">IF(D776="OCCUPIED",MAX(G776,I776),"")</f>
        <v>32</v>
      </c>
      <c r="K776" s="28" t="n">
        <f aca="false">IF(D776&lt;&gt;"OCCUPIED","",IF(C776="COVERED",Covered_Rate,Open_Rate))</f>
        <v>7.55</v>
      </c>
      <c r="L776" s="39" t="n">
        <f aca="false">IF(D776="OCCUPIED",J776*K776,"")</f>
        <v>241.6</v>
      </c>
      <c r="M776" s="26" t="n">
        <f aca="false">IF(D776&lt;&gt;"OCCUPIED","",COUNTIFS('Source - Billing Aug26'!$E$5:$E$773,A776,'Source - Billing Aug26'!$B$5:$B$773,Billing_Month,'Source - Billing Aug26'!$H$5:$H$773,"MONTHLY_MOORAGE"))</f>
        <v>1</v>
      </c>
      <c r="N776" s="28" t="n">
        <f aca="false">IF(M776=0,"",SUMIFS('Source - Billing Aug26'!$I$5:$I$773,'Source - Billing Aug26'!$E$5:$E$773,A776,'Source - Billing Aug26'!$B$5:$B$773,Billing_Month,'Source - Billing Aug26'!$H$5:$H$773,"MONTHLY_MOORAGE"))</f>
        <v>32</v>
      </c>
      <c r="O776" s="28" t="n">
        <f aca="false">IF(M776=0,"",SUMIFS('Source - Billing Aug26'!$L$5:$L$773,'Source - Billing Aug26'!$E$5:$E$773,A776,'Source - Billing Aug26'!$B$5:$B$773,Billing_Month,'Source - Billing Aug26'!$H$5:$H$773,"MONTHLY_MOORAGE"))</f>
        <v>7.55</v>
      </c>
      <c r="P776" s="39" t="n">
        <f aca="false">IF(D776&lt;&gt;"OCCUPIED","",SUMIFS('Source - Billing Aug26'!$M$5:$M$773,'Source - Billing Aug26'!$E$5:$E$773,A776,'Source - Billing Aug26'!$B$5:$B$773,Billing_Month,'Source - Billing Aug26'!$H$5:$H$773,"MONTHLY_MOORAGE"))</f>
        <v>241.6</v>
      </c>
      <c r="Q776" s="39" t="n">
        <f aca="false">IF(D776&lt;&gt;"OCCUPIED","",P776-L776)</f>
        <v>0</v>
      </c>
      <c r="R776" s="26" t="str">
        <f aca="false">IF(D776&lt;&gt;"OCCUPIED","OUT OF SCOPE",IF(M776=0,"MISSING AUGUST BILL",IF(M776&gt;1,"DUPLICATE BILL",IF(ABS(Q776)&lt;0.01,"MATCH",IF(Q776&gt;0,"OVERBILLED","UNDERBILLED")))))</f>
        <v>MATCH</v>
      </c>
      <c r="S776" s="26" t="str">
        <f aca="false">IF(M776=0,"",IFERROR(INDEX('Source - Billing Aug26'!$C$5:$C$773,MATCH(A776,'Source - Billing Aug26'!$E$5:$E$773,0)),""))</f>
        <v>AC-GW-0122</v>
      </c>
    </row>
    <row r="777" customFormat="false" ht="15" hidden="false" customHeight="true" outlineLevel="0" collapsed="false">
      <c r="A777" s="26" t="str">
        <f aca="false">'Source - Inventory'!A767</f>
        <v>GW-0123</v>
      </c>
      <c r="B777" s="26" t="str">
        <f aca="false">'Source - Inventory'!B767</f>
        <v>Gullwing</v>
      </c>
      <c r="C777" s="26" t="str">
        <f aca="false">'Source - Inventory'!G767</f>
        <v>OPEN</v>
      </c>
      <c r="D777" s="26" t="str">
        <f aca="false">'Source - Inventory'!J767</f>
        <v>OCCUPIED</v>
      </c>
      <c r="E777" s="26" t="str">
        <f aca="false">'Source - Inventory'!L767</f>
        <v>WL-03611</v>
      </c>
      <c r="F777" s="26" t="str">
        <f aca="false">'Source - Inventory'!M767</f>
        <v>Madeline Morris</v>
      </c>
      <c r="G777" s="26" t="n">
        <f aca="false">'Source - Inventory'!E767</f>
        <v>80</v>
      </c>
      <c r="H777" s="28" t="n">
        <f aca="false">'Source - Inventory'!O767</f>
        <v>40.2</v>
      </c>
      <c r="I777" s="28" t="n">
        <f aca="false">IF(D777="OCCUPIED",ROUNDUP(H777,0),"")</f>
        <v>41</v>
      </c>
      <c r="J777" s="28" t="n">
        <f aca="false">IF(D777="OCCUPIED",MAX(G777,I777),"")</f>
        <v>80</v>
      </c>
      <c r="K777" s="28" t="n">
        <f aca="false">IF(D777&lt;&gt;"OCCUPIED","",IF(C777="COVERED",Covered_Rate,Open_Rate))</f>
        <v>7.55</v>
      </c>
      <c r="L777" s="39" t="n">
        <f aca="false">IF(D777="OCCUPIED",J777*K777,"")</f>
        <v>604</v>
      </c>
      <c r="M777" s="26" t="n">
        <f aca="false">IF(D777&lt;&gt;"OCCUPIED","",COUNTIFS('Source - Billing Aug26'!$E$5:$E$773,A777,'Source - Billing Aug26'!$B$5:$B$773,Billing_Month,'Source - Billing Aug26'!$H$5:$H$773,"MONTHLY_MOORAGE"))</f>
        <v>1</v>
      </c>
      <c r="N777" s="28" t="n">
        <f aca="false">IF(M777=0,"",SUMIFS('Source - Billing Aug26'!$I$5:$I$773,'Source - Billing Aug26'!$E$5:$E$773,A777,'Source - Billing Aug26'!$B$5:$B$773,Billing_Month,'Source - Billing Aug26'!$H$5:$H$773,"MONTHLY_MOORAGE"))</f>
        <v>80</v>
      </c>
      <c r="O777" s="28" t="n">
        <f aca="false">IF(M777=0,"",SUMIFS('Source - Billing Aug26'!$L$5:$L$773,'Source - Billing Aug26'!$E$5:$E$773,A777,'Source - Billing Aug26'!$B$5:$B$773,Billing_Month,'Source - Billing Aug26'!$H$5:$H$773,"MONTHLY_MOORAGE"))</f>
        <v>7.55</v>
      </c>
      <c r="P777" s="39" t="n">
        <f aca="false">IF(D777&lt;&gt;"OCCUPIED","",SUMIFS('Source - Billing Aug26'!$M$5:$M$773,'Source - Billing Aug26'!$E$5:$E$773,A777,'Source - Billing Aug26'!$B$5:$B$773,Billing_Month,'Source - Billing Aug26'!$H$5:$H$773,"MONTHLY_MOORAGE"))</f>
        <v>604</v>
      </c>
      <c r="Q777" s="39" t="n">
        <f aca="false">IF(D777&lt;&gt;"OCCUPIED","",P777-L777)</f>
        <v>0</v>
      </c>
      <c r="R777" s="26" t="str">
        <f aca="false">IF(D777&lt;&gt;"OCCUPIED","OUT OF SCOPE",IF(M777=0,"MISSING AUGUST BILL",IF(M777&gt;1,"DUPLICATE BILL",IF(ABS(Q777)&lt;0.01,"MATCH",IF(Q777&gt;0,"OVERBILLED","UNDERBILLED")))))</f>
        <v>MATCH</v>
      </c>
      <c r="S777" s="26" t="str">
        <f aca="false">IF(M777=0,"",IFERROR(INDEX('Source - Billing Aug26'!$C$5:$C$773,MATCH(A777,'Source - Billing Aug26'!$E$5:$E$773,0)),""))</f>
        <v>AC-GW-0123</v>
      </c>
    </row>
    <row r="778" customFormat="false" ht="15" hidden="false" customHeight="true" outlineLevel="0" collapsed="false">
      <c r="A778" s="26" t="str">
        <f aca="false">'Source - Inventory'!A768</f>
        <v>GW-0201</v>
      </c>
      <c r="B778" s="26" t="str">
        <f aca="false">'Source - Inventory'!B768</f>
        <v>Gullwing</v>
      </c>
      <c r="C778" s="26" t="str">
        <f aca="false">'Source - Inventory'!G768</f>
        <v>OPEN</v>
      </c>
      <c r="D778" s="26" t="str">
        <f aca="false">'Source - Inventory'!J768</f>
        <v>OCCUPIED</v>
      </c>
      <c r="E778" s="26" t="str">
        <f aca="false">'Source - Inventory'!L768</f>
        <v>WL-01782</v>
      </c>
      <c r="F778" s="26" t="str">
        <f aca="false">'Source - Inventory'!M768</f>
        <v>Ronald White</v>
      </c>
      <c r="G778" s="26" t="n">
        <f aca="false">'Source - Inventory'!E768</f>
        <v>32</v>
      </c>
      <c r="H778" s="28" t="n">
        <f aca="false">'Source - Inventory'!O768</f>
        <v>36.5</v>
      </c>
      <c r="I778" s="28" t="n">
        <f aca="false">IF(D778="OCCUPIED",ROUNDUP(H778,0),"")</f>
        <v>37</v>
      </c>
      <c r="J778" s="28" t="n">
        <f aca="false">IF(D778="OCCUPIED",MAX(G778,I778),"")</f>
        <v>37</v>
      </c>
      <c r="K778" s="28" t="n">
        <f aca="false">IF(D778&lt;&gt;"OCCUPIED","",IF(C778="COVERED",Covered_Rate,Open_Rate))</f>
        <v>7.55</v>
      </c>
      <c r="L778" s="39" t="n">
        <f aca="false">IF(D778="OCCUPIED",J778*K778,"")</f>
        <v>279.35</v>
      </c>
      <c r="M778" s="26" t="n">
        <f aca="false">IF(D778&lt;&gt;"OCCUPIED","",COUNTIFS('Source - Billing Aug26'!$E$5:$E$773,A778,'Source - Billing Aug26'!$B$5:$B$773,Billing_Month,'Source - Billing Aug26'!$H$5:$H$773,"MONTHLY_MOORAGE"))</f>
        <v>1</v>
      </c>
      <c r="N778" s="28" t="n">
        <f aca="false">IF(M778=0,"",SUMIFS('Source - Billing Aug26'!$I$5:$I$773,'Source - Billing Aug26'!$E$5:$E$773,A778,'Source - Billing Aug26'!$B$5:$B$773,Billing_Month,'Source - Billing Aug26'!$H$5:$H$773,"MONTHLY_MOORAGE"))</f>
        <v>37</v>
      </c>
      <c r="O778" s="28" t="n">
        <f aca="false">IF(M778=0,"",SUMIFS('Source - Billing Aug26'!$L$5:$L$773,'Source - Billing Aug26'!$E$5:$E$773,A778,'Source - Billing Aug26'!$B$5:$B$773,Billing_Month,'Source - Billing Aug26'!$H$5:$H$773,"MONTHLY_MOORAGE"))</f>
        <v>7.55</v>
      </c>
      <c r="P778" s="39" t="n">
        <f aca="false">IF(D778&lt;&gt;"OCCUPIED","",SUMIFS('Source - Billing Aug26'!$M$5:$M$773,'Source - Billing Aug26'!$E$5:$E$773,A778,'Source - Billing Aug26'!$B$5:$B$773,Billing_Month,'Source - Billing Aug26'!$H$5:$H$773,"MONTHLY_MOORAGE"))</f>
        <v>279.35</v>
      </c>
      <c r="Q778" s="39" t="n">
        <f aca="false">IF(D778&lt;&gt;"OCCUPIED","",P778-L778)</f>
        <v>0</v>
      </c>
      <c r="R778" s="26" t="str">
        <f aca="false">IF(D778&lt;&gt;"OCCUPIED","OUT OF SCOPE",IF(M778=0,"MISSING AUGUST BILL",IF(M778&gt;1,"DUPLICATE BILL",IF(ABS(Q778)&lt;0.01,"MATCH",IF(Q778&gt;0,"OVERBILLED","UNDERBILLED")))))</f>
        <v>MATCH</v>
      </c>
      <c r="S778" s="26" t="str">
        <f aca="false">IF(M778=0,"",IFERROR(INDEX('Source - Billing Aug26'!$C$5:$C$773,MATCH(A778,'Source - Billing Aug26'!$E$5:$E$773,0)),""))</f>
        <v>AC-GW-0201</v>
      </c>
    </row>
    <row r="779" customFormat="false" ht="15" hidden="false" customHeight="true" outlineLevel="0" collapsed="false">
      <c r="A779" s="26" t="str">
        <f aca="false">'Source - Inventory'!A769</f>
        <v>GW-0202</v>
      </c>
      <c r="B779" s="26" t="str">
        <f aca="false">'Source - Inventory'!B769</f>
        <v>Gullwing</v>
      </c>
      <c r="C779" s="26" t="str">
        <f aca="false">'Source - Inventory'!G769</f>
        <v>OPEN</v>
      </c>
      <c r="D779" s="26" t="str">
        <f aca="false">'Source - Inventory'!J769</f>
        <v>OCCUPIED</v>
      </c>
      <c r="E779" s="26" t="str">
        <f aca="false">'Source - Inventory'!L769</f>
        <v>WL-03086</v>
      </c>
      <c r="F779" s="26" t="str">
        <f aca="false">'Source - Inventory'!M769</f>
        <v>William Daugherty</v>
      </c>
      <c r="G779" s="26" t="n">
        <f aca="false">'Source - Inventory'!E769</f>
        <v>80</v>
      </c>
      <c r="H779" s="28" t="n">
        <f aca="false">'Source - Inventory'!O769</f>
        <v>58.2</v>
      </c>
      <c r="I779" s="28" t="n">
        <f aca="false">IF(D779="OCCUPIED",ROUNDUP(H779,0),"")</f>
        <v>59</v>
      </c>
      <c r="J779" s="28" t="n">
        <f aca="false">IF(D779="OCCUPIED",MAX(G779,I779),"")</f>
        <v>80</v>
      </c>
      <c r="K779" s="28" t="n">
        <f aca="false">IF(D779&lt;&gt;"OCCUPIED","",IF(C779="COVERED",Covered_Rate,Open_Rate))</f>
        <v>7.55</v>
      </c>
      <c r="L779" s="39" t="n">
        <f aca="false">IF(D779="OCCUPIED",J779*K779,"")</f>
        <v>604</v>
      </c>
      <c r="M779" s="26" t="n">
        <f aca="false">IF(D779&lt;&gt;"OCCUPIED","",COUNTIFS('Source - Billing Aug26'!$E$5:$E$773,A779,'Source - Billing Aug26'!$B$5:$B$773,Billing_Month,'Source - Billing Aug26'!$H$5:$H$773,"MONTHLY_MOORAGE"))</f>
        <v>1</v>
      </c>
      <c r="N779" s="28" t="n">
        <f aca="false">IF(M779=0,"",SUMIFS('Source - Billing Aug26'!$I$5:$I$773,'Source - Billing Aug26'!$E$5:$E$773,A779,'Source - Billing Aug26'!$B$5:$B$773,Billing_Month,'Source - Billing Aug26'!$H$5:$H$773,"MONTHLY_MOORAGE"))</f>
        <v>80</v>
      </c>
      <c r="O779" s="28" t="n">
        <f aca="false">IF(M779=0,"",SUMIFS('Source - Billing Aug26'!$L$5:$L$773,'Source - Billing Aug26'!$E$5:$E$773,A779,'Source - Billing Aug26'!$B$5:$B$773,Billing_Month,'Source - Billing Aug26'!$H$5:$H$773,"MONTHLY_MOORAGE"))</f>
        <v>7.55</v>
      </c>
      <c r="P779" s="39" t="n">
        <f aca="false">IF(D779&lt;&gt;"OCCUPIED","",SUMIFS('Source - Billing Aug26'!$M$5:$M$773,'Source - Billing Aug26'!$E$5:$E$773,A779,'Source - Billing Aug26'!$B$5:$B$773,Billing_Month,'Source - Billing Aug26'!$H$5:$H$773,"MONTHLY_MOORAGE"))</f>
        <v>604</v>
      </c>
      <c r="Q779" s="39" t="n">
        <f aca="false">IF(D779&lt;&gt;"OCCUPIED","",P779-L779)</f>
        <v>0</v>
      </c>
      <c r="R779" s="26" t="str">
        <f aca="false">IF(D779&lt;&gt;"OCCUPIED","OUT OF SCOPE",IF(M779=0,"MISSING AUGUST BILL",IF(M779&gt;1,"DUPLICATE BILL",IF(ABS(Q779)&lt;0.01,"MATCH",IF(Q779&gt;0,"OVERBILLED","UNDERBILLED")))))</f>
        <v>MATCH</v>
      </c>
      <c r="S779" s="26" t="str">
        <f aca="false">IF(M779=0,"",IFERROR(INDEX('Source - Billing Aug26'!$C$5:$C$773,MATCH(A779,'Source - Billing Aug26'!$E$5:$E$773,0)),""))</f>
        <v>AC-GW-0202</v>
      </c>
    </row>
    <row r="780" customFormat="false" ht="15" hidden="false" customHeight="true" outlineLevel="0" collapsed="false">
      <c r="A780" s="26" t="str">
        <f aca="false">'Source - Inventory'!A770</f>
        <v>GW-0203</v>
      </c>
      <c r="B780" s="26" t="str">
        <f aca="false">'Source - Inventory'!B770</f>
        <v>Gullwing</v>
      </c>
      <c r="C780" s="26" t="str">
        <f aca="false">'Source - Inventory'!G770</f>
        <v>OPEN</v>
      </c>
      <c r="D780" s="26" t="str">
        <f aca="false">'Source - Inventory'!J770</f>
        <v>VACANT</v>
      </c>
      <c r="E780" s="26" t="n">
        <f aca="false">'Source - Inventory'!L770</f>
        <v>0</v>
      </c>
      <c r="F780" s="26" t="n">
        <f aca="false">'Source - Inventory'!M770</f>
        <v>0</v>
      </c>
      <c r="G780" s="26" t="n">
        <f aca="false">'Source - Inventory'!E770</f>
        <v>70</v>
      </c>
      <c r="H780" s="28" t="n">
        <f aca="false">'Source - Inventory'!O770</f>
        <v>0</v>
      </c>
      <c r="I780" s="28" t="str">
        <f aca="false">IF(D780="OCCUPIED",ROUNDUP(H780,0),"")</f>
        <v/>
      </c>
      <c r="J780" s="28" t="str">
        <f aca="false">IF(D780="OCCUPIED",MAX(G780,I780),"")</f>
        <v/>
      </c>
      <c r="K780" s="28" t="str">
        <f aca="false">IF(D780&lt;&gt;"OCCUPIED","",IF(C780="COVERED",Covered_Rate,Open_Rate))</f>
        <v/>
      </c>
      <c r="L780" s="39" t="str">
        <f aca="false">IF(D780="OCCUPIED",J780*K780,"")</f>
        <v/>
      </c>
      <c r="M780" s="26" t="str">
        <f aca="false">IF(D780&lt;&gt;"OCCUPIED","",COUNTIFS('Source - Billing Aug26'!$E$5:$E$773,A780,'Source - Billing Aug26'!$B$5:$B$773,Billing_Month,'Source - Billing Aug26'!$H$5:$H$773,"MONTHLY_MOORAGE"))</f>
        <v/>
      </c>
      <c r="N780" s="28" t="n">
        <f aca="false">IF(M780=0,"",SUMIFS('Source - Billing Aug26'!$I$5:$I$773,'Source - Billing Aug26'!$E$5:$E$773,A780,'Source - Billing Aug26'!$B$5:$B$773,Billing_Month,'Source - Billing Aug26'!$H$5:$H$773,"MONTHLY_MOORAGE"))</f>
        <v>0</v>
      </c>
      <c r="O780" s="28" t="n">
        <f aca="false">IF(M780=0,"",SUMIFS('Source - Billing Aug26'!$L$5:$L$773,'Source - Billing Aug26'!$E$5:$E$773,A780,'Source - Billing Aug26'!$B$5:$B$773,Billing_Month,'Source - Billing Aug26'!$H$5:$H$773,"MONTHLY_MOORAGE"))</f>
        <v>0</v>
      </c>
      <c r="P780" s="39" t="str">
        <f aca="false">IF(D780&lt;&gt;"OCCUPIED","",SUMIFS('Source - Billing Aug26'!$M$5:$M$773,'Source - Billing Aug26'!$E$5:$E$773,A780,'Source - Billing Aug26'!$B$5:$B$773,Billing_Month,'Source - Billing Aug26'!$H$5:$H$773,"MONTHLY_MOORAGE"))</f>
        <v/>
      </c>
      <c r="Q780" s="39" t="str">
        <f aca="false">IF(D780&lt;&gt;"OCCUPIED","",P780-L780)</f>
        <v/>
      </c>
      <c r="R780" s="26" t="str">
        <f aca="false">IF(D780&lt;&gt;"OCCUPIED","OUT OF SCOPE",IF(M780=0,"MISSING AUGUST BILL",IF(M780&gt;1,"DUPLICATE BILL",IF(ABS(Q780)&lt;0.01,"MATCH",IF(Q780&gt;0,"OVERBILLED","UNDERBILLED")))))</f>
        <v>OUT OF SCOPE</v>
      </c>
      <c r="S780" s="26" t="str">
        <f aca="false">IF(M780=0,"",IFERROR(INDEX('Source - Billing Aug26'!$C$5:$C$773,MATCH(A780,'Source - Billing Aug26'!$E$5:$E$773,0)),""))</f>
        <v/>
      </c>
    </row>
    <row r="781" customFormat="false" ht="15" hidden="false" customHeight="true" outlineLevel="0" collapsed="false">
      <c r="A781" s="26" t="str">
        <f aca="false">'Source - Inventory'!A771</f>
        <v>GW-0204</v>
      </c>
      <c r="B781" s="26" t="str">
        <f aca="false">'Source - Inventory'!B771</f>
        <v>Gullwing</v>
      </c>
      <c r="C781" s="26" t="str">
        <f aca="false">'Source - Inventory'!G771</f>
        <v>OPEN</v>
      </c>
      <c r="D781" s="26" t="str">
        <f aca="false">'Source - Inventory'!J771</f>
        <v>OCCUPIED</v>
      </c>
      <c r="E781" s="26" t="str">
        <f aca="false">'Source - Inventory'!L771</f>
        <v>WL-02069</v>
      </c>
      <c r="F781" s="26" t="str">
        <f aca="false">'Source - Inventory'!M771</f>
        <v>David Lopez</v>
      </c>
      <c r="G781" s="26" t="n">
        <f aca="false">'Source - Inventory'!E771</f>
        <v>32</v>
      </c>
      <c r="H781" s="28" t="n">
        <f aca="false">'Source - Inventory'!O771</f>
        <v>25.1</v>
      </c>
      <c r="I781" s="28" t="n">
        <f aca="false">IF(D781="OCCUPIED",ROUNDUP(H781,0),"")</f>
        <v>26</v>
      </c>
      <c r="J781" s="28" t="n">
        <f aca="false">IF(D781="OCCUPIED",MAX(G781,I781),"")</f>
        <v>32</v>
      </c>
      <c r="K781" s="28" t="n">
        <f aca="false">IF(D781&lt;&gt;"OCCUPIED","",IF(C781="COVERED",Covered_Rate,Open_Rate))</f>
        <v>7.55</v>
      </c>
      <c r="L781" s="39" t="n">
        <f aca="false">IF(D781="OCCUPIED",J781*K781,"")</f>
        <v>241.6</v>
      </c>
      <c r="M781" s="26" t="n">
        <f aca="false">IF(D781&lt;&gt;"OCCUPIED","",COUNTIFS('Source - Billing Aug26'!$E$5:$E$773,A781,'Source - Billing Aug26'!$B$5:$B$773,Billing_Month,'Source - Billing Aug26'!$H$5:$H$773,"MONTHLY_MOORAGE"))</f>
        <v>1</v>
      </c>
      <c r="N781" s="28" t="n">
        <f aca="false">IF(M781=0,"",SUMIFS('Source - Billing Aug26'!$I$5:$I$773,'Source - Billing Aug26'!$E$5:$E$773,A781,'Source - Billing Aug26'!$B$5:$B$773,Billing_Month,'Source - Billing Aug26'!$H$5:$H$773,"MONTHLY_MOORAGE"))</f>
        <v>32</v>
      </c>
      <c r="O781" s="28" t="n">
        <f aca="false">IF(M781=0,"",SUMIFS('Source - Billing Aug26'!$L$5:$L$773,'Source - Billing Aug26'!$E$5:$E$773,A781,'Source - Billing Aug26'!$B$5:$B$773,Billing_Month,'Source - Billing Aug26'!$H$5:$H$773,"MONTHLY_MOORAGE"))</f>
        <v>7.55</v>
      </c>
      <c r="P781" s="39" t="n">
        <f aca="false">IF(D781&lt;&gt;"OCCUPIED","",SUMIFS('Source - Billing Aug26'!$M$5:$M$773,'Source - Billing Aug26'!$E$5:$E$773,A781,'Source - Billing Aug26'!$B$5:$B$773,Billing_Month,'Source - Billing Aug26'!$H$5:$H$773,"MONTHLY_MOORAGE"))</f>
        <v>241.6</v>
      </c>
      <c r="Q781" s="39" t="n">
        <f aca="false">IF(D781&lt;&gt;"OCCUPIED","",P781-L781)</f>
        <v>0</v>
      </c>
      <c r="R781" s="26" t="str">
        <f aca="false">IF(D781&lt;&gt;"OCCUPIED","OUT OF SCOPE",IF(M781=0,"MISSING AUGUST BILL",IF(M781&gt;1,"DUPLICATE BILL",IF(ABS(Q781)&lt;0.01,"MATCH",IF(Q781&gt;0,"OVERBILLED","UNDERBILLED")))))</f>
        <v>MATCH</v>
      </c>
      <c r="S781" s="26" t="str">
        <f aca="false">IF(M781=0,"",IFERROR(INDEX('Source - Billing Aug26'!$C$5:$C$773,MATCH(A781,'Source - Billing Aug26'!$E$5:$E$773,0)),""))</f>
        <v>AC-GW-0204</v>
      </c>
    </row>
    <row r="782" customFormat="false" ht="15" hidden="false" customHeight="true" outlineLevel="0" collapsed="false">
      <c r="A782" s="26" t="str">
        <f aca="false">'Source - Inventory'!A772</f>
        <v>GW-0205</v>
      </c>
      <c r="B782" s="26" t="str">
        <f aca="false">'Source - Inventory'!B772</f>
        <v>Gullwing</v>
      </c>
      <c r="C782" s="26" t="str">
        <f aca="false">'Source - Inventory'!G772</f>
        <v>OPEN</v>
      </c>
      <c r="D782" s="26" t="str">
        <f aca="false">'Source - Inventory'!J772</f>
        <v>OCCUPIED</v>
      </c>
      <c r="E782" s="26" t="str">
        <f aca="false">'Source - Inventory'!L772</f>
        <v>WL-01865</v>
      </c>
      <c r="F782" s="26" t="str">
        <f aca="false">'Source - Inventory'!M772</f>
        <v>Aaron Barton</v>
      </c>
      <c r="G782" s="26" t="n">
        <f aca="false">'Source - Inventory'!E772</f>
        <v>50</v>
      </c>
      <c r="H782" s="28" t="n">
        <f aca="false">'Source - Inventory'!O772</f>
        <v>43.1</v>
      </c>
      <c r="I782" s="28" t="n">
        <f aca="false">IF(D782="OCCUPIED",ROUNDUP(H782,0),"")</f>
        <v>44</v>
      </c>
      <c r="J782" s="28" t="n">
        <f aca="false">IF(D782="OCCUPIED",MAX(G782,I782),"")</f>
        <v>50</v>
      </c>
      <c r="K782" s="28" t="n">
        <f aca="false">IF(D782&lt;&gt;"OCCUPIED","",IF(C782="COVERED",Covered_Rate,Open_Rate))</f>
        <v>7.55</v>
      </c>
      <c r="L782" s="39" t="n">
        <f aca="false">IF(D782="OCCUPIED",J782*K782,"")</f>
        <v>377.5</v>
      </c>
      <c r="M782" s="26" t="n">
        <f aca="false">IF(D782&lt;&gt;"OCCUPIED","",COUNTIFS('Source - Billing Aug26'!$E$5:$E$773,A782,'Source - Billing Aug26'!$B$5:$B$773,Billing_Month,'Source - Billing Aug26'!$H$5:$H$773,"MONTHLY_MOORAGE"))</f>
        <v>1</v>
      </c>
      <c r="N782" s="28" t="n">
        <f aca="false">IF(M782=0,"",SUMIFS('Source - Billing Aug26'!$I$5:$I$773,'Source - Billing Aug26'!$E$5:$E$773,A782,'Source - Billing Aug26'!$B$5:$B$773,Billing_Month,'Source - Billing Aug26'!$H$5:$H$773,"MONTHLY_MOORAGE"))</f>
        <v>50</v>
      </c>
      <c r="O782" s="28" t="n">
        <f aca="false">IF(M782=0,"",SUMIFS('Source - Billing Aug26'!$L$5:$L$773,'Source - Billing Aug26'!$E$5:$E$773,A782,'Source - Billing Aug26'!$B$5:$B$773,Billing_Month,'Source - Billing Aug26'!$H$5:$H$773,"MONTHLY_MOORAGE"))</f>
        <v>7.55</v>
      </c>
      <c r="P782" s="39" t="n">
        <f aca="false">IF(D782&lt;&gt;"OCCUPIED","",SUMIFS('Source - Billing Aug26'!$M$5:$M$773,'Source - Billing Aug26'!$E$5:$E$773,A782,'Source - Billing Aug26'!$B$5:$B$773,Billing_Month,'Source - Billing Aug26'!$H$5:$H$773,"MONTHLY_MOORAGE"))</f>
        <v>377.5</v>
      </c>
      <c r="Q782" s="39" t="n">
        <f aca="false">IF(D782&lt;&gt;"OCCUPIED","",P782-L782)</f>
        <v>0</v>
      </c>
      <c r="R782" s="26" t="str">
        <f aca="false">IF(D782&lt;&gt;"OCCUPIED","OUT OF SCOPE",IF(M782=0,"MISSING AUGUST BILL",IF(M782&gt;1,"DUPLICATE BILL",IF(ABS(Q782)&lt;0.01,"MATCH",IF(Q782&gt;0,"OVERBILLED","UNDERBILLED")))))</f>
        <v>MATCH</v>
      </c>
      <c r="S782" s="26" t="str">
        <f aca="false">IF(M782=0,"",IFERROR(INDEX('Source - Billing Aug26'!$C$5:$C$773,MATCH(A782,'Source - Billing Aug26'!$E$5:$E$773,0)),""))</f>
        <v>AC-GW-0205</v>
      </c>
    </row>
    <row r="783" customFormat="false" ht="15" hidden="false" customHeight="true" outlineLevel="0" collapsed="false">
      <c r="A783" s="26" t="str">
        <f aca="false">'Source - Inventory'!A773</f>
        <v>GW-0206</v>
      </c>
      <c r="B783" s="26" t="str">
        <f aca="false">'Source - Inventory'!B773</f>
        <v>Gullwing</v>
      </c>
      <c r="C783" s="26" t="str">
        <f aca="false">'Source - Inventory'!G773</f>
        <v>OPEN</v>
      </c>
      <c r="D783" s="26" t="str">
        <f aca="false">'Source - Inventory'!J773</f>
        <v>OCCUPIED</v>
      </c>
      <c r="E783" s="26" t="str">
        <f aca="false">'Source - Inventory'!L773</f>
        <v>WL-03352</v>
      </c>
      <c r="F783" s="26" t="str">
        <f aca="false">'Source - Inventory'!M773</f>
        <v>Isabella Sutton</v>
      </c>
      <c r="G783" s="26" t="n">
        <f aca="false">'Source - Inventory'!E773</f>
        <v>24</v>
      </c>
      <c r="H783" s="28" t="n">
        <f aca="false">'Source - Inventory'!O773</f>
        <v>55.9</v>
      </c>
      <c r="I783" s="28" t="n">
        <f aca="false">IF(D783="OCCUPIED",ROUNDUP(H783,0),"")</f>
        <v>56</v>
      </c>
      <c r="J783" s="28" t="n">
        <f aca="false">IF(D783="OCCUPIED",MAX(G783,I783),"")</f>
        <v>56</v>
      </c>
      <c r="K783" s="28" t="n">
        <f aca="false">IF(D783&lt;&gt;"OCCUPIED","",IF(C783="COVERED",Covered_Rate,Open_Rate))</f>
        <v>7.55</v>
      </c>
      <c r="L783" s="39" t="n">
        <f aca="false">IF(D783="OCCUPIED",J783*K783,"")</f>
        <v>422.8</v>
      </c>
      <c r="M783" s="26" t="n">
        <f aca="false">IF(D783&lt;&gt;"OCCUPIED","",COUNTIFS('Source - Billing Aug26'!$E$5:$E$773,A783,'Source - Billing Aug26'!$B$5:$B$773,Billing_Month,'Source - Billing Aug26'!$H$5:$H$773,"MONTHLY_MOORAGE"))</f>
        <v>1</v>
      </c>
      <c r="N783" s="28" t="n">
        <f aca="false">IF(M783=0,"",SUMIFS('Source - Billing Aug26'!$I$5:$I$773,'Source - Billing Aug26'!$E$5:$E$773,A783,'Source - Billing Aug26'!$B$5:$B$773,Billing_Month,'Source - Billing Aug26'!$H$5:$H$773,"MONTHLY_MOORAGE"))</f>
        <v>56</v>
      </c>
      <c r="O783" s="28" t="n">
        <f aca="false">IF(M783=0,"",SUMIFS('Source - Billing Aug26'!$L$5:$L$773,'Source - Billing Aug26'!$E$5:$E$773,A783,'Source - Billing Aug26'!$B$5:$B$773,Billing_Month,'Source - Billing Aug26'!$H$5:$H$773,"MONTHLY_MOORAGE"))</f>
        <v>7.55</v>
      </c>
      <c r="P783" s="39" t="n">
        <f aca="false">IF(D783&lt;&gt;"OCCUPIED","",SUMIFS('Source - Billing Aug26'!$M$5:$M$773,'Source - Billing Aug26'!$E$5:$E$773,A783,'Source - Billing Aug26'!$B$5:$B$773,Billing_Month,'Source - Billing Aug26'!$H$5:$H$773,"MONTHLY_MOORAGE"))</f>
        <v>422.8</v>
      </c>
      <c r="Q783" s="39" t="n">
        <f aca="false">IF(D783&lt;&gt;"OCCUPIED","",P783-L783)</f>
        <v>0</v>
      </c>
      <c r="R783" s="26" t="str">
        <f aca="false">IF(D783&lt;&gt;"OCCUPIED","OUT OF SCOPE",IF(M783=0,"MISSING AUGUST BILL",IF(M783&gt;1,"DUPLICATE BILL",IF(ABS(Q783)&lt;0.01,"MATCH",IF(Q783&gt;0,"OVERBILLED","UNDERBILLED")))))</f>
        <v>MATCH</v>
      </c>
      <c r="S783" s="26" t="str">
        <f aca="false">IF(M783=0,"",IFERROR(INDEX('Source - Billing Aug26'!$C$5:$C$773,MATCH(A783,'Source - Billing Aug26'!$E$5:$E$773,0)),""))</f>
        <v>AC-GW-0206</v>
      </c>
    </row>
    <row r="784" customFormat="false" ht="15" hidden="false" customHeight="true" outlineLevel="0" collapsed="false">
      <c r="A784" s="26" t="str">
        <f aca="false">'Source - Inventory'!A774</f>
        <v>GW-0207</v>
      </c>
      <c r="B784" s="26" t="str">
        <f aca="false">'Source - Inventory'!B774</f>
        <v>Gullwing</v>
      </c>
      <c r="C784" s="26" t="str">
        <f aca="false">'Source - Inventory'!G774</f>
        <v>OPEN</v>
      </c>
      <c r="D784" s="26" t="str">
        <f aca="false">'Source - Inventory'!J774</f>
        <v>OCCUPIED</v>
      </c>
      <c r="E784" s="26" t="str">
        <f aca="false">'Source - Inventory'!L774</f>
        <v>WL-01291</v>
      </c>
      <c r="F784" s="26" t="str">
        <f aca="false">'Source - Inventory'!M774</f>
        <v>Brian Wallace</v>
      </c>
      <c r="G784" s="26" t="n">
        <f aca="false">'Source - Inventory'!E774</f>
        <v>24</v>
      </c>
      <c r="H784" s="28" t="n">
        <f aca="false">'Source - Inventory'!O774</f>
        <v>52.2</v>
      </c>
      <c r="I784" s="28" t="n">
        <f aca="false">IF(D784="OCCUPIED",ROUNDUP(H784,0),"")</f>
        <v>53</v>
      </c>
      <c r="J784" s="28" t="n">
        <f aca="false">IF(D784="OCCUPIED",MAX(G784,I784),"")</f>
        <v>53</v>
      </c>
      <c r="K784" s="28" t="n">
        <f aca="false">IF(D784&lt;&gt;"OCCUPIED","",IF(C784="COVERED",Covered_Rate,Open_Rate))</f>
        <v>7.55</v>
      </c>
      <c r="L784" s="39" t="n">
        <f aca="false">IF(D784="OCCUPIED",J784*K784,"")</f>
        <v>400.15</v>
      </c>
      <c r="M784" s="26" t="n">
        <f aca="false">IF(D784&lt;&gt;"OCCUPIED","",COUNTIFS('Source - Billing Aug26'!$E$5:$E$773,A784,'Source - Billing Aug26'!$B$5:$B$773,Billing_Month,'Source - Billing Aug26'!$H$5:$H$773,"MONTHLY_MOORAGE"))</f>
        <v>1</v>
      </c>
      <c r="N784" s="28" t="n">
        <f aca="false">IF(M784=0,"",SUMIFS('Source - Billing Aug26'!$I$5:$I$773,'Source - Billing Aug26'!$E$5:$E$773,A784,'Source - Billing Aug26'!$B$5:$B$773,Billing_Month,'Source - Billing Aug26'!$H$5:$H$773,"MONTHLY_MOORAGE"))</f>
        <v>53</v>
      </c>
      <c r="O784" s="28" t="n">
        <f aca="false">IF(M784=0,"",SUMIFS('Source - Billing Aug26'!$L$5:$L$773,'Source - Billing Aug26'!$E$5:$E$773,A784,'Source - Billing Aug26'!$B$5:$B$773,Billing_Month,'Source - Billing Aug26'!$H$5:$H$773,"MONTHLY_MOORAGE"))</f>
        <v>7.55</v>
      </c>
      <c r="P784" s="39" t="n">
        <f aca="false">IF(D784&lt;&gt;"OCCUPIED","",SUMIFS('Source - Billing Aug26'!$M$5:$M$773,'Source - Billing Aug26'!$E$5:$E$773,A784,'Source - Billing Aug26'!$B$5:$B$773,Billing_Month,'Source - Billing Aug26'!$H$5:$H$773,"MONTHLY_MOORAGE"))</f>
        <v>400.15</v>
      </c>
      <c r="Q784" s="39" t="n">
        <f aca="false">IF(D784&lt;&gt;"OCCUPIED","",P784-L784)</f>
        <v>0</v>
      </c>
      <c r="R784" s="26" t="str">
        <f aca="false">IF(D784&lt;&gt;"OCCUPIED","OUT OF SCOPE",IF(M784=0,"MISSING AUGUST BILL",IF(M784&gt;1,"DUPLICATE BILL",IF(ABS(Q784)&lt;0.01,"MATCH",IF(Q784&gt;0,"OVERBILLED","UNDERBILLED")))))</f>
        <v>MATCH</v>
      </c>
      <c r="S784" s="26" t="str">
        <f aca="false">IF(M784=0,"",IFERROR(INDEX('Source - Billing Aug26'!$C$5:$C$773,MATCH(A784,'Source - Billing Aug26'!$E$5:$E$773,0)),""))</f>
        <v>AC-GW-0207</v>
      </c>
    </row>
    <row r="785" customFormat="false" ht="15" hidden="false" customHeight="true" outlineLevel="0" collapsed="false">
      <c r="A785" s="26" t="str">
        <f aca="false">'Source - Inventory'!A775</f>
        <v>GW-0208</v>
      </c>
      <c r="B785" s="26" t="str">
        <f aca="false">'Source - Inventory'!B775</f>
        <v>Gullwing</v>
      </c>
      <c r="C785" s="26" t="str">
        <f aca="false">'Source - Inventory'!G775</f>
        <v>OPEN</v>
      </c>
      <c r="D785" s="26" t="str">
        <f aca="false">'Source - Inventory'!J775</f>
        <v>OCCUPIED</v>
      </c>
      <c r="E785" s="26" t="str">
        <f aca="false">'Source - Inventory'!L775</f>
        <v>WL-02505</v>
      </c>
      <c r="F785" s="26" t="str">
        <f aca="false">'Source - Inventory'!M775</f>
        <v>Joe Smith</v>
      </c>
      <c r="G785" s="26" t="n">
        <f aca="false">'Source - Inventory'!E775</f>
        <v>24</v>
      </c>
      <c r="H785" s="28" t="n">
        <f aca="false">'Source - Inventory'!O775</f>
        <v>57.6</v>
      </c>
      <c r="I785" s="28" t="n">
        <f aca="false">IF(D785="OCCUPIED",ROUNDUP(H785,0),"")</f>
        <v>58</v>
      </c>
      <c r="J785" s="28" t="n">
        <f aca="false">IF(D785="OCCUPIED",MAX(G785,I785),"")</f>
        <v>58</v>
      </c>
      <c r="K785" s="28" t="n">
        <f aca="false">IF(D785&lt;&gt;"OCCUPIED","",IF(C785="COVERED",Covered_Rate,Open_Rate))</f>
        <v>7.55</v>
      </c>
      <c r="L785" s="39" t="n">
        <f aca="false">IF(D785="OCCUPIED",J785*K785,"")</f>
        <v>437.9</v>
      </c>
      <c r="M785" s="26" t="n">
        <f aca="false">IF(D785&lt;&gt;"OCCUPIED","",COUNTIFS('Source - Billing Aug26'!$E$5:$E$773,A785,'Source - Billing Aug26'!$B$5:$B$773,Billing_Month,'Source - Billing Aug26'!$H$5:$H$773,"MONTHLY_MOORAGE"))</f>
        <v>1</v>
      </c>
      <c r="N785" s="28" t="n">
        <f aca="false">IF(M785=0,"",SUMIFS('Source - Billing Aug26'!$I$5:$I$773,'Source - Billing Aug26'!$E$5:$E$773,A785,'Source - Billing Aug26'!$B$5:$B$773,Billing_Month,'Source - Billing Aug26'!$H$5:$H$773,"MONTHLY_MOORAGE"))</f>
        <v>58</v>
      </c>
      <c r="O785" s="28" t="n">
        <f aca="false">IF(M785=0,"",SUMIFS('Source - Billing Aug26'!$L$5:$L$773,'Source - Billing Aug26'!$E$5:$E$773,A785,'Source - Billing Aug26'!$B$5:$B$773,Billing_Month,'Source - Billing Aug26'!$H$5:$H$773,"MONTHLY_MOORAGE"))</f>
        <v>7.55</v>
      </c>
      <c r="P785" s="39" t="n">
        <f aca="false">IF(D785&lt;&gt;"OCCUPIED","",SUMIFS('Source - Billing Aug26'!$M$5:$M$773,'Source - Billing Aug26'!$E$5:$E$773,A785,'Source - Billing Aug26'!$B$5:$B$773,Billing_Month,'Source - Billing Aug26'!$H$5:$H$773,"MONTHLY_MOORAGE"))</f>
        <v>437.9</v>
      </c>
      <c r="Q785" s="39" t="n">
        <f aca="false">IF(D785&lt;&gt;"OCCUPIED","",P785-L785)</f>
        <v>0</v>
      </c>
      <c r="R785" s="26" t="str">
        <f aca="false">IF(D785&lt;&gt;"OCCUPIED","OUT OF SCOPE",IF(M785=0,"MISSING AUGUST BILL",IF(M785&gt;1,"DUPLICATE BILL",IF(ABS(Q785)&lt;0.01,"MATCH",IF(Q785&gt;0,"OVERBILLED","UNDERBILLED")))))</f>
        <v>MATCH</v>
      </c>
      <c r="S785" s="26" t="str">
        <f aca="false">IF(M785=0,"",IFERROR(INDEX('Source - Billing Aug26'!$C$5:$C$773,MATCH(A785,'Source - Billing Aug26'!$E$5:$E$773,0)),""))</f>
        <v>AC-GW-0208</v>
      </c>
    </row>
    <row r="786" customFormat="false" ht="15" hidden="false" customHeight="true" outlineLevel="0" collapsed="false">
      <c r="A786" s="26" t="str">
        <f aca="false">'Source - Inventory'!A776</f>
        <v>GW-0209</v>
      </c>
      <c r="B786" s="26" t="str">
        <f aca="false">'Source - Inventory'!B776</f>
        <v>Gullwing</v>
      </c>
      <c r="C786" s="26" t="str">
        <f aca="false">'Source - Inventory'!G776</f>
        <v>OPEN</v>
      </c>
      <c r="D786" s="26" t="str">
        <f aca="false">'Source - Inventory'!J776</f>
        <v>OCCUPIED</v>
      </c>
      <c r="E786" s="26" t="str">
        <f aca="false">'Source - Inventory'!L776</f>
        <v>WL-01421</v>
      </c>
      <c r="F786" s="26" t="str">
        <f aca="false">'Source - Inventory'!M776</f>
        <v>Jessica Brown</v>
      </c>
      <c r="G786" s="26" t="n">
        <f aca="false">'Source - Inventory'!E776</f>
        <v>40</v>
      </c>
      <c r="H786" s="28" t="n">
        <f aca="false">'Source - Inventory'!O776</f>
        <v>36</v>
      </c>
      <c r="I786" s="28" t="n">
        <f aca="false">IF(D786="OCCUPIED",ROUNDUP(H786,0),"")</f>
        <v>36</v>
      </c>
      <c r="J786" s="28" t="n">
        <f aca="false">IF(D786="OCCUPIED",MAX(G786,I786),"")</f>
        <v>40</v>
      </c>
      <c r="K786" s="28" t="n">
        <f aca="false">IF(D786&lt;&gt;"OCCUPIED","",IF(C786="COVERED",Covered_Rate,Open_Rate))</f>
        <v>7.55</v>
      </c>
      <c r="L786" s="39" t="n">
        <f aca="false">IF(D786="OCCUPIED",J786*K786,"")</f>
        <v>302</v>
      </c>
      <c r="M786" s="26" t="n">
        <f aca="false">IF(D786&lt;&gt;"OCCUPIED","",COUNTIFS('Source - Billing Aug26'!$E$5:$E$773,A786,'Source - Billing Aug26'!$B$5:$B$773,Billing_Month,'Source - Billing Aug26'!$H$5:$H$773,"MONTHLY_MOORAGE"))</f>
        <v>1</v>
      </c>
      <c r="N786" s="28" t="n">
        <f aca="false">IF(M786=0,"",SUMIFS('Source - Billing Aug26'!$I$5:$I$773,'Source - Billing Aug26'!$E$5:$E$773,A786,'Source - Billing Aug26'!$B$5:$B$773,Billing_Month,'Source - Billing Aug26'!$H$5:$H$773,"MONTHLY_MOORAGE"))</f>
        <v>40</v>
      </c>
      <c r="O786" s="28" t="n">
        <f aca="false">IF(M786=0,"",SUMIFS('Source - Billing Aug26'!$L$5:$L$773,'Source - Billing Aug26'!$E$5:$E$773,A786,'Source - Billing Aug26'!$B$5:$B$773,Billing_Month,'Source - Billing Aug26'!$H$5:$H$773,"MONTHLY_MOORAGE"))</f>
        <v>7.55</v>
      </c>
      <c r="P786" s="39" t="n">
        <f aca="false">IF(D786&lt;&gt;"OCCUPIED","",SUMIFS('Source - Billing Aug26'!$M$5:$M$773,'Source - Billing Aug26'!$E$5:$E$773,A786,'Source - Billing Aug26'!$B$5:$B$773,Billing_Month,'Source - Billing Aug26'!$H$5:$H$773,"MONTHLY_MOORAGE"))</f>
        <v>302</v>
      </c>
      <c r="Q786" s="39" t="n">
        <f aca="false">IF(D786&lt;&gt;"OCCUPIED","",P786-L786)</f>
        <v>0</v>
      </c>
      <c r="R786" s="26" t="str">
        <f aca="false">IF(D786&lt;&gt;"OCCUPIED","OUT OF SCOPE",IF(M786=0,"MISSING AUGUST BILL",IF(M786&gt;1,"DUPLICATE BILL",IF(ABS(Q786)&lt;0.01,"MATCH",IF(Q786&gt;0,"OVERBILLED","UNDERBILLED")))))</f>
        <v>MATCH</v>
      </c>
      <c r="S786" s="26" t="str">
        <f aca="false">IF(M786=0,"",IFERROR(INDEX('Source - Billing Aug26'!$C$5:$C$773,MATCH(A786,'Source - Billing Aug26'!$E$5:$E$773,0)),""))</f>
        <v>AC-GW-0209</v>
      </c>
    </row>
    <row r="787" customFormat="false" ht="15" hidden="false" customHeight="true" outlineLevel="0" collapsed="false">
      <c r="A787" s="26" t="str">
        <f aca="false">'Source - Inventory'!A777</f>
        <v>GW-0210</v>
      </c>
      <c r="B787" s="26" t="str">
        <f aca="false">'Source - Inventory'!B777</f>
        <v>Gullwing</v>
      </c>
      <c r="C787" s="26" t="str">
        <f aca="false">'Source - Inventory'!G777</f>
        <v>OPEN</v>
      </c>
      <c r="D787" s="26" t="str">
        <f aca="false">'Source - Inventory'!J777</f>
        <v>OCCUPIED</v>
      </c>
      <c r="E787" s="26" t="str">
        <f aca="false">'Source - Inventory'!L777</f>
        <v>WL-03832</v>
      </c>
      <c r="F787" s="26" t="str">
        <f aca="false">'Source - Inventory'!M777</f>
        <v>Amanda Smith</v>
      </c>
      <c r="G787" s="26" t="n">
        <f aca="false">'Source - Inventory'!E777</f>
        <v>40</v>
      </c>
      <c r="H787" s="28" t="n">
        <f aca="false">'Source - Inventory'!O777</f>
        <v>30.9</v>
      </c>
      <c r="I787" s="28" t="n">
        <f aca="false">IF(D787="OCCUPIED",ROUNDUP(H787,0),"")</f>
        <v>31</v>
      </c>
      <c r="J787" s="28" t="n">
        <f aca="false">IF(D787="OCCUPIED",MAX(G787,I787),"")</f>
        <v>40</v>
      </c>
      <c r="K787" s="28" t="n">
        <f aca="false">IF(D787&lt;&gt;"OCCUPIED","",IF(C787="COVERED",Covered_Rate,Open_Rate))</f>
        <v>7.55</v>
      </c>
      <c r="L787" s="39" t="n">
        <f aca="false">IF(D787="OCCUPIED",J787*K787,"")</f>
        <v>302</v>
      </c>
      <c r="M787" s="26" t="n">
        <f aca="false">IF(D787&lt;&gt;"OCCUPIED","",COUNTIFS('Source - Billing Aug26'!$E$5:$E$773,A787,'Source - Billing Aug26'!$B$5:$B$773,Billing_Month,'Source - Billing Aug26'!$H$5:$H$773,"MONTHLY_MOORAGE"))</f>
        <v>1</v>
      </c>
      <c r="N787" s="28" t="n">
        <f aca="false">IF(M787=0,"",SUMIFS('Source - Billing Aug26'!$I$5:$I$773,'Source - Billing Aug26'!$E$5:$E$773,A787,'Source - Billing Aug26'!$B$5:$B$773,Billing_Month,'Source - Billing Aug26'!$H$5:$H$773,"MONTHLY_MOORAGE"))</f>
        <v>40</v>
      </c>
      <c r="O787" s="28" t="n">
        <f aca="false">IF(M787=0,"",SUMIFS('Source - Billing Aug26'!$L$5:$L$773,'Source - Billing Aug26'!$E$5:$E$773,A787,'Source - Billing Aug26'!$B$5:$B$773,Billing_Month,'Source - Billing Aug26'!$H$5:$H$773,"MONTHLY_MOORAGE"))</f>
        <v>7.55</v>
      </c>
      <c r="P787" s="39" t="n">
        <f aca="false">IF(D787&lt;&gt;"OCCUPIED","",SUMIFS('Source - Billing Aug26'!$M$5:$M$773,'Source - Billing Aug26'!$E$5:$E$773,A787,'Source - Billing Aug26'!$B$5:$B$773,Billing_Month,'Source - Billing Aug26'!$H$5:$H$773,"MONTHLY_MOORAGE"))</f>
        <v>302</v>
      </c>
      <c r="Q787" s="39" t="n">
        <f aca="false">IF(D787&lt;&gt;"OCCUPIED","",P787-L787)</f>
        <v>0</v>
      </c>
      <c r="R787" s="26" t="str">
        <f aca="false">IF(D787&lt;&gt;"OCCUPIED","OUT OF SCOPE",IF(M787=0,"MISSING AUGUST BILL",IF(M787&gt;1,"DUPLICATE BILL",IF(ABS(Q787)&lt;0.01,"MATCH",IF(Q787&gt;0,"OVERBILLED","UNDERBILLED")))))</f>
        <v>MATCH</v>
      </c>
      <c r="S787" s="26" t="str">
        <f aca="false">IF(M787=0,"",IFERROR(INDEX('Source - Billing Aug26'!$C$5:$C$773,MATCH(A787,'Source - Billing Aug26'!$E$5:$E$773,0)),""))</f>
        <v>AC-GW-0210</v>
      </c>
    </row>
    <row r="788" customFormat="false" ht="15" hidden="false" customHeight="true" outlineLevel="0" collapsed="false">
      <c r="A788" s="26" t="str">
        <f aca="false">'Source - Inventory'!A778</f>
        <v>GW-0211</v>
      </c>
      <c r="B788" s="26" t="str">
        <f aca="false">'Source - Inventory'!B778</f>
        <v>Gullwing</v>
      </c>
      <c r="C788" s="26" t="str">
        <f aca="false">'Source - Inventory'!G778</f>
        <v>OPEN</v>
      </c>
      <c r="D788" s="26" t="str">
        <f aca="false">'Source - Inventory'!J778</f>
        <v>OCCUPIED</v>
      </c>
      <c r="E788" s="26" t="str">
        <f aca="false">'Source - Inventory'!L778</f>
        <v>WL-03139</v>
      </c>
      <c r="F788" s="26" t="str">
        <f aca="false">'Source - Inventory'!M778</f>
        <v>Stanley Peterson</v>
      </c>
      <c r="G788" s="26" t="n">
        <f aca="false">'Source - Inventory'!E778</f>
        <v>28</v>
      </c>
      <c r="H788" s="28" t="n">
        <f aca="false">'Source - Inventory'!O778</f>
        <v>22.7</v>
      </c>
      <c r="I788" s="28" t="n">
        <f aca="false">IF(D788="OCCUPIED",ROUNDUP(H788,0),"")</f>
        <v>23</v>
      </c>
      <c r="J788" s="28" t="n">
        <f aca="false">IF(D788="OCCUPIED",MAX(G788,I788),"")</f>
        <v>28</v>
      </c>
      <c r="K788" s="28" t="n">
        <f aca="false">IF(D788&lt;&gt;"OCCUPIED","",IF(C788="COVERED",Covered_Rate,Open_Rate))</f>
        <v>7.55</v>
      </c>
      <c r="L788" s="39" t="n">
        <f aca="false">IF(D788="OCCUPIED",J788*K788,"")</f>
        <v>211.4</v>
      </c>
      <c r="M788" s="26" t="n">
        <f aca="false">IF(D788&lt;&gt;"OCCUPIED","",COUNTIFS('Source - Billing Aug26'!$E$5:$E$773,A788,'Source - Billing Aug26'!$B$5:$B$773,Billing_Month,'Source - Billing Aug26'!$H$5:$H$773,"MONTHLY_MOORAGE"))</f>
        <v>1</v>
      </c>
      <c r="N788" s="28" t="n">
        <f aca="false">IF(M788=0,"",SUMIFS('Source - Billing Aug26'!$I$5:$I$773,'Source - Billing Aug26'!$E$5:$E$773,A788,'Source - Billing Aug26'!$B$5:$B$773,Billing_Month,'Source - Billing Aug26'!$H$5:$H$773,"MONTHLY_MOORAGE"))</f>
        <v>28</v>
      </c>
      <c r="O788" s="28" t="n">
        <f aca="false">IF(M788=0,"",SUMIFS('Source - Billing Aug26'!$L$5:$L$773,'Source - Billing Aug26'!$E$5:$E$773,A788,'Source - Billing Aug26'!$B$5:$B$773,Billing_Month,'Source - Billing Aug26'!$H$5:$H$773,"MONTHLY_MOORAGE"))</f>
        <v>7.55</v>
      </c>
      <c r="P788" s="39" t="n">
        <f aca="false">IF(D788&lt;&gt;"OCCUPIED","",SUMIFS('Source - Billing Aug26'!$M$5:$M$773,'Source - Billing Aug26'!$E$5:$E$773,A788,'Source - Billing Aug26'!$B$5:$B$773,Billing_Month,'Source - Billing Aug26'!$H$5:$H$773,"MONTHLY_MOORAGE"))</f>
        <v>211.4</v>
      </c>
      <c r="Q788" s="39" t="n">
        <f aca="false">IF(D788&lt;&gt;"OCCUPIED","",P788-L788)</f>
        <v>0</v>
      </c>
      <c r="R788" s="26" t="str">
        <f aca="false">IF(D788&lt;&gt;"OCCUPIED","OUT OF SCOPE",IF(M788=0,"MISSING AUGUST BILL",IF(M788&gt;1,"DUPLICATE BILL",IF(ABS(Q788)&lt;0.01,"MATCH",IF(Q788&gt;0,"OVERBILLED","UNDERBILLED")))))</f>
        <v>MATCH</v>
      </c>
      <c r="S788" s="26" t="str">
        <f aca="false">IF(M788=0,"",IFERROR(INDEX('Source - Billing Aug26'!$C$5:$C$773,MATCH(A788,'Source - Billing Aug26'!$E$5:$E$773,0)),""))</f>
        <v>AC-GW-0211</v>
      </c>
    </row>
    <row r="789" customFormat="false" ht="15" hidden="false" customHeight="true" outlineLevel="0" collapsed="false">
      <c r="A789" s="26" t="str">
        <f aca="false">'Source - Inventory'!A779</f>
        <v>GW-0212</v>
      </c>
      <c r="B789" s="26" t="str">
        <f aca="false">'Source - Inventory'!B779</f>
        <v>Gullwing</v>
      </c>
      <c r="C789" s="26" t="str">
        <f aca="false">'Source - Inventory'!G779</f>
        <v>OPEN</v>
      </c>
      <c r="D789" s="26" t="str">
        <f aca="false">'Source - Inventory'!J779</f>
        <v>OCCUPIED</v>
      </c>
      <c r="E789" s="26" t="str">
        <f aca="false">'Source - Inventory'!L779</f>
        <v>WL-02184</v>
      </c>
      <c r="F789" s="26" t="str">
        <f aca="false">'Source - Inventory'!M779</f>
        <v>Leonard Wiley</v>
      </c>
      <c r="G789" s="26" t="n">
        <f aca="false">'Source - Inventory'!E779</f>
        <v>60</v>
      </c>
      <c r="H789" s="28" t="n">
        <f aca="false">'Source - Inventory'!O779</f>
        <v>31.8</v>
      </c>
      <c r="I789" s="28" t="n">
        <f aca="false">IF(D789="OCCUPIED",ROUNDUP(H789,0),"")</f>
        <v>32</v>
      </c>
      <c r="J789" s="28" t="n">
        <f aca="false">IF(D789="OCCUPIED",MAX(G789,I789),"")</f>
        <v>60</v>
      </c>
      <c r="K789" s="28" t="n">
        <f aca="false">IF(D789&lt;&gt;"OCCUPIED","",IF(C789="COVERED",Covered_Rate,Open_Rate))</f>
        <v>7.55</v>
      </c>
      <c r="L789" s="39" t="n">
        <f aca="false">IF(D789="OCCUPIED",J789*K789,"")</f>
        <v>453</v>
      </c>
      <c r="M789" s="26" t="n">
        <f aca="false">IF(D789&lt;&gt;"OCCUPIED","",COUNTIFS('Source - Billing Aug26'!$E$5:$E$773,A789,'Source - Billing Aug26'!$B$5:$B$773,Billing_Month,'Source - Billing Aug26'!$H$5:$H$773,"MONTHLY_MOORAGE"))</f>
        <v>1</v>
      </c>
      <c r="N789" s="28" t="n">
        <f aca="false">IF(M789=0,"",SUMIFS('Source - Billing Aug26'!$I$5:$I$773,'Source - Billing Aug26'!$E$5:$E$773,A789,'Source - Billing Aug26'!$B$5:$B$773,Billing_Month,'Source - Billing Aug26'!$H$5:$H$773,"MONTHLY_MOORAGE"))</f>
        <v>60</v>
      </c>
      <c r="O789" s="28" t="n">
        <f aca="false">IF(M789=0,"",SUMIFS('Source - Billing Aug26'!$L$5:$L$773,'Source - Billing Aug26'!$E$5:$E$773,A789,'Source - Billing Aug26'!$B$5:$B$773,Billing_Month,'Source - Billing Aug26'!$H$5:$H$773,"MONTHLY_MOORAGE"))</f>
        <v>7.55</v>
      </c>
      <c r="P789" s="39" t="n">
        <f aca="false">IF(D789&lt;&gt;"OCCUPIED","",SUMIFS('Source - Billing Aug26'!$M$5:$M$773,'Source - Billing Aug26'!$E$5:$E$773,A789,'Source - Billing Aug26'!$B$5:$B$773,Billing_Month,'Source - Billing Aug26'!$H$5:$H$773,"MONTHLY_MOORAGE"))</f>
        <v>453</v>
      </c>
      <c r="Q789" s="39" t="n">
        <f aca="false">IF(D789&lt;&gt;"OCCUPIED","",P789-L789)</f>
        <v>0</v>
      </c>
      <c r="R789" s="26" t="str">
        <f aca="false">IF(D789&lt;&gt;"OCCUPIED","OUT OF SCOPE",IF(M789=0,"MISSING AUGUST BILL",IF(M789&gt;1,"DUPLICATE BILL",IF(ABS(Q789)&lt;0.01,"MATCH",IF(Q789&gt;0,"OVERBILLED","UNDERBILLED")))))</f>
        <v>MATCH</v>
      </c>
      <c r="S789" s="26" t="str">
        <f aca="false">IF(M789=0,"",IFERROR(INDEX('Source - Billing Aug26'!$C$5:$C$773,MATCH(A789,'Source - Billing Aug26'!$E$5:$E$773,0)),""))</f>
        <v>AC-GW-0212</v>
      </c>
    </row>
    <row r="790" customFormat="false" ht="15" hidden="false" customHeight="true" outlineLevel="0" collapsed="false">
      <c r="A790" s="26" t="str">
        <f aca="false">'Source - Inventory'!A780</f>
        <v>GW-0213</v>
      </c>
      <c r="B790" s="26" t="str">
        <f aca="false">'Source - Inventory'!B780</f>
        <v>Gullwing</v>
      </c>
      <c r="C790" s="26" t="str">
        <f aca="false">'Source - Inventory'!G780</f>
        <v>OPEN</v>
      </c>
      <c r="D790" s="26" t="str">
        <f aca="false">'Source - Inventory'!J780</f>
        <v>OCCUPIED</v>
      </c>
      <c r="E790" s="26" t="str">
        <f aca="false">'Source - Inventory'!L780</f>
        <v>WL-02363</v>
      </c>
      <c r="F790" s="26" t="str">
        <f aca="false">'Source - Inventory'!M780</f>
        <v>Timothy Johnson</v>
      </c>
      <c r="G790" s="26" t="n">
        <f aca="false">'Source - Inventory'!E780</f>
        <v>28</v>
      </c>
      <c r="H790" s="28" t="n">
        <f aca="false">'Source - Inventory'!O780</f>
        <v>28.3</v>
      </c>
      <c r="I790" s="28" t="n">
        <f aca="false">IF(D790="OCCUPIED",ROUNDUP(H790,0),"")</f>
        <v>29</v>
      </c>
      <c r="J790" s="28" t="n">
        <f aca="false">IF(D790="OCCUPIED",MAX(G790,I790),"")</f>
        <v>29</v>
      </c>
      <c r="K790" s="28" t="n">
        <f aca="false">IF(D790&lt;&gt;"OCCUPIED","",IF(C790="COVERED",Covered_Rate,Open_Rate))</f>
        <v>7.55</v>
      </c>
      <c r="L790" s="39" t="n">
        <f aca="false">IF(D790="OCCUPIED",J790*K790,"")</f>
        <v>218.95</v>
      </c>
      <c r="M790" s="26" t="n">
        <f aca="false">IF(D790&lt;&gt;"OCCUPIED","",COUNTIFS('Source - Billing Aug26'!$E$5:$E$773,A790,'Source - Billing Aug26'!$B$5:$B$773,Billing_Month,'Source - Billing Aug26'!$H$5:$H$773,"MONTHLY_MOORAGE"))</f>
        <v>1</v>
      </c>
      <c r="N790" s="28" t="n">
        <f aca="false">IF(M790=0,"",SUMIFS('Source - Billing Aug26'!$I$5:$I$773,'Source - Billing Aug26'!$E$5:$E$773,A790,'Source - Billing Aug26'!$B$5:$B$773,Billing_Month,'Source - Billing Aug26'!$H$5:$H$773,"MONTHLY_MOORAGE"))</f>
        <v>29</v>
      </c>
      <c r="O790" s="28" t="n">
        <f aca="false">IF(M790=0,"",SUMIFS('Source - Billing Aug26'!$L$5:$L$773,'Source - Billing Aug26'!$E$5:$E$773,A790,'Source - Billing Aug26'!$B$5:$B$773,Billing_Month,'Source - Billing Aug26'!$H$5:$H$773,"MONTHLY_MOORAGE"))</f>
        <v>7.55</v>
      </c>
      <c r="P790" s="39" t="n">
        <f aca="false">IF(D790&lt;&gt;"OCCUPIED","",SUMIFS('Source - Billing Aug26'!$M$5:$M$773,'Source - Billing Aug26'!$E$5:$E$773,A790,'Source - Billing Aug26'!$B$5:$B$773,Billing_Month,'Source - Billing Aug26'!$H$5:$H$773,"MONTHLY_MOORAGE"))</f>
        <v>218.95</v>
      </c>
      <c r="Q790" s="39" t="n">
        <f aca="false">IF(D790&lt;&gt;"OCCUPIED","",P790-L790)</f>
        <v>0</v>
      </c>
      <c r="R790" s="26" t="str">
        <f aca="false">IF(D790&lt;&gt;"OCCUPIED","OUT OF SCOPE",IF(M790=0,"MISSING AUGUST BILL",IF(M790&gt;1,"DUPLICATE BILL",IF(ABS(Q790)&lt;0.01,"MATCH",IF(Q790&gt;0,"OVERBILLED","UNDERBILLED")))))</f>
        <v>MATCH</v>
      </c>
      <c r="S790" s="26" t="str">
        <f aca="false">IF(M790=0,"",IFERROR(INDEX('Source - Billing Aug26'!$C$5:$C$773,MATCH(A790,'Source - Billing Aug26'!$E$5:$E$773,0)),""))</f>
        <v>AC-GW-0213</v>
      </c>
    </row>
    <row r="791" customFormat="false" ht="15" hidden="false" customHeight="true" outlineLevel="0" collapsed="false">
      <c r="A791" s="26" t="str">
        <f aca="false">'Source - Inventory'!A781</f>
        <v>GW-0214</v>
      </c>
      <c r="B791" s="26" t="str">
        <f aca="false">'Source - Inventory'!B781</f>
        <v>Gullwing</v>
      </c>
      <c r="C791" s="26" t="str">
        <f aca="false">'Source - Inventory'!G781</f>
        <v>OPEN</v>
      </c>
      <c r="D791" s="26" t="str">
        <f aca="false">'Source - Inventory'!J781</f>
        <v>OCCUPIED</v>
      </c>
      <c r="E791" s="26" t="str">
        <f aca="false">'Source - Inventory'!L781</f>
        <v>WL-03720</v>
      </c>
      <c r="F791" s="26" t="str">
        <f aca="false">'Source - Inventory'!M781</f>
        <v>Kristen Blair</v>
      </c>
      <c r="G791" s="26" t="n">
        <f aca="false">'Source - Inventory'!E781</f>
        <v>24</v>
      </c>
      <c r="H791" s="28" t="n">
        <f aca="false">'Source - Inventory'!O781</f>
        <v>25.2</v>
      </c>
      <c r="I791" s="28" t="n">
        <f aca="false">IF(D791="OCCUPIED",ROUNDUP(H791,0),"")</f>
        <v>26</v>
      </c>
      <c r="J791" s="28" t="n">
        <f aca="false">IF(D791="OCCUPIED",MAX(G791,I791),"")</f>
        <v>26</v>
      </c>
      <c r="K791" s="28" t="n">
        <f aca="false">IF(D791&lt;&gt;"OCCUPIED","",IF(C791="COVERED",Covered_Rate,Open_Rate))</f>
        <v>7.55</v>
      </c>
      <c r="L791" s="39" t="n">
        <f aca="false">IF(D791="OCCUPIED",J791*K791,"")</f>
        <v>196.3</v>
      </c>
      <c r="M791" s="26" t="n">
        <f aca="false">IF(D791&lt;&gt;"OCCUPIED","",COUNTIFS('Source - Billing Aug26'!$E$5:$E$773,A791,'Source - Billing Aug26'!$B$5:$B$773,Billing_Month,'Source - Billing Aug26'!$H$5:$H$773,"MONTHLY_MOORAGE"))</f>
        <v>1</v>
      </c>
      <c r="N791" s="28" t="n">
        <f aca="false">IF(M791=0,"",SUMIFS('Source - Billing Aug26'!$I$5:$I$773,'Source - Billing Aug26'!$E$5:$E$773,A791,'Source - Billing Aug26'!$B$5:$B$773,Billing_Month,'Source - Billing Aug26'!$H$5:$H$773,"MONTHLY_MOORAGE"))</f>
        <v>26</v>
      </c>
      <c r="O791" s="28" t="n">
        <f aca="false">IF(M791=0,"",SUMIFS('Source - Billing Aug26'!$L$5:$L$773,'Source - Billing Aug26'!$E$5:$E$773,A791,'Source - Billing Aug26'!$B$5:$B$773,Billing_Month,'Source - Billing Aug26'!$H$5:$H$773,"MONTHLY_MOORAGE"))</f>
        <v>7.55</v>
      </c>
      <c r="P791" s="39" t="n">
        <f aca="false">IF(D791&lt;&gt;"OCCUPIED","",SUMIFS('Source - Billing Aug26'!$M$5:$M$773,'Source - Billing Aug26'!$E$5:$E$773,A791,'Source - Billing Aug26'!$B$5:$B$773,Billing_Month,'Source - Billing Aug26'!$H$5:$H$773,"MONTHLY_MOORAGE"))</f>
        <v>196.3</v>
      </c>
      <c r="Q791" s="39" t="n">
        <f aca="false">IF(D791&lt;&gt;"OCCUPIED","",P791-L791)</f>
        <v>0</v>
      </c>
      <c r="R791" s="26" t="str">
        <f aca="false">IF(D791&lt;&gt;"OCCUPIED","OUT OF SCOPE",IF(M791=0,"MISSING AUGUST BILL",IF(M791&gt;1,"DUPLICATE BILL",IF(ABS(Q791)&lt;0.01,"MATCH",IF(Q791&gt;0,"OVERBILLED","UNDERBILLED")))))</f>
        <v>MATCH</v>
      </c>
      <c r="S791" s="26" t="str">
        <f aca="false">IF(M791=0,"",IFERROR(INDEX('Source - Billing Aug26'!$C$5:$C$773,MATCH(A791,'Source - Billing Aug26'!$E$5:$E$773,0)),""))</f>
        <v>AC-GW-0214</v>
      </c>
    </row>
    <row r="792" customFormat="false" ht="15" hidden="false" customHeight="true" outlineLevel="0" collapsed="false">
      <c r="A792" s="26" t="str">
        <f aca="false">'Source - Inventory'!A782</f>
        <v>GW-0215</v>
      </c>
      <c r="B792" s="26" t="str">
        <f aca="false">'Source - Inventory'!B782</f>
        <v>Gullwing</v>
      </c>
      <c r="C792" s="26" t="str">
        <f aca="false">'Source - Inventory'!G782</f>
        <v>OPEN</v>
      </c>
      <c r="D792" s="26" t="str">
        <f aca="false">'Source - Inventory'!J782</f>
        <v>OCCUPIED</v>
      </c>
      <c r="E792" s="26" t="str">
        <f aca="false">'Source - Inventory'!L782</f>
        <v>WL-01436</v>
      </c>
      <c r="F792" s="26" t="str">
        <f aca="false">'Source - Inventory'!M782</f>
        <v>William Cook</v>
      </c>
      <c r="G792" s="26" t="n">
        <f aca="false">'Source - Inventory'!E782</f>
        <v>28</v>
      </c>
      <c r="H792" s="28" t="n">
        <f aca="false">'Source - Inventory'!O782</f>
        <v>33.7</v>
      </c>
      <c r="I792" s="28" t="n">
        <f aca="false">IF(D792="OCCUPIED",ROUNDUP(H792,0),"")</f>
        <v>34</v>
      </c>
      <c r="J792" s="28" t="n">
        <f aca="false">IF(D792="OCCUPIED",MAX(G792,I792),"")</f>
        <v>34</v>
      </c>
      <c r="K792" s="28" t="n">
        <f aca="false">IF(D792&lt;&gt;"OCCUPIED","",IF(C792="COVERED",Covered_Rate,Open_Rate))</f>
        <v>7.55</v>
      </c>
      <c r="L792" s="39" t="n">
        <f aca="false">IF(D792="OCCUPIED",J792*K792,"")</f>
        <v>256.7</v>
      </c>
      <c r="M792" s="26" t="n">
        <f aca="false">IF(D792&lt;&gt;"OCCUPIED","",COUNTIFS('Source - Billing Aug26'!$E$5:$E$773,A792,'Source - Billing Aug26'!$B$5:$B$773,Billing_Month,'Source - Billing Aug26'!$H$5:$H$773,"MONTHLY_MOORAGE"))</f>
        <v>1</v>
      </c>
      <c r="N792" s="28" t="n">
        <f aca="false">IF(M792=0,"",SUMIFS('Source - Billing Aug26'!$I$5:$I$773,'Source - Billing Aug26'!$E$5:$E$773,A792,'Source - Billing Aug26'!$B$5:$B$773,Billing_Month,'Source - Billing Aug26'!$H$5:$H$773,"MONTHLY_MOORAGE"))</f>
        <v>34</v>
      </c>
      <c r="O792" s="28" t="n">
        <f aca="false">IF(M792=0,"",SUMIFS('Source - Billing Aug26'!$L$5:$L$773,'Source - Billing Aug26'!$E$5:$E$773,A792,'Source - Billing Aug26'!$B$5:$B$773,Billing_Month,'Source - Billing Aug26'!$H$5:$H$773,"MONTHLY_MOORAGE"))</f>
        <v>7.55</v>
      </c>
      <c r="P792" s="39" t="n">
        <f aca="false">IF(D792&lt;&gt;"OCCUPIED","",SUMIFS('Source - Billing Aug26'!$M$5:$M$773,'Source - Billing Aug26'!$E$5:$E$773,A792,'Source - Billing Aug26'!$B$5:$B$773,Billing_Month,'Source - Billing Aug26'!$H$5:$H$773,"MONTHLY_MOORAGE"))</f>
        <v>256.7</v>
      </c>
      <c r="Q792" s="39" t="n">
        <f aca="false">IF(D792&lt;&gt;"OCCUPIED","",P792-L792)</f>
        <v>0</v>
      </c>
      <c r="R792" s="26" t="str">
        <f aca="false">IF(D792&lt;&gt;"OCCUPIED","OUT OF SCOPE",IF(M792=0,"MISSING AUGUST BILL",IF(M792&gt;1,"DUPLICATE BILL",IF(ABS(Q792)&lt;0.01,"MATCH",IF(Q792&gt;0,"OVERBILLED","UNDERBILLED")))))</f>
        <v>MATCH</v>
      </c>
      <c r="S792" s="26" t="str">
        <f aca="false">IF(M792=0,"",IFERROR(INDEX('Source - Billing Aug26'!$C$5:$C$773,MATCH(A792,'Source - Billing Aug26'!$E$5:$E$773,0)),""))</f>
        <v>AC-GW-0215</v>
      </c>
    </row>
    <row r="793" customFormat="false" ht="15" hidden="false" customHeight="true" outlineLevel="0" collapsed="false">
      <c r="A793" s="26" t="str">
        <f aca="false">'Source - Inventory'!A783</f>
        <v>GW-0216</v>
      </c>
      <c r="B793" s="26" t="str">
        <f aca="false">'Source - Inventory'!B783</f>
        <v>Gullwing</v>
      </c>
      <c r="C793" s="26" t="str">
        <f aca="false">'Source - Inventory'!G783</f>
        <v>OPEN</v>
      </c>
      <c r="D793" s="26" t="str">
        <f aca="false">'Source - Inventory'!J783</f>
        <v>OCCUPIED</v>
      </c>
      <c r="E793" s="26" t="str">
        <f aca="false">'Source - Inventory'!L783</f>
        <v>WL-03614</v>
      </c>
      <c r="F793" s="26" t="str">
        <f aca="false">'Source - Inventory'!M783</f>
        <v>Richard Waters</v>
      </c>
      <c r="G793" s="26" t="n">
        <f aca="false">'Source - Inventory'!E783</f>
        <v>80</v>
      </c>
      <c r="H793" s="28" t="n">
        <f aca="false">'Source - Inventory'!O783</f>
        <v>42.5</v>
      </c>
      <c r="I793" s="28" t="n">
        <f aca="false">IF(D793="OCCUPIED",ROUNDUP(H793,0),"")</f>
        <v>43</v>
      </c>
      <c r="J793" s="28" t="n">
        <f aca="false">IF(D793="OCCUPIED",MAX(G793,I793),"")</f>
        <v>80</v>
      </c>
      <c r="K793" s="28" t="n">
        <f aca="false">IF(D793&lt;&gt;"OCCUPIED","",IF(C793="COVERED",Covered_Rate,Open_Rate))</f>
        <v>7.55</v>
      </c>
      <c r="L793" s="39" t="n">
        <f aca="false">IF(D793="OCCUPIED",J793*K793,"")</f>
        <v>604</v>
      </c>
      <c r="M793" s="26" t="n">
        <f aca="false">IF(D793&lt;&gt;"OCCUPIED","",COUNTIFS('Source - Billing Aug26'!$E$5:$E$773,A793,'Source - Billing Aug26'!$B$5:$B$773,Billing_Month,'Source - Billing Aug26'!$H$5:$H$773,"MONTHLY_MOORAGE"))</f>
        <v>1</v>
      </c>
      <c r="N793" s="28" t="n">
        <f aca="false">IF(M793=0,"",SUMIFS('Source - Billing Aug26'!$I$5:$I$773,'Source - Billing Aug26'!$E$5:$E$773,A793,'Source - Billing Aug26'!$B$5:$B$773,Billing_Month,'Source - Billing Aug26'!$H$5:$H$773,"MONTHLY_MOORAGE"))</f>
        <v>80</v>
      </c>
      <c r="O793" s="28" t="n">
        <f aca="false">IF(M793=0,"",SUMIFS('Source - Billing Aug26'!$L$5:$L$773,'Source - Billing Aug26'!$E$5:$E$773,A793,'Source - Billing Aug26'!$B$5:$B$773,Billing_Month,'Source - Billing Aug26'!$H$5:$H$773,"MONTHLY_MOORAGE"))</f>
        <v>7.55</v>
      </c>
      <c r="P793" s="39" t="n">
        <f aca="false">IF(D793&lt;&gt;"OCCUPIED","",SUMIFS('Source - Billing Aug26'!$M$5:$M$773,'Source - Billing Aug26'!$E$5:$E$773,A793,'Source - Billing Aug26'!$B$5:$B$773,Billing_Month,'Source - Billing Aug26'!$H$5:$H$773,"MONTHLY_MOORAGE"))</f>
        <v>604</v>
      </c>
      <c r="Q793" s="39" t="n">
        <f aca="false">IF(D793&lt;&gt;"OCCUPIED","",P793-L793)</f>
        <v>0</v>
      </c>
      <c r="R793" s="26" t="str">
        <f aca="false">IF(D793&lt;&gt;"OCCUPIED","OUT OF SCOPE",IF(M793=0,"MISSING AUGUST BILL",IF(M793&gt;1,"DUPLICATE BILL",IF(ABS(Q793)&lt;0.01,"MATCH",IF(Q793&gt;0,"OVERBILLED","UNDERBILLED")))))</f>
        <v>MATCH</v>
      </c>
      <c r="S793" s="26" t="str">
        <f aca="false">IF(M793=0,"",IFERROR(INDEX('Source - Billing Aug26'!$C$5:$C$773,MATCH(A793,'Source - Billing Aug26'!$E$5:$E$773,0)),""))</f>
        <v>AC-GW-0216</v>
      </c>
    </row>
    <row r="794" customFormat="false" ht="15" hidden="false" customHeight="true" outlineLevel="0" collapsed="false">
      <c r="A794" s="26" t="str">
        <f aca="false">'Source - Inventory'!A784</f>
        <v>GW-0217</v>
      </c>
      <c r="B794" s="26" t="str">
        <f aca="false">'Source - Inventory'!B784</f>
        <v>Gullwing</v>
      </c>
      <c r="C794" s="26" t="str">
        <f aca="false">'Source - Inventory'!G784</f>
        <v>OPEN</v>
      </c>
      <c r="D794" s="26" t="str">
        <f aca="false">'Source - Inventory'!J784</f>
        <v>OCCUPIED</v>
      </c>
      <c r="E794" s="26" t="str">
        <f aca="false">'Source - Inventory'!L784</f>
        <v>WL-02984</v>
      </c>
      <c r="F794" s="26" t="str">
        <f aca="false">'Source - Inventory'!M784</f>
        <v>Bridget Jones</v>
      </c>
      <c r="G794" s="26" t="n">
        <f aca="false">'Source - Inventory'!E784</f>
        <v>80</v>
      </c>
      <c r="H794" s="28" t="n">
        <f aca="false">'Source - Inventory'!O784</f>
        <v>58.7</v>
      </c>
      <c r="I794" s="28" t="n">
        <f aca="false">IF(D794="OCCUPIED",ROUNDUP(H794,0),"")</f>
        <v>59</v>
      </c>
      <c r="J794" s="28" t="n">
        <f aca="false">IF(D794="OCCUPIED",MAX(G794,I794),"")</f>
        <v>80</v>
      </c>
      <c r="K794" s="28" t="n">
        <f aca="false">IF(D794&lt;&gt;"OCCUPIED","",IF(C794="COVERED",Covered_Rate,Open_Rate))</f>
        <v>7.55</v>
      </c>
      <c r="L794" s="39" t="n">
        <f aca="false">IF(D794="OCCUPIED",J794*K794,"")</f>
        <v>604</v>
      </c>
      <c r="M794" s="26" t="n">
        <f aca="false">IF(D794&lt;&gt;"OCCUPIED","",COUNTIFS('Source - Billing Aug26'!$E$5:$E$773,A794,'Source - Billing Aug26'!$B$5:$B$773,Billing_Month,'Source - Billing Aug26'!$H$5:$H$773,"MONTHLY_MOORAGE"))</f>
        <v>1</v>
      </c>
      <c r="N794" s="28" t="n">
        <f aca="false">IF(M794=0,"",SUMIFS('Source - Billing Aug26'!$I$5:$I$773,'Source - Billing Aug26'!$E$5:$E$773,A794,'Source - Billing Aug26'!$B$5:$B$773,Billing_Month,'Source - Billing Aug26'!$H$5:$H$773,"MONTHLY_MOORAGE"))</f>
        <v>80</v>
      </c>
      <c r="O794" s="28" t="n">
        <f aca="false">IF(M794=0,"",SUMIFS('Source - Billing Aug26'!$L$5:$L$773,'Source - Billing Aug26'!$E$5:$E$773,A794,'Source - Billing Aug26'!$B$5:$B$773,Billing_Month,'Source - Billing Aug26'!$H$5:$H$773,"MONTHLY_MOORAGE"))</f>
        <v>7.55</v>
      </c>
      <c r="P794" s="39" t="n">
        <f aca="false">IF(D794&lt;&gt;"OCCUPIED","",SUMIFS('Source - Billing Aug26'!$M$5:$M$773,'Source - Billing Aug26'!$E$5:$E$773,A794,'Source - Billing Aug26'!$B$5:$B$773,Billing_Month,'Source - Billing Aug26'!$H$5:$H$773,"MONTHLY_MOORAGE"))</f>
        <v>604</v>
      </c>
      <c r="Q794" s="39" t="n">
        <f aca="false">IF(D794&lt;&gt;"OCCUPIED","",P794-L794)</f>
        <v>0</v>
      </c>
      <c r="R794" s="26" t="str">
        <f aca="false">IF(D794&lt;&gt;"OCCUPIED","OUT OF SCOPE",IF(M794=0,"MISSING AUGUST BILL",IF(M794&gt;1,"DUPLICATE BILL",IF(ABS(Q794)&lt;0.01,"MATCH",IF(Q794&gt;0,"OVERBILLED","UNDERBILLED")))))</f>
        <v>MATCH</v>
      </c>
      <c r="S794" s="26" t="str">
        <f aca="false">IF(M794=0,"",IFERROR(INDEX('Source - Billing Aug26'!$C$5:$C$773,MATCH(A794,'Source - Billing Aug26'!$E$5:$E$773,0)),""))</f>
        <v>AC-GW-0217</v>
      </c>
    </row>
    <row r="795" customFormat="false" ht="15" hidden="false" customHeight="true" outlineLevel="0" collapsed="false">
      <c r="A795" s="26" t="str">
        <f aca="false">'Source - Inventory'!A785</f>
        <v>GW-0218</v>
      </c>
      <c r="B795" s="26" t="str">
        <f aca="false">'Source - Inventory'!B785</f>
        <v>Gullwing</v>
      </c>
      <c r="C795" s="26" t="str">
        <f aca="false">'Source - Inventory'!G785</f>
        <v>OPEN</v>
      </c>
      <c r="D795" s="26" t="str">
        <f aca="false">'Source - Inventory'!J785</f>
        <v>OCCUPIED</v>
      </c>
      <c r="E795" s="26" t="str">
        <f aca="false">'Source - Inventory'!L785</f>
        <v>WL-01556</v>
      </c>
      <c r="F795" s="26" t="str">
        <f aca="false">'Source - Inventory'!M785</f>
        <v>Christopher Russell</v>
      </c>
      <c r="G795" s="26" t="n">
        <f aca="false">'Source - Inventory'!E785</f>
        <v>60</v>
      </c>
      <c r="H795" s="28" t="n">
        <f aca="false">'Source - Inventory'!O785</f>
        <v>56.1</v>
      </c>
      <c r="I795" s="28" t="n">
        <f aca="false">IF(D795="OCCUPIED",ROUNDUP(H795,0),"")</f>
        <v>57</v>
      </c>
      <c r="J795" s="28" t="n">
        <f aca="false">IF(D795="OCCUPIED",MAX(G795,I795),"")</f>
        <v>60</v>
      </c>
      <c r="K795" s="28" t="n">
        <f aca="false">IF(D795&lt;&gt;"OCCUPIED","",IF(C795="COVERED",Covered_Rate,Open_Rate))</f>
        <v>7.55</v>
      </c>
      <c r="L795" s="39" t="n">
        <f aca="false">IF(D795="OCCUPIED",J795*K795,"")</f>
        <v>453</v>
      </c>
      <c r="M795" s="26" t="n">
        <f aca="false">IF(D795&lt;&gt;"OCCUPIED","",COUNTIFS('Source - Billing Aug26'!$E$5:$E$773,A795,'Source - Billing Aug26'!$B$5:$B$773,Billing_Month,'Source - Billing Aug26'!$H$5:$H$773,"MONTHLY_MOORAGE"))</f>
        <v>1</v>
      </c>
      <c r="N795" s="28" t="n">
        <f aca="false">IF(M795=0,"",SUMIFS('Source - Billing Aug26'!$I$5:$I$773,'Source - Billing Aug26'!$E$5:$E$773,A795,'Source - Billing Aug26'!$B$5:$B$773,Billing_Month,'Source - Billing Aug26'!$H$5:$H$773,"MONTHLY_MOORAGE"))</f>
        <v>60</v>
      </c>
      <c r="O795" s="28" t="n">
        <f aca="false">IF(M795=0,"",SUMIFS('Source - Billing Aug26'!$L$5:$L$773,'Source - Billing Aug26'!$E$5:$E$773,A795,'Source - Billing Aug26'!$B$5:$B$773,Billing_Month,'Source - Billing Aug26'!$H$5:$H$773,"MONTHLY_MOORAGE"))</f>
        <v>7.55</v>
      </c>
      <c r="P795" s="39" t="n">
        <f aca="false">IF(D795&lt;&gt;"OCCUPIED","",SUMIFS('Source - Billing Aug26'!$M$5:$M$773,'Source - Billing Aug26'!$E$5:$E$773,A795,'Source - Billing Aug26'!$B$5:$B$773,Billing_Month,'Source - Billing Aug26'!$H$5:$H$773,"MONTHLY_MOORAGE"))</f>
        <v>453</v>
      </c>
      <c r="Q795" s="39" t="n">
        <f aca="false">IF(D795&lt;&gt;"OCCUPIED","",P795-L795)</f>
        <v>0</v>
      </c>
      <c r="R795" s="26" t="str">
        <f aca="false">IF(D795&lt;&gt;"OCCUPIED","OUT OF SCOPE",IF(M795=0,"MISSING AUGUST BILL",IF(M795&gt;1,"DUPLICATE BILL",IF(ABS(Q795)&lt;0.01,"MATCH",IF(Q795&gt;0,"OVERBILLED","UNDERBILLED")))))</f>
        <v>MATCH</v>
      </c>
      <c r="S795" s="26" t="str">
        <f aca="false">IF(M795=0,"",IFERROR(INDEX('Source - Billing Aug26'!$C$5:$C$773,MATCH(A795,'Source - Billing Aug26'!$E$5:$E$773,0)),""))</f>
        <v>AC-GW-0218</v>
      </c>
    </row>
    <row r="796" customFormat="false" ht="15" hidden="false" customHeight="true" outlineLevel="0" collapsed="false">
      <c r="A796" s="26" t="str">
        <f aca="false">'Source - Inventory'!A786</f>
        <v>GW-0219</v>
      </c>
      <c r="B796" s="26" t="str">
        <f aca="false">'Source - Inventory'!B786</f>
        <v>Gullwing</v>
      </c>
      <c r="C796" s="26" t="str">
        <f aca="false">'Source - Inventory'!G786</f>
        <v>OPEN</v>
      </c>
      <c r="D796" s="26" t="str">
        <f aca="false">'Source - Inventory'!J786</f>
        <v>GUEST</v>
      </c>
      <c r="E796" s="26" t="n">
        <f aca="false">'Source - Inventory'!L786</f>
        <v>0</v>
      </c>
      <c r="F796" s="26" t="n">
        <f aca="false">'Source - Inventory'!M786</f>
        <v>0</v>
      </c>
      <c r="G796" s="26" t="n">
        <f aca="false">'Source - Inventory'!E786</f>
        <v>80</v>
      </c>
      <c r="H796" s="28" t="n">
        <f aca="false">'Source - Inventory'!O786</f>
        <v>0</v>
      </c>
      <c r="I796" s="28" t="str">
        <f aca="false">IF(D796="OCCUPIED",ROUNDUP(H796,0),"")</f>
        <v/>
      </c>
      <c r="J796" s="28" t="str">
        <f aca="false">IF(D796="OCCUPIED",MAX(G796,I796),"")</f>
        <v/>
      </c>
      <c r="K796" s="28" t="str">
        <f aca="false">IF(D796&lt;&gt;"OCCUPIED","",IF(C796="COVERED",Covered_Rate,Open_Rate))</f>
        <v/>
      </c>
      <c r="L796" s="39" t="str">
        <f aca="false">IF(D796="OCCUPIED",J796*K796,"")</f>
        <v/>
      </c>
      <c r="M796" s="26" t="str">
        <f aca="false">IF(D796&lt;&gt;"OCCUPIED","",COUNTIFS('Source - Billing Aug26'!$E$5:$E$773,A796,'Source - Billing Aug26'!$B$5:$B$773,Billing_Month,'Source - Billing Aug26'!$H$5:$H$773,"MONTHLY_MOORAGE"))</f>
        <v/>
      </c>
      <c r="N796" s="28" t="n">
        <f aca="false">IF(M796=0,"",SUMIFS('Source - Billing Aug26'!$I$5:$I$773,'Source - Billing Aug26'!$E$5:$E$773,A796,'Source - Billing Aug26'!$B$5:$B$773,Billing_Month,'Source - Billing Aug26'!$H$5:$H$773,"MONTHLY_MOORAGE"))</f>
        <v>0</v>
      </c>
      <c r="O796" s="28" t="n">
        <f aca="false">IF(M796=0,"",SUMIFS('Source - Billing Aug26'!$L$5:$L$773,'Source - Billing Aug26'!$E$5:$E$773,A796,'Source - Billing Aug26'!$B$5:$B$773,Billing_Month,'Source - Billing Aug26'!$H$5:$H$773,"MONTHLY_MOORAGE"))</f>
        <v>0</v>
      </c>
      <c r="P796" s="39" t="str">
        <f aca="false">IF(D796&lt;&gt;"OCCUPIED","",SUMIFS('Source - Billing Aug26'!$M$5:$M$773,'Source - Billing Aug26'!$E$5:$E$773,A796,'Source - Billing Aug26'!$B$5:$B$773,Billing_Month,'Source - Billing Aug26'!$H$5:$H$773,"MONTHLY_MOORAGE"))</f>
        <v/>
      </c>
      <c r="Q796" s="39" t="str">
        <f aca="false">IF(D796&lt;&gt;"OCCUPIED","",P796-L796)</f>
        <v/>
      </c>
      <c r="R796" s="26" t="str">
        <f aca="false">IF(D796&lt;&gt;"OCCUPIED","OUT OF SCOPE",IF(M796=0,"MISSING AUGUST BILL",IF(M796&gt;1,"DUPLICATE BILL",IF(ABS(Q796)&lt;0.01,"MATCH",IF(Q796&gt;0,"OVERBILLED","UNDERBILLED")))))</f>
        <v>OUT OF SCOPE</v>
      </c>
      <c r="S796" s="26" t="str">
        <f aca="false">IF(M796=0,"",IFERROR(INDEX('Source - Billing Aug26'!$C$5:$C$773,MATCH(A796,'Source - Billing Aug26'!$E$5:$E$773,0)),""))</f>
        <v/>
      </c>
    </row>
    <row r="797" customFormat="false" ht="15" hidden="false" customHeight="true" outlineLevel="0" collapsed="false">
      <c r="A797" s="26" t="str">
        <f aca="false">'Source - Inventory'!A787</f>
        <v>GW-0220</v>
      </c>
      <c r="B797" s="26" t="str">
        <f aca="false">'Source - Inventory'!B787</f>
        <v>Gullwing</v>
      </c>
      <c r="C797" s="26" t="str">
        <f aca="false">'Source - Inventory'!G787</f>
        <v>OPEN</v>
      </c>
      <c r="D797" s="26" t="str">
        <f aca="false">'Source - Inventory'!J787</f>
        <v>OCCUPIED</v>
      </c>
      <c r="E797" s="26" t="str">
        <f aca="false">'Source - Inventory'!L787</f>
        <v>WL-02436</v>
      </c>
      <c r="F797" s="26" t="str">
        <f aca="false">'Source - Inventory'!M787</f>
        <v>Jeffrey Allen</v>
      </c>
      <c r="G797" s="26" t="n">
        <f aca="false">'Source - Inventory'!E787</f>
        <v>60</v>
      </c>
      <c r="H797" s="28" t="n">
        <f aca="false">'Source - Inventory'!O787</f>
        <v>54.9</v>
      </c>
      <c r="I797" s="28" t="n">
        <f aca="false">IF(D797="OCCUPIED",ROUNDUP(H797,0),"")</f>
        <v>55</v>
      </c>
      <c r="J797" s="28" t="n">
        <f aca="false">IF(D797="OCCUPIED",MAX(G797,I797),"")</f>
        <v>60</v>
      </c>
      <c r="K797" s="28" t="n">
        <f aca="false">IF(D797&lt;&gt;"OCCUPIED","",IF(C797="COVERED",Covered_Rate,Open_Rate))</f>
        <v>7.55</v>
      </c>
      <c r="L797" s="39" t="n">
        <f aca="false">IF(D797="OCCUPIED",J797*K797,"")</f>
        <v>453</v>
      </c>
      <c r="M797" s="26" t="n">
        <f aca="false">IF(D797&lt;&gt;"OCCUPIED","",COUNTIFS('Source - Billing Aug26'!$E$5:$E$773,A797,'Source - Billing Aug26'!$B$5:$B$773,Billing_Month,'Source - Billing Aug26'!$H$5:$H$773,"MONTHLY_MOORAGE"))</f>
        <v>1</v>
      </c>
      <c r="N797" s="28" t="n">
        <f aca="false">IF(M797=0,"",SUMIFS('Source - Billing Aug26'!$I$5:$I$773,'Source - Billing Aug26'!$E$5:$E$773,A797,'Source - Billing Aug26'!$B$5:$B$773,Billing_Month,'Source - Billing Aug26'!$H$5:$H$773,"MONTHLY_MOORAGE"))</f>
        <v>60</v>
      </c>
      <c r="O797" s="28" t="n">
        <f aca="false">IF(M797=0,"",SUMIFS('Source - Billing Aug26'!$L$5:$L$773,'Source - Billing Aug26'!$E$5:$E$773,A797,'Source - Billing Aug26'!$B$5:$B$773,Billing_Month,'Source - Billing Aug26'!$H$5:$H$773,"MONTHLY_MOORAGE"))</f>
        <v>7.55</v>
      </c>
      <c r="P797" s="39" t="n">
        <f aca="false">IF(D797&lt;&gt;"OCCUPIED","",SUMIFS('Source - Billing Aug26'!$M$5:$M$773,'Source - Billing Aug26'!$E$5:$E$773,A797,'Source - Billing Aug26'!$B$5:$B$773,Billing_Month,'Source - Billing Aug26'!$H$5:$H$773,"MONTHLY_MOORAGE"))</f>
        <v>453</v>
      </c>
      <c r="Q797" s="39" t="n">
        <f aca="false">IF(D797&lt;&gt;"OCCUPIED","",P797-L797)</f>
        <v>0</v>
      </c>
      <c r="R797" s="26" t="str">
        <f aca="false">IF(D797&lt;&gt;"OCCUPIED","OUT OF SCOPE",IF(M797=0,"MISSING AUGUST BILL",IF(M797&gt;1,"DUPLICATE BILL",IF(ABS(Q797)&lt;0.01,"MATCH",IF(Q797&gt;0,"OVERBILLED","UNDERBILLED")))))</f>
        <v>MATCH</v>
      </c>
      <c r="S797" s="26" t="str">
        <f aca="false">IF(M797=0,"",IFERROR(INDEX('Source - Billing Aug26'!$C$5:$C$773,MATCH(A797,'Source - Billing Aug26'!$E$5:$E$773,0)),""))</f>
        <v>AC-GW-0220</v>
      </c>
    </row>
    <row r="798" customFormat="false" ht="15" hidden="false" customHeight="true" outlineLevel="0" collapsed="false">
      <c r="A798" s="26" t="str">
        <f aca="false">'Source - Inventory'!A788</f>
        <v>GW-0221</v>
      </c>
      <c r="B798" s="26" t="str">
        <f aca="false">'Source - Inventory'!B788</f>
        <v>Gullwing</v>
      </c>
      <c r="C798" s="26" t="str">
        <f aca="false">'Source - Inventory'!G788</f>
        <v>OPEN</v>
      </c>
      <c r="D798" s="26" t="str">
        <f aca="false">'Source - Inventory'!J788</f>
        <v>OCCUPIED</v>
      </c>
      <c r="E798" s="26" t="str">
        <f aca="false">'Source - Inventory'!L788</f>
        <v>WL-02319</v>
      </c>
      <c r="F798" s="26" t="str">
        <f aca="false">'Source - Inventory'!M788</f>
        <v>Elizabeth Pacheco</v>
      </c>
      <c r="G798" s="26" t="n">
        <f aca="false">'Source - Inventory'!E788</f>
        <v>80</v>
      </c>
      <c r="H798" s="28" t="n">
        <f aca="false">'Source - Inventory'!O788</f>
        <v>31.6</v>
      </c>
      <c r="I798" s="28" t="n">
        <f aca="false">IF(D798="OCCUPIED",ROUNDUP(H798,0),"")</f>
        <v>32</v>
      </c>
      <c r="J798" s="28" t="n">
        <f aca="false">IF(D798="OCCUPIED",MAX(G798,I798),"")</f>
        <v>80</v>
      </c>
      <c r="K798" s="28" t="n">
        <f aca="false">IF(D798&lt;&gt;"OCCUPIED","",IF(C798="COVERED",Covered_Rate,Open_Rate))</f>
        <v>7.55</v>
      </c>
      <c r="L798" s="39" t="n">
        <f aca="false">IF(D798="OCCUPIED",J798*K798,"")</f>
        <v>604</v>
      </c>
      <c r="M798" s="26" t="n">
        <f aca="false">IF(D798&lt;&gt;"OCCUPIED","",COUNTIFS('Source - Billing Aug26'!$E$5:$E$773,A798,'Source - Billing Aug26'!$B$5:$B$773,Billing_Month,'Source - Billing Aug26'!$H$5:$H$773,"MONTHLY_MOORAGE"))</f>
        <v>1</v>
      </c>
      <c r="N798" s="28" t="n">
        <f aca="false">IF(M798=0,"",SUMIFS('Source - Billing Aug26'!$I$5:$I$773,'Source - Billing Aug26'!$E$5:$E$773,A798,'Source - Billing Aug26'!$B$5:$B$773,Billing_Month,'Source - Billing Aug26'!$H$5:$H$773,"MONTHLY_MOORAGE"))</f>
        <v>80</v>
      </c>
      <c r="O798" s="28" t="n">
        <f aca="false">IF(M798=0,"",SUMIFS('Source - Billing Aug26'!$L$5:$L$773,'Source - Billing Aug26'!$E$5:$E$773,A798,'Source - Billing Aug26'!$B$5:$B$773,Billing_Month,'Source - Billing Aug26'!$H$5:$H$773,"MONTHLY_MOORAGE"))</f>
        <v>7.55</v>
      </c>
      <c r="P798" s="39" t="n">
        <f aca="false">IF(D798&lt;&gt;"OCCUPIED","",SUMIFS('Source - Billing Aug26'!$M$5:$M$773,'Source - Billing Aug26'!$E$5:$E$773,A798,'Source - Billing Aug26'!$B$5:$B$773,Billing_Month,'Source - Billing Aug26'!$H$5:$H$773,"MONTHLY_MOORAGE"))</f>
        <v>604</v>
      </c>
      <c r="Q798" s="39" t="n">
        <f aca="false">IF(D798&lt;&gt;"OCCUPIED","",P798-L798)</f>
        <v>0</v>
      </c>
      <c r="R798" s="26" t="str">
        <f aca="false">IF(D798&lt;&gt;"OCCUPIED","OUT OF SCOPE",IF(M798=0,"MISSING AUGUST BILL",IF(M798&gt;1,"DUPLICATE BILL",IF(ABS(Q798)&lt;0.01,"MATCH",IF(Q798&gt;0,"OVERBILLED","UNDERBILLED")))))</f>
        <v>MATCH</v>
      </c>
      <c r="S798" s="26" t="str">
        <f aca="false">IF(M798=0,"",IFERROR(INDEX('Source - Billing Aug26'!$C$5:$C$773,MATCH(A798,'Source - Billing Aug26'!$E$5:$E$773,0)),""))</f>
        <v>AC-GW-0221</v>
      </c>
    </row>
    <row r="799" customFormat="false" ht="15" hidden="false" customHeight="true" outlineLevel="0" collapsed="false">
      <c r="A799" s="26" t="str">
        <f aca="false">'Source - Inventory'!A789</f>
        <v>GW-0222</v>
      </c>
      <c r="B799" s="26" t="str">
        <f aca="false">'Source - Inventory'!B789</f>
        <v>Gullwing</v>
      </c>
      <c r="C799" s="26" t="str">
        <f aca="false">'Source - Inventory'!G789</f>
        <v>OPEN</v>
      </c>
      <c r="D799" s="26" t="str">
        <f aca="false">'Source - Inventory'!J789</f>
        <v>OCCUPIED</v>
      </c>
      <c r="E799" s="26" t="str">
        <f aca="false">'Source - Inventory'!L789</f>
        <v>WL-01365</v>
      </c>
      <c r="F799" s="26" t="str">
        <f aca="false">'Source - Inventory'!M789</f>
        <v>Andrew Griffith</v>
      </c>
      <c r="G799" s="26" t="n">
        <f aca="false">'Source - Inventory'!E789</f>
        <v>60</v>
      </c>
      <c r="H799" s="28" t="n">
        <f aca="false">'Source - Inventory'!O789</f>
        <v>29.9</v>
      </c>
      <c r="I799" s="28" t="n">
        <f aca="false">IF(D799="OCCUPIED",ROUNDUP(H799,0),"")</f>
        <v>30</v>
      </c>
      <c r="J799" s="28" t="n">
        <f aca="false">IF(D799="OCCUPIED",MAX(G799,I799),"")</f>
        <v>60</v>
      </c>
      <c r="K799" s="28" t="n">
        <f aca="false">IF(D799&lt;&gt;"OCCUPIED","",IF(C799="COVERED",Covered_Rate,Open_Rate))</f>
        <v>7.55</v>
      </c>
      <c r="L799" s="39" t="n">
        <f aca="false">IF(D799="OCCUPIED",J799*K799,"")</f>
        <v>453</v>
      </c>
      <c r="M799" s="26" t="n">
        <f aca="false">IF(D799&lt;&gt;"OCCUPIED","",COUNTIFS('Source - Billing Aug26'!$E$5:$E$773,A799,'Source - Billing Aug26'!$B$5:$B$773,Billing_Month,'Source - Billing Aug26'!$H$5:$H$773,"MONTHLY_MOORAGE"))</f>
        <v>1</v>
      </c>
      <c r="N799" s="28" t="n">
        <f aca="false">IF(M799=0,"",SUMIFS('Source - Billing Aug26'!$I$5:$I$773,'Source - Billing Aug26'!$E$5:$E$773,A799,'Source - Billing Aug26'!$B$5:$B$773,Billing_Month,'Source - Billing Aug26'!$H$5:$H$773,"MONTHLY_MOORAGE"))</f>
        <v>60</v>
      </c>
      <c r="O799" s="28" t="n">
        <f aca="false">IF(M799=0,"",SUMIFS('Source - Billing Aug26'!$L$5:$L$773,'Source - Billing Aug26'!$E$5:$E$773,A799,'Source - Billing Aug26'!$B$5:$B$773,Billing_Month,'Source - Billing Aug26'!$H$5:$H$773,"MONTHLY_MOORAGE"))</f>
        <v>7.55</v>
      </c>
      <c r="P799" s="39" t="n">
        <f aca="false">IF(D799&lt;&gt;"OCCUPIED","",SUMIFS('Source - Billing Aug26'!$M$5:$M$773,'Source - Billing Aug26'!$E$5:$E$773,A799,'Source - Billing Aug26'!$B$5:$B$773,Billing_Month,'Source - Billing Aug26'!$H$5:$H$773,"MONTHLY_MOORAGE"))</f>
        <v>453</v>
      </c>
      <c r="Q799" s="39" t="n">
        <f aca="false">IF(D799&lt;&gt;"OCCUPIED","",P799-L799)</f>
        <v>0</v>
      </c>
      <c r="R799" s="26" t="str">
        <f aca="false">IF(D799&lt;&gt;"OCCUPIED","OUT OF SCOPE",IF(M799=0,"MISSING AUGUST BILL",IF(M799&gt;1,"DUPLICATE BILL",IF(ABS(Q799)&lt;0.01,"MATCH",IF(Q799&gt;0,"OVERBILLED","UNDERBILLED")))))</f>
        <v>MATCH</v>
      </c>
      <c r="S799" s="26" t="str">
        <f aca="false">IF(M799=0,"",IFERROR(INDEX('Source - Billing Aug26'!$C$5:$C$773,MATCH(A799,'Source - Billing Aug26'!$E$5:$E$773,0)),""))</f>
        <v>AC-GW-0222</v>
      </c>
    </row>
    <row r="800" customFormat="false" ht="15" hidden="false" customHeight="true" outlineLevel="0" collapsed="false">
      <c r="A800" s="26" t="str">
        <f aca="false">'Source - Inventory'!A790</f>
        <v>GW-0223</v>
      </c>
      <c r="B800" s="26" t="str">
        <f aca="false">'Source - Inventory'!B790</f>
        <v>Gullwing</v>
      </c>
      <c r="C800" s="26" t="str">
        <f aca="false">'Source - Inventory'!G790</f>
        <v>OPEN</v>
      </c>
      <c r="D800" s="26" t="str">
        <f aca="false">'Source - Inventory'!J790</f>
        <v>OCCUPIED</v>
      </c>
      <c r="E800" s="26" t="str">
        <f aca="false">'Source - Inventory'!L790</f>
        <v>WL-01975</v>
      </c>
      <c r="F800" s="26" t="str">
        <f aca="false">'Source - Inventory'!M790</f>
        <v>Susan Wilson</v>
      </c>
      <c r="G800" s="26" t="n">
        <f aca="false">'Source - Inventory'!E790</f>
        <v>28</v>
      </c>
      <c r="H800" s="28" t="n">
        <f aca="false">'Source - Inventory'!O790</f>
        <v>45.5</v>
      </c>
      <c r="I800" s="28" t="n">
        <f aca="false">IF(D800="OCCUPIED",ROUNDUP(H800,0),"")</f>
        <v>46</v>
      </c>
      <c r="J800" s="28" t="n">
        <f aca="false">IF(D800="OCCUPIED",MAX(G800,I800),"")</f>
        <v>46</v>
      </c>
      <c r="K800" s="28" t="n">
        <f aca="false">IF(D800&lt;&gt;"OCCUPIED","",IF(C800="COVERED",Covered_Rate,Open_Rate))</f>
        <v>7.55</v>
      </c>
      <c r="L800" s="39" t="n">
        <f aca="false">IF(D800="OCCUPIED",J800*K800,"")</f>
        <v>347.3</v>
      </c>
      <c r="M800" s="26" t="n">
        <f aca="false">IF(D800&lt;&gt;"OCCUPIED","",COUNTIFS('Source - Billing Aug26'!$E$5:$E$773,A800,'Source - Billing Aug26'!$B$5:$B$773,Billing_Month,'Source - Billing Aug26'!$H$5:$H$773,"MONTHLY_MOORAGE"))</f>
        <v>1</v>
      </c>
      <c r="N800" s="28" t="n">
        <f aca="false">IF(M800=0,"",SUMIFS('Source - Billing Aug26'!$I$5:$I$773,'Source - Billing Aug26'!$E$5:$E$773,A800,'Source - Billing Aug26'!$B$5:$B$773,Billing_Month,'Source - Billing Aug26'!$H$5:$H$773,"MONTHLY_MOORAGE"))</f>
        <v>46</v>
      </c>
      <c r="O800" s="28" t="n">
        <f aca="false">IF(M800=0,"",SUMIFS('Source - Billing Aug26'!$L$5:$L$773,'Source - Billing Aug26'!$E$5:$E$773,A800,'Source - Billing Aug26'!$B$5:$B$773,Billing_Month,'Source - Billing Aug26'!$H$5:$H$773,"MONTHLY_MOORAGE"))</f>
        <v>7.55</v>
      </c>
      <c r="P800" s="39" t="n">
        <f aca="false">IF(D800&lt;&gt;"OCCUPIED","",SUMIFS('Source - Billing Aug26'!$M$5:$M$773,'Source - Billing Aug26'!$E$5:$E$773,A800,'Source - Billing Aug26'!$B$5:$B$773,Billing_Month,'Source - Billing Aug26'!$H$5:$H$773,"MONTHLY_MOORAGE"))</f>
        <v>347.3</v>
      </c>
      <c r="Q800" s="39" t="n">
        <f aca="false">IF(D800&lt;&gt;"OCCUPIED","",P800-L800)</f>
        <v>0</v>
      </c>
      <c r="R800" s="26" t="str">
        <f aca="false">IF(D800&lt;&gt;"OCCUPIED","OUT OF SCOPE",IF(M800=0,"MISSING AUGUST BILL",IF(M800&gt;1,"DUPLICATE BILL",IF(ABS(Q800)&lt;0.01,"MATCH",IF(Q800&gt;0,"OVERBILLED","UNDERBILLED")))))</f>
        <v>MATCH</v>
      </c>
      <c r="S800" s="26" t="str">
        <f aca="false">IF(M800=0,"",IFERROR(INDEX('Source - Billing Aug26'!$C$5:$C$773,MATCH(A800,'Source - Billing Aug26'!$E$5:$E$773,0)),""))</f>
        <v>AC-GW-0223</v>
      </c>
    </row>
    <row r="801" customFormat="false" ht="15" hidden="false" customHeight="true" outlineLevel="0" collapsed="false">
      <c r="A801" s="26" t="str">
        <f aca="false">'Source - Inventory'!A791</f>
        <v>GW-0301</v>
      </c>
      <c r="B801" s="26" t="str">
        <f aca="false">'Source - Inventory'!B791</f>
        <v>Gullwing</v>
      </c>
      <c r="C801" s="26" t="str">
        <f aca="false">'Source - Inventory'!G791</f>
        <v>OPEN</v>
      </c>
      <c r="D801" s="26" t="str">
        <f aca="false">'Source - Inventory'!J791</f>
        <v>OCCUPIED</v>
      </c>
      <c r="E801" s="26" t="str">
        <f aca="false">'Source - Inventory'!L791</f>
        <v>WL-01964</v>
      </c>
      <c r="F801" s="26" t="str">
        <f aca="false">'Source - Inventory'!M791</f>
        <v>Ryan Richardson</v>
      </c>
      <c r="G801" s="26" t="n">
        <f aca="false">'Source - Inventory'!E791</f>
        <v>24</v>
      </c>
      <c r="H801" s="28" t="n">
        <f aca="false">'Source - Inventory'!O791</f>
        <v>32.4</v>
      </c>
      <c r="I801" s="28" t="n">
        <f aca="false">IF(D801="OCCUPIED",ROUNDUP(H801,0),"")</f>
        <v>33</v>
      </c>
      <c r="J801" s="28" t="n">
        <f aca="false">IF(D801="OCCUPIED",MAX(G801,I801),"")</f>
        <v>33</v>
      </c>
      <c r="K801" s="28" t="n">
        <f aca="false">IF(D801&lt;&gt;"OCCUPIED","",IF(C801="COVERED",Covered_Rate,Open_Rate))</f>
        <v>7.55</v>
      </c>
      <c r="L801" s="39" t="n">
        <f aca="false">IF(D801="OCCUPIED",J801*K801,"")</f>
        <v>249.15</v>
      </c>
      <c r="M801" s="26" t="n">
        <f aca="false">IF(D801&lt;&gt;"OCCUPIED","",COUNTIFS('Source - Billing Aug26'!$E$5:$E$773,A801,'Source - Billing Aug26'!$B$5:$B$773,Billing_Month,'Source - Billing Aug26'!$H$5:$H$773,"MONTHLY_MOORAGE"))</f>
        <v>1</v>
      </c>
      <c r="N801" s="28" t="n">
        <f aca="false">IF(M801=0,"",SUMIFS('Source - Billing Aug26'!$I$5:$I$773,'Source - Billing Aug26'!$E$5:$E$773,A801,'Source - Billing Aug26'!$B$5:$B$773,Billing_Month,'Source - Billing Aug26'!$H$5:$H$773,"MONTHLY_MOORAGE"))</f>
        <v>33</v>
      </c>
      <c r="O801" s="28" t="n">
        <f aca="false">IF(M801=0,"",SUMIFS('Source - Billing Aug26'!$L$5:$L$773,'Source - Billing Aug26'!$E$5:$E$773,A801,'Source - Billing Aug26'!$B$5:$B$773,Billing_Month,'Source - Billing Aug26'!$H$5:$H$773,"MONTHLY_MOORAGE"))</f>
        <v>7.55</v>
      </c>
      <c r="P801" s="39" t="n">
        <f aca="false">IF(D801&lt;&gt;"OCCUPIED","",SUMIFS('Source - Billing Aug26'!$M$5:$M$773,'Source - Billing Aug26'!$E$5:$E$773,A801,'Source - Billing Aug26'!$B$5:$B$773,Billing_Month,'Source - Billing Aug26'!$H$5:$H$773,"MONTHLY_MOORAGE"))</f>
        <v>249.15</v>
      </c>
      <c r="Q801" s="39" t="n">
        <f aca="false">IF(D801&lt;&gt;"OCCUPIED","",P801-L801)</f>
        <v>0</v>
      </c>
      <c r="R801" s="26" t="str">
        <f aca="false">IF(D801&lt;&gt;"OCCUPIED","OUT OF SCOPE",IF(M801=0,"MISSING AUGUST BILL",IF(M801&gt;1,"DUPLICATE BILL",IF(ABS(Q801)&lt;0.01,"MATCH",IF(Q801&gt;0,"OVERBILLED","UNDERBILLED")))))</f>
        <v>MATCH</v>
      </c>
      <c r="S801" s="26" t="str">
        <f aca="false">IF(M801=0,"",IFERROR(INDEX('Source - Billing Aug26'!$C$5:$C$773,MATCH(A801,'Source - Billing Aug26'!$E$5:$E$773,0)),""))</f>
        <v>AC-GW-0301</v>
      </c>
    </row>
    <row r="802" customFormat="false" ht="15" hidden="false" customHeight="true" outlineLevel="0" collapsed="false">
      <c r="A802" s="26" t="str">
        <f aca="false">'Source - Inventory'!A792</f>
        <v>GW-0302</v>
      </c>
      <c r="B802" s="26" t="str">
        <f aca="false">'Source - Inventory'!B792</f>
        <v>Gullwing</v>
      </c>
      <c r="C802" s="26" t="str">
        <f aca="false">'Source - Inventory'!G792</f>
        <v>OPEN</v>
      </c>
      <c r="D802" s="26" t="str">
        <f aca="false">'Source - Inventory'!J792</f>
        <v>OCCUPIED</v>
      </c>
      <c r="E802" s="26" t="str">
        <f aca="false">'Source - Inventory'!L792</f>
        <v>WL-01735</v>
      </c>
      <c r="F802" s="26" t="str">
        <f aca="false">'Source - Inventory'!M792</f>
        <v>Jeffrey Brown</v>
      </c>
      <c r="G802" s="26" t="n">
        <f aca="false">'Source - Inventory'!E792</f>
        <v>28</v>
      </c>
      <c r="H802" s="28" t="n">
        <f aca="false">'Source - Inventory'!O792</f>
        <v>55.3</v>
      </c>
      <c r="I802" s="28" t="n">
        <f aca="false">IF(D802="OCCUPIED",ROUNDUP(H802,0),"")</f>
        <v>56</v>
      </c>
      <c r="J802" s="28" t="n">
        <f aca="false">IF(D802="OCCUPIED",MAX(G802,I802),"")</f>
        <v>56</v>
      </c>
      <c r="K802" s="28" t="n">
        <f aca="false">IF(D802&lt;&gt;"OCCUPIED","",IF(C802="COVERED",Covered_Rate,Open_Rate))</f>
        <v>7.55</v>
      </c>
      <c r="L802" s="39" t="n">
        <f aca="false">IF(D802="OCCUPIED",J802*K802,"")</f>
        <v>422.8</v>
      </c>
      <c r="M802" s="26" t="n">
        <f aca="false">IF(D802&lt;&gt;"OCCUPIED","",COUNTIFS('Source - Billing Aug26'!$E$5:$E$773,A802,'Source - Billing Aug26'!$B$5:$B$773,Billing_Month,'Source - Billing Aug26'!$H$5:$H$773,"MONTHLY_MOORAGE"))</f>
        <v>1</v>
      </c>
      <c r="N802" s="28" t="n">
        <f aca="false">IF(M802=0,"",SUMIFS('Source - Billing Aug26'!$I$5:$I$773,'Source - Billing Aug26'!$E$5:$E$773,A802,'Source - Billing Aug26'!$B$5:$B$773,Billing_Month,'Source - Billing Aug26'!$H$5:$H$773,"MONTHLY_MOORAGE"))</f>
        <v>56</v>
      </c>
      <c r="O802" s="28" t="n">
        <f aca="false">IF(M802=0,"",SUMIFS('Source - Billing Aug26'!$L$5:$L$773,'Source - Billing Aug26'!$E$5:$E$773,A802,'Source - Billing Aug26'!$B$5:$B$773,Billing_Month,'Source - Billing Aug26'!$H$5:$H$773,"MONTHLY_MOORAGE"))</f>
        <v>7.55</v>
      </c>
      <c r="P802" s="39" t="n">
        <f aca="false">IF(D802&lt;&gt;"OCCUPIED","",SUMIFS('Source - Billing Aug26'!$M$5:$M$773,'Source - Billing Aug26'!$E$5:$E$773,A802,'Source - Billing Aug26'!$B$5:$B$773,Billing_Month,'Source - Billing Aug26'!$H$5:$H$773,"MONTHLY_MOORAGE"))</f>
        <v>422.8</v>
      </c>
      <c r="Q802" s="39" t="n">
        <f aca="false">IF(D802&lt;&gt;"OCCUPIED","",P802-L802)</f>
        <v>0</v>
      </c>
      <c r="R802" s="26" t="str">
        <f aca="false">IF(D802&lt;&gt;"OCCUPIED","OUT OF SCOPE",IF(M802=0,"MISSING AUGUST BILL",IF(M802&gt;1,"DUPLICATE BILL",IF(ABS(Q802)&lt;0.01,"MATCH",IF(Q802&gt;0,"OVERBILLED","UNDERBILLED")))))</f>
        <v>MATCH</v>
      </c>
      <c r="S802" s="26" t="str">
        <f aca="false">IF(M802=0,"",IFERROR(INDEX('Source - Billing Aug26'!$C$5:$C$773,MATCH(A802,'Source - Billing Aug26'!$E$5:$E$773,0)),""))</f>
        <v>AC-GW-0302</v>
      </c>
    </row>
    <row r="803" customFormat="false" ht="15" hidden="false" customHeight="true" outlineLevel="0" collapsed="false">
      <c r="A803" s="26" t="str">
        <f aca="false">'Source - Inventory'!A793</f>
        <v>GW-0303</v>
      </c>
      <c r="B803" s="26" t="str">
        <f aca="false">'Source - Inventory'!B793</f>
        <v>Gullwing</v>
      </c>
      <c r="C803" s="26" t="str">
        <f aca="false">'Source - Inventory'!G793</f>
        <v>OPEN</v>
      </c>
      <c r="D803" s="26" t="str">
        <f aca="false">'Source - Inventory'!J793</f>
        <v>OCCUPIED</v>
      </c>
      <c r="E803" s="26" t="str">
        <f aca="false">'Source - Inventory'!L793</f>
        <v>WL-02091</v>
      </c>
      <c r="F803" s="26" t="str">
        <f aca="false">'Source - Inventory'!M793</f>
        <v>Timothy Herrera</v>
      </c>
      <c r="G803" s="26" t="n">
        <f aca="false">'Source - Inventory'!E793</f>
        <v>28</v>
      </c>
      <c r="H803" s="28" t="n">
        <f aca="false">'Source - Inventory'!O793</f>
        <v>29.9</v>
      </c>
      <c r="I803" s="28" t="n">
        <f aca="false">IF(D803="OCCUPIED",ROUNDUP(H803,0),"")</f>
        <v>30</v>
      </c>
      <c r="J803" s="28" t="n">
        <f aca="false">IF(D803="OCCUPIED",MAX(G803,I803),"")</f>
        <v>30</v>
      </c>
      <c r="K803" s="28" t="n">
        <f aca="false">IF(D803&lt;&gt;"OCCUPIED","",IF(C803="COVERED",Covered_Rate,Open_Rate))</f>
        <v>7.55</v>
      </c>
      <c r="L803" s="39" t="n">
        <f aca="false">IF(D803="OCCUPIED",J803*K803,"")</f>
        <v>226.5</v>
      </c>
      <c r="M803" s="26" t="n">
        <f aca="false">IF(D803&lt;&gt;"OCCUPIED","",COUNTIFS('Source - Billing Aug26'!$E$5:$E$773,A803,'Source - Billing Aug26'!$B$5:$B$773,Billing_Month,'Source - Billing Aug26'!$H$5:$H$773,"MONTHLY_MOORAGE"))</f>
        <v>1</v>
      </c>
      <c r="N803" s="28" t="n">
        <f aca="false">IF(M803=0,"",SUMIFS('Source - Billing Aug26'!$I$5:$I$773,'Source - Billing Aug26'!$E$5:$E$773,A803,'Source - Billing Aug26'!$B$5:$B$773,Billing_Month,'Source - Billing Aug26'!$H$5:$H$773,"MONTHLY_MOORAGE"))</f>
        <v>30</v>
      </c>
      <c r="O803" s="28" t="n">
        <f aca="false">IF(M803=0,"",SUMIFS('Source - Billing Aug26'!$L$5:$L$773,'Source - Billing Aug26'!$E$5:$E$773,A803,'Source - Billing Aug26'!$B$5:$B$773,Billing_Month,'Source - Billing Aug26'!$H$5:$H$773,"MONTHLY_MOORAGE"))</f>
        <v>7.55</v>
      </c>
      <c r="P803" s="39" t="n">
        <f aca="false">IF(D803&lt;&gt;"OCCUPIED","",SUMIFS('Source - Billing Aug26'!$M$5:$M$773,'Source - Billing Aug26'!$E$5:$E$773,A803,'Source - Billing Aug26'!$B$5:$B$773,Billing_Month,'Source - Billing Aug26'!$H$5:$H$773,"MONTHLY_MOORAGE"))</f>
        <v>226.5</v>
      </c>
      <c r="Q803" s="39" t="n">
        <f aca="false">IF(D803&lt;&gt;"OCCUPIED","",P803-L803)</f>
        <v>0</v>
      </c>
      <c r="R803" s="26" t="str">
        <f aca="false">IF(D803&lt;&gt;"OCCUPIED","OUT OF SCOPE",IF(M803=0,"MISSING AUGUST BILL",IF(M803&gt;1,"DUPLICATE BILL",IF(ABS(Q803)&lt;0.01,"MATCH",IF(Q803&gt;0,"OVERBILLED","UNDERBILLED")))))</f>
        <v>MATCH</v>
      </c>
      <c r="S803" s="26" t="str">
        <f aca="false">IF(M803=0,"",IFERROR(INDEX('Source - Billing Aug26'!$C$5:$C$773,MATCH(A803,'Source - Billing Aug26'!$E$5:$E$773,0)),""))</f>
        <v>AC-GW-0303</v>
      </c>
    </row>
    <row r="804" customFormat="false" ht="15" hidden="false" customHeight="true" outlineLevel="0" collapsed="false">
      <c r="A804" s="26" t="str">
        <f aca="false">'Source - Inventory'!A794</f>
        <v>GW-0304</v>
      </c>
      <c r="B804" s="26" t="str">
        <f aca="false">'Source - Inventory'!B794</f>
        <v>Gullwing</v>
      </c>
      <c r="C804" s="26" t="str">
        <f aca="false">'Source - Inventory'!G794</f>
        <v>OPEN</v>
      </c>
      <c r="D804" s="26" t="str">
        <f aca="false">'Source - Inventory'!J794</f>
        <v>OCCUPIED</v>
      </c>
      <c r="E804" s="26" t="str">
        <f aca="false">'Source - Inventory'!L794</f>
        <v>WL-01040</v>
      </c>
      <c r="F804" s="26" t="str">
        <f aca="false">'Source - Inventory'!M794</f>
        <v>Bradley Collins</v>
      </c>
      <c r="G804" s="26" t="n">
        <f aca="false">'Source - Inventory'!E794</f>
        <v>32</v>
      </c>
      <c r="H804" s="28" t="n">
        <f aca="false">'Source - Inventory'!O794</f>
        <v>35.3</v>
      </c>
      <c r="I804" s="28" t="n">
        <f aca="false">IF(D804="OCCUPIED",ROUNDUP(H804,0),"")</f>
        <v>36</v>
      </c>
      <c r="J804" s="28" t="n">
        <f aca="false">IF(D804="OCCUPIED",MAX(G804,I804),"")</f>
        <v>36</v>
      </c>
      <c r="K804" s="28" t="n">
        <f aca="false">IF(D804&lt;&gt;"OCCUPIED","",IF(C804="COVERED",Covered_Rate,Open_Rate))</f>
        <v>7.55</v>
      </c>
      <c r="L804" s="39" t="n">
        <f aca="false">IF(D804="OCCUPIED",J804*K804,"")</f>
        <v>271.8</v>
      </c>
      <c r="M804" s="26" t="n">
        <f aca="false">IF(D804&lt;&gt;"OCCUPIED","",COUNTIFS('Source - Billing Aug26'!$E$5:$E$773,A804,'Source - Billing Aug26'!$B$5:$B$773,Billing_Month,'Source - Billing Aug26'!$H$5:$H$773,"MONTHLY_MOORAGE"))</f>
        <v>1</v>
      </c>
      <c r="N804" s="28" t="n">
        <f aca="false">IF(M804=0,"",SUMIFS('Source - Billing Aug26'!$I$5:$I$773,'Source - Billing Aug26'!$E$5:$E$773,A804,'Source - Billing Aug26'!$B$5:$B$773,Billing_Month,'Source - Billing Aug26'!$H$5:$H$773,"MONTHLY_MOORAGE"))</f>
        <v>36</v>
      </c>
      <c r="O804" s="28" t="n">
        <f aca="false">IF(M804=0,"",SUMIFS('Source - Billing Aug26'!$L$5:$L$773,'Source - Billing Aug26'!$E$5:$E$773,A804,'Source - Billing Aug26'!$B$5:$B$773,Billing_Month,'Source - Billing Aug26'!$H$5:$H$773,"MONTHLY_MOORAGE"))</f>
        <v>7.55</v>
      </c>
      <c r="P804" s="39" t="n">
        <f aca="false">IF(D804&lt;&gt;"OCCUPIED","",SUMIFS('Source - Billing Aug26'!$M$5:$M$773,'Source - Billing Aug26'!$E$5:$E$773,A804,'Source - Billing Aug26'!$B$5:$B$773,Billing_Month,'Source - Billing Aug26'!$H$5:$H$773,"MONTHLY_MOORAGE"))</f>
        <v>271.8</v>
      </c>
      <c r="Q804" s="39" t="n">
        <f aca="false">IF(D804&lt;&gt;"OCCUPIED","",P804-L804)</f>
        <v>0</v>
      </c>
      <c r="R804" s="26" t="str">
        <f aca="false">IF(D804&lt;&gt;"OCCUPIED","OUT OF SCOPE",IF(M804=0,"MISSING AUGUST BILL",IF(M804&gt;1,"DUPLICATE BILL",IF(ABS(Q804)&lt;0.01,"MATCH",IF(Q804&gt;0,"OVERBILLED","UNDERBILLED")))))</f>
        <v>MATCH</v>
      </c>
      <c r="S804" s="26" t="str">
        <f aca="false">IF(M804=0,"",IFERROR(INDEX('Source - Billing Aug26'!$C$5:$C$773,MATCH(A804,'Source - Billing Aug26'!$E$5:$E$773,0)),""))</f>
        <v>AC-GW-0304</v>
      </c>
    </row>
    <row r="805" customFormat="false" ht="15" hidden="false" customHeight="true" outlineLevel="0" collapsed="false">
      <c r="A805" s="26" t="str">
        <f aca="false">'Source - Inventory'!A795</f>
        <v>GW-0305</v>
      </c>
      <c r="B805" s="26" t="str">
        <f aca="false">'Source - Inventory'!B795</f>
        <v>Gullwing</v>
      </c>
      <c r="C805" s="26" t="str">
        <f aca="false">'Source - Inventory'!G795</f>
        <v>OPEN</v>
      </c>
      <c r="D805" s="26" t="str">
        <f aca="false">'Source - Inventory'!J795</f>
        <v>OCCUPIED</v>
      </c>
      <c r="E805" s="26" t="str">
        <f aca="false">'Source - Inventory'!L795</f>
        <v>WL-02528</v>
      </c>
      <c r="F805" s="26" t="str">
        <f aca="false">'Source - Inventory'!M795</f>
        <v>Lisa Richards</v>
      </c>
      <c r="G805" s="26" t="n">
        <f aca="false">'Source - Inventory'!E795</f>
        <v>80</v>
      </c>
      <c r="H805" s="28" t="n">
        <f aca="false">'Source - Inventory'!O795</f>
        <v>60</v>
      </c>
      <c r="I805" s="28" t="n">
        <f aca="false">IF(D805="OCCUPIED",ROUNDUP(H805,0),"")</f>
        <v>60</v>
      </c>
      <c r="J805" s="28" t="n">
        <f aca="false">IF(D805="OCCUPIED",MAX(G805,I805),"")</f>
        <v>80</v>
      </c>
      <c r="K805" s="28" t="n">
        <f aca="false">IF(D805&lt;&gt;"OCCUPIED","",IF(C805="COVERED",Covered_Rate,Open_Rate))</f>
        <v>7.55</v>
      </c>
      <c r="L805" s="39" t="n">
        <f aca="false">IF(D805="OCCUPIED",J805*K805,"")</f>
        <v>604</v>
      </c>
      <c r="M805" s="26" t="n">
        <f aca="false">IF(D805&lt;&gt;"OCCUPIED","",COUNTIFS('Source - Billing Aug26'!$E$5:$E$773,A805,'Source - Billing Aug26'!$B$5:$B$773,Billing_Month,'Source - Billing Aug26'!$H$5:$H$773,"MONTHLY_MOORAGE"))</f>
        <v>1</v>
      </c>
      <c r="N805" s="28" t="n">
        <f aca="false">IF(M805=0,"",SUMIFS('Source - Billing Aug26'!$I$5:$I$773,'Source - Billing Aug26'!$E$5:$E$773,A805,'Source - Billing Aug26'!$B$5:$B$773,Billing_Month,'Source - Billing Aug26'!$H$5:$H$773,"MONTHLY_MOORAGE"))</f>
        <v>80</v>
      </c>
      <c r="O805" s="28" t="n">
        <f aca="false">IF(M805=0,"",SUMIFS('Source - Billing Aug26'!$L$5:$L$773,'Source - Billing Aug26'!$E$5:$E$773,A805,'Source - Billing Aug26'!$B$5:$B$773,Billing_Month,'Source - Billing Aug26'!$H$5:$H$773,"MONTHLY_MOORAGE"))</f>
        <v>7.55</v>
      </c>
      <c r="P805" s="39" t="n">
        <f aca="false">IF(D805&lt;&gt;"OCCUPIED","",SUMIFS('Source - Billing Aug26'!$M$5:$M$773,'Source - Billing Aug26'!$E$5:$E$773,A805,'Source - Billing Aug26'!$B$5:$B$773,Billing_Month,'Source - Billing Aug26'!$H$5:$H$773,"MONTHLY_MOORAGE"))</f>
        <v>604</v>
      </c>
      <c r="Q805" s="39" t="n">
        <f aca="false">IF(D805&lt;&gt;"OCCUPIED","",P805-L805)</f>
        <v>0</v>
      </c>
      <c r="R805" s="26" t="str">
        <f aca="false">IF(D805&lt;&gt;"OCCUPIED","OUT OF SCOPE",IF(M805=0,"MISSING AUGUST BILL",IF(M805&gt;1,"DUPLICATE BILL",IF(ABS(Q805)&lt;0.01,"MATCH",IF(Q805&gt;0,"OVERBILLED","UNDERBILLED")))))</f>
        <v>MATCH</v>
      </c>
      <c r="S805" s="26" t="str">
        <f aca="false">IF(M805=0,"",IFERROR(INDEX('Source - Billing Aug26'!$C$5:$C$773,MATCH(A805,'Source - Billing Aug26'!$E$5:$E$773,0)),""))</f>
        <v>AC-GW-0305</v>
      </c>
    </row>
    <row r="806" customFormat="false" ht="15" hidden="false" customHeight="true" outlineLevel="0" collapsed="false">
      <c r="A806" s="26" t="str">
        <f aca="false">'Source - Inventory'!A796</f>
        <v>GW-0306</v>
      </c>
      <c r="B806" s="26" t="str">
        <f aca="false">'Source - Inventory'!B796</f>
        <v>Gullwing</v>
      </c>
      <c r="C806" s="26" t="str">
        <f aca="false">'Source - Inventory'!G796</f>
        <v>OPEN</v>
      </c>
      <c r="D806" s="26" t="str">
        <f aca="false">'Source - Inventory'!J796</f>
        <v>OCCUPIED</v>
      </c>
      <c r="E806" s="26" t="str">
        <f aca="false">'Source - Inventory'!L796</f>
        <v>WL-02723</v>
      </c>
      <c r="F806" s="26" t="str">
        <f aca="false">'Source - Inventory'!M796</f>
        <v>Gregory Curtis</v>
      </c>
      <c r="G806" s="26" t="n">
        <f aca="false">'Source - Inventory'!E796</f>
        <v>32</v>
      </c>
      <c r="H806" s="28" t="n">
        <f aca="false">'Source - Inventory'!O796</f>
        <v>46.9</v>
      </c>
      <c r="I806" s="28" t="n">
        <f aca="false">IF(D806="OCCUPIED",ROUNDUP(H806,0),"")</f>
        <v>47</v>
      </c>
      <c r="J806" s="28" t="n">
        <f aca="false">IF(D806="OCCUPIED",MAX(G806,I806),"")</f>
        <v>47</v>
      </c>
      <c r="K806" s="28" t="n">
        <f aca="false">IF(D806&lt;&gt;"OCCUPIED","",IF(C806="COVERED",Covered_Rate,Open_Rate))</f>
        <v>7.55</v>
      </c>
      <c r="L806" s="39" t="n">
        <f aca="false">IF(D806="OCCUPIED",J806*K806,"")</f>
        <v>354.85</v>
      </c>
      <c r="M806" s="26" t="n">
        <f aca="false">IF(D806&lt;&gt;"OCCUPIED","",COUNTIFS('Source - Billing Aug26'!$E$5:$E$773,A806,'Source - Billing Aug26'!$B$5:$B$773,Billing_Month,'Source - Billing Aug26'!$H$5:$H$773,"MONTHLY_MOORAGE"))</f>
        <v>1</v>
      </c>
      <c r="N806" s="28" t="n">
        <f aca="false">IF(M806=0,"",SUMIFS('Source - Billing Aug26'!$I$5:$I$773,'Source - Billing Aug26'!$E$5:$E$773,A806,'Source - Billing Aug26'!$B$5:$B$773,Billing_Month,'Source - Billing Aug26'!$H$5:$H$773,"MONTHLY_MOORAGE"))</f>
        <v>47</v>
      </c>
      <c r="O806" s="28" t="n">
        <f aca="false">IF(M806=0,"",SUMIFS('Source - Billing Aug26'!$L$5:$L$773,'Source - Billing Aug26'!$E$5:$E$773,A806,'Source - Billing Aug26'!$B$5:$B$773,Billing_Month,'Source - Billing Aug26'!$H$5:$H$773,"MONTHLY_MOORAGE"))</f>
        <v>7.55</v>
      </c>
      <c r="P806" s="39" t="n">
        <f aca="false">IF(D806&lt;&gt;"OCCUPIED","",SUMIFS('Source - Billing Aug26'!$M$5:$M$773,'Source - Billing Aug26'!$E$5:$E$773,A806,'Source - Billing Aug26'!$B$5:$B$773,Billing_Month,'Source - Billing Aug26'!$H$5:$H$773,"MONTHLY_MOORAGE"))</f>
        <v>354.85</v>
      </c>
      <c r="Q806" s="39" t="n">
        <f aca="false">IF(D806&lt;&gt;"OCCUPIED","",P806-L806)</f>
        <v>0</v>
      </c>
      <c r="R806" s="26" t="str">
        <f aca="false">IF(D806&lt;&gt;"OCCUPIED","OUT OF SCOPE",IF(M806=0,"MISSING AUGUST BILL",IF(M806&gt;1,"DUPLICATE BILL",IF(ABS(Q806)&lt;0.01,"MATCH",IF(Q806&gt;0,"OVERBILLED","UNDERBILLED")))))</f>
        <v>MATCH</v>
      </c>
      <c r="S806" s="26" t="str">
        <f aca="false">IF(M806=0,"",IFERROR(INDEX('Source - Billing Aug26'!$C$5:$C$773,MATCH(A806,'Source - Billing Aug26'!$E$5:$E$773,0)),""))</f>
        <v>AC-GW-0306</v>
      </c>
    </row>
    <row r="807" customFormat="false" ht="15" hidden="false" customHeight="true" outlineLevel="0" collapsed="false">
      <c r="A807" s="26" t="str">
        <f aca="false">'Source - Inventory'!A797</f>
        <v>GW-0307</v>
      </c>
      <c r="B807" s="26" t="str">
        <f aca="false">'Source - Inventory'!B797</f>
        <v>Gullwing</v>
      </c>
      <c r="C807" s="26" t="str">
        <f aca="false">'Source - Inventory'!G797</f>
        <v>OPEN</v>
      </c>
      <c r="D807" s="26" t="str">
        <f aca="false">'Source - Inventory'!J797</f>
        <v>OCCUPIED</v>
      </c>
      <c r="E807" s="26" t="str">
        <f aca="false">'Source - Inventory'!L797</f>
        <v>WL-02437</v>
      </c>
      <c r="F807" s="26" t="str">
        <f aca="false">'Source - Inventory'!M797</f>
        <v>Jeremy Holmes</v>
      </c>
      <c r="G807" s="26" t="n">
        <f aca="false">'Source - Inventory'!E797</f>
        <v>32</v>
      </c>
      <c r="H807" s="28" t="n">
        <f aca="false">'Source - Inventory'!O797</f>
        <v>41.2</v>
      </c>
      <c r="I807" s="28" t="n">
        <f aca="false">IF(D807="OCCUPIED",ROUNDUP(H807,0),"")</f>
        <v>42</v>
      </c>
      <c r="J807" s="28" t="n">
        <f aca="false">IF(D807="OCCUPIED",MAX(G807,I807),"")</f>
        <v>42</v>
      </c>
      <c r="K807" s="28" t="n">
        <f aca="false">IF(D807&lt;&gt;"OCCUPIED","",IF(C807="COVERED",Covered_Rate,Open_Rate))</f>
        <v>7.55</v>
      </c>
      <c r="L807" s="39" t="n">
        <f aca="false">IF(D807="OCCUPIED",J807*K807,"")</f>
        <v>317.1</v>
      </c>
      <c r="M807" s="26" t="n">
        <f aca="false">IF(D807&lt;&gt;"OCCUPIED","",COUNTIFS('Source - Billing Aug26'!$E$5:$E$773,A807,'Source - Billing Aug26'!$B$5:$B$773,Billing_Month,'Source - Billing Aug26'!$H$5:$H$773,"MONTHLY_MOORAGE"))</f>
        <v>1</v>
      </c>
      <c r="N807" s="28" t="n">
        <f aca="false">IF(M807=0,"",SUMIFS('Source - Billing Aug26'!$I$5:$I$773,'Source - Billing Aug26'!$E$5:$E$773,A807,'Source - Billing Aug26'!$B$5:$B$773,Billing_Month,'Source - Billing Aug26'!$H$5:$H$773,"MONTHLY_MOORAGE"))</f>
        <v>42</v>
      </c>
      <c r="O807" s="28" t="n">
        <f aca="false">IF(M807=0,"",SUMIFS('Source - Billing Aug26'!$L$5:$L$773,'Source - Billing Aug26'!$E$5:$E$773,A807,'Source - Billing Aug26'!$B$5:$B$773,Billing_Month,'Source - Billing Aug26'!$H$5:$H$773,"MONTHLY_MOORAGE"))</f>
        <v>7.55</v>
      </c>
      <c r="P807" s="39" t="n">
        <f aca="false">IF(D807&lt;&gt;"OCCUPIED","",SUMIFS('Source - Billing Aug26'!$M$5:$M$773,'Source - Billing Aug26'!$E$5:$E$773,A807,'Source - Billing Aug26'!$B$5:$B$773,Billing_Month,'Source - Billing Aug26'!$H$5:$H$773,"MONTHLY_MOORAGE"))</f>
        <v>317.1</v>
      </c>
      <c r="Q807" s="39" t="n">
        <f aca="false">IF(D807&lt;&gt;"OCCUPIED","",P807-L807)</f>
        <v>0</v>
      </c>
      <c r="R807" s="26" t="str">
        <f aca="false">IF(D807&lt;&gt;"OCCUPIED","OUT OF SCOPE",IF(M807=0,"MISSING AUGUST BILL",IF(M807&gt;1,"DUPLICATE BILL",IF(ABS(Q807)&lt;0.01,"MATCH",IF(Q807&gt;0,"OVERBILLED","UNDERBILLED")))))</f>
        <v>MATCH</v>
      </c>
      <c r="S807" s="26" t="str">
        <f aca="false">IF(M807=0,"",IFERROR(INDEX('Source - Billing Aug26'!$C$5:$C$773,MATCH(A807,'Source - Billing Aug26'!$E$5:$E$773,0)),""))</f>
        <v>AC-GW-0307</v>
      </c>
    </row>
    <row r="808" customFormat="false" ht="15" hidden="false" customHeight="true" outlineLevel="0" collapsed="false">
      <c r="A808" s="26" t="str">
        <f aca="false">'Source - Inventory'!A798</f>
        <v>GW-0308</v>
      </c>
      <c r="B808" s="26" t="str">
        <f aca="false">'Source - Inventory'!B798</f>
        <v>Gullwing</v>
      </c>
      <c r="C808" s="26" t="str">
        <f aca="false">'Source - Inventory'!G798</f>
        <v>OPEN</v>
      </c>
      <c r="D808" s="26" t="str">
        <f aca="false">'Source - Inventory'!J798</f>
        <v>OCCUPIED</v>
      </c>
      <c r="E808" s="26" t="str">
        <f aca="false">'Source - Inventory'!L798</f>
        <v>WL-01165</v>
      </c>
      <c r="F808" s="26" t="str">
        <f aca="false">'Source - Inventory'!M798</f>
        <v>Rebecca Smith</v>
      </c>
      <c r="G808" s="26" t="n">
        <f aca="false">'Source - Inventory'!E798</f>
        <v>60</v>
      </c>
      <c r="H808" s="28" t="n">
        <f aca="false">'Source - Inventory'!O798</f>
        <v>51.5</v>
      </c>
      <c r="I808" s="28" t="n">
        <f aca="false">IF(D808="OCCUPIED",ROUNDUP(H808,0),"")</f>
        <v>52</v>
      </c>
      <c r="J808" s="28" t="n">
        <f aca="false">IF(D808="OCCUPIED",MAX(G808,I808),"")</f>
        <v>60</v>
      </c>
      <c r="K808" s="28" t="n">
        <f aca="false">IF(D808&lt;&gt;"OCCUPIED","",IF(C808="COVERED",Covered_Rate,Open_Rate))</f>
        <v>7.55</v>
      </c>
      <c r="L808" s="39" t="n">
        <f aca="false">IF(D808="OCCUPIED",J808*K808,"")</f>
        <v>453</v>
      </c>
      <c r="M808" s="26" t="n">
        <f aca="false">IF(D808&lt;&gt;"OCCUPIED","",COUNTIFS('Source - Billing Aug26'!$E$5:$E$773,A808,'Source - Billing Aug26'!$B$5:$B$773,Billing_Month,'Source - Billing Aug26'!$H$5:$H$773,"MONTHLY_MOORAGE"))</f>
        <v>1</v>
      </c>
      <c r="N808" s="28" t="n">
        <f aca="false">IF(M808=0,"",SUMIFS('Source - Billing Aug26'!$I$5:$I$773,'Source - Billing Aug26'!$E$5:$E$773,A808,'Source - Billing Aug26'!$B$5:$B$773,Billing_Month,'Source - Billing Aug26'!$H$5:$H$773,"MONTHLY_MOORAGE"))</f>
        <v>60</v>
      </c>
      <c r="O808" s="28" t="n">
        <f aca="false">IF(M808=0,"",SUMIFS('Source - Billing Aug26'!$L$5:$L$773,'Source - Billing Aug26'!$E$5:$E$773,A808,'Source - Billing Aug26'!$B$5:$B$773,Billing_Month,'Source - Billing Aug26'!$H$5:$H$773,"MONTHLY_MOORAGE"))</f>
        <v>7.55</v>
      </c>
      <c r="P808" s="39" t="n">
        <f aca="false">IF(D808&lt;&gt;"OCCUPIED","",SUMIFS('Source - Billing Aug26'!$M$5:$M$773,'Source - Billing Aug26'!$E$5:$E$773,A808,'Source - Billing Aug26'!$B$5:$B$773,Billing_Month,'Source - Billing Aug26'!$H$5:$H$773,"MONTHLY_MOORAGE"))</f>
        <v>453</v>
      </c>
      <c r="Q808" s="39" t="n">
        <f aca="false">IF(D808&lt;&gt;"OCCUPIED","",P808-L808)</f>
        <v>0</v>
      </c>
      <c r="R808" s="26" t="str">
        <f aca="false">IF(D808&lt;&gt;"OCCUPIED","OUT OF SCOPE",IF(M808=0,"MISSING AUGUST BILL",IF(M808&gt;1,"DUPLICATE BILL",IF(ABS(Q808)&lt;0.01,"MATCH",IF(Q808&gt;0,"OVERBILLED","UNDERBILLED")))))</f>
        <v>MATCH</v>
      </c>
      <c r="S808" s="26" t="str">
        <f aca="false">IF(M808=0,"",IFERROR(INDEX('Source - Billing Aug26'!$C$5:$C$773,MATCH(A808,'Source - Billing Aug26'!$E$5:$E$773,0)),""))</f>
        <v>AC-GW-0308</v>
      </c>
    </row>
    <row r="809" customFormat="false" ht="15" hidden="false" customHeight="true" outlineLevel="0" collapsed="false">
      <c r="A809" s="26" t="str">
        <f aca="false">'Source - Inventory'!A799</f>
        <v>GW-0309</v>
      </c>
      <c r="B809" s="26" t="str">
        <f aca="false">'Source - Inventory'!B799</f>
        <v>Gullwing</v>
      </c>
      <c r="C809" s="26" t="str">
        <f aca="false">'Source - Inventory'!G799</f>
        <v>OPEN</v>
      </c>
      <c r="D809" s="26" t="str">
        <f aca="false">'Source - Inventory'!J799</f>
        <v>OCCUPIED</v>
      </c>
      <c r="E809" s="26" t="str">
        <f aca="false">'Source - Inventory'!L799</f>
        <v>WL-03290</v>
      </c>
      <c r="F809" s="26" t="str">
        <f aca="false">'Source - Inventory'!M799</f>
        <v>Caitlin Chavez</v>
      </c>
      <c r="G809" s="26" t="n">
        <f aca="false">'Source - Inventory'!E799</f>
        <v>40</v>
      </c>
      <c r="H809" s="28" t="n">
        <f aca="false">'Source - Inventory'!O799</f>
        <v>48.5</v>
      </c>
      <c r="I809" s="28" t="n">
        <f aca="false">IF(D809="OCCUPIED",ROUNDUP(H809,0),"")</f>
        <v>49</v>
      </c>
      <c r="J809" s="28" t="n">
        <f aca="false">IF(D809="OCCUPIED",MAX(G809,I809),"")</f>
        <v>49</v>
      </c>
      <c r="K809" s="28" t="n">
        <f aca="false">IF(D809&lt;&gt;"OCCUPIED","",IF(C809="COVERED",Covered_Rate,Open_Rate))</f>
        <v>7.55</v>
      </c>
      <c r="L809" s="39" t="n">
        <f aca="false">IF(D809="OCCUPIED",J809*K809,"")</f>
        <v>369.95</v>
      </c>
      <c r="M809" s="26" t="n">
        <f aca="false">IF(D809&lt;&gt;"OCCUPIED","",COUNTIFS('Source - Billing Aug26'!$E$5:$E$773,A809,'Source - Billing Aug26'!$B$5:$B$773,Billing_Month,'Source - Billing Aug26'!$H$5:$H$773,"MONTHLY_MOORAGE"))</f>
        <v>1</v>
      </c>
      <c r="N809" s="28" t="n">
        <f aca="false">IF(M809=0,"",SUMIFS('Source - Billing Aug26'!$I$5:$I$773,'Source - Billing Aug26'!$E$5:$E$773,A809,'Source - Billing Aug26'!$B$5:$B$773,Billing_Month,'Source - Billing Aug26'!$H$5:$H$773,"MONTHLY_MOORAGE"))</f>
        <v>49</v>
      </c>
      <c r="O809" s="28" t="n">
        <f aca="false">IF(M809=0,"",SUMIFS('Source - Billing Aug26'!$L$5:$L$773,'Source - Billing Aug26'!$E$5:$E$773,A809,'Source - Billing Aug26'!$B$5:$B$773,Billing_Month,'Source - Billing Aug26'!$H$5:$H$773,"MONTHLY_MOORAGE"))</f>
        <v>7.55</v>
      </c>
      <c r="P809" s="39" t="n">
        <f aca="false">IF(D809&lt;&gt;"OCCUPIED","",SUMIFS('Source - Billing Aug26'!$M$5:$M$773,'Source - Billing Aug26'!$E$5:$E$773,A809,'Source - Billing Aug26'!$B$5:$B$773,Billing_Month,'Source - Billing Aug26'!$H$5:$H$773,"MONTHLY_MOORAGE"))</f>
        <v>369.95</v>
      </c>
      <c r="Q809" s="39" t="n">
        <f aca="false">IF(D809&lt;&gt;"OCCUPIED","",P809-L809)</f>
        <v>0</v>
      </c>
      <c r="R809" s="26" t="str">
        <f aca="false">IF(D809&lt;&gt;"OCCUPIED","OUT OF SCOPE",IF(M809=0,"MISSING AUGUST BILL",IF(M809&gt;1,"DUPLICATE BILL",IF(ABS(Q809)&lt;0.01,"MATCH",IF(Q809&gt;0,"OVERBILLED","UNDERBILLED")))))</f>
        <v>MATCH</v>
      </c>
      <c r="S809" s="26" t="str">
        <f aca="false">IF(M809=0,"",IFERROR(INDEX('Source - Billing Aug26'!$C$5:$C$773,MATCH(A809,'Source - Billing Aug26'!$E$5:$E$773,0)),""))</f>
        <v>AC-GW-0309</v>
      </c>
    </row>
    <row r="810" customFormat="false" ht="15" hidden="false" customHeight="true" outlineLevel="0" collapsed="false">
      <c r="A810" s="26" t="str">
        <f aca="false">'Source - Inventory'!A800</f>
        <v>GW-0310</v>
      </c>
      <c r="B810" s="26" t="str">
        <f aca="false">'Source - Inventory'!B800</f>
        <v>Gullwing</v>
      </c>
      <c r="C810" s="26" t="str">
        <f aca="false">'Source - Inventory'!G800</f>
        <v>OPEN</v>
      </c>
      <c r="D810" s="26" t="str">
        <f aca="false">'Source - Inventory'!J800</f>
        <v>OCCUPIED</v>
      </c>
      <c r="E810" s="26" t="str">
        <f aca="false">'Source - Inventory'!L800</f>
        <v>WL-03315</v>
      </c>
      <c r="F810" s="26" t="str">
        <f aca="false">'Source - Inventory'!M800</f>
        <v>Marvin Miranda</v>
      </c>
      <c r="G810" s="26" t="n">
        <f aca="false">'Source - Inventory'!E800</f>
        <v>36</v>
      </c>
      <c r="H810" s="28" t="n">
        <f aca="false">'Source - Inventory'!O800</f>
        <v>20.4</v>
      </c>
      <c r="I810" s="28" t="n">
        <f aca="false">IF(D810="OCCUPIED",ROUNDUP(H810,0),"")</f>
        <v>21</v>
      </c>
      <c r="J810" s="28" t="n">
        <f aca="false">IF(D810="OCCUPIED",MAX(G810,I810),"")</f>
        <v>36</v>
      </c>
      <c r="K810" s="28" t="n">
        <f aca="false">IF(D810&lt;&gt;"OCCUPIED","",IF(C810="COVERED",Covered_Rate,Open_Rate))</f>
        <v>7.55</v>
      </c>
      <c r="L810" s="39" t="n">
        <f aca="false">IF(D810="OCCUPIED",J810*K810,"")</f>
        <v>271.8</v>
      </c>
      <c r="M810" s="26" t="n">
        <f aca="false">IF(D810&lt;&gt;"OCCUPIED","",COUNTIFS('Source - Billing Aug26'!$E$5:$E$773,A810,'Source - Billing Aug26'!$B$5:$B$773,Billing_Month,'Source - Billing Aug26'!$H$5:$H$773,"MONTHLY_MOORAGE"))</f>
        <v>1</v>
      </c>
      <c r="N810" s="28" t="n">
        <f aca="false">IF(M810=0,"",SUMIFS('Source - Billing Aug26'!$I$5:$I$773,'Source - Billing Aug26'!$E$5:$E$773,A810,'Source - Billing Aug26'!$B$5:$B$773,Billing_Month,'Source - Billing Aug26'!$H$5:$H$773,"MONTHLY_MOORAGE"))</f>
        <v>36</v>
      </c>
      <c r="O810" s="28" t="n">
        <f aca="false">IF(M810=0,"",SUMIFS('Source - Billing Aug26'!$L$5:$L$773,'Source - Billing Aug26'!$E$5:$E$773,A810,'Source - Billing Aug26'!$B$5:$B$773,Billing_Month,'Source - Billing Aug26'!$H$5:$H$773,"MONTHLY_MOORAGE"))</f>
        <v>7.55</v>
      </c>
      <c r="P810" s="39" t="n">
        <f aca="false">IF(D810&lt;&gt;"OCCUPIED","",SUMIFS('Source - Billing Aug26'!$M$5:$M$773,'Source - Billing Aug26'!$E$5:$E$773,A810,'Source - Billing Aug26'!$B$5:$B$773,Billing_Month,'Source - Billing Aug26'!$H$5:$H$773,"MONTHLY_MOORAGE"))</f>
        <v>271.8</v>
      </c>
      <c r="Q810" s="39" t="n">
        <f aca="false">IF(D810&lt;&gt;"OCCUPIED","",P810-L810)</f>
        <v>0</v>
      </c>
      <c r="R810" s="26" t="str">
        <f aca="false">IF(D810&lt;&gt;"OCCUPIED","OUT OF SCOPE",IF(M810=0,"MISSING AUGUST BILL",IF(M810&gt;1,"DUPLICATE BILL",IF(ABS(Q810)&lt;0.01,"MATCH",IF(Q810&gt;0,"OVERBILLED","UNDERBILLED")))))</f>
        <v>MATCH</v>
      </c>
      <c r="S810" s="26" t="str">
        <f aca="false">IF(M810=0,"",IFERROR(INDEX('Source - Billing Aug26'!$C$5:$C$773,MATCH(A810,'Source - Billing Aug26'!$E$5:$E$773,0)),""))</f>
        <v>AC-GW-0310</v>
      </c>
    </row>
    <row r="811" customFormat="false" ht="15" hidden="false" customHeight="true" outlineLevel="0" collapsed="false">
      <c r="A811" s="26" t="str">
        <f aca="false">'Source - Inventory'!A801</f>
        <v>GW-0311</v>
      </c>
      <c r="B811" s="26" t="str">
        <f aca="false">'Source - Inventory'!B801</f>
        <v>Gullwing</v>
      </c>
      <c r="C811" s="26" t="str">
        <f aca="false">'Source - Inventory'!G801</f>
        <v>OPEN</v>
      </c>
      <c r="D811" s="26" t="str">
        <f aca="false">'Source - Inventory'!J801</f>
        <v>VACANT</v>
      </c>
      <c r="E811" s="26" t="n">
        <f aca="false">'Source - Inventory'!L801</f>
        <v>0</v>
      </c>
      <c r="F811" s="26" t="n">
        <f aca="false">'Source - Inventory'!M801</f>
        <v>0</v>
      </c>
      <c r="G811" s="26" t="n">
        <f aca="false">'Source - Inventory'!E801</f>
        <v>70</v>
      </c>
      <c r="H811" s="28" t="n">
        <f aca="false">'Source - Inventory'!O801</f>
        <v>0</v>
      </c>
      <c r="I811" s="28" t="str">
        <f aca="false">IF(D811="OCCUPIED",ROUNDUP(H811,0),"")</f>
        <v/>
      </c>
      <c r="J811" s="28" t="str">
        <f aca="false">IF(D811="OCCUPIED",MAX(G811,I811),"")</f>
        <v/>
      </c>
      <c r="K811" s="28" t="str">
        <f aca="false">IF(D811&lt;&gt;"OCCUPIED","",IF(C811="COVERED",Covered_Rate,Open_Rate))</f>
        <v/>
      </c>
      <c r="L811" s="39" t="str">
        <f aca="false">IF(D811="OCCUPIED",J811*K811,"")</f>
        <v/>
      </c>
      <c r="M811" s="26" t="str">
        <f aca="false">IF(D811&lt;&gt;"OCCUPIED","",COUNTIFS('Source - Billing Aug26'!$E$5:$E$773,A811,'Source - Billing Aug26'!$B$5:$B$773,Billing_Month,'Source - Billing Aug26'!$H$5:$H$773,"MONTHLY_MOORAGE"))</f>
        <v/>
      </c>
      <c r="N811" s="28" t="n">
        <f aca="false">IF(M811=0,"",SUMIFS('Source - Billing Aug26'!$I$5:$I$773,'Source - Billing Aug26'!$E$5:$E$773,A811,'Source - Billing Aug26'!$B$5:$B$773,Billing_Month,'Source - Billing Aug26'!$H$5:$H$773,"MONTHLY_MOORAGE"))</f>
        <v>0</v>
      </c>
      <c r="O811" s="28" t="n">
        <f aca="false">IF(M811=0,"",SUMIFS('Source - Billing Aug26'!$L$5:$L$773,'Source - Billing Aug26'!$E$5:$E$773,A811,'Source - Billing Aug26'!$B$5:$B$773,Billing_Month,'Source - Billing Aug26'!$H$5:$H$773,"MONTHLY_MOORAGE"))</f>
        <v>0</v>
      </c>
      <c r="P811" s="39" t="str">
        <f aca="false">IF(D811&lt;&gt;"OCCUPIED","",SUMIFS('Source - Billing Aug26'!$M$5:$M$773,'Source - Billing Aug26'!$E$5:$E$773,A811,'Source - Billing Aug26'!$B$5:$B$773,Billing_Month,'Source - Billing Aug26'!$H$5:$H$773,"MONTHLY_MOORAGE"))</f>
        <v/>
      </c>
      <c r="Q811" s="39" t="str">
        <f aca="false">IF(D811&lt;&gt;"OCCUPIED","",P811-L811)</f>
        <v/>
      </c>
      <c r="R811" s="26" t="str">
        <f aca="false">IF(D811&lt;&gt;"OCCUPIED","OUT OF SCOPE",IF(M811=0,"MISSING AUGUST BILL",IF(M811&gt;1,"DUPLICATE BILL",IF(ABS(Q811)&lt;0.01,"MATCH",IF(Q811&gt;0,"OVERBILLED","UNDERBILLED")))))</f>
        <v>OUT OF SCOPE</v>
      </c>
      <c r="S811" s="26" t="str">
        <f aca="false">IF(M811=0,"",IFERROR(INDEX('Source - Billing Aug26'!$C$5:$C$773,MATCH(A811,'Source - Billing Aug26'!$E$5:$E$773,0)),""))</f>
        <v/>
      </c>
    </row>
    <row r="812" customFormat="false" ht="15" hidden="false" customHeight="true" outlineLevel="0" collapsed="false">
      <c r="A812" s="26" t="str">
        <f aca="false">'Source - Inventory'!A802</f>
        <v>GW-0312</v>
      </c>
      <c r="B812" s="26" t="str">
        <f aca="false">'Source - Inventory'!B802</f>
        <v>Gullwing</v>
      </c>
      <c r="C812" s="26" t="str">
        <f aca="false">'Source - Inventory'!G802</f>
        <v>OPEN</v>
      </c>
      <c r="D812" s="26" t="str">
        <f aca="false">'Source - Inventory'!J802</f>
        <v>OCCUPIED</v>
      </c>
      <c r="E812" s="26" t="str">
        <f aca="false">'Source - Inventory'!L802</f>
        <v>WL-01955</v>
      </c>
      <c r="F812" s="26" t="str">
        <f aca="false">'Source - Inventory'!M802</f>
        <v>Nicole Davis</v>
      </c>
      <c r="G812" s="26" t="n">
        <f aca="false">'Source - Inventory'!E802</f>
        <v>70</v>
      </c>
      <c r="H812" s="28" t="n">
        <f aca="false">'Source - Inventory'!O802</f>
        <v>51.7</v>
      </c>
      <c r="I812" s="28" t="n">
        <f aca="false">IF(D812="OCCUPIED",ROUNDUP(H812,0),"")</f>
        <v>52</v>
      </c>
      <c r="J812" s="28" t="n">
        <f aca="false">IF(D812="OCCUPIED",MAX(G812,I812),"")</f>
        <v>70</v>
      </c>
      <c r="K812" s="28" t="n">
        <f aca="false">IF(D812&lt;&gt;"OCCUPIED","",IF(C812="COVERED",Covered_Rate,Open_Rate))</f>
        <v>7.55</v>
      </c>
      <c r="L812" s="39" t="n">
        <f aca="false">IF(D812="OCCUPIED",J812*K812,"")</f>
        <v>528.5</v>
      </c>
      <c r="M812" s="26" t="n">
        <f aca="false">IF(D812&lt;&gt;"OCCUPIED","",COUNTIFS('Source - Billing Aug26'!$E$5:$E$773,A812,'Source - Billing Aug26'!$B$5:$B$773,Billing_Month,'Source - Billing Aug26'!$H$5:$H$773,"MONTHLY_MOORAGE"))</f>
        <v>1</v>
      </c>
      <c r="N812" s="28" t="n">
        <f aca="false">IF(M812=0,"",SUMIFS('Source - Billing Aug26'!$I$5:$I$773,'Source - Billing Aug26'!$E$5:$E$773,A812,'Source - Billing Aug26'!$B$5:$B$773,Billing_Month,'Source - Billing Aug26'!$H$5:$H$773,"MONTHLY_MOORAGE"))</f>
        <v>70</v>
      </c>
      <c r="O812" s="28" t="n">
        <f aca="false">IF(M812=0,"",SUMIFS('Source - Billing Aug26'!$L$5:$L$773,'Source - Billing Aug26'!$E$5:$E$773,A812,'Source - Billing Aug26'!$B$5:$B$773,Billing_Month,'Source - Billing Aug26'!$H$5:$H$773,"MONTHLY_MOORAGE"))</f>
        <v>7.55</v>
      </c>
      <c r="P812" s="39" t="n">
        <f aca="false">IF(D812&lt;&gt;"OCCUPIED","",SUMIFS('Source - Billing Aug26'!$M$5:$M$773,'Source - Billing Aug26'!$E$5:$E$773,A812,'Source - Billing Aug26'!$B$5:$B$773,Billing_Month,'Source - Billing Aug26'!$H$5:$H$773,"MONTHLY_MOORAGE"))</f>
        <v>528.5</v>
      </c>
      <c r="Q812" s="39" t="n">
        <f aca="false">IF(D812&lt;&gt;"OCCUPIED","",P812-L812)</f>
        <v>0</v>
      </c>
      <c r="R812" s="26" t="str">
        <f aca="false">IF(D812&lt;&gt;"OCCUPIED","OUT OF SCOPE",IF(M812=0,"MISSING AUGUST BILL",IF(M812&gt;1,"DUPLICATE BILL",IF(ABS(Q812)&lt;0.01,"MATCH",IF(Q812&gt;0,"OVERBILLED","UNDERBILLED")))))</f>
        <v>MATCH</v>
      </c>
      <c r="S812" s="26" t="str">
        <f aca="false">IF(M812=0,"",IFERROR(INDEX('Source - Billing Aug26'!$C$5:$C$773,MATCH(A812,'Source - Billing Aug26'!$E$5:$E$773,0)),""))</f>
        <v>AC-GW-0312</v>
      </c>
    </row>
    <row r="813" customFormat="false" ht="15" hidden="false" customHeight="true" outlineLevel="0" collapsed="false">
      <c r="A813" s="26" t="str">
        <f aca="false">'Source - Inventory'!A803</f>
        <v>GW-0313</v>
      </c>
      <c r="B813" s="26" t="str">
        <f aca="false">'Source - Inventory'!B803</f>
        <v>Gullwing</v>
      </c>
      <c r="C813" s="26" t="str">
        <f aca="false">'Source - Inventory'!G803</f>
        <v>OPEN</v>
      </c>
      <c r="D813" s="26" t="str">
        <f aca="false">'Source - Inventory'!J803</f>
        <v>OCCUPIED</v>
      </c>
      <c r="E813" s="26" t="str">
        <f aca="false">'Source - Inventory'!L803</f>
        <v>WL-03455</v>
      </c>
      <c r="F813" s="26" t="str">
        <f aca="false">'Source - Inventory'!M803</f>
        <v>Taylor George</v>
      </c>
      <c r="G813" s="26" t="n">
        <f aca="false">'Source - Inventory'!E803</f>
        <v>32</v>
      </c>
      <c r="H813" s="28" t="n">
        <f aca="false">'Source - Inventory'!O803</f>
        <v>60.7</v>
      </c>
      <c r="I813" s="28" t="n">
        <f aca="false">IF(D813="OCCUPIED",ROUNDUP(H813,0),"")</f>
        <v>61</v>
      </c>
      <c r="J813" s="28" t="n">
        <f aca="false">IF(D813="OCCUPIED",MAX(G813,I813),"")</f>
        <v>61</v>
      </c>
      <c r="K813" s="28" t="n">
        <f aca="false">IF(D813&lt;&gt;"OCCUPIED","",IF(C813="COVERED",Covered_Rate,Open_Rate))</f>
        <v>7.55</v>
      </c>
      <c r="L813" s="39" t="n">
        <f aca="false">IF(D813="OCCUPIED",J813*K813,"")</f>
        <v>460.55</v>
      </c>
      <c r="M813" s="26" t="n">
        <f aca="false">IF(D813&lt;&gt;"OCCUPIED","",COUNTIFS('Source - Billing Aug26'!$E$5:$E$773,A813,'Source - Billing Aug26'!$B$5:$B$773,Billing_Month,'Source - Billing Aug26'!$H$5:$H$773,"MONTHLY_MOORAGE"))</f>
        <v>1</v>
      </c>
      <c r="N813" s="28" t="n">
        <f aca="false">IF(M813=0,"",SUMIFS('Source - Billing Aug26'!$I$5:$I$773,'Source - Billing Aug26'!$E$5:$E$773,A813,'Source - Billing Aug26'!$B$5:$B$773,Billing_Month,'Source - Billing Aug26'!$H$5:$H$773,"MONTHLY_MOORAGE"))</f>
        <v>61</v>
      </c>
      <c r="O813" s="28" t="n">
        <f aca="false">IF(M813=0,"",SUMIFS('Source - Billing Aug26'!$L$5:$L$773,'Source - Billing Aug26'!$E$5:$E$773,A813,'Source - Billing Aug26'!$B$5:$B$773,Billing_Month,'Source - Billing Aug26'!$H$5:$H$773,"MONTHLY_MOORAGE"))</f>
        <v>7.55</v>
      </c>
      <c r="P813" s="39" t="n">
        <f aca="false">IF(D813&lt;&gt;"OCCUPIED","",SUMIFS('Source - Billing Aug26'!$M$5:$M$773,'Source - Billing Aug26'!$E$5:$E$773,A813,'Source - Billing Aug26'!$B$5:$B$773,Billing_Month,'Source - Billing Aug26'!$H$5:$H$773,"MONTHLY_MOORAGE"))</f>
        <v>460.55</v>
      </c>
      <c r="Q813" s="39" t="n">
        <f aca="false">IF(D813&lt;&gt;"OCCUPIED","",P813-L813)</f>
        <v>0</v>
      </c>
      <c r="R813" s="26" t="str">
        <f aca="false">IF(D813&lt;&gt;"OCCUPIED","OUT OF SCOPE",IF(M813=0,"MISSING AUGUST BILL",IF(M813&gt;1,"DUPLICATE BILL",IF(ABS(Q813)&lt;0.01,"MATCH",IF(Q813&gt;0,"OVERBILLED","UNDERBILLED")))))</f>
        <v>MATCH</v>
      </c>
      <c r="S813" s="26" t="str">
        <f aca="false">IF(M813=0,"",IFERROR(INDEX('Source - Billing Aug26'!$C$5:$C$773,MATCH(A813,'Source - Billing Aug26'!$E$5:$E$773,0)),""))</f>
        <v>AC-GW-0313</v>
      </c>
    </row>
    <row r="814" customFormat="false" ht="15" hidden="false" customHeight="true" outlineLevel="0" collapsed="false">
      <c r="A814" s="26" t="str">
        <f aca="false">'Source - Inventory'!A804</f>
        <v>GW-0314</v>
      </c>
      <c r="B814" s="26" t="str">
        <f aca="false">'Source - Inventory'!B804</f>
        <v>Gullwing</v>
      </c>
      <c r="C814" s="26" t="str">
        <f aca="false">'Source - Inventory'!G804</f>
        <v>OPEN</v>
      </c>
      <c r="D814" s="26" t="str">
        <f aca="false">'Source - Inventory'!J804</f>
        <v>MAINTENANCE</v>
      </c>
      <c r="E814" s="26" t="n">
        <f aca="false">'Source - Inventory'!L804</f>
        <v>0</v>
      </c>
      <c r="F814" s="26" t="n">
        <f aca="false">'Source - Inventory'!M804</f>
        <v>0</v>
      </c>
      <c r="G814" s="26" t="n">
        <f aca="false">'Source - Inventory'!E804</f>
        <v>32</v>
      </c>
      <c r="H814" s="28" t="n">
        <f aca="false">'Source - Inventory'!O804</f>
        <v>0</v>
      </c>
      <c r="I814" s="28" t="str">
        <f aca="false">IF(D814="OCCUPIED",ROUNDUP(H814,0),"")</f>
        <v/>
      </c>
      <c r="J814" s="28" t="str">
        <f aca="false">IF(D814="OCCUPIED",MAX(G814,I814),"")</f>
        <v/>
      </c>
      <c r="K814" s="28" t="str">
        <f aca="false">IF(D814&lt;&gt;"OCCUPIED","",IF(C814="COVERED",Covered_Rate,Open_Rate))</f>
        <v/>
      </c>
      <c r="L814" s="39" t="str">
        <f aca="false">IF(D814="OCCUPIED",J814*K814,"")</f>
        <v/>
      </c>
      <c r="M814" s="26" t="str">
        <f aca="false">IF(D814&lt;&gt;"OCCUPIED","",COUNTIFS('Source - Billing Aug26'!$E$5:$E$773,A814,'Source - Billing Aug26'!$B$5:$B$773,Billing_Month,'Source - Billing Aug26'!$H$5:$H$773,"MONTHLY_MOORAGE"))</f>
        <v/>
      </c>
      <c r="N814" s="28" t="n">
        <f aca="false">IF(M814=0,"",SUMIFS('Source - Billing Aug26'!$I$5:$I$773,'Source - Billing Aug26'!$E$5:$E$773,A814,'Source - Billing Aug26'!$B$5:$B$773,Billing_Month,'Source - Billing Aug26'!$H$5:$H$773,"MONTHLY_MOORAGE"))</f>
        <v>0</v>
      </c>
      <c r="O814" s="28" t="n">
        <f aca="false">IF(M814=0,"",SUMIFS('Source - Billing Aug26'!$L$5:$L$773,'Source - Billing Aug26'!$E$5:$E$773,A814,'Source - Billing Aug26'!$B$5:$B$773,Billing_Month,'Source - Billing Aug26'!$H$5:$H$773,"MONTHLY_MOORAGE"))</f>
        <v>0</v>
      </c>
      <c r="P814" s="39" t="str">
        <f aca="false">IF(D814&lt;&gt;"OCCUPIED","",SUMIFS('Source - Billing Aug26'!$M$5:$M$773,'Source - Billing Aug26'!$E$5:$E$773,A814,'Source - Billing Aug26'!$B$5:$B$773,Billing_Month,'Source - Billing Aug26'!$H$5:$H$773,"MONTHLY_MOORAGE"))</f>
        <v/>
      </c>
      <c r="Q814" s="39" t="str">
        <f aca="false">IF(D814&lt;&gt;"OCCUPIED","",P814-L814)</f>
        <v/>
      </c>
      <c r="R814" s="26" t="str">
        <f aca="false">IF(D814&lt;&gt;"OCCUPIED","OUT OF SCOPE",IF(M814=0,"MISSING AUGUST BILL",IF(M814&gt;1,"DUPLICATE BILL",IF(ABS(Q814)&lt;0.01,"MATCH",IF(Q814&gt;0,"OVERBILLED","UNDERBILLED")))))</f>
        <v>OUT OF SCOPE</v>
      </c>
      <c r="S814" s="26" t="str">
        <f aca="false">IF(M814=0,"",IFERROR(INDEX('Source - Billing Aug26'!$C$5:$C$773,MATCH(A814,'Source - Billing Aug26'!$E$5:$E$773,0)),""))</f>
        <v/>
      </c>
    </row>
    <row r="815" customFormat="false" ht="15" hidden="false" customHeight="true" outlineLevel="0" collapsed="false">
      <c r="A815" s="26" t="str">
        <f aca="false">'Source - Inventory'!A805</f>
        <v>GW-0315</v>
      </c>
      <c r="B815" s="26" t="str">
        <f aca="false">'Source - Inventory'!B805</f>
        <v>Gullwing</v>
      </c>
      <c r="C815" s="26" t="str">
        <f aca="false">'Source - Inventory'!G805</f>
        <v>OPEN</v>
      </c>
      <c r="D815" s="26" t="str">
        <f aca="false">'Source - Inventory'!J805</f>
        <v>OCCUPIED</v>
      </c>
      <c r="E815" s="26" t="str">
        <f aca="false">'Source - Inventory'!L805</f>
        <v>WL-03306</v>
      </c>
      <c r="F815" s="26" t="str">
        <f aca="false">'Source - Inventory'!M805</f>
        <v>Rebecca Martin</v>
      </c>
      <c r="G815" s="26" t="n">
        <f aca="false">'Source - Inventory'!E805</f>
        <v>32</v>
      </c>
      <c r="H815" s="28" t="n">
        <f aca="false">'Source - Inventory'!O805</f>
        <v>58.4</v>
      </c>
      <c r="I815" s="28" t="n">
        <f aca="false">IF(D815="OCCUPIED",ROUNDUP(H815,0),"")</f>
        <v>59</v>
      </c>
      <c r="J815" s="28" t="n">
        <f aca="false">IF(D815="OCCUPIED",MAX(G815,I815),"")</f>
        <v>59</v>
      </c>
      <c r="K815" s="28" t="n">
        <f aca="false">IF(D815&lt;&gt;"OCCUPIED","",IF(C815="COVERED",Covered_Rate,Open_Rate))</f>
        <v>7.55</v>
      </c>
      <c r="L815" s="39" t="n">
        <f aca="false">IF(D815="OCCUPIED",J815*K815,"")</f>
        <v>445.45</v>
      </c>
      <c r="M815" s="26" t="n">
        <f aca="false">IF(D815&lt;&gt;"OCCUPIED","",COUNTIFS('Source - Billing Aug26'!$E$5:$E$773,A815,'Source - Billing Aug26'!$B$5:$B$773,Billing_Month,'Source - Billing Aug26'!$H$5:$H$773,"MONTHLY_MOORAGE"))</f>
        <v>1</v>
      </c>
      <c r="N815" s="28" t="n">
        <f aca="false">IF(M815=0,"",SUMIFS('Source - Billing Aug26'!$I$5:$I$773,'Source - Billing Aug26'!$E$5:$E$773,A815,'Source - Billing Aug26'!$B$5:$B$773,Billing_Month,'Source - Billing Aug26'!$H$5:$H$773,"MONTHLY_MOORAGE"))</f>
        <v>59</v>
      </c>
      <c r="O815" s="28" t="n">
        <f aca="false">IF(M815=0,"",SUMIFS('Source - Billing Aug26'!$L$5:$L$773,'Source - Billing Aug26'!$E$5:$E$773,A815,'Source - Billing Aug26'!$B$5:$B$773,Billing_Month,'Source - Billing Aug26'!$H$5:$H$773,"MONTHLY_MOORAGE"))</f>
        <v>7.55</v>
      </c>
      <c r="P815" s="39" t="n">
        <f aca="false">IF(D815&lt;&gt;"OCCUPIED","",SUMIFS('Source - Billing Aug26'!$M$5:$M$773,'Source - Billing Aug26'!$E$5:$E$773,A815,'Source - Billing Aug26'!$B$5:$B$773,Billing_Month,'Source - Billing Aug26'!$H$5:$H$773,"MONTHLY_MOORAGE"))</f>
        <v>445.45</v>
      </c>
      <c r="Q815" s="39" t="n">
        <f aca="false">IF(D815&lt;&gt;"OCCUPIED","",P815-L815)</f>
        <v>0</v>
      </c>
      <c r="R815" s="26" t="str">
        <f aca="false">IF(D815&lt;&gt;"OCCUPIED","OUT OF SCOPE",IF(M815=0,"MISSING AUGUST BILL",IF(M815&gt;1,"DUPLICATE BILL",IF(ABS(Q815)&lt;0.01,"MATCH",IF(Q815&gt;0,"OVERBILLED","UNDERBILLED")))))</f>
        <v>MATCH</v>
      </c>
      <c r="S815" s="26" t="str">
        <f aca="false">IF(M815=0,"",IFERROR(INDEX('Source - Billing Aug26'!$C$5:$C$773,MATCH(A815,'Source - Billing Aug26'!$E$5:$E$773,0)),""))</f>
        <v>AC-GW-0315</v>
      </c>
    </row>
    <row r="816" customFormat="false" ht="15" hidden="false" customHeight="true" outlineLevel="0" collapsed="false">
      <c r="A816" s="26" t="str">
        <f aca="false">'Source - Inventory'!A806</f>
        <v>GW-0316</v>
      </c>
      <c r="B816" s="26" t="str">
        <f aca="false">'Source - Inventory'!B806</f>
        <v>Gullwing</v>
      </c>
      <c r="C816" s="26" t="str">
        <f aca="false">'Source - Inventory'!G806</f>
        <v>OPEN</v>
      </c>
      <c r="D816" s="26" t="str">
        <f aca="false">'Source - Inventory'!J806</f>
        <v>OCCUPIED</v>
      </c>
      <c r="E816" s="26" t="str">
        <f aca="false">'Source - Inventory'!L806</f>
        <v>WL-01648</v>
      </c>
      <c r="F816" s="26" t="str">
        <f aca="false">'Source - Inventory'!M806</f>
        <v>Chelsea Matthews</v>
      </c>
      <c r="G816" s="26" t="n">
        <f aca="false">'Source - Inventory'!E806</f>
        <v>32</v>
      </c>
      <c r="H816" s="28" t="n">
        <f aca="false">'Source - Inventory'!O806</f>
        <v>25.6</v>
      </c>
      <c r="I816" s="28" t="n">
        <f aca="false">IF(D816="OCCUPIED",ROUNDUP(H816,0),"")</f>
        <v>26</v>
      </c>
      <c r="J816" s="28" t="n">
        <f aca="false">IF(D816="OCCUPIED",MAX(G816,I816),"")</f>
        <v>32</v>
      </c>
      <c r="K816" s="28" t="n">
        <f aca="false">IF(D816&lt;&gt;"OCCUPIED","",IF(C816="COVERED",Covered_Rate,Open_Rate))</f>
        <v>7.55</v>
      </c>
      <c r="L816" s="39" t="n">
        <f aca="false">IF(D816="OCCUPIED",J816*K816,"")</f>
        <v>241.6</v>
      </c>
      <c r="M816" s="26" t="n">
        <f aca="false">IF(D816&lt;&gt;"OCCUPIED","",COUNTIFS('Source - Billing Aug26'!$E$5:$E$773,A816,'Source - Billing Aug26'!$B$5:$B$773,Billing_Month,'Source - Billing Aug26'!$H$5:$H$773,"MONTHLY_MOORAGE"))</f>
        <v>1</v>
      </c>
      <c r="N816" s="28" t="n">
        <f aca="false">IF(M816=0,"",SUMIFS('Source - Billing Aug26'!$I$5:$I$773,'Source - Billing Aug26'!$E$5:$E$773,A816,'Source - Billing Aug26'!$B$5:$B$773,Billing_Month,'Source - Billing Aug26'!$H$5:$H$773,"MONTHLY_MOORAGE"))</f>
        <v>32</v>
      </c>
      <c r="O816" s="28" t="n">
        <f aca="false">IF(M816=0,"",SUMIFS('Source - Billing Aug26'!$L$5:$L$773,'Source - Billing Aug26'!$E$5:$E$773,A816,'Source - Billing Aug26'!$B$5:$B$773,Billing_Month,'Source - Billing Aug26'!$H$5:$H$773,"MONTHLY_MOORAGE"))</f>
        <v>7.55</v>
      </c>
      <c r="P816" s="39" t="n">
        <f aca="false">IF(D816&lt;&gt;"OCCUPIED","",SUMIFS('Source - Billing Aug26'!$M$5:$M$773,'Source - Billing Aug26'!$E$5:$E$773,A816,'Source - Billing Aug26'!$B$5:$B$773,Billing_Month,'Source - Billing Aug26'!$H$5:$H$773,"MONTHLY_MOORAGE"))</f>
        <v>241.6</v>
      </c>
      <c r="Q816" s="39" t="n">
        <f aca="false">IF(D816&lt;&gt;"OCCUPIED","",P816-L816)</f>
        <v>0</v>
      </c>
      <c r="R816" s="26" t="str">
        <f aca="false">IF(D816&lt;&gt;"OCCUPIED","OUT OF SCOPE",IF(M816=0,"MISSING AUGUST BILL",IF(M816&gt;1,"DUPLICATE BILL",IF(ABS(Q816)&lt;0.01,"MATCH",IF(Q816&gt;0,"OVERBILLED","UNDERBILLED")))))</f>
        <v>MATCH</v>
      </c>
      <c r="S816" s="26" t="str">
        <f aca="false">IF(M816=0,"",IFERROR(INDEX('Source - Billing Aug26'!$C$5:$C$773,MATCH(A816,'Source - Billing Aug26'!$E$5:$E$773,0)),""))</f>
        <v>AC-GW-0316</v>
      </c>
    </row>
    <row r="817" customFormat="false" ht="15" hidden="false" customHeight="true" outlineLevel="0" collapsed="false">
      <c r="A817" s="26" t="str">
        <f aca="false">'Source - Inventory'!A807</f>
        <v>GW-0317</v>
      </c>
      <c r="B817" s="26" t="str">
        <f aca="false">'Source - Inventory'!B807</f>
        <v>Gullwing</v>
      </c>
      <c r="C817" s="26" t="str">
        <f aca="false">'Source - Inventory'!G807</f>
        <v>OPEN</v>
      </c>
      <c r="D817" s="26" t="str">
        <f aca="false">'Source - Inventory'!J807</f>
        <v>OCCUPIED</v>
      </c>
      <c r="E817" s="26" t="str">
        <f aca="false">'Source - Inventory'!L807</f>
        <v>WL-02270</v>
      </c>
      <c r="F817" s="26" t="str">
        <f aca="false">'Source - Inventory'!M807</f>
        <v>Nathan Lewis</v>
      </c>
      <c r="G817" s="26" t="n">
        <f aca="false">'Source - Inventory'!E807</f>
        <v>32</v>
      </c>
      <c r="H817" s="28" t="n">
        <f aca="false">'Source - Inventory'!O807</f>
        <v>58.8</v>
      </c>
      <c r="I817" s="28" t="n">
        <f aca="false">IF(D817="OCCUPIED",ROUNDUP(H817,0),"")</f>
        <v>59</v>
      </c>
      <c r="J817" s="28" t="n">
        <f aca="false">IF(D817="OCCUPIED",MAX(G817,I817),"")</f>
        <v>59</v>
      </c>
      <c r="K817" s="28" t="n">
        <f aca="false">IF(D817&lt;&gt;"OCCUPIED","",IF(C817="COVERED",Covered_Rate,Open_Rate))</f>
        <v>7.55</v>
      </c>
      <c r="L817" s="39" t="n">
        <f aca="false">IF(D817="OCCUPIED",J817*K817,"")</f>
        <v>445.45</v>
      </c>
      <c r="M817" s="26" t="n">
        <f aca="false">IF(D817&lt;&gt;"OCCUPIED","",COUNTIFS('Source - Billing Aug26'!$E$5:$E$773,A817,'Source - Billing Aug26'!$B$5:$B$773,Billing_Month,'Source - Billing Aug26'!$H$5:$H$773,"MONTHLY_MOORAGE"))</f>
        <v>1</v>
      </c>
      <c r="N817" s="28" t="n">
        <f aca="false">IF(M817=0,"",SUMIFS('Source - Billing Aug26'!$I$5:$I$773,'Source - Billing Aug26'!$E$5:$E$773,A817,'Source - Billing Aug26'!$B$5:$B$773,Billing_Month,'Source - Billing Aug26'!$H$5:$H$773,"MONTHLY_MOORAGE"))</f>
        <v>59</v>
      </c>
      <c r="O817" s="28" t="n">
        <f aca="false">IF(M817=0,"",SUMIFS('Source - Billing Aug26'!$L$5:$L$773,'Source - Billing Aug26'!$E$5:$E$773,A817,'Source - Billing Aug26'!$B$5:$B$773,Billing_Month,'Source - Billing Aug26'!$H$5:$H$773,"MONTHLY_MOORAGE"))</f>
        <v>7.55</v>
      </c>
      <c r="P817" s="39" t="n">
        <f aca="false">IF(D817&lt;&gt;"OCCUPIED","",SUMIFS('Source - Billing Aug26'!$M$5:$M$773,'Source - Billing Aug26'!$E$5:$E$773,A817,'Source - Billing Aug26'!$B$5:$B$773,Billing_Month,'Source - Billing Aug26'!$H$5:$H$773,"MONTHLY_MOORAGE"))</f>
        <v>445.45</v>
      </c>
      <c r="Q817" s="39" t="n">
        <f aca="false">IF(D817&lt;&gt;"OCCUPIED","",P817-L817)</f>
        <v>0</v>
      </c>
      <c r="R817" s="26" t="str">
        <f aca="false">IF(D817&lt;&gt;"OCCUPIED","OUT OF SCOPE",IF(M817=0,"MISSING AUGUST BILL",IF(M817&gt;1,"DUPLICATE BILL",IF(ABS(Q817)&lt;0.01,"MATCH",IF(Q817&gt;0,"OVERBILLED","UNDERBILLED")))))</f>
        <v>MATCH</v>
      </c>
      <c r="S817" s="26" t="str">
        <f aca="false">IF(M817=0,"",IFERROR(INDEX('Source - Billing Aug26'!$C$5:$C$773,MATCH(A817,'Source - Billing Aug26'!$E$5:$E$773,0)),""))</f>
        <v>AC-GW-0317</v>
      </c>
    </row>
    <row r="818" customFormat="false" ht="15" hidden="false" customHeight="true" outlineLevel="0" collapsed="false">
      <c r="A818" s="26" t="str">
        <f aca="false">'Source - Inventory'!A808</f>
        <v>GW-0318</v>
      </c>
      <c r="B818" s="26" t="str">
        <f aca="false">'Source - Inventory'!B808</f>
        <v>Gullwing</v>
      </c>
      <c r="C818" s="26" t="str">
        <f aca="false">'Source - Inventory'!G808</f>
        <v>OPEN</v>
      </c>
      <c r="D818" s="26" t="str">
        <f aca="false">'Source - Inventory'!J808</f>
        <v>OCCUPIED</v>
      </c>
      <c r="E818" s="26" t="str">
        <f aca="false">'Source - Inventory'!L808</f>
        <v>WL-01122</v>
      </c>
      <c r="F818" s="26" t="str">
        <f aca="false">'Source - Inventory'!M808</f>
        <v>Rachel Carpenter</v>
      </c>
      <c r="G818" s="26" t="n">
        <f aca="false">'Source - Inventory'!E808</f>
        <v>28</v>
      </c>
      <c r="H818" s="28" t="n">
        <f aca="false">'Source - Inventory'!O808</f>
        <v>32.1</v>
      </c>
      <c r="I818" s="28" t="n">
        <f aca="false">IF(D818="OCCUPIED",ROUNDUP(H818,0),"")</f>
        <v>33</v>
      </c>
      <c r="J818" s="28" t="n">
        <f aca="false">IF(D818="OCCUPIED",MAX(G818,I818),"")</f>
        <v>33</v>
      </c>
      <c r="K818" s="28" t="n">
        <f aca="false">IF(D818&lt;&gt;"OCCUPIED","",IF(C818="COVERED",Covered_Rate,Open_Rate))</f>
        <v>7.55</v>
      </c>
      <c r="L818" s="39" t="n">
        <f aca="false">IF(D818="OCCUPIED",J818*K818,"")</f>
        <v>249.15</v>
      </c>
      <c r="M818" s="26" t="n">
        <f aca="false">IF(D818&lt;&gt;"OCCUPIED","",COUNTIFS('Source - Billing Aug26'!$E$5:$E$773,A818,'Source - Billing Aug26'!$B$5:$B$773,Billing_Month,'Source - Billing Aug26'!$H$5:$H$773,"MONTHLY_MOORAGE"))</f>
        <v>1</v>
      </c>
      <c r="N818" s="28" t="n">
        <f aca="false">IF(M818=0,"",SUMIFS('Source - Billing Aug26'!$I$5:$I$773,'Source - Billing Aug26'!$E$5:$E$773,A818,'Source - Billing Aug26'!$B$5:$B$773,Billing_Month,'Source - Billing Aug26'!$H$5:$H$773,"MONTHLY_MOORAGE"))</f>
        <v>33</v>
      </c>
      <c r="O818" s="28" t="n">
        <f aca="false">IF(M818=0,"",SUMIFS('Source - Billing Aug26'!$L$5:$L$773,'Source - Billing Aug26'!$E$5:$E$773,A818,'Source - Billing Aug26'!$B$5:$B$773,Billing_Month,'Source - Billing Aug26'!$H$5:$H$773,"MONTHLY_MOORAGE"))</f>
        <v>7.55</v>
      </c>
      <c r="P818" s="39" t="n">
        <f aca="false">IF(D818&lt;&gt;"OCCUPIED","",SUMIFS('Source - Billing Aug26'!$M$5:$M$773,'Source - Billing Aug26'!$E$5:$E$773,A818,'Source - Billing Aug26'!$B$5:$B$773,Billing_Month,'Source - Billing Aug26'!$H$5:$H$773,"MONTHLY_MOORAGE"))</f>
        <v>249.15</v>
      </c>
      <c r="Q818" s="39" t="n">
        <f aca="false">IF(D818&lt;&gt;"OCCUPIED","",P818-L818)</f>
        <v>0</v>
      </c>
      <c r="R818" s="26" t="str">
        <f aca="false">IF(D818&lt;&gt;"OCCUPIED","OUT OF SCOPE",IF(M818=0,"MISSING AUGUST BILL",IF(M818&gt;1,"DUPLICATE BILL",IF(ABS(Q818)&lt;0.01,"MATCH",IF(Q818&gt;0,"OVERBILLED","UNDERBILLED")))))</f>
        <v>MATCH</v>
      </c>
      <c r="S818" s="26" t="str">
        <f aca="false">IF(M818=0,"",IFERROR(INDEX('Source - Billing Aug26'!$C$5:$C$773,MATCH(A818,'Source - Billing Aug26'!$E$5:$E$773,0)),""))</f>
        <v>AC-GW-0318</v>
      </c>
    </row>
    <row r="819" customFormat="false" ht="15" hidden="false" customHeight="true" outlineLevel="0" collapsed="false">
      <c r="A819" s="26" t="str">
        <f aca="false">'Source - Inventory'!A809</f>
        <v>GW-0319</v>
      </c>
      <c r="B819" s="26" t="str">
        <f aca="false">'Source - Inventory'!B809</f>
        <v>Gullwing</v>
      </c>
      <c r="C819" s="26" t="str">
        <f aca="false">'Source - Inventory'!G809</f>
        <v>OPEN</v>
      </c>
      <c r="D819" s="26" t="str">
        <f aca="false">'Source - Inventory'!J809</f>
        <v>VACANT</v>
      </c>
      <c r="E819" s="26" t="n">
        <f aca="false">'Source - Inventory'!L809</f>
        <v>0</v>
      </c>
      <c r="F819" s="26" t="n">
        <f aca="false">'Source - Inventory'!M809</f>
        <v>0</v>
      </c>
      <c r="G819" s="26" t="n">
        <f aca="false">'Source - Inventory'!E809</f>
        <v>28</v>
      </c>
      <c r="H819" s="28" t="n">
        <f aca="false">'Source - Inventory'!O809</f>
        <v>0</v>
      </c>
      <c r="I819" s="28" t="str">
        <f aca="false">IF(D819="OCCUPIED",ROUNDUP(H819,0),"")</f>
        <v/>
      </c>
      <c r="J819" s="28" t="str">
        <f aca="false">IF(D819="OCCUPIED",MAX(G819,I819),"")</f>
        <v/>
      </c>
      <c r="K819" s="28" t="str">
        <f aca="false">IF(D819&lt;&gt;"OCCUPIED","",IF(C819="COVERED",Covered_Rate,Open_Rate))</f>
        <v/>
      </c>
      <c r="L819" s="39" t="str">
        <f aca="false">IF(D819="OCCUPIED",J819*K819,"")</f>
        <v/>
      </c>
      <c r="M819" s="26" t="str">
        <f aca="false">IF(D819&lt;&gt;"OCCUPIED","",COUNTIFS('Source - Billing Aug26'!$E$5:$E$773,A819,'Source - Billing Aug26'!$B$5:$B$773,Billing_Month,'Source - Billing Aug26'!$H$5:$H$773,"MONTHLY_MOORAGE"))</f>
        <v/>
      </c>
      <c r="N819" s="28" t="n">
        <f aca="false">IF(M819=0,"",SUMIFS('Source - Billing Aug26'!$I$5:$I$773,'Source - Billing Aug26'!$E$5:$E$773,A819,'Source - Billing Aug26'!$B$5:$B$773,Billing_Month,'Source - Billing Aug26'!$H$5:$H$773,"MONTHLY_MOORAGE"))</f>
        <v>0</v>
      </c>
      <c r="O819" s="28" t="n">
        <f aca="false">IF(M819=0,"",SUMIFS('Source - Billing Aug26'!$L$5:$L$773,'Source - Billing Aug26'!$E$5:$E$773,A819,'Source - Billing Aug26'!$B$5:$B$773,Billing_Month,'Source - Billing Aug26'!$H$5:$H$773,"MONTHLY_MOORAGE"))</f>
        <v>0</v>
      </c>
      <c r="P819" s="39" t="str">
        <f aca="false">IF(D819&lt;&gt;"OCCUPIED","",SUMIFS('Source - Billing Aug26'!$M$5:$M$773,'Source - Billing Aug26'!$E$5:$E$773,A819,'Source - Billing Aug26'!$B$5:$B$773,Billing_Month,'Source - Billing Aug26'!$H$5:$H$773,"MONTHLY_MOORAGE"))</f>
        <v/>
      </c>
      <c r="Q819" s="39" t="str">
        <f aca="false">IF(D819&lt;&gt;"OCCUPIED","",P819-L819)</f>
        <v/>
      </c>
      <c r="R819" s="26" t="str">
        <f aca="false">IF(D819&lt;&gt;"OCCUPIED","OUT OF SCOPE",IF(M819=0,"MISSING AUGUST BILL",IF(M819&gt;1,"DUPLICATE BILL",IF(ABS(Q819)&lt;0.01,"MATCH",IF(Q819&gt;0,"OVERBILLED","UNDERBILLED")))))</f>
        <v>OUT OF SCOPE</v>
      </c>
      <c r="S819" s="26" t="str">
        <f aca="false">IF(M819=0,"",IFERROR(INDEX('Source - Billing Aug26'!$C$5:$C$773,MATCH(A819,'Source - Billing Aug26'!$E$5:$E$773,0)),""))</f>
        <v/>
      </c>
    </row>
    <row r="820" customFormat="false" ht="15" hidden="false" customHeight="true" outlineLevel="0" collapsed="false">
      <c r="A820" s="26" t="str">
        <f aca="false">'Source - Inventory'!A810</f>
        <v>GW-0320</v>
      </c>
      <c r="B820" s="26" t="str">
        <f aca="false">'Source - Inventory'!B810</f>
        <v>Gullwing</v>
      </c>
      <c r="C820" s="26" t="str">
        <f aca="false">'Source - Inventory'!G810</f>
        <v>OPEN</v>
      </c>
      <c r="D820" s="26" t="str">
        <f aca="false">'Source - Inventory'!J810</f>
        <v>OCCUPIED</v>
      </c>
      <c r="E820" s="26" t="str">
        <f aca="false">'Source - Inventory'!L810</f>
        <v>WL-01487</v>
      </c>
      <c r="F820" s="26" t="str">
        <f aca="false">'Source - Inventory'!M810</f>
        <v>Thomas Palmer</v>
      </c>
      <c r="G820" s="26" t="n">
        <f aca="false">'Source - Inventory'!E810</f>
        <v>36</v>
      </c>
      <c r="H820" s="28" t="n">
        <f aca="false">'Source - Inventory'!O810</f>
        <v>42.3</v>
      </c>
      <c r="I820" s="28" t="n">
        <f aca="false">IF(D820="OCCUPIED",ROUNDUP(H820,0),"")</f>
        <v>43</v>
      </c>
      <c r="J820" s="28" t="n">
        <f aca="false">IF(D820="OCCUPIED",MAX(G820,I820),"")</f>
        <v>43</v>
      </c>
      <c r="K820" s="28" t="n">
        <f aca="false">IF(D820&lt;&gt;"OCCUPIED","",IF(C820="COVERED",Covered_Rate,Open_Rate))</f>
        <v>7.55</v>
      </c>
      <c r="L820" s="39" t="n">
        <f aca="false">IF(D820="OCCUPIED",J820*K820,"")</f>
        <v>324.65</v>
      </c>
      <c r="M820" s="26" t="n">
        <f aca="false">IF(D820&lt;&gt;"OCCUPIED","",COUNTIFS('Source - Billing Aug26'!$E$5:$E$773,A820,'Source - Billing Aug26'!$B$5:$B$773,Billing_Month,'Source - Billing Aug26'!$H$5:$H$773,"MONTHLY_MOORAGE"))</f>
        <v>1</v>
      </c>
      <c r="N820" s="28" t="n">
        <f aca="false">IF(M820=0,"",SUMIFS('Source - Billing Aug26'!$I$5:$I$773,'Source - Billing Aug26'!$E$5:$E$773,A820,'Source - Billing Aug26'!$B$5:$B$773,Billing_Month,'Source - Billing Aug26'!$H$5:$H$773,"MONTHLY_MOORAGE"))</f>
        <v>43</v>
      </c>
      <c r="O820" s="28" t="n">
        <f aca="false">IF(M820=0,"",SUMIFS('Source - Billing Aug26'!$L$5:$L$773,'Source - Billing Aug26'!$E$5:$E$773,A820,'Source - Billing Aug26'!$B$5:$B$773,Billing_Month,'Source - Billing Aug26'!$H$5:$H$773,"MONTHLY_MOORAGE"))</f>
        <v>7.55</v>
      </c>
      <c r="P820" s="39" t="n">
        <f aca="false">IF(D820&lt;&gt;"OCCUPIED","",SUMIFS('Source - Billing Aug26'!$M$5:$M$773,'Source - Billing Aug26'!$E$5:$E$773,A820,'Source - Billing Aug26'!$B$5:$B$773,Billing_Month,'Source - Billing Aug26'!$H$5:$H$773,"MONTHLY_MOORAGE"))</f>
        <v>324.65</v>
      </c>
      <c r="Q820" s="39" t="n">
        <f aca="false">IF(D820&lt;&gt;"OCCUPIED","",P820-L820)</f>
        <v>0</v>
      </c>
      <c r="R820" s="26" t="str">
        <f aca="false">IF(D820&lt;&gt;"OCCUPIED","OUT OF SCOPE",IF(M820=0,"MISSING AUGUST BILL",IF(M820&gt;1,"DUPLICATE BILL",IF(ABS(Q820)&lt;0.01,"MATCH",IF(Q820&gt;0,"OVERBILLED","UNDERBILLED")))))</f>
        <v>MATCH</v>
      </c>
      <c r="S820" s="26" t="str">
        <f aca="false">IF(M820=0,"",IFERROR(INDEX('Source - Billing Aug26'!$C$5:$C$773,MATCH(A820,'Source - Billing Aug26'!$E$5:$E$773,0)),""))</f>
        <v>AC-GW-0320</v>
      </c>
    </row>
    <row r="821" customFormat="false" ht="15" hidden="false" customHeight="true" outlineLevel="0" collapsed="false">
      <c r="A821" s="26" t="str">
        <f aca="false">'Source - Inventory'!A811</f>
        <v>GW-0321</v>
      </c>
      <c r="B821" s="26" t="str">
        <f aca="false">'Source - Inventory'!B811</f>
        <v>Gullwing</v>
      </c>
      <c r="C821" s="26" t="str">
        <f aca="false">'Source - Inventory'!G811</f>
        <v>OPEN</v>
      </c>
      <c r="D821" s="26" t="str">
        <f aca="false">'Source - Inventory'!J811</f>
        <v>OCCUPIED</v>
      </c>
      <c r="E821" s="26" t="str">
        <f aca="false">'Source - Inventory'!L811</f>
        <v>WL-02922</v>
      </c>
      <c r="F821" s="26" t="str">
        <f aca="false">'Source - Inventory'!M811</f>
        <v>Sandra Allen</v>
      </c>
      <c r="G821" s="26" t="n">
        <f aca="false">'Source - Inventory'!E811</f>
        <v>45</v>
      </c>
      <c r="H821" s="28" t="n">
        <f aca="false">'Source - Inventory'!O811</f>
        <v>58</v>
      </c>
      <c r="I821" s="28" t="n">
        <f aca="false">IF(D821="OCCUPIED",ROUNDUP(H821,0),"")</f>
        <v>58</v>
      </c>
      <c r="J821" s="28" t="n">
        <f aca="false">IF(D821="OCCUPIED",MAX(G821,I821),"")</f>
        <v>58</v>
      </c>
      <c r="K821" s="28" t="n">
        <f aca="false">IF(D821&lt;&gt;"OCCUPIED","",IF(C821="COVERED",Covered_Rate,Open_Rate))</f>
        <v>7.55</v>
      </c>
      <c r="L821" s="39" t="n">
        <f aca="false">IF(D821="OCCUPIED",J821*K821,"")</f>
        <v>437.9</v>
      </c>
      <c r="M821" s="26" t="n">
        <f aca="false">IF(D821&lt;&gt;"OCCUPIED","",COUNTIFS('Source - Billing Aug26'!$E$5:$E$773,A821,'Source - Billing Aug26'!$B$5:$B$773,Billing_Month,'Source - Billing Aug26'!$H$5:$H$773,"MONTHLY_MOORAGE"))</f>
        <v>1</v>
      </c>
      <c r="N821" s="28" t="n">
        <f aca="false">IF(M821=0,"",SUMIFS('Source - Billing Aug26'!$I$5:$I$773,'Source - Billing Aug26'!$E$5:$E$773,A821,'Source - Billing Aug26'!$B$5:$B$773,Billing_Month,'Source - Billing Aug26'!$H$5:$H$773,"MONTHLY_MOORAGE"))</f>
        <v>58</v>
      </c>
      <c r="O821" s="28" t="n">
        <f aca="false">IF(M821=0,"",SUMIFS('Source - Billing Aug26'!$L$5:$L$773,'Source - Billing Aug26'!$E$5:$E$773,A821,'Source - Billing Aug26'!$B$5:$B$773,Billing_Month,'Source - Billing Aug26'!$H$5:$H$773,"MONTHLY_MOORAGE"))</f>
        <v>7.55</v>
      </c>
      <c r="P821" s="39" t="n">
        <f aca="false">IF(D821&lt;&gt;"OCCUPIED","",SUMIFS('Source - Billing Aug26'!$M$5:$M$773,'Source - Billing Aug26'!$E$5:$E$773,A821,'Source - Billing Aug26'!$B$5:$B$773,Billing_Month,'Source - Billing Aug26'!$H$5:$H$773,"MONTHLY_MOORAGE"))</f>
        <v>437.9</v>
      </c>
      <c r="Q821" s="39" t="n">
        <f aca="false">IF(D821&lt;&gt;"OCCUPIED","",P821-L821)</f>
        <v>0</v>
      </c>
      <c r="R821" s="26" t="str">
        <f aca="false">IF(D821&lt;&gt;"OCCUPIED","OUT OF SCOPE",IF(M821=0,"MISSING AUGUST BILL",IF(M821&gt;1,"DUPLICATE BILL",IF(ABS(Q821)&lt;0.01,"MATCH",IF(Q821&gt;0,"OVERBILLED","UNDERBILLED")))))</f>
        <v>MATCH</v>
      </c>
      <c r="S821" s="26" t="str">
        <f aca="false">IF(M821=0,"",IFERROR(INDEX('Source - Billing Aug26'!$C$5:$C$773,MATCH(A821,'Source - Billing Aug26'!$E$5:$E$773,0)),""))</f>
        <v>AC-GW-0321</v>
      </c>
    </row>
    <row r="822" customFormat="false" ht="15" hidden="false" customHeight="true" outlineLevel="0" collapsed="false">
      <c r="A822" s="26" t="str">
        <f aca="false">'Source - Inventory'!A812</f>
        <v>GW-0322</v>
      </c>
      <c r="B822" s="26" t="str">
        <f aca="false">'Source - Inventory'!B812</f>
        <v>Gullwing</v>
      </c>
      <c r="C822" s="26" t="str">
        <f aca="false">'Source - Inventory'!G812</f>
        <v>OPEN</v>
      </c>
      <c r="D822" s="26" t="str">
        <f aca="false">'Source - Inventory'!J812</f>
        <v>OCCUPIED</v>
      </c>
      <c r="E822" s="26" t="str">
        <f aca="false">'Source - Inventory'!L812</f>
        <v>WL-01815</v>
      </c>
      <c r="F822" s="26" t="str">
        <f aca="false">'Source - Inventory'!M812</f>
        <v>Theresa Martinez</v>
      </c>
      <c r="G822" s="26" t="n">
        <f aca="false">'Source - Inventory'!E812</f>
        <v>45</v>
      </c>
      <c r="H822" s="28" t="n">
        <f aca="false">'Source - Inventory'!O812</f>
        <v>30.1</v>
      </c>
      <c r="I822" s="28" t="n">
        <f aca="false">IF(D822="OCCUPIED",ROUNDUP(H822,0),"")</f>
        <v>31</v>
      </c>
      <c r="J822" s="28" t="n">
        <f aca="false">IF(D822="OCCUPIED",MAX(G822,I822),"")</f>
        <v>45</v>
      </c>
      <c r="K822" s="28" t="n">
        <f aca="false">IF(D822&lt;&gt;"OCCUPIED","",IF(C822="COVERED",Covered_Rate,Open_Rate))</f>
        <v>7.55</v>
      </c>
      <c r="L822" s="39" t="n">
        <f aca="false">IF(D822="OCCUPIED",J822*K822,"")</f>
        <v>339.75</v>
      </c>
      <c r="M822" s="26" t="n">
        <f aca="false">IF(D822&lt;&gt;"OCCUPIED","",COUNTIFS('Source - Billing Aug26'!$E$5:$E$773,A822,'Source - Billing Aug26'!$B$5:$B$773,Billing_Month,'Source - Billing Aug26'!$H$5:$H$773,"MONTHLY_MOORAGE"))</f>
        <v>1</v>
      </c>
      <c r="N822" s="28" t="n">
        <f aca="false">IF(M822=0,"",SUMIFS('Source - Billing Aug26'!$I$5:$I$773,'Source - Billing Aug26'!$E$5:$E$773,A822,'Source - Billing Aug26'!$B$5:$B$773,Billing_Month,'Source - Billing Aug26'!$H$5:$H$773,"MONTHLY_MOORAGE"))</f>
        <v>45</v>
      </c>
      <c r="O822" s="28" t="n">
        <f aca="false">IF(M822=0,"",SUMIFS('Source - Billing Aug26'!$L$5:$L$773,'Source - Billing Aug26'!$E$5:$E$773,A822,'Source - Billing Aug26'!$B$5:$B$773,Billing_Month,'Source - Billing Aug26'!$H$5:$H$773,"MONTHLY_MOORAGE"))</f>
        <v>7.55</v>
      </c>
      <c r="P822" s="39" t="n">
        <f aca="false">IF(D822&lt;&gt;"OCCUPIED","",SUMIFS('Source - Billing Aug26'!$M$5:$M$773,'Source - Billing Aug26'!$E$5:$E$773,A822,'Source - Billing Aug26'!$B$5:$B$773,Billing_Month,'Source - Billing Aug26'!$H$5:$H$773,"MONTHLY_MOORAGE"))</f>
        <v>339.75</v>
      </c>
      <c r="Q822" s="39" t="n">
        <f aca="false">IF(D822&lt;&gt;"OCCUPIED","",P822-L822)</f>
        <v>0</v>
      </c>
      <c r="R822" s="26" t="str">
        <f aca="false">IF(D822&lt;&gt;"OCCUPIED","OUT OF SCOPE",IF(M822=0,"MISSING AUGUST BILL",IF(M822&gt;1,"DUPLICATE BILL",IF(ABS(Q822)&lt;0.01,"MATCH",IF(Q822&gt;0,"OVERBILLED","UNDERBILLED")))))</f>
        <v>MATCH</v>
      </c>
      <c r="S822" s="26" t="str">
        <f aca="false">IF(M822=0,"",IFERROR(INDEX('Source - Billing Aug26'!$C$5:$C$773,MATCH(A822,'Source - Billing Aug26'!$E$5:$E$773,0)),""))</f>
        <v>AC-GW-0322</v>
      </c>
    </row>
    <row r="823" customFormat="false" ht="15" hidden="false" customHeight="true" outlineLevel="0" collapsed="false">
      <c r="A823" s="26" t="str">
        <f aca="false">'Source - Inventory'!A813</f>
        <v>GW-0323</v>
      </c>
      <c r="B823" s="26" t="str">
        <f aca="false">'Source - Inventory'!B813</f>
        <v>Gullwing</v>
      </c>
      <c r="C823" s="26" t="str">
        <f aca="false">'Source - Inventory'!G813</f>
        <v>OPEN</v>
      </c>
      <c r="D823" s="26" t="str">
        <f aca="false">'Source - Inventory'!J813</f>
        <v>OCCUPIED</v>
      </c>
      <c r="E823" s="26" t="str">
        <f aca="false">'Source - Inventory'!L813</f>
        <v>WL-02735</v>
      </c>
      <c r="F823" s="26" t="str">
        <f aca="false">'Source - Inventory'!M813</f>
        <v>Kristen Orr</v>
      </c>
      <c r="G823" s="26" t="n">
        <f aca="false">'Source - Inventory'!E813</f>
        <v>80</v>
      </c>
      <c r="H823" s="28" t="n">
        <f aca="false">'Source - Inventory'!O813</f>
        <v>54.2</v>
      </c>
      <c r="I823" s="28" t="n">
        <f aca="false">IF(D823="OCCUPIED",ROUNDUP(H823,0),"")</f>
        <v>55</v>
      </c>
      <c r="J823" s="28" t="n">
        <f aca="false">IF(D823="OCCUPIED",MAX(G823,I823),"")</f>
        <v>80</v>
      </c>
      <c r="K823" s="28" t="n">
        <f aca="false">IF(D823&lt;&gt;"OCCUPIED","",IF(C823="COVERED",Covered_Rate,Open_Rate))</f>
        <v>7.55</v>
      </c>
      <c r="L823" s="39" t="n">
        <f aca="false">IF(D823="OCCUPIED",J823*K823,"")</f>
        <v>604</v>
      </c>
      <c r="M823" s="26" t="n">
        <f aca="false">IF(D823&lt;&gt;"OCCUPIED","",COUNTIFS('Source - Billing Aug26'!$E$5:$E$773,A823,'Source - Billing Aug26'!$B$5:$B$773,Billing_Month,'Source - Billing Aug26'!$H$5:$H$773,"MONTHLY_MOORAGE"))</f>
        <v>1</v>
      </c>
      <c r="N823" s="28" t="n">
        <f aca="false">IF(M823=0,"",SUMIFS('Source - Billing Aug26'!$I$5:$I$773,'Source - Billing Aug26'!$E$5:$E$773,A823,'Source - Billing Aug26'!$B$5:$B$773,Billing_Month,'Source - Billing Aug26'!$H$5:$H$773,"MONTHLY_MOORAGE"))</f>
        <v>80</v>
      </c>
      <c r="O823" s="28" t="n">
        <f aca="false">IF(M823=0,"",SUMIFS('Source - Billing Aug26'!$L$5:$L$773,'Source - Billing Aug26'!$E$5:$E$773,A823,'Source - Billing Aug26'!$B$5:$B$773,Billing_Month,'Source - Billing Aug26'!$H$5:$H$773,"MONTHLY_MOORAGE"))</f>
        <v>7.55</v>
      </c>
      <c r="P823" s="39" t="n">
        <f aca="false">IF(D823&lt;&gt;"OCCUPIED","",SUMIFS('Source - Billing Aug26'!$M$5:$M$773,'Source - Billing Aug26'!$E$5:$E$773,A823,'Source - Billing Aug26'!$B$5:$B$773,Billing_Month,'Source - Billing Aug26'!$H$5:$H$773,"MONTHLY_MOORAGE"))</f>
        <v>604</v>
      </c>
      <c r="Q823" s="39" t="n">
        <f aca="false">IF(D823&lt;&gt;"OCCUPIED","",P823-L823)</f>
        <v>0</v>
      </c>
      <c r="R823" s="26" t="str">
        <f aca="false">IF(D823&lt;&gt;"OCCUPIED","OUT OF SCOPE",IF(M823=0,"MISSING AUGUST BILL",IF(M823&gt;1,"DUPLICATE BILL",IF(ABS(Q823)&lt;0.01,"MATCH",IF(Q823&gt;0,"OVERBILLED","UNDERBILLED")))))</f>
        <v>MATCH</v>
      </c>
      <c r="S823" s="26" t="str">
        <f aca="false">IF(M823=0,"",IFERROR(INDEX('Source - Billing Aug26'!$C$5:$C$773,MATCH(A823,'Source - Billing Aug26'!$E$5:$E$773,0)),""))</f>
        <v>AC-GW-0323</v>
      </c>
    </row>
    <row r="824" customFormat="false" ht="15" hidden="false" customHeight="true" outlineLevel="0" collapsed="false">
      <c r="A824" s="26" t="str">
        <f aca="false">'Source - Inventory'!A814</f>
        <v>GW-0401</v>
      </c>
      <c r="B824" s="26" t="str">
        <f aca="false">'Source - Inventory'!B814</f>
        <v>Gullwing</v>
      </c>
      <c r="C824" s="26" t="str">
        <f aca="false">'Source - Inventory'!G814</f>
        <v>OPEN</v>
      </c>
      <c r="D824" s="26" t="str">
        <f aca="false">'Source - Inventory'!J814</f>
        <v>OCCUPIED</v>
      </c>
      <c r="E824" s="26" t="str">
        <f aca="false">'Source - Inventory'!L814</f>
        <v>WL-03064</v>
      </c>
      <c r="F824" s="26" t="str">
        <f aca="false">'Source - Inventory'!M814</f>
        <v>Megan Hendricks</v>
      </c>
      <c r="G824" s="26" t="n">
        <f aca="false">'Source - Inventory'!E814</f>
        <v>45</v>
      </c>
      <c r="H824" s="28" t="n">
        <f aca="false">'Source - Inventory'!O814</f>
        <v>40.3</v>
      </c>
      <c r="I824" s="28" t="n">
        <f aca="false">IF(D824="OCCUPIED",ROUNDUP(H824,0),"")</f>
        <v>41</v>
      </c>
      <c r="J824" s="28" t="n">
        <f aca="false">IF(D824="OCCUPIED",MAX(G824,I824),"")</f>
        <v>45</v>
      </c>
      <c r="K824" s="28" t="n">
        <f aca="false">IF(D824&lt;&gt;"OCCUPIED","",IF(C824="COVERED",Covered_Rate,Open_Rate))</f>
        <v>7.55</v>
      </c>
      <c r="L824" s="39" t="n">
        <f aca="false">IF(D824="OCCUPIED",J824*K824,"")</f>
        <v>339.75</v>
      </c>
      <c r="M824" s="26" t="n">
        <f aca="false">IF(D824&lt;&gt;"OCCUPIED","",COUNTIFS('Source - Billing Aug26'!$E$5:$E$773,A824,'Source - Billing Aug26'!$B$5:$B$773,Billing_Month,'Source - Billing Aug26'!$H$5:$H$773,"MONTHLY_MOORAGE"))</f>
        <v>1</v>
      </c>
      <c r="N824" s="28" t="n">
        <f aca="false">IF(M824=0,"",SUMIFS('Source - Billing Aug26'!$I$5:$I$773,'Source - Billing Aug26'!$E$5:$E$773,A824,'Source - Billing Aug26'!$B$5:$B$773,Billing_Month,'Source - Billing Aug26'!$H$5:$H$773,"MONTHLY_MOORAGE"))</f>
        <v>45</v>
      </c>
      <c r="O824" s="28" t="n">
        <f aca="false">IF(M824=0,"",SUMIFS('Source - Billing Aug26'!$L$5:$L$773,'Source - Billing Aug26'!$E$5:$E$773,A824,'Source - Billing Aug26'!$B$5:$B$773,Billing_Month,'Source - Billing Aug26'!$H$5:$H$773,"MONTHLY_MOORAGE"))</f>
        <v>7.55</v>
      </c>
      <c r="P824" s="39" t="n">
        <f aca="false">IF(D824&lt;&gt;"OCCUPIED","",SUMIFS('Source - Billing Aug26'!$M$5:$M$773,'Source - Billing Aug26'!$E$5:$E$773,A824,'Source - Billing Aug26'!$B$5:$B$773,Billing_Month,'Source - Billing Aug26'!$H$5:$H$773,"MONTHLY_MOORAGE"))</f>
        <v>339.75</v>
      </c>
      <c r="Q824" s="39" t="n">
        <f aca="false">IF(D824&lt;&gt;"OCCUPIED","",P824-L824)</f>
        <v>0</v>
      </c>
      <c r="R824" s="26" t="str">
        <f aca="false">IF(D824&lt;&gt;"OCCUPIED","OUT OF SCOPE",IF(M824=0,"MISSING AUGUST BILL",IF(M824&gt;1,"DUPLICATE BILL",IF(ABS(Q824)&lt;0.01,"MATCH",IF(Q824&gt;0,"OVERBILLED","UNDERBILLED")))))</f>
        <v>MATCH</v>
      </c>
      <c r="S824" s="26" t="str">
        <f aca="false">IF(M824=0,"",IFERROR(INDEX('Source - Billing Aug26'!$C$5:$C$773,MATCH(A824,'Source - Billing Aug26'!$E$5:$E$773,0)),""))</f>
        <v>AC-GW-0401</v>
      </c>
    </row>
    <row r="825" customFormat="false" ht="15" hidden="false" customHeight="true" outlineLevel="0" collapsed="false">
      <c r="A825" s="26" t="str">
        <f aca="false">'Source - Inventory'!A815</f>
        <v>GW-0402</v>
      </c>
      <c r="B825" s="26" t="str">
        <f aca="false">'Source - Inventory'!B815</f>
        <v>Gullwing</v>
      </c>
      <c r="C825" s="26" t="str">
        <f aca="false">'Source - Inventory'!G815</f>
        <v>OPEN</v>
      </c>
      <c r="D825" s="26" t="str">
        <f aca="false">'Source - Inventory'!J815</f>
        <v>OCCUPIED</v>
      </c>
      <c r="E825" s="26" t="str">
        <f aca="false">'Source - Inventory'!L815</f>
        <v>WL-02635</v>
      </c>
      <c r="F825" s="26" t="str">
        <f aca="false">'Source - Inventory'!M815</f>
        <v>Roger Bowers</v>
      </c>
      <c r="G825" s="26" t="n">
        <f aca="false">'Source - Inventory'!E815</f>
        <v>24</v>
      </c>
      <c r="H825" s="28" t="n">
        <f aca="false">'Source - Inventory'!O815</f>
        <v>33.6</v>
      </c>
      <c r="I825" s="28" t="n">
        <f aca="false">IF(D825="OCCUPIED",ROUNDUP(H825,0),"")</f>
        <v>34</v>
      </c>
      <c r="J825" s="28" t="n">
        <f aca="false">IF(D825="OCCUPIED",MAX(G825,I825),"")</f>
        <v>34</v>
      </c>
      <c r="K825" s="28" t="n">
        <f aca="false">IF(D825&lt;&gt;"OCCUPIED","",IF(C825="COVERED",Covered_Rate,Open_Rate))</f>
        <v>7.55</v>
      </c>
      <c r="L825" s="39" t="n">
        <f aca="false">IF(D825="OCCUPIED",J825*K825,"")</f>
        <v>256.7</v>
      </c>
      <c r="M825" s="26" t="n">
        <f aca="false">IF(D825&lt;&gt;"OCCUPIED","",COUNTIFS('Source - Billing Aug26'!$E$5:$E$773,A825,'Source - Billing Aug26'!$B$5:$B$773,Billing_Month,'Source - Billing Aug26'!$H$5:$H$773,"MONTHLY_MOORAGE"))</f>
        <v>1</v>
      </c>
      <c r="N825" s="28" t="n">
        <f aca="false">IF(M825=0,"",SUMIFS('Source - Billing Aug26'!$I$5:$I$773,'Source - Billing Aug26'!$E$5:$E$773,A825,'Source - Billing Aug26'!$B$5:$B$773,Billing_Month,'Source - Billing Aug26'!$H$5:$H$773,"MONTHLY_MOORAGE"))</f>
        <v>34</v>
      </c>
      <c r="O825" s="28" t="n">
        <f aca="false">IF(M825=0,"",SUMIFS('Source - Billing Aug26'!$L$5:$L$773,'Source - Billing Aug26'!$E$5:$E$773,A825,'Source - Billing Aug26'!$B$5:$B$773,Billing_Month,'Source - Billing Aug26'!$H$5:$H$773,"MONTHLY_MOORAGE"))</f>
        <v>7.55</v>
      </c>
      <c r="P825" s="39" t="n">
        <f aca="false">IF(D825&lt;&gt;"OCCUPIED","",SUMIFS('Source - Billing Aug26'!$M$5:$M$773,'Source - Billing Aug26'!$E$5:$E$773,A825,'Source - Billing Aug26'!$B$5:$B$773,Billing_Month,'Source - Billing Aug26'!$H$5:$H$773,"MONTHLY_MOORAGE"))</f>
        <v>256.7</v>
      </c>
      <c r="Q825" s="39" t="n">
        <f aca="false">IF(D825&lt;&gt;"OCCUPIED","",P825-L825)</f>
        <v>0</v>
      </c>
      <c r="R825" s="26" t="str">
        <f aca="false">IF(D825&lt;&gt;"OCCUPIED","OUT OF SCOPE",IF(M825=0,"MISSING AUGUST BILL",IF(M825&gt;1,"DUPLICATE BILL",IF(ABS(Q825)&lt;0.01,"MATCH",IF(Q825&gt;0,"OVERBILLED","UNDERBILLED")))))</f>
        <v>MATCH</v>
      </c>
      <c r="S825" s="26" t="str">
        <f aca="false">IF(M825=0,"",IFERROR(INDEX('Source - Billing Aug26'!$C$5:$C$773,MATCH(A825,'Source - Billing Aug26'!$E$5:$E$773,0)),""))</f>
        <v>AC-GW-0402</v>
      </c>
    </row>
    <row r="826" customFormat="false" ht="15" hidden="false" customHeight="true" outlineLevel="0" collapsed="false">
      <c r="A826" s="26" t="str">
        <f aca="false">'Source - Inventory'!A816</f>
        <v>GW-0403</v>
      </c>
      <c r="B826" s="26" t="str">
        <f aca="false">'Source - Inventory'!B816</f>
        <v>Gullwing</v>
      </c>
      <c r="C826" s="26" t="str">
        <f aca="false">'Source - Inventory'!G816</f>
        <v>OPEN</v>
      </c>
      <c r="D826" s="26" t="str">
        <f aca="false">'Source - Inventory'!J816</f>
        <v>OCCUPIED</v>
      </c>
      <c r="E826" s="26" t="str">
        <f aca="false">'Source - Inventory'!L816</f>
        <v>WL-02399</v>
      </c>
      <c r="F826" s="26" t="str">
        <f aca="false">'Source - Inventory'!M816</f>
        <v>Jennifer Mccullough</v>
      </c>
      <c r="G826" s="26" t="n">
        <f aca="false">'Source - Inventory'!E816</f>
        <v>32</v>
      </c>
      <c r="H826" s="28" t="n">
        <f aca="false">'Source - Inventory'!O816</f>
        <v>26.3</v>
      </c>
      <c r="I826" s="28" t="n">
        <f aca="false">IF(D826="OCCUPIED",ROUNDUP(H826,0),"")</f>
        <v>27</v>
      </c>
      <c r="J826" s="28" t="n">
        <f aca="false">IF(D826="OCCUPIED",MAX(G826,I826),"")</f>
        <v>32</v>
      </c>
      <c r="K826" s="28" t="n">
        <f aca="false">IF(D826&lt;&gt;"OCCUPIED","",IF(C826="COVERED",Covered_Rate,Open_Rate))</f>
        <v>7.55</v>
      </c>
      <c r="L826" s="39" t="n">
        <f aca="false">IF(D826="OCCUPIED",J826*K826,"")</f>
        <v>241.6</v>
      </c>
      <c r="M826" s="26" t="n">
        <f aca="false">IF(D826&lt;&gt;"OCCUPIED","",COUNTIFS('Source - Billing Aug26'!$E$5:$E$773,A826,'Source - Billing Aug26'!$B$5:$B$773,Billing_Month,'Source - Billing Aug26'!$H$5:$H$773,"MONTHLY_MOORAGE"))</f>
        <v>1</v>
      </c>
      <c r="N826" s="28" t="n">
        <f aca="false">IF(M826=0,"",SUMIFS('Source - Billing Aug26'!$I$5:$I$773,'Source - Billing Aug26'!$E$5:$E$773,A826,'Source - Billing Aug26'!$B$5:$B$773,Billing_Month,'Source - Billing Aug26'!$H$5:$H$773,"MONTHLY_MOORAGE"))</f>
        <v>32</v>
      </c>
      <c r="O826" s="28" t="n">
        <f aca="false">IF(M826=0,"",SUMIFS('Source - Billing Aug26'!$L$5:$L$773,'Source - Billing Aug26'!$E$5:$E$773,A826,'Source - Billing Aug26'!$B$5:$B$773,Billing_Month,'Source - Billing Aug26'!$H$5:$H$773,"MONTHLY_MOORAGE"))</f>
        <v>7.55</v>
      </c>
      <c r="P826" s="39" t="n">
        <f aca="false">IF(D826&lt;&gt;"OCCUPIED","",SUMIFS('Source - Billing Aug26'!$M$5:$M$773,'Source - Billing Aug26'!$E$5:$E$773,A826,'Source - Billing Aug26'!$B$5:$B$773,Billing_Month,'Source - Billing Aug26'!$H$5:$H$773,"MONTHLY_MOORAGE"))</f>
        <v>241.6</v>
      </c>
      <c r="Q826" s="39" t="n">
        <f aca="false">IF(D826&lt;&gt;"OCCUPIED","",P826-L826)</f>
        <v>0</v>
      </c>
      <c r="R826" s="26" t="str">
        <f aca="false">IF(D826&lt;&gt;"OCCUPIED","OUT OF SCOPE",IF(M826=0,"MISSING AUGUST BILL",IF(M826&gt;1,"DUPLICATE BILL",IF(ABS(Q826)&lt;0.01,"MATCH",IF(Q826&gt;0,"OVERBILLED","UNDERBILLED")))))</f>
        <v>MATCH</v>
      </c>
      <c r="S826" s="26" t="str">
        <f aca="false">IF(M826=0,"",IFERROR(INDEX('Source - Billing Aug26'!$C$5:$C$773,MATCH(A826,'Source - Billing Aug26'!$E$5:$E$773,0)),""))</f>
        <v>AC-GW-0403</v>
      </c>
    </row>
    <row r="827" customFormat="false" ht="15" hidden="false" customHeight="true" outlineLevel="0" collapsed="false">
      <c r="A827" s="26" t="str">
        <f aca="false">'Source - Inventory'!A817</f>
        <v>GW-0404</v>
      </c>
      <c r="B827" s="26" t="str">
        <f aca="false">'Source - Inventory'!B817</f>
        <v>Gullwing</v>
      </c>
      <c r="C827" s="26" t="str">
        <f aca="false">'Source - Inventory'!G817</f>
        <v>OPEN</v>
      </c>
      <c r="D827" s="26" t="str">
        <f aca="false">'Source - Inventory'!J817</f>
        <v>OCCUPIED</v>
      </c>
      <c r="E827" s="26" t="str">
        <f aca="false">'Source - Inventory'!L817</f>
        <v>WL-03671</v>
      </c>
      <c r="F827" s="26" t="str">
        <f aca="false">'Source - Inventory'!M817</f>
        <v>Thomas Martinez</v>
      </c>
      <c r="G827" s="26" t="n">
        <f aca="false">'Source - Inventory'!E817</f>
        <v>60</v>
      </c>
      <c r="H827" s="28" t="n">
        <f aca="false">'Source - Inventory'!O817</f>
        <v>38.1</v>
      </c>
      <c r="I827" s="28" t="n">
        <f aca="false">IF(D827="OCCUPIED",ROUNDUP(H827,0),"")</f>
        <v>39</v>
      </c>
      <c r="J827" s="28" t="n">
        <f aca="false">IF(D827="OCCUPIED",MAX(G827,I827),"")</f>
        <v>60</v>
      </c>
      <c r="K827" s="28" t="n">
        <f aca="false">IF(D827&lt;&gt;"OCCUPIED","",IF(C827="COVERED",Covered_Rate,Open_Rate))</f>
        <v>7.55</v>
      </c>
      <c r="L827" s="39" t="n">
        <f aca="false">IF(D827="OCCUPIED",J827*K827,"")</f>
        <v>453</v>
      </c>
      <c r="M827" s="26" t="n">
        <f aca="false">IF(D827&lt;&gt;"OCCUPIED","",COUNTIFS('Source - Billing Aug26'!$E$5:$E$773,A827,'Source - Billing Aug26'!$B$5:$B$773,Billing_Month,'Source - Billing Aug26'!$H$5:$H$773,"MONTHLY_MOORAGE"))</f>
        <v>1</v>
      </c>
      <c r="N827" s="28" t="n">
        <f aca="false">IF(M827=0,"",SUMIFS('Source - Billing Aug26'!$I$5:$I$773,'Source - Billing Aug26'!$E$5:$E$773,A827,'Source - Billing Aug26'!$B$5:$B$773,Billing_Month,'Source - Billing Aug26'!$H$5:$H$773,"MONTHLY_MOORAGE"))</f>
        <v>60</v>
      </c>
      <c r="O827" s="28" t="n">
        <f aca="false">IF(M827=0,"",SUMIFS('Source - Billing Aug26'!$L$5:$L$773,'Source - Billing Aug26'!$E$5:$E$773,A827,'Source - Billing Aug26'!$B$5:$B$773,Billing_Month,'Source - Billing Aug26'!$H$5:$H$773,"MONTHLY_MOORAGE"))</f>
        <v>7.55</v>
      </c>
      <c r="P827" s="39" t="n">
        <f aca="false">IF(D827&lt;&gt;"OCCUPIED","",SUMIFS('Source - Billing Aug26'!$M$5:$M$773,'Source - Billing Aug26'!$E$5:$E$773,A827,'Source - Billing Aug26'!$B$5:$B$773,Billing_Month,'Source - Billing Aug26'!$H$5:$H$773,"MONTHLY_MOORAGE"))</f>
        <v>453</v>
      </c>
      <c r="Q827" s="39" t="n">
        <f aca="false">IF(D827&lt;&gt;"OCCUPIED","",P827-L827)</f>
        <v>0</v>
      </c>
      <c r="R827" s="26" t="str">
        <f aca="false">IF(D827&lt;&gt;"OCCUPIED","OUT OF SCOPE",IF(M827=0,"MISSING AUGUST BILL",IF(M827&gt;1,"DUPLICATE BILL",IF(ABS(Q827)&lt;0.01,"MATCH",IF(Q827&gt;0,"OVERBILLED","UNDERBILLED")))))</f>
        <v>MATCH</v>
      </c>
      <c r="S827" s="26" t="str">
        <f aca="false">IF(M827=0,"",IFERROR(INDEX('Source - Billing Aug26'!$C$5:$C$773,MATCH(A827,'Source - Billing Aug26'!$E$5:$E$773,0)),""))</f>
        <v>AC-GW-0404</v>
      </c>
    </row>
    <row r="828" customFormat="false" ht="15" hidden="false" customHeight="true" outlineLevel="0" collapsed="false">
      <c r="A828" s="26" t="str">
        <f aca="false">'Source - Inventory'!A818</f>
        <v>GW-0405</v>
      </c>
      <c r="B828" s="26" t="str">
        <f aca="false">'Source - Inventory'!B818</f>
        <v>Gullwing</v>
      </c>
      <c r="C828" s="26" t="str">
        <f aca="false">'Source - Inventory'!G818</f>
        <v>OPEN</v>
      </c>
      <c r="D828" s="26" t="str">
        <f aca="false">'Source - Inventory'!J818</f>
        <v>OCCUPIED</v>
      </c>
      <c r="E828" s="26" t="str">
        <f aca="false">'Source - Inventory'!L818</f>
        <v>WL-01293</v>
      </c>
      <c r="F828" s="26" t="str">
        <f aca="false">'Source - Inventory'!M818</f>
        <v>Pamela Powell</v>
      </c>
      <c r="G828" s="26" t="n">
        <f aca="false">'Source - Inventory'!E818</f>
        <v>45</v>
      </c>
      <c r="H828" s="28" t="n">
        <f aca="false">'Source - Inventory'!O818</f>
        <v>31.8</v>
      </c>
      <c r="I828" s="28" t="n">
        <f aca="false">IF(D828="OCCUPIED",ROUNDUP(H828,0),"")</f>
        <v>32</v>
      </c>
      <c r="J828" s="28" t="n">
        <f aca="false">IF(D828="OCCUPIED",MAX(G828,I828),"")</f>
        <v>45</v>
      </c>
      <c r="K828" s="28" t="n">
        <f aca="false">IF(D828&lt;&gt;"OCCUPIED","",IF(C828="COVERED",Covered_Rate,Open_Rate))</f>
        <v>7.55</v>
      </c>
      <c r="L828" s="39" t="n">
        <f aca="false">IF(D828="OCCUPIED",J828*K828,"")</f>
        <v>339.75</v>
      </c>
      <c r="M828" s="26" t="n">
        <f aca="false">IF(D828&lt;&gt;"OCCUPIED","",COUNTIFS('Source - Billing Aug26'!$E$5:$E$773,A828,'Source - Billing Aug26'!$B$5:$B$773,Billing_Month,'Source - Billing Aug26'!$H$5:$H$773,"MONTHLY_MOORAGE"))</f>
        <v>1</v>
      </c>
      <c r="N828" s="28" t="n">
        <f aca="false">IF(M828=0,"",SUMIFS('Source - Billing Aug26'!$I$5:$I$773,'Source - Billing Aug26'!$E$5:$E$773,A828,'Source - Billing Aug26'!$B$5:$B$773,Billing_Month,'Source - Billing Aug26'!$H$5:$H$773,"MONTHLY_MOORAGE"))</f>
        <v>45</v>
      </c>
      <c r="O828" s="28" t="n">
        <f aca="false">IF(M828=0,"",SUMIFS('Source - Billing Aug26'!$L$5:$L$773,'Source - Billing Aug26'!$E$5:$E$773,A828,'Source - Billing Aug26'!$B$5:$B$773,Billing_Month,'Source - Billing Aug26'!$H$5:$H$773,"MONTHLY_MOORAGE"))</f>
        <v>7.55</v>
      </c>
      <c r="P828" s="39" t="n">
        <f aca="false">IF(D828&lt;&gt;"OCCUPIED","",SUMIFS('Source - Billing Aug26'!$M$5:$M$773,'Source - Billing Aug26'!$E$5:$E$773,A828,'Source - Billing Aug26'!$B$5:$B$773,Billing_Month,'Source - Billing Aug26'!$H$5:$H$773,"MONTHLY_MOORAGE"))</f>
        <v>339.75</v>
      </c>
      <c r="Q828" s="39" t="n">
        <f aca="false">IF(D828&lt;&gt;"OCCUPIED","",P828-L828)</f>
        <v>0</v>
      </c>
      <c r="R828" s="26" t="str">
        <f aca="false">IF(D828&lt;&gt;"OCCUPIED","OUT OF SCOPE",IF(M828=0,"MISSING AUGUST BILL",IF(M828&gt;1,"DUPLICATE BILL",IF(ABS(Q828)&lt;0.01,"MATCH",IF(Q828&gt;0,"OVERBILLED","UNDERBILLED")))))</f>
        <v>MATCH</v>
      </c>
      <c r="S828" s="26" t="str">
        <f aca="false">IF(M828=0,"",IFERROR(INDEX('Source - Billing Aug26'!$C$5:$C$773,MATCH(A828,'Source - Billing Aug26'!$E$5:$E$773,0)),""))</f>
        <v>AC-GW-0405</v>
      </c>
    </row>
    <row r="829" customFormat="false" ht="15" hidden="false" customHeight="true" outlineLevel="0" collapsed="false">
      <c r="A829" s="26" t="str">
        <f aca="false">'Source - Inventory'!A819</f>
        <v>GW-0406</v>
      </c>
      <c r="B829" s="26" t="str">
        <f aca="false">'Source - Inventory'!B819</f>
        <v>Gullwing</v>
      </c>
      <c r="C829" s="26" t="str">
        <f aca="false">'Source - Inventory'!G819</f>
        <v>OPEN</v>
      </c>
      <c r="D829" s="26" t="str">
        <f aca="false">'Source - Inventory'!J819</f>
        <v>OCCUPIED</v>
      </c>
      <c r="E829" s="26" t="str">
        <f aca="false">'Source - Inventory'!L819</f>
        <v>WL-02077</v>
      </c>
      <c r="F829" s="26" t="str">
        <f aca="false">'Source - Inventory'!M819</f>
        <v>William Price</v>
      </c>
      <c r="G829" s="26" t="n">
        <f aca="false">'Source - Inventory'!E819</f>
        <v>28</v>
      </c>
      <c r="H829" s="28" t="n">
        <f aca="false">'Source - Inventory'!O819</f>
        <v>61.4</v>
      </c>
      <c r="I829" s="28" t="n">
        <f aca="false">IF(D829="OCCUPIED",ROUNDUP(H829,0),"")</f>
        <v>62</v>
      </c>
      <c r="J829" s="28" t="n">
        <f aca="false">IF(D829="OCCUPIED",MAX(G829,I829),"")</f>
        <v>62</v>
      </c>
      <c r="K829" s="28" t="n">
        <f aca="false">IF(D829&lt;&gt;"OCCUPIED","",IF(C829="COVERED",Covered_Rate,Open_Rate))</f>
        <v>7.55</v>
      </c>
      <c r="L829" s="39" t="n">
        <f aca="false">IF(D829="OCCUPIED",J829*K829,"")</f>
        <v>468.1</v>
      </c>
      <c r="M829" s="26" t="n">
        <f aca="false">IF(D829&lt;&gt;"OCCUPIED","",COUNTIFS('Source - Billing Aug26'!$E$5:$E$773,A829,'Source - Billing Aug26'!$B$5:$B$773,Billing_Month,'Source - Billing Aug26'!$H$5:$H$773,"MONTHLY_MOORAGE"))</f>
        <v>1</v>
      </c>
      <c r="N829" s="28" t="n">
        <f aca="false">IF(M829=0,"",SUMIFS('Source - Billing Aug26'!$I$5:$I$773,'Source - Billing Aug26'!$E$5:$E$773,A829,'Source - Billing Aug26'!$B$5:$B$773,Billing_Month,'Source - Billing Aug26'!$H$5:$H$773,"MONTHLY_MOORAGE"))</f>
        <v>62</v>
      </c>
      <c r="O829" s="28" t="n">
        <f aca="false">IF(M829=0,"",SUMIFS('Source - Billing Aug26'!$L$5:$L$773,'Source - Billing Aug26'!$E$5:$E$773,A829,'Source - Billing Aug26'!$B$5:$B$773,Billing_Month,'Source - Billing Aug26'!$H$5:$H$773,"MONTHLY_MOORAGE"))</f>
        <v>7.55</v>
      </c>
      <c r="P829" s="39" t="n">
        <f aca="false">IF(D829&lt;&gt;"OCCUPIED","",SUMIFS('Source - Billing Aug26'!$M$5:$M$773,'Source - Billing Aug26'!$E$5:$E$773,A829,'Source - Billing Aug26'!$B$5:$B$773,Billing_Month,'Source - Billing Aug26'!$H$5:$H$773,"MONTHLY_MOORAGE"))</f>
        <v>468.1</v>
      </c>
      <c r="Q829" s="39" t="n">
        <f aca="false">IF(D829&lt;&gt;"OCCUPIED","",P829-L829)</f>
        <v>0</v>
      </c>
      <c r="R829" s="26" t="str">
        <f aca="false">IF(D829&lt;&gt;"OCCUPIED","OUT OF SCOPE",IF(M829=0,"MISSING AUGUST BILL",IF(M829&gt;1,"DUPLICATE BILL",IF(ABS(Q829)&lt;0.01,"MATCH",IF(Q829&gt;0,"OVERBILLED","UNDERBILLED")))))</f>
        <v>MATCH</v>
      </c>
      <c r="S829" s="26" t="str">
        <f aca="false">IF(M829=0,"",IFERROR(INDEX('Source - Billing Aug26'!$C$5:$C$773,MATCH(A829,'Source - Billing Aug26'!$E$5:$E$773,0)),""))</f>
        <v>AC-GW-0406</v>
      </c>
    </row>
    <row r="830" customFormat="false" ht="15" hidden="false" customHeight="true" outlineLevel="0" collapsed="false">
      <c r="A830" s="26" t="str">
        <f aca="false">'Source - Inventory'!A820</f>
        <v>GW-0407</v>
      </c>
      <c r="B830" s="26" t="str">
        <f aca="false">'Source - Inventory'!B820</f>
        <v>Gullwing</v>
      </c>
      <c r="C830" s="26" t="str">
        <f aca="false">'Source - Inventory'!G820</f>
        <v>OPEN</v>
      </c>
      <c r="D830" s="26" t="str">
        <f aca="false">'Source - Inventory'!J820</f>
        <v>OCCUPIED</v>
      </c>
      <c r="E830" s="26" t="str">
        <f aca="false">'Source - Inventory'!L820</f>
        <v>WL-03682</v>
      </c>
      <c r="F830" s="26" t="str">
        <f aca="false">'Source - Inventory'!M820</f>
        <v>Paul Anderson</v>
      </c>
      <c r="G830" s="26" t="n">
        <f aca="false">'Source - Inventory'!E820</f>
        <v>45</v>
      </c>
      <c r="H830" s="28" t="n">
        <f aca="false">'Source - Inventory'!O820</f>
        <v>23.5</v>
      </c>
      <c r="I830" s="28" t="n">
        <f aca="false">IF(D830="OCCUPIED",ROUNDUP(H830,0),"")</f>
        <v>24</v>
      </c>
      <c r="J830" s="28" t="n">
        <f aca="false">IF(D830="OCCUPIED",MAX(G830,I830),"")</f>
        <v>45</v>
      </c>
      <c r="K830" s="28" t="n">
        <f aca="false">IF(D830&lt;&gt;"OCCUPIED","",IF(C830="COVERED",Covered_Rate,Open_Rate))</f>
        <v>7.55</v>
      </c>
      <c r="L830" s="39" t="n">
        <f aca="false">IF(D830="OCCUPIED",J830*K830,"")</f>
        <v>339.75</v>
      </c>
      <c r="M830" s="26" t="n">
        <f aca="false">IF(D830&lt;&gt;"OCCUPIED","",COUNTIFS('Source - Billing Aug26'!$E$5:$E$773,A830,'Source - Billing Aug26'!$B$5:$B$773,Billing_Month,'Source - Billing Aug26'!$H$5:$H$773,"MONTHLY_MOORAGE"))</f>
        <v>1</v>
      </c>
      <c r="N830" s="28" t="n">
        <f aca="false">IF(M830=0,"",SUMIFS('Source - Billing Aug26'!$I$5:$I$773,'Source - Billing Aug26'!$E$5:$E$773,A830,'Source - Billing Aug26'!$B$5:$B$773,Billing_Month,'Source - Billing Aug26'!$H$5:$H$773,"MONTHLY_MOORAGE"))</f>
        <v>45</v>
      </c>
      <c r="O830" s="28" t="n">
        <f aca="false">IF(M830=0,"",SUMIFS('Source - Billing Aug26'!$L$5:$L$773,'Source - Billing Aug26'!$E$5:$E$773,A830,'Source - Billing Aug26'!$B$5:$B$773,Billing_Month,'Source - Billing Aug26'!$H$5:$H$773,"MONTHLY_MOORAGE"))</f>
        <v>7.55</v>
      </c>
      <c r="P830" s="39" t="n">
        <f aca="false">IF(D830&lt;&gt;"OCCUPIED","",SUMIFS('Source - Billing Aug26'!$M$5:$M$773,'Source - Billing Aug26'!$E$5:$E$773,A830,'Source - Billing Aug26'!$B$5:$B$773,Billing_Month,'Source - Billing Aug26'!$H$5:$H$773,"MONTHLY_MOORAGE"))</f>
        <v>339.75</v>
      </c>
      <c r="Q830" s="39" t="n">
        <f aca="false">IF(D830&lt;&gt;"OCCUPIED","",P830-L830)</f>
        <v>0</v>
      </c>
      <c r="R830" s="26" t="str">
        <f aca="false">IF(D830&lt;&gt;"OCCUPIED","OUT OF SCOPE",IF(M830=0,"MISSING AUGUST BILL",IF(M830&gt;1,"DUPLICATE BILL",IF(ABS(Q830)&lt;0.01,"MATCH",IF(Q830&gt;0,"OVERBILLED","UNDERBILLED")))))</f>
        <v>MATCH</v>
      </c>
      <c r="S830" s="26" t="str">
        <f aca="false">IF(M830=0,"",IFERROR(INDEX('Source - Billing Aug26'!$C$5:$C$773,MATCH(A830,'Source - Billing Aug26'!$E$5:$E$773,0)),""))</f>
        <v>AC-GW-0407</v>
      </c>
    </row>
    <row r="831" customFormat="false" ht="15" hidden="false" customHeight="true" outlineLevel="0" collapsed="false">
      <c r="A831" s="26" t="str">
        <f aca="false">'Source - Inventory'!A821</f>
        <v>GW-0408</v>
      </c>
      <c r="B831" s="26" t="str">
        <f aca="false">'Source - Inventory'!B821</f>
        <v>Gullwing</v>
      </c>
      <c r="C831" s="26" t="str">
        <f aca="false">'Source - Inventory'!G821</f>
        <v>OPEN</v>
      </c>
      <c r="D831" s="26" t="str">
        <f aca="false">'Source - Inventory'!J821</f>
        <v>OCCUPIED</v>
      </c>
      <c r="E831" s="26" t="str">
        <f aca="false">'Source - Inventory'!L821</f>
        <v>WL-01551</v>
      </c>
      <c r="F831" s="26" t="str">
        <f aca="false">'Source - Inventory'!M821</f>
        <v>Megan Santiago</v>
      </c>
      <c r="G831" s="26" t="n">
        <f aca="false">'Source - Inventory'!E821</f>
        <v>28</v>
      </c>
      <c r="H831" s="28" t="n">
        <f aca="false">'Source - Inventory'!O821</f>
        <v>21</v>
      </c>
      <c r="I831" s="28" t="n">
        <f aca="false">IF(D831="OCCUPIED",ROUNDUP(H831,0),"")</f>
        <v>21</v>
      </c>
      <c r="J831" s="28" t="n">
        <f aca="false">IF(D831="OCCUPIED",MAX(G831,I831),"")</f>
        <v>28</v>
      </c>
      <c r="K831" s="28" t="n">
        <f aca="false">IF(D831&lt;&gt;"OCCUPIED","",IF(C831="COVERED",Covered_Rate,Open_Rate))</f>
        <v>7.55</v>
      </c>
      <c r="L831" s="39" t="n">
        <f aca="false">IF(D831="OCCUPIED",J831*K831,"")</f>
        <v>211.4</v>
      </c>
      <c r="M831" s="26" t="n">
        <f aca="false">IF(D831&lt;&gt;"OCCUPIED","",COUNTIFS('Source - Billing Aug26'!$E$5:$E$773,A831,'Source - Billing Aug26'!$B$5:$B$773,Billing_Month,'Source - Billing Aug26'!$H$5:$H$773,"MONTHLY_MOORAGE"))</f>
        <v>1</v>
      </c>
      <c r="N831" s="28" t="n">
        <f aca="false">IF(M831=0,"",SUMIFS('Source - Billing Aug26'!$I$5:$I$773,'Source - Billing Aug26'!$E$5:$E$773,A831,'Source - Billing Aug26'!$B$5:$B$773,Billing_Month,'Source - Billing Aug26'!$H$5:$H$773,"MONTHLY_MOORAGE"))</f>
        <v>28</v>
      </c>
      <c r="O831" s="28" t="n">
        <f aca="false">IF(M831=0,"",SUMIFS('Source - Billing Aug26'!$L$5:$L$773,'Source - Billing Aug26'!$E$5:$E$773,A831,'Source - Billing Aug26'!$B$5:$B$773,Billing_Month,'Source - Billing Aug26'!$H$5:$H$773,"MONTHLY_MOORAGE"))</f>
        <v>7.55</v>
      </c>
      <c r="P831" s="39" t="n">
        <f aca="false">IF(D831&lt;&gt;"OCCUPIED","",SUMIFS('Source - Billing Aug26'!$M$5:$M$773,'Source - Billing Aug26'!$E$5:$E$773,A831,'Source - Billing Aug26'!$B$5:$B$773,Billing_Month,'Source - Billing Aug26'!$H$5:$H$773,"MONTHLY_MOORAGE"))</f>
        <v>211.4</v>
      </c>
      <c r="Q831" s="39" t="n">
        <f aca="false">IF(D831&lt;&gt;"OCCUPIED","",P831-L831)</f>
        <v>0</v>
      </c>
      <c r="R831" s="26" t="str">
        <f aca="false">IF(D831&lt;&gt;"OCCUPIED","OUT OF SCOPE",IF(M831=0,"MISSING AUGUST BILL",IF(M831&gt;1,"DUPLICATE BILL",IF(ABS(Q831)&lt;0.01,"MATCH",IF(Q831&gt;0,"OVERBILLED","UNDERBILLED")))))</f>
        <v>MATCH</v>
      </c>
      <c r="S831" s="26" t="str">
        <f aca="false">IF(M831=0,"",IFERROR(INDEX('Source - Billing Aug26'!$C$5:$C$773,MATCH(A831,'Source - Billing Aug26'!$E$5:$E$773,0)),""))</f>
        <v>AC-GW-0408</v>
      </c>
    </row>
    <row r="832" customFormat="false" ht="15" hidden="false" customHeight="true" outlineLevel="0" collapsed="false">
      <c r="A832" s="26" t="str">
        <f aca="false">'Source - Inventory'!A822</f>
        <v>GW-0409</v>
      </c>
      <c r="B832" s="26" t="str">
        <f aca="false">'Source - Inventory'!B822</f>
        <v>Gullwing</v>
      </c>
      <c r="C832" s="26" t="str">
        <f aca="false">'Source - Inventory'!G822</f>
        <v>OPEN</v>
      </c>
      <c r="D832" s="26" t="str">
        <f aca="false">'Source - Inventory'!J822</f>
        <v>OCCUPIED</v>
      </c>
      <c r="E832" s="26" t="str">
        <f aca="false">'Source - Inventory'!L822</f>
        <v>WL-02328</v>
      </c>
      <c r="F832" s="26" t="str">
        <f aca="false">'Source - Inventory'!M822</f>
        <v>Tony Mack</v>
      </c>
      <c r="G832" s="26" t="n">
        <f aca="false">'Source - Inventory'!E822</f>
        <v>45</v>
      </c>
      <c r="H832" s="28" t="n">
        <f aca="false">'Source - Inventory'!O822</f>
        <v>55.5</v>
      </c>
      <c r="I832" s="28" t="n">
        <f aca="false">IF(D832="OCCUPIED",ROUNDUP(H832,0),"")</f>
        <v>56</v>
      </c>
      <c r="J832" s="28" t="n">
        <f aca="false">IF(D832="OCCUPIED",MAX(G832,I832),"")</f>
        <v>56</v>
      </c>
      <c r="K832" s="28" t="n">
        <f aca="false">IF(D832&lt;&gt;"OCCUPIED","",IF(C832="COVERED",Covered_Rate,Open_Rate))</f>
        <v>7.55</v>
      </c>
      <c r="L832" s="39" t="n">
        <f aca="false">IF(D832="OCCUPIED",J832*K832,"")</f>
        <v>422.8</v>
      </c>
      <c r="M832" s="26" t="n">
        <f aca="false">IF(D832&lt;&gt;"OCCUPIED","",COUNTIFS('Source - Billing Aug26'!$E$5:$E$773,A832,'Source - Billing Aug26'!$B$5:$B$773,Billing_Month,'Source - Billing Aug26'!$H$5:$H$773,"MONTHLY_MOORAGE"))</f>
        <v>1</v>
      </c>
      <c r="N832" s="28" t="n">
        <f aca="false">IF(M832=0,"",SUMIFS('Source - Billing Aug26'!$I$5:$I$773,'Source - Billing Aug26'!$E$5:$E$773,A832,'Source - Billing Aug26'!$B$5:$B$773,Billing_Month,'Source - Billing Aug26'!$H$5:$H$773,"MONTHLY_MOORAGE"))</f>
        <v>56</v>
      </c>
      <c r="O832" s="28" t="n">
        <f aca="false">IF(M832=0,"",SUMIFS('Source - Billing Aug26'!$L$5:$L$773,'Source - Billing Aug26'!$E$5:$E$773,A832,'Source - Billing Aug26'!$B$5:$B$773,Billing_Month,'Source - Billing Aug26'!$H$5:$H$773,"MONTHLY_MOORAGE"))</f>
        <v>7.55</v>
      </c>
      <c r="P832" s="39" t="n">
        <f aca="false">IF(D832&lt;&gt;"OCCUPIED","",SUMIFS('Source - Billing Aug26'!$M$5:$M$773,'Source - Billing Aug26'!$E$5:$E$773,A832,'Source - Billing Aug26'!$B$5:$B$773,Billing_Month,'Source - Billing Aug26'!$H$5:$H$773,"MONTHLY_MOORAGE"))</f>
        <v>422.8</v>
      </c>
      <c r="Q832" s="39" t="n">
        <f aca="false">IF(D832&lt;&gt;"OCCUPIED","",P832-L832)</f>
        <v>0</v>
      </c>
      <c r="R832" s="26" t="str">
        <f aca="false">IF(D832&lt;&gt;"OCCUPIED","OUT OF SCOPE",IF(M832=0,"MISSING AUGUST BILL",IF(M832&gt;1,"DUPLICATE BILL",IF(ABS(Q832)&lt;0.01,"MATCH",IF(Q832&gt;0,"OVERBILLED","UNDERBILLED")))))</f>
        <v>MATCH</v>
      </c>
      <c r="S832" s="26" t="str">
        <f aca="false">IF(M832=0,"",IFERROR(INDEX('Source - Billing Aug26'!$C$5:$C$773,MATCH(A832,'Source - Billing Aug26'!$E$5:$E$773,0)),""))</f>
        <v>AC-GW-0409</v>
      </c>
    </row>
    <row r="833" customFormat="false" ht="15" hidden="false" customHeight="true" outlineLevel="0" collapsed="false">
      <c r="A833" s="26" t="str">
        <f aca="false">'Source - Inventory'!A823</f>
        <v>GW-0410</v>
      </c>
      <c r="B833" s="26" t="str">
        <f aca="false">'Source - Inventory'!B823</f>
        <v>Gullwing</v>
      </c>
      <c r="C833" s="26" t="str">
        <f aca="false">'Source - Inventory'!G823</f>
        <v>OPEN</v>
      </c>
      <c r="D833" s="26" t="str">
        <f aca="false">'Source - Inventory'!J823</f>
        <v>OCCUPIED</v>
      </c>
      <c r="E833" s="26" t="str">
        <f aca="false">'Source - Inventory'!L823</f>
        <v>WL-02074</v>
      </c>
      <c r="F833" s="26" t="str">
        <f aca="false">'Source - Inventory'!M823</f>
        <v>Erika Martin</v>
      </c>
      <c r="G833" s="26" t="n">
        <f aca="false">'Source - Inventory'!E823</f>
        <v>70</v>
      </c>
      <c r="H833" s="28" t="n">
        <f aca="false">'Source - Inventory'!O823</f>
        <v>40.2</v>
      </c>
      <c r="I833" s="28" t="n">
        <f aca="false">IF(D833="OCCUPIED",ROUNDUP(H833,0),"")</f>
        <v>41</v>
      </c>
      <c r="J833" s="28" t="n">
        <f aca="false">IF(D833="OCCUPIED",MAX(G833,I833),"")</f>
        <v>70</v>
      </c>
      <c r="K833" s="28" t="n">
        <f aca="false">IF(D833&lt;&gt;"OCCUPIED","",IF(C833="COVERED",Covered_Rate,Open_Rate))</f>
        <v>7.55</v>
      </c>
      <c r="L833" s="39" t="n">
        <f aca="false">IF(D833="OCCUPIED",J833*K833,"")</f>
        <v>528.5</v>
      </c>
      <c r="M833" s="26" t="n">
        <f aca="false">IF(D833&lt;&gt;"OCCUPIED","",COUNTIFS('Source - Billing Aug26'!$E$5:$E$773,A833,'Source - Billing Aug26'!$B$5:$B$773,Billing_Month,'Source - Billing Aug26'!$H$5:$H$773,"MONTHLY_MOORAGE"))</f>
        <v>1</v>
      </c>
      <c r="N833" s="28" t="n">
        <f aca="false">IF(M833=0,"",SUMIFS('Source - Billing Aug26'!$I$5:$I$773,'Source - Billing Aug26'!$E$5:$E$773,A833,'Source - Billing Aug26'!$B$5:$B$773,Billing_Month,'Source - Billing Aug26'!$H$5:$H$773,"MONTHLY_MOORAGE"))</f>
        <v>70</v>
      </c>
      <c r="O833" s="28" t="n">
        <f aca="false">IF(M833=0,"",SUMIFS('Source - Billing Aug26'!$L$5:$L$773,'Source - Billing Aug26'!$E$5:$E$773,A833,'Source - Billing Aug26'!$B$5:$B$773,Billing_Month,'Source - Billing Aug26'!$H$5:$H$773,"MONTHLY_MOORAGE"))</f>
        <v>7.55</v>
      </c>
      <c r="P833" s="39" t="n">
        <f aca="false">IF(D833&lt;&gt;"OCCUPIED","",SUMIFS('Source - Billing Aug26'!$M$5:$M$773,'Source - Billing Aug26'!$E$5:$E$773,A833,'Source - Billing Aug26'!$B$5:$B$773,Billing_Month,'Source - Billing Aug26'!$H$5:$H$773,"MONTHLY_MOORAGE"))</f>
        <v>528.5</v>
      </c>
      <c r="Q833" s="39" t="n">
        <f aca="false">IF(D833&lt;&gt;"OCCUPIED","",P833-L833)</f>
        <v>0</v>
      </c>
      <c r="R833" s="26" t="str">
        <f aca="false">IF(D833&lt;&gt;"OCCUPIED","OUT OF SCOPE",IF(M833=0,"MISSING AUGUST BILL",IF(M833&gt;1,"DUPLICATE BILL",IF(ABS(Q833)&lt;0.01,"MATCH",IF(Q833&gt;0,"OVERBILLED","UNDERBILLED")))))</f>
        <v>MATCH</v>
      </c>
      <c r="S833" s="26" t="str">
        <f aca="false">IF(M833=0,"",IFERROR(INDEX('Source - Billing Aug26'!$C$5:$C$773,MATCH(A833,'Source - Billing Aug26'!$E$5:$E$773,0)),""))</f>
        <v>AC-GW-0410</v>
      </c>
    </row>
    <row r="834" customFormat="false" ht="15" hidden="false" customHeight="true" outlineLevel="0" collapsed="false">
      <c r="A834" s="26" t="str">
        <f aca="false">'Source - Inventory'!A824</f>
        <v>GW-0411</v>
      </c>
      <c r="B834" s="26" t="str">
        <f aca="false">'Source - Inventory'!B824</f>
        <v>Gullwing</v>
      </c>
      <c r="C834" s="26" t="str">
        <f aca="false">'Source - Inventory'!G824</f>
        <v>OPEN</v>
      </c>
      <c r="D834" s="26" t="str">
        <f aca="false">'Source - Inventory'!J824</f>
        <v>OCCUPIED</v>
      </c>
      <c r="E834" s="26" t="str">
        <f aca="false">'Source - Inventory'!L824</f>
        <v>WL-01859</v>
      </c>
      <c r="F834" s="26" t="str">
        <f aca="false">'Source - Inventory'!M824</f>
        <v>Patricia Delgado</v>
      </c>
      <c r="G834" s="26" t="n">
        <f aca="false">'Source - Inventory'!E824</f>
        <v>32</v>
      </c>
      <c r="H834" s="28" t="n">
        <f aca="false">'Source - Inventory'!O824</f>
        <v>48.1</v>
      </c>
      <c r="I834" s="28" t="n">
        <f aca="false">IF(D834="OCCUPIED",ROUNDUP(H834,0),"")</f>
        <v>49</v>
      </c>
      <c r="J834" s="28" t="n">
        <f aca="false">IF(D834="OCCUPIED",MAX(G834,I834),"")</f>
        <v>49</v>
      </c>
      <c r="K834" s="28" t="n">
        <f aca="false">IF(D834&lt;&gt;"OCCUPIED","",IF(C834="COVERED",Covered_Rate,Open_Rate))</f>
        <v>7.55</v>
      </c>
      <c r="L834" s="39" t="n">
        <f aca="false">IF(D834="OCCUPIED",J834*K834,"")</f>
        <v>369.95</v>
      </c>
      <c r="M834" s="26" t="n">
        <f aca="false">IF(D834&lt;&gt;"OCCUPIED","",COUNTIFS('Source - Billing Aug26'!$E$5:$E$773,A834,'Source - Billing Aug26'!$B$5:$B$773,Billing_Month,'Source - Billing Aug26'!$H$5:$H$773,"MONTHLY_MOORAGE"))</f>
        <v>1</v>
      </c>
      <c r="N834" s="28" t="n">
        <f aca="false">IF(M834=0,"",SUMIFS('Source - Billing Aug26'!$I$5:$I$773,'Source - Billing Aug26'!$E$5:$E$773,A834,'Source - Billing Aug26'!$B$5:$B$773,Billing_Month,'Source - Billing Aug26'!$H$5:$H$773,"MONTHLY_MOORAGE"))</f>
        <v>49</v>
      </c>
      <c r="O834" s="28" t="n">
        <f aca="false">IF(M834=0,"",SUMIFS('Source - Billing Aug26'!$L$5:$L$773,'Source - Billing Aug26'!$E$5:$E$773,A834,'Source - Billing Aug26'!$B$5:$B$773,Billing_Month,'Source - Billing Aug26'!$H$5:$H$773,"MONTHLY_MOORAGE"))</f>
        <v>7.55</v>
      </c>
      <c r="P834" s="39" t="n">
        <f aca="false">IF(D834&lt;&gt;"OCCUPIED","",SUMIFS('Source - Billing Aug26'!$M$5:$M$773,'Source - Billing Aug26'!$E$5:$E$773,A834,'Source - Billing Aug26'!$B$5:$B$773,Billing_Month,'Source - Billing Aug26'!$H$5:$H$773,"MONTHLY_MOORAGE"))</f>
        <v>369.95</v>
      </c>
      <c r="Q834" s="39" t="n">
        <f aca="false">IF(D834&lt;&gt;"OCCUPIED","",P834-L834)</f>
        <v>0</v>
      </c>
      <c r="R834" s="26" t="str">
        <f aca="false">IF(D834&lt;&gt;"OCCUPIED","OUT OF SCOPE",IF(M834=0,"MISSING AUGUST BILL",IF(M834&gt;1,"DUPLICATE BILL",IF(ABS(Q834)&lt;0.01,"MATCH",IF(Q834&gt;0,"OVERBILLED","UNDERBILLED")))))</f>
        <v>MATCH</v>
      </c>
      <c r="S834" s="26" t="str">
        <f aca="false">IF(M834=0,"",IFERROR(INDEX('Source - Billing Aug26'!$C$5:$C$773,MATCH(A834,'Source - Billing Aug26'!$E$5:$E$773,0)),""))</f>
        <v>AC-GW-0411</v>
      </c>
    </row>
    <row r="835" customFormat="false" ht="15" hidden="false" customHeight="true" outlineLevel="0" collapsed="false">
      <c r="A835" s="26" t="str">
        <f aca="false">'Source - Inventory'!A825</f>
        <v>GW-0412</v>
      </c>
      <c r="B835" s="26" t="str">
        <f aca="false">'Source - Inventory'!B825</f>
        <v>Gullwing</v>
      </c>
      <c r="C835" s="26" t="str">
        <f aca="false">'Source - Inventory'!G825</f>
        <v>OPEN</v>
      </c>
      <c r="D835" s="26" t="str">
        <f aca="false">'Source - Inventory'!J825</f>
        <v>OCCUPIED</v>
      </c>
      <c r="E835" s="26" t="str">
        <f aca="false">'Source - Inventory'!L825</f>
        <v>WL-01282</v>
      </c>
      <c r="F835" s="26" t="str">
        <f aca="false">'Source - Inventory'!M825</f>
        <v>Nancy Miller</v>
      </c>
      <c r="G835" s="26" t="n">
        <f aca="false">'Source - Inventory'!E825</f>
        <v>24</v>
      </c>
      <c r="H835" s="28" t="n">
        <f aca="false">'Source - Inventory'!O825</f>
        <v>35.1</v>
      </c>
      <c r="I835" s="28" t="n">
        <f aca="false">IF(D835="OCCUPIED",ROUNDUP(H835,0),"")</f>
        <v>36</v>
      </c>
      <c r="J835" s="28" t="n">
        <f aca="false">IF(D835="OCCUPIED",MAX(G835,I835),"")</f>
        <v>36</v>
      </c>
      <c r="K835" s="28" t="n">
        <f aca="false">IF(D835&lt;&gt;"OCCUPIED","",IF(C835="COVERED",Covered_Rate,Open_Rate))</f>
        <v>7.55</v>
      </c>
      <c r="L835" s="39" t="n">
        <f aca="false">IF(D835="OCCUPIED",J835*K835,"")</f>
        <v>271.8</v>
      </c>
      <c r="M835" s="26" t="n">
        <f aca="false">IF(D835&lt;&gt;"OCCUPIED","",COUNTIFS('Source - Billing Aug26'!$E$5:$E$773,A835,'Source - Billing Aug26'!$B$5:$B$773,Billing_Month,'Source - Billing Aug26'!$H$5:$H$773,"MONTHLY_MOORAGE"))</f>
        <v>1</v>
      </c>
      <c r="N835" s="28" t="n">
        <f aca="false">IF(M835=0,"",SUMIFS('Source - Billing Aug26'!$I$5:$I$773,'Source - Billing Aug26'!$E$5:$E$773,A835,'Source - Billing Aug26'!$B$5:$B$773,Billing_Month,'Source - Billing Aug26'!$H$5:$H$773,"MONTHLY_MOORAGE"))</f>
        <v>36</v>
      </c>
      <c r="O835" s="28" t="n">
        <f aca="false">IF(M835=0,"",SUMIFS('Source - Billing Aug26'!$L$5:$L$773,'Source - Billing Aug26'!$E$5:$E$773,A835,'Source - Billing Aug26'!$B$5:$B$773,Billing_Month,'Source - Billing Aug26'!$H$5:$H$773,"MONTHLY_MOORAGE"))</f>
        <v>7.55</v>
      </c>
      <c r="P835" s="39" t="n">
        <f aca="false">IF(D835&lt;&gt;"OCCUPIED","",SUMIFS('Source - Billing Aug26'!$M$5:$M$773,'Source - Billing Aug26'!$E$5:$E$773,A835,'Source - Billing Aug26'!$B$5:$B$773,Billing_Month,'Source - Billing Aug26'!$H$5:$H$773,"MONTHLY_MOORAGE"))</f>
        <v>271.8</v>
      </c>
      <c r="Q835" s="39" t="n">
        <f aca="false">IF(D835&lt;&gt;"OCCUPIED","",P835-L835)</f>
        <v>0</v>
      </c>
      <c r="R835" s="26" t="str">
        <f aca="false">IF(D835&lt;&gt;"OCCUPIED","OUT OF SCOPE",IF(M835=0,"MISSING AUGUST BILL",IF(M835&gt;1,"DUPLICATE BILL",IF(ABS(Q835)&lt;0.01,"MATCH",IF(Q835&gt;0,"OVERBILLED","UNDERBILLED")))))</f>
        <v>MATCH</v>
      </c>
      <c r="S835" s="26" t="str">
        <f aca="false">IF(M835=0,"",IFERROR(INDEX('Source - Billing Aug26'!$C$5:$C$773,MATCH(A835,'Source - Billing Aug26'!$E$5:$E$773,0)),""))</f>
        <v>AC-GW-0412</v>
      </c>
    </row>
    <row r="836" customFormat="false" ht="15" hidden="false" customHeight="true" outlineLevel="0" collapsed="false">
      <c r="A836" s="26" t="str">
        <f aca="false">'Source - Inventory'!A826</f>
        <v>GW-0413</v>
      </c>
      <c r="B836" s="26" t="str">
        <f aca="false">'Source - Inventory'!B826</f>
        <v>Gullwing</v>
      </c>
      <c r="C836" s="26" t="str">
        <f aca="false">'Source - Inventory'!G826</f>
        <v>OPEN</v>
      </c>
      <c r="D836" s="26" t="str">
        <f aca="false">'Source - Inventory'!J826</f>
        <v>OCCUPIED</v>
      </c>
      <c r="E836" s="26" t="str">
        <f aca="false">'Source - Inventory'!L826</f>
        <v>WL-03767</v>
      </c>
      <c r="F836" s="26" t="str">
        <f aca="false">'Source - Inventory'!M826</f>
        <v>Chad David</v>
      </c>
      <c r="G836" s="26" t="n">
        <f aca="false">'Source - Inventory'!E826</f>
        <v>60</v>
      </c>
      <c r="H836" s="28" t="n">
        <f aca="false">'Source - Inventory'!O826</f>
        <v>24.7</v>
      </c>
      <c r="I836" s="28" t="n">
        <f aca="false">IF(D836="OCCUPIED",ROUNDUP(H836,0),"")</f>
        <v>25</v>
      </c>
      <c r="J836" s="28" t="n">
        <f aca="false">IF(D836="OCCUPIED",MAX(G836,I836),"")</f>
        <v>60</v>
      </c>
      <c r="K836" s="28" t="n">
        <f aca="false">IF(D836&lt;&gt;"OCCUPIED","",IF(C836="COVERED",Covered_Rate,Open_Rate))</f>
        <v>7.55</v>
      </c>
      <c r="L836" s="39" t="n">
        <f aca="false">IF(D836="OCCUPIED",J836*K836,"")</f>
        <v>453</v>
      </c>
      <c r="M836" s="26" t="n">
        <f aca="false">IF(D836&lt;&gt;"OCCUPIED","",COUNTIFS('Source - Billing Aug26'!$E$5:$E$773,A836,'Source - Billing Aug26'!$B$5:$B$773,Billing_Month,'Source - Billing Aug26'!$H$5:$H$773,"MONTHLY_MOORAGE"))</f>
        <v>1</v>
      </c>
      <c r="N836" s="28" t="n">
        <f aca="false">IF(M836=0,"",SUMIFS('Source - Billing Aug26'!$I$5:$I$773,'Source - Billing Aug26'!$E$5:$E$773,A836,'Source - Billing Aug26'!$B$5:$B$773,Billing_Month,'Source - Billing Aug26'!$H$5:$H$773,"MONTHLY_MOORAGE"))</f>
        <v>60</v>
      </c>
      <c r="O836" s="28" t="n">
        <f aca="false">IF(M836=0,"",SUMIFS('Source - Billing Aug26'!$L$5:$L$773,'Source - Billing Aug26'!$E$5:$E$773,A836,'Source - Billing Aug26'!$B$5:$B$773,Billing_Month,'Source - Billing Aug26'!$H$5:$H$773,"MONTHLY_MOORAGE"))</f>
        <v>7.55</v>
      </c>
      <c r="P836" s="39" t="n">
        <f aca="false">IF(D836&lt;&gt;"OCCUPIED","",SUMIFS('Source - Billing Aug26'!$M$5:$M$773,'Source - Billing Aug26'!$E$5:$E$773,A836,'Source - Billing Aug26'!$B$5:$B$773,Billing_Month,'Source - Billing Aug26'!$H$5:$H$773,"MONTHLY_MOORAGE"))</f>
        <v>453</v>
      </c>
      <c r="Q836" s="39" t="n">
        <f aca="false">IF(D836&lt;&gt;"OCCUPIED","",P836-L836)</f>
        <v>0</v>
      </c>
      <c r="R836" s="26" t="str">
        <f aca="false">IF(D836&lt;&gt;"OCCUPIED","OUT OF SCOPE",IF(M836=0,"MISSING AUGUST BILL",IF(M836&gt;1,"DUPLICATE BILL",IF(ABS(Q836)&lt;0.01,"MATCH",IF(Q836&gt;0,"OVERBILLED","UNDERBILLED")))))</f>
        <v>MATCH</v>
      </c>
      <c r="S836" s="26" t="str">
        <f aca="false">IF(M836=0,"",IFERROR(INDEX('Source - Billing Aug26'!$C$5:$C$773,MATCH(A836,'Source - Billing Aug26'!$E$5:$E$773,0)),""))</f>
        <v>AC-GW-0413</v>
      </c>
    </row>
    <row r="837" customFormat="false" ht="15" hidden="false" customHeight="true" outlineLevel="0" collapsed="false">
      <c r="A837" s="26" t="str">
        <f aca="false">'Source - Inventory'!A827</f>
        <v>GW-0414</v>
      </c>
      <c r="B837" s="26" t="str">
        <f aca="false">'Source - Inventory'!B827</f>
        <v>Gullwing</v>
      </c>
      <c r="C837" s="26" t="str">
        <f aca="false">'Source - Inventory'!G827</f>
        <v>OPEN</v>
      </c>
      <c r="D837" s="26" t="str">
        <f aca="false">'Source - Inventory'!J827</f>
        <v>OCCUPIED</v>
      </c>
      <c r="E837" s="26" t="str">
        <f aca="false">'Source - Inventory'!L827</f>
        <v>WL-01875</v>
      </c>
      <c r="F837" s="26" t="str">
        <f aca="false">'Source - Inventory'!M827</f>
        <v>Steven Harris</v>
      </c>
      <c r="G837" s="26" t="n">
        <f aca="false">'Source - Inventory'!E827</f>
        <v>45</v>
      </c>
      <c r="H837" s="28" t="n">
        <f aca="false">'Source - Inventory'!O827</f>
        <v>31.7</v>
      </c>
      <c r="I837" s="28" t="n">
        <f aca="false">IF(D837="OCCUPIED",ROUNDUP(H837,0),"")</f>
        <v>32</v>
      </c>
      <c r="J837" s="28" t="n">
        <f aca="false">IF(D837="OCCUPIED",MAX(G837,I837),"")</f>
        <v>45</v>
      </c>
      <c r="K837" s="28" t="n">
        <f aca="false">IF(D837&lt;&gt;"OCCUPIED","",IF(C837="COVERED",Covered_Rate,Open_Rate))</f>
        <v>7.55</v>
      </c>
      <c r="L837" s="39" t="n">
        <f aca="false">IF(D837="OCCUPIED",J837*K837,"")</f>
        <v>339.75</v>
      </c>
      <c r="M837" s="26" t="n">
        <f aca="false">IF(D837&lt;&gt;"OCCUPIED","",COUNTIFS('Source - Billing Aug26'!$E$5:$E$773,A837,'Source - Billing Aug26'!$B$5:$B$773,Billing_Month,'Source - Billing Aug26'!$H$5:$H$773,"MONTHLY_MOORAGE"))</f>
        <v>1</v>
      </c>
      <c r="N837" s="28" t="n">
        <f aca="false">IF(M837=0,"",SUMIFS('Source - Billing Aug26'!$I$5:$I$773,'Source - Billing Aug26'!$E$5:$E$773,A837,'Source - Billing Aug26'!$B$5:$B$773,Billing_Month,'Source - Billing Aug26'!$H$5:$H$773,"MONTHLY_MOORAGE"))</f>
        <v>45</v>
      </c>
      <c r="O837" s="28" t="n">
        <f aca="false">IF(M837=0,"",SUMIFS('Source - Billing Aug26'!$L$5:$L$773,'Source - Billing Aug26'!$E$5:$E$773,A837,'Source - Billing Aug26'!$B$5:$B$773,Billing_Month,'Source - Billing Aug26'!$H$5:$H$773,"MONTHLY_MOORAGE"))</f>
        <v>7.55</v>
      </c>
      <c r="P837" s="39" t="n">
        <f aca="false">IF(D837&lt;&gt;"OCCUPIED","",SUMIFS('Source - Billing Aug26'!$M$5:$M$773,'Source - Billing Aug26'!$E$5:$E$773,A837,'Source - Billing Aug26'!$B$5:$B$773,Billing_Month,'Source - Billing Aug26'!$H$5:$H$773,"MONTHLY_MOORAGE"))</f>
        <v>339.75</v>
      </c>
      <c r="Q837" s="39" t="n">
        <f aca="false">IF(D837&lt;&gt;"OCCUPIED","",P837-L837)</f>
        <v>0</v>
      </c>
      <c r="R837" s="26" t="str">
        <f aca="false">IF(D837&lt;&gt;"OCCUPIED","OUT OF SCOPE",IF(M837=0,"MISSING AUGUST BILL",IF(M837&gt;1,"DUPLICATE BILL",IF(ABS(Q837)&lt;0.01,"MATCH",IF(Q837&gt;0,"OVERBILLED","UNDERBILLED")))))</f>
        <v>MATCH</v>
      </c>
      <c r="S837" s="26" t="str">
        <f aca="false">IF(M837=0,"",IFERROR(INDEX('Source - Billing Aug26'!$C$5:$C$773,MATCH(A837,'Source - Billing Aug26'!$E$5:$E$773,0)),""))</f>
        <v>AC-GW-0414</v>
      </c>
    </row>
    <row r="838" customFormat="false" ht="15" hidden="false" customHeight="true" outlineLevel="0" collapsed="false">
      <c r="A838" s="26" t="str">
        <f aca="false">'Source - Inventory'!A828</f>
        <v>GW-0415</v>
      </c>
      <c r="B838" s="26" t="str">
        <f aca="false">'Source - Inventory'!B828</f>
        <v>Gullwing</v>
      </c>
      <c r="C838" s="26" t="str">
        <f aca="false">'Source - Inventory'!G828</f>
        <v>OPEN</v>
      </c>
      <c r="D838" s="26" t="str">
        <f aca="false">'Source - Inventory'!J828</f>
        <v>OCCUPIED</v>
      </c>
      <c r="E838" s="26" t="str">
        <f aca="false">'Source - Inventory'!L828</f>
        <v>WL-02969</v>
      </c>
      <c r="F838" s="26" t="str">
        <f aca="false">'Source - Inventory'!M828</f>
        <v>Anthony Davis</v>
      </c>
      <c r="G838" s="26" t="n">
        <f aca="false">'Source - Inventory'!E828</f>
        <v>24</v>
      </c>
      <c r="H838" s="28" t="n">
        <f aca="false">'Source - Inventory'!O828</f>
        <v>47.9</v>
      </c>
      <c r="I838" s="28" t="n">
        <f aca="false">IF(D838="OCCUPIED",ROUNDUP(H838,0),"")</f>
        <v>48</v>
      </c>
      <c r="J838" s="28" t="n">
        <f aca="false">IF(D838="OCCUPIED",MAX(G838,I838),"")</f>
        <v>48</v>
      </c>
      <c r="K838" s="28" t="n">
        <f aca="false">IF(D838&lt;&gt;"OCCUPIED","",IF(C838="COVERED",Covered_Rate,Open_Rate))</f>
        <v>7.55</v>
      </c>
      <c r="L838" s="39" t="n">
        <f aca="false">IF(D838="OCCUPIED",J838*K838,"")</f>
        <v>362.4</v>
      </c>
      <c r="M838" s="26" t="n">
        <f aca="false">IF(D838&lt;&gt;"OCCUPIED","",COUNTIFS('Source - Billing Aug26'!$E$5:$E$773,A838,'Source - Billing Aug26'!$B$5:$B$773,Billing_Month,'Source - Billing Aug26'!$H$5:$H$773,"MONTHLY_MOORAGE"))</f>
        <v>1</v>
      </c>
      <c r="N838" s="28" t="n">
        <f aca="false">IF(M838=0,"",SUMIFS('Source - Billing Aug26'!$I$5:$I$773,'Source - Billing Aug26'!$E$5:$E$773,A838,'Source - Billing Aug26'!$B$5:$B$773,Billing_Month,'Source - Billing Aug26'!$H$5:$H$773,"MONTHLY_MOORAGE"))</f>
        <v>48</v>
      </c>
      <c r="O838" s="28" t="n">
        <f aca="false">IF(M838=0,"",SUMIFS('Source - Billing Aug26'!$L$5:$L$773,'Source - Billing Aug26'!$E$5:$E$773,A838,'Source - Billing Aug26'!$B$5:$B$773,Billing_Month,'Source - Billing Aug26'!$H$5:$H$773,"MONTHLY_MOORAGE"))</f>
        <v>7.55</v>
      </c>
      <c r="P838" s="39" t="n">
        <f aca="false">IF(D838&lt;&gt;"OCCUPIED","",SUMIFS('Source - Billing Aug26'!$M$5:$M$773,'Source - Billing Aug26'!$E$5:$E$773,A838,'Source - Billing Aug26'!$B$5:$B$773,Billing_Month,'Source - Billing Aug26'!$H$5:$H$773,"MONTHLY_MOORAGE"))</f>
        <v>362.4</v>
      </c>
      <c r="Q838" s="39" t="n">
        <f aca="false">IF(D838&lt;&gt;"OCCUPIED","",P838-L838)</f>
        <v>0</v>
      </c>
      <c r="R838" s="26" t="str">
        <f aca="false">IF(D838&lt;&gt;"OCCUPIED","OUT OF SCOPE",IF(M838=0,"MISSING AUGUST BILL",IF(M838&gt;1,"DUPLICATE BILL",IF(ABS(Q838)&lt;0.01,"MATCH",IF(Q838&gt;0,"OVERBILLED","UNDERBILLED")))))</f>
        <v>MATCH</v>
      </c>
      <c r="S838" s="26" t="str">
        <f aca="false">IF(M838=0,"",IFERROR(INDEX('Source - Billing Aug26'!$C$5:$C$773,MATCH(A838,'Source - Billing Aug26'!$E$5:$E$773,0)),""))</f>
        <v>AC-GW-0415</v>
      </c>
    </row>
    <row r="839" customFormat="false" ht="15" hidden="false" customHeight="true" outlineLevel="0" collapsed="false">
      <c r="A839" s="26" t="str">
        <f aca="false">'Source - Inventory'!A829</f>
        <v>GW-0416</v>
      </c>
      <c r="B839" s="26" t="str">
        <f aca="false">'Source - Inventory'!B829</f>
        <v>Gullwing</v>
      </c>
      <c r="C839" s="26" t="str">
        <f aca="false">'Source - Inventory'!G829</f>
        <v>OPEN</v>
      </c>
      <c r="D839" s="26" t="str">
        <f aca="false">'Source - Inventory'!J829</f>
        <v>OCCUPIED</v>
      </c>
      <c r="E839" s="26" t="str">
        <f aca="false">'Source - Inventory'!L829</f>
        <v>WL-01714</v>
      </c>
      <c r="F839" s="26" t="str">
        <f aca="false">'Source - Inventory'!M829</f>
        <v>Ashley Smith</v>
      </c>
      <c r="G839" s="26" t="n">
        <f aca="false">'Source - Inventory'!E829</f>
        <v>32</v>
      </c>
      <c r="H839" s="28" t="n">
        <f aca="false">'Source - Inventory'!O829</f>
        <v>23.7</v>
      </c>
      <c r="I839" s="28" t="n">
        <f aca="false">IF(D839="OCCUPIED",ROUNDUP(H839,0),"")</f>
        <v>24</v>
      </c>
      <c r="J839" s="28" t="n">
        <f aca="false">IF(D839="OCCUPIED",MAX(G839,I839),"")</f>
        <v>32</v>
      </c>
      <c r="K839" s="28" t="n">
        <f aca="false">IF(D839&lt;&gt;"OCCUPIED","",IF(C839="COVERED",Covered_Rate,Open_Rate))</f>
        <v>7.55</v>
      </c>
      <c r="L839" s="39" t="n">
        <f aca="false">IF(D839="OCCUPIED",J839*K839,"")</f>
        <v>241.6</v>
      </c>
      <c r="M839" s="26" t="n">
        <f aca="false">IF(D839&lt;&gt;"OCCUPIED","",COUNTIFS('Source - Billing Aug26'!$E$5:$E$773,A839,'Source - Billing Aug26'!$B$5:$B$773,Billing_Month,'Source - Billing Aug26'!$H$5:$H$773,"MONTHLY_MOORAGE"))</f>
        <v>1</v>
      </c>
      <c r="N839" s="28" t="n">
        <f aca="false">IF(M839=0,"",SUMIFS('Source - Billing Aug26'!$I$5:$I$773,'Source - Billing Aug26'!$E$5:$E$773,A839,'Source - Billing Aug26'!$B$5:$B$773,Billing_Month,'Source - Billing Aug26'!$H$5:$H$773,"MONTHLY_MOORAGE"))</f>
        <v>32</v>
      </c>
      <c r="O839" s="28" t="n">
        <f aca="false">IF(M839=0,"",SUMIFS('Source - Billing Aug26'!$L$5:$L$773,'Source - Billing Aug26'!$E$5:$E$773,A839,'Source - Billing Aug26'!$B$5:$B$773,Billing_Month,'Source - Billing Aug26'!$H$5:$H$773,"MONTHLY_MOORAGE"))</f>
        <v>7.55</v>
      </c>
      <c r="P839" s="39" t="n">
        <f aca="false">IF(D839&lt;&gt;"OCCUPIED","",SUMIFS('Source - Billing Aug26'!$M$5:$M$773,'Source - Billing Aug26'!$E$5:$E$773,A839,'Source - Billing Aug26'!$B$5:$B$773,Billing_Month,'Source - Billing Aug26'!$H$5:$H$773,"MONTHLY_MOORAGE"))</f>
        <v>241.6</v>
      </c>
      <c r="Q839" s="39" t="n">
        <f aca="false">IF(D839&lt;&gt;"OCCUPIED","",P839-L839)</f>
        <v>0</v>
      </c>
      <c r="R839" s="26" t="str">
        <f aca="false">IF(D839&lt;&gt;"OCCUPIED","OUT OF SCOPE",IF(M839=0,"MISSING AUGUST BILL",IF(M839&gt;1,"DUPLICATE BILL",IF(ABS(Q839)&lt;0.01,"MATCH",IF(Q839&gt;0,"OVERBILLED","UNDERBILLED")))))</f>
        <v>MATCH</v>
      </c>
      <c r="S839" s="26" t="str">
        <f aca="false">IF(M839=0,"",IFERROR(INDEX('Source - Billing Aug26'!$C$5:$C$773,MATCH(A839,'Source - Billing Aug26'!$E$5:$E$773,0)),""))</f>
        <v>AC-GW-0416</v>
      </c>
    </row>
    <row r="840" customFormat="false" ht="15" hidden="false" customHeight="true" outlineLevel="0" collapsed="false">
      <c r="A840" s="26" t="str">
        <f aca="false">'Source - Inventory'!A830</f>
        <v>GW-0417</v>
      </c>
      <c r="B840" s="26" t="str">
        <f aca="false">'Source - Inventory'!B830</f>
        <v>Gullwing</v>
      </c>
      <c r="C840" s="26" t="str">
        <f aca="false">'Source - Inventory'!G830</f>
        <v>OPEN</v>
      </c>
      <c r="D840" s="26" t="str">
        <f aca="false">'Source - Inventory'!J830</f>
        <v>OCCUPIED</v>
      </c>
      <c r="E840" s="26" t="str">
        <f aca="false">'Source - Inventory'!L830</f>
        <v>WL-02423</v>
      </c>
      <c r="F840" s="26" t="str">
        <f aca="false">'Source - Inventory'!M830</f>
        <v>Melissa Johnson</v>
      </c>
      <c r="G840" s="26" t="n">
        <f aca="false">'Source - Inventory'!E830</f>
        <v>32</v>
      </c>
      <c r="H840" s="28" t="n">
        <f aca="false">'Source - Inventory'!O830</f>
        <v>52.8</v>
      </c>
      <c r="I840" s="28" t="n">
        <f aca="false">IF(D840="OCCUPIED",ROUNDUP(H840,0),"")</f>
        <v>53</v>
      </c>
      <c r="J840" s="28" t="n">
        <f aca="false">IF(D840="OCCUPIED",MAX(G840,I840),"")</f>
        <v>53</v>
      </c>
      <c r="K840" s="28" t="n">
        <f aca="false">IF(D840&lt;&gt;"OCCUPIED","",IF(C840="COVERED",Covered_Rate,Open_Rate))</f>
        <v>7.55</v>
      </c>
      <c r="L840" s="39" t="n">
        <f aca="false">IF(D840="OCCUPIED",J840*K840,"")</f>
        <v>400.15</v>
      </c>
      <c r="M840" s="26" t="n">
        <f aca="false">IF(D840&lt;&gt;"OCCUPIED","",COUNTIFS('Source - Billing Aug26'!$E$5:$E$773,A840,'Source - Billing Aug26'!$B$5:$B$773,Billing_Month,'Source - Billing Aug26'!$H$5:$H$773,"MONTHLY_MOORAGE"))</f>
        <v>1</v>
      </c>
      <c r="N840" s="28" t="n">
        <f aca="false">IF(M840=0,"",SUMIFS('Source - Billing Aug26'!$I$5:$I$773,'Source - Billing Aug26'!$E$5:$E$773,A840,'Source - Billing Aug26'!$B$5:$B$773,Billing_Month,'Source - Billing Aug26'!$H$5:$H$773,"MONTHLY_MOORAGE"))</f>
        <v>53</v>
      </c>
      <c r="O840" s="28" t="n">
        <f aca="false">IF(M840=0,"",SUMIFS('Source - Billing Aug26'!$L$5:$L$773,'Source - Billing Aug26'!$E$5:$E$773,A840,'Source - Billing Aug26'!$B$5:$B$773,Billing_Month,'Source - Billing Aug26'!$H$5:$H$773,"MONTHLY_MOORAGE"))</f>
        <v>7.55</v>
      </c>
      <c r="P840" s="39" t="n">
        <f aca="false">IF(D840&lt;&gt;"OCCUPIED","",SUMIFS('Source - Billing Aug26'!$M$5:$M$773,'Source - Billing Aug26'!$E$5:$E$773,A840,'Source - Billing Aug26'!$B$5:$B$773,Billing_Month,'Source - Billing Aug26'!$H$5:$H$773,"MONTHLY_MOORAGE"))</f>
        <v>400.15</v>
      </c>
      <c r="Q840" s="39" t="n">
        <f aca="false">IF(D840&lt;&gt;"OCCUPIED","",P840-L840)</f>
        <v>0</v>
      </c>
      <c r="R840" s="26" t="str">
        <f aca="false">IF(D840&lt;&gt;"OCCUPIED","OUT OF SCOPE",IF(M840=0,"MISSING AUGUST BILL",IF(M840&gt;1,"DUPLICATE BILL",IF(ABS(Q840)&lt;0.01,"MATCH",IF(Q840&gt;0,"OVERBILLED","UNDERBILLED")))))</f>
        <v>MATCH</v>
      </c>
      <c r="S840" s="26" t="str">
        <f aca="false">IF(M840=0,"",IFERROR(INDEX('Source - Billing Aug26'!$C$5:$C$773,MATCH(A840,'Source - Billing Aug26'!$E$5:$E$773,0)),""))</f>
        <v>AC-GW-0417</v>
      </c>
    </row>
    <row r="841" customFormat="false" ht="15" hidden="false" customHeight="true" outlineLevel="0" collapsed="false">
      <c r="A841" s="26" t="str">
        <f aca="false">'Source - Inventory'!A831</f>
        <v>GW-0418</v>
      </c>
      <c r="B841" s="26" t="str">
        <f aca="false">'Source - Inventory'!B831</f>
        <v>Gullwing</v>
      </c>
      <c r="C841" s="26" t="str">
        <f aca="false">'Source - Inventory'!G831</f>
        <v>OPEN</v>
      </c>
      <c r="D841" s="26" t="str">
        <f aca="false">'Source - Inventory'!J831</f>
        <v>OCCUPIED</v>
      </c>
      <c r="E841" s="26" t="str">
        <f aca="false">'Source - Inventory'!L831</f>
        <v>WL-03144</v>
      </c>
      <c r="F841" s="26" t="str">
        <f aca="false">'Source - Inventory'!M831</f>
        <v>Brandi Jackson</v>
      </c>
      <c r="G841" s="26" t="n">
        <f aca="false">'Source - Inventory'!E831</f>
        <v>24</v>
      </c>
      <c r="H841" s="28" t="n">
        <f aca="false">'Source - Inventory'!O831</f>
        <v>28.3</v>
      </c>
      <c r="I841" s="28" t="n">
        <f aca="false">IF(D841="OCCUPIED",ROUNDUP(H841,0),"")</f>
        <v>29</v>
      </c>
      <c r="J841" s="28" t="n">
        <f aca="false">IF(D841="OCCUPIED",MAX(G841,I841),"")</f>
        <v>29</v>
      </c>
      <c r="K841" s="28" t="n">
        <f aca="false">IF(D841&lt;&gt;"OCCUPIED","",IF(C841="COVERED",Covered_Rate,Open_Rate))</f>
        <v>7.55</v>
      </c>
      <c r="L841" s="39" t="n">
        <f aca="false">IF(D841="OCCUPIED",J841*K841,"")</f>
        <v>218.95</v>
      </c>
      <c r="M841" s="26" t="n">
        <f aca="false">IF(D841&lt;&gt;"OCCUPIED","",COUNTIFS('Source - Billing Aug26'!$E$5:$E$773,A841,'Source - Billing Aug26'!$B$5:$B$773,Billing_Month,'Source - Billing Aug26'!$H$5:$H$773,"MONTHLY_MOORAGE"))</f>
        <v>1</v>
      </c>
      <c r="N841" s="28" t="n">
        <f aca="false">IF(M841=0,"",SUMIFS('Source - Billing Aug26'!$I$5:$I$773,'Source - Billing Aug26'!$E$5:$E$773,A841,'Source - Billing Aug26'!$B$5:$B$773,Billing_Month,'Source - Billing Aug26'!$H$5:$H$773,"MONTHLY_MOORAGE"))</f>
        <v>29</v>
      </c>
      <c r="O841" s="28" t="n">
        <f aca="false">IF(M841=0,"",SUMIFS('Source - Billing Aug26'!$L$5:$L$773,'Source - Billing Aug26'!$E$5:$E$773,A841,'Source - Billing Aug26'!$B$5:$B$773,Billing_Month,'Source - Billing Aug26'!$H$5:$H$773,"MONTHLY_MOORAGE"))</f>
        <v>7.55</v>
      </c>
      <c r="P841" s="39" t="n">
        <f aca="false">IF(D841&lt;&gt;"OCCUPIED","",SUMIFS('Source - Billing Aug26'!$M$5:$M$773,'Source - Billing Aug26'!$E$5:$E$773,A841,'Source - Billing Aug26'!$B$5:$B$773,Billing_Month,'Source - Billing Aug26'!$H$5:$H$773,"MONTHLY_MOORAGE"))</f>
        <v>218.95</v>
      </c>
      <c r="Q841" s="39" t="n">
        <f aca="false">IF(D841&lt;&gt;"OCCUPIED","",P841-L841)</f>
        <v>0</v>
      </c>
      <c r="R841" s="26" t="str">
        <f aca="false">IF(D841&lt;&gt;"OCCUPIED","OUT OF SCOPE",IF(M841=0,"MISSING AUGUST BILL",IF(M841&gt;1,"DUPLICATE BILL",IF(ABS(Q841)&lt;0.01,"MATCH",IF(Q841&gt;0,"OVERBILLED","UNDERBILLED")))))</f>
        <v>MATCH</v>
      </c>
      <c r="S841" s="26" t="str">
        <f aca="false">IF(M841=0,"",IFERROR(INDEX('Source - Billing Aug26'!$C$5:$C$773,MATCH(A841,'Source - Billing Aug26'!$E$5:$E$773,0)),""))</f>
        <v>AC-GW-0418</v>
      </c>
    </row>
    <row r="842" customFormat="false" ht="15" hidden="false" customHeight="true" outlineLevel="0" collapsed="false">
      <c r="A842" s="26" t="str">
        <f aca="false">'Source - Inventory'!A832</f>
        <v>GW-0419</v>
      </c>
      <c r="B842" s="26" t="str">
        <f aca="false">'Source - Inventory'!B832</f>
        <v>Gullwing</v>
      </c>
      <c r="C842" s="26" t="str">
        <f aca="false">'Source - Inventory'!G832</f>
        <v>OPEN</v>
      </c>
      <c r="D842" s="26" t="str">
        <f aca="false">'Source - Inventory'!J832</f>
        <v>OCCUPIED</v>
      </c>
      <c r="E842" s="26" t="str">
        <f aca="false">'Source - Inventory'!L832</f>
        <v>WL-03795</v>
      </c>
      <c r="F842" s="26" t="str">
        <f aca="false">'Source - Inventory'!M832</f>
        <v>Brenda Norman</v>
      </c>
      <c r="G842" s="26" t="n">
        <f aca="false">'Source - Inventory'!E832</f>
        <v>32</v>
      </c>
      <c r="H842" s="28" t="n">
        <f aca="false">'Source - Inventory'!O832</f>
        <v>27</v>
      </c>
      <c r="I842" s="28" t="n">
        <f aca="false">IF(D842="OCCUPIED",ROUNDUP(H842,0),"")</f>
        <v>27</v>
      </c>
      <c r="J842" s="28" t="n">
        <f aca="false">IF(D842="OCCUPIED",MAX(G842,I842),"")</f>
        <v>32</v>
      </c>
      <c r="K842" s="28" t="n">
        <f aca="false">IF(D842&lt;&gt;"OCCUPIED","",IF(C842="COVERED",Covered_Rate,Open_Rate))</f>
        <v>7.55</v>
      </c>
      <c r="L842" s="39" t="n">
        <f aca="false">IF(D842="OCCUPIED",J842*K842,"")</f>
        <v>241.6</v>
      </c>
      <c r="M842" s="26" t="n">
        <f aca="false">IF(D842&lt;&gt;"OCCUPIED","",COUNTIFS('Source - Billing Aug26'!$E$5:$E$773,A842,'Source - Billing Aug26'!$B$5:$B$773,Billing_Month,'Source - Billing Aug26'!$H$5:$H$773,"MONTHLY_MOORAGE"))</f>
        <v>1</v>
      </c>
      <c r="N842" s="28" t="n">
        <f aca="false">IF(M842=0,"",SUMIFS('Source - Billing Aug26'!$I$5:$I$773,'Source - Billing Aug26'!$E$5:$E$773,A842,'Source - Billing Aug26'!$B$5:$B$773,Billing_Month,'Source - Billing Aug26'!$H$5:$H$773,"MONTHLY_MOORAGE"))</f>
        <v>32</v>
      </c>
      <c r="O842" s="28" t="n">
        <f aca="false">IF(M842=0,"",SUMIFS('Source - Billing Aug26'!$L$5:$L$773,'Source - Billing Aug26'!$E$5:$E$773,A842,'Source - Billing Aug26'!$B$5:$B$773,Billing_Month,'Source - Billing Aug26'!$H$5:$H$773,"MONTHLY_MOORAGE"))</f>
        <v>7.55</v>
      </c>
      <c r="P842" s="39" t="n">
        <f aca="false">IF(D842&lt;&gt;"OCCUPIED","",SUMIFS('Source - Billing Aug26'!$M$5:$M$773,'Source - Billing Aug26'!$E$5:$E$773,A842,'Source - Billing Aug26'!$B$5:$B$773,Billing_Month,'Source - Billing Aug26'!$H$5:$H$773,"MONTHLY_MOORAGE"))</f>
        <v>241.6</v>
      </c>
      <c r="Q842" s="39" t="n">
        <f aca="false">IF(D842&lt;&gt;"OCCUPIED","",P842-L842)</f>
        <v>0</v>
      </c>
      <c r="R842" s="26" t="str">
        <f aca="false">IF(D842&lt;&gt;"OCCUPIED","OUT OF SCOPE",IF(M842=0,"MISSING AUGUST BILL",IF(M842&gt;1,"DUPLICATE BILL",IF(ABS(Q842)&lt;0.01,"MATCH",IF(Q842&gt;0,"OVERBILLED","UNDERBILLED")))))</f>
        <v>MATCH</v>
      </c>
      <c r="S842" s="26" t="str">
        <f aca="false">IF(M842=0,"",IFERROR(INDEX('Source - Billing Aug26'!$C$5:$C$773,MATCH(A842,'Source - Billing Aug26'!$E$5:$E$773,0)),""))</f>
        <v>AC-GW-0419</v>
      </c>
    </row>
    <row r="843" customFormat="false" ht="15" hidden="false" customHeight="true" outlineLevel="0" collapsed="false">
      <c r="A843" s="26" t="str">
        <f aca="false">'Source - Inventory'!A833</f>
        <v>GW-0420</v>
      </c>
      <c r="B843" s="26" t="str">
        <f aca="false">'Source - Inventory'!B833</f>
        <v>Gullwing</v>
      </c>
      <c r="C843" s="26" t="str">
        <f aca="false">'Source - Inventory'!G833</f>
        <v>OPEN</v>
      </c>
      <c r="D843" s="26" t="str">
        <f aca="false">'Source - Inventory'!J833</f>
        <v>OCCUPIED</v>
      </c>
      <c r="E843" s="26" t="str">
        <f aca="false">'Source - Inventory'!L833</f>
        <v>WL-01133</v>
      </c>
      <c r="F843" s="26" t="str">
        <f aca="false">'Source - Inventory'!M833</f>
        <v>Shelia Lewis</v>
      </c>
      <c r="G843" s="26" t="n">
        <f aca="false">'Source - Inventory'!E833</f>
        <v>28</v>
      </c>
      <c r="H843" s="28" t="n">
        <f aca="false">'Source - Inventory'!O833</f>
        <v>18.5</v>
      </c>
      <c r="I843" s="28" t="n">
        <f aca="false">IF(D843="OCCUPIED",ROUNDUP(H843,0),"")</f>
        <v>19</v>
      </c>
      <c r="J843" s="28" t="n">
        <f aca="false">IF(D843="OCCUPIED",MAX(G843,I843),"")</f>
        <v>28</v>
      </c>
      <c r="K843" s="28" t="n">
        <f aca="false">IF(D843&lt;&gt;"OCCUPIED","",IF(C843="COVERED",Covered_Rate,Open_Rate))</f>
        <v>7.55</v>
      </c>
      <c r="L843" s="39" t="n">
        <f aca="false">IF(D843="OCCUPIED",J843*K843,"")</f>
        <v>211.4</v>
      </c>
      <c r="M843" s="26" t="n">
        <f aca="false">IF(D843&lt;&gt;"OCCUPIED","",COUNTIFS('Source - Billing Aug26'!$E$5:$E$773,A843,'Source - Billing Aug26'!$B$5:$B$773,Billing_Month,'Source - Billing Aug26'!$H$5:$H$773,"MONTHLY_MOORAGE"))</f>
        <v>1</v>
      </c>
      <c r="N843" s="28" t="n">
        <f aca="false">IF(M843=0,"",SUMIFS('Source - Billing Aug26'!$I$5:$I$773,'Source - Billing Aug26'!$E$5:$E$773,A843,'Source - Billing Aug26'!$B$5:$B$773,Billing_Month,'Source - Billing Aug26'!$H$5:$H$773,"MONTHLY_MOORAGE"))</f>
        <v>28</v>
      </c>
      <c r="O843" s="28" t="n">
        <f aca="false">IF(M843=0,"",SUMIFS('Source - Billing Aug26'!$L$5:$L$773,'Source - Billing Aug26'!$E$5:$E$773,A843,'Source - Billing Aug26'!$B$5:$B$773,Billing_Month,'Source - Billing Aug26'!$H$5:$H$773,"MONTHLY_MOORAGE"))</f>
        <v>7.55</v>
      </c>
      <c r="P843" s="39" t="n">
        <f aca="false">IF(D843&lt;&gt;"OCCUPIED","",SUMIFS('Source - Billing Aug26'!$M$5:$M$773,'Source - Billing Aug26'!$E$5:$E$773,A843,'Source - Billing Aug26'!$B$5:$B$773,Billing_Month,'Source - Billing Aug26'!$H$5:$H$773,"MONTHLY_MOORAGE"))</f>
        <v>211.4</v>
      </c>
      <c r="Q843" s="39" t="n">
        <f aca="false">IF(D843&lt;&gt;"OCCUPIED","",P843-L843)</f>
        <v>0</v>
      </c>
      <c r="R843" s="26" t="str">
        <f aca="false">IF(D843&lt;&gt;"OCCUPIED","OUT OF SCOPE",IF(M843=0,"MISSING AUGUST BILL",IF(M843&gt;1,"DUPLICATE BILL",IF(ABS(Q843)&lt;0.01,"MATCH",IF(Q843&gt;0,"OVERBILLED","UNDERBILLED")))))</f>
        <v>MATCH</v>
      </c>
      <c r="S843" s="26" t="str">
        <f aca="false">IF(M843=0,"",IFERROR(INDEX('Source - Billing Aug26'!$C$5:$C$773,MATCH(A843,'Source - Billing Aug26'!$E$5:$E$773,0)),""))</f>
        <v>AC-GW-0420</v>
      </c>
    </row>
    <row r="844" customFormat="false" ht="15" hidden="false" customHeight="true" outlineLevel="0" collapsed="false">
      <c r="A844" s="26" t="str">
        <f aca="false">'Source - Inventory'!A834</f>
        <v>GW-0421</v>
      </c>
      <c r="B844" s="26" t="str">
        <f aca="false">'Source - Inventory'!B834</f>
        <v>Gullwing</v>
      </c>
      <c r="C844" s="26" t="str">
        <f aca="false">'Source - Inventory'!G834</f>
        <v>OPEN</v>
      </c>
      <c r="D844" s="26" t="str">
        <f aca="false">'Source - Inventory'!J834</f>
        <v>OCCUPIED</v>
      </c>
      <c r="E844" s="26" t="str">
        <f aca="false">'Source - Inventory'!L834</f>
        <v>WL-01204</v>
      </c>
      <c r="F844" s="26" t="str">
        <f aca="false">'Source - Inventory'!M834</f>
        <v>David Williams</v>
      </c>
      <c r="G844" s="26" t="n">
        <f aca="false">'Source - Inventory'!E834</f>
        <v>80</v>
      </c>
      <c r="H844" s="28" t="n">
        <f aca="false">'Source - Inventory'!O834</f>
        <v>46.6</v>
      </c>
      <c r="I844" s="28" t="n">
        <f aca="false">IF(D844="OCCUPIED",ROUNDUP(H844,0),"")</f>
        <v>47</v>
      </c>
      <c r="J844" s="28" t="n">
        <f aca="false">IF(D844="OCCUPIED",MAX(G844,I844),"")</f>
        <v>80</v>
      </c>
      <c r="K844" s="28" t="n">
        <f aca="false">IF(D844&lt;&gt;"OCCUPIED","",IF(C844="COVERED",Covered_Rate,Open_Rate))</f>
        <v>7.55</v>
      </c>
      <c r="L844" s="39" t="n">
        <f aca="false">IF(D844="OCCUPIED",J844*K844,"")</f>
        <v>604</v>
      </c>
      <c r="M844" s="26" t="n">
        <f aca="false">IF(D844&lt;&gt;"OCCUPIED","",COUNTIFS('Source - Billing Aug26'!$E$5:$E$773,A844,'Source - Billing Aug26'!$B$5:$B$773,Billing_Month,'Source - Billing Aug26'!$H$5:$H$773,"MONTHLY_MOORAGE"))</f>
        <v>1</v>
      </c>
      <c r="N844" s="28" t="n">
        <f aca="false">IF(M844=0,"",SUMIFS('Source - Billing Aug26'!$I$5:$I$773,'Source - Billing Aug26'!$E$5:$E$773,A844,'Source - Billing Aug26'!$B$5:$B$773,Billing_Month,'Source - Billing Aug26'!$H$5:$H$773,"MONTHLY_MOORAGE"))</f>
        <v>80</v>
      </c>
      <c r="O844" s="28" t="n">
        <f aca="false">IF(M844=0,"",SUMIFS('Source - Billing Aug26'!$L$5:$L$773,'Source - Billing Aug26'!$E$5:$E$773,A844,'Source - Billing Aug26'!$B$5:$B$773,Billing_Month,'Source - Billing Aug26'!$H$5:$H$773,"MONTHLY_MOORAGE"))</f>
        <v>7.55</v>
      </c>
      <c r="P844" s="39" t="n">
        <f aca="false">IF(D844&lt;&gt;"OCCUPIED","",SUMIFS('Source - Billing Aug26'!$M$5:$M$773,'Source - Billing Aug26'!$E$5:$E$773,A844,'Source - Billing Aug26'!$B$5:$B$773,Billing_Month,'Source - Billing Aug26'!$H$5:$H$773,"MONTHLY_MOORAGE"))</f>
        <v>604</v>
      </c>
      <c r="Q844" s="39" t="n">
        <f aca="false">IF(D844&lt;&gt;"OCCUPIED","",P844-L844)</f>
        <v>0</v>
      </c>
      <c r="R844" s="26" t="str">
        <f aca="false">IF(D844&lt;&gt;"OCCUPIED","OUT OF SCOPE",IF(M844=0,"MISSING AUGUST BILL",IF(M844&gt;1,"DUPLICATE BILL",IF(ABS(Q844)&lt;0.01,"MATCH",IF(Q844&gt;0,"OVERBILLED","UNDERBILLED")))))</f>
        <v>MATCH</v>
      </c>
      <c r="S844" s="26" t="str">
        <f aca="false">IF(M844=0,"",IFERROR(INDEX('Source - Billing Aug26'!$C$5:$C$773,MATCH(A844,'Source - Billing Aug26'!$E$5:$E$773,0)),""))</f>
        <v>AC-GW-0421</v>
      </c>
    </row>
    <row r="845" customFormat="false" ht="15" hidden="false" customHeight="true" outlineLevel="0" collapsed="false">
      <c r="A845" s="26" t="str">
        <f aca="false">'Source - Inventory'!A835</f>
        <v>GW-0422</v>
      </c>
      <c r="B845" s="26" t="str">
        <f aca="false">'Source - Inventory'!B835</f>
        <v>Gullwing</v>
      </c>
      <c r="C845" s="26" t="str">
        <f aca="false">'Source - Inventory'!G835</f>
        <v>OPEN</v>
      </c>
      <c r="D845" s="26" t="str">
        <f aca="false">'Source - Inventory'!J835</f>
        <v>OCCUPIED</v>
      </c>
      <c r="E845" s="26" t="str">
        <f aca="false">'Source - Inventory'!L835</f>
        <v>WL-03799</v>
      </c>
      <c r="F845" s="26" t="str">
        <f aca="false">'Source - Inventory'!M835</f>
        <v>Ashley Duncan</v>
      </c>
      <c r="G845" s="26" t="n">
        <f aca="false">'Source - Inventory'!E835</f>
        <v>80</v>
      </c>
      <c r="H845" s="28" t="n">
        <f aca="false">'Source - Inventory'!O835</f>
        <v>40.9</v>
      </c>
      <c r="I845" s="28" t="n">
        <f aca="false">IF(D845="OCCUPIED",ROUNDUP(H845,0),"")</f>
        <v>41</v>
      </c>
      <c r="J845" s="28" t="n">
        <f aca="false">IF(D845="OCCUPIED",MAX(G845,I845),"")</f>
        <v>80</v>
      </c>
      <c r="K845" s="28" t="n">
        <f aca="false">IF(D845&lt;&gt;"OCCUPIED","",IF(C845="COVERED",Covered_Rate,Open_Rate))</f>
        <v>7.55</v>
      </c>
      <c r="L845" s="39" t="n">
        <f aca="false">IF(D845="OCCUPIED",J845*K845,"")</f>
        <v>604</v>
      </c>
      <c r="M845" s="26" t="n">
        <f aca="false">IF(D845&lt;&gt;"OCCUPIED","",COUNTIFS('Source - Billing Aug26'!$E$5:$E$773,A845,'Source - Billing Aug26'!$B$5:$B$773,Billing_Month,'Source - Billing Aug26'!$H$5:$H$773,"MONTHLY_MOORAGE"))</f>
        <v>1</v>
      </c>
      <c r="N845" s="28" t="n">
        <f aca="false">IF(M845=0,"",SUMIFS('Source - Billing Aug26'!$I$5:$I$773,'Source - Billing Aug26'!$E$5:$E$773,A845,'Source - Billing Aug26'!$B$5:$B$773,Billing_Month,'Source - Billing Aug26'!$H$5:$H$773,"MONTHLY_MOORAGE"))</f>
        <v>80</v>
      </c>
      <c r="O845" s="28" t="n">
        <f aca="false">IF(M845=0,"",SUMIFS('Source - Billing Aug26'!$L$5:$L$773,'Source - Billing Aug26'!$E$5:$E$773,A845,'Source - Billing Aug26'!$B$5:$B$773,Billing_Month,'Source - Billing Aug26'!$H$5:$H$773,"MONTHLY_MOORAGE"))</f>
        <v>7.55</v>
      </c>
      <c r="P845" s="39" t="n">
        <f aca="false">IF(D845&lt;&gt;"OCCUPIED","",SUMIFS('Source - Billing Aug26'!$M$5:$M$773,'Source - Billing Aug26'!$E$5:$E$773,A845,'Source - Billing Aug26'!$B$5:$B$773,Billing_Month,'Source - Billing Aug26'!$H$5:$H$773,"MONTHLY_MOORAGE"))</f>
        <v>604</v>
      </c>
      <c r="Q845" s="39" t="n">
        <f aca="false">IF(D845&lt;&gt;"OCCUPIED","",P845-L845)</f>
        <v>0</v>
      </c>
      <c r="R845" s="26" t="str">
        <f aca="false">IF(D845&lt;&gt;"OCCUPIED","OUT OF SCOPE",IF(M845=0,"MISSING AUGUST BILL",IF(M845&gt;1,"DUPLICATE BILL",IF(ABS(Q845)&lt;0.01,"MATCH",IF(Q845&gt;0,"OVERBILLED","UNDERBILLED")))))</f>
        <v>MATCH</v>
      </c>
      <c r="S845" s="26" t="str">
        <f aca="false">IF(M845=0,"",IFERROR(INDEX('Source - Billing Aug26'!$C$5:$C$773,MATCH(A845,'Source - Billing Aug26'!$E$5:$E$773,0)),""))</f>
        <v>AC-GW-0422</v>
      </c>
    </row>
    <row r="846" customFormat="false" ht="15" hidden="false" customHeight="true" outlineLevel="0" collapsed="false">
      <c r="A846" s="26" t="str">
        <f aca="false">'Source - Inventory'!A836</f>
        <v>GW-0423</v>
      </c>
      <c r="B846" s="26" t="str">
        <f aca="false">'Source - Inventory'!B836</f>
        <v>Gullwing</v>
      </c>
      <c r="C846" s="26" t="str">
        <f aca="false">'Source - Inventory'!G836</f>
        <v>OPEN</v>
      </c>
      <c r="D846" s="26" t="str">
        <f aca="false">'Source - Inventory'!J836</f>
        <v>OCCUPIED</v>
      </c>
      <c r="E846" s="26" t="str">
        <f aca="false">'Source - Inventory'!L836</f>
        <v>WL-02053</v>
      </c>
      <c r="F846" s="26" t="str">
        <f aca="false">'Source - Inventory'!M836</f>
        <v>Erika Smith</v>
      </c>
      <c r="G846" s="26" t="n">
        <f aca="false">'Source - Inventory'!E836</f>
        <v>32</v>
      </c>
      <c r="H846" s="28" t="n">
        <f aca="false">'Source - Inventory'!O836</f>
        <v>42</v>
      </c>
      <c r="I846" s="28" t="n">
        <f aca="false">IF(D846="OCCUPIED",ROUNDUP(H846,0),"")</f>
        <v>42</v>
      </c>
      <c r="J846" s="28" t="n">
        <f aca="false">IF(D846="OCCUPIED",MAX(G846,I846),"")</f>
        <v>42</v>
      </c>
      <c r="K846" s="28" t="n">
        <f aca="false">IF(D846&lt;&gt;"OCCUPIED","",IF(C846="COVERED",Covered_Rate,Open_Rate))</f>
        <v>7.55</v>
      </c>
      <c r="L846" s="39" t="n">
        <f aca="false">IF(D846="OCCUPIED",J846*K846,"")</f>
        <v>317.1</v>
      </c>
      <c r="M846" s="26" t="n">
        <f aca="false">IF(D846&lt;&gt;"OCCUPIED","",COUNTIFS('Source - Billing Aug26'!$E$5:$E$773,A846,'Source - Billing Aug26'!$B$5:$B$773,Billing_Month,'Source - Billing Aug26'!$H$5:$H$773,"MONTHLY_MOORAGE"))</f>
        <v>1</v>
      </c>
      <c r="N846" s="28" t="n">
        <f aca="false">IF(M846=0,"",SUMIFS('Source - Billing Aug26'!$I$5:$I$773,'Source - Billing Aug26'!$E$5:$E$773,A846,'Source - Billing Aug26'!$B$5:$B$773,Billing_Month,'Source - Billing Aug26'!$H$5:$H$773,"MONTHLY_MOORAGE"))</f>
        <v>42</v>
      </c>
      <c r="O846" s="28" t="n">
        <f aca="false">IF(M846=0,"",SUMIFS('Source - Billing Aug26'!$L$5:$L$773,'Source - Billing Aug26'!$E$5:$E$773,A846,'Source - Billing Aug26'!$B$5:$B$773,Billing_Month,'Source - Billing Aug26'!$H$5:$H$773,"MONTHLY_MOORAGE"))</f>
        <v>7.55</v>
      </c>
      <c r="P846" s="39" t="n">
        <f aca="false">IF(D846&lt;&gt;"OCCUPIED","",SUMIFS('Source - Billing Aug26'!$M$5:$M$773,'Source - Billing Aug26'!$E$5:$E$773,A846,'Source - Billing Aug26'!$B$5:$B$773,Billing_Month,'Source - Billing Aug26'!$H$5:$H$773,"MONTHLY_MOORAGE"))</f>
        <v>317.1</v>
      </c>
      <c r="Q846" s="39" t="n">
        <f aca="false">IF(D846&lt;&gt;"OCCUPIED","",P846-L846)</f>
        <v>0</v>
      </c>
      <c r="R846" s="26" t="str">
        <f aca="false">IF(D846&lt;&gt;"OCCUPIED","OUT OF SCOPE",IF(M846=0,"MISSING AUGUST BILL",IF(M846&gt;1,"DUPLICATE BILL",IF(ABS(Q846)&lt;0.01,"MATCH",IF(Q846&gt;0,"OVERBILLED","UNDERBILLED")))))</f>
        <v>MATCH</v>
      </c>
      <c r="S846" s="26" t="str">
        <f aca="false">IF(M846=0,"",IFERROR(INDEX('Source - Billing Aug26'!$C$5:$C$773,MATCH(A846,'Source - Billing Aug26'!$E$5:$E$773,0)),""))</f>
        <v>AC-GW-0423</v>
      </c>
    </row>
    <row r="847" customFormat="false" ht="15" hidden="false" customHeight="true" outlineLevel="0" collapsed="false">
      <c r="A847" s="26" t="str">
        <f aca="false">'Source - Inventory'!A837</f>
        <v>GW-0501</v>
      </c>
      <c r="B847" s="26" t="str">
        <f aca="false">'Source - Inventory'!B837</f>
        <v>Gullwing</v>
      </c>
      <c r="C847" s="26" t="str">
        <f aca="false">'Source - Inventory'!G837</f>
        <v>OPEN</v>
      </c>
      <c r="D847" s="26" t="str">
        <f aca="false">'Source - Inventory'!J837</f>
        <v>OCCUPIED</v>
      </c>
      <c r="E847" s="26" t="str">
        <f aca="false">'Source - Inventory'!L837</f>
        <v>WL-01450</v>
      </c>
      <c r="F847" s="26" t="str">
        <f aca="false">'Source - Inventory'!M837</f>
        <v>Joel Barnes</v>
      </c>
      <c r="G847" s="26" t="n">
        <f aca="false">'Source - Inventory'!E837</f>
        <v>40</v>
      </c>
      <c r="H847" s="28" t="n">
        <f aca="false">'Source - Inventory'!O837</f>
        <v>22.6</v>
      </c>
      <c r="I847" s="28" t="n">
        <f aca="false">IF(D847="OCCUPIED",ROUNDUP(H847,0),"")</f>
        <v>23</v>
      </c>
      <c r="J847" s="28" t="n">
        <f aca="false">IF(D847="OCCUPIED",MAX(G847,I847),"")</f>
        <v>40</v>
      </c>
      <c r="K847" s="28" t="n">
        <f aca="false">IF(D847&lt;&gt;"OCCUPIED","",IF(C847="COVERED",Covered_Rate,Open_Rate))</f>
        <v>7.55</v>
      </c>
      <c r="L847" s="39" t="n">
        <f aca="false">IF(D847="OCCUPIED",J847*K847,"")</f>
        <v>302</v>
      </c>
      <c r="M847" s="26" t="n">
        <f aca="false">IF(D847&lt;&gt;"OCCUPIED","",COUNTIFS('Source - Billing Aug26'!$E$5:$E$773,A847,'Source - Billing Aug26'!$B$5:$B$773,Billing_Month,'Source - Billing Aug26'!$H$5:$H$773,"MONTHLY_MOORAGE"))</f>
        <v>1</v>
      </c>
      <c r="N847" s="28" t="n">
        <f aca="false">IF(M847=0,"",SUMIFS('Source - Billing Aug26'!$I$5:$I$773,'Source - Billing Aug26'!$E$5:$E$773,A847,'Source - Billing Aug26'!$B$5:$B$773,Billing_Month,'Source - Billing Aug26'!$H$5:$H$773,"MONTHLY_MOORAGE"))</f>
        <v>40</v>
      </c>
      <c r="O847" s="28" t="n">
        <f aca="false">IF(M847=0,"",SUMIFS('Source - Billing Aug26'!$L$5:$L$773,'Source - Billing Aug26'!$E$5:$E$773,A847,'Source - Billing Aug26'!$B$5:$B$773,Billing_Month,'Source - Billing Aug26'!$H$5:$H$773,"MONTHLY_MOORAGE"))</f>
        <v>7.55</v>
      </c>
      <c r="P847" s="39" t="n">
        <f aca="false">IF(D847&lt;&gt;"OCCUPIED","",SUMIFS('Source - Billing Aug26'!$M$5:$M$773,'Source - Billing Aug26'!$E$5:$E$773,A847,'Source - Billing Aug26'!$B$5:$B$773,Billing_Month,'Source - Billing Aug26'!$H$5:$H$773,"MONTHLY_MOORAGE"))</f>
        <v>302</v>
      </c>
      <c r="Q847" s="39" t="n">
        <f aca="false">IF(D847&lt;&gt;"OCCUPIED","",P847-L847)</f>
        <v>0</v>
      </c>
      <c r="R847" s="26" t="str">
        <f aca="false">IF(D847&lt;&gt;"OCCUPIED","OUT OF SCOPE",IF(M847=0,"MISSING AUGUST BILL",IF(M847&gt;1,"DUPLICATE BILL",IF(ABS(Q847)&lt;0.01,"MATCH",IF(Q847&gt;0,"OVERBILLED","UNDERBILLED")))))</f>
        <v>MATCH</v>
      </c>
      <c r="S847" s="26" t="str">
        <f aca="false">IF(M847=0,"",IFERROR(INDEX('Source - Billing Aug26'!$C$5:$C$773,MATCH(A847,'Source - Billing Aug26'!$E$5:$E$773,0)),""))</f>
        <v>AC-GW-0501</v>
      </c>
    </row>
    <row r="848" customFormat="false" ht="15" hidden="false" customHeight="true" outlineLevel="0" collapsed="false">
      <c r="A848" s="26" t="str">
        <f aca="false">'Source - Inventory'!A838</f>
        <v>GW-0502</v>
      </c>
      <c r="B848" s="26" t="str">
        <f aca="false">'Source - Inventory'!B838</f>
        <v>Gullwing</v>
      </c>
      <c r="C848" s="26" t="str">
        <f aca="false">'Source - Inventory'!G838</f>
        <v>OPEN</v>
      </c>
      <c r="D848" s="26" t="str">
        <f aca="false">'Source - Inventory'!J838</f>
        <v>OCCUPIED</v>
      </c>
      <c r="E848" s="26" t="str">
        <f aca="false">'Source - Inventory'!L838</f>
        <v>WL-03559</v>
      </c>
      <c r="F848" s="26" t="str">
        <f aca="false">'Source - Inventory'!M838</f>
        <v>David Sanders</v>
      </c>
      <c r="G848" s="26" t="n">
        <f aca="false">'Source - Inventory'!E838</f>
        <v>60</v>
      </c>
      <c r="H848" s="28" t="n">
        <f aca="false">'Source - Inventory'!O838</f>
        <v>36.5</v>
      </c>
      <c r="I848" s="28" t="n">
        <f aca="false">IF(D848="OCCUPIED",ROUNDUP(H848,0),"")</f>
        <v>37</v>
      </c>
      <c r="J848" s="28" t="n">
        <f aca="false">IF(D848="OCCUPIED",MAX(G848,I848),"")</f>
        <v>60</v>
      </c>
      <c r="K848" s="28" t="n">
        <f aca="false">IF(D848&lt;&gt;"OCCUPIED","",IF(C848="COVERED",Covered_Rate,Open_Rate))</f>
        <v>7.55</v>
      </c>
      <c r="L848" s="39" t="n">
        <f aca="false">IF(D848="OCCUPIED",J848*K848,"")</f>
        <v>453</v>
      </c>
      <c r="M848" s="26" t="n">
        <f aca="false">IF(D848&lt;&gt;"OCCUPIED","",COUNTIFS('Source - Billing Aug26'!$E$5:$E$773,A848,'Source - Billing Aug26'!$B$5:$B$773,Billing_Month,'Source - Billing Aug26'!$H$5:$H$773,"MONTHLY_MOORAGE"))</f>
        <v>0</v>
      </c>
      <c r="N848" s="28" t="str">
        <f aca="false">IF(M848=0,"",SUMIFS('Source - Billing Aug26'!$I$5:$I$773,'Source - Billing Aug26'!$E$5:$E$773,A848,'Source - Billing Aug26'!$B$5:$B$773,Billing_Month,'Source - Billing Aug26'!$H$5:$H$773,"MONTHLY_MOORAGE"))</f>
        <v/>
      </c>
      <c r="O848" s="28" t="str">
        <f aca="false">IF(M848=0,"",SUMIFS('Source - Billing Aug26'!$L$5:$L$773,'Source - Billing Aug26'!$E$5:$E$773,A848,'Source - Billing Aug26'!$B$5:$B$773,Billing_Month,'Source - Billing Aug26'!$H$5:$H$773,"MONTHLY_MOORAGE"))</f>
        <v/>
      </c>
      <c r="P848" s="39" t="n">
        <f aca="false">IF(D848&lt;&gt;"OCCUPIED","",SUMIFS('Source - Billing Aug26'!$M$5:$M$773,'Source - Billing Aug26'!$E$5:$E$773,A848,'Source - Billing Aug26'!$B$5:$B$773,Billing_Month,'Source - Billing Aug26'!$H$5:$H$773,"MONTHLY_MOORAGE"))</f>
        <v>0</v>
      </c>
      <c r="Q848" s="39" t="n">
        <f aca="false">IF(D848&lt;&gt;"OCCUPIED","",P848-L848)</f>
        <v>-453</v>
      </c>
      <c r="R848" s="26" t="str">
        <f aca="false">IF(D848&lt;&gt;"OCCUPIED","OUT OF SCOPE",IF(M848=0,"MISSING AUGUST BILL",IF(M848&gt;1,"DUPLICATE BILL",IF(ABS(Q848)&lt;0.01,"MATCH",IF(Q848&gt;0,"OVERBILLED","UNDERBILLED")))))</f>
        <v>MISSING AUGUST BILL</v>
      </c>
      <c r="S848" s="26" t="str">
        <f aca="false">IF(M848=0,"",IFERROR(INDEX('Source - Billing Aug26'!$C$5:$C$773,MATCH(A848,'Source - Billing Aug26'!$E$5:$E$773,0)),""))</f>
        <v/>
      </c>
    </row>
    <row r="849" customFormat="false" ht="15" hidden="false" customHeight="true" outlineLevel="0" collapsed="false">
      <c r="A849" s="26" t="str">
        <f aca="false">'Source - Inventory'!A839</f>
        <v>GW-0503</v>
      </c>
      <c r="B849" s="26" t="str">
        <f aca="false">'Source - Inventory'!B839</f>
        <v>Gullwing</v>
      </c>
      <c r="C849" s="26" t="str">
        <f aca="false">'Source - Inventory'!G839</f>
        <v>OPEN</v>
      </c>
      <c r="D849" s="26" t="str">
        <f aca="false">'Source - Inventory'!J839</f>
        <v>OCCUPIED</v>
      </c>
      <c r="E849" s="26" t="str">
        <f aca="false">'Source - Inventory'!L839</f>
        <v>WL-01494</v>
      </c>
      <c r="F849" s="26" t="str">
        <f aca="false">'Source - Inventory'!M839</f>
        <v>Ashley Park</v>
      </c>
      <c r="G849" s="26" t="n">
        <f aca="false">'Source - Inventory'!E839</f>
        <v>32</v>
      </c>
      <c r="H849" s="28" t="n">
        <f aca="false">'Source - Inventory'!O839</f>
        <v>43.9</v>
      </c>
      <c r="I849" s="28" t="n">
        <f aca="false">IF(D849="OCCUPIED",ROUNDUP(H849,0),"")</f>
        <v>44</v>
      </c>
      <c r="J849" s="28" t="n">
        <f aca="false">IF(D849="OCCUPIED",MAX(G849,I849),"")</f>
        <v>44</v>
      </c>
      <c r="K849" s="28" t="n">
        <f aca="false">IF(D849&lt;&gt;"OCCUPIED","",IF(C849="COVERED",Covered_Rate,Open_Rate))</f>
        <v>7.55</v>
      </c>
      <c r="L849" s="39" t="n">
        <f aca="false">IF(D849="OCCUPIED",J849*K849,"")</f>
        <v>332.2</v>
      </c>
      <c r="M849" s="26" t="n">
        <f aca="false">IF(D849&lt;&gt;"OCCUPIED","",COUNTIFS('Source - Billing Aug26'!$E$5:$E$773,A849,'Source - Billing Aug26'!$B$5:$B$773,Billing_Month,'Source - Billing Aug26'!$H$5:$H$773,"MONTHLY_MOORAGE"))</f>
        <v>0</v>
      </c>
      <c r="N849" s="28" t="str">
        <f aca="false">IF(M849=0,"",SUMIFS('Source - Billing Aug26'!$I$5:$I$773,'Source - Billing Aug26'!$E$5:$E$773,A849,'Source - Billing Aug26'!$B$5:$B$773,Billing_Month,'Source - Billing Aug26'!$H$5:$H$773,"MONTHLY_MOORAGE"))</f>
        <v/>
      </c>
      <c r="O849" s="28" t="str">
        <f aca="false">IF(M849=0,"",SUMIFS('Source - Billing Aug26'!$L$5:$L$773,'Source - Billing Aug26'!$E$5:$E$773,A849,'Source - Billing Aug26'!$B$5:$B$773,Billing_Month,'Source - Billing Aug26'!$H$5:$H$773,"MONTHLY_MOORAGE"))</f>
        <v/>
      </c>
      <c r="P849" s="39" t="n">
        <f aca="false">IF(D849&lt;&gt;"OCCUPIED","",SUMIFS('Source - Billing Aug26'!$M$5:$M$773,'Source - Billing Aug26'!$E$5:$E$773,A849,'Source - Billing Aug26'!$B$5:$B$773,Billing_Month,'Source - Billing Aug26'!$H$5:$H$773,"MONTHLY_MOORAGE"))</f>
        <v>0</v>
      </c>
      <c r="Q849" s="39" t="n">
        <f aca="false">IF(D849&lt;&gt;"OCCUPIED","",P849-L849)</f>
        <v>-332.2</v>
      </c>
      <c r="R849" s="26" t="str">
        <f aca="false">IF(D849&lt;&gt;"OCCUPIED","OUT OF SCOPE",IF(M849=0,"MISSING AUGUST BILL",IF(M849&gt;1,"DUPLICATE BILL",IF(ABS(Q849)&lt;0.01,"MATCH",IF(Q849&gt;0,"OVERBILLED","UNDERBILLED")))))</f>
        <v>MISSING AUGUST BILL</v>
      </c>
      <c r="S849" s="26" t="str">
        <f aca="false">IF(M849=0,"",IFERROR(INDEX('Source - Billing Aug26'!$C$5:$C$773,MATCH(A849,'Source - Billing Aug26'!$E$5:$E$773,0)),""))</f>
        <v/>
      </c>
    </row>
    <row r="850" customFormat="false" ht="15" hidden="false" customHeight="true" outlineLevel="0" collapsed="false">
      <c r="A850" s="26" t="str">
        <f aca="false">'Source - Inventory'!A840</f>
        <v>GW-0504</v>
      </c>
      <c r="B850" s="26" t="str">
        <f aca="false">'Source - Inventory'!B840</f>
        <v>Gullwing</v>
      </c>
      <c r="C850" s="26" t="str">
        <f aca="false">'Source - Inventory'!G840</f>
        <v>OPEN</v>
      </c>
      <c r="D850" s="26" t="str">
        <f aca="false">'Source - Inventory'!J840</f>
        <v>OCCUPIED</v>
      </c>
      <c r="E850" s="26" t="str">
        <f aca="false">'Source - Inventory'!L840</f>
        <v>WL-01500</v>
      </c>
      <c r="F850" s="26" t="str">
        <f aca="false">'Source - Inventory'!M840</f>
        <v>Patricia Marquez</v>
      </c>
      <c r="G850" s="26" t="n">
        <f aca="false">'Source - Inventory'!E840</f>
        <v>50</v>
      </c>
      <c r="H850" s="28" t="n">
        <f aca="false">'Source - Inventory'!O840</f>
        <v>25.2</v>
      </c>
      <c r="I850" s="28" t="n">
        <f aca="false">IF(D850="OCCUPIED",ROUNDUP(H850,0),"")</f>
        <v>26</v>
      </c>
      <c r="J850" s="28" t="n">
        <f aca="false">IF(D850="OCCUPIED",MAX(G850,I850),"")</f>
        <v>50</v>
      </c>
      <c r="K850" s="28" t="n">
        <f aca="false">IF(D850&lt;&gt;"OCCUPIED","",IF(C850="COVERED",Covered_Rate,Open_Rate))</f>
        <v>7.55</v>
      </c>
      <c r="L850" s="39" t="n">
        <f aca="false">IF(D850="OCCUPIED",J850*K850,"")</f>
        <v>377.5</v>
      </c>
      <c r="M850" s="26" t="n">
        <f aca="false">IF(D850&lt;&gt;"OCCUPIED","",COUNTIFS('Source - Billing Aug26'!$E$5:$E$773,A850,'Source - Billing Aug26'!$B$5:$B$773,Billing_Month,'Source - Billing Aug26'!$H$5:$H$773,"MONTHLY_MOORAGE"))</f>
        <v>0</v>
      </c>
      <c r="N850" s="28" t="str">
        <f aca="false">IF(M850=0,"",SUMIFS('Source - Billing Aug26'!$I$5:$I$773,'Source - Billing Aug26'!$E$5:$E$773,A850,'Source - Billing Aug26'!$B$5:$B$773,Billing_Month,'Source - Billing Aug26'!$H$5:$H$773,"MONTHLY_MOORAGE"))</f>
        <v/>
      </c>
      <c r="O850" s="28" t="str">
        <f aca="false">IF(M850=0,"",SUMIFS('Source - Billing Aug26'!$L$5:$L$773,'Source - Billing Aug26'!$E$5:$E$773,A850,'Source - Billing Aug26'!$B$5:$B$773,Billing_Month,'Source - Billing Aug26'!$H$5:$H$773,"MONTHLY_MOORAGE"))</f>
        <v/>
      </c>
      <c r="P850" s="39" t="n">
        <f aca="false">IF(D850&lt;&gt;"OCCUPIED","",SUMIFS('Source - Billing Aug26'!$M$5:$M$773,'Source - Billing Aug26'!$E$5:$E$773,A850,'Source - Billing Aug26'!$B$5:$B$773,Billing_Month,'Source - Billing Aug26'!$H$5:$H$773,"MONTHLY_MOORAGE"))</f>
        <v>0</v>
      </c>
      <c r="Q850" s="39" t="n">
        <f aca="false">IF(D850&lt;&gt;"OCCUPIED","",P850-L850)</f>
        <v>-377.5</v>
      </c>
      <c r="R850" s="26" t="str">
        <f aca="false">IF(D850&lt;&gt;"OCCUPIED","OUT OF SCOPE",IF(M850=0,"MISSING AUGUST BILL",IF(M850&gt;1,"DUPLICATE BILL",IF(ABS(Q850)&lt;0.01,"MATCH",IF(Q850&gt;0,"OVERBILLED","UNDERBILLED")))))</f>
        <v>MISSING AUGUST BILL</v>
      </c>
      <c r="S850" s="26" t="str">
        <f aca="false">IF(M850=0,"",IFERROR(INDEX('Source - Billing Aug26'!$C$5:$C$773,MATCH(A850,'Source - Billing Aug26'!$E$5:$E$773,0)),""))</f>
        <v/>
      </c>
    </row>
    <row r="851" customFormat="false" ht="15" hidden="false" customHeight="true" outlineLevel="0" collapsed="false">
      <c r="A851" s="26" t="str">
        <f aca="false">'Source - Inventory'!A841</f>
        <v>GW-0505</v>
      </c>
      <c r="B851" s="26" t="str">
        <f aca="false">'Source - Inventory'!B841</f>
        <v>Gullwing</v>
      </c>
      <c r="C851" s="26" t="str">
        <f aca="false">'Source - Inventory'!G841</f>
        <v>OPEN</v>
      </c>
      <c r="D851" s="26" t="str">
        <f aca="false">'Source - Inventory'!J841</f>
        <v>OCCUPIED</v>
      </c>
      <c r="E851" s="26" t="str">
        <f aca="false">'Source - Inventory'!L841</f>
        <v>WL-01089</v>
      </c>
      <c r="F851" s="26" t="str">
        <f aca="false">'Source - Inventory'!M841</f>
        <v>Erin Holmes</v>
      </c>
      <c r="G851" s="26" t="n">
        <f aca="false">'Source - Inventory'!E841</f>
        <v>60</v>
      </c>
      <c r="H851" s="28" t="n">
        <f aca="false">'Source - Inventory'!O841</f>
        <v>54.3</v>
      </c>
      <c r="I851" s="28" t="n">
        <f aca="false">IF(D851="OCCUPIED",ROUNDUP(H851,0),"")</f>
        <v>55</v>
      </c>
      <c r="J851" s="28" t="n">
        <f aca="false">IF(D851="OCCUPIED",MAX(G851,I851),"")</f>
        <v>60</v>
      </c>
      <c r="K851" s="28" t="n">
        <f aca="false">IF(D851&lt;&gt;"OCCUPIED","",IF(C851="COVERED",Covered_Rate,Open_Rate))</f>
        <v>7.55</v>
      </c>
      <c r="L851" s="39" t="n">
        <f aca="false">IF(D851="OCCUPIED",J851*K851,"")</f>
        <v>453</v>
      </c>
      <c r="M851" s="26" t="n">
        <f aca="false">IF(D851&lt;&gt;"OCCUPIED","",COUNTIFS('Source - Billing Aug26'!$E$5:$E$773,A851,'Source - Billing Aug26'!$B$5:$B$773,Billing_Month,'Source - Billing Aug26'!$H$5:$H$773,"MONTHLY_MOORAGE"))</f>
        <v>0</v>
      </c>
      <c r="N851" s="28" t="str">
        <f aca="false">IF(M851=0,"",SUMIFS('Source - Billing Aug26'!$I$5:$I$773,'Source - Billing Aug26'!$E$5:$E$773,A851,'Source - Billing Aug26'!$B$5:$B$773,Billing_Month,'Source - Billing Aug26'!$H$5:$H$773,"MONTHLY_MOORAGE"))</f>
        <v/>
      </c>
      <c r="O851" s="28" t="str">
        <f aca="false">IF(M851=0,"",SUMIFS('Source - Billing Aug26'!$L$5:$L$773,'Source - Billing Aug26'!$E$5:$E$773,A851,'Source - Billing Aug26'!$B$5:$B$773,Billing_Month,'Source - Billing Aug26'!$H$5:$H$773,"MONTHLY_MOORAGE"))</f>
        <v/>
      </c>
      <c r="P851" s="39" t="n">
        <f aca="false">IF(D851&lt;&gt;"OCCUPIED","",SUMIFS('Source - Billing Aug26'!$M$5:$M$773,'Source - Billing Aug26'!$E$5:$E$773,A851,'Source - Billing Aug26'!$B$5:$B$773,Billing_Month,'Source - Billing Aug26'!$H$5:$H$773,"MONTHLY_MOORAGE"))</f>
        <v>0</v>
      </c>
      <c r="Q851" s="39" t="n">
        <f aca="false">IF(D851&lt;&gt;"OCCUPIED","",P851-L851)</f>
        <v>-453</v>
      </c>
      <c r="R851" s="26" t="str">
        <f aca="false">IF(D851&lt;&gt;"OCCUPIED","OUT OF SCOPE",IF(M851=0,"MISSING AUGUST BILL",IF(M851&gt;1,"DUPLICATE BILL",IF(ABS(Q851)&lt;0.01,"MATCH",IF(Q851&gt;0,"OVERBILLED","UNDERBILLED")))))</f>
        <v>MISSING AUGUST BILL</v>
      </c>
      <c r="S851" s="26" t="str">
        <f aca="false">IF(M851=0,"",IFERROR(INDEX('Source - Billing Aug26'!$C$5:$C$773,MATCH(A851,'Source - Billing Aug26'!$E$5:$E$773,0)),""))</f>
        <v/>
      </c>
    </row>
    <row r="852" customFormat="false" ht="15" hidden="false" customHeight="true" outlineLevel="0" collapsed="false">
      <c r="A852" s="26" t="str">
        <f aca="false">'Source - Inventory'!A842</f>
        <v>GW-0506</v>
      </c>
      <c r="B852" s="26" t="str">
        <f aca="false">'Source - Inventory'!B842</f>
        <v>Gullwing</v>
      </c>
      <c r="C852" s="26" t="str">
        <f aca="false">'Source - Inventory'!G842</f>
        <v>OPEN</v>
      </c>
      <c r="D852" s="26" t="str">
        <f aca="false">'Source - Inventory'!J842</f>
        <v>OCCUPIED</v>
      </c>
      <c r="E852" s="26" t="str">
        <f aca="false">'Source - Inventory'!L842</f>
        <v>WL-03615</v>
      </c>
      <c r="F852" s="26" t="str">
        <f aca="false">'Source - Inventory'!M842</f>
        <v>Kathryn Cook</v>
      </c>
      <c r="G852" s="26" t="n">
        <f aca="false">'Source - Inventory'!E842</f>
        <v>45</v>
      </c>
      <c r="H852" s="28" t="n">
        <f aca="false">'Source - Inventory'!O842</f>
        <v>25.2</v>
      </c>
      <c r="I852" s="28" t="n">
        <f aca="false">IF(D852="OCCUPIED",ROUNDUP(H852,0),"")</f>
        <v>26</v>
      </c>
      <c r="J852" s="28" t="n">
        <f aca="false">IF(D852="OCCUPIED",MAX(G852,I852),"")</f>
        <v>45</v>
      </c>
      <c r="K852" s="28" t="n">
        <f aca="false">IF(D852&lt;&gt;"OCCUPIED","",IF(C852="COVERED",Covered_Rate,Open_Rate))</f>
        <v>7.55</v>
      </c>
      <c r="L852" s="39" t="n">
        <f aca="false">IF(D852="OCCUPIED",J852*K852,"")</f>
        <v>339.75</v>
      </c>
      <c r="M852" s="26" t="n">
        <f aca="false">IF(D852&lt;&gt;"OCCUPIED","",COUNTIFS('Source - Billing Aug26'!$E$5:$E$773,A852,'Source - Billing Aug26'!$B$5:$B$773,Billing_Month,'Source - Billing Aug26'!$H$5:$H$773,"MONTHLY_MOORAGE"))</f>
        <v>0</v>
      </c>
      <c r="N852" s="28" t="str">
        <f aca="false">IF(M852=0,"",SUMIFS('Source - Billing Aug26'!$I$5:$I$773,'Source - Billing Aug26'!$E$5:$E$773,A852,'Source - Billing Aug26'!$B$5:$B$773,Billing_Month,'Source - Billing Aug26'!$H$5:$H$773,"MONTHLY_MOORAGE"))</f>
        <v/>
      </c>
      <c r="O852" s="28" t="str">
        <f aca="false">IF(M852=0,"",SUMIFS('Source - Billing Aug26'!$L$5:$L$773,'Source - Billing Aug26'!$E$5:$E$773,A852,'Source - Billing Aug26'!$B$5:$B$773,Billing_Month,'Source - Billing Aug26'!$H$5:$H$773,"MONTHLY_MOORAGE"))</f>
        <v/>
      </c>
      <c r="P852" s="39" t="n">
        <f aca="false">IF(D852&lt;&gt;"OCCUPIED","",SUMIFS('Source - Billing Aug26'!$M$5:$M$773,'Source - Billing Aug26'!$E$5:$E$773,A852,'Source - Billing Aug26'!$B$5:$B$773,Billing_Month,'Source - Billing Aug26'!$H$5:$H$773,"MONTHLY_MOORAGE"))</f>
        <v>0</v>
      </c>
      <c r="Q852" s="39" t="n">
        <f aca="false">IF(D852&lt;&gt;"OCCUPIED","",P852-L852)</f>
        <v>-339.75</v>
      </c>
      <c r="R852" s="26" t="str">
        <f aca="false">IF(D852&lt;&gt;"OCCUPIED","OUT OF SCOPE",IF(M852=0,"MISSING AUGUST BILL",IF(M852&gt;1,"DUPLICATE BILL",IF(ABS(Q852)&lt;0.01,"MATCH",IF(Q852&gt;0,"OVERBILLED","UNDERBILLED")))))</f>
        <v>MISSING AUGUST BILL</v>
      </c>
      <c r="S852" s="26" t="str">
        <f aca="false">IF(M852=0,"",IFERROR(INDEX('Source - Billing Aug26'!$C$5:$C$773,MATCH(A852,'Source - Billing Aug26'!$E$5:$E$773,0)),""))</f>
        <v/>
      </c>
    </row>
    <row r="853" customFormat="false" ht="15" hidden="false" customHeight="true" outlineLevel="0" collapsed="false">
      <c r="A853" s="26" t="str">
        <f aca="false">'Source - Inventory'!A843</f>
        <v>GW-0507</v>
      </c>
      <c r="B853" s="26" t="str">
        <f aca="false">'Source - Inventory'!B843</f>
        <v>Gullwing</v>
      </c>
      <c r="C853" s="26" t="str">
        <f aca="false">'Source - Inventory'!G843</f>
        <v>OPEN</v>
      </c>
      <c r="D853" s="26" t="str">
        <f aca="false">'Source - Inventory'!J843</f>
        <v>OCCUPIED</v>
      </c>
      <c r="E853" s="26" t="str">
        <f aca="false">'Source - Inventory'!L843</f>
        <v>WL-03057</v>
      </c>
      <c r="F853" s="26" t="str">
        <f aca="false">'Source - Inventory'!M843</f>
        <v>Jennifer Stout</v>
      </c>
      <c r="G853" s="26" t="n">
        <f aca="false">'Source - Inventory'!E843</f>
        <v>24</v>
      </c>
      <c r="H853" s="28" t="n">
        <f aca="false">'Source - Inventory'!O843</f>
        <v>38.3</v>
      </c>
      <c r="I853" s="28" t="n">
        <f aca="false">IF(D853="OCCUPIED",ROUNDUP(H853,0),"")</f>
        <v>39</v>
      </c>
      <c r="J853" s="28" t="n">
        <f aca="false">IF(D853="OCCUPIED",MAX(G853,I853),"")</f>
        <v>39</v>
      </c>
      <c r="K853" s="28" t="n">
        <f aca="false">IF(D853&lt;&gt;"OCCUPIED","",IF(C853="COVERED",Covered_Rate,Open_Rate))</f>
        <v>7.55</v>
      </c>
      <c r="L853" s="39" t="n">
        <f aca="false">IF(D853="OCCUPIED",J853*K853,"")</f>
        <v>294.45</v>
      </c>
      <c r="M853" s="26" t="n">
        <f aca="false">IF(D853&lt;&gt;"OCCUPIED","",COUNTIFS('Source - Billing Aug26'!$E$5:$E$773,A853,'Source - Billing Aug26'!$B$5:$B$773,Billing_Month,'Source - Billing Aug26'!$H$5:$H$773,"MONTHLY_MOORAGE"))</f>
        <v>0</v>
      </c>
      <c r="N853" s="28" t="str">
        <f aca="false">IF(M853=0,"",SUMIFS('Source - Billing Aug26'!$I$5:$I$773,'Source - Billing Aug26'!$E$5:$E$773,A853,'Source - Billing Aug26'!$B$5:$B$773,Billing_Month,'Source - Billing Aug26'!$H$5:$H$773,"MONTHLY_MOORAGE"))</f>
        <v/>
      </c>
      <c r="O853" s="28" t="str">
        <f aca="false">IF(M853=0,"",SUMIFS('Source - Billing Aug26'!$L$5:$L$773,'Source - Billing Aug26'!$E$5:$E$773,A853,'Source - Billing Aug26'!$B$5:$B$773,Billing_Month,'Source - Billing Aug26'!$H$5:$H$773,"MONTHLY_MOORAGE"))</f>
        <v/>
      </c>
      <c r="P853" s="39" t="n">
        <f aca="false">IF(D853&lt;&gt;"OCCUPIED","",SUMIFS('Source - Billing Aug26'!$M$5:$M$773,'Source - Billing Aug26'!$E$5:$E$773,A853,'Source - Billing Aug26'!$B$5:$B$773,Billing_Month,'Source - Billing Aug26'!$H$5:$H$773,"MONTHLY_MOORAGE"))</f>
        <v>0</v>
      </c>
      <c r="Q853" s="39" t="n">
        <f aca="false">IF(D853&lt;&gt;"OCCUPIED","",P853-L853)</f>
        <v>-294.45</v>
      </c>
      <c r="R853" s="26" t="str">
        <f aca="false">IF(D853&lt;&gt;"OCCUPIED","OUT OF SCOPE",IF(M853=0,"MISSING AUGUST BILL",IF(M853&gt;1,"DUPLICATE BILL",IF(ABS(Q853)&lt;0.01,"MATCH",IF(Q853&gt;0,"OVERBILLED","UNDERBILLED")))))</f>
        <v>MISSING AUGUST BILL</v>
      </c>
      <c r="S853" s="26" t="str">
        <f aca="false">IF(M853=0,"",IFERROR(INDEX('Source - Billing Aug26'!$C$5:$C$773,MATCH(A853,'Source - Billing Aug26'!$E$5:$E$773,0)),""))</f>
        <v/>
      </c>
    </row>
    <row r="854" customFormat="false" ht="15" hidden="false" customHeight="true" outlineLevel="0" collapsed="false">
      <c r="A854" s="26" t="str">
        <f aca="false">'Source - Inventory'!A844</f>
        <v>GW-0508</v>
      </c>
      <c r="B854" s="26" t="str">
        <f aca="false">'Source - Inventory'!B844</f>
        <v>Gullwing</v>
      </c>
      <c r="C854" s="26" t="str">
        <f aca="false">'Source - Inventory'!G844</f>
        <v>OPEN</v>
      </c>
      <c r="D854" s="26" t="str">
        <f aca="false">'Source - Inventory'!J844</f>
        <v>OCCUPIED</v>
      </c>
      <c r="E854" s="26" t="str">
        <f aca="false">'Source - Inventory'!L844</f>
        <v>WL-03692</v>
      </c>
      <c r="F854" s="26" t="str">
        <f aca="false">'Source - Inventory'!M844</f>
        <v>Warren Wilkins</v>
      </c>
      <c r="G854" s="26" t="n">
        <f aca="false">'Source - Inventory'!E844</f>
        <v>70</v>
      </c>
      <c r="H854" s="28" t="n">
        <f aca="false">'Source - Inventory'!O844</f>
        <v>25.9</v>
      </c>
      <c r="I854" s="28" t="n">
        <f aca="false">IF(D854="OCCUPIED",ROUNDUP(H854,0),"")</f>
        <v>26</v>
      </c>
      <c r="J854" s="28" t="n">
        <f aca="false">IF(D854="OCCUPIED",MAX(G854,I854),"")</f>
        <v>70</v>
      </c>
      <c r="K854" s="28" t="n">
        <f aca="false">IF(D854&lt;&gt;"OCCUPIED","",IF(C854="COVERED",Covered_Rate,Open_Rate))</f>
        <v>7.55</v>
      </c>
      <c r="L854" s="39" t="n">
        <f aca="false">IF(D854="OCCUPIED",J854*K854,"")</f>
        <v>528.5</v>
      </c>
      <c r="M854" s="26" t="n">
        <f aca="false">IF(D854&lt;&gt;"OCCUPIED","",COUNTIFS('Source - Billing Aug26'!$E$5:$E$773,A854,'Source - Billing Aug26'!$B$5:$B$773,Billing_Month,'Source - Billing Aug26'!$H$5:$H$773,"MONTHLY_MOORAGE"))</f>
        <v>0</v>
      </c>
      <c r="N854" s="28" t="str">
        <f aca="false">IF(M854=0,"",SUMIFS('Source - Billing Aug26'!$I$5:$I$773,'Source - Billing Aug26'!$E$5:$E$773,A854,'Source - Billing Aug26'!$B$5:$B$773,Billing_Month,'Source - Billing Aug26'!$H$5:$H$773,"MONTHLY_MOORAGE"))</f>
        <v/>
      </c>
      <c r="O854" s="28" t="str">
        <f aca="false">IF(M854=0,"",SUMIFS('Source - Billing Aug26'!$L$5:$L$773,'Source - Billing Aug26'!$E$5:$E$773,A854,'Source - Billing Aug26'!$B$5:$B$773,Billing_Month,'Source - Billing Aug26'!$H$5:$H$773,"MONTHLY_MOORAGE"))</f>
        <v/>
      </c>
      <c r="P854" s="39" t="n">
        <f aca="false">IF(D854&lt;&gt;"OCCUPIED","",SUMIFS('Source - Billing Aug26'!$M$5:$M$773,'Source - Billing Aug26'!$E$5:$E$773,A854,'Source - Billing Aug26'!$B$5:$B$773,Billing_Month,'Source - Billing Aug26'!$H$5:$H$773,"MONTHLY_MOORAGE"))</f>
        <v>0</v>
      </c>
      <c r="Q854" s="39" t="n">
        <f aca="false">IF(D854&lt;&gt;"OCCUPIED","",P854-L854)</f>
        <v>-528.5</v>
      </c>
      <c r="R854" s="26" t="str">
        <f aca="false">IF(D854&lt;&gt;"OCCUPIED","OUT OF SCOPE",IF(M854=0,"MISSING AUGUST BILL",IF(M854&gt;1,"DUPLICATE BILL",IF(ABS(Q854)&lt;0.01,"MATCH",IF(Q854&gt;0,"OVERBILLED","UNDERBILLED")))))</f>
        <v>MISSING AUGUST BILL</v>
      </c>
      <c r="S854" s="26" t="str">
        <f aca="false">IF(M854=0,"",IFERROR(INDEX('Source - Billing Aug26'!$C$5:$C$773,MATCH(A854,'Source - Billing Aug26'!$E$5:$E$773,0)),""))</f>
        <v/>
      </c>
    </row>
    <row r="855" customFormat="false" ht="15" hidden="false" customHeight="true" outlineLevel="0" collapsed="false">
      <c r="A855" s="26" t="str">
        <f aca="false">'Source - Inventory'!A845</f>
        <v>GW-0509</v>
      </c>
      <c r="B855" s="26" t="str">
        <f aca="false">'Source - Inventory'!B845</f>
        <v>Gullwing</v>
      </c>
      <c r="C855" s="26" t="str">
        <f aca="false">'Source - Inventory'!G845</f>
        <v>OPEN</v>
      </c>
      <c r="D855" s="26" t="str">
        <f aca="false">'Source - Inventory'!J845</f>
        <v>OCCUPIED</v>
      </c>
      <c r="E855" s="26" t="str">
        <f aca="false">'Source - Inventory'!L845</f>
        <v>WL-03850</v>
      </c>
      <c r="F855" s="26" t="str">
        <f aca="false">'Source - Inventory'!M845</f>
        <v>Teresa Greer</v>
      </c>
      <c r="G855" s="26" t="n">
        <f aca="false">'Source - Inventory'!E845</f>
        <v>45</v>
      </c>
      <c r="H855" s="28" t="n">
        <f aca="false">'Source - Inventory'!O845</f>
        <v>35.6</v>
      </c>
      <c r="I855" s="28" t="n">
        <f aca="false">IF(D855="OCCUPIED",ROUNDUP(H855,0),"")</f>
        <v>36</v>
      </c>
      <c r="J855" s="28" t="n">
        <f aca="false">IF(D855="OCCUPIED",MAX(G855,I855),"")</f>
        <v>45</v>
      </c>
      <c r="K855" s="28" t="n">
        <f aca="false">IF(D855&lt;&gt;"OCCUPIED","",IF(C855="COVERED",Covered_Rate,Open_Rate))</f>
        <v>7.55</v>
      </c>
      <c r="L855" s="39" t="n">
        <f aca="false">IF(D855="OCCUPIED",J855*K855,"")</f>
        <v>339.75</v>
      </c>
      <c r="M855" s="26" t="n">
        <f aca="false">IF(D855&lt;&gt;"OCCUPIED","",COUNTIFS('Source - Billing Aug26'!$E$5:$E$773,A855,'Source - Billing Aug26'!$B$5:$B$773,Billing_Month,'Source - Billing Aug26'!$H$5:$H$773,"MONTHLY_MOORAGE"))</f>
        <v>0</v>
      </c>
      <c r="N855" s="28" t="str">
        <f aca="false">IF(M855=0,"",SUMIFS('Source - Billing Aug26'!$I$5:$I$773,'Source - Billing Aug26'!$E$5:$E$773,A855,'Source - Billing Aug26'!$B$5:$B$773,Billing_Month,'Source - Billing Aug26'!$H$5:$H$773,"MONTHLY_MOORAGE"))</f>
        <v/>
      </c>
      <c r="O855" s="28" t="str">
        <f aca="false">IF(M855=0,"",SUMIFS('Source - Billing Aug26'!$L$5:$L$773,'Source - Billing Aug26'!$E$5:$E$773,A855,'Source - Billing Aug26'!$B$5:$B$773,Billing_Month,'Source - Billing Aug26'!$H$5:$H$773,"MONTHLY_MOORAGE"))</f>
        <v/>
      </c>
      <c r="P855" s="39" t="n">
        <f aca="false">IF(D855&lt;&gt;"OCCUPIED","",SUMIFS('Source - Billing Aug26'!$M$5:$M$773,'Source - Billing Aug26'!$E$5:$E$773,A855,'Source - Billing Aug26'!$B$5:$B$773,Billing_Month,'Source - Billing Aug26'!$H$5:$H$773,"MONTHLY_MOORAGE"))</f>
        <v>0</v>
      </c>
      <c r="Q855" s="39" t="n">
        <f aca="false">IF(D855&lt;&gt;"OCCUPIED","",P855-L855)</f>
        <v>-339.75</v>
      </c>
      <c r="R855" s="26" t="str">
        <f aca="false">IF(D855&lt;&gt;"OCCUPIED","OUT OF SCOPE",IF(M855=0,"MISSING AUGUST BILL",IF(M855&gt;1,"DUPLICATE BILL",IF(ABS(Q855)&lt;0.01,"MATCH",IF(Q855&gt;0,"OVERBILLED","UNDERBILLED")))))</f>
        <v>MISSING AUGUST BILL</v>
      </c>
      <c r="S855" s="26" t="str">
        <f aca="false">IF(M855=0,"",IFERROR(INDEX('Source - Billing Aug26'!$C$5:$C$773,MATCH(A855,'Source - Billing Aug26'!$E$5:$E$773,0)),""))</f>
        <v/>
      </c>
    </row>
    <row r="856" customFormat="false" ht="15" hidden="false" customHeight="true" outlineLevel="0" collapsed="false">
      <c r="A856" s="26" t="str">
        <f aca="false">'Source - Inventory'!A846</f>
        <v>GW-0510</v>
      </c>
      <c r="B856" s="26" t="str">
        <f aca="false">'Source - Inventory'!B846</f>
        <v>Gullwing</v>
      </c>
      <c r="C856" s="26" t="str">
        <f aca="false">'Source - Inventory'!G846</f>
        <v>OPEN</v>
      </c>
      <c r="D856" s="26" t="str">
        <f aca="false">'Source - Inventory'!J846</f>
        <v>MAINTENANCE</v>
      </c>
      <c r="E856" s="26" t="n">
        <f aca="false">'Source - Inventory'!L846</f>
        <v>0</v>
      </c>
      <c r="F856" s="26" t="n">
        <f aca="false">'Source - Inventory'!M846</f>
        <v>0</v>
      </c>
      <c r="G856" s="26" t="n">
        <f aca="false">'Source - Inventory'!E846</f>
        <v>24</v>
      </c>
      <c r="H856" s="28" t="n">
        <f aca="false">'Source - Inventory'!O846</f>
        <v>0</v>
      </c>
      <c r="I856" s="28" t="str">
        <f aca="false">IF(D856="OCCUPIED",ROUNDUP(H856,0),"")</f>
        <v/>
      </c>
      <c r="J856" s="28" t="str">
        <f aca="false">IF(D856="OCCUPIED",MAX(G856,I856),"")</f>
        <v/>
      </c>
      <c r="K856" s="28" t="str">
        <f aca="false">IF(D856&lt;&gt;"OCCUPIED","",IF(C856="COVERED",Covered_Rate,Open_Rate))</f>
        <v/>
      </c>
      <c r="L856" s="39" t="str">
        <f aca="false">IF(D856="OCCUPIED",J856*K856,"")</f>
        <v/>
      </c>
      <c r="M856" s="26" t="str">
        <f aca="false">IF(D856&lt;&gt;"OCCUPIED","",COUNTIFS('Source - Billing Aug26'!$E$5:$E$773,A856,'Source - Billing Aug26'!$B$5:$B$773,Billing_Month,'Source - Billing Aug26'!$H$5:$H$773,"MONTHLY_MOORAGE"))</f>
        <v/>
      </c>
      <c r="N856" s="28" t="n">
        <f aca="false">IF(M856=0,"",SUMIFS('Source - Billing Aug26'!$I$5:$I$773,'Source - Billing Aug26'!$E$5:$E$773,A856,'Source - Billing Aug26'!$B$5:$B$773,Billing_Month,'Source - Billing Aug26'!$H$5:$H$773,"MONTHLY_MOORAGE"))</f>
        <v>0</v>
      </c>
      <c r="O856" s="28" t="n">
        <f aca="false">IF(M856=0,"",SUMIFS('Source - Billing Aug26'!$L$5:$L$773,'Source - Billing Aug26'!$E$5:$E$773,A856,'Source - Billing Aug26'!$B$5:$B$773,Billing_Month,'Source - Billing Aug26'!$H$5:$H$773,"MONTHLY_MOORAGE"))</f>
        <v>0</v>
      </c>
      <c r="P856" s="39" t="str">
        <f aca="false">IF(D856&lt;&gt;"OCCUPIED","",SUMIFS('Source - Billing Aug26'!$M$5:$M$773,'Source - Billing Aug26'!$E$5:$E$773,A856,'Source - Billing Aug26'!$B$5:$B$773,Billing_Month,'Source - Billing Aug26'!$H$5:$H$773,"MONTHLY_MOORAGE"))</f>
        <v/>
      </c>
      <c r="Q856" s="39" t="str">
        <f aca="false">IF(D856&lt;&gt;"OCCUPIED","",P856-L856)</f>
        <v/>
      </c>
      <c r="R856" s="26" t="str">
        <f aca="false">IF(D856&lt;&gt;"OCCUPIED","OUT OF SCOPE",IF(M856=0,"MISSING AUGUST BILL",IF(M856&gt;1,"DUPLICATE BILL",IF(ABS(Q856)&lt;0.01,"MATCH",IF(Q856&gt;0,"OVERBILLED","UNDERBILLED")))))</f>
        <v>OUT OF SCOPE</v>
      </c>
      <c r="S856" s="26" t="str">
        <f aca="false">IF(M856=0,"",IFERROR(INDEX('Source - Billing Aug26'!$C$5:$C$773,MATCH(A856,'Source - Billing Aug26'!$E$5:$E$773,0)),""))</f>
        <v/>
      </c>
    </row>
    <row r="857" customFormat="false" ht="15" hidden="false" customHeight="true" outlineLevel="0" collapsed="false">
      <c r="A857" s="26" t="str">
        <f aca="false">'Source - Inventory'!A847</f>
        <v>GW-0511</v>
      </c>
      <c r="B857" s="26" t="str">
        <f aca="false">'Source - Inventory'!B847</f>
        <v>Gullwing</v>
      </c>
      <c r="C857" s="26" t="str">
        <f aca="false">'Source - Inventory'!G847</f>
        <v>OPEN</v>
      </c>
      <c r="D857" s="26" t="str">
        <f aca="false">'Source - Inventory'!J847</f>
        <v>OCCUPIED</v>
      </c>
      <c r="E857" s="26" t="str">
        <f aca="false">'Source - Inventory'!L847</f>
        <v>WL-02804</v>
      </c>
      <c r="F857" s="26" t="str">
        <f aca="false">'Source - Inventory'!M847</f>
        <v>Danny Jones</v>
      </c>
      <c r="G857" s="26" t="n">
        <f aca="false">'Source - Inventory'!E847</f>
        <v>70</v>
      </c>
      <c r="H857" s="28" t="n">
        <f aca="false">'Source - Inventory'!O847</f>
        <v>28.7</v>
      </c>
      <c r="I857" s="28" t="n">
        <f aca="false">IF(D857="OCCUPIED",ROUNDUP(H857,0),"")</f>
        <v>29</v>
      </c>
      <c r="J857" s="28" t="n">
        <f aca="false">IF(D857="OCCUPIED",MAX(G857,I857),"")</f>
        <v>70</v>
      </c>
      <c r="K857" s="28" t="n">
        <f aca="false">IF(D857&lt;&gt;"OCCUPIED","",IF(C857="COVERED",Covered_Rate,Open_Rate))</f>
        <v>7.55</v>
      </c>
      <c r="L857" s="39" t="n">
        <f aca="false">IF(D857="OCCUPIED",J857*K857,"")</f>
        <v>528.5</v>
      </c>
      <c r="M857" s="26" t="n">
        <f aca="false">IF(D857&lt;&gt;"OCCUPIED","",COUNTIFS('Source - Billing Aug26'!$E$5:$E$773,A857,'Source - Billing Aug26'!$B$5:$B$773,Billing_Month,'Source - Billing Aug26'!$H$5:$H$773,"MONTHLY_MOORAGE"))</f>
        <v>0</v>
      </c>
      <c r="N857" s="28" t="str">
        <f aca="false">IF(M857=0,"",SUMIFS('Source - Billing Aug26'!$I$5:$I$773,'Source - Billing Aug26'!$E$5:$E$773,A857,'Source - Billing Aug26'!$B$5:$B$773,Billing_Month,'Source - Billing Aug26'!$H$5:$H$773,"MONTHLY_MOORAGE"))</f>
        <v/>
      </c>
      <c r="O857" s="28" t="str">
        <f aca="false">IF(M857=0,"",SUMIFS('Source - Billing Aug26'!$L$5:$L$773,'Source - Billing Aug26'!$E$5:$E$773,A857,'Source - Billing Aug26'!$B$5:$B$773,Billing_Month,'Source - Billing Aug26'!$H$5:$H$773,"MONTHLY_MOORAGE"))</f>
        <v/>
      </c>
      <c r="P857" s="39" t="n">
        <f aca="false">IF(D857&lt;&gt;"OCCUPIED","",SUMIFS('Source - Billing Aug26'!$M$5:$M$773,'Source - Billing Aug26'!$E$5:$E$773,A857,'Source - Billing Aug26'!$B$5:$B$773,Billing_Month,'Source - Billing Aug26'!$H$5:$H$773,"MONTHLY_MOORAGE"))</f>
        <v>0</v>
      </c>
      <c r="Q857" s="39" t="n">
        <f aca="false">IF(D857&lt;&gt;"OCCUPIED","",P857-L857)</f>
        <v>-528.5</v>
      </c>
      <c r="R857" s="26" t="str">
        <f aca="false">IF(D857&lt;&gt;"OCCUPIED","OUT OF SCOPE",IF(M857=0,"MISSING AUGUST BILL",IF(M857&gt;1,"DUPLICATE BILL",IF(ABS(Q857)&lt;0.01,"MATCH",IF(Q857&gt;0,"OVERBILLED","UNDERBILLED")))))</f>
        <v>MISSING AUGUST BILL</v>
      </c>
      <c r="S857" s="26" t="str">
        <f aca="false">IF(M857=0,"",IFERROR(INDEX('Source - Billing Aug26'!$C$5:$C$773,MATCH(A857,'Source - Billing Aug26'!$E$5:$E$773,0)),""))</f>
        <v/>
      </c>
    </row>
    <row r="858" customFormat="false" ht="15" hidden="false" customHeight="true" outlineLevel="0" collapsed="false">
      <c r="A858" s="26" t="str">
        <f aca="false">'Source - Inventory'!A848</f>
        <v>GW-0512</v>
      </c>
      <c r="B858" s="26" t="str">
        <f aca="false">'Source - Inventory'!B848</f>
        <v>Gullwing</v>
      </c>
      <c r="C858" s="26" t="str">
        <f aca="false">'Source - Inventory'!G848</f>
        <v>OPEN</v>
      </c>
      <c r="D858" s="26" t="str">
        <f aca="false">'Source - Inventory'!J848</f>
        <v>OCCUPIED</v>
      </c>
      <c r="E858" s="26" t="str">
        <f aca="false">'Source - Inventory'!L848</f>
        <v>WL-03869</v>
      </c>
      <c r="F858" s="26" t="str">
        <f aca="false">'Source - Inventory'!M848</f>
        <v>Seth Raymond</v>
      </c>
      <c r="G858" s="26" t="n">
        <f aca="false">'Source - Inventory'!E848</f>
        <v>32</v>
      </c>
      <c r="H858" s="28" t="n">
        <f aca="false">'Source - Inventory'!O848</f>
        <v>37</v>
      </c>
      <c r="I858" s="28" t="n">
        <f aca="false">IF(D858="OCCUPIED",ROUNDUP(H858,0),"")</f>
        <v>37</v>
      </c>
      <c r="J858" s="28" t="n">
        <f aca="false">IF(D858="OCCUPIED",MAX(G858,I858),"")</f>
        <v>37</v>
      </c>
      <c r="K858" s="28" t="n">
        <f aca="false">IF(D858&lt;&gt;"OCCUPIED","",IF(C858="COVERED",Covered_Rate,Open_Rate))</f>
        <v>7.55</v>
      </c>
      <c r="L858" s="39" t="n">
        <f aca="false">IF(D858="OCCUPIED",J858*K858,"")</f>
        <v>279.35</v>
      </c>
      <c r="M858" s="26" t="n">
        <f aca="false">IF(D858&lt;&gt;"OCCUPIED","",COUNTIFS('Source - Billing Aug26'!$E$5:$E$773,A858,'Source - Billing Aug26'!$B$5:$B$773,Billing_Month,'Source - Billing Aug26'!$H$5:$H$773,"MONTHLY_MOORAGE"))</f>
        <v>0</v>
      </c>
      <c r="N858" s="28" t="str">
        <f aca="false">IF(M858=0,"",SUMIFS('Source - Billing Aug26'!$I$5:$I$773,'Source - Billing Aug26'!$E$5:$E$773,A858,'Source - Billing Aug26'!$B$5:$B$773,Billing_Month,'Source - Billing Aug26'!$H$5:$H$773,"MONTHLY_MOORAGE"))</f>
        <v/>
      </c>
      <c r="O858" s="28" t="str">
        <f aca="false">IF(M858=0,"",SUMIFS('Source - Billing Aug26'!$L$5:$L$773,'Source - Billing Aug26'!$E$5:$E$773,A858,'Source - Billing Aug26'!$B$5:$B$773,Billing_Month,'Source - Billing Aug26'!$H$5:$H$773,"MONTHLY_MOORAGE"))</f>
        <v/>
      </c>
      <c r="P858" s="39" t="n">
        <f aca="false">IF(D858&lt;&gt;"OCCUPIED","",SUMIFS('Source - Billing Aug26'!$M$5:$M$773,'Source - Billing Aug26'!$E$5:$E$773,A858,'Source - Billing Aug26'!$B$5:$B$773,Billing_Month,'Source - Billing Aug26'!$H$5:$H$773,"MONTHLY_MOORAGE"))</f>
        <v>0</v>
      </c>
      <c r="Q858" s="39" t="n">
        <f aca="false">IF(D858&lt;&gt;"OCCUPIED","",P858-L858)</f>
        <v>-279.35</v>
      </c>
      <c r="R858" s="26" t="str">
        <f aca="false">IF(D858&lt;&gt;"OCCUPIED","OUT OF SCOPE",IF(M858=0,"MISSING AUGUST BILL",IF(M858&gt;1,"DUPLICATE BILL",IF(ABS(Q858)&lt;0.01,"MATCH",IF(Q858&gt;0,"OVERBILLED","UNDERBILLED")))))</f>
        <v>MISSING AUGUST BILL</v>
      </c>
      <c r="S858" s="26" t="str">
        <f aca="false">IF(M858=0,"",IFERROR(INDEX('Source - Billing Aug26'!$C$5:$C$773,MATCH(A858,'Source - Billing Aug26'!$E$5:$E$773,0)),""))</f>
        <v/>
      </c>
    </row>
    <row r="859" customFormat="false" ht="15" hidden="false" customHeight="true" outlineLevel="0" collapsed="false">
      <c r="A859" s="26" t="str">
        <f aca="false">'Source - Inventory'!A849</f>
        <v>GW-0513</v>
      </c>
      <c r="B859" s="26" t="str">
        <f aca="false">'Source - Inventory'!B849</f>
        <v>Gullwing</v>
      </c>
      <c r="C859" s="26" t="str">
        <f aca="false">'Source - Inventory'!G849</f>
        <v>OPEN</v>
      </c>
      <c r="D859" s="26" t="str">
        <f aca="false">'Source - Inventory'!J849</f>
        <v>OCCUPIED</v>
      </c>
      <c r="E859" s="26" t="str">
        <f aca="false">'Source - Inventory'!L849</f>
        <v>WL-03045</v>
      </c>
      <c r="F859" s="26" t="str">
        <f aca="false">'Source - Inventory'!M849</f>
        <v>Karen Davis</v>
      </c>
      <c r="G859" s="26" t="n">
        <f aca="false">'Source - Inventory'!E849</f>
        <v>32</v>
      </c>
      <c r="H859" s="28" t="n">
        <f aca="false">'Source - Inventory'!O849</f>
        <v>51.6</v>
      </c>
      <c r="I859" s="28" t="n">
        <f aca="false">IF(D859="OCCUPIED",ROUNDUP(H859,0),"")</f>
        <v>52</v>
      </c>
      <c r="J859" s="28" t="n">
        <f aca="false">IF(D859="OCCUPIED",MAX(G859,I859),"")</f>
        <v>52</v>
      </c>
      <c r="K859" s="28" t="n">
        <f aca="false">IF(D859&lt;&gt;"OCCUPIED","",IF(C859="COVERED",Covered_Rate,Open_Rate))</f>
        <v>7.55</v>
      </c>
      <c r="L859" s="39" t="n">
        <f aca="false">IF(D859="OCCUPIED",J859*K859,"")</f>
        <v>392.6</v>
      </c>
      <c r="M859" s="26" t="n">
        <f aca="false">IF(D859&lt;&gt;"OCCUPIED","",COUNTIFS('Source - Billing Aug26'!$E$5:$E$773,A859,'Source - Billing Aug26'!$B$5:$B$773,Billing_Month,'Source - Billing Aug26'!$H$5:$H$773,"MONTHLY_MOORAGE"))</f>
        <v>0</v>
      </c>
      <c r="N859" s="28" t="str">
        <f aca="false">IF(M859=0,"",SUMIFS('Source - Billing Aug26'!$I$5:$I$773,'Source - Billing Aug26'!$E$5:$E$773,A859,'Source - Billing Aug26'!$B$5:$B$773,Billing_Month,'Source - Billing Aug26'!$H$5:$H$773,"MONTHLY_MOORAGE"))</f>
        <v/>
      </c>
      <c r="O859" s="28" t="str">
        <f aca="false">IF(M859=0,"",SUMIFS('Source - Billing Aug26'!$L$5:$L$773,'Source - Billing Aug26'!$E$5:$E$773,A859,'Source - Billing Aug26'!$B$5:$B$773,Billing_Month,'Source - Billing Aug26'!$H$5:$H$773,"MONTHLY_MOORAGE"))</f>
        <v/>
      </c>
      <c r="P859" s="39" t="n">
        <f aca="false">IF(D859&lt;&gt;"OCCUPIED","",SUMIFS('Source - Billing Aug26'!$M$5:$M$773,'Source - Billing Aug26'!$E$5:$E$773,A859,'Source - Billing Aug26'!$B$5:$B$773,Billing_Month,'Source - Billing Aug26'!$H$5:$H$773,"MONTHLY_MOORAGE"))</f>
        <v>0</v>
      </c>
      <c r="Q859" s="39" t="n">
        <f aca="false">IF(D859&lt;&gt;"OCCUPIED","",P859-L859)</f>
        <v>-392.6</v>
      </c>
      <c r="R859" s="26" t="str">
        <f aca="false">IF(D859&lt;&gt;"OCCUPIED","OUT OF SCOPE",IF(M859=0,"MISSING AUGUST BILL",IF(M859&gt;1,"DUPLICATE BILL",IF(ABS(Q859)&lt;0.01,"MATCH",IF(Q859&gt;0,"OVERBILLED","UNDERBILLED")))))</f>
        <v>MISSING AUGUST BILL</v>
      </c>
      <c r="S859" s="26" t="str">
        <f aca="false">IF(M859=0,"",IFERROR(INDEX('Source - Billing Aug26'!$C$5:$C$773,MATCH(A859,'Source - Billing Aug26'!$E$5:$E$773,0)),""))</f>
        <v/>
      </c>
    </row>
    <row r="860" customFormat="false" ht="15" hidden="false" customHeight="true" outlineLevel="0" collapsed="false">
      <c r="A860" s="26" t="str">
        <f aca="false">'Source - Inventory'!A850</f>
        <v>GW-0514</v>
      </c>
      <c r="B860" s="26" t="str">
        <f aca="false">'Source - Inventory'!B850</f>
        <v>Gullwing</v>
      </c>
      <c r="C860" s="26" t="str">
        <f aca="false">'Source - Inventory'!G850</f>
        <v>OPEN</v>
      </c>
      <c r="D860" s="26" t="str">
        <f aca="false">'Source - Inventory'!J850</f>
        <v>OCCUPIED</v>
      </c>
      <c r="E860" s="26" t="str">
        <f aca="false">'Source - Inventory'!L850</f>
        <v>WL-03143</v>
      </c>
      <c r="F860" s="26" t="str">
        <f aca="false">'Source - Inventory'!M850</f>
        <v>Timothy Jennings</v>
      </c>
      <c r="G860" s="26" t="n">
        <f aca="false">'Source - Inventory'!E850</f>
        <v>40</v>
      </c>
      <c r="H860" s="28" t="n">
        <f aca="false">'Source - Inventory'!O850</f>
        <v>32.5</v>
      </c>
      <c r="I860" s="28" t="n">
        <f aca="false">IF(D860="OCCUPIED",ROUNDUP(H860,0),"")</f>
        <v>33</v>
      </c>
      <c r="J860" s="28" t="n">
        <f aca="false">IF(D860="OCCUPIED",MAX(G860,I860),"")</f>
        <v>40</v>
      </c>
      <c r="K860" s="28" t="n">
        <f aca="false">IF(D860&lt;&gt;"OCCUPIED","",IF(C860="COVERED",Covered_Rate,Open_Rate))</f>
        <v>7.55</v>
      </c>
      <c r="L860" s="39" t="n">
        <f aca="false">IF(D860="OCCUPIED",J860*K860,"")</f>
        <v>302</v>
      </c>
      <c r="M860" s="26" t="n">
        <f aca="false">IF(D860&lt;&gt;"OCCUPIED","",COUNTIFS('Source - Billing Aug26'!$E$5:$E$773,A860,'Source - Billing Aug26'!$B$5:$B$773,Billing_Month,'Source - Billing Aug26'!$H$5:$H$773,"MONTHLY_MOORAGE"))</f>
        <v>0</v>
      </c>
      <c r="N860" s="28" t="str">
        <f aca="false">IF(M860=0,"",SUMIFS('Source - Billing Aug26'!$I$5:$I$773,'Source - Billing Aug26'!$E$5:$E$773,A860,'Source - Billing Aug26'!$B$5:$B$773,Billing_Month,'Source - Billing Aug26'!$H$5:$H$773,"MONTHLY_MOORAGE"))</f>
        <v/>
      </c>
      <c r="O860" s="28" t="str">
        <f aca="false">IF(M860=0,"",SUMIFS('Source - Billing Aug26'!$L$5:$L$773,'Source - Billing Aug26'!$E$5:$E$773,A860,'Source - Billing Aug26'!$B$5:$B$773,Billing_Month,'Source - Billing Aug26'!$H$5:$H$773,"MONTHLY_MOORAGE"))</f>
        <v/>
      </c>
      <c r="P860" s="39" t="n">
        <f aca="false">IF(D860&lt;&gt;"OCCUPIED","",SUMIFS('Source - Billing Aug26'!$M$5:$M$773,'Source - Billing Aug26'!$E$5:$E$773,A860,'Source - Billing Aug26'!$B$5:$B$773,Billing_Month,'Source - Billing Aug26'!$H$5:$H$773,"MONTHLY_MOORAGE"))</f>
        <v>0</v>
      </c>
      <c r="Q860" s="39" t="n">
        <f aca="false">IF(D860&lt;&gt;"OCCUPIED","",P860-L860)</f>
        <v>-302</v>
      </c>
      <c r="R860" s="26" t="str">
        <f aca="false">IF(D860&lt;&gt;"OCCUPIED","OUT OF SCOPE",IF(M860=0,"MISSING AUGUST BILL",IF(M860&gt;1,"DUPLICATE BILL",IF(ABS(Q860)&lt;0.01,"MATCH",IF(Q860&gt;0,"OVERBILLED","UNDERBILLED")))))</f>
        <v>MISSING AUGUST BILL</v>
      </c>
      <c r="S860" s="26" t="str">
        <f aca="false">IF(M860=0,"",IFERROR(INDEX('Source - Billing Aug26'!$C$5:$C$773,MATCH(A860,'Source - Billing Aug26'!$E$5:$E$773,0)),""))</f>
        <v/>
      </c>
    </row>
    <row r="861" customFormat="false" ht="15" hidden="false" customHeight="true" outlineLevel="0" collapsed="false">
      <c r="A861" s="26" t="str">
        <f aca="false">'Source - Inventory'!A851</f>
        <v>GW-0515</v>
      </c>
      <c r="B861" s="26" t="str">
        <f aca="false">'Source - Inventory'!B851</f>
        <v>Gullwing</v>
      </c>
      <c r="C861" s="26" t="str">
        <f aca="false">'Source - Inventory'!G851</f>
        <v>OPEN</v>
      </c>
      <c r="D861" s="26" t="str">
        <f aca="false">'Source - Inventory'!J851</f>
        <v>OCCUPIED</v>
      </c>
      <c r="E861" s="26" t="str">
        <f aca="false">'Source - Inventory'!L851</f>
        <v>WL-02025</v>
      </c>
      <c r="F861" s="26" t="str">
        <f aca="false">'Source - Inventory'!M851</f>
        <v>Haley Johnson</v>
      </c>
      <c r="G861" s="26" t="n">
        <f aca="false">'Source - Inventory'!E851</f>
        <v>32</v>
      </c>
      <c r="H861" s="28" t="n">
        <f aca="false">'Source - Inventory'!O851</f>
        <v>18.1</v>
      </c>
      <c r="I861" s="28" t="n">
        <f aca="false">IF(D861="OCCUPIED",ROUNDUP(H861,0),"")</f>
        <v>19</v>
      </c>
      <c r="J861" s="28" t="n">
        <f aca="false">IF(D861="OCCUPIED",MAX(G861,I861),"")</f>
        <v>32</v>
      </c>
      <c r="K861" s="28" t="n">
        <f aca="false">IF(D861&lt;&gt;"OCCUPIED","",IF(C861="COVERED",Covered_Rate,Open_Rate))</f>
        <v>7.55</v>
      </c>
      <c r="L861" s="39" t="n">
        <f aca="false">IF(D861="OCCUPIED",J861*K861,"")</f>
        <v>241.6</v>
      </c>
      <c r="M861" s="26" t="n">
        <f aca="false">IF(D861&lt;&gt;"OCCUPIED","",COUNTIFS('Source - Billing Aug26'!$E$5:$E$773,A861,'Source - Billing Aug26'!$B$5:$B$773,Billing_Month,'Source - Billing Aug26'!$H$5:$H$773,"MONTHLY_MOORAGE"))</f>
        <v>0</v>
      </c>
      <c r="N861" s="28" t="str">
        <f aca="false">IF(M861=0,"",SUMIFS('Source - Billing Aug26'!$I$5:$I$773,'Source - Billing Aug26'!$E$5:$E$773,A861,'Source - Billing Aug26'!$B$5:$B$773,Billing_Month,'Source - Billing Aug26'!$H$5:$H$773,"MONTHLY_MOORAGE"))</f>
        <v/>
      </c>
      <c r="O861" s="28" t="str">
        <f aca="false">IF(M861=0,"",SUMIFS('Source - Billing Aug26'!$L$5:$L$773,'Source - Billing Aug26'!$E$5:$E$773,A861,'Source - Billing Aug26'!$B$5:$B$773,Billing_Month,'Source - Billing Aug26'!$H$5:$H$773,"MONTHLY_MOORAGE"))</f>
        <v/>
      </c>
      <c r="P861" s="39" t="n">
        <f aca="false">IF(D861&lt;&gt;"OCCUPIED","",SUMIFS('Source - Billing Aug26'!$M$5:$M$773,'Source - Billing Aug26'!$E$5:$E$773,A861,'Source - Billing Aug26'!$B$5:$B$773,Billing_Month,'Source - Billing Aug26'!$H$5:$H$773,"MONTHLY_MOORAGE"))</f>
        <v>0</v>
      </c>
      <c r="Q861" s="39" t="n">
        <f aca="false">IF(D861&lt;&gt;"OCCUPIED","",P861-L861)</f>
        <v>-241.6</v>
      </c>
      <c r="R861" s="26" t="str">
        <f aca="false">IF(D861&lt;&gt;"OCCUPIED","OUT OF SCOPE",IF(M861=0,"MISSING AUGUST BILL",IF(M861&gt;1,"DUPLICATE BILL",IF(ABS(Q861)&lt;0.01,"MATCH",IF(Q861&gt;0,"OVERBILLED","UNDERBILLED")))))</f>
        <v>MISSING AUGUST BILL</v>
      </c>
      <c r="S861" s="26" t="str">
        <f aca="false">IF(M861=0,"",IFERROR(INDEX('Source - Billing Aug26'!$C$5:$C$773,MATCH(A861,'Source - Billing Aug26'!$E$5:$E$773,0)),""))</f>
        <v/>
      </c>
    </row>
    <row r="862" customFormat="false" ht="15" hidden="false" customHeight="true" outlineLevel="0" collapsed="false">
      <c r="A862" s="26" t="str">
        <f aca="false">'Source - Inventory'!A852</f>
        <v>GW-0516</v>
      </c>
      <c r="B862" s="26" t="str">
        <f aca="false">'Source - Inventory'!B852</f>
        <v>Gullwing</v>
      </c>
      <c r="C862" s="26" t="str">
        <f aca="false">'Source - Inventory'!G852</f>
        <v>OPEN</v>
      </c>
      <c r="D862" s="26" t="str">
        <f aca="false">'Source - Inventory'!J852</f>
        <v>OCCUPIED</v>
      </c>
      <c r="E862" s="26" t="str">
        <f aca="false">'Source - Inventory'!L852</f>
        <v>WL-01072</v>
      </c>
      <c r="F862" s="26" t="str">
        <f aca="false">'Source - Inventory'!M852</f>
        <v>Sabrina Johnson</v>
      </c>
      <c r="G862" s="26" t="n">
        <f aca="false">'Source - Inventory'!E852</f>
        <v>70</v>
      </c>
      <c r="H862" s="28" t="n">
        <f aca="false">'Source - Inventory'!O852</f>
        <v>52.3</v>
      </c>
      <c r="I862" s="28" t="n">
        <f aca="false">IF(D862="OCCUPIED",ROUNDUP(H862,0),"")</f>
        <v>53</v>
      </c>
      <c r="J862" s="28" t="n">
        <f aca="false">IF(D862="OCCUPIED",MAX(G862,I862),"")</f>
        <v>70</v>
      </c>
      <c r="K862" s="28" t="n">
        <f aca="false">IF(D862&lt;&gt;"OCCUPIED","",IF(C862="COVERED",Covered_Rate,Open_Rate))</f>
        <v>7.55</v>
      </c>
      <c r="L862" s="39" t="n">
        <f aca="false">IF(D862="OCCUPIED",J862*K862,"")</f>
        <v>528.5</v>
      </c>
      <c r="M862" s="26" t="n">
        <f aca="false">IF(D862&lt;&gt;"OCCUPIED","",COUNTIFS('Source - Billing Aug26'!$E$5:$E$773,A862,'Source - Billing Aug26'!$B$5:$B$773,Billing_Month,'Source - Billing Aug26'!$H$5:$H$773,"MONTHLY_MOORAGE"))</f>
        <v>0</v>
      </c>
      <c r="N862" s="28" t="str">
        <f aca="false">IF(M862=0,"",SUMIFS('Source - Billing Aug26'!$I$5:$I$773,'Source - Billing Aug26'!$E$5:$E$773,A862,'Source - Billing Aug26'!$B$5:$B$773,Billing_Month,'Source - Billing Aug26'!$H$5:$H$773,"MONTHLY_MOORAGE"))</f>
        <v/>
      </c>
      <c r="O862" s="28" t="str">
        <f aca="false">IF(M862=0,"",SUMIFS('Source - Billing Aug26'!$L$5:$L$773,'Source - Billing Aug26'!$E$5:$E$773,A862,'Source - Billing Aug26'!$B$5:$B$773,Billing_Month,'Source - Billing Aug26'!$H$5:$H$773,"MONTHLY_MOORAGE"))</f>
        <v/>
      </c>
      <c r="P862" s="39" t="n">
        <f aca="false">IF(D862&lt;&gt;"OCCUPIED","",SUMIFS('Source - Billing Aug26'!$M$5:$M$773,'Source - Billing Aug26'!$E$5:$E$773,A862,'Source - Billing Aug26'!$B$5:$B$773,Billing_Month,'Source - Billing Aug26'!$H$5:$H$773,"MONTHLY_MOORAGE"))</f>
        <v>0</v>
      </c>
      <c r="Q862" s="39" t="n">
        <f aca="false">IF(D862&lt;&gt;"OCCUPIED","",P862-L862)</f>
        <v>-528.5</v>
      </c>
      <c r="R862" s="26" t="str">
        <f aca="false">IF(D862&lt;&gt;"OCCUPIED","OUT OF SCOPE",IF(M862=0,"MISSING AUGUST BILL",IF(M862&gt;1,"DUPLICATE BILL",IF(ABS(Q862)&lt;0.01,"MATCH",IF(Q862&gt;0,"OVERBILLED","UNDERBILLED")))))</f>
        <v>MISSING AUGUST BILL</v>
      </c>
      <c r="S862" s="26" t="str">
        <f aca="false">IF(M862=0,"",IFERROR(INDEX('Source - Billing Aug26'!$C$5:$C$773,MATCH(A862,'Source - Billing Aug26'!$E$5:$E$773,0)),""))</f>
        <v/>
      </c>
    </row>
    <row r="863" customFormat="false" ht="15" hidden="false" customHeight="true" outlineLevel="0" collapsed="false">
      <c r="A863" s="26" t="str">
        <f aca="false">'Source - Inventory'!A853</f>
        <v>GW-0517</v>
      </c>
      <c r="B863" s="26" t="str">
        <f aca="false">'Source - Inventory'!B853</f>
        <v>Gullwing</v>
      </c>
      <c r="C863" s="26" t="str">
        <f aca="false">'Source - Inventory'!G853</f>
        <v>OPEN</v>
      </c>
      <c r="D863" s="26" t="str">
        <f aca="false">'Source - Inventory'!J853</f>
        <v>OCCUPIED</v>
      </c>
      <c r="E863" s="26" t="str">
        <f aca="false">'Source - Inventory'!L853</f>
        <v>WL-01986</v>
      </c>
      <c r="F863" s="26" t="str">
        <f aca="false">'Source - Inventory'!M853</f>
        <v>Leah Blake</v>
      </c>
      <c r="G863" s="26" t="n">
        <f aca="false">'Source - Inventory'!E853</f>
        <v>24</v>
      </c>
      <c r="H863" s="28" t="n">
        <f aca="false">'Source - Inventory'!O853</f>
        <v>46.9</v>
      </c>
      <c r="I863" s="28" t="n">
        <f aca="false">IF(D863="OCCUPIED",ROUNDUP(H863,0),"")</f>
        <v>47</v>
      </c>
      <c r="J863" s="28" t="n">
        <f aca="false">IF(D863="OCCUPIED",MAX(G863,I863),"")</f>
        <v>47</v>
      </c>
      <c r="K863" s="28" t="n">
        <f aca="false">IF(D863&lt;&gt;"OCCUPIED","",IF(C863="COVERED",Covered_Rate,Open_Rate))</f>
        <v>7.55</v>
      </c>
      <c r="L863" s="39" t="n">
        <f aca="false">IF(D863="OCCUPIED",J863*K863,"")</f>
        <v>354.85</v>
      </c>
      <c r="M863" s="26" t="n">
        <f aca="false">IF(D863&lt;&gt;"OCCUPIED","",COUNTIFS('Source - Billing Aug26'!$E$5:$E$773,A863,'Source - Billing Aug26'!$B$5:$B$773,Billing_Month,'Source - Billing Aug26'!$H$5:$H$773,"MONTHLY_MOORAGE"))</f>
        <v>0</v>
      </c>
      <c r="N863" s="28" t="str">
        <f aca="false">IF(M863=0,"",SUMIFS('Source - Billing Aug26'!$I$5:$I$773,'Source - Billing Aug26'!$E$5:$E$773,A863,'Source - Billing Aug26'!$B$5:$B$773,Billing_Month,'Source - Billing Aug26'!$H$5:$H$773,"MONTHLY_MOORAGE"))</f>
        <v/>
      </c>
      <c r="O863" s="28" t="str">
        <f aca="false">IF(M863=0,"",SUMIFS('Source - Billing Aug26'!$L$5:$L$773,'Source - Billing Aug26'!$E$5:$E$773,A863,'Source - Billing Aug26'!$B$5:$B$773,Billing_Month,'Source - Billing Aug26'!$H$5:$H$773,"MONTHLY_MOORAGE"))</f>
        <v/>
      </c>
      <c r="P863" s="39" t="n">
        <f aca="false">IF(D863&lt;&gt;"OCCUPIED","",SUMIFS('Source - Billing Aug26'!$M$5:$M$773,'Source - Billing Aug26'!$E$5:$E$773,A863,'Source - Billing Aug26'!$B$5:$B$773,Billing_Month,'Source - Billing Aug26'!$H$5:$H$773,"MONTHLY_MOORAGE"))</f>
        <v>0</v>
      </c>
      <c r="Q863" s="39" t="n">
        <f aca="false">IF(D863&lt;&gt;"OCCUPIED","",P863-L863)</f>
        <v>-354.85</v>
      </c>
      <c r="R863" s="26" t="str">
        <f aca="false">IF(D863&lt;&gt;"OCCUPIED","OUT OF SCOPE",IF(M863=0,"MISSING AUGUST BILL",IF(M863&gt;1,"DUPLICATE BILL",IF(ABS(Q863)&lt;0.01,"MATCH",IF(Q863&gt;0,"OVERBILLED","UNDERBILLED")))))</f>
        <v>MISSING AUGUST BILL</v>
      </c>
      <c r="S863" s="26" t="str">
        <f aca="false">IF(M863=0,"",IFERROR(INDEX('Source - Billing Aug26'!$C$5:$C$773,MATCH(A863,'Source - Billing Aug26'!$E$5:$E$773,0)),""))</f>
        <v/>
      </c>
    </row>
    <row r="864" customFormat="false" ht="15" hidden="false" customHeight="true" outlineLevel="0" collapsed="false">
      <c r="A864" s="26" t="str">
        <f aca="false">'Source - Inventory'!A854</f>
        <v>GW-0518</v>
      </c>
      <c r="B864" s="26" t="str">
        <f aca="false">'Source - Inventory'!B854</f>
        <v>Gullwing</v>
      </c>
      <c r="C864" s="26" t="str">
        <f aca="false">'Source - Inventory'!G854</f>
        <v>OPEN</v>
      </c>
      <c r="D864" s="26" t="str">
        <f aca="false">'Source - Inventory'!J854</f>
        <v>OCCUPIED</v>
      </c>
      <c r="E864" s="26" t="str">
        <f aca="false">'Source - Inventory'!L854</f>
        <v>WL-02212</v>
      </c>
      <c r="F864" s="26" t="str">
        <f aca="false">'Source - Inventory'!M854</f>
        <v>Jeffery Delacruz</v>
      </c>
      <c r="G864" s="26" t="n">
        <f aca="false">'Source - Inventory'!E854</f>
        <v>80</v>
      </c>
      <c r="H864" s="28" t="n">
        <f aca="false">'Source - Inventory'!O854</f>
        <v>54.3</v>
      </c>
      <c r="I864" s="28" t="n">
        <f aca="false">IF(D864="OCCUPIED",ROUNDUP(H864,0),"")</f>
        <v>55</v>
      </c>
      <c r="J864" s="28" t="n">
        <f aca="false">IF(D864="OCCUPIED",MAX(G864,I864),"")</f>
        <v>80</v>
      </c>
      <c r="K864" s="28" t="n">
        <f aca="false">IF(D864&lt;&gt;"OCCUPIED","",IF(C864="COVERED",Covered_Rate,Open_Rate))</f>
        <v>7.55</v>
      </c>
      <c r="L864" s="39" t="n">
        <f aca="false">IF(D864="OCCUPIED",J864*K864,"")</f>
        <v>604</v>
      </c>
      <c r="M864" s="26" t="n">
        <f aca="false">IF(D864&lt;&gt;"OCCUPIED","",COUNTIFS('Source - Billing Aug26'!$E$5:$E$773,A864,'Source - Billing Aug26'!$B$5:$B$773,Billing_Month,'Source - Billing Aug26'!$H$5:$H$773,"MONTHLY_MOORAGE"))</f>
        <v>0</v>
      </c>
      <c r="N864" s="28" t="str">
        <f aca="false">IF(M864=0,"",SUMIFS('Source - Billing Aug26'!$I$5:$I$773,'Source - Billing Aug26'!$E$5:$E$773,A864,'Source - Billing Aug26'!$B$5:$B$773,Billing_Month,'Source - Billing Aug26'!$H$5:$H$773,"MONTHLY_MOORAGE"))</f>
        <v/>
      </c>
      <c r="O864" s="28" t="str">
        <f aca="false">IF(M864=0,"",SUMIFS('Source - Billing Aug26'!$L$5:$L$773,'Source - Billing Aug26'!$E$5:$E$773,A864,'Source - Billing Aug26'!$B$5:$B$773,Billing_Month,'Source - Billing Aug26'!$H$5:$H$773,"MONTHLY_MOORAGE"))</f>
        <v/>
      </c>
      <c r="P864" s="39" t="n">
        <f aca="false">IF(D864&lt;&gt;"OCCUPIED","",SUMIFS('Source - Billing Aug26'!$M$5:$M$773,'Source - Billing Aug26'!$E$5:$E$773,A864,'Source - Billing Aug26'!$B$5:$B$773,Billing_Month,'Source - Billing Aug26'!$H$5:$H$773,"MONTHLY_MOORAGE"))</f>
        <v>0</v>
      </c>
      <c r="Q864" s="39" t="n">
        <f aca="false">IF(D864&lt;&gt;"OCCUPIED","",P864-L864)</f>
        <v>-604</v>
      </c>
      <c r="R864" s="26" t="str">
        <f aca="false">IF(D864&lt;&gt;"OCCUPIED","OUT OF SCOPE",IF(M864=0,"MISSING AUGUST BILL",IF(M864&gt;1,"DUPLICATE BILL",IF(ABS(Q864)&lt;0.01,"MATCH",IF(Q864&gt;0,"OVERBILLED","UNDERBILLED")))))</f>
        <v>MISSING AUGUST BILL</v>
      </c>
      <c r="S864" s="26" t="str">
        <f aca="false">IF(M864=0,"",IFERROR(INDEX('Source - Billing Aug26'!$C$5:$C$773,MATCH(A864,'Source - Billing Aug26'!$E$5:$E$773,0)),""))</f>
        <v/>
      </c>
    </row>
    <row r="865" customFormat="false" ht="15" hidden="false" customHeight="true" outlineLevel="0" collapsed="false">
      <c r="A865" s="26" t="str">
        <f aca="false">'Source - Inventory'!A855</f>
        <v>GW-0519</v>
      </c>
      <c r="B865" s="26" t="str">
        <f aca="false">'Source - Inventory'!B855</f>
        <v>Gullwing</v>
      </c>
      <c r="C865" s="26" t="str">
        <f aca="false">'Source - Inventory'!G855</f>
        <v>OPEN</v>
      </c>
      <c r="D865" s="26" t="str">
        <f aca="false">'Source - Inventory'!J855</f>
        <v>OCCUPIED</v>
      </c>
      <c r="E865" s="26" t="str">
        <f aca="false">'Source - Inventory'!L855</f>
        <v>WL-03269</v>
      </c>
      <c r="F865" s="26" t="str">
        <f aca="false">'Source - Inventory'!M855</f>
        <v>Maria Schultz</v>
      </c>
      <c r="G865" s="26" t="n">
        <f aca="false">'Source - Inventory'!E855</f>
        <v>40</v>
      </c>
      <c r="H865" s="28" t="n">
        <f aca="false">'Source - Inventory'!O855</f>
        <v>33.7</v>
      </c>
      <c r="I865" s="28" t="n">
        <f aca="false">IF(D865="OCCUPIED",ROUNDUP(H865,0),"")</f>
        <v>34</v>
      </c>
      <c r="J865" s="28" t="n">
        <f aca="false">IF(D865="OCCUPIED",MAX(G865,I865),"")</f>
        <v>40</v>
      </c>
      <c r="K865" s="28" t="n">
        <f aca="false">IF(D865&lt;&gt;"OCCUPIED","",IF(C865="COVERED",Covered_Rate,Open_Rate))</f>
        <v>7.55</v>
      </c>
      <c r="L865" s="39" t="n">
        <f aca="false">IF(D865="OCCUPIED",J865*K865,"")</f>
        <v>302</v>
      </c>
      <c r="M865" s="26" t="n">
        <f aca="false">IF(D865&lt;&gt;"OCCUPIED","",COUNTIFS('Source - Billing Aug26'!$E$5:$E$773,A865,'Source - Billing Aug26'!$B$5:$B$773,Billing_Month,'Source - Billing Aug26'!$H$5:$H$773,"MONTHLY_MOORAGE"))</f>
        <v>0</v>
      </c>
      <c r="N865" s="28" t="str">
        <f aca="false">IF(M865=0,"",SUMIFS('Source - Billing Aug26'!$I$5:$I$773,'Source - Billing Aug26'!$E$5:$E$773,A865,'Source - Billing Aug26'!$B$5:$B$773,Billing_Month,'Source - Billing Aug26'!$H$5:$H$773,"MONTHLY_MOORAGE"))</f>
        <v/>
      </c>
      <c r="O865" s="28" t="str">
        <f aca="false">IF(M865=0,"",SUMIFS('Source - Billing Aug26'!$L$5:$L$773,'Source - Billing Aug26'!$E$5:$E$773,A865,'Source - Billing Aug26'!$B$5:$B$773,Billing_Month,'Source - Billing Aug26'!$H$5:$H$773,"MONTHLY_MOORAGE"))</f>
        <v/>
      </c>
      <c r="P865" s="39" t="n">
        <f aca="false">IF(D865&lt;&gt;"OCCUPIED","",SUMIFS('Source - Billing Aug26'!$M$5:$M$773,'Source - Billing Aug26'!$E$5:$E$773,A865,'Source - Billing Aug26'!$B$5:$B$773,Billing_Month,'Source - Billing Aug26'!$H$5:$H$773,"MONTHLY_MOORAGE"))</f>
        <v>0</v>
      </c>
      <c r="Q865" s="39" t="n">
        <f aca="false">IF(D865&lt;&gt;"OCCUPIED","",P865-L865)</f>
        <v>-302</v>
      </c>
      <c r="R865" s="26" t="str">
        <f aca="false">IF(D865&lt;&gt;"OCCUPIED","OUT OF SCOPE",IF(M865=0,"MISSING AUGUST BILL",IF(M865&gt;1,"DUPLICATE BILL",IF(ABS(Q865)&lt;0.01,"MATCH",IF(Q865&gt;0,"OVERBILLED","UNDERBILLED")))))</f>
        <v>MISSING AUGUST BILL</v>
      </c>
      <c r="S865" s="26" t="str">
        <f aca="false">IF(M865=0,"",IFERROR(INDEX('Source - Billing Aug26'!$C$5:$C$773,MATCH(A865,'Source - Billing Aug26'!$E$5:$E$773,0)),""))</f>
        <v/>
      </c>
    </row>
    <row r="866" customFormat="false" ht="15" hidden="false" customHeight="true" outlineLevel="0" collapsed="false">
      <c r="A866" s="26" t="str">
        <f aca="false">'Source - Inventory'!A856</f>
        <v>GW-0520</v>
      </c>
      <c r="B866" s="26" t="str">
        <f aca="false">'Source - Inventory'!B856</f>
        <v>Gullwing</v>
      </c>
      <c r="C866" s="26" t="str">
        <f aca="false">'Source - Inventory'!G856</f>
        <v>OPEN</v>
      </c>
      <c r="D866" s="26" t="str">
        <f aca="false">'Source - Inventory'!J856</f>
        <v>OCCUPIED</v>
      </c>
      <c r="E866" s="26" t="str">
        <f aca="false">'Source - Inventory'!L856</f>
        <v>WL-01266</v>
      </c>
      <c r="F866" s="26" t="str">
        <f aca="false">'Source - Inventory'!M856</f>
        <v>Derek Kirby</v>
      </c>
      <c r="G866" s="26" t="n">
        <f aca="false">'Source - Inventory'!E856</f>
        <v>70</v>
      </c>
      <c r="H866" s="28" t="n">
        <f aca="false">'Source - Inventory'!O856</f>
        <v>61.4</v>
      </c>
      <c r="I866" s="28" t="n">
        <f aca="false">IF(D866="OCCUPIED",ROUNDUP(H866,0),"")</f>
        <v>62</v>
      </c>
      <c r="J866" s="28" t="n">
        <f aca="false">IF(D866="OCCUPIED",MAX(G866,I866),"")</f>
        <v>70</v>
      </c>
      <c r="K866" s="28" t="n">
        <f aca="false">IF(D866&lt;&gt;"OCCUPIED","",IF(C866="COVERED",Covered_Rate,Open_Rate))</f>
        <v>7.55</v>
      </c>
      <c r="L866" s="39" t="n">
        <f aca="false">IF(D866="OCCUPIED",J866*K866,"")</f>
        <v>528.5</v>
      </c>
      <c r="M866" s="26" t="n">
        <f aca="false">IF(D866&lt;&gt;"OCCUPIED","",COUNTIFS('Source - Billing Aug26'!$E$5:$E$773,A866,'Source - Billing Aug26'!$B$5:$B$773,Billing_Month,'Source - Billing Aug26'!$H$5:$H$773,"MONTHLY_MOORAGE"))</f>
        <v>0</v>
      </c>
      <c r="N866" s="28" t="str">
        <f aca="false">IF(M866=0,"",SUMIFS('Source - Billing Aug26'!$I$5:$I$773,'Source - Billing Aug26'!$E$5:$E$773,A866,'Source - Billing Aug26'!$B$5:$B$773,Billing_Month,'Source - Billing Aug26'!$H$5:$H$773,"MONTHLY_MOORAGE"))</f>
        <v/>
      </c>
      <c r="O866" s="28" t="str">
        <f aca="false">IF(M866=0,"",SUMIFS('Source - Billing Aug26'!$L$5:$L$773,'Source - Billing Aug26'!$E$5:$E$773,A866,'Source - Billing Aug26'!$B$5:$B$773,Billing_Month,'Source - Billing Aug26'!$H$5:$H$773,"MONTHLY_MOORAGE"))</f>
        <v/>
      </c>
      <c r="P866" s="39" t="n">
        <f aca="false">IF(D866&lt;&gt;"OCCUPIED","",SUMIFS('Source - Billing Aug26'!$M$5:$M$773,'Source - Billing Aug26'!$E$5:$E$773,A866,'Source - Billing Aug26'!$B$5:$B$773,Billing_Month,'Source - Billing Aug26'!$H$5:$H$773,"MONTHLY_MOORAGE"))</f>
        <v>0</v>
      </c>
      <c r="Q866" s="39" t="n">
        <f aca="false">IF(D866&lt;&gt;"OCCUPIED","",P866-L866)</f>
        <v>-528.5</v>
      </c>
      <c r="R866" s="26" t="str">
        <f aca="false">IF(D866&lt;&gt;"OCCUPIED","OUT OF SCOPE",IF(M866=0,"MISSING AUGUST BILL",IF(M866&gt;1,"DUPLICATE BILL",IF(ABS(Q866)&lt;0.01,"MATCH",IF(Q866&gt;0,"OVERBILLED","UNDERBILLED")))))</f>
        <v>MISSING AUGUST BILL</v>
      </c>
      <c r="S866" s="26" t="str">
        <f aca="false">IF(M866=0,"",IFERROR(INDEX('Source - Billing Aug26'!$C$5:$C$773,MATCH(A866,'Source - Billing Aug26'!$E$5:$E$773,0)),""))</f>
        <v/>
      </c>
    </row>
    <row r="867" customFormat="false" ht="15" hidden="false" customHeight="true" outlineLevel="0" collapsed="false">
      <c r="A867" s="26" t="str">
        <f aca="false">'Source - Inventory'!A857</f>
        <v>GW-0521</v>
      </c>
      <c r="B867" s="26" t="str">
        <f aca="false">'Source - Inventory'!B857</f>
        <v>Gullwing</v>
      </c>
      <c r="C867" s="26" t="str">
        <f aca="false">'Source - Inventory'!G857</f>
        <v>OPEN</v>
      </c>
      <c r="D867" s="26" t="str">
        <f aca="false">'Source - Inventory'!J857</f>
        <v>OCCUPIED</v>
      </c>
      <c r="E867" s="26" t="str">
        <f aca="false">'Source - Inventory'!L857</f>
        <v>WL-01548</v>
      </c>
      <c r="F867" s="26" t="str">
        <f aca="false">'Source - Inventory'!M857</f>
        <v>William Brown</v>
      </c>
      <c r="G867" s="26" t="n">
        <f aca="false">'Source - Inventory'!E857</f>
        <v>80</v>
      </c>
      <c r="H867" s="28" t="n">
        <f aca="false">'Source - Inventory'!O857</f>
        <v>19.9</v>
      </c>
      <c r="I867" s="28" t="n">
        <f aca="false">IF(D867="OCCUPIED",ROUNDUP(H867,0),"")</f>
        <v>20</v>
      </c>
      <c r="J867" s="28" t="n">
        <f aca="false">IF(D867="OCCUPIED",MAX(G867,I867),"")</f>
        <v>80</v>
      </c>
      <c r="K867" s="28" t="n">
        <f aca="false">IF(D867&lt;&gt;"OCCUPIED","",IF(C867="COVERED",Covered_Rate,Open_Rate))</f>
        <v>7.55</v>
      </c>
      <c r="L867" s="39" t="n">
        <f aca="false">IF(D867="OCCUPIED",J867*K867,"")</f>
        <v>604</v>
      </c>
      <c r="M867" s="26" t="n">
        <f aca="false">IF(D867&lt;&gt;"OCCUPIED","",COUNTIFS('Source - Billing Aug26'!$E$5:$E$773,A867,'Source - Billing Aug26'!$B$5:$B$773,Billing_Month,'Source - Billing Aug26'!$H$5:$H$773,"MONTHLY_MOORAGE"))</f>
        <v>0</v>
      </c>
      <c r="N867" s="28" t="str">
        <f aca="false">IF(M867=0,"",SUMIFS('Source - Billing Aug26'!$I$5:$I$773,'Source - Billing Aug26'!$E$5:$E$773,A867,'Source - Billing Aug26'!$B$5:$B$773,Billing_Month,'Source - Billing Aug26'!$H$5:$H$773,"MONTHLY_MOORAGE"))</f>
        <v/>
      </c>
      <c r="O867" s="28" t="str">
        <f aca="false">IF(M867=0,"",SUMIFS('Source - Billing Aug26'!$L$5:$L$773,'Source - Billing Aug26'!$E$5:$E$773,A867,'Source - Billing Aug26'!$B$5:$B$773,Billing_Month,'Source - Billing Aug26'!$H$5:$H$773,"MONTHLY_MOORAGE"))</f>
        <v/>
      </c>
      <c r="P867" s="39" t="n">
        <f aca="false">IF(D867&lt;&gt;"OCCUPIED","",SUMIFS('Source - Billing Aug26'!$M$5:$M$773,'Source - Billing Aug26'!$E$5:$E$773,A867,'Source - Billing Aug26'!$B$5:$B$773,Billing_Month,'Source - Billing Aug26'!$H$5:$H$773,"MONTHLY_MOORAGE"))</f>
        <v>0</v>
      </c>
      <c r="Q867" s="39" t="n">
        <f aca="false">IF(D867&lt;&gt;"OCCUPIED","",P867-L867)</f>
        <v>-604</v>
      </c>
      <c r="R867" s="26" t="str">
        <f aca="false">IF(D867&lt;&gt;"OCCUPIED","OUT OF SCOPE",IF(M867=0,"MISSING AUGUST BILL",IF(M867&gt;1,"DUPLICATE BILL",IF(ABS(Q867)&lt;0.01,"MATCH",IF(Q867&gt;0,"OVERBILLED","UNDERBILLED")))))</f>
        <v>MISSING AUGUST BILL</v>
      </c>
      <c r="S867" s="26" t="str">
        <f aca="false">IF(M867=0,"",IFERROR(INDEX('Source - Billing Aug26'!$C$5:$C$773,MATCH(A867,'Source - Billing Aug26'!$E$5:$E$773,0)),""))</f>
        <v/>
      </c>
    </row>
    <row r="868" customFormat="false" ht="15" hidden="false" customHeight="true" outlineLevel="0" collapsed="false">
      <c r="A868" s="26" t="str">
        <f aca="false">'Source - Inventory'!A858</f>
        <v>GW-0522</v>
      </c>
      <c r="B868" s="26" t="str">
        <f aca="false">'Source - Inventory'!B858</f>
        <v>Gullwing</v>
      </c>
      <c r="C868" s="26" t="str">
        <f aca="false">'Source - Inventory'!G858</f>
        <v>OPEN</v>
      </c>
      <c r="D868" s="26" t="str">
        <f aca="false">'Source - Inventory'!J858</f>
        <v>OCCUPIED</v>
      </c>
      <c r="E868" s="26" t="str">
        <f aca="false">'Source - Inventory'!L858</f>
        <v>WL-03183</v>
      </c>
      <c r="F868" s="26" t="str">
        <f aca="false">'Source - Inventory'!M858</f>
        <v>Daniel Stevens</v>
      </c>
      <c r="G868" s="26" t="n">
        <f aca="false">'Source - Inventory'!E858</f>
        <v>28</v>
      </c>
      <c r="H868" s="28" t="n">
        <f aca="false">'Source - Inventory'!O858</f>
        <v>46.7</v>
      </c>
      <c r="I868" s="28" t="n">
        <f aca="false">IF(D868="OCCUPIED",ROUNDUP(H868,0),"")</f>
        <v>47</v>
      </c>
      <c r="J868" s="28" t="n">
        <f aca="false">IF(D868="OCCUPIED",MAX(G868,I868),"")</f>
        <v>47</v>
      </c>
      <c r="K868" s="28" t="n">
        <f aca="false">IF(D868&lt;&gt;"OCCUPIED","",IF(C868="COVERED",Covered_Rate,Open_Rate))</f>
        <v>7.55</v>
      </c>
      <c r="L868" s="39" t="n">
        <f aca="false">IF(D868="OCCUPIED",J868*K868,"")</f>
        <v>354.85</v>
      </c>
      <c r="M868" s="26" t="n">
        <f aca="false">IF(D868&lt;&gt;"OCCUPIED","",COUNTIFS('Source - Billing Aug26'!$E$5:$E$773,A868,'Source - Billing Aug26'!$B$5:$B$773,Billing_Month,'Source - Billing Aug26'!$H$5:$H$773,"MONTHLY_MOORAGE"))</f>
        <v>0</v>
      </c>
      <c r="N868" s="28" t="str">
        <f aca="false">IF(M868=0,"",SUMIFS('Source - Billing Aug26'!$I$5:$I$773,'Source - Billing Aug26'!$E$5:$E$773,A868,'Source - Billing Aug26'!$B$5:$B$773,Billing_Month,'Source - Billing Aug26'!$H$5:$H$773,"MONTHLY_MOORAGE"))</f>
        <v/>
      </c>
      <c r="O868" s="28" t="str">
        <f aca="false">IF(M868=0,"",SUMIFS('Source - Billing Aug26'!$L$5:$L$773,'Source - Billing Aug26'!$E$5:$E$773,A868,'Source - Billing Aug26'!$B$5:$B$773,Billing_Month,'Source - Billing Aug26'!$H$5:$H$773,"MONTHLY_MOORAGE"))</f>
        <v/>
      </c>
      <c r="P868" s="39" t="n">
        <f aca="false">IF(D868&lt;&gt;"OCCUPIED","",SUMIFS('Source - Billing Aug26'!$M$5:$M$773,'Source - Billing Aug26'!$E$5:$E$773,A868,'Source - Billing Aug26'!$B$5:$B$773,Billing_Month,'Source - Billing Aug26'!$H$5:$H$773,"MONTHLY_MOORAGE"))</f>
        <v>0</v>
      </c>
      <c r="Q868" s="39" t="n">
        <f aca="false">IF(D868&lt;&gt;"OCCUPIED","",P868-L868)</f>
        <v>-354.85</v>
      </c>
      <c r="R868" s="26" t="str">
        <f aca="false">IF(D868&lt;&gt;"OCCUPIED","OUT OF SCOPE",IF(M868=0,"MISSING AUGUST BILL",IF(M868&gt;1,"DUPLICATE BILL",IF(ABS(Q868)&lt;0.01,"MATCH",IF(Q868&gt;0,"OVERBILLED","UNDERBILLED")))))</f>
        <v>MISSING AUGUST BILL</v>
      </c>
      <c r="S868" s="26" t="str">
        <f aca="false">IF(M868=0,"",IFERROR(INDEX('Source - Billing Aug26'!$C$5:$C$773,MATCH(A868,'Source - Billing Aug26'!$E$5:$E$773,0)),""))</f>
        <v/>
      </c>
    </row>
    <row r="869" customFormat="false" ht="15" hidden="false" customHeight="true" outlineLevel="0" collapsed="false">
      <c r="A869" s="26" t="str">
        <f aca="false">'Source - Inventory'!A859</f>
        <v>GW-0523</v>
      </c>
      <c r="B869" s="26" t="str">
        <f aca="false">'Source - Inventory'!B859</f>
        <v>Gullwing</v>
      </c>
      <c r="C869" s="26" t="str">
        <f aca="false">'Source - Inventory'!G859</f>
        <v>OPEN</v>
      </c>
      <c r="D869" s="26" t="str">
        <f aca="false">'Source - Inventory'!J859</f>
        <v>OCCUPIED</v>
      </c>
      <c r="E869" s="26" t="str">
        <f aca="false">'Source - Inventory'!L859</f>
        <v>WL-02124</v>
      </c>
      <c r="F869" s="26" t="str">
        <f aca="false">'Source - Inventory'!M859</f>
        <v>Laura French</v>
      </c>
      <c r="G869" s="26" t="n">
        <f aca="false">'Source - Inventory'!E859</f>
        <v>28</v>
      </c>
      <c r="H869" s="28" t="n">
        <f aca="false">'Source - Inventory'!O859</f>
        <v>41.9</v>
      </c>
      <c r="I869" s="28" t="n">
        <f aca="false">IF(D869="OCCUPIED",ROUNDUP(H869,0),"")</f>
        <v>42</v>
      </c>
      <c r="J869" s="28" t="n">
        <f aca="false">IF(D869="OCCUPIED",MAX(G869,I869),"")</f>
        <v>42</v>
      </c>
      <c r="K869" s="28" t="n">
        <f aca="false">IF(D869&lt;&gt;"OCCUPIED","",IF(C869="COVERED",Covered_Rate,Open_Rate))</f>
        <v>7.55</v>
      </c>
      <c r="L869" s="39" t="n">
        <f aca="false">IF(D869="OCCUPIED",J869*K869,"")</f>
        <v>317.1</v>
      </c>
      <c r="M869" s="26" t="n">
        <f aca="false">IF(D869&lt;&gt;"OCCUPIED","",COUNTIFS('Source - Billing Aug26'!$E$5:$E$773,A869,'Source - Billing Aug26'!$B$5:$B$773,Billing_Month,'Source - Billing Aug26'!$H$5:$H$773,"MONTHLY_MOORAGE"))</f>
        <v>0</v>
      </c>
      <c r="N869" s="28" t="str">
        <f aca="false">IF(M869=0,"",SUMIFS('Source - Billing Aug26'!$I$5:$I$773,'Source - Billing Aug26'!$E$5:$E$773,A869,'Source - Billing Aug26'!$B$5:$B$773,Billing_Month,'Source - Billing Aug26'!$H$5:$H$773,"MONTHLY_MOORAGE"))</f>
        <v/>
      </c>
      <c r="O869" s="28" t="str">
        <f aca="false">IF(M869=0,"",SUMIFS('Source - Billing Aug26'!$L$5:$L$773,'Source - Billing Aug26'!$E$5:$E$773,A869,'Source - Billing Aug26'!$B$5:$B$773,Billing_Month,'Source - Billing Aug26'!$H$5:$H$773,"MONTHLY_MOORAGE"))</f>
        <v/>
      </c>
      <c r="P869" s="39" t="n">
        <f aca="false">IF(D869&lt;&gt;"OCCUPIED","",SUMIFS('Source - Billing Aug26'!$M$5:$M$773,'Source - Billing Aug26'!$E$5:$E$773,A869,'Source - Billing Aug26'!$B$5:$B$773,Billing_Month,'Source - Billing Aug26'!$H$5:$H$773,"MONTHLY_MOORAGE"))</f>
        <v>0</v>
      </c>
      <c r="Q869" s="39" t="n">
        <f aca="false">IF(D869&lt;&gt;"OCCUPIED","",P869-L869)</f>
        <v>-317.1</v>
      </c>
      <c r="R869" s="26" t="str">
        <f aca="false">IF(D869&lt;&gt;"OCCUPIED","OUT OF SCOPE",IF(M869=0,"MISSING AUGUST BILL",IF(M869&gt;1,"DUPLICATE BILL",IF(ABS(Q869)&lt;0.01,"MATCH",IF(Q869&gt;0,"OVERBILLED","UNDERBILLED")))))</f>
        <v>MISSING AUGUST BILL</v>
      </c>
      <c r="S869" s="26" t="str">
        <f aca="false">IF(M869=0,"",IFERROR(INDEX('Source - Billing Aug26'!$C$5:$C$773,MATCH(A869,'Source - Billing Aug26'!$E$5:$E$773,0)),""))</f>
        <v/>
      </c>
    </row>
    <row r="870" customFormat="false" ht="15" hidden="false" customHeight="true" outlineLevel="0" collapsed="false">
      <c r="A870" s="26" t="str">
        <f aca="false">'Source - Inventory'!A860</f>
        <v>GW-0601</v>
      </c>
      <c r="B870" s="26" t="str">
        <f aca="false">'Source - Inventory'!B860</f>
        <v>Gullwing</v>
      </c>
      <c r="C870" s="26" t="str">
        <f aca="false">'Source - Inventory'!G860</f>
        <v>OPEN</v>
      </c>
      <c r="D870" s="26" t="str">
        <f aca="false">'Source - Inventory'!J860</f>
        <v>OCCUPIED</v>
      </c>
      <c r="E870" s="26" t="str">
        <f aca="false">'Source - Inventory'!L860</f>
        <v>WL-01097</v>
      </c>
      <c r="F870" s="26" t="str">
        <f aca="false">'Source - Inventory'!M860</f>
        <v>Alexis Walters</v>
      </c>
      <c r="G870" s="26" t="n">
        <f aca="false">'Source - Inventory'!E860</f>
        <v>32</v>
      </c>
      <c r="H870" s="28" t="n">
        <f aca="false">'Source - Inventory'!O860</f>
        <v>19.1</v>
      </c>
      <c r="I870" s="28" t="n">
        <f aca="false">IF(D870="OCCUPIED",ROUNDUP(H870,0),"")</f>
        <v>20</v>
      </c>
      <c r="J870" s="28" t="n">
        <f aca="false">IF(D870="OCCUPIED",MAX(G870,I870),"")</f>
        <v>32</v>
      </c>
      <c r="K870" s="28" t="n">
        <f aca="false">IF(D870&lt;&gt;"OCCUPIED","",IF(C870="COVERED",Covered_Rate,Open_Rate))</f>
        <v>7.55</v>
      </c>
      <c r="L870" s="39" t="n">
        <f aca="false">IF(D870="OCCUPIED",J870*K870,"")</f>
        <v>241.6</v>
      </c>
      <c r="M870" s="26" t="n">
        <f aca="false">IF(D870&lt;&gt;"OCCUPIED","",COUNTIFS('Source - Billing Aug26'!$E$5:$E$773,A870,'Source - Billing Aug26'!$B$5:$B$773,Billing_Month,'Source - Billing Aug26'!$H$5:$H$773,"MONTHLY_MOORAGE"))</f>
        <v>0</v>
      </c>
      <c r="N870" s="28" t="str">
        <f aca="false">IF(M870=0,"",SUMIFS('Source - Billing Aug26'!$I$5:$I$773,'Source - Billing Aug26'!$E$5:$E$773,A870,'Source - Billing Aug26'!$B$5:$B$773,Billing_Month,'Source - Billing Aug26'!$H$5:$H$773,"MONTHLY_MOORAGE"))</f>
        <v/>
      </c>
      <c r="O870" s="28" t="str">
        <f aca="false">IF(M870=0,"",SUMIFS('Source - Billing Aug26'!$L$5:$L$773,'Source - Billing Aug26'!$E$5:$E$773,A870,'Source - Billing Aug26'!$B$5:$B$773,Billing_Month,'Source - Billing Aug26'!$H$5:$H$773,"MONTHLY_MOORAGE"))</f>
        <v/>
      </c>
      <c r="P870" s="39" t="n">
        <f aca="false">IF(D870&lt;&gt;"OCCUPIED","",SUMIFS('Source - Billing Aug26'!$M$5:$M$773,'Source - Billing Aug26'!$E$5:$E$773,A870,'Source - Billing Aug26'!$B$5:$B$773,Billing_Month,'Source - Billing Aug26'!$H$5:$H$773,"MONTHLY_MOORAGE"))</f>
        <v>0</v>
      </c>
      <c r="Q870" s="39" t="n">
        <f aca="false">IF(D870&lt;&gt;"OCCUPIED","",P870-L870)</f>
        <v>-241.6</v>
      </c>
      <c r="R870" s="26" t="str">
        <f aca="false">IF(D870&lt;&gt;"OCCUPIED","OUT OF SCOPE",IF(M870=0,"MISSING AUGUST BILL",IF(M870&gt;1,"DUPLICATE BILL",IF(ABS(Q870)&lt;0.01,"MATCH",IF(Q870&gt;0,"OVERBILLED","UNDERBILLED")))))</f>
        <v>MISSING AUGUST BILL</v>
      </c>
      <c r="S870" s="26" t="str">
        <f aca="false">IF(M870=0,"",IFERROR(INDEX('Source - Billing Aug26'!$C$5:$C$773,MATCH(A870,'Source - Billing Aug26'!$E$5:$E$773,0)),""))</f>
        <v/>
      </c>
    </row>
    <row r="871" customFormat="false" ht="15" hidden="false" customHeight="true" outlineLevel="0" collapsed="false">
      <c r="A871" s="26" t="str">
        <f aca="false">'Source - Inventory'!A861</f>
        <v>GW-0602</v>
      </c>
      <c r="B871" s="26" t="str">
        <f aca="false">'Source - Inventory'!B861</f>
        <v>Gullwing</v>
      </c>
      <c r="C871" s="26" t="str">
        <f aca="false">'Source - Inventory'!G861</f>
        <v>OPEN</v>
      </c>
      <c r="D871" s="26" t="str">
        <f aca="false">'Source - Inventory'!J861</f>
        <v>GUEST</v>
      </c>
      <c r="E871" s="26" t="n">
        <f aca="false">'Source - Inventory'!L861</f>
        <v>0</v>
      </c>
      <c r="F871" s="26" t="n">
        <f aca="false">'Source - Inventory'!M861</f>
        <v>0</v>
      </c>
      <c r="G871" s="26" t="n">
        <f aca="false">'Source - Inventory'!E861</f>
        <v>50</v>
      </c>
      <c r="H871" s="28" t="n">
        <f aca="false">'Source - Inventory'!O861</f>
        <v>0</v>
      </c>
      <c r="I871" s="28" t="str">
        <f aca="false">IF(D871="OCCUPIED",ROUNDUP(H871,0),"")</f>
        <v/>
      </c>
      <c r="J871" s="28" t="str">
        <f aca="false">IF(D871="OCCUPIED",MAX(G871,I871),"")</f>
        <v/>
      </c>
      <c r="K871" s="28" t="str">
        <f aca="false">IF(D871&lt;&gt;"OCCUPIED","",IF(C871="COVERED",Covered_Rate,Open_Rate))</f>
        <v/>
      </c>
      <c r="L871" s="39" t="str">
        <f aca="false">IF(D871="OCCUPIED",J871*K871,"")</f>
        <v/>
      </c>
      <c r="M871" s="26" t="str">
        <f aca="false">IF(D871&lt;&gt;"OCCUPIED","",COUNTIFS('Source - Billing Aug26'!$E$5:$E$773,A871,'Source - Billing Aug26'!$B$5:$B$773,Billing_Month,'Source - Billing Aug26'!$H$5:$H$773,"MONTHLY_MOORAGE"))</f>
        <v/>
      </c>
      <c r="N871" s="28" t="n">
        <f aca="false">IF(M871=0,"",SUMIFS('Source - Billing Aug26'!$I$5:$I$773,'Source - Billing Aug26'!$E$5:$E$773,A871,'Source - Billing Aug26'!$B$5:$B$773,Billing_Month,'Source - Billing Aug26'!$H$5:$H$773,"MONTHLY_MOORAGE"))</f>
        <v>0</v>
      </c>
      <c r="O871" s="28" t="n">
        <f aca="false">IF(M871=0,"",SUMIFS('Source - Billing Aug26'!$L$5:$L$773,'Source - Billing Aug26'!$E$5:$E$773,A871,'Source - Billing Aug26'!$B$5:$B$773,Billing_Month,'Source - Billing Aug26'!$H$5:$H$773,"MONTHLY_MOORAGE"))</f>
        <v>0</v>
      </c>
      <c r="P871" s="39" t="str">
        <f aca="false">IF(D871&lt;&gt;"OCCUPIED","",SUMIFS('Source - Billing Aug26'!$M$5:$M$773,'Source - Billing Aug26'!$E$5:$E$773,A871,'Source - Billing Aug26'!$B$5:$B$773,Billing_Month,'Source - Billing Aug26'!$H$5:$H$773,"MONTHLY_MOORAGE"))</f>
        <v/>
      </c>
      <c r="Q871" s="39" t="str">
        <f aca="false">IF(D871&lt;&gt;"OCCUPIED","",P871-L871)</f>
        <v/>
      </c>
      <c r="R871" s="26" t="str">
        <f aca="false">IF(D871&lt;&gt;"OCCUPIED","OUT OF SCOPE",IF(M871=0,"MISSING AUGUST BILL",IF(M871&gt;1,"DUPLICATE BILL",IF(ABS(Q871)&lt;0.01,"MATCH",IF(Q871&gt;0,"OVERBILLED","UNDERBILLED")))))</f>
        <v>OUT OF SCOPE</v>
      </c>
      <c r="S871" s="26" t="str">
        <f aca="false">IF(M871=0,"",IFERROR(INDEX('Source - Billing Aug26'!$C$5:$C$773,MATCH(A871,'Source - Billing Aug26'!$E$5:$E$773,0)),""))</f>
        <v/>
      </c>
    </row>
    <row r="872" customFormat="false" ht="15" hidden="false" customHeight="true" outlineLevel="0" collapsed="false">
      <c r="A872" s="26" t="str">
        <f aca="false">'Source - Inventory'!A862</f>
        <v>GW-0603</v>
      </c>
      <c r="B872" s="26" t="str">
        <f aca="false">'Source - Inventory'!B862</f>
        <v>Gullwing</v>
      </c>
      <c r="C872" s="26" t="str">
        <f aca="false">'Source - Inventory'!G862</f>
        <v>OPEN</v>
      </c>
      <c r="D872" s="26" t="str">
        <f aca="false">'Source - Inventory'!J862</f>
        <v>OCCUPIED</v>
      </c>
      <c r="E872" s="26" t="str">
        <f aca="false">'Source - Inventory'!L862</f>
        <v>WL-02089</v>
      </c>
      <c r="F872" s="26" t="str">
        <f aca="false">'Source - Inventory'!M862</f>
        <v>Todd Butler</v>
      </c>
      <c r="G872" s="26" t="n">
        <f aca="false">'Source - Inventory'!E862</f>
        <v>70</v>
      </c>
      <c r="H872" s="28" t="n">
        <f aca="false">'Source - Inventory'!O862</f>
        <v>30.9</v>
      </c>
      <c r="I872" s="28" t="n">
        <f aca="false">IF(D872="OCCUPIED",ROUNDUP(H872,0),"")</f>
        <v>31</v>
      </c>
      <c r="J872" s="28" t="n">
        <f aca="false">IF(D872="OCCUPIED",MAX(G872,I872),"")</f>
        <v>70</v>
      </c>
      <c r="K872" s="28" t="n">
        <f aca="false">IF(D872&lt;&gt;"OCCUPIED","",IF(C872="COVERED",Covered_Rate,Open_Rate))</f>
        <v>7.55</v>
      </c>
      <c r="L872" s="39" t="n">
        <f aca="false">IF(D872="OCCUPIED",J872*K872,"")</f>
        <v>528.5</v>
      </c>
      <c r="M872" s="26" t="n">
        <f aca="false">IF(D872&lt;&gt;"OCCUPIED","",COUNTIFS('Source - Billing Aug26'!$E$5:$E$773,A872,'Source - Billing Aug26'!$B$5:$B$773,Billing_Month,'Source - Billing Aug26'!$H$5:$H$773,"MONTHLY_MOORAGE"))</f>
        <v>0</v>
      </c>
      <c r="N872" s="28" t="str">
        <f aca="false">IF(M872=0,"",SUMIFS('Source - Billing Aug26'!$I$5:$I$773,'Source - Billing Aug26'!$E$5:$E$773,A872,'Source - Billing Aug26'!$B$5:$B$773,Billing_Month,'Source - Billing Aug26'!$H$5:$H$773,"MONTHLY_MOORAGE"))</f>
        <v/>
      </c>
      <c r="O872" s="28" t="str">
        <f aca="false">IF(M872=0,"",SUMIFS('Source - Billing Aug26'!$L$5:$L$773,'Source - Billing Aug26'!$E$5:$E$773,A872,'Source - Billing Aug26'!$B$5:$B$773,Billing_Month,'Source - Billing Aug26'!$H$5:$H$773,"MONTHLY_MOORAGE"))</f>
        <v/>
      </c>
      <c r="P872" s="39" t="n">
        <f aca="false">IF(D872&lt;&gt;"OCCUPIED","",SUMIFS('Source - Billing Aug26'!$M$5:$M$773,'Source - Billing Aug26'!$E$5:$E$773,A872,'Source - Billing Aug26'!$B$5:$B$773,Billing_Month,'Source - Billing Aug26'!$H$5:$H$773,"MONTHLY_MOORAGE"))</f>
        <v>0</v>
      </c>
      <c r="Q872" s="39" t="n">
        <f aca="false">IF(D872&lt;&gt;"OCCUPIED","",P872-L872)</f>
        <v>-528.5</v>
      </c>
      <c r="R872" s="26" t="str">
        <f aca="false">IF(D872&lt;&gt;"OCCUPIED","OUT OF SCOPE",IF(M872=0,"MISSING AUGUST BILL",IF(M872&gt;1,"DUPLICATE BILL",IF(ABS(Q872)&lt;0.01,"MATCH",IF(Q872&gt;0,"OVERBILLED","UNDERBILLED")))))</f>
        <v>MISSING AUGUST BILL</v>
      </c>
      <c r="S872" s="26" t="str">
        <f aca="false">IF(M872=0,"",IFERROR(INDEX('Source - Billing Aug26'!$C$5:$C$773,MATCH(A872,'Source - Billing Aug26'!$E$5:$E$773,0)),""))</f>
        <v/>
      </c>
    </row>
    <row r="873" customFormat="false" ht="15" hidden="false" customHeight="true" outlineLevel="0" collapsed="false">
      <c r="A873" s="26" t="str">
        <f aca="false">'Source - Inventory'!A863</f>
        <v>GW-0604</v>
      </c>
      <c r="B873" s="26" t="str">
        <f aca="false">'Source - Inventory'!B863</f>
        <v>Gullwing</v>
      </c>
      <c r="C873" s="26" t="str">
        <f aca="false">'Source - Inventory'!G863</f>
        <v>OPEN</v>
      </c>
      <c r="D873" s="26" t="str">
        <f aca="false">'Source - Inventory'!J863</f>
        <v>OCCUPIED</v>
      </c>
      <c r="E873" s="26" t="str">
        <f aca="false">'Source - Inventory'!L863</f>
        <v>WL-02770</v>
      </c>
      <c r="F873" s="26" t="str">
        <f aca="false">'Source - Inventory'!M863</f>
        <v>Henry Okafor</v>
      </c>
      <c r="G873" s="26" t="n">
        <f aca="false">'Source - Inventory'!E863</f>
        <v>70</v>
      </c>
      <c r="H873" s="28" t="n">
        <f aca="false">'Source - Inventory'!O863</f>
        <v>41.2</v>
      </c>
      <c r="I873" s="28" t="n">
        <f aca="false">IF(D873="OCCUPIED",ROUNDUP(H873,0),"")</f>
        <v>42</v>
      </c>
      <c r="J873" s="28" t="n">
        <f aca="false">IF(D873="OCCUPIED",MAX(G873,I873),"")</f>
        <v>70</v>
      </c>
      <c r="K873" s="28" t="n">
        <f aca="false">IF(D873&lt;&gt;"OCCUPIED","",IF(C873="COVERED",Covered_Rate,Open_Rate))</f>
        <v>7.55</v>
      </c>
      <c r="L873" s="39" t="n">
        <f aca="false">IF(D873="OCCUPIED",J873*K873,"")</f>
        <v>528.5</v>
      </c>
      <c r="M873" s="26" t="n">
        <f aca="false">IF(D873&lt;&gt;"OCCUPIED","",COUNTIFS('Source - Billing Aug26'!$E$5:$E$773,A873,'Source - Billing Aug26'!$B$5:$B$773,Billing_Month,'Source - Billing Aug26'!$H$5:$H$773,"MONTHLY_MOORAGE"))</f>
        <v>0</v>
      </c>
      <c r="N873" s="28" t="str">
        <f aca="false">IF(M873=0,"",SUMIFS('Source - Billing Aug26'!$I$5:$I$773,'Source - Billing Aug26'!$E$5:$E$773,A873,'Source - Billing Aug26'!$B$5:$B$773,Billing_Month,'Source - Billing Aug26'!$H$5:$H$773,"MONTHLY_MOORAGE"))</f>
        <v/>
      </c>
      <c r="O873" s="28" t="str">
        <f aca="false">IF(M873=0,"",SUMIFS('Source - Billing Aug26'!$L$5:$L$773,'Source - Billing Aug26'!$E$5:$E$773,A873,'Source - Billing Aug26'!$B$5:$B$773,Billing_Month,'Source - Billing Aug26'!$H$5:$H$773,"MONTHLY_MOORAGE"))</f>
        <v/>
      </c>
      <c r="P873" s="39" t="n">
        <f aca="false">IF(D873&lt;&gt;"OCCUPIED","",SUMIFS('Source - Billing Aug26'!$M$5:$M$773,'Source - Billing Aug26'!$E$5:$E$773,A873,'Source - Billing Aug26'!$B$5:$B$773,Billing_Month,'Source - Billing Aug26'!$H$5:$H$773,"MONTHLY_MOORAGE"))</f>
        <v>0</v>
      </c>
      <c r="Q873" s="39" t="n">
        <f aca="false">IF(D873&lt;&gt;"OCCUPIED","",P873-L873)</f>
        <v>-528.5</v>
      </c>
      <c r="R873" s="26" t="str">
        <f aca="false">IF(D873&lt;&gt;"OCCUPIED","OUT OF SCOPE",IF(M873=0,"MISSING AUGUST BILL",IF(M873&gt;1,"DUPLICATE BILL",IF(ABS(Q873)&lt;0.01,"MATCH",IF(Q873&gt;0,"OVERBILLED","UNDERBILLED")))))</f>
        <v>MISSING AUGUST BILL</v>
      </c>
      <c r="S873" s="26" t="str">
        <f aca="false">IF(M873=0,"",IFERROR(INDEX('Source - Billing Aug26'!$C$5:$C$773,MATCH(A873,'Source - Billing Aug26'!$E$5:$E$773,0)),""))</f>
        <v/>
      </c>
    </row>
    <row r="874" customFormat="false" ht="15" hidden="false" customHeight="true" outlineLevel="0" collapsed="false">
      <c r="A874" s="26" t="str">
        <f aca="false">'Source - Inventory'!A864</f>
        <v>GW-0605</v>
      </c>
      <c r="B874" s="26" t="str">
        <f aca="false">'Source - Inventory'!B864</f>
        <v>Gullwing</v>
      </c>
      <c r="C874" s="26" t="str">
        <f aca="false">'Source - Inventory'!G864</f>
        <v>OPEN</v>
      </c>
      <c r="D874" s="26" t="str">
        <f aca="false">'Source - Inventory'!J864</f>
        <v>OCCUPIED</v>
      </c>
      <c r="E874" s="26" t="str">
        <f aca="false">'Source - Inventory'!L864</f>
        <v>WL-03366</v>
      </c>
      <c r="F874" s="26" t="str">
        <f aca="false">'Source - Inventory'!M864</f>
        <v>Jose Mckinney</v>
      </c>
      <c r="G874" s="26" t="n">
        <f aca="false">'Source - Inventory'!E864</f>
        <v>24</v>
      </c>
      <c r="H874" s="28" t="n">
        <f aca="false">'Source - Inventory'!O864</f>
        <v>60.9</v>
      </c>
      <c r="I874" s="28" t="n">
        <f aca="false">IF(D874="OCCUPIED",ROUNDUP(H874,0),"")</f>
        <v>61</v>
      </c>
      <c r="J874" s="28" t="n">
        <f aca="false">IF(D874="OCCUPIED",MAX(G874,I874),"")</f>
        <v>61</v>
      </c>
      <c r="K874" s="28" t="n">
        <f aca="false">IF(D874&lt;&gt;"OCCUPIED","",IF(C874="COVERED",Covered_Rate,Open_Rate))</f>
        <v>7.55</v>
      </c>
      <c r="L874" s="39" t="n">
        <f aca="false">IF(D874="OCCUPIED",J874*K874,"")</f>
        <v>460.55</v>
      </c>
      <c r="M874" s="26" t="n">
        <f aca="false">IF(D874&lt;&gt;"OCCUPIED","",COUNTIFS('Source - Billing Aug26'!$E$5:$E$773,A874,'Source - Billing Aug26'!$B$5:$B$773,Billing_Month,'Source - Billing Aug26'!$H$5:$H$773,"MONTHLY_MOORAGE"))</f>
        <v>0</v>
      </c>
      <c r="N874" s="28" t="str">
        <f aca="false">IF(M874=0,"",SUMIFS('Source - Billing Aug26'!$I$5:$I$773,'Source - Billing Aug26'!$E$5:$E$773,A874,'Source - Billing Aug26'!$B$5:$B$773,Billing_Month,'Source - Billing Aug26'!$H$5:$H$773,"MONTHLY_MOORAGE"))</f>
        <v/>
      </c>
      <c r="O874" s="28" t="str">
        <f aca="false">IF(M874=0,"",SUMIFS('Source - Billing Aug26'!$L$5:$L$773,'Source - Billing Aug26'!$E$5:$E$773,A874,'Source - Billing Aug26'!$B$5:$B$773,Billing_Month,'Source - Billing Aug26'!$H$5:$H$773,"MONTHLY_MOORAGE"))</f>
        <v/>
      </c>
      <c r="P874" s="39" t="n">
        <f aca="false">IF(D874&lt;&gt;"OCCUPIED","",SUMIFS('Source - Billing Aug26'!$M$5:$M$773,'Source - Billing Aug26'!$E$5:$E$773,A874,'Source - Billing Aug26'!$B$5:$B$773,Billing_Month,'Source - Billing Aug26'!$H$5:$H$773,"MONTHLY_MOORAGE"))</f>
        <v>0</v>
      </c>
      <c r="Q874" s="39" t="n">
        <f aca="false">IF(D874&lt;&gt;"OCCUPIED","",P874-L874)</f>
        <v>-460.55</v>
      </c>
      <c r="R874" s="26" t="str">
        <f aca="false">IF(D874&lt;&gt;"OCCUPIED","OUT OF SCOPE",IF(M874=0,"MISSING AUGUST BILL",IF(M874&gt;1,"DUPLICATE BILL",IF(ABS(Q874)&lt;0.01,"MATCH",IF(Q874&gt;0,"OVERBILLED","UNDERBILLED")))))</f>
        <v>MISSING AUGUST BILL</v>
      </c>
      <c r="S874" s="26" t="str">
        <f aca="false">IF(M874=0,"",IFERROR(INDEX('Source - Billing Aug26'!$C$5:$C$773,MATCH(A874,'Source - Billing Aug26'!$E$5:$E$773,0)),""))</f>
        <v/>
      </c>
    </row>
    <row r="875" customFormat="false" ht="15" hidden="false" customHeight="true" outlineLevel="0" collapsed="false">
      <c r="A875" s="26" t="str">
        <f aca="false">'Source - Inventory'!A865</f>
        <v>GW-0606</v>
      </c>
      <c r="B875" s="26" t="str">
        <f aca="false">'Source - Inventory'!B865</f>
        <v>Gullwing</v>
      </c>
      <c r="C875" s="26" t="str">
        <f aca="false">'Source - Inventory'!G865</f>
        <v>OPEN</v>
      </c>
      <c r="D875" s="26" t="str">
        <f aca="false">'Source - Inventory'!J865</f>
        <v>OCCUPIED</v>
      </c>
      <c r="E875" s="26" t="str">
        <f aca="false">'Source - Inventory'!L865</f>
        <v>WL-01260</v>
      </c>
      <c r="F875" s="26" t="str">
        <f aca="false">'Source - Inventory'!M865</f>
        <v>Dale Thomas</v>
      </c>
      <c r="G875" s="26" t="n">
        <f aca="false">'Source - Inventory'!E865</f>
        <v>60</v>
      </c>
      <c r="H875" s="28" t="n">
        <f aca="false">'Source - Inventory'!O865</f>
        <v>31.3</v>
      </c>
      <c r="I875" s="28" t="n">
        <f aca="false">IF(D875="OCCUPIED",ROUNDUP(H875,0),"")</f>
        <v>32</v>
      </c>
      <c r="J875" s="28" t="n">
        <f aca="false">IF(D875="OCCUPIED",MAX(G875,I875),"")</f>
        <v>60</v>
      </c>
      <c r="K875" s="28" t="n">
        <f aca="false">IF(D875&lt;&gt;"OCCUPIED","",IF(C875="COVERED",Covered_Rate,Open_Rate))</f>
        <v>7.55</v>
      </c>
      <c r="L875" s="39" t="n">
        <f aca="false">IF(D875="OCCUPIED",J875*K875,"")</f>
        <v>453</v>
      </c>
      <c r="M875" s="26" t="n">
        <f aca="false">IF(D875&lt;&gt;"OCCUPIED","",COUNTIFS('Source - Billing Aug26'!$E$5:$E$773,A875,'Source - Billing Aug26'!$B$5:$B$773,Billing_Month,'Source - Billing Aug26'!$H$5:$H$773,"MONTHLY_MOORAGE"))</f>
        <v>0</v>
      </c>
      <c r="N875" s="28" t="str">
        <f aca="false">IF(M875=0,"",SUMIFS('Source - Billing Aug26'!$I$5:$I$773,'Source - Billing Aug26'!$E$5:$E$773,A875,'Source - Billing Aug26'!$B$5:$B$773,Billing_Month,'Source - Billing Aug26'!$H$5:$H$773,"MONTHLY_MOORAGE"))</f>
        <v/>
      </c>
      <c r="O875" s="28" t="str">
        <f aca="false">IF(M875=0,"",SUMIFS('Source - Billing Aug26'!$L$5:$L$773,'Source - Billing Aug26'!$E$5:$E$773,A875,'Source - Billing Aug26'!$B$5:$B$773,Billing_Month,'Source - Billing Aug26'!$H$5:$H$773,"MONTHLY_MOORAGE"))</f>
        <v/>
      </c>
      <c r="P875" s="39" t="n">
        <f aca="false">IF(D875&lt;&gt;"OCCUPIED","",SUMIFS('Source - Billing Aug26'!$M$5:$M$773,'Source - Billing Aug26'!$E$5:$E$773,A875,'Source - Billing Aug26'!$B$5:$B$773,Billing_Month,'Source - Billing Aug26'!$H$5:$H$773,"MONTHLY_MOORAGE"))</f>
        <v>0</v>
      </c>
      <c r="Q875" s="39" t="n">
        <f aca="false">IF(D875&lt;&gt;"OCCUPIED","",P875-L875)</f>
        <v>-453</v>
      </c>
      <c r="R875" s="26" t="str">
        <f aca="false">IF(D875&lt;&gt;"OCCUPIED","OUT OF SCOPE",IF(M875=0,"MISSING AUGUST BILL",IF(M875&gt;1,"DUPLICATE BILL",IF(ABS(Q875)&lt;0.01,"MATCH",IF(Q875&gt;0,"OVERBILLED","UNDERBILLED")))))</f>
        <v>MISSING AUGUST BILL</v>
      </c>
      <c r="S875" s="26" t="str">
        <f aca="false">IF(M875=0,"",IFERROR(INDEX('Source - Billing Aug26'!$C$5:$C$773,MATCH(A875,'Source - Billing Aug26'!$E$5:$E$773,0)),""))</f>
        <v/>
      </c>
    </row>
    <row r="876" customFormat="false" ht="15" hidden="false" customHeight="true" outlineLevel="0" collapsed="false">
      <c r="A876" s="26" t="str">
        <f aca="false">'Source - Inventory'!A866</f>
        <v>GW-0607</v>
      </c>
      <c r="B876" s="26" t="str">
        <f aca="false">'Source - Inventory'!B866</f>
        <v>Gullwing</v>
      </c>
      <c r="C876" s="26" t="str">
        <f aca="false">'Source - Inventory'!G866</f>
        <v>OPEN</v>
      </c>
      <c r="D876" s="26" t="str">
        <f aca="false">'Source - Inventory'!J866</f>
        <v>OCCUPIED</v>
      </c>
      <c r="E876" s="26" t="str">
        <f aca="false">'Source - Inventory'!L866</f>
        <v>WL-01881</v>
      </c>
      <c r="F876" s="26" t="str">
        <f aca="false">'Source - Inventory'!M866</f>
        <v>William Bennett</v>
      </c>
      <c r="G876" s="26" t="n">
        <f aca="false">'Source - Inventory'!E866</f>
        <v>60</v>
      </c>
      <c r="H876" s="28" t="n">
        <f aca="false">'Source - Inventory'!O866</f>
        <v>29.8</v>
      </c>
      <c r="I876" s="28" t="n">
        <f aca="false">IF(D876="OCCUPIED",ROUNDUP(H876,0),"")</f>
        <v>30</v>
      </c>
      <c r="J876" s="28" t="n">
        <f aca="false">IF(D876="OCCUPIED",MAX(G876,I876),"")</f>
        <v>60</v>
      </c>
      <c r="K876" s="28" t="n">
        <f aca="false">IF(D876&lt;&gt;"OCCUPIED","",IF(C876="COVERED",Covered_Rate,Open_Rate))</f>
        <v>7.55</v>
      </c>
      <c r="L876" s="39" t="n">
        <f aca="false">IF(D876="OCCUPIED",J876*K876,"")</f>
        <v>453</v>
      </c>
      <c r="M876" s="26" t="n">
        <f aca="false">IF(D876&lt;&gt;"OCCUPIED","",COUNTIFS('Source - Billing Aug26'!$E$5:$E$773,A876,'Source - Billing Aug26'!$B$5:$B$773,Billing_Month,'Source - Billing Aug26'!$H$5:$H$773,"MONTHLY_MOORAGE"))</f>
        <v>0</v>
      </c>
      <c r="N876" s="28" t="str">
        <f aca="false">IF(M876=0,"",SUMIFS('Source - Billing Aug26'!$I$5:$I$773,'Source - Billing Aug26'!$E$5:$E$773,A876,'Source - Billing Aug26'!$B$5:$B$773,Billing_Month,'Source - Billing Aug26'!$H$5:$H$773,"MONTHLY_MOORAGE"))</f>
        <v/>
      </c>
      <c r="O876" s="28" t="str">
        <f aca="false">IF(M876=0,"",SUMIFS('Source - Billing Aug26'!$L$5:$L$773,'Source - Billing Aug26'!$E$5:$E$773,A876,'Source - Billing Aug26'!$B$5:$B$773,Billing_Month,'Source - Billing Aug26'!$H$5:$H$773,"MONTHLY_MOORAGE"))</f>
        <v/>
      </c>
      <c r="P876" s="39" t="n">
        <f aca="false">IF(D876&lt;&gt;"OCCUPIED","",SUMIFS('Source - Billing Aug26'!$M$5:$M$773,'Source - Billing Aug26'!$E$5:$E$773,A876,'Source - Billing Aug26'!$B$5:$B$773,Billing_Month,'Source - Billing Aug26'!$H$5:$H$773,"MONTHLY_MOORAGE"))</f>
        <v>0</v>
      </c>
      <c r="Q876" s="39" t="n">
        <f aca="false">IF(D876&lt;&gt;"OCCUPIED","",P876-L876)</f>
        <v>-453</v>
      </c>
      <c r="R876" s="26" t="str">
        <f aca="false">IF(D876&lt;&gt;"OCCUPIED","OUT OF SCOPE",IF(M876=0,"MISSING AUGUST BILL",IF(M876&gt;1,"DUPLICATE BILL",IF(ABS(Q876)&lt;0.01,"MATCH",IF(Q876&gt;0,"OVERBILLED","UNDERBILLED")))))</f>
        <v>MISSING AUGUST BILL</v>
      </c>
      <c r="S876" s="26" t="str">
        <f aca="false">IF(M876=0,"",IFERROR(INDEX('Source - Billing Aug26'!$C$5:$C$773,MATCH(A876,'Source - Billing Aug26'!$E$5:$E$773,0)),""))</f>
        <v/>
      </c>
    </row>
    <row r="877" customFormat="false" ht="15" hidden="false" customHeight="true" outlineLevel="0" collapsed="false">
      <c r="A877" s="26" t="str">
        <f aca="false">'Source - Inventory'!A867</f>
        <v>GW-0608</v>
      </c>
      <c r="B877" s="26" t="str">
        <f aca="false">'Source - Inventory'!B867</f>
        <v>Gullwing</v>
      </c>
      <c r="C877" s="26" t="str">
        <f aca="false">'Source - Inventory'!G867</f>
        <v>OPEN</v>
      </c>
      <c r="D877" s="26" t="str">
        <f aca="false">'Source - Inventory'!J867</f>
        <v>OCCUPIED</v>
      </c>
      <c r="E877" s="26" t="str">
        <f aca="false">'Source - Inventory'!L867</f>
        <v>WL-02296</v>
      </c>
      <c r="F877" s="26" t="str">
        <f aca="false">'Source - Inventory'!M867</f>
        <v>Jason Miller</v>
      </c>
      <c r="G877" s="26" t="n">
        <f aca="false">'Source - Inventory'!E867</f>
        <v>70</v>
      </c>
      <c r="H877" s="28" t="n">
        <f aca="false">'Source - Inventory'!O867</f>
        <v>53.7</v>
      </c>
      <c r="I877" s="28" t="n">
        <f aca="false">IF(D877="OCCUPIED",ROUNDUP(H877,0),"")</f>
        <v>54</v>
      </c>
      <c r="J877" s="28" t="n">
        <f aca="false">IF(D877="OCCUPIED",MAX(G877,I877),"")</f>
        <v>70</v>
      </c>
      <c r="K877" s="28" t="n">
        <f aca="false">IF(D877&lt;&gt;"OCCUPIED","",IF(C877="COVERED",Covered_Rate,Open_Rate))</f>
        <v>7.55</v>
      </c>
      <c r="L877" s="39" t="n">
        <f aca="false">IF(D877="OCCUPIED",J877*K877,"")</f>
        <v>528.5</v>
      </c>
      <c r="M877" s="26" t="n">
        <f aca="false">IF(D877&lt;&gt;"OCCUPIED","",COUNTIFS('Source - Billing Aug26'!$E$5:$E$773,A877,'Source - Billing Aug26'!$B$5:$B$773,Billing_Month,'Source - Billing Aug26'!$H$5:$H$773,"MONTHLY_MOORAGE"))</f>
        <v>0</v>
      </c>
      <c r="N877" s="28" t="str">
        <f aca="false">IF(M877=0,"",SUMIFS('Source - Billing Aug26'!$I$5:$I$773,'Source - Billing Aug26'!$E$5:$E$773,A877,'Source - Billing Aug26'!$B$5:$B$773,Billing_Month,'Source - Billing Aug26'!$H$5:$H$773,"MONTHLY_MOORAGE"))</f>
        <v/>
      </c>
      <c r="O877" s="28" t="str">
        <f aca="false">IF(M877=0,"",SUMIFS('Source - Billing Aug26'!$L$5:$L$773,'Source - Billing Aug26'!$E$5:$E$773,A877,'Source - Billing Aug26'!$B$5:$B$773,Billing_Month,'Source - Billing Aug26'!$H$5:$H$773,"MONTHLY_MOORAGE"))</f>
        <v/>
      </c>
      <c r="P877" s="39" t="n">
        <f aca="false">IF(D877&lt;&gt;"OCCUPIED","",SUMIFS('Source - Billing Aug26'!$M$5:$M$773,'Source - Billing Aug26'!$E$5:$E$773,A877,'Source - Billing Aug26'!$B$5:$B$773,Billing_Month,'Source - Billing Aug26'!$H$5:$H$773,"MONTHLY_MOORAGE"))</f>
        <v>0</v>
      </c>
      <c r="Q877" s="39" t="n">
        <f aca="false">IF(D877&lt;&gt;"OCCUPIED","",P877-L877)</f>
        <v>-528.5</v>
      </c>
      <c r="R877" s="26" t="str">
        <f aca="false">IF(D877&lt;&gt;"OCCUPIED","OUT OF SCOPE",IF(M877=0,"MISSING AUGUST BILL",IF(M877&gt;1,"DUPLICATE BILL",IF(ABS(Q877)&lt;0.01,"MATCH",IF(Q877&gt;0,"OVERBILLED","UNDERBILLED")))))</f>
        <v>MISSING AUGUST BILL</v>
      </c>
      <c r="S877" s="26" t="str">
        <f aca="false">IF(M877=0,"",IFERROR(INDEX('Source - Billing Aug26'!$C$5:$C$773,MATCH(A877,'Source - Billing Aug26'!$E$5:$E$773,0)),""))</f>
        <v/>
      </c>
    </row>
    <row r="878" customFormat="false" ht="15" hidden="false" customHeight="true" outlineLevel="0" collapsed="false">
      <c r="A878" s="26" t="str">
        <f aca="false">'Source - Inventory'!A868</f>
        <v>GW-0609</v>
      </c>
      <c r="B878" s="26" t="str">
        <f aca="false">'Source - Inventory'!B868</f>
        <v>Gullwing</v>
      </c>
      <c r="C878" s="26" t="str">
        <f aca="false">'Source - Inventory'!G868</f>
        <v>OPEN</v>
      </c>
      <c r="D878" s="26" t="str">
        <f aca="false">'Source - Inventory'!J868</f>
        <v>OCCUPIED</v>
      </c>
      <c r="E878" s="26" t="str">
        <f aca="false">'Source - Inventory'!L868</f>
        <v>WL-02915</v>
      </c>
      <c r="F878" s="26" t="str">
        <f aca="false">'Source - Inventory'!M868</f>
        <v>Lori Cook</v>
      </c>
      <c r="G878" s="26" t="n">
        <f aca="false">'Source - Inventory'!E868</f>
        <v>24</v>
      </c>
      <c r="H878" s="28" t="n">
        <f aca="false">'Source - Inventory'!O868</f>
        <v>28.3</v>
      </c>
      <c r="I878" s="28" t="n">
        <f aca="false">IF(D878="OCCUPIED",ROUNDUP(H878,0),"")</f>
        <v>29</v>
      </c>
      <c r="J878" s="28" t="n">
        <f aca="false">IF(D878="OCCUPIED",MAX(G878,I878),"")</f>
        <v>29</v>
      </c>
      <c r="K878" s="28" t="n">
        <f aca="false">IF(D878&lt;&gt;"OCCUPIED","",IF(C878="COVERED",Covered_Rate,Open_Rate))</f>
        <v>7.55</v>
      </c>
      <c r="L878" s="39" t="n">
        <f aca="false">IF(D878="OCCUPIED",J878*K878,"")</f>
        <v>218.95</v>
      </c>
      <c r="M878" s="26" t="n">
        <f aca="false">IF(D878&lt;&gt;"OCCUPIED","",COUNTIFS('Source - Billing Aug26'!$E$5:$E$773,A878,'Source - Billing Aug26'!$B$5:$B$773,Billing_Month,'Source - Billing Aug26'!$H$5:$H$773,"MONTHLY_MOORAGE"))</f>
        <v>0</v>
      </c>
      <c r="N878" s="28" t="str">
        <f aca="false">IF(M878=0,"",SUMIFS('Source - Billing Aug26'!$I$5:$I$773,'Source - Billing Aug26'!$E$5:$E$773,A878,'Source - Billing Aug26'!$B$5:$B$773,Billing_Month,'Source - Billing Aug26'!$H$5:$H$773,"MONTHLY_MOORAGE"))</f>
        <v/>
      </c>
      <c r="O878" s="28" t="str">
        <f aca="false">IF(M878=0,"",SUMIFS('Source - Billing Aug26'!$L$5:$L$773,'Source - Billing Aug26'!$E$5:$E$773,A878,'Source - Billing Aug26'!$B$5:$B$773,Billing_Month,'Source - Billing Aug26'!$H$5:$H$773,"MONTHLY_MOORAGE"))</f>
        <v/>
      </c>
      <c r="P878" s="39" t="n">
        <f aca="false">IF(D878&lt;&gt;"OCCUPIED","",SUMIFS('Source - Billing Aug26'!$M$5:$M$773,'Source - Billing Aug26'!$E$5:$E$773,A878,'Source - Billing Aug26'!$B$5:$B$773,Billing_Month,'Source - Billing Aug26'!$H$5:$H$773,"MONTHLY_MOORAGE"))</f>
        <v>0</v>
      </c>
      <c r="Q878" s="39" t="n">
        <f aca="false">IF(D878&lt;&gt;"OCCUPIED","",P878-L878)</f>
        <v>-218.95</v>
      </c>
      <c r="R878" s="26" t="str">
        <f aca="false">IF(D878&lt;&gt;"OCCUPIED","OUT OF SCOPE",IF(M878=0,"MISSING AUGUST BILL",IF(M878&gt;1,"DUPLICATE BILL",IF(ABS(Q878)&lt;0.01,"MATCH",IF(Q878&gt;0,"OVERBILLED","UNDERBILLED")))))</f>
        <v>MISSING AUGUST BILL</v>
      </c>
      <c r="S878" s="26" t="str">
        <f aca="false">IF(M878=0,"",IFERROR(INDEX('Source - Billing Aug26'!$C$5:$C$773,MATCH(A878,'Source - Billing Aug26'!$E$5:$E$773,0)),""))</f>
        <v/>
      </c>
    </row>
    <row r="879" customFormat="false" ht="15" hidden="false" customHeight="true" outlineLevel="0" collapsed="false">
      <c r="A879" s="26" t="str">
        <f aca="false">'Source - Inventory'!A869</f>
        <v>GW-0610</v>
      </c>
      <c r="B879" s="26" t="str">
        <f aca="false">'Source - Inventory'!B869</f>
        <v>Gullwing</v>
      </c>
      <c r="C879" s="26" t="str">
        <f aca="false">'Source - Inventory'!G869</f>
        <v>OPEN</v>
      </c>
      <c r="D879" s="26" t="str">
        <f aca="false">'Source - Inventory'!J869</f>
        <v>OCCUPIED</v>
      </c>
      <c r="E879" s="26" t="str">
        <f aca="false">'Source - Inventory'!L869</f>
        <v>WL-01206</v>
      </c>
      <c r="F879" s="26" t="str">
        <f aca="false">'Source - Inventory'!M869</f>
        <v>Cynthia Taylor</v>
      </c>
      <c r="G879" s="26" t="n">
        <f aca="false">'Source - Inventory'!E869</f>
        <v>32</v>
      </c>
      <c r="H879" s="28" t="n">
        <f aca="false">'Source - Inventory'!O869</f>
        <v>41.9</v>
      </c>
      <c r="I879" s="28" t="n">
        <f aca="false">IF(D879="OCCUPIED",ROUNDUP(H879,0),"")</f>
        <v>42</v>
      </c>
      <c r="J879" s="28" t="n">
        <f aca="false">IF(D879="OCCUPIED",MAX(G879,I879),"")</f>
        <v>42</v>
      </c>
      <c r="K879" s="28" t="n">
        <f aca="false">IF(D879&lt;&gt;"OCCUPIED","",IF(C879="COVERED",Covered_Rate,Open_Rate))</f>
        <v>7.55</v>
      </c>
      <c r="L879" s="39" t="n">
        <f aca="false">IF(D879="OCCUPIED",J879*K879,"")</f>
        <v>317.1</v>
      </c>
      <c r="M879" s="26" t="n">
        <f aca="false">IF(D879&lt;&gt;"OCCUPIED","",COUNTIFS('Source - Billing Aug26'!$E$5:$E$773,A879,'Source - Billing Aug26'!$B$5:$B$773,Billing_Month,'Source - Billing Aug26'!$H$5:$H$773,"MONTHLY_MOORAGE"))</f>
        <v>0</v>
      </c>
      <c r="N879" s="28" t="str">
        <f aca="false">IF(M879=0,"",SUMIFS('Source - Billing Aug26'!$I$5:$I$773,'Source - Billing Aug26'!$E$5:$E$773,A879,'Source - Billing Aug26'!$B$5:$B$773,Billing_Month,'Source - Billing Aug26'!$H$5:$H$773,"MONTHLY_MOORAGE"))</f>
        <v/>
      </c>
      <c r="O879" s="28" t="str">
        <f aca="false">IF(M879=0,"",SUMIFS('Source - Billing Aug26'!$L$5:$L$773,'Source - Billing Aug26'!$E$5:$E$773,A879,'Source - Billing Aug26'!$B$5:$B$773,Billing_Month,'Source - Billing Aug26'!$H$5:$H$773,"MONTHLY_MOORAGE"))</f>
        <v/>
      </c>
      <c r="P879" s="39" t="n">
        <f aca="false">IF(D879&lt;&gt;"OCCUPIED","",SUMIFS('Source - Billing Aug26'!$M$5:$M$773,'Source - Billing Aug26'!$E$5:$E$773,A879,'Source - Billing Aug26'!$B$5:$B$773,Billing_Month,'Source - Billing Aug26'!$H$5:$H$773,"MONTHLY_MOORAGE"))</f>
        <v>0</v>
      </c>
      <c r="Q879" s="39" t="n">
        <f aca="false">IF(D879&lt;&gt;"OCCUPIED","",P879-L879)</f>
        <v>-317.1</v>
      </c>
      <c r="R879" s="26" t="str">
        <f aca="false">IF(D879&lt;&gt;"OCCUPIED","OUT OF SCOPE",IF(M879=0,"MISSING AUGUST BILL",IF(M879&gt;1,"DUPLICATE BILL",IF(ABS(Q879)&lt;0.01,"MATCH",IF(Q879&gt;0,"OVERBILLED","UNDERBILLED")))))</f>
        <v>MISSING AUGUST BILL</v>
      </c>
      <c r="S879" s="26" t="str">
        <f aca="false">IF(M879=0,"",IFERROR(INDEX('Source - Billing Aug26'!$C$5:$C$773,MATCH(A879,'Source - Billing Aug26'!$E$5:$E$773,0)),""))</f>
        <v/>
      </c>
    </row>
    <row r="880" customFormat="false" ht="15" hidden="false" customHeight="true" outlineLevel="0" collapsed="false">
      <c r="A880" s="26" t="str">
        <f aca="false">'Source - Inventory'!A870</f>
        <v>GW-0611</v>
      </c>
      <c r="B880" s="26" t="str">
        <f aca="false">'Source - Inventory'!B870</f>
        <v>Gullwing</v>
      </c>
      <c r="C880" s="26" t="str">
        <f aca="false">'Source - Inventory'!G870</f>
        <v>OPEN</v>
      </c>
      <c r="D880" s="26" t="str">
        <f aca="false">'Source - Inventory'!J870</f>
        <v>VACANT</v>
      </c>
      <c r="E880" s="26" t="n">
        <f aca="false">'Source - Inventory'!L870</f>
        <v>0</v>
      </c>
      <c r="F880" s="26" t="n">
        <f aca="false">'Source - Inventory'!M870</f>
        <v>0</v>
      </c>
      <c r="G880" s="26" t="n">
        <f aca="false">'Source - Inventory'!E870</f>
        <v>24</v>
      </c>
      <c r="H880" s="28" t="n">
        <f aca="false">'Source - Inventory'!O870</f>
        <v>0</v>
      </c>
      <c r="I880" s="28" t="str">
        <f aca="false">IF(D880="OCCUPIED",ROUNDUP(H880,0),"")</f>
        <v/>
      </c>
      <c r="J880" s="28" t="str">
        <f aca="false">IF(D880="OCCUPIED",MAX(G880,I880),"")</f>
        <v/>
      </c>
      <c r="K880" s="28" t="str">
        <f aca="false">IF(D880&lt;&gt;"OCCUPIED","",IF(C880="COVERED",Covered_Rate,Open_Rate))</f>
        <v/>
      </c>
      <c r="L880" s="39" t="str">
        <f aca="false">IF(D880="OCCUPIED",J880*K880,"")</f>
        <v/>
      </c>
      <c r="M880" s="26" t="str">
        <f aca="false">IF(D880&lt;&gt;"OCCUPIED","",COUNTIFS('Source - Billing Aug26'!$E$5:$E$773,A880,'Source - Billing Aug26'!$B$5:$B$773,Billing_Month,'Source - Billing Aug26'!$H$5:$H$773,"MONTHLY_MOORAGE"))</f>
        <v/>
      </c>
      <c r="N880" s="28" t="n">
        <f aca="false">IF(M880=0,"",SUMIFS('Source - Billing Aug26'!$I$5:$I$773,'Source - Billing Aug26'!$E$5:$E$773,A880,'Source - Billing Aug26'!$B$5:$B$773,Billing_Month,'Source - Billing Aug26'!$H$5:$H$773,"MONTHLY_MOORAGE"))</f>
        <v>0</v>
      </c>
      <c r="O880" s="28" t="n">
        <f aca="false">IF(M880=0,"",SUMIFS('Source - Billing Aug26'!$L$5:$L$773,'Source - Billing Aug26'!$E$5:$E$773,A880,'Source - Billing Aug26'!$B$5:$B$773,Billing_Month,'Source - Billing Aug26'!$H$5:$H$773,"MONTHLY_MOORAGE"))</f>
        <v>0</v>
      </c>
      <c r="P880" s="39" t="str">
        <f aca="false">IF(D880&lt;&gt;"OCCUPIED","",SUMIFS('Source - Billing Aug26'!$M$5:$M$773,'Source - Billing Aug26'!$E$5:$E$773,A880,'Source - Billing Aug26'!$B$5:$B$773,Billing_Month,'Source - Billing Aug26'!$H$5:$H$773,"MONTHLY_MOORAGE"))</f>
        <v/>
      </c>
      <c r="Q880" s="39" t="str">
        <f aca="false">IF(D880&lt;&gt;"OCCUPIED","",P880-L880)</f>
        <v/>
      </c>
      <c r="R880" s="26" t="str">
        <f aca="false">IF(D880&lt;&gt;"OCCUPIED","OUT OF SCOPE",IF(M880=0,"MISSING AUGUST BILL",IF(M880&gt;1,"DUPLICATE BILL",IF(ABS(Q880)&lt;0.01,"MATCH",IF(Q880&gt;0,"OVERBILLED","UNDERBILLED")))))</f>
        <v>OUT OF SCOPE</v>
      </c>
      <c r="S880" s="26" t="str">
        <f aca="false">IF(M880=0,"",IFERROR(INDEX('Source - Billing Aug26'!$C$5:$C$773,MATCH(A880,'Source - Billing Aug26'!$E$5:$E$773,0)),""))</f>
        <v/>
      </c>
    </row>
    <row r="881" customFormat="false" ht="15" hidden="false" customHeight="true" outlineLevel="0" collapsed="false">
      <c r="A881" s="26" t="str">
        <f aca="false">'Source - Inventory'!A871</f>
        <v>GW-0612</v>
      </c>
      <c r="B881" s="26" t="str">
        <f aca="false">'Source - Inventory'!B871</f>
        <v>Gullwing</v>
      </c>
      <c r="C881" s="26" t="str">
        <f aca="false">'Source - Inventory'!G871</f>
        <v>OPEN</v>
      </c>
      <c r="D881" s="26" t="str">
        <f aca="false">'Source - Inventory'!J871</f>
        <v>OCCUPIED</v>
      </c>
      <c r="E881" s="26" t="str">
        <f aca="false">'Source - Inventory'!L871</f>
        <v>WL-02970</v>
      </c>
      <c r="F881" s="26" t="str">
        <f aca="false">'Source - Inventory'!M871</f>
        <v>William Robles</v>
      </c>
      <c r="G881" s="26" t="n">
        <f aca="false">'Source - Inventory'!E871</f>
        <v>32</v>
      </c>
      <c r="H881" s="28" t="n">
        <f aca="false">'Source - Inventory'!O871</f>
        <v>21</v>
      </c>
      <c r="I881" s="28" t="n">
        <f aca="false">IF(D881="OCCUPIED",ROUNDUP(H881,0),"")</f>
        <v>21</v>
      </c>
      <c r="J881" s="28" t="n">
        <f aca="false">IF(D881="OCCUPIED",MAX(G881,I881),"")</f>
        <v>32</v>
      </c>
      <c r="K881" s="28" t="n">
        <f aca="false">IF(D881&lt;&gt;"OCCUPIED","",IF(C881="COVERED",Covered_Rate,Open_Rate))</f>
        <v>7.55</v>
      </c>
      <c r="L881" s="39" t="n">
        <f aca="false">IF(D881="OCCUPIED",J881*K881,"")</f>
        <v>241.6</v>
      </c>
      <c r="M881" s="26" t="n">
        <f aca="false">IF(D881&lt;&gt;"OCCUPIED","",COUNTIFS('Source - Billing Aug26'!$E$5:$E$773,A881,'Source - Billing Aug26'!$B$5:$B$773,Billing_Month,'Source - Billing Aug26'!$H$5:$H$773,"MONTHLY_MOORAGE"))</f>
        <v>0</v>
      </c>
      <c r="N881" s="28" t="str">
        <f aca="false">IF(M881=0,"",SUMIFS('Source - Billing Aug26'!$I$5:$I$773,'Source - Billing Aug26'!$E$5:$E$773,A881,'Source - Billing Aug26'!$B$5:$B$773,Billing_Month,'Source - Billing Aug26'!$H$5:$H$773,"MONTHLY_MOORAGE"))</f>
        <v/>
      </c>
      <c r="O881" s="28" t="str">
        <f aca="false">IF(M881=0,"",SUMIFS('Source - Billing Aug26'!$L$5:$L$773,'Source - Billing Aug26'!$E$5:$E$773,A881,'Source - Billing Aug26'!$B$5:$B$773,Billing_Month,'Source - Billing Aug26'!$H$5:$H$773,"MONTHLY_MOORAGE"))</f>
        <v/>
      </c>
      <c r="P881" s="39" t="n">
        <f aca="false">IF(D881&lt;&gt;"OCCUPIED","",SUMIFS('Source - Billing Aug26'!$M$5:$M$773,'Source - Billing Aug26'!$E$5:$E$773,A881,'Source - Billing Aug26'!$B$5:$B$773,Billing_Month,'Source - Billing Aug26'!$H$5:$H$773,"MONTHLY_MOORAGE"))</f>
        <v>0</v>
      </c>
      <c r="Q881" s="39" t="n">
        <f aca="false">IF(D881&lt;&gt;"OCCUPIED","",P881-L881)</f>
        <v>-241.6</v>
      </c>
      <c r="R881" s="26" t="str">
        <f aca="false">IF(D881&lt;&gt;"OCCUPIED","OUT OF SCOPE",IF(M881=0,"MISSING AUGUST BILL",IF(M881&gt;1,"DUPLICATE BILL",IF(ABS(Q881)&lt;0.01,"MATCH",IF(Q881&gt;0,"OVERBILLED","UNDERBILLED")))))</f>
        <v>MISSING AUGUST BILL</v>
      </c>
      <c r="S881" s="26" t="str">
        <f aca="false">IF(M881=0,"",IFERROR(INDEX('Source - Billing Aug26'!$C$5:$C$773,MATCH(A881,'Source - Billing Aug26'!$E$5:$E$773,0)),""))</f>
        <v/>
      </c>
    </row>
    <row r="882" customFormat="false" ht="15" hidden="false" customHeight="true" outlineLevel="0" collapsed="false">
      <c r="A882" s="26" t="str">
        <f aca="false">'Source - Inventory'!A872</f>
        <v>GW-0613</v>
      </c>
      <c r="B882" s="26" t="str">
        <f aca="false">'Source - Inventory'!B872</f>
        <v>Gullwing</v>
      </c>
      <c r="C882" s="26" t="str">
        <f aca="false">'Source - Inventory'!G872</f>
        <v>OPEN</v>
      </c>
      <c r="D882" s="26" t="str">
        <f aca="false">'Source - Inventory'!J872</f>
        <v>OCCUPIED</v>
      </c>
      <c r="E882" s="26" t="str">
        <f aca="false">'Source - Inventory'!L872</f>
        <v>WL-02426</v>
      </c>
      <c r="F882" s="26" t="str">
        <f aca="false">'Source - Inventory'!M872</f>
        <v>Joshua Cherry</v>
      </c>
      <c r="G882" s="26" t="n">
        <f aca="false">'Source - Inventory'!E872</f>
        <v>28</v>
      </c>
      <c r="H882" s="28" t="n">
        <f aca="false">'Source - Inventory'!O872</f>
        <v>30.7</v>
      </c>
      <c r="I882" s="28" t="n">
        <f aca="false">IF(D882="OCCUPIED",ROUNDUP(H882,0),"")</f>
        <v>31</v>
      </c>
      <c r="J882" s="28" t="n">
        <f aca="false">IF(D882="OCCUPIED",MAX(G882,I882),"")</f>
        <v>31</v>
      </c>
      <c r="K882" s="28" t="n">
        <f aca="false">IF(D882&lt;&gt;"OCCUPIED","",IF(C882="COVERED",Covered_Rate,Open_Rate))</f>
        <v>7.55</v>
      </c>
      <c r="L882" s="39" t="n">
        <f aca="false">IF(D882="OCCUPIED",J882*K882,"")</f>
        <v>234.05</v>
      </c>
      <c r="M882" s="26" t="n">
        <f aca="false">IF(D882&lt;&gt;"OCCUPIED","",COUNTIFS('Source - Billing Aug26'!$E$5:$E$773,A882,'Source - Billing Aug26'!$B$5:$B$773,Billing_Month,'Source - Billing Aug26'!$H$5:$H$773,"MONTHLY_MOORAGE"))</f>
        <v>0</v>
      </c>
      <c r="N882" s="28" t="str">
        <f aca="false">IF(M882=0,"",SUMIFS('Source - Billing Aug26'!$I$5:$I$773,'Source - Billing Aug26'!$E$5:$E$773,A882,'Source - Billing Aug26'!$B$5:$B$773,Billing_Month,'Source - Billing Aug26'!$H$5:$H$773,"MONTHLY_MOORAGE"))</f>
        <v/>
      </c>
      <c r="O882" s="28" t="str">
        <f aca="false">IF(M882=0,"",SUMIFS('Source - Billing Aug26'!$L$5:$L$773,'Source - Billing Aug26'!$E$5:$E$773,A882,'Source - Billing Aug26'!$B$5:$B$773,Billing_Month,'Source - Billing Aug26'!$H$5:$H$773,"MONTHLY_MOORAGE"))</f>
        <v/>
      </c>
      <c r="P882" s="39" t="n">
        <f aca="false">IF(D882&lt;&gt;"OCCUPIED","",SUMIFS('Source - Billing Aug26'!$M$5:$M$773,'Source - Billing Aug26'!$E$5:$E$773,A882,'Source - Billing Aug26'!$B$5:$B$773,Billing_Month,'Source - Billing Aug26'!$H$5:$H$773,"MONTHLY_MOORAGE"))</f>
        <v>0</v>
      </c>
      <c r="Q882" s="39" t="n">
        <f aca="false">IF(D882&lt;&gt;"OCCUPIED","",P882-L882)</f>
        <v>-234.05</v>
      </c>
      <c r="R882" s="26" t="str">
        <f aca="false">IF(D882&lt;&gt;"OCCUPIED","OUT OF SCOPE",IF(M882=0,"MISSING AUGUST BILL",IF(M882&gt;1,"DUPLICATE BILL",IF(ABS(Q882)&lt;0.01,"MATCH",IF(Q882&gt;0,"OVERBILLED","UNDERBILLED")))))</f>
        <v>MISSING AUGUST BILL</v>
      </c>
      <c r="S882" s="26" t="str">
        <f aca="false">IF(M882=0,"",IFERROR(INDEX('Source - Billing Aug26'!$C$5:$C$773,MATCH(A882,'Source - Billing Aug26'!$E$5:$E$773,0)),""))</f>
        <v/>
      </c>
    </row>
    <row r="883" customFormat="false" ht="15" hidden="false" customHeight="true" outlineLevel="0" collapsed="false">
      <c r="A883" s="26" t="str">
        <f aca="false">'Source - Inventory'!A873</f>
        <v>GW-0614</v>
      </c>
      <c r="B883" s="26" t="str">
        <f aca="false">'Source - Inventory'!B873</f>
        <v>Gullwing</v>
      </c>
      <c r="C883" s="26" t="str">
        <f aca="false">'Source - Inventory'!G873</f>
        <v>OPEN</v>
      </c>
      <c r="D883" s="26" t="str">
        <f aca="false">'Source - Inventory'!J873</f>
        <v>OCCUPIED</v>
      </c>
      <c r="E883" s="26" t="str">
        <f aca="false">'Source - Inventory'!L873</f>
        <v>WL-01995</v>
      </c>
      <c r="F883" s="26" t="str">
        <f aca="false">'Source - Inventory'!M873</f>
        <v>Tiffany Russell</v>
      </c>
      <c r="G883" s="26" t="n">
        <f aca="false">'Source - Inventory'!E873</f>
        <v>32</v>
      </c>
      <c r="H883" s="28" t="n">
        <f aca="false">'Source - Inventory'!O873</f>
        <v>55.7</v>
      </c>
      <c r="I883" s="28" t="n">
        <f aca="false">IF(D883="OCCUPIED",ROUNDUP(H883,0),"")</f>
        <v>56</v>
      </c>
      <c r="J883" s="28" t="n">
        <f aca="false">IF(D883="OCCUPIED",MAX(G883,I883),"")</f>
        <v>56</v>
      </c>
      <c r="K883" s="28" t="n">
        <f aca="false">IF(D883&lt;&gt;"OCCUPIED","",IF(C883="COVERED",Covered_Rate,Open_Rate))</f>
        <v>7.55</v>
      </c>
      <c r="L883" s="39" t="n">
        <f aca="false">IF(D883="OCCUPIED",J883*K883,"")</f>
        <v>422.8</v>
      </c>
      <c r="M883" s="26" t="n">
        <f aca="false">IF(D883&lt;&gt;"OCCUPIED","",COUNTIFS('Source - Billing Aug26'!$E$5:$E$773,A883,'Source - Billing Aug26'!$B$5:$B$773,Billing_Month,'Source - Billing Aug26'!$H$5:$H$773,"MONTHLY_MOORAGE"))</f>
        <v>0</v>
      </c>
      <c r="N883" s="28" t="str">
        <f aca="false">IF(M883=0,"",SUMIFS('Source - Billing Aug26'!$I$5:$I$773,'Source - Billing Aug26'!$E$5:$E$773,A883,'Source - Billing Aug26'!$B$5:$B$773,Billing_Month,'Source - Billing Aug26'!$H$5:$H$773,"MONTHLY_MOORAGE"))</f>
        <v/>
      </c>
      <c r="O883" s="28" t="str">
        <f aca="false">IF(M883=0,"",SUMIFS('Source - Billing Aug26'!$L$5:$L$773,'Source - Billing Aug26'!$E$5:$E$773,A883,'Source - Billing Aug26'!$B$5:$B$773,Billing_Month,'Source - Billing Aug26'!$H$5:$H$773,"MONTHLY_MOORAGE"))</f>
        <v/>
      </c>
      <c r="P883" s="39" t="n">
        <f aca="false">IF(D883&lt;&gt;"OCCUPIED","",SUMIFS('Source - Billing Aug26'!$M$5:$M$773,'Source - Billing Aug26'!$E$5:$E$773,A883,'Source - Billing Aug26'!$B$5:$B$773,Billing_Month,'Source - Billing Aug26'!$H$5:$H$773,"MONTHLY_MOORAGE"))</f>
        <v>0</v>
      </c>
      <c r="Q883" s="39" t="n">
        <f aca="false">IF(D883&lt;&gt;"OCCUPIED","",P883-L883)</f>
        <v>-422.8</v>
      </c>
      <c r="R883" s="26" t="str">
        <f aca="false">IF(D883&lt;&gt;"OCCUPIED","OUT OF SCOPE",IF(M883=0,"MISSING AUGUST BILL",IF(M883&gt;1,"DUPLICATE BILL",IF(ABS(Q883)&lt;0.01,"MATCH",IF(Q883&gt;0,"OVERBILLED","UNDERBILLED")))))</f>
        <v>MISSING AUGUST BILL</v>
      </c>
      <c r="S883" s="26" t="str">
        <f aca="false">IF(M883=0,"",IFERROR(INDEX('Source - Billing Aug26'!$C$5:$C$773,MATCH(A883,'Source - Billing Aug26'!$E$5:$E$773,0)),""))</f>
        <v/>
      </c>
    </row>
    <row r="884" customFormat="false" ht="15" hidden="false" customHeight="true" outlineLevel="0" collapsed="false">
      <c r="A884" s="26" t="str">
        <f aca="false">'Source - Inventory'!A874</f>
        <v>GW-0615</v>
      </c>
      <c r="B884" s="26" t="str">
        <f aca="false">'Source - Inventory'!B874</f>
        <v>Gullwing</v>
      </c>
      <c r="C884" s="26" t="str">
        <f aca="false">'Source - Inventory'!G874</f>
        <v>OPEN</v>
      </c>
      <c r="D884" s="26" t="str">
        <f aca="false">'Source - Inventory'!J874</f>
        <v>OCCUPIED</v>
      </c>
      <c r="E884" s="26" t="str">
        <f aca="false">'Source - Inventory'!L874</f>
        <v>WL-01702</v>
      </c>
      <c r="F884" s="26" t="str">
        <f aca="false">'Source - Inventory'!M874</f>
        <v>Larry Carr</v>
      </c>
      <c r="G884" s="26" t="n">
        <f aca="false">'Source - Inventory'!E874</f>
        <v>24</v>
      </c>
      <c r="H884" s="28" t="n">
        <f aca="false">'Source - Inventory'!O874</f>
        <v>58.3</v>
      </c>
      <c r="I884" s="28" t="n">
        <f aca="false">IF(D884="OCCUPIED",ROUNDUP(H884,0),"")</f>
        <v>59</v>
      </c>
      <c r="J884" s="28" t="n">
        <f aca="false">IF(D884="OCCUPIED",MAX(G884,I884),"")</f>
        <v>59</v>
      </c>
      <c r="K884" s="28" t="n">
        <f aca="false">IF(D884&lt;&gt;"OCCUPIED","",IF(C884="COVERED",Covered_Rate,Open_Rate))</f>
        <v>7.55</v>
      </c>
      <c r="L884" s="39" t="n">
        <f aca="false">IF(D884="OCCUPIED",J884*K884,"")</f>
        <v>445.45</v>
      </c>
      <c r="M884" s="26" t="n">
        <f aca="false">IF(D884&lt;&gt;"OCCUPIED","",COUNTIFS('Source - Billing Aug26'!$E$5:$E$773,A884,'Source - Billing Aug26'!$B$5:$B$773,Billing_Month,'Source - Billing Aug26'!$H$5:$H$773,"MONTHLY_MOORAGE"))</f>
        <v>0</v>
      </c>
      <c r="N884" s="28" t="str">
        <f aca="false">IF(M884=0,"",SUMIFS('Source - Billing Aug26'!$I$5:$I$773,'Source - Billing Aug26'!$E$5:$E$773,A884,'Source - Billing Aug26'!$B$5:$B$773,Billing_Month,'Source - Billing Aug26'!$H$5:$H$773,"MONTHLY_MOORAGE"))</f>
        <v/>
      </c>
      <c r="O884" s="28" t="str">
        <f aca="false">IF(M884=0,"",SUMIFS('Source - Billing Aug26'!$L$5:$L$773,'Source - Billing Aug26'!$E$5:$E$773,A884,'Source - Billing Aug26'!$B$5:$B$773,Billing_Month,'Source - Billing Aug26'!$H$5:$H$773,"MONTHLY_MOORAGE"))</f>
        <v/>
      </c>
      <c r="P884" s="39" t="n">
        <f aca="false">IF(D884&lt;&gt;"OCCUPIED","",SUMIFS('Source - Billing Aug26'!$M$5:$M$773,'Source - Billing Aug26'!$E$5:$E$773,A884,'Source - Billing Aug26'!$B$5:$B$773,Billing_Month,'Source - Billing Aug26'!$H$5:$H$773,"MONTHLY_MOORAGE"))</f>
        <v>0</v>
      </c>
      <c r="Q884" s="39" t="n">
        <f aca="false">IF(D884&lt;&gt;"OCCUPIED","",P884-L884)</f>
        <v>-445.45</v>
      </c>
      <c r="R884" s="26" t="str">
        <f aca="false">IF(D884&lt;&gt;"OCCUPIED","OUT OF SCOPE",IF(M884=0,"MISSING AUGUST BILL",IF(M884&gt;1,"DUPLICATE BILL",IF(ABS(Q884)&lt;0.01,"MATCH",IF(Q884&gt;0,"OVERBILLED","UNDERBILLED")))))</f>
        <v>MISSING AUGUST BILL</v>
      </c>
      <c r="S884" s="26" t="str">
        <f aca="false">IF(M884=0,"",IFERROR(INDEX('Source - Billing Aug26'!$C$5:$C$773,MATCH(A884,'Source - Billing Aug26'!$E$5:$E$773,0)),""))</f>
        <v/>
      </c>
    </row>
    <row r="885" customFormat="false" ht="15" hidden="false" customHeight="true" outlineLevel="0" collapsed="false">
      <c r="A885" s="26" t="str">
        <f aca="false">'Source - Inventory'!A875</f>
        <v>GW-0616</v>
      </c>
      <c r="B885" s="26" t="str">
        <f aca="false">'Source - Inventory'!B875</f>
        <v>Gullwing</v>
      </c>
      <c r="C885" s="26" t="str">
        <f aca="false">'Source - Inventory'!G875</f>
        <v>OPEN</v>
      </c>
      <c r="D885" s="26" t="str">
        <f aca="false">'Source - Inventory'!J875</f>
        <v>MAINTENANCE</v>
      </c>
      <c r="E885" s="26" t="n">
        <f aca="false">'Source - Inventory'!L875</f>
        <v>0</v>
      </c>
      <c r="F885" s="26" t="n">
        <f aca="false">'Source - Inventory'!M875</f>
        <v>0</v>
      </c>
      <c r="G885" s="26" t="n">
        <f aca="false">'Source - Inventory'!E875</f>
        <v>45</v>
      </c>
      <c r="H885" s="28" t="n">
        <f aca="false">'Source - Inventory'!O875</f>
        <v>0</v>
      </c>
      <c r="I885" s="28" t="str">
        <f aca="false">IF(D885="OCCUPIED",ROUNDUP(H885,0),"")</f>
        <v/>
      </c>
      <c r="J885" s="28" t="str">
        <f aca="false">IF(D885="OCCUPIED",MAX(G885,I885),"")</f>
        <v/>
      </c>
      <c r="K885" s="28" t="str">
        <f aca="false">IF(D885&lt;&gt;"OCCUPIED","",IF(C885="COVERED",Covered_Rate,Open_Rate))</f>
        <v/>
      </c>
      <c r="L885" s="39" t="str">
        <f aca="false">IF(D885="OCCUPIED",J885*K885,"")</f>
        <v/>
      </c>
      <c r="M885" s="26" t="str">
        <f aca="false">IF(D885&lt;&gt;"OCCUPIED","",COUNTIFS('Source - Billing Aug26'!$E$5:$E$773,A885,'Source - Billing Aug26'!$B$5:$B$773,Billing_Month,'Source - Billing Aug26'!$H$5:$H$773,"MONTHLY_MOORAGE"))</f>
        <v/>
      </c>
      <c r="N885" s="28" t="n">
        <f aca="false">IF(M885=0,"",SUMIFS('Source - Billing Aug26'!$I$5:$I$773,'Source - Billing Aug26'!$E$5:$E$773,A885,'Source - Billing Aug26'!$B$5:$B$773,Billing_Month,'Source - Billing Aug26'!$H$5:$H$773,"MONTHLY_MOORAGE"))</f>
        <v>0</v>
      </c>
      <c r="O885" s="28" t="n">
        <f aca="false">IF(M885=0,"",SUMIFS('Source - Billing Aug26'!$L$5:$L$773,'Source - Billing Aug26'!$E$5:$E$773,A885,'Source - Billing Aug26'!$B$5:$B$773,Billing_Month,'Source - Billing Aug26'!$H$5:$H$773,"MONTHLY_MOORAGE"))</f>
        <v>0</v>
      </c>
      <c r="P885" s="39" t="str">
        <f aca="false">IF(D885&lt;&gt;"OCCUPIED","",SUMIFS('Source - Billing Aug26'!$M$5:$M$773,'Source - Billing Aug26'!$E$5:$E$773,A885,'Source - Billing Aug26'!$B$5:$B$773,Billing_Month,'Source - Billing Aug26'!$H$5:$H$773,"MONTHLY_MOORAGE"))</f>
        <v/>
      </c>
      <c r="Q885" s="39" t="str">
        <f aca="false">IF(D885&lt;&gt;"OCCUPIED","",P885-L885)</f>
        <v/>
      </c>
      <c r="R885" s="26" t="str">
        <f aca="false">IF(D885&lt;&gt;"OCCUPIED","OUT OF SCOPE",IF(M885=0,"MISSING AUGUST BILL",IF(M885&gt;1,"DUPLICATE BILL",IF(ABS(Q885)&lt;0.01,"MATCH",IF(Q885&gt;0,"OVERBILLED","UNDERBILLED")))))</f>
        <v>OUT OF SCOPE</v>
      </c>
      <c r="S885" s="26" t="str">
        <f aca="false">IF(M885=0,"",IFERROR(INDEX('Source - Billing Aug26'!$C$5:$C$773,MATCH(A885,'Source - Billing Aug26'!$E$5:$E$773,0)),""))</f>
        <v/>
      </c>
    </row>
    <row r="886" customFormat="false" ht="15" hidden="false" customHeight="true" outlineLevel="0" collapsed="false">
      <c r="A886" s="26" t="str">
        <f aca="false">'Source - Inventory'!A876</f>
        <v>GW-0617</v>
      </c>
      <c r="B886" s="26" t="str">
        <f aca="false">'Source - Inventory'!B876</f>
        <v>Gullwing</v>
      </c>
      <c r="C886" s="26" t="str">
        <f aca="false">'Source - Inventory'!G876</f>
        <v>OPEN</v>
      </c>
      <c r="D886" s="26" t="str">
        <f aca="false">'Source - Inventory'!J876</f>
        <v>OCCUPIED</v>
      </c>
      <c r="E886" s="26" t="str">
        <f aca="false">'Source - Inventory'!L876</f>
        <v>WL-02400</v>
      </c>
      <c r="F886" s="26" t="str">
        <f aca="false">'Source - Inventory'!M876</f>
        <v>Sierra Washington</v>
      </c>
      <c r="G886" s="26" t="n">
        <f aca="false">'Source - Inventory'!E876</f>
        <v>32</v>
      </c>
      <c r="H886" s="28" t="n">
        <f aca="false">'Source - Inventory'!O876</f>
        <v>50.2</v>
      </c>
      <c r="I886" s="28" t="n">
        <f aca="false">IF(D886="OCCUPIED",ROUNDUP(H886,0),"")</f>
        <v>51</v>
      </c>
      <c r="J886" s="28" t="n">
        <f aca="false">IF(D886="OCCUPIED",MAX(G886,I886),"")</f>
        <v>51</v>
      </c>
      <c r="K886" s="28" t="n">
        <f aca="false">IF(D886&lt;&gt;"OCCUPIED","",IF(C886="COVERED",Covered_Rate,Open_Rate))</f>
        <v>7.55</v>
      </c>
      <c r="L886" s="39" t="n">
        <f aca="false">IF(D886="OCCUPIED",J886*K886,"")</f>
        <v>385.05</v>
      </c>
      <c r="M886" s="26" t="n">
        <f aca="false">IF(D886&lt;&gt;"OCCUPIED","",COUNTIFS('Source - Billing Aug26'!$E$5:$E$773,A886,'Source - Billing Aug26'!$B$5:$B$773,Billing_Month,'Source - Billing Aug26'!$H$5:$H$773,"MONTHLY_MOORAGE"))</f>
        <v>0</v>
      </c>
      <c r="N886" s="28" t="str">
        <f aca="false">IF(M886=0,"",SUMIFS('Source - Billing Aug26'!$I$5:$I$773,'Source - Billing Aug26'!$E$5:$E$773,A886,'Source - Billing Aug26'!$B$5:$B$773,Billing_Month,'Source - Billing Aug26'!$H$5:$H$773,"MONTHLY_MOORAGE"))</f>
        <v/>
      </c>
      <c r="O886" s="28" t="str">
        <f aca="false">IF(M886=0,"",SUMIFS('Source - Billing Aug26'!$L$5:$L$773,'Source - Billing Aug26'!$E$5:$E$773,A886,'Source - Billing Aug26'!$B$5:$B$773,Billing_Month,'Source - Billing Aug26'!$H$5:$H$773,"MONTHLY_MOORAGE"))</f>
        <v/>
      </c>
      <c r="P886" s="39" t="n">
        <f aca="false">IF(D886&lt;&gt;"OCCUPIED","",SUMIFS('Source - Billing Aug26'!$M$5:$M$773,'Source - Billing Aug26'!$E$5:$E$773,A886,'Source - Billing Aug26'!$B$5:$B$773,Billing_Month,'Source - Billing Aug26'!$H$5:$H$773,"MONTHLY_MOORAGE"))</f>
        <v>0</v>
      </c>
      <c r="Q886" s="39" t="n">
        <f aca="false">IF(D886&lt;&gt;"OCCUPIED","",P886-L886)</f>
        <v>-385.05</v>
      </c>
      <c r="R886" s="26" t="str">
        <f aca="false">IF(D886&lt;&gt;"OCCUPIED","OUT OF SCOPE",IF(M886=0,"MISSING AUGUST BILL",IF(M886&gt;1,"DUPLICATE BILL",IF(ABS(Q886)&lt;0.01,"MATCH",IF(Q886&gt;0,"OVERBILLED","UNDERBILLED")))))</f>
        <v>MISSING AUGUST BILL</v>
      </c>
      <c r="S886" s="26" t="str">
        <f aca="false">IF(M886=0,"",IFERROR(INDEX('Source - Billing Aug26'!$C$5:$C$773,MATCH(A886,'Source - Billing Aug26'!$E$5:$E$773,0)),""))</f>
        <v/>
      </c>
    </row>
    <row r="887" customFormat="false" ht="15" hidden="false" customHeight="true" outlineLevel="0" collapsed="false">
      <c r="A887" s="26" t="str">
        <f aca="false">'Source - Inventory'!A877</f>
        <v>GW-0618</v>
      </c>
      <c r="B887" s="26" t="str">
        <f aca="false">'Source - Inventory'!B877</f>
        <v>Gullwing</v>
      </c>
      <c r="C887" s="26" t="str">
        <f aca="false">'Source - Inventory'!G877</f>
        <v>OPEN</v>
      </c>
      <c r="D887" s="26" t="str">
        <f aca="false">'Source - Inventory'!J877</f>
        <v>OCCUPIED</v>
      </c>
      <c r="E887" s="26" t="str">
        <f aca="false">'Source - Inventory'!L877</f>
        <v>WL-03467</v>
      </c>
      <c r="F887" s="26" t="str">
        <f aca="false">'Source - Inventory'!M877</f>
        <v>Juan Ray</v>
      </c>
      <c r="G887" s="26" t="n">
        <f aca="false">'Source - Inventory'!E877</f>
        <v>24</v>
      </c>
      <c r="H887" s="28" t="n">
        <f aca="false">'Source - Inventory'!O877</f>
        <v>30.5</v>
      </c>
      <c r="I887" s="28" t="n">
        <f aca="false">IF(D887="OCCUPIED",ROUNDUP(H887,0),"")</f>
        <v>31</v>
      </c>
      <c r="J887" s="28" t="n">
        <f aca="false">IF(D887="OCCUPIED",MAX(G887,I887),"")</f>
        <v>31</v>
      </c>
      <c r="K887" s="28" t="n">
        <f aca="false">IF(D887&lt;&gt;"OCCUPIED","",IF(C887="COVERED",Covered_Rate,Open_Rate))</f>
        <v>7.55</v>
      </c>
      <c r="L887" s="39" t="n">
        <f aca="false">IF(D887="OCCUPIED",J887*K887,"")</f>
        <v>234.05</v>
      </c>
      <c r="M887" s="26" t="n">
        <f aca="false">IF(D887&lt;&gt;"OCCUPIED","",COUNTIFS('Source - Billing Aug26'!$E$5:$E$773,A887,'Source - Billing Aug26'!$B$5:$B$773,Billing_Month,'Source - Billing Aug26'!$H$5:$H$773,"MONTHLY_MOORAGE"))</f>
        <v>0</v>
      </c>
      <c r="N887" s="28" t="str">
        <f aca="false">IF(M887=0,"",SUMIFS('Source - Billing Aug26'!$I$5:$I$773,'Source - Billing Aug26'!$E$5:$E$773,A887,'Source - Billing Aug26'!$B$5:$B$773,Billing_Month,'Source - Billing Aug26'!$H$5:$H$773,"MONTHLY_MOORAGE"))</f>
        <v/>
      </c>
      <c r="O887" s="28" t="str">
        <f aca="false">IF(M887=0,"",SUMIFS('Source - Billing Aug26'!$L$5:$L$773,'Source - Billing Aug26'!$E$5:$E$773,A887,'Source - Billing Aug26'!$B$5:$B$773,Billing_Month,'Source - Billing Aug26'!$H$5:$H$773,"MONTHLY_MOORAGE"))</f>
        <v/>
      </c>
      <c r="P887" s="39" t="n">
        <f aca="false">IF(D887&lt;&gt;"OCCUPIED","",SUMIFS('Source - Billing Aug26'!$M$5:$M$773,'Source - Billing Aug26'!$E$5:$E$773,A887,'Source - Billing Aug26'!$B$5:$B$773,Billing_Month,'Source - Billing Aug26'!$H$5:$H$773,"MONTHLY_MOORAGE"))</f>
        <v>0</v>
      </c>
      <c r="Q887" s="39" t="n">
        <f aca="false">IF(D887&lt;&gt;"OCCUPIED","",P887-L887)</f>
        <v>-234.05</v>
      </c>
      <c r="R887" s="26" t="str">
        <f aca="false">IF(D887&lt;&gt;"OCCUPIED","OUT OF SCOPE",IF(M887=0,"MISSING AUGUST BILL",IF(M887&gt;1,"DUPLICATE BILL",IF(ABS(Q887)&lt;0.01,"MATCH",IF(Q887&gt;0,"OVERBILLED","UNDERBILLED")))))</f>
        <v>MISSING AUGUST BILL</v>
      </c>
      <c r="S887" s="26" t="str">
        <f aca="false">IF(M887=0,"",IFERROR(INDEX('Source - Billing Aug26'!$C$5:$C$773,MATCH(A887,'Source - Billing Aug26'!$E$5:$E$773,0)),""))</f>
        <v/>
      </c>
    </row>
    <row r="888" customFormat="false" ht="15" hidden="false" customHeight="true" outlineLevel="0" collapsed="false">
      <c r="A888" s="26" t="str">
        <f aca="false">'Source - Inventory'!A878</f>
        <v>GW-0619</v>
      </c>
      <c r="B888" s="26" t="str">
        <f aca="false">'Source - Inventory'!B878</f>
        <v>Gullwing</v>
      </c>
      <c r="C888" s="26" t="str">
        <f aca="false">'Source - Inventory'!G878</f>
        <v>OPEN</v>
      </c>
      <c r="D888" s="26" t="str">
        <f aca="false">'Source - Inventory'!J878</f>
        <v>OCCUPIED</v>
      </c>
      <c r="E888" s="26" t="str">
        <f aca="false">'Source - Inventory'!L878</f>
        <v>WL-03110</v>
      </c>
      <c r="F888" s="26" t="str">
        <f aca="false">'Source - Inventory'!M878</f>
        <v>Randy Ramos</v>
      </c>
      <c r="G888" s="26" t="n">
        <f aca="false">'Source - Inventory'!E878</f>
        <v>45</v>
      </c>
      <c r="H888" s="28" t="n">
        <f aca="false">'Source - Inventory'!O878</f>
        <v>28.6</v>
      </c>
      <c r="I888" s="28" t="n">
        <f aca="false">IF(D888="OCCUPIED",ROUNDUP(H888,0),"")</f>
        <v>29</v>
      </c>
      <c r="J888" s="28" t="n">
        <f aca="false">IF(D888="OCCUPIED",MAX(G888,I888),"")</f>
        <v>45</v>
      </c>
      <c r="K888" s="28" t="n">
        <f aca="false">IF(D888&lt;&gt;"OCCUPIED","",IF(C888="COVERED",Covered_Rate,Open_Rate))</f>
        <v>7.55</v>
      </c>
      <c r="L888" s="39" t="n">
        <f aca="false">IF(D888="OCCUPIED",J888*K888,"")</f>
        <v>339.75</v>
      </c>
      <c r="M888" s="26" t="n">
        <f aca="false">IF(D888&lt;&gt;"OCCUPIED","",COUNTIFS('Source - Billing Aug26'!$E$5:$E$773,A888,'Source - Billing Aug26'!$B$5:$B$773,Billing_Month,'Source - Billing Aug26'!$H$5:$H$773,"MONTHLY_MOORAGE"))</f>
        <v>0</v>
      </c>
      <c r="N888" s="28" t="str">
        <f aca="false">IF(M888=0,"",SUMIFS('Source - Billing Aug26'!$I$5:$I$773,'Source - Billing Aug26'!$E$5:$E$773,A888,'Source - Billing Aug26'!$B$5:$B$773,Billing_Month,'Source - Billing Aug26'!$H$5:$H$773,"MONTHLY_MOORAGE"))</f>
        <v/>
      </c>
      <c r="O888" s="28" t="str">
        <f aca="false">IF(M888=0,"",SUMIFS('Source - Billing Aug26'!$L$5:$L$773,'Source - Billing Aug26'!$E$5:$E$773,A888,'Source - Billing Aug26'!$B$5:$B$773,Billing_Month,'Source - Billing Aug26'!$H$5:$H$773,"MONTHLY_MOORAGE"))</f>
        <v/>
      </c>
      <c r="P888" s="39" t="n">
        <f aca="false">IF(D888&lt;&gt;"OCCUPIED","",SUMIFS('Source - Billing Aug26'!$M$5:$M$773,'Source - Billing Aug26'!$E$5:$E$773,A888,'Source - Billing Aug26'!$B$5:$B$773,Billing_Month,'Source - Billing Aug26'!$H$5:$H$773,"MONTHLY_MOORAGE"))</f>
        <v>0</v>
      </c>
      <c r="Q888" s="39" t="n">
        <f aca="false">IF(D888&lt;&gt;"OCCUPIED","",P888-L888)</f>
        <v>-339.75</v>
      </c>
      <c r="R888" s="26" t="str">
        <f aca="false">IF(D888&lt;&gt;"OCCUPIED","OUT OF SCOPE",IF(M888=0,"MISSING AUGUST BILL",IF(M888&gt;1,"DUPLICATE BILL",IF(ABS(Q888)&lt;0.01,"MATCH",IF(Q888&gt;0,"OVERBILLED","UNDERBILLED")))))</f>
        <v>MISSING AUGUST BILL</v>
      </c>
      <c r="S888" s="26" t="str">
        <f aca="false">IF(M888=0,"",IFERROR(INDEX('Source - Billing Aug26'!$C$5:$C$773,MATCH(A888,'Source - Billing Aug26'!$E$5:$E$773,0)),""))</f>
        <v/>
      </c>
    </row>
    <row r="889" customFormat="false" ht="15" hidden="false" customHeight="true" outlineLevel="0" collapsed="false">
      <c r="A889" s="26" t="str">
        <f aca="false">'Source - Inventory'!A879</f>
        <v>GW-0620</v>
      </c>
      <c r="B889" s="26" t="str">
        <f aca="false">'Source - Inventory'!B879</f>
        <v>Gullwing</v>
      </c>
      <c r="C889" s="26" t="str">
        <f aca="false">'Source - Inventory'!G879</f>
        <v>OPEN</v>
      </c>
      <c r="D889" s="26" t="str">
        <f aca="false">'Source - Inventory'!J879</f>
        <v>OCCUPIED</v>
      </c>
      <c r="E889" s="26" t="str">
        <f aca="false">'Source - Inventory'!L879</f>
        <v>WL-01357</v>
      </c>
      <c r="F889" s="26" t="str">
        <f aca="false">'Source - Inventory'!M879</f>
        <v>Cody Rose</v>
      </c>
      <c r="G889" s="26" t="n">
        <f aca="false">'Source - Inventory'!E879</f>
        <v>70</v>
      </c>
      <c r="H889" s="28" t="n">
        <f aca="false">'Source - Inventory'!O879</f>
        <v>39.9</v>
      </c>
      <c r="I889" s="28" t="n">
        <f aca="false">IF(D889="OCCUPIED",ROUNDUP(H889,0),"")</f>
        <v>40</v>
      </c>
      <c r="J889" s="28" t="n">
        <f aca="false">IF(D889="OCCUPIED",MAX(G889,I889),"")</f>
        <v>70</v>
      </c>
      <c r="K889" s="28" t="n">
        <f aca="false">IF(D889&lt;&gt;"OCCUPIED","",IF(C889="COVERED",Covered_Rate,Open_Rate))</f>
        <v>7.55</v>
      </c>
      <c r="L889" s="39" t="n">
        <f aca="false">IF(D889="OCCUPIED",J889*K889,"")</f>
        <v>528.5</v>
      </c>
      <c r="M889" s="26" t="n">
        <f aca="false">IF(D889&lt;&gt;"OCCUPIED","",COUNTIFS('Source - Billing Aug26'!$E$5:$E$773,A889,'Source - Billing Aug26'!$B$5:$B$773,Billing_Month,'Source - Billing Aug26'!$H$5:$H$773,"MONTHLY_MOORAGE"))</f>
        <v>0</v>
      </c>
      <c r="N889" s="28" t="str">
        <f aca="false">IF(M889=0,"",SUMIFS('Source - Billing Aug26'!$I$5:$I$773,'Source - Billing Aug26'!$E$5:$E$773,A889,'Source - Billing Aug26'!$B$5:$B$773,Billing_Month,'Source - Billing Aug26'!$H$5:$H$773,"MONTHLY_MOORAGE"))</f>
        <v/>
      </c>
      <c r="O889" s="28" t="str">
        <f aca="false">IF(M889=0,"",SUMIFS('Source - Billing Aug26'!$L$5:$L$773,'Source - Billing Aug26'!$E$5:$E$773,A889,'Source - Billing Aug26'!$B$5:$B$773,Billing_Month,'Source - Billing Aug26'!$H$5:$H$773,"MONTHLY_MOORAGE"))</f>
        <v/>
      </c>
      <c r="P889" s="39" t="n">
        <f aca="false">IF(D889&lt;&gt;"OCCUPIED","",SUMIFS('Source - Billing Aug26'!$M$5:$M$773,'Source - Billing Aug26'!$E$5:$E$773,A889,'Source - Billing Aug26'!$B$5:$B$773,Billing_Month,'Source - Billing Aug26'!$H$5:$H$773,"MONTHLY_MOORAGE"))</f>
        <v>0</v>
      </c>
      <c r="Q889" s="39" t="n">
        <f aca="false">IF(D889&lt;&gt;"OCCUPIED","",P889-L889)</f>
        <v>-528.5</v>
      </c>
      <c r="R889" s="26" t="str">
        <f aca="false">IF(D889&lt;&gt;"OCCUPIED","OUT OF SCOPE",IF(M889=0,"MISSING AUGUST BILL",IF(M889&gt;1,"DUPLICATE BILL",IF(ABS(Q889)&lt;0.01,"MATCH",IF(Q889&gt;0,"OVERBILLED","UNDERBILLED")))))</f>
        <v>MISSING AUGUST BILL</v>
      </c>
      <c r="S889" s="26" t="str">
        <f aca="false">IF(M889=0,"",IFERROR(INDEX('Source - Billing Aug26'!$C$5:$C$773,MATCH(A889,'Source - Billing Aug26'!$E$5:$E$773,0)),""))</f>
        <v/>
      </c>
    </row>
    <row r="890" customFormat="false" ht="15" hidden="false" customHeight="true" outlineLevel="0" collapsed="false">
      <c r="A890" s="26" t="str">
        <f aca="false">'Source - Inventory'!A880</f>
        <v>GW-0621</v>
      </c>
      <c r="B890" s="26" t="str">
        <f aca="false">'Source - Inventory'!B880</f>
        <v>Gullwing</v>
      </c>
      <c r="C890" s="26" t="str">
        <f aca="false">'Source - Inventory'!G880</f>
        <v>OPEN</v>
      </c>
      <c r="D890" s="26" t="str">
        <f aca="false">'Source - Inventory'!J880</f>
        <v>OCCUPIED</v>
      </c>
      <c r="E890" s="26" t="str">
        <f aca="false">'Source - Inventory'!L880</f>
        <v>WL-03595</v>
      </c>
      <c r="F890" s="26" t="str">
        <f aca="false">'Source - Inventory'!M880</f>
        <v>Roger Johnson</v>
      </c>
      <c r="G890" s="26" t="n">
        <f aca="false">'Source - Inventory'!E880</f>
        <v>28</v>
      </c>
      <c r="H890" s="28" t="n">
        <f aca="false">'Source - Inventory'!O880</f>
        <v>36.1</v>
      </c>
      <c r="I890" s="28" t="n">
        <f aca="false">IF(D890="OCCUPIED",ROUNDUP(H890,0),"")</f>
        <v>37</v>
      </c>
      <c r="J890" s="28" t="n">
        <f aca="false">IF(D890="OCCUPIED",MAX(G890,I890),"")</f>
        <v>37</v>
      </c>
      <c r="K890" s="28" t="n">
        <f aca="false">IF(D890&lt;&gt;"OCCUPIED","",IF(C890="COVERED",Covered_Rate,Open_Rate))</f>
        <v>7.55</v>
      </c>
      <c r="L890" s="39" t="n">
        <f aca="false">IF(D890="OCCUPIED",J890*K890,"")</f>
        <v>279.35</v>
      </c>
      <c r="M890" s="26" t="n">
        <f aca="false">IF(D890&lt;&gt;"OCCUPIED","",COUNTIFS('Source - Billing Aug26'!$E$5:$E$773,A890,'Source - Billing Aug26'!$B$5:$B$773,Billing_Month,'Source - Billing Aug26'!$H$5:$H$773,"MONTHLY_MOORAGE"))</f>
        <v>0</v>
      </c>
      <c r="N890" s="28" t="str">
        <f aca="false">IF(M890=0,"",SUMIFS('Source - Billing Aug26'!$I$5:$I$773,'Source - Billing Aug26'!$E$5:$E$773,A890,'Source - Billing Aug26'!$B$5:$B$773,Billing_Month,'Source - Billing Aug26'!$H$5:$H$773,"MONTHLY_MOORAGE"))</f>
        <v/>
      </c>
      <c r="O890" s="28" t="str">
        <f aca="false">IF(M890=0,"",SUMIFS('Source - Billing Aug26'!$L$5:$L$773,'Source - Billing Aug26'!$E$5:$E$773,A890,'Source - Billing Aug26'!$B$5:$B$773,Billing_Month,'Source - Billing Aug26'!$H$5:$H$773,"MONTHLY_MOORAGE"))</f>
        <v/>
      </c>
      <c r="P890" s="39" t="n">
        <f aca="false">IF(D890&lt;&gt;"OCCUPIED","",SUMIFS('Source - Billing Aug26'!$M$5:$M$773,'Source - Billing Aug26'!$E$5:$E$773,A890,'Source - Billing Aug26'!$B$5:$B$773,Billing_Month,'Source - Billing Aug26'!$H$5:$H$773,"MONTHLY_MOORAGE"))</f>
        <v>0</v>
      </c>
      <c r="Q890" s="39" t="n">
        <f aca="false">IF(D890&lt;&gt;"OCCUPIED","",P890-L890)</f>
        <v>-279.35</v>
      </c>
      <c r="R890" s="26" t="str">
        <f aca="false">IF(D890&lt;&gt;"OCCUPIED","OUT OF SCOPE",IF(M890=0,"MISSING AUGUST BILL",IF(M890&gt;1,"DUPLICATE BILL",IF(ABS(Q890)&lt;0.01,"MATCH",IF(Q890&gt;0,"OVERBILLED","UNDERBILLED")))))</f>
        <v>MISSING AUGUST BILL</v>
      </c>
      <c r="S890" s="26" t="str">
        <f aca="false">IF(M890=0,"",IFERROR(INDEX('Source - Billing Aug26'!$C$5:$C$773,MATCH(A890,'Source - Billing Aug26'!$E$5:$E$773,0)),""))</f>
        <v/>
      </c>
    </row>
    <row r="891" customFormat="false" ht="15" hidden="false" customHeight="true" outlineLevel="0" collapsed="false">
      <c r="A891" s="26" t="str">
        <f aca="false">'Source - Inventory'!A881</f>
        <v>GW-0622</v>
      </c>
      <c r="B891" s="26" t="str">
        <f aca="false">'Source - Inventory'!B881</f>
        <v>Gullwing</v>
      </c>
      <c r="C891" s="26" t="str">
        <f aca="false">'Source - Inventory'!G881</f>
        <v>OPEN</v>
      </c>
      <c r="D891" s="26" t="str">
        <f aca="false">'Source - Inventory'!J881</f>
        <v>OCCUPIED</v>
      </c>
      <c r="E891" s="26" t="str">
        <f aca="false">'Source - Inventory'!L881</f>
        <v>WL-01075</v>
      </c>
      <c r="F891" s="26" t="str">
        <f aca="false">'Source - Inventory'!M881</f>
        <v>Ryan Gilmore</v>
      </c>
      <c r="G891" s="26" t="n">
        <f aca="false">'Source - Inventory'!E881</f>
        <v>60</v>
      </c>
      <c r="H891" s="28" t="n">
        <f aca="false">'Source - Inventory'!O881</f>
        <v>53.2</v>
      </c>
      <c r="I891" s="28" t="n">
        <f aca="false">IF(D891="OCCUPIED",ROUNDUP(H891,0),"")</f>
        <v>54</v>
      </c>
      <c r="J891" s="28" t="n">
        <f aca="false">IF(D891="OCCUPIED",MAX(G891,I891),"")</f>
        <v>60</v>
      </c>
      <c r="K891" s="28" t="n">
        <f aca="false">IF(D891&lt;&gt;"OCCUPIED","",IF(C891="COVERED",Covered_Rate,Open_Rate))</f>
        <v>7.55</v>
      </c>
      <c r="L891" s="39" t="n">
        <f aca="false">IF(D891="OCCUPIED",J891*K891,"")</f>
        <v>453</v>
      </c>
      <c r="M891" s="26" t="n">
        <f aca="false">IF(D891&lt;&gt;"OCCUPIED","",COUNTIFS('Source - Billing Aug26'!$E$5:$E$773,A891,'Source - Billing Aug26'!$B$5:$B$773,Billing_Month,'Source - Billing Aug26'!$H$5:$H$773,"MONTHLY_MOORAGE"))</f>
        <v>0</v>
      </c>
      <c r="N891" s="28" t="str">
        <f aca="false">IF(M891=0,"",SUMIFS('Source - Billing Aug26'!$I$5:$I$773,'Source - Billing Aug26'!$E$5:$E$773,A891,'Source - Billing Aug26'!$B$5:$B$773,Billing_Month,'Source - Billing Aug26'!$H$5:$H$773,"MONTHLY_MOORAGE"))</f>
        <v/>
      </c>
      <c r="O891" s="28" t="str">
        <f aca="false">IF(M891=0,"",SUMIFS('Source - Billing Aug26'!$L$5:$L$773,'Source - Billing Aug26'!$E$5:$E$773,A891,'Source - Billing Aug26'!$B$5:$B$773,Billing_Month,'Source - Billing Aug26'!$H$5:$H$773,"MONTHLY_MOORAGE"))</f>
        <v/>
      </c>
      <c r="P891" s="39" t="n">
        <f aca="false">IF(D891&lt;&gt;"OCCUPIED","",SUMIFS('Source - Billing Aug26'!$M$5:$M$773,'Source - Billing Aug26'!$E$5:$E$773,A891,'Source - Billing Aug26'!$B$5:$B$773,Billing_Month,'Source - Billing Aug26'!$H$5:$H$773,"MONTHLY_MOORAGE"))</f>
        <v>0</v>
      </c>
      <c r="Q891" s="39" t="n">
        <f aca="false">IF(D891&lt;&gt;"OCCUPIED","",P891-L891)</f>
        <v>-453</v>
      </c>
      <c r="R891" s="26" t="str">
        <f aca="false">IF(D891&lt;&gt;"OCCUPIED","OUT OF SCOPE",IF(M891=0,"MISSING AUGUST BILL",IF(M891&gt;1,"DUPLICATE BILL",IF(ABS(Q891)&lt;0.01,"MATCH",IF(Q891&gt;0,"OVERBILLED","UNDERBILLED")))))</f>
        <v>MISSING AUGUST BILL</v>
      </c>
      <c r="S891" s="26" t="str">
        <f aca="false">IF(M891=0,"",IFERROR(INDEX('Source - Billing Aug26'!$C$5:$C$773,MATCH(A891,'Source - Billing Aug26'!$E$5:$E$773,0)),""))</f>
        <v/>
      </c>
    </row>
    <row r="892" customFormat="false" ht="15" hidden="false" customHeight="true" outlineLevel="0" collapsed="false">
      <c r="A892" s="26" t="str">
        <f aca="false">'Source - Inventory'!A882</f>
        <v>GW-0623</v>
      </c>
      <c r="B892" s="26" t="str">
        <f aca="false">'Source - Inventory'!B882</f>
        <v>Gullwing</v>
      </c>
      <c r="C892" s="26" t="str">
        <f aca="false">'Source - Inventory'!G882</f>
        <v>OPEN</v>
      </c>
      <c r="D892" s="26" t="str">
        <f aca="false">'Source - Inventory'!J882</f>
        <v>OCCUPIED</v>
      </c>
      <c r="E892" s="26" t="str">
        <f aca="false">'Source - Inventory'!L882</f>
        <v>WL-03819</v>
      </c>
      <c r="F892" s="26" t="str">
        <f aca="false">'Source - Inventory'!M882</f>
        <v>Anna Wu</v>
      </c>
      <c r="G892" s="26" t="n">
        <f aca="false">'Source - Inventory'!E882</f>
        <v>70</v>
      </c>
      <c r="H892" s="28" t="n">
        <f aca="false">'Source - Inventory'!O882</f>
        <v>34.2</v>
      </c>
      <c r="I892" s="28" t="n">
        <f aca="false">IF(D892="OCCUPIED",ROUNDUP(H892,0),"")</f>
        <v>35</v>
      </c>
      <c r="J892" s="28" t="n">
        <f aca="false">IF(D892="OCCUPIED",MAX(G892,I892),"")</f>
        <v>70</v>
      </c>
      <c r="K892" s="28" t="n">
        <f aca="false">IF(D892&lt;&gt;"OCCUPIED","",IF(C892="COVERED",Covered_Rate,Open_Rate))</f>
        <v>7.55</v>
      </c>
      <c r="L892" s="39" t="n">
        <f aca="false">IF(D892="OCCUPIED",J892*K892,"")</f>
        <v>528.5</v>
      </c>
      <c r="M892" s="26" t="n">
        <f aca="false">IF(D892&lt;&gt;"OCCUPIED","",COUNTIFS('Source - Billing Aug26'!$E$5:$E$773,A892,'Source - Billing Aug26'!$B$5:$B$773,Billing_Month,'Source - Billing Aug26'!$H$5:$H$773,"MONTHLY_MOORAGE"))</f>
        <v>0</v>
      </c>
      <c r="N892" s="28" t="str">
        <f aca="false">IF(M892=0,"",SUMIFS('Source - Billing Aug26'!$I$5:$I$773,'Source - Billing Aug26'!$E$5:$E$773,A892,'Source - Billing Aug26'!$B$5:$B$773,Billing_Month,'Source - Billing Aug26'!$H$5:$H$773,"MONTHLY_MOORAGE"))</f>
        <v/>
      </c>
      <c r="O892" s="28" t="str">
        <f aca="false">IF(M892=0,"",SUMIFS('Source - Billing Aug26'!$L$5:$L$773,'Source - Billing Aug26'!$E$5:$E$773,A892,'Source - Billing Aug26'!$B$5:$B$773,Billing_Month,'Source - Billing Aug26'!$H$5:$H$773,"MONTHLY_MOORAGE"))</f>
        <v/>
      </c>
      <c r="P892" s="39" t="n">
        <f aca="false">IF(D892&lt;&gt;"OCCUPIED","",SUMIFS('Source - Billing Aug26'!$M$5:$M$773,'Source - Billing Aug26'!$E$5:$E$773,A892,'Source - Billing Aug26'!$B$5:$B$773,Billing_Month,'Source - Billing Aug26'!$H$5:$H$773,"MONTHLY_MOORAGE"))</f>
        <v>0</v>
      </c>
      <c r="Q892" s="39" t="n">
        <f aca="false">IF(D892&lt;&gt;"OCCUPIED","",P892-L892)</f>
        <v>-528.5</v>
      </c>
      <c r="R892" s="26" t="str">
        <f aca="false">IF(D892&lt;&gt;"OCCUPIED","OUT OF SCOPE",IF(M892=0,"MISSING AUGUST BILL",IF(M892&gt;1,"DUPLICATE BILL",IF(ABS(Q892)&lt;0.01,"MATCH",IF(Q892&gt;0,"OVERBILLED","UNDERBILLED")))))</f>
        <v>MISSING AUGUST BILL</v>
      </c>
      <c r="S892" s="26" t="str">
        <f aca="false">IF(M892=0,"",IFERROR(INDEX('Source - Billing Aug26'!$C$5:$C$773,MATCH(A892,'Source - Billing Aug26'!$E$5:$E$773,0)),""))</f>
        <v/>
      </c>
    </row>
    <row r="893" customFormat="false" ht="15" hidden="false" customHeight="true" outlineLevel="0" collapsed="false">
      <c r="A893" s="26" t="str">
        <f aca="false">'Source - Inventory'!A883</f>
        <v>GW-0701</v>
      </c>
      <c r="B893" s="26" t="str">
        <f aca="false">'Source - Inventory'!B883</f>
        <v>Gullwing</v>
      </c>
      <c r="C893" s="26" t="str">
        <f aca="false">'Source - Inventory'!G883</f>
        <v>OPEN</v>
      </c>
      <c r="D893" s="26" t="str">
        <f aca="false">'Source - Inventory'!J883</f>
        <v>VACANT</v>
      </c>
      <c r="E893" s="26" t="n">
        <f aca="false">'Source - Inventory'!L883</f>
        <v>0</v>
      </c>
      <c r="F893" s="26" t="n">
        <f aca="false">'Source - Inventory'!M883</f>
        <v>0</v>
      </c>
      <c r="G893" s="26" t="n">
        <f aca="false">'Source - Inventory'!E883</f>
        <v>80</v>
      </c>
      <c r="H893" s="28" t="n">
        <f aca="false">'Source - Inventory'!O883</f>
        <v>0</v>
      </c>
      <c r="I893" s="28" t="str">
        <f aca="false">IF(D893="OCCUPIED",ROUNDUP(H893,0),"")</f>
        <v/>
      </c>
      <c r="J893" s="28" t="str">
        <f aca="false">IF(D893="OCCUPIED",MAX(G893,I893),"")</f>
        <v/>
      </c>
      <c r="K893" s="28" t="str">
        <f aca="false">IF(D893&lt;&gt;"OCCUPIED","",IF(C893="COVERED",Covered_Rate,Open_Rate))</f>
        <v/>
      </c>
      <c r="L893" s="39" t="str">
        <f aca="false">IF(D893="OCCUPIED",J893*K893,"")</f>
        <v/>
      </c>
      <c r="M893" s="26" t="str">
        <f aca="false">IF(D893&lt;&gt;"OCCUPIED","",COUNTIFS('Source - Billing Aug26'!$E$5:$E$773,A893,'Source - Billing Aug26'!$B$5:$B$773,Billing_Month,'Source - Billing Aug26'!$H$5:$H$773,"MONTHLY_MOORAGE"))</f>
        <v/>
      </c>
      <c r="N893" s="28" t="n">
        <f aca="false">IF(M893=0,"",SUMIFS('Source - Billing Aug26'!$I$5:$I$773,'Source - Billing Aug26'!$E$5:$E$773,A893,'Source - Billing Aug26'!$B$5:$B$773,Billing_Month,'Source - Billing Aug26'!$H$5:$H$773,"MONTHLY_MOORAGE"))</f>
        <v>0</v>
      </c>
      <c r="O893" s="28" t="n">
        <f aca="false">IF(M893=0,"",SUMIFS('Source - Billing Aug26'!$L$5:$L$773,'Source - Billing Aug26'!$E$5:$E$773,A893,'Source - Billing Aug26'!$B$5:$B$773,Billing_Month,'Source - Billing Aug26'!$H$5:$H$773,"MONTHLY_MOORAGE"))</f>
        <v>0</v>
      </c>
      <c r="P893" s="39" t="str">
        <f aca="false">IF(D893&lt;&gt;"OCCUPIED","",SUMIFS('Source - Billing Aug26'!$M$5:$M$773,'Source - Billing Aug26'!$E$5:$E$773,A893,'Source - Billing Aug26'!$B$5:$B$773,Billing_Month,'Source - Billing Aug26'!$H$5:$H$773,"MONTHLY_MOORAGE"))</f>
        <v/>
      </c>
      <c r="Q893" s="39" t="str">
        <f aca="false">IF(D893&lt;&gt;"OCCUPIED","",P893-L893)</f>
        <v/>
      </c>
      <c r="R893" s="26" t="str">
        <f aca="false">IF(D893&lt;&gt;"OCCUPIED","OUT OF SCOPE",IF(M893=0,"MISSING AUGUST BILL",IF(M893&gt;1,"DUPLICATE BILL",IF(ABS(Q893)&lt;0.01,"MATCH",IF(Q893&gt;0,"OVERBILLED","UNDERBILLED")))))</f>
        <v>OUT OF SCOPE</v>
      </c>
      <c r="S893" s="26" t="str">
        <f aca="false">IF(M893=0,"",IFERROR(INDEX('Source - Billing Aug26'!$C$5:$C$773,MATCH(A893,'Source - Billing Aug26'!$E$5:$E$773,0)),""))</f>
        <v/>
      </c>
    </row>
    <row r="894" customFormat="false" ht="15" hidden="false" customHeight="true" outlineLevel="0" collapsed="false">
      <c r="A894" s="26" t="str">
        <f aca="false">'Source - Inventory'!A884</f>
        <v>GW-0702</v>
      </c>
      <c r="B894" s="26" t="str">
        <f aca="false">'Source - Inventory'!B884</f>
        <v>Gullwing</v>
      </c>
      <c r="C894" s="26" t="str">
        <f aca="false">'Source - Inventory'!G884</f>
        <v>OPEN</v>
      </c>
      <c r="D894" s="26" t="str">
        <f aca="false">'Source - Inventory'!J884</f>
        <v>OCCUPIED</v>
      </c>
      <c r="E894" s="26" t="str">
        <f aca="false">'Source - Inventory'!L884</f>
        <v>WL-02050</v>
      </c>
      <c r="F894" s="26" t="str">
        <f aca="false">'Source - Inventory'!M884</f>
        <v>John Howard</v>
      </c>
      <c r="G894" s="26" t="n">
        <f aca="false">'Source - Inventory'!E884</f>
        <v>32</v>
      </c>
      <c r="H894" s="28" t="n">
        <f aca="false">'Source - Inventory'!O884</f>
        <v>36.4</v>
      </c>
      <c r="I894" s="28" t="n">
        <f aca="false">IF(D894="OCCUPIED",ROUNDUP(H894,0),"")</f>
        <v>37</v>
      </c>
      <c r="J894" s="28" t="n">
        <f aca="false">IF(D894="OCCUPIED",MAX(G894,I894),"")</f>
        <v>37</v>
      </c>
      <c r="K894" s="28" t="n">
        <f aca="false">IF(D894&lt;&gt;"OCCUPIED","",IF(C894="COVERED",Covered_Rate,Open_Rate))</f>
        <v>7.55</v>
      </c>
      <c r="L894" s="39" t="n">
        <f aca="false">IF(D894="OCCUPIED",J894*K894,"")</f>
        <v>279.35</v>
      </c>
      <c r="M894" s="26" t="n">
        <f aca="false">IF(D894&lt;&gt;"OCCUPIED","",COUNTIFS('Source - Billing Aug26'!$E$5:$E$773,A894,'Source - Billing Aug26'!$B$5:$B$773,Billing_Month,'Source - Billing Aug26'!$H$5:$H$773,"MONTHLY_MOORAGE"))</f>
        <v>0</v>
      </c>
      <c r="N894" s="28" t="str">
        <f aca="false">IF(M894=0,"",SUMIFS('Source - Billing Aug26'!$I$5:$I$773,'Source - Billing Aug26'!$E$5:$E$773,A894,'Source - Billing Aug26'!$B$5:$B$773,Billing_Month,'Source - Billing Aug26'!$H$5:$H$773,"MONTHLY_MOORAGE"))</f>
        <v/>
      </c>
      <c r="O894" s="28" t="str">
        <f aca="false">IF(M894=0,"",SUMIFS('Source - Billing Aug26'!$L$5:$L$773,'Source - Billing Aug26'!$E$5:$E$773,A894,'Source - Billing Aug26'!$B$5:$B$773,Billing_Month,'Source - Billing Aug26'!$H$5:$H$773,"MONTHLY_MOORAGE"))</f>
        <v/>
      </c>
      <c r="P894" s="39" t="n">
        <f aca="false">IF(D894&lt;&gt;"OCCUPIED","",SUMIFS('Source - Billing Aug26'!$M$5:$M$773,'Source - Billing Aug26'!$E$5:$E$773,A894,'Source - Billing Aug26'!$B$5:$B$773,Billing_Month,'Source - Billing Aug26'!$H$5:$H$773,"MONTHLY_MOORAGE"))</f>
        <v>0</v>
      </c>
      <c r="Q894" s="39" t="n">
        <f aca="false">IF(D894&lt;&gt;"OCCUPIED","",P894-L894)</f>
        <v>-279.35</v>
      </c>
      <c r="R894" s="26" t="str">
        <f aca="false">IF(D894&lt;&gt;"OCCUPIED","OUT OF SCOPE",IF(M894=0,"MISSING AUGUST BILL",IF(M894&gt;1,"DUPLICATE BILL",IF(ABS(Q894)&lt;0.01,"MATCH",IF(Q894&gt;0,"OVERBILLED","UNDERBILLED")))))</f>
        <v>MISSING AUGUST BILL</v>
      </c>
      <c r="S894" s="26" t="str">
        <f aca="false">IF(M894=0,"",IFERROR(INDEX('Source - Billing Aug26'!$C$5:$C$773,MATCH(A894,'Source - Billing Aug26'!$E$5:$E$773,0)),""))</f>
        <v/>
      </c>
    </row>
    <row r="895" customFormat="false" ht="15" hidden="false" customHeight="true" outlineLevel="0" collapsed="false">
      <c r="A895" s="26" t="str">
        <f aca="false">'Source - Inventory'!A885</f>
        <v>GW-0703</v>
      </c>
      <c r="B895" s="26" t="str">
        <f aca="false">'Source - Inventory'!B885</f>
        <v>Gullwing</v>
      </c>
      <c r="C895" s="26" t="str">
        <f aca="false">'Source - Inventory'!G885</f>
        <v>OPEN</v>
      </c>
      <c r="D895" s="26" t="str">
        <f aca="false">'Source - Inventory'!J885</f>
        <v>OCCUPIED</v>
      </c>
      <c r="E895" s="26" t="str">
        <f aca="false">'Source - Inventory'!L885</f>
        <v>WL-02415</v>
      </c>
      <c r="F895" s="26" t="str">
        <f aca="false">'Source - Inventory'!M885</f>
        <v>Valerie Nelson</v>
      </c>
      <c r="G895" s="26" t="n">
        <f aca="false">'Source - Inventory'!E885</f>
        <v>32</v>
      </c>
      <c r="H895" s="28" t="n">
        <f aca="false">'Source - Inventory'!O885</f>
        <v>53.6</v>
      </c>
      <c r="I895" s="28" t="n">
        <f aca="false">IF(D895="OCCUPIED",ROUNDUP(H895,0),"")</f>
        <v>54</v>
      </c>
      <c r="J895" s="28" t="n">
        <f aca="false">IF(D895="OCCUPIED",MAX(G895,I895),"")</f>
        <v>54</v>
      </c>
      <c r="K895" s="28" t="n">
        <f aca="false">IF(D895&lt;&gt;"OCCUPIED","",IF(C895="COVERED",Covered_Rate,Open_Rate))</f>
        <v>7.55</v>
      </c>
      <c r="L895" s="39" t="n">
        <f aca="false">IF(D895="OCCUPIED",J895*K895,"")</f>
        <v>407.7</v>
      </c>
      <c r="M895" s="26" t="n">
        <f aca="false">IF(D895&lt;&gt;"OCCUPIED","",COUNTIFS('Source - Billing Aug26'!$E$5:$E$773,A895,'Source - Billing Aug26'!$B$5:$B$773,Billing_Month,'Source - Billing Aug26'!$H$5:$H$773,"MONTHLY_MOORAGE"))</f>
        <v>0</v>
      </c>
      <c r="N895" s="28" t="str">
        <f aca="false">IF(M895=0,"",SUMIFS('Source - Billing Aug26'!$I$5:$I$773,'Source - Billing Aug26'!$E$5:$E$773,A895,'Source - Billing Aug26'!$B$5:$B$773,Billing_Month,'Source - Billing Aug26'!$H$5:$H$773,"MONTHLY_MOORAGE"))</f>
        <v/>
      </c>
      <c r="O895" s="28" t="str">
        <f aca="false">IF(M895=0,"",SUMIFS('Source - Billing Aug26'!$L$5:$L$773,'Source - Billing Aug26'!$E$5:$E$773,A895,'Source - Billing Aug26'!$B$5:$B$773,Billing_Month,'Source - Billing Aug26'!$H$5:$H$773,"MONTHLY_MOORAGE"))</f>
        <v/>
      </c>
      <c r="P895" s="39" t="n">
        <f aca="false">IF(D895&lt;&gt;"OCCUPIED","",SUMIFS('Source - Billing Aug26'!$M$5:$M$773,'Source - Billing Aug26'!$E$5:$E$773,A895,'Source - Billing Aug26'!$B$5:$B$773,Billing_Month,'Source - Billing Aug26'!$H$5:$H$773,"MONTHLY_MOORAGE"))</f>
        <v>0</v>
      </c>
      <c r="Q895" s="39" t="n">
        <f aca="false">IF(D895&lt;&gt;"OCCUPIED","",P895-L895)</f>
        <v>-407.7</v>
      </c>
      <c r="R895" s="26" t="str">
        <f aca="false">IF(D895&lt;&gt;"OCCUPIED","OUT OF SCOPE",IF(M895=0,"MISSING AUGUST BILL",IF(M895&gt;1,"DUPLICATE BILL",IF(ABS(Q895)&lt;0.01,"MATCH",IF(Q895&gt;0,"OVERBILLED","UNDERBILLED")))))</f>
        <v>MISSING AUGUST BILL</v>
      </c>
      <c r="S895" s="26" t="str">
        <f aca="false">IF(M895=0,"",IFERROR(INDEX('Source - Billing Aug26'!$C$5:$C$773,MATCH(A895,'Source - Billing Aug26'!$E$5:$E$773,0)),""))</f>
        <v/>
      </c>
    </row>
    <row r="896" customFormat="false" ht="15" hidden="false" customHeight="true" outlineLevel="0" collapsed="false">
      <c r="A896" s="26" t="str">
        <f aca="false">'Source - Inventory'!A886</f>
        <v>GW-0704</v>
      </c>
      <c r="B896" s="26" t="str">
        <f aca="false">'Source - Inventory'!B886</f>
        <v>Gullwing</v>
      </c>
      <c r="C896" s="26" t="str">
        <f aca="false">'Source - Inventory'!G886</f>
        <v>OPEN</v>
      </c>
      <c r="D896" s="26" t="str">
        <f aca="false">'Source - Inventory'!J886</f>
        <v>OCCUPIED</v>
      </c>
      <c r="E896" s="26" t="str">
        <f aca="false">'Source - Inventory'!L886</f>
        <v>WL-01016</v>
      </c>
      <c r="F896" s="26" t="str">
        <f aca="false">'Source - Inventory'!M886</f>
        <v>Jared Mosley</v>
      </c>
      <c r="G896" s="26" t="n">
        <f aca="false">'Source - Inventory'!E886</f>
        <v>50</v>
      </c>
      <c r="H896" s="28" t="n">
        <f aca="false">'Source - Inventory'!O886</f>
        <v>43.6</v>
      </c>
      <c r="I896" s="28" t="n">
        <f aca="false">IF(D896="OCCUPIED",ROUNDUP(H896,0),"")</f>
        <v>44</v>
      </c>
      <c r="J896" s="28" t="n">
        <f aca="false">IF(D896="OCCUPIED",MAX(G896,I896),"")</f>
        <v>50</v>
      </c>
      <c r="K896" s="28" t="n">
        <f aca="false">IF(D896&lt;&gt;"OCCUPIED","",IF(C896="COVERED",Covered_Rate,Open_Rate))</f>
        <v>7.55</v>
      </c>
      <c r="L896" s="39" t="n">
        <f aca="false">IF(D896="OCCUPIED",J896*K896,"")</f>
        <v>377.5</v>
      </c>
      <c r="M896" s="26" t="n">
        <f aca="false">IF(D896&lt;&gt;"OCCUPIED","",COUNTIFS('Source - Billing Aug26'!$E$5:$E$773,A896,'Source - Billing Aug26'!$B$5:$B$773,Billing_Month,'Source - Billing Aug26'!$H$5:$H$773,"MONTHLY_MOORAGE"))</f>
        <v>0</v>
      </c>
      <c r="N896" s="28" t="str">
        <f aca="false">IF(M896=0,"",SUMIFS('Source - Billing Aug26'!$I$5:$I$773,'Source - Billing Aug26'!$E$5:$E$773,A896,'Source - Billing Aug26'!$B$5:$B$773,Billing_Month,'Source - Billing Aug26'!$H$5:$H$773,"MONTHLY_MOORAGE"))</f>
        <v/>
      </c>
      <c r="O896" s="28" t="str">
        <f aca="false">IF(M896=0,"",SUMIFS('Source - Billing Aug26'!$L$5:$L$773,'Source - Billing Aug26'!$E$5:$E$773,A896,'Source - Billing Aug26'!$B$5:$B$773,Billing_Month,'Source - Billing Aug26'!$H$5:$H$773,"MONTHLY_MOORAGE"))</f>
        <v/>
      </c>
      <c r="P896" s="39" t="n">
        <f aca="false">IF(D896&lt;&gt;"OCCUPIED","",SUMIFS('Source - Billing Aug26'!$M$5:$M$773,'Source - Billing Aug26'!$E$5:$E$773,A896,'Source - Billing Aug26'!$B$5:$B$773,Billing_Month,'Source - Billing Aug26'!$H$5:$H$773,"MONTHLY_MOORAGE"))</f>
        <v>0</v>
      </c>
      <c r="Q896" s="39" t="n">
        <f aca="false">IF(D896&lt;&gt;"OCCUPIED","",P896-L896)</f>
        <v>-377.5</v>
      </c>
      <c r="R896" s="26" t="str">
        <f aca="false">IF(D896&lt;&gt;"OCCUPIED","OUT OF SCOPE",IF(M896=0,"MISSING AUGUST BILL",IF(M896&gt;1,"DUPLICATE BILL",IF(ABS(Q896)&lt;0.01,"MATCH",IF(Q896&gt;0,"OVERBILLED","UNDERBILLED")))))</f>
        <v>MISSING AUGUST BILL</v>
      </c>
      <c r="S896" s="26" t="str">
        <f aca="false">IF(M896=0,"",IFERROR(INDEX('Source - Billing Aug26'!$C$5:$C$773,MATCH(A896,'Source - Billing Aug26'!$E$5:$E$773,0)),""))</f>
        <v/>
      </c>
    </row>
    <row r="897" customFormat="false" ht="15" hidden="false" customHeight="true" outlineLevel="0" collapsed="false">
      <c r="A897" s="26" t="str">
        <f aca="false">'Source - Inventory'!A887</f>
        <v>GW-0705</v>
      </c>
      <c r="B897" s="26" t="str">
        <f aca="false">'Source - Inventory'!B887</f>
        <v>Gullwing</v>
      </c>
      <c r="C897" s="26" t="str">
        <f aca="false">'Source - Inventory'!G887</f>
        <v>OPEN</v>
      </c>
      <c r="D897" s="26" t="str">
        <f aca="false">'Source - Inventory'!J887</f>
        <v>OCCUPIED</v>
      </c>
      <c r="E897" s="26" t="str">
        <f aca="false">'Source - Inventory'!L887</f>
        <v>WL-03168</v>
      </c>
      <c r="F897" s="26" t="str">
        <f aca="false">'Source - Inventory'!M887</f>
        <v>Danielle Mckinney</v>
      </c>
      <c r="G897" s="26" t="n">
        <f aca="false">'Source - Inventory'!E887</f>
        <v>24</v>
      </c>
      <c r="H897" s="28" t="n">
        <f aca="false">'Source - Inventory'!O887</f>
        <v>58.6</v>
      </c>
      <c r="I897" s="28" t="n">
        <f aca="false">IF(D897="OCCUPIED",ROUNDUP(H897,0),"")</f>
        <v>59</v>
      </c>
      <c r="J897" s="28" t="n">
        <f aca="false">IF(D897="OCCUPIED",MAX(G897,I897),"")</f>
        <v>59</v>
      </c>
      <c r="K897" s="28" t="n">
        <f aca="false">IF(D897&lt;&gt;"OCCUPIED","",IF(C897="COVERED",Covered_Rate,Open_Rate))</f>
        <v>7.55</v>
      </c>
      <c r="L897" s="39" t="n">
        <f aca="false">IF(D897="OCCUPIED",J897*K897,"")</f>
        <v>445.45</v>
      </c>
      <c r="M897" s="26" t="n">
        <f aca="false">IF(D897&lt;&gt;"OCCUPIED","",COUNTIFS('Source - Billing Aug26'!$E$5:$E$773,A897,'Source - Billing Aug26'!$B$5:$B$773,Billing_Month,'Source - Billing Aug26'!$H$5:$H$773,"MONTHLY_MOORAGE"))</f>
        <v>0</v>
      </c>
      <c r="N897" s="28" t="str">
        <f aca="false">IF(M897=0,"",SUMIFS('Source - Billing Aug26'!$I$5:$I$773,'Source - Billing Aug26'!$E$5:$E$773,A897,'Source - Billing Aug26'!$B$5:$B$773,Billing_Month,'Source - Billing Aug26'!$H$5:$H$773,"MONTHLY_MOORAGE"))</f>
        <v/>
      </c>
      <c r="O897" s="28" t="str">
        <f aca="false">IF(M897=0,"",SUMIFS('Source - Billing Aug26'!$L$5:$L$773,'Source - Billing Aug26'!$E$5:$E$773,A897,'Source - Billing Aug26'!$B$5:$B$773,Billing_Month,'Source - Billing Aug26'!$H$5:$H$773,"MONTHLY_MOORAGE"))</f>
        <v/>
      </c>
      <c r="P897" s="39" t="n">
        <f aca="false">IF(D897&lt;&gt;"OCCUPIED","",SUMIFS('Source - Billing Aug26'!$M$5:$M$773,'Source - Billing Aug26'!$E$5:$E$773,A897,'Source - Billing Aug26'!$B$5:$B$773,Billing_Month,'Source - Billing Aug26'!$H$5:$H$773,"MONTHLY_MOORAGE"))</f>
        <v>0</v>
      </c>
      <c r="Q897" s="39" t="n">
        <f aca="false">IF(D897&lt;&gt;"OCCUPIED","",P897-L897)</f>
        <v>-445.45</v>
      </c>
      <c r="R897" s="26" t="str">
        <f aca="false">IF(D897&lt;&gt;"OCCUPIED","OUT OF SCOPE",IF(M897=0,"MISSING AUGUST BILL",IF(M897&gt;1,"DUPLICATE BILL",IF(ABS(Q897)&lt;0.01,"MATCH",IF(Q897&gt;0,"OVERBILLED","UNDERBILLED")))))</f>
        <v>MISSING AUGUST BILL</v>
      </c>
      <c r="S897" s="26" t="str">
        <f aca="false">IF(M897=0,"",IFERROR(INDEX('Source - Billing Aug26'!$C$5:$C$773,MATCH(A897,'Source - Billing Aug26'!$E$5:$E$773,0)),""))</f>
        <v/>
      </c>
    </row>
    <row r="898" customFormat="false" ht="15" hidden="false" customHeight="true" outlineLevel="0" collapsed="false">
      <c r="A898" s="26" t="str">
        <f aca="false">'Source - Inventory'!A888</f>
        <v>GW-0706</v>
      </c>
      <c r="B898" s="26" t="str">
        <f aca="false">'Source - Inventory'!B888</f>
        <v>Gullwing</v>
      </c>
      <c r="C898" s="26" t="str">
        <f aca="false">'Source - Inventory'!G888</f>
        <v>OPEN</v>
      </c>
      <c r="D898" s="26" t="str">
        <f aca="false">'Source - Inventory'!J888</f>
        <v>OCCUPIED</v>
      </c>
      <c r="E898" s="26" t="str">
        <f aca="false">'Source - Inventory'!L888</f>
        <v>WL-02503</v>
      </c>
      <c r="F898" s="26" t="str">
        <f aca="false">'Source - Inventory'!M888</f>
        <v>Molly Holland</v>
      </c>
      <c r="G898" s="26" t="n">
        <f aca="false">'Source - Inventory'!E888</f>
        <v>80</v>
      </c>
      <c r="H898" s="28" t="n">
        <f aca="false">'Source - Inventory'!O888</f>
        <v>33.4</v>
      </c>
      <c r="I898" s="28" t="n">
        <f aca="false">IF(D898="OCCUPIED",ROUNDUP(H898,0),"")</f>
        <v>34</v>
      </c>
      <c r="J898" s="28" t="n">
        <f aca="false">IF(D898="OCCUPIED",MAX(G898,I898),"")</f>
        <v>80</v>
      </c>
      <c r="K898" s="28" t="n">
        <f aca="false">IF(D898&lt;&gt;"OCCUPIED","",IF(C898="COVERED",Covered_Rate,Open_Rate))</f>
        <v>7.55</v>
      </c>
      <c r="L898" s="39" t="n">
        <f aca="false">IF(D898="OCCUPIED",J898*K898,"")</f>
        <v>604</v>
      </c>
      <c r="M898" s="26" t="n">
        <f aca="false">IF(D898&lt;&gt;"OCCUPIED","",COUNTIFS('Source - Billing Aug26'!$E$5:$E$773,A898,'Source - Billing Aug26'!$B$5:$B$773,Billing_Month,'Source - Billing Aug26'!$H$5:$H$773,"MONTHLY_MOORAGE"))</f>
        <v>0</v>
      </c>
      <c r="N898" s="28" t="str">
        <f aca="false">IF(M898=0,"",SUMIFS('Source - Billing Aug26'!$I$5:$I$773,'Source - Billing Aug26'!$E$5:$E$773,A898,'Source - Billing Aug26'!$B$5:$B$773,Billing_Month,'Source - Billing Aug26'!$H$5:$H$773,"MONTHLY_MOORAGE"))</f>
        <v/>
      </c>
      <c r="O898" s="28" t="str">
        <f aca="false">IF(M898=0,"",SUMIFS('Source - Billing Aug26'!$L$5:$L$773,'Source - Billing Aug26'!$E$5:$E$773,A898,'Source - Billing Aug26'!$B$5:$B$773,Billing_Month,'Source - Billing Aug26'!$H$5:$H$773,"MONTHLY_MOORAGE"))</f>
        <v/>
      </c>
      <c r="P898" s="39" t="n">
        <f aca="false">IF(D898&lt;&gt;"OCCUPIED","",SUMIFS('Source - Billing Aug26'!$M$5:$M$773,'Source - Billing Aug26'!$E$5:$E$773,A898,'Source - Billing Aug26'!$B$5:$B$773,Billing_Month,'Source - Billing Aug26'!$H$5:$H$773,"MONTHLY_MOORAGE"))</f>
        <v>0</v>
      </c>
      <c r="Q898" s="39" t="n">
        <f aca="false">IF(D898&lt;&gt;"OCCUPIED","",P898-L898)</f>
        <v>-604</v>
      </c>
      <c r="R898" s="26" t="str">
        <f aca="false">IF(D898&lt;&gt;"OCCUPIED","OUT OF SCOPE",IF(M898=0,"MISSING AUGUST BILL",IF(M898&gt;1,"DUPLICATE BILL",IF(ABS(Q898)&lt;0.01,"MATCH",IF(Q898&gt;0,"OVERBILLED","UNDERBILLED")))))</f>
        <v>MISSING AUGUST BILL</v>
      </c>
      <c r="S898" s="26" t="str">
        <f aca="false">IF(M898=0,"",IFERROR(INDEX('Source - Billing Aug26'!$C$5:$C$773,MATCH(A898,'Source - Billing Aug26'!$E$5:$E$773,0)),""))</f>
        <v/>
      </c>
    </row>
    <row r="899" customFormat="false" ht="15" hidden="false" customHeight="true" outlineLevel="0" collapsed="false">
      <c r="A899" s="26" t="str">
        <f aca="false">'Source - Inventory'!A889</f>
        <v>GW-0707</v>
      </c>
      <c r="B899" s="26" t="str">
        <f aca="false">'Source - Inventory'!B889</f>
        <v>Gullwing</v>
      </c>
      <c r="C899" s="26" t="str">
        <f aca="false">'Source - Inventory'!G889</f>
        <v>OPEN</v>
      </c>
      <c r="D899" s="26" t="str">
        <f aca="false">'Source - Inventory'!J889</f>
        <v>OCCUPIED</v>
      </c>
      <c r="E899" s="26" t="str">
        <f aca="false">'Source - Inventory'!L889</f>
        <v>WL-01688</v>
      </c>
      <c r="F899" s="26" t="str">
        <f aca="false">'Source - Inventory'!M889</f>
        <v>Michael Gardner</v>
      </c>
      <c r="G899" s="26" t="n">
        <f aca="false">'Source - Inventory'!E889</f>
        <v>24</v>
      </c>
      <c r="H899" s="28" t="n">
        <f aca="false">'Source - Inventory'!O889</f>
        <v>39.3</v>
      </c>
      <c r="I899" s="28" t="n">
        <f aca="false">IF(D899="OCCUPIED",ROUNDUP(H899,0),"")</f>
        <v>40</v>
      </c>
      <c r="J899" s="28" t="n">
        <f aca="false">IF(D899="OCCUPIED",MAX(G899,I899),"")</f>
        <v>40</v>
      </c>
      <c r="K899" s="28" t="n">
        <f aca="false">IF(D899&lt;&gt;"OCCUPIED","",IF(C899="COVERED",Covered_Rate,Open_Rate))</f>
        <v>7.55</v>
      </c>
      <c r="L899" s="39" t="n">
        <f aca="false">IF(D899="OCCUPIED",J899*K899,"")</f>
        <v>302</v>
      </c>
      <c r="M899" s="26" t="n">
        <f aca="false">IF(D899&lt;&gt;"OCCUPIED","",COUNTIFS('Source - Billing Aug26'!$E$5:$E$773,A899,'Source - Billing Aug26'!$B$5:$B$773,Billing_Month,'Source - Billing Aug26'!$H$5:$H$773,"MONTHLY_MOORAGE"))</f>
        <v>0</v>
      </c>
      <c r="N899" s="28" t="str">
        <f aca="false">IF(M899=0,"",SUMIFS('Source - Billing Aug26'!$I$5:$I$773,'Source - Billing Aug26'!$E$5:$E$773,A899,'Source - Billing Aug26'!$B$5:$B$773,Billing_Month,'Source - Billing Aug26'!$H$5:$H$773,"MONTHLY_MOORAGE"))</f>
        <v/>
      </c>
      <c r="O899" s="28" t="str">
        <f aca="false">IF(M899=0,"",SUMIFS('Source - Billing Aug26'!$L$5:$L$773,'Source - Billing Aug26'!$E$5:$E$773,A899,'Source - Billing Aug26'!$B$5:$B$773,Billing_Month,'Source - Billing Aug26'!$H$5:$H$773,"MONTHLY_MOORAGE"))</f>
        <v/>
      </c>
      <c r="P899" s="39" t="n">
        <f aca="false">IF(D899&lt;&gt;"OCCUPIED","",SUMIFS('Source - Billing Aug26'!$M$5:$M$773,'Source - Billing Aug26'!$E$5:$E$773,A899,'Source - Billing Aug26'!$B$5:$B$773,Billing_Month,'Source - Billing Aug26'!$H$5:$H$773,"MONTHLY_MOORAGE"))</f>
        <v>0</v>
      </c>
      <c r="Q899" s="39" t="n">
        <f aca="false">IF(D899&lt;&gt;"OCCUPIED","",P899-L899)</f>
        <v>-302</v>
      </c>
      <c r="R899" s="26" t="str">
        <f aca="false">IF(D899&lt;&gt;"OCCUPIED","OUT OF SCOPE",IF(M899=0,"MISSING AUGUST BILL",IF(M899&gt;1,"DUPLICATE BILL",IF(ABS(Q899)&lt;0.01,"MATCH",IF(Q899&gt;0,"OVERBILLED","UNDERBILLED")))))</f>
        <v>MISSING AUGUST BILL</v>
      </c>
      <c r="S899" s="26" t="str">
        <f aca="false">IF(M899=0,"",IFERROR(INDEX('Source - Billing Aug26'!$C$5:$C$773,MATCH(A899,'Source - Billing Aug26'!$E$5:$E$773,0)),""))</f>
        <v/>
      </c>
    </row>
    <row r="900" customFormat="false" ht="15" hidden="false" customHeight="true" outlineLevel="0" collapsed="false">
      <c r="A900" s="26" t="str">
        <f aca="false">'Source - Inventory'!A890</f>
        <v>GW-0708</v>
      </c>
      <c r="B900" s="26" t="str">
        <f aca="false">'Source - Inventory'!B890</f>
        <v>Gullwing</v>
      </c>
      <c r="C900" s="26" t="str">
        <f aca="false">'Source - Inventory'!G890</f>
        <v>OPEN</v>
      </c>
      <c r="D900" s="26" t="str">
        <f aca="false">'Source - Inventory'!J890</f>
        <v>OCCUPIED</v>
      </c>
      <c r="E900" s="26" t="str">
        <f aca="false">'Source - Inventory'!L890</f>
        <v>WL-01438</v>
      </c>
      <c r="F900" s="26" t="str">
        <f aca="false">'Source - Inventory'!M890</f>
        <v>Angela Whitehead</v>
      </c>
      <c r="G900" s="26" t="n">
        <f aca="false">'Source - Inventory'!E890</f>
        <v>70</v>
      </c>
      <c r="H900" s="28" t="n">
        <f aca="false">'Source - Inventory'!O890</f>
        <v>28.7</v>
      </c>
      <c r="I900" s="28" t="n">
        <f aca="false">IF(D900="OCCUPIED",ROUNDUP(H900,0),"")</f>
        <v>29</v>
      </c>
      <c r="J900" s="28" t="n">
        <f aca="false">IF(D900="OCCUPIED",MAX(G900,I900),"")</f>
        <v>70</v>
      </c>
      <c r="K900" s="28" t="n">
        <f aca="false">IF(D900&lt;&gt;"OCCUPIED","",IF(C900="COVERED",Covered_Rate,Open_Rate))</f>
        <v>7.55</v>
      </c>
      <c r="L900" s="39" t="n">
        <f aca="false">IF(D900="OCCUPIED",J900*K900,"")</f>
        <v>528.5</v>
      </c>
      <c r="M900" s="26" t="n">
        <f aca="false">IF(D900&lt;&gt;"OCCUPIED","",COUNTIFS('Source - Billing Aug26'!$E$5:$E$773,A900,'Source - Billing Aug26'!$B$5:$B$773,Billing_Month,'Source - Billing Aug26'!$H$5:$H$773,"MONTHLY_MOORAGE"))</f>
        <v>0</v>
      </c>
      <c r="N900" s="28" t="str">
        <f aca="false">IF(M900=0,"",SUMIFS('Source - Billing Aug26'!$I$5:$I$773,'Source - Billing Aug26'!$E$5:$E$773,A900,'Source - Billing Aug26'!$B$5:$B$773,Billing_Month,'Source - Billing Aug26'!$H$5:$H$773,"MONTHLY_MOORAGE"))</f>
        <v/>
      </c>
      <c r="O900" s="28" t="str">
        <f aca="false">IF(M900=0,"",SUMIFS('Source - Billing Aug26'!$L$5:$L$773,'Source - Billing Aug26'!$E$5:$E$773,A900,'Source - Billing Aug26'!$B$5:$B$773,Billing_Month,'Source - Billing Aug26'!$H$5:$H$773,"MONTHLY_MOORAGE"))</f>
        <v/>
      </c>
      <c r="P900" s="39" t="n">
        <f aca="false">IF(D900&lt;&gt;"OCCUPIED","",SUMIFS('Source - Billing Aug26'!$M$5:$M$773,'Source - Billing Aug26'!$E$5:$E$773,A900,'Source - Billing Aug26'!$B$5:$B$773,Billing_Month,'Source - Billing Aug26'!$H$5:$H$773,"MONTHLY_MOORAGE"))</f>
        <v>0</v>
      </c>
      <c r="Q900" s="39" t="n">
        <f aca="false">IF(D900&lt;&gt;"OCCUPIED","",P900-L900)</f>
        <v>-528.5</v>
      </c>
      <c r="R900" s="26" t="str">
        <f aca="false">IF(D900&lt;&gt;"OCCUPIED","OUT OF SCOPE",IF(M900=0,"MISSING AUGUST BILL",IF(M900&gt;1,"DUPLICATE BILL",IF(ABS(Q900)&lt;0.01,"MATCH",IF(Q900&gt;0,"OVERBILLED","UNDERBILLED")))))</f>
        <v>MISSING AUGUST BILL</v>
      </c>
      <c r="S900" s="26" t="str">
        <f aca="false">IF(M900=0,"",IFERROR(INDEX('Source - Billing Aug26'!$C$5:$C$773,MATCH(A900,'Source - Billing Aug26'!$E$5:$E$773,0)),""))</f>
        <v/>
      </c>
    </row>
    <row r="901" customFormat="false" ht="15" hidden="false" customHeight="true" outlineLevel="0" collapsed="false">
      <c r="A901" s="26" t="str">
        <f aca="false">'Source - Inventory'!A891</f>
        <v>GW-0709</v>
      </c>
      <c r="B901" s="26" t="str">
        <f aca="false">'Source - Inventory'!B891</f>
        <v>Gullwing</v>
      </c>
      <c r="C901" s="26" t="str">
        <f aca="false">'Source - Inventory'!G891</f>
        <v>OPEN</v>
      </c>
      <c r="D901" s="26" t="str">
        <f aca="false">'Source - Inventory'!J891</f>
        <v>VACANT</v>
      </c>
      <c r="E901" s="26" t="n">
        <f aca="false">'Source - Inventory'!L891</f>
        <v>0</v>
      </c>
      <c r="F901" s="26" t="n">
        <f aca="false">'Source - Inventory'!M891</f>
        <v>0</v>
      </c>
      <c r="G901" s="26" t="n">
        <f aca="false">'Source - Inventory'!E891</f>
        <v>32</v>
      </c>
      <c r="H901" s="28" t="n">
        <f aca="false">'Source - Inventory'!O891</f>
        <v>0</v>
      </c>
      <c r="I901" s="28" t="str">
        <f aca="false">IF(D901="OCCUPIED",ROUNDUP(H901,0),"")</f>
        <v/>
      </c>
      <c r="J901" s="28" t="str">
        <f aca="false">IF(D901="OCCUPIED",MAX(G901,I901),"")</f>
        <v/>
      </c>
      <c r="K901" s="28" t="str">
        <f aca="false">IF(D901&lt;&gt;"OCCUPIED","",IF(C901="COVERED",Covered_Rate,Open_Rate))</f>
        <v/>
      </c>
      <c r="L901" s="39" t="str">
        <f aca="false">IF(D901="OCCUPIED",J901*K901,"")</f>
        <v/>
      </c>
      <c r="M901" s="26" t="str">
        <f aca="false">IF(D901&lt;&gt;"OCCUPIED","",COUNTIFS('Source - Billing Aug26'!$E$5:$E$773,A901,'Source - Billing Aug26'!$B$5:$B$773,Billing_Month,'Source - Billing Aug26'!$H$5:$H$773,"MONTHLY_MOORAGE"))</f>
        <v/>
      </c>
      <c r="N901" s="28" t="n">
        <f aca="false">IF(M901=0,"",SUMIFS('Source - Billing Aug26'!$I$5:$I$773,'Source - Billing Aug26'!$E$5:$E$773,A901,'Source - Billing Aug26'!$B$5:$B$773,Billing_Month,'Source - Billing Aug26'!$H$5:$H$773,"MONTHLY_MOORAGE"))</f>
        <v>0</v>
      </c>
      <c r="O901" s="28" t="n">
        <f aca="false">IF(M901=0,"",SUMIFS('Source - Billing Aug26'!$L$5:$L$773,'Source - Billing Aug26'!$E$5:$E$773,A901,'Source - Billing Aug26'!$B$5:$B$773,Billing_Month,'Source - Billing Aug26'!$H$5:$H$773,"MONTHLY_MOORAGE"))</f>
        <v>0</v>
      </c>
      <c r="P901" s="39" t="str">
        <f aca="false">IF(D901&lt;&gt;"OCCUPIED","",SUMIFS('Source - Billing Aug26'!$M$5:$M$773,'Source - Billing Aug26'!$E$5:$E$773,A901,'Source - Billing Aug26'!$B$5:$B$773,Billing_Month,'Source - Billing Aug26'!$H$5:$H$773,"MONTHLY_MOORAGE"))</f>
        <v/>
      </c>
      <c r="Q901" s="39" t="str">
        <f aca="false">IF(D901&lt;&gt;"OCCUPIED","",P901-L901)</f>
        <v/>
      </c>
      <c r="R901" s="26" t="str">
        <f aca="false">IF(D901&lt;&gt;"OCCUPIED","OUT OF SCOPE",IF(M901=0,"MISSING AUGUST BILL",IF(M901&gt;1,"DUPLICATE BILL",IF(ABS(Q901)&lt;0.01,"MATCH",IF(Q901&gt;0,"OVERBILLED","UNDERBILLED")))))</f>
        <v>OUT OF SCOPE</v>
      </c>
      <c r="S901" s="26" t="str">
        <f aca="false">IF(M901=0,"",IFERROR(INDEX('Source - Billing Aug26'!$C$5:$C$773,MATCH(A901,'Source - Billing Aug26'!$E$5:$E$773,0)),""))</f>
        <v/>
      </c>
    </row>
    <row r="902" customFormat="false" ht="15" hidden="false" customHeight="true" outlineLevel="0" collapsed="false">
      <c r="A902" s="26" t="str">
        <f aca="false">'Source - Inventory'!A892</f>
        <v>GW-0710</v>
      </c>
      <c r="B902" s="26" t="str">
        <f aca="false">'Source - Inventory'!B892</f>
        <v>Gullwing</v>
      </c>
      <c r="C902" s="26" t="str">
        <f aca="false">'Source - Inventory'!G892</f>
        <v>OPEN</v>
      </c>
      <c r="D902" s="26" t="str">
        <f aca="false">'Source - Inventory'!J892</f>
        <v>OCCUPIED</v>
      </c>
      <c r="E902" s="26" t="str">
        <f aca="false">'Source - Inventory'!L892</f>
        <v>WL-01445</v>
      </c>
      <c r="F902" s="26" t="str">
        <f aca="false">'Source - Inventory'!M892</f>
        <v>Kyle Estes</v>
      </c>
      <c r="G902" s="26" t="n">
        <f aca="false">'Source - Inventory'!E892</f>
        <v>36</v>
      </c>
      <c r="H902" s="28" t="n">
        <f aca="false">'Source - Inventory'!O892</f>
        <v>43.8</v>
      </c>
      <c r="I902" s="28" t="n">
        <f aca="false">IF(D902="OCCUPIED",ROUNDUP(H902,0),"")</f>
        <v>44</v>
      </c>
      <c r="J902" s="28" t="n">
        <f aca="false">IF(D902="OCCUPIED",MAX(G902,I902),"")</f>
        <v>44</v>
      </c>
      <c r="K902" s="28" t="n">
        <f aca="false">IF(D902&lt;&gt;"OCCUPIED","",IF(C902="COVERED",Covered_Rate,Open_Rate))</f>
        <v>7.55</v>
      </c>
      <c r="L902" s="39" t="n">
        <f aca="false">IF(D902="OCCUPIED",J902*K902,"")</f>
        <v>332.2</v>
      </c>
      <c r="M902" s="26" t="n">
        <f aca="false">IF(D902&lt;&gt;"OCCUPIED","",COUNTIFS('Source - Billing Aug26'!$E$5:$E$773,A902,'Source - Billing Aug26'!$B$5:$B$773,Billing_Month,'Source - Billing Aug26'!$H$5:$H$773,"MONTHLY_MOORAGE"))</f>
        <v>0</v>
      </c>
      <c r="N902" s="28" t="str">
        <f aca="false">IF(M902=0,"",SUMIFS('Source - Billing Aug26'!$I$5:$I$773,'Source - Billing Aug26'!$E$5:$E$773,A902,'Source - Billing Aug26'!$B$5:$B$773,Billing_Month,'Source - Billing Aug26'!$H$5:$H$773,"MONTHLY_MOORAGE"))</f>
        <v/>
      </c>
      <c r="O902" s="28" t="str">
        <f aca="false">IF(M902=0,"",SUMIFS('Source - Billing Aug26'!$L$5:$L$773,'Source - Billing Aug26'!$E$5:$E$773,A902,'Source - Billing Aug26'!$B$5:$B$773,Billing_Month,'Source - Billing Aug26'!$H$5:$H$773,"MONTHLY_MOORAGE"))</f>
        <v/>
      </c>
      <c r="P902" s="39" t="n">
        <f aca="false">IF(D902&lt;&gt;"OCCUPIED","",SUMIFS('Source - Billing Aug26'!$M$5:$M$773,'Source - Billing Aug26'!$E$5:$E$773,A902,'Source - Billing Aug26'!$B$5:$B$773,Billing_Month,'Source - Billing Aug26'!$H$5:$H$773,"MONTHLY_MOORAGE"))</f>
        <v>0</v>
      </c>
      <c r="Q902" s="39" t="n">
        <f aca="false">IF(D902&lt;&gt;"OCCUPIED","",P902-L902)</f>
        <v>-332.2</v>
      </c>
      <c r="R902" s="26" t="str">
        <f aca="false">IF(D902&lt;&gt;"OCCUPIED","OUT OF SCOPE",IF(M902=0,"MISSING AUGUST BILL",IF(M902&gt;1,"DUPLICATE BILL",IF(ABS(Q902)&lt;0.01,"MATCH",IF(Q902&gt;0,"OVERBILLED","UNDERBILLED")))))</f>
        <v>MISSING AUGUST BILL</v>
      </c>
      <c r="S902" s="26" t="str">
        <f aca="false">IF(M902=0,"",IFERROR(INDEX('Source - Billing Aug26'!$C$5:$C$773,MATCH(A902,'Source - Billing Aug26'!$E$5:$E$773,0)),""))</f>
        <v/>
      </c>
    </row>
    <row r="903" customFormat="false" ht="15" hidden="false" customHeight="true" outlineLevel="0" collapsed="false">
      <c r="A903" s="26" t="str">
        <f aca="false">'Source - Inventory'!A893</f>
        <v>GW-0711</v>
      </c>
      <c r="B903" s="26" t="str">
        <f aca="false">'Source - Inventory'!B893</f>
        <v>Gullwing</v>
      </c>
      <c r="C903" s="26" t="str">
        <f aca="false">'Source - Inventory'!G893</f>
        <v>OPEN</v>
      </c>
      <c r="D903" s="26" t="str">
        <f aca="false">'Source - Inventory'!J893</f>
        <v>OCCUPIED</v>
      </c>
      <c r="E903" s="26" t="str">
        <f aca="false">'Source - Inventory'!L893</f>
        <v>WL-01119</v>
      </c>
      <c r="F903" s="26" t="str">
        <f aca="false">'Source - Inventory'!M893</f>
        <v>Holly Kennedy</v>
      </c>
      <c r="G903" s="26" t="n">
        <f aca="false">'Source - Inventory'!E893</f>
        <v>45</v>
      </c>
      <c r="H903" s="28" t="n">
        <f aca="false">'Source - Inventory'!O893</f>
        <v>40.5</v>
      </c>
      <c r="I903" s="28" t="n">
        <f aca="false">IF(D903="OCCUPIED",ROUNDUP(H903,0),"")</f>
        <v>41</v>
      </c>
      <c r="J903" s="28" t="n">
        <f aca="false">IF(D903="OCCUPIED",MAX(G903,I903),"")</f>
        <v>45</v>
      </c>
      <c r="K903" s="28" t="n">
        <f aca="false">IF(D903&lt;&gt;"OCCUPIED","",IF(C903="COVERED",Covered_Rate,Open_Rate))</f>
        <v>7.55</v>
      </c>
      <c r="L903" s="39" t="n">
        <f aca="false">IF(D903="OCCUPIED",J903*K903,"")</f>
        <v>339.75</v>
      </c>
      <c r="M903" s="26" t="n">
        <f aca="false">IF(D903&lt;&gt;"OCCUPIED","",COUNTIFS('Source - Billing Aug26'!$E$5:$E$773,A903,'Source - Billing Aug26'!$B$5:$B$773,Billing_Month,'Source - Billing Aug26'!$H$5:$H$773,"MONTHLY_MOORAGE"))</f>
        <v>0</v>
      </c>
      <c r="N903" s="28" t="str">
        <f aca="false">IF(M903=0,"",SUMIFS('Source - Billing Aug26'!$I$5:$I$773,'Source - Billing Aug26'!$E$5:$E$773,A903,'Source - Billing Aug26'!$B$5:$B$773,Billing_Month,'Source - Billing Aug26'!$H$5:$H$773,"MONTHLY_MOORAGE"))</f>
        <v/>
      </c>
      <c r="O903" s="28" t="str">
        <f aca="false">IF(M903=0,"",SUMIFS('Source - Billing Aug26'!$L$5:$L$773,'Source - Billing Aug26'!$E$5:$E$773,A903,'Source - Billing Aug26'!$B$5:$B$773,Billing_Month,'Source - Billing Aug26'!$H$5:$H$773,"MONTHLY_MOORAGE"))</f>
        <v/>
      </c>
      <c r="P903" s="39" t="n">
        <f aca="false">IF(D903&lt;&gt;"OCCUPIED","",SUMIFS('Source - Billing Aug26'!$M$5:$M$773,'Source - Billing Aug26'!$E$5:$E$773,A903,'Source - Billing Aug26'!$B$5:$B$773,Billing_Month,'Source - Billing Aug26'!$H$5:$H$773,"MONTHLY_MOORAGE"))</f>
        <v>0</v>
      </c>
      <c r="Q903" s="39" t="n">
        <f aca="false">IF(D903&lt;&gt;"OCCUPIED","",P903-L903)</f>
        <v>-339.75</v>
      </c>
      <c r="R903" s="26" t="str">
        <f aca="false">IF(D903&lt;&gt;"OCCUPIED","OUT OF SCOPE",IF(M903=0,"MISSING AUGUST BILL",IF(M903&gt;1,"DUPLICATE BILL",IF(ABS(Q903)&lt;0.01,"MATCH",IF(Q903&gt;0,"OVERBILLED","UNDERBILLED")))))</f>
        <v>MISSING AUGUST BILL</v>
      </c>
      <c r="S903" s="26" t="str">
        <f aca="false">IF(M903=0,"",IFERROR(INDEX('Source - Billing Aug26'!$C$5:$C$773,MATCH(A903,'Source - Billing Aug26'!$E$5:$E$773,0)),""))</f>
        <v/>
      </c>
    </row>
    <row r="904" customFormat="false" ht="15" hidden="false" customHeight="true" outlineLevel="0" collapsed="false">
      <c r="A904" s="26" t="str">
        <f aca="false">'Source - Inventory'!A894</f>
        <v>GW-0712</v>
      </c>
      <c r="B904" s="26" t="str">
        <f aca="false">'Source - Inventory'!B894</f>
        <v>Gullwing</v>
      </c>
      <c r="C904" s="26" t="str">
        <f aca="false">'Source - Inventory'!G894</f>
        <v>OPEN</v>
      </c>
      <c r="D904" s="26" t="str">
        <f aca="false">'Source - Inventory'!J894</f>
        <v>OCCUPIED</v>
      </c>
      <c r="E904" s="26" t="str">
        <f aca="false">'Source - Inventory'!L894</f>
        <v>WL-01578</v>
      </c>
      <c r="F904" s="26" t="str">
        <f aca="false">'Source - Inventory'!M894</f>
        <v>Ashley Green</v>
      </c>
      <c r="G904" s="26" t="n">
        <f aca="false">'Source - Inventory'!E894</f>
        <v>45</v>
      </c>
      <c r="H904" s="28" t="n">
        <f aca="false">'Source - Inventory'!O894</f>
        <v>48.3</v>
      </c>
      <c r="I904" s="28" t="n">
        <f aca="false">IF(D904="OCCUPIED",ROUNDUP(H904,0),"")</f>
        <v>49</v>
      </c>
      <c r="J904" s="28" t="n">
        <f aca="false">IF(D904="OCCUPIED",MAX(G904,I904),"")</f>
        <v>49</v>
      </c>
      <c r="K904" s="28" t="n">
        <f aca="false">IF(D904&lt;&gt;"OCCUPIED","",IF(C904="COVERED",Covered_Rate,Open_Rate))</f>
        <v>7.55</v>
      </c>
      <c r="L904" s="39" t="n">
        <f aca="false">IF(D904="OCCUPIED",J904*K904,"")</f>
        <v>369.95</v>
      </c>
      <c r="M904" s="26" t="n">
        <f aca="false">IF(D904&lt;&gt;"OCCUPIED","",COUNTIFS('Source - Billing Aug26'!$E$5:$E$773,A904,'Source - Billing Aug26'!$B$5:$B$773,Billing_Month,'Source - Billing Aug26'!$H$5:$H$773,"MONTHLY_MOORAGE"))</f>
        <v>0</v>
      </c>
      <c r="N904" s="28" t="str">
        <f aca="false">IF(M904=0,"",SUMIFS('Source - Billing Aug26'!$I$5:$I$773,'Source - Billing Aug26'!$E$5:$E$773,A904,'Source - Billing Aug26'!$B$5:$B$773,Billing_Month,'Source - Billing Aug26'!$H$5:$H$773,"MONTHLY_MOORAGE"))</f>
        <v/>
      </c>
      <c r="O904" s="28" t="str">
        <f aca="false">IF(M904=0,"",SUMIFS('Source - Billing Aug26'!$L$5:$L$773,'Source - Billing Aug26'!$E$5:$E$773,A904,'Source - Billing Aug26'!$B$5:$B$773,Billing_Month,'Source - Billing Aug26'!$H$5:$H$773,"MONTHLY_MOORAGE"))</f>
        <v/>
      </c>
      <c r="P904" s="39" t="n">
        <f aca="false">IF(D904&lt;&gt;"OCCUPIED","",SUMIFS('Source - Billing Aug26'!$M$5:$M$773,'Source - Billing Aug26'!$E$5:$E$773,A904,'Source - Billing Aug26'!$B$5:$B$773,Billing_Month,'Source - Billing Aug26'!$H$5:$H$773,"MONTHLY_MOORAGE"))</f>
        <v>0</v>
      </c>
      <c r="Q904" s="39" t="n">
        <f aca="false">IF(D904&lt;&gt;"OCCUPIED","",P904-L904)</f>
        <v>-369.95</v>
      </c>
      <c r="R904" s="26" t="str">
        <f aca="false">IF(D904&lt;&gt;"OCCUPIED","OUT OF SCOPE",IF(M904=0,"MISSING AUGUST BILL",IF(M904&gt;1,"DUPLICATE BILL",IF(ABS(Q904)&lt;0.01,"MATCH",IF(Q904&gt;0,"OVERBILLED","UNDERBILLED")))))</f>
        <v>MISSING AUGUST BILL</v>
      </c>
      <c r="S904" s="26" t="str">
        <f aca="false">IF(M904=0,"",IFERROR(INDEX('Source - Billing Aug26'!$C$5:$C$773,MATCH(A904,'Source - Billing Aug26'!$E$5:$E$773,0)),""))</f>
        <v/>
      </c>
    </row>
    <row r="905" customFormat="false" ht="15" hidden="false" customHeight="true" outlineLevel="0" collapsed="false">
      <c r="A905" s="26" t="str">
        <f aca="false">'Source - Inventory'!A895</f>
        <v>GW-0713</v>
      </c>
      <c r="B905" s="26" t="str">
        <f aca="false">'Source - Inventory'!B895</f>
        <v>Gullwing</v>
      </c>
      <c r="C905" s="26" t="str">
        <f aca="false">'Source - Inventory'!G895</f>
        <v>OPEN</v>
      </c>
      <c r="D905" s="26" t="str">
        <f aca="false">'Source - Inventory'!J895</f>
        <v>OCCUPIED</v>
      </c>
      <c r="E905" s="26" t="str">
        <f aca="false">'Source - Inventory'!L895</f>
        <v>WL-02476</v>
      </c>
      <c r="F905" s="26" t="str">
        <f aca="false">'Source - Inventory'!M895</f>
        <v>Dana Becker</v>
      </c>
      <c r="G905" s="26" t="n">
        <f aca="false">'Source - Inventory'!E895</f>
        <v>80</v>
      </c>
      <c r="H905" s="28" t="n">
        <f aca="false">'Source - Inventory'!O895</f>
        <v>45</v>
      </c>
      <c r="I905" s="28" t="n">
        <f aca="false">IF(D905="OCCUPIED",ROUNDUP(H905,0),"")</f>
        <v>45</v>
      </c>
      <c r="J905" s="28" t="n">
        <f aca="false">IF(D905="OCCUPIED",MAX(G905,I905),"")</f>
        <v>80</v>
      </c>
      <c r="K905" s="28" t="n">
        <f aca="false">IF(D905&lt;&gt;"OCCUPIED","",IF(C905="COVERED",Covered_Rate,Open_Rate))</f>
        <v>7.55</v>
      </c>
      <c r="L905" s="39" t="n">
        <f aca="false">IF(D905="OCCUPIED",J905*K905,"")</f>
        <v>604</v>
      </c>
      <c r="M905" s="26" t="n">
        <f aca="false">IF(D905&lt;&gt;"OCCUPIED","",COUNTIFS('Source - Billing Aug26'!$E$5:$E$773,A905,'Source - Billing Aug26'!$B$5:$B$773,Billing_Month,'Source - Billing Aug26'!$H$5:$H$773,"MONTHLY_MOORAGE"))</f>
        <v>0</v>
      </c>
      <c r="N905" s="28" t="str">
        <f aca="false">IF(M905=0,"",SUMIFS('Source - Billing Aug26'!$I$5:$I$773,'Source - Billing Aug26'!$E$5:$E$773,A905,'Source - Billing Aug26'!$B$5:$B$773,Billing_Month,'Source - Billing Aug26'!$H$5:$H$773,"MONTHLY_MOORAGE"))</f>
        <v/>
      </c>
      <c r="O905" s="28" t="str">
        <f aca="false">IF(M905=0,"",SUMIFS('Source - Billing Aug26'!$L$5:$L$773,'Source - Billing Aug26'!$E$5:$E$773,A905,'Source - Billing Aug26'!$B$5:$B$773,Billing_Month,'Source - Billing Aug26'!$H$5:$H$773,"MONTHLY_MOORAGE"))</f>
        <v/>
      </c>
      <c r="P905" s="39" t="n">
        <f aca="false">IF(D905&lt;&gt;"OCCUPIED","",SUMIFS('Source - Billing Aug26'!$M$5:$M$773,'Source - Billing Aug26'!$E$5:$E$773,A905,'Source - Billing Aug26'!$B$5:$B$773,Billing_Month,'Source - Billing Aug26'!$H$5:$H$773,"MONTHLY_MOORAGE"))</f>
        <v>0</v>
      </c>
      <c r="Q905" s="39" t="n">
        <f aca="false">IF(D905&lt;&gt;"OCCUPIED","",P905-L905)</f>
        <v>-604</v>
      </c>
      <c r="R905" s="26" t="str">
        <f aca="false">IF(D905&lt;&gt;"OCCUPIED","OUT OF SCOPE",IF(M905=0,"MISSING AUGUST BILL",IF(M905&gt;1,"DUPLICATE BILL",IF(ABS(Q905)&lt;0.01,"MATCH",IF(Q905&gt;0,"OVERBILLED","UNDERBILLED")))))</f>
        <v>MISSING AUGUST BILL</v>
      </c>
      <c r="S905" s="26" t="str">
        <f aca="false">IF(M905=0,"",IFERROR(INDEX('Source - Billing Aug26'!$C$5:$C$773,MATCH(A905,'Source - Billing Aug26'!$E$5:$E$773,0)),""))</f>
        <v/>
      </c>
    </row>
    <row r="906" customFormat="false" ht="15" hidden="false" customHeight="true" outlineLevel="0" collapsed="false">
      <c r="A906" s="26" t="str">
        <f aca="false">'Source - Inventory'!A896</f>
        <v>GW-0714</v>
      </c>
      <c r="B906" s="26" t="str">
        <f aca="false">'Source - Inventory'!B896</f>
        <v>Gullwing</v>
      </c>
      <c r="C906" s="26" t="str">
        <f aca="false">'Source - Inventory'!G896</f>
        <v>OPEN</v>
      </c>
      <c r="D906" s="26" t="str">
        <f aca="false">'Source - Inventory'!J896</f>
        <v>OCCUPIED</v>
      </c>
      <c r="E906" s="26" t="str">
        <f aca="false">'Source - Inventory'!L896</f>
        <v>WL-01459</v>
      </c>
      <c r="F906" s="26" t="str">
        <f aca="false">'Source - Inventory'!M896</f>
        <v>Brian Green</v>
      </c>
      <c r="G906" s="26" t="n">
        <f aca="false">'Source - Inventory'!E896</f>
        <v>28</v>
      </c>
      <c r="H906" s="28" t="n">
        <f aca="false">'Source - Inventory'!O896</f>
        <v>40.5</v>
      </c>
      <c r="I906" s="28" t="n">
        <f aca="false">IF(D906="OCCUPIED",ROUNDUP(H906,0),"")</f>
        <v>41</v>
      </c>
      <c r="J906" s="28" t="n">
        <f aca="false">IF(D906="OCCUPIED",MAX(G906,I906),"")</f>
        <v>41</v>
      </c>
      <c r="K906" s="28" t="n">
        <f aca="false">IF(D906&lt;&gt;"OCCUPIED","",IF(C906="COVERED",Covered_Rate,Open_Rate))</f>
        <v>7.55</v>
      </c>
      <c r="L906" s="39" t="n">
        <f aca="false">IF(D906="OCCUPIED",J906*K906,"")</f>
        <v>309.55</v>
      </c>
      <c r="M906" s="26" t="n">
        <f aca="false">IF(D906&lt;&gt;"OCCUPIED","",COUNTIFS('Source - Billing Aug26'!$E$5:$E$773,A906,'Source - Billing Aug26'!$B$5:$B$773,Billing_Month,'Source - Billing Aug26'!$H$5:$H$773,"MONTHLY_MOORAGE"))</f>
        <v>0</v>
      </c>
      <c r="N906" s="28" t="str">
        <f aca="false">IF(M906=0,"",SUMIFS('Source - Billing Aug26'!$I$5:$I$773,'Source - Billing Aug26'!$E$5:$E$773,A906,'Source - Billing Aug26'!$B$5:$B$773,Billing_Month,'Source - Billing Aug26'!$H$5:$H$773,"MONTHLY_MOORAGE"))</f>
        <v/>
      </c>
      <c r="O906" s="28" t="str">
        <f aca="false">IF(M906=0,"",SUMIFS('Source - Billing Aug26'!$L$5:$L$773,'Source - Billing Aug26'!$E$5:$E$773,A906,'Source - Billing Aug26'!$B$5:$B$773,Billing_Month,'Source - Billing Aug26'!$H$5:$H$773,"MONTHLY_MOORAGE"))</f>
        <v/>
      </c>
      <c r="P906" s="39" t="n">
        <f aca="false">IF(D906&lt;&gt;"OCCUPIED","",SUMIFS('Source - Billing Aug26'!$M$5:$M$773,'Source - Billing Aug26'!$E$5:$E$773,A906,'Source - Billing Aug26'!$B$5:$B$773,Billing_Month,'Source - Billing Aug26'!$H$5:$H$773,"MONTHLY_MOORAGE"))</f>
        <v>0</v>
      </c>
      <c r="Q906" s="39" t="n">
        <f aca="false">IF(D906&lt;&gt;"OCCUPIED","",P906-L906)</f>
        <v>-309.55</v>
      </c>
      <c r="R906" s="26" t="str">
        <f aca="false">IF(D906&lt;&gt;"OCCUPIED","OUT OF SCOPE",IF(M906=0,"MISSING AUGUST BILL",IF(M906&gt;1,"DUPLICATE BILL",IF(ABS(Q906)&lt;0.01,"MATCH",IF(Q906&gt;0,"OVERBILLED","UNDERBILLED")))))</f>
        <v>MISSING AUGUST BILL</v>
      </c>
      <c r="S906" s="26" t="str">
        <f aca="false">IF(M906=0,"",IFERROR(INDEX('Source - Billing Aug26'!$C$5:$C$773,MATCH(A906,'Source - Billing Aug26'!$E$5:$E$773,0)),""))</f>
        <v/>
      </c>
    </row>
    <row r="907" customFormat="false" ht="15" hidden="false" customHeight="true" outlineLevel="0" collapsed="false">
      <c r="A907" s="26" t="str">
        <f aca="false">'Source - Inventory'!A897</f>
        <v>GW-0715</v>
      </c>
      <c r="B907" s="26" t="str">
        <f aca="false">'Source - Inventory'!B897</f>
        <v>Gullwing</v>
      </c>
      <c r="C907" s="26" t="str">
        <f aca="false">'Source - Inventory'!G897</f>
        <v>OPEN</v>
      </c>
      <c r="D907" s="26" t="str">
        <f aca="false">'Source - Inventory'!J897</f>
        <v>OCCUPIED</v>
      </c>
      <c r="E907" s="26" t="str">
        <f aca="false">'Source - Inventory'!L897</f>
        <v>WL-03752</v>
      </c>
      <c r="F907" s="26" t="str">
        <f aca="false">'Source - Inventory'!M897</f>
        <v>Timothy Soto</v>
      </c>
      <c r="G907" s="26" t="n">
        <f aca="false">'Source - Inventory'!E897</f>
        <v>24</v>
      </c>
      <c r="H907" s="28" t="n">
        <f aca="false">'Source - Inventory'!O897</f>
        <v>34.6</v>
      </c>
      <c r="I907" s="28" t="n">
        <f aca="false">IF(D907="OCCUPIED",ROUNDUP(H907,0),"")</f>
        <v>35</v>
      </c>
      <c r="J907" s="28" t="n">
        <f aca="false">IF(D907="OCCUPIED",MAX(G907,I907),"")</f>
        <v>35</v>
      </c>
      <c r="K907" s="28" t="n">
        <f aca="false">IF(D907&lt;&gt;"OCCUPIED","",IF(C907="COVERED",Covered_Rate,Open_Rate))</f>
        <v>7.55</v>
      </c>
      <c r="L907" s="39" t="n">
        <f aca="false">IF(D907="OCCUPIED",J907*K907,"")</f>
        <v>264.25</v>
      </c>
      <c r="M907" s="26" t="n">
        <f aca="false">IF(D907&lt;&gt;"OCCUPIED","",COUNTIFS('Source - Billing Aug26'!$E$5:$E$773,A907,'Source - Billing Aug26'!$B$5:$B$773,Billing_Month,'Source - Billing Aug26'!$H$5:$H$773,"MONTHLY_MOORAGE"))</f>
        <v>0</v>
      </c>
      <c r="N907" s="28" t="str">
        <f aca="false">IF(M907=0,"",SUMIFS('Source - Billing Aug26'!$I$5:$I$773,'Source - Billing Aug26'!$E$5:$E$773,A907,'Source - Billing Aug26'!$B$5:$B$773,Billing_Month,'Source - Billing Aug26'!$H$5:$H$773,"MONTHLY_MOORAGE"))</f>
        <v/>
      </c>
      <c r="O907" s="28" t="str">
        <f aca="false">IF(M907=0,"",SUMIFS('Source - Billing Aug26'!$L$5:$L$773,'Source - Billing Aug26'!$E$5:$E$773,A907,'Source - Billing Aug26'!$B$5:$B$773,Billing_Month,'Source - Billing Aug26'!$H$5:$H$773,"MONTHLY_MOORAGE"))</f>
        <v/>
      </c>
      <c r="P907" s="39" t="n">
        <f aca="false">IF(D907&lt;&gt;"OCCUPIED","",SUMIFS('Source - Billing Aug26'!$M$5:$M$773,'Source - Billing Aug26'!$E$5:$E$773,A907,'Source - Billing Aug26'!$B$5:$B$773,Billing_Month,'Source - Billing Aug26'!$H$5:$H$773,"MONTHLY_MOORAGE"))</f>
        <v>0</v>
      </c>
      <c r="Q907" s="39" t="n">
        <f aca="false">IF(D907&lt;&gt;"OCCUPIED","",P907-L907)</f>
        <v>-264.25</v>
      </c>
      <c r="R907" s="26" t="str">
        <f aca="false">IF(D907&lt;&gt;"OCCUPIED","OUT OF SCOPE",IF(M907=0,"MISSING AUGUST BILL",IF(M907&gt;1,"DUPLICATE BILL",IF(ABS(Q907)&lt;0.01,"MATCH",IF(Q907&gt;0,"OVERBILLED","UNDERBILLED")))))</f>
        <v>MISSING AUGUST BILL</v>
      </c>
      <c r="S907" s="26" t="str">
        <f aca="false">IF(M907=0,"",IFERROR(INDEX('Source - Billing Aug26'!$C$5:$C$773,MATCH(A907,'Source - Billing Aug26'!$E$5:$E$773,0)),""))</f>
        <v/>
      </c>
    </row>
    <row r="908" customFormat="false" ht="15" hidden="false" customHeight="true" outlineLevel="0" collapsed="false">
      <c r="A908" s="26" t="str">
        <f aca="false">'Source - Inventory'!A898</f>
        <v>GW-0716</v>
      </c>
      <c r="B908" s="26" t="str">
        <f aca="false">'Source - Inventory'!B898</f>
        <v>Gullwing</v>
      </c>
      <c r="C908" s="26" t="str">
        <f aca="false">'Source - Inventory'!G898</f>
        <v>OPEN</v>
      </c>
      <c r="D908" s="26" t="str">
        <f aca="false">'Source - Inventory'!J898</f>
        <v>OCCUPIED</v>
      </c>
      <c r="E908" s="26" t="str">
        <f aca="false">'Source - Inventory'!L898</f>
        <v>WL-02814</v>
      </c>
      <c r="F908" s="26" t="str">
        <f aca="false">'Source - Inventory'!M898</f>
        <v>John Hammond</v>
      </c>
      <c r="G908" s="26" t="n">
        <f aca="false">'Source - Inventory'!E898</f>
        <v>24</v>
      </c>
      <c r="H908" s="28" t="n">
        <f aca="false">'Source - Inventory'!O898</f>
        <v>27.9</v>
      </c>
      <c r="I908" s="28" t="n">
        <f aca="false">IF(D908="OCCUPIED",ROUNDUP(H908,0),"")</f>
        <v>28</v>
      </c>
      <c r="J908" s="28" t="n">
        <f aca="false">IF(D908="OCCUPIED",MAX(G908,I908),"")</f>
        <v>28</v>
      </c>
      <c r="K908" s="28" t="n">
        <f aca="false">IF(D908&lt;&gt;"OCCUPIED","",IF(C908="COVERED",Covered_Rate,Open_Rate))</f>
        <v>7.55</v>
      </c>
      <c r="L908" s="39" t="n">
        <f aca="false">IF(D908="OCCUPIED",J908*K908,"")</f>
        <v>211.4</v>
      </c>
      <c r="M908" s="26" t="n">
        <f aca="false">IF(D908&lt;&gt;"OCCUPIED","",COUNTIFS('Source - Billing Aug26'!$E$5:$E$773,A908,'Source - Billing Aug26'!$B$5:$B$773,Billing_Month,'Source - Billing Aug26'!$H$5:$H$773,"MONTHLY_MOORAGE"))</f>
        <v>0</v>
      </c>
      <c r="N908" s="28" t="str">
        <f aca="false">IF(M908=0,"",SUMIFS('Source - Billing Aug26'!$I$5:$I$773,'Source - Billing Aug26'!$E$5:$E$773,A908,'Source - Billing Aug26'!$B$5:$B$773,Billing_Month,'Source - Billing Aug26'!$H$5:$H$773,"MONTHLY_MOORAGE"))</f>
        <v/>
      </c>
      <c r="O908" s="28" t="str">
        <f aca="false">IF(M908=0,"",SUMIFS('Source - Billing Aug26'!$L$5:$L$773,'Source - Billing Aug26'!$E$5:$E$773,A908,'Source - Billing Aug26'!$B$5:$B$773,Billing_Month,'Source - Billing Aug26'!$H$5:$H$773,"MONTHLY_MOORAGE"))</f>
        <v/>
      </c>
      <c r="P908" s="39" t="n">
        <f aca="false">IF(D908&lt;&gt;"OCCUPIED","",SUMIFS('Source - Billing Aug26'!$M$5:$M$773,'Source - Billing Aug26'!$E$5:$E$773,A908,'Source - Billing Aug26'!$B$5:$B$773,Billing_Month,'Source - Billing Aug26'!$H$5:$H$773,"MONTHLY_MOORAGE"))</f>
        <v>0</v>
      </c>
      <c r="Q908" s="39" t="n">
        <f aca="false">IF(D908&lt;&gt;"OCCUPIED","",P908-L908)</f>
        <v>-211.4</v>
      </c>
      <c r="R908" s="26" t="str">
        <f aca="false">IF(D908&lt;&gt;"OCCUPIED","OUT OF SCOPE",IF(M908=0,"MISSING AUGUST BILL",IF(M908&gt;1,"DUPLICATE BILL",IF(ABS(Q908)&lt;0.01,"MATCH",IF(Q908&gt;0,"OVERBILLED","UNDERBILLED")))))</f>
        <v>MISSING AUGUST BILL</v>
      </c>
      <c r="S908" s="26" t="str">
        <f aca="false">IF(M908=0,"",IFERROR(INDEX('Source - Billing Aug26'!$C$5:$C$773,MATCH(A908,'Source - Billing Aug26'!$E$5:$E$773,0)),""))</f>
        <v/>
      </c>
    </row>
    <row r="909" customFormat="false" ht="15" hidden="false" customHeight="true" outlineLevel="0" collapsed="false">
      <c r="A909" s="26" t="str">
        <f aca="false">'Source - Inventory'!A899</f>
        <v>GW-0717</v>
      </c>
      <c r="B909" s="26" t="str">
        <f aca="false">'Source - Inventory'!B899</f>
        <v>Gullwing</v>
      </c>
      <c r="C909" s="26" t="str">
        <f aca="false">'Source - Inventory'!G899</f>
        <v>OPEN</v>
      </c>
      <c r="D909" s="26" t="str">
        <f aca="false">'Source - Inventory'!J899</f>
        <v>OCCUPIED</v>
      </c>
      <c r="E909" s="26" t="str">
        <f aca="false">'Source - Inventory'!L899</f>
        <v>WL-01882</v>
      </c>
      <c r="F909" s="26" t="str">
        <f aca="false">'Source - Inventory'!M899</f>
        <v>Dennis Shepard</v>
      </c>
      <c r="G909" s="26" t="n">
        <f aca="false">'Source - Inventory'!E899</f>
        <v>60</v>
      </c>
      <c r="H909" s="28" t="n">
        <f aca="false">'Source - Inventory'!O899</f>
        <v>49.7</v>
      </c>
      <c r="I909" s="28" t="n">
        <f aca="false">IF(D909="OCCUPIED",ROUNDUP(H909,0),"")</f>
        <v>50</v>
      </c>
      <c r="J909" s="28" t="n">
        <f aca="false">IF(D909="OCCUPIED",MAX(G909,I909),"")</f>
        <v>60</v>
      </c>
      <c r="K909" s="28" t="n">
        <f aca="false">IF(D909&lt;&gt;"OCCUPIED","",IF(C909="COVERED",Covered_Rate,Open_Rate))</f>
        <v>7.55</v>
      </c>
      <c r="L909" s="39" t="n">
        <f aca="false">IF(D909="OCCUPIED",J909*K909,"")</f>
        <v>453</v>
      </c>
      <c r="M909" s="26" t="n">
        <f aca="false">IF(D909&lt;&gt;"OCCUPIED","",COUNTIFS('Source - Billing Aug26'!$E$5:$E$773,A909,'Source - Billing Aug26'!$B$5:$B$773,Billing_Month,'Source - Billing Aug26'!$H$5:$H$773,"MONTHLY_MOORAGE"))</f>
        <v>0</v>
      </c>
      <c r="N909" s="28" t="str">
        <f aca="false">IF(M909=0,"",SUMIFS('Source - Billing Aug26'!$I$5:$I$773,'Source - Billing Aug26'!$E$5:$E$773,A909,'Source - Billing Aug26'!$B$5:$B$773,Billing_Month,'Source - Billing Aug26'!$H$5:$H$773,"MONTHLY_MOORAGE"))</f>
        <v/>
      </c>
      <c r="O909" s="28" t="str">
        <f aca="false">IF(M909=0,"",SUMIFS('Source - Billing Aug26'!$L$5:$L$773,'Source - Billing Aug26'!$E$5:$E$773,A909,'Source - Billing Aug26'!$B$5:$B$773,Billing_Month,'Source - Billing Aug26'!$H$5:$H$773,"MONTHLY_MOORAGE"))</f>
        <v/>
      </c>
      <c r="P909" s="39" t="n">
        <f aca="false">IF(D909&lt;&gt;"OCCUPIED","",SUMIFS('Source - Billing Aug26'!$M$5:$M$773,'Source - Billing Aug26'!$E$5:$E$773,A909,'Source - Billing Aug26'!$B$5:$B$773,Billing_Month,'Source - Billing Aug26'!$H$5:$H$773,"MONTHLY_MOORAGE"))</f>
        <v>0</v>
      </c>
      <c r="Q909" s="39" t="n">
        <f aca="false">IF(D909&lt;&gt;"OCCUPIED","",P909-L909)</f>
        <v>-453</v>
      </c>
      <c r="R909" s="26" t="str">
        <f aca="false">IF(D909&lt;&gt;"OCCUPIED","OUT OF SCOPE",IF(M909=0,"MISSING AUGUST BILL",IF(M909&gt;1,"DUPLICATE BILL",IF(ABS(Q909)&lt;0.01,"MATCH",IF(Q909&gt;0,"OVERBILLED","UNDERBILLED")))))</f>
        <v>MISSING AUGUST BILL</v>
      </c>
      <c r="S909" s="26" t="str">
        <f aca="false">IF(M909=0,"",IFERROR(INDEX('Source - Billing Aug26'!$C$5:$C$773,MATCH(A909,'Source - Billing Aug26'!$E$5:$E$773,0)),""))</f>
        <v/>
      </c>
    </row>
    <row r="910" customFormat="false" ht="15" hidden="false" customHeight="true" outlineLevel="0" collapsed="false">
      <c r="A910" s="26" t="str">
        <f aca="false">'Source - Inventory'!A900</f>
        <v>GW-0718</v>
      </c>
      <c r="B910" s="26" t="str">
        <f aca="false">'Source - Inventory'!B900</f>
        <v>Gullwing</v>
      </c>
      <c r="C910" s="26" t="str">
        <f aca="false">'Source - Inventory'!G900</f>
        <v>OPEN</v>
      </c>
      <c r="D910" s="26" t="str">
        <f aca="false">'Source - Inventory'!J900</f>
        <v>GUEST</v>
      </c>
      <c r="E910" s="26" t="n">
        <f aca="false">'Source - Inventory'!L900</f>
        <v>0</v>
      </c>
      <c r="F910" s="26" t="n">
        <f aca="false">'Source - Inventory'!M900</f>
        <v>0</v>
      </c>
      <c r="G910" s="26" t="n">
        <f aca="false">'Source - Inventory'!E900</f>
        <v>32</v>
      </c>
      <c r="H910" s="28" t="n">
        <f aca="false">'Source - Inventory'!O900</f>
        <v>0</v>
      </c>
      <c r="I910" s="28" t="str">
        <f aca="false">IF(D910="OCCUPIED",ROUNDUP(H910,0),"")</f>
        <v/>
      </c>
      <c r="J910" s="28" t="str">
        <f aca="false">IF(D910="OCCUPIED",MAX(G910,I910),"")</f>
        <v/>
      </c>
      <c r="K910" s="28" t="str">
        <f aca="false">IF(D910&lt;&gt;"OCCUPIED","",IF(C910="COVERED",Covered_Rate,Open_Rate))</f>
        <v/>
      </c>
      <c r="L910" s="39" t="str">
        <f aca="false">IF(D910="OCCUPIED",J910*K910,"")</f>
        <v/>
      </c>
      <c r="M910" s="26" t="str">
        <f aca="false">IF(D910&lt;&gt;"OCCUPIED","",COUNTIFS('Source - Billing Aug26'!$E$5:$E$773,A910,'Source - Billing Aug26'!$B$5:$B$773,Billing_Month,'Source - Billing Aug26'!$H$5:$H$773,"MONTHLY_MOORAGE"))</f>
        <v/>
      </c>
      <c r="N910" s="28" t="n">
        <f aca="false">IF(M910=0,"",SUMIFS('Source - Billing Aug26'!$I$5:$I$773,'Source - Billing Aug26'!$E$5:$E$773,A910,'Source - Billing Aug26'!$B$5:$B$773,Billing_Month,'Source - Billing Aug26'!$H$5:$H$773,"MONTHLY_MOORAGE"))</f>
        <v>0</v>
      </c>
      <c r="O910" s="28" t="n">
        <f aca="false">IF(M910=0,"",SUMIFS('Source - Billing Aug26'!$L$5:$L$773,'Source - Billing Aug26'!$E$5:$E$773,A910,'Source - Billing Aug26'!$B$5:$B$773,Billing_Month,'Source - Billing Aug26'!$H$5:$H$773,"MONTHLY_MOORAGE"))</f>
        <v>0</v>
      </c>
      <c r="P910" s="39" t="str">
        <f aca="false">IF(D910&lt;&gt;"OCCUPIED","",SUMIFS('Source - Billing Aug26'!$M$5:$M$773,'Source - Billing Aug26'!$E$5:$E$773,A910,'Source - Billing Aug26'!$B$5:$B$773,Billing_Month,'Source - Billing Aug26'!$H$5:$H$773,"MONTHLY_MOORAGE"))</f>
        <v/>
      </c>
      <c r="Q910" s="39" t="str">
        <f aca="false">IF(D910&lt;&gt;"OCCUPIED","",P910-L910)</f>
        <v/>
      </c>
      <c r="R910" s="26" t="str">
        <f aca="false">IF(D910&lt;&gt;"OCCUPIED","OUT OF SCOPE",IF(M910=0,"MISSING AUGUST BILL",IF(M910&gt;1,"DUPLICATE BILL",IF(ABS(Q910)&lt;0.01,"MATCH",IF(Q910&gt;0,"OVERBILLED","UNDERBILLED")))))</f>
        <v>OUT OF SCOPE</v>
      </c>
      <c r="S910" s="26" t="str">
        <f aca="false">IF(M910=0,"",IFERROR(INDEX('Source - Billing Aug26'!$C$5:$C$773,MATCH(A910,'Source - Billing Aug26'!$E$5:$E$773,0)),""))</f>
        <v/>
      </c>
    </row>
    <row r="911" customFormat="false" ht="15" hidden="false" customHeight="true" outlineLevel="0" collapsed="false">
      <c r="A911" s="26" t="str">
        <f aca="false">'Source - Inventory'!A901</f>
        <v>GW-0719</v>
      </c>
      <c r="B911" s="26" t="str">
        <f aca="false">'Source - Inventory'!B901</f>
        <v>Gullwing</v>
      </c>
      <c r="C911" s="26" t="str">
        <f aca="false">'Source - Inventory'!G901</f>
        <v>OPEN</v>
      </c>
      <c r="D911" s="26" t="str">
        <f aca="false">'Source - Inventory'!J901</f>
        <v>OCCUPIED</v>
      </c>
      <c r="E911" s="26" t="str">
        <f aca="false">'Source - Inventory'!L901</f>
        <v>WL-03504</v>
      </c>
      <c r="F911" s="26" t="str">
        <f aca="false">'Source - Inventory'!M901</f>
        <v>Paul Brady</v>
      </c>
      <c r="G911" s="26" t="n">
        <f aca="false">'Source - Inventory'!E901</f>
        <v>50</v>
      </c>
      <c r="H911" s="28" t="n">
        <f aca="false">'Source - Inventory'!O901</f>
        <v>42</v>
      </c>
      <c r="I911" s="28" t="n">
        <f aca="false">IF(D911="OCCUPIED",ROUNDUP(H911,0),"")</f>
        <v>42</v>
      </c>
      <c r="J911" s="28" t="n">
        <f aca="false">IF(D911="OCCUPIED",MAX(G911,I911),"")</f>
        <v>50</v>
      </c>
      <c r="K911" s="28" t="n">
        <f aca="false">IF(D911&lt;&gt;"OCCUPIED","",IF(C911="COVERED",Covered_Rate,Open_Rate))</f>
        <v>7.55</v>
      </c>
      <c r="L911" s="39" t="n">
        <f aca="false">IF(D911="OCCUPIED",J911*K911,"")</f>
        <v>377.5</v>
      </c>
      <c r="M911" s="26" t="n">
        <f aca="false">IF(D911&lt;&gt;"OCCUPIED","",COUNTIFS('Source - Billing Aug26'!$E$5:$E$773,A911,'Source - Billing Aug26'!$B$5:$B$773,Billing_Month,'Source - Billing Aug26'!$H$5:$H$773,"MONTHLY_MOORAGE"))</f>
        <v>0</v>
      </c>
      <c r="N911" s="28" t="str">
        <f aca="false">IF(M911=0,"",SUMIFS('Source - Billing Aug26'!$I$5:$I$773,'Source - Billing Aug26'!$E$5:$E$773,A911,'Source - Billing Aug26'!$B$5:$B$773,Billing_Month,'Source - Billing Aug26'!$H$5:$H$773,"MONTHLY_MOORAGE"))</f>
        <v/>
      </c>
      <c r="O911" s="28" t="str">
        <f aca="false">IF(M911=0,"",SUMIFS('Source - Billing Aug26'!$L$5:$L$773,'Source - Billing Aug26'!$E$5:$E$773,A911,'Source - Billing Aug26'!$B$5:$B$773,Billing_Month,'Source - Billing Aug26'!$H$5:$H$773,"MONTHLY_MOORAGE"))</f>
        <v/>
      </c>
      <c r="P911" s="39" t="n">
        <f aca="false">IF(D911&lt;&gt;"OCCUPIED","",SUMIFS('Source - Billing Aug26'!$M$5:$M$773,'Source - Billing Aug26'!$E$5:$E$773,A911,'Source - Billing Aug26'!$B$5:$B$773,Billing_Month,'Source - Billing Aug26'!$H$5:$H$773,"MONTHLY_MOORAGE"))</f>
        <v>0</v>
      </c>
      <c r="Q911" s="39" t="n">
        <f aca="false">IF(D911&lt;&gt;"OCCUPIED","",P911-L911)</f>
        <v>-377.5</v>
      </c>
      <c r="R911" s="26" t="str">
        <f aca="false">IF(D911&lt;&gt;"OCCUPIED","OUT OF SCOPE",IF(M911=0,"MISSING AUGUST BILL",IF(M911&gt;1,"DUPLICATE BILL",IF(ABS(Q911)&lt;0.01,"MATCH",IF(Q911&gt;0,"OVERBILLED","UNDERBILLED")))))</f>
        <v>MISSING AUGUST BILL</v>
      </c>
      <c r="S911" s="26" t="str">
        <f aca="false">IF(M911=0,"",IFERROR(INDEX('Source - Billing Aug26'!$C$5:$C$773,MATCH(A911,'Source - Billing Aug26'!$E$5:$E$773,0)),""))</f>
        <v/>
      </c>
    </row>
    <row r="912" customFormat="false" ht="15" hidden="false" customHeight="true" outlineLevel="0" collapsed="false">
      <c r="A912" s="26" t="str">
        <f aca="false">'Source - Inventory'!A902</f>
        <v>GW-0720</v>
      </c>
      <c r="B912" s="26" t="str">
        <f aca="false">'Source - Inventory'!B902</f>
        <v>Gullwing</v>
      </c>
      <c r="C912" s="26" t="str">
        <f aca="false">'Source - Inventory'!G902</f>
        <v>OPEN</v>
      </c>
      <c r="D912" s="26" t="str">
        <f aca="false">'Source - Inventory'!J902</f>
        <v>OCCUPIED</v>
      </c>
      <c r="E912" s="26" t="str">
        <f aca="false">'Source - Inventory'!L902</f>
        <v>WL-03312</v>
      </c>
      <c r="F912" s="26" t="str">
        <f aca="false">'Source - Inventory'!M902</f>
        <v>Karla Thomas</v>
      </c>
      <c r="G912" s="26" t="n">
        <f aca="false">'Source - Inventory'!E902</f>
        <v>50</v>
      </c>
      <c r="H912" s="28" t="n">
        <f aca="false">'Source - Inventory'!O902</f>
        <v>37.4</v>
      </c>
      <c r="I912" s="28" t="n">
        <f aca="false">IF(D912="OCCUPIED",ROUNDUP(H912,0),"")</f>
        <v>38</v>
      </c>
      <c r="J912" s="28" t="n">
        <f aca="false">IF(D912="OCCUPIED",MAX(G912,I912),"")</f>
        <v>50</v>
      </c>
      <c r="K912" s="28" t="n">
        <f aca="false">IF(D912&lt;&gt;"OCCUPIED","",IF(C912="COVERED",Covered_Rate,Open_Rate))</f>
        <v>7.55</v>
      </c>
      <c r="L912" s="39" t="n">
        <f aca="false">IF(D912="OCCUPIED",J912*K912,"")</f>
        <v>377.5</v>
      </c>
      <c r="M912" s="26" t="n">
        <f aca="false">IF(D912&lt;&gt;"OCCUPIED","",COUNTIFS('Source - Billing Aug26'!$E$5:$E$773,A912,'Source - Billing Aug26'!$B$5:$B$773,Billing_Month,'Source - Billing Aug26'!$H$5:$H$773,"MONTHLY_MOORAGE"))</f>
        <v>0</v>
      </c>
      <c r="N912" s="28" t="str">
        <f aca="false">IF(M912=0,"",SUMIFS('Source - Billing Aug26'!$I$5:$I$773,'Source - Billing Aug26'!$E$5:$E$773,A912,'Source - Billing Aug26'!$B$5:$B$773,Billing_Month,'Source - Billing Aug26'!$H$5:$H$773,"MONTHLY_MOORAGE"))</f>
        <v/>
      </c>
      <c r="O912" s="28" t="str">
        <f aca="false">IF(M912=0,"",SUMIFS('Source - Billing Aug26'!$L$5:$L$773,'Source - Billing Aug26'!$E$5:$E$773,A912,'Source - Billing Aug26'!$B$5:$B$773,Billing_Month,'Source - Billing Aug26'!$H$5:$H$773,"MONTHLY_MOORAGE"))</f>
        <v/>
      </c>
      <c r="P912" s="39" t="n">
        <f aca="false">IF(D912&lt;&gt;"OCCUPIED","",SUMIFS('Source - Billing Aug26'!$M$5:$M$773,'Source - Billing Aug26'!$E$5:$E$773,A912,'Source - Billing Aug26'!$B$5:$B$773,Billing_Month,'Source - Billing Aug26'!$H$5:$H$773,"MONTHLY_MOORAGE"))</f>
        <v>0</v>
      </c>
      <c r="Q912" s="39" t="n">
        <f aca="false">IF(D912&lt;&gt;"OCCUPIED","",P912-L912)</f>
        <v>-377.5</v>
      </c>
      <c r="R912" s="26" t="str">
        <f aca="false">IF(D912&lt;&gt;"OCCUPIED","OUT OF SCOPE",IF(M912=0,"MISSING AUGUST BILL",IF(M912&gt;1,"DUPLICATE BILL",IF(ABS(Q912)&lt;0.01,"MATCH",IF(Q912&gt;0,"OVERBILLED","UNDERBILLED")))))</f>
        <v>MISSING AUGUST BILL</v>
      </c>
      <c r="S912" s="26" t="str">
        <f aca="false">IF(M912=0,"",IFERROR(INDEX('Source - Billing Aug26'!$C$5:$C$773,MATCH(A912,'Source - Billing Aug26'!$E$5:$E$773,0)),""))</f>
        <v/>
      </c>
    </row>
    <row r="913" customFormat="false" ht="15" hidden="false" customHeight="true" outlineLevel="0" collapsed="false">
      <c r="A913" s="26" t="str">
        <f aca="false">'Source - Inventory'!A903</f>
        <v>GW-0721</v>
      </c>
      <c r="B913" s="26" t="str">
        <f aca="false">'Source - Inventory'!B903</f>
        <v>Gullwing</v>
      </c>
      <c r="C913" s="26" t="str">
        <f aca="false">'Source - Inventory'!G903</f>
        <v>OPEN</v>
      </c>
      <c r="D913" s="26" t="str">
        <f aca="false">'Source - Inventory'!J903</f>
        <v>OCCUPIED</v>
      </c>
      <c r="E913" s="26" t="str">
        <f aca="false">'Source - Inventory'!L903</f>
        <v>WL-03215</v>
      </c>
      <c r="F913" s="26" t="str">
        <f aca="false">'Source - Inventory'!M903</f>
        <v>Eric Simmons</v>
      </c>
      <c r="G913" s="26" t="n">
        <f aca="false">'Source - Inventory'!E903</f>
        <v>50</v>
      </c>
      <c r="H913" s="28" t="n">
        <f aca="false">'Source - Inventory'!O903</f>
        <v>59.7</v>
      </c>
      <c r="I913" s="28" t="n">
        <f aca="false">IF(D913="OCCUPIED",ROUNDUP(H913,0),"")</f>
        <v>60</v>
      </c>
      <c r="J913" s="28" t="n">
        <f aca="false">IF(D913="OCCUPIED",MAX(G913,I913),"")</f>
        <v>60</v>
      </c>
      <c r="K913" s="28" t="n">
        <f aca="false">IF(D913&lt;&gt;"OCCUPIED","",IF(C913="COVERED",Covered_Rate,Open_Rate))</f>
        <v>7.55</v>
      </c>
      <c r="L913" s="39" t="n">
        <f aca="false">IF(D913="OCCUPIED",J913*K913,"")</f>
        <v>453</v>
      </c>
      <c r="M913" s="26" t="n">
        <f aca="false">IF(D913&lt;&gt;"OCCUPIED","",COUNTIFS('Source - Billing Aug26'!$E$5:$E$773,A913,'Source - Billing Aug26'!$B$5:$B$773,Billing_Month,'Source - Billing Aug26'!$H$5:$H$773,"MONTHLY_MOORAGE"))</f>
        <v>0</v>
      </c>
      <c r="N913" s="28" t="str">
        <f aca="false">IF(M913=0,"",SUMIFS('Source - Billing Aug26'!$I$5:$I$773,'Source - Billing Aug26'!$E$5:$E$773,A913,'Source - Billing Aug26'!$B$5:$B$773,Billing_Month,'Source - Billing Aug26'!$H$5:$H$773,"MONTHLY_MOORAGE"))</f>
        <v/>
      </c>
      <c r="O913" s="28" t="str">
        <f aca="false">IF(M913=0,"",SUMIFS('Source - Billing Aug26'!$L$5:$L$773,'Source - Billing Aug26'!$E$5:$E$773,A913,'Source - Billing Aug26'!$B$5:$B$773,Billing_Month,'Source - Billing Aug26'!$H$5:$H$773,"MONTHLY_MOORAGE"))</f>
        <v/>
      </c>
      <c r="P913" s="39" t="n">
        <f aca="false">IF(D913&lt;&gt;"OCCUPIED","",SUMIFS('Source - Billing Aug26'!$M$5:$M$773,'Source - Billing Aug26'!$E$5:$E$773,A913,'Source - Billing Aug26'!$B$5:$B$773,Billing_Month,'Source - Billing Aug26'!$H$5:$H$773,"MONTHLY_MOORAGE"))</f>
        <v>0</v>
      </c>
      <c r="Q913" s="39" t="n">
        <f aca="false">IF(D913&lt;&gt;"OCCUPIED","",P913-L913)</f>
        <v>-453</v>
      </c>
      <c r="R913" s="26" t="str">
        <f aca="false">IF(D913&lt;&gt;"OCCUPIED","OUT OF SCOPE",IF(M913=0,"MISSING AUGUST BILL",IF(M913&gt;1,"DUPLICATE BILL",IF(ABS(Q913)&lt;0.01,"MATCH",IF(Q913&gt;0,"OVERBILLED","UNDERBILLED")))))</f>
        <v>MISSING AUGUST BILL</v>
      </c>
      <c r="S913" s="26" t="str">
        <f aca="false">IF(M913=0,"",IFERROR(INDEX('Source - Billing Aug26'!$C$5:$C$773,MATCH(A913,'Source - Billing Aug26'!$E$5:$E$773,0)),""))</f>
        <v/>
      </c>
    </row>
    <row r="914" customFormat="false" ht="15" hidden="false" customHeight="true" outlineLevel="0" collapsed="false">
      <c r="A914" s="26" t="str">
        <f aca="false">'Source - Inventory'!A904</f>
        <v>GW-0722</v>
      </c>
      <c r="B914" s="26" t="str">
        <f aca="false">'Source - Inventory'!B904</f>
        <v>Gullwing</v>
      </c>
      <c r="C914" s="26" t="str">
        <f aca="false">'Source - Inventory'!G904</f>
        <v>OPEN</v>
      </c>
      <c r="D914" s="26" t="str">
        <f aca="false">'Source - Inventory'!J904</f>
        <v>OCCUPIED</v>
      </c>
      <c r="E914" s="26" t="str">
        <f aca="false">'Source - Inventory'!L904</f>
        <v>WL-01180</v>
      </c>
      <c r="F914" s="26" t="str">
        <f aca="false">'Source - Inventory'!M904</f>
        <v>Rachel Smith</v>
      </c>
      <c r="G914" s="26" t="n">
        <f aca="false">'Source - Inventory'!E904</f>
        <v>32</v>
      </c>
      <c r="H914" s="28" t="n">
        <f aca="false">'Source - Inventory'!O904</f>
        <v>39.4</v>
      </c>
      <c r="I914" s="28" t="n">
        <f aca="false">IF(D914="OCCUPIED",ROUNDUP(H914,0),"")</f>
        <v>40</v>
      </c>
      <c r="J914" s="28" t="n">
        <f aca="false">IF(D914="OCCUPIED",MAX(G914,I914),"")</f>
        <v>40</v>
      </c>
      <c r="K914" s="28" t="n">
        <f aca="false">IF(D914&lt;&gt;"OCCUPIED","",IF(C914="COVERED",Covered_Rate,Open_Rate))</f>
        <v>7.55</v>
      </c>
      <c r="L914" s="39" t="n">
        <f aca="false">IF(D914="OCCUPIED",J914*K914,"")</f>
        <v>302</v>
      </c>
      <c r="M914" s="26" t="n">
        <f aca="false">IF(D914&lt;&gt;"OCCUPIED","",COUNTIFS('Source - Billing Aug26'!$E$5:$E$773,A914,'Source - Billing Aug26'!$B$5:$B$773,Billing_Month,'Source - Billing Aug26'!$H$5:$H$773,"MONTHLY_MOORAGE"))</f>
        <v>0</v>
      </c>
      <c r="N914" s="28" t="str">
        <f aca="false">IF(M914=0,"",SUMIFS('Source - Billing Aug26'!$I$5:$I$773,'Source - Billing Aug26'!$E$5:$E$773,A914,'Source - Billing Aug26'!$B$5:$B$773,Billing_Month,'Source - Billing Aug26'!$H$5:$H$773,"MONTHLY_MOORAGE"))</f>
        <v/>
      </c>
      <c r="O914" s="28" t="str">
        <f aca="false">IF(M914=0,"",SUMIFS('Source - Billing Aug26'!$L$5:$L$773,'Source - Billing Aug26'!$E$5:$E$773,A914,'Source - Billing Aug26'!$B$5:$B$773,Billing_Month,'Source - Billing Aug26'!$H$5:$H$773,"MONTHLY_MOORAGE"))</f>
        <v/>
      </c>
      <c r="P914" s="39" t="n">
        <f aca="false">IF(D914&lt;&gt;"OCCUPIED","",SUMIFS('Source - Billing Aug26'!$M$5:$M$773,'Source - Billing Aug26'!$E$5:$E$773,A914,'Source - Billing Aug26'!$B$5:$B$773,Billing_Month,'Source - Billing Aug26'!$H$5:$H$773,"MONTHLY_MOORAGE"))</f>
        <v>0</v>
      </c>
      <c r="Q914" s="39" t="n">
        <f aca="false">IF(D914&lt;&gt;"OCCUPIED","",P914-L914)</f>
        <v>-302</v>
      </c>
      <c r="R914" s="26" t="str">
        <f aca="false">IF(D914&lt;&gt;"OCCUPIED","OUT OF SCOPE",IF(M914=0,"MISSING AUGUST BILL",IF(M914&gt;1,"DUPLICATE BILL",IF(ABS(Q914)&lt;0.01,"MATCH",IF(Q914&gt;0,"OVERBILLED","UNDERBILLED")))))</f>
        <v>MISSING AUGUST BILL</v>
      </c>
      <c r="S914" s="26" t="str">
        <f aca="false">IF(M914=0,"",IFERROR(INDEX('Source - Billing Aug26'!$C$5:$C$773,MATCH(A914,'Source - Billing Aug26'!$E$5:$E$773,0)),""))</f>
        <v/>
      </c>
    </row>
    <row r="915" customFormat="false" ht="15" hidden="false" customHeight="true" outlineLevel="0" collapsed="false">
      <c r="A915" s="26" t="str">
        <f aca="false">'Source - Inventory'!A905</f>
        <v>GW-0723</v>
      </c>
      <c r="B915" s="26" t="str">
        <f aca="false">'Source - Inventory'!B905</f>
        <v>Gullwing</v>
      </c>
      <c r="C915" s="26" t="str">
        <f aca="false">'Source - Inventory'!G905</f>
        <v>OPEN</v>
      </c>
      <c r="D915" s="26" t="str">
        <f aca="false">'Source - Inventory'!J905</f>
        <v>OCCUPIED</v>
      </c>
      <c r="E915" s="26" t="str">
        <f aca="false">'Source - Inventory'!L905</f>
        <v>WL-01389</v>
      </c>
      <c r="F915" s="26" t="str">
        <f aca="false">'Source - Inventory'!M905</f>
        <v>Brian White</v>
      </c>
      <c r="G915" s="26" t="n">
        <f aca="false">'Source - Inventory'!E905</f>
        <v>45</v>
      </c>
      <c r="H915" s="28" t="n">
        <f aca="false">'Source - Inventory'!O905</f>
        <v>37</v>
      </c>
      <c r="I915" s="28" t="n">
        <f aca="false">IF(D915="OCCUPIED",ROUNDUP(H915,0),"")</f>
        <v>37</v>
      </c>
      <c r="J915" s="28" t="n">
        <f aca="false">IF(D915="OCCUPIED",MAX(G915,I915),"")</f>
        <v>45</v>
      </c>
      <c r="K915" s="28" t="n">
        <f aca="false">IF(D915&lt;&gt;"OCCUPIED","",IF(C915="COVERED",Covered_Rate,Open_Rate))</f>
        <v>7.55</v>
      </c>
      <c r="L915" s="39" t="n">
        <f aca="false">IF(D915="OCCUPIED",J915*K915,"")</f>
        <v>339.75</v>
      </c>
      <c r="M915" s="26" t="n">
        <f aca="false">IF(D915&lt;&gt;"OCCUPIED","",COUNTIFS('Source - Billing Aug26'!$E$5:$E$773,A915,'Source - Billing Aug26'!$B$5:$B$773,Billing_Month,'Source - Billing Aug26'!$H$5:$H$773,"MONTHLY_MOORAGE"))</f>
        <v>0</v>
      </c>
      <c r="N915" s="28" t="str">
        <f aca="false">IF(M915=0,"",SUMIFS('Source - Billing Aug26'!$I$5:$I$773,'Source - Billing Aug26'!$E$5:$E$773,A915,'Source - Billing Aug26'!$B$5:$B$773,Billing_Month,'Source - Billing Aug26'!$H$5:$H$773,"MONTHLY_MOORAGE"))</f>
        <v/>
      </c>
      <c r="O915" s="28" t="str">
        <f aca="false">IF(M915=0,"",SUMIFS('Source - Billing Aug26'!$L$5:$L$773,'Source - Billing Aug26'!$E$5:$E$773,A915,'Source - Billing Aug26'!$B$5:$B$773,Billing_Month,'Source - Billing Aug26'!$H$5:$H$773,"MONTHLY_MOORAGE"))</f>
        <v/>
      </c>
      <c r="P915" s="39" t="n">
        <f aca="false">IF(D915&lt;&gt;"OCCUPIED","",SUMIFS('Source - Billing Aug26'!$M$5:$M$773,'Source - Billing Aug26'!$E$5:$E$773,A915,'Source - Billing Aug26'!$B$5:$B$773,Billing_Month,'Source - Billing Aug26'!$H$5:$H$773,"MONTHLY_MOORAGE"))</f>
        <v>0</v>
      </c>
      <c r="Q915" s="39" t="n">
        <f aca="false">IF(D915&lt;&gt;"OCCUPIED","",P915-L915)</f>
        <v>-339.75</v>
      </c>
      <c r="R915" s="26" t="str">
        <f aca="false">IF(D915&lt;&gt;"OCCUPIED","OUT OF SCOPE",IF(M915=0,"MISSING AUGUST BILL",IF(M915&gt;1,"DUPLICATE BILL",IF(ABS(Q915)&lt;0.01,"MATCH",IF(Q915&gt;0,"OVERBILLED","UNDERBILLED")))))</f>
        <v>MISSING AUGUST BILL</v>
      </c>
      <c r="S915" s="26" t="str">
        <f aca="false">IF(M915=0,"",IFERROR(INDEX('Source - Billing Aug26'!$C$5:$C$773,MATCH(A915,'Source - Billing Aug26'!$E$5:$E$773,0)),""))</f>
        <v/>
      </c>
    </row>
    <row r="916" customFormat="false" ht="15" hidden="false" customHeight="true" outlineLevel="0" collapsed="false">
      <c r="A916" s="26" t="str">
        <f aca="false">'Source - Inventory'!A906</f>
        <v>GW-0801</v>
      </c>
      <c r="B916" s="26" t="str">
        <f aca="false">'Source - Inventory'!B906</f>
        <v>Gullwing</v>
      </c>
      <c r="C916" s="26" t="str">
        <f aca="false">'Source - Inventory'!G906</f>
        <v>OPEN</v>
      </c>
      <c r="D916" s="26" t="str">
        <f aca="false">'Source - Inventory'!J906</f>
        <v>VACANT</v>
      </c>
      <c r="E916" s="26" t="n">
        <f aca="false">'Source - Inventory'!L906</f>
        <v>0</v>
      </c>
      <c r="F916" s="26" t="n">
        <f aca="false">'Source - Inventory'!M906</f>
        <v>0</v>
      </c>
      <c r="G916" s="26" t="n">
        <f aca="false">'Source - Inventory'!E906</f>
        <v>80</v>
      </c>
      <c r="H916" s="28" t="n">
        <f aca="false">'Source - Inventory'!O906</f>
        <v>0</v>
      </c>
      <c r="I916" s="28" t="str">
        <f aca="false">IF(D916="OCCUPIED",ROUNDUP(H916,0),"")</f>
        <v/>
      </c>
      <c r="J916" s="28" t="str">
        <f aca="false">IF(D916="OCCUPIED",MAX(G916,I916),"")</f>
        <v/>
      </c>
      <c r="K916" s="28" t="str">
        <f aca="false">IF(D916&lt;&gt;"OCCUPIED","",IF(C916="COVERED",Covered_Rate,Open_Rate))</f>
        <v/>
      </c>
      <c r="L916" s="39" t="str">
        <f aca="false">IF(D916="OCCUPIED",J916*K916,"")</f>
        <v/>
      </c>
      <c r="M916" s="26" t="str">
        <f aca="false">IF(D916&lt;&gt;"OCCUPIED","",COUNTIFS('Source - Billing Aug26'!$E$5:$E$773,A916,'Source - Billing Aug26'!$B$5:$B$773,Billing_Month,'Source - Billing Aug26'!$H$5:$H$773,"MONTHLY_MOORAGE"))</f>
        <v/>
      </c>
      <c r="N916" s="28" t="n">
        <f aca="false">IF(M916=0,"",SUMIFS('Source - Billing Aug26'!$I$5:$I$773,'Source - Billing Aug26'!$E$5:$E$773,A916,'Source - Billing Aug26'!$B$5:$B$773,Billing_Month,'Source - Billing Aug26'!$H$5:$H$773,"MONTHLY_MOORAGE"))</f>
        <v>0</v>
      </c>
      <c r="O916" s="28" t="n">
        <f aca="false">IF(M916=0,"",SUMIFS('Source - Billing Aug26'!$L$5:$L$773,'Source - Billing Aug26'!$E$5:$E$773,A916,'Source - Billing Aug26'!$B$5:$B$773,Billing_Month,'Source - Billing Aug26'!$H$5:$H$773,"MONTHLY_MOORAGE"))</f>
        <v>0</v>
      </c>
      <c r="P916" s="39" t="str">
        <f aca="false">IF(D916&lt;&gt;"OCCUPIED","",SUMIFS('Source - Billing Aug26'!$M$5:$M$773,'Source - Billing Aug26'!$E$5:$E$773,A916,'Source - Billing Aug26'!$B$5:$B$773,Billing_Month,'Source - Billing Aug26'!$H$5:$H$773,"MONTHLY_MOORAGE"))</f>
        <v/>
      </c>
      <c r="Q916" s="39" t="str">
        <f aca="false">IF(D916&lt;&gt;"OCCUPIED","",P916-L916)</f>
        <v/>
      </c>
      <c r="R916" s="26" t="str">
        <f aca="false">IF(D916&lt;&gt;"OCCUPIED","OUT OF SCOPE",IF(M916=0,"MISSING AUGUST BILL",IF(M916&gt;1,"DUPLICATE BILL",IF(ABS(Q916)&lt;0.01,"MATCH",IF(Q916&gt;0,"OVERBILLED","UNDERBILLED")))))</f>
        <v>OUT OF SCOPE</v>
      </c>
      <c r="S916" s="26" t="str">
        <f aca="false">IF(M916=0,"",IFERROR(INDEX('Source - Billing Aug26'!$C$5:$C$773,MATCH(A916,'Source - Billing Aug26'!$E$5:$E$773,0)),""))</f>
        <v/>
      </c>
    </row>
    <row r="917" customFormat="false" ht="15" hidden="false" customHeight="true" outlineLevel="0" collapsed="false">
      <c r="A917" s="26" t="str">
        <f aca="false">'Source - Inventory'!A907</f>
        <v>GW-0802</v>
      </c>
      <c r="B917" s="26" t="str">
        <f aca="false">'Source - Inventory'!B907</f>
        <v>Gullwing</v>
      </c>
      <c r="C917" s="26" t="str">
        <f aca="false">'Source - Inventory'!G907</f>
        <v>OPEN</v>
      </c>
      <c r="D917" s="26" t="str">
        <f aca="false">'Source - Inventory'!J907</f>
        <v>OCCUPIED</v>
      </c>
      <c r="E917" s="26" t="str">
        <f aca="false">'Source - Inventory'!L907</f>
        <v>WL-01314</v>
      </c>
      <c r="F917" s="26" t="str">
        <f aca="false">'Source - Inventory'!M907</f>
        <v>Bobby Peterson</v>
      </c>
      <c r="G917" s="26" t="n">
        <f aca="false">'Source - Inventory'!E907</f>
        <v>45</v>
      </c>
      <c r="H917" s="28" t="n">
        <f aca="false">'Source - Inventory'!O907</f>
        <v>46.2</v>
      </c>
      <c r="I917" s="28" t="n">
        <f aca="false">IF(D917="OCCUPIED",ROUNDUP(H917,0),"")</f>
        <v>47</v>
      </c>
      <c r="J917" s="28" t="n">
        <f aca="false">IF(D917="OCCUPIED",MAX(G917,I917),"")</f>
        <v>47</v>
      </c>
      <c r="K917" s="28" t="n">
        <f aca="false">IF(D917&lt;&gt;"OCCUPIED","",IF(C917="COVERED",Covered_Rate,Open_Rate))</f>
        <v>7.55</v>
      </c>
      <c r="L917" s="39" t="n">
        <f aca="false">IF(D917="OCCUPIED",J917*K917,"")</f>
        <v>354.85</v>
      </c>
      <c r="M917" s="26" t="n">
        <f aca="false">IF(D917&lt;&gt;"OCCUPIED","",COUNTIFS('Source - Billing Aug26'!$E$5:$E$773,A917,'Source - Billing Aug26'!$B$5:$B$773,Billing_Month,'Source - Billing Aug26'!$H$5:$H$773,"MONTHLY_MOORAGE"))</f>
        <v>0</v>
      </c>
      <c r="N917" s="28" t="str">
        <f aca="false">IF(M917=0,"",SUMIFS('Source - Billing Aug26'!$I$5:$I$773,'Source - Billing Aug26'!$E$5:$E$773,A917,'Source - Billing Aug26'!$B$5:$B$773,Billing_Month,'Source - Billing Aug26'!$H$5:$H$773,"MONTHLY_MOORAGE"))</f>
        <v/>
      </c>
      <c r="O917" s="28" t="str">
        <f aca="false">IF(M917=0,"",SUMIFS('Source - Billing Aug26'!$L$5:$L$773,'Source - Billing Aug26'!$E$5:$E$773,A917,'Source - Billing Aug26'!$B$5:$B$773,Billing_Month,'Source - Billing Aug26'!$H$5:$H$773,"MONTHLY_MOORAGE"))</f>
        <v/>
      </c>
      <c r="P917" s="39" t="n">
        <f aca="false">IF(D917&lt;&gt;"OCCUPIED","",SUMIFS('Source - Billing Aug26'!$M$5:$M$773,'Source - Billing Aug26'!$E$5:$E$773,A917,'Source - Billing Aug26'!$B$5:$B$773,Billing_Month,'Source - Billing Aug26'!$H$5:$H$773,"MONTHLY_MOORAGE"))</f>
        <v>0</v>
      </c>
      <c r="Q917" s="39" t="n">
        <f aca="false">IF(D917&lt;&gt;"OCCUPIED","",P917-L917)</f>
        <v>-354.85</v>
      </c>
      <c r="R917" s="26" t="str">
        <f aca="false">IF(D917&lt;&gt;"OCCUPIED","OUT OF SCOPE",IF(M917=0,"MISSING AUGUST BILL",IF(M917&gt;1,"DUPLICATE BILL",IF(ABS(Q917)&lt;0.01,"MATCH",IF(Q917&gt;0,"OVERBILLED","UNDERBILLED")))))</f>
        <v>MISSING AUGUST BILL</v>
      </c>
      <c r="S917" s="26" t="str">
        <f aca="false">IF(M917=0,"",IFERROR(INDEX('Source - Billing Aug26'!$C$5:$C$773,MATCH(A917,'Source - Billing Aug26'!$E$5:$E$773,0)),""))</f>
        <v/>
      </c>
    </row>
    <row r="918" customFormat="false" ht="15" hidden="false" customHeight="true" outlineLevel="0" collapsed="false">
      <c r="A918" s="26" t="str">
        <f aca="false">'Source - Inventory'!A908</f>
        <v>GW-0803</v>
      </c>
      <c r="B918" s="26" t="str">
        <f aca="false">'Source - Inventory'!B908</f>
        <v>Gullwing</v>
      </c>
      <c r="C918" s="26" t="str">
        <f aca="false">'Source - Inventory'!G908</f>
        <v>OPEN</v>
      </c>
      <c r="D918" s="26" t="str">
        <f aca="false">'Source - Inventory'!J908</f>
        <v>OCCUPIED</v>
      </c>
      <c r="E918" s="26" t="str">
        <f aca="false">'Source - Inventory'!L908</f>
        <v>WL-01235</v>
      </c>
      <c r="F918" s="26" t="str">
        <f aca="false">'Source - Inventory'!M908</f>
        <v>Stacy Wilkins</v>
      </c>
      <c r="G918" s="26" t="n">
        <f aca="false">'Source - Inventory'!E908</f>
        <v>45</v>
      </c>
      <c r="H918" s="28" t="n">
        <f aca="false">'Source - Inventory'!O908</f>
        <v>59.8</v>
      </c>
      <c r="I918" s="28" t="n">
        <f aca="false">IF(D918="OCCUPIED",ROUNDUP(H918,0),"")</f>
        <v>60</v>
      </c>
      <c r="J918" s="28" t="n">
        <f aca="false">IF(D918="OCCUPIED",MAX(G918,I918),"")</f>
        <v>60</v>
      </c>
      <c r="K918" s="28" t="n">
        <f aca="false">IF(D918&lt;&gt;"OCCUPIED","",IF(C918="COVERED",Covered_Rate,Open_Rate))</f>
        <v>7.55</v>
      </c>
      <c r="L918" s="39" t="n">
        <f aca="false">IF(D918="OCCUPIED",J918*K918,"")</f>
        <v>453</v>
      </c>
      <c r="M918" s="26" t="n">
        <f aca="false">IF(D918&lt;&gt;"OCCUPIED","",COUNTIFS('Source - Billing Aug26'!$E$5:$E$773,A918,'Source - Billing Aug26'!$B$5:$B$773,Billing_Month,'Source - Billing Aug26'!$H$5:$H$773,"MONTHLY_MOORAGE"))</f>
        <v>0</v>
      </c>
      <c r="N918" s="28" t="str">
        <f aca="false">IF(M918=0,"",SUMIFS('Source - Billing Aug26'!$I$5:$I$773,'Source - Billing Aug26'!$E$5:$E$773,A918,'Source - Billing Aug26'!$B$5:$B$773,Billing_Month,'Source - Billing Aug26'!$H$5:$H$773,"MONTHLY_MOORAGE"))</f>
        <v/>
      </c>
      <c r="O918" s="28" t="str">
        <f aca="false">IF(M918=0,"",SUMIFS('Source - Billing Aug26'!$L$5:$L$773,'Source - Billing Aug26'!$E$5:$E$773,A918,'Source - Billing Aug26'!$B$5:$B$773,Billing_Month,'Source - Billing Aug26'!$H$5:$H$773,"MONTHLY_MOORAGE"))</f>
        <v/>
      </c>
      <c r="P918" s="39" t="n">
        <f aca="false">IF(D918&lt;&gt;"OCCUPIED","",SUMIFS('Source - Billing Aug26'!$M$5:$M$773,'Source - Billing Aug26'!$E$5:$E$773,A918,'Source - Billing Aug26'!$B$5:$B$773,Billing_Month,'Source - Billing Aug26'!$H$5:$H$773,"MONTHLY_MOORAGE"))</f>
        <v>0</v>
      </c>
      <c r="Q918" s="39" t="n">
        <f aca="false">IF(D918&lt;&gt;"OCCUPIED","",P918-L918)</f>
        <v>-453</v>
      </c>
      <c r="R918" s="26" t="str">
        <f aca="false">IF(D918&lt;&gt;"OCCUPIED","OUT OF SCOPE",IF(M918=0,"MISSING AUGUST BILL",IF(M918&gt;1,"DUPLICATE BILL",IF(ABS(Q918)&lt;0.01,"MATCH",IF(Q918&gt;0,"OVERBILLED","UNDERBILLED")))))</f>
        <v>MISSING AUGUST BILL</v>
      </c>
      <c r="S918" s="26" t="str">
        <f aca="false">IF(M918=0,"",IFERROR(INDEX('Source - Billing Aug26'!$C$5:$C$773,MATCH(A918,'Source - Billing Aug26'!$E$5:$E$773,0)),""))</f>
        <v/>
      </c>
    </row>
    <row r="919" customFormat="false" ht="15" hidden="false" customHeight="true" outlineLevel="0" collapsed="false">
      <c r="A919" s="26" t="str">
        <f aca="false">'Source - Inventory'!A909</f>
        <v>GW-0804</v>
      </c>
      <c r="B919" s="26" t="str">
        <f aca="false">'Source - Inventory'!B909</f>
        <v>Gullwing</v>
      </c>
      <c r="C919" s="26" t="str">
        <f aca="false">'Source - Inventory'!G909</f>
        <v>OPEN</v>
      </c>
      <c r="D919" s="26" t="str">
        <f aca="false">'Source - Inventory'!J909</f>
        <v>OCCUPIED</v>
      </c>
      <c r="E919" s="26" t="str">
        <f aca="false">'Source - Inventory'!L909</f>
        <v>WL-01915</v>
      </c>
      <c r="F919" s="26" t="str">
        <f aca="false">'Source - Inventory'!M909</f>
        <v>Sara Fox</v>
      </c>
      <c r="G919" s="26" t="n">
        <f aca="false">'Source - Inventory'!E909</f>
        <v>40</v>
      </c>
      <c r="H919" s="28" t="n">
        <f aca="false">'Source - Inventory'!O909</f>
        <v>31.6</v>
      </c>
      <c r="I919" s="28" t="n">
        <f aca="false">IF(D919="OCCUPIED",ROUNDUP(H919,0),"")</f>
        <v>32</v>
      </c>
      <c r="J919" s="28" t="n">
        <f aca="false">IF(D919="OCCUPIED",MAX(G919,I919),"")</f>
        <v>40</v>
      </c>
      <c r="K919" s="28" t="n">
        <f aca="false">IF(D919&lt;&gt;"OCCUPIED","",IF(C919="COVERED",Covered_Rate,Open_Rate))</f>
        <v>7.55</v>
      </c>
      <c r="L919" s="39" t="n">
        <f aca="false">IF(D919="OCCUPIED",J919*K919,"")</f>
        <v>302</v>
      </c>
      <c r="M919" s="26" t="n">
        <f aca="false">IF(D919&lt;&gt;"OCCUPIED","",COUNTIFS('Source - Billing Aug26'!$E$5:$E$773,A919,'Source - Billing Aug26'!$B$5:$B$773,Billing_Month,'Source - Billing Aug26'!$H$5:$H$773,"MONTHLY_MOORAGE"))</f>
        <v>0</v>
      </c>
      <c r="N919" s="28" t="str">
        <f aca="false">IF(M919=0,"",SUMIFS('Source - Billing Aug26'!$I$5:$I$773,'Source - Billing Aug26'!$E$5:$E$773,A919,'Source - Billing Aug26'!$B$5:$B$773,Billing_Month,'Source - Billing Aug26'!$H$5:$H$773,"MONTHLY_MOORAGE"))</f>
        <v/>
      </c>
      <c r="O919" s="28" t="str">
        <f aca="false">IF(M919=0,"",SUMIFS('Source - Billing Aug26'!$L$5:$L$773,'Source - Billing Aug26'!$E$5:$E$773,A919,'Source - Billing Aug26'!$B$5:$B$773,Billing_Month,'Source - Billing Aug26'!$H$5:$H$773,"MONTHLY_MOORAGE"))</f>
        <v/>
      </c>
      <c r="P919" s="39" t="n">
        <f aca="false">IF(D919&lt;&gt;"OCCUPIED","",SUMIFS('Source - Billing Aug26'!$M$5:$M$773,'Source - Billing Aug26'!$E$5:$E$773,A919,'Source - Billing Aug26'!$B$5:$B$773,Billing_Month,'Source - Billing Aug26'!$H$5:$H$773,"MONTHLY_MOORAGE"))</f>
        <v>0</v>
      </c>
      <c r="Q919" s="39" t="n">
        <f aca="false">IF(D919&lt;&gt;"OCCUPIED","",P919-L919)</f>
        <v>-302</v>
      </c>
      <c r="R919" s="26" t="str">
        <f aca="false">IF(D919&lt;&gt;"OCCUPIED","OUT OF SCOPE",IF(M919=0,"MISSING AUGUST BILL",IF(M919&gt;1,"DUPLICATE BILL",IF(ABS(Q919)&lt;0.01,"MATCH",IF(Q919&gt;0,"OVERBILLED","UNDERBILLED")))))</f>
        <v>MISSING AUGUST BILL</v>
      </c>
      <c r="S919" s="26" t="str">
        <f aca="false">IF(M919=0,"",IFERROR(INDEX('Source - Billing Aug26'!$C$5:$C$773,MATCH(A919,'Source - Billing Aug26'!$E$5:$E$773,0)),""))</f>
        <v/>
      </c>
    </row>
    <row r="920" customFormat="false" ht="15" hidden="false" customHeight="true" outlineLevel="0" collapsed="false">
      <c r="A920" s="26" t="str">
        <f aca="false">'Source - Inventory'!A910</f>
        <v>GW-0805</v>
      </c>
      <c r="B920" s="26" t="str">
        <f aca="false">'Source - Inventory'!B910</f>
        <v>Gullwing</v>
      </c>
      <c r="C920" s="26" t="str">
        <f aca="false">'Source - Inventory'!G910</f>
        <v>OPEN</v>
      </c>
      <c r="D920" s="26" t="str">
        <f aca="false">'Source - Inventory'!J910</f>
        <v>OCCUPIED</v>
      </c>
      <c r="E920" s="26" t="str">
        <f aca="false">'Source - Inventory'!L910</f>
        <v>WL-03828</v>
      </c>
      <c r="F920" s="26" t="str">
        <f aca="false">'Source - Inventory'!M910</f>
        <v>Kristen Pittman</v>
      </c>
      <c r="G920" s="26" t="n">
        <f aca="false">'Source - Inventory'!E910</f>
        <v>28</v>
      </c>
      <c r="H920" s="28" t="n">
        <f aca="false">'Source - Inventory'!O910</f>
        <v>38.3</v>
      </c>
      <c r="I920" s="28" t="n">
        <f aca="false">IF(D920="OCCUPIED",ROUNDUP(H920,0),"")</f>
        <v>39</v>
      </c>
      <c r="J920" s="28" t="n">
        <f aca="false">IF(D920="OCCUPIED",MAX(G920,I920),"")</f>
        <v>39</v>
      </c>
      <c r="K920" s="28" t="n">
        <f aca="false">IF(D920&lt;&gt;"OCCUPIED","",IF(C920="COVERED",Covered_Rate,Open_Rate))</f>
        <v>7.55</v>
      </c>
      <c r="L920" s="39" t="n">
        <f aca="false">IF(D920="OCCUPIED",J920*K920,"")</f>
        <v>294.45</v>
      </c>
      <c r="M920" s="26" t="n">
        <f aca="false">IF(D920&lt;&gt;"OCCUPIED","",COUNTIFS('Source - Billing Aug26'!$E$5:$E$773,A920,'Source - Billing Aug26'!$B$5:$B$773,Billing_Month,'Source - Billing Aug26'!$H$5:$H$773,"MONTHLY_MOORAGE"))</f>
        <v>0</v>
      </c>
      <c r="N920" s="28" t="str">
        <f aca="false">IF(M920=0,"",SUMIFS('Source - Billing Aug26'!$I$5:$I$773,'Source - Billing Aug26'!$E$5:$E$773,A920,'Source - Billing Aug26'!$B$5:$B$773,Billing_Month,'Source - Billing Aug26'!$H$5:$H$773,"MONTHLY_MOORAGE"))</f>
        <v/>
      </c>
      <c r="O920" s="28" t="str">
        <f aca="false">IF(M920=0,"",SUMIFS('Source - Billing Aug26'!$L$5:$L$773,'Source - Billing Aug26'!$E$5:$E$773,A920,'Source - Billing Aug26'!$B$5:$B$773,Billing_Month,'Source - Billing Aug26'!$H$5:$H$773,"MONTHLY_MOORAGE"))</f>
        <v/>
      </c>
      <c r="P920" s="39" t="n">
        <f aca="false">IF(D920&lt;&gt;"OCCUPIED","",SUMIFS('Source - Billing Aug26'!$M$5:$M$773,'Source - Billing Aug26'!$E$5:$E$773,A920,'Source - Billing Aug26'!$B$5:$B$773,Billing_Month,'Source - Billing Aug26'!$H$5:$H$773,"MONTHLY_MOORAGE"))</f>
        <v>0</v>
      </c>
      <c r="Q920" s="39" t="n">
        <f aca="false">IF(D920&lt;&gt;"OCCUPIED","",P920-L920)</f>
        <v>-294.45</v>
      </c>
      <c r="R920" s="26" t="str">
        <f aca="false">IF(D920&lt;&gt;"OCCUPIED","OUT OF SCOPE",IF(M920=0,"MISSING AUGUST BILL",IF(M920&gt;1,"DUPLICATE BILL",IF(ABS(Q920)&lt;0.01,"MATCH",IF(Q920&gt;0,"OVERBILLED","UNDERBILLED")))))</f>
        <v>MISSING AUGUST BILL</v>
      </c>
      <c r="S920" s="26" t="str">
        <f aca="false">IF(M920=0,"",IFERROR(INDEX('Source - Billing Aug26'!$C$5:$C$773,MATCH(A920,'Source - Billing Aug26'!$E$5:$E$773,0)),""))</f>
        <v/>
      </c>
    </row>
    <row r="921" customFormat="false" ht="15" hidden="false" customHeight="true" outlineLevel="0" collapsed="false">
      <c r="A921" s="26" t="str">
        <f aca="false">'Source - Inventory'!A911</f>
        <v>GW-0806</v>
      </c>
      <c r="B921" s="26" t="str">
        <f aca="false">'Source - Inventory'!B911</f>
        <v>Gullwing</v>
      </c>
      <c r="C921" s="26" t="str">
        <f aca="false">'Source - Inventory'!G911</f>
        <v>OPEN</v>
      </c>
      <c r="D921" s="26" t="str">
        <f aca="false">'Source - Inventory'!J911</f>
        <v>OCCUPIED</v>
      </c>
      <c r="E921" s="26" t="str">
        <f aca="false">'Source - Inventory'!L911</f>
        <v>WL-03113</v>
      </c>
      <c r="F921" s="26" t="str">
        <f aca="false">'Source - Inventory'!M911</f>
        <v>Dale Martin</v>
      </c>
      <c r="G921" s="26" t="n">
        <f aca="false">'Source - Inventory'!E911</f>
        <v>36</v>
      </c>
      <c r="H921" s="28" t="n">
        <f aca="false">'Source - Inventory'!O911</f>
        <v>55.4</v>
      </c>
      <c r="I921" s="28" t="n">
        <f aca="false">IF(D921="OCCUPIED",ROUNDUP(H921,0),"")</f>
        <v>56</v>
      </c>
      <c r="J921" s="28" t="n">
        <f aca="false">IF(D921="OCCUPIED",MAX(G921,I921),"")</f>
        <v>56</v>
      </c>
      <c r="K921" s="28" t="n">
        <f aca="false">IF(D921&lt;&gt;"OCCUPIED","",IF(C921="COVERED",Covered_Rate,Open_Rate))</f>
        <v>7.55</v>
      </c>
      <c r="L921" s="39" t="n">
        <f aca="false">IF(D921="OCCUPIED",J921*K921,"")</f>
        <v>422.8</v>
      </c>
      <c r="M921" s="26" t="n">
        <f aca="false">IF(D921&lt;&gt;"OCCUPIED","",COUNTIFS('Source - Billing Aug26'!$E$5:$E$773,A921,'Source - Billing Aug26'!$B$5:$B$773,Billing_Month,'Source - Billing Aug26'!$H$5:$H$773,"MONTHLY_MOORAGE"))</f>
        <v>0</v>
      </c>
      <c r="N921" s="28" t="str">
        <f aca="false">IF(M921=0,"",SUMIFS('Source - Billing Aug26'!$I$5:$I$773,'Source - Billing Aug26'!$E$5:$E$773,A921,'Source - Billing Aug26'!$B$5:$B$773,Billing_Month,'Source - Billing Aug26'!$H$5:$H$773,"MONTHLY_MOORAGE"))</f>
        <v/>
      </c>
      <c r="O921" s="28" t="str">
        <f aca="false">IF(M921=0,"",SUMIFS('Source - Billing Aug26'!$L$5:$L$773,'Source - Billing Aug26'!$E$5:$E$773,A921,'Source - Billing Aug26'!$B$5:$B$773,Billing_Month,'Source - Billing Aug26'!$H$5:$H$773,"MONTHLY_MOORAGE"))</f>
        <v/>
      </c>
      <c r="P921" s="39" t="n">
        <f aca="false">IF(D921&lt;&gt;"OCCUPIED","",SUMIFS('Source - Billing Aug26'!$M$5:$M$773,'Source - Billing Aug26'!$E$5:$E$773,A921,'Source - Billing Aug26'!$B$5:$B$773,Billing_Month,'Source - Billing Aug26'!$H$5:$H$773,"MONTHLY_MOORAGE"))</f>
        <v>0</v>
      </c>
      <c r="Q921" s="39" t="n">
        <f aca="false">IF(D921&lt;&gt;"OCCUPIED","",P921-L921)</f>
        <v>-422.8</v>
      </c>
      <c r="R921" s="26" t="str">
        <f aca="false">IF(D921&lt;&gt;"OCCUPIED","OUT OF SCOPE",IF(M921=0,"MISSING AUGUST BILL",IF(M921&gt;1,"DUPLICATE BILL",IF(ABS(Q921)&lt;0.01,"MATCH",IF(Q921&gt;0,"OVERBILLED","UNDERBILLED")))))</f>
        <v>MISSING AUGUST BILL</v>
      </c>
      <c r="S921" s="26" t="str">
        <f aca="false">IF(M921=0,"",IFERROR(INDEX('Source - Billing Aug26'!$C$5:$C$773,MATCH(A921,'Source - Billing Aug26'!$E$5:$E$773,0)),""))</f>
        <v/>
      </c>
    </row>
    <row r="922" customFormat="false" ht="15" hidden="false" customHeight="true" outlineLevel="0" collapsed="false">
      <c r="A922" s="26" t="str">
        <f aca="false">'Source - Inventory'!A912</f>
        <v>GW-0807</v>
      </c>
      <c r="B922" s="26" t="str">
        <f aca="false">'Source - Inventory'!B912</f>
        <v>Gullwing</v>
      </c>
      <c r="C922" s="26" t="str">
        <f aca="false">'Source - Inventory'!G912</f>
        <v>OPEN</v>
      </c>
      <c r="D922" s="26" t="str">
        <f aca="false">'Source - Inventory'!J912</f>
        <v>OCCUPIED</v>
      </c>
      <c r="E922" s="26" t="str">
        <f aca="false">'Source - Inventory'!L912</f>
        <v>WL-01110</v>
      </c>
      <c r="F922" s="26" t="str">
        <f aca="false">'Source - Inventory'!M912</f>
        <v>Ryan Jones</v>
      </c>
      <c r="G922" s="26" t="n">
        <f aca="false">'Source - Inventory'!E912</f>
        <v>45</v>
      </c>
      <c r="H922" s="28" t="n">
        <f aca="false">'Source - Inventory'!O912</f>
        <v>57.4</v>
      </c>
      <c r="I922" s="28" t="n">
        <f aca="false">IF(D922="OCCUPIED",ROUNDUP(H922,0),"")</f>
        <v>58</v>
      </c>
      <c r="J922" s="28" t="n">
        <f aca="false">IF(D922="OCCUPIED",MAX(G922,I922),"")</f>
        <v>58</v>
      </c>
      <c r="K922" s="28" t="n">
        <f aca="false">IF(D922&lt;&gt;"OCCUPIED","",IF(C922="COVERED",Covered_Rate,Open_Rate))</f>
        <v>7.55</v>
      </c>
      <c r="L922" s="39" t="n">
        <f aca="false">IF(D922="OCCUPIED",J922*K922,"")</f>
        <v>437.9</v>
      </c>
      <c r="M922" s="26" t="n">
        <f aca="false">IF(D922&lt;&gt;"OCCUPIED","",COUNTIFS('Source - Billing Aug26'!$E$5:$E$773,A922,'Source - Billing Aug26'!$B$5:$B$773,Billing_Month,'Source - Billing Aug26'!$H$5:$H$773,"MONTHLY_MOORAGE"))</f>
        <v>0</v>
      </c>
      <c r="N922" s="28" t="str">
        <f aca="false">IF(M922=0,"",SUMIFS('Source - Billing Aug26'!$I$5:$I$773,'Source - Billing Aug26'!$E$5:$E$773,A922,'Source - Billing Aug26'!$B$5:$B$773,Billing_Month,'Source - Billing Aug26'!$H$5:$H$773,"MONTHLY_MOORAGE"))</f>
        <v/>
      </c>
      <c r="O922" s="28" t="str">
        <f aca="false">IF(M922=0,"",SUMIFS('Source - Billing Aug26'!$L$5:$L$773,'Source - Billing Aug26'!$E$5:$E$773,A922,'Source - Billing Aug26'!$B$5:$B$773,Billing_Month,'Source - Billing Aug26'!$H$5:$H$773,"MONTHLY_MOORAGE"))</f>
        <v/>
      </c>
      <c r="P922" s="39" t="n">
        <f aca="false">IF(D922&lt;&gt;"OCCUPIED","",SUMIFS('Source - Billing Aug26'!$M$5:$M$773,'Source - Billing Aug26'!$E$5:$E$773,A922,'Source - Billing Aug26'!$B$5:$B$773,Billing_Month,'Source - Billing Aug26'!$H$5:$H$773,"MONTHLY_MOORAGE"))</f>
        <v>0</v>
      </c>
      <c r="Q922" s="39" t="n">
        <f aca="false">IF(D922&lt;&gt;"OCCUPIED","",P922-L922)</f>
        <v>-437.9</v>
      </c>
      <c r="R922" s="26" t="str">
        <f aca="false">IF(D922&lt;&gt;"OCCUPIED","OUT OF SCOPE",IF(M922=0,"MISSING AUGUST BILL",IF(M922&gt;1,"DUPLICATE BILL",IF(ABS(Q922)&lt;0.01,"MATCH",IF(Q922&gt;0,"OVERBILLED","UNDERBILLED")))))</f>
        <v>MISSING AUGUST BILL</v>
      </c>
      <c r="S922" s="26" t="str">
        <f aca="false">IF(M922=0,"",IFERROR(INDEX('Source - Billing Aug26'!$C$5:$C$773,MATCH(A922,'Source - Billing Aug26'!$E$5:$E$773,0)),""))</f>
        <v/>
      </c>
    </row>
    <row r="923" customFormat="false" ht="15" hidden="false" customHeight="true" outlineLevel="0" collapsed="false">
      <c r="A923" s="26" t="str">
        <f aca="false">'Source - Inventory'!A913</f>
        <v>GW-0808</v>
      </c>
      <c r="B923" s="26" t="str">
        <f aca="false">'Source - Inventory'!B913</f>
        <v>Gullwing</v>
      </c>
      <c r="C923" s="26" t="str">
        <f aca="false">'Source - Inventory'!G913</f>
        <v>OPEN</v>
      </c>
      <c r="D923" s="26" t="str">
        <f aca="false">'Source - Inventory'!J913</f>
        <v>OCCUPIED</v>
      </c>
      <c r="E923" s="26" t="str">
        <f aca="false">'Source - Inventory'!L913</f>
        <v>WL-02125</v>
      </c>
      <c r="F923" s="26" t="str">
        <f aca="false">'Source - Inventory'!M913</f>
        <v>Fred Powell</v>
      </c>
      <c r="G923" s="26" t="n">
        <f aca="false">'Source - Inventory'!E913</f>
        <v>28</v>
      </c>
      <c r="H923" s="28" t="n">
        <f aca="false">'Source - Inventory'!O913</f>
        <v>43.1</v>
      </c>
      <c r="I923" s="28" t="n">
        <f aca="false">IF(D923="OCCUPIED",ROUNDUP(H923,0),"")</f>
        <v>44</v>
      </c>
      <c r="J923" s="28" t="n">
        <f aca="false">IF(D923="OCCUPIED",MAX(G923,I923),"")</f>
        <v>44</v>
      </c>
      <c r="K923" s="28" t="n">
        <f aca="false">IF(D923&lt;&gt;"OCCUPIED","",IF(C923="COVERED",Covered_Rate,Open_Rate))</f>
        <v>7.55</v>
      </c>
      <c r="L923" s="39" t="n">
        <f aca="false">IF(D923="OCCUPIED",J923*K923,"")</f>
        <v>332.2</v>
      </c>
      <c r="M923" s="26" t="n">
        <f aca="false">IF(D923&lt;&gt;"OCCUPIED","",COUNTIFS('Source - Billing Aug26'!$E$5:$E$773,A923,'Source - Billing Aug26'!$B$5:$B$773,Billing_Month,'Source - Billing Aug26'!$H$5:$H$773,"MONTHLY_MOORAGE"))</f>
        <v>0</v>
      </c>
      <c r="N923" s="28" t="str">
        <f aca="false">IF(M923=0,"",SUMIFS('Source - Billing Aug26'!$I$5:$I$773,'Source - Billing Aug26'!$E$5:$E$773,A923,'Source - Billing Aug26'!$B$5:$B$773,Billing_Month,'Source - Billing Aug26'!$H$5:$H$773,"MONTHLY_MOORAGE"))</f>
        <v/>
      </c>
      <c r="O923" s="28" t="str">
        <f aca="false">IF(M923=0,"",SUMIFS('Source - Billing Aug26'!$L$5:$L$773,'Source - Billing Aug26'!$E$5:$E$773,A923,'Source - Billing Aug26'!$B$5:$B$773,Billing_Month,'Source - Billing Aug26'!$H$5:$H$773,"MONTHLY_MOORAGE"))</f>
        <v/>
      </c>
      <c r="P923" s="39" t="n">
        <f aca="false">IF(D923&lt;&gt;"OCCUPIED","",SUMIFS('Source - Billing Aug26'!$M$5:$M$773,'Source - Billing Aug26'!$E$5:$E$773,A923,'Source - Billing Aug26'!$B$5:$B$773,Billing_Month,'Source - Billing Aug26'!$H$5:$H$773,"MONTHLY_MOORAGE"))</f>
        <v>0</v>
      </c>
      <c r="Q923" s="39" t="n">
        <f aca="false">IF(D923&lt;&gt;"OCCUPIED","",P923-L923)</f>
        <v>-332.2</v>
      </c>
      <c r="R923" s="26" t="str">
        <f aca="false">IF(D923&lt;&gt;"OCCUPIED","OUT OF SCOPE",IF(M923=0,"MISSING AUGUST BILL",IF(M923&gt;1,"DUPLICATE BILL",IF(ABS(Q923)&lt;0.01,"MATCH",IF(Q923&gt;0,"OVERBILLED","UNDERBILLED")))))</f>
        <v>MISSING AUGUST BILL</v>
      </c>
      <c r="S923" s="26" t="str">
        <f aca="false">IF(M923=0,"",IFERROR(INDEX('Source - Billing Aug26'!$C$5:$C$773,MATCH(A923,'Source - Billing Aug26'!$E$5:$E$773,0)),""))</f>
        <v/>
      </c>
    </row>
    <row r="924" customFormat="false" ht="15" hidden="false" customHeight="true" outlineLevel="0" collapsed="false">
      <c r="A924" s="26" t="str">
        <f aca="false">'Source - Inventory'!A914</f>
        <v>GW-0809</v>
      </c>
      <c r="B924" s="26" t="str">
        <f aca="false">'Source - Inventory'!B914</f>
        <v>Gullwing</v>
      </c>
      <c r="C924" s="26" t="str">
        <f aca="false">'Source - Inventory'!G914</f>
        <v>OPEN</v>
      </c>
      <c r="D924" s="26" t="str">
        <f aca="false">'Source - Inventory'!J914</f>
        <v>OCCUPIED</v>
      </c>
      <c r="E924" s="26" t="str">
        <f aca="false">'Source - Inventory'!L914</f>
        <v>WL-02028</v>
      </c>
      <c r="F924" s="26" t="str">
        <f aca="false">'Source - Inventory'!M914</f>
        <v>Stephanie Shepard</v>
      </c>
      <c r="G924" s="26" t="n">
        <f aca="false">'Source - Inventory'!E914</f>
        <v>70</v>
      </c>
      <c r="H924" s="28" t="n">
        <f aca="false">'Source - Inventory'!O914</f>
        <v>29.2</v>
      </c>
      <c r="I924" s="28" t="n">
        <f aca="false">IF(D924="OCCUPIED",ROUNDUP(H924,0),"")</f>
        <v>30</v>
      </c>
      <c r="J924" s="28" t="n">
        <f aca="false">IF(D924="OCCUPIED",MAX(G924,I924),"")</f>
        <v>70</v>
      </c>
      <c r="K924" s="28" t="n">
        <f aca="false">IF(D924&lt;&gt;"OCCUPIED","",IF(C924="COVERED",Covered_Rate,Open_Rate))</f>
        <v>7.55</v>
      </c>
      <c r="L924" s="39" t="n">
        <f aca="false">IF(D924="OCCUPIED",J924*K924,"")</f>
        <v>528.5</v>
      </c>
      <c r="M924" s="26" t="n">
        <f aca="false">IF(D924&lt;&gt;"OCCUPIED","",COUNTIFS('Source - Billing Aug26'!$E$5:$E$773,A924,'Source - Billing Aug26'!$B$5:$B$773,Billing_Month,'Source - Billing Aug26'!$H$5:$H$773,"MONTHLY_MOORAGE"))</f>
        <v>0</v>
      </c>
      <c r="N924" s="28" t="str">
        <f aca="false">IF(M924=0,"",SUMIFS('Source - Billing Aug26'!$I$5:$I$773,'Source - Billing Aug26'!$E$5:$E$773,A924,'Source - Billing Aug26'!$B$5:$B$773,Billing_Month,'Source - Billing Aug26'!$H$5:$H$773,"MONTHLY_MOORAGE"))</f>
        <v/>
      </c>
      <c r="O924" s="28" t="str">
        <f aca="false">IF(M924=0,"",SUMIFS('Source - Billing Aug26'!$L$5:$L$773,'Source - Billing Aug26'!$E$5:$E$773,A924,'Source - Billing Aug26'!$B$5:$B$773,Billing_Month,'Source - Billing Aug26'!$H$5:$H$773,"MONTHLY_MOORAGE"))</f>
        <v/>
      </c>
      <c r="P924" s="39" t="n">
        <f aca="false">IF(D924&lt;&gt;"OCCUPIED","",SUMIFS('Source - Billing Aug26'!$M$5:$M$773,'Source - Billing Aug26'!$E$5:$E$773,A924,'Source - Billing Aug26'!$B$5:$B$773,Billing_Month,'Source - Billing Aug26'!$H$5:$H$773,"MONTHLY_MOORAGE"))</f>
        <v>0</v>
      </c>
      <c r="Q924" s="39" t="n">
        <f aca="false">IF(D924&lt;&gt;"OCCUPIED","",P924-L924)</f>
        <v>-528.5</v>
      </c>
      <c r="R924" s="26" t="str">
        <f aca="false">IF(D924&lt;&gt;"OCCUPIED","OUT OF SCOPE",IF(M924=0,"MISSING AUGUST BILL",IF(M924&gt;1,"DUPLICATE BILL",IF(ABS(Q924)&lt;0.01,"MATCH",IF(Q924&gt;0,"OVERBILLED","UNDERBILLED")))))</f>
        <v>MISSING AUGUST BILL</v>
      </c>
      <c r="S924" s="26" t="str">
        <f aca="false">IF(M924=0,"",IFERROR(INDEX('Source - Billing Aug26'!$C$5:$C$773,MATCH(A924,'Source - Billing Aug26'!$E$5:$E$773,0)),""))</f>
        <v/>
      </c>
    </row>
    <row r="925" customFormat="false" ht="15" hidden="false" customHeight="true" outlineLevel="0" collapsed="false">
      <c r="A925" s="26" t="str">
        <f aca="false">'Source - Inventory'!A915</f>
        <v>GW-0810</v>
      </c>
      <c r="B925" s="26" t="str">
        <f aca="false">'Source - Inventory'!B915</f>
        <v>Gullwing</v>
      </c>
      <c r="C925" s="26" t="str">
        <f aca="false">'Source - Inventory'!G915</f>
        <v>OPEN</v>
      </c>
      <c r="D925" s="26" t="str">
        <f aca="false">'Source - Inventory'!J915</f>
        <v>OCCUPIED</v>
      </c>
      <c r="E925" s="26" t="str">
        <f aca="false">'Source - Inventory'!L915</f>
        <v>WL-03527</v>
      </c>
      <c r="F925" s="26" t="str">
        <f aca="false">'Source - Inventory'!M915</f>
        <v>Ashley Logan</v>
      </c>
      <c r="G925" s="26" t="n">
        <f aca="false">'Source - Inventory'!E915</f>
        <v>70</v>
      </c>
      <c r="H925" s="28" t="n">
        <f aca="false">'Source - Inventory'!O915</f>
        <v>30.5</v>
      </c>
      <c r="I925" s="28" t="n">
        <f aca="false">IF(D925="OCCUPIED",ROUNDUP(H925,0),"")</f>
        <v>31</v>
      </c>
      <c r="J925" s="28" t="n">
        <f aca="false">IF(D925="OCCUPIED",MAX(G925,I925),"")</f>
        <v>70</v>
      </c>
      <c r="K925" s="28" t="n">
        <f aca="false">IF(D925&lt;&gt;"OCCUPIED","",IF(C925="COVERED",Covered_Rate,Open_Rate))</f>
        <v>7.55</v>
      </c>
      <c r="L925" s="39" t="n">
        <f aca="false">IF(D925="OCCUPIED",J925*K925,"")</f>
        <v>528.5</v>
      </c>
      <c r="M925" s="26" t="n">
        <f aca="false">IF(D925&lt;&gt;"OCCUPIED","",COUNTIFS('Source - Billing Aug26'!$E$5:$E$773,A925,'Source - Billing Aug26'!$B$5:$B$773,Billing_Month,'Source - Billing Aug26'!$H$5:$H$773,"MONTHLY_MOORAGE"))</f>
        <v>0</v>
      </c>
      <c r="N925" s="28" t="str">
        <f aca="false">IF(M925=0,"",SUMIFS('Source - Billing Aug26'!$I$5:$I$773,'Source - Billing Aug26'!$E$5:$E$773,A925,'Source - Billing Aug26'!$B$5:$B$773,Billing_Month,'Source - Billing Aug26'!$H$5:$H$773,"MONTHLY_MOORAGE"))</f>
        <v/>
      </c>
      <c r="O925" s="28" t="str">
        <f aca="false">IF(M925=0,"",SUMIFS('Source - Billing Aug26'!$L$5:$L$773,'Source - Billing Aug26'!$E$5:$E$773,A925,'Source - Billing Aug26'!$B$5:$B$773,Billing_Month,'Source - Billing Aug26'!$H$5:$H$773,"MONTHLY_MOORAGE"))</f>
        <v/>
      </c>
      <c r="P925" s="39" t="n">
        <f aca="false">IF(D925&lt;&gt;"OCCUPIED","",SUMIFS('Source - Billing Aug26'!$M$5:$M$773,'Source - Billing Aug26'!$E$5:$E$773,A925,'Source - Billing Aug26'!$B$5:$B$773,Billing_Month,'Source - Billing Aug26'!$H$5:$H$773,"MONTHLY_MOORAGE"))</f>
        <v>0</v>
      </c>
      <c r="Q925" s="39" t="n">
        <f aca="false">IF(D925&lt;&gt;"OCCUPIED","",P925-L925)</f>
        <v>-528.5</v>
      </c>
      <c r="R925" s="26" t="str">
        <f aca="false">IF(D925&lt;&gt;"OCCUPIED","OUT OF SCOPE",IF(M925=0,"MISSING AUGUST BILL",IF(M925&gt;1,"DUPLICATE BILL",IF(ABS(Q925)&lt;0.01,"MATCH",IF(Q925&gt;0,"OVERBILLED","UNDERBILLED")))))</f>
        <v>MISSING AUGUST BILL</v>
      </c>
      <c r="S925" s="26" t="str">
        <f aca="false">IF(M925=0,"",IFERROR(INDEX('Source - Billing Aug26'!$C$5:$C$773,MATCH(A925,'Source - Billing Aug26'!$E$5:$E$773,0)),""))</f>
        <v/>
      </c>
    </row>
    <row r="926" customFormat="false" ht="15" hidden="false" customHeight="true" outlineLevel="0" collapsed="false">
      <c r="A926" s="26" t="str">
        <f aca="false">'Source - Inventory'!A916</f>
        <v>GW-0811</v>
      </c>
      <c r="B926" s="26" t="str">
        <f aca="false">'Source - Inventory'!B916</f>
        <v>Gullwing</v>
      </c>
      <c r="C926" s="26" t="str">
        <f aca="false">'Source - Inventory'!G916</f>
        <v>OPEN</v>
      </c>
      <c r="D926" s="26" t="str">
        <f aca="false">'Source - Inventory'!J916</f>
        <v>OCCUPIED</v>
      </c>
      <c r="E926" s="26" t="str">
        <f aca="false">'Source - Inventory'!L916</f>
        <v>WL-02325</v>
      </c>
      <c r="F926" s="26" t="str">
        <f aca="false">'Source - Inventory'!M916</f>
        <v>Lisa Brown</v>
      </c>
      <c r="G926" s="26" t="n">
        <f aca="false">'Source - Inventory'!E916</f>
        <v>45</v>
      </c>
      <c r="H926" s="28" t="n">
        <f aca="false">'Source - Inventory'!O916</f>
        <v>34.6</v>
      </c>
      <c r="I926" s="28" t="n">
        <f aca="false">IF(D926="OCCUPIED",ROUNDUP(H926,0),"")</f>
        <v>35</v>
      </c>
      <c r="J926" s="28" t="n">
        <f aca="false">IF(D926="OCCUPIED",MAX(G926,I926),"")</f>
        <v>45</v>
      </c>
      <c r="K926" s="28" t="n">
        <f aca="false">IF(D926&lt;&gt;"OCCUPIED","",IF(C926="COVERED",Covered_Rate,Open_Rate))</f>
        <v>7.55</v>
      </c>
      <c r="L926" s="39" t="n">
        <f aca="false">IF(D926="OCCUPIED",J926*K926,"")</f>
        <v>339.75</v>
      </c>
      <c r="M926" s="26" t="n">
        <f aca="false">IF(D926&lt;&gt;"OCCUPIED","",COUNTIFS('Source - Billing Aug26'!$E$5:$E$773,A926,'Source - Billing Aug26'!$B$5:$B$773,Billing_Month,'Source - Billing Aug26'!$H$5:$H$773,"MONTHLY_MOORAGE"))</f>
        <v>0</v>
      </c>
      <c r="N926" s="28" t="str">
        <f aca="false">IF(M926=0,"",SUMIFS('Source - Billing Aug26'!$I$5:$I$773,'Source - Billing Aug26'!$E$5:$E$773,A926,'Source - Billing Aug26'!$B$5:$B$773,Billing_Month,'Source - Billing Aug26'!$H$5:$H$773,"MONTHLY_MOORAGE"))</f>
        <v/>
      </c>
      <c r="O926" s="28" t="str">
        <f aca="false">IF(M926=0,"",SUMIFS('Source - Billing Aug26'!$L$5:$L$773,'Source - Billing Aug26'!$E$5:$E$773,A926,'Source - Billing Aug26'!$B$5:$B$773,Billing_Month,'Source - Billing Aug26'!$H$5:$H$773,"MONTHLY_MOORAGE"))</f>
        <v/>
      </c>
      <c r="P926" s="39" t="n">
        <f aca="false">IF(D926&lt;&gt;"OCCUPIED","",SUMIFS('Source - Billing Aug26'!$M$5:$M$773,'Source - Billing Aug26'!$E$5:$E$773,A926,'Source - Billing Aug26'!$B$5:$B$773,Billing_Month,'Source - Billing Aug26'!$H$5:$H$773,"MONTHLY_MOORAGE"))</f>
        <v>0</v>
      </c>
      <c r="Q926" s="39" t="n">
        <f aca="false">IF(D926&lt;&gt;"OCCUPIED","",P926-L926)</f>
        <v>-339.75</v>
      </c>
      <c r="R926" s="26" t="str">
        <f aca="false">IF(D926&lt;&gt;"OCCUPIED","OUT OF SCOPE",IF(M926=0,"MISSING AUGUST BILL",IF(M926&gt;1,"DUPLICATE BILL",IF(ABS(Q926)&lt;0.01,"MATCH",IF(Q926&gt;0,"OVERBILLED","UNDERBILLED")))))</f>
        <v>MISSING AUGUST BILL</v>
      </c>
      <c r="S926" s="26" t="str">
        <f aca="false">IF(M926=0,"",IFERROR(INDEX('Source - Billing Aug26'!$C$5:$C$773,MATCH(A926,'Source - Billing Aug26'!$E$5:$E$773,0)),""))</f>
        <v/>
      </c>
    </row>
    <row r="927" customFormat="false" ht="15" hidden="false" customHeight="true" outlineLevel="0" collapsed="false">
      <c r="A927" s="26" t="str">
        <f aca="false">'Source - Inventory'!A917</f>
        <v>GW-0812</v>
      </c>
      <c r="B927" s="26" t="str">
        <f aca="false">'Source - Inventory'!B917</f>
        <v>Gullwing</v>
      </c>
      <c r="C927" s="26" t="str">
        <f aca="false">'Source - Inventory'!G917</f>
        <v>OPEN</v>
      </c>
      <c r="D927" s="26" t="str">
        <f aca="false">'Source - Inventory'!J917</f>
        <v>OCCUPIED</v>
      </c>
      <c r="E927" s="26" t="str">
        <f aca="false">'Source - Inventory'!L917</f>
        <v>WL-02726</v>
      </c>
      <c r="F927" s="26" t="str">
        <f aca="false">'Source - Inventory'!M917</f>
        <v>Michelle Herman</v>
      </c>
      <c r="G927" s="26" t="n">
        <f aca="false">'Source - Inventory'!E917</f>
        <v>28</v>
      </c>
      <c r="H927" s="28" t="n">
        <f aca="false">'Source - Inventory'!O917</f>
        <v>48.3</v>
      </c>
      <c r="I927" s="28" t="n">
        <f aca="false">IF(D927="OCCUPIED",ROUNDUP(H927,0),"")</f>
        <v>49</v>
      </c>
      <c r="J927" s="28" t="n">
        <f aca="false">IF(D927="OCCUPIED",MAX(G927,I927),"")</f>
        <v>49</v>
      </c>
      <c r="K927" s="28" t="n">
        <f aca="false">IF(D927&lt;&gt;"OCCUPIED","",IF(C927="COVERED",Covered_Rate,Open_Rate))</f>
        <v>7.55</v>
      </c>
      <c r="L927" s="39" t="n">
        <f aca="false">IF(D927="OCCUPIED",J927*K927,"")</f>
        <v>369.95</v>
      </c>
      <c r="M927" s="26" t="n">
        <f aca="false">IF(D927&lt;&gt;"OCCUPIED","",COUNTIFS('Source - Billing Aug26'!$E$5:$E$773,A927,'Source - Billing Aug26'!$B$5:$B$773,Billing_Month,'Source - Billing Aug26'!$H$5:$H$773,"MONTHLY_MOORAGE"))</f>
        <v>0</v>
      </c>
      <c r="N927" s="28" t="str">
        <f aca="false">IF(M927=0,"",SUMIFS('Source - Billing Aug26'!$I$5:$I$773,'Source - Billing Aug26'!$E$5:$E$773,A927,'Source - Billing Aug26'!$B$5:$B$773,Billing_Month,'Source - Billing Aug26'!$H$5:$H$773,"MONTHLY_MOORAGE"))</f>
        <v/>
      </c>
      <c r="O927" s="28" t="str">
        <f aca="false">IF(M927=0,"",SUMIFS('Source - Billing Aug26'!$L$5:$L$773,'Source - Billing Aug26'!$E$5:$E$773,A927,'Source - Billing Aug26'!$B$5:$B$773,Billing_Month,'Source - Billing Aug26'!$H$5:$H$773,"MONTHLY_MOORAGE"))</f>
        <v/>
      </c>
      <c r="P927" s="39" t="n">
        <f aca="false">IF(D927&lt;&gt;"OCCUPIED","",SUMIFS('Source - Billing Aug26'!$M$5:$M$773,'Source - Billing Aug26'!$E$5:$E$773,A927,'Source - Billing Aug26'!$B$5:$B$773,Billing_Month,'Source - Billing Aug26'!$H$5:$H$773,"MONTHLY_MOORAGE"))</f>
        <v>0</v>
      </c>
      <c r="Q927" s="39" t="n">
        <f aca="false">IF(D927&lt;&gt;"OCCUPIED","",P927-L927)</f>
        <v>-369.95</v>
      </c>
      <c r="R927" s="26" t="str">
        <f aca="false">IF(D927&lt;&gt;"OCCUPIED","OUT OF SCOPE",IF(M927=0,"MISSING AUGUST BILL",IF(M927&gt;1,"DUPLICATE BILL",IF(ABS(Q927)&lt;0.01,"MATCH",IF(Q927&gt;0,"OVERBILLED","UNDERBILLED")))))</f>
        <v>MISSING AUGUST BILL</v>
      </c>
      <c r="S927" s="26" t="str">
        <f aca="false">IF(M927=0,"",IFERROR(INDEX('Source - Billing Aug26'!$C$5:$C$773,MATCH(A927,'Source - Billing Aug26'!$E$5:$E$773,0)),""))</f>
        <v/>
      </c>
    </row>
    <row r="928" customFormat="false" ht="15" hidden="false" customHeight="true" outlineLevel="0" collapsed="false">
      <c r="A928" s="26" t="str">
        <f aca="false">'Source - Inventory'!A918</f>
        <v>GW-0813</v>
      </c>
      <c r="B928" s="26" t="str">
        <f aca="false">'Source - Inventory'!B918</f>
        <v>Gullwing</v>
      </c>
      <c r="C928" s="26" t="str">
        <f aca="false">'Source - Inventory'!G918</f>
        <v>OPEN</v>
      </c>
      <c r="D928" s="26" t="str">
        <f aca="false">'Source - Inventory'!J918</f>
        <v>OCCUPIED</v>
      </c>
      <c r="E928" s="26" t="str">
        <f aca="false">'Source - Inventory'!L918</f>
        <v>WL-01147</v>
      </c>
      <c r="F928" s="26" t="str">
        <f aca="false">'Source - Inventory'!M918</f>
        <v>Rachel Burnett</v>
      </c>
      <c r="G928" s="26" t="n">
        <f aca="false">'Source - Inventory'!E918</f>
        <v>28</v>
      </c>
      <c r="H928" s="28" t="n">
        <f aca="false">'Source - Inventory'!O918</f>
        <v>48.7</v>
      </c>
      <c r="I928" s="28" t="n">
        <f aca="false">IF(D928="OCCUPIED",ROUNDUP(H928,0),"")</f>
        <v>49</v>
      </c>
      <c r="J928" s="28" t="n">
        <f aca="false">IF(D928="OCCUPIED",MAX(G928,I928),"")</f>
        <v>49</v>
      </c>
      <c r="K928" s="28" t="n">
        <f aca="false">IF(D928&lt;&gt;"OCCUPIED","",IF(C928="COVERED",Covered_Rate,Open_Rate))</f>
        <v>7.55</v>
      </c>
      <c r="L928" s="39" t="n">
        <f aca="false">IF(D928="OCCUPIED",J928*K928,"")</f>
        <v>369.95</v>
      </c>
      <c r="M928" s="26" t="n">
        <f aca="false">IF(D928&lt;&gt;"OCCUPIED","",COUNTIFS('Source - Billing Aug26'!$E$5:$E$773,A928,'Source - Billing Aug26'!$B$5:$B$773,Billing_Month,'Source - Billing Aug26'!$H$5:$H$773,"MONTHLY_MOORAGE"))</f>
        <v>0</v>
      </c>
      <c r="N928" s="28" t="str">
        <f aca="false">IF(M928=0,"",SUMIFS('Source - Billing Aug26'!$I$5:$I$773,'Source - Billing Aug26'!$E$5:$E$773,A928,'Source - Billing Aug26'!$B$5:$B$773,Billing_Month,'Source - Billing Aug26'!$H$5:$H$773,"MONTHLY_MOORAGE"))</f>
        <v/>
      </c>
      <c r="O928" s="28" t="str">
        <f aca="false">IF(M928=0,"",SUMIFS('Source - Billing Aug26'!$L$5:$L$773,'Source - Billing Aug26'!$E$5:$E$773,A928,'Source - Billing Aug26'!$B$5:$B$773,Billing_Month,'Source - Billing Aug26'!$H$5:$H$773,"MONTHLY_MOORAGE"))</f>
        <v/>
      </c>
      <c r="P928" s="39" t="n">
        <f aca="false">IF(D928&lt;&gt;"OCCUPIED","",SUMIFS('Source - Billing Aug26'!$M$5:$M$773,'Source - Billing Aug26'!$E$5:$E$773,A928,'Source - Billing Aug26'!$B$5:$B$773,Billing_Month,'Source - Billing Aug26'!$H$5:$H$773,"MONTHLY_MOORAGE"))</f>
        <v>0</v>
      </c>
      <c r="Q928" s="39" t="n">
        <f aca="false">IF(D928&lt;&gt;"OCCUPIED","",P928-L928)</f>
        <v>-369.95</v>
      </c>
      <c r="R928" s="26" t="str">
        <f aca="false">IF(D928&lt;&gt;"OCCUPIED","OUT OF SCOPE",IF(M928=0,"MISSING AUGUST BILL",IF(M928&gt;1,"DUPLICATE BILL",IF(ABS(Q928)&lt;0.01,"MATCH",IF(Q928&gt;0,"OVERBILLED","UNDERBILLED")))))</f>
        <v>MISSING AUGUST BILL</v>
      </c>
      <c r="S928" s="26" t="str">
        <f aca="false">IF(M928=0,"",IFERROR(INDEX('Source - Billing Aug26'!$C$5:$C$773,MATCH(A928,'Source - Billing Aug26'!$E$5:$E$773,0)),""))</f>
        <v/>
      </c>
    </row>
    <row r="929" customFormat="false" ht="15" hidden="false" customHeight="true" outlineLevel="0" collapsed="false">
      <c r="A929" s="26" t="str">
        <f aca="false">'Source - Inventory'!A919</f>
        <v>GW-0814</v>
      </c>
      <c r="B929" s="26" t="str">
        <f aca="false">'Source - Inventory'!B919</f>
        <v>Gullwing</v>
      </c>
      <c r="C929" s="26" t="str">
        <f aca="false">'Source - Inventory'!G919</f>
        <v>OPEN</v>
      </c>
      <c r="D929" s="26" t="str">
        <f aca="false">'Source - Inventory'!J919</f>
        <v>OCCUPIED</v>
      </c>
      <c r="E929" s="26" t="str">
        <f aca="false">'Source - Inventory'!L919</f>
        <v>WL-03573</v>
      </c>
      <c r="F929" s="26" t="str">
        <f aca="false">'Source - Inventory'!M919</f>
        <v>Kathy Sanchez</v>
      </c>
      <c r="G929" s="26" t="n">
        <f aca="false">'Source - Inventory'!E919</f>
        <v>70</v>
      </c>
      <c r="H929" s="28" t="n">
        <f aca="false">'Source - Inventory'!O919</f>
        <v>33.1</v>
      </c>
      <c r="I929" s="28" t="n">
        <f aca="false">IF(D929="OCCUPIED",ROUNDUP(H929,0),"")</f>
        <v>34</v>
      </c>
      <c r="J929" s="28" t="n">
        <f aca="false">IF(D929="OCCUPIED",MAX(G929,I929),"")</f>
        <v>70</v>
      </c>
      <c r="K929" s="28" t="n">
        <f aca="false">IF(D929&lt;&gt;"OCCUPIED","",IF(C929="COVERED",Covered_Rate,Open_Rate))</f>
        <v>7.55</v>
      </c>
      <c r="L929" s="39" t="n">
        <f aca="false">IF(D929="OCCUPIED",J929*K929,"")</f>
        <v>528.5</v>
      </c>
      <c r="M929" s="26" t="n">
        <f aca="false">IF(D929&lt;&gt;"OCCUPIED","",COUNTIFS('Source - Billing Aug26'!$E$5:$E$773,A929,'Source - Billing Aug26'!$B$5:$B$773,Billing_Month,'Source - Billing Aug26'!$H$5:$H$773,"MONTHLY_MOORAGE"))</f>
        <v>0</v>
      </c>
      <c r="N929" s="28" t="str">
        <f aca="false">IF(M929=0,"",SUMIFS('Source - Billing Aug26'!$I$5:$I$773,'Source - Billing Aug26'!$E$5:$E$773,A929,'Source - Billing Aug26'!$B$5:$B$773,Billing_Month,'Source - Billing Aug26'!$H$5:$H$773,"MONTHLY_MOORAGE"))</f>
        <v/>
      </c>
      <c r="O929" s="28" t="str">
        <f aca="false">IF(M929=0,"",SUMIFS('Source - Billing Aug26'!$L$5:$L$773,'Source - Billing Aug26'!$E$5:$E$773,A929,'Source - Billing Aug26'!$B$5:$B$773,Billing_Month,'Source - Billing Aug26'!$H$5:$H$773,"MONTHLY_MOORAGE"))</f>
        <v/>
      </c>
      <c r="P929" s="39" t="n">
        <f aca="false">IF(D929&lt;&gt;"OCCUPIED","",SUMIFS('Source - Billing Aug26'!$M$5:$M$773,'Source - Billing Aug26'!$E$5:$E$773,A929,'Source - Billing Aug26'!$B$5:$B$773,Billing_Month,'Source - Billing Aug26'!$H$5:$H$773,"MONTHLY_MOORAGE"))</f>
        <v>0</v>
      </c>
      <c r="Q929" s="39" t="n">
        <f aca="false">IF(D929&lt;&gt;"OCCUPIED","",P929-L929)</f>
        <v>-528.5</v>
      </c>
      <c r="R929" s="26" t="str">
        <f aca="false">IF(D929&lt;&gt;"OCCUPIED","OUT OF SCOPE",IF(M929=0,"MISSING AUGUST BILL",IF(M929&gt;1,"DUPLICATE BILL",IF(ABS(Q929)&lt;0.01,"MATCH",IF(Q929&gt;0,"OVERBILLED","UNDERBILLED")))))</f>
        <v>MISSING AUGUST BILL</v>
      </c>
      <c r="S929" s="26" t="str">
        <f aca="false">IF(M929=0,"",IFERROR(INDEX('Source - Billing Aug26'!$C$5:$C$773,MATCH(A929,'Source - Billing Aug26'!$E$5:$E$773,0)),""))</f>
        <v/>
      </c>
    </row>
    <row r="930" customFormat="false" ht="15" hidden="false" customHeight="true" outlineLevel="0" collapsed="false">
      <c r="A930" s="26" t="str">
        <f aca="false">'Source - Inventory'!A920</f>
        <v>GW-0815</v>
      </c>
      <c r="B930" s="26" t="str">
        <f aca="false">'Source - Inventory'!B920</f>
        <v>Gullwing</v>
      </c>
      <c r="C930" s="26" t="str">
        <f aca="false">'Source - Inventory'!G920</f>
        <v>OPEN</v>
      </c>
      <c r="D930" s="26" t="str">
        <f aca="false">'Source - Inventory'!J920</f>
        <v>MAINTENANCE</v>
      </c>
      <c r="E930" s="26" t="n">
        <f aca="false">'Source - Inventory'!L920</f>
        <v>0</v>
      </c>
      <c r="F930" s="26" t="n">
        <f aca="false">'Source - Inventory'!M920</f>
        <v>0</v>
      </c>
      <c r="G930" s="26" t="n">
        <f aca="false">'Source - Inventory'!E920</f>
        <v>32</v>
      </c>
      <c r="H930" s="28" t="n">
        <f aca="false">'Source - Inventory'!O920</f>
        <v>0</v>
      </c>
      <c r="I930" s="28" t="str">
        <f aca="false">IF(D930="OCCUPIED",ROUNDUP(H930,0),"")</f>
        <v/>
      </c>
      <c r="J930" s="28" t="str">
        <f aca="false">IF(D930="OCCUPIED",MAX(G930,I930),"")</f>
        <v/>
      </c>
      <c r="K930" s="28" t="str">
        <f aca="false">IF(D930&lt;&gt;"OCCUPIED","",IF(C930="COVERED",Covered_Rate,Open_Rate))</f>
        <v/>
      </c>
      <c r="L930" s="39" t="str">
        <f aca="false">IF(D930="OCCUPIED",J930*K930,"")</f>
        <v/>
      </c>
      <c r="M930" s="26" t="str">
        <f aca="false">IF(D930&lt;&gt;"OCCUPIED","",COUNTIFS('Source - Billing Aug26'!$E$5:$E$773,A930,'Source - Billing Aug26'!$B$5:$B$773,Billing_Month,'Source - Billing Aug26'!$H$5:$H$773,"MONTHLY_MOORAGE"))</f>
        <v/>
      </c>
      <c r="N930" s="28" t="n">
        <f aca="false">IF(M930=0,"",SUMIFS('Source - Billing Aug26'!$I$5:$I$773,'Source - Billing Aug26'!$E$5:$E$773,A930,'Source - Billing Aug26'!$B$5:$B$773,Billing_Month,'Source - Billing Aug26'!$H$5:$H$773,"MONTHLY_MOORAGE"))</f>
        <v>0</v>
      </c>
      <c r="O930" s="28" t="n">
        <f aca="false">IF(M930=0,"",SUMIFS('Source - Billing Aug26'!$L$5:$L$773,'Source - Billing Aug26'!$E$5:$E$773,A930,'Source - Billing Aug26'!$B$5:$B$773,Billing_Month,'Source - Billing Aug26'!$H$5:$H$773,"MONTHLY_MOORAGE"))</f>
        <v>0</v>
      </c>
      <c r="P930" s="39" t="str">
        <f aca="false">IF(D930&lt;&gt;"OCCUPIED","",SUMIFS('Source - Billing Aug26'!$M$5:$M$773,'Source - Billing Aug26'!$E$5:$E$773,A930,'Source - Billing Aug26'!$B$5:$B$773,Billing_Month,'Source - Billing Aug26'!$H$5:$H$773,"MONTHLY_MOORAGE"))</f>
        <v/>
      </c>
      <c r="Q930" s="39" t="str">
        <f aca="false">IF(D930&lt;&gt;"OCCUPIED","",P930-L930)</f>
        <v/>
      </c>
      <c r="R930" s="26" t="str">
        <f aca="false">IF(D930&lt;&gt;"OCCUPIED","OUT OF SCOPE",IF(M930=0,"MISSING AUGUST BILL",IF(M930&gt;1,"DUPLICATE BILL",IF(ABS(Q930)&lt;0.01,"MATCH",IF(Q930&gt;0,"OVERBILLED","UNDERBILLED")))))</f>
        <v>OUT OF SCOPE</v>
      </c>
      <c r="S930" s="26" t="str">
        <f aca="false">IF(M930=0,"",IFERROR(INDEX('Source - Billing Aug26'!$C$5:$C$773,MATCH(A930,'Source - Billing Aug26'!$E$5:$E$773,0)),""))</f>
        <v/>
      </c>
    </row>
    <row r="931" customFormat="false" ht="15" hidden="false" customHeight="true" outlineLevel="0" collapsed="false">
      <c r="A931" s="26" t="str">
        <f aca="false">'Source - Inventory'!A921</f>
        <v>GW-0816</v>
      </c>
      <c r="B931" s="26" t="str">
        <f aca="false">'Source - Inventory'!B921</f>
        <v>Gullwing</v>
      </c>
      <c r="C931" s="26" t="str">
        <f aca="false">'Source - Inventory'!G921</f>
        <v>OPEN</v>
      </c>
      <c r="D931" s="26" t="str">
        <f aca="false">'Source - Inventory'!J921</f>
        <v>OCCUPIED</v>
      </c>
      <c r="E931" s="26" t="str">
        <f aca="false">'Source - Inventory'!L921</f>
        <v>WL-01044</v>
      </c>
      <c r="F931" s="26" t="str">
        <f aca="false">'Source - Inventory'!M921</f>
        <v>Craig Mason</v>
      </c>
      <c r="G931" s="26" t="n">
        <f aca="false">'Source - Inventory'!E921</f>
        <v>70</v>
      </c>
      <c r="H931" s="28" t="n">
        <f aca="false">'Source - Inventory'!O921</f>
        <v>55.9</v>
      </c>
      <c r="I931" s="28" t="n">
        <f aca="false">IF(D931="OCCUPIED",ROUNDUP(H931,0),"")</f>
        <v>56</v>
      </c>
      <c r="J931" s="28" t="n">
        <f aca="false">IF(D931="OCCUPIED",MAX(G931,I931),"")</f>
        <v>70</v>
      </c>
      <c r="K931" s="28" t="n">
        <f aca="false">IF(D931&lt;&gt;"OCCUPIED","",IF(C931="COVERED",Covered_Rate,Open_Rate))</f>
        <v>7.55</v>
      </c>
      <c r="L931" s="39" t="n">
        <f aca="false">IF(D931="OCCUPIED",J931*K931,"")</f>
        <v>528.5</v>
      </c>
      <c r="M931" s="26" t="n">
        <f aca="false">IF(D931&lt;&gt;"OCCUPIED","",COUNTIFS('Source - Billing Aug26'!$E$5:$E$773,A931,'Source - Billing Aug26'!$B$5:$B$773,Billing_Month,'Source - Billing Aug26'!$H$5:$H$773,"MONTHLY_MOORAGE"))</f>
        <v>0</v>
      </c>
      <c r="N931" s="28" t="str">
        <f aca="false">IF(M931=0,"",SUMIFS('Source - Billing Aug26'!$I$5:$I$773,'Source - Billing Aug26'!$E$5:$E$773,A931,'Source - Billing Aug26'!$B$5:$B$773,Billing_Month,'Source - Billing Aug26'!$H$5:$H$773,"MONTHLY_MOORAGE"))</f>
        <v/>
      </c>
      <c r="O931" s="28" t="str">
        <f aca="false">IF(M931=0,"",SUMIFS('Source - Billing Aug26'!$L$5:$L$773,'Source - Billing Aug26'!$E$5:$E$773,A931,'Source - Billing Aug26'!$B$5:$B$773,Billing_Month,'Source - Billing Aug26'!$H$5:$H$773,"MONTHLY_MOORAGE"))</f>
        <v/>
      </c>
      <c r="P931" s="39" t="n">
        <f aca="false">IF(D931&lt;&gt;"OCCUPIED","",SUMIFS('Source - Billing Aug26'!$M$5:$M$773,'Source - Billing Aug26'!$E$5:$E$773,A931,'Source - Billing Aug26'!$B$5:$B$773,Billing_Month,'Source - Billing Aug26'!$H$5:$H$773,"MONTHLY_MOORAGE"))</f>
        <v>0</v>
      </c>
      <c r="Q931" s="39" t="n">
        <f aca="false">IF(D931&lt;&gt;"OCCUPIED","",P931-L931)</f>
        <v>-528.5</v>
      </c>
      <c r="R931" s="26" t="str">
        <f aca="false">IF(D931&lt;&gt;"OCCUPIED","OUT OF SCOPE",IF(M931=0,"MISSING AUGUST BILL",IF(M931&gt;1,"DUPLICATE BILL",IF(ABS(Q931)&lt;0.01,"MATCH",IF(Q931&gt;0,"OVERBILLED","UNDERBILLED")))))</f>
        <v>MISSING AUGUST BILL</v>
      </c>
      <c r="S931" s="26" t="str">
        <f aca="false">IF(M931=0,"",IFERROR(INDEX('Source - Billing Aug26'!$C$5:$C$773,MATCH(A931,'Source - Billing Aug26'!$E$5:$E$773,0)),""))</f>
        <v/>
      </c>
    </row>
    <row r="932" customFormat="false" ht="15" hidden="false" customHeight="true" outlineLevel="0" collapsed="false">
      <c r="A932" s="26" t="str">
        <f aca="false">'Source - Inventory'!A922</f>
        <v>GW-0817</v>
      </c>
      <c r="B932" s="26" t="str">
        <f aca="false">'Source - Inventory'!B922</f>
        <v>Gullwing</v>
      </c>
      <c r="C932" s="26" t="str">
        <f aca="false">'Source - Inventory'!G922</f>
        <v>OPEN</v>
      </c>
      <c r="D932" s="26" t="str">
        <f aca="false">'Source - Inventory'!J922</f>
        <v>OCCUPIED</v>
      </c>
      <c r="E932" s="26" t="str">
        <f aca="false">'Source - Inventory'!L922</f>
        <v>WL-03408</v>
      </c>
      <c r="F932" s="26" t="str">
        <f aca="false">'Source - Inventory'!M922</f>
        <v>Mark Phillips</v>
      </c>
      <c r="G932" s="26" t="n">
        <f aca="false">'Source - Inventory'!E922</f>
        <v>60</v>
      </c>
      <c r="H932" s="28" t="n">
        <f aca="false">'Source - Inventory'!O922</f>
        <v>56.6</v>
      </c>
      <c r="I932" s="28" t="n">
        <f aca="false">IF(D932="OCCUPIED",ROUNDUP(H932,0),"")</f>
        <v>57</v>
      </c>
      <c r="J932" s="28" t="n">
        <f aca="false">IF(D932="OCCUPIED",MAX(G932,I932),"")</f>
        <v>60</v>
      </c>
      <c r="K932" s="28" t="n">
        <f aca="false">IF(D932&lt;&gt;"OCCUPIED","",IF(C932="COVERED",Covered_Rate,Open_Rate))</f>
        <v>7.55</v>
      </c>
      <c r="L932" s="39" t="n">
        <f aca="false">IF(D932="OCCUPIED",J932*K932,"")</f>
        <v>453</v>
      </c>
      <c r="M932" s="26" t="n">
        <f aca="false">IF(D932&lt;&gt;"OCCUPIED","",COUNTIFS('Source - Billing Aug26'!$E$5:$E$773,A932,'Source - Billing Aug26'!$B$5:$B$773,Billing_Month,'Source - Billing Aug26'!$H$5:$H$773,"MONTHLY_MOORAGE"))</f>
        <v>0</v>
      </c>
      <c r="N932" s="28" t="str">
        <f aca="false">IF(M932=0,"",SUMIFS('Source - Billing Aug26'!$I$5:$I$773,'Source - Billing Aug26'!$E$5:$E$773,A932,'Source - Billing Aug26'!$B$5:$B$773,Billing_Month,'Source - Billing Aug26'!$H$5:$H$773,"MONTHLY_MOORAGE"))</f>
        <v/>
      </c>
      <c r="O932" s="28" t="str">
        <f aca="false">IF(M932=0,"",SUMIFS('Source - Billing Aug26'!$L$5:$L$773,'Source - Billing Aug26'!$E$5:$E$773,A932,'Source - Billing Aug26'!$B$5:$B$773,Billing_Month,'Source - Billing Aug26'!$H$5:$H$773,"MONTHLY_MOORAGE"))</f>
        <v/>
      </c>
      <c r="P932" s="39" t="n">
        <f aca="false">IF(D932&lt;&gt;"OCCUPIED","",SUMIFS('Source - Billing Aug26'!$M$5:$M$773,'Source - Billing Aug26'!$E$5:$E$773,A932,'Source - Billing Aug26'!$B$5:$B$773,Billing_Month,'Source - Billing Aug26'!$H$5:$H$773,"MONTHLY_MOORAGE"))</f>
        <v>0</v>
      </c>
      <c r="Q932" s="39" t="n">
        <f aca="false">IF(D932&lt;&gt;"OCCUPIED","",P932-L932)</f>
        <v>-453</v>
      </c>
      <c r="R932" s="26" t="str">
        <f aca="false">IF(D932&lt;&gt;"OCCUPIED","OUT OF SCOPE",IF(M932=0,"MISSING AUGUST BILL",IF(M932&gt;1,"DUPLICATE BILL",IF(ABS(Q932)&lt;0.01,"MATCH",IF(Q932&gt;0,"OVERBILLED","UNDERBILLED")))))</f>
        <v>MISSING AUGUST BILL</v>
      </c>
      <c r="S932" s="26" t="str">
        <f aca="false">IF(M932=0,"",IFERROR(INDEX('Source - Billing Aug26'!$C$5:$C$773,MATCH(A932,'Source - Billing Aug26'!$E$5:$E$773,0)),""))</f>
        <v/>
      </c>
    </row>
    <row r="933" customFormat="false" ht="15" hidden="false" customHeight="true" outlineLevel="0" collapsed="false">
      <c r="A933" s="26" t="str">
        <f aca="false">'Source - Inventory'!A923</f>
        <v>GW-0818</v>
      </c>
      <c r="B933" s="26" t="str">
        <f aca="false">'Source - Inventory'!B923</f>
        <v>Gullwing</v>
      </c>
      <c r="C933" s="26" t="str">
        <f aca="false">'Source - Inventory'!G923</f>
        <v>OPEN</v>
      </c>
      <c r="D933" s="26" t="str">
        <f aca="false">'Source - Inventory'!J923</f>
        <v>OCCUPIED</v>
      </c>
      <c r="E933" s="26" t="str">
        <f aca="false">'Source - Inventory'!L923</f>
        <v>WL-03081</v>
      </c>
      <c r="F933" s="26" t="str">
        <f aca="false">'Source - Inventory'!M923</f>
        <v>Casey Ortiz</v>
      </c>
      <c r="G933" s="26" t="n">
        <f aca="false">'Source - Inventory'!E923</f>
        <v>70</v>
      </c>
      <c r="H933" s="28" t="n">
        <f aca="false">'Source - Inventory'!O923</f>
        <v>56</v>
      </c>
      <c r="I933" s="28" t="n">
        <f aca="false">IF(D933="OCCUPIED",ROUNDUP(H933,0),"")</f>
        <v>56</v>
      </c>
      <c r="J933" s="28" t="n">
        <f aca="false">IF(D933="OCCUPIED",MAX(G933,I933),"")</f>
        <v>70</v>
      </c>
      <c r="K933" s="28" t="n">
        <f aca="false">IF(D933&lt;&gt;"OCCUPIED","",IF(C933="COVERED",Covered_Rate,Open_Rate))</f>
        <v>7.55</v>
      </c>
      <c r="L933" s="39" t="n">
        <f aca="false">IF(D933="OCCUPIED",J933*K933,"")</f>
        <v>528.5</v>
      </c>
      <c r="M933" s="26" t="n">
        <f aca="false">IF(D933&lt;&gt;"OCCUPIED","",COUNTIFS('Source - Billing Aug26'!$E$5:$E$773,A933,'Source - Billing Aug26'!$B$5:$B$773,Billing_Month,'Source - Billing Aug26'!$H$5:$H$773,"MONTHLY_MOORAGE"))</f>
        <v>0</v>
      </c>
      <c r="N933" s="28" t="str">
        <f aca="false">IF(M933=0,"",SUMIFS('Source - Billing Aug26'!$I$5:$I$773,'Source - Billing Aug26'!$E$5:$E$773,A933,'Source - Billing Aug26'!$B$5:$B$773,Billing_Month,'Source - Billing Aug26'!$H$5:$H$773,"MONTHLY_MOORAGE"))</f>
        <v/>
      </c>
      <c r="O933" s="28" t="str">
        <f aca="false">IF(M933=0,"",SUMIFS('Source - Billing Aug26'!$L$5:$L$773,'Source - Billing Aug26'!$E$5:$E$773,A933,'Source - Billing Aug26'!$B$5:$B$773,Billing_Month,'Source - Billing Aug26'!$H$5:$H$773,"MONTHLY_MOORAGE"))</f>
        <v/>
      </c>
      <c r="P933" s="39" t="n">
        <f aca="false">IF(D933&lt;&gt;"OCCUPIED","",SUMIFS('Source - Billing Aug26'!$M$5:$M$773,'Source - Billing Aug26'!$E$5:$E$773,A933,'Source - Billing Aug26'!$B$5:$B$773,Billing_Month,'Source - Billing Aug26'!$H$5:$H$773,"MONTHLY_MOORAGE"))</f>
        <v>0</v>
      </c>
      <c r="Q933" s="39" t="n">
        <f aca="false">IF(D933&lt;&gt;"OCCUPIED","",P933-L933)</f>
        <v>-528.5</v>
      </c>
      <c r="R933" s="26" t="str">
        <f aca="false">IF(D933&lt;&gt;"OCCUPIED","OUT OF SCOPE",IF(M933=0,"MISSING AUGUST BILL",IF(M933&gt;1,"DUPLICATE BILL",IF(ABS(Q933)&lt;0.01,"MATCH",IF(Q933&gt;0,"OVERBILLED","UNDERBILLED")))))</f>
        <v>MISSING AUGUST BILL</v>
      </c>
      <c r="S933" s="26" t="str">
        <f aca="false">IF(M933=0,"",IFERROR(INDEX('Source - Billing Aug26'!$C$5:$C$773,MATCH(A933,'Source - Billing Aug26'!$E$5:$E$773,0)),""))</f>
        <v/>
      </c>
    </row>
    <row r="934" customFormat="false" ht="15" hidden="false" customHeight="true" outlineLevel="0" collapsed="false">
      <c r="A934" s="26" t="str">
        <f aca="false">'Source - Inventory'!A924</f>
        <v>GW-0819</v>
      </c>
      <c r="B934" s="26" t="str">
        <f aca="false">'Source - Inventory'!B924</f>
        <v>Gullwing</v>
      </c>
      <c r="C934" s="26" t="str">
        <f aca="false">'Source - Inventory'!G924</f>
        <v>OPEN</v>
      </c>
      <c r="D934" s="26" t="str">
        <f aca="false">'Source - Inventory'!J924</f>
        <v>OCCUPIED</v>
      </c>
      <c r="E934" s="26" t="str">
        <f aca="false">'Source - Inventory'!L924</f>
        <v>WL-01022</v>
      </c>
      <c r="F934" s="26" t="str">
        <f aca="false">'Source - Inventory'!M924</f>
        <v>Brett Cooley</v>
      </c>
      <c r="G934" s="26" t="n">
        <f aca="false">'Source - Inventory'!E924</f>
        <v>24</v>
      </c>
      <c r="H934" s="28" t="n">
        <f aca="false">'Source - Inventory'!O924</f>
        <v>43.9</v>
      </c>
      <c r="I934" s="28" t="n">
        <f aca="false">IF(D934="OCCUPIED",ROUNDUP(H934,0),"")</f>
        <v>44</v>
      </c>
      <c r="J934" s="28" t="n">
        <f aca="false">IF(D934="OCCUPIED",MAX(G934,I934),"")</f>
        <v>44</v>
      </c>
      <c r="K934" s="28" t="n">
        <f aca="false">IF(D934&lt;&gt;"OCCUPIED","",IF(C934="COVERED",Covered_Rate,Open_Rate))</f>
        <v>7.55</v>
      </c>
      <c r="L934" s="39" t="n">
        <f aca="false">IF(D934="OCCUPIED",J934*K934,"")</f>
        <v>332.2</v>
      </c>
      <c r="M934" s="26" t="n">
        <f aca="false">IF(D934&lt;&gt;"OCCUPIED","",COUNTIFS('Source - Billing Aug26'!$E$5:$E$773,A934,'Source - Billing Aug26'!$B$5:$B$773,Billing_Month,'Source - Billing Aug26'!$H$5:$H$773,"MONTHLY_MOORAGE"))</f>
        <v>0</v>
      </c>
      <c r="N934" s="28" t="str">
        <f aca="false">IF(M934=0,"",SUMIFS('Source - Billing Aug26'!$I$5:$I$773,'Source - Billing Aug26'!$E$5:$E$773,A934,'Source - Billing Aug26'!$B$5:$B$773,Billing_Month,'Source - Billing Aug26'!$H$5:$H$773,"MONTHLY_MOORAGE"))</f>
        <v/>
      </c>
      <c r="O934" s="28" t="str">
        <f aca="false">IF(M934=0,"",SUMIFS('Source - Billing Aug26'!$L$5:$L$773,'Source - Billing Aug26'!$E$5:$E$773,A934,'Source - Billing Aug26'!$B$5:$B$773,Billing_Month,'Source - Billing Aug26'!$H$5:$H$773,"MONTHLY_MOORAGE"))</f>
        <v/>
      </c>
      <c r="P934" s="39" t="n">
        <f aca="false">IF(D934&lt;&gt;"OCCUPIED","",SUMIFS('Source - Billing Aug26'!$M$5:$M$773,'Source - Billing Aug26'!$E$5:$E$773,A934,'Source - Billing Aug26'!$B$5:$B$773,Billing_Month,'Source - Billing Aug26'!$H$5:$H$773,"MONTHLY_MOORAGE"))</f>
        <v>0</v>
      </c>
      <c r="Q934" s="39" t="n">
        <f aca="false">IF(D934&lt;&gt;"OCCUPIED","",P934-L934)</f>
        <v>-332.2</v>
      </c>
      <c r="R934" s="26" t="str">
        <f aca="false">IF(D934&lt;&gt;"OCCUPIED","OUT OF SCOPE",IF(M934=0,"MISSING AUGUST BILL",IF(M934&gt;1,"DUPLICATE BILL",IF(ABS(Q934)&lt;0.01,"MATCH",IF(Q934&gt;0,"OVERBILLED","UNDERBILLED")))))</f>
        <v>MISSING AUGUST BILL</v>
      </c>
      <c r="S934" s="26" t="str">
        <f aca="false">IF(M934=0,"",IFERROR(INDEX('Source - Billing Aug26'!$C$5:$C$773,MATCH(A934,'Source - Billing Aug26'!$E$5:$E$773,0)),""))</f>
        <v/>
      </c>
    </row>
    <row r="935" customFormat="false" ht="15" hidden="false" customHeight="true" outlineLevel="0" collapsed="false">
      <c r="A935" s="26" t="str">
        <f aca="false">'Source - Inventory'!A925</f>
        <v>GW-0820</v>
      </c>
      <c r="B935" s="26" t="str">
        <f aca="false">'Source - Inventory'!B925</f>
        <v>Gullwing</v>
      </c>
      <c r="C935" s="26" t="str">
        <f aca="false">'Source - Inventory'!G925</f>
        <v>OPEN</v>
      </c>
      <c r="D935" s="26" t="str">
        <f aca="false">'Source - Inventory'!J925</f>
        <v>OCCUPIED</v>
      </c>
      <c r="E935" s="26" t="str">
        <f aca="false">'Source - Inventory'!L925</f>
        <v>WL-03760</v>
      </c>
      <c r="F935" s="26" t="str">
        <f aca="false">'Source - Inventory'!M925</f>
        <v>Samantha Herring</v>
      </c>
      <c r="G935" s="26" t="n">
        <f aca="false">'Source - Inventory'!E925</f>
        <v>28</v>
      </c>
      <c r="H935" s="28" t="n">
        <f aca="false">'Source - Inventory'!O925</f>
        <v>57.9</v>
      </c>
      <c r="I935" s="28" t="n">
        <f aca="false">IF(D935="OCCUPIED",ROUNDUP(H935,0),"")</f>
        <v>58</v>
      </c>
      <c r="J935" s="28" t="n">
        <f aca="false">IF(D935="OCCUPIED",MAX(G935,I935),"")</f>
        <v>58</v>
      </c>
      <c r="K935" s="28" t="n">
        <f aca="false">IF(D935&lt;&gt;"OCCUPIED","",IF(C935="COVERED",Covered_Rate,Open_Rate))</f>
        <v>7.55</v>
      </c>
      <c r="L935" s="39" t="n">
        <f aca="false">IF(D935="OCCUPIED",J935*K935,"")</f>
        <v>437.9</v>
      </c>
      <c r="M935" s="26" t="n">
        <f aca="false">IF(D935&lt;&gt;"OCCUPIED","",COUNTIFS('Source - Billing Aug26'!$E$5:$E$773,A935,'Source - Billing Aug26'!$B$5:$B$773,Billing_Month,'Source - Billing Aug26'!$H$5:$H$773,"MONTHLY_MOORAGE"))</f>
        <v>0</v>
      </c>
      <c r="N935" s="28" t="str">
        <f aca="false">IF(M935=0,"",SUMIFS('Source - Billing Aug26'!$I$5:$I$773,'Source - Billing Aug26'!$E$5:$E$773,A935,'Source - Billing Aug26'!$B$5:$B$773,Billing_Month,'Source - Billing Aug26'!$H$5:$H$773,"MONTHLY_MOORAGE"))</f>
        <v/>
      </c>
      <c r="O935" s="28" t="str">
        <f aca="false">IF(M935=0,"",SUMIFS('Source - Billing Aug26'!$L$5:$L$773,'Source - Billing Aug26'!$E$5:$E$773,A935,'Source - Billing Aug26'!$B$5:$B$773,Billing_Month,'Source - Billing Aug26'!$H$5:$H$773,"MONTHLY_MOORAGE"))</f>
        <v/>
      </c>
      <c r="P935" s="39" t="n">
        <f aca="false">IF(D935&lt;&gt;"OCCUPIED","",SUMIFS('Source - Billing Aug26'!$M$5:$M$773,'Source - Billing Aug26'!$E$5:$E$773,A935,'Source - Billing Aug26'!$B$5:$B$773,Billing_Month,'Source - Billing Aug26'!$H$5:$H$773,"MONTHLY_MOORAGE"))</f>
        <v>0</v>
      </c>
      <c r="Q935" s="39" t="n">
        <f aca="false">IF(D935&lt;&gt;"OCCUPIED","",P935-L935)</f>
        <v>-437.9</v>
      </c>
      <c r="R935" s="26" t="str">
        <f aca="false">IF(D935&lt;&gt;"OCCUPIED","OUT OF SCOPE",IF(M935=0,"MISSING AUGUST BILL",IF(M935&gt;1,"DUPLICATE BILL",IF(ABS(Q935)&lt;0.01,"MATCH",IF(Q935&gt;0,"OVERBILLED","UNDERBILLED")))))</f>
        <v>MISSING AUGUST BILL</v>
      </c>
      <c r="S935" s="26" t="str">
        <f aca="false">IF(M935=0,"",IFERROR(INDEX('Source - Billing Aug26'!$C$5:$C$773,MATCH(A935,'Source - Billing Aug26'!$E$5:$E$773,0)),""))</f>
        <v/>
      </c>
    </row>
    <row r="936" customFormat="false" ht="15" hidden="false" customHeight="true" outlineLevel="0" collapsed="false">
      <c r="A936" s="26" t="str">
        <f aca="false">'Source - Inventory'!A926</f>
        <v>GW-0821</v>
      </c>
      <c r="B936" s="26" t="str">
        <f aca="false">'Source - Inventory'!B926</f>
        <v>Gullwing</v>
      </c>
      <c r="C936" s="26" t="str">
        <f aca="false">'Source - Inventory'!G926</f>
        <v>OPEN</v>
      </c>
      <c r="D936" s="26" t="str">
        <f aca="false">'Source - Inventory'!J926</f>
        <v>OCCUPIED</v>
      </c>
      <c r="E936" s="26" t="str">
        <f aca="false">'Source - Inventory'!L926</f>
        <v>WL-02465</v>
      </c>
      <c r="F936" s="26" t="str">
        <f aca="false">'Source - Inventory'!M926</f>
        <v>Clinton Cox</v>
      </c>
      <c r="G936" s="26" t="n">
        <f aca="false">'Source - Inventory'!E926</f>
        <v>24</v>
      </c>
      <c r="H936" s="28" t="n">
        <f aca="false">'Source - Inventory'!O926</f>
        <v>48.4</v>
      </c>
      <c r="I936" s="28" t="n">
        <f aca="false">IF(D936="OCCUPIED",ROUNDUP(H936,0),"")</f>
        <v>49</v>
      </c>
      <c r="J936" s="28" t="n">
        <f aca="false">IF(D936="OCCUPIED",MAX(G936,I936),"")</f>
        <v>49</v>
      </c>
      <c r="K936" s="28" t="n">
        <f aca="false">IF(D936&lt;&gt;"OCCUPIED","",IF(C936="COVERED",Covered_Rate,Open_Rate))</f>
        <v>7.55</v>
      </c>
      <c r="L936" s="39" t="n">
        <f aca="false">IF(D936="OCCUPIED",J936*K936,"")</f>
        <v>369.95</v>
      </c>
      <c r="M936" s="26" t="n">
        <f aca="false">IF(D936&lt;&gt;"OCCUPIED","",COUNTIFS('Source - Billing Aug26'!$E$5:$E$773,A936,'Source - Billing Aug26'!$B$5:$B$773,Billing_Month,'Source - Billing Aug26'!$H$5:$H$773,"MONTHLY_MOORAGE"))</f>
        <v>0</v>
      </c>
      <c r="N936" s="28" t="str">
        <f aca="false">IF(M936=0,"",SUMIFS('Source - Billing Aug26'!$I$5:$I$773,'Source - Billing Aug26'!$E$5:$E$773,A936,'Source - Billing Aug26'!$B$5:$B$773,Billing_Month,'Source - Billing Aug26'!$H$5:$H$773,"MONTHLY_MOORAGE"))</f>
        <v/>
      </c>
      <c r="O936" s="28" t="str">
        <f aca="false">IF(M936=0,"",SUMIFS('Source - Billing Aug26'!$L$5:$L$773,'Source - Billing Aug26'!$E$5:$E$773,A936,'Source - Billing Aug26'!$B$5:$B$773,Billing_Month,'Source - Billing Aug26'!$H$5:$H$773,"MONTHLY_MOORAGE"))</f>
        <v/>
      </c>
      <c r="P936" s="39" t="n">
        <f aca="false">IF(D936&lt;&gt;"OCCUPIED","",SUMIFS('Source - Billing Aug26'!$M$5:$M$773,'Source - Billing Aug26'!$E$5:$E$773,A936,'Source - Billing Aug26'!$B$5:$B$773,Billing_Month,'Source - Billing Aug26'!$H$5:$H$773,"MONTHLY_MOORAGE"))</f>
        <v>0</v>
      </c>
      <c r="Q936" s="39" t="n">
        <f aca="false">IF(D936&lt;&gt;"OCCUPIED","",P936-L936)</f>
        <v>-369.95</v>
      </c>
      <c r="R936" s="26" t="str">
        <f aca="false">IF(D936&lt;&gt;"OCCUPIED","OUT OF SCOPE",IF(M936=0,"MISSING AUGUST BILL",IF(M936&gt;1,"DUPLICATE BILL",IF(ABS(Q936)&lt;0.01,"MATCH",IF(Q936&gt;0,"OVERBILLED","UNDERBILLED")))))</f>
        <v>MISSING AUGUST BILL</v>
      </c>
      <c r="S936" s="26" t="str">
        <f aca="false">IF(M936=0,"",IFERROR(INDEX('Source - Billing Aug26'!$C$5:$C$773,MATCH(A936,'Source - Billing Aug26'!$E$5:$E$773,0)),""))</f>
        <v/>
      </c>
    </row>
    <row r="937" customFormat="false" ht="15" hidden="false" customHeight="true" outlineLevel="0" collapsed="false">
      <c r="A937" s="26" t="str">
        <f aca="false">'Source - Inventory'!A927</f>
        <v>GW-0822</v>
      </c>
      <c r="B937" s="26" t="str">
        <f aca="false">'Source - Inventory'!B927</f>
        <v>Gullwing</v>
      </c>
      <c r="C937" s="26" t="str">
        <f aca="false">'Source - Inventory'!G927</f>
        <v>OPEN</v>
      </c>
      <c r="D937" s="26" t="str">
        <f aca="false">'Source - Inventory'!J927</f>
        <v>OCCUPIED</v>
      </c>
      <c r="E937" s="26" t="str">
        <f aca="false">'Source - Inventory'!L927</f>
        <v>WL-02630</v>
      </c>
      <c r="F937" s="26" t="str">
        <f aca="false">'Source - Inventory'!M927</f>
        <v>Susan Snow</v>
      </c>
      <c r="G937" s="26" t="n">
        <f aca="false">'Source - Inventory'!E927</f>
        <v>24</v>
      </c>
      <c r="H937" s="28" t="n">
        <f aca="false">'Source - Inventory'!O927</f>
        <v>27.3</v>
      </c>
      <c r="I937" s="28" t="n">
        <f aca="false">IF(D937="OCCUPIED",ROUNDUP(H937,0),"")</f>
        <v>28</v>
      </c>
      <c r="J937" s="28" t="n">
        <f aca="false">IF(D937="OCCUPIED",MAX(G937,I937),"")</f>
        <v>28</v>
      </c>
      <c r="K937" s="28" t="n">
        <f aca="false">IF(D937&lt;&gt;"OCCUPIED","",IF(C937="COVERED",Covered_Rate,Open_Rate))</f>
        <v>7.55</v>
      </c>
      <c r="L937" s="39" t="n">
        <f aca="false">IF(D937="OCCUPIED",J937*K937,"")</f>
        <v>211.4</v>
      </c>
      <c r="M937" s="26" t="n">
        <f aca="false">IF(D937&lt;&gt;"OCCUPIED","",COUNTIFS('Source - Billing Aug26'!$E$5:$E$773,A937,'Source - Billing Aug26'!$B$5:$B$773,Billing_Month,'Source - Billing Aug26'!$H$5:$H$773,"MONTHLY_MOORAGE"))</f>
        <v>0</v>
      </c>
      <c r="N937" s="28" t="str">
        <f aca="false">IF(M937=0,"",SUMIFS('Source - Billing Aug26'!$I$5:$I$773,'Source - Billing Aug26'!$E$5:$E$773,A937,'Source - Billing Aug26'!$B$5:$B$773,Billing_Month,'Source - Billing Aug26'!$H$5:$H$773,"MONTHLY_MOORAGE"))</f>
        <v/>
      </c>
      <c r="O937" s="28" t="str">
        <f aca="false">IF(M937=0,"",SUMIFS('Source - Billing Aug26'!$L$5:$L$773,'Source - Billing Aug26'!$E$5:$E$773,A937,'Source - Billing Aug26'!$B$5:$B$773,Billing_Month,'Source - Billing Aug26'!$H$5:$H$773,"MONTHLY_MOORAGE"))</f>
        <v/>
      </c>
      <c r="P937" s="39" t="n">
        <f aca="false">IF(D937&lt;&gt;"OCCUPIED","",SUMIFS('Source - Billing Aug26'!$M$5:$M$773,'Source - Billing Aug26'!$E$5:$E$773,A937,'Source - Billing Aug26'!$B$5:$B$773,Billing_Month,'Source - Billing Aug26'!$H$5:$H$773,"MONTHLY_MOORAGE"))</f>
        <v>0</v>
      </c>
      <c r="Q937" s="39" t="n">
        <f aca="false">IF(D937&lt;&gt;"OCCUPIED","",P937-L937)</f>
        <v>-211.4</v>
      </c>
      <c r="R937" s="26" t="str">
        <f aca="false">IF(D937&lt;&gt;"OCCUPIED","OUT OF SCOPE",IF(M937=0,"MISSING AUGUST BILL",IF(M937&gt;1,"DUPLICATE BILL",IF(ABS(Q937)&lt;0.01,"MATCH",IF(Q937&gt;0,"OVERBILLED","UNDERBILLED")))))</f>
        <v>MISSING AUGUST BILL</v>
      </c>
      <c r="S937" s="26" t="str">
        <f aca="false">IF(M937=0,"",IFERROR(INDEX('Source - Billing Aug26'!$C$5:$C$773,MATCH(A937,'Source - Billing Aug26'!$E$5:$E$773,0)),""))</f>
        <v/>
      </c>
    </row>
    <row r="938" customFormat="false" ht="15" hidden="false" customHeight="true" outlineLevel="0" collapsed="false">
      <c r="A938" s="26" t="str">
        <f aca="false">'Source - Inventory'!A928</f>
        <v>GW-0823</v>
      </c>
      <c r="B938" s="26" t="str">
        <f aca="false">'Source - Inventory'!B928</f>
        <v>Gullwing</v>
      </c>
      <c r="C938" s="26" t="str">
        <f aca="false">'Source - Inventory'!G928</f>
        <v>OPEN</v>
      </c>
      <c r="D938" s="26" t="str">
        <f aca="false">'Source - Inventory'!J928</f>
        <v>OCCUPIED</v>
      </c>
      <c r="E938" s="26" t="str">
        <f aca="false">'Source - Inventory'!L928</f>
        <v>WL-01825</v>
      </c>
      <c r="F938" s="26" t="str">
        <f aca="false">'Source - Inventory'!M928</f>
        <v>Charles Krause</v>
      </c>
      <c r="G938" s="26" t="n">
        <f aca="false">'Source - Inventory'!E928</f>
        <v>60</v>
      </c>
      <c r="H938" s="28" t="n">
        <f aca="false">'Source - Inventory'!O928</f>
        <v>29.8</v>
      </c>
      <c r="I938" s="28" t="n">
        <f aca="false">IF(D938="OCCUPIED",ROUNDUP(H938,0),"")</f>
        <v>30</v>
      </c>
      <c r="J938" s="28" t="n">
        <f aca="false">IF(D938="OCCUPIED",MAX(G938,I938),"")</f>
        <v>60</v>
      </c>
      <c r="K938" s="28" t="n">
        <f aca="false">IF(D938&lt;&gt;"OCCUPIED","",IF(C938="COVERED",Covered_Rate,Open_Rate))</f>
        <v>7.55</v>
      </c>
      <c r="L938" s="39" t="n">
        <f aca="false">IF(D938="OCCUPIED",J938*K938,"")</f>
        <v>453</v>
      </c>
      <c r="M938" s="26" t="n">
        <f aca="false">IF(D938&lt;&gt;"OCCUPIED","",COUNTIFS('Source - Billing Aug26'!$E$5:$E$773,A938,'Source - Billing Aug26'!$B$5:$B$773,Billing_Month,'Source - Billing Aug26'!$H$5:$H$773,"MONTHLY_MOORAGE"))</f>
        <v>0</v>
      </c>
      <c r="N938" s="28" t="str">
        <f aca="false">IF(M938=0,"",SUMIFS('Source - Billing Aug26'!$I$5:$I$773,'Source - Billing Aug26'!$E$5:$E$773,A938,'Source - Billing Aug26'!$B$5:$B$773,Billing_Month,'Source - Billing Aug26'!$H$5:$H$773,"MONTHLY_MOORAGE"))</f>
        <v/>
      </c>
      <c r="O938" s="28" t="str">
        <f aca="false">IF(M938=0,"",SUMIFS('Source - Billing Aug26'!$L$5:$L$773,'Source - Billing Aug26'!$E$5:$E$773,A938,'Source - Billing Aug26'!$B$5:$B$773,Billing_Month,'Source - Billing Aug26'!$H$5:$H$773,"MONTHLY_MOORAGE"))</f>
        <v/>
      </c>
      <c r="P938" s="39" t="n">
        <f aca="false">IF(D938&lt;&gt;"OCCUPIED","",SUMIFS('Source - Billing Aug26'!$M$5:$M$773,'Source - Billing Aug26'!$E$5:$E$773,A938,'Source - Billing Aug26'!$B$5:$B$773,Billing_Month,'Source - Billing Aug26'!$H$5:$H$773,"MONTHLY_MOORAGE"))</f>
        <v>0</v>
      </c>
      <c r="Q938" s="39" t="n">
        <f aca="false">IF(D938&lt;&gt;"OCCUPIED","",P938-L938)</f>
        <v>-453</v>
      </c>
      <c r="R938" s="26" t="str">
        <f aca="false">IF(D938&lt;&gt;"OCCUPIED","OUT OF SCOPE",IF(M938=0,"MISSING AUGUST BILL",IF(M938&gt;1,"DUPLICATE BILL",IF(ABS(Q938)&lt;0.01,"MATCH",IF(Q938&gt;0,"OVERBILLED","UNDERBILLED")))))</f>
        <v>MISSING AUGUST BILL</v>
      </c>
      <c r="S938" s="26" t="str">
        <f aca="false">IF(M938=0,"",IFERROR(INDEX('Source - Billing Aug26'!$C$5:$C$773,MATCH(A938,'Source - Billing Aug26'!$E$5:$E$773,0)),""))</f>
        <v/>
      </c>
    </row>
    <row r="939" customFormat="false" ht="15" hidden="false" customHeight="true" outlineLevel="0" collapsed="false">
      <c r="A939" s="26" t="str">
        <f aca="false">'Source - Inventory'!A929</f>
        <v>GW-0901</v>
      </c>
      <c r="B939" s="26" t="str">
        <f aca="false">'Source - Inventory'!B929</f>
        <v>Gullwing</v>
      </c>
      <c r="C939" s="26" t="str">
        <f aca="false">'Source - Inventory'!G929</f>
        <v>OPEN</v>
      </c>
      <c r="D939" s="26" t="str">
        <f aca="false">'Source - Inventory'!J929</f>
        <v>OCCUPIED</v>
      </c>
      <c r="E939" s="26" t="str">
        <f aca="false">'Source - Inventory'!L929</f>
        <v>WL-03757</v>
      </c>
      <c r="F939" s="26" t="str">
        <f aca="false">'Source - Inventory'!M929</f>
        <v>Stephanie Webb</v>
      </c>
      <c r="G939" s="26" t="n">
        <f aca="false">'Source - Inventory'!E929</f>
        <v>24</v>
      </c>
      <c r="H939" s="28" t="n">
        <f aca="false">'Source - Inventory'!O929</f>
        <v>45.8</v>
      </c>
      <c r="I939" s="28" t="n">
        <f aca="false">IF(D939="OCCUPIED",ROUNDUP(H939,0),"")</f>
        <v>46</v>
      </c>
      <c r="J939" s="28" t="n">
        <f aca="false">IF(D939="OCCUPIED",MAX(G939,I939),"")</f>
        <v>46</v>
      </c>
      <c r="K939" s="28" t="n">
        <f aca="false">IF(D939&lt;&gt;"OCCUPIED","",IF(C939="COVERED",Covered_Rate,Open_Rate))</f>
        <v>7.55</v>
      </c>
      <c r="L939" s="39" t="n">
        <f aca="false">IF(D939="OCCUPIED",J939*K939,"")</f>
        <v>347.3</v>
      </c>
      <c r="M939" s="26" t="n">
        <f aca="false">IF(D939&lt;&gt;"OCCUPIED","",COUNTIFS('Source - Billing Aug26'!$E$5:$E$773,A939,'Source - Billing Aug26'!$B$5:$B$773,Billing_Month,'Source - Billing Aug26'!$H$5:$H$773,"MONTHLY_MOORAGE"))</f>
        <v>0</v>
      </c>
      <c r="N939" s="28" t="str">
        <f aca="false">IF(M939=0,"",SUMIFS('Source - Billing Aug26'!$I$5:$I$773,'Source - Billing Aug26'!$E$5:$E$773,A939,'Source - Billing Aug26'!$B$5:$B$773,Billing_Month,'Source - Billing Aug26'!$H$5:$H$773,"MONTHLY_MOORAGE"))</f>
        <v/>
      </c>
      <c r="O939" s="28" t="str">
        <f aca="false">IF(M939=0,"",SUMIFS('Source - Billing Aug26'!$L$5:$L$773,'Source - Billing Aug26'!$E$5:$E$773,A939,'Source - Billing Aug26'!$B$5:$B$773,Billing_Month,'Source - Billing Aug26'!$H$5:$H$773,"MONTHLY_MOORAGE"))</f>
        <v/>
      </c>
      <c r="P939" s="39" t="n">
        <f aca="false">IF(D939&lt;&gt;"OCCUPIED","",SUMIFS('Source - Billing Aug26'!$M$5:$M$773,'Source - Billing Aug26'!$E$5:$E$773,A939,'Source - Billing Aug26'!$B$5:$B$773,Billing_Month,'Source - Billing Aug26'!$H$5:$H$773,"MONTHLY_MOORAGE"))</f>
        <v>0</v>
      </c>
      <c r="Q939" s="39" t="n">
        <f aca="false">IF(D939&lt;&gt;"OCCUPIED","",P939-L939)</f>
        <v>-347.3</v>
      </c>
      <c r="R939" s="26" t="str">
        <f aca="false">IF(D939&lt;&gt;"OCCUPIED","OUT OF SCOPE",IF(M939=0,"MISSING AUGUST BILL",IF(M939&gt;1,"DUPLICATE BILL",IF(ABS(Q939)&lt;0.01,"MATCH",IF(Q939&gt;0,"OVERBILLED","UNDERBILLED")))))</f>
        <v>MISSING AUGUST BILL</v>
      </c>
      <c r="S939" s="26" t="str">
        <f aca="false">IF(M939=0,"",IFERROR(INDEX('Source - Billing Aug26'!$C$5:$C$773,MATCH(A939,'Source - Billing Aug26'!$E$5:$E$773,0)),""))</f>
        <v/>
      </c>
    </row>
    <row r="940" customFormat="false" ht="15" hidden="false" customHeight="true" outlineLevel="0" collapsed="false">
      <c r="A940" s="26" t="str">
        <f aca="false">'Source - Inventory'!A930</f>
        <v>GW-0902</v>
      </c>
      <c r="B940" s="26" t="str">
        <f aca="false">'Source - Inventory'!B930</f>
        <v>Gullwing</v>
      </c>
      <c r="C940" s="26" t="str">
        <f aca="false">'Source - Inventory'!G930</f>
        <v>OPEN</v>
      </c>
      <c r="D940" s="26" t="str">
        <f aca="false">'Source - Inventory'!J930</f>
        <v>OCCUPIED</v>
      </c>
      <c r="E940" s="26" t="str">
        <f aca="false">'Source - Inventory'!L930</f>
        <v>WL-02131</v>
      </c>
      <c r="F940" s="26" t="str">
        <f aca="false">'Source - Inventory'!M930</f>
        <v>Richard Thompson</v>
      </c>
      <c r="G940" s="26" t="n">
        <f aca="false">'Source - Inventory'!E930</f>
        <v>36</v>
      </c>
      <c r="H940" s="28" t="n">
        <f aca="false">'Source - Inventory'!O930</f>
        <v>59.7</v>
      </c>
      <c r="I940" s="28" t="n">
        <f aca="false">IF(D940="OCCUPIED",ROUNDUP(H940,0),"")</f>
        <v>60</v>
      </c>
      <c r="J940" s="28" t="n">
        <f aca="false">IF(D940="OCCUPIED",MAX(G940,I940),"")</f>
        <v>60</v>
      </c>
      <c r="K940" s="28" t="n">
        <f aca="false">IF(D940&lt;&gt;"OCCUPIED","",IF(C940="COVERED",Covered_Rate,Open_Rate))</f>
        <v>7.55</v>
      </c>
      <c r="L940" s="39" t="n">
        <f aca="false">IF(D940="OCCUPIED",J940*K940,"")</f>
        <v>453</v>
      </c>
      <c r="M940" s="26" t="n">
        <f aca="false">IF(D940&lt;&gt;"OCCUPIED","",COUNTIFS('Source - Billing Aug26'!$E$5:$E$773,A940,'Source - Billing Aug26'!$B$5:$B$773,Billing_Month,'Source - Billing Aug26'!$H$5:$H$773,"MONTHLY_MOORAGE"))</f>
        <v>0</v>
      </c>
      <c r="N940" s="28" t="str">
        <f aca="false">IF(M940=0,"",SUMIFS('Source - Billing Aug26'!$I$5:$I$773,'Source - Billing Aug26'!$E$5:$E$773,A940,'Source - Billing Aug26'!$B$5:$B$773,Billing_Month,'Source - Billing Aug26'!$H$5:$H$773,"MONTHLY_MOORAGE"))</f>
        <v/>
      </c>
      <c r="O940" s="28" t="str">
        <f aca="false">IF(M940=0,"",SUMIFS('Source - Billing Aug26'!$L$5:$L$773,'Source - Billing Aug26'!$E$5:$E$773,A940,'Source - Billing Aug26'!$B$5:$B$773,Billing_Month,'Source - Billing Aug26'!$H$5:$H$773,"MONTHLY_MOORAGE"))</f>
        <v/>
      </c>
      <c r="P940" s="39" t="n">
        <f aca="false">IF(D940&lt;&gt;"OCCUPIED","",SUMIFS('Source - Billing Aug26'!$M$5:$M$773,'Source - Billing Aug26'!$E$5:$E$773,A940,'Source - Billing Aug26'!$B$5:$B$773,Billing_Month,'Source - Billing Aug26'!$H$5:$H$773,"MONTHLY_MOORAGE"))</f>
        <v>0</v>
      </c>
      <c r="Q940" s="39" t="n">
        <f aca="false">IF(D940&lt;&gt;"OCCUPIED","",P940-L940)</f>
        <v>-453</v>
      </c>
      <c r="R940" s="26" t="str">
        <f aca="false">IF(D940&lt;&gt;"OCCUPIED","OUT OF SCOPE",IF(M940=0,"MISSING AUGUST BILL",IF(M940&gt;1,"DUPLICATE BILL",IF(ABS(Q940)&lt;0.01,"MATCH",IF(Q940&gt;0,"OVERBILLED","UNDERBILLED")))))</f>
        <v>MISSING AUGUST BILL</v>
      </c>
      <c r="S940" s="26" t="str">
        <f aca="false">IF(M940=0,"",IFERROR(INDEX('Source - Billing Aug26'!$C$5:$C$773,MATCH(A940,'Source - Billing Aug26'!$E$5:$E$773,0)),""))</f>
        <v/>
      </c>
    </row>
    <row r="941" customFormat="false" ht="15" hidden="false" customHeight="true" outlineLevel="0" collapsed="false">
      <c r="A941" s="26" t="str">
        <f aca="false">'Source - Inventory'!A931</f>
        <v>GW-0903</v>
      </c>
      <c r="B941" s="26" t="str">
        <f aca="false">'Source - Inventory'!B931</f>
        <v>Gullwing</v>
      </c>
      <c r="C941" s="26" t="str">
        <f aca="false">'Source - Inventory'!G931</f>
        <v>OPEN</v>
      </c>
      <c r="D941" s="26" t="str">
        <f aca="false">'Source - Inventory'!J931</f>
        <v>OCCUPIED</v>
      </c>
      <c r="E941" s="26" t="str">
        <f aca="false">'Source - Inventory'!L931</f>
        <v>WL-03429</v>
      </c>
      <c r="F941" s="26" t="str">
        <f aca="false">'Source - Inventory'!M931</f>
        <v>Daniel Perez</v>
      </c>
      <c r="G941" s="26" t="n">
        <f aca="false">'Source - Inventory'!E931</f>
        <v>36</v>
      </c>
      <c r="H941" s="28" t="n">
        <f aca="false">'Source - Inventory'!O931</f>
        <v>59.9</v>
      </c>
      <c r="I941" s="28" t="n">
        <f aca="false">IF(D941="OCCUPIED",ROUNDUP(H941,0),"")</f>
        <v>60</v>
      </c>
      <c r="J941" s="28" t="n">
        <f aca="false">IF(D941="OCCUPIED",MAX(G941,I941),"")</f>
        <v>60</v>
      </c>
      <c r="K941" s="28" t="n">
        <f aca="false">IF(D941&lt;&gt;"OCCUPIED","",IF(C941="COVERED",Covered_Rate,Open_Rate))</f>
        <v>7.55</v>
      </c>
      <c r="L941" s="39" t="n">
        <f aca="false">IF(D941="OCCUPIED",J941*K941,"")</f>
        <v>453</v>
      </c>
      <c r="M941" s="26" t="n">
        <f aca="false">IF(D941&lt;&gt;"OCCUPIED","",COUNTIFS('Source - Billing Aug26'!$E$5:$E$773,A941,'Source - Billing Aug26'!$B$5:$B$773,Billing_Month,'Source - Billing Aug26'!$H$5:$H$773,"MONTHLY_MOORAGE"))</f>
        <v>0</v>
      </c>
      <c r="N941" s="28" t="str">
        <f aca="false">IF(M941=0,"",SUMIFS('Source - Billing Aug26'!$I$5:$I$773,'Source - Billing Aug26'!$E$5:$E$773,A941,'Source - Billing Aug26'!$B$5:$B$773,Billing_Month,'Source - Billing Aug26'!$H$5:$H$773,"MONTHLY_MOORAGE"))</f>
        <v/>
      </c>
      <c r="O941" s="28" t="str">
        <f aca="false">IF(M941=0,"",SUMIFS('Source - Billing Aug26'!$L$5:$L$773,'Source - Billing Aug26'!$E$5:$E$773,A941,'Source - Billing Aug26'!$B$5:$B$773,Billing_Month,'Source - Billing Aug26'!$H$5:$H$773,"MONTHLY_MOORAGE"))</f>
        <v/>
      </c>
      <c r="P941" s="39" t="n">
        <f aca="false">IF(D941&lt;&gt;"OCCUPIED","",SUMIFS('Source - Billing Aug26'!$M$5:$M$773,'Source - Billing Aug26'!$E$5:$E$773,A941,'Source - Billing Aug26'!$B$5:$B$773,Billing_Month,'Source - Billing Aug26'!$H$5:$H$773,"MONTHLY_MOORAGE"))</f>
        <v>0</v>
      </c>
      <c r="Q941" s="39" t="n">
        <f aca="false">IF(D941&lt;&gt;"OCCUPIED","",P941-L941)</f>
        <v>-453</v>
      </c>
      <c r="R941" s="26" t="str">
        <f aca="false">IF(D941&lt;&gt;"OCCUPIED","OUT OF SCOPE",IF(M941=0,"MISSING AUGUST BILL",IF(M941&gt;1,"DUPLICATE BILL",IF(ABS(Q941)&lt;0.01,"MATCH",IF(Q941&gt;0,"OVERBILLED","UNDERBILLED")))))</f>
        <v>MISSING AUGUST BILL</v>
      </c>
      <c r="S941" s="26" t="str">
        <f aca="false">IF(M941=0,"",IFERROR(INDEX('Source - Billing Aug26'!$C$5:$C$773,MATCH(A941,'Source - Billing Aug26'!$E$5:$E$773,0)),""))</f>
        <v/>
      </c>
    </row>
    <row r="942" customFormat="false" ht="15" hidden="false" customHeight="true" outlineLevel="0" collapsed="false">
      <c r="A942" s="26" t="str">
        <f aca="false">'Source - Inventory'!A932</f>
        <v>GW-0904</v>
      </c>
      <c r="B942" s="26" t="str">
        <f aca="false">'Source - Inventory'!B932</f>
        <v>Gullwing</v>
      </c>
      <c r="C942" s="26" t="str">
        <f aca="false">'Source - Inventory'!G932</f>
        <v>OPEN</v>
      </c>
      <c r="D942" s="26" t="str">
        <f aca="false">'Source - Inventory'!J932</f>
        <v>OCCUPIED</v>
      </c>
      <c r="E942" s="26" t="str">
        <f aca="false">'Source - Inventory'!L932</f>
        <v>WL-02021</v>
      </c>
      <c r="F942" s="26" t="str">
        <f aca="false">'Source - Inventory'!M932</f>
        <v>Andrew Medina</v>
      </c>
      <c r="G942" s="26" t="n">
        <f aca="false">'Source - Inventory'!E932</f>
        <v>32</v>
      </c>
      <c r="H942" s="28" t="n">
        <f aca="false">'Source - Inventory'!O932</f>
        <v>49.7</v>
      </c>
      <c r="I942" s="28" t="n">
        <f aca="false">IF(D942="OCCUPIED",ROUNDUP(H942,0),"")</f>
        <v>50</v>
      </c>
      <c r="J942" s="28" t="n">
        <f aca="false">IF(D942="OCCUPIED",MAX(G942,I942),"")</f>
        <v>50</v>
      </c>
      <c r="K942" s="28" t="n">
        <f aca="false">IF(D942&lt;&gt;"OCCUPIED","",IF(C942="COVERED",Covered_Rate,Open_Rate))</f>
        <v>7.55</v>
      </c>
      <c r="L942" s="39" t="n">
        <f aca="false">IF(D942="OCCUPIED",J942*K942,"")</f>
        <v>377.5</v>
      </c>
      <c r="M942" s="26" t="n">
        <f aca="false">IF(D942&lt;&gt;"OCCUPIED","",COUNTIFS('Source - Billing Aug26'!$E$5:$E$773,A942,'Source - Billing Aug26'!$B$5:$B$773,Billing_Month,'Source - Billing Aug26'!$H$5:$H$773,"MONTHLY_MOORAGE"))</f>
        <v>0</v>
      </c>
      <c r="N942" s="28" t="str">
        <f aca="false">IF(M942=0,"",SUMIFS('Source - Billing Aug26'!$I$5:$I$773,'Source - Billing Aug26'!$E$5:$E$773,A942,'Source - Billing Aug26'!$B$5:$B$773,Billing_Month,'Source - Billing Aug26'!$H$5:$H$773,"MONTHLY_MOORAGE"))</f>
        <v/>
      </c>
      <c r="O942" s="28" t="str">
        <f aca="false">IF(M942=0,"",SUMIFS('Source - Billing Aug26'!$L$5:$L$773,'Source - Billing Aug26'!$E$5:$E$773,A942,'Source - Billing Aug26'!$B$5:$B$773,Billing_Month,'Source - Billing Aug26'!$H$5:$H$773,"MONTHLY_MOORAGE"))</f>
        <v/>
      </c>
      <c r="P942" s="39" t="n">
        <f aca="false">IF(D942&lt;&gt;"OCCUPIED","",SUMIFS('Source - Billing Aug26'!$M$5:$M$773,'Source - Billing Aug26'!$E$5:$E$773,A942,'Source - Billing Aug26'!$B$5:$B$773,Billing_Month,'Source - Billing Aug26'!$H$5:$H$773,"MONTHLY_MOORAGE"))</f>
        <v>0</v>
      </c>
      <c r="Q942" s="39" t="n">
        <f aca="false">IF(D942&lt;&gt;"OCCUPIED","",P942-L942)</f>
        <v>-377.5</v>
      </c>
      <c r="R942" s="26" t="str">
        <f aca="false">IF(D942&lt;&gt;"OCCUPIED","OUT OF SCOPE",IF(M942=0,"MISSING AUGUST BILL",IF(M942&gt;1,"DUPLICATE BILL",IF(ABS(Q942)&lt;0.01,"MATCH",IF(Q942&gt;0,"OVERBILLED","UNDERBILLED")))))</f>
        <v>MISSING AUGUST BILL</v>
      </c>
      <c r="S942" s="26" t="str">
        <f aca="false">IF(M942=0,"",IFERROR(INDEX('Source - Billing Aug26'!$C$5:$C$773,MATCH(A942,'Source - Billing Aug26'!$E$5:$E$773,0)),""))</f>
        <v/>
      </c>
    </row>
    <row r="943" customFormat="false" ht="15" hidden="false" customHeight="true" outlineLevel="0" collapsed="false">
      <c r="A943" s="26" t="str">
        <f aca="false">'Source - Inventory'!A933</f>
        <v>GW-0905</v>
      </c>
      <c r="B943" s="26" t="str">
        <f aca="false">'Source - Inventory'!B933</f>
        <v>Gullwing</v>
      </c>
      <c r="C943" s="26" t="str">
        <f aca="false">'Source - Inventory'!G933</f>
        <v>OPEN</v>
      </c>
      <c r="D943" s="26" t="str">
        <f aca="false">'Source - Inventory'!J933</f>
        <v>OCCUPIED</v>
      </c>
      <c r="E943" s="26" t="str">
        <f aca="false">'Source - Inventory'!L933</f>
        <v>WL-02101</v>
      </c>
      <c r="F943" s="26" t="str">
        <f aca="false">'Source - Inventory'!M933</f>
        <v>David Green</v>
      </c>
      <c r="G943" s="26" t="n">
        <f aca="false">'Source - Inventory'!E933</f>
        <v>50</v>
      </c>
      <c r="H943" s="28" t="n">
        <f aca="false">'Source - Inventory'!O933</f>
        <v>38.9</v>
      </c>
      <c r="I943" s="28" t="n">
        <f aca="false">IF(D943="OCCUPIED",ROUNDUP(H943,0),"")</f>
        <v>39</v>
      </c>
      <c r="J943" s="28" t="n">
        <f aca="false">IF(D943="OCCUPIED",MAX(G943,I943),"")</f>
        <v>50</v>
      </c>
      <c r="K943" s="28" t="n">
        <f aca="false">IF(D943&lt;&gt;"OCCUPIED","",IF(C943="COVERED",Covered_Rate,Open_Rate))</f>
        <v>7.55</v>
      </c>
      <c r="L943" s="39" t="n">
        <f aca="false">IF(D943="OCCUPIED",J943*K943,"")</f>
        <v>377.5</v>
      </c>
      <c r="M943" s="26" t="n">
        <f aca="false">IF(D943&lt;&gt;"OCCUPIED","",COUNTIFS('Source - Billing Aug26'!$E$5:$E$773,A943,'Source - Billing Aug26'!$B$5:$B$773,Billing_Month,'Source - Billing Aug26'!$H$5:$H$773,"MONTHLY_MOORAGE"))</f>
        <v>0</v>
      </c>
      <c r="N943" s="28" t="str">
        <f aca="false">IF(M943=0,"",SUMIFS('Source - Billing Aug26'!$I$5:$I$773,'Source - Billing Aug26'!$E$5:$E$773,A943,'Source - Billing Aug26'!$B$5:$B$773,Billing_Month,'Source - Billing Aug26'!$H$5:$H$773,"MONTHLY_MOORAGE"))</f>
        <v/>
      </c>
      <c r="O943" s="28" t="str">
        <f aca="false">IF(M943=0,"",SUMIFS('Source - Billing Aug26'!$L$5:$L$773,'Source - Billing Aug26'!$E$5:$E$773,A943,'Source - Billing Aug26'!$B$5:$B$773,Billing_Month,'Source - Billing Aug26'!$H$5:$H$773,"MONTHLY_MOORAGE"))</f>
        <v/>
      </c>
      <c r="P943" s="39" t="n">
        <f aca="false">IF(D943&lt;&gt;"OCCUPIED","",SUMIFS('Source - Billing Aug26'!$M$5:$M$773,'Source - Billing Aug26'!$E$5:$E$773,A943,'Source - Billing Aug26'!$B$5:$B$773,Billing_Month,'Source - Billing Aug26'!$H$5:$H$773,"MONTHLY_MOORAGE"))</f>
        <v>0</v>
      </c>
      <c r="Q943" s="39" t="n">
        <f aca="false">IF(D943&lt;&gt;"OCCUPIED","",P943-L943)</f>
        <v>-377.5</v>
      </c>
      <c r="R943" s="26" t="str">
        <f aca="false">IF(D943&lt;&gt;"OCCUPIED","OUT OF SCOPE",IF(M943=0,"MISSING AUGUST BILL",IF(M943&gt;1,"DUPLICATE BILL",IF(ABS(Q943)&lt;0.01,"MATCH",IF(Q943&gt;0,"OVERBILLED","UNDERBILLED")))))</f>
        <v>MISSING AUGUST BILL</v>
      </c>
      <c r="S943" s="26" t="str">
        <f aca="false">IF(M943=0,"",IFERROR(INDEX('Source - Billing Aug26'!$C$5:$C$773,MATCH(A943,'Source - Billing Aug26'!$E$5:$E$773,0)),""))</f>
        <v/>
      </c>
    </row>
    <row r="944" customFormat="false" ht="15" hidden="false" customHeight="true" outlineLevel="0" collapsed="false">
      <c r="A944" s="26" t="str">
        <f aca="false">'Source - Inventory'!A934</f>
        <v>GW-0906</v>
      </c>
      <c r="B944" s="26" t="str">
        <f aca="false">'Source - Inventory'!B934</f>
        <v>Gullwing</v>
      </c>
      <c r="C944" s="26" t="str">
        <f aca="false">'Source - Inventory'!G934</f>
        <v>OPEN</v>
      </c>
      <c r="D944" s="26" t="str">
        <f aca="false">'Source - Inventory'!J934</f>
        <v>OCCUPIED</v>
      </c>
      <c r="E944" s="26" t="str">
        <f aca="false">'Source - Inventory'!L934</f>
        <v>WL-01794</v>
      </c>
      <c r="F944" s="26" t="str">
        <f aca="false">'Source - Inventory'!M934</f>
        <v>Holly Thomas</v>
      </c>
      <c r="G944" s="26" t="n">
        <f aca="false">'Source - Inventory'!E934</f>
        <v>45</v>
      </c>
      <c r="H944" s="28" t="n">
        <f aca="false">'Source - Inventory'!O934</f>
        <v>53.3</v>
      </c>
      <c r="I944" s="28" t="n">
        <f aca="false">IF(D944="OCCUPIED",ROUNDUP(H944,0),"")</f>
        <v>54</v>
      </c>
      <c r="J944" s="28" t="n">
        <f aca="false">IF(D944="OCCUPIED",MAX(G944,I944),"")</f>
        <v>54</v>
      </c>
      <c r="K944" s="28" t="n">
        <f aca="false">IF(D944&lt;&gt;"OCCUPIED","",IF(C944="COVERED",Covered_Rate,Open_Rate))</f>
        <v>7.55</v>
      </c>
      <c r="L944" s="39" t="n">
        <f aca="false">IF(D944="OCCUPIED",J944*K944,"")</f>
        <v>407.7</v>
      </c>
      <c r="M944" s="26" t="n">
        <f aca="false">IF(D944&lt;&gt;"OCCUPIED","",COUNTIFS('Source - Billing Aug26'!$E$5:$E$773,A944,'Source - Billing Aug26'!$B$5:$B$773,Billing_Month,'Source - Billing Aug26'!$H$5:$H$773,"MONTHLY_MOORAGE"))</f>
        <v>0</v>
      </c>
      <c r="N944" s="28" t="str">
        <f aca="false">IF(M944=0,"",SUMIFS('Source - Billing Aug26'!$I$5:$I$773,'Source - Billing Aug26'!$E$5:$E$773,A944,'Source - Billing Aug26'!$B$5:$B$773,Billing_Month,'Source - Billing Aug26'!$H$5:$H$773,"MONTHLY_MOORAGE"))</f>
        <v/>
      </c>
      <c r="O944" s="28" t="str">
        <f aca="false">IF(M944=0,"",SUMIFS('Source - Billing Aug26'!$L$5:$L$773,'Source - Billing Aug26'!$E$5:$E$773,A944,'Source - Billing Aug26'!$B$5:$B$773,Billing_Month,'Source - Billing Aug26'!$H$5:$H$773,"MONTHLY_MOORAGE"))</f>
        <v/>
      </c>
      <c r="P944" s="39" t="n">
        <f aca="false">IF(D944&lt;&gt;"OCCUPIED","",SUMIFS('Source - Billing Aug26'!$M$5:$M$773,'Source - Billing Aug26'!$E$5:$E$773,A944,'Source - Billing Aug26'!$B$5:$B$773,Billing_Month,'Source - Billing Aug26'!$H$5:$H$773,"MONTHLY_MOORAGE"))</f>
        <v>0</v>
      </c>
      <c r="Q944" s="39" t="n">
        <f aca="false">IF(D944&lt;&gt;"OCCUPIED","",P944-L944)</f>
        <v>-407.7</v>
      </c>
      <c r="R944" s="26" t="str">
        <f aca="false">IF(D944&lt;&gt;"OCCUPIED","OUT OF SCOPE",IF(M944=0,"MISSING AUGUST BILL",IF(M944&gt;1,"DUPLICATE BILL",IF(ABS(Q944)&lt;0.01,"MATCH",IF(Q944&gt;0,"OVERBILLED","UNDERBILLED")))))</f>
        <v>MISSING AUGUST BILL</v>
      </c>
      <c r="S944" s="26" t="str">
        <f aca="false">IF(M944=0,"",IFERROR(INDEX('Source - Billing Aug26'!$C$5:$C$773,MATCH(A944,'Source - Billing Aug26'!$E$5:$E$773,0)),""))</f>
        <v/>
      </c>
    </row>
    <row r="945" customFormat="false" ht="15" hidden="false" customHeight="true" outlineLevel="0" collapsed="false">
      <c r="A945" s="26" t="str">
        <f aca="false">'Source - Inventory'!A935</f>
        <v>GW-0907</v>
      </c>
      <c r="B945" s="26" t="str">
        <f aca="false">'Source - Inventory'!B935</f>
        <v>Gullwing</v>
      </c>
      <c r="C945" s="26" t="str">
        <f aca="false">'Source - Inventory'!G935</f>
        <v>OPEN</v>
      </c>
      <c r="D945" s="26" t="str">
        <f aca="false">'Source - Inventory'!J935</f>
        <v>OCCUPIED</v>
      </c>
      <c r="E945" s="26" t="str">
        <f aca="false">'Source - Inventory'!L935</f>
        <v>WL-02365</v>
      </c>
      <c r="F945" s="26" t="str">
        <f aca="false">'Source - Inventory'!M935</f>
        <v>Sophia Williams</v>
      </c>
      <c r="G945" s="26" t="n">
        <f aca="false">'Source - Inventory'!E935</f>
        <v>45</v>
      </c>
      <c r="H945" s="28" t="n">
        <f aca="false">'Source - Inventory'!O935</f>
        <v>25.5</v>
      </c>
      <c r="I945" s="28" t="n">
        <f aca="false">IF(D945="OCCUPIED",ROUNDUP(H945,0),"")</f>
        <v>26</v>
      </c>
      <c r="J945" s="28" t="n">
        <f aca="false">IF(D945="OCCUPIED",MAX(G945,I945),"")</f>
        <v>45</v>
      </c>
      <c r="K945" s="28" t="n">
        <f aca="false">IF(D945&lt;&gt;"OCCUPIED","",IF(C945="COVERED",Covered_Rate,Open_Rate))</f>
        <v>7.55</v>
      </c>
      <c r="L945" s="39" t="n">
        <f aca="false">IF(D945="OCCUPIED",J945*K945,"")</f>
        <v>339.75</v>
      </c>
      <c r="M945" s="26" t="n">
        <f aca="false">IF(D945&lt;&gt;"OCCUPIED","",COUNTIFS('Source - Billing Aug26'!$E$5:$E$773,A945,'Source - Billing Aug26'!$B$5:$B$773,Billing_Month,'Source - Billing Aug26'!$H$5:$H$773,"MONTHLY_MOORAGE"))</f>
        <v>0</v>
      </c>
      <c r="N945" s="28" t="str">
        <f aca="false">IF(M945=0,"",SUMIFS('Source - Billing Aug26'!$I$5:$I$773,'Source - Billing Aug26'!$E$5:$E$773,A945,'Source - Billing Aug26'!$B$5:$B$773,Billing_Month,'Source - Billing Aug26'!$H$5:$H$773,"MONTHLY_MOORAGE"))</f>
        <v/>
      </c>
      <c r="O945" s="28" t="str">
        <f aca="false">IF(M945=0,"",SUMIFS('Source - Billing Aug26'!$L$5:$L$773,'Source - Billing Aug26'!$E$5:$E$773,A945,'Source - Billing Aug26'!$B$5:$B$773,Billing_Month,'Source - Billing Aug26'!$H$5:$H$773,"MONTHLY_MOORAGE"))</f>
        <v/>
      </c>
      <c r="P945" s="39" t="n">
        <f aca="false">IF(D945&lt;&gt;"OCCUPIED","",SUMIFS('Source - Billing Aug26'!$M$5:$M$773,'Source - Billing Aug26'!$E$5:$E$773,A945,'Source - Billing Aug26'!$B$5:$B$773,Billing_Month,'Source - Billing Aug26'!$H$5:$H$773,"MONTHLY_MOORAGE"))</f>
        <v>0</v>
      </c>
      <c r="Q945" s="39" t="n">
        <f aca="false">IF(D945&lt;&gt;"OCCUPIED","",P945-L945)</f>
        <v>-339.75</v>
      </c>
      <c r="R945" s="26" t="str">
        <f aca="false">IF(D945&lt;&gt;"OCCUPIED","OUT OF SCOPE",IF(M945=0,"MISSING AUGUST BILL",IF(M945&gt;1,"DUPLICATE BILL",IF(ABS(Q945)&lt;0.01,"MATCH",IF(Q945&gt;0,"OVERBILLED","UNDERBILLED")))))</f>
        <v>MISSING AUGUST BILL</v>
      </c>
      <c r="S945" s="26" t="str">
        <f aca="false">IF(M945=0,"",IFERROR(INDEX('Source - Billing Aug26'!$C$5:$C$773,MATCH(A945,'Source - Billing Aug26'!$E$5:$E$773,0)),""))</f>
        <v/>
      </c>
    </row>
    <row r="946" customFormat="false" ht="15" hidden="false" customHeight="true" outlineLevel="0" collapsed="false">
      <c r="A946" s="26" t="str">
        <f aca="false">'Source - Inventory'!A936</f>
        <v>GW-0908</v>
      </c>
      <c r="B946" s="26" t="str">
        <f aca="false">'Source - Inventory'!B936</f>
        <v>Gullwing</v>
      </c>
      <c r="C946" s="26" t="str">
        <f aca="false">'Source - Inventory'!G936</f>
        <v>OPEN</v>
      </c>
      <c r="D946" s="26" t="str">
        <f aca="false">'Source - Inventory'!J936</f>
        <v>OCCUPIED</v>
      </c>
      <c r="E946" s="26" t="str">
        <f aca="false">'Source - Inventory'!L936</f>
        <v>WL-01615</v>
      </c>
      <c r="F946" s="26" t="str">
        <f aca="false">'Source - Inventory'!M936</f>
        <v>Melissa Gaines</v>
      </c>
      <c r="G946" s="26" t="n">
        <f aca="false">'Source - Inventory'!E936</f>
        <v>24</v>
      </c>
      <c r="H946" s="28" t="n">
        <f aca="false">'Source - Inventory'!O936</f>
        <v>50.9</v>
      </c>
      <c r="I946" s="28" t="n">
        <f aca="false">IF(D946="OCCUPIED",ROUNDUP(H946,0),"")</f>
        <v>51</v>
      </c>
      <c r="J946" s="28" t="n">
        <f aca="false">IF(D946="OCCUPIED",MAX(G946,I946),"")</f>
        <v>51</v>
      </c>
      <c r="K946" s="28" t="n">
        <f aca="false">IF(D946&lt;&gt;"OCCUPIED","",IF(C946="COVERED",Covered_Rate,Open_Rate))</f>
        <v>7.55</v>
      </c>
      <c r="L946" s="39" t="n">
        <f aca="false">IF(D946="OCCUPIED",J946*K946,"")</f>
        <v>385.05</v>
      </c>
      <c r="M946" s="26" t="n">
        <f aca="false">IF(D946&lt;&gt;"OCCUPIED","",COUNTIFS('Source - Billing Aug26'!$E$5:$E$773,A946,'Source - Billing Aug26'!$B$5:$B$773,Billing_Month,'Source - Billing Aug26'!$H$5:$H$773,"MONTHLY_MOORAGE"))</f>
        <v>0</v>
      </c>
      <c r="N946" s="28" t="str">
        <f aca="false">IF(M946=0,"",SUMIFS('Source - Billing Aug26'!$I$5:$I$773,'Source - Billing Aug26'!$E$5:$E$773,A946,'Source - Billing Aug26'!$B$5:$B$773,Billing_Month,'Source - Billing Aug26'!$H$5:$H$773,"MONTHLY_MOORAGE"))</f>
        <v/>
      </c>
      <c r="O946" s="28" t="str">
        <f aca="false">IF(M946=0,"",SUMIFS('Source - Billing Aug26'!$L$5:$L$773,'Source - Billing Aug26'!$E$5:$E$773,A946,'Source - Billing Aug26'!$B$5:$B$773,Billing_Month,'Source - Billing Aug26'!$H$5:$H$773,"MONTHLY_MOORAGE"))</f>
        <v/>
      </c>
      <c r="P946" s="39" t="n">
        <f aca="false">IF(D946&lt;&gt;"OCCUPIED","",SUMIFS('Source - Billing Aug26'!$M$5:$M$773,'Source - Billing Aug26'!$E$5:$E$773,A946,'Source - Billing Aug26'!$B$5:$B$773,Billing_Month,'Source - Billing Aug26'!$H$5:$H$773,"MONTHLY_MOORAGE"))</f>
        <v>0</v>
      </c>
      <c r="Q946" s="39" t="n">
        <f aca="false">IF(D946&lt;&gt;"OCCUPIED","",P946-L946)</f>
        <v>-385.05</v>
      </c>
      <c r="R946" s="26" t="str">
        <f aca="false">IF(D946&lt;&gt;"OCCUPIED","OUT OF SCOPE",IF(M946=0,"MISSING AUGUST BILL",IF(M946&gt;1,"DUPLICATE BILL",IF(ABS(Q946)&lt;0.01,"MATCH",IF(Q946&gt;0,"OVERBILLED","UNDERBILLED")))))</f>
        <v>MISSING AUGUST BILL</v>
      </c>
      <c r="S946" s="26" t="str">
        <f aca="false">IF(M946=0,"",IFERROR(INDEX('Source - Billing Aug26'!$C$5:$C$773,MATCH(A946,'Source - Billing Aug26'!$E$5:$E$773,0)),""))</f>
        <v/>
      </c>
    </row>
    <row r="947" customFormat="false" ht="15" hidden="false" customHeight="true" outlineLevel="0" collapsed="false">
      <c r="A947" s="26" t="str">
        <f aca="false">'Source - Inventory'!A937</f>
        <v>GW-0909</v>
      </c>
      <c r="B947" s="26" t="str">
        <f aca="false">'Source - Inventory'!B937</f>
        <v>Gullwing</v>
      </c>
      <c r="C947" s="26" t="str">
        <f aca="false">'Source - Inventory'!G937</f>
        <v>OPEN</v>
      </c>
      <c r="D947" s="26" t="str">
        <f aca="false">'Source - Inventory'!J937</f>
        <v>OCCUPIED</v>
      </c>
      <c r="E947" s="26" t="str">
        <f aca="false">'Source - Inventory'!L937</f>
        <v>WL-01033</v>
      </c>
      <c r="F947" s="26" t="str">
        <f aca="false">'Source - Inventory'!M937</f>
        <v>Jodi Gonzalez</v>
      </c>
      <c r="G947" s="26" t="n">
        <f aca="false">'Source - Inventory'!E937</f>
        <v>40</v>
      </c>
      <c r="H947" s="28" t="n">
        <f aca="false">'Source - Inventory'!O937</f>
        <v>29</v>
      </c>
      <c r="I947" s="28" t="n">
        <f aca="false">IF(D947="OCCUPIED",ROUNDUP(H947,0),"")</f>
        <v>29</v>
      </c>
      <c r="J947" s="28" t="n">
        <f aca="false">IF(D947="OCCUPIED",MAX(G947,I947),"")</f>
        <v>40</v>
      </c>
      <c r="K947" s="28" t="n">
        <f aca="false">IF(D947&lt;&gt;"OCCUPIED","",IF(C947="COVERED",Covered_Rate,Open_Rate))</f>
        <v>7.55</v>
      </c>
      <c r="L947" s="39" t="n">
        <f aca="false">IF(D947="OCCUPIED",J947*K947,"")</f>
        <v>302</v>
      </c>
      <c r="M947" s="26" t="n">
        <f aca="false">IF(D947&lt;&gt;"OCCUPIED","",COUNTIFS('Source - Billing Aug26'!$E$5:$E$773,A947,'Source - Billing Aug26'!$B$5:$B$773,Billing_Month,'Source - Billing Aug26'!$H$5:$H$773,"MONTHLY_MOORAGE"))</f>
        <v>0</v>
      </c>
      <c r="N947" s="28" t="str">
        <f aca="false">IF(M947=0,"",SUMIFS('Source - Billing Aug26'!$I$5:$I$773,'Source - Billing Aug26'!$E$5:$E$773,A947,'Source - Billing Aug26'!$B$5:$B$773,Billing_Month,'Source - Billing Aug26'!$H$5:$H$773,"MONTHLY_MOORAGE"))</f>
        <v/>
      </c>
      <c r="O947" s="28" t="str">
        <f aca="false">IF(M947=0,"",SUMIFS('Source - Billing Aug26'!$L$5:$L$773,'Source - Billing Aug26'!$E$5:$E$773,A947,'Source - Billing Aug26'!$B$5:$B$773,Billing_Month,'Source - Billing Aug26'!$H$5:$H$773,"MONTHLY_MOORAGE"))</f>
        <v/>
      </c>
      <c r="P947" s="39" t="n">
        <f aca="false">IF(D947&lt;&gt;"OCCUPIED","",SUMIFS('Source - Billing Aug26'!$M$5:$M$773,'Source - Billing Aug26'!$E$5:$E$773,A947,'Source - Billing Aug26'!$B$5:$B$773,Billing_Month,'Source - Billing Aug26'!$H$5:$H$773,"MONTHLY_MOORAGE"))</f>
        <v>0</v>
      </c>
      <c r="Q947" s="39" t="n">
        <f aca="false">IF(D947&lt;&gt;"OCCUPIED","",P947-L947)</f>
        <v>-302</v>
      </c>
      <c r="R947" s="26" t="str">
        <f aca="false">IF(D947&lt;&gt;"OCCUPIED","OUT OF SCOPE",IF(M947=0,"MISSING AUGUST BILL",IF(M947&gt;1,"DUPLICATE BILL",IF(ABS(Q947)&lt;0.01,"MATCH",IF(Q947&gt;0,"OVERBILLED","UNDERBILLED")))))</f>
        <v>MISSING AUGUST BILL</v>
      </c>
      <c r="S947" s="26" t="str">
        <f aca="false">IF(M947=0,"",IFERROR(INDEX('Source - Billing Aug26'!$C$5:$C$773,MATCH(A947,'Source - Billing Aug26'!$E$5:$E$773,0)),""))</f>
        <v/>
      </c>
    </row>
    <row r="948" customFormat="false" ht="15" hidden="false" customHeight="true" outlineLevel="0" collapsed="false">
      <c r="A948" s="26" t="str">
        <f aca="false">'Source - Inventory'!A938</f>
        <v>GW-0910</v>
      </c>
      <c r="B948" s="26" t="str">
        <f aca="false">'Source - Inventory'!B938</f>
        <v>Gullwing</v>
      </c>
      <c r="C948" s="26" t="str">
        <f aca="false">'Source - Inventory'!G938</f>
        <v>OPEN</v>
      </c>
      <c r="D948" s="26" t="str">
        <f aca="false">'Source - Inventory'!J938</f>
        <v>OCCUPIED</v>
      </c>
      <c r="E948" s="26" t="str">
        <f aca="false">'Source - Inventory'!L938</f>
        <v>WL-01532</v>
      </c>
      <c r="F948" s="26" t="str">
        <f aca="false">'Source - Inventory'!M938</f>
        <v>Bradley Mejia</v>
      </c>
      <c r="G948" s="26" t="n">
        <f aca="false">'Source - Inventory'!E938</f>
        <v>50</v>
      </c>
      <c r="H948" s="28" t="n">
        <f aca="false">'Source - Inventory'!O938</f>
        <v>25.9</v>
      </c>
      <c r="I948" s="28" t="n">
        <f aca="false">IF(D948="OCCUPIED",ROUNDUP(H948,0),"")</f>
        <v>26</v>
      </c>
      <c r="J948" s="28" t="n">
        <f aca="false">IF(D948="OCCUPIED",MAX(G948,I948),"")</f>
        <v>50</v>
      </c>
      <c r="K948" s="28" t="n">
        <f aca="false">IF(D948&lt;&gt;"OCCUPIED","",IF(C948="COVERED",Covered_Rate,Open_Rate))</f>
        <v>7.55</v>
      </c>
      <c r="L948" s="39" t="n">
        <f aca="false">IF(D948="OCCUPIED",J948*K948,"")</f>
        <v>377.5</v>
      </c>
      <c r="M948" s="26" t="n">
        <f aca="false">IF(D948&lt;&gt;"OCCUPIED","",COUNTIFS('Source - Billing Aug26'!$E$5:$E$773,A948,'Source - Billing Aug26'!$B$5:$B$773,Billing_Month,'Source - Billing Aug26'!$H$5:$H$773,"MONTHLY_MOORAGE"))</f>
        <v>0</v>
      </c>
      <c r="N948" s="28" t="str">
        <f aca="false">IF(M948=0,"",SUMIFS('Source - Billing Aug26'!$I$5:$I$773,'Source - Billing Aug26'!$E$5:$E$773,A948,'Source - Billing Aug26'!$B$5:$B$773,Billing_Month,'Source - Billing Aug26'!$H$5:$H$773,"MONTHLY_MOORAGE"))</f>
        <v/>
      </c>
      <c r="O948" s="28" t="str">
        <f aca="false">IF(M948=0,"",SUMIFS('Source - Billing Aug26'!$L$5:$L$773,'Source - Billing Aug26'!$E$5:$E$773,A948,'Source - Billing Aug26'!$B$5:$B$773,Billing_Month,'Source - Billing Aug26'!$H$5:$H$773,"MONTHLY_MOORAGE"))</f>
        <v/>
      </c>
      <c r="P948" s="39" t="n">
        <f aca="false">IF(D948&lt;&gt;"OCCUPIED","",SUMIFS('Source - Billing Aug26'!$M$5:$M$773,'Source - Billing Aug26'!$E$5:$E$773,A948,'Source - Billing Aug26'!$B$5:$B$773,Billing_Month,'Source - Billing Aug26'!$H$5:$H$773,"MONTHLY_MOORAGE"))</f>
        <v>0</v>
      </c>
      <c r="Q948" s="39" t="n">
        <f aca="false">IF(D948&lt;&gt;"OCCUPIED","",P948-L948)</f>
        <v>-377.5</v>
      </c>
      <c r="R948" s="26" t="str">
        <f aca="false">IF(D948&lt;&gt;"OCCUPIED","OUT OF SCOPE",IF(M948=0,"MISSING AUGUST BILL",IF(M948&gt;1,"DUPLICATE BILL",IF(ABS(Q948)&lt;0.01,"MATCH",IF(Q948&gt;0,"OVERBILLED","UNDERBILLED")))))</f>
        <v>MISSING AUGUST BILL</v>
      </c>
      <c r="S948" s="26" t="str">
        <f aca="false">IF(M948=0,"",IFERROR(INDEX('Source - Billing Aug26'!$C$5:$C$773,MATCH(A948,'Source - Billing Aug26'!$E$5:$E$773,0)),""))</f>
        <v/>
      </c>
    </row>
    <row r="949" customFormat="false" ht="15" hidden="false" customHeight="true" outlineLevel="0" collapsed="false">
      <c r="A949" s="26" t="str">
        <f aca="false">'Source - Inventory'!A939</f>
        <v>GW-0911</v>
      </c>
      <c r="B949" s="26" t="str">
        <f aca="false">'Source - Inventory'!B939</f>
        <v>Gullwing</v>
      </c>
      <c r="C949" s="26" t="str">
        <f aca="false">'Source - Inventory'!G939</f>
        <v>OPEN</v>
      </c>
      <c r="D949" s="26" t="str">
        <f aca="false">'Source - Inventory'!J939</f>
        <v>OCCUPIED</v>
      </c>
      <c r="E949" s="26" t="str">
        <f aca="false">'Source - Inventory'!L939</f>
        <v>WL-03632</v>
      </c>
      <c r="F949" s="26" t="str">
        <f aca="false">'Source - Inventory'!M939</f>
        <v>Melissa Wallace</v>
      </c>
      <c r="G949" s="26" t="n">
        <f aca="false">'Source - Inventory'!E939</f>
        <v>32</v>
      </c>
      <c r="H949" s="28" t="n">
        <f aca="false">'Source - Inventory'!O939</f>
        <v>36.5</v>
      </c>
      <c r="I949" s="28" t="n">
        <f aca="false">IF(D949="OCCUPIED",ROUNDUP(H949,0),"")</f>
        <v>37</v>
      </c>
      <c r="J949" s="28" t="n">
        <f aca="false">IF(D949="OCCUPIED",MAX(G949,I949),"")</f>
        <v>37</v>
      </c>
      <c r="K949" s="28" t="n">
        <f aca="false">IF(D949&lt;&gt;"OCCUPIED","",IF(C949="COVERED",Covered_Rate,Open_Rate))</f>
        <v>7.55</v>
      </c>
      <c r="L949" s="39" t="n">
        <f aca="false">IF(D949="OCCUPIED",J949*K949,"")</f>
        <v>279.35</v>
      </c>
      <c r="M949" s="26" t="n">
        <f aca="false">IF(D949&lt;&gt;"OCCUPIED","",COUNTIFS('Source - Billing Aug26'!$E$5:$E$773,A949,'Source - Billing Aug26'!$B$5:$B$773,Billing_Month,'Source - Billing Aug26'!$H$5:$H$773,"MONTHLY_MOORAGE"))</f>
        <v>0</v>
      </c>
      <c r="N949" s="28" t="str">
        <f aca="false">IF(M949=0,"",SUMIFS('Source - Billing Aug26'!$I$5:$I$773,'Source - Billing Aug26'!$E$5:$E$773,A949,'Source - Billing Aug26'!$B$5:$B$773,Billing_Month,'Source - Billing Aug26'!$H$5:$H$773,"MONTHLY_MOORAGE"))</f>
        <v/>
      </c>
      <c r="O949" s="28" t="str">
        <f aca="false">IF(M949=0,"",SUMIFS('Source - Billing Aug26'!$L$5:$L$773,'Source - Billing Aug26'!$E$5:$E$773,A949,'Source - Billing Aug26'!$B$5:$B$773,Billing_Month,'Source - Billing Aug26'!$H$5:$H$773,"MONTHLY_MOORAGE"))</f>
        <v/>
      </c>
      <c r="P949" s="39" t="n">
        <f aca="false">IF(D949&lt;&gt;"OCCUPIED","",SUMIFS('Source - Billing Aug26'!$M$5:$M$773,'Source - Billing Aug26'!$E$5:$E$773,A949,'Source - Billing Aug26'!$B$5:$B$773,Billing_Month,'Source - Billing Aug26'!$H$5:$H$773,"MONTHLY_MOORAGE"))</f>
        <v>0</v>
      </c>
      <c r="Q949" s="39" t="n">
        <f aca="false">IF(D949&lt;&gt;"OCCUPIED","",P949-L949)</f>
        <v>-279.35</v>
      </c>
      <c r="R949" s="26" t="str">
        <f aca="false">IF(D949&lt;&gt;"OCCUPIED","OUT OF SCOPE",IF(M949=0,"MISSING AUGUST BILL",IF(M949&gt;1,"DUPLICATE BILL",IF(ABS(Q949)&lt;0.01,"MATCH",IF(Q949&gt;0,"OVERBILLED","UNDERBILLED")))))</f>
        <v>MISSING AUGUST BILL</v>
      </c>
      <c r="S949" s="26" t="str">
        <f aca="false">IF(M949=0,"",IFERROR(INDEX('Source - Billing Aug26'!$C$5:$C$773,MATCH(A949,'Source - Billing Aug26'!$E$5:$E$773,0)),""))</f>
        <v/>
      </c>
    </row>
    <row r="950" customFormat="false" ht="15" hidden="false" customHeight="true" outlineLevel="0" collapsed="false">
      <c r="A950" s="26" t="str">
        <f aca="false">'Source - Inventory'!A940</f>
        <v>GW-0912</v>
      </c>
      <c r="B950" s="26" t="str">
        <f aca="false">'Source - Inventory'!B940</f>
        <v>Gullwing</v>
      </c>
      <c r="C950" s="26" t="str">
        <f aca="false">'Source - Inventory'!G940</f>
        <v>OPEN</v>
      </c>
      <c r="D950" s="26" t="str">
        <f aca="false">'Source - Inventory'!J940</f>
        <v>OCCUPIED</v>
      </c>
      <c r="E950" s="26" t="str">
        <f aca="false">'Source - Inventory'!L940</f>
        <v>WL-02341</v>
      </c>
      <c r="F950" s="26" t="str">
        <f aca="false">'Source - Inventory'!M940</f>
        <v>David Stewart</v>
      </c>
      <c r="G950" s="26" t="n">
        <f aca="false">'Source - Inventory'!E940</f>
        <v>32</v>
      </c>
      <c r="H950" s="28" t="n">
        <f aca="false">'Source - Inventory'!O940</f>
        <v>59</v>
      </c>
      <c r="I950" s="28" t="n">
        <f aca="false">IF(D950="OCCUPIED",ROUNDUP(H950,0),"")</f>
        <v>59</v>
      </c>
      <c r="J950" s="28" t="n">
        <f aca="false">IF(D950="OCCUPIED",MAX(G950,I950),"")</f>
        <v>59</v>
      </c>
      <c r="K950" s="28" t="n">
        <f aca="false">IF(D950&lt;&gt;"OCCUPIED","",IF(C950="COVERED",Covered_Rate,Open_Rate))</f>
        <v>7.55</v>
      </c>
      <c r="L950" s="39" t="n">
        <f aca="false">IF(D950="OCCUPIED",J950*K950,"")</f>
        <v>445.45</v>
      </c>
      <c r="M950" s="26" t="n">
        <f aca="false">IF(D950&lt;&gt;"OCCUPIED","",COUNTIFS('Source - Billing Aug26'!$E$5:$E$773,A950,'Source - Billing Aug26'!$B$5:$B$773,Billing_Month,'Source - Billing Aug26'!$H$5:$H$773,"MONTHLY_MOORAGE"))</f>
        <v>0</v>
      </c>
      <c r="N950" s="28" t="str">
        <f aca="false">IF(M950=0,"",SUMIFS('Source - Billing Aug26'!$I$5:$I$773,'Source - Billing Aug26'!$E$5:$E$773,A950,'Source - Billing Aug26'!$B$5:$B$773,Billing_Month,'Source - Billing Aug26'!$H$5:$H$773,"MONTHLY_MOORAGE"))</f>
        <v/>
      </c>
      <c r="O950" s="28" t="str">
        <f aca="false">IF(M950=0,"",SUMIFS('Source - Billing Aug26'!$L$5:$L$773,'Source - Billing Aug26'!$E$5:$E$773,A950,'Source - Billing Aug26'!$B$5:$B$773,Billing_Month,'Source - Billing Aug26'!$H$5:$H$773,"MONTHLY_MOORAGE"))</f>
        <v/>
      </c>
      <c r="P950" s="39" t="n">
        <f aca="false">IF(D950&lt;&gt;"OCCUPIED","",SUMIFS('Source - Billing Aug26'!$M$5:$M$773,'Source - Billing Aug26'!$E$5:$E$773,A950,'Source - Billing Aug26'!$B$5:$B$773,Billing_Month,'Source - Billing Aug26'!$H$5:$H$773,"MONTHLY_MOORAGE"))</f>
        <v>0</v>
      </c>
      <c r="Q950" s="39" t="n">
        <f aca="false">IF(D950&lt;&gt;"OCCUPIED","",P950-L950)</f>
        <v>-445.45</v>
      </c>
      <c r="R950" s="26" t="str">
        <f aca="false">IF(D950&lt;&gt;"OCCUPIED","OUT OF SCOPE",IF(M950=0,"MISSING AUGUST BILL",IF(M950&gt;1,"DUPLICATE BILL",IF(ABS(Q950)&lt;0.01,"MATCH",IF(Q950&gt;0,"OVERBILLED","UNDERBILLED")))))</f>
        <v>MISSING AUGUST BILL</v>
      </c>
      <c r="S950" s="26" t="str">
        <f aca="false">IF(M950=0,"",IFERROR(INDEX('Source - Billing Aug26'!$C$5:$C$773,MATCH(A950,'Source - Billing Aug26'!$E$5:$E$773,0)),""))</f>
        <v/>
      </c>
    </row>
    <row r="951" customFormat="false" ht="15" hidden="false" customHeight="true" outlineLevel="0" collapsed="false">
      <c r="A951" s="26" t="str">
        <f aca="false">'Source - Inventory'!A941</f>
        <v>GW-0913</v>
      </c>
      <c r="B951" s="26" t="str">
        <f aca="false">'Source - Inventory'!B941</f>
        <v>Gullwing</v>
      </c>
      <c r="C951" s="26" t="str">
        <f aca="false">'Source - Inventory'!G941</f>
        <v>OPEN</v>
      </c>
      <c r="D951" s="26" t="str">
        <f aca="false">'Source - Inventory'!J941</f>
        <v>OCCUPIED</v>
      </c>
      <c r="E951" s="26" t="str">
        <f aca="false">'Source - Inventory'!L941</f>
        <v>WL-03523</v>
      </c>
      <c r="F951" s="26" t="str">
        <f aca="false">'Source - Inventory'!M941</f>
        <v>Darlene Glover</v>
      </c>
      <c r="G951" s="26" t="n">
        <f aca="false">'Source - Inventory'!E941</f>
        <v>28</v>
      </c>
      <c r="H951" s="28" t="n">
        <f aca="false">'Source - Inventory'!O941</f>
        <v>53.1</v>
      </c>
      <c r="I951" s="28" t="n">
        <f aca="false">IF(D951="OCCUPIED",ROUNDUP(H951,0),"")</f>
        <v>54</v>
      </c>
      <c r="J951" s="28" t="n">
        <f aca="false">IF(D951="OCCUPIED",MAX(G951,I951),"")</f>
        <v>54</v>
      </c>
      <c r="K951" s="28" t="n">
        <f aca="false">IF(D951&lt;&gt;"OCCUPIED","",IF(C951="COVERED",Covered_Rate,Open_Rate))</f>
        <v>7.55</v>
      </c>
      <c r="L951" s="39" t="n">
        <f aca="false">IF(D951="OCCUPIED",J951*K951,"")</f>
        <v>407.7</v>
      </c>
      <c r="M951" s="26" t="n">
        <f aca="false">IF(D951&lt;&gt;"OCCUPIED","",COUNTIFS('Source - Billing Aug26'!$E$5:$E$773,A951,'Source - Billing Aug26'!$B$5:$B$773,Billing_Month,'Source - Billing Aug26'!$H$5:$H$773,"MONTHLY_MOORAGE"))</f>
        <v>0</v>
      </c>
      <c r="N951" s="28" t="str">
        <f aca="false">IF(M951=0,"",SUMIFS('Source - Billing Aug26'!$I$5:$I$773,'Source - Billing Aug26'!$E$5:$E$773,A951,'Source - Billing Aug26'!$B$5:$B$773,Billing_Month,'Source - Billing Aug26'!$H$5:$H$773,"MONTHLY_MOORAGE"))</f>
        <v/>
      </c>
      <c r="O951" s="28" t="str">
        <f aca="false">IF(M951=0,"",SUMIFS('Source - Billing Aug26'!$L$5:$L$773,'Source - Billing Aug26'!$E$5:$E$773,A951,'Source - Billing Aug26'!$B$5:$B$773,Billing_Month,'Source - Billing Aug26'!$H$5:$H$773,"MONTHLY_MOORAGE"))</f>
        <v/>
      </c>
      <c r="P951" s="39" t="n">
        <f aca="false">IF(D951&lt;&gt;"OCCUPIED","",SUMIFS('Source - Billing Aug26'!$M$5:$M$773,'Source - Billing Aug26'!$E$5:$E$773,A951,'Source - Billing Aug26'!$B$5:$B$773,Billing_Month,'Source - Billing Aug26'!$H$5:$H$773,"MONTHLY_MOORAGE"))</f>
        <v>0</v>
      </c>
      <c r="Q951" s="39" t="n">
        <f aca="false">IF(D951&lt;&gt;"OCCUPIED","",P951-L951)</f>
        <v>-407.7</v>
      </c>
      <c r="R951" s="26" t="str">
        <f aca="false">IF(D951&lt;&gt;"OCCUPIED","OUT OF SCOPE",IF(M951=0,"MISSING AUGUST BILL",IF(M951&gt;1,"DUPLICATE BILL",IF(ABS(Q951)&lt;0.01,"MATCH",IF(Q951&gt;0,"OVERBILLED","UNDERBILLED")))))</f>
        <v>MISSING AUGUST BILL</v>
      </c>
      <c r="S951" s="26" t="str">
        <f aca="false">IF(M951=0,"",IFERROR(INDEX('Source - Billing Aug26'!$C$5:$C$773,MATCH(A951,'Source - Billing Aug26'!$E$5:$E$773,0)),""))</f>
        <v/>
      </c>
    </row>
    <row r="952" customFormat="false" ht="15" hidden="false" customHeight="true" outlineLevel="0" collapsed="false">
      <c r="A952" s="26" t="str">
        <f aca="false">'Source - Inventory'!A942</f>
        <v>GW-0914</v>
      </c>
      <c r="B952" s="26" t="str">
        <f aca="false">'Source - Inventory'!B942</f>
        <v>Gullwing</v>
      </c>
      <c r="C952" s="26" t="str">
        <f aca="false">'Source - Inventory'!G942</f>
        <v>OPEN</v>
      </c>
      <c r="D952" s="26" t="str">
        <f aca="false">'Source - Inventory'!J942</f>
        <v>OCCUPIED</v>
      </c>
      <c r="E952" s="26" t="str">
        <f aca="false">'Source - Inventory'!L942</f>
        <v>WL-01460</v>
      </c>
      <c r="F952" s="26" t="str">
        <f aca="false">'Source - Inventory'!M942</f>
        <v>Lori Maldonado</v>
      </c>
      <c r="G952" s="26" t="n">
        <f aca="false">'Source - Inventory'!E942</f>
        <v>24</v>
      </c>
      <c r="H952" s="28" t="n">
        <f aca="false">'Source - Inventory'!O942</f>
        <v>45.4</v>
      </c>
      <c r="I952" s="28" t="n">
        <f aca="false">IF(D952="OCCUPIED",ROUNDUP(H952,0),"")</f>
        <v>46</v>
      </c>
      <c r="J952" s="28" t="n">
        <f aca="false">IF(D952="OCCUPIED",MAX(G952,I952),"")</f>
        <v>46</v>
      </c>
      <c r="K952" s="28" t="n">
        <f aca="false">IF(D952&lt;&gt;"OCCUPIED","",IF(C952="COVERED",Covered_Rate,Open_Rate))</f>
        <v>7.55</v>
      </c>
      <c r="L952" s="39" t="n">
        <f aca="false">IF(D952="OCCUPIED",J952*K952,"")</f>
        <v>347.3</v>
      </c>
      <c r="M952" s="26" t="n">
        <f aca="false">IF(D952&lt;&gt;"OCCUPIED","",COUNTIFS('Source - Billing Aug26'!$E$5:$E$773,A952,'Source - Billing Aug26'!$B$5:$B$773,Billing_Month,'Source - Billing Aug26'!$H$5:$H$773,"MONTHLY_MOORAGE"))</f>
        <v>0</v>
      </c>
      <c r="N952" s="28" t="str">
        <f aca="false">IF(M952=0,"",SUMIFS('Source - Billing Aug26'!$I$5:$I$773,'Source - Billing Aug26'!$E$5:$E$773,A952,'Source - Billing Aug26'!$B$5:$B$773,Billing_Month,'Source - Billing Aug26'!$H$5:$H$773,"MONTHLY_MOORAGE"))</f>
        <v/>
      </c>
      <c r="O952" s="28" t="str">
        <f aca="false">IF(M952=0,"",SUMIFS('Source - Billing Aug26'!$L$5:$L$773,'Source - Billing Aug26'!$E$5:$E$773,A952,'Source - Billing Aug26'!$B$5:$B$773,Billing_Month,'Source - Billing Aug26'!$H$5:$H$773,"MONTHLY_MOORAGE"))</f>
        <v/>
      </c>
      <c r="P952" s="39" t="n">
        <f aca="false">IF(D952&lt;&gt;"OCCUPIED","",SUMIFS('Source - Billing Aug26'!$M$5:$M$773,'Source - Billing Aug26'!$E$5:$E$773,A952,'Source - Billing Aug26'!$B$5:$B$773,Billing_Month,'Source - Billing Aug26'!$H$5:$H$773,"MONTHLY_MOORAGE"))</f>
        <v>0</v>
      </c>
      <c r="Q952" s="39" t="n">
        <f aca="false">IF(D952&lt;&gt;"OCCUPIED","",P952-L952)</f>
        <v>-347.3</v>
      </c>
      <c r="R952" s="26" t="str">
        <f aca="false">IF(D952&lt;&gt;"OCCUPIED","OUT OF SCOPE",IF(M952=0,"MISSING AUGUST BILL",IF(M952&gt;1,"DUPLICATE BILL",IF(ABS(Q952)&lt;0.01,"MATCH",IF(Q952&gt;0,"OVERBILLED","UNDERBILLED")))))</f>
        <v>MISSING AUGUST BILL</v>
      </c>
      <c r="S952" s="26" t="str">
        <f aca="false">IF(M952=0,"",IFERROR(INDEX('Source - Billing Aug26'!$C$5:$C$773,MATCH(A952,'Source - Billing Aug26'!$E$5:$E$773,0)),""))</f>
        <v/>
      </c>
    </row>
    <row r="953" customFormat="false" ht="15" hidden="false" customHeight="true" outlineLevel="0" collapsed="false">
      <c r="A953" s="26" t="str">
        <f aca="false">'Source - Inventory'!A943</f>
        <v>GW-0915</v>
      </c>
      <c r="B953" s="26" t="str">
        <f aca="false">'Source - Inventory'!B943</f>
        <v>Gullwing</v>
      </c>
      <c r="C953" s="26" t="str">
        <f aca="false">'Source - Inventory'!G943</f>
        <v>OPEN</v>
      </c>
      <c r="D953" s="26" t="str">
        <f aca="false">'Source - Inventory'!J943</f>
        <v>OCCUPIED</v>
      </c>
      <c r="E953" s="26" t="str">
        <f aca="false">'Source - Inventory'!L943</f>
        <v>WL-03866</v>
      </c>
      <c r="F953" s="26" t="str">
        <f aca="false">'Source - Inventory'!M943</f>
        <v>Jacqueline Anderson</v>
      </c>
      <c r="G953" s="26" t="n">
        <f aca="false">'Source - Inventory'!E943</f>
        <v>32</v>
      </c>
      <c r="H953" s="28" t="n">
        <f aca="false">'Source - Inventory'!O943</f>
        <v>55.2</v>
      </c>
      <c r="I953" s="28" t="n">
        <f aca="false">IF(D953="OCCUPIED",ROUNDUP(H953,0),"")</f>
        <v>56</v>
      </c>
      <c r="J953" s="28" t="n">
        <f aca="false">IF(D953="OCCUPIED",MAX(G953,I953),"")</f>
        <v>56</v>
      </c>
      <c r="K953" s="28" t="n">
        <f aca="false">IF(D953&lt;&gt;"OCCUPIED","",IF(C953="COVERED",Covered_Rate,Open_Rate))</f>
        <v>7.55</v>
      </c>
      <c r="L953" s="39" t="n">
        <f aca="false">IF(D953="OCCUPIED",J953*K953,"")</f>
        <v>422.8</v>
      </c>
      <c r="M953" s="26" t="n">
        <f aca="false">IF(D953&lt;&gt;"OCCUPIED","",COUNTIFS('Source - Billing Aug26'!$E$5:$E$773,A953,'Source - Billing Aug26'!$B$5:$B$773,Billing_Month,'Source - Billing Aug26'!$H$5:$H$773,"MONTHLY_MOORAGE"))</f>
        <v>0</v>
      </c>
      <c r="N953" s="28" t="str">
        <f aca="false">IF(M953=0,"",SUMIFS('Source - Billing Aug26'!$I$5:$I$773,'Source - Billing Aug26'!$E$5:$E$773,A953,'Source - Billing Aug26'!$B$5:$B$773,Billing_Month,'Source - Billing Aug26'!$H$5:$H$773,"MONTHLY_MOORAGE"))</f>
        <v/>
      </c>
      <c r="O953" s="28" t="str">
        <f aca="false">IF(M953=0,"",SUMIFS('Source - Billing Aug26'!$L$5:$L$773,'Source - Billing Aug26'!$E$5:$E$773,A953,'Source - Billing Aug26'!$B$5:$B$773,Billing_Month,'Source - Billing Aug26'!$H$5:$H$773,"MONTHLY_MOORAGE"))</f>
        <v/>
      </c>
      <c r="P953" s="39" t="n">
        <f aca="false">IF(D953&lt;&gt;"OCCUPIED","",SUMIFS('Source - Billing Aug26'!$M$5:$M$773,'Source - Billing Aug26'!$E$5:$E$773,A953,'Source - Billing Aug26'!$B$5:$B$773,Billing_Month,'Source - Billing Aug26'!$H$5:$H$773,"MONTHLY_MOORAGE"))</f>
        <v>0</v>
      </c>
      <c r="Q953" s="39" t="n">
        <f aca="false">IF(D953&lt;&gt;"OCCUPIED","",P953-L953)</f>
        <v>-422.8</v>
      </c>
      <c r="R953" s="26" t="str">
        <f aca="false">IF(D953&lt;&gt;"OCCUPIED","OUT OF SCOPE",IF(M953=0,"MISSING AUGUST BILL",IF(M953&gt;1,"DUPLICATE BILL",IF(ABS(Q953)&lt;0.01,"MATCH",IF(Q953&gt;0,"OVERBILLED","UNDERBILLED")))))</f>
        <v>MISSING AUGUST BILL</v>
      </c>
      <c r="S953" s="26" t="str">
        <f aca="false">IF(M953=0,"",IFERROR(INDEX('Source - Billing Aug26'!$C$5:$C$773,MATCH(A953,'Source - Billing Aug26'!$E$5:$E$773,0)),""))</f>
        <v/>
      </c>
    </row>
    <row r="954" customFormat="false" ht="15" hidden="false" customHeight="true" outlineLevel="0" collapsed="false">
      <c r="A954" s="26" t="str">
        <f aca="false">'Source - Inventory'!A944</f>
        <v>GW-0916</v>
      </c>
      <c r="B954" s="26" t="str">
        <f aca="false">'Source - Inventory'!B944</f>
        <v>Gullwing</v>
      </c>
      <c r="C954" s="26" t="str">
        <f aca="false">'Source - Inventory'!G944</f>
        <v>OPEN</v>
      </c>
      <c r="D954" s="26" t="str">
        <f aca="false">'Source - Inventory'!J944</f>
        <v>OCCUPIED</v>
      </c>
      <c r="E954" s="26" t="str">
        <f aca="false">'Source - Inventory'!L944</f>
        <v>WL-01914</v>
      </c>
      <c r="F954" s="26" t="str">
        <f aca="false">'Source - Inventory'!M944</f>
        <v>Danny Flores</v>
      </c>
      <c r="G954" s="26" t="n">
        <f aca="false">'Source - Inventory'!E944</f>
        <v>24</v>
      </c>
      <c r="H954" s="28" t="n">
        <f aca="false">'Source - Inventory'!O944</f>
        <v>61.5</v>
      </c>
      <c r="I954" s="28" t="n">
        <f aca="false">IF(D954="OCCUPIED",ROUNDUP(H954,0),"")</f>
        <v>62</v>
      </c>
      <c r="J954" s="28" t="n">
        <f aca="false">IF(D954="OCCUPIED",MAX(G954,I954),"")</f>
        <v>62</v>
      </c>
      <c r="K954" s="28" t="n">
        <f aca="false">IF(D954&lt;&gt;"OCCUPIED","",IF(C954="COVERED",Covered_Rate,Open_Rate))</f>
        <v>7.55</v>
      </c>
      <c r="L954" s="39" t="n">
        <f aca="false">IF(D954="OCCUPIED",J954*K954,"")</f>
        <v>468.1</v>
      </c>
      <c r="M954" s="26" t="n">
        <f aca="false">IF(D954&lt;&gt;"OCCUPIED","",COUNTIFS('Source - Billing Aug26'!$E$5:$E$773,A954,'Source - Billing Aug26'!$B$5:$B$773,Billing_Month,'Source - Billing Aug26'!$H$5:$H$773,"MONTHLY_MOORAGE"))</f>
        <v>0</v>
      </c>
      <c r="N954" s="28" t="str">
        <f aca="false">IF(M954=0,"",SUMIFS('Source - Billing Aug26'!$I$5:$I$773,'Source - Billing Aug26'!$E$5:$E$773,A954,'Source - Billing Aug26'!$B$5:$B$773,Billing_Month,'Source - Billing Aug26'!$H$5:$H$773,"MONTHLY_MOORAGE"))</f>
        <v/>
      </c>
      <c r="O954" s="28" t="str">
        <f aca="false">IF(M954=0,"",SUMIFS('Source - Billing Aug26'!$L$5:$L$773,'Source - Billing Aug26'!$E$5:$E$773,A954,'Source - Billing Aug26'!$B$5:$B$773,Billing_Month,'Source - Billing Aug26'!$H$5:$H$773,"MONTHLY_MOORAGE"))</f>
        <v/>
      </c>
      <c r="P954" s="39" t="n">
        <f aca="false">IF(D954&lt;&gt;"OCCUPIED","",SUMIFS('Source - Billing Aug26'!$M$5:$M$773,'Source - Billing Aug26'!$E$5:$E$773,A954,'Source - Billing Aug26'!$B$5:$B$773,Billing_Month,'Source - Billing Aug26'!$H$5:$H$773,"MONTHLY_MOORAGE"))</f>
        <v>0</v>
      </c>
      <c r="Q954" s="39" t="n">
        <f aca="false">IF(D954&lt;&gt;"OCCUPIED","",P954-L954)</f>
        <v>-468.1</v>
      </c>
      <c r="R954" s="26" t="str">
        <f aca="false">IF(D954&lt;&gt;"OCCUPIED","OUT OF SCOPE",IF(M954=0,"MISSING AUGUST BILL",IF(M954&gt;1,"DUPLICATE BILL",IF(ABS(Q954)&lt;0.01,"MATCH",IF(Q954&gt;0,"OVERBILLED","UNDERBILLED")))))</f>
        <v>MISSING AUGUST BILL</v>
      </c>
      <c r="S954" s="26" t="str">
        <f aca="false">IF(M954=0,"",IFERROR(INDEX('Source - Billing Aug26'!$C$5:$C$773,MATCH(A954,'Source - Billing Aug26'!$E$5:$E$773,0)),""))</f>
        <v/>
      </c>
    </row>
    <row r="955" customFormat="false" ht="15" hidden="false" customHeight="true" outlineLevel="0" collapsed="false">
      <c r="A955" s="26" t="str">
        <f aca="false">'Source - Inventory'!A945</f>
        <v>GW-0917</v>
      </c>
      <c r="B955" s="26" t="str">
        <f aca="false">'Source - Inventory'!B945</f>
        <v>Gullwing</v>
      </c>
      <c r="C955" s="26" t="str">
        <f aca="false">'Source - Inventory'!G945</f>
        <v>OPEN</v>
      </c>
      <c r="D955" s="26" t="str">
        <f aca="false">'Source - Inventory'!J945</f>
        <v>OCCUPIED</v>
      </c>
      <c r="E955" s="26" t="str">
        <f aca="false">'Source - Inventory'!L945</f>
        <v>WL-02603</v>
      </c>
      <c r="F955" s="26" t="str">
        <f aca="false">'Source - Inventory'!M945</f>
        <v>Sharon Lopez</v>
      </c>
      <c r="G955" s="26" t="n">
        <f aca="false">'Source - Inventory'!E945</f>
        <v>24</v>
      </c>
      <c r="H955" s="28" t="n">
        <f aca="false">'Source - Inventory'!O945</f>
        <v>56.4</v>
      </c>
      <c r="I955" s="28" t="n">
        <f aca="false">IF(D955="OCCUPIED",ROUNDUP(H955,0),"")</f>
        <v>57</v>
      </c>
      <c r="J955" s="28" t="n">
        <f aca="false">IF(D955="OCCUPIED",MAX(G955,I955),"")</f>
        <v>57</v>
      </c>
      <c r="K955" s="28" t="n">
        <f aca="false">IF(D955&lt;&gt;"OCCUPIED","",IF(C955="COVERED",Covered_Rate,Open_Rate))</f>
        <v>7.55</v>
      </c>
      <c r="L955" s="39" t="n">
        <f aca="false">IF(D955="OCCUPIED",J955*K955,"")</f>
        <v>430.35</v>
      </c>
      <c r="M955" s="26" t="n">
        <f aca="false">IF(D955&lt;&gt;"OCCUPIED","",COUNTIFS('Source - Billing Aug26'!$E$5:$E$773,A955,'Source - Billing Aug26'!$B$5:$B$773,Billing_Month,'Source - Billing Aug26'!$H$5:$H$773,"MONTHLY_MOORAGE"))</f>
        <v>0</v>
      </c>
      <c r="N955" s="28" t="str">
        <f aca="false">IF(M955=0,"",SUMIFS('Source - Billing Aug26'!$I$5:$I$773,'Source - Billing Aug26'!$E$5:$E$773,A955,'Source - Billing Aug26'!$B$5:$B$773,Billing_Month,'Source - Billing Aug26'!$H$5:$H$773,"MONTHLY_MOORAGE"))</f>
        <v/>
      </c>
      <c r="O955" s="28" t="str">
        <f aca="false">IF(M955=0,"",SUMIFS('Source - Billing Aug26'!$L$5:$L$773,'Source - Billing Aug26'!$E$5:$E$773,A955,'Source - Billing Aug26'!$B$5:$B$773,Billing_Month,'Source - Billing Aug26'!$H$5:$H$773,"MONTHLY_MOORAGE"))</f>
        <v/>
      </c>
      <c r="P955" s="39" t="n">
        <f aca="false">IF(D955&lt;&gt;"OCCUPIED","",SUMIFS('Source - Billing Aug26'!$M$5:$M$773,'Source - Billing Aug26'!$E$5:$E$773,A955,'Source - Billing Aug26'!$B$5:$B$773,Billing_Month,'Source - Billing Aug26'!$H$5:$H$773,"MONTHLY_MOORAGE"))</f>
        <v>0</v>
      </c>
      <c r="Q955" s="39" t="n">
        <f aca="false">IF(D955&lt;&gt;"OCCUPIED","",P955-L955)</f>
        <v>-430.35</v>
      </c>
      <c r="R955" s="26" t="str">
        <f aca="false">IF(D955&lt;&gt;"OCCUPIED","OUT OF SCOPE",IF(M955=0,"MISSING AUGUST BILL",IF(M955&gt;1,"DUPLICATE BILL",IF(ABS(Q955)&lt;0.01,"MATCH",IF(Q955&gt;0,"OVERBILLED","UNDERBILLED")))))</f>
        <v>MISSING AUGUST BILL</v>
      </c>
      <c r="S955" s="26" t="str">
        <f aca="false">IF(M955=0,"",IFERROR(INDEX('Source - Billing Aug26'!$C$5:$C$773,MATCH(A955,'Source - Billing Aug26'!$E$5:$E$773,0)),""))</f>
        <v/>
      </c>
    </row>
    <row r="956" customFormat="false" ht="15" hidden="false" customHeight="true" outlineLevel="0" collapsed="false">
      <c r="A956" s="26" t="str">
        <f aca="false">'Source - Inventory'!A946</f>
        <v>GW-0918</v>
      </c>
      <c r="B956" s="26" t="str">
        <f aca="false">'Source - Inventory'!B946</f>
        <v>Gullwing</v>
      </c>
      <c r="C956" s="26" t="str">
        <f aca="false">'Source - Inventory'!G946</f>
        <v>OPEN</v>
      </c>
      <c r="D956" s="26" t="str">
        <f aca="false">'Source - Inventory'!J946</f>
        <v>OCCUPIED</v>
      </c>
      <c r="E956" s="26" t="str">
        <f aca="false">'Source - Inventory'!L946</f>
        <v>WL-03172</v>
      </c>
      <c r="F956" s="26" t="str">
        <f aca="false">'Source - Inventory'!M946</f>
        <v>Jessica Sanford</v>
      </c>
      <c r="G956" s="26" t="n">
        <f aca="false">'Source - Inventory'!E946</f>
        <v>50</v>
      </c>
      <c r="H956" s="28" t="n">
        <f aca="false">'Source - Inventory'!O946</f>
        <v>61.6</v>
      </c>
      <c r="I956" s="28" t="n">
        <f aca="false">IF(D956="OCCUPIED",ROUNDUP(H956,0),"")</f>
        <v>62</v>
      </c>
      <c r="J956" s="28" t="n">
        <f aca="false">IF(D956="OCCUPIED",MAX(G956,I956),"")</f>
        <v>62</v>
      </c>
      <c r="K956" s="28" t="n">
        <f aca="false">IF(D956&lt;&gt;"OCCUPIED","",IF(C956="COVERED",Covered_Rate,Open_Rate))</f>
        <v>7.55</v>
      </c>
      <c r="L956" s="39" t="n">
        <f aca="false">IF(D956="OCCUPIED",J956*K956,"")</f>
        <v>468.1</v>
      </c>
      <c r="M956" s="26" t="n">
        <f aca="false">IF(D956&lt;&gt;"OCCUPIED","",COUNTIFS('Source - Billing Aug26'!$E$5:$E$773,A956,'Source - Billing Aug26'!$B$5:$B$773,Billing_Month,'Source - Billing Aug26'!$H$5:$H$773,"MONTHLY_MOORAGE"))</f>
        <v>0</v>
      </c>
      <c r="N956" s="28" t="str">
        <f aca="false">IF(M956=0,"",SUMIFS('Source - Billing Aug26'!$I$5:$I$773,'Source - Billing Aug26'!$E$5:$E$773,A956,'Source - Billing Aug26'!$B$5:$B$773,Billing_Month,'Source - Billing Aug26'!$H$5:$H$773,"MONTHLY_MOORAGE"))</f>
        <v/>
      </c>
      <c r="O956" s="28" t="str">
        <f aca="false">IF(M956=0,"",SUMIFS('Source - Billing Aug26'!$L$5:$L$773,'Source - Billing Aug26'!$E$5:$E$773,A956,'Source - Billing Aug26'!$B$5:$B$773,Billing_Month,'Source - Billing Aug26'!$H$5:$H$773,"MONTHLY_MOORAGE"))</f>
        <v/>
      </c>
      <c r="P956" s="39" t="n">
        <f aca="false">IF(D956&lt;&gt;"OCCUPIED","",SUMIFS('Source - Billing Aug26'!$M$5:$M$773,'Source - Billing Aug26'!$E$5:$E$773,A956,'Source - Billing Aug26'!$B$5:$B$773,Billing_Month,'Source - Billing Aug26'!$H$5:$H$773,"MONTHLY_MOORAGE"))</f>
        <v>0</v>
      </c>
      <c r="Q956" s="39" t="n">
        <f aca="false">IF(D956&lt;&gt;"OCCUPIED","",P956-L956)</f>
        <v>-468.1</v>
      </c>
      <c r="R956" s="26" t="str">
        <f aca="false">IF(D956&lt;&gt;"OCCUPIED","OUT OF SCOPE",IF(M956=0,"MISSING AUGUST BILL",IF(M956&gt;1,"DUPLICATE BILL",IF(ABS(Q956)&lt;0.01,"MATCH",IF(Q956&gt;0,"OVERBILLED","UNDERBILLED")))))</f>
        <v>MISSING AUGUST BILL</v>
      </c>
      <c r="S956" s="26" t="str">
        <f aca="false">IF(M956=0,"",IFERROR(INDEX('Source - Billing Aug26'!$C$5:$C$773,MATCH(A956,'Source - Billing Aug26'!$E$5:$E$773,0)),""))</f>
        <v/>
      </c>
    </row>
    <row r="957" customFormat="false" ht="15" hidden="false" customHeight="true" outlineLevel="0" collapsed="false">
      <c r="A957" s="26" t="str">
        <f aca="false">'Source - Inventory'!A947</f>
        <v>GW-0919</v>
      </c>
      <c r="B957" s="26" t="str">
        <f aca="false">'Source - Inventory'!B947</f>
        <v>Gullwing</v>
      </c>
      <c r="C957" s="26" t="str">
        <f aca="false">'Source - Inventory'!G947</f>
        <v>OPEN</v>
      </c>
      <c r="D957" s="26" t="str">
        <f aca="false">'Source - Inventory'!J947</f>
        <v>OCCUPIED</v>
      </c>
      <c r="E957" s="26" t="str">
        <f aca="false">'Source - Inventory'!L947</f>
        <v>WL-01940</v>
      </c>
      <c r="F957" s="26" t="str">
        <f aca="false">'Source - Inventory'!M947</f>
        <v>Kelly Howell</v>
      </c>
      <c r="G957" s="26" t="n">
        <f aca="false">'Source - Inventory'!E947</f>
        <v>36</v>
      </c>
      <c r="H957" s="28" t="n">
        <f aca="false">'Source - Inventory'!O947</f>
        <v>53.5</v>
      </c>
      <c r="I957" s="28" t="n">
        <f aca="false">IF(D957="OCCUPIED",ROUNDUP(H957,0),"")</f>
        <v>54</v>
      </c>
      <c r="J957" s="28" t="n">
        <f aca="false">IF(D957="OCCUPIED",MAX(G957,I957),"")</f>
        <v>54</v>
      </c>
      <c r="K957" s="28" t="n">
        <f aca="false">IF(D957&lt;&gt;"OCCUPIED","",IF(C957="COVERED",Covered_Rate,Open_Rate))</f>
        <v>7.55</v>
      </c>
      <c r="L957" s="39" t="n">
        <f aca="false">IF(D957="OCCUPIED",J957*K957,"")</f>
        <v>407.7</v>
      </c>
      <c r="M957" s="26" t="n">
        <f aca="false">IF(D957&lt;&gt;"OCCUPIED","",COUNTIFS('Source - Billing Aug26'!$E$5:$E$773,A957,'Source - Billing Aug26'!$B$5:$B$773,Billing_Month,'Source - Billing Aug26'!$H$5:$H$773,"MONTHLY_MOORAGE"))</f>
        <v>0</v>
      </c>
      <c r="N957" s="28" t="str">
        <f aca="false">IF(M957=0,"",SUMIFS('Source - Billing Aug26'!$I$5:$I$773,'Source - Billing Aug26'!$E$5:$E$773,A957,'Source - Billing Aug26'!$B$5:$B$773,Billing_Month,'Source - Billing Aug26'!$H$5:$H$773,"MONTHLY_MOORAGE"))</f>
        <v/>
      </c>
      <c r="O957" s="28" t="str">
        <f aca="false">IF(M957=0,"",SUMIFS('Source - Billing Aug26'!$L$5:$L$773,'Source - Billing Aug26'!$E$5:$E$773,A957,'Source - Billing Aug26'!$B$5:$B$773,Billing_Month,'Source - Billing Aug26'!$H$5:$H$773,"MONTHLY_MOORAGE"))</f>
        <v/>
      </c>
      <c r="P957" s="39" t="n">
        <f aca="false">IF(D957&lt;&gt;"OCCUPIED","",SUMIFS('Source - Billing Aug26'!$M$5:$M$773,'Source - Billing Aug26'!$E$5:$E$773,A957,'Source - Billing Aug26'!$B$5:$B$773,Billing_Month,'Source - Billing Aug26'!$H$5:$H$773,"MONTHLY_MOORAGE"))</f>
        <v>0</v>
      </c>
      <c r="Q957" s="39" t="n">
        <f aca="false">IF(D957&lt;&gt;"OCCUPIED","",P957-L957)</f>
        <v>-407.7</v>
      </c>
      <c r="R957" s="26" t="str">
        <f aca="false">IF(D957&lt;&gt;"OCCUPIED","OUT OF SCOPE",IF(M957=0,"MISSING AUGUST BILL",IF(M957&gt;1,"DUPLICATE BILL",IF(ABS(Q957)&lt;0.01,"MATCH",IF(Q957&gt;0,"OVERBILLED","UNDERBILLED")))))</f>
        <v>MISSING AUGUST BILL</v>
      </c>
      <c r="S957" s="26" t="str">
        <f aca="false">IF(M957=0,"",IFERROR(INDEX('Source - Billing Aug26'!$C$5:$C$773,MATCH(A957,'Source - Billing Aug26'!$E$5:$E$773,0)),""))</f>
        <v/>
      </c>
    </row>
    <row r="958" customFormat="false" ht="15" hidden="false" customHeight="true" outlineLevel="0" collapsed="false">
      <c r="A958" s="26" t="str">
        <f aca="false">'Source - Inventory'!A948</f>
        <v>GW-0920</v>
      </c>
      <c r="B958" s="26" t="str">
        <f aca="false">'Source - Inventory'!B948</f>
        <v>Gullwing</v>
      </c>
      <c r="C958" s="26" t="str">
        <f aca="false">'Source - Inventory'!G948</f>
        <v>OPEN</v>
      </c>
      <c r="D958" s="26" t="str">
        <f aca="false">'Source - Inventory'!J948</f>
        <v>OCCUPIED</v>
      </c>
      <c r="E958" s="26" t="str">
        <f aca="false">'Source - Inventory'!L948</f>
        <v>WL-01338</v>
      </c>
      <c r="F958" s="26" t="str">
        <f aca="false">'Source - Inventory'!M948</f>
        <v>Philip Simpson</v>
      </c>
      <c r="G958" s="26" t="n">
        <f aca="false">'Source - Inventory'!E948</f>
        <v>28</v>
      </c>
      <c r="H958" s="28" t="n">
        <f aca="false">'Source - Inventory'!O948</f>
        <v>35.7</v>
      </c>
      <c r="I958" s="28" t="n">
        <f aca="false">IF(D958="OCCUPIED",ROUNDUP(H958,0),"")</f>
        <v>36</v>
      </c>
      <c r="J958" s="28" t="n">
        <f aca="false">IF(D958="OCCUPIED",MAX(G958,I958),"")</f>
        <v>36</v>
      </c>
      <c r="K958" s="28" t="n">
        <f aca="false">IF(D958&lt;&gt;"OCCUPIED","",IF(C958="COVERED",Covered_Rate,Open_Rate))</f>
        <v>7.55</v>
      </c>
      <c r="L958" s="39" t="n">
        <f aca="false">IF(D958="OCCUPIED",J958*K958,"")</f>
        <v>271.8</v>
      </c>
      <c r="M958" s="26" t="n">
        <f aca="false">IF(D958&lt;&gt;"OCCUPIED","",COUNTIFS('Source - Billing Aug26'!$E$5:$E$773,A958,'Source - Billing Aug26'!$B$5:$B$773,Billing_Month,'Source - Billing Aug26'!$H$5:$H$773,"MONTHLY_MOORAGE"))</f>
        <v>0</v>
      </c>
      <c r="N958" s="28" t="str">
        <f aca="false">IF(M958=0,"",SUMIFS('Source - Billing Aug26'!$I$5:$I$773,'Source - Billing Aug26'!$E$5:$E$773,A958,'Source - Billing Aug26'!$B$5:$B$773,Billing_Month,'Source - Billing Aug26'!$H$5:$H$773,"MONTHLY_MOORAGE"))</f>
        <v/>
      </c>
      <c r="O958" s="28" t="str">
        <f aca="false">IF(M958=0,"",SUMIFS('Source - Billing Aug26'!$L$5:$L$773,'Source - Billing Aug26'!$E$5:$E$773,A958,'Source - Billing Aug26'!$B$5:$B$773,Billing_Month,'Source - Billing Aug26'!$H$5:$H$773,"MONTHLY_MOORAGE"))</f>
        <v/>
      </c>
      <c r="P958" s="39" t="n">
        <f aca="false">IF(D958&lt;&gt;"OCCUPIED","",SUMIFS('Source - Billing Aug26'!$M$5:$M$773,'Source - Billing Aug26'!$E$5:$E$773,A958,'Source - Billing Aug26'!$B$5:$B$773,Billing_Month,'Source - Billing Aug26'!$H$5:$H$773,"MONTHLY_MOORAGE"))</f>
        <v>0</v>
      </c>
      <c r="Q958" s="39" t="n">
        <f aca="false">IF(D958&lt;&gt;"OCCUPIED","",P958-L958)</f>
        <v>-271.8</v>
      </c>
      <c r="R958" s="26" t="str">
        <f aca="false">IF(D958&lt;&gt;"OCCUPIED","OUT OF SCOPE",IF(M958=0,"MISSING AUGUST BILL",IF(M958&gt;1,"DUPLICATE BILL",IF(ABS(Q958)&lt;0.01,"MATCH",IF(Q958&gt;0,"OVERBILLED","UNDERBILLED")))))</f>
        <v>MISSING AUGUST BILL</v>
      </c>
      <c r="S958" s="26" t="str">
        <f aca="false">IF(M958=0,"",IFERROR(INDEX('Source - Billing Aug26'!$C$5:$C$773,MATCH(A958,'Source - Billing Aug26'!$E$5:$E$773,0)),""))</f>
        <v/>
      </c>
    </row>
    <row r="959" customFormat="false" ht="15" hidden="false" customHeight="true" outlineLevel="0" collapsed="false">
      <c r="A959" s="26" t="str">
        <f aca="false">'Source - Inventory'!A949</f>
        <v>GW-0921</v>
      </c>
      <c r="B959" s="26" t="str">
        <f aca="false">'Source - Inventory'!B949</f>
        <v>Gullwing</v>
      </c>
      <c r="C959" s="26" t="str">
        <f aca="false">'Source - Inventory'!G949</f>
        <v>OPEN</v>
      </c>
      <c r="D959" s="26" t="str">
        <f aca="false">'Source - Inventory'!J949</f>
        <v>OCCUPIED</v>
      </c>
      <c r="E959" s="26" t="str">
        <f aca="false">'Source - Inventory'!L949</f>
        <v>WL-02657</v>
      </c>
      <c r="F959" s="26" t="str">
        <f aca="false">'Source - Inventory'!M949</f>
        <v>Keith Barr</v>
      </c>
      <c r="G959" s="26" t="n">
        <f aca="false">'Source - Inventory'!E949</f>
        <v>32</v>
      </c>
      <c r="H959" s="28" t="n">
        <f aca="false">'Source - Inventory'!O949</f>
        <v>46.7</v>
      </c>
      <c r="I959" s="28" t="n">
        <f aca="false">IF(D959="OCCUPIED",ROUNDUP(H959,0),"")</f>
        <v>47</v>
      </c>
      <c r="J959" s="28" t="n">
        <f aca="false">IF(D959="OCCUPIED",MAX(G959,I959),"")</f>
        <v>47</v>
      </c>
      <c r="K959" s="28" t="n">
        <f aca="false">IF(D959&lt;&gt;"OCCUPIED","",IF(C959="COVERED",Covered_Rate,Open_Rate))</f>
        <v>7.55</v>
      </c>
      <c r="L959" s="39" t="n">
        <f aca="false">IF(D959="OCCUPIED",J959*K959,"")</f>
        <v>354.85</v>
      </c>
      <c r="M959" s="26" t="n">
        <f aca="false">IF(D959&lt;&gt;"OCCUPIED","",COUNTIFS('Source - Billing Aug26'!$E$5:$E$773,A959,'Source - Billing Aug26'!$B$5:$B$773,Billing_Month,'Source - Billing Aug26'!$H$5:$H$773,"MONTHLY_MOORAGE"))</f>
        <v>0</v>
      </c>
      <c r="N959" s="28" t="str">
        <f aca="false">IF(M959=0,"",SUMIFS('Source - Billing Aug26'!$I$5:$I$773,'Source - Billing Aug26'!$E$5:$E$773,A959,'Source - Billing Aug26'!$B$5:$B$773,Billing_Month,'Source - Billing Aug26'!$H$5:$H$773,"MONTHLY_MOORAGE"))</f>
        <v/>
      </c>
      <c r="O959" s="28" t="str">
        <f aca="false">IF(M959=0,"",SUMIFS('Source - Billing Aug26'!$L$5:$L$773,'Source - Billing Aug26'!$E$5:$E$773,A959,'Source - Billing Aug26'!$B$5:$B$773,Billing_Month,'Source - Billing Aug26'!$H$5:$H$773,"MONTHLY_MOORAGE"))</f>
        <v/>
      </c>
      <c r="P959" s="39" t="n">
        <f aca="false">IF(D959&lt;&gt;"OCCUPIED","",SUMIFS('Source - Billing Aug26'!$M$5:$M$773,'Source - Billing Aug26'!$E$5:$E$773,A959,'Source - Billing Aug26'!$B$5:$B$773,Billing_Month,'Source - Billing Aug26'!$H$5:$H$773,"MONTHLY_MOORAGE"))</f>
        <v>0</v>
      </c>
      <c r="Q959" s="39" t="n">
        <f aca="false">IF(D959&lt;&gt;"OCCUPIED","",P959-L959)</f>
        <v>-354.85</v>
      </c>
      <c r="R959" s="26" t="str">
        <f aca="false">IF(D959&lt;&gt;"OCCUPIED","OUT OF SCOPE",IF(M959=0,"MISSING AUGUST BILL",IF(M959&gt;1,"DUPLICATE BILL",IF(ABS(Q959)&lt;0.01,"MATCH",IF(Q959&gt;0,"OVERBILLED","UNDERBILLED")))))</f>
        <v>MISSING AUGUST BILL</v>
      </c>
      <c r="S959" s="26" t="str">
        <f aca="false">IF(M959=0,"",IFERROR(INDEX('Source - Billing Aug26'!$C$5:$C$773,MATCH(A959,'Source - Billing Aug26'!$E$5:$E$773,0)),""))</f>
        <v/>
      </c>
    </row>
    <row r="960" customFormat="false" ht="15" hidden="false" customHeight="true" outlineLevel="0" collapsed="false">
      <c r="A960" s="26" t="str">
        <f aca="false">'Source - Inventory'!A950</f>
        <v>GW-0922</v>
      </c>
      <c r="B960" s="26" t="str">
        <f aca="false">'Source - Inventory'!B950</f>
        <v>Gullwing</v>
      </c>
      <c r="C960" s="26" t="str">
        <f aca="false">'Source - Inventory'!G950</f>
        <v>OPEN</v>
      </c>
      <c r="D960" s="26" t="str">
        <f aca="false">'Source - Inventory'!J950</f>
        <v>OCCUPIED</v>
      </c>
      <c r="E960" s="26" t="str">
        <f aca="false">'Source - Inventory'!L950</f>
        <v>WL-03531</v>
      </c>
      <c r="F960" s="26" t="str">
        <f aca="false">'Source - Inventory'!M950</f>
        <v>Nicole Golden</v>
      </c>
      <c r="G960" s="26" t="n">
        <f aca="false">'Source - Inventory'!E950</f>
        <v>70</v>
      </c>
      <c r="H960" s="28" t="n">
        <f aca="false">'Source - Inventory'!O950</f>
        <v>47.4</v>
      </c>
      <c r="I960" s="28" t="n">
        <f aca="false">IF(D960="OCCUPIED",ROUNDUP(H960,0),"")</f>
        <v>48</v>
      </c>
      <c r="J960" s="28" t="n">
        <f aca="false">IF(D960="OCCUPIED",MAX(G960,I960),"")</f>
        <v>70</v>
      </c>
      <c r="K960" s="28" t="n">
        <f aca="false">IF(D960&lt;&gt;"OCCUPIED","",IF(C960="COVERED",Covered_Rate,Open_Rate))</f>
        <v>7.55</v>
      </c>
      <c r="L960" s="39" t="n">
        <f aca="false">IF(D960="OCCUPIED",J960*K960,"")</f>
        <v>528.5</v>
      </c>
      <c r="M960" s="26" t="n">
        <f aca="false">IF(D960&lt;&gt;"OCCUPIED","",COUNTIFS('Source - Billing Aug26'!$E$5:$E$773,A960,'Source - Billing Aug26'!$B$5:$B$773,Billing_Month,'Source - Billing Aug26'!$H$5:$H$773,"MONTHLY_MOORAGE"))</f>
        <v>0</v>
      </c>
      <c r="N960" s="28" t="str">
        <f aca="false">IF(M960=0,"",SUMIFS('Source - Billing Aug26'!$I$5:$I$773,'Source - Billing Aug26'!$E$5:$E$773,A960,'Source - Billing Aug26'!$B$5:$B$773,Billing_Month,'Source - Billing Aug26'!$H$5:$H$773,"MONTHLY_MOORAGE"))</f>
        <v/>
      </c>
      <c r="O960" s="28" t="str">
        <f aca="false">IF(M960=0,"",SUMIFS('Source - Billing Aug26'!$L$5:$L$773,'Source - Billing Aug26'!$E$5:$E$773,A960,'Source - Billing Aug26'!$B$5:$B$773,Billing_Month,'Source - Billing Aug26'!$H$5:$H$773,"MONTHLY_MOORAGE"))</f>
        <v/>
      </c>
      <c r="P960" s="39" t="n">
        <f aca="false">IF(D960&lt;&gt;"OCCUPIED","",SUMIFS('Source - Billing Aug26'!$M$5:$M$773,'Source - Billing Aug26'!$E$5:$E$773,A960,'Source - Billing Aug26'!$B$5:$B$773,Billing_Month,'Source - Billing Aug26'!$H$5:$H$773,"MONTHLY_MOORAGE"))</f>
        <v>0</v>
      </c>
      <c r="Q960" s="39" t="n">
        <f aca="false">IF(D960&lt;&gt;"OCCUPIED","",P960-L960)</f>
        <v>-528.5</v>
      </c>
      <c r="R960" s="26" t="str">
        <f aca="false">IF(D960&lt;&gt;"OCCUPIED","OUT OF SCOPE",IF(M960=0,"MISSING AUGUST BILL",IF(M960&gt;1,"DUPLICATE BILL",IF(ABS(Q960)&lt;0.01,"MATCH",IF(Q960&gt;0,"OVERBILLED","UNDERBILLED")))))</f>
        <v>MISSING AUGUST BILL</v>
      </c>
      <c r="S960" s="26" t="str">
        <f aca="false">IF(M960=0,"",IFERROR(INDEX('Source - Billing Aug26'!$C$5:$C$773,MATCH(A960,'Source - Billing Aug26'!$E$5:$E$773,0)),""))</f>
        <v/>
      </c>
    </row>
    <row r="961" customFormat="false" ht="15" hidden="false" customHeight="true" outlineLevel="0" collapsed="false">
      <c r="A961" s="26" t="str">
        <f aca="false">'Source - Inventory'!A951</f>
        <v>GW-0923</v>
      </c>
      <c r="B961" s="26" t="str">
        <f aca="false">'Source - Inventory'!B951</f>
        <v>Gullwing</v>
      </c>
      <c r="C961" s="26" t="str">
        <f aca="false">'Source - Inventory'!G951</f>
        <v>OPEN</v>
      </c>
      <c r="D961" s="26" t="str">
        <f aca="false">'Source - Inventory'!J951</f>
        <v>OCCUPIED</v>
      </c>
      <c r="E961" s="26" t="str">
        <f aca="false">'Source - Inventory'!L951</f>
        <v>WL-02574</v>
      </c>
      <c r="F961" s="26" t="str">
        <f aca="false">'Source - Inventory'!M951</f>
        <v>Elizabeth Larsen</v>
      </c>
      <c r="G961" s="26" t="n">
        <f aca="false">'Source - Inventory'!E951</f>
        <v>70</v>
      </c>
      <c r="H961" s="28" t="n">
        <f aca="false">'Source - Inventory'!O951</f>
        <v>26.3</v>
      </c>
      <c r="I961" s="28" t="n">
        <f aca="false">IF(D961="OCCUPIED",ROUNDUP(H961,0),"")</f>
        <v>27</v>
      </c>
      <c r="J961" s="28" t="n">
        <f aca="false">IF(D961="OCCUPIED",MAX(G961,I961),"")</f>
        <v>70</v>
      </c>
      <c r="K961" s="28" t="n">
        <f aca="false">IF(D961&lt;&gt;"OCCUPIED","",IF(C961="COVERED",Covered_Rate,Open_Rate))</f>
        <v>7.55</v>
      </c>
      <c r="L961" s="39" t="n">
        <f aca="false">IF(D961="OCCUPIED",J961*K961,"")</f>
        <v>528.5</v>
      </c>
      <c r="M961" s="26" t="n">
        <f aca="false">IF(D961&lt;&gt;"OCCUPIED","",COUNTIFS('Source - Billing Aug26'!$E$5:$E$773,A961,'Source - Billing Aug26'!$B$5:$B$773,Billing_Month,'Source - Billing Aug26'!$H$5:$H$773,"MONTHLY_MOORAGE"))</f>
        <v>0</v>
      </c>
      <c r="N961" s="28" t="str">
        <f aca="false">IF(M961=0,"",SUMIFS('Source - Billing Aug26'!$I$5:$I$773,'Source - Billing Aug26'!$E$5:$E$773,A961,'Source - Billing Aug26'!$B$5:$B$773,Billing_Month,'Source - Billing Aug26'!$H$5:$H$773,"MONTHLY_MOORAGE"))</f>
        <v/>
      </c>
      <c r="O961" s="28" t="str">
        <f aca="false">IF(M961=0,"",SUMIFS('Source - Billing Aug26'!$L$5:$L$773,'Source - Billing Aug26'!$E$5:$E$773,A961,'Source - Billing Aug26'!$B$5:$B$773,Billing_Month,'Source - Billing Aug26'!$H$5:$H$773,"MONTHLY_MOORAGE"))</f>
        <v/>
      </c>
      <c r="P961" s="39" t="n">
        <f aca="false">IF(D961&lt;&gt;"OCCUPIED","",SUMIFS('Source - Billing Aug26'!$M$5:$M$773,'Source - Billing Aug26'!$E$5:$E$773,A961,'Source - Billing Aug26'!$B$5:$B$773,Billing_Month,'Source - Billing Aug26'!$H$5:$H$773,"MONTHLY_MOORAGE"))</f>
        <v>0</v>
      </c>
      <c r="Q961" s="39" t="n">
        <f aca="false">IF(D961&lt;&gt;"OCCUPIED","",P961-L961)</f>
        <v>-528.5</v>
      </c>
      <c r="R961" s="26" t="str">
        <f aca="false">IF(D961&lt;&gt;"OCCUPIED","OUT OF SCOPE",IF(M961=0,"MISSING AUGUST BILL",IF(M961&gt;1,"DUPLICATE BILL",IF(ABS(Q961)&lt;0.01,"MATCH",IF(Q961&gt;0,"OVERBILLED","UNDERBILLED")))))</f>
        <v>MISSING AUGUST BILL</v>
      </c>
      <c r="S961" s="26" t="str">
        <f aca="false">IF(M961=0,"",IFERROR(INDEX('Source - Billing Aug26'!$C$5:$C$773,MATCH(A961,'Source - Billing Aug26'!$E$5:$E$773,0)),""))</f>
        <v/>
      </c>
    </row>
    <row r="962" customFormat="false" ht="15" hidden="false" customHeight="true" outlineLevel="0" collapsed="false">
      <c r="A962" s="26" t="str">
        <f aca="false">'Source - Inventory'!A952</f>
        <v>GW-1001</v>
      </c>
      <c r="B962" s="26" t="str">
        <f aca="false">'Source - Inventory'!B952</f>
        <v>Gullwing</v>
      </c>
      <c r="C962" s="26" t="str">
        <f aca="false">'Source - Inventory'!G952</f>
        <v>OPEN</v>
      </c>
      <c r="D962" s="26" t="str">
        <f aca="false">'Source - Inventory'!J952</f>
        <v>OCCUPIED</v>
      </c>
      <c r="E962" s="26" t="str">
        <f aca="false">'Source - Inventory'!L952</f>
        <v>WL-02083</v>
      </c>
      <c r="F962" s="26" t="str">
        <f aca="false">'Source - Inventory'!M952</f>
        <v>Brandon Choi</v>
      </c>
      <c r="G962" s="26" t="n">
        <f aca="false">'Source - Inventory'!E952</f>
        <v>32</v>
      </c>
      <c r="H962" s="28" t="n">
        <f aca="false">'Source - Inventory'!O952</f>
        <v>47.2</v>
      </c>
      <c r="I962" s="28" t="n">
        <f aca="false">IF(D962="OCCUPIED",ROUNDUP(H962,0),"")</f>
        <v>48</v>
      </c>
      <c r="J962" s="28" t="n">
        <f aca="false">IF(D962="OCCUPIED",MAX(G962,I962),"")</f>
        <v>48</v>
      </c>
      <c r="K962" s="28" t="n">
        <f aca="false">IF(D962&lt;&gt;"OCCUPIED","",IF(C962="COVERED",Covered_Rate,Open_Rate))</f>
        <v>7.55</v>
      </c>
      <c r="L962" s="39" t="n">
        <f aca="false">IF(D962="OCCUPIED",J962*K962,"")</f>
        <v>362.4</v>
      </c>
      <c r="M962" s="26" t="n">
        <f aca="false">IF(D962&lt;&gt;"OCCUPIED","",COUNTIFS('Source - Billing Aug26'!$E$5:$E$773,A962,'Source - Billing Aug26'!$B$5:$B$773,Billing_Month,'Source - Billing Aug26'!$H$5:$H$773,"MONTHLY_MOORAGE"))</f>
        <v>0</v>
      </c>
      <c r="N962" s="28" t="str">
        <f aca="false">IF(M962=0,"",SUMIFS('Source - Billing Aug26'!$I$5:$I$773,'Source - Billing Aug26'!$E$5:$E$773,A962,'Source - Billing Aug26'!$B$5:$B$773,Billing_Month,'Source - Billing Aug26'!$H$5:$H$773,"MONTHLY_MOORAGE"))</f>
        <v/>
      </c>
      <c r="O962" s="28" t="str">
        <f aca="false">IF(M962=0,"",SUMIFS('Source - Billing Aug26'!$L$5:$L$773,'Source - Billing Aug26'!$E$5:$E$773,A962,'Source - Billing Aug26'!$B$5:$B$773,Billing_Month,'Source - Billing Aug26'!$H$5:$H$773,"MONTHLY_MOORAGE"))</f>
        <v/>
      </c>
      <c r="P962" s="39" t="n">
        <f aca="false">IF(D962&lt;&gt;"OCCUPIED","",SUMIFS('Source - Billing Aug26'!$M$5:$M$773,'Source - Billing Aug26'!$E$5:$E$773,A962,'Source - Billing Aug26'!$B$5:$B$773,Billing_Month,'Source - Billing Aug26'!$H$5:$H$773,"MONTHLY_MOORAGE"))</f>
        <v>0</v>
      </c>
      <c r="Q962" s="39" t="n">
        <f aca="false">IF(D962&lt;&gt;"OCCUPIED","",P962-L962)</f>
        <v>-362.4</v>
      </c>
      <c r="R962" s="26" t="str">
        <f aca="false">IF(D962&lt;&gt;"OCCUPIED","OUT OF SCOPE",IF(M962=0,"MISSING AUGUST BILL",IF(M962&gt;1,"DUPLICATE BILL",IF(ABS(Q962)&lt;0.01,"MATCH",IF(Q962&gt;0,"OVERBILLED","UNDERBILLED")))))</f>
        <v>MISSING AUGUST BILL</v>
      </c>
      <c r="S962" s="26" t="str">
        <f aca="false">IF(M962=0,"",IFERROR(INDEX('Source - Billing Aug26'!$C$5:$C$773,MATCH(A962,'Source - Billing Aug26'!$E$5:$E$773,0)),""))</f>
        <v/>
      </c>
    </row>
    <row r="963" customFormat="false" ht="15" hidden="false" customHeight="true" outlineLevel="0" collapsed="false">
      <c r="A963" s="26" t="str">
        <f aca="false">'Source - Inventory'!A953</f>
        <v>GW-1002</v>
      </c>
      <c r="B963" s="26" t="str">
        <f aca="false">'Source - Inventory'!B953</f>
        <v>Gullwing</v>
      </c>
      <c r="C963" s="26" t="str">
        <f aca="false">'Source - Inventory'!G953</f>
        <v>OPEN</v>
      </c>
      <c r="D963" s="26" t="str">
        <f aca="false">'Source - Inventory'!J953</f>
        <v>OCCUPIED</v>
      </c>
      <c r="E963" s="26" t="str">
        <f aca="false">'Source - Inventory'!L953</f>
        <v>WL-01108</v>
      </c>
      <c r="F963" s="26" t="str">
        <f aca="false">'Source - Inventory'!M953</f>
        <v>Evelyn Thomas</v>
      </c>
      <c r="G963" s="26" t="n">
        <f aca="false">'Source - Inventory'!E953</f>
        <v>60</v>
      </c>
      <c r="H963" s="28" t="n">
        <f aca="false">'Source - Inventory'!O953</f>
        <v>36.7</v>
      </c>
      <c r="I963" s="28" t="n">
        <f aca="false">IF(D963="OCCUPIED",ROUNDUP(H963,0),"")</f>
        <v>37</v>
      </c>
      <c r="J963" s="28" t="n">
        <f aca="false">IF(D963="OCCUPIED",MAX(G963,I963),"")</f>
        <v>60</v>
      </c>
      <c r="K963" s="28" t="n">
        <f aca="false">IF(D963&lt;&gt;"OCCUPIED","",IF(C963="COVERED",Covered_Rate,Open_Rate))</f>
        <v>7.55</v>
      </c>
      <c r="L963" s="39" t="n">
        <f aca="false">IF(D963="OCCUPIED",J963*K963,"")</f>
        <v>453</v>
      </c>
      <c r="M963" s="26" t="n">
        <f aca="false">IF(D963&lt;&gt;"OCCUPIED","",COUNTIFS('Source - Billing Aug26'!$E$5:$E$773,A963,'Source - Billing Aug26'!$B$5:$B$773,Billing_Month,'Source - Billing Aug26'!$H$5:$H$773,"MONTHLY_MOORAGE"))</f>
        <v>0</v>
      </c>
      <c r="N963" s="28" t="str">
        <f aca="false">IF(M963=0,"",SUMIFS('Source - Billing Aug26'!$I$5:$I$773,'Source - Billing Aug26'!$E$5:$E$773,A963,'Source - Billing Aug26'!$B$5:$B$773,Billing_Month,'Source - Billing Aug26'!$H$5:$H$773,"MONTHLY_MOORAGE"))</f>
        <v/>
      </c>
      <c r="O963" s="28" t="str">
        <f aca="false">IF(M963=0,"",SUMIFS('Source - Billing Aug26'!$L$5:$L$773,'Source - Billing Aug26'!$E$5:$E$773,A963,'Source - Billing Aug26'!$B$5:$B$773,Billing_Month,'Source - Billing Aug26'!$H$5:$H$773,"MONTHLY_MOORAGE"))</f>
        <v/>
      </c>
      <c r="P963" s="39" t="n">
        <f aca="false">IF(D963&lt;&gt;"OCCUPIED","",SUMIFS('Source - Billing Aug26'!$M$5:$M$773,'Source - Billing Aug26'!$E$5:$E$773,A963,'Source - Billing Aug26'!$B$5:$B$773,Billing_Month,'Source - Billing Aug26'!$H$5:$H$773,"MONTHLY_MOORAGE"))</f>
        <v>0</v>
      </c>
      <c r="Q963" s="39" t="n">
        <f aca="false">IF(D963&lt;&gt;"OCCUPIED","",P963-L963)</f>
        <v>-453</v>
      </c>
      <c r="R963" s="26" t="str">
        <f aca="false">IF(D963&lt;&gt;"OCCUPIED","OUT OF SCOPE",IF(M963=0,"MISSING AUGUST BILL",IF(M963&gt;1,"DUPLICATE BILL",IF(ABS(Q963)&lt;0.01,"MATCH",IF(Q963&gt;0,"OVERBILLED","UNDERBILLED")))))</f>
        <v>MISSING AUGUST BILL</v>
      </c>
      <c r="S963" s="26" t="str">
        <f aca="false">IF(M963=0,"",IFERROR(INDEX('Source - Billing Aug26'!$C$5:$C$773,MATCH(A963,'Source - Billing Aug26'!$E$5:$E$773,0)),""))</f>
        <v/>
      </c>
    </row>
    <row r="964" customFormat="false" ht="15" hidden="false" customHeight="true" outlineLevel="0" collapsed="false">
      <c r="A964" s="26" t="str">
        <f aca="false">'Source - Inventory'!A954</f>
        <v>GW-1003</v>
      </c>
      <c r="B964" s="26" t="str">
        <f aca="false">'Source - Inventory'!B954</f>
        <v>Gullwing</v>
      </c>
      <c r="C964" s="26" t="str">
        <f aca="false">'Source - Inventory'!G954</f>
        <v>OPEN</v>
      </c>
      <c r="D964" s="26" t="str">
        <f aca="false">'Source - Inventory'!J954</f>
        <v>OCCUPIED</v>
      </c>
      <c r="E964" s="26" t="str">
        <f aca="false">'Source - Inventory'!L954</f>
        <v>WL-03052</v>
      </c>
      <c r="F964" s="26" t="str">
        <f aca="false">'Source - Inventory'!M954</f>
        <v>Jenna Marsh</v>
      </c>
      <c r="G964" s="26" t="n">
        <f aca="false">'Source - Inventory'!E954</f>
        <v>24</v>
      </c>
      <c r="H964" s="28" t="n">
        <f aca="false">'Source - Inventory'!O954</f>
        <v>19</v>
      </c>
      <c r="I964" s="28" t="n">
        <f aca="false">IF(D964="OCCUPIED",ROUNDUP(H964,0),"")</f>
        <v>19</v>
      </c>
      <c r="J964" s="28" t="n">
        <f aca="false">IF(D964="OCCUPIED",MAX(G964,I964),"")</f>
        <v>24</v>
      </c>
      <c r="K964" s="28" t="n">
        <f aca="false">IF(D964&lt;&gt;"OCCUPIED","",IF(C964="COVERED",Covered_Rate,Open_Rate))</f>
        <v>7.55</v>
      </c>
      <c r="L964" s="39" t="n">
        <f aca="false">IF(D964="OCCUPIED",J964*K964,"")</f>
        <v>181.2</v>
      </c>
      <c r="M964" s="26" t="n">
        <f aca="false">IF(D964&lt;&gt;"OCCUPIED","",COUNTIFS('Source - Billing Aug26'!$E$5:$E$773,A964,'Source - Billing Aug26'!$B$5:$B$773,Billing_Month,'Source - Billing Aug26'!$H$5:$H$773,"MONTHLY_MOORAGE"))</f>
        <v>0</v>
      </c>
      <c r="N964" s="28" t="str">
        <f aca="false">IF(M964=0,"",SUMIFS('Source - Billing Aug26'!$I$5:$I$773,'Source - Billing Aug26'!$E$5:$E$773,A964,'Source - Billing Aug26'!$B$5:$B$773,Billing_Month,'Source - Billing Aug26'!$H$5:$H$773,"MONTHLY_MOORAGE"))</f>
        <v/>
      </c>
      <c r="O964" s="28" t="str">
        <f aca="false">IF(M964=0,"",SUMIFS('Source - Billing Aug26'!$L$5:$L$773,'Source - Billing Aug26'!$E$5:$E$773,A964,'Source - Billing Aug26'!$B$5:$B$773,Billing_Month,'Source - Billing Aug26'!$H$5:$H$773,"MONTHLY_MOORAGE"))</f>
        <v/>
      </c>
      <c r="P964" s="39" t="n">
        <f aca="false">IF(D964&lt;&gt;"OCCUPIED","",SUMIFS('Source - Billing Aug26'!$M$5:$M$773,'Source - Billing Aug26'!$E$5:$E$773,A964,'Source - Billing Aug26'!$B$5:$B$773,Billing_Month,'Source - Billing Aug26'!$H$5:$H$773,"MONTHLY_MOORAGE"))</f>
        <v>0</v>
      </c>
      <c r="Q964" s="39" t="n">
        <f aca="false">IF(D964&lt;&gt;"OCCUPIED","",P964-L964)</f>
        <v>-181.2</v>
      </c>
      <c r="R964" s="26" t="str">
        <f aca="false">IF(D964&lt;&gt;"OCCUPIED","OUT OF SCOPE",IF(M964=0,"MISSING AUGUST BILL",IF(M964&gt;1,"DUPLICATE BILL",IF(ABS(Q964)&lt;0.01,"MATCH",IF(Q964&gt;0,"OVERBILLED","UNDERBILLED")))))</f>
        <v>MISSING AUGUST BILL</v>
      </c>
      <c r="S964" s="26" t="str">
        <f aca="false">IF(M964=0,"",IFERROR(INDEX('Source - Billing Aug26'!$C$5:$C$773,MATCH(A964,'Source - Billing Aug26'!$E$5:$E$773,0)),""))</f>
        <v/>
      </c>
    </row>
    <row r="965" customFormat="false" ht="15" hidden="false" customHeight="true" outlineLevel="0" collapsed="false">
      <c r="A965" s="26" t="str">
        <f aca="false">'Source - Inventory'!A955</f>
        <v>GW-1004</v>
      </c>
      <c r="B965" s="26" t="str">
        <f aca="false">'Source - Inventory'!B955</f>
        <v>Gullwing</v>
      </c>
      <c r="C965" s="26" t="str">
        <f aca="false">'Source - Inventory'!G955</f>
        <v>OPEN</v>
      </c>
      <c r="D965" s="26" t="str">
        <f aca="false">'Source - Inventory'!J955</f>
        <v>OCCUPIED</v>
      </c>
      <c r="E965" s="26" t="str">
        <f aca="false">'Source - Inventory'!L955</f>
        <v>WL-03149</v>
      </c>
      <c r="F965" s="26" t="str">
        <f aca="false">'Source - Inventory'!M955</f>
        <v>Todd Williams</v>
      </c>
      <c r="G965" s="26" t="n">
        <f aca="false">'Source - Inventory'!E955</f>
        <v>36</v>
      </c>
      <c r="H965" s="28" t="n">
        <f aca="false">'Source - Inventory'!O955</f>
        <v>25.8</v>
      </c>
      <c r="I965" s="28" t="n">
        <f aca="false">IF(D965="OCCUPIED",ROUNDUP(H965,0),"")</f>
        <v>26</v>
      </c>
      <c r="J965" s="28" t="n">
        <f aca="false">IF(D965="OCCUPIED",MAX(G965,I965),"")</f>
        <v>36</v>
      </c>
      <c r="K965" s="28" t="n">
        <f aca="false">IF(D965&lt;&gt;"OCCUPIED","",IF(C965="COVERED",Covered_Rate,Open_Rate))</f>
        <v>7.55</v>
      </c>
      <c r="L965" s="39" t="n">
        <f aca="false">IF(D965="OCCUPIED",J965*K965,"")</f>
        <v>271.8</v>
      </c>
      <c r="M965" s="26" t="n">
        <f aca="false">IF(D965&lt;&gt;"OCCUPIED","",COUNTIFS('Source - Billing Aug26'!$E$5:$E$773,A965,'Source - Billing Aug26'!$B$5:$B$773,Billing_Month,'Source - Billing Aug26'!$H$5:$H$773,"MONTHLY_MOORAGE"))</f>
        <v>0</v>
      </c>
      <c r="N965" s="28" t="str">
        <f aca="false">IF(M965=0,"",SUMIFS('Source - Billing Aug26'!$I$5:$I$773,'Source - Billing Aug26'!$E$5:$E$773,A965,'Source - Billing Aug26'!$B$5:$B$773,Billing_Month,'Source - Billing Aug26'!$H$5:$H$773,"MONTHLY_MOORAGE"))</f>
        <v/>
      </c>
      <c r="O965" s="28" t="str">
        <f aca="false">IF(M965=0,"",SUMIFS('Source - Billing Aug26'!$L$5:$L$773,'Source - Billing Aug26'!$E$5:$E$773,A965,'Source - Billing Aug26'!$B$5:$B$773,Billing_Month,'Source - Billing Aug26'!$H$5:$H$773,"MONTHLY_MOORAGE"))</f>
        <v/>
      </c>
      <c r="P965" s="39" t="n">
        <f aca="false">IF(D965&lt;&gt;"OCCUPIED","",SUMIFS('Source - Billing Aug26'!$M$5:$M$773,'Source - Billing Aug26'!$E$5:$E$773,A965,'Source - Billing Aug26'!$B$5:$B$773,Billing_Month,'Source - Billing Aug26'!$H$5:$H$773,"MONTHLY_MOORAGE"))</f>
        <v>0</v>
      </c>
      <c r="Q965" s="39" t="n">
        <f aca="false">IF(D965&lt;&gt;"OCCUPIED","",P965-L965)</f>
        <v>-271.8</v>
      </c>
      <c r="R965" s="26" t="str">
        <f aca="false">IF(D965&lt;&gt;"OCCUPIED","OUT OF SCOPE",IF(M965=0,"MISSING AUGUST BILL",IF(M965&gt;1,"DUPLICATE BILL",IF(ABS(Q965)&lt;0.01,"MATCH",IF(Q965&gt;0,"OVERBILLED","UNDERBILLED")))))</f>
        <v>MISSING AUGUST BILL</v>
      </c>
      <c r="S965" s="26" t="str">
        <f aca="false">IF(M965=0,"",IFERROR(INDEX('Source - Billing Aug26'!$C$5:$C$773,MATCH(A965,'Source - Billing Aug26'!$E$5:$E$773,0)),""))</f>
        <v/>
      </c>
    </row>
    <row r="966" customFormat="false" ht="15" hidden="false" customHeight="true" outlineLevel="0" collapsed="false">
      <c r="A966" s="26" t="str">
        <f aca="false">'Source - Inventory'!A956</f>
        <v>GW-1005</v>
      </c>
      <c r="B966" s="26" t="str">
        <f aca="false">'Source - Inventory'!B956</f>
        <v>Gullwing</v>
      </c>
      <c r="C966" s="26" t="str">
        <f aca="false">'Source - Inventory'!G956</f>
        <v>OPEN</v>
      </c>
      <c r="D966" s="26" t="str">
        <f aca="false">'Source - Inventory'!J956</f>
        <v>OCCUPIED</v>
      </c>
      <c r="E966" s="26" t="str">
        <f aca="false">'Source - Inventory'!L956</f>
        <v>WL-03191</v>
      </c>
      <c r="F966" s="26" t="str">
        <f aca="false">'Source - Inventory'!M956</f>
        <v>William Lam</v>
      </c>
      <c r="G966" s="26" t="n">
        <f aca="false">'Source - Inventory'!E956</f>
        <v>32</v>
      </c>
      <c r="H966" s="28" t="n">
        <f aca="false">'Source - Inventory'!O956</f>
        <v>58.4</v>
      </c>
      <c r="I966" s="28" t="n">
        <f aca="false">IF(D966="OCCUPIED",ROUNDUP(H966,0),"")</f>
        <v>59</v>
      </c>
      <c r="J966" s="28" t="n">
        <f aca="false">IF(D966="OCCUPIED",MAX(G966,I966),"")</f>
        <v>59</v>
      </c>
      <c r="K966" s="28" t="n">
        <f aca="false">IF(D966&lt;&gt;"OCCUPIED","",IF(C966="COVERED",Covered_Rate,Open_Rate))</f>
        <v>7.55</v>
      </c>
      <c r="L966" s="39" t="n">
        <f aca="false">IF(D966="OCCUPIED",J966*K966,"")</f>
        <v>445.45</v>
      </c>
      <c r="M966" s="26" t="n">
        <f aca="false">IF(D966&lt;&gt;"OCCUPIED","",COUNTIFS('Source - Billing Aug26'!$E$5:$E$773,A966,'Source - Billing Aug26'!$B$5:$B$773,Billing_Month,'Source - Billing Aug26'!$H$5:$H$773,"MONTHLY_MOORAGE"))</f>
        <v>0</v>
      </c>
      <c r="N966" s="28" t="str">
        <f aca="false">IF(M966=0,"",SUMIFS('Source - Billing Aug26'!$I$5:$I$773,'Source - Billing Aug26'!$E$5:$E$773,A966,'Source - Billing Aug26'!$B$5:$B$773,Billing_Month,'Source - Billing Aug26'!$H$5:$H$773,"MONTHLY_MOORAGE"))</f>
        <v/>
      </c>
      <c r="O966" s="28" t="str">
        <f aca="false">IF(M966=0,"",SUMIFS('Source - Billing Aug26'!$L$5:$L$773,'Source - Billing Aug26'!$E$5:$E$773,A966,'Source - Billing Aug26'!$B$5:$B$773,Billing_Month,'Source - Billing Aug26'!$H$5:$H$773,"MONTHLY_MOORAGE"))</f>
        <v/>
      </c>
      <c r="P966" s="39" t="n">
        <f aca="false">IF(D966&lt;&gt;"OCCUPIED","",SUMIFS('Source - Billing Aug26'!$M$5:$M$773,'Source - Billing Aug26'!$E$5:$E$773,A966,'Source - Billing Aug26'!$B$5:$B$773,Billing_Month,'Source - Billing Aug26'!$H$5:$H$773,"MONTHLY_MOORAGE"))</f>
        <v>0</v>
      </c>
      <c r="Q966" s="39" t="n">
        <f aca="false">IF(D966&lt;&gt;"OCCUPIED","",P966-L966)</f>
        <v>-445.45</v>
      </c>
      <c r="R966" s="26" t="str">
        <f aca="false">IF(D966&lt;&gt;"OCCUPIED","OUT OF SCOPE",IF(M966=0,"MISSING AUGUST BILL",IF(M966&gt;1,"DUPLICATE BILL",IF(ABS(Q966)&lt;0.01,"MATCH",IF(Q966&gt;0,"OVERBILLED","UNDERBILLED")))))</f>
        <v>MISSING AUGUST BILL</v>
      </c>
      <c r="S966" s="26" t="str">
        <f aca="false">IF(M966=0,"",IFERROR(INDEX('Source - Billing Aug26'!$C$5:$C$773,MATCH(A966,'Source - Billing Aug26'!$E$5:$E$773,0)),""))</f>
        <v/>
      </c>
    </row>
    <row r="967" customFormat="false" ht="15" hidden="false" customHeight="true" outlineLevel="0" collapsed="false">
      <c r="A967" s="26" t="str">
        <f aca="false">'Source - Inventory'!A957</f>
        <v>GW-1006</v>
      </c>
      <c r="B967" s="26" t="str">
        <f aca="false">'Source - Inventory'!B957</f>
        <v>Gullwing</v>
      </c>
      <c r="C967" s="26" t="str">
        <f aca="false">'Source - Inventory'!G957</f>
        <v>OPEN</v>
      </c>
      <c r="D967" s="26" t="str">
        <f aca="false">'Source - Inventory'!J957</f>
        <v>OCCUPIED</v>
      </c>
      <c r="E967" s="26" t="str">
        <f aca="false">'Source - Inventory'!L957</f>
        <v>WL-02170</v>
      </c>
      <c r="F967" s="26" t="str">
        <f aca="false">'Source - Inventory'!M957</f>
        <v>Robin Duke</v>
      </c>
      <c r="G967" s="26" t="n">
        <f aca="false">'Source - Inventory'!E957</f>
        <v>32</v>
      </c>
      <c r="H967" s="28" t="n">
        <f aca="false">'Source - Inventory'!O957</f>
        <v>31.4</v>
      </c>
      <c r="I967" s="28" t="n">
        <f aca="false">IF(D967="OCCUPIED",ROUNDUP(H967,0),"")</f>
        <v>32</v>
      </c>
      <c r="J967" s="28" t="n">
        <f aca="false">IF(D967="OCCUPIED",MAX(G967,I967),"")</f>
        <v>32</v>
      </c>
      <c r="K967" s="28" t="n">
        <f aca="false">IF(D967&lt;&gt;"OCCUPIED","",IF(C967="COVERED",Covered_Rate,Open_Rate))</f>
        <v>7.55</v>
      </c>
      <c r="L967" s="39" t="n">
        <f aca="false">IF(D967="OCCUPIED",J967*K967,"")</f>
        <v>241.6</v>
      </c>
      <c r="M967" s="26" t="n">
        <f aca="false">IF(D967&lt;&gt;"OCCUPIED","",COUNTIFS('Source - Billing Aug26'!$E$5:$E$773,A967,'Source - Billing Aug26'!$B$5:$B$773,Billing_Month,'Source - Billing Aug26'!$H$5:$H$773,"MONTHLY_MOORAGE"))</f>
        <v>0</v>
      </c>
      <c r="N967" s="28" t="str">
        <f aca="false">IF(M967=0,"",SUMIFS('Source - Billing Aug26'!$I$5:$I$773,'Source - Billing Aug26'!$E$5:$E$773,A967,'Source - Billing Aug26'!$B$5:$B$773,Billing_Month,'Source - Billing Aug26'!$H$5:$H$773,"MONTHLY_MOORAGE"))</f>
        <v/>
      </c>
      <c r="O967" s="28" t="str">
        <f aca="false">IF(M967=0,"",SUMIFS('Source - Billing Aug26'!$L$5:$L$773,'Source - Billing Aug26'!$E$5:$E$773,A967,'Source - Billing Aug26'!$B$5:$B$773,Billing_Month,'Source - Billing Aug26'!$H$5:$H$773,"MONTHLY_MOORAGE"))</f>
        <v/>
      </c>
      <c r="P967" s="39" t="n">
        <f aca="false">IF(D967&lt;&gt;"OCCUPIED","",SUMIFS('Source - Billing Aug26'!$M$5:$M$773,'Source - Billing Aug26'!$E$5:$E$773,A967,'Source - Billing Aug26'!$B$5:$B$773,Billing_Month,'Source - Billing Aug26'!$H$5:$H$773,"MONTHLY_MOORAGE"))</f>
        <v>0</v>
      </c>
      <c r="Q967" s="39" t="n">
        <f aca="false">IF(D967&lt;&gt;"OCCUPIED","",P967-L967)</f>
        <v>-241.6</v>
      </c>
      <c r="R967" s="26" t="str">
        <f aca="false">IF(D967&lt;&gt;"OCCUPIED","OUT OF SCOPE",IF(M967=0,"MISSING AUGUST BILL",IF(M967&gt;1,"DUPLICATE BILL",IF(ABS(Q967)&lt;0.01,"MATCH",IF(Q967&gt;0,"OVERBILLED","UNDERBILLED")))))</f>
        <v>MISSING AUGUST BILL</v>
      </c>
      <c r="S967" s="26" t="str">
        <f aca="false">IF(M967=0,"",IFERROR(INDEX('Source - Billing Aug26'!$C$5:$C$773,MATCH(A967,'Source - Billing Aug26'!$E$5:$E$773,0)),""))</f>
        <v/>
      </c>
    </row>
    <row r="968" customFormat="false" ht="15" hidden="false" customHeight="true" outlineLevel="0" collapsed="false">
      <c r="A968" s="26" t="str">
        <f aca="false">'Source - Inventory'!A958</f>
        <v>GW-1007</v>
      </c>
      <c r="B968" s="26" t="str">
        <f aca="false">'Source - Inventory'!B958</f>
        <v>Gullwing</v>
      </c>
      <c r="C968" s="26" t="str">
        <f aca="false">'Source - Inventory'!G958</f>
        <v>OPEN</v>
      </c>
      <c r="D968" s="26" t="str">
        <f aca="false">'Source - Inventory'!J958</f>
        <v>OCCUPIED</v>
      </c>
      <c r="E968" s="26" t="str">
        <f aca="false">'Source - Inventory'!L958</f>
        <v>WL-01742</v>
      </c>
      <c r="F968" s="26" t="str">
        <f aca="false">'Source - Inventory'!M958</f>
        <v>Robert Smith</v>
      </c>
      <c r="G968" s="26" t="n">
        <f aca="false">'Source - Inventory'!E958</f>
        <v>60</v>
      </c>
      <c r="H968" s="28" t="n">
        <f aca="false">'Source - Inventory'!O958</f>
        <v>29.1</v>
      </c>
      <c r="I968" s="28" t="n">
        <f aca="false">IF(D968="OCCUPIED",ROUNDUP(H968,0),"")</f>
        <v>30</v>
      </c>
      <c r="J968" s="28" t="n">
        <f aca="false">IF(D968="OCCUPIED",MAX(G968,I968),"")</f>
        <v>60</v>
      </c>
      <c r="K968" s="28" t="n">
        <f aca="false">IF(D968&lt;&gt;"OCCUPIED","",IF(C968="COVERED",Covered_Rate,Open_Rate))</f>
        <v>7.55</v>
      </c>
      <c r="L968" s="39" t="n">
        <f aca="false">IF(D968="OCCUPIED",J968*K968,"")</f>
        <v>453</v>
      </c>
      <c r="M968" s="26" t="n">
        <f aca="false">IF(D968&lt;&gt;"OCCUPIED","",COUNTIFS('Source - Billing Aug26'!$E$5:$E$773,A968,'Source - Billing Aug26'!$B$5:$B$773,Billing_Month,'Source - Billing Aug26'!$H$5:$H$773,"MONTHLY_MOORAGE"))</f>
        <v>0</v>
      </c>
      <c r="N968" s="28" t="str">
        <f aca="false">IF(M968=0,"",SUMIFS('Source - Billing Aug26'!$I$5:$I$773,'Source - Billing Aug26'!$E$5:$E$773,A968,'Source - Billing Aug26'!$B$5:$B$773,Billing_Month,'Source - Billing Aug26'!$H$5:$H$773,"MONTHLY_MOORAGE"))</f>
        <v/>
      </c>
      <c r="O968" s="28" t="str">
        <f aca="false">IF(M968=0,"",SUMIFS('Source - Billing Aug26'!$L$5:$L$773,'Source - Billing Aug26'!$E$5:$E$773,A968,'Source - Billing Aug26'!$B$5:$B$773,Billing_Month,'Source - Billing Aug26'!$H$5:$H$773,"MONTHLY_MOORAGE"))</f>
        <v/>
      </c>
      <c r="P968" s="39" t="n">
        <f aca="false">IF(D968&lt;&gt;"OCCUPIED","",SUMIFS('Source - Billing Aug26'!$M$5:$M$773,'Source - Billing Aug26'!$E$5:$E$773,A968,'Source - Billing Aug26'!$B$5:$B$773,Billing_Month,'Source - Billing Aug26'!$H$5:$H$773,"MONTHLY_MOORAGE"))</f>
        <v>0</v>
      </c>
      <c r="Q968" s="39" t="n">
        <f aca="false">IF(D968&lt;&gt;"OCCUPIED","",P968-L968)</f>
        <v>-453</v>
      </c>
      <c r="R968" s="26" t="str">
        <f aca="false">IF(D968&lt;&gt;"OCCUPIED","OUT OF SCOPE",IF(M968=0,"MISSING AUGUST BILL",IF(M968&gt;1,"DUPLICATE BILL",IF(ABS(Q968)&lt;0.01,"MATCH",IF(Q968&gt;0,"OVERBILLED","UNDERBILLED")))))</f>
        <v>MISSING AUGUST BILL</v>
      </c>
      <c r="S968" s="26" t="str">
        <f aca="false">IF(M968=0,"",IFERROR(INDEX('Source - Billing Aug26'!$C$5:$C$773,MATCH(A968,'Source - Billing Aug26'!$E$5:$E$773,0)),""))</f>
        <v/>
      </c>
    </row>
    <row r="969" customFormat="false" ht="15" hidden="false" customHeight="true" outlineLevel="0" collapsed="false">
      <c r="A969" s="26" t="str">
        <f aca="false">'Source - Inventory'!A959</f>
        <v>GW-1008</v>
      </c>
      <c r="B969" s="26" t="str">
        <f aca="false">'Source - Inventory'!B959</f>
        <v>Gullwing</v>
      </c>
      <c r="C969" s="26" t="str">
        <f aca="false">'Source - Inventory'!G959</f>
        <v>OPEN</v>
      </c>
      <c r="D969" s="26" t="str">
        <f aca="false">'Source - Inventory'!J959</f>
        <v>OCCUPIED</v>
      </c>
      <c r="E969" s="26" t="str">
        <f aca="false">'Source - Inventory'!L959</f>
        <v>WL-03216</v>
      </c>
      <c r="F969" s="26" t="str">
        <f aca="false">'Source - Inventory'!M959</f>
        <v>Nancy Branch</v>
      </c>
      <c r="G969" s="26" t="n">
        <f aca="false">'Source - Inventory'!E959</f>
        <v>60</v>
      </c>
      <c r="H969" s="28" t="n">
        <f aca="false">'Source - Inventory'!O959</f>
        <v>58.3</v>
      </c>
      <c r="I969" s="28" t="n">
        <f aca="false">IF(D969="OCCUPIED",ROUNDUP(H969,0),"")</f>
        <v>59</v>
      </c>
      <c r="J969" s="28" t="n">
        <f aca="false">IF(D969="OCCUPIED",MAX(G969,I969),"")</f>
        <v>60</v>
      </c>
      <c r="K969" s="28" t="n">
        <f aca="false">IF(D969&lt;&gt;"OCCUPIED","",IF(C969="COVERED",Covered_Rate,Open_Rate))</f>
        <v>7.55</v>
      </c>
      <c r="L969" s="39" t="n">
        <f aca="false">IF(D969="OCCUPIED",J969*K969,"")</f>
        <v>453</v>
      </c>
      <c r="M969" s="26" t="n">
        <f aca="false">IF(D969&lt;&gt;"OCCUPIED","",COUNTIFS('Source - Billing Aug26'!$E$5:$E$773,A969,'Source - Billing Aug26'!$B$5:$B$773,Billing_Month,'Source - Billing Aug26'!$H$5:$H$773,"MONTHLY_MOORAGE"))</f>
        <v>0</v>
      </c>
      <c r="N969" s="28" t="str">
        <f aca="false">IF(M969=0,"",SUMIFS('Source - Billing Aug26'!$I$5:$I$773,'Source - Billing Aug26'!$E$5:$E$773,A969,'Source - Billing Aug26'!$B$5:$B$773,Billing_Month,'Source - Billing Aug26'!$H$5:$H$773,"MONTHLY_MOORAGE"))</f>
        <v/>
      </c>
      <c r="O969" s="28" t="str">
        <f aca="false">IF(M969=0,"",SUMIFS('Source - Billing Aug26'!$L$5:$L$773,'Source - Billing Aug26'!$E$5:$E$773,A969,'Source - Billing Aug26'!$B$5:$B$773,Billing_Month,'Source - Billing Aug26'!$H$5:$H$773,"MONTHLY_MOORAGE"))</f>
        <v/>
      </c>
      <c r="P969" s="39" t="n">
        <f aca="false">IF(D969&lt;&gt;"OCCUPIED","",SUMIFS('Source - Billing Aug26'!$M$5:$M$773,'Source - Billing Aug26'!$E$5:$E$773,A969,'Source - Billing Aug26'!$B$5:$B$773,Billing_Month,'Source - Billing Aug26'!$H$5:$H$773,"MONTHLY_MOORAGE"))</f>
        <v>0</v>
      </c>
      <c r="Q969" s="39" t="n">
        <f aca="false">IF(D969&lt;&gt;"OCCUPIED","",P969-L969)</f>
        <v>-453</v>
      </c>
      <c r="R969" s="26" t="str">
        <f aca="false">IF(D969&lt;&gt;"OCCUPIED","OUT OF SCOPE",IF(M969=0,"MISSING AUGUST BILL",IF(M969&gt;1,"DUPLICATE BILL",IF(ABS(Q969)&lt;0.01,"MATCH",IF(Q969&gt;0,"OVERBILLED","UNDERBILLED")))))</f>
        <v>MISSING AUGUST BILL</v>
      </c>
      <c r="S969" s="26" t="str">
        <f aca="false">IF(M969=0,"",IFERROR(INDEX('Source - Billing Aug26'!$C$5:$C$773,MATCH(A969,'Source - Billing Aug26'!$E$5:$E$773,0)),""))</f>
        <v/>
      </c>
    </row>
    <row r="970" customFormat="false" ht="15" hidden="false" customHeight="true" outlineLevel="0" collapsed="false">
      <c r="A970" s="26" t="str">
        <f aca="false">'Source - Inventory'!A960</f>
        <v>GW-1009</v>
      </c>
      <c r="B970" s="26" t="str">
        <f aca="false">'Source - Inventory'!B960</f>
        <v>Gullwing</v>
      </c>
      <c r="C970" s="26" t="str">
        <f aca="false">'Source - Inventory'!G960</f>
        <v>OPEN</v>
      </c>
      <c r="D970" s="26" t="str">
        <f aca="false">'Source - Inventory'!J960</f>
        <v>OCCUPIED</v>
      </c>
      <c r="E970" s="26" t="str">
        <f aca="false">'Source - Inventory'!L960</f>
        <v>WL-03228</v>
      </c>
      <c r="F970" s="26" t="str">
        <f aca="false">'Source - Inventory'!M960</f>
        <v>Roy Stuart</v>
      </c>
      <c r="G970" s="26" t="n">
        <f aca="false">'Source - Inventory'!E960</f>
        <v>45</v>
      </c>
      <c r="H970" s="28" t="n">
        <f aca="false">'Source - Inventory'!O960</f>
        <v>47.5</v>
      </c>
      <c r="I970" s="28" t="n">
        <f aca="false">IF(D970="OCCUPIED",ROUNDUP(H970,0),"")</f>
        <v>48</v>
      </c>
      <c r="J970" s="28" t="n">
        <f aca="false">IF(D970="OCCUPIED",MAX(G970,I970),"")</f>
        <v>48</v>
      </c>
      <c r="K970" s="28" t="n">
        <f aca="false">IF(D970&lt;&gt;"OCCUPIED","",IF(C970="COVERED",Covered_Rate,Open_Rate))</f>
        <v>7.55</v>
      </c>
      <c r="L970" s="39" t="n">
        <f aca="false">IF(D970="OCCUPIED",J970*K970,"")</f>
        <v>362.4</v>
      </c>
      <c r="M970" s="26" t="n">
        <f aca="false">IF(D970&lt;&gt;"OCCUPIED","",COUNTIFS('Source - Billing Aug26'!$E$5:$E$773,A970,'Source - Billing Aug26'!$B$5:$B$773,Billing_Month,'Source - Billing Aug26'!$H$5:$H$773,"MONTHLY_MOORAGE"))</f>
        <v>0</v>
      </c>
      <c r="N970" s="28" t="str">
        <f aca="false">IF(M970=0,"",SUMIFS('Source - Billing Aug26'!$I$5:$I$773,'Source - Billing Aug26'!$E$5:$E$773,A970,'Source - Billing Aug26'!$B$5:$B$773,Billing_Month,'Source - Billing Aug26'!$H$5:$H$773,"MONTHLY_MOORAGE"))</f>
        <v/>
      </c>
      <c r="O970" s="28" t="str">
        <f aca="false">IF(M970=0,"",SUMIFS('Source - Billing Aug26'!$L$5:$L$773,'Source - Billing Aug26'!$E$5:$E$773,A970,'Source - Billing Aug26'!$B$5:$B$773,Billing_Month,'Source - Billing Aug26'!$H$5:$H$773,"MONTHLY_MOORAGE"))</f>
        <v/>
      </c>
      <c r="P970" s="39" t="n">
        <f aca="false">IF(D970&lt;&gt;"OCCUPIED","",SUMIFS('Source - Billing Aug26'!$M$5:$M$773,'Source - Billing Aug26'!$E$5:$E$773,A970,'Source - Billing Aug26'!$B$5:$B$773,Billing_Month,'Source - Billing Aug26'!$H$5:$H$773,"MONTHLY_MOORAGE"))</f>
        <v>0</v>
      </c>
      <c r="Q970" s="39" t="n">
        <f aca="false">IF(D970&lt;&gt;"OCCUPIED","",P970-L970)</f>
        <v>-362.4</v>
      </c>
      <c r="R970" s="26" t="str">
        <f aca="false">IF(D970&lt;&gt;"OCCUPIED","OUT OF SCOPE",IF(M970=0,"MISSING AUGUST BILL",IF(M970&gt;1,"DUPLICATE BILL",IF(ABS(Q970)&lt;0.01,"MATCH",IF(Q970&gt;0,"OVERBILLED","UNDERBILLED")))))</f>
        <v>MISSING AUGUST BILL</v>
      </c>
      <c r="S970" s="26" t="str">
        <f aca="false">IF(M970=0,"",IFERROR(INDEX('Source - Billing Aug26'!$C$5:$C$773,MATCH(A970,'Source - Billing Aug26'!$E$5:$E$773,0)),""))</f>
        <v/>
      </c>
    </row>
    <row r="971" customFormat="false" ht="15" hidden="false" customHeight="true" outlineLevel="0" collapsed="false">
      <c r="A971" s="26" t="str">
        <f aca="false">'Source - Inventory'!A961</f>
        <v>GW-1010</v>
      </c>
      <c r="B971" s="26" t="str">
        <f aca="false">'Source - Inventory'!B961</f>
        <v>Gullwing</v>
      </c>
      <c r="C971" s="26" t="str">
        <f aca="false">'Source - Inventory'!G961</f>
        <v>OPEN</v>
      </c>
      <c r="D971" s="26" t="str">
        <f aca="false">'Source - Inventory'!J961</f>
        <v>OCCUPIED</v>
      </c>
      <c r="E971" s="26" t="str">
        <f aca="false">'Source - Inventory'!L961</f>
        <v>WL-01543</v>
      </c>
      <c r="F971" s="26" t="str">
        <f aca="false">'Source - Inventory'!M961</f>
        <v>Charles Gomez</v>
      </c>
      <c r="G971" s="26" t="n">
        <f aca="false">'Source - Inventory'!E961</f>
        <v>45</v>
      </c>
      <c r="H971" s="28" t="n">
        <f aca="false">'Source - Inventory'!O961</f>
        <v>27.2</v>
      </c>
      <c r="I971" s="28" t="n">
        <f aca="false">IF(D971="OCCUPIED",ROUNDUP(H971,0),"")</f>
        <v>28</v>
      </c>
      <c r="J971" s="28" t="n">
        <f aca="false">IF(D971="OCCUPIED",MAX(G971,I971),"")</f>
        <v>45</v>
      </c>
      <c r="K971" s="28" t="n">
        <f aca="false">IF(D971&lt;&gt;"OCCUPIED","",IF(C971="COVERED",Covered_Rate,Open_Rate))</f>
        <v>7.55</v>
      </c>
      <c r="L971" s="39" t="n">
        <f aca="false">IF(D971="OCCUPIED",J971*K971,"")</f>
        <v>339.75</v>
      </c>
      <c r="M971" s="26" t="n">
        <f aca="false">IF(D971&lt;&gt;"OCCUPIED","",COUNTIFS('Source - Billing Aug26'!$E$5:$E$773,A971,'Source - Billing Aug26'!$B$5:$B$773,Billing_Month,'Source - Billing Aug26'!$H$5:$H$773,"MONTHLY_MOORAGE"))</f>
        <v>0</v>
      </c>
      <c r="N971" s="28" t="str">
        <f aca="false">IF(M971=0,"",SUMIFS('Source - Billing Aug26'!$I$5:$I$773,'Source - Billing Aug26'!$E$5:$E$773,A971,'Source - Billing Aug26'!$B$5:$B$773,Billing_Month,'Source - Billing Aug26'!$H$5:$H$773,"MONTHLY_MOORAGE"))</f>
        <v/>
      </c>
      <c r="O971" s="28" t="str">
        <f aca="false">IF(M971=0,"",SUMIFS('Source - Billing Aug26'!$L$5:$L$773,'Source - Billing Aug26'!$E$5:$E$773,A971,'Source - Billing Aug26'!$B$5:$B$773,Billing_Month,'Source - Billing Aug26'!$H$5:$H$773,"MONTHLY_MOORAGE"))</f>
        <v/>
      </c>
      <c r="P971" s="39" t="n">
        <f aca="false">IF(D971&lt;&gt;"OCCUPIED","",SUMIFS('Source - Billing Aug26'!$M$5:$M$773,'Source - Billing Aug26'!$E$5:$E$773,A971,'Source - Billing Aug26'!$B$5:$B$773,Billing_Month,'Source - Billing Aug26'!$H$5:$H$773,"MONTHLY_MOORAGE"))</f>
        <v>0</v>
      </c>
      <c r="Q971" s="39" t="n">
        <f aca="false">IF(D971&lt;&gt;"OCCUPIED","",P971-L971)</f>
        <v>-339.75</v>
      </c>
      <c r="R971" s="26" t="str">
        <f aca="false">IF(D971&lt;&gt;"OCCUPIED","OUT OF SCOPE",IF(M971=0,"MISSING AUGUST BILL",IF(M971&gt;1,"DUPLICATE BILL",IF(ABS(Q971)&lt;0.01,"MATCH",IF(Q971&gt;0,"OVERBILLED","UNDERBILLED")))))</f>
        <v>MISSING AUGUST BILL</v>
      </c>
      <c r="S971" s="26" t="str">
        <f aca="false">IF(M971=0,"",IFERROR(INDEX('Source - Billing Aug26'!$C$5:$C$773,MATCH(A971,'Source - Billing Aug26'!$E$5:$E$773,0)),""))</f>
        <v/>
      </c>
    </row>
    <row r="972" customFormat="false" ht="15" hidden="false" customHeight="true" outlineLevel="0" collapsed="false">
      <c r="A972" s="26" t="str">
        <f aca="false">'Source - Inventory'!A962</f>
        <v>GW-1011</v>
      </c>
      <c r="B972" s="26" t="str">
        <f aca="false">'Source - Inventory'!B962</f>
        <v>Gullwing</v>
      </c>
      <c r="C972" s="26" t="str">
        <f aca="false">'Source - Inventory'!G962</f>
        <v>OPEN</v>
      </c>
      <c r="D972" s="26" t="str">
        <f aca="false">'Source - Inventory'!J962</f>
        <v>OCCUPIED</v>
      </c>
      <c r="E972" s="26" t="str">
        <f aca="false">'Source - Inventory'!L962</f>
        <v>WL-02258</v>
      </c>
      <c r="F972" s="26" t="str">
        <f aca="false">'Source - Inventory'!M962</f>
        <v>Katrina Griffin</v>
      </c>
      <c r="G972" s="26" t="n">
        <f aca="false">'Source - Inventory'!E962</f>
        <v>80</v>
      </c>
      <c r="H972" s="28" t="n">
        <f aca="false">'Source - Inventory'!O962</f>
        <v>51.7</v>
      </c>
      <c r="I972" s="28" t="n">
        <f aca="false">IF(D972="OCCUPIED",ROUNDUP(H972,0),"")</f>
        <v>52</v>
      </c>
      <c r="J972" s="28" t="n">
        <f aca="false">IF(D972="OCCUPIED",MAX(G972,I972),"")</f>
        <v>80</v>
      </c>
      <c r="K972" s="28" t="n">
        <f aca="false">IF(D972&lt;&gt;"OCCUPIED","",IF(C972="COVERED",Covered_Rate,Open_Rate))</f>
        <v>7.55</v>
      </c>
      <c r="L972" s="39" t="n">
        <f aca="false">IF(D972="OCCUPIED",J972*K972,"")</f>
        <v>604</v>
      </c>
      <c r="M972" s="26" t="n">
        <f aca="false">IF(D972&lt;&gt;"OCCUPIED","",COUNTIFS('Source - Billing Aug26'!$E$5:$E$773,A972,'Source - Billing Aug26'!$B$5:$B$773,Billing_Month,'Source - Billing Aug26'!$H$5:$H$773,"MONTHLY_MOORAGE"))</f>
        <v>0</v>
      </c>
      <c r="N972" s="28" t="str">
        <f aca="false">IF(M972=0,"",SUMIFS('Source - Billing Aug26'!$I$5:$I$773,'Source - Billing Aug26'!$E$5:$E$773,A972,'Source - Billing Aug26'!$B$5:$B$773,Billing_Month,'Source - Billing Aug26'!$H$5:$H$773,"MONTHLY_MOORAGE"))</f>
        <v/>
      </c>
      <c r="O972" s="28" t="str">
        <f aca="false">IF(M972=0,"",SUMIFS('Source - Billing Aug26'!$L$5:$L$773,'Source - Billing Aug26'!$E$5:$E$773,A972,'Source - Billing Aug26'!$B$5:$B$773,Billing_Month,'Source - Billing Aug26'!$H$5:$H$773,"MONTHLY_MOORAGE"))</f>
        <v/>
      </c>
      <c r="P972" s="39" t="n">
        <f aca="false">IF(D972&lt;&gt;"OCCUPIED","",SUMIFS('Source - Billing Aug26'!$M$5:$M$773,'Source - Billing Aug26'!$E$5:$E$773,A972,'Source - Billing Aug26'!$B$5:$B$773,Billing_Month,'Source - Billing Aug26'!$H$5:$H$773,"MONTHLY_MOORAGE"))</f>
        <v>0</v>
      </c>
      <c r="Q972" s="39" t="n">
        <f aca="false">IF(D972&lt;&gt;"OCCUPIED","",P972-L972)</f>
        <v>-604</v>
      </c>
      <c r="R972" s="26" t="str">
        <f aca="false">IF(D972&lt;&gt;"OCCUPIED","OUT OF SCOPE",IF(M972=0,"MISSING AUGUST BILL",IF(M972&gt;1,"DUPLICATE BILL",IF(ABS(Q972)&lt;0.01,"MATCH",IF(Q972&gt;0,"OVERBILLED","UNDERBILLED")))))</f>
        <v>MISSING AUGUST BILL</v>
      </c>
      <c r="S972" s="26" t="str">
        <f aca="false">IF(M972=0,"",IFERROR(INDEX('Source - Billing Aug26'!$C$5:$C$773,MATCH(A972,'Source - Billing Aug26'!$E$5:$E$773,0)),""))</f>
        <v/>
      </c>
    </row>
    <row r="973" customFormat="false" ht="15" hidden="false" customHeight="true" outlineLevel="0" collapsed="false">
      <c r="A973" s="26" t="str">
        <f aca="false">'Source - Inventory'!A963</f>
        <v>GW-1012</v>
      </c>
      <c r="B973" s="26" t="str">
        <f aca="false">'Source - Inventory'!B963</f>
        <v>Gullwing</v>
      </c>
      <c r="C973" s="26" t="str">
        <f aca="false">'Source - Inventory'!G963</f>
        <v>OPEN</v>
      </c>
      <c r="D973" s="26" t="str">
        <f aca="false">'Source - Inventory'!J963</f>
        <v>OCCUPIED</v>
      </c>
      <c r="E973" s="26" t="str">
        <f aca="false">'Source - Inventory'!L963</f>
        <v>WL-01480</v>
      </c>
      <c r="F973" s="26" t="str">
        <f aca="false">'Source - Inventory'!M963</f>
        <v>Kaitlin Meyer</v>
      </c>
      <c r="G973" s="26" t="n">
        <f aca="false">'Source - Inventory'!E963</f>
        <v>80</v>
      </c>
      <c r="H973" s="28" t="n">
        <f aca="false">'Source - Inventory'!O963</f>
        <v>48</v>
      </c>
      <c r="I973" s="28" t="n">
        <f aca="false">IF(D973="OCCUPIED",ROUNDUP(H973,0),"")</f>
        <v>48</v>
      </c>
      <c r="J973" s="28" t="n">
        <f aca="false">IF(D973="OCCUPIED",MAX(G973,I973),"")</f>
        <v>80</v>
      </c>
      <c r="K973" s="28" t="n">
        <f aca="false">IF(D973&lt;&gt;"OCCUPIED","",IF(C973="COVERED",Covered_Rate,Open_Rate))</f>
        <v>7.55</v>
      </c>
      <c r="L973" s="39" t="n">
        <f aca="false">IF(D973="OCCUPIED",J973*K973,"")</f>
        <v>604</v>
      </c>
      <c r="M973" s="26" t="n">
        <f aca="false">IF(D973&lt;&gt;"OCCUPIED","",COUNTIFS('Source - Billing Aug26'!$E$5:$E$773,A973,'Source - Billing Aug26'!$B$5:$B$773,Billing_Month,'Source - Billing Aug26'!$H$5:$H$773,"MONTHLY_MOORAGE"))</f>
        <v>0</v>
      </c>
      <c r="N973" s="28" t="str">
        <f aca="false">IF(M973=0,"",SUMIFS('Source - Billing Aug26'!$I$5:$I$773,'Source - Billing Aug26'!$E$5:$E$773,A973,'Source - Billing Aug26'!$B$5:$B$773,Billing_Month,'Source - Billing Aug26'!$H$5:$H$773,"MONTHLY_MOORAGE"))</f>
        <v/>
      </c>
      <c r="O973" s="28" t="str">
        <f aca="false">IF(M973=0,"",SUMIFS('Source - Billing Aug26'!$L$5:$L$773,'Source - Billing Aug26'!$E$5:$E$773,A973,'Source - Billing Aug26'!$B$5:$B$773,Billing_Month,'Source - Billing Aug26'!$H$5:$H$773,"MONTHLY_MOORAGE"))</f>
        <v/>
      </c>
      <c r="P973" s="39" t="n">
        <f aca="false">IF(D973&lt;&gt;"OCCUPIED","",SUMIFS('Source - Billing Aug26'!$M$5:$M$773,'Source - Billing Aug26'!$E$5:$E$773,A973,'Source - Billing Aug26'!$B$5:$B$773,Billing_Month,'Source - Billing Aug26'!$H$5:$H$773,"MONTHLY_MOORAGE"))</f>
        <v>0</v>
      </c>
      <c r="Q973" s="39" t="n">
        <f aca="false">IF(D973&lt;&gt;"OCCUPIED","",P973-L973)</f>
        <v>-604</v>
      </c>
      <c r="R973" s="26" t="str">
        <f aca="false">IF(D973&lt;&gt;"OCCUPIED","OUT OF SCOPE",IF(M973=0,"MISSING AUGUST BILL",IF(M973&gt;1,"DUPLICATE BILL",IF(ABS(Q973)&lt;0.01,"MATCH",IF(Q973&gt;0,"OVERBILLED","UNDERBILLED")))))</f>
        <v>MISSING AUGUST BILL</v>
      </c>
      <c r="S973" s="26" t="str">
        <f aca="false">IF(M973=0,"",IFERROR(INDEX('Source - Billing Aug26'!$C$5:$C$773,MATCH(A973,'Source - Billing Aug26'!$E$5:$E$773,0)),""))</f>
        <v/>
      </c>
    </row>
    <row r="974" customFormat="false" ht="15" hidden="false" customHeight="true" outlineLevel="0" collapsed="false">
      <c r="A974" s="26" t="str">
        <f aca="false">'Source - Inventory'!A964</f>
        <v>GW-1013</v>
      </c>
      <c r="B974" s="26" t="str">
        <f aca="false">'Source - Inventory'!B964</f>
        <v>Gullwing</v>
      </c>
      <c r="C974" s="26" t="str">
        <f aca="false">'Source - Inventory'!G964</f>
        <v>OPEN</v>
      </c>
      <c r="D974" s="26" t="str">
        <f aca="false">'Source - Inventory'!J964</f>
        <v>OCCUPIED</v>
      </c>
      <c r="E974" s="26" t="str">
        <f aca="false">'Source - Inventory'!L964</f>
        <v>WL-02038</v>
      </c>
      <c r="F974" s="26" t="str">
        <f aca="false">'Source - Inventory'!M964</f>
        <v>Patricia Thomas</v>
      </c>
      <c r="G974" s="26" t="n">
        <f aca="false">'Source - Inventory'!E964</f>
        <v>60</v>
      </c>
      <c r="H974" s="28" t="n">
        <f aca="false">'Source - Inventory'!O964</f>
        <v>27.1</v>
      </c>
      <c r="I974" s="28" t="n">
        <f aca="false">IF(D974="OCCUPIED",ROUNDUP(H974,0),"")</f>
        <v>28</v>
      </c>
      <c r="J974" s="28" t="n">
        <f aca="false">IF(D974="OCCUPIED",MAX(G974,I974),"")</f>
        <v>60</v>
      </c>
      <c r="K974" s="28" t="n">
        <f aca="false">IF(D974&lt;&gt;"OCCUPIED","",IF(C974="COVERED",Covered_Rate,Open_Rate))</f>
        <v>7.55</v>
      </c>
      <c r="L974" s="39" t="n">
        <f aca="false">IF(D974="OCCUPIED",J974*K974,"")</f>
        <v>453</v>
      </c>
      <c r="M974" s="26" t="n">
        <f aca="false">IF(D974&lt;&gt;"OCCUPIED","",COUNTIFS('Source - Billing Aug26'!$E$5:$E$773,A974,'Source - Billing Aug26'!$B$5:$B$773,Billing_Month,'Source - Billing Aug26'!$H$5:$H$773,"MONTHLY_MOORAGE"))</f>
        <v>0</v>
      </c>
      <c r="N974" s="28" t="str">
        <f aca="false">IF(M974=0,"",SUMIFS('Source - Billing Aug26'!$I$5:$I$773,'Source - Billing Aug26'!$E$5:$E$773,A974,'Source - Billing Aug26'!$B$5:$B$773,Billing_Month,'Source - Billing Aug26'!$H$5:$H$773,"MONTHLY_MOORAGE"))</f>
        <v/>
      </c>
      <c r="O974" s="28" t="str">
        <f aca="false">IF(M974=0,"",SUMIFS('Source - Billing Aug26'!$L$5:$L$773,'Source - Billing Aug26'!$E$5:$E$773,A974,'Source - Billing Aug26'!$B$5:$B$773,Billing_Month,'Source - Billing Aug26'!$H$5:$H$773,"MONTHLY_MOORAGE"))</f>
        <v/>
      </c>
      <c r="P974" s="39" t="n">
        <f aca="false">IF(D974&lt;&gt;"OCCUPIED","",SUMIFS('Source - Billing Aug26'!$M$5:$M$773,'Source - Billing Aug26'!$E$5:$E$773,A974,'Source - Billing Aug26'!$B$5:$B$773,Billing_Month,'Source - Billing Aug26'!$H$5:$H$773,"MONTHLY_MOORAGE"))</f>
        <v>0</v>
      </c>
      <c r="Q974" s="39" t="n">
        <f aca="false">IF(D974&lt;&gt;"OCCUPIED","",P974-L974)</f>
        <v>-453</v>
      </c>
      <c r="R974" s="26" t="str">
        <f aca="false">IF(D974&lt;&gt;"OCCUPIED","OUT OF SCOPE",IF(M974=0,"MISSING AUGUST BILL",IF(M974&gt;1,"DUPLICATE BILL",IF(ABS(Q974)&lt;0.01,"MATCH",IF(Q974&gt;0,"OVERBILLED","UNDERBILLED")))))</f>
        <v>MISSING AUGUST BILL</v>
      </c>
      <c r="S974" s="26" t="str">
        <f aca="false">IF(M974=0,"",IFERROR(INDEX('Source - Billing Aug26'!$C$5:$C$773,MATCH(A974,'Source - Billing Aug26'!$E$5:$E$773,0)),""))</f>
        <v/>
      </c>
    </row>
    <row r="975" customFormat="false" ht="15" hidden="false" customHeight="true" outlineLevel="0" collapsed="false">
      <c r="A975" s="26" t="str">
        <f aca="false">'Source - Inventory'!A965</f>
        <v>GW-1014</v>
      </c>
      <c r="B975" s="26" t="str">
        <f aca="false">'Source - Inventory'!B965</f>
        <v>Gullwing</v>
      </c>
      <c r="C975" s="26" t="str">
        <f aca="false">'Source - Inventory'!G965</f>
        <v>OPEN</v>
      </c>
      <c r="D975" s="26" t="str">
        <f aca="false">'Source - Inventory'!J965</f>
        <v>OCCUPIED</v>
      </c>
      <c r="E975" s="26" t="str">
        <f aca="false">'Source - Inventory'!L965</f>
        <v>WL-03067</v>
      </c>
      <c r="F975" s="26" t="str">
        <f aca="false">'Source - Inventory'!M965</f>
        <v>Eric Thomas</v>
      </c>
      <c r="G975" s="26" t="n">
        <f aca="false">'Source - Inventory'!E965</f>
        <v>32</v>
      </c>
      <c r="H975" s="28" t="n">
        <f aca="false">'Source - Inventory'!O965</f>
        <v>30.6</v>
      </c>
      <c r="I975" s="28" t="n">
        <f aca="false">IF(D975="OCCUPIED",ROUNDUP(H975,0),"")</f>
        <v>31</v>
      </c>
      <c r="J975" s="28" t="n">
        <f aca="false">IF(D975="OCCUPIED",MAX(G975,I975),"")</f>
        <v>32</v>
      </c>
      <c r="K975" s="28" t="n">
        <f aca="false">IF(D975&lt;&gt;"OCCUPIED","",IF(C975="COVERED",Covered_Rate,Open_Rate))</f>
        <v>7.55</v>
      </c>
      <c r="L975" s="39" t="n">
        <f aca="false">IF(D975="OCCUPIED",J975*K975,"")</f>
        <v>241.6</v>
      </c>
      <c r="M975" s="26" t="n">
        <f aca="false">IF(D975&lt;&gt;"OCCUPIED","",COUNTIFS('Source - Billing Aug26'!$E$5:$E$773,A975,'Source - Billing Aug26'!$B$5:$B$773,Billing_Month,'Source - Billing Aug26'!$H$5:$H$773,"MONTHLY_MOORAGE"))</f>
        <v>0</v>
      </c>
      <c r="N975" s="28" t="str">
        <f aca="false">IF(M975=0,"",SUMIFS('Source - Billing Aug26'!$I$5:$I$773,'Source - Billing Aug26'!$E$5:$E$773,A975,'Source - Billing Aug26'!$B$5:$B$773,Billing_Month,'Source - Billing Aug26'!$H$5:$H$773,"MONTHLY_MOORAGE"))</f>
        <v/>
      </c>
      <c r="O975" s="28" t="str">
        <f aca="false">IF(M975=0,"",SUMIFS('Source - Billing Aug26'!$L$5:$L$773,'Source - Billing Aug26'!$E$5:$E$773,A975,'Source - Billing Aug26'!$B$5:$B$773,Billing_Month,'Source - Billing Aug26'!$H$5:$H$773,"MONTHLY_MOORAGE"))</f>
        <v/>
      </c>
      <c r="P975" s="39" t="n">
        <f aca="false">IF(D975&lt;&gt;"OCCUPIED","",SUMIFS('Source - Billing Aug26'!$M$5:$M$773,'Source - Billing Aug26'!$E$5:$E$773,A975,'Source - Billing Aug26'!$B$5:$B$773,Billing_Month,'Source - Billing Aug26'!$H$5:$H$773,"MONTHLY_MOORAGE"))</f>
        <v>0</v>
      </c>
      <c r="Q975" s="39" t="n">
        <f aca="false">IF(D975&lt;&gt;"OCCUPIED","",P975-L975)</f>
        <v>-241.6</v>
      </c>
      <c r="R975" s="26" t="str">
        <f aca="false">IF(D975&lt;&gt;"OCCUPIED","OUT OF SCOPE",IF(M975=0,"MISSING AUGUST BILL",IF(M975&gt;1,"DUPLICATE BILL",IF(ABS(Q975)&lt;0.01,"MATCH",IF(Q975&gt;0,"OVERBILLED","UNDERBILLED")))))</f>
        <v>MISSING AUGUST BILL</v>
      </c>
      <c r="S975" s="26" t="str">
        <f aca="false">IF(M975=0,"",IFERROR(INDEX('Source - Billing Aug26'!$C$5:$C$773,MATCH(A975,'Source - Billing Aug26'!$E$5:$E$773,0)),""))</f>
        <v/>
      </c>
    </row>
    <row r="976" customFormat="false" ht="15" hidden="false" customHeight="true" outlineLevel="0" collapsed="false">
      <c r="A976" s="26" t="str">
        <f aca="false">'Source - Inventory'!A966</f>
        <v>GW-1015</v>
      </c>
      <c r="B976" s="26" t="str">
        <f aca="false">'Source - Inventory'!B966</f>
        <v>Gullwing</v>
      </c>
      <c r="C976" s="26" t="str">
        <f aca="false">'Source - Inventory'!G966</f>
        <v>OPEN</v>
      </c>
      <c r="D976" s="26" t="str">
        <f aca="false">'Source - Inventory'!J966</f>
        <v>OCCUPIED</v>
      </c>
      <c r="E976" s="26" t="str">
        <f aca="false">'Source - Inventory'!L966</f>
        <v>WL-02143</v>
      </c>
      <c r="F976" s="26" t="str">
        <f aca="false">'Source - Inventory'!M966</f>
        <v>Lisa Wright</v>
      </c>
      <c r="G976" s="26" t="n">
        <f aca="false">'Source - Inventory'!E966</f>
        <v>70</v>
      </c>
      <c r="H976" s="28" t="n">
        <f aca="false">'Source - Inventory'!O966</f>
        <v>50.8</v>
      </c>
      <c r="I976" s="28" t="n">
        <f aca="false">IF(D976="OCCUPIED",ROUNDUP(H976,0),"")</f>
        <v>51</v>
      </c>
      <c r="J976" s="28" t="n">
        <f aca="false">IF(D976="OCCUPIED",MAX(G976,I976),"")</f>
        <v>70</v>
      </c>
      <c r="K976" s="28" t="n">
        <f aca="false">IF(D976&lt;&gt;"OCCUPIED","",IF(C976="COVERED",Covered_Rate,Open_Rate))</f>
        <v>7.55</v>
      </c>
      <c r="L976" s="39" t="n">
        <f aca="false">IF(D976="OCCUPIED",J976*K976,"")</f>
        <v>528.5</v>
      </c>
      <c r="M976" s="26" t="n">
        <f aca="false">IF(D976&lt;&gt;"OCCUPIED","",COUNTIFS('Source - Billing Aug26'!$E$5:$E$773,A976,'Source - Billing Aug26'!$B$5:$B$773,Billing_Month,'Source - Billing Aug26'!$H$5:$H$773,"MONTHLY_MOORAGE"))</f>
        <v>0</v>
      </c>
      <c r="N976" s="28" t="str">
        <f aca="false">IF(M976=0,"",SUMIFS('Source - Billing Aug26'!$I$5:$I$773,'Source - Billing Aug26'!$E$5:$E$773,A976,'Source - Billing Aug26'!$B$5:$B$773,Billing_Month,'Source - Billing Aug26'!$H$5:$H$773,"MONTHLY_MOORAGE"))</f>
        <v/>
      </c>
      <c r="O976" s="28" t="str">
        <f aca="false">IF(M976=0,"",SUMIFS('Source - Billing Aug26'!$L$5:$L$773,'Source - Billing Aug26'!$E$5:$E$773,A976,'Source - Billing Aug26'!$B$5:$B$773,Billing_Month,'Source - Billing Aug26'!$H$5:$H$773,"MONTHLY_MOORAGE"))</f>
        <v/>
      </c>
      <c r="P976" s="39" t="n">
        <f aca="false">IF(D976&lt;&gt;"OCCUPIED","",SUMIFS('Source - Billing Aug26'!$M$5:$M$773,'Source - Billing Aug26'!$E$5:$E$773,A976,'Source - Billing Aug26'!$B$5:$B$773,Billing_Month,'Source - Billing Aug26'!$H$5:$H$773,"MONTHLY_MOORAGE"))</f>
        <v>0</v>
      </c>
      <c r="Q976" s="39" t="n">
        <f aca="false">IF(D976&lt;&gt;"OCCUPIED","",P976-L976)</f>
        <v>-528.5</v>
      </c>
      <c r="R976" s="26" t="str">
        <f aca="false">IF(D976&lt;&gt;"OCCUPIED","OUT OF SCOPE",IF(M976=0,"MISSING AUGUST BILL",IF(M976&gt;1,"DUPLICATE BILL",IF(ABS(Q976)&lt;0.01,"MATCH",IF(Q976&gt;0,"OVERBILLED","UNDERBILLED")))))</f>
        <v>MISSING AUGUST BILL</v>
      </c>
      <c r="S976" s="26" t="str">
        <f aca="false">IF(M976=0,"",IFERROR(INDEX('Source - Billing Aug26'!$C$5:$C$773,MATCH(A976,'Source - Billing Aug26'!$E$5:$E$773,0)),""))</f>
        <v/>
      </c>
    </row>
    <row r="977" customFormat="false" ht="15" hidden="false" customHeight="true" outlineLevel="0" collapsed="false">
      <c r="A977" s="26" t="str">
        <f aca="false">'Source - Inventory'!A967</f>
        <v>GW-1016</v>
      </c>
      <c r="B977" s="26" t="str">
        <f aca="false">'Source - Inventory'!B967</f>
        <v>Gullwing</v>
      </c>
      <c r="C977" s="26" t="str">
        <f aca="false">'Source - Inventory'!G967</f>
        <v>OPEN</v>
      </c>
      <c r="D977" s="26" t="str">
        <f aca="false">'Source - Inventory'!J967</f>
        <v>OCCUPIED</v>
      </c>
      <c r="E977" s="26" t="str">
        <f aca="false">'Source - Inventory'!L967</f>
        <v>WL-02443</v>
      </c>
      <c r="F977" s="26" t="str">
        <f aca="false">'Source - Inventory'!M967</f>
        <v>Seth Neal</v>
      </c>
      <c r="G977" s="26" t="n">
        <f aca="false">'Source - Inventory'!E967</f>
        <v>24</v>
      </c>
      <c r="H977" s="28" t="n">
        <f aca="false">'Source - Inventory'!O967</f>
        <v>31.6</v>
      </c>
      <c r="I977" s="28" t="n">
        <f aca="false">IF(D977="OCCUPIED",ROUNDUP(H977,0),"")</f>
        <v>32</v>
      </c>
      <c r="J977" s="28" t="n">
        <f aca="false">IF(D977="OCCUPIED",MAX(G977,I977),"")</f>
        <v>32</v>
      </c>
      <c r="K977" s="28" t="n">
        <f aca="false">IF(D977&lt;&gt;"OCCUPIED","",IF(C977="COVERED",Covered_Rate,Open_Rate))</f>
        <v>7.55</v>
      </c>
      <c r="L977" s="39" t="n">
        <f aca="false">IF(D977="OCCUPIED",J977*K977,"")</f>
        <v>241.6</v>
      </c>
      <c r="M977" s="26" t="n">
        <f aca="false">IF(D977&lt;&gt;"OCCUPIED","",COUNTIFS('Source - Billing Aug26'!$E$5:$E$773,A977,'Source - Billing Aug26'!$B$5:$B$773,Billing_Month,'Source - Billing Aug26'!$H$5:$H$773,"MONTHLY_MOORAGE"))</f>
        <v>0</v>
      </c>
      <c r="N977" s="28" t="str">
        <f aca="false">IF(M977=0,"",SUMIFS('Source - Billing Aug26'!$I$5:$I$773,'Source - Billing Aug26'!$E$5:$E$773,A977,'Source - Billing Aug26'!$B$5:$B$773,Billing_Month,'Source - Billing Aug26'!$H$5:$H$773,"MONTHLY_MOORAGE"))</f>
        <v/>
      </c>
      <c r="O977" s="28" t="str">
        <f aca="false">IF(M977=0,"",SUMIFS('Source - Billing Aug26'!$L$5:$L$773,'Source - Billing Aug26'!$E$5:$E$773,A977,'Source - Billing Aug26'!$B$5:$B$773,Billing_Month,'Source - Billing Aug26'!$H$5:$H$773,"MONTHLY_MOORAGE"))</f>
        <v/>
      </c>
      <c r="P977" s="39" t="n">
        <f aca="false">IF(D977&lt;&gt;"OCCUPIED","",SUMIFS('Source - Billing Aug26'!$M$5:$M$773,'Source - Billing Aug26'!$E$5:$E$773,A977,'Source - Billing Aug26'!$B$5:$B$773,Billing_Month,'Source - Billing Aug26'!$H$5:$H$773,"MONTHLY_MOORAGE"))</f>
        <v>0</v>
      </c>
      <c r="Q977" s="39" t="n">
        <f aca="false">IF(D977&lt;&gt;"OCCUPIED","",P977-L977)</f>
        <v>-241.6</v>
      </c>
      <c r="R977" s="26" t="str">
        <f aca="false">IF(D977&lt;&gt;"OCCUPIED","OUT OF SCOPE",IF(M977=0,"MISSING AUGUST BILL",IF(M977&gt;1,"DUPLICATE BILL",IF(ABS(Q977)&lt;0.01,"MATCH",IF(Q977&gt;0,"OVERBILLED","UNDERBILLED")))))</f>
        <v>MISSING AUGUST BILL</v>
      </c>
      <c r="S977" s="26" t="str">
        <f aca="false">IF(M977=0,"",IFERROR(INDEX('Source - Billing Aug26'!$C$5:$C$773,MATCH(A977,'Source - Billing Aug26'!$E$5:$E$773,0)),""))</f>
        <v/>
      </c>
    </row>
    <row r="978" customFormat="false" ht="15" hidden="false" customHeight="true" outlineLevel="0" collapsed="false">
      <c r="A978" s="26" t="str">
        <f aca="false">'Source - Inventory'!A968</f>
        <v>GW-1017</v>
      </c>
      <c r="B978" s="26" t="str">
        <f aca="false">'Source - Inventory'!B968</f>
        <v>Gullwing</v>
      </c>
      <c r="C978" s="26" t="str">
        <f aca="false">'Source - Inventory'!G968</f>
        <v>OPEN</v>
      </c>
      <c r="D978" s="26" t="str">
        <f aca="false">'Source - Inventory'!J968</f>
        <v>OCCUPIED</v>
      </c>
      <c r="E978" s="26" t="str">
        <f aca="false">'Source - Inventory'!L968</f>
        <v>WL-01350</v>
      </c>
      <c r="F978" s="26" t="str">
        <f aca="false">'Source - Inventory'!M968</f>
        <v>John George</v>
      </c>
      <c r="G978" s="26" t="n">
        <f aca="false">'Source - Inventory'!E968</f>
        <v>32</v>
      </c>
      <c r="H978" s="28" t="n">
        <f aca="false">'Source - Inventory'!O968</f>
        <v>22.5</v>
      </c>
      <c r="I978" s="28" t="n">
        <f aca="false">IF(D978="OCCUPIED",ROUNDUP(H978,0),"")</f>
        <v>23</v>
      </c>
      <c r="J978" s="28" t="n">
        <f aca="false">IF(D978="OCCUPIED",MAX(G978,I978),"")</f>
        <v>32</v>
      </c>
      <c r="K978" s="28" t="n">
        <f aca="false">IF(D978&lt;&gt;"OCCUPIED","",IF(C978="COVERED",Covered_Rate,Open_Rate))</f>
        <v>7.55</v>
      </c>
      <c r="L978" s="39" t="n">
        <f aca="false">IF(D978="OCCUPIED",J978*K978,"")</f>
        <v>241.6</v>
      </c>
      <c r="M978" s="26" t="n">
        <f aca="false">IF(D978&lt;&gt;"OCCUPIED","",COUNTIFS('Source - Billing Aug26'!$E$5:$E$773,A978,'Source - Billing Aug26'!$B$5:$B$773,Billing_Month,'Source - Billing Aug26'!$H$5:$H$773,"MONTHLY_MOORAGE"))</f>
        <v>0</v>
      </c>
      <c r="N978" s="28" t="str">
        <f aca="false">IF(M978=0,"",SUMIFS('Source - Billing Aug26'!$I$5:$I$773,'Source - Billing Aug26'!$E$5:$E$773,A978,'Source - Billing Aug26'!$B$5:$B$773,Billing_Month,'Source - Billing Aug26'!$H$5:$H$773,"MONTHLY_MOORAGE"))</f>
        <v/>
      </c>
      <c r="O978" s="28" t="str">
        <f aca="false">IF(M978=0,"",SUMIFS('Source - Billing Aug26'!$L$5:$L$773,'Source - Billing Aug26'!$E$5:$E$773,A978,'Source - Billing Aug26'!$B$5:$B$773,Billing_Month,'Source - Billing Aug26'!$H$5:$H$773,"MONTHLY_MOORAGE"))</f>
        <v/>
      </c>
      <c r="P978" s="39" t="n">
        <f aca="false">IF(D978&lt;&gt;"OCCUPIED","",SUMIFS('Source - Billing Aug26'!$M$5:$M$773,'Source - Billing Aug26'!$E$5:$E$773,A978,'Source - Billing Aug26'!$B$5:$B$773,Billing_Month,'Source - Billing Aug26'!$H$5:$H$773,"MONTHLY_MOORAGE"))</f>
        <v>0</v>
      </c>
      <c r="Q978" s="39" t="n">
        <f aca="false">IF(D978&lt;&gt;"OCCUPIED","",P978-L978)</f>
        <v>-241.6</v>
      </c>
      <c r="R978" s="26" t="str">
        <f aca="false">IF(D978&lt;&gt;"OCCUPIED","OUT OF SCOPE",IF(M978=0,"MISSING AUGUST BILL",IF(M978&gt;1,"DUPLICATE BILL",IF(ABS(Q978)&lt;0.01,"MATCH",IF(Q978&gt;0,"OVERBILLED","UNDERBILLED")))))</f>
        <v>MISSING AUGUST BILL</v>
      </c>
      <c r="S978" s="26" t="str">
        <f aca="false">IF(M978=0,"",IFERROR(INDEX('Source - Billing Aug26'!$C$5:$C$773,MATCH(A978,'Source - Billing Aug26'!$E$5:$E$773,0)),""))</f>
        <v/>
      </c>
    </row>
    <row r="979" customFormat="false" ht="15" hidden="false" customHeight="true" outlineLevel="0" collapsed="false">
      <c r="A979" s="26" t="str">
        <f aca="false">'Source - Inventory'!A969</f>
        <v>GW-1018</v>
      </c>
      <c r="B979" s="26" t="str">
        <f aca="false">'Source - Inventory'!B969</f>
        <v>Gullwing</v>
      </c>
      <c r="C979" s="26" t="str">
        <f aca="false">'Source - Inventory'!G969</f>
        <v>OPEN</v>
      </c>
      <c r="D979" s="26" t="str">
        <f aca="false">'Source - Inventory'!J969</f>
        <v>OCCUPIED</v>
      </c>
      <c r="E979" s="26" t="str">
        <f aca="false">'Source - Inventory'!L969</f>
        <v>WL-02941</v>
      </c>
      <c r="F979" s="26" t="str">
        <f aca="false">'Source - Inventory'!M969</f>
        <v>Jose Benson</v>
      </c>
      <c r="G979" s="26" t="n">
        <f aca="false">'Source - Inventory'!E969</f>
        <v>24</v>
      </c>
      <c r="H979" s="28" t="n">
        <f aca="false">'Source - Inventory'!O969</f>
        <v>51</v>
      </c>
      <c r="I979" s="28" t="n">
        <f aca="false">IF(D979="OCCUPIED",ROUNDUP(H979,0),"")</f>
        <v>51</v>
      </c>
      <c r="J979" s="28" t="n">
        <f aca="false">IF(D979="OCCUPIED",MAX(G979,I979),"")</f>
        <v>51</v>
      </c>
      <c r="K979" s="28" t="n">
        <f aca="false">IF(D979&lt;&gt;"OCCUPIED","",IF(C979="COVERED",Covered_Rate,Open_Rate))</f>
        <v>7.55</v>
      </c>
      <c r="L979" s="39" t="n">
        <f aca="false">IF(D979="OCCUPIED",J979*K979,"")</f>
        <v>385.05</v>
      </c>
      <c r="M979" s="26" t="n">
        <f aca="false">IF(D979&lt;&gt;"OCCUPIED","",COUNTIFS('Source - Billing Aug26'!$E$5:$E$773,A979,'Source - Billing Aug26'!$B$5:$B$773,Billing_Month,'Source - Billing Aug26'!$H$5:$H$773,"MONTHLY_MOORAGE"))</f>
        <v>0</v>
      </c>
      <c r="N979" s="28" t="str">
        <f aca="false">IF(M979=0,"",SUMIFS('Source - Billing Aug26'!$I$5:$I$773,'Source - Billing Aug26'!$E$5:$E$773,A979,'Source - Billing Aug26'!$B$5:$B$773,Billing_Month,'Source - Billing Aug26'!$H$5:$H$773,"MONTHLY_MOORAGE"))</f>
        <v/>
      </c>
      <c r="O979" s="28" t="str">
        <f aca="false">IF(M979=0,"",SUMIFS('Source - Billing Aug26'!$L$5:$L$773,'Source - Billing Aug26'!$E$5:$E$773,A979,'Source - Billing Aug26'!$B$5:$B$773,Billing_Month,'Source - Billing Aug26'!$H$5:$H$773,"MONTHLY_MOORAGE"))</f>
        <v/>
      </c>
      <c r="P979" s="39" t="n">
        <f aca="false">IF(D979&lt;&gt;"OCCUPIED","",SUMIFS('Source - Billing Aug26'!$M$5:$M$773,'Source - Billing Aug26'!$E$5:$E$773,A979,'Source - Billing Aug26'!$B$5:$B$773,Billing_Month,'Source - Billing Aug26'!$H$5:$H$773,"MONTHLY_MOORAGE"))</f>
        <v>0</v>
      </c>
      <c r="Q979" s="39" t="n">
        <f aca="false">IF(D979&lt;&gt;"OCCUPIED","",P979-L979)</f>
        <v>-385.05</v>
      </c>
      <c r="R979" s="26" t="str">
        <f aca="false">IF(D979&lt;&gt;"OCCUPIED","OUT OF SCOPE",IF(M979=0,"MISSING AUGUST BILL",IF(M979&gt;1,"DUPLICATE BILL",IF(ABS(Q979)&lt;0.01,"MATCH",IF(Q979&gt;0,"OVERBILLED","UNDERBILLED")))))</f>
        <v>MISSING AUGUST BILL</v>
      </c>
      <c r="S979" s="26" t="str">
        <f aca="false">IF(M979=0,"",IFERROR(INDEX('Source - Billing Aug26'!$C$5:$C$773,MATCH(A979,'Source - Billing Aug26'!$E$5:$E$773,0)),""))</f>
        <v/>
      </c>
    </row>
    <row r="980" customFormat="false" ht="15" hidden="false" customHeight="true" outlineLevel="0" collapsed="false">
      <c r="A980" s="26" t="str">
        <f aca="false">'Source - Inventory'!A970</f>
        <v>GW-1019</v>
      </c>
      <c r="B980" s="26" t="str">
        <f aca="false">'Source - Inventory'!B970</f>
        <v>Gullwing</v>
      </c>
      <c r="C980" s="26" t="str">
        <f aca="false">'Source - Inventory'!G970</f>
        <v>OPEN</v>
      </c>
      <c r="D980" s="26" t="str">
        <f aca="false">'Source - Inventory'!J970</f>
        <v>OCCUPIED</v>
      </c>
      <c r="E980" s="26" t="str">
        <f aca="false">'Source - Inventory'!L970</f>
        <v>WL-02234</v>
      </c>
      <c r="F980" s="26" t="str">
        <f aca="false">'Source - Inventory'!M970</f>
        <v>Chelsea Chandler</v>
      </c>
      <c r="G980" s="26" t="n">
        <f aca="false">'Source - Inventory'!E970</f>
        <v>45</v>
      </c>
      <c r="H980" s="28" t="n">
        <f aca="false">'Source - Inventory'!O970</f>
        <v>42.1</v>
      </c>
      <c r="I980" s="28" t="n">
        <f aca="false">IF(D980="OCCUPIED",ROUNDUP(H980,0),"")</f>
        <v>43</v>
      </c>
      <c r="J980" s="28" t="n">
        <f aca="false">IF(D980="OCCUPIED",MAX(G980,I980),"")</f>
        <v>45</v>
      </c>
      <c r="K980" s="28" t="n">
        <f aca="false">IF(D980&lt;&gt;"OCCUPIED","",IF(C980="COVERED",Covered_Rate,Open_Rate))</f>
        <v>7.55</v>
      </c>
      <c r="L980" s="39" t="n">
        <f aca="false">IF(D980="OCCUPIED",J980*K980,"")</f>
        <v>339.75</v>
      </c>
      <c r="M980" s="26" t="n">
        <f aca="false">IF(D980&lt;&gt;"OCCUPIED","",COUNTIFS('Source - Billing Aug26'!$E$5:$E$773,A980,'Source - Billing Aug26'!$B$5:$B$773,Billing_Month,'Source - Billing Aug26'!$H$5:$H$773,"MONTHLY_MOORAGE"))</f>
        <v>0</v>
      </c>
      <c r="N980" s="28" t="str">
        <f aca="false">IF(M980=0,"",SUMIFS('Source - Billing Aug26'!$I$5:$I$773,'Source - Billing Aug26'!$E$5:$E$773,A980,'Source - Billing Aug26'!$B$5:$B$773,Billing_Month,'Source - Billing Aug26'!$H$5:$H$773,"MONTHLY_MOORAGE"))</f>
        <v/>
      </c>
      <c r="O980" s="28" t="str">
        <f aca="false">IF(M980=0,"",SUMIFS('Source - Billing Aug26'!$L$5:$L$773,'Source - Billing Aug26'!$E$5:$E$773,A980,'Source - Billing Aug26'!$B$5:$B$773,Billing_Month,'Source - Billing Aug26'!$H$5:$H$773,"MONTHLY_MOORAGE"))</f>
        <v/>
      </c>
      <c r="P980" s="39" t="n">
        <f aca="false">IF(D980&lt;&gt;"OCCUPIED","",SUMIFS('Source - Billing Aug26'!$M$5:$M$773,'Source - Billing Aug26'!$E$5:$E$773,A980,'Source - Billing Aug26'!$B$5:$B$773,Billing_Month,'Source - Billing Aug26'!$H$5:$H$773,"MONTHLY_MOORAGE"))</f>
        <v>0</v>
      </c>
      <c r="Q980" s="39" t="n">
        <f aca="false">IF(D980&lt;&gt;"OCCUPIED","",P980-L980)</f>
        <v>-339.75</v>
      </c>
      <c r="R980" s="26" t="str">
        <f aca="false">IF(D980&lt;&gt;"OCCUPIED","OUT OF SCOPE",IF(M980=0,"MISSING AUGUST BILL",IF(M980&gt;1,"DUPLICATE BILL",IF(ABS(Q980)&lt;0.01,"MATCH",IF(Q980&gt;0,"OVERBILLED","UNDERBILLED")))))</f>
        <v>MISSING AUGUST BILL</v>
      </c>
      <c r="S980" s="26" t="str">
        <f aca="false">IF(M980=0,"",IFERROR(INDEX('Source - Billing Aug26'!$C$5:$C$773,MATCH(A980,'Source - Billing Aug26'!$E$5:$E$773,0)),""))</f>
        <v/>
      </c>
    </row>
    <row r="981" customFormat="false" ht="15" hidden="false" customHeight="true" outlineLevel="0" collapsed="false">
      <c r="A981" s="26" t="str">
        <f aca="false">'Source - Inventory'!A971</f>
        <v>GW-1020</v>
      </c>
      <c r="B981" s="26" t="str">
        <f aca="false">'Source - Inventory'!B971</f>
        <v>Gullwing</v>
      </c>
      <c r="C981" s="26" t="str">
        <f aca="false">'Source - Inventory'!G971</f>
        <v>OPEN</v>
      </c>
      <c r="D981" s="26" t="str">
        <f aca="false">'Source - Inventory'!J971</f>
        <v>OCCUPIED</v>
      </c>
      <c r="E981" s="26" t="str">
        <f aca="false">'Source - Inventory'!L971</f>
        <v>WL-03776</v>
      </c>
      <c r="F981" s="26" t="str">
        <f aca="false">'Source - Inventory'!M971</f>
        <v>Michael Beard</v>
      </c>
      <c r="G981" s="26" t="n">
        <f aca="false">'Source - Inventory'!E971</f>
        <v>32</v>
      </c>
      <c r="H981" s="28" t="n">
        <f aca="false">'Source - Inventory'!O971</f>
        <v>19.8</v>
      </c>
      <c r="I981" s="28" t="n">
        <f aca="false">IF(D981="OCCUPIED",ROUNDUP(H981,0),"")</f>
        <v>20</v>
      </c>
      <c r="J981" s="28" t="n">
        <f aca="false">IF(D981="OCCUPIED",MAX(G981,I981),"")</f>
        <v>32</v>
      </c>
      <c r="K981" s="28" t="n">
        <f aca="false">IF(D981&lt;&gt;"OCCUPIED","",IF(C981="COVERED",Covered_Rate,Open_Rate))</f>
        <v>7.55</v>
      </c>
      <c r="L981" s="39" t="n">
        <f aca="false">IF(D981="OCCUPIED",J981*K981,"")</f>
        <v>241.6</v>
      </c>
      <c r="M981" s="26" t="n">
        <f aca="false">IF(D981&lt;&gt;"OCCUPIED","",COUNTIFS('Source - Billing Aug26'!$E$5:$E$773,A981,'Source - Billing Aug26'!$B$5:$B$773,Billing_Month,'Source - Billing Aug26'!$H$5:$H$773,"MONTHLY_MOORAGE"))</f>
        <v>0</v>
      </c>
      <c r="N981" s="28" t="str">
        <f aca="false">IF(M981=0,"",SUMIFS('Source - Billing Aug26'!$I$5:$I$773,'Source - Billing Aug26'!$E$5:$E$773,A981,'Source - Billing Aug26'!$B$5:$B$773,Billing_Month,'Source - Billing Aug26'!$H$5:$H$773,"MONTHLY_MOORAGE"))</f>
        <v/>
      </c>
      <c r="O981" s="28" t="str">
        <f aca="false">IF(M981=0,"",SUMIFS('Source - Billing Aug26'!$L$5:$L$773,'Source - Billing Aug26'!$E$5:$E$773,A981,'Source - Billing Aug26'!$B$5:$B$773,Billing_Month,'Source - Billing Aug26'!$H$5:$H$773,"MONTHLY_MOORAGE"))</f>
        <v/>
      </c>
      <c r="P981" s="39" t="n">
        <f aca="false">IF(D981&lt;&gt;"OCCUPIED","",SUMIFS('Source - Billing Aug26'!$M$5:$M$773,'Source - Billing Aug26'!$E$5:$E$773,A981,'Source - Billing Aug26'!$B$5:$B$773,Billing_Month,'Source - Billing Aug26'!$H$5:$H$773,"MONTHLY_MOORAGE"))</f>
        <v>0</v>
      </c>
      <c r="Q981" s="39" t="n">
        <f aca="false">IF(D981&lt;&gt;"OCCUPIED","",P981-L981)</f>
        <v>-241.6</v>
      </c>
      <c r="R981" s="26" t="str">
        <f aca="false">IF(D981&lt;&gt;"OCCUPIED","OUT OF SCOPE",IF(M981=0,"MISSING AUGUST BILL",IF(M981&gt;1,"DUPLICATE BILL",IF(ABS(Q981)&lt;0.01,"MATCH",IF(Q981&gt;0,"OVERBILLED","UNDERBILLED")))))</f>
        <v>MISSING AUGUST BILL</v>
      </c>
      <c r="S981" s="26" t="str">
        <f aca="false">IF(M981=0,"",IFERROR(INDEX('Source - Billing Aug26'!$C$5:$C$773,MATCH(A981,'Source - Billing Aug26'!$E$5:$E$773,0)),""))</f>
        <v/>
      </c>
    </row>
    <row r="982" customFormat="false" ht="15" hidden="false" customHeight="true" outlineLevel="0" collapsed="false">
      <c r="A982" s="26" t="str">
        <f aca="false">'Source - Inventory'!A972</f>
        <v>GW-1021</v>
      </c>
      <c r="B982" s="26" t="str">
        <f aca="false">'Source - Inventory'!B972</f>
        <v>Gullwing</v>
      </c>
      <c r="C982" s="26" t="str">
        <f aca="false">'Source - Inventory'!G972</f>
        <v>OPEN</v>
      </c>
      <c r="D982" s="26" t="str">
        <f aca="false">'Source - Inventory'!J972</f>
        <v>OCCUPIED</v>
      </c>
      <c r="E982" s="26" t="str">
        <f aca="false">'Source - Inventory'!L972</f>
        <v>WL-03394</v>
      </c>
      <c r="F982" s="26" t="str">
        <f aca="false">'Source - Inventory'!M972</f>
        <v>Alyssa Robinson</v>
      </c>
      <c r="G982" s="26" t="n">
        <f aca="false">'Source - Inventory'!E972</f>
        <v>45</v>
      </c>
      <c r="H982" s="28" t="n">
        <f aca="false">'Source - Inventory'!O972</f>
        <v>28.5</v>
      </c>
      <c r="I982" s="28" t="n">
        <f aca="false">IF(D982="OCCUPIED",ROUNDUP(H982,0),"")</f>
        <v>29</v>
      </c>
      <c r="J982" s="28" t="n">
        <f aca="false">IF(D982="OCCUPIED",MAX(G982,I982),"")</f>
        <v>45</v>
      </c>
      <c r="K982" s="28" t="n">
        <f aca="false">IF(D982&lt;&gt;"OCCUPIED","",IF(C982="COVERED",Covered_Rate,Open_Rate))</f>
        <v>7.55</v>
      </c>
      <c r="L982" s="39" t="n">
        <f aca="false">IF(D982="OCCUPIED",J982*K982,"")</f>
        <v>339.75</v>
      </c>
      <c r="M982" s="26" t="n">
        <f aca="false">IF(D982&lt;&gt;"OCCUPIED","",COUNTIFS('Source - Billing Aug26'!$E$5:$E$773,A982,'Source - Billing Aug26'!$B$5:$B$773,Billing_Month,'Source - Billing Aug26'!$H$5:$H$773,"MONTHLY_MOORAGE"))</f>
        <v>0</v>
      </c>
      <c r="N982" s="28" t="str">
        <f aca="false">IF(M982=0,"",SUMIFS('Source - Billing Aug26'!$I$5:$I$773,'Source - Billing Aug26'!$E$5:$E$773,A982,'Source - Billing Aug26'!$B$5:$B$773,Billing_Month,'Source - Billing Aug26'!$H$5:$H$773,"MONTHLY_MOORAGE"))</f>
        <v/>
      </c>
      <c r="O982" s="28" t="str">
        <f aca="false">IF(M982=0,"",SUMIFS('Source - Billing Aug26'!$L$5:$L$773,'Source - Billing Aug26'!$E$5:$E$773,A982,'Source - Billing Aug26'!$B$5:$B$773,Billing_Month,'Source - Billing Aug26'!$H$5:$H$773,"MONTHLY_MOORAGE"))</f>
        <v/>
      </c>
      <c r="P982" s="39" t="n">
        <f aca="false">IF(D982&lt;&gt;"OCCUPIED","",SUMIFS('Source - Billing Aug26'!$M$5:$M$773,'Source - Billing Aug26'!$E$5:$E$773,A982,'Source - Billing Aug26'!$B$5:$B$773,Billing_Month,'Source - Billing Aug26'!$H$5:$H$773,"MONTHLY_MOORAGE"))</f>
        <v>0</v>
      </c>
      <c r="Q982" s="39" t="n">
        <f aca="false">IF(D982&lt;&gt;"OCCUPIED","",P982-L982)</f>
        <v>-339.75</v>
      </c>
      <c r="R982" s="26" t="str">
        <f aca="false">IF(D982&lt;&gt;"OCCUPIED","OUT OF SCOPE",IF(M982=0,"MISSING AUGUST BILL",IF(M982&gt;1,"DUPLICATE BILL",IF(ABS(Q982)&lt;0.01,"MATCH",IF(Q982&gt;0,"OVERBILLED","UNDERBILLED")))))</f>
        <v>MISSING AUGUST BILL</v>
      </c>
      <c r="S982" s="26" t="str">
        <f aca="false">IF(M982=0,"",IFERROR(INDEX('Source - Billing Aug26'!$C$5:$C$773,MATCH(A982,'Source - Billing Aug26'!$E$5:$E$773,0)),""))</f>
        <v/>
      </c>
    </row>
    <row r="983" customFormat="false" ht="15" hidden="false" customHeight="true" outlineLevel="0" collapsed="false">
      <c r="A983" s="26" t="str">
        <f aca="false">'Source - Inventory'!A973</f>
        <v>GW-1022</v>
      </c>
      <c r="B983" s="26" t="str">
        <f aca="false">'Source - Inventory'!B973</f>
        <v>Gullwing</v>
      </c>
      <c r="C983" s="26" t="str">
        <f aca="false">'Source - Inventory'!G973</f>
        <v>OPEN</v>
      </c>
      <c r="D983" s="26" t="str">
        <f aca="false">'Source - Inventory'!J973</f>
        <v>VACANT</v>
      </c>
      <c r="E983" s="26" t="n">
        <f aca="false">'Source - Inventory'!L973</f>
        <v>0</v>
      </c>
      <c r="F983" s="26" t="n">
        <f aca="false">'Source - Inventory'!M973</f>
        <v>0</v>
      </c>
      <c r="G983" s="26" t="n">
        <f aca="false">'Source - Inventory'!E973</f>
        <v>36</v>
      </c>
      <c r="H983" s="28" t="n">
        <f aca="false">'Source - Inventory'!O973</f>
        <v>0</v>
      </c>
      <c r="I983" s="28" t="str">
        <f aca="false">IF(D983="OCCUPIED",ROUNDUP(H983,0),"")</f>
        <v/>
      </c>
      <c r="J983" s="28" t="str">
        <f aca="false">IF(D983="OCCUPIED",MAX(G983,I983),"")</f>
        <v/>
      </c>
      <c r="K983" s="28" t="str">
        <f aca="false">IF(D983&lt;&gt;"OCCUPIED","",IF(C983="COVERED",Covered_Rate,Open_Rate))</f>
        <v/>
      </c>
      <c r="L983" s="39" t="str">
        <f aca="false">IF(D983="OCCUPIED",J983*K983,"")</f>
        <v/>
      </c>
      <c r="M983" s="26" t="str">
        <f aca="false">IF(D983&lt;&gt;"OCCUPIED","",COUNTIFS('Source - Billing Aug26'!$E$5:$E$773,A983,'Source - Billing Aug26'!$B$5:$B$773,Billing_Month,'Source - Billing Aug26'!$H$5:$H$773,"MONTHLY_MOORAGE"))</f>
        <v/>
      </c>
      <c r="N983" s="28" t="n">
        <f aca="false">IF(M983=0,"",SUMIFS('Source - Billing Aug26'!$I$5:$I$773,'Source - Billing Aug26'!$E$5:$E$773,A983,'Source - Billing Aug26'!$B$5:$B$773,Billing_Month,'Source - Billing Aug26'!$H$5:$H$773,"MONTHLY_MOORAGE"))</f>
        <v>0</v>
      </c>
      <c r="O983" s="28" t="n">
        <f aca="false">IF(M983=0,"",SUMIFS('Source - Billing Aug26'!$L$5:$L$773,'Source - Billing Aug26'!$E$5:$E$773,A983,'Source - Billing Aug26'!$B$5:$B$773,Billing_Month,'Source - Billing Aug26'!$H$5:$H$773,"MONTHLY_MOORAGE"))</f>
        <v>0</v>
      </c>
      <c r="P983" s="39" t="str">
        <f aca="false">IF(D983&lt;&gt;"OCCUPIED","",SUMIFS('Source - Billing Aug26'!$M$5:$M$773,'Source - Billing Aug26'!$E$5:$E$773,A983,'Source - Billing Aug26'!$B$5:$B$773,Billing_Month,'Source - Billing Aug26'!$H$5:$H$773,"MONTHLY_MOORAGE"))</f>
        <v/>
      </c>
      <c r="Q983" s="39" t="str">
        <f aca="false">IF(D983&lt;&gt;"OCCUPIED","",P983-L983)</f>
        <v/>
      </c>
      <c r="R983" s="26" t="str">
        <f aca="false">IF(D983&lt;&gt;"OCCUPIED","OUT OF SCOPE",IF(M983=0,"MISSING AUGUST BILL",IF(M983&gt;1,"DUPLICATE BILL",IF(ABS(Q983)&lt;0.01,"MATCH",IF(Q983&gt;0,"OVERBILLED","UNDERBILLED")))))</f>
        <v>OUT OF SCOPE</v>
      </c>
      <c r="S983" s="26" t="str">
        <f aca="false">IF(M983=0,"",IFERROR(INDEX('Source - Billing Aug26'!$C$5:$C$773,MATCH(A983,'Source - Billing Aug26'!$E$5:$E$773,0)),""))</f>
        <v/>
      </c>
    </row>
    <row r="984" customFormat="false" ht="15" hidden="false" customHeight="true" outlineLevel="0" collapsed="false">
      <c r="A984" s="26" t="str">
        <f aca="false">'Source - Inventory'!A974</f>
        <v>GW-1023</v>
      </c>
      <c r="B984" s="26" t="str">
        <f aca="false">'Source - Inventory'!B974</f>
        <v>Gullwing</v>
      </c>
      <c r="C984" s="26" t="str">
        <f aca="false">'Source - Inventory'!G974</f>
        <v>OPEN</v>
      </c>
      <c r="D984" s="26" t="str">
        <f aca="false">'Source - Inventory'!J974</f>
        <v>OCCUPIED</v>
      </c>
      <c r="E984" s="26" t="str">
        <f aca="false">'Source - Inventory'!L974</f>
        <v>WL-02832</v>
      </c>
      <c r="F984" s="26" t="str">
        <f aca="false">'Source - Inventory'!M974</f>
        <v>Mia Schwartz</v>
      </c>
      <c r="G984" s="26" t="n">
        <f aca="false">'Source - Inventory'!E974</f>
        <v>28</v>
      </c>
      <c r="H984" s="28" t="n">
        <f aca="false">'Source - Inventory'!O974</f>
        <v>35</v>
      </c>
      <c r="I984" s="28" t="n">
        <f aca="false">IF(D984="OCCUPIED",ROUNDUP(H984,0),"")</f>
        <v>35</v>
      </c>
      <c r="J984" s="28" t="n">
        <f aca="false">IF(D984="OCCUPIED",MAX(G984,I984),"")</f>
        <v>35</v>
      </c>
      <c r="K984" s="28" t="n">
        <f aca="false">IF(D984&lt;&gt;"OCCUPIED","",IF(C984="COVERED",Covered_Rate,Open_Rate))</f>
        <v>7.55</v>
      </c>
      <c r="L984" s="39" t="n">
        <f aca="false">IF(D984="OCCUPIED",J984*K984,"")</f>
        <v>264.25</v>
      </c>
      <c r="M984" s="26" t="n">
        <f aca="false">IF(D984&lt;&gt;"OCCUPIED","",COUNTIFS('Source - Billing Aug26'!$E$5:$E$773,A984,'Source - Billing Aug26'!$B$5:$B$773,Billing_Month,'Source - Billing Aug26'!$H$5:$H$773,"MONTHLY_MOORAGE"))</f>
        <v>0</v>
      </c>
      <c r="N984" s="28" t="str">
        <f aca="false">IF(M984=0,"",SUMIFS('Source - Billing Aug26'!$I$5:$I$773,'Source - Billing Aug26'!$E$5:$E$773,A984,'Source - Billing Aug26'!$B$5:$B$773,Billing_Month,'Source - Billing Aug26'!$H$5:$H$773,"MONTHLY_MOORAGE"))</f>
        <v/>
      </c>
      <c r="O984" s="28" t="str">
        <f aca="false">IF(M984=0,"",SUMIFS('Source - Billing Aug26'!$L$5:$L$773,'Source - Billing Aug26'!$E$5:$E$773,A984,'Source - Billing Aug26'!$B$5:$B$773,Billing_Month,'Source - Billing Aug26'!$H$5:$H$773,"MONTHLY_MOORAGE"))</f>
        <v/>
      </c>
      <c r="P984" s="39" t="n">
        <f aca="false">IF(D984&lt;&gt;"OCCUPIED","",SUMIFS('Source - Billing Aug26'!$M$5:$M$773,'Source - Billing Aug26'!$E$5:$E$773,A984,'Source - Billing Aug26'!$B$5:$B$773,Billing_Month,'Source - Billing Aug26'!$H$5:$H$773,"MONTHLY_MOORAGE"))</f>
        <v>0</v>
      </c>
      <c r="Q984" s="39" t="n">
        <f aca="false">IF(D984&lt;&gt;"OCCUPIED","",P984-L984)</f>
        <v>-264.25</v>
      </c>
      <c r="R984" s="26" t="str">
        <f aca="false">IF(D984&lt;&gt;"OCCUPIED","OUT OF SCOPE",IF(M984=0,"MISSING AUGUST BILL",IF(M984&gt;1,"DUPLICATE BILL",IF(ABS(Q984)&lt;0.01,"MATCH",IF(Q984&gt;0,"OVERBILLED","UNDERBILLED")))))</f>
        <v>MISSING AUGUST BILL</v>
      </c>
      <c r="S984" s="26" t="str">
        <f aca="false">IF(M984=0,"",IFERROR(INDEX('Source - Billing Aug26'!$C$5:$C$773,MATCH(A984,'Source - Billing Aug26'!$E$5:$E$773,0)),""))</f>
        <v/>
      </c>
    </row>
    <row r="985" customFormat="false" ht="15" hidden="false" customHeight="true" outlineLevel="0" collapsed="false">
      <c r="A985" s="26" t="str">
        <f aca="false">'Source - Inventory'!A975</f>
        <v>SB-0101</v>
      </c>
      <c r="B985" s="26" t="str">
        <f aca="false">'Source - Inventory'!B975</f>
        <v>Salmonberry</v>
      </c>
      <c r="C985" s="26" t="str">
        <f aca="false">'Source - Inventory'!G975</f>
        <v>OPEN</v>
      </c>
      <c r="D985" s="26" t="str">
        <f aca="false">'Source - Inventory'!J975</f>
        <v>OCCUPIED</v>
      </c>
      <c r="E985" s="26" t="str">
        <f aca="false">'Source - Inventory'!L975</f>
        <v>WL-03060</v>
      </c>
      <c r="F985" s="26" t="str">
        <f aca="false">'Source - Inventory'!M975</f>
        <v>Lisa Johnson</v>
      </c>
      <c r="G985" s="26" t="n">
        <f aca="false">'Source - Inventory'!E975</f>
        <v>70</v>
      </c>
      <c r="H985" s="28" t="n">
        <f aca="false">'Source - Inventory'!O975</f>
        <v>27.6</v>
      </c>
      <c r="I985" s="28" t="n">
        <f aca="false">IF(D985="OCCUPIED",ROUNDUP(H985,0),"")</f>
        <v>28</v>
      </c>
      <c r="J985" s="28" t="n">
        <f aca="false">IF(D985="OCCUPIED",MAX(G985,I985),"")</f>
        <v>70</v>
      </c>
      <c r="K985" s="28" t="n">
        <f aca="false">IF(D985&lt;&gt;"OCCUPIED","",IF(C985="COVERED",Covered_Rate,Open_Rate))</f>
        <v>7.55</v>
      </c>
      <c r="L985" s="39" t="n">
        <f aca="false">IF(D985="OCCUPIED",J985*K985,"")</f>
        <v>528.5</v>
      </c>
      <c r="M985" s="26" t="n">
        <f aca="false">IF(D985&lt;&gt;"OCCUPIED","",COUNTIFS('Source - Billing Aug26'!$E$5:$E$773,A985,'Source - Billing Aug26'!$B$5:$B$773,Billing_Month,'Source - Billing Aug26'!$H$5:$H$773,"MONTHLY_MOORAGE"))</f>
        <v>0</v>
      </c>
      <c r="N985" s="28" t="str">
        <f aca="false">IF(M985=0,"",SUMIFS('Source - Billing Aug26'!$I$5:$I$773,'Source - Billing Aug26'!$E$5:$E$773,A985,'Source - Billing Aug26'!$B$5:$B$773,Billing_Month,'Source - Billing Aug26'!$H$5:$H$773,"MONTHLY_MOORAGE"))</f>
        <v/>
      </c>
      <c r="O985" s="28" t="str">
        <f aca="false">IF(M985=0,"",SUMIFS('Source - Billing Aug26'!$L$5:$L$773,'Source - Billing Aug26'!$E$5:$E$773,A985,'Source - Billing Aug26'!$B$5:$B$773,Billing_Month,'Source - Billing Aug26'!$H$5:$H$773,"MONTHLY_MOORAGE"))</f>
        <v/>
      </c>
      <c r="P985" s="39" t="n">
        <f aca="false">IF(D985&lt;&gt;"OCCUPIED","",SUMIFS('Source - Billing Aug26'!$M$5:$M$773,'Source - Billing Aug26'!$E$5:$E$773,A985,'Source - Billing Aug26'!$B$5:$B$773,Billing_Month,'Source - Billing Aug26'!$H$5:$H$773,"MONTHLY_MOORAGE"))</f>
        <v>0</v>
      </c>
      <c r="Q985" s="39" t="n">
        <f aca="false">IF(D985&lt;&gt;"OCCUPIED","",P985-L985)</f>
        <v>-528.5</v>
      </c>
      <c r="R985" s="26" t="str">
        <f aca="false">IF(D985&lt;&gt;"OCCUPIED","OUT OF SCOPE",IF(M985=0,"MISSING AUGUST BILL",IF(M985&gt;1,"DUPLICATE BILL",IF(ABS(Q985)&lt;0.01,"MATCH",IF(Q985&gt;0,"OVERBILLED","UNDERBILLED")))))</f>
        <v>MISSING AUGUST BILL</v>
      </c>
      <c r="S985" s="26" t="str">
        <f aca="false">IF(M985=0,"",IFERROR(INDEX('Source - Billing Aug26'!$C$5:$C$773,MATCH(A985,'Source - Billing Aug26'!$E$5:$E$773,0)),""))</f>
        <v/>
      </c>
    </row>
    <row r="986" customFormat="false" ht="15" hidden="false" customHeight="true" outlineLevel="0" collapsed="false">
      <c r="A986" s="26" t="str">
        <f aca="false">'Source - Inventory'!A976</f>
        <v>SB-0102</v>
      </c>
      <c r="B986" s="26" t="str">
        <f aca="false">'Source - Inventory'!B976</f>
        <v>Salmonberry</v>
      </c>
      <c r="C986" s="26" t="str">
        <f aca="false">'Source - Inventory'!G976</f>
        <v>OPEN</v>
      </c>
      <c r="D986" s="26" t="str">
        <f aca="false">'Source - Inventory'!J976</f>
        <v>OCCUPIED</v>
      </c>
      <c r="E986" s="26" t="str">
        <f aca="false">'Source - Inventory'!L976</f>
        <v>WL-02851</v>
      </c>
      <c r="F986" s="26" t="str">
        <f aca="false">'Source - Inventory'!M976</f>
        <v>Andrew Rivera</v>
      </c>
      <c r="G986" s="26" t="n">
        <f aca="false">'Source - Inventory'!E976</f>
        <v>32</v>
      </c>
      <c r="H986" s="28" t="n">
        <f aca="false">'Source - Inventory'!O976</f>
        <v>44.3</v>
      </c>
      <c r="I986" s="28" t="n">
        <f aca="false">IF(D986="OCCUPIED",ROUNDUP(H986,0),"")</f>
        <v>45</v>
      </c>
      <c r="J986" s="28" t="n">
        <f aca="false">IF(D986="OCCUPIED",MAX(G986,I986),"")</f>
        <v>45</v>
      </c>
      <c r="K986" s="28" t="n">
        <f aca="false">IF(D986&lt;&gt;"OCCUPIED","",IF(C986="COVERED",Covered_Rate,Open_Rate))</f>
        <v>7.55</v>
      </c>
      <c r="L986" s="39" t="n">
        <f aca="false">IF(D986="OCCUPIED",J986*K986,"")</f>
        <v>339.75</v>
      </c>
      <c r="M986" s="26" t="n">
        <f aca="false">IF(D986&lt;&gt;"OCCUPIED","",COUNTIFS('Source - Billing Aug26'!$E$5:$E$773,A986,'Source - Billing Aug26'!$B$5:$B$773,Billing_Month,'Source - Billing Aug26'!$H$5:$H$773,"MONTHLY_MOORAGE"))</f>
        <v>0</v>
      </c>
      <c r="N986" s="28" t="str">
        <f aca="false">IF(M986=0,"",SUMIFS('Source - Billing Aug26'!$I$5:$I$773,'Source - Billing Aug26'!$E$5:$E$773,A986,'Source - Billing Aug26'!$B$5:$B$773,Billing_Month,'Source - Billing Aug26'!$H$5:$H$773,"MONTHLY_MOORAGE"))</f>
        <v/>
      </c>
      <c r="O986" s="28" t="str">
        <f aca="false">IF(M986=0,"",SUMIFS('Source - Billing Aug26'!$L$5:$L$773,'Source - Billing Aug26'!$E$5:$E$773,A986,'Source - Billing Aug26'!$B$5:$B$773,Billing_Month,'Source - Billing Aug26'!$H$5:$H$773,"MONTHLY_MOORAGE"))</f>
        <v/>
      </c>
      <c r="P986" s="39" t="n">
        <f aca="false">IF(D986&lt;&gt;"OCCUPIED","",SUMIFS('Source - Billing Aug26'!$M$5:$M$773,'Source - Billing Aug26'!$E$5:$E$773,A986,'Source - Billing Aug26'!$B$5:$B$773,Billing_Month,'Source - Billing Aug26'!$H$5:$H$773,"MONTHLY_MOORAGE"))</f>
        <v>0</v>
      </c>
      <c r="Q986" s="39" t="n">
        <f aca="false">IF(D986&lt;&gt;"OCCUPIED","",P986-L986)</f>
        <v>-339.75</v>
      </c>
      <c r="R986" s="26" t="str">
        <f aca="false">IF(D986&lt;&gt;"OCCUPIED","OUT OF SCOPE",IF(M986=0,"MISSING AUGUST BILL",IF(M986&gt;1,"DUPLICATE BILL",IF(ABS(Q986)&lt;0.01,"MATCH",IF(Q986&gt;0,"OVERBILLED","UNDERBILLED")))))</f>
        <v>MISSING AUGUST BILL</v>
      </c>
      <c r="S986" s="26" t="str">
        <f aca="false">IF(M986=0,"",IFERROR(INDEX('Source - Billing Aug26'!$C$5:$C$773,MATCH(A986,'Source - Billing Aug26'!$E$5:$E$773,0)),""))</f>
        <v/>
      </c>
    </row>
    <row r="987" customFormat="false" ht="15" hidden="false" customHeight="true" outlineLevel="0" collapsed="false">
      <c r="A987" s="26" t="str">
        <f aca="false">'Source - Inventory'!A977</f>
        <v>SB-0103</v>
      </c>
      <c r="B987" s="26" t="str">
        <f aca="false">'Source - Inventory'!B977</f>
        <v>Salmonberry</v>
      </c>
      <c r="C987" s="26" t="str">
        <f aca="false">'Source - Inventory'!G977</f>
        <v>OPEN</v>
      </c>
      <c r="D987" s="26" t="str">
        <f aca="false">'Source - Inventory'!J977</f>
        <v>OCCUPIED</v>
      </c>
      <c r="E987" s="26" t="str">
        <f aca="false">'Source - Inventory'!L977</f>
        <v>WL-03155</v>
      </c>
      <c r="F987" s="26" t="str">
        <f aca="false">'Source - Inventory'!M977</f>
        <v>Mark Harvey</v>
      </c>
      <c r="G987" s="26" t="n">
        <f aca="false">'Source - Inventory'!E977</f>
        <v>36</v>
      </c>
      <c r="H987" s="28" t="n">
        <f aca="false">'Source - Inventory'!O977</f>
        <v>55.5</v>
      </c>
      <c r="I987" s="28" t="n">
        <f aca="false">IF(D987="OCCUPIED",ROUNDUP(H987,0),"")</f>
        <v>56</v>
      </c>
      <c r="J987" s="28" t="n">
        <f aca="false">IF(D987="OCCUPIED",MAX(G987,I987),"")</f>
        <v>56</v>
      </c>
      <c r="K987" s="28" t="n">
        <f aca="false">IF(D987&lt;&gt;"OCCUPIED","",IF(C987="COVERED",Covered_Rate,Open_Rate))</f>
        <v>7.55</v>
      </c>
      <c r="L987" s="39" t="n">
        <f aca="false">IF(D987="OCCUPIED",J987*K987,"")</f>
        <v>422.8</v>
      </c>
      <c r="M987" s="26" t="n">
        <f aca="false">IF(D987&lt;&gt;"OCCUPIED","",COUNTIFS('Source - Billing Aug26'!$E$5:$E$773,A987,'Source - Billing Aug26'!$B$5:$B$773,Billing_Month,'Source - Billing Aug26'!$H$5:$H$773,"MONTHLY_MOORAGE"))</f>
        <v>0</v>
      </c>
      <c r="N987" s="28" t="str">
        <f aca="false">IF(M987=0,"",SUMIFS('Source - Billing Aug26'!$I$5:$I$773,'Source - Billing Aug26'!$E$5:$E$773,A987,'Source - Billing Aug26'!$B$5:$B$773,Billing_Month,'Source - Billing Aug26'!$H$5:$H$773,"MONTHLY_MOORAGE"))</f>
        <v/>
      </c>
      <c r="O987" s="28" t="str">
        <f aca="false">IF(M987=0,"",SUMIFS('Source - Billing Aug26'!$L$5:$L$773,'Source - Billing Aug26'!$E$5:$E$773,A987,'Source - Billing Aug26'!$B$5:$B$773,Billing_Month,'Source - Billing Aug26'!$H$5:$H$773,"MONTHLY_MOORAGE"))</f>
        <v/>
      </c>
      <c r="P987" s="39" t="n">
        <f aca="false">IF(D987&lt;&gt;"OCCUPIED","",SUMIFS('Source - Billing Aug26'!$M$5:$M$773,'Source - Billing Aug26'!$E$5:$E$773,A987,'Source - Billing Aug26'!$B$5:$B$773,Billing_Month,'Source - Billing Aug26'!$H$5:$H$773,"MONTHLY_MOORAGE"))</f>
        <v>0</v>
      </c>
      <c r="Q987" s="39" t="n">
        <f aca="false">IF(D987&lt;&gt;"OCCUPIED","",P987-L987)</f>
        <v>-422.8</v>
      </c>
      <c r="R987" s="26" t="str">
        <f aca="false">IF(D987&lt;&gt;"OCCUPIED","OUT OF SCOPE",IF(M987=0,"MISSING AUGUST BILL",IF(M987&gt;1,"DUPLICATE BILL",IF(ABS(Q987)&lt;0.01,"MATCH",IF(Q987&gt;0,"OVERBILLED","UNDERBILLED")))))</f>
        <v>MISSING AUGUST BILL</v>
      </c>
      <c r="S987" s="26" t="str">
        <f aca="false">IF(M987=0,"",IFERROR(INDEX('Source - Billing Aug26'!$C$5:$C$773,MATCH(A987,'Source - Billing Aug26'!$E$5:$E$773,0)),""))</f>
        <v/>
      </c>
    </row>
    <row r="988" customFormat="false" ht="15" hidden="false" customHeight="true" outlineLevel="0" collapsed="false">
      <c r="A988" s="26" t="str">
        <f aca="false">'Source - Inventory'!A978</f>
        <v>SB-0104</v>
      </c>
      <c r="B988" s="26" t="str">
        <f aca="false">'Source - Inventory'!B978</f>
        <v>Salmonberry</v>
      </c>
      <c r="C988" s="26" t="str">
        <f aca="false">'Source - Inventory'!G978</f>
        <v>OPEN</v>
      </c>
      <c r="D988" s="26" t="str">
        <f aca="false">'Source - Inventory'!J978</f>
        <v>OCCUPIED</v>
      </c>
      <c r="E988" s="26" t="str">
        <f aca="false">'Source - Inventory'!L978</f>
        <v>WL-02079</v>
      </c>
      <c r="F988" s="26" t="str">
        <f aca="false">'Source - Inventory'!M978</f>
        <v>Vicki Wright</v>
      </c>
      <c r="G988" s="26" t="n">
        <f aca="false">'Source - Inventory'!E978</f>
        <v>50</v>
      </c>
      <c r="H988" s="28" t="n">
        <f aca="false">'Source - Inventory'!O978</f>
        <v>52.4</v>
      </c>
      <c r="I988" s="28" t="n">
        <f aca="false">IF(D988="OCCUPIED",ROUNDUP(H988,0),"")</f>
        <v>53</v>
      </c>
      <c r="J988" s="28" t="n">
        <f aca="false">IF(D988="OCCUPIED",MAX(G988,I988),"")</f>
        <v>53</v>
      </c>
      <c r="K988" s="28" t="n">
        <f aca="false">IF(D988&lt;&gt;"OCCUPIED","",IF(C988="COVERED",Covered_Rate,Open_Rate))</f>
        <v>7.55</v>
      </c>
      <c r="L988" s="39" t="n">
        <f aca="false">IF(D988="OCCUPIED",J988*K988,"")</f>
        <v>400.15</v>
      </c>
      <c r="M988" s="26" t="n">
        <f aca="false">IF(D988&lt;&gt;"OCCUPIED","",COUNTIFS('Source - Billing Aug26'!$E$5:$E$773,A988,'Source - Billing Aug26'!$B$5:$B$773,Billing_Month,'Source - Billing Aug26'!$H$5:$H$773,"MONTHLY_MOORAGE"))</f>
        <v>0</v>
      </c>
      <c r="N988" s="28" t="str">
        <f aca="false">IF(M988=0,"",SUMIFS('Source - Billing Aug26'!$I$5:$I$773,'Source - Billing Aug26'!$E$5:$E$773,A988,'Source - Billing Aug26'!$B$5:$B$773,Billing_Month,'Source - Billing Aug26'!$H$5:$H$773,"MONTHLY_MOORAGE"))</f>
        <v/>
      </c>
      <c r="O988" s="28" t="str">
        <f aca="false">IF(M988=0,"",SUMIFS('Source - Billing Aug26'!$L$5:$L$773,'Source - Billing Aug26'!$E$5:$E$773,A988,'Source - Billing Aug26'!$B$5:$B$773,Billing_Month,'Source - Billing Aug26'!$H$5:$H$773,"MONTHLY_MOORAGE"))</f>
        <v/>
      </c>
      <c r="P988" s="39" t="n">
        <f aca="false">IF(D988&lt;&gt;"OCCUPIED","",SUMIFS('Source - Billing Aug26'!$M$5:$M$773,'Source - Billing Aug26'!$E$5:$E$773,A988,'Source - Billing Aug26'!$B$5:$B$773,Billing_Month,'Source - Billing Aug26'!$H$5:$H$773,"MONTHLY_MOORAGE"))</f>
        <v>0</v>
      </c>
      <c r="Q988" s="39" t="n">
        <f aca="false">IF(D988&lt;&gt;"OCCUPIED","",P988-L988)</f>
        <v>-400.15</v>
      </c>
      <c r="R988" s="26" t="str">
        <f aca="false">IF(D988&lt;&gt;"OCCUPIED","OUT OF SCOPE",IF(M988=0,"MISSING AUGUST BILL",IF(M988&gt;1,"DUPLICATE BILL",IF(ABS(Q988)&lt;0.01,"MATCH",IF(Q988&gt;0,"OVERBILLED","UNDERBILLED")))))</f>
        <v>MISSING AUGUST BILL</v>
      </c>
      <c r="S988" s="26" t="str">
        <f aca="false">IF(M988=0,"",IFERROR(INDEX('Source - Billing Aug26'!$C$5:$C$773,MATCH(A988,'Source - Billing Aug26'!$E$5:$E$773,0)),""))</f>
        <v/>
      </c>
    </row>
    <row r="989" customFormat="false" ht="15" hidden="false" customHeight="true" outlineLevel="0" collapsed="false">
      <c r="A989" s="26" t="str">
        <f aca="false">'Source - Inventory'!A979</f>
        <v>SB-0105</v>
      </c>
      <c r="B989" s="26" t="str">
        <f aca="false">'Source - Inventory'!B979</f>
        <v>Salmonberry</v>
      </c>
      <c r="C989" s="26" t="str">
        <f aca="false">'Source - Inventory'!G979</f>
        <v>OPEN</v>
      </c>
      <c r="D989" s="26" t="str">
        <f aca="false">'Source - Inventory'!J979</f>
        <v>VACANT</v>
      </c>
      <c r="E989" s="26" t="n">
        <f aca="false">'Source - Inventory'!L979</f>
        <v>0</v>
      </c>
      <c r="F989" s="26" t="n">
        <f aca="false">'Source - Inventory'!M979</f>
        <v>0</v>
      </c>
      <c r="G989" s="26" t="n">
        <f aca="false">'Source - Inventory'!E979</f>
        <v>60</v>
      </c>
      <c r="H989" s="28" t="n">
        <f aca="false">'Source - Inventory'!O979</f>
        <v>0</v>
      </c>
      <c r="I989" s="28" t="str">
        <f aca="false">IF(D989="OCCUPIED",ROUNDUP(H989,0),"")</f>
        <v/>
      </c>
      <c r="J989" s="28" t="str">
        <f aca="false">IF(D989="OCCUPIED",MAX(G989,I989),"")</f>
        <v/>
      </c>
      <c r="K989" s="28" t="str">
        <f aca="false">IF(D989&lt;&gt;"OCCUPIED","",IF(C989="COVERED",Covered_Rate,Open_Rate))</f>
        <v/>
      </c>
      <c r="L989" s="39" t="str">
        <f aca="false">IF(D989="OCCUPIED",J989*K989,"")</f>
        <v/>
      </c>
      <c r="M989" s="26" t="str">
        <f aca="false">IF(D989&lt;&gt;"OCCUPIED","",COUNTIFS('Source - Billing Aug26'!$E$5:$E$773,A989,'Source - Billing Aug26'!$B$5:$B$773,Billing_Month,'Source - Billing Aug26'!$H$5:$H$773,"MONTHLY_MOORAGE"))</f>
        <v/>
      </c>
      <c r="N989" s="28" t="n">
        <f aca="false">IF(M989=0,"",SUMIFS('Source - Billing Aug26'!$I$5:$I$773,'Source - Billing Aug26'!$E$5:$E$773,A989,'Source - Billing Aug26'!$B$5:$B$773,Billing_Month,'Source - Billing Aug26'!$H$5:$H$773,"MONTHLY_MOORAGE"))</f>
        <v>0</v>
      </c>
      <c r="O989" s="28" t="n">
        <f aca="false">IF(M989=0,"",SUMIFS('Source - Billing Aug26'!$L$5:$L$773,'Source - Billing Aug26'!$E$5:$E$773,A989,'Source - Billing Aug26'!$B$5:$B$773,Billing_Month,'Source - Billing Aug26'!$H$5:$H$773,"MONTHLY_MOORAGE"))</f>
        <v>0</v>
      </c>
      <c r="P989" s="39" t="str">
        <f aca="false">IF(D989&lt;&gt;"OCCUPIED","",SUMIFS('Source - Billing Aug26'!$M$5:$M$773,'Source - Billing Aug26'!$E$5:$E$773,A989,'Source - Billing Aug26'!$B$5:$B$773,Billing_Month,'Source - Billing Aug26'!$H$5:$H$773,"MONTHLY_MOORAGE"))</f>
        <v/>
      </c>
      <c r="Q989" s="39" t="str">
        <f aca="false">IF(D989&lt;&gt;"OCCUPIED","",P989-L989)</f>
        <v/>
      </c>
      <c r="R989" s="26" t="str">
        <f aca="false">IF(D989&lt;&gt;"OCCUPIED","OUT OF SCOPE",IF(M989=0,"MISSING AUGUST BILL",IF(M989&gt;1,"DUPLICATE BILL",IF(ABS(Q989)&lt;0.01,"MATCH",IF(Q989&gt;0,"OVERBILLED","UNDERBILLED")))))</f>
        <v>OUT OF SCOPE</v>
      </c>
      <c r="S989" s="26" t="str">
        <f aca="false">IF(M989=0,"",IFERROR(INDEX('Source - Billing Aug26'!$C$5:$C$773,MATCH(A989,'Source - Billing Aug26'!$E$5:$E$773,0)),""))</f>
        <v/>
      </c>
    </row>
    <row r="990" customFormat="false" ht="15" hidden="false" customHeight="true" outlineLevel="0" collapsed="false">
      <c r="A990" s="26" t="str">
        <f aca="false">'Source - Inventory'!A980</f>
        <v>SB-0106</v>
      </c>
      <c r="B990" s="26" t="str">
        <f aca="false">'Source - Inventory'!B980</f>
        <v>Salmonberry</v>
      </c>
      <c r="C990" s="26" t="str">
        <f aca="false">'Source - Inventory'!G980</f>
        <v>OPEN</v>
      </c>
      <c r="D990" s="26" t="str">
        <f aca="false">'Source - Inventory'!J980</f>
        <v>OCCUPIED</v>
      </c>
      <c r="E990" s="26" t="str">
        <f aca="false">'Source - Inventory'!L980</f>
        <v>WL-03736</v>
      </c>
      <c r="F990" s="26" t="str">
        <f aca="false">'Source - Inventory'!M980</f>
        <v>Nicole Martinez</v>
      </c>
      <c r="G990" s="26" t="n">
        <f aca="false">'Source - Inventory'!E980</f>
        <v>28</v>
      </c>
      <c r="H990" s="28" t="n">
        <f aca="false">'Source - Inventory'!O980</f>
        <v>36.9</v>
      </c>
      <c r="I990" s="28" t="n">
        <f aca="false">IF(D990="OCCUPIED",ROUNDUP(H990,0),"")</f>
        <v>37</v>
      </c>
      <c r="J990" s="28" t="n">
        <f aca="false">IF(D990="OCCUPIED",MAX(G990,I990),"")</f>
        <v>37</v>
      </c>
      <c r="K990" s="28" t="n">
        <f aca="false">IF(D990&lt;&gt;"OCCUPIED","",IF(C990="COVERED",Covered_Rate,Open_Rate))</f>
        <v>7.55</v>
      </c>
      <c r="L990" s="39" t="n">
        <f aca="false">IF(D990="OCCUPIED",J990*K990,"")</f>
        <v>279.35</v>
      </c>
      <c r="M990" s="26" t="n">
        <f aca="false">IF(D990&lt;&gt;"OCCUPIED","",COUNTIFS('Source - Billing Aug26'!$E$5:$E$773,A990,'Source - Billing Aug26'!$B$5:$B$773,Billing_Month,'Source - Billing Aug26'!$H$5:$H$773,"MONTHLY_MOORAGE"))</f>
        <v>0</v>
      </c>
      <c r="N990" s="28" t="str">
        <f aca="false">IF(M990=0,"",SUMIFS('Source - Billing Aug26'!$I$5:$I$773,'Source - Billing Aug26'!$E$5:$E$773,A990,'Source - Billing Aug26'!$B$5:$B$773,Billing_Month,'Source - Billing Aug26'!$H$5:$H$773,"MONTHLY_MOORAGE"))</f>
        <v/>
      </c>
      <c r="O990" s="28" t="str">
        <f aca="false">IF(M990=0,"",SUMIFS('Source - Billing Aug26'!$L$5:$L$773,'Source - Billing Aug26'!$E$5:$E$773,A990,'Source - Billing Aug26'!$B$5:$B$773,Billing_Month,'Source - Billing Aug26'!$H$5:$H$773,"MONTHLY_MOORAGE"))</f>
        <v/>
      </c>
      <c r="P990" s="39" t="n">
        <f aca="false">IF(D990&lt;&gt;"OCCUPIED","",SUMIFS('Source - Billing Aug26'!$M$5:$M$773,'Source - Billing Aug26'!$E$5:$E$773,A990,'Source - Billing Aug26'!$B$5:$B$773,Billing_Month,'Source - Billing Aug26'!$H$5:$H$773,"MONTHLY_MOORAGE"))</f>
        <v>0</v>
      </c>
      <c r="Q990" s="39" t="n">
        <f aca="false">IF(D990&lt;&gt;"OCCUPIED","",P990-L990)</f>
        <v>-279.35</v>
      </c>
      <c r="R990" s="26" t="str">
        <f aca="false">IF(D990&lt;&gt;"OCCUPIED","OUT OF SCOPE",IF(M990=0,"MISSING AUGUST BILL",IF(M990&gt;1,"DUPLICATE BILL",IF(ABS(Q990)&lt;0.01,"MATCH",IF(Q990&gt;0,"OVERBILLED","UNDERBILLED")))))</f>
        <v>MISSING AUGUST BILL</v>
      </c>
      <c r="S990" s="26" t="str">
        <f aca="false">IF(M990=0,"",IFERROR(INDEX('Source - Billing Aug26'!$C$5:$C$773,MATCH(A990,'Source - Billing Aug26'!$E$5:$E$773,0)),""))</f>
        <v/>
      </c>
    </row>
    <row r="991" customFormat="false" ht="15" hidden="false" customHeight="true" outlineLevel="0" collapsed="false">
      <c r="A991" s="26" t="str">
        <f aca="false">'Source - Inventory'!A981</f>
        <v>SB-0107</v>
      </c>
      <c r="B991" s="26" t="str">
        <f aca="false">'Source - Inventory'!B981</f>
        <v>Salmonberry</v>
      </c>
      <c r="C991" s="26" t="str">
        <f aca="false">'Source - Inventory'!G981</f>
        <v>OPEN</v>
      </c>
      <c r="D991" s="26" t="str">
        <f aca="false">'Source - Inventory'!J981</f>
        <v>OCCUPIED</v>
      </c>
      <c r="E991" s="26" t="str">
        <f aca="false">'Source - Inventory'!L981</f>
        <v>WL-02071</v>
      </c>
      <c r="F991" s="26" t="str">
        <f aca="false">'Source - Inventory'!M981</f>
        <v>Cameron Perry</v>
      </c>
      <c r="G991" s="26" t="n">
        <f aca="false">'Source - Inventory'!E981</f>
        <v>40</v>
      </c>
      <c r="H991" s="28" t="n">
        <f aca="false">'Source - Inventory'!O981</f>
        <v>47.8</v>
      </c>
      <c r="I991" s="28" t="n">
        <f aca="false">IF(D991="OCCUPIED",ROUNDUP(H991,0),"")</f>
        <v>48</v>
      </c>
      <c r="J991" s="28" t="n">
        <f aca="false">IF(D991="OCCUPIED",MAX(G991,I991),"")</f>
        <v>48</v>
      </c>
      <c r="K991" s="28" t="n">
        <f aca="false">IF(D991&lt;&gt;"OCCUPIED","",IF(C991="COVERED",Covered_Rate,Open_Rate))</f>
        <v>7.55</v>
      </c>
      <c r="L991" s="39" t="n">
        <f aca="false">IF(D991="OCCUPIED",J991*K991,"")</f>
        <v>362.4</v>
      </c>
      <c r="M991" s="26" t="n">
        <f aca="false">IF(D991&lt;&gt;"OCCUPIED","",COUNTIFS('Source - Billing Aug26'!$E$5:$E$773,A991,'Source - Billing Aug26'!$B$5:$B$773,Billing_Month,'Source - Billing Aug26'!$H$5:$H$773,"MONTHLY_MOORAGE"))</f>
        <v>0</v>
      </c>
      <c r="N991" s="28" t="str">
        <f aca="false">IF(M991=0,"",SUMIFS('Source - Billing Aug26'!$I$5:$I$773,'Source - Billing Aug26'!$E$5:$E$773,A991,'Source - Billing Aug26'!$B$5:$B$773,Billing_Month,'Source - Billing Aug26'!$H$5:$H$773,"MONTHLY_MOORAGE"))</f>
        <v/>
      </c>
      <c r="O991" s="28" t="str">
        <f aca="false">IF(M991=0,"",SUMIFS('Source - Billing Aug26'!$L$5:$L$773,'Source - Billing Aug26'!$E$5:$E$773,A991,'Source - Billing Aug26'!$B$5:$B$773,Billing_Month,'Source - Billing Aug26'!$H$5:$H$773,"MONTHLY_MOORAGE"))</f>
        <v/>
      </c>
      <c r="P991" s="39" t="n">
        <f aca="false">IF(D991&lt;&gt;"OCCUPIED","",SUMIFS('Source - Billing Aug26'!$M$5:$M$773,'Source - Billing Aug26'!$E$5:$E$773,A991,'Source - Billing Aug26'!$B$5:$B$773,Billing_Month,'Source - Billing Aug26'!$H$5:$H$773,"MONTHLY_MOORAGE"))</f>
        <v>0</v>
      </c>
      <c r="Q991" s="39" t="n">
        <f aca="false">IF(D991&lt;&gt;"OCCUPIED","",P991-L991)</f>
        <v>-362.4</v>
      </c>
      <c r="R991" s="26" t="str">
        <f aca="false">IF(D991&lt;&gt;"OCCUPIED","OUT OF SCOPE",IF(M991=0,"MISSING AUGUST BILL",IF(M991&gt;1,"DUPLICATE BILL",IF(ABS(Q991)&lt;0.01,"MATCH",IF(Q991&gt;0,"OVERBILLED","UNDERBILLED")))))</f>
        <v>MISSING AUGUST BILL</v>
      </c>
      <c r="S991" s="26" t="str">
        <f aca="false">IF(M991=0,"",IFERROR(INDEX('Source - Billing Aug26'!$C$5:$C$773,MATCH(A991,'Source - Billing Aug26'!$E$5:$E$773,0)),""))</f>
        <v/>
      </c>
    </row>
    <row r="992" customFormat="false" ht="15" hidden="false" customHeight="true" outlineLevel="0" collapsed="false">
      <c r="A992" s="26" t="str">
        <f aca="false">'Source - Inventory'!A982</f>
        <v>SB-0108</v>
      </c>
      <c r="B992" s="26" t="str">
        <f aca="false">'Source - Inventory'!B982</f>
        <v>Salmonberry</v>
      </c>
      <c r="C992" s="26" t="str">
        <f aca="false">'Source - Inventory'!G982</f>
        <v>OPEN</v>
      </c>
      <c r="D992" s="26" t="str">
        <f aca="false">'Source - Inventory'!J982</f>
        <v>OCCUPIED</v>
      </c>
      <c r="E992" s="26" t="str">
        <f aca="false">'Source - Inventory'!L982</f>
        <v>WL-03452</v>
      </c>
      <c r="F992" s="26" t="str">
        <f aca="false">'Source - Inventory'!M982</f>
        <v>Nicole Wood</v>
      </c>
      <c r="G992" s="26" t="n">
        <f aca="false">'Source - Inventory'!E982</f>
        <v>28</v>
      </c>
      <c r="H992" s="28" t="n">
        <f aca="false">'Source - Inventory'!O982</f>
        <v>34</v>
      </c>
      <c r="I992" s="28" t="n">
        <f aca="false">IF(D992="OCCUPIED",ROUNDUP(H992,0),"")</f>
        <v>34</v>
      </c>
      <c r="J992" s="28" t="n">
        <f aca="false">IF(D992="OCCUPIED",MAX(G992,I992),"")</f>
        <v>34</v>
      </c>
      <c r="K992" s="28" t="n">
        <f aca="false">IF(D992&lt;&gt;"OCCUPIED","",IF(C992="COVERED",Covered_Rate,Open_Rate))</f>
        <v>7.55</v>
      </c>
      <c r="L992" s="39" t="n">
        <f aca="false">IF(D992="OCCUPIED",J992*K992,"")</f>
        <v>256.7</v>
      </c>
      <c r="M992" s="26" t="n">
        <f aca="false">IF(D992&lt;&gt;"OCCUPIED","",COUNTIFS('Source - Billing Aug26'!$E$5:$E$773,A992,'Source - Billing Aug26'!$B$5:$B$773,Billing_Month,'Source - Billing Aug26'!$H$5:$H$773,"MONTHLY_MOORAGE"))</f>
        <v>0</v>
      </c>
      <c r="N992" s="28" t="str">
        <f aca="false">IF(M992=0,"",SUMIFS('Source - Billing Aug26'!$I$5:$I$773,'Source - Billing Aug26'!$E$5:$E$773,A992,'Source - Billing Aug26'!$B$5:$B$773,Billing_Month,'Source - Billing Aug26'!$H$5:$H$773,"MONTHLY_MOORAGE"))</f>
        <v/>
      </c>
      <c r="O992" s="28" t="str">
        <f aca="false">IF(M992=0,"",SUMIFS('Source - Billing Aug26'!$L$5:$L$773,'Source - Billing Aug26'!$E$5:$E$773,A992,'Source - Billing Aug26'!$B$5:$B$773,Billing_Month,'Source - Billing Aug26'!$H$5:$H$773,"MONTHLY_MOORAGE"))</f>
        <v/>
      </c>
      <c r="P992" s="39" t="n">
        <f aca="false">IF(D992&lt;&gt;"OCCUPIED","",SUMIFS('Source - Billing Aug26'!$M$5:$M$773,'Source - Billing Aug26'!$E$5:$E$773,A992,'Source - Billing Aug26'!$B$5:$B$773,Billing_Month,'Source - Billing Aug26'!$H$5:$H$773,"MONTHLY_MOORAGE"))</f>
        <v>0</v>
      </c>
      <c r="Q992" s="39" t="n">
        <f aca="false">IF(D992&lt;&gt;"OCCUPIED","",P992-L992)</f>
        <v>-256.7</v>
      </c>
      <c r="R992" s="26" t="str">
        <f aca="false">IF(D992&lt;&gt;"OCCUPIED","OUT OF SCOPE",IF(M992=0,"MISSING AUGUST BILL",IF(M992&gt;1,"DUPLICATE BILL",IF(ABS(Q992)&lt;0.01,"MATCH",IF(Q992&gt;0,"OVERBILLED","UNDERBILLED")))))</f>
        <v>MISSING AUGUST BILL</v>
      </c>
      <c r="S992" s="26" t="str">
        <f aca="false">IF(M992=0,"",IFERROR(INDEX('Source - Billing Aug26'!$C$5:$C$773,MATCH(A992,'Source - Billing Aug26'!$E$5:$E$773,0)),""))</f>
        <v/>
      </c>
    </row>
    <row r="993" customFormat="false" ht="15" hidden="false" customHeight="true" outlineLevel="0" collapsed="false">
      <c r="A993" s="26" t="str">
        <f aca="false">'Source - Inventory'!A983</f>
        <v>SB-0109</v>
      </c>
      <c r="B993" s="26" t="str">
        <f aca="false">'Source - Inventory'!B983</f>
        <v>Salmonberry</v>
      </c>
      <c r="C993" s="26" t="str">
        <f aca="false">'Source - Inventory'!G983</f>
        <v>OPEN</v>
      </c>
      <c r="D993" s="26" t="str">
        <f aca="false">'Source - Inventory'!J983</f>
        <v>OCCUPIED</v>
      </c>
      <c r="E993" s="26" t="str">
        <f aca="false">'Source - Inventory'!L983</f>
        <v>WL-03007</v>
      </c>
      <c r="F993" s="26" t="str">
        <f aca="false">'Source - Inventory'!M983</f>
        <v>Brandy Hart</v>
      </c>
      <c r="G993" s="26" t="n">
        <f aca="false">'Source - Inventory'!E983</f>
        <v>32</v>
      </c>
      <c r="H993" s="28" t="n">
        <f aca="false">'Source - Inventory'!O983</f>
        <v>24.7</v>
      </c>
      <c r="I993" s="28" t="n">
        <f aca="false">IF(D993="OCCUPIED",ROUNDUP(H993,0),"")</f>
        <v>25</v>
      </c>
      <c r="J993" s="28" t="n">
        <f aca="false">IF(D993="OCCUPIED",MAX(G993,I993),"")</f>
        <v>32</v>
      </c>
      <c r="K993" s="28" t="n">
        <f aca="false">IF(D993&lt;&gt;"OCCUPIED","",IF(C993="COVERED",Covered_Rate,Open_Rate))</f>
        <v>7.55</v>
      </c>
      <c r="L993" s="39" t="n">
        <f aca="false">IF(D993="OCCUPIED",J993*K993,"")</f>
        <v>241.6</v>
      </c>
      <c r="M993" s="26" t="n">
        <f aca="false">IF(D993&lt;&gt;"OCCUPIED","",COUNTIFS('Source - Billing Aug26'!$E$5:$E$773,A993,'Source - Billing Aug26'!$B$5:$B$773,Billing_Month,'Source - Billing Aug26'!$H$5:$H$773,"MONTHLY_MOORAGE"))</f>
        <v>0</v>
      </c>
      <c r="N993" s="28" t="str">
        <f aca="false">IF(M993=0,"",SUMIFS('Source - Billing Aug26'!$I$5:$I$773,'Source - Billing Aug26'!$E$5:$E$773,A993,'Source - Billing Aug26'!$B$5:$B$773,Billing_Month,'Source - Billing Aug26'!$H$5:$H$773,"MONTHLY_MOORAGE"))</f>
        <v/>
      </c>
      <c r="O993" s="28" t="str">
        <f aca="false">IF(M993=0,"",SUMIFS('Source - Billing Aug26'!$L$5:$L$773,'Source - Billing Aug26'!$E$5:$E$773,A993,'Source - Billing Aug26'!$B$5:$B$773,Billing_Month,'Source - Billing Aug26'!$H$5:$H$773,"MONTHLY_MOORAGE"))</f>
        <v/>
      </c>
      <c r="P993" s="39" t="n">
        <f aca="false">IF(D993&lt;&gt;"OCCUPIED","",SUMIFS('Source - Billing Aug26'!$M$5:$M$773,'Source - Billing Aug26'!$E$5:$E$773,A993,'Source - Billing Aug26'!$B$5:$B$773,Billing_Month,'Source - Billing Aug26'!$H$5:$H$773,"MONTHLY_MOORAGE"))</f>
        <v>0</v>
      </c>
      <c r="Q993" s="39" t="n">
        <f aca="false">IF(D993&lt;&gt;"OCCUPIED","",P993-L993)</f>
        <v>-241.6</v>
      </c>
      <c r="R993" s="26" t="str">
        <f aca="false">IF(D993&lt;&gt;"OCCUPIED","OUT OF SCOPE",IF(M993=0,"MISSING AUGUST BILL",IF(M993&gt;1,"DUPLICATE BILL",IF(ABS(Q993)&lt;0.01,"MATCH",IF(Q993&gt;0,"OVERBILLED","UNDERBILLED")))))</f>
        <v>MISSING AUGUST BILL</v>
      </c>
      <c r="S993" s="26" t="str">
        <f aca="false">IF(M993=0,"",IFERROR(INDEX('Source - Billing Aug26'!$C$5:$C$773,MATCH(A993,'Source - Billing Aug26'!$E$5:$E$773,0)),""))</f>
        <v/>
      </c>
    </row>
    <row r="994" customFormat="false" ht="15" hidden="false" customHeight="true" outlineLevel="0" collapsed="false">
      <c r="A994" s="26" t="str">
        <f aca="false">'Source - Inventory'!A984</f>
        <v>SB-0110</v>
      </c>
      <c r="B994" s="26" t="str">
        <f aca="false">'Source - Inventory'!B984</f>
        <v>Salmonberry</v>
      </c>
      <c r="C994" s="26" t="str">
        <f aca="false">'Source - Inventory'!G984</f>
        <v>OPEN</v>
      </c>
      <c r="D994" s="26" t="str">
        <f aca="false">'Source - Inventory'!J984</f>
        <v>OCCUPIED</v>
      </c>
      <c r="E994" s="26" t="str">
        <f aca="false">'Source - Inventory'!L984</f>
        <v>WL-02641</v>
      </c>
      <c r="F994" s="26" t="str">
        <f aca="false">'Source - Inventory'!M984</f>
        <v>Denise Miles</v>
      </c>
      <c r="G994" s="26" t="n">
        <f aca="false">'Source - Inventory'!E984</f>
        <v>28</v>
      </c>
      <c r="H994" s="28" t="n">
        <f aca="false">'Source - Inventory'!O984</f>
        <v>34.6</v>
      </c>
      <c r="I994" s="28" t="n">
        <f aca="false">IF(D994="OCCUPIED",ROUNDUP(H994,0),"")</f>
        <v>35</v>
      </c>
      <c r="J994" s="28" t="n">
        <f aca="false">IF(D994="OCCUPIED",MAX(G994,I994),"")</f>
        <v>35</v>
      </c>
      <c r="K994" s="28" t="n">
        <f aca="false">IF(D994&lt;&gt;"OCCUPIED","",IF(C994="COVERED",Covered_Rate,Open_Rate))</f>
        <v>7.55</v>
      </c>
      <c r="L994" s="39" t="n">
        <f aca="false">IF(D994="OCCUPIED",J994*K994,"")</f>
        <v>264.25</v>
      </c>
      <c r="M994" s="26" t="n">
        <f aca="false">IF(D994&lt;&gt;"OCCUPIED","",COUNTIFS('Source - Billing Aug26'!$E$5:$E$773,A994,'Source - Billing Aug26'!$B$5:$B$773,Billing_Month,'Source - Billing Aug26'!$H$5:$H$773,"MONTHLY_MOORAGE"))</f>
        <v>0</v>
      </c>
      <c r="N994" s="28" t="str">
        <f aca="false">IF(M994=0,"",SUMIFS('Source - Billing Aug26'!$I$5:$I$773,'Source - Billing Aug26'!$E$5:$E$773,A994,'Source - Billing Aug26'!$B$5:$B$773,Billing_Month,'Source - Billing Aug26'!$H$5:$H$773,"MONTHLY_MOORAGE"))</f>
        <v/>
      </c>
      <c r="O994" s="28" t="str">
        <f aca="false">IF(M994=0,"",SUMIFS('Source - Billing Aug26'!$L$5:$L$773,'Source - Billing Aug26'!$E$5:$E$773,A994,'Source - Billing Aug26'!$B$5:$B$773,Billing_Month,'Source - Billing Aug26'!$H$5:$H$773,"MONTHLY_MOORAGE"))</f>
        <v/>
      </c>
      <c r="P994" s="39" t="n">
        <f aca="false">IF(D994&lt;&gt;"OCCUPIED","",SUMIFS('Source - Billing Aug26'!$M$5:$M$773,'Source - Billing Aug26'!$E$5:$E$773,A994,'Source - Billing Aug26'!$B$5:$B$773,Billing_Month,'Source - Billing Aug26'!$H$5:$H$773,"MONTHLY_MOORAGE"))</f>
        <v>0</v>
      </c>
      <c r="Q994" s="39" t="n">
        <f aca="false">IF(D994&lt;&gt;"OCCUPIED","",P994-L994)</f>
        <v>-264.25</v>
      </c>
      <c r="R994" s="26" t="str">
        <f aca="false">IF(D994&lt;&gt;"OCCUPIED","OUT OF SCOPE",IF(M994=0,"MISSING AUGUST BILL",IF(M994&gt;1,"DUPLICATE BILL",IF(ABS(Q994)&lt;0.01,"MATCH",IF(Q994&gt;0,"OVERBILLED","UNDERBILLED")))))</f>
        <v>MISSING AUGUST BILL</v>
      </c>
      <c r="S994" s="26" t="str">
        <f aca="false">IF(M994=0,"",IFERROR(INDEX('Source - Billing Aug26'!$C$5:$C$773,MATCH(A994,'Source - Billing Aug26'!$E$5:$E$773,0)),""))</f>
        <v/>
      </c>
    </row>
    <row r="995" customFormat="false" ht="15" hidden="false" customHeight="true" outlineLevel="0" collapsed="false">
      <c r="A995" s="26" t="str">
        <f aca="false">'Source - Inventory'!A985</f>
        <v>SB-0111</v>
      </c>
      <c r="B995" s="26" t="str">
        <f aca="false">'Source - Inventory'!B985</f>
        <v>Salmonberry</v>
      </c>
      <c r="C995" s="26" t="str">
        <f aca="false">'Source - Inventory'!G985</f>
        <v>OPEN</v>
      </c>
      <c r="D995" s="26" t="str">
        <f aca="false">'Source - Inventory'!J985</f>
        <v>OCCUPIED</v>
      </c>
      <c r="E995" s="26" t="str">
        <f aca="false">'Source - Inventory'!L985</f>
        <v>WL-03610</v>
      </c>
      <c r="F995" s="26" t="str">
        <f aca="false">'Source - Inventory'!M985</f>
        <v>David Austin</v>
      </c>
      <c r="G995" s="26" t="n">
        <f aca="false">'Source - Inventory'!E985</f>
        <v>45</v>
      </c>
      <c r="H995" s="28" t="n">
        <f aca="false">'Source - Inventory'!O985</f>
        <v>30.5</v>
      </c>
      <c r="I995" s="28" t="n">
        <f aca="false">IF(D995="OCCUPIED",ROUNDUP(H995,0),"")</f>
        <v>31</v>
      </c>
      <c r="J995" s="28" t="n">
        <f aca="false">IF(D995="OCCUPIED",MAX(G995,I995),"")</f>
        <v>45</v>
      </c>
      <c r="K995" s="28" t="n">
        <f aca="false">IF(D995&lt;&gt;"OCCUPIED","",IF(C995="COVERED",Covered_Rate,Open_Rate))</f>
        <v>7.55</v>
      </c>
      <c r="L995" s="39" t="n">
        <f aca="false">IF(D995="OCCUPIED",J995*K995,"")</f>
        <v>339.75</v>
      </c>
      <c r="M995" s="26" t="n">
        <f aca="false">IF(D995&lt;&gt;"OCCUPIED","",COUNTIFS('Source - Billing Aug26'!$E$5:$E$773,A995,'Source - Billing Aug26'!$B$5:$B$773,Billing_Month,'Source - Billing Aug26'!$H$5:$H$773,"MONTHLY_MOORAGE"))</f>
        <v>0</v>
      </c>
      <c r="N995" s="28" t="str">
        <f aca="false">IF(M995=0,"",SUMIFS('Source - Billing Aug26'!$I$5:$I$773,'Source - Billing Aug26'!$E$5:$E$773,A995,'Source - Billing Aug26'!$B$5:$B$773,Billing_Month,'Source - Billing Aug26'!$H$5:$H$773,"MONTHLY_MOORAGE"))</f>
        <v/>
      </c>
      <c r="O995" s="28" t="str">
        <f aca="false">IF(M995=0,"",SUMIFS('Source - Billing Aug26'!$L$5:$L$773,'Source - Billing Aug26'!$E$5:$E$773,A995,'Source - Billing Aug26'!$B$5:$B$773,Billing_Month,'Source - Billing Aug26'!$H$5:$H$773,"MONTHLY_MOORAGE"))</f>
        <v/>
      </c>
      <c r="P995" s="39" t="n">
        <f aca="false">IF(D995&lt;&gt;"OCCUPIED","",SUMIFS('Source - Billing Aug26'!$M$5:$M$773,'Source - Billing Aug26'!$E$5:$E$773,A995,'Source - Billing Aug26'!$B$5:$B$773,Billing_Month,'Source - Billing Aug26'!$H$5:$H$773,"MONTHLY_MOORAGE"))</f>
        <v>0</v>
      </c>
      <c r="Q995" s="39" t="n">
        <f aca="false">IF(D995&lt;&gt;"OCCUPIED","",P995-L995)</f>
        <v>-339.75</v>
      </c>
      <c r="R995" s="26" t="str">
        <f aca="false">IF(D995&lt;&gt;"OCCUPIED","OUT OF SCOPE",IF(M995=0,"MISSING AUGUST BILL",IF(M995&gt;1,"DUPLICATE BILL",IF(ABS(Q995)&lt;0.01,"MATCH",IF(Q995&gt;0,"OVERBILLED","UNDERBILLED")))))</f>
        <v>MISSING AUGUST BILL</v>
      </c>
      <c r="S995" s="26" t="str">
        <f aca="false">IF(M995=0,"",IFERROR(INDEX('Source - Billing Aug26'!$C$5:$C$773,MATCH(A995,'Source - Billing Aug26'!$E$5:$E$773,0)),""))</f>
        <v/>
      </c>
    </row>
    <row r="996" customFormat="false" ht="15" hidden="false" customHeight="true" outlineLevel="0" collapsed="false">
      <c r="A996" s="26" t="str">
        <f aca="false">'Source - Inventory'!A986</f>
        <v>SB-0112</v>
      </c>
      <c r="B996" s="26" t="str">
        <f aca="false">'Source - Inventory'!B986</f>
        <v>Salmonberry</v>
      </c>
      <c r="C996" s="26" t="str">
        <f aca="false">'Source - Inventory'!G986</f>
        <v>OPEN</v>
      </c>
      <c r="D996" s="26" t="str">
        <f aca="false">'Source - Inventory'!J986</f>
        <v>OCCUPIED</v>
      </c>
      <c r="E996" s="26" t="str">
        <f aca="false">'Source - Inventory'!L986</f>
        <v>WL-03043</v>
      </c>
      <c r="F996" s="26" t="str">
        <f aca="false">'Source - Inventory'!M986</f>
        <v>Donald Jones</v>
      </c>
      <c r="G996" s="26" t="n">
        <f aca="false">'Source - Inventory'!E986</f>
        <v>32</v>
      </c>
      <c r="H996" s="28" t="n">
        <f aca="false">'Source - Inventory'!O986</f>
        <v>49.9</v>
      </c>
      <c r="I996" s="28" t="n">
        <f aca="false">IF(D996="OCCUPIED",ROUNDUP(H996,0),"")</f>
        <v>50</v>
      </c>
      <c r="J996" s="28" t="n">
        <f aca="false">IF(D996="OCCUPIED",MAX(G996,I996),"")</f>
        <v>50</v>
      </c>
      <c r="K996" s="28" t="n">
        <f aca="false">IF(D996&lt;&gt;"OCCUPIED","",IF(C996="COVERED",Covered_Rate,Open_Rate))</f>
        <v>7.55</v>
      </c>
      <c r="L996" s="39" t="n">
        <f aca="false">IF(D996="OCCUPIED",J996*K996,"")</f>
        <v>377.5</v>
      </c>
      <c r="M996" s="26" t="n">
        <f aca="false">IF(D996&lt;&gt;"OCCUPIED","",COUNTIFS('Source - Billing Aug26'!$E$5:$E$773,A996,'Source - Billing Aug26'!$B$5:$B$773,Billing_Month,'Source - Billing Aug26'!$H$5:$H$773,"MONTHLY_MOORAGE"))</f>
        <v>0</v>
      </c>
      <c r="N996" s="28" t="str">
        <f aca="false">IF(M996=0,"",SUMIFS('Source - Billing Aug26'!$I$5:$I$773,'Source - Billing Aug26'!$E$5:$E$773,A996,'Source - Billing Aug26'!$B$5:$B$773,Billing_Month,'Source - Billing Aug26'!$H$5:$H$773,"MONTHLY_MOORAGE"))</f>
        <v/>
      </c>
      <c r="O996" s="28" t="str">
        <f aca="false">IF(M996=0,"",SUMIFS('Source - Billing Aug26'!$L$5:$L$773,'Source - Billing Aug26'!$E$5:$E$773,A996,'Source - Billing Aug26'!$B$5:$B$773,Billing_Month,'Source - Billing Aug26'!$H$5:$H$773,"MONTHLY_MOORAGE"))</f>
        <v/>
      </c>
      <c r="P996" s="39" t="n">
        <f aca="false">IF(D996&lt;&gt;"OCCUPIED","",SUMIFS('Source - Billing Aug26'!$M$5:$M$773,'Source - Billing Aug26'!$E$5:$E$773,A996,'Source - Billing Aug26'!$B$5:$B$773,Billing_Month,'Source - Billing Aug26'!$H$5:$H$773,"MONTHLY_MOORAGE"))</f>
        <v>0</v>
      </c>
      <c r="Q996" s="39" t="n">
        <f aca="false">IF(D996&lt;&gt;"OCCUPIED","",P996-L996)</f>
        <v>-377.5</v>
      </c>
      <c r="R996" s="26" t="str">
        <f aca="false">IF(D996&lt;&gt;"OCCUPIED","OUT OF SCOPE",IF(M996=0,"MISSING AUGUST BILL",IF(M996&gt;1,"DUPLICATE BILL",IF(ABS(Q996)&lt;0.01,"MATCH",IF(Q996&gt;0,"OVERBILLED","UNDERBILLED")))))</f>
        <v>MISSING AUGUST BILL</v>
      </c>
      <c r="S996" s="26" t="str">
        <f aca="false">IF(M996=0,"",IFERROR(INDEX('Source - Billing Aug26'!$C$5:$C$773,MATCH(A996,'Source - Billing Aug26'!$E$5:$E$773,0)),""))</f>
        <v/>
      </c>
    </row>
    <row r="997" customFormat="false" ht="15" hidden="false" customHeight="true" outlineLevel="0" collapsed="false">
      <c r="A997" s="26" t="str">
        <f aca="false">'Source - Inventory'!A987</f>
        <v>SB-0113</v>
      </c>
      <c r="B997" s="26" t="str">
        <f aca="false">'Source - Inventory'!B987</f>
        <v>Salmonberry</v>
      </c>
      <c r="C997" s="26" t="str">
        <f aca="false">'Source - Inventory'!G987</f>
        <v>OPEN</v>
      </c>
      <c r="D997" s="26" t="str">
        <f aca="false">'Source - Inventory'!J987</f>
        <v>OCCUPIED</v>
      </c>
      <c r="E997" s="26" t="str">
        <f aca="false">'Source - Inventory'!L987</f>
        <v>WL-03490</v>
      </c>
      <c r="F997" s="26" t="str">
        <f aca="false">'Source - Inventory'!M987</f>
        <v>Julian Browning</v>
      </c>
      <c r="G997" s="26" t="n">
        <f aca="false">'Source - Inventory'!E987</f>
        <v>36</v>
      </c>
      <c r="H997" s="28" t="n">
        <f aca="false">'Source - Inventory'!O987</f>
        <v>50.7</v>
      </c>
      <c r="I997" s="28" t="n">
        <f aca="false">IF(D997="OCCUPIED",ROUNDUP(H997,0),"")</f>
        <v>51</v>
      </c>
      <c r="J997" s="28" t="n">
        <f aca="false">IF(D997="OCCUPIED",MAX(G997,I997),"")</f>
        <v>51</v>
      </c>
      <c r="K997" s="28" t="n">
        <f aca="false">IF(D997&lt;&gt;"OCCUPIED","",IF(C997="COVERED",Covered_Rate,Open_Rate))</f>
        <v>7.55</v>
      </c>
      <c r="L997" s="39" t="n">
        <f aca="false">IF(D997="OCCUPIED",J997*K997,"")</f>
        <v>385.05</v>
      </c>
      <c r="M997" s="26" t="n">
        <f aca="false">IF(D997&lt;&gt;"OCCUPIED","",COUNTIFS('Source - Billing Aug26'!$E$5:$E$773,A997,'Source - Billing Aug26'!$B$5:$B$773,Billing_Month,'Source - Billing Aug26'!$H$5:$H$773,"MONTHLY_MOORAGE"))</f>
        <v>0</v>
      </c>
      <c r="N997" s="28" t="str">
        <f aca="false">IF(M997=0,"",SUMIFS('Source - Billing Aug26'!$I$5:$I$773,'Source - Billing Aug26'!$E$5:$E$773,A997,'Source - Billing Aug26'!$B$5:$B$773,Billing_Month,'Source - Billing Aug26'!$H$5:$H$773,"MONTHLY_MOORAGE"))</f>
        <v/>
      </c>
      <c r="O997" s="28" t="str">
        <f aca="false">IF(M997=0,"",SUMIFS('Source - Billing Aug26'!$L$5:$L$773,'Source - Billing Aug26'!$E$5:$E$773,A997,'Source - Billing Aug26'!$B$5:$B$773,Billing_Month,'Source - Billing Aug26'!$H$5:$H$773,"MONTHLY_MOORAGE"))</f>
        <v/>
      </c>
      <c r="P997" s="39" t="n">
        <f aca="false">IF(D997&lt;&gt;"OCCUPIED","",SUMIFS('Source - Billing Aug26'!$M$5:$M$773,'Source - Billing Aug26'!$E$5:$E$773,A997,'Source - Billing Aug26'!$B$5:$B$773,Billing_Month,'Source - Billing Aug26'!$H$5:$H$773,"MONTHLY_MOORAGE"))</f>
        <v>0</v>
      </c>
      <c r="Q997" s="39" t="n">
        <f aca="false">IF(D997&lt;&gt;"OCCUPIED","",P997-L997)</f>
        <v>-385.05</v>
      </c>
      <c r="R997" s="26" t="str">
        <f aca="false">IF(D997&lt;&gt;"OCCUPIED","OUT OF SCOPE",IF(M997=0,"MISSING AUGUST BILL",IF(M997&gt;1,"DUPLICATE BILL",IF(ABS(Q997)&lt;0.01,"MATCH",IF(Q997&gt;0,"OVERBILLED","UNDERBILLED")))))</f>
        <v>MISSING AUGUST BILL</v>
      </c>
      <c r="S997" s="26" t="str">
        <f aca="false">IF(M997=0,"",IFERROR(INDEX('Source - Billing Aug26'!$C$5:$C$773,MATCH(A997,'Source - Billing Aug26'!$E$5:$E$773,0)),""))</f>
        <v/>
      </c>
    </row>
    <row r="998" customFormat="false" ht="15" hidden="false" customHeight="true" outlineLevel="0" collapsed="false">
      <c r="A998" s="26" t="str">
        <f aca="false">'Source - Inventory'!A988</f>
        <v>SB-0114</v>
      </c>
      <c r="B998" s="26" t="str">
        <f aca="false">'Source - Inventory'!B988</f>
        <v>Salmonberry</v>
      </c>
      <c r="C998" s="26" t="str">
        <f aca="false">'Source - Inventory'!G988</f>
        <v>OPEN</v>
      </c>
      <c r="D998" s="26" t="str">
        <f aca="false">'Source - Inventory'!J988</f>
        <v>OCCUPIED</v>
      </c>
      <c r="E998" s="26" t="str">
        <f aca="false">'Source - Inventory'!L988</f>
        <v>WL-03362</v>
      </c>
      <c r="F998" s="26" t="str">
        <f aca="false">'Source - Inventory'!M988</f>
        <v>Crystal Porter</v>
      </c>
      <c r="G998" s="26" t="n">
        <f aca="false">'Source - Inventory'!E988</f>
        <v>32</v>
      </c>
      <c r="H998" s="28" t="n">
        <f aca="false">'Source - Inventory'!O988</f>
        <v>21</v>
      </c>
      <c r="I998" s="28" t="n">
        <f aca="false">IF(D998="OCCUPIED",ROUNDUP(H998,0),"")</f>
        <v>21</v>
      </c>
      <c r="J998" s="28" t="n">
        <f aca="false">IF(D998="OCCUPIED",MAX(G998,I998),"")</f>
        <v>32</v>
      </c>
      <c r="K998" s="28" t="n">
        <f aca="false">IF(D998&lt;&gt;"OCCUPIED","",IF(C998="COVERED",Covered_Rate,Open_Rate))</f>
        <v>7.55</v>
      </c>
      <c r="L998" s="39" t="n">
        <f aca="false">IF(D998="OCCUPIED",J998*K998,"")</f>
        <v>241.6</v>
      </c>
      <c r="M998" s="26" t="n">
        <f aca="false">IF(D998&lt;&gt;"OCCUPIED","",COUNTIFS('Source - Billing Aug26'!$E$5:$E$773,A998,'Source - Billing Aug26'!$B$5:$B$773,Billing_Month,'Source - Billing Aug26'!$H$5:$H$773,"MONTHLY_MOORAGE"))</f>
        <v>0</v>
      </c>
      <c r="N998" s="28" t="str">
        <f aca="false">IF(M998=0,"",SUMIFS('Source - Billing Aug26'!$I$5:$I$773,'Source - Billing Aug26'!$E$5:$E$773,A998,'Source - Billing Aug26'!$B$5:$B$773,Billing_Month,'Source - Billing Aug26'!$H$5:$H$773,"MONTHLY_MOORAGE"))</f>
        <v/>
      </c>
      <c r="O998" s="28" t="str">
        <f aca="false">IF(M998=0,"",SUMIFS('Source - Billing Aug26'!$L$5:$L$773,'Source - Billing Aug26'!$E$5:$E$773,A998,'Source - Billing Aug26'!$B$5:$B$773,Billing_Month,'Source - Billing Aug26'!$H$5:$H$773,"MONTHLY_MOORAGE"))</f>
        <v/>
      </c>
      <c r="P998" s="39" t="n">
        <f aca="false">IF(D998&lt;&gt;"OCCUPIED","",SUMIFS('Source - Billing Aug26'!$M$5:$M$773,'Source - Billing Aug26'!$E$5:$E$773,A998,'Source - Billing Aug26'!$B$5:$B$773,Billing_Month,'Source - Billing Aug26'!$H$5:$H$773,"MONTHLY_MOORAGE"))</f>
        <v>0</v>
      </c>
      <c r="Q998" s="39" t="n">
        <f aca="false">IF(D998&lt;&gt;"OCCUPIED","",P998-L998)</f>
        <v>-241.6</v>
      </c>
      <c r="R998" s="26" t="str">
        <f aca="false">IF(D998&lt;&gt;"OCCUPIED","OUT OF SCOPE",IF(M998=0,"MISSING AUGUST BILL",IF(M998&gt;1,"DUPLICATE BILL",IF(ABS(Q998)&lt;0.01,"MATCH",IF(Q998&gt;0,"OVERBILLED","UNDERBILLED")))))</f>
        <v>MISSING AUGUST BILL</v>
      </c>
      <c r="S998" s="26" t="str">
        <f aca="false">IF(M998=0,"",IFERROR(INDEX('Source - Billing Aug26'!$C$5:$C$773,MATCH(A998,'Source - Billing Aug26'!$E$5:$E$773,0)),""))</f>
        <v/>
      </c>
    </row>
    <row r="999" customFormat="false" ht="15" hidden="false" customHeight="true" outlineLevel="0" collapsed="false">
      <c r="A999" s="26" t="str">
        <f aca="false">'Source - Inventory'!A989</f>
        <v>SB-0115</v>
      </c>
      <c r="B999" s="26" t="str">
        <f aca="false">'Source - Inventory'!B989</f>
        <v>Salmonberry</v>
      </c>
      <c r="C999" s="26" t="str">
        <f aca="false">'Source - Inventory'!G989</f>
        <v>OPEN</v>
      </c>
      <c r="D999" s="26" t="str">
        <f aca="false">'Source - Inventory'!J989</f>
        <v>OCCUPIED</v>
      </c>
      <c r="E999" s="26" t="str">
        <f aca="false">'Source - Inventory'!L989</f>
        <v>WL-03018</v>
      </c>
      <c r="F999" s="26" t="str">
        <f aca="false">'Source - Inventory'!M989</f>
        <v>Jessica Duffy</v>
      </c>
      <c r="G999" s="26" t="n">
        <f aca="false">'Source - Inventory'!E989</f>
        <v>24</v>
      </c>
      <c r="H999" s="28" t="n">
        <f aca="false">'Source - Inventory'!O989</f>
        <v>19.8</v>
      </c>
      <c r="I999" s="28" t="n">
        <f aca="false">IF(D999="OCCUPIED",ROUNDUP(H999,0),"")</f>
        <v>20</v>
      </c>
      <c r="J999" s="28" t="n">
        <f aca="false">IF(D999="OCCUPIED",MAX(G999,I999),"")</f>
        <v>24</v>
      </c>
      <c r="K999" s="28" t="n">
        <f aca="false">IF(D999&lt;&gt;"OCCUPIED","",IF(C999="COVERED",Covered_Rate,Open_Rate))</f>
        <v>7.55</v>
      </c>
      <c r="L999" s="39" t="n">
        <f aca="false">IF(D999="OCCUPIED",J999*K999,"")</f>
        <v>181.2</v>
      </c>
      <c r="M999" s="26" t="n">
        <f aca="false">IF(D999&lt;&gt;"OCCUPIED","",COUNTIFS('Source - Billing Aug26'!$E$5:$E$773,A999,'Source - Billing Aug26'!$B$5:$B$773,Billing_Month,'Source - Billing Aug26'!$H$5:$H$773,"MONTHLY_MOORAGE"))</f>
        <v>0</v>
      </c>
      <c r="N999" s="28" t="str">
        <f aca="false">IF(M999=0,"",SUMIFS('Source - Billing Aug26'!$I$5:$I$773,'Source - Billing Aug26'!$E$5:$E$773,A999,'Source - Billing Aug26'!$B$5:$B$773,Billing_Month,'Source - Billing Aug26'!$H$5:$H$773,"MONTHLY_MOORAGE"))</f>
        <v/>
      </c>
      <c r="O999" s="28" t="str">
        <f aca="false">IF(M999=0,"",SUMIFS('Source - Billing Aug26'!$L$5:$L$773,'Source - Billing Aug26'!$E$5:$E$773,A999,'Source - Billing Aug26'!$B$5:$B$773,Billing_Month,'Source - Billing Aug26'!$H$5:$H$773,"MONTHLY_MOORAGE"))</f>
        <v/>
      </c>
      <c r="P999" s="39" t="n">
        <f aca="false">IF(D999&lt;&gt;"OCCUPIED","",SUMIFS('Source - Billing Aug26'!$M$5:$M$773,'Source - Billing Aug26'!$E$5:$E$773,A999,'Source - Billing Aug26'!$B$5:$B$773,Billing_Month,'Source - Billing Aug26'!$H$5:$H$773,"MONTHLY_MOORAGE"))</f>
        <v>0</v>
      </c>
      <c r="Q999" s="39" t="n">
        <f aca="false">IF(D999&lt;&gt;"OCCUPIED","",P999-L999)</f>
        <v>-181.2</v>
      </c>
      <c r="R999" s="26" t="str">
        <f aca="false">IF(D999&lt;&gt;"OCCUPIED","OUT OF SCOPE",IF(M999=0,"MISSING AUGUST BILL",IF(M999&gt;1,"DUPLICATE BILL",IF(ABS(Q999)&lt;0.01,"MATCH",IF(Q999&gt;0,"OVERBILLED","UNDERBILLED")))))</f>
        <v>MISSING AUGUST BILL</v>
      </c>
      <c r="S999" s="26" t="str">
        <f aca="false">IF(M999=0,"",IFERROR(INDEX('Source - Billing Aug26'!$C$5:$C$773,MATCH(A999,'Source - Billing Aug26'!$E$5:$E$773,0)),""))</f>
        <v/>
      </c>
    </row>
    <row r="1000" customFormat="false" ht="15" hidden="false" customHeight="true" outlineLevel="0" collapsed="false">
      <c r="A1000" s="26" t="str">
        <f aca="false">'Source - Inventory'!A990</f>
        <v>SB-0116</v>
      </c>
      <c r="B1000" s="26" t="str">
        <f aca="false">'Source - Inventory'!B990</f>
        <v>Salmonberry</v>
      </c>
      <c r="C1000" s="26" t="str">
        <f aca="false">'Source - Inventory'!G990</f>
        <v>OPEN</v>
      </c>
      <c r="D1000" s="26" t="str">
        <f aca="false">'Source - Inventory'!J990</f>
        <v>OCCUPIED</v>
      </c>
      <c r="E1000" s="26" t="str">
        <f aca="false">'Source - Inventory'!L990</f>
        <v>WL-03839</v>
      </c>
      <c r="F1000" s="26" t="str">
        <f aca="false">'Source - Inventory'!M990</f>
        <v>Sonya May</v>
      </c>
      <c r="G1000" s="26" t="n">
        <f aca="false">'Source - Inventory'!E990</f>
        <v>70</v>
      </c>
      <c r="H1000" s="28" t="n">
        <f aca="false">'Source - Inventory'!O990</f>
        <v>43.2</v>
      </c>
      <c r="I1000" s="28" t="n">
        <f aca="false">IF(D1000="OCCUPIED",ROUNDUP(H1000,0),"")</f>
        <v>44</v>
      </c>
      <c r="J1000" s="28" t="n">
        <f aca="false">IF(D1000="OCCUPIED",MAX(G1000,I1000),"")</f>
        <v>70</v>
      </c>
      <c r="K1000" s="28" t="n">
        <f aca="false">IF(D1000&lt;&gt;"OCCUPIED","",IF(C1000="COVERED",Covered_Rate,Open_Rate))</f>
        <v>7.55</v>
      </c>
      <c r="L1000" s="39" t="n">
        <f aca="false">IF(D1000="OCCUPIED",J1000*K1000,"")</f>
        <v>528.5</v>
      </c>
      <c r="M1000" s="26" t="n">
        <f aca="false">IF(D1000&lt;&gt;"OCCUPIED","",COUNTIFS('Source - Billing Aug26'!$E$5:$E$773,A1000,'Source - Billing Aug26'!$B$5:$B$773,Billing_Month,'Source - Billing Aug26'!$H$5:$H$773,"MONTHLY_MOORAGE"))</f>
        <v>0</v>
      </c>
      <c r="N1000" s="28" t="str">
        <f aca="false">IF(M1000=0,"",SUMIFS('Source - Billing Aug26'!$I$5:$I$773,'Source - Billing Aug26'!$E$5:$E$773,A1000,'Source - Billing Aug26'!$B$5:$B$773,Billing_Month,'Source - Billing Aug26'!$H$5:$H$773,"MONTHLY_MOORAGE"))</f>
        <v/>
      </c>
      <c r="O1000" s="28" t="str">
        <f aca="false">IF(M1000=0,"",SUMIFS('Source - Billing Aug26'!$L$5:$L$773,'Source - Billing Aug26'!$E$5:$E$773,A1000,'Source - Billing Aug26'!$B$5:$B$773,Billing_Month,'Source - Billing Aug26'!$H$5:$H$773,"MONTHLY_MOORAGE"))</f>
        <v/>
      </c>
      <c r="P1000" s="39" t="n">
        <f aca="false">IF(D1000&lt;&gt;"OCCUPIED","",SUMIFS('Source - Billing Aug26'!$M$5:$M$773,'Source - Billing Aug26'!$E$5:$E$773,A1000,'Source - Billing Aug26'!$B$5:$B$773,Billing_Month,'Source - Billing Aug26'!$H$5:$H$773,"MONTHLY_MOORAGE"))</f>
        <v>0</v>
      </c>
      <c r="Q1000" s="39" t="n">
        <f aca="false">IF(D1000&lt;&gt;"OCCUPIED","",P1000-L1000)</f>
        <v>-528.5</v>
      </c>
      <c r="R1000" s="26" t="str">
        <f aca="false">IF(D1000&lt;&gt;"OCCUPIED","OUT OF SCOPE",IF(M1000=0,"MISSING AUGUST BILL",IF(M1000&gt;1,"DUPLICATE BILL",IF(ABS(Q1000)&lt;0.01,"MATCH",IF(Q1000&gt;0,"OVERBILLED","UNDERBILLED")))))</f>
        <v>MISSING AUGUST BILL</v>
      </c>
      <c r="S1000" s="26" t="str">
        <f aca="false">IF(M1000=0,"",IFERROR(INDEX('Source - Billing Aug26'!$C$5:$C$773,MATCH(A1000,'Source - Billing Aug26'!$E$5:$E$773,0)),""))</f>
        <v/>
      </c>
    </row>
    <row r="1001" customFormat="false" ht="15" hidden="false" customHeight="true" outlineLevel="0" collapsed="false">
      <c r="A1001" s="26" t="str">
        <f aca="false">'Source - Inventory'!A991</f>
        <v>SB-0117</v>
      </c>
      <c r="B1001" s="26" t="str">
        <f aca="false">'Source - Inventory'!B991</f>
        <v>Salmonberry</v>
      </c>
      <c r="C1001" s="26" t="str">
        <f aca="false">'Source - Inventory'!G991</f>
        <v>OPEN</v>
      </c>
      <c r="D1001" s="26" t="str">
        <f aca="false">'Source - Inventory'!J991</f>
        <v>OCCUPIED</v>
      </c>
      <c r="E1001" s="26" t="str">
        <f aca="false">'Source - Inventory'!L991</f>
        <v>WL-02959</v>
      </c>
      <c r="F1001" s="26" t="str">
        <f aca="false">'Source - Inventory'!M991</f>
        <v>Diamond Zavala</v>
      </c>
      <c r="G1001" s="26" t="n">
        <f aca="false">'Source - Inventory'!E991</f>
        <v>24</v>
      </c>
      <c r="H1001" s="28" t="n">
        <f aca="false">'Source - Inventory'!O991</f>
        <v>31.6</v>
      </c>
      <c r="I1001" s="28" t="n">
        <f aca="false">IF(D1001="OCCUPIED",ROUNDUP(H1001,0),"")</f>
        <v>32</v>
      </c>
      <c r="J1001" s="28" t="n">
        <f aca="false">IF(D1001="OCCUPIED",MAX(G1001,I1001),"")</f>
        <v>32</v>
      </c>
      <c r="K1001" s="28" t="n">
        <f aca="false">IF(D1001&lt;&gt;"OCCUPIED","",IF(C1001="COVERED",Covered_Rate,Open_Rate))</f>
        <v>7.55</v>
      </c>
      <c r="L1001" s="39" t="n">
        <f aca="false">IF(D1001="OCCUPIED",J1001*K1001,"")</f>
        <v>241.6</v>
      </c>
      <c r="M1001" s="26" t="n">
        <f aca="false">IF(D1001&lt;&gt;"OCCUPIED","",COUNTIFS('Source - Billing Aug26'!$E$5:$E$773,A1001,'Source - Billing Aug26'!$B$5:$B$773,Billing_Month,'Source - Billing Aug26'!$H$5:$H$773,"MONTHLY_MOORAGE"))</f>
        <v>0</v>
      </c>
      <c r="N1001" s="28" t="str">
        <f aca="false">IF(M1001=0,"",SUMIFS('Source - Billing Aug26'!$I$5:$I$773,'Source - Billing Aug26'!$E$5:$E$773,A1001,'Source - Billing Aug26'!$B$5:$B$773,Billing_Month,'Source - Billing Aug26'!$H$5:$H$773,"MONTHLY_MOORAGE"))</f>
        <v/>
      </c>
      <c r="O1001" s="28" t="str">
        <f aca="false">IF(M1001=0,"",SUMIFS('Source - Billing Aug26'!$L$5:$L$773,'Source - Billing Aug26'!$E$5:$E$773,A1001,'Source - Billing Aug26'!$B$5:$B$773,Billing_Month,'Source - Billing Aug26'!$H$5:$H$773,"MONTHLY_MOORAGE"))</f>
        <v/>
      </c>
      <c r="P1001" s="39" t="n">
        <f aca="false">IF(D1001&lt;&gt;"OCCUPIED","",SUMIFS('Source - Billing Aug26'!$M$5:$M$773,'Source - Billing Aug26'!$E$5:$E$773,A1001,'Source - Billing Aug26'!$B$5:$B$773,Billing_Month,'Source - Billing Aug26'!$H$5:$H$773,"MONTHLY_MOORAGE"))</f>
        <v>0</v>
      </c>
      <c r="Q1001" s="39" t="n">
        <f aca="false">IF(D1001&lt;&gt;"OCCUPIED","",P1001-L1001)</f>
        <v>-241.6</v>
      </c>
      <c r="R1001" s="26" t="str">
        <f aca="false">IF(D1001&lt;&gt;"OCCUPIED","OUT OF SCOPE",IF(M1001=0,"MISSING AUGUST BILL",IF(M1001&gt;1,"DUPLICATE BILL",IF(ABS(Q1001)&lt;0.01,"MATCH",IF(Q1001&gt;0,"OVERBILLED","UNDERBILLED")))))</f>
        <v>MISSING AUGUST BILL</v>
      </c>
      <c r="S1001" s="26" t="str">
        <f aca="false">IF(M1001=0,"",IFERROR(INDEX('Source - Billing Aug26'!$C$5:$C$773,MATCH(A1001,'Source - Billing Aug26'!$E$5:$E$773,0)),""))</f>
        <v/>
      </c>
    </row>
    <row r="1002" customFormat="false" ht="15" hidden="false" customHeight="true" outlineLevel="0" collapsed="false">
      <c r="A1002" s="26" t="str">
        <f aca="false">'Source - Inventory'!A992</f>
        <v>SB-0118</v>
      </c>
      <c r="B1002" s="26" t="str">
        <f aca="false">'Source - Inventory'!B992</f>
        <v>Salmonberry</v>
      </c>
      <c r="C1002" s="26" t="str">
        <f aca="false">'Source - Inventory'!G992</f>
        <v>OPEN</v>
      </c>
      <c r="D1002" s="26" t="str">
        <f aca="false">'Source - Inventory'!J992</f>
        <v>OCCUPIED</v>
      </c>
      <c r="E1002" s="26" t="str">
        <f aca="false">'Source - Inventory'!L992</f>
        <v>WL-02380</v>
      </c>
      <c r="F1002" s="26" t="str">
        <f aca="false">'Source - Inventory'!M992</f>
        <v>John Escobar</v>
      </c>
      <c r="G1002" s="26" t="n">
        <f aca="false">'Source - Inventory'!E992</f>
        <v>60</v>
      </c>
      <c r="H1002" s="28" t="n">
        <f aca="false">'Source - Inventory'!O992</f>
        <v>52.3</v>
      </c>
      <c r="I1002" s="28" t="n">
        <f aca="false">IF(D1002="OCCUPIED",ROUNDUP(H1002,0),"")</f>
        <v>53</v>
      </c>
      <c r="J1002" s="28" t="n">
        <f aca="false">IF(D1002="OCCUPIED",MAX(G1002,I1002),"")</f>
        <v>60</v>
      </c>
      <c r="K1002" s="28" t="n">
        <f aca="false">IF(D1002&lt;&gt;"OCCUPIED","",IF(C1002="COVERED",Covered_Rate,Open_Rate))</f>
        <v>7.55</v>
      </c>
      <c r="L1002" s="39" t="n">
        <f aca="false">IF(D1002="OCCUPIED",J1002*K1002,"")</f>
        <v>453</v>
      </c>
      <c r="M1002" s="26" t="n">
        <f aca="false">IF(D1002&lt;&gt;"OCCUPIED","",COUNTIFS('Source - Billing Aug26'!$E$5:$E$773,A1002,'Source - Billing Aug26'!$B$5:$B$773,Billing_Month,'Source - Billing Aug26'!$H$5:$H$773,"MONTHLY_MOORAGE"))</f>
        <v>0</v>
      </c>
      <c r="N1002" s="28" t="str">
        <f aca="false">IF(M1002=0,"",SUMIFS('Source - Billing Aug26'!$I$5:$I$773,'Source - Billing Aug26'!$E$5:$E$773,A1002,'Source - Billing Aug26'!$B$5:$B$773,Billing_Month,'Source - Billing Aug26'!$H$5:$H$773,"MONTHLY_MOORAGE"))</f>
        <v/>
      </c>
      <c r="O1002" s="28" t="str">
        <f aca="false">IF(M1002=0,"",SUMIFS('Source - Billing Aug26'!$L$5:$L$773,'Source - Billing Aug26'!$E$5:$E$773,A1002,'Source - Billing Aug26'!$B$5:$B$773,Billing_Month,'Source - Billing Aug26'!$H$5:$H$773,"MONTHLY_MOORAGE"))</f>
        <v/>
      </c>
      <c r="P1002" s="39" t="n">
        <f aca="false">IF(D1002&lt;&gt;"OCCUPIED","",SUMIFS('Source - Billing Aug26'!$M$5:$M$773,'Source - Billing Aug26'!$E$5:$E$773,A1002,'Source - Billing Aug26'!$B$5:$B$773,Billing_Month,'Source - Billing Aug26'!$H$5:$H$773,"MONTHLY_MOORAGE"))</f>
        <v>0</v>
      </c>
      <c r="Q1002" s="39" t="n">
        <f aca="false">IF(D1002&lt;&gt;"OCCUPIED","",P1002-L1002)</f>
        <v>-453</v>
      </c>
      <c r="R1002" s="26" t="str">
        <f aca="false">IF(D1002&lt;&gt;"OCCUPIED","OUT OF SCOPE",IF(M1002=0,"MISSING AUGUST BILL",IF(M1002&gt;1,"DUPLICATE BILL",IF(ABS(Q1002)&lt;0.01,"MATCH",IF(Q1002&gt;0,"OVERBILLED","UNDERBILLED")))))</f>
        <v>MISSING AUGUST BILL</v>
      </c>
      <c r="S1002" s="26" t="str">
        <f aca="false">IF(M1002=0,"",IFERROR(INDEX('Source - Billing Aug26'!$C$5:$C$773,MATCH(A1002,'Source - Billing Aug26'!$E$5:$E$773,0)),""))</f>
        <v/>
      </c>
    </row>
    <row r="1003" customFormat="false" ht="15" hidden="false" customHeight="true" outlineLevel="0" collapsed="false">
      <c r="A1003" s="26" t="str">
        <f aca="false">'Source - Inventory'!A993</f>
        <v>SB-0119</v>
      </c>
      <c r="B1003" s="26" t="str">
        <f aca="false">'Source - Inventory'!B993</f>
        <v>Salmonberry</v>
      </c>
      <c r="C1003" s="26" t="str">
        <f aca="false">'Source - Inventory'!G993</f>
        <v>OPEN</v>
      </c>
      <c r="D1003" s="26" t="str">
        <f aca="false">'Source - Inventory'!J993</f>
        <v>OCCUPIED</v>
      </c>
      <c r="E1003" s="26" t="str">
        <f aca="false">'Source - Inventory'!L993</f>
        <v>WL-02414</v>
      </c>
      <c r="F1003" s="26" t="str">
        <f aca="false">'Source - Inventory'!M993</f>
        <v>Ashley Martinez</v>
      </c>
      <c r="G1003" s="26" t="n">
        <f aca="false">'Source - Inventory'!E993</f>
        <v>32</v>
      </c>
      <c r="H1003" s="28" t="n">
        <f aca="false">'Source - Inventory'!O993</f>
        <v>27.8</v>
      </c>
      <c r="I1003" s="28" t="n">
        <f aca="false">IF(D1003="OCCUPIED",ROUNDUP(H1003,0),"")</f>
        <v>28</v>
      </c>
      <c r="J1003" s="28" t="n">
        <f aca="false">IF(D1003="OCCUPIED",MAX(G1003,I1003),"")</f>
        <v>32</v>
      </c>
      <c r="K1003" s="28" t="n">
        <f aca="false">IF(D1003&lt;&gt;"OCCUPIED","",IF(C1003="COVERED",Covered_Rate,Open_Rate))</f>
        <v>7.55</v>
      </c>
      <c r="L1003" s="39" t="n">
        <f aca="false">IF(D1003="OCCUPIED",J1003*K1003,"")</f>
        <v>241.6</v>
      </c>
      <c r="M1003" s="26" t="n">
        <f aca="false">IF(D1003&lt;&gt;"OCCUPIED","",COUNTIFS('Source - Billing Aug26'!$E$5:$E$773,A1003,'Source - Billing Aug26'!$B$5:$B$773,Billing_Month,'Source - Billing Aug26'!$H$5:$H$773,"MONTHLY_MOORAGE"))</f>
        <v>0</v>
      </c>
      <c r="N1003" s="28" t="str">
        <f aca="false">IF(M1003=0,"",SUMIFS('Source - Billing Aug26'!$I$5:$I$773,'Source - Billing Aug26'!$E$5:$E$773,A1003,'Source - Billing Aug26'!$B$5:$B$773,Billing_Month,'Source - Billing Aug26'!$H$5:$H$773,"MONTHLY_MOORAGE"))</f>
        <v/>
      </c>
      <c r="O1003" s="28" t="str">
        <f aca="false">IF(M1003=0,"",SUMIFS('Source - Billing Aug26'!$L$5:$L$773,'Source - Billing Aug26'!$E$5:$E$773,A1003,'Source - Billing Aug26'!$B$5:$B$773,Billing_Month,'Source - Billing Aug26'!$H$5:$H$773,"MONTHLY_MOORAGE"))</f>
        <v/>
      </c>
      <c r="P1003" s="39" t="n">
        <f aca="false">IF(D1003&lt;&gt;"OCCUPIED","",SUMIFS('Source - Billing Aug26'!$M$5:$M$773,'Source - Billing Aug26'!$E$5:$E$773,A1003,'Source - Billing Aug26'!$B$5:$B$773,Billing_Month,'Source - Billing Aug26'!$H$5:$H$773,"MONTHLY_MOORAGE"))</f>
        <v>0</v>
      </c>
      <c r="Q1003" s="39" t="n">
        <f aca="false">IF(D1003&lt;&gt;"OCCUPIED","",P1003-L1003)</f>
        <v>-241.6</v>
      </c>
      <c r="R1003" s="26" t="str">
        <f aca="false">IF(D1003&lt;&gt;"OCCUPIED","OUT OF SCOPE",IF(M1003=0,"MISSING AUGUST BILL",IF(M1003&gt;1,"DUPLICATE BILL",IF(ABS(Q1003)&lt;0.01,"MATCH",IF(Q1003&gt;0,"OVERBILLED","UNDERBILLED")))))</f>
        <v>MISSING AUGUST BILL</v>
      </c>
      <c r="S1003" s="26" t="str">
        <f aca="false">IF(M1003=0,"",IFERROR(INDEX('Source - Billing Aug26'!$C$5:$C$773,MATCH(A1003,'Source - Billing Aug26'!$E$5:$E$773,0)),""))</f>
        <v/>
      </c>
    </row>
    <row r="1004" customFormat="false" ht="15" hidden="false" customHeight="true" outlineLevel="0" collapsed="false">
      <c r="A1004" s="26" t="str">
        <f aca="false">'Source - Inventory'!A994</f>
        <v>SB-0120</v>
      </c>
      <c r="B1004" s="26" t="str">
        <f aca="false">'Source - Inventory'!B994</f>
        <v>Salmonberry</v>
      </c>
      <c r="C1004" s="26" t="str">
        <f aca="false">'Source - Inventory'!G994</f>
        <v>OPEN</v>
      </c>
      <c r="D1004" s="26" t="str">
        <f aca="false">'Source - Inventory'!J994</f>
        <v>OCCUPIED</v>
      </c>
      <c r="E1004" s="26" t="str">
        <f aca="false">'Source - Inventory'!L994</f>
        <v>WL-03833</v>
      </c>
      <c r="F1004" s="26" t="str">
        <f aca="false">'Source - Inventory'!M994</f>
        <v>Jenny Miller</v>
      </c>
      <c r="G1004" s="26" t="n">
        <f aca="false">'Source - Inventory'!E994</f>
        <v>40</v>
      </c>
      <c r="H1004" s="28" t="n">
        <f aca="false">'Source - Inventory'!O994</f>
        <v>57.3</v>
      </c>
      <c r="I1004" s="28" t="n">
        <f aca="false">IF(D1004="OCCUPIED",ROUNDUP(H1004,0),"")</f>
        <v>58</v>
      </c>
      <c r="J1004" s="28" t="n">
        <f aca="false">IF(D1004="OCCUPIED",MAX(G1004,I1004),"")</f>
        <v>58</v>
      </c>
      <c r="K1004" s="28" t="n">
        <f aca="false">IF(D1004&lt;&gt;"OCCUPIED","",IF(C1004="COVERED",Covered_Rate,Open_Rate))</f>
        <v>7.55</v>
      </c>
      <c r="L1004" s="39" t="n">
        <f aca="false">IF(D1004="OCCUPIED",J1004*K1004,"")</f>
        <v>437.9</v>
      </c>
      <c r="M1004" s="26" t="n">
        <f aca="false">IF(D1004&lt;&gt;"OCCUPIED","",COUNTIFS('Source - Billing Aug26'!$E$5:$E$773,A1004,'Source - Billing Aug26'!$B$5:$B$773,Billing_Month,'Source - Billing Aug26'!$H$5:$H$773,"MONTHLY_MOORAGE"))</f>
        <v>0</v>
      </c>
      <c r="N1004" s="28" t="str">
        <f aca="false">IF(M1004=0,"",SUMIFS('Source - Billing Aug26'!$I$5:$I$773,'Source - Billing Aug26'!$E$5:$E$773,A1004,'Source - Billing Aug26'!$B$5:$B$773,Billing_Month,'Source - Billing Aug26'!$H$5:$H$773,"MONTHLY_MOORAGE"))</f>
        <v/>
      </c>
      <c r="O1004" s="28" t="str">
        <f aca="false">IF(M1004=0,"",SUMIFS('Source - Billing Aug26'!$L$5:$L$773,'Source - Billing Aug26'!$E$5:$E$773,A1004,'Source - Billing Aug26'!$B$5:$B$773,Billing_Month,'Source - Billing Aug26'!$H$5:$H$773,"MONTHLY_MOORAGE"))</f>
        <v/>
      </c>
      <c r="P1004" s="39" t="n">
        <f aca="false">IF(D1004&lt;&gt;"OCCUPIED","",SUMIFS('Source - Billing Aug26'!$M$5:$M$773,'Source - Billing Aug26'!$E$5:$E$773,A1004,'Source - Billing Aug26'!$B$5:$B$773,Billing_Month,'Source - Billing Aug26'!$H$5:$H$773,"MONTHLY_MOORAGE"))</f>
        <v>0</v>
      </c>
      <c r="Q1004" s="39" t="n">
        <f aca="false">IF(D1004&lt;&gt;"OCCUPIED","",P1004-L1004)</f>
        <v>-437.9</v>
      </c>
      <c r="R1004" s="26" t="str">
        <f aca="false">IF(D1004&lt;&gt;"OCCUPIED","OUT OF SCOPE",IF(M1004=0,"MISSING AUGUST BILL",IF(M1004&gt;1,"DUPLICATE BILL",IF(ABS(Q1004)&lt;0.01,"MATCH",IF(Q1004&gt;0,"OVERBILLED","UNDERBILLED")))))</f>
        <v>MISSING AUGUST BILL</v>
      </c>
      <c r="S1004" s="26" t="str">
        <f aca="false">IF(M1004=0,"",IFERROR(INDEX('Source - Billing Aug26'!$C$5:$C$773,MATCH(A1004,'Source - Billing Aug26'!$E$5:$E$773,0)),""))</f>
        <v/>
      </c>
    </row>
    <row r="1005" customFormat="false" ht="15" hidden="false" customHeight="true" outlineLevel="0" collapsed="false">
      <c r="A1005" s="26" t="str">
        <f aca="false">'Source - Inventory'!A995</f>
        <v>SB-0121</v>
      </c>
      <c r="B1005" s="26" t="str">
        <f aca="false">'Source - Inventory'!B995</f>
        <v>Salmonberry</v>
      </c>
      <c r="C1005" s="26" t="str">
        <f aca="false">'Source - Inventory'!G995</f>
        <v>OPEN</v>
      </c>
      <c r="D1005" s="26" t="str">
        <f aca="false">'Source - Inventory'!J995</f>
        <v>OCCUPIED</v>
      </c>
      <c r="E1005" s="26" t="str">
        <f aca="false">'Source - Inventory'!L995</f>
        <v>WL-02392</v>
      </c>
      <c r="F1005" s="26" t="str">
        <f aca="false">'Source - Inventory'!M995</f>
        <v>Michael Jones</v>
      </c>
      <c r="G1005" s="26" t="n">
        <f aca="false">'Source - Inventory'!E995</f>
        <v>80</v>
      </c>
      <c r="H1005" s="28" t="n">
        <f aca="false">'Source - Inventory'!O995</f>
        <v>53.4</v>
      </c>
      <c r="I1005" s="28" t="n">
        <f aca="false">IF(D1005="OCCUPIED",ROUNDUP(H1005,0),"")</f>
        <v>54</v>
      </c>
      <c r="J1005" s="28" t="n">
        <f aca="false">IF(D1005="OCCUPIED",MAX(G1005,I1005),"")</f>
        <v>80</v>
      </c>
      <c r="K1005" s="28" t="n">
        <f aca="false">IF(D1005&lt;&gt;"OCCUPIED","",IF(C1005="COVERED",Covered_Rate,Open_Rate))</f>
        <v>7.55</v>
      </c>
      <c r="L1005" s="39" t="n">
        <f aca="false">IF(D1005="OCCUPIED",J1005*K1005,"")</f>
        <v>604</v>
      </c>
      <c r="M1005" s="26" t="n">
        <f aca="false">IF(D1005&lt;&gt;"OCCUPIED","",COUNTIFS('Source - Billing Aug26'!$E$5:$E$773,A1005,'Source - Billing Aug26'!$B$5:$B$773,Billing_Month,'Source - Billing Aug26'!$H$5:$H$773,"MONTHLY_MOORAGE"))</f>
        <v>0</v>
      </c>
      <c r="N1005" s="28" t="str">
        <f aca="false">IF(M1005=0,"",SUMIFS('Source - Billing Aug26'!$I$5:$I$773,'Source - Billing Aug26'!$E$5:$E$773,A1005,'Source - Billing Aug26'!$B$5:$B$773,Billing_Month,'Source - Billing Aug26'!$H$5:$H$773,"MONTHLY_MOORAGE"))</f>
        <v/>
      </c>
      <c r="O1005" s="28" t="str">
        <f aca="false">IF(M1005=0,"",SUMIFS('Source - Billing Aug26'!$L$5:$L$773,'Source - Billing Aug26'!$E$5:$E$773,A1005,'Source - Billing Aug26'!$B$5:$B$773,Billing_Month,'Source - Billing Aug26'!$H$5:$H$773,"MONTHLY_MOORAGE"))</f>
        <v/>
      </c>
      <c r="P1005" s="39" t="n">
        <f aca="false">IF(D1005&lt;&gt;"OCCUPIED","",SUMIFS('Source - Billing Aug26'!$M$5:$M$773,'Source - Billing Aug26'!$E$5:$E$773,A1005,'Source - Billing Aug26'!$B$5:$B$773,Billing_Month,'Source - Billing Aug26'!$H$5:$H$773,"MONTHLY_MOORAGE"))</f>
        <v>0</v>
      </c>
      <c r="Q1005" s="39" t="n">
        <f aca="false">IF(D1005&lt;&gt;"OCCUPIED","",P1005-L1005)</f>
        <v>-604</v>
      </c>
      <c r="R1005" s="26" t="str">
        <f aca="false">IF(D1005&lt;&gt;"OCCUPIED","OUT OF SCOPE",IF(M1005=0,"MISSING AUGUST BILL",IF(M1005&gt;1,"DUPLICATE BILL",IF(ABS(Q1005)&lt;0.01,"MATCH",IF(Q1005&gt;0,"OVERBILLED","UNDERBILLED")))))</f>
        <v>MISSING AUGUST BILL</v>
      </c>
      <c r="S1005" s="26" t="str">
        <f aca="false">IF(M1005=0,"",IFERROR(INDEX('Source - Billing Aug26'!$C$5:$C$773,MATCH(A1005,'Source - Billing Aug26'!$E$5:$E$773,0)),""))</f>
        <v/>
      </c>
    </row>
    <row r="1006" customFormat="false" ht="15" hidden="false" customHeight="true" outlineLevel="0" collapsed="false">
      <c r="A1006" s="26" t="str">
        <f aca="false">'Source - Inventory'!A996</f>
        <v>SB-0122</v>
      </c>
      <c r="B1006" s="26" t="str">
        <f aca="false">'Source - Inventory'!B996</f>
        <v>Salmonberry</v>
      </c>
      <c r="C1006" s="26" t="str">
        <f aca="false">'Source - Inventory'!G996</f>
        <v>OPEN</v>
      </c>
      <c r="D1006" s="26" t="str">
        <f aca="false">'Source - Inventory'!J996</f>
        <v>OCCUPIED</v>
      </c>
      <c r="E1006" s="26" t="str">
        <f aca="false">'Source - Inventory'!L996</f>
        <v>WL-03856</v>
      </c>
      <c r="F1006" s="26" t="str">
        <f aca="false">'Source - Inventory'!M996</f>
        <v>Taylor Ross</v>
      </c>
      <c r="G1006" s="26" t="n">
        <f aca="false">'Source - Inventory'!E996</f>
        <v>24</v>
      </c>
      <c r="H1006" s="28" t="n">
        <f aca="false">'Source - Inventory'!O996</f>
        <v>23.5</v>
      </c>
      <c r="I1006" s="28" t="n">
        <f aca="false">IF(D1006="OCCUPIED",ROUNDUP(H1006,0),"")</f>
        <v>24</v>
      </c>
      <c r="J1006" s="28" t="n">
        <f aca="false">IF(D1006="OCCUPIED",MAX(G1006,I1006),"")</f>
        <v>24</v>
      </c>
      <c r="K1006" s="28" t="n">
        <f aca="false">IF(D1006&lt;&gt;"OCCUPIED","",IF(C1006="COVERED",Covered_Rate,Open_Rate))</f>
        <v>7.55</v>
      </c>
      <c r="L1006" s="39" t="n">
        <f aca="false">IF(D1006="OCCUPIED",J1006*K1006,"")</f>
        <v>181.2</v>
      </c>
      <c r="M1006" s="26" t="n">
        <f aca="false">IF(D1006&lt;&gt;"OCCUPIED","",COUNTIFS('Source - Billing Aug26'!$E$5:$E$773,A1006,'Source - Billing Aug26'!$B$5:$B$773,Billing_Month,'Source - Billing Aug26'!$H$5:$H$773,"MONTHLY_MOORAGE"))</f>
        <v>0</v>
      </c>
      <c r="N1006" s="28" t="str">
        <f aca="false">IF(M1006=0,"",SUMIFS('Source - Billing Aug26'!$I$5:$I$773,'Source - Billing Aug26'!$E$5:$E$773,A1006,'Source - Billing Aug26'!$B$5:$B$773,Billing_Month,'Source - Billing Aug26'!$H$5:$H$773,"MONTHLY_MOORAGE"))</f>
        <v/>
      </c>
      <c r="O1006" s="28" t="str">
        <f aca="false">IF(M1006=0,"",SUMIFS('Source - Billing Aug26'!$L$5:$L$773,'Source - Billing Aug26'!$E$5:$E$773,A1006,'Source - Billing Aug26'!$B$5:$B$773,Billing_Month,'Source - Billing Aug26'!$H$5:$H$773,"MONTHLY_MOORAGE"))</f>
        <v/>
      </c>
      <c r="P1006" s="39" t="n">
        <f aca="false">IF(D1006&lt;&gt;"OCCUPIED","",SUMIFS('Source - Billing Aug26'!$M$5:$M$773,'Source - Billing Aug26'!$E$5:$E$773,A1006,'Source - Billing Aug26'!$B$5:$B$773,Billing_Month,'Source - Billing Aug26'!$H$5:$H$773,"MONTHLY_MOORAGE"))</f>
        <v>0</v>
      </c>
      <c r="Q1006" s="39" t="n">
        <f aca="false">IF(D1006&lt;&gt;"OCCUPIED","",P1006-L1006)</f>
        <v>-181.2</v>
      </c>
      <c r="R1006" s="26" t="str">
        <f aca="false">IF(D1006&lt;&gt;"OCCUPIED","OUT OF SCOPE",IF(M1006=0,"MISSING AUGUST BILL",IF(M1006&gt;1,"DUPLICATE BILL",IF(ABS(Q1006)&lt;0.01,"MATCH",IF(Q1006&gt;0,"OVERBILLED","UNDERBILLED")))))</f>
        <v>MISSING AUGUST BILL</v>
      </c>
      <c r="S1006" s="26" t="str">
        <f aca="false">IF(M1006=0,"",IFERROR(INDEX('Source - Billing Aug26'!$C$5:$C$773,MATCH(A1006,'Source - Billing Aug26'!$E$5:$E$773,0)),""))</f>
        <v/>
      </c>
    </row>
    <row r="1007" customFormat="false" ht="15" hidden="false" customHeight="true" outlineLevel="0" collapsed="false">
      <c r="A1007" s="26" t="str">
        <f aca="false">'Source - Inventory'!A997</f>
        <v>SB-0123</v>
      </c>
      <c r="B1007" s="26" t="str">
        <f aca="false">'Source - Inventory'!B997</f>
        <v>Salmonberry</v>
      </c>
      <c r="C1007" s="26" t="str">
        <f aca="false">'Source - Inventory'!G997</f>
        <v>OPEN</v>
      </c>
      <c r="D1007" s="26" t="str">
        <f aca="false">'Source - Inventory'!J997</f>
        <v>VACANT</v>
      </c>
      <c r="E1007" s="26" t="n">
        <f aca="false">'Source - Inventory'!L997</f>
        <v>0</v>
      </c>
      <c r="F1007" s="26" t="n">
        <f aca="false">'Source - Inventory'!M997</f>
        <v>0</v>
      </c>
      <c r="G1007" s="26" t="n">
        <f aca="false">'Source - Inventory'!E997</f>
        <v>45</v>
      </c>
      <c r="H1007" s="28" t="n">
        <f aca="false">'Source - Inventory'!O997</f>
        <v>0</v>
      </c>
      <c r="I1007" s="28" t="str">
        <f aca="false">IF(D1007="OCCUPIED",ROUNDUP(H1007,0),"")</f>
        <v/>
      </c>
      <c r="J1007" s="28" t="str">
        <f aca="false">IF(D1007="OCCUPIED",MAX(G1007,I1007),"")</f>
        <v/>
      </c>
      <c r="K1007" s="28" t="str">
        <f aca="false">IF(D1007&lt;&gt;"OCCUPIED","",IF(C1007="COVERED",Covered_Rate,Open_Rate))</f>
        <v/>
      </c>
      <c r="L1007" s="39" t="str">
        <f aca="false">IF(D1007="OCCUPIED",J1007*K1007,"")</f>
        <v/>
      </c>
      <c r="M1007" s="26" t="str">
        <f aca="false">IF(D1007&lt;&gt;"OCCUPIED","",COUNTIFS('Source - Billing Aug26'!$E$5:$E$773,A1007,'Source - Billing Aug26'!$B$5:$B$773,Billing_Month,'Source - Billing Aug26'!$H$5:$H$773,"MONTHLY_MOORAGE"))</f>
        <v/>
      </c>
      <c r="N1007" s="28" t="n">
        <f aca="false">IF(M1007=0,"",SUMIFS('Source - Billing Aug26'!$I$5:$I$773,'Source - Billing Aug26'!$E$5:$E$773,A1007,'Source - Billing Aug26'!$B$5:$B$773,Billing_Month,'Source - Billing Aug26'!$H$5:$H$773,"MONTHLY_MOORAGE"))</f>
        <v>0</v>
      </c>
      <c r="O1007" s="28" t="n">
        <f aca="false">IF(M1007=0,"",SUMIFS('Source - Billing Aug26'!$L$5:$L$773,'Source - Billing Aug26'!$E$5:$E$773,A1007,'Source - Billing Aug26'!$B$5:$B$773,Billing_Month,'Source - Billing Aug26'!$H$5:$H$773,"MONTHLY_MOORAGE"))</f>
        <v>0</v>
      </c>
      <c r="P1007" s="39" t="str">
        <f aca="false">IF(D1007&lt;&gt;"OCCUPIED","",SUMIFS('Source - Billing Aug26'!$M$5:$M$773,'Source - Billing Aug26'!$E$5:$E$773,A1007,'Source - Billing Aug26'!$B$5:$B$773,Billing_Month,'Source - Billing Aug26'!$H$5:$H$773,"MONTHLY_MOORAGE"))</f>
        <v/>
      </c>
      <c r="Q1007" s="39" t="str">
        <f aca="false">IF(D1007&lt;&gt;"OCCUPIED","",P1007-L1007)</f>
        <v/>
      </c>
      <c r="R1007" s="26" t="str">
        <f aca="false">IF(D1007&lt;&gt;"OCCUPIED","OUT OF SCOPE",IF(M1007=0,"MISSING AUGUST BILL",IF(M1007&gt;1,"DUPLICATE BILL",IF(ABS(Q1007)&lt;0.01,"MATCH",IF(Q1007&gt;0,"OVERBILLED","UNDERBILLED")))))</f>
        <v>OUT OF SCOPE</v>
      </c>
      <c r="S1007" s="26" t="str">
        <f aca="false">IF(M1007=0,"",IFERROR(INDEX('Source - Billing Aug26'!$C$5:$C$773,MATCH(A1007,'Source - Billing Aug26'!$E$5:$E$773,0)),""))</f>
        <v/>
      </c>
    </row>
    <row r="1008" customFormat="false" ht="15" hidden="false" customHeight="true" outlineLevel="0" collapsed="false">
      <c r="A1008" s="26" t="str">
        <f aca="false">'Source - Inventory'!A998</f>
        <v>SB-0124</v>
      </c>
      <c r="B1008" s="26" t="str">
        <f aca="false">'Source - Inventory'!B998</f>
        <v>Salmonberry</v>
      </c>
      <c r="C1008" s="26" t="str">
        <f aca="false">'Source - Inventory'!G998</f>
        <v>OPEN</v>
      </c>
      <c r="D1008" s="26" t="str">
        <f aca="false">'Source - Inventory'!J998</f>
        <v>MAINTENANCE</v>
      </c>
      <c r="E1008" s="26" t="n">
        <f aca="false">'Source - Inventory'!L998</f>
        <v>0</v>
      </c>
      <c r="F1008" s="26" t="n">
        <f aca="false">'Source - Inventory'!M998</f>
        <v>0</v>
      </c>
      <c r="G1008" s="26" t="n">
        <f aca="false">'Source - Inventory'!E998</f>
        <v>80</v>
      </c>
      <c r="H1008" s="28" t="n">
        <f aca="false">'Source - Inventory'!O998</f>
        <v>0</v>
      </c>
      <c r="I1008" s="28" t="str">
        <f aca="false">IF(D1008="OCCUPIED",ROUNDUP(H1008,0),"")</f>
        <v/>
      </c>
      <c r="J1008" s="28" t="str">
        <f aca="false">IF(D1008="OCCUPIED",MAX(G1008,I1008),"")</f>
        <v/>
      </c>
      <c r="K1008" s="28" t="str">
        <f aca="false">IF(D1008&lt;&gt;"OCCUPIED","",IF(C1008="COVERED",Covered_Rate,Open_Rate))</f>
        <v/>
      </c>
      <c r="L1008" s="39" t="str">
        <f aca="false">IF(D1008="OCCUPIED",J1008*K1008,"")</f>
        <v/>
      </c>
      <c r="M1008" s="26" t="str">
        <f aca="false">IF(D1008&lt;&gt;"OCCUPIED","",COUNTIFS('Source - Billing Aug26'!$E$5:$E$773,A1008,'Source - Billing Aug26'!$B$5:$B$773,Billing_Month,'Source - Billing Aug26'!$H$5:$H$773,"MONTHLY_MOORAGE"))</f>
        <v/>
      </c>
      <c r="N1008" s="28" t="n">
        <f aca="false">IF(M1008=0,"",SUMIFS('Source - Billing Aug26'!$I$5:$I$773,'Source - Billing Aug26'!$E$5:$E$773,A1008,'Source - Billing Aug26'!$B$5:$B$773,Billing_Month,'Source - Billing Aug26'!$H$5:$H$773,"MONTHLY_MOORAGE"))</f>
        <v>0</v>
      </c>
      <c r="O1008" s="28" t="n">
        <f aca="false">IF(M1008=0,"",SUMIFS('Source - Billing Aug26'!$L$5:$L$773,'Source - Billing Aug26'!$E$5:$E$773,A1008,'Source - Billing Aug26'!$B$5:$B$773,Billing_Month,'Source - Billing Aug26'!$H$5:$H$773,"MONTHLY_MOORAGE"))</f>
        <v>0</v>
      </c>
      <c r="P1008" s="39" t="str">
        <f aca="false">IF(D1008&lt;&gt;"OCCUPIED","",SUMIFS('Source - Billing Aug26'!$M$5:$M$773,'Source - Billing Aug26'!$E$5:$E$773,A1008,'Source - Billing Aug26'!$B$5:$B$773,Billing_Month,'Source - Billing Aug26'!$H$5:$H$773,"MONTHLY_MOORAGE"))</f>
        <v/>
      </c>
      <c r="Q1008" s="39" t="str">
        <f aca="false">IF(D1008&lt;&gt;"OCCUPIED","",P1008-L1008)</f>
        <v/>
      </c>
      <c r="R1008" s="26" t="str">
        <f aca="false">IF(D1008&lt;&gt;"OCCUPIED","OUT OF SCOPE",IF(M1008=0,"MISSING AUGUST BILL",IF(M1008&gt;1,"DUPLICATE BILL",IF(ABS(Q1008)&lt;0.01,"MATCH",IF(Q1008&gt;0,"OVERBILLED","UNDERBILLED")))))</f>
        <v>OUT OF SCOPE</v>
      </c>
      <c r="S1008" s="26" t="str">
        <f aca="false">IF(M1008=0,"",IFERROR(INDEX('Source - Billing Aug26'!$C$5:$C$773,MATCH(A1008,'Source - Billing Aug26'!$E$5:$E$773,0)),""))</f>
        <v/>
      </c>
    </row>
    <row r="1009" customFormat="false" ht="15" hidden="false" customHeight="true" outlineLevel="0" collapsed="false">
      <c r="A1009" s="26" t="str">
        <f aca="false">'Source - Inventory'!A999</f>
        <v>SB-0201</v>
      </c>
      <c r="B1009" s="26" t="str">
        <f aca="false">'Source - Inventory'!B999</f>
        <v>Salmonberry</v>
      </c>
      <c r="C1009" s="26" t="str">
        <f aca="false">'Source - Inventory'!G999</f>
        <v>OPEN</v>
      </c>
      <c r="D1009" s="26" t="str">
        <f aca="false">'Source - Inventory'!J999</f>
        <v>OCCUPIED</v>
      </c>
      <c r="E1009" s="26" t="str">
        <f aca="false">'Source - Inventory'!L999</f>
        <v>WL-01401</v>
      </c>
      <c r="F1009" s="26" t="str">
        <f aca="false">'Source - Inventory'!M999</f>
        <v>Douglas Thompson</v>
      </c>
      <c r="G1009" s="26" t="n">
        <f aca="false">'Source - Inventory'!E999</f>
        <v>32</v>
      </c>
      <c r="H1009" s="28" t="n">
        <f aca="false">'Source - Inventory'!O999</f>
        <v>39.8</v>
      </c>
      <c r="I1009" s="28" t="n">
        <f aca="false">IF(D1009="OCCUPIED",ROUNDUP(H1009,0),"")</f>
        <v>40</v>
      </c>
      <c r="J1009" s="28" t="n">
        <f aca="false">IF(D1009="OCCUPIED",MAX(G1009,I1009),"")</f>
        <v>40</v>
      </c>
      <c r="K1009" s="28" t="n">
        <f aca="false">IF(D1009&lt;&gt;"OCCUPIED","",IF(C1009="COVERED",Covered_Rate,Open_Rate))</f>
        <v>7.55</v>
      </c>
      <c r="L1009" s="39" t="n">
        <f aca="false">IF(D1009="OCCUPIED",J1009*K1009,"")</f>
        <v>302</v>
      </c>
      <c r="M1009" s="26" t="n">
        <f aca="false">IF(D1009&lt;&gt;"OCCUPIED","",COUNTIFS('Source - Billing Aug26'!$E$5:$E$773,A1009,'Source - Billing Aug26'!$B$5:$B$773,Billing_Month,'Source - Billing Aug26'!$H$5:$H$773,"MONTHLY_MOORAGE"))</f>
        <v>0</v>
      </c>
      <c r="N1009" s="28" t="str">
        <f aca="false">IF(M1009=0,"",SUMIFS('Source - Billing Aug26'!$I$5:$I$773,'Source - Billing Aug26'!$E$5:$E$773,A1009,'Source - Billing Aug26'!$B$5:$B$773,Billing_Month,'Source - Billing Aug26'!$H$5:$H$773,"MONTHLY_MOORAGE"))</f>
        <v/>
      </c>
      <c r="O1009" s="28" t="str">
        <f aca="false">IF(M1009=0,"",SUMIFS('Source - Billing Aug26'!$L$5:$L$773,'Source - Billing Aug26'!$E$5:$E$773,A1009,'Source - Billing Aug26'!$B$5:$B$773,Billing_Month,'Source - Billing Aug26'!$H$5:$H$773,"MONTHLY_MOORAGE"))</f>
        <v/>
      </c>
      <c r="P1009" s="39" t="n">
        <f aca="false">IF(D1009&lt;&gt;"OCCUPIED","",SUMIFS('Source - Billing Aug26'!$M$5:$M$773,'Source - Billing Aug26'!$E$5:$E$773,A1009,'Source - Billing Aug26'!$B$5:$B$773,Billing_Month,'Source - Billing Aug26'!$H$5:$H$773,"MONTHLY_MOORAGE"))</f>
        <v>0</v>
      </c>
      <c r="Q1009" s="39" t="n">
        <f aca="false">IF(D1009&lt;&gt;"OCCUPIED","",P1009-L1009)</f>
        <v>-302</v>
      </c>
      <c r="R1009" s="26" t="str">
        <f aca="false">IF(D1009&lt;&gt;"OCCUPIED","OUT OF SCOPE",IF(M1009=0,"MISSING AUGUST BILL",IF(M1009&gt;1,"DUPLICATE BILL",IF(ABS(Q1009)&lt;0.01,"MATCH",IF(Q1009&gt;0,"OVERBILLED","UNDERBILLED")))))</f>
        <v>MISSING AUGUST BILL</v>
      </c>
      <c r="S1009" s="26" t="str">
        <f aca="false">IF(M1009=0,"",IFERROR(INDEX('Source - Billing Aug26'!$C$5:$C$773,MATCH(A1009,'Source - Billing Aug26'!$E$5:$E$773,0)),""))</f>
        <v/>
      </c>
    </row>
    <row r="1010" customFormat="false" ht="15" hidden="false" customHeight="true" outlineLevel="0" collapsed="false">
      <c r="A1010" s="26" t="str">
        <f aca="false">'Source - Inventory'!A1000</f>
        <v>SB-0202</v>
      </c>
      <c r="B1010" s="26" t="str">
        <f aca="false">'Source - Inventory'!B1000</f>
        <v>Salmonberry</v>
      </c>
      <c r="C1010" s="26" t="str">
        <f aca="false">'Source - Inventory'!G1000</f>
        <v>OPEN</v>
      </c>
      <c r="D1010" s="26" t="str">
        <f aca="false">'Source - Inventory'!J1000</f>
        <v>OCCUPIED</v>
      </c>
      <c r="E1010" s="26" t="str">
        <f aca="false">'Source - Inventory'!L1000</f>
        <v>WL-03158</v>
      </c>
      <c r="F1010" s="26" t="str">
        <f aca="false">'Source - Inventory'!M1000</f>
        <v>Andrea Lopez</v>
      </c>
      <c r="G1010" s="26" t="n">
        <f aca="false">'Source - Inventory'!E1000</f>
        <v>80</v>
      </c>
      <c r="H1010" s="28" t="n">
        <f aca="false">'Source - Inventory'!O1000</f>
        <v>57.9</v>
      </c>
      <c r="I1010" s="28" t="n">
        <f aca="false">IF(D1010="OCCUPIED",ROUNDUP(H1010,0),"")</f>
        <v>58</v>
      </c>
      <c r="J1010" s="28" t="n">
        <f aca="false">IF(D1010="OCCUPIED",MAX(G1010,I1010),"")</f>
        <v>80</v>
      </c>
      <c r="K1010" s="28" t="n">
        <f aca="false">IF(D1010&lt;&gt;"OCCUPIED","",IF(C1010="COVERED",Covered_Rate,Open_Rate))</f>
        <v>7.55</v>
      </c>
      <c r="L1010" s="39" t="n">
        <f aca="false">IF(D1010="OCCUPIED",J1010*K1010,"")</f>
        <v>604</v>
      </c>
      <c r="M1010" s="26" t="n">
        <f aca="false">IF(D1010&lt;&gt;"OCCUPIED","",COUNTIFS('Source - Billing Aug26'!$E$5:$E$773,A1010,'Source - Billing Aug26'!$B$5:$B$773,Billing_Month,'Source - Billing Aug26'!$H$5:$H$773,"MONTHLY_MOORAGE"))</f>
        <v>0</v>
      </c>
      <c r="N1010" s="28" t="str">
        <f aca="false">IF(M1010=0,"",SUMIFS('Source - Billing Aug26'!$I$5:$I$773,'Source - Billing Aug26'!$E$5:$E$773,A1010,'Source - Billing Aug26'!$B$5:$B$773,Billing_Month,'Source - Billing Aug26'!$H$5:$H$773,"MONTHLY_MOORAGE"))</f>
        <v/>
      </c>
      <c r="O1010" s="28" t="str">
        <f aca="false">IF(M1010=0,"",SUMIFS('Source - Billing Aug26'!$L$5:$L$773,'Source - Billing Aug26'!$E$5:$E$773,A1010,'Source - Billing Aug26'!$B$5:$B$773,Billing_Month,'Source - Billing Aug26'!$H$5:$H$773,"MONTHLY_MOORAGE"))</f>
        <v/>
      </c>
      <c r="P1010" s="39" t="n">
        <f aca="false">IF(D1010&lt;&gt;"OCCUPIED","",SUMIFS('Source - Billing Aug26'!$M$5:$M$773,'Source - Billing Aug26'!$E$5:$E$773,A1010,'Source - Billing Aug26'!$B$5:$B$773,Billing_Month,'Source - Billing Aug26'!$H$5:$H$773,"MONTHLY_MOORAGE"))</f>
        <v>0</v>
      </c>
      <c r="Q1010" s="39" t="n">
        <f aca="false">IF(D1010&lt;&gt;"OCCUPIED","",P1010-L1010)</f>
        <v>-604</v>
      </c>
      <c r="R1010" s="26" t="str">
        <f aca="false">IF(D1010&lt;&gt;"OCCUPIED","OUT OF SCOPE",IF(M1010=0,"MISSING AUGUST BILL",IF(M1010&gt;1,"DUPLICATE BILL",IF(ABS(Q1010)&lt;0.01,"MATCH",IF(Q1010&gt;0,"OVERBILLED","UNDERBILLED")))))</f>
        <v>MISSING AUGUST BILL</v>
      </c>
      <c r="S1010" s="26" t="str">
        <f aca="false">IF(M1010=0,"",IFERROR(INDEX('Source - Billing Aug26'!$C$5:$C$773,MATCH(A1010,'Source - Billing Aug26'!$E$5:$E$773,0)),""))</f>
        <v/>
      </c>
    </row>
    <row r="1011" customFormat="false" ht="15" hidden="false" customHeight="true" outlineLevel="0" collapsed="false">
      <c r="A1011" s="26" t="str">
        <f aca="false">'Source - Inventory'!A1001</f>
        <v>SB-0203</v>
      </c>
      <c r="B1011" s="26" t="str">
        <f aca="false">'Source - Inventory'!B1001</f>
        <v>Salmonberry</v>
      </c>
      <c r="C1011" s="26" t="str">
        <f aca="false">'Source - Inventory'!G1001</f>
        <v>OPEN</v>
      </c>
      <c r="D1011" s="26" t="str">
        <f aca="false">'Source - Inventory'!J1001</f>
        <v>VACANT</v>
      </c>
      <c r="E1011" s="26" t="n">
        <f aca="false">'Source - Inventory'!L1001</f>
        <v>0</v>
      </c>
      <c r="F1011" s="26" t="n">
        <f aca="false">'Source - Inventory'!M1001</f>
        <v>0</v>
      </c>
      <c r="G1011" s="26" t="n">
        <f aca="false">'Source - Inventory'!E1001</f>
        <v>36</v>
      </c>
      <c r="H1011" s="28" t="n">
        <f aca="false">'Source - Inventory'!O1001</f>
        <v>0</v>
      </c>
      <c r="I1011" s="28" t="str">
        <f aca="false">IF(D1011="OCCUPIED",ROUNDUP(H1011,0),"")</f>
        <v/>
      </c>
      <c r="J1011" s="28" t="str">
        <f aca="false">IF(D1011="OCCUPIED",MAX(G1011,I1011),"")</f>
        <v/>
      </c>
      <c r="K1011" s="28" t="str">
        <f aca="false">IF(D1011&lt;&gt;"OCCUPIED","",IF(C1011="COVERED",Covered_Rate,Open_Rate))</f>
        <v/>
      </c>
      <c r="L1011" s="39" t="str">
        <f aca="false">IF(D1011="OCCUPIED",J1011*K1011,"")</f>
        <v/>
      </c>
      <c r="M1011" s="26" t="str">
        <f aca="false">IF(D1011&lt;&gt;"OCCUPIED","",COUNTIFS('Source - Billing Aug26'!$E$5:$E$773,A1011,'Source - Billing Aug26'!$B$5:$B$773,Billing_Month,'Source - Billing Aug26'!$H$5:$H$773,"MONTHLY_MOORAGE"))</f>
        <v/>
      </c>
      <c r="N1011" s="28" t="n">
        <f aca="false">IF(M1011=0,"",SUMIFS('Source - Billing Aug26'!$I$5:$I$773,'Source - Billing Aug26'!$E$5:$E$773,A1011,'Source - Billing Aug26'!$B$5:$B$773,Billing_Month,'Source - Billing Aug26'!$H$5:$H$773,"MONTHLY_MOORAGE"))</f>
        <v>0</v>
      </c>
      <c r="O1011" s="28" t="n">
        <f aca="false">IF(M1011=0,"",SUMIFS('Source - Billing Aug26'!$L$5:$L$773,'Source - Billing Aug26'!$E$5:$E$773,A1011,'Source - Billing Aug26'!$B$5:$B$773,Billing_Month,'Source - Billing Aug26'!$H$5:$H$773,"MONTHLY_MOORAGE"))</f>
        <v>0</v>
      </c>
      <c r="P1011" s="39" t="str">
        <f aca="false">IF(D1011&lt;&gt;"OCCUPIED","",SUMIFS('Source - Billing Aug26'!$M$5:$M$773,'Source - Billing Aug26'!$E$5:$E$773,A1011,'Source - Billing Aug26'!$B$5:$B$773,Billing_Month,'Source - Billing Aug26'!$H$5:$H$773,"MONTHLY_MOORAGE"))</f>
        <v/>
      </c>
      <c r="Q1011" s="39" t="str">
        <f aca="false">IF(D1011&lt;&gt;"OCCUPIED","",P1011-L1011)</f>
        <v/>
      </c>
      <c r="R1011" s="26" t="str">
        <f aca="false">IF(D1011&lt;&gt;"OCCUPIED","OUT OF SCOPE",IF(M1011=0,"MISSING AUGUST BILL",IF(M1011&gt;1,"DUPLICATE BILL",IF(ABS(Q1011)&lt;0.01,"MATCH",IF(Q1011&gt;0,"OVERBILLED","UNDERBILLED")))))</f>
        <v>OUT OF SCOPE</v>
      </c>
      <c r="S1011" s="26" t="str">
        <f aca="false">IF(M1011=0,"",IFERROR(INDEX('Source - Billing Aug26'!$C$5:$C$773,MATCH(A1011,'Source - Billing Aug26'!$E$5:$E$773,0)),""))</f>
        <v/>
      </c>
    </row>
    <row r="1012" customFormat="false" ht="15" hidden="false" customHeight="true" outlineLevel="0" collapsed="false">
      <c r="A1012" s="26" t="str">
        <f aca="false">'Source - Inventory'!A1002</f>
        <v>SB-0204</v>
      </c>
      <c r="B1012" s="26" t="str">
        <f aca="false">'Source - Inventory'!B1002</f>
        <v>Salmonberry</v>
      </c>
      <c r="C1012" s="26" t="str">
        <f aca="false">'Source - Inventory'!G1002</f>
        <v>OPEN</v>
      </c>
      <c r="D1012" s="26" t="str">
        <f aca="false">'Source - Inventory'!J1002</f>
        <v>OCCUPIED</v>
      </c>
      <c r="E1012" s="26" t="str">
        <f aca="false">'Source - Inventory'!L1002</f>
        <v>WL-01704</v>
      </c>
      <c r="F1012" s="26" t="str">
        <f aca="false">'Source - Inventory'!M1002</f>
        <v>Justin Horn</v>
      </c>
      <c r="G1012" s="26" t="n">
        <f aca="false">'Source - Inventory'!E1002</f>
        <v>32</v>
      </c>
      <c r="H1012" s="28" t="n">
        <f aca="false">'Source - Inventory'!O1002</f>
        <v>24.6</v>
      </c>
      <c r="I1012" s="28" t="n">
        <f aca="false">IF(D1012="OCCUPIED",ROUNDUP(H1012,0),"")</f>
        <v>25</v>
      </c>
      <c r="J1012" s="28" t="n">
        <f aca="false">IF(D1012="OCCUPIED",MAX(G1012,I1012),"")</f>
        <v>32</v>
      </c>
      <c r="K1012" s="28" t="n">
        <f aca="false">IF(D1012&lt;&gt;"OCCUPIED","",IF(C1012="COVERED",Covered_Rate,Open_Rate))</f>
        <v>7.55</v>
      </c>
      <c r="L1012" s="39" t="n">
        <f aca="false">IF(D1012="OCCUPIED",J1012*K1012,"")</f>
        <v>241.6</v>
      </c>
      <c r="M1012" s="26" t="n">
        <f aca="false">IF(D1012&lt;&gt;"OCCUPIED","",COUNTIFS('Source - Billing Aug26'!$E$5:$E$773,A1012,'Source - Billing Aug26'!$B$5:$B$773,Billing_Month,'Source - Billing Aug26'!$H$5:$H$773,"MONTHLY_MOORAGE"))</f>
        <v>0</v>
      </c>
      <c r="N1012" s="28" t="str">
        <f aca="false">IF(M1012=0,"",SUMIFS('Source - Billing Aug26'!$I$5:$I$773,'Source - Billing Aug26'!$E$5:$E$773,A1012,'Source - Billing Aug26'!$B$5:$B$773,Billing_Month,'Source - Billing Aug26'!$H$5:$H$773,"MONTHLY_MOORAGE"))</f>
        <v/>
      </c>
      <c r="O1012" s="28" t="str">
        <f aca="false">IF(M1012=0,"",SUMIFS('Source - Billing Aug26'!$L$5:$L$773,'Source - Billing Aug26'!$E$5:$E$773,A1012,'Source - Billing Aug26'!$B$5:$B$773,Billing_Month,'Source - Billing Aug26'!$H$5:$H$773,"MONTHLY_MOORAGE"))</f>
        <v/>
      </c>
      <c r="P1012" s="39" t="n">
        <f aca="false">IF(D1012&lt;&gt;"OCCUPIED","",SUMIFS('Source - Billing Aug26'!$M$5:$M$773,'Source - Billing Aug26'!$E$5:$E$773,A1012,'Source - Billing Aug26'!$B$5:$B$773,Billing_Month,'Source - Billing Aug26'!$H$5:$H$773,"MONTHLY_MOORAGE"))</f>
        <v>0</v>
      </c>
      <c r="Q1012" s="39" t="n">
        <f aca="false">IF(D1012&lt;&gt;"OCCUPIED","",P1012-L1012)</f>
        <v>-241.6</v>
      </c>
      <c r="R1012" s="26" t="str">
        <f aca="false">IF(D1012&lt;&gt;"OCCUPIED","OUT OF SCOPE",IF(M1012=0,"MISSING AUGUST BILL",IF(M1012&gt;1,"DUPLICATE BILL",IF(ABS(Q1012)&lt;0.01,"MATCH",IF(Q1012&gt;0,"OVERBILLED","UNDERBILLED")))))</f>
        <v>MISSING AUGUST BILL</v>
      </c>
      <c r="S1012" s="26" t="str">
        <f aca="false">IF(M1012=0,"",IFERROR(INDEX('Source - Billing Aug26'!$C$5:$C$773,MATCH(A1012,'Source - Billing Aug26'!$E$5:$E$773,0)),""))</f>
        <v/>
      </c>
    </row>
    <row r="1013" customFormat="false" ht="15" hidden="false" customHeight="true" outlineLevel="0" collapsed="false">
      <c r="A1013" s="26" t="str">
        <f aca="false">'Source - Inventory'!A1003</f>
        <v>SB-0205</v>
      </c>
      <c r="B1013" s="26" t="str">
        <f aca="false">'Source - Inventory'!B1003</f>
        <v>Salmonberry</v>
      </c>
      <c r="C1013" s="26" t="str">
        <f aca="false">'Source - Inventory'!G1003</f>
        <v>OPEN</v>
      </c>
      <c r="D1013" s="26" t="str">
        <f aca="false">'Source - Inventory'!J1003</f>
        <v>OCCUPIED</v>
      </c>
      <c r="E1013" s="26" t="str">
        <f aca="false">'Source - Inventory'!L1003</f>
        <v>WL-03840</v>
      </c>
      <c r="F1013" s="26" t="str">
        <f aca="false">'Source - Inventory'!M1003</f>
        <v>David Davis</v>
      </c>
      <c r="G1013" s="26" t="n">
        <f aca="false">'Source - Inventory'!E1003</f>
        <v>45</v>
      </c>
      <c r="H1013" s="28" t="n">
        <f aca="false">'Source - Inventory'!O1003</f>
        <v>48.4</v>
      </c>
      <c r="I1013" s="28" t="n">
        <f aca="false">IF(D1013="OCCUPIED",ROUNDUP(H1013,0),"")</f>
        <v>49</v>
      </c>
      <c r="J1013" s="28" t="n">
        <f aca="false">IF(D1013="OCCUPIED",MAX(G1013,I1013),"")</f>
        <v>49</v>
      </c>
      <c r="K1013" s="28" t="n">
        <f aca="false">IF(D1013&lt;&gt;"OCCUPIED","",IF(C1013="COVERED",Covered_Rate,Open_Rate))</f>
        <v>7.55</v>
      </c>
      <c r="L1013" s="39" t="n">
        <f aca="false">IF(D1013="OCCUPIED",J1013*K1013,"")</f>
        <v>369.95</v>
      </c>
      <c r="M1013" s="26" t="n">
        <f aca="false">IF(D1013&lt;&gt;"OCCUPIED","",COUNTIFS('Source - Billing Aug26'!$E$5:$E$773,A1013,'Source - Billing Aug26'!$B$5:$B$773,Billing_Month,'Source - Billing Aug26'!$H$5:$H$773,"MONTHLY_MOORAGE"))</f>
        <v>0</v>
      </c>
      <c r="N1013" s="28" t="str">
        <f aca="false">IF(M1013=0,"",SUMIFS('Source - Billing Aug26'!$I$5:$I$773,'Source - Billing Aug26'!$E$5:$E$773,A1013,'Source - Billing Aug26'!$B$5:$B$773,Billing_Month,'Source - Billing Aug26'!$H$5:$H$773,"MONTHLY_MOORAGE"))</f>
        <v/>
      </c>
      <c r="O1013" s="28" t="str">
        <f aca="false">IF(M1013=0,"",SUMIFS('Source - Billing Aug26'!$L$5:$L$773,'Source - Billing Aug26'!$E$5:$E$773,A1013,'Source - Billing Aug26'!$B$5:$B$773,Billing_Month,'Source - Billing Aug26'!$H$5:$H$773,"MONTHLY_MOORAGE"))</f>
        <v/>
      </c>
      <c r="P1013" s="39" t="n">
        <f aca="false">IF(D1013&lt;&gt;"OCCUPIED","",SUMIFS('Source - Billing Aug26'!$M$5:$M$773,'Source - Billing Aug26'!$E$5:$E$773,A1013,'Source - Billing Aug26'!$B$5:$B$773,Billing_Month,'Source - Billing Aug26'!$H$5:$H$773,"MONTHLY_MOORAGE"))</f>
        <v>0</v>
      </c>
      <c r="Q1013" s="39" t="n">
        <f aca="false">IF(D1013&lt;&gt;"OCCUPIED","",P1013-L1013)</f>
        <v>-369.95</v>
      </c>
      <c r="R1013" s="26" t="str">
        <f aca="false">IF(D1013&lt;&gt;"OCCUPIED","OUT OF SCOPE",IF(M1013=0,"MISSING AUGUST BILL",IF(M1013&gt;1,"DUPLICATE BILL",IF(ABS(Q1013)&lt;0.01,"MATCH",IF(Q1013&gt;0,"OVERBILLED","UNDERBILLED")))))</f>
        <v>MISSING AUGUST BILL</v>
      </c>
      <c r="S1013" s="26" t="str">
        <f aca="false">IF(M1013=0,"",IFERROR(INDEX('Source - Billing Aug26'!$C$5:$C$773,MATCH(A1013,'Source - Billing Aug26'!$E$5:$E$773,0)),""))</f>
        <v/>
      </c>
    </row>
    <row r="1014" customFormat="false" ht="15" hidden="false" customHeight="true" outlineLevel="0" collapsed="false">
      <c r="A1014" s="26" t="str">
        <f aca="false">'Source - Inventory'!A1004</f>
        <v>SB-0206</v>
      </c>
      <c r="B1014" s="26" t="str">
        <f aca="false">'Source - Inventory'!B1004</f>
        <v>Salmonberry</v>
      </c>
      <c r="C1014" s="26" t="str">
        <f aca="false">'Source - Inventory'!G1004</f>
        <v>OPEN</v>
      </c>
      <c r="D1014" s="26" t="str">
        <f aca="false">'Source - Inventory'!J1004</f>
        <v>OCCUPIED</v>
      </c>
      <c r="E1014" s="26" t="str">
        <f aca="false">'Source - Inventory'!L1004</f>
        <v>WL-02300</v>
      </c>
      <c r="F1014" s="26" t="str">
        <f aca="false">'Source - Inventory'!M1004</f>
        <v>Carolyn Murray</v>
      </c>
      <c r="G1014" s="26" t="n">
        <f aca="false">'Source - Inventory'!E1004</f>
        <v>32</v>
      </c>
      <c r="H1014" s="28" t="n">
        <f aca="false">'Source - Inventory'!O1004</f>
        <v>27.3</v>
      </c>
      <c r="I1014" s="28" t="n">
        <f aca="false">IF(D1014="OCCUPIED",ROUNDUP(H1014,0),"")</f>
        <v>28</v>
      </c>
      <c r="J1014" s="28" t="n">
        <f aca="false">IF(D1014="OCCUPIED",MAX(G1014,I1014),"")</f>
        <v>32</v>
      </c>
      <c r="K1014" s="28" t="n">
        <f aca="false">IF(D1014&lt;&gt;"OCCUPIED","",IF(C1014="COVERED",Covered_Rate,Open_Rate))</f>
        <v>7.55</v>
      </c>
      <c r="L1014" s="39" t="n">
        <f aca="false">IF(D1014="OCCUPIED",J1014*K1014,"")</f>
        <v>241.6</v>
      </c>
      <c r="M1014" s="26" t="n">
        <f aca="false">IF(D1014&lt;&gt;"OCCUPIED","",COUNTIFS('Source - Billing Aug26'!$E$5:$E$773,A1014,'Source - Billing Aug26'!$B$5:$B$773,Billing_Month,'Source - Billing Aug26'!$H$5:$H$773,"MONTHLY_MOORAGE"))</f>
        <v>0</v>
      </c>
      <c r="N1014" s="28" t="str">
        <f aca="false">IF(M1014=0,"",SUMIFS('Source - Billing Aug26'!$I$5:$I$773,'Source - Billing Aug26'!$E$5:$E$773,A1014,'Source - Billing Aug26'!$B$5:$B$773,Billing_Month,'Source - Billing Aug26'!$H$5:$H$773,"MONTHLY_MOORAGE"))</f>
        <v/>
      </c>
      <c r="O1014" s="28" t="str">
        <f aca="false">IF(M1014=0,"",SUMIFS('Source - Billing Aug26'!$L$5:$L$773,'Source - Billing Aug26'!$E$5:$E$773,A1014,'Source - Billing Aug26'!$B$5:$B$773,Billing_Month,'Source - Billing Aug26'!$H$5:$H$773,"MONTHLY_MOORAGE"))</f>
        <v/>
      </c>
      <c r="P1014" s="39" t="n">
        <f aca="false">IF(D1014&lt;&gt;"OCCUPIED","",SUMIFS('Source - Billing Aug26'!$M$5:$M$773,'Source - Billing Aug26'!$E$5:$E$773,A1014,'Source - Billing Aug26'!$B$5:$B$773,Billing_Month,'Source - Billing Aug26'!$H$5:$H$773,"MONTHLY_MOORAGE"))</f>
        <v>0</v>
      </c>
      <c r="Q1014" s="39" t="n">
        <f aca="false">IF(D1014&lt;&gt;"OCCUPIED","",P1014-L1014)</f>
        <v>-241.6</v>
      </c>
      <c r="R1014" s="26" t="str">
        <f aca="false">IF(D1014&lt;&gt;"OCCUPIED","OUT OF SCOPE",IF(M1014=0,"MISSING AUGUST BILL",IF(M1014&gt;1,"DUPLICATE BILL",IF(ABS(Q1014)&lt;0.01,"MATCH",IF(Q1014&gt;0,"OVERBILLED","UNDERBILLED")))))</f>
        <v>MISSING AUGUST BILL</v>
      </c>
      <c r="S1014" s="26" t="str">
        <f aca="false">IF(M1014=0,"",IFERROR(INDEX('Source - Billing Aug26'!$C$5:$C$773,MATCH(A1014,'Source - Billing Aug26'!$E$5:$E$773,0)),""))</f>
        <v/>
      </c>
    </row>
    <row r="1015" customFormat="false" ht="15" hidden="false" customHeight="true" outlineLevel="0" collapsed="false">
      <c r="A1015" s="26" t="str">
        <f aca="false">'Source - Inventory'!A1005</f>
        <v>SB-0207</v>
      </c>
      <c r="B1015" s="26" t="str">
        <f aca="false">'Source - Inventory'!B1005</f>
        <v>Salmonberry</v>
      </c>
      <c r="C1015" s="26" t="str">
        <f aca="false">'Source - Inventory'!G1005</f>
        <v>OPEN</v>
      </c>
      <c r="D1015" s="26" t="str">
        <f aca="false">'Source - Inventory'!J1005</f>
        <v>OCCUPIED</v>
      </c>
      <c r="E1015" s="26" t="str">
        <f aca="false">'Source - Inventory'!L1005</f>
        <v>WL-02285</v>
      </c>
      <c r="F1015" s="26" t="str">
        <f aca="false">'Source - Inventory'!M1005</f>
        <v>Brian Scott</v>
      </c>
      <c r="G1015" s="26" t="n">
        <f aca="false">'Source - Inventory'!E1005</f>
        <v>24</v>
      </c>
      <c r="H1015" s="28" t="n">
        <f aca="false">'Source - Inventory'!O1005</f>
        <v>46</v>
      </c>
      <c r="I1015" s="28" t="n">
        <f aca="false">IF(D1015="OCCUPIED",ROUNDUP(H1015,0),"")</f>
        <v>46</v>
      </c>
      <c r="J1015" s="28" t="n">
        <f aca="false">IF(D1015="OCCUPIED",MAX(G1015,I1015),"")</f>
        <v>46</v>
      </c>
      <c r="K1015" s="28" t="n">
        <f aca="false">IF(D1015&lt;&gt;"OCCUPIED","",IF(C1015="COVERED",Covered_Rate,Open_Rate))</f>
        <v>7.55</v>
      </c>
      <c r="L1015" s="39" t="n">
        <f aca="false">IF(D1015="OCCUPIED",J1015*K1015,"")</f>
        <v>347.3</v>
      </c>
      <c r="M1015" s="26" t="n">
        <f aca="false">IF(D1015&lt;&gt;"OCCUPIED","",COUNTIFS('Source - Billing Aug26'!$E$5:$E$773,A1015,'Source - Billing Aug26'!$B$5:$B$773,Billing_Month,'Source - Billing Aug26'!$H$5:$H$773,"MONTHLY_MOORAGE"))</f>
        <v>0</v>
      </c>
      <c r="N1015" s="28" t="str">
        <f aca="false">IF(M1015=0,"",SUMIFS('Source - Billing Aug26'!$I$5:$I$773,'Source - Billing Aug26'!$E$5:$E$773,A1015,'Source - Billing Aug26'!$B$5:$B$773,Billing_Month,'Source - Billing Aug26'!$H$5:$H$773,"MONTHLY_MOORAGE"))</f>
        <v/>
      </c>
      <c r="O1015" s="28" t="str">
        <f aca="false">IF(M1015=0,"",SUMIFS('Source - Billing Aug26'!$L$5:$L$773,'Source - Billing Aug26'!$E$5:$E$773,A1015,'Source - Billing Aug26'!$B$5:$B$773,Billing_Month,'Source - Billing Aug26'!$H$5:$H$773,"MONTHLY_MOORAGE"))</f>
        <v/>
      </c>
      <c r="P1015" s="39" t="n">
        <f aca="false">IF(D1015&lt;&gt;"OCCUPIED","",SUMIFS('Source - Billing Aug26'!$M$5:$M$773,'Source - Billing Aug26'!$E$5:$E$773,A1015,'Source - Billing Aug26'!$B$5:$B$773,Billing_Month,'Source - Billing Aug26'!$H$5:$H$773,"MONTHLY_MOORAGE"))</f>
        <v>0</v>
      </c>
      <c r="Q1015" s="39" t="n">
        <f aca="false">IF(D1015&lt;&gt;"OCCUPIED","",P1015-L1015)</f>
        <v>-347.3</v>
      </c>
      <c r="R1015" s="26" t="str">
        <f aca="false">IF(D1015&lt;&gt;"OCCUPIED","OUT OF SCOPE",IF(M1015=0,"MISSING AUGUST BILL",IF(M1015&gt;1,"DUPLICATE BILL",IF(ABS(Q1015)&lt;0.01,"MATCH",IF(Q1015&gt;0,"OVERBILLED","UNDERBILLED")))))</f>
        <v>MISSING AUGUST BILL</v>
      </c>
      <c r="S1015" s="26" t="str">
        <f aca="false">IF(M1015=0,"",IFERROR(INDEX('Source - Billing Aug26'!$C$5:$C$773,MATCH(A1015,'Source - Billing Aug26'!$E$5:$E$773,0)),""))</f>
        <v/>
      </c>
    </row>
    <row r="1016" customFormat="false" ht="15" hidden="false" customHeight="true" outlineLevel="0" collapsed="false">
      <c r="A1016" s="26" t="str">
        <f aca="false">'Source - Inventory'!A1006</f>
        <v>SB-0208</v>
      </c>
      <c r="B1016" s="26" t="str">
        <f aca="false">'Source - Inventory'!B1006</f>
        <v>Salmonberry</v>
      </c>
      <c r="C1016" s="26" t="str">
        <f aca="false">'Source - Inventory'!G1006</f>
        <v>OPEN</v>
      </c>
      <c r="D1016" s="26" t="str">
        <f aca="false">'Source - Inventory'!J1006</f>
        <v>OCCUPIED</v>
      </c>
      <c r="E1016" s="26" t="str">
        <f aca="false">'Source - Inventory'!L1006</f>
        <v>WL-01383</v>
      </c>
      <c r="F1016" s="26" t="str">
        <f aca="false">'Source - Inventory'!M1006</f>
        <v>Donna Henderson</v>
      </c>
      <c r="G1016" s="26" t="n">
        <f aca="false">'Source - Inventory'!E1006</f>
        <v>24</v>
      </c>
      <c r="H1016" s="28" t="n">
        <f aca="false">'Source - Inventory'!O1006</f>
        <v>27.6</v>
      </c>
      <c r="I1016" s="28" t="n">
        <f aca="false">IF(D1016="OCCUPIED",ROUNDUP(H1016,0),"")</f>
        <v>28</v>
      </c>
      <c r="J1016" s="28" t="n">
        <f aca="false">IF(D1016="OCCUPIED",MAX(G1016,I1016),"")</f>
        <v>28</v>
      </c>
      <c r="K1016" s="28" t="n">
        <f aca="false">IF(D1016&lt;&gt;"OCCUPIED","",IF(C1016="COVERED",Covered_Rate,Open_Rate))</f>
        <v>7.55</v>
      </c>
      <c r="L1016" s="39" t="n">
        <f aca="false">IF(D1016="OCCUPIED",J1016*K1016,"")</f>
        <v>211.4</v>
      </c>
      <c r="M1016" s="26" t="n">
        <f aca="false">IF(D1016&lt;&gt;"OCCUPIED","",COUNTIFS('Source - Billing Aug26'!$E$5:$E$773,A1016,'Source - Billing Aug26'!$B$5:$B$773,Billing_Month,'Source - Billing Aug26'!$H$5:$H$773,"MONTHLY_MOORAGE"))</f>
        <v>0</v>
      </c>
      <c r="N1016" s="28" t="str">
        <f aca="false">IF(M1016=0,"",SUMIFS('Source - Billing Aug26'!$I$5:$I$773,'Source - Billing Aug26'!$E$5:$E$773,A1016,'Source - Billing Aug26'!$B$5:$B$773,Billing_Month,'Source - Billing Aug26'!$H$5:$H$773,"MONTHLY_MOORAGE"))</f>
        <v/>
      </c>
      <c r="O1016" s="28" t="str">
        <f aca="false">IF(M1016=0,"",SUMIFS('Source - Billing Aug26'!$L$5:$L$773,'Source - Billing Aug26'!$E$5:$E$773,A1016,'Source - Billing Aug26'!$B$5:$B$773,Billing_Month,'Source - Billing Aug26'!$H$5:$H$773,"MONTHLY_MOORAGE"))</f>
        <v/>
      </c>
      <c r="P1016" s="39" t="n">
        <f aca="false">IF(D1016&lt;&gt;"OCCUPIED","",SUMIFS('Source - Billing Aug26'!$M$5:$M$773,'Source - Billing Aug26'!$E$5:$E$773,A1016,'Source - Billing Aug26'!$B$5:$B$773,Billing_Month,'Source - Billing Aug26'!$H$5:$H$773,"MONTHLY_MOORAGE"))</f>
        <v>0</v>
      </c>
      <c r="Q1016" s="39" t="n">
        <f aca="false">IF(D1016&lt;&gt;"OCCUPIED","",P1016-L1016)</f>
        <v>-211.4</v>
      </c>
      <c r="R1016" s="26" t="str">
        <f aca="false">IF(D1016&lt;&gt;"OCCUPIED","OUT OF SCOPE",IF(M1016=0,"MISSING AUGUST BILL",IF(M1016&gt;1,"DUPLICATE BILL",IF(ABS(Q1016)&lt;0.01,"MATCH",IF(Q1016&gt;0,"OVERBILLED","UNDERBILLED")))))</f>
        <v>MISSING AUGUST BILL</v>
      </c>
      <c r="S1016" s="26" t="str">
        <f aca="false">IF(M1016=0,"",IFERROR(INDEX('Source - Billing Aug26'!$C$5:$C$773,MATCH(A1016,'Source - Billing Aug26'!$E$5:$E$773,0)),""))</f>
        <v/>
      </c>
    </row>
    <row r="1017" customFormat="false" ht="15" hidden="false" customHeight="true" outlineLevel="0" collapsed="false">
      <c r="A1017" s="26" t="str">
        <f aca="false">'Source - Inventory'!A1007</f>
        <v>SB-0209</v>
      </c>
      <c r="B1017" s="26" t="str">
        <f aca="false">'Source - Inventory'!B1007</f>
        <v>Salmonberry</v>
      </c>
      <c r="C1017" s="26" t="str">
        <f aca="false">'Source - Inventory'!G1007</f>
        <v>OPEN</v>
      </c>
      <c r="D1017" s="26" t="str">
        <f aca="false">'Source - Inventory'!J1007</f>
        <v>OCCUPIED</v>
      </c>
      <c r="E1017" s="26" t="str">
        <f aca="false">'Source - Inventory'!L1007</f>
        <v>WL-01114</v>
      </c>
      <c r="F1017" s="26" t="str">
        <f aca="false">'Source - Inventory'!M1007</f>
        <v>Dustin Lambert</v>
      </c>
      <c r="G1017" s="26" t="n">
        <f aca="false">'Source - Inventory'!E1007</f>
        <v>24</v>
      </c>
      <c r="H1017" s="28" t="n">
        <f aca="false">'Source - Inventory'!O1007</f>
        <v>46.5</v>
      </c>
      <c r="I1017" s="28" t="n">
        <f aca="false">IF(D1017="OCCUPIED",ROUNDUP(H1017,0),"")</f>
        <v>47</v>
      </c>
      <c r="J1017" s="28" t="n">
        <f aca="false">IF(D1017="OCCUPIED",MAX(G1017,I1017),"")</f>
        <v>47</v>
      </c>
      <c r="K1017" s="28" t="n">
        <f aca="false">IF(D1017&lt;&gt;"OCCUPIED","",IF(C1017="COVERED",Covered_Rate,Open_Rate))</f>
        <v>7.55</v>
      </c>
      <c r="L1017" s="39" t="n">
        <f aca="false">IF(D1017="OCCUPIED",J1017*K1017,"")</f>
        <v>354.85</v>
      </c>
      <c r="M1017" s="26" t="n">
        <f aca="false">IF(D1017&lt;&gt;"OCCUPIED","",COUNTIFS('Source - Billing Aug26'!$E$5:$E$773,A1017,'Source - Billing Aug26'!$B$5:$B$773,Billing_Month,'Source - Billing Aug26'!$H$5:$H$773,"MONTHLY_MOORAGE"))</f>
        <v>0</v>
      </c>
      <c r="N1017" s="28" t="str">
        <f aca="false">IF(M1017=0,"",SUMIFS('Source - Billing Aug26'!$I$5:$I$773,'Source - Billing Aug26'!$E$5:$E$773,A1017,'Source - Billing Aug26'!$B$5:$B$773,Billing_Month,'Source - Billing Aug26'!$H$5:$H$773,"MONTHLY_MOORAGE"))</f>
        <v/>
      </c>
      <c r="O1017" s="28" t="str">
        <f aca="false">IF(M1017=0,"",SUMIFS('Source - Billing Aug26'!$L$5:$L$773,'Source - Billing Aug26'!$E$5:$E$773,A1017,'Source - Billing Aug26'!$B$5:$B$773,Billing_Month,'Source - Billing Aug26'!$H$5:$H$773,"MONTHLY_MOORAGE"))</f>
        <v/>
      </c>
      <c r="P1017" s="39" t="n">
        <f aca="false">IF(D1017&lt;&gt;"OCCUPIED","",SUMIFS('Source - Billing Aug26'!$M$5:$M$773,'Source - Billing Aug26'!$E$5:$E$773,A1017,'Source - Billing Aug26'!$B$5:$B$773,Billing_Month,'Source - Billing Aug26'!$H$5:$H$773,"MONTHLY_MOORAGE"))</f>
        <v>0</v>
      </c>
      <c r="Q1017" s="39" t="n">
        <f aca="false">IF(D1017&lt;&gt;"OCCUPIED","",P1017-L1017)</f>
        <v>-354.85</v>
      </c>
      <c r="R1017" s="26" t="str">
        <f aca="false">IF(D1017&lt;&gt;"OCCUPIED","OUT OF SCOPE",IF(M1017=0,"MISSING AUGUST BILL",IF(M1017&gt;1,"DUPLICATE BILL",IF(ABS(Q1017)&lt;0.01,"MATCH",IF(Q1017&gt;0,"OVERBILLED","UNDERBILLED")))))</f>
        <v>MISSING AUGUST BILL</v>
      </c>
      <c r="S1017" s="26" t="str">
        <f aca="false">IF(M1017=0,"",IFERROR(INDEX('Source - Billing Aug26'!$C$5:$C$773,MATCH(A1017,'Source - Billing Aug26'!$E$5:$E$773,0)),""))</f>
        <v/>
      </c>
    </row>
    <row r="1018" customFormat="false" ht="15" hidden="false" customHeight="true" outlineLevel="0" collapsed="false">
      <c r="A1018" s="26" t="str">
        <f aca="false">'Source - Inventory'!A1008</f>
        <v>SB-0210</v>
      </c>
      <c r="B1018" s="26" t="str">
        <f aca="false">'Source - Inventory'!B1008</f>
        <v>Salmonberry</v>
      </c>
      <c r="C1018" s="26" t="str">
        <f aca="false">'Source - Inventory'!G1008</f>
        <v>OPEN</v>
      </c>
      <c r="D1018" s="26" t="str">
        <f aca="false">'Source - Inventory'!J1008</f>
        <v>OCCUPIED</v>
      </c>
      <c r="E1018" s="26" t="str">
        <f aca="false">'Source - Inventory'!L1008</f>
        <v>WL-03463</v>
      </c>
      <c r="F1018" s="26" t="str">
        <f aca="false">'Source - Inventory'!M1008</f>
        <v>Chris Dixon</v>
      </c>
      <c r="G1018" s="26" t="n">
        <f aca="false">'Source - Inventory'!E1008</f>
        <v>24</v>
      </c>
      <c r="H1018" s="28" t="n">
        <f aca="false">'Source - Inventory'!O1008</f>
        <v>39.1</v>
      </c>
      <c r="I1018" s="28" t="n">
        <f aca="false">IF(D1018="OCCUPIED",ROUNDUP(H1018,0),"")</f>
        <v>40</v>
      </c>
      <c r="J1018" s="28" t="n">
        <f aca="false">IF(D1018="OCCUPIED",MAX(G1018,I1018),"")</f>
        <v>40</v>
      </c>
      <c r="K1018" s="28" t="n">
        <f aca="false">IF(D1018&lt;&gt;"OCCUPIED","",IF(C1018="COVERED",Covered_Rate,Open_Rate))</f>
        <v>7.55</v>
      </c>
      <c r="L1018" s="39" t="n">
        <f aca="false">IF(D1018="OCCUPIED",J1018*K1018,"")</f>
        <v>302</v>
      </c>
      <c r="M1018" s="26" t="n">
        <f aca="false">IF(D1018&lt;&gt;"OCCUPIED","",COUNTIFS('Source - Billing Aug26'!$E$5:$E$773,A1018,'Source - Billing Aug26'!$B$5:$B$773,Billing_Month,'Source - Billing Aug26'!$H$5:$H$773,"MONTHLY_MOORAGE"))</f>
        <v>0</v>
      </c>
      <c r="N1018" s="28" t="str">
        <f aca="false">IF(M1018=0,"",SUMIFS('Source - Billing Aug26'!$I$5:$I$773,'Source - Billing Aug26'!$E$5:$E$773,A1018,'Source - Billing Aug26'!$B$5:$B$773,Billing_Month,'Source - Billing Aug26'!$H$5:$H$773,"MONTHLY_MOORAGE"))</f>
        <v/>
      </c>
      <c r="O1018" s="28" t="str">
        <f aca="false">IF(M1018=0,"",SUMIFS('Source - Billing Aug26'!$L$5:$L$773,'Source - Billing Aug26'!$E$5:$E$773,A1018,'Source - Billing Aug26'!$B$5:$B$773,Billing_Month,'Source - Billing Aug26'!$H$5:$H$773,"MONTHLY_MOORAGE"))</f>
        <v/>
      </c>
      <c r="P1018" s="39" t="n">
        <f aca="false">IF(D1018&lt;&gt;"OCCUPIED","",SUMIFS('Source - Billing Aug26'!$M$5:$M$773,'Source - Billing Aug26'!$E$5:$E$773,A1018,'Source - Billing Aug26'!$B$5:$B$773,Billing_Month,'Source - Billing Aug26'!$H$5:$H$773,"MONTHLY_MOORAGE"))</f>
        <v>0</v>
      </c>
      <c r="Q1018" s="39" t="n">
        <f aca="false">IF(D1018&lt;&gt;"OCCUPIED","",P1018-L1018)</f>
        <v>-302</v>
      </c>
      <c r="R1018" s="26" t="str">
        <f aca="false">IF(D1018&lt;&gt;"OCCUPIED","OUT OF SCOPE",IF(M1018=0,"MISSING AUGUST BILL",IF(M1018&gt;1,"DUPLICATE BILL",IF(ABS(Q1018)&lt;0.01,"MATCH",IF(Q1018&gt;0,"OVERBILLED","UNDERBILLED")))))</f>
        <v>MISSING AUGUST BILL</v>
      </c>
      <c r="S1018" s="26" t="str">
        <f aca="false">IF(M1018=0,"",IFERROR(INDEX('Source - Billing Aug26'!$C$5:$C$773,MATCH(A1018,'Source - Billing Aug26'!$E$5:$E$773,0)),""))</f>
        <v/>
      </c>
    </row>
    <row r="1019" customFormat="false" ht="15" hidden="false" customHeight="true" outlineLevel="0" collapsed="false">
      <c r="A1019" s="26" t="str">
        <f aca="false">'Source - Inventory'!A1009</f>
        <v>SB-0211</v>
      </c>
      <c r="B1019" s="26" t="str">
        <f aca="false">'Source - Inventory'!B1009</f>
        <v>Salmonberry</v>
      </c>
      <c r="C1019" s="26" t="str">
        <f aca="false">'Source - Inventory'!G1009</f>
        <v>OPEN</v>
      </c>
      <c r="D1019" s="26" t="str">
        <f aca="false">'Source - Inventory'!J1009</f>
        <v>OCCUPIED</v>
      </c>
      <c r="E1019" s="26" t="str">
        <f aca="false">'Source - Inventory'!L1009</f>
        <v>WL-01011</v>
      </c>
      <c r="F1019" s="26" t="str">
        <f aca="false">'Source - Inventory'!M1009</f>
        <v>Kristen Hughes</v>
      </c>
      <c r="G1019" s="26" t="n">
        <f aca="false">'Source - Inventory'!E1009</f>
        <v>45</v>
      </c>
      <c r="H1019" s="28" t="n">
        <f aca="false">'Source - Inventory'!O1009</f>
        <v>60.3</v>
      </c>
      <c r="I1019" s="28" t="n">
        <f aca="false">IF(D1019="OCCUPIED",ROUNDUP(H1019,0),"")</f>
        <v>61</v>
      </c>
      <c r="J1019" s="28" t="n">
        <f aca="false">IF(D1019="OCCUPIED",MAX(G1019,I1019),"")</f>
        <v>61</v>
      </c>
      <c r="K1019" s="28" t="n">
        <f aca="false">IF(D1019&lt;&gt;"OCCUPIED","",IF(C1019="COVERED",Covered_Rate,Open_Rate))</f>
        <v>7.55</v>
      </c>
      <c r="L1019" s="39" t="n">
        <f aca="false">IF(D1019="OCCUPIED",J1019*K1019,"")</f>
        <v>460.55</v>
      </c>
      <c r="M1019" s="26" t="n">
        <f aca="false">IF(D1019&lt;&gt;"OCCUPIED","",COUNTIFS('Source - Billing Aug26'!$E$5:$E$773,A1019,'Source - Billing Aug26'!$B$5:$B$773,Billing_Month,'Source - Billing Aug26'!$H$5:$H$773,"MONTHLY_MOORAGE"))</f>
        <v>0</v>
      </c>
      <c r="N1019" s="28" t="str">
        <f aca="false">IF(M1019=0,"",SUMIFS('Source - Billing Aug26'!$I$5:$I$773,'Source - Billing Aug26'!$E$5:$E$773,A1019,'Source - Billing Aug26'!$B$5:$B$773,Billing_Month,'Source - Billing Aug26'!$H$5:$H$773,"MONTHLY_MOORAGE"))</f>
        <v/>
      </c>
      <c r="O1019" s="28" t="str">
        <f aca="false">IF(M1019=0,"",SUMIFS('Source - Billing Aug26'!$L$5:$L$773,'Source - Billing Aug26'!$E$5:$E$773,A1019,'Source - Billing Aug26'!$B$5:$B$773,Billing_Month,'Source - Billing Aug26'!$H$5:$H$773,"MONTHLY_MOORAGE"))</f>
        <v/>
      </c>
      <c r="P1019" s="39" t="n">
        <f aca="false">IF(D1019&lt;&gt;"OCCUPIED","",SUMIFS('Source - Billing Aug26'!$M$5:$M$773,'Source - Billing Aug26'!$E$5:$E$773,A1019,'Source - Billing Aug26'!$B$5:$B$773,Billing_Month,'Source - Billing Aug26'!$H$5:$H$773,"MONTHLY_MOORAGE"))</f>
        <v>0</v>
      </c>
      <c r="Q1019" s="39" t="n">
        <f aca="false">IF(D1019&lt;&gt;"OCCUPIED","",P1019-L1019)</f>
        <v>-460.55</v>
      </c>
      <c r="R1019" s="26" t="str">
        <f aca="false">IF(D1019&lt;&gt;"OCCUPIED","OUT OF SCOPE",IF(M1019=0,"MISSING AUGUST BILL",IF(M1019&gt;1,"DUPLICATE BILL",IF(ABS(Q1019)&lt;0.01,"MATCH",IF(Q1019&gt;0,"OVERBILLED","UNDERBILLED")))))</f>
        <v>MISSING AUGUST BILL</v>
      </c>
      <c r="S1019" s="26" t="str">
        <f aca="false">IF(M1019=0,"",IFERROR(INDEX('Source - Billing Aug26'!$C$5:$C$773,MATCH(A1019,'Source - Billing Aug26'!$E$5:$E$773,0)),""))</f>
        <v/>
      </c>
    </row>
    <row r="1020" customFormat="false" ht="15" hidden="false" customHeight="true" outlineLevel="0" collapsed="false">
      <c r="A1020" s="26" t="str">
        <f aca="false">'Source - Inventory'!A1010</f>
        <v>SB-0212</v>
      </c>
      <c r="B1020" s="26" t="str">
        <f aca="false">'Source - Inventory'!B1010</f>
        <v>Salmonberry</v>
      </c>
      <c r="C1020" s="26" t="str">
        <f aca="false">'Source - Inventory'!G1010</f>
        <v>OPEN</v>
      </c>
      <c r="D1020" s="26" t="str">
        <f aca="false">'Source - Inventory'!J1010</f>
        <v>OCCUPIED</v>
      </c>
      <c r="E1020" s="26" t="str">
        <f aca="false">'Source - Inventory'!L1010</f>
        <v>WL-02204</v>
      </c>
      <c r="F1020" s="26" t="str">
        <f aca="false">'Source - Inventory'!M1010</f>
        <v>Julia Hansen</v>
      </c>
      <c r="G1020" s="26" t="n">
        <f aca="false">'Source - Inventory'!E1010</f>
        <v>32</v>
      </c>
      <c r="H1020" s="28" t="n">
        <f aca="false">'Source - Inventory'!O1010</f>
        <v>58.9</v>
      </c>
      <c r="I1020" s="28" t="n">
        <f aca="false">IF(D1020="OCCUPIED",ROUNDUP(H1020,0),"")</f>
        <v>59</v>
      </c>
      <c r="J1020" s="28" t="n">
        <f aca="false">IF(D1020="OCCUPIED",MAX(G1020,I1020),"")</f>
        <v>59</v>
      </c>
      <c r="K1020" s="28" t="n">
        <f aca="false">IF(D1020&lt;&gt;"OCCUPIED","",IF(C1020="COVERED",Covered_Rate,Open_Rate))</f>
        <v>7.55</v>
      </c>
      <c r="L1020" s="39" t="n">
        <f aca="false">IF(D1020="OCCUPIED",J1020*K1020,"")</f>
        <v>445.45</v>
      </c>
      <c r="M1020" s="26" t="n">
        <f aca="false">IF(D1020&lt;&gt;"OCCUPIED","",COUNTIFS('Source - Billing Aug26'!$E$5:$E$773,A1020,'Source - Billing Aug26'!$B$5:$B$773,Billing_Month,'Source - Billing Aug26'!$H$5:$H$773,"MONTHLY_MOORAGE"))</f>
        <v>0</v>
      </c>
      <c r="N1020" s="28" t="str">
        <f aca="false">IF(M1020=0,"",SUMIFS('Source - Billing Aug26'!$I$5:$I$773,'Source - Billing Aug26'!$E$5:$E$773,A1020,'Source - Billing Aug26'!$B$5:$B$773,Billing_Month,'Source - Billing Aug26'!$H$5:$H$773,"MONTHLY_MOORAGE"))</f>
        <v/>
      </c>
      <c r="O1020" s="28" t="str">
        <f aca="false">IF(M1020=0,"",SUMIFS('Source - Billing Aug26'!$L$5:$L$773,'Source - Billing Aug26'!$E$5:$E$773,A1020,'Source - Billing Aug26'!$B$5:$B$773,Billing_Month,'Source - Billing Aug26'!$H$5:$H$773,"MONTHLY_MOORAGE"))</f>
        <v/>
      </c>
      <c r="P1020" s="39" t="n">
        <f aca="false">IF(D1020&lt;&gt;"OCCUPIED","",SUMIFS('Source - Billing Aug26'!$M$5:$M$773,'Source - Billing Aug26'!$E$5:$E$773,A1020,'Source - Billing Aug26'!$B$5:$B$773,Billing_Month,'Source - Billing Aug26'!$H$5:$H$773,"MONTHLY_MOORAGE"))</f>
        <v>0</v>
      </c>
      <c r="Q1020" s="39" t="n">
        <f aca="false">IF(D1020&lt;&gt;"OCCUPIED","",P1020-L1020)</f>
        <v>-445.45</v>
      </c>
      <c r="R1020" s="26" t="str">
        <f aca="false">IF(D1020&lt;&gt;"OCCUPIED","OUT OF SCOPE",IF(M1020=0,"MISSING AUGUST BILL",IF(M1020&gt;1,"DUPLICATE BILL",IF(ABS(Q1020)&lt;0.01,"MATCH",IF(Q1020&gt;0,"OVERBILLED","UNDERBILLED")))))</f>
        <v>MISSING AUGUST BILL</v>
      </c>
      <c r="S1020" s="26" t="str">
        <f aca="false">IF(M1020=0,"",IFERROR(INDEX('Source - Billing Aug26'!$C$5:$C$773,MATCH(A1020,'Source - Billing Aug26'!$E$5:$E$773,0)),""))</f>
        <v/>
      </c>
    </row>
    <row r="1021" customFormat="false" ht="15" hidden="false" customHeight="true" outlineLevel="0" collapsed="false">
      <c r="A1021" s="26" t="str">
        <f aca="false">'Source - Inventory'!A1011</f>
        <v>SB-0213</v>
      </c>
      <c r="B1021" s="26" t="str">
        <f aca="false">'Source - Inventory'!B1011</f>
        <v>Salmonberry</v>
      </c>
      <c r="C1021" s="26" t="str">
        <f aca="false">'Source - Inventory'!G1011</f>
        <v>OPEN</v>
      </c>
      <c r="D1021" s="26" t="str">
        <f aca="false">'Source - Inventory'!J1011</f>
        <v>OCCUPIED</v>
      </c>
      <c r="E1021" s="26" t="str">
        <f aca="false">'Source - Inventory'!L1011</f>
        <v>WL-01573</v>
      </c>
      <c r="F1021" s="26" t="str">
        <f aca="false">'Source - Inventory'!M1011</f>
        <v>Benjamin Jimenez</v>
      </c>
      <c r="G1021" s="26" t="n">
        <f aca="false">'Source - Inventory'!E1011</f>
        <v>40</v>
      </c>
      <c r="H1021" s="28" t="n">
        <f aca="false">'Source - Inventory'!O1011</f>
        <v>22.7</v>
      </c>
      <c r="I1021" s="28" t="n">
        <f aca="false">IF(D1021="OCCUPIED",ROUNDUP(H1021,0),"")</f>
        <v>23</v>
      </c>
      <c r="J1021" s="28" t="n">
        <f aca="false">IF(D1021="OCCUPIED",MAX(G1021,I1021),"")</f>
        <v>40</v>
      </c>
      <c r="K1021" s="28" t="n">
        <f aca="false">IF(D1021&lt;&gt;"OCCUPIED","",IF(C1021="COVERED",Covered_Rate,Open_Rate))</f>
        <v>7.55</v>
      </c>
      <c r="L1021" s="39" t="n">
        <f aca="false">IF(D1021="OCCUPIED",J1021*K1021,"")</f>
        <v>302</v>
      </c>
      <c r="M1021" s="26" t="n">
        <f aca="false">IF(D1021&lt;&gt;"OCCUPIED","",COUNTIFS('Source - Billing Aug26'!$E$5:$E$773,A1021,'Source - Billing Aug26'!$B$5:$B$773,Billing_Month,'Source - Billing Aug26'!$H$5:$H$773,"MONTHLY_MOORAGE"))</f>
        <v>0</v>
      </c>
      <c r="N1021" s="28" t="str">
        <f aca="false">IF(M1021=0,"",SUMIFS('Source - Billing Aug26'!$I$5:$I$773,'Source - Billing Aug26'!$E$5:$E$773,A1021,'Source - Billing Aug26'!$B$5:$B$773,Billing_Month,'Source - Billing Aug26'!$H$5:$H$773,"MONTHLY_MOORAGE"))</f>
        <v/>
      </c>
      <c r="O1021" s="28" t="str">
        <f aca="false">IF(M1021=0,"",SUMIFS('Source - Billing Aug26'!$L$5:$L$773,'Source - Billing Aug26'!$E$5:$E$773,A1021,'Source - Billing Aug26'!$B$5:$B$773,Billing_Month,'Source - Billing Aug26'!$H$5:$H$773,"MONTHLY_MOORAGE"))</f>
        <v/>
      </c>
      <c r="P1021" s="39" t="n">
        <f aca="false">IF(D1021&lt;&gt;"OCCUPIED","",SUMIFS('Source - Billing Aug26'!$M$5:$M$773,'Source - Billing Aug26'!$E$5:$E$773,A1021,'Source - Billing Aug26'!$B$5:$B$773,Billing_Month,'Source - Billing Aug26'!$H$5:$H$773,"MONTHLY_MOORAGE"))</f>
        <v>0</v>
      </c>
      <c r="Q1021" s="39" t="n">
        <f aca="false">IF(D1021&lt;&gt;"OCCUPIED","",P1021-L1021)</f>
        <v>-302</v>
      </c>
      <c r="R1021" s="26" t="str">
        <f aca="false">IF(D1021&lt;&gt;"OCCUPIED","OUT OF SCOPE",IF(M1021=0,"MISSING AUGUST BILL",IF(M1021&gt;1,"DUPLICATE BILL",IF(ABS(Q1021)&lt;0.01,"MATCH",IF(Q1021&gt;0,"OVERBILLED","UNDERBILLED")))))</f>
        <v>MISSING AUGUST BILL</v>
      </c>
      <c r="S1021" s="26" t="str">
        <f aca="false">IF(M1021=0,"",IFERROR(INDEX('Source - Billing Aug26'!$C$5:$C$773,MATCH(A1021,'Source - Billing Aug26'!$E$5:$E$773,0)),""))</f>
        <v/>
      </c>
    </row>
    <row r="1022" customFormat="false" ht="15" hidden="false" customHeight="true" outlineLevel="0" collapsed="false">
      <c r="A1022" s="26" t="str">
        <f aca="false">'Source - Inventory'!A1012</f>
        <v>SB-0214</v>
      </c>
      <c r="B1022" s="26" t="str">
        <f aca="false">'Source - Inventory'!B1012</f>
        <v>Salmonberry</v>
      </c>
      <c r="C1022" s="26" t="str">
        <f aca="false">'Source - Inventory'!G1012</f>
        <v>OPEN</v>
      </c>
      <c r="D1022" s="26" t="str">
        <f aca="false">'Source - Inventory'!J1012</f>
        <v>OCCUPIED</v>
      </c>
      <c r="E1022" s="26" t="str">
        <f aca="false">'Source - Inventory'!L1012</f>
        <v>WL-01611</v>
      </c>
      <c r="F1022" s="26" t="str">
        <f aca="false">'Source - Inventory'!M1012</f>
        <v>Joshua Diaz</v>
      </c>
      <c r="G1022" s="26" t="n">
        <f aca="false">'Source - Inventory'!E1012</f>
        <v>28</v>
      </c>
      <c r="H1022" s="28" t="n">
        <f aca="false">'Source - Inventory'!O1012</f>
        <v>58.1</v>
      </c>
      <c r="I1022" s="28" t="n">
        <f aca="false">IF(D1022="OCCUPIED",ROUNDUP(H1022,0),"")</f>
        <v>59</v>
      </c>
      <c r="J1022" s="28" t="n">
        <f aca="false">IF(D1022="OCCUPIED",MAX(G1022,I1022),"")</f>
        <v>59</v>
      </c>
      <c r="K1022" s="28" t="n">
        <f aca="false">IF(D1022&lt;&gt;"OCCUPIED","",IF(C1022="COVERED",Covered_Rate,Open_Rate))</f>
        <v>7.55</v>
      </c>
      <c r="L1022" s="39" t="n">
        <f aca="false">IF(D1022="OCCUPIED",J1022*K1022,"")</f>
        <v>445.45</v>
      </c>
      <c r="M1022" s="26" t="n">
        <f aca="false">IF(D1022&lt;&gt;"OCCUPIED","",COUNTIFS('Source - Billing Aug26'!$E$5:$E$773,A1022,'Source - Billing Aug26'!$B$5:$B$773,Billing_Month,'Source - Billing Aug26'!$H$5:$H$773,"MONTHLY_MOORAGE"))</f>
        <v>0</v>
      </c>
      <c r="N1022" s="28" t="str">
        <f aca="false">IF(M1022=0,"",SUMIFS('Source - Billing Aug26'!$I$5:$I$773,'Source - Billing Aug26'!$E$5:$E$773,A1022,'Source - Billing Aug26'!$B$5:$B$773,Billing_Month,'Source - Billing Aug26'!$H$5:$H$773,"MONTHLY_MOORAGE"))</f>
        <v/>
      </c>
      <c r="O1022" s="28" t="str">
        <f aca="false">IF(M1022=0,"",SUMIFS('Source - Billing Aug26'!$L$5:$L$773,'Source - Billing Aug26'!$E$5:$E$773,A1022,'Source - Billing Aug26'!$B$5:$B$773,Billing_Month,'Source - Billing Aug26'!$H$5:$H$773,"MONTHLY_MOORAGE"))</f>
        <v/>
      </c>
      <c r="P1022" s="39" t="n">
        <f aca="false">IF(D1022&lt;&gt;"OCCUPIED","",SUMIFS('Source - Billing Aug26'!$M$5:$M$773,'Source - Billing Aug26'!$E$5:$E$773,A1022,'Source - Billing Aug26'!$B$5:$B$773,Billing_Month,'Source - Billing Aug26'!$H$5:$H$773,"MONTHLY_MOORAGE"))</f>
        <v>0</v>
      </c>
      <c r="Q1022" s="39" t="n">
        <f aca="false">IF(D1022&lt;&gt;"OCCUPIED","",P1022-L1022)</f>
        <v>-445.45</v>
      </c>
      <c r="R1022" s="26" t="str">
        <f aca="false">IF(D1022&lt;&gt;"OCCUPIED","OUT OF SCOPE",IF(M1022=0,"MISSING AUGUST BILL",IF(M1022&gt;1,"DUPLICATE BILL",IF(ABS(Q1022)&lt;0.01,"MATCH",IF(Q1022&gt;0,"OVERBILLED","UNDERBILLED")))))</f>
        <v>MISSING AUGUST BILL</v>
      </c>
      <c r="S1022" s="26" t="str">
        <f aca="false">IF(M1022=0,"",IFERROR(INDEX('Source - Billing Aug26'!$C$5:$C$773,MATCH(A1022,'Source - Billing Aug26'!$E$5:$E$773,0)),""))</f>
        <v/>
      </c>
    </row>
    <row r="1023" customFormat="false" ht="15" hidden="false" customHeight="true" outlineLevel="0" collapsed="false">
      <c r="A1023" s="26" t="str">
        <f aca="false">'Source - Inventory'!A1013</f>
        <v>SB-0215</v>
      </c>
      <c r="B1023" s="26" t="str">
        <f aca="false">'Source - Inventory'!B1013</f>
        <v>Salmonberry</v>
      </c>
      <c r="C1023" s="26" t="str">
        <f aca="false">'Source - Inventory'!G1013</f>
        <v>OPEN</v>
      </c>
      <c r="D1023" s="26" t="str">
        <f aca="false">'Source - Inventory'!J1013</f>
        <v>OCCUPIED</v>
      </c>
      <c r="E1023" s="26" t="str">
        <f aca="false">'Source - Inventory'!L1013</f>
        <v>WL-03513</v>
      </c>
      <c r="F1023" s="26" t="str">
        <f aca="false">'Source - Inventory'!M1013</f>
        <v>Rose Lee</v>
      </c>
      <c r="G1023" s="26" t="n">
        <f aca="false">'Source - Inventory'!E1013</f>
        <v>70</v>
      </c>
      <c r="H1023" s="28" t="n">
        <f aca="false">'Source - Inventory'!O1013</f>
        <v>47.1</v>
      </c>
      <c r="I1023" s="28" t="n">
        <f aca="false">IF(D1023="OCCUPIED",ROUNDUP(H1023,0),"")</f>
        <v>48</v>
      </c>
      <c r="J1023" s="28" t="n">
        <f aca="false">IF(D1023="OCCUPIED",MAX(G1023,I1023),"")</f>
        <v>70</v>
      </c>
      <c r="K1023" s="28" t="n">
        <f aca="false">IF(D1023&lt;&gt;"OCCUPIED","",IF(C1023="COVERED",Covered_Rate,Open_Rate))</f>
        <v>7.55</v>
      </c>
      <c r="L1023" s="39" t="n">
        <f aca="false">IF(D1023="OCCUPIED",J1023*K1023,"")</f>
        <v>528.5</v>
      </c>
      <c r="M1023" s="26" t="n">
        <f aca="false">IF(D1023&lt;&gt;"OCCUPIED","",COUNTIFS('Source - Billing Aug26'!$E$5:$E$773,A1023,'Source - Billing Aug26'!$B$5:$B$773,Billing_Month,'Source - Billing Aug26'!$H$5:$H$773,"MONTHLY_MOORAGE"))</f>
        <v>0</v>
      </c>
      <c r="N1023" s="28" t="str">
        <f aca="false">IF(M1023=0,"",SUMIFS('Source - Billing Aug26'!$I$5:$I$773,'Source - Billing Aug26'!$E$5:$E$773,A1023,'Source - Billing Aug26'!$B$5:$B$773,Billing_Month,'Source - Billing Aug26'!$H$5:$H$773,"MONTHLY_MOORAGE"))</f>
        <v/>
      </c>
      <c r="O1023" s="28" t="str">
        <f aca="false">IF(M1023=0,"",SUMIFS('Source - Billing Aug26'!$L$5:$L$773,'Source - Billing Aug26'!$E$5:$E$773,A1023,'Source - Billing Aug26'!$B$5:$B$773,Billing_Month,'Source - Billing Aug26'!$H$5:$H$773,"MONTHLY_MOORAGE"))</f>
        <v/>
      </c>
      <c r="P1023" s="39" t="n">
        <f aca="false">IF(D1023&lt;&gt;"OCCUPIED","",SUMIFS('Source - Billing Aug26'!$M$5:$M$773,'Source - Billing Aug26'!$E$5:$E$773,A1023,'Source - Billing Aug26'!$B$5:$B$773,Billing_Month,'Source - Billing Aug26'!$H$5:$H$773,"MONTHLY_MOORAGE"))</f>
        <v>0</v>
      </c>
      <c r="Q1023" s="39" t="n">
        <f aca="false">IF(D1023&lt;&gt;"OCCUPIED","",P1023-L1023)</f>
        <v>-528.5</v>
      </c>
      <c r="R1023" s="26" t="str">
        <f aca="false">IF(D1023&lt;&gt;"OCCUPIED","OUT OF SCOPE",IF(M1023=0,"MISSING AUGUST BILL",IF(M1023&gt;1,"DUPLICATE BILL",IF(ABS(Q1023)&lt;0.01,"MATCH",IF(Q1023&gt;0,"OVERBILLED","UNDERBILLED")))))</f>
        <v>MISSING AUGUST BILL</v>
      </c>
      <c r="S1023" s="26" t="str">
        <f aca="false">IF(M1023=0,"",IFERROR(INDEX('Source - Billing Aug26'!$C$5:$C$773,MATCH(A1023,'Source - Billing Aug26'!$E$5:$E$773,0)),""))</f>
        <v/>
      </c>
    </row>
    <row r="1024" customFormat="false" ht="15" hidden="false" customHeight="true" outlineLevel="0" collapsed="false">
      <c r="A1024" s="26" t="str">
        <f aca="false">'Source - Inventory'!A1014</f>
        <v>SB-0216</v>
      </c>
      <c r="B1024" s="26" t="str">
        <f aca="false">'Source - Inventory'!B1014</f>
        <v>Salmonberry</v>
      </c>
      <c r="C1024" s="26" t="str">
        <f aca="false">'Source - Inventory'!G1014</f>
        <v>OPEN</v>
      </c>
      <c r="D1024" s="26" t="str">
        <f aca="false">'Source - Inventory'!J1014</f>
        <v>OCCUPIED</v>
      </c>
      <c r="E1024" s="26" t="str">
        <f aca="false">'Source - Inventory'!L1014</f>
        <v>WL-01900</v>
      </c>
      <c r="F1024" s="26" t="str">
        <f aca="false">'Source - Inventory'!M1014</f>
        <v>Nancy Guerrero</v>
      </c>
      <c r="G1024" s="26" t="n">
        <f aca="false">'Source - Inventory'!E1014</f>
        <v>28</v>
      </c>
      <c r="H1024" s="28" t="n">
        <f aca="false">'Source - Inventory'!O1014</f>
        <v>37.5</v>
      </c>
      <c r="I1024" s="28" t="n">
        <f aca="false">IF(D1024="OCCUPIED",ROUNDUP(H1024,0),"")</f>
        <v>38</v>
      </c>
      <c r="J1024" s="28" t="n">
        <f aca="false">IF(D1024="OCCUPIED",MAX(G1024,I1024),"")</f>
        <v>38</v>
      </c>
      <c r="K1024" s="28" t="n">
        <f aca="false">IF(D1024&lt;&gt;"OCCUPIED","",IF(C1024="COVERED",Covered_Rate,Open_Rate))</f>
        <v>7.55</v>
      </c>
      <c r="L1024" s="39" t="n">
        <f aca="false">IF(D1024="OCCUPIED",J1024*K1024,"")</f>
        <v>286.9</v>
      </c>
      <c r="M1024" s="26" t="n">
        <f aca="false">IF(D1024&lt;&gt;"OCCUPIED","",COUNTIFS('Source - Billing Aug26'!$E$5:$E$773,A1024,'Source - Billing Aug26'!$B$5:$B$773,Billing_Month,'Source - Billing Aug26'!$H$5:$H$773,"MONTHLY_MOORAGE"))</f>
        <v>0</v>
      </c>
      <c r="N1024" s="28" t="str">
        <f aca="false">IF(M1024=0,"",SUMIFS('Source - Billing Aug26'!$I$5:$I$773,'Source - Billing Aug26'!$E$5:$E$773,A1024,'Source - Billing Aug26'!$B$5:$B$773,Billing_Month,'Source - Billing Aug26'!$H$5:$H$773,"MONTHLY_MOORAGE"))</f>
        <v/>
      </c>
      <c r="O1024" s="28" t="str">
        <f aca="false">IF(M1024=0,"",SUMIFS('Source - Billing Aug26'!$L$5:$L$773,'Source - Billing Aug26'!$E$5:$E$773,A1024,'Source - Billing Aug26'!$B$5:$B$773,Billing_Month,'Source - Billing Aug26'!$H$5:$H$773,"MONTHLY_MOORAGE"))</f>
        <v/>
      </c>
      <c r="P1024" s="39" t="n">
        <f aca="false">IF(D1024&lt;&gt;"OCCUPIED","",SUMIFS('Source - Billing Aug26'!$M$5:$M$773,'Source - Billing Aug26'!$E$5:$E$773,A1024,'Source - Billing Aug26'!$B$5:$B$773,Billing_Month,'Source - Billing Aug26'!$H$5:$H$773,"MONTHLY_MOORAGE"))</f>
        <v>0</v>
      </c>
      <c r="Q1024" s="39" t="n">
        <f aca="false">IF(D1024&lt;&gt;"OCCUPIED","",P1024-L1024)</f>
        <v>-286.9</v>
      </c>
      <c r="R1024" s="26" t="str">
        <f aca="false">IF(D1024&lt;&gt;"OCCUPIED","OUT OF SCOPE",IF(M1024=0,"MISSING AUGUST BILL",IF(M1024&gt;1,"DUPLICATE BILL",IF(ABS(Q1024)&lt;0.01,"MATCH",IF(Q1024&gt;0,"OVERBILLED","UNDERBILLED")))))</f>
        <v>MISSING AUGUST BILL</v>
      </c>
      <c r="S1024" s="26" t="str">
        <f aca="false">IF(M1024=0,"",IFERROR(INDEX('Source - Billing Aug26'!$C$5:$C$773,MATCH(A1024,'Source - Billing Aug26'!$E$5:$E$773,0)),""))</f>
        <v/>
      </c>
    </row>
    <row r="1025" customFormat="false" ht="15" hidden="false" customHeight="true" outlineLevel="0" collapsed="false">
      <c r="A1025" s="26" t="str">
        <f aca="false">'Source - Inventory'!A1015</f>
        <v>SB-0217</v>
      </c>
      <c r="B1025" s="26" t="str">
        <f aca="false">'Source - Inventory'!B1015</f>
        <v>Salmonberry</v>
      </c>
      <c r="C1025" s="26" t="str">
        <f aca="false">'Source - Inventory'!G1015</f>
        <v>OPEN</v>
      </c>
      <c r="D1025" s="26" t="str">
        <f aca="false">'Source - Inventory'!J1015</f>
        <v>OCCUPIED</v>
      </c>
      <c r="E1025" s="26" t="str">
        <f aca="false">'Source - Inventory'!L1015</f>
        <v>WL-03724</v>
      </c>
      <c r="F1025" s="26" t="str">
        <f aca="false">'Source - Inventory'!M1015</f>
        <v>Ryan Garza</v>
      </c>
      <c r="G1025" s="26" t="n">
        <f aca="false">'Source - Inventory'!E1015</f>
        <v>50</v>
      </c>
      <c r="H1025" s="28" t="n">
        <f aca="false">'Source - Inventory'!O1015</f>
        <v>44.2</v>
      </c>
      <c r="I1025" s="28" t="n">
        <f aca="false">IF(D1025="OCCUPIED",ROUNDUP(H1025,0),"")</f>
        <v>45</v>
      </c>
      <c r="J1025" s="28" t="n">
        <f aca="false">IF(D1025="OCCUPIED",MAX(G1025,I1025),"")</f>
        <v>50</v>
      </c>
      <c r="K1025" s="28" t="n">
        <f aca="false">IF(D1025&lt;&gt;"OCCUPIED","",IF(C1025="COVERED",Covered_Rate,Open_Rate))</f>
        <v>7.55</v>
      </c>
      <c r="L1025" s="39" t="n">
        <f aca="false">IF(D1025="OCCUPIED",J1025*K1025,"")</f>
        <v>377.5</v>
      </c>
      <c r="M1025" s="26" t="n">
        <f aca="false">IF(D1025&lt;&gt;"OCCUPIED","",COUNTIFS('Source - Billing Aug26'!$E$5:$E$773,A1025,'Source - Billing Aug26'!$B$5:$B$773,Billing_Month,'Source - Billing Aug26'!$H$5:$H$773,"MONTHLY_MOORAGE"))</f>
        <v>0</v>
      </c>
      <c r="N1025" s="28" t="str">
        <f aca="false">IF(M1025=0,"",SUMIFS('Source - Billing Aug26'!$I$5:$I$773,'Source - Billing Aug26'!$E$5:$E$773,A1025,'Source - Billing Aug26'!$B$5:$B$773,Billing_Month,'Source - Billing Aug26'!$H$5:$H$773,"MONTHLY_MOORAGE"))</f>
        <v/>
      </c>
      <c r="O1025" s="28" t="str">
        <f aca="false">IF(M1025=0,"",SUMIFS('Source - Billing Aug26'!$L$5:$L$773,'Source - Billing Aug26'!$E$5:$E$773,A1025,'Source - Billing Aug26'!$B$5:$B$773,Billing_Month,'Source - Billing Aug26'!$H$5:$H$773,"MONTHLY_MOORAGE"))</f>
        <v/>
      </c>
      <c r="P1025" s="39" t="n">
        <f aca="false">IF(D1025&lt;&gt;"OCCUPIED","",SUMIFS('Source - Billing Aug26'!$M$5:$M$773,'Source - Billing Aug26'!$E$5:$E$773,A1025,'Source - Billing Aug26'!$B$5:$B$773,Billing_Month,'Source - Billing Aug26'!$H$5:$H$773,"MONTHLY_MOORAGE"))</f>
        <v>0</v>
      </c>
      <c r="Q1025" s="39" t="n">
        <f aca="false">IF(D1025&lt;&gt;"OCCUPIED","",P1025-L1025)</f>
        <v>-377.5</v>
      </c>
      <c r="R1025" s="26" t="str">
        <f aca="false">IF(D1025&lt;&gt;"OCCUPIED","OUT OF SCOPE",IF(M1025=0,"MISSING AUGUST BILL",IF(M1025&gt;1,"DUPLICATE BILL",IF(ABS(Q1025)&lt;0.01,"MATCH",IF(Q1025&gt;0,"OVERBILLED","UNDERBILLED")))))</f>
        <v>MISSING AUGUST BILL</v>
      </c>
      <c r="S1025" s="26" t="str">
        <f aca="false">IF(M1025=0,"",IFERROR(INDEX('Source - Billing Aug26'!$C$5:$C$773,MATCH(A1025,'Source - Billing Aug26'!$E$5:$E$773,0)),""))</f>
        <v/>
      </c>
    </row>
    <row r="1026" customFormat="false" ht="15" hidden="false" customHeight="true" outlineLevel="0" collapsed="false">
      <c r="A1026" s="26" t="str">
        <f aca="false">'Source - Inventory'!A1016</f>
        <v>SB-0218</v>
      </c>
      <c r="B1026" s="26" t="str">
        <f aca="false">'Source - Inventory'!B1016</f>
        <v>Salmonberry</v>
      </c>
      <c r="C1026" s="26" t="str">
        <f aca="false">'Source - Inventory'!G1016</f>
        <v>OPEN</v>
      </c>
      <c r="D1026" s="26" t="str">
        <f aca="false">'Source - Inventory'!J1016</f>
        <v>OCCUPIED</v>
      </c>
      <c r="E1026" s="26" t="str">
        <f aca="false">'Source - Inventory'!L1016</f>
        <v>WL-03103</v>
      </c>
      <c r="F1026" s="26" t="str">
        <f aca="false">'Source - Inventory'!M1016</f>
        <v>Thomas Roman</v>
      </c>
      <c r="G1026" s="26" t="n">
        <f aca="false">'Source - Inventory'!E1016</f>
        <v>50</v>
      </c>
      <c r="H1026" s="28" t="n">
        <f aca="false">'Source - Inventory'!O1016</f>
        <v>48.8</v>
      </c>
      <c r="I1026" s="28" t="n">
        <f aca="false">IF(D1026="OCCUPIED",ROUNDUP(H1026,0),"")</f>
        <v>49</v>
      </c>
      <c r="J1026" s="28" t="n">
        <f aca="false">IF(D1026="OCCUPIED",MAX(G1026,I1026),"")</f>
        <v>50</v>
      </c>
      <c r="K1026" s="28" t="n">
        <f aca="false">IF(D1026&lt;&gt;"OCCUPIED","",IF(C1026="COVERED",Covered_Rate,Open_Rate))</f>
        <v>7.55</v>
      </c>
      <c r="L1026" s="39" t="n">
        <f aca="false">IF(D1026="OCCUPIED",J1026*K1026,"")</f>
        <v>377.5</v>
      </c>
      <c r="M1026" s="26" t="n">
        <f aca="false">IF(D1026&lt;&gt;"OCCUPIED","",COUNTIFS('Source - Billing Aug26'!$E$5:$E$773,A1026,'Source - Billing Aug26'!$B$5:$B$773,Billing_Month,'Source - Billing Aug26'!$H$5:$H$773,"MONTHLY_MOORAGE"))</f>
        <v>0</v>
      </c>
      <c r="N1026" s="28" t="str">
        <f aca="false">IF(M1026=0,"",SUMIFS('Source - Billing Aug26'!$I$5:$I$773,'Source - Billing Aug26'!$E$5:$E$773,A1026,'Source - Billing Aug26'!$B$5:$B$773,Billing_Month,'Source - Billing Aug26'!$H$5:$H$773,"MONTHLY_MOORAGE"))</f>
        <v/>
      </c>
      <c r="O1026" s="28" t="str">
        <f aca="false">IF(M1026=0,"",SUMIFS('Source - Billing Aug26'!$L$5:$L$773,'Source - Billing Aug26'!$E$5:$E$773,A1026,'Source - Billing Aug26'!$B$5:$B$773,Billing_Month,'Source - Billing Aug26'!$H$5:$H$773,"MONTHLY_MOORAGE"))</f>
        <v/>
      </c>
      <c r="P1026" s="39" t="n">
        <f aca="false">IF(D1026&lt;&gt;"OCCUPIED","",SUMIFS('Source - Billing Aug26'!$M$5:$M$773,'Source - Billing Aug26'!$E$5:$E$773,A1026,'Source - Billing Aug26'!$B$5:$B$773,Billing_Month,'Source - Billing Aug26'!$H$5:$H$773,"MONTHLY_MOORAGE"))</f>
        <v>0</v>
      </c>
      <c r="Q1026" s="39" t="n">
        <f aca="false">IF(D1026&lt;&gt;"OCCUPIED","",P1026-L1026)</f>
        <v>-377.5</v>
      </c>
      <c r="R1026" s="26" t="str">
        <f aca="false">IF(D1026&lt;&gt;"OCCUPIED","OUT OF SCOPE",IF(M1026=0,"MISSING AUGUST BILL",IF(M1026&gt;1,"DUPLICATE BILL",IF(ABS(Q1026)&lt;0.01,"MATCH",IF(Q1026&gt;0,"OVERBILLED","UNDERBILLED")))))</f>
        <v>MISSING AUGUST BILL</v>
      </c>
      <c r="S1026" s="26" t="str">
        <f aca="false">IF(M1026=0,"",IFERROR(INDEX('Source - Billing Aug26'!$C$5:$C$773,MATCH(A1026,'Source - Billing Aug26'!$E$5:$E$773,0)),""))</f>
        <v/>
      </c>
    </row>
    <row r="1027" customFormat="false" ht="15" hidden="false" customHeight="true" outlineLevel="0" collapsed="false">
      <c r="A1027" s="26" t="str">
        <f aca="false">'Source - Inventory'!A1017</f>
        <v>SB-0219</v>
      </c>
      <c r="B1027" s="26" t="str">
        <f aca="false">'Source - Inventory'!B1017</f>
        <v>Salmonberry</v>
      </c>
      <c r="C1027" s="26" t="str">
        <f aca="false">'Source - Inventory'!G1017</f>
        <v>OPEN</v>
      </c>
      <c r="D1027" s="26" t="str">
        <f aca="false">'Source - Inventory'!J1017</f>
        <v>OCCUPIED</v>
      </c>
      <c r="E1027" s="26" t="str">
        <f aca="false">'Source - Inventory'!L1017</f>
        <v>WL-03588</v>
      </c>
      <c r="F1027" s="26" t="str">
        <f aca="false">'Source - Inventory'!M1017</f>
        <v>Angela Olson</v>
      </c>
      <c r="G1027" s="26" t="n">
        <f aca="false">'Source - Inventory'!E1017</f>
        <v>28</v>
      </c>
      <c r="H1027" s="28" t="n">
        <f aca="false">'Source - Inventory'!O1017</f>
        <v>51.5</v>
      </c>
      <c r="I1027" s="28" t="n">
        <f aca="false">IF(D1027="OCCUPIED",ROUNDUP(H1027,0),"")</f>
        <v>52</v>
      </c>
      <c r="J1027" s="28" t="n">
        <f aca="false">IF(D1027="OCCUPIED",MAX(G1027,I1027),"")</f>
        <v>52</v>
      </c>
      <c r="K1027" s="28" t="n">
        <f aca="false">IF(D1027&lt;&gt;"OCCUPIED","",IF(C1027="COVERED",Covered_Rate,Open_Rate))</f>
        <v>7.55</v>
      </c>
      <c r="L1027" s="39" t="n">
        <f aca="false">IF(D1027="OCCUPIED",J1027*K1027,"")</f>
        <v>392.6</v>
      </c>
      <c r="M1027" s="26" t="n">
        <f aca="false">IF(D1027&lt;&gt;"OCCUPIED","",COUNTIFS('Source - Billing Aug26'!$E$5:$E$773,A1027,'Source - Billing Aug26'!$B$5:$B$773,Billing_Month,'Source - Billing Aug26'!$H$5:$H$773,"MONTHLY_MOORAGE"))</f>
        <v>0</v>
      </c>
      <c r="N1027" s="28" t="str">
        <f aca="false">IF(M1027=0,"",SUMIFS('Source - Billing Aug26'!$I$5:$I$773,'Source - Billing Aug26'!$E$5:$E$773,A1027,'Source - Billing Aug26'!$B$5:$B$773,Billing_Month,'Source - Billing Aug26'!$H$5:$H$773,"MONTHLY_MOORAGE"))</f>
        <v/>
      </c>
      <c r="O1027" s="28" t="str">
        <f aca="false">IF(M1027=0,"",SUMIFS('Source - Billing Aug26'!$L$5:$L$773,'Source - Billing Aug26'!$E$5:$E$773,A1027,'Source - Billing Aug26'!$B$5:$B$773,Billing_Month,'Source - Billing Aug26'!$H$5:$H$773,"MONTHLY_MOORAGE"))</f>
        <v/>
      </c>
      <c r="P1027" s="39" t="n">
        <f aca="false">IF(D1027&lt;&gt;"OCCUPIED","",SUMIFS('Source - Billing Aug26'!$M$5:$M$773,'Source - Billing Aug26'!$E$5:$E$773,A1027,'Source - Billing Aug26'!$B$5:$B$773,Billing_Month,'Source - Billing Aug26'!$H$5:$H$773,"MONTHLY_MOORAGE"))</f>
        <v>0</v>
      </c>
      <c r="Q1027" s="39" t="n">
        <f aca="false">IF(D1027&lt;&gt;"OCCUPIED","",P1027-L1027)</f>
        <v>-392.6</v>
      </c>
      <c r="R1027" s="26" t="str">
        <f aca="false">IF(D1027&lt;&gt;"OCCUPIED","OUT OF SCOPE",IF(M1027=0,"MISSING AUGUST BILL",IF(M1027&gt;1,"DUPLICATE BILL",IF(ABS(Q1027)&lt;0.01,"MATCH",IF(Q1027&gt;0,"OVERBILLED","UNDERBILLED")))))</f>
        <v>MISSING AUGUST BILL</v>
      </c>
      <c r="S1027" s="26" t="str">
        <f aca="false">IF(M1027=0,"",IFERROR(INDEX('Source - Billing Aug26'!$C$5:$C$773,MATCH(A1027,'Source - Billing Aug26'!$E$5:$E$773,0)),""))</f>
        <v/>
      </c>
    </row>
    <row r="1028" customFormat="false" ht="15" hidden="false" customHeight="true" outlineLevel="0" collapsed="false">
      <c r="A1028" s="26" t="str">
        <f aca="false">'Source - Inventory'!A1018</f>
        <v>SB-0220</v>
      </c>
      <c r="B1028" s="26" t="str">
        <f aca="false">'Source - Inventory'!B1018</f>
        <v>Salmonberry</v>
      </c>
      <c r="C1028" s="26" t="str">
        <f aca="false">'Source - Inventory'!G1018</f>
        <v>OPEN</v>
      </c>
      <c r="D1028" s="26" t="str">
        <f aca="false">'Source - Inventory'!J1018</f>
        <v>OCCUPIED</v>
      </c>
      <c r="E1028" s="26" t="str">
        <f aca="false">'Source - Inventory'!L1018</f>
        <v>WL-02617</v>
      </c>
      <c r="F1028" s="26" t="str">
        <f aca="false">'Source - Inventory'!M1018</f>
        <v>Shane Lozano</v>
      </c>
      <c r="G1028" s="26" t="n">
        <f aca="false">'Source - Inventory'!E1018</f>
        <v>40</v>
      </c>
      <c r="H1028" s="28" t="n">
        <f aca="false">'Source - Inventory'!O1018</f>
        <v>26.4</v>
      </c>
      <c r="I1028" s="28" t="n">
        <f aca="false">IF(D1028="OCCUPIED",ROUNDUP(H1028,0),"")</f>
        <v>27</v>
      </c>
      <c r="J1028" s="28" t="n">
        <f aca="false">IF(D1028="OCCUPIED",MAX(G1028,I1028),"")</f>
        <v>40</v>
      </c>
      <c r="K1028" s="28" t="n">
        <f aca="false">IF(D1028&lt;&gt;"OCCUPIED","",IF(C1028="COVERED",Covered_Rate,Open_Rate))</f>
        <v>7.55</v>
      </c>
      <c r="L1028" s="39" t="n">
        <f aca="false">IF(D1028="OCCUPIED",J1028*K1028,"")</f>
        <v>302</v>
      </c>
      <c r="M1028" s="26" t="n">
        <f aca="false">IF(D1028&lt;&gt;"OCCUPIED","",COUNTIFS('Source - Billing Aug26'!$E$5:$E$773,A1028,'Source - Billing Aug26'!$B$5:$B$773,Billing_Month,'Source - Billing Aug26'!$H$5:$H$773,"MONTHLY_MOORAGE"))</f>
        <v>0</v>
      </c>
      <c r="N1028" s="28" t="str">
        <f aca="false">IF(M1028=0,"",SUMIFS('Source - Billing Aug26'!$I$5:$I$773,'Source - Billing Aug26'!$E$5:$E$773,A1028,'Source - Billing Aug26'!$B$5:$B$773,Billing_Month,'Source - Billing Aug26'!$H$5:$H$773,"MONTHLY_MOORAGE"))</f>
        <v/>
      </c>
      <c r="O1028" s="28" t="str">
        <f aca="false">IF(M1028=0,"",SUMIFS('Source - Billing Aug26'!$L$5:$L$773,'Source - Billing Aug26'!$E$5:$E$773,A1028,'Source - Billing Aug26'!$B$5:$B$773,Billing_Month,'Source - Billing Aug26'!$H$5:$H$773,"MONTHLY_MOORAGE"))</f>
        <v/>
      </c>
      <c r="P1028" s="39" t="n">
        <f aca="false">IF(D1028&lt;&gt;"OCCUPIED","",SUMIFS('Source - Billing Aug26'!$M$5:$M$773,'Source - Billing Aug26'!$E$5:$E$773,A1028,'Source - Billing Aug26'!$B$5:$B$773,Billing_Month,'Source - Billing Aug26'!$H$5:$H$773,"MONTHLY_MOORAGE"))</f>
        <v>0</v>
      </c>
      <c r="Q1028" s="39" t="n">
        <f aca="false">IF(D1028&lt;&gt;"OCCUPIED","",P1028-L1028)</f>
        <v>-302</v>
      </c>
      <c r="R1028" s="26" t="str">
        <f aca="false">IF(D1028&lt;&gt;"OCCUPIED","OUT OF SCOPE",IF(M1028=0,"MISSING AUGUST BILL",IF(M1028&gt;1,"DUPLICATE BILL",IF(ABS(Q1028)&lt;0.01,"MATCH",IF(Q1028&gt;0,"OVERBILLED","UNDERBILLED")))))</f>
        <v>MISSING AUGUST BILL</v>
      </c>
      <c r="S1028" s="26" t="str">
        <f aca="false">IF(M1028=0,"",IFERROR(INDEX('Source - Billing Aug26'!$C$5:$C$773,MATCH(A1028,'Source - Billing Aug26'!$E$5:$E$773,0)),""))</f>
        <v/>
      </c>
    </row>
    <row r="1029" customFormat="false" ht="15" hidden="false" customHeight="true" outlineLevel="0" collapsed="false">
      <c r="A1029" s="26" t="str">
        <f aca="false">'Source - Inventory'!A1019</f>
        <v>SB-0221</v>
      </c>
      <c r="B1029" s="26" t="str">
        <f aca="false">'Source - Inventory'!B1019</f>
        <v>Salmonberry</v>
      </c>
      <c r="C1029" s="26" t="str">
        <f aca="false">'Source - Inventory'!G1019</f>
        <v>OPEN</v>
      </c>
      <c r="D1029" s="26" t="str">
        <f aca="false">'Source - Inventory'!J1019</f>
        <v>RESERVED</v>
      </c>
      <c r="E1029" s="26" t="n">
        <f aca="false">'Source - Inventory'!L1019</f>
        <v>0</v>
      </c>
      <c r="F1029" s="26" t="n">
        <f aca="false">'Source - Inventory'!M1019</f>
        <v>0</v>
      </c>
      <c r="G1029" s="26" t="n">
        <f aca="false">'Source - Inventory'!E1019</f>
        <v>50</v>
      </c>
      <c r="H1029" s="28" t="n">
        <f aca="false">'Source - Inventory'!O1019</f>
        <v>0</v>
      </c>
      <c r="I1029" s="28" t="str">
        <f aca="false">IF(D1029="OCCUPIED",ROUNDUP(H1029,0),"")</f>
        <v/>
      </c>
      <c r="J1029" s="28" t="str">
        <f aca="false">IF(D1029="OCCUPIED",MAX(G1029,I1029),"")</f>
        <v/>
      </c>
      <c r="K1029" s="28" t="str">
        <f aca="false">IF(D1029&lt;&gt;"OCCUPIED","",IF(C1029="COVERED",Covered_Rate,Open_Rate))</f>
        <v/>
      </c>
      <c r="L1029" s="39" t="str">
        <f aca="false">IF(D1029="OCCUPIED",J1029*K1029,"")</f>
        <v/>
      </c>
      <c r="M1029" s="26" t="str">
        <f aca="false">IF(D1029&lt;&gt;"OCCUPIED","",COUNTIFS('Source - Billing Aug26'!$E$5:$E$773,A1029,'Source - Billing Aug26'!$B$5:$B$773,Billing_Month,'Source - Billing Aug26'!$H$5:$H$773,"MONTHLY_MOORAGE"))</f>
        <v/>
      </c>
      <c r="N1029" s="28" t="n">
        <f aca="false">IF(M1029=0,"",SUMIFS('Source - Billing Aug26'!$I$5:$I$773,'Source - Billing Aug26'!$E$5:$E$773,A1029,'Source - Billing Aug26'!$B$5:$B$773,Billing_Month,'Source - Billing Aug26'!$H$5:$H$773,"MONTHLY_MOORAGE"))</f>
        <v>0</v>
      </c>
      <c r="O1029" s="28" t="n">
        <f aca="false">IF(M1029=0,"",SUMIFS('Source - Billing Aug26'!$L$5:$L$773,'Source - Billing Aug26'!$E$5:$E$773,A1029,'Source - Billing Aug26'!$B$5:$B$773,Billing_Month,'Source - Billing Aug26'!$H$5:$H$773,"MONTHLY_MOORAGE"))</f>
        <v>0</v>
      </c>
      <c r="P1029" s="39" t="str">
        <f aca="false">IF(D1029&lt;&gt;"OCCUPIED","",SUMIFS('Source - Billing Aug26'!$M$5:$M$773,'Source - Billing Aug26'!$E$5:$E$773,A1029,'Source - Billing Aug26'!$B$5:$B$773,Billing_Month,'Source - Billing Aug26'!$H$5:$H$773,"MONTHLY_MOORAGE"))</f>
        <v/>
      </c>
      <c r="Q1029" s="39" t="str">
        <f aca="false">IF(D1029&lt;&gt;"OCCUPIED","",P1029-L1029)</f>
        <v/>
      </c>
      <c r="R1029" s="26" t="str">
        <f aca="false">IF(D1029&lt;&gt;"OCCUPIED","OUT OF SCOPE",IF(M1029=0,"MISSING AUGUST BILL",IF(M1029&gt;1,"DUPLICATE BILL",IF(ABS(Q1029)&lt;0.01,"MATCH",IF(Q1029&gt;0,"OVERBILLED","UNDERBILLED")))))</f>
        <v>OUT OF SCOPE</v>
      </c>
      <c r="S1029" s="26" t="str">
        <f aca="false">IF(M1029=0,"",IFERROR(INDEX('Source - Billing Aug26'!$C$5:$C$773,MATCH(A1029,'Source - Billing Aug26'!$E$5:$E$773,0)),""))</f>
        <v/>
      </c>
    </row>
    <row r="1030" customFormat="false" ht="15" hidden="false" customHeight="true" outlineLevel="0" collapsed="false">
      <c r="A1030" s="26" t="str">
        <f aca="false">'Source - Inventory'!A1020</f>
        <v>SB-0222</v>
      </c>
      <c r="B1030" s="26" t="str">
        <f aca="false">'Source - Inventory'!B1020</f>
        <v>Salmonberry</v>
      </c>
      <c r="C1030" s="26" t="str">
        <f aca="false">'Source - Inventory'!G1020</f>
        <v>OPEN</v>
      </c>
      <c r="D1030" s="26" t="str">
        <f aca="false">'Source - Inventory'!J1020</f>
        <v>OCCUPIED</v>
      </c>
      <c r="E1030" s="26" t="str">
        <f aca="false">'Source - Inventory'!L1020</f>
        <v>WL-02483</v>
      </c>
      <c r="F1030" s="26" t="str">
        <f aca="false">'Source - Inventory'!M1020</f>
        <v>Benjamin Gomez</v>
      </c>
      <c r="G1030" s="26" t="n">
        <f aca="false">'Source - Inventory'!E1020</f>
        <v>32</v>
      </c>
      <c r="H1030" s="28" t="n">
        <f aca="false">'Source - Inventory'!O1020</f>
        <v>23.2</v>
      </c>
      <c r="I1030" s="28" t="n">
        <f aca="false">IF(D1030="OCCUPIED",ROUNDUP(H1030,0),"")</f>
        <v>24</v>
      </c>
      <c r="J1030" s="28" t="n">
        <f aca="false">IF(D1030="OCCUPIED",MAX(G1030,I1030),"")</f>
        <v>32</v>
      </c>
      <c r="K1030" s="28" t="n">
        <f aca="false">IF(D1030&lt;&gt;"OCCUPIED","",IF(C1030="COVERED",Covered_Rate,Open_Rate))</f>
        <v>7.55</v>
      </c>
      <c r="L1030" s="39" t="n">
        <f aca="false">IF(D1030="OCCUPIED",J1030*K1030,"")</f>
        <v>241.6</v>
      </c>
      <c r="M1030" s="26" t="n">
        <f aca="false">IF(D1030&lt;&gt;"OCCUPIED","",COUNTIFS('Source - Billing Aug26'!$E$5:$E$773,A1030,'Source - Billing Aug26'!$B$5:$B$773,Billing_Month,'Source - Billing Aug26'!$H$5:$H$773,"MONTHLY_MOORAGE"))</f>
        <v>0</v>
      </c>
      <c r="N1030" s="28" t="str">
        <f aca="false">IF(M1030=0,"",SUMIFS('Source - Billing Aug26'!$I$5:$I$773,'Source - Billing Aug26'!$E$5:$E$773,A1030,'Source - Billing Aug26'!$B$5:$B$773,Billing_Month,'Source - Billing Aug26'!$H$5:$H$773,"MONTHLY_MOORAGE"))</f>
        <v/>
      </c>
      <c r="O1030" s="28" t="str">
        <f aca="false">IF(M1030=0,"",SUMIFS('Source - Billing Aug26'!$L$5:$L$773,'Source - Billing Aug26'!$E$5:$E$773,A1030,'Source - Billing Aug26'!$B$5:$B$773,Billing_Month,'Source - Billing Aug26'!$H$5:$H$773,"MONTHLY_MOORAGE"))</f>
        <v/>
      </c>
      <c r="P1030" s="39" t="n">
        <f aca="false">IF(D1030&lt;&gt;"OCCUPIED","",SUMIFS('Source - Billing Aug26'!$M$5:$M$773,'Source - Billing Aug26'!$E$5:$E$773,A1030,'Source - Billing Aug26'!$B$5:$B$773,Billing_Month,'Source - Billing Aug26'!$H$5:$H$773,"MONTHLY_MOORAGE"))</f>
        <v>0</v>
      </c>
      <c r="Q1030" s="39" t="n">
        <f aca="false">IF(D1030&lt;&gt;"OCCUPIED","",P1030-L1030)</f>
        <v>-241.6</v>
      </c>
      <c r="R1030" s="26" t="str">
        <f aca="false">IF(D1030&lt;&gt;"OCCUPIED","OUT OF SCOPE",IF(M1030=0,"MISSING AUGUST BILL",IF(M1030&gt;1,"DUPLICATE BILL",IF(ABS(Q1030)&lt;0.01,"MATCH",IF(Q1030&gt;0,"OVERBILLED","UNDERBILLED")))))</f>
        <v>MISSING AUGUST BILL</v>
      </c>
      <c r="S1030" s="26" t="str">
        <f aca="false">IF(M1030=0,"",IFERROR(INDEX('Source - Billing Aug26'!$C$5:$C$773,MATCH(A1030,'Source - Billing Aug26'!$E$5:$E$773,0)),""))</f>
        <v/>
      </c>
    </row>
    <row r="1031" customFormat="false" ht="15" hidden="false" customHeight="true" outlineLevel="0" collapsed="false">
      <c r="A1031" s="26" t="str">
        <f aca="false">'Source - Inventory'!A1021</f>
        <v>SB-0223</v>
      </c>
      <c r="B1031" s="26" t="str">
        <f aca="false">'Source - Inventory'!B1021</f>
        <v>Salmonberry</v>
      </c>
      <c r="C1031" s="26" t="str">
        <f aca="false">'Source - Inventory'!G1021</f>
        <v>OPEN</v>
      </c>
      <c r="D1031" s="26" t="str">
        <f aca="false">'Source - Inventory'!J1021</f>
        <v>OCCUPIED</v>
      </c>
      <c r="E1031" s="26" t="str">
        <f aca="false">'Source - Inventory'!L1021</f>
        <v>WL-03116</v>
      </c>
      <c r="F1031" s="26" t="str">
        <f aca="false">'Source - Inventory'!M1021</f>
        <v>Anthony Kennedy</v>
      </c>
      <c r="G1031" s="26" t="n">
        <f aca="false">'Source - Inventory'!E1021</f>
        <v>80</v>
      </c>
      <c r="H1031" s="28" t="n">
        <f aca="false">'Source - Inventory'!O1021</f>
        <v>48.6</v>
      </c>
      <c r="I1031" s="28" t="n">
        <f aca="false">IF(D1031="OCCUPIED",ROUNDUP(H1031,0),"")</f>
        <v>49</v>
      </c>
      <c r="J1031" s="28" t="n">
        <f aca="false">IF(D1031="OCCUPIED",MAX(G1031,I1031),"")</f>
        <v>80</v>
      </c>
      <c r="K1031" s="28" t="n">
        <f aca="false">IF(D1031&lt;&gt;"OCCUPIED","",IF(C1031="COVERED",Covered_Rate,Open_Rate))</f>
        <v>7.55</v>
      </c>
      <c r="L1031" s="39" t="n">
        <f aca="false">IF(D1031="OCCUPIED",J1031*K1031,"")</f>
        <v>604</v>
      </c>
      <c r="M1031" s="26" t="n">
        <f aca="false">IF(D1031&lt;&gt;"OCCUPIED","",COUNTIFS('Source - Billing Aug26'!$E$5:$E$773,A1031,'Source - Billing Aug26'!$B$5:$B$773,Billing_Month,'Source - Billing Aug26'!$H$5:$H$773,"MONTHLY_MOORAGE"))</f>
        <v>0</v>
      </c>
      <c r="N1031" s="28" t="str">
        <f aca="false">IF(M1031=0,"",SUMIFS('Source - Billing Aug26'!$I$5:$I$773,'Source - Billing Aug26'!$E$5:$E$773,A1031,'Source - Billing Aug26'!$B$5:$B$773,Billing_Month,'Source - Billing Aug26'!$H$5:$H$773,"MONTHLY_MOORAGE"))</f>
        <v/>
      </c>
      <c r="O1031" s="28" t="str">
        <f aca="false">IF(M1031=0,"",SUMIFS('Source - Billing Aug26'!$L$5:$L$773,'Source - Billing Aug26'!$E$5:$E$773,A1031,'Source - Billing Aug26'!$B$5:$B$773,Billing_Month,'Source - Billing Aug26'!$H$5:$H$773,"MONTHLY_MOORAGE"))</f>
        <v/>
      </c>
      <c r="P1031" s="39" t="n">
        <f aca="false">IF(D1031&lt;&gt;"OCCUPIED","",SUMIFS('Source - Billing Aug26'!$M$5:$M$773,'Source - Billing Aug26'!$E$5:$E$773,A1031,'Source - Billing Aug26'!$B$5:$B$773,Billing_Month,'Source - Billing Aug26'!$H$5:$H$773,"MONTHLY_MOORAGE"))</f>
        <v>0</v>
      </c>
      <c r="Q1031" s="39" t="n">
        <f aca="false">IF(D1031&lt;&gt;"OCCUPIED","",P1031-L1031)</f>
        <v>-604</v>
      </c>
      <c r="R1031" s="26" t="str">
        <f aca="false">IF(D1031&lt;&gt;"OCCUPIED","OUT OF SCOPE",IF(M1031=0,"MISSING AUGUST BILL",IF(M1031&gt;1,"DUPLICATE BILL",IF(ABS(Q1031)&lt;0.01,"MATCH",IF(Q1031&gt;0,"OVERBILLED","UNDERBILLED")))))</f>
        <v>MISSING AUGUST BILL</v>
      </c>
      <c r="S1031" s="26" t="str">
        <f aca="false">IF(M1031=0,"",IFERROR(INDEX('Source - Billing Aug26'!$C$5:$C$773,MATCH(A1031,'Source - Billing Aug26'!$E$5:$E$773,0)),""))</f>
        <v/>
      </c>
    </row>
    <row r="1032" customFormat="false" ht="15" hidden="false" customHeight="true" outlineLevel="0" collapsed="false">
      <c r="A1032" s="26" t="str">
        <f aca="false">'Source - Inventory'!A1022</f>
        <v>SB-0224</v>
      </c>
      <c r="B1032" s="26" t="str">
        <f aca="false">'Source - Inventory'!B1022</f>
        <v>Salmonberry</v>
      </c>
      <c r="C1032" s="26" t="str">
        <f aca="false">'Source - Inventory'!G1022</f>
        <v>OPEN</v>
      </c>
      <c r="D1032" s="26" t="str">
        <f aca="false">'Source - Inventory'!J1022</f>
        <v>OCCUPIED</v>
      </c>
      <c r="E1032" s="26" t="str">
        <f aca="false">'Source - Inventory'!L1022</f>
        <v>WL-01960</v>
      </c>
      <c r="F1032" s="26" t="str">
        <f aca="false">'Source - Inventory'!M1022</f>
        <v>Sean Smith</v>
      </c>
      <c r="G1032" s="26" t="n">
        <f aca="false">'Source - Inventory'!E1022</f>
        <v>32</v>
      </c>
      <c r="H1032" s="28" t="n">
        <f aca="false">'Source - Inventory'!O1022</f>
        <v>30.9</v>
      </c>
      <c r="I1032" s="28" t="n">
        <f aca="false">IF(D1032="OCCUPIED",ROUNDUP(H1032,0),"")</f>
        <v>31</v>
      </c>
      <c r="J1032" s="28" t="n">
        <f aca="false">IF(D1032="OCCUPIED",MAX(G1032,I1032),"")</f>
        <v>32</v>
      </c>
      <c r="K1032" s="28" t="n">
        <f aca="false">IF(D1032&lt;&gt;"OCCUPIED","",IF(C1032="COVERED",Covered_Rate,Open_Rate))</f>
        <v>7.55</v>
      </c>
      <c r="L1032" s="39" t="n">
        <f aca="false">IF(D1032="OCCUPIED",J1032*K1032,"")</f>
        <v>241.6</v>
      </c>
      <c r="M1032" s="26" t="n">
        <f aca="false">IF(D1032&lt;&gt;"OCCUPIED","",COUNTIFS('Source - Billing Aug26'!$E$5:$E$773,A1032,'Source - Billing Aug26'!$B$5:$B$773,Billing_Month,'Source - Billing Aug26'!$H$5:$H$773,"MONTHLY_MOORAGE"))</f>
        <v>0</v>
      </c>
      <c r="N1032" s="28" t="str">
        <f aca="false">IF(M1032=0,"",SUMIFS('Source - Billing Aug26'!$I$5:$I$773,'Source - Billing Aug26'!$E$5:$E$773,A1032,'Source - Billing Aug26'!$B$5:$B$773,Billing_Month,'Source - Billing Aug26'!$H$5:$H$773,"MONTHLY_MOORAGE"))</f>
        <v/>
      </c>
      <c r="O1032" s="28" t="str">
        <f aca="false">IF(M1032=0,"",SUMIFS('Source - Billing Aug26'!$L$5:$L$773,'Source - Billing Aug26'!$E$5:$E$773,A1032,'Source - Billing Aug26'!$B$5:$B$773,Billing_Month,'Source - Billing Aug26'!$H$5:$H$773,"MONTHLY_MOORAGE"))</f>
        <v/>
      </c>
      <c r="P1032" s="39" t="n">
        <f aca="false">IF(D1032&lt;&gt;"OCCUPIED","",SUMIFS('Source - Billing Aug26'!$M$5:$M$773,'Source - Billing Aug26'!$E$5:$E$773,A1032,'Source - Billing Aug26'!$B$5:$B$773,Billing_Month,'Source - Billing Aug26'!$H$5:$H$773,"MONTHLY_MOORAGE"))</f>
        <v>0</v>
      </c>
      <c r="Q1032" s="39" t="n">
        <f aca="false">IF(D1032&lt;&gt;"OCCUPIED","",P1032-L1032)</f>
        <v>-241.6</v>
      </c>
      <c r="R1032" s="26" t="str">
        <f aca="false">IF(D1032&lt;&gt;"OCCUPIED","OUT OF SCOPE",IF(M1032=0,"MISSING AUGUST BILL",IF(M1032&gt;1,"DUPLICATE BILL",IF(ABS(Q1032)&lt;0.01,"MATCH",IF(Q1032&gt;0,"OVERBILLED","UNDERBILLED")))))</f>
        <v>MISSING AUGUST BILL</v>
      </c>
      <c r="S1032" s="26" t="str">
        <f aca="false">IF(M1032=0,"",IFERROR(INDEX('Source - Billing Aug26'!$C$5:$C$773,MATCH(A1032,'Source - Billing Aug26'!$E$5:$E$773,0)),""))</f>
        <v/>
      </c>
    </row>
    <row r="1033" customFormat="false" ht="15" hidden="false" customHeight="true" outlineLevel="0" collapsed="false">
      <c r="A1033" s="26" t="str">
        <f aca="false">'Source - Inventory'!A1023</f>
        <v>SB-0301</v>
      </c>
      <c r="B1033" s="26" t="str">
        <f aca="false">'Source - Inventory'!B1023</f>
        <v>Salmonberry</v>
      </c>
      <c r="C1033" s="26" t="str">
        <f aca="false">'Source - Inventory'!G1023</f>
        <v>OPEN</v>
      </c>
      <c r="D1033" s="26" t="str">
        <f aca="false">'Source - Inventory'!J1023</f>
        <v>OCCUPIED</v>
      </c>
      <c r="E1033" s="26" t="str">
        <f aca="false">'Source - Inventory'!L1023</f>
        <v>WL-03355</v>
      </c>
      <c r="F1033" s="26" t="str">
        <f aca="false">'Source - Inventory'!M1023</f>
        <v>Sarah King</v>
      </c>
      <c r="G1033" s="26" t="n">
        <f aca="false">'Source - Inventory'!E1023</f>
        <v>70</v>
      </c>
      <c r="H1033" s="28" t="n">
        <f aca="false">'Source - Inventory'!O1023</f>
        <v>57.4</v>
      </c>
      <c r="I1033" s="28" t="n">
        <f aca="false">IF(D1033="OCCUPIED",ROUNDUP(H1033,0),"")</f>
        <v>58</v>
      </c>
      <c r="J1033" s="28" t="n">
        <f aca="false">IF(D1033="OCCUPIED",MAX(G1033,I1033),"")</f>
        <v>70</v>
      </c>
      <c r="K1033" s="28" t="n">
        <f aca="false">IF(D1033&lt;&gt;"OCCUPIED","",IF(C1033="COVERED",Covered_Rate,Open_Rate))</f>
        <v>7.55</v>
      </c>
      <c r="L1033" s="39" t="n">
        <f aca="false">IF(D1033="OCCUPIED",J1033*K1033,"")</f>
        <v>528.5</v>
      </c>
      <c r="M1033" s="26" t="n">
        <f aca="false">IF(D1033&lt;&gt;"OCCUPIED","",COUNTIFS('Source - Billing Aug26'!$E$5:$E$773,A1033,'Source - Billing Aug26'!$B$5:$B$773,Billing_Month,'Source - Billing Aug26'!$H$5:$H$773,"MONTHLY_MOORAGE"))</f>
        <v>0</v>
      </c>
      <c r="N1033" s="28" t="str">
        <f aca="false">IF(M1033=0,"",SUMIFS('Source - Billing Aug26'!$I$5:$I$773,'Source - Billing Aug26'!$E$5:$E$773,A1033,'Source - Billing Aug26'!$B$5:$B$773,Billing_Month,'Source - Billing Aug26'!$H$5:$H$773,"MONTHLY_MOORAGE"))</f>
        <v/>
      </c>
      <c r="O1033" s="28" t="str">
        <f aca="false">IF(M1033=0,"",SUMIFS('Source - Billing Aug26'!$L$5:$L$773,'Source - Billing Aug26'!$E$5:$E$773,A1033,'Source - Billing Aug26'!$B$5:$B$773,Billing_Month,'Source - Billing Aug26'!$H$5:$H$773,"MONTHLY_MOORAGE"))</f>
        <v/>
      </c>
      <c r="P1033" s="39" t="n">
        <f aca="false">IF(D1033&lt;&gt;"OCCUPIED","",SUMIFS('Source - Billing Aug26'!$M$5:$M$773,'Source - Billing Aug26'!$E$5:$E$773,A1033,'Source - Billing Aug26'!$B$5:$B$773,Billing_Month,'Source - Billing Aug26'!$H$5:$H$773,"MONTHLY_MOORAGE"))</f>
        <v>0</v>
      </c>
      <c r="Q1033" s="39" t="n">
        <f aca="false">IF(D1033&lt;&gt;"OCCUPIED","",P1033-L1033)</f>
        <v>-528.5</v>
      </c>
      <c r="R1033" s="26" t="str">
        <f aca="false">IF(D1033&lt;&gt;"OCCUPIED","OUT OF SCOPE",IF(M1033=0,"MISSING AUGUST BILL",IF(M1033&gt;1,"DUPLICATE BILL",IF(ABS(Q1033)&lt;0.01,"MATCH",IF(Q1033&gt;0,"OVERBILLED","UNDERBILLED")))))</f>
        <v>MISSING AUGUST BILL</v>
      </c>
      <c r="S1033" s="26" t="str">
        <f aca="false">IF(M1033=0,"",IFERROR(INDEX('Source - Billing Aug26'!$C$5:$C$773,MATCH(A1033,'Source - Billing Aug26'!$E$5:$E$773,0)),""))</f>
        <v/>
      </c>
    </row>
    <row r="1034" customFormat="false" ht="15" hidden="false" customHeight="true" outlineLevel="0" collapsed="false">
      <c r="A1034" s="26" t="str">
        <f aca="false">'Source - Inventory'!A1024</f>
        <v>SB-0302</v>
      </c>
      <c r="B1034" s="26" t="str">
        <f aca="false">'Source - Inventory'!B1024</f>
        <v>Salmonberry</v>
      </c>
      <c r="C1034" s="26" t="str">
        <f aca="false">'Source - Inventory'!G1024</f>
        <v>OPEN</v>
      </c>
      <c r="D1034" s="26" t="str">
        <f aca="false">'Source - Inventory'!J1024</f>
        <v>OCCUPIED</v>
      </c>
      <c r="E1034" s="26" t="str">
        <f aca="false">'Source - Inventory'!L1024</f>
        <v>WL-01068</v>
      </c>
      <c r="F1034" s="26" t="str">
        <f aca="false">'Source - Inventory'!M1024</f>
        <v>Charles Thomas</v>
      </c>
      <c r="G1034" s="26" t="n">
        <f aca="false">'Source - Inventory'!E1024</f>
        <v>28</v>
      </c>
      <c r="H1034" s="28" t="n">
        <f aca="false">'Source - Inventory'!O1024</f>
        <v>20.7</v>
      </c>
      <c r="I1034" s="28" t="n">
        <f aca="false">IF(D1034="OCCUPIED",ROUNDUP(H1034,0),"")</f>
        <v>21</v>
      </c>
      <c r="J1034" s="28" t="n">
        <f aca="false">IF(D1034="OCCUPIED",MAX(G1034,I1034),"")</f>
        <v>28</v>
      </c>
      <c r="K1034" s="28" t="n">
        <f aca="false">IF(D1034&lt;&gt;"OCCUPIED","",IF(C1034="COVERED",Covered_Rate,Open_Rate))</f>
        <v>7.55</v>
      </c>
      <c r="L1034" s="39" t="n">
        <f aca="false">IF(D1034="OCCUPIED",J1034*K1034,"")</f>
        <v>211.4</v>
      </c>
      <c r="M1034" s="26" t="n">
        <f aca="false">IF(D1034&lt;&gt;"OCCUPIED","",COUNTIFS('Source - Billing Aug26'!$E$5:$E$773,A1034,'Source - Billing Aug26'!$B$5:$B$773,Billing_Month,'Source - Billing Aug26'!$H$5:$H$773,"MONTHLY_MOORAGE"))</f>
        <v>0</v>
      </c>
      <c r="N1034" s="28" t="str">
        <f aca="false">IF(M1034=0,"",SUMIFS('Source - Billing Aug26'!$I$5:$I$773,'Source - Billing Aug26'!$E$5:$E$773,A1034,'Source - Billing Aug26'!$B$5:$B$773,Billing_Month,'Source - Billing Aug26'!$H$5:$H$773,"MONTHLY_MOORAGE"))</f>
        <v/>
      </c>
      <c r="O1034" s="28" t="str">
        <f aca="false">IF(M1034=0,"",SUMIFS('Source - Billing Aug26'!$L$5:$L$773,'Source - Billing Aug26'!$E$5:$E$773,A1034,'Source - Billing Aug26'!$B$5:$B$773,Billing_Month,'Source - Billing Aug26'!$H$5:$H$773,"MONTHLY_MOORAGE"))</f>
        <v/>
      </c>
      <c r="P1034" s="39" t="n">
        <f aca="false">IF(D1034&lt;&gt;"OCCUPIED","",SUMIFS('Source - Billing Aug26'!$M$5:$M$773,'Source - Billing Aug26'!$E$5:$E$773,A1034,'Source - Billing Aug26'!$B$5:$B$773,Billing_Month,'Source - Billing Aug26'!$H$5:$H$773,"MONTHLY_MOORAGE"))</f>
        <v>0</v>
      </c>
      <c r="Q1034" s="39" t="n">
        <f aca="false">IF(D1034&lt;&gt;"OCCUPIED","",P1034-L1034)</f>
        <v>-211.4</v>
      </c>
      <c r="R1034" s="26" t="str">
        <f aca="false">IF(D1034&lt;&gt;"OCCUPIED","OUT OF SCOPE",IF(M1034=0,"MISSING AUGUST BILL",IF(M1034&gt;1,"DUPLICATE BILL",IF(ABS(Q1034)&lt;0.01,"MATCH",IF(Q1034&gt;0,"OVERBILLED","UNDERBILLED")))))</f>
        <v>MISSING AUGUST BILL</v>
      </c>
      <c r="S1034" s="26" t="str">
        <f aca="false">IF(M1034=0,"",IFERROR(INDEX('Source - Billing Aug26'!$C$5:$C$773,MATCH(A1034,'Source - Billing Aug26'!$E$5:$E$773,0)),""))</f>
        <v/>
      </c>
    </row>
    <row r="1035" customFormat="false" ht="15" hidden="false" customHeight="true" outlineLevel="0" collapsed="false">
      <c r="A1035" s="26" t="str">
        <f aca="false">'Source - Inventory'!A1025</f>
        <v>SB-0303</v>
      </c>
      <c r="B1035" s="26" t="str">
        <f aca="false">'Source - Inventory'!B1025</f>
        <v>Salmonberry</v>
      </c>
      <c r="C1035" s="26" t="str">
        <f aca="false">'Source - Inventory'!G1025</f>
        <v>OPEN</v>
      </c>
      <c r="D1035" s="26" t="str">
        <f aca="false">'Source - Inventory'!J1025</f>
        <v>OCCUPIED</v>
      </c>
      <c r="E1035" s="26" t="str">
        <f aca="false">'Source - Inventory'!L1025</f>
        <v>WL-03829</v>
      </c>
      <c r="F1035" s="26" t="str">
        <f aca="false">'Source - Inventory'!M1025</f>
        <v>Ana Christian</v>
      </c>
      <c r="G1035" s="26" t="n">
        <f aca="false">'Source - Inventory'!E1025</f>
        <v>24</v>
      </c>
      <c r="H1035" s="28" t="n">
        <f aca="false">'Source - Inventory'!O1025</f>
        <v>30</v>
      </c>
      <c r="I1035" s="28" t="n">
        <f aca="false">IF(D1035="OCCUPIED",ROUNDUP(H1035,0),"")</f>
        <v>30</v>
      </c>
      <c r="J1035" s="28" t="n">
        <f aca="false">IF(D1035="OCCUPIED",MAX(G1035,I1035),"")</f>
        <v>30</v>
      </c>
      <c r="K1035" s="28" t="n">
        <f aca="false">IF(D1035&lt;&gt;"OCCUPIED","",IF(C1035="COVERED",Covered_Rate,Open_Rate))</f>
        <v>7.55</v>
      </c>
      <c r="L1035" s="39" t="n">
        <f aca="false">IF(D1035="OCCUPIED",J1035*K1035,"")</f>
        <v>226.5</v>
      </c>
      <c r="M1035" s="26" t="n">
        <f aca="false">IF(D1035&lt;&gt;"OCCUPIED","",COUNTIFS('Source - Billing Aug26'!$E$5:$E$773,A1035,'Source - Billing Aug26'!$B$5:$B$773,Billing_Month,'Source - Billing Aug26'!$H$5:$H$773,"MONTHLY_MOORAGE"))</f>
        <v>0</v>
      </c>
      <c r="N1035" s="28" t="str">
        <f aca="false">IF(M1035=0,"",SUMIFS('Source - Billing Aug26'!$I$5:$I$773,'Source - Billing Aug26'!$E$5:$E$773,A1035,'Source - Billing Aug26'!$B$5:$B$773,Billing_Month,'Source - Billing Aug26'!$H$5:$H$773,"MONTHLY_MOORAGE"))</f>
        <v/>
      </c>
      <c r="O1035" s="28" t="str">
        <f aca="false">IF(M1035=0,"",SUMIFS('Source - Billing Aug26'!$L$5:$L$773,'Source - Billing Aug26'!$E$5:$E$773,A1035,'Source - Billing Aug26'!$B$5:$B$773,Billing_Month,'Source - Billing Aug26'!$H$5:$H$773,"MONTHLY_MOORAGE"))</f>
        <v/>
      </c>
      <c r="P1035" s="39" t="n">
        <f aca="false">IF(D1035&lt;&gt;"OCCUPIED","",SUMIFS('Source - Billing Aug26'!$M$5:$M$773,'Source - Billing Aug26'!$E$5:$E$773,A1035,'Source - Billing Aug26'!$B$5:$B$773,Billing_Month,'Source - Billing Aug26'!$H$5:$H$773,"MONTHLY_MOORAGE"))</f>
        <v>0</v>
      </c>
      <c r="Q1035" s="39" t="n">
        <f aca="false">IF(D1035&lt;&gt;"OCCUPIED","",P1035-L1035)</f>
        <v>-226.5</v>
      </c>
      <c r="R1035" s="26" t="str">
        <f aca="false">IF(D1035&lt;&gt;"OCCUPIED","OUT OF SCOPE",IF(M1035=0,"MISSING AUGUST BILL",IF(M1035&gt;1,"DUPLICATE BILL",IF(ABS(Q1035)&lt;0.01,"MATCH",IF(Q1035&gt;0,"OVERBILLED","UNDERBILLED")))))</f>
        <v>MISSING AUGUST BILL</v>
      </c>
      <c r="S1035" s="26" t="str">
        <f aca="false">IF(M1035=0,"",IFERROR(INDEX('Source - Billing Aug26'!$C$5:$C$773,MATCH(A1035,'Source - Billing Aug26'!$E$5:$E$773,0)),""))</f>
        <v/>
      </c>
    </row>
    <row r="1036" customFormat="false" ht="15" hidden="false" customHeight="true" outlineLevel="0" collapsed="false">
      <c r="A1036" s="26" t="str">
        <f aca="false">'Source - Inventory'!A1026</f>
        <v>SB-0304</v>
      </c>
      <c r="B1036" s="26" t="str">
        <f aca="false">'Source - Inventory'!B1026</f>
        <v>Salmonberry</v>
      </c>
      <c r="C1036" s="26" t="str">
        <f aca="false">'Source - Inventory'!G1026</f>
        <v>OPEN</v>
      </c>
      <c r="D1036" s="26" t="str">
        <f aca="false">'Source - Inventory'!J1026</f>
        <v>OCCUPIED</v>
      </c>
      <c r="E1036" s="26" t="str">
        <f aca="false">'Source - Inventory'!L1026</f>
        <v>WL-03729</v>
      </c>
      <c r="F1036" s="26" t="str">
        <f aca="false">'Source - Inventory'!M1026</f>
        <v>Sara Jackson</v>
      </c>
      <c r="G1036" s="26" t="n">
        <f aca="false">'Source - Inventory'!E1026</f>
        <v>24</v>
      </c>
      <c r="H1036" s="28" t="n">
        <f aca="false">'Source - Inventory'!O1026</f>
        <v>58.1</v>
      </c>
      <c r="I1036" s="28" t="n">
        <f aca="false">IF(D1036="OCCUPIED",ROUNDUP(H1036,0),"")</f>
        <v>59</v>
      </c>
      <c r="J1036" s="28" t="n">
        <f aca="false">IF(D1036="OCCUPIED",MAX(G1036,I1036),"")</f>
        <v>59</v>
      </c>
      <c r="K1036" s="28" t="n">
        <f aca="false">IF(D1036&lt;&gt;"OCCUPIED","",IF(C1036="COVERED",Covered_Rate,Open_Rate))</f>
        <v>7.55</v>
      </c>
      <c r="L1036" s="39" t="n">
        <f aca="false">IF(D1036="OCCUPIED",J1036*K1036,"")</f>
        <v>445.45</v>
      </c>
      <c r="M1036" s="26" t="n">
        <f aca="false">IF(D1036&lt;&gt;"OCCUPIED","",COUNTIFS('Source - Billing Aug26'!$E$5:$E$773,A1036,'Source - Billing Aug26'!$B$5:$B$773,Billing_Month,'Source - Billing Aug26'!$H$5:$H$773,"MONTHLY_MOORAGE"))</f>
        <v>0</v>
      </c>
      <c r="N1036" s="28" t="str">
        <f aca="false">IF(M1036=0,"",SUMIFS('Source - Billing Aug26'!$I$5:$I$773,'Source - Billing Aug26'!$E$5:$E$773,A1036,'Source - Billing Aug26'!$B$5:$B$773,Billing_Month,'Source - Billing Aug26'!$H$5:$H$773,"MONTHLY_MOORAGE"))</f>
        <v/>
      </c>
      <c r="O1036" s="28" t="str">
        <f aca="false">IF(M1036=0,"",SUMIFS('Source - Billing Aug26'!$L$5:$L$773,'Source - Billing Aug26'!$E$5:$E$773,A1036,'Source - Billing Aug26'!$B$5:$B$773,Billing_Month,'Source - Billing Aug26'!$H$5:$H$773,"MONTHLY_MOORAGE"))</f>
        <v/>
      </c>
      <c r="P1036" s="39" t="n">
        <f aca="false">IF(D1036&lt;&gt;"OCCUPIED","",SUMIFS('Source - Billing Aug26'!$M$5:$M$773,'Source - Billing Aug26'!$E$5:$E$773,A1036,'Source - Billing Aug26'!$B$5:$B$773,Billing_Month,'Source - Billing Aug26'!$H$5:$H$773,"MONTHLY_MOORAGE"))</f>
        <v>0</v>
      </c>
      <c r="Q1036" s="39" t="n">
        <f aca="false">IF(D1036&lt;&gt;"OCCUPIED","",P1036-L1036)</f>
        <v>-445.45</v>
      </c>
      <c r="R1036" s="26" t="str">
        <f aca="false">IF(D1036&lt;&gt;"OCCUPIED","OUT OF SCOPE",IF(M1036=0,"MISSING AUGUST BILL",IF(M1036&gt;1,"DUPLICATE BILL",IF(ABS(Q1036)&lt;0.01,"MATCH",IF(Q1036&gt;0,"OVERBILLED","UNDERBILLED")))))</f>
        <v>MISSING AUGUST BILL</v>
      </c>
      <c r="S1036" s="26" t="str">
        <f aca="false">IF(M1036=0,"",IFERROR(INDEX('Source - Billing Aug26'!$C$5:$C$773,MATCH(A1036,'Source - Billing Aug26'!$E$5:$E$773,0)),""))</f>
        <v/>
      </c>
    </row>
    <row r="1037" customFormat="false" ht="15" hidden="false" customHeight="true" outlineLevel="0" collapsed="false">
      <c r="A1037" s="26" t="str">
        <f aca="false">'Source - Inventory'!A1027</f>
        <v>SB-0305</v>
      </c>
      <c r="B1037" s="26" t="str">
        <f aca="false">'Source - Inventory'!B1027</f>
        <v>Salmonberry</v>
      </c>
      <c r="C1037" s="26" t="str">
        <f aca="false">'Source - Inventory'!G1027</f>
        <v>OPEN</v>
      </c>
      <c r="D1037" s="26" t="str">
        <f aca="false">'Source - Inventory'!J1027</f>
        <v>OCCUPIED</v>
      </c>
      <c r="E1037" s="26" t="str">
        <f aca="false">'Source - Inventory'!L1027</f>
        <v>WL-03660</v>
      </c>
      <c r="F1037" s="26" t="str">
        <f aca="false">'Source - Inventory'!M1027</f>
        <v>David Sutton</v>
      </c>
      <c r="G1037" s="26" t="n">
        <f aca="false">'Source - Inventory'!E1027</f>
        <v>70</v>
      </c>
      <c r="H1037" s="28" t="n">
        <f aca="false">'Source - Inventory'!O1027</f>
        <v>58.3</v>
      </c>
      <c r="I1037" s="28" t="n">
        <f aca="false">IF(D1037="OCCUPIED",ROUNDUP(H1037,0),"")</f>
        <v>59</v>
      </c>
      <c r="J1037" s="28" t="n">
        <f aca="false">IF(D1037="OCCUPIED",MAX(G1037,I1037),"")</f>
        <v>70</v>
      </c>
      <c r="K1037" s="28" t="n">
        <f aca="false">IF(D1037&lt;&gt;"OCCUPIED","",IF(C1037="COVERED",Covered_Rate,Open_Rate))</f>
        <v>7.55</v>
      </c>
      <c r="L1037" s="39" t="n">
        <f aca="false">IF(D1037="OCCUPIED",J1037*K1037,"")</f>
        <v>528.5</v>
      </c>
      <c r="M1037" s="26" t="n">
        <f aca="false">IF(D1037&lt;&gt;"OCCUPIED","",COUNTIFS('Source - Billing Aug26'!$E$5:$E$773,A1037,'Source - Billing Aug26'!$B$5:$B$773,Billing_Month,'Source - Billing Aug26'!$H$5:$H$773,"MONTHLY_MOORAGE"))</f>
        <v>0</v>
      </c>
      <c r="N1037" s="28" t="str">
        <f aca="false">IF(M1037=0,"",SUMIFS('Source - Billing Aug26'!$I$5:$I$773,'Source - Billing Aug26'!$E$5:$E$773,A1037,'Source - Billing Aug26'!$B$5:$B$773,Billing_Month,'Source - Billing Aug26'!$H$5:$H$773,"MONTHLY_MOORAGE"))</f>
        <v/>
      </c>
      <c r="O1037" s="28" t="str">
        <f aca="false">IF(M1037=0,"",SUMIFS('Source - Billing Aug26'!$L$5:$L$773,'Source - Billing Aug26'!$E$5:$E$773,A1037,'Source - Billing Aug26'!$B$5:$B$773,Billing_Month,'Source - Billing Aug26'!$H$5:$H$773,"MONTHLY_MOORAGE"))</f>
        <v/>
      </c>
      <c r="P1037" s="39" t="n">
        <f aca="false">IF(D1037&lt;&gt;"OCCUPIED","",SUMIFS('Source - Billing Aug26'!$M$5:$M$773,'Source - Billing Aug26'!$E$5:$E$773,A1037,'Source - Billing Aug26'!$B$5:$B$773,Billing_Month,'Source - Billing Aug26'!$H$5:$H$773,"MONTHLY_MOORAGE"))</f>
        <v>0</v>
      </c>
      <c r="Q1037" s="39" t="n">
        <f aca="false">IF(D1037&lt;&gt;"OCCUPIED","",P1037-L1037)</f>
        <v>-528.5</v>
      </c>
      <c r="R1037" s="26" t="str">
        <f aca="false">IF(D1037&lt;&gt;"OCCUPIED","OUT OF SCOPE",IF(M1037=0,"MISSING AUGUST BILL",IF(M1037&gt;1,"DUPLICATE BILL",IF(ABS(Q1037)&lt;0.01,"MATCH",IF(Q1037&gt;0,"OVERBILLED","UNDERBILLED")))))</f>
        <v>MISSING AUGUST BILL</v>
      </c>
      <c r="S1037" s="26" t="str">
        <f aca="false">IF(M1037=0,"",IFERROR(INDEX('Source - Billing Aug26'!$C$5:$C$773,MATCH(A1037,'Source - Billing Aug26'!$E$5:$E$773,0)),""))</f>
        <v/>
      </c>
    </row>
    <row r="1038" customFormat="false" ht="15" hidden="false" customHeight="true" outlineLevel="0" collapsed="false">
      <c r="A1038" s="26" t="str">
        <f aca="false">'Source - Inventory'!A1028</f>
        <v>SB-0306</v>
      </c>
      <c r="B1038" s="26" t="str">
        <f aca="false">'Source - Inventory'!B1028</f>
        <v>Salmonberry</v>
      </c>
      <c r="C1038" s="26" t="str">
        <f aca="false">'Source - Inventory'!G1028</f>
        <v>OPEN</v>
      </c>
      <c r="D1038" s="26" t="str">
        <f aca="false">'Source - Inventory'!J1028</f>
        <v>OCCUPIED</v>
      </c>
      <c r="E1038" s="26" t="str">
        <f aca="false">'Source - Inventory'!L1028</f>
        <v>WL-03658</v>
      </c>
      <c r="F1038" s="26" t="str">
        <f aca="false">'Source - Inventory'!M1028</f>
        <v>William Washington</v>
      </c>
      <c r="G1038" s="26" t="n">
        <f aca="false">'Source - Inventory'!E1028</f>
        <v>70</v>
      </c>
      <c r="H1038" s="28" t="n">
        <f aca="false">'Source - Inventory'!O1028</f>
        <v>35.4</v>
      </c>
      <c r="I1038" s="28" t="n">
        <f aca="false">IF(D1038="OCCUPIED",ROUNDUP(H1038,0),"")</f>
        <v>36</v>
      </c>
      <c r="J1038" s="28" t="n">
        <f aca="false">IF(D1038="OCCUPIED",MAX(G1038,I1038),"")</f>
        <v>70</v>
      </c>
      <c r="K1038" s="28" t="n">
        <f aca="false">IF(D1038&lt;&gt;"OCCUPIED","",IF(C1038="COVERED",Covered_Rate,Open_Rate))</f>
        <v>7.55</v>
      </c>
      <c r="L1038" s="39" t="n">
        <f aca="false">IF(D1038="OCCUPIED",J1038*K1038,"")</f>
        <v>528.5</v>
      </c>
      <c r="M1038" s="26" t="n">
        <f aca="false">IF(D1038&lt;&gt;"OCCUPIED","",COUNTIFS('Source - Billing Aug26'!$E$5:$E$773,A1038,'Source - Billing Aug26'!$B$5:$B$773,Billing_Month,'Source - Billing Aug26'!$H$5:$H$773,"MONTHLY_MOORAGE"))</f>
        <v>0</v>
      </c>
      <c r="N1038" s="28" t="str">
        <f aca="false">IF(M1038=0,"",SUMIFS('Source - Billing Aug26'!$I$5:$I$773,'Source - Billing Aug26'!$E$5:$E$773,A1038,'Source - Billing Aug26'!$B$5:$B$773,Billing_Month,'Source - Billing Aug26'!$H$5:$H$773,"MONTHLY_MOORAGE"))</f>
        <v/>
      </c>
      <c r="O1038" s="28" t="str">
        <f aca="false">IF(M1038=0,"",SUMIFS('Source - Billing Aug26'!$L$5:$L$773,'Source - Billing Aug26'!$E$5:$E$773,A1038,'Source - Billing Aug26'!$B$5:$B$773,Billing_Month,'Source - Billing Aug26'!$H$5:$H$773,"MONTHLY_MOORAGE"))</f>
        <v/>
      </c>
      <c r="P1038" s="39" t="n">
        <f aca="false">IF(D1038&lt;&gt;"OCCUPIED","",SUMIFS('Source - Billing Aug26'!$M$5:$M$773,'Source - Billing Aug26'!$E$5:$E$773,A1038,'Source - Billing Aug26'!$B$5:$B$773,Billing_Month,'Source - Billing Aug26'!$H$5:$H$773,"MONTHLY_MOORAGE"))</f>
        <v>0</v>
      </c>
      <c r="Q1038" s="39" t="n">
        <f aca="false">IF(D1038&lt;&gt;"OCCUPIED","",P1038-L1038)</f>
        <v>-528.5</v>
      </c>
      <c r="R1038" s="26" t="str">
        <f aca="false">IF(D1038&lt;&gt;"OCCUPIED","OUT OF SCOPE",IF(M1038=0,"MISSING AUGUST BILL",IF(M1038&gt;1,"DUPLICATE BILL",IF(ABS(Q1038)&lt;0.01,"MATCH",IF(Q1038&gt;0,"OVERBILLED","UNDERBILLED")))))</f>
        <v>MISSING AUGUST BILL</v>
      </c>
      <c r="S1038" s="26" t="str">
        <f aca="false">IF(M1038=0,"",IFERROR(INDEX('Source - Billing Aug26'!$C$5:$C$773,MATCH(A1038,'Source - Billing Aug26'!$E$5:$E$773,0)),""))</f>
        <v/>
      </c>
    </row>
    <row r="1039" customFormat="false" ht="15" hidden="false" customHeight="true" outlineLevel="0" collapsed="false">
      <c r="A1039" s="26" t="str">
        <f aca="false">'Source - Inventory'!A1029</f>
        <v>SB-0307</v>
      </c>
      <c r="B1039" s="26" t="str">
        <f aca="false">'Source - Inventory'!B1029</f>
        <v>Salmonberry</v>
      </c>
      <c r="C1039" s="26" t="str">
        <f aca="false">'Source - Inventory'!G1029</f>
        <v>OPEN</v>
      </c>
      <c r="D1039" s="26" t="str">
        <f aca="false">'Source - Inventory'!J1029</f>
        <v>OCCUPIED</v>
      </c>
      <c r="E1039" s="26" t="str">
        <f aca="false">'Source - Inventory'!L1029</f>
        <v>WL-02216</v>
      </c>
      <c r="F1039" s="26" t="str">
        <f aca="false">'Source - Inventory'!M1029</f>
        <v>Michael Diaz</v>
      </c>
      <c r="G1039" s="26" t="n">
        <f aca="false">'Source - Inventory'!E1029</f>
        <v>32</v>
      </c>
      <c r="H1039" s="28" t="n">
        <f aca="false">'Source - Inventory'!O1029</f>
        <v>60.3</v>
      </c>
      <c r="I1039" s="28" t="n">
        <f aca="false">IF(D1039="OCCUPIED",ROUNDUP(H1039,0),"")</f>
        <v>61</v>
      </c>
      <c r="J1039" s="28" t="n">
        <f aca="false">IF(D1039="OCCUPIED",MAX(G1039,I1039),"")</f>
        <v>61</v>
      </c>
      <c r="K1039" s="28" t="n">
        <f aca="false">IF(D1039&lt;&gt;"OCCUPIED","",IF(C1039="COVERED",Covered_Rate,Open_Rate))</f>
        <v>7.55</v>
      </c>
      <c r="L1039" s="39" t="n">
        <f aca="false">IF(D1039="OCCUPIED",J1039*K1039,"")</f>
        <v>460.55</v>
      </c>
      <c r="M1039" s="26" t="n">
        <f aca="false">IF(D1039&lt;&gt;"OCCUPIED","",COUNTIFS('Source - Billing Aug26'!$E$5:$E$773,A1039,'Source - Billing Aug26'!$B$5:$B$773,Billing_Month,'Source - Billing Aug26'!$H$5:$H$773,"MONTHLY_MOORAGE"))</f>
        <v>0</v>
      </c>
      <c r="N1039" s="28" t="str">
        <f aca="false">IF(M1039=0,"",SUMIFS('Source - Billing Aug26'!$I$5:$I$773,'Source - Billing Aug26'!$E$5:$E$773,A1039,'Source - Billing Aug26'!$B$5:$B$773,Billing_Month,'Source - Billing Aug26'!$H$5:$H$773,"MONTHLY_MOORAGE"))</f>
        <v/>
      </c>
      <c r="O1039" s="28" t="str">
        <f aca="false">IF(M1039=0,"",SUMIFS('Source - Billing Aug26'!$L$5:$L$773,'Source - Billing Aug26'!$E$5:$E$773,A1039,'Source - Billing Aug26'!$B$5:$B$773,Billing_Month,'Source - Billing Aug26'!$H$5:$H$773,"MONTHLY_MOORAGE"))</f>
        <v/>
      </c>
      <c r="P1039" s="39" t="n">
        <f aca="false">IF(D1039&lt;&gt;"OCCUPIED","",SUMIFS('Source - Billing Aug26'!$M$5:$M$773,'Source - Billing Aug26'!$E$5:$E$773,A1039,'Source - Billing Aug26'!$B$5:$B$773,Billing_Month,'Source - Billing Aug26'!$H$5:$H$773,"MONTHLY_MOORAGE"))</f>
        <v>0</v>
      </c>
      <c r="Q1039" s="39" t="n">
        <f aca="false">IF(D1039&lt;&gt;"OCCUPIED","",P1039-L1039)</f>
        <v>-460.55</v>
      </c>
      <c r="R1039" s="26" t="str">
        <f aca="false">IF(D1039&lt;&gt;"OCCUPIED","OUT OF SCOPE",IF(M1039=0,"MISSING AUGUST BILL",IF(M1039&gt;1,"DUPLICATE BILL",IF(ABS(Q1039)&lt;0.01,"MATCH",IF(Q1039&gt;0,"OVERBILLED","UNDERBILLED")))))</f>
        <v>MISSING AUGUST BILL</v>
      </c>
      <c r="S1039" s="26" t="str">
        <f aca="false">IF(M1039=0,"",IFERROR(INDEX('Source - Billing Aug26'!$C$5:$C$773,MATCH(A1039,'Source - Billing Aug26'!$E$5:$E$773,0)),""))</f>
        <v/>
      </c>
    </row>
    <row r="1040" customFormat="false" ht="15" hidden="false" customHeight="true" outlineLevel="0" collapsed="false">
      <c r="A1040" s="26" t="str">
        <f aca="false">'Source - Inventory'!A1030</f>
        <v>SB-0308</v>
      </c>
      <c r="B1040" s="26" t="str">
        <f aca="false">'Source - Inventory'!B1030</f>
        <v>Salmonberry</v>
      </c>
      <c r="C1040" s="26" t="str">
        <f aca="false">'Source - Inventory'!G1030</f>
        <v>OPEN</v>
      </c>
      <c r="D1040" s="26" t="str">
        <f aca="false">'Source - Inventory'!J1030</f>
        <v>OCCUPIED</v>
      </c>
      <c r="E1040" s="26" t="str">
        <f aca="false">'Source - Inventory'!L1030</f>
        <v>WL-02849</v>
      </c>
      <c r="F1040" s="26" t="str">
        <f aca="false">'Source - Inventory'!M1030</f>
        <v>Peter Johnson</v>
      </c>
      <c r="G1040" s="26" t="n">
        <f aca="false">'Source - Inventory'!E1030</f>
        <v>50</v>
      </c>
      <c r="H1040" s="28" t="n">
        <f aca="false">'Source - Inventory'!O1030</f>
        <v>20.9</v>
      </c>
      <c r="I1040" s="28" t="n">
        <f aca="false">IF(D1040="OCCUPIED",ROUNDUP(H1040,0),"")</f>
        <v>21</v>
      </c>
      <c r="J1040" s="28" t="n">
        <f aca="false">IF(D1040="OCCUPIED",MAX(G1040,I1040),"")</f>
        <v>50</v>
      </c>
      <c r="K1040" s="28" t="n">
        <f aca="false">IF(D1040&lt;&gt;"OCCUPIED","",IF(C1040="COVERED",Covered_Rate,Open_Rate))</f>
        <v>7.55</v>
      </c>
      <c r="L1040" s="39" t="n">
        <f aca="false">IF(D1040="OCCUPIED",J1040*K1040,"")</f>
        <v>377.5</v>
      </c>
      <c r="M1040" s="26" t="n">
        <f aca="false">IF(D1040&lt;&gt;"OCCUPIED","",COUNTIFS('Source - Billing Aug26'!$E$5:$E$773,A1040,'Source - Billing Aug26'!$B$5:$B$773,Billing_Month,'Source - Billing Aug26'!$H$5:$H$773,"MONTHLY_MOORAGE"))</f>
        <v>0</v>
      </c>
      <c r="N1040" s="28" t="str">
        <f aca="false">IF(M1040=0,"",SUMIFS('Source - Billing Aug26'!$I$5:$I$773,'Source - Billing Aug26'!$E$5:$E$773,A1040,'Source - Billing Aug26'!$B$5:$B$773,Billing_Month,'Source - Billing Aug26'!$H$5:$H$773,"MONTHLY_MOORAGE"))</f>
        <v/>
      </c>
      <c r="O1040" s="28" t="str">
        <f aca="false">IF(M1040=0,"",SUMIFS('Source - Billing Aug26'!$L$5:$L$773,'Source - Billing Aug26'!$E$5:$E$773,A1040,'Source - Billing Aug26'!$B$5:$B$773,Billing_Month,'Source - Billing Aug26'!$H$5:$H$773,"MONTHLY_MOORAGE"))</f>
        <v/>
      </c>
      <c r="P1040" s="39" t="n">
        <f aca="false">IF(D1040&lt;&gt;"OCCUPIED","",SUMIFS('Source - Billing Aug26'!$M$5:$M$773,'Source - Billing Aug26'!$E$5:$E$773,A1040,'Source - Billing Aug26'!$B$5:$B$773,Billing_Month,'Source - Billing Aug26'!$H$5:$H$773,"MONTHLY_MOORAGE"))</f>
        <v>0</v>
      </c>
      <c r="Q1040" s="39" t="n">
        <f aca="false">IF(D1040&lt;&gt;"OCCUPIED","",P1040-L1040)</f>
        <v>-377.5</v>
      </c>
      <c r="R1040" s="26" t="str">
        <f aca="false">IF(D1040&lt;&gt;"OCCUPIED","OUT OF SCOPE",IF(M1040=0,"MISSING AUGUST BILL",IF(M1040&gt;1,"DUPLICATE BILL",IF(ABS(Q1040)&lt;0.01,"MATCH",IF(Q1040&gt;0,"OVERBILLED","UNDERBILLED")))))</f>
        <v>MISSING AUGUST BILL</v>
      </c>
      <c r="S1040" s="26" t="str">
        <f aca="false">IF(M1040=0,"",IFERROR(INDEX('Source - Billing Aug26'!$C$5:$C$773,MATCH(A1040,'Source - Billing Aug26'!$E$5:$E$773,0)),""))</f>
        <v/>
      </c>
    </row>
    <row r="1041" customFormat="false" ht="15" hidden="false" customHeight="true" outlineLevel="0" collapsed="false">
      <c r="A1041" s="26" t="str">
        <f aca="false">'Source - Inventory'!A1031</f>
        <v>SB-0309</v>
      </c>
      <c r="B1041" s="26" t="str">
        <f aca="false">'Source - Inventory'!B1031</f>
        <v>Salmonberry</v>
      </c>
      <c r="C1041" s="26" t="str">
        <f aca="false">'Source - Inventory'!G1031</f>
        <v>OPEN</v>
      </c>
      <c r="D1041" s="26" t="str">
        <f aca="false">'Source - Inventory'!J1031</f>
        <v>OCCUPIED</v>
      </c>
      <c r="E1041" s="26" t="str">
        <f aca="false">'Source - Inventory'!L1031</f>
        <v>WL-03557</v>
      </c>
      <c r="F1041" s="26" t="str">
        <f aca="false">'Source - Inventory'!M1031</f>
        <v>Tiffany Smith</v>
      </c>
      <c r="G1041" s="26" t="n">
        <f aca="false">'Source - Inventory'!E1031</f>
        <v>40</v>
      </c>
      <c r="H1041" s="28" t="n">
        <f aca="false">'Source - Inventory'!O1031</f>
        <v>26.6</v>
      </c>
      <c r="I1041" s="28" t="n">
        <f aca="false">IF(D1041="OCCUPIED",ROUNDUP(H1041,0),"")</f>
        <v>27</v>
      </c>
      <c r="J1041" s="28" t="n">
        <f aca="false">IF(D1041="OCCUPIED",MAX(G1041,I1041),"")</f>
        <v>40</v>
      </c>
      <c r="K1041" s="28" t="n">
        <f aca="false">IF(D1041&lt;&gt;"OCCUPIED","",IF(C1041="COVERED",Covered_Rate,Open_Rate))</f>
        <v>7.55</v>
      </c>
      <c r="L1041" s="39" t="n">
        <f aca="false">IF(D1041="OCCUPIED",J1041*K1041,"")</f>
        <v>302</v>
      </c>
      <c r="M1041" s="26" t="n">
        <f aca="false">IF(D1041&lt;&gt;"OCCUPIED","",COUNTIFS('Source - Billing Aug26'!$E$5:$E$773,A1041,'Source - Billing Aug26'!$B$5:$B$773,Billing_Month,'Source - Billing Aug26'!$H$5:$H$773,"MONTHLY_MOORAGE"))</f>
        <v>0</v>
      </c>
      <c r="N1041" s="28" t="str">
        <f aca="false">IF(M1041=0,"",SUMIFS('Source - Billing Aug26'!$I$5:$I$773,'Source - Billing Aug26'!$E$5:$E$773,A1041,'Source - Billing Aug26'!$B$5:$B$773,Billing_Month,'Source - Billing Aug26'!$H$5:$H$773,"MONTHLY_MOORAGE"))</f>
        <v/>
      </c>
      <c r="O1041" s="28" t="str">
        <f aca="false">IF(M1041=0,"",SUMIFS('Source - Billing Aug26'!$L$5:$L$773,'Source - Billing Aug26'!$E$5:$E$773,A1041,'Source - Billing Aug26'!$B$5:$B$773,Billing_Month,'Source - Billing Aug26'!$H$5:$H$773,"MONTHLY_MOORAGE"))</f>
        <v/>
      </c>
      <c r="P1041" s="39" t="n">
        <f aca="false">IF(D1041&lt;&gt;"OCCUPIED","",SUMIFS('Source - Billing Aug26'!$M$5:$M$773,'Source - Billing Aug26'!$E$5:$E$773,A1041,'Source - Billing Aug26'!$B$5:$B$773,Billing_Month,'Source - Billing Aug26'!$H$5:$H$773,"MONTHLY_MOORAGE"))</f>
        <v>0</v>
      </c>
      <c r="Q1041" s="39" t="n">
        <f aca="false">IF(D1041&lt;&gt;"OCCUPIED","",P1041-L1041)</f>
        <v>-302</v>
      </c>
      <c r="R1041" s="26" t="str">
        <f aca="false">IF(D1041&lt;&gt;"OCCUPIED","OUT OF SCOPE",IF(M1041=0,"MISSING AUGUST BILL",IF(M1041&gt;1,"DUPLICATE BILL",IF(ABS(Q1041)&lt;0.01,"MATCH",IF(Q1041&gt;0,"OVERBILLED","UNDERBILLED")))))</f>
        <v>MISSING AUGUST BILL</v>
      </c>
      <c r="S1041" s="26" t="str">
        <f aca="false">IF(M1041=0,"",IFERROR(INDEX('Source - Billing Aug26'!$C$5:$C$773,MATCH(A1041,'Source - Billing Aug26'!$E$5:$E$773,0)),""))</f>
        <v/>
      </c>
    </row>
    <row r="1042" customFormat="false" ht="15" hidden="false" customHeight="true" outlineLevel="0" collapsed="false">
      <c r="A1042" s="26" t="str">
        <f aca="false">'Source - Inventory'!A1032</f>
        <v>SB-0310</v>
      </c>
      <c r="B1042" s="26" t="str">
        <f aca="false">'Source - Inventory'!B1032</f>
        <v>Salmonberry</v>
      </c>
      <c r="C1042" s="26" t="str">
        <f aca="false">'Source - Inventory'!G1032</f>
        <v>OPEN</v>
      </c>
      <c r="D1042" s="26" t="str">
        <f aca="false">'Source - Inventory'!J1032</f>
        <v>RESERVED</v>
      </c>
      <c r="E1042" s="26" t="n">
        <f aca="false">'Source - Inventory'!L1032</f>
        <v>0</v>
      </c>
      <c r="F1042" s="26" t="n">
        <f aca="false">'Source - Inventory'!M1032</f>
        <v>0</v>
      </c>
      <c r="G1042" s="26" t="n">
        <f aca="false">'Source - Inventory'!E1032</f>
        <v>70</v>
      </c>
      <c r="H1042" s="28" t="n">
        <f aca="false">'Source - Inventory'!O1032</f>
        <v>0</v>
      </c>
      <c r="I1042" s="28" t="str">
        <f aca="false">IF(D1042="OCCUPIED",ROUNDUP(H1042,0),"")</f>
        <v/>
      </c>
      <c r="J1042" s="28" t="str">
        <f aca="false">IF(D1042="OCCUPIED",MAX(G1042,I1042),"")</f>
        <v/>
      </c>
      <c r="K1042" s="28" t="str">
        <f aca="false">IF(D1042&lt;&gt;"OCCUPIED","",IF(C1042="COVERED",Covered_Rate,Open_Rate))</f>
        <v/>
      </c>
      <c r="L1042" s="39" t="str">
        <f aca="false">IF(D1042="OCCUPIED",J1042*K1042,"")</f>
        <v/>
      </c>
      <c r="M1042" s="26" t="str">
        <f aca="false">IF(D1042&lt;&gt;"OCCUPIED","",COUNTIFS('Source - Billing Aug26'!$E$5:$E$773,A1042,'Source - Billing Aug26'!$B$5:$B$773,Billing_Month,'Source - Billing Aug26'!$H$5:$H$773,"MONTHLY_MOORAGE"))</f>
        <v/>
      </c>
      <c r="N1042" s="28" t="n">
        <f aca="false">IF(M1042=0,"",SUMIFS('Source - Billing Aug26'!$I$5:$I$773,'Source - Billing Aug26'!$E$5:$E$773,A1042,'Source - Billing Aug26'!$B$5:$B$773,Billing_Month,'Source - Billing Aug26'!$H$5:$H$773,"MONTHLY_MOORAGE"))</f>
        <v>0</v>
      </c>
      <c r="O1042" s="28" t="n">
        <f aca="false">IF(M1042=0,"",SUMIFS('Source - Billing Aug26'!$L$5:$L$773,'Source - Billing Aug26'!$E$5:$E$773,A1042,'Source - Billing Aug26'!$B$5:$B$773,Billing_Month,'Source - Billing Aug26'!$H$5:$H$773,"MONTHLY_MOORAGE"))</f>
        <v>0</v>
      </c>
      <c r="P1042" s="39" t="str">
        <f aca="false">IF(D1042&lt;&gt;"OCCUPIED","",SUMIFS('Source - Billing Aug26'!$M$5:$M$773,'Source - Billing Aug26'!$E$5:$E$773,A1042,'Source - Billing Aug26'!$B$5:$B$773,Billing_Month,'Source - Billing Aug26'!$H$5:$H$773,"MONTHLY_MOORAGE"))</f>
        <v/>
      </c>
      <c r="Q1042" s="39" t="str">
        <f aca="false">IF(D1042&lt;&gt;"OCCUPIED","",P1042-L1042)</f>
        <v/>
      </c>
      <c r="R1042" s="26" t="str">
        <f aca="false">IF(D1042&lt;&gt;"OCCUPIED","OUT OF SCOPE",IF(M1042=0,"MISSING AUGUST BILL",IF(M1042&gt;1,"DUPLICATE BILL",IF(ABS(Q1042)&lt;0.01,"MATCH",IF(Q1042&gt;0,"OVERBILLED","UNDERBILLED")))))</f>
        <v>OUT OF SCOPE</v>
      </c>
      <c r="S1042" s="26" t="str">
        <f aca="false">IF(M1042=0,"",IFERROR(INDEX('Source - Billing Aug26'!$C$5:$C$773,MATCH(A1042,'Source - Billing Aug26'!$E$5:$E$773,0)),""))</f>
        <v/>
      </c>
    </row>
    <row r="1043" customFormat="false" ht="15" hidden="false" customHeight="true" outlineLevel="0" collapsed="false">
      <c r="A1043" s="26" t="str">
        <f aca="false">'Source - Inventory'!A1033</f>
        <v>SB-0311</v>
      </c>
      <c r="B1043" s="26" t="str">
        <f aca="false">'Source - Inventory'!B1033</f>
        <v>Salmonberry</v>
      </c>
      <c r="C1043" s="26" t="str">
        <f aca="false">'Source - Inventory'!G1033</f>
        <v>OPEN</v>
      </c>
      <c r="D1043" s="26" t="str">
        <f aca="false">'Source - Inventory'!J1033</f>
        <v>OCCUPIED</v>
      </c>
      <c r="E1043" s="26" t="str">
        <f aca="false">'Source - Inventory'!L1033</f>
        <v>WL-03282</v>
      </c>
      <c r="F1043" s="26" t="str">
        <f aca="false">'Source - Inventory'!M1033</f>
        <v>Jillian Curry</v>
      </c>
      <c r="G1043" s="26" t="n">
        <f aca="false">'Source - Inventory'!E1033</f>
        <v>28</v>
      </c>
      <c r="H1043" s="28" t="n">
        <f aca="false">'Source - Inventory'!O1033</f>
        <v>43.8</v>
      </c>
      <c r="I1043" s="28" t="n">
        <f aca="false">IF(D1043="OCCUPIED",ROUNDUP(H1043,0),"")</f>
        <v>44</v>
      </c>
      <c r="J1043" s="28" t="n">
        <f aca="false">IF(D1043="OCCUPIED",MAX(G1043,I1043),"")</f>
        <v>44</v>
      </c>
      <c r="K1043" s="28" t="n">
        <f aca="false">IF(D1043&lt;&gt;"OCCUPIED","",IF(C1043="COVERED",Covered_Rate,Open_Rate))</f>
        <v>7.55</v>
      </c>
      <c r="L1043" s="39" t="n">
        <f aca="false">IF(D1043="OCCUPIED",J1043*K1043,"")</f>
        <v>332.2</v>
      </c>
      <c r="M1043" s="26" t="n">
        <f aca="false">IF(D1043&lt;&gt;"OCCUPIED","",COUNTIFS('Source - Billing Aug26'!$E$5:$E$773,A1043,'Source - Billing Aug26'!$B$5:$B$773,Billing_Month,'Source - Billing Aug26'!$H$5:$H$773,"MONTHLY_MOORAGE"))</f>
        <v>0</v>
      </c>
      <c r="N1043" s="28" t="str">
        <f aca="false">IF(M1043=0,"",SUMIFS('Source - Billing Aug26'!$I$5:$I$773,'Source - Billing Aug26'!$E$5:$E$773,A1043,'Source - Billing Aug26'!$B$5:$B$773,Billing_Month,'Source - Billing Aug26'!$H$5:$H$773,"MONTHLY_MOORAGE"))</f>
        <v/>
      </c>
      <c r="O1043" s="28" t="str">
        <f aca="false">IF(M1043=0,"",SUMIFS('Source - Billing Aug26'!$L$5:$L$773,'Source - Billing Aug26'!$E$5:$E$773,A1043,'Source - Billing Aug26'!$B$5:$B$773,Billing_Month,'Source - Billing Aug26'!$H$5:$H$773,"MONTHLY_MOORAGE"))</f>
        <v/>
      </c>
      <c r="P1043" s="39" t="n">
        <f aca="false">IF(D1043&lt;&gt;"OCCUPIED","",SUMIFS('Source - Billing Aug26'!$M$5:$M$773,'Source - Billing Aug26'!$E$5:$E$773,A1043,'Source - Billing Aug26'!$B$5:$B$773,Billing_Month,'Source - Billing Aug26'!$H$5:$H$773,"MONTHLY_MOORAGE"))</f>
        <v>0</v>
      </c>
      <c r="Q1043" s="39" t="n">
        <f aca="false">IF(D1043&lt;&gt;"OCCUPIED","",P1043-L1043)</f>
        <v>-332.2</v>
      </c>
      <c r="R1043" s="26" t="str">
        <f aca="false">IF(D1043&lt;&gt;"OCCUPIED","OUT OF SCOPE",IF(M1043=0,"MISSING AUGUST BILL",IF(M1043&gt;1,"DUPLICATE BILL",IF(ABS(Q1043)&lt;0.01,"MATCH",IF(Q1043&gt;0,"OVERBILLED","UNDERBILLED")))))</f>
        <v>MISSING AUGUST BILL</v>
      </c>
      <c r="S1043" s="26" t="str">
        <f aca="false">IF(M1043=0,"",IFERROR(INDEX('Source - Billing Aug26'!$C$5:$C$773,MATCH(A1043,'Source - Billing Aug26'!$E$5:$E$773,0)),""))</f>
        <v/>
      </c>
    </row>
    <row r="1044" customFormat="false" ht="15" hidden="false" customHeight="true" outlineLevel="0" collapsed="false">
      <c r="A1044" s="26" t="str">
        <f aca="false">'Source - Inventory'!A1034</f>
        <v>SB-0312</v>
      </c>
      <c r="B1044" s="26" t="str">
        <f aca="false">'Source - Inventory'!B1034</f>
        <v>Salmonberry</v>
      </c>
      <c r="C1044" s="26" t="str">
        <f aca="false">'Source - Inventory'!G1034</f>
        <v>OPEN</v>
      </c>
      <c r="D1044" s="26" t="str">
        <f aca="false">'Source - Inventory'!J1034</f>
        <v>OCCUPIED</v>
      </c>
      <c r="E1044" s="26" t="str">
        <f aca="false">'Source - Inventory'!L1034</f>
        <v>WL-02507</v>
      </c>
      <c r="F1044" s="26" t="str">
        <f aca="false">'Source - Inventory'!M1034</f>
        <v>Erin Morris</v>
      </c>
      <c r="G1044" s="26" t="n">
        <f aca="false">'Source - Inventory'!E1034</f>
        <v>50</v>
      </c>
      <c r="H1044" s="28" t="n">
        <f aca="false">'Source - Inventory'!O1034</f>
        <v>37.7</v>
      </c>
      <c r="I1044" s="28" t="n">
        <f aca="false">IF(D1044="OCCUPIED",ROUNDUP(H1044,0),"")</f>
        <v>38</v>
      </c>
      <c r="J1044" s="28" t="n">
        <f aca="false">IF(D1044="OCCUPIED",MAX(G1044,I1044),"")</f>
        <v>50</v>
      </c>
      <c r="K1044" s="28" t="n">
        <f aca="false">IF(D1044&lt;&gt;"OCCUPIED","",IF(C1044="COVERED",Covered_Rate,Open_Rate))</f>
        <v>7.55</v>
      </c>
      <c r="L1044" s="39" t="n">
        <f aca="false">IF(D1044="OCCUPIED",J1044*K1044,"")</f>
        <v>377.5</v>
      </c>
      <c r="M1044" s="26" t="n">
        <f aca="false">IF(D1044&lt;&gt;"OCCUPIED","",COUNTIFS('Source - Billing Aug26'!$E$5:$E$773,A1044,'Source - Billing Aug26'!$B$5:$B$773,Billing_Month,'Source - Billing Aug26'!$H$5:$H$773,"MONTHLY_MOORAGE"))</f>
        <v>0</v>
      </c>
      <c r="N1044" s="28" t="str">
        <f aca="false">IF(M1044=0,"",SUMIFS('Source - Billing Aug26'!$I$5:$I$773,'Source - Billing Aug26'!$E$5:$E$773,A1044,'Source - Billing Aug26'!$B$5:$B$773,Billing_Month,'Source - Billing Aug26'!$H$5:$H$773,"MONTHLY_MOORAGE"))</f>
        <v/>
      </c>
      <c r="O1044" s="28" t="str">
        <f aca="false">IF(M1044=0,"",SUMIFS('Source - Billing Aug26'!$L$5:$L$773,'Source - Billing Aug26'!$E$5:$E$773,A1044,'Source - Billing Aug26'!$B$5:$B$773,Billing_Month,'Source - Billing Aug26'!$H$5:$H$773,"MONTHLY_MOORAGE"))</f>
        <v/>
      </c>
      <c r="P1044" s="39" t="n">
        <f aca="false">IF(D1044&lt;&gt;"OCCUPIED","",SUMIFS('Source - Billing Aug26'!$M$5:$M$773,'Source - Billing Aug26'!$E$5:$E$773,A1044,'Source - Billing Aug26'!$B$5:$B$773,Billing_Month,'Source - Billing Aug26'!$H$5:$H$773,"MONTHLY_MOORAGE"))</f>
        <v>0</v>
      </c>
      <c r="Q1044" s="39" t="n">
        <f aca="false">IF(D1044&lt;&gt;"OCCUPIED","",P1044-L1044)</f>
        <v>-377.5</v>
      </c>
      <c r="R1044" s="26" t="str">
        <f aca="false">IF(D1044&lt;&gt;"OCCUPIED","OUT OF SCOPE",IF(M1044=0,"MISSING AUGUST BILL",IF(M1044&gt;1,"DUPLICATE BILL",IF(ABS(Q1044)&lt;0.01,"MATCH",IF(Q1044&gt;0,"OVERBILLED","UNDERBILLED")))))</f>
        <v>MISSING AUGUST BILL</v>
      </c>
      <c r="S1044" s="26" t="str">
        <f aca="false">IF(M1044=0,"",IFERROR(INDEX('Source - Billing Aug26'!$C$5:$C$773,MATCH(A1044,'Source - Billing Aug26'!$E$5:$E$773,0)),""))</f>
        <v/>
      </c>
    </row>
    <row r="1045" customFormat="false" ht="15" hidden="false" customHeight="true" outlineLevel="0" collapsed="false">
      <c r="A1045" s="26" t="str">
        <f aca="false">'Source - Inventory'!A1035</f>
        <v>SB-0313</v>
      </c>
      <c r="B1045" s="26" t="str">
        <f aca="false">'Source - Inventory'!B1035</f>
        <v>Salmonberry</v>
      </c>
      <c r="C1045" s="26" t="str">
        <f aca="false">'Source - Inventory'!G1035</f>
        <v>OPEN</v>
      </c>
      <c r="D1045" s="26" t="str">
        <f aca="false">'Source - Inventory'!J1035</f>
        <v>OCCUPIED</v>
      </c>
      <c r="E1045" s="26" t="str">
        <f aca="false">'Source - Inventory'!L1035</f>
        <v>WL-02129</v>
      </c>
      <c r="F1045" s="26" t="str">
        <f aca="false">'Source - Inventory'!M1035</f>
        <v>Lisa Palmer</v>
      </c>
      <c r="G1045" s="26" t="n">
        <f aca="false">'Source - Inventory'!E1035</f>
        <v>24</v>
      </c>
      <c r="H1045" s="28" t="n">
        <f aca="false">'Source - Inventory'!O1035</f>
        <v>52.1</v>
      </c>
      <c r="I1045" s="28" t="n">
        <f aca="false">IF(D1045="OCCUPIED",ROUNDUP(H1045,0),"")</f>
        <v>53</v>
      </c>
      <c r="J1045" s="28" t="n">
        <f aca="false">IF(D1045="OCCUPIED",MAX(G1045,I1045),"")</f>
        <v>53</v>
      </c>
      <c r="K1045" s="28" t="n">
        <f aca="false">IF(D1045&lt;&gt;"OCCUPIED","",IF(C1045="COVERED",Covered_Rate,Open_Rate))</f>
        <v>7.55</v>
      </c>
      <c r="L1045" s="39" t="n">
        <f aca="false">IF(D1045="OCCUPIED",J1045*K1045,"")</f>
        <v>400.15</v>
      </c>
      <c r="M1045" s="26" t="n">
        <f aca="false">IF(D1045&lt;&gt;"OCCUPIED","",COUNTIFS('Source - Billing Aug26'!$E$5:$E$773,A1045,'Source - Billing Aug26'!$B$5:$B$773,Billing_Month,'Source - Billing Aug26'!$H$5:$H$773,"MONTHLY_MOORAGE"))</f>
        <v>0</v>
      </c>
      <c r="N1045" s="28" t="str">
        <f aca="false">IF(M1045=0,"",SUMIFS('Source - Billing Aug26'!$I$5:$I$773,'Source - Billing Aug26'!$E$5:$E$773,A1045,'Source - Billing Aug26'!$B$5:$B$773,Billing_Month,'Source - Billing Aug26'!$H$5:$H$773,"MONTHLY_MOORAGE"))</f>
        <v/>
      </c>
      <c r="O1045" s="28" t="str">
        <f aca="false">IF(M1045=0,"",SUMIFS('Source - Billing Aug26'!$L$5:$L$773,'Source - Billing Aug26'!$E$5:$E$773,A1045,'Source - Billing Aug26'!$B$5:$B$773,Billing_Month,'Source - Billing Aug26'!$H$5:$H$773,"MONTHLY_MOORAGE"))</f>
        <v/>
      </c>
      <c r="P1045" s="39" t="n">
        <f aca="false">IF(D1045&lt;&gt;"OCCUPIED","",SUMIFS('Source - Billing Aug26'!$M$5:$M$773,'Source - Billing Aug26'!$E$5:$E$773,A1045,'Source - Billing Aug26'!$B$5:$B$773,Billing_Month,'Source - Billing Aug26'!$H$5:$H$773,"MONTHLY_MOORAGE"))</f>
        <v>0</v>
      </c>
      <c r="Q1045" s="39" t="n">
        <f aca="false">IF(D1045&lt;&gt;"OCCUPIED","",P1045-L1045)</f>
        <v>-400.15</v>
      </c>
      <c r="R1045" s="26" t="str">
        <f aca="false">IF(D1045&lt;&gt;"OCCUPIED","OUT OF SCOPE",IF(M1045=0,"MISSING AUGUST BILL",IF(M1045&gt;1,"DUPLICATE BILL",IF(ABS(Q1045)&lt;0.01,"MATCH",IF(Q1045&gt;0,"OVERBILLED","UNDERBILLED")))))</f>
        <v>MISSING AUGUST BILL</v>
      </c>
      <c r="S1045" s="26" t="str">
        <f aca="false">IF(M1045=0,"",IFERROR(INDEX('Source - Billing Aug26'!$C$5:$C$773,MATCH(A1045,'Source - Billing Aug26'!$E$5:$E$773,0)),""))</f>
        <v/>
      </c>
    </row>
    <row r="1046" customFormat="false" ht="15" hidden="false" customHeight="true" outlineLevel="0" collapsed="false">
      <c r="A1046" s="26" t="str">
        <f aca="false">'Source - Inventory'!A1036</f>
        <v>SB-0314</v>
      </c>
      <c r="B1046" s="26" t="str">
        <f aca="false">'Source - Inventory'!B1036</f>
        <v>Salmonberry</v>
      </c>
      <c r="C1046" s="26" t="str">
        <f aca="false">'Source - Inventory'!G1036</f>
        <v>OPEN</v>
      </c>
      <c r="D1046" s="26" t="str">
        <f aca="false">'Source - Inventory'!J1036</f>
        <v>OCCUPIED</v>
      </c>
      <c r="E1046" s="26" t="str">
        <f aca="false">'Source - Inventory'!L1036</f>
        <v>WL-03303</v>
      </c>
      <c r="F1046" s="26" t="str">
        <f aca="false">'Source - Inventory'!M1036</f>
        <v>Eileen Norris</v>
      </c>
      <c r="G1046" s="26" t="n">
        <f aca="false">'Source - Inventory'!E1036</f>
        <v>70</v>
      </c>
      <c r="H1046" s="28" t="n">
        <f aca="false">'Source - Inventory'!O1036</f>
        <v>59.9</v>
      </c>
      <c r="I1046" s="28" t="n">
        <f aca="false">IF(D1046="OCCUPIED",ROUNDUP(H1046,0),"")</f>
        <v>60</v>
      </c>
      <c r="J1046" s="28" t="n">
        <f aca="false">IF(D1046="OCCUPIED",MAX(G1046,I1046),"")</f>
        <v>70</v>
      </c>
      <c r="K1046" s="28" t="n">
        <f aca="false">IF(D1046&lt;&gt;"OCCUPIED","",IF(C1046="COVERED",Covered_Rate,Open_Rate))</f>
        <v>7.55</v>
      </c>
      <c r="L1046" s="39" t="n">
        <f aca="false">IF(D1046="OCCUPIED",J1046*K1046,"")</f>
        <v>528.5</v>
      </c>
      <c r="M1046" s="26" t="n">
        <f aca="false">IF(D1046&lt;&gt;"OCCUPIED","",COUNTIFS('Source - Billing Aug26'!$E$5:$E$773,A1046,'Source - Billing Aug26'!$B$5:$B$773,Billing_Month,'Source - Billing Aug26'!$H$5:$H$773,"MONTHLY_MOORAGE"))</f>
        <v>0</v>
      </c>
      <c r="N1046" s="28" t="str">
        <f aca="false">IF(M1046=0,"",SUMIFS('Source - Billing Aug26'!$I$5:$I$773,'Source - Billing Aug26'!$E$5:$E$773,A1046,'Source - Billing Aug26'!$B$5:$B$773,Billing_Month,'Source - Billing Aug26'!$H$5:$H$773,"MONTHLY_MOORAGE"))</f>
        <v/>
      </c>
      <c r="O1046" s="28" t="str">
        <f aca="false">IF(M1046=0,"",SUMIFS('Source - Billing Aug26'!$L$5:$L$773,'Source - Billing Aug26'!$E$5:$E$773,A1046,'Source - Billing Aug26'!$B$5:$B$773,Billing_Month,'Source - Billing Aug26'!$H$5:$H$773,"MONTHLY_MOORAGE"))</f>
        <v/>
      </c>
      <c r="P1046" s="39" t="n">
        <f aca="false">IF(D1046&lt;&gt;"OCCUPIED","",SUMIFS('Source - Billing Aug26'!$M$5:$M$773,'Source - Billing Aug26'!$E$5:$E$773,A1046,'Source - Billing Aug26'!$B$5:$B$773,Billing_Month,'Source - Billing Aug26'!$H$5:$H$773,"MONTHLY_MOORAGE"))</f>
        <v>0</v>
      </c>
      <c r="Q1046" s="39" t="n">
        <f aca="false">IF(D1046&lt;&gt;"OCCUPIED","",P1046-L1046)</f>
        <v>-528.5</v>
      </c>
      <c r="R1046" s="26" t="str">
        <f aca="false">IF(D1046&lt;&gt;"OCCUPIED","OUT OF SCOPE",IF(M1046=0,"MISSING AUGUST BILL",IF(M1046&gt;1,"DUPLICATE BILL",IF(ABS(Q1046)&lt;0.01,"MATCH",IF(Q1046&gt;0,"OVERBILLED","UNDERBILLED")))))</f>
        <v>MISSING AUGUST BILL</v>
      </c>
      <c r="S1046" s="26" t="str">
        <f aca="false">IF(M1046=0,"",IFERROR(INDEX('Source - Billing Aug26'!$C$5:$C$773,MATCH(A1046,'Source - Billing Aug26'!$E$5:$E$773,0)),""))</f>
        <v/>
      </c>
    </row>
    <row r="1047" customFormat="false" ht="15" hidden="false" customHeight="true" outlineLevel="0" collapsed="false">
      <c r="A1047" s="26" t="str">
        <f aca="false">'Source - Inventory'!A1037</f>
        <v>SB-0315</v>
      </c>
      <c r="B1047" s="26" t="str">
        <f aca="false">'Source - Inventory'!B1037</f>
        <v>Salmonberry</v>
      </c>
      <c r="C1047" s="26" t="str">
        <f aca="false">'Source - Inventory'!G1037</f>
        <v>OPEN</v>
      </c>
      <c r="D1047" s="26" t="str">
        <f aca="false">'Source - Inventory'!J1037</f>
        <v>OCCUPIED</v>
      </c>
      <c r="E1047" s="26" t="str">
        <f aca="false">'Source - Inventory'!L1037</f>
        <v>WL-02337</v>
      </c>
      <c r="F1047" s="26" t="str">
        <f aca="false">'Source - Inventory'!M1037</f>
        <v>Brian Taylor</v>
      </c>
      <c r="G1047" s="26" t="n">
        <f aca="false">'Source - Inventory'!E1037</f>
        <v>24</v>
      </c>
      <c r="H1047" s="28" t="n">
        <f aca="false">'Source - Inventory'!O1037</f>
        <v>55.5</v>
      </c>
      <c r="I1047" s="28" t="n">
        <f aca="false">IF(D1047="OCCUPIED",ROUNDUP(H1047,0),"")</f>
        <v>56</v>
      </c>
      <c r="J1047" s="28" t="n">
        <f aca="false">IF(D1047="OCCUPIED",MAX(G1047,I1047),"")</f>
        <v>56</v>
      </c>
      <c r="K1047" s="28" t="n">
        <f aca="false">IF(D1047&lt;&gt;"OCCUPIED","",IF(C1047="COVERED",Covered_Rate,Open_Rate))</f>
        <v>7.55</v>
      </c>
      <c r="L1047" s="39" t="n">
        <f aca="false">IF(D1047="OCCUPIED",J1047*K1047,"")</f>
        <v>422.8</v>
      </c>
      <c r="M1047" s="26" t="n">
        <f aca="false">IF(D1047&lt;&gt;"OCCUPIED","",COUNTIFS('Source - Billing Aug26'!$E$5:$E$773,A1047,'Source - Billing Aug26'!$B$5:$B$773,Billing_Month,'Source - Billing Aug26'!$H$5:$H$773,"MONTHLY_MOORAGE"))</f>
        <v>0</v>
      </c>
      <c r="N1047" s="28" t="str">
        <f aca="false">IF(M1047=0,"",SUMIFS('Source - Billing Aug26'!$I$5:$I$773,'Source - Billing Aug26'!$E$5:$E$773,A1047,'Source - Billing Aug26'!$B$5:$B$773,Billing_Month,'Source - Billing Aug26'!$H$5:$H$773,"MONTHLY_MOORAGE"))</f>
        <v/>
      </c>
      <c r="O1047" s="28" t="str">
        <f aca="false">IF(M1047=0,"",SUMIFS('Source - Billing Aug26'!$L$5:$L$773,'Source - Billing Aug26'!$E$5:$E$773,A1047,'Source - Billing Aug26'!$B$5:$B$773,Billing_Month,'Source - Billing Aug26'!$H$5:$H$773,"MONTHLY_MOORAGE"))</f>
        <v/>
      </c>
      <c r="P1047" s="39" t="n">
        <f aca="false">IF(D1047&lt;&gt;"OCCUPIED","",SUMIFS('Source - Billing Aug26'!$M$5:$M$773,'Source - Billing Aug26'!$E$5:$E$773,A1047,'Source - Billing Aug26'!$B$5:$B$773,Billing_Month,'Source - Billing Aug26'!$H$5:$H$773,"MONTHLY_MOORAGE"))</f>
        <v>0</v>
      </c>
      <c r="Q1047" s="39" t="n">
        <f aca="false">IF(D1047&lt;&gt;"OCCUPIED","",P1047-L1047)</f>
        <v>-422.8</v>
      </c>
      <c r="R1047" s="26" t="str">
        <f aca="false">IF(D1047&lt;&gt;"OCCUPIED","OUT OF SCOPE",IF(M1047=0,"MISSING AUGUST BILL",IF(M1047&gt;1,"DUPLICATE BILL",IF(ABS(Q1047)&lt;0.01,"MATCH",IF(Q1047&gt;0,"OVERBILLED","UNDERBILLED")))))</f>
        <v>MISSING AUGUST BILL</v>
      </c>
      <c r="S1047" s="26" t="str">
        <f aca="false">IF(M1047=0,"",IFERROR(INDEX('Source - Billing Aug26'!$C$5:$C$773,MATCH(A1047,'Source - Billing Aug26'!$E$5:$E$773,0)),""))</f>
        <v/>
      </c>
    </row>
    <row r="1048" customFormat="false" ht="15" hidden="false" customHeight="true" outlineLevel="0" collapsed="false">
      <c r="A1048" s="26" t="str">
        <f aca="false">'Source - Inventory'!A1038</f>
        <v>SB-0316</v>
      </c>
      <c r="B1048" s="26" t="str">
        <f aca="false">'Source - Inventory'!B1038</f>
        <v>Salmonberry</v>
      </c>
      <c r="C1048" s="26" t="str">
        <f aca="false">'Source - Inventory'!G1038</f>
        <v>OPEN</v>
      </c>
      <c r="D1048" s="26" t="str">
        <f aca="false">'Source - Inventory'!J1038</f>
        <v>OCCUPIED</v>
      </c>
      <c r="E1048" s="26" t="str">
        <f aca="false">'Source - Inventory'!L1038</f>
        <v>WL-02020</v>
      </c>
      <c r="F1048" s="26" t="str">
        <f aca="false">'Source - Inventory'!M1038</f>
        <v>Jacqueline Daniels</v>
      </c>
      <c r="G1048" s="26" t="n">
        <f aca="false">'Source - Inventory'!E1038</f>
        <v>24</v>
      </c>
      <c r="H1048" s="28" t="n">
        <f aca="false">'Source - Inventory'!O1038</f>
        <v>32.9</v>
      </c>
      <c r="I1048" s="28" t="n">
        <f aca="false">IF(D1048="OCCUPIED",ROUNDUP(H1048,0),"")</f>
        <v>33</v>
      </c>
      <c r="J1048" s="28" t="n">
        <f aca="false">IF(D1048="OCCUPIED",MAX(G1048,I1048),"")</f>
        <v>33</v>
      </c>
      <c r="K1048" s="28" t="n">
        <f aca="false">IF(D1048&lt;&gt;"OCCUPIED","",IF(C1048="COVERED",Covered_Rate,Open_Rate))</f>
        <v>7.55</v>
      </c>
      <c r="L1048" s="39" t="n">
        <f aca="false">IF(D1048="OCCUPIED",J1048*K1048,"")</f>
        <v>249.15</v>
      </c>
      <c r="M1048" s="26" t="n">
        <f aca="false">IF(D1048&lt;&gt;"OCCUPIED","",COUNTIFS('Source - Billing Aug26'!$E$5:$E$773,A1048,'Source - Billing Aug26'!$B$5:$B$773,Billing_Month,'Source - Billing Aug26'!$H$5:$H$773,"MONTHLY_MOORAGE"))</f>
        <v>0</v>
      </c>
      <c r="N1048" s="28" t="str">
        <f aca="false">IF(M1048=0,"",SUMIFS('Source - Billing Aug26'!$I$5:$I$773,'Source - Billing Aug26'!$E$5:$E$773,A1048,'Source - Billing Aug26'!$B$5:$B$773,Billing_Month,'Source - Billing Aug26'!$H$5:$H$773,"MONTHLY_MOORAGE"))</f>
        <v/>
      </c>
      <c r="O1048" s="28" t="str">
        <f aca="false">IF(M1048=0,"",SUMIFS('Source - Billing Aug26'!$L$5:$L$773,'Source - Billing Aug26'!$E$5:$E$773,A1048,'Source - Billing Aug26'!$B$5:$B$773,Billing_Month,'Source - Billing Aug26'!$H$5:$H$773,"MONTHLY_MOORAGE"))</f>
        <v/>
      </c>
      <c r="P1048" s="39" t="n">
        <f aca="false">IF(D1048&lt;&gt;"OCCUPIED","",SUMIFS('Source - Billing Aug26'!$M$5:$M$773,'Source - Billing Aug26'!$E$5:$E$773,A1048,'Source - Billing Aug26'!$B$5:$B$773,Billing_Month,'Source - Billing Aug26'!$H$5:$H$773,"MONTHLY_MOORAGE"))</f>
        <v>0</v>
      </c>
      <c r="Q1048" s="39" t="n">
        <f aca="false">IF(D1048&lt;&gt;"OCCUPIED","",P1048-L1048)</f>
        <v>-249.15</v>
      </c>
      <c r="R1048" s="26" t="str">
        <f aca="false">IF(D1048&lt;&gt;"OCCUPIED","OUT OF SCOPE",IF(M1048=0,"MISSING AUGUST BILL",IF(M1048&gt;1,"DUPLICATE BILL",IF(ABS(Q1048)&lt;0.01,"MATCH",IF(Q1048&gt;0,"OVERBILLED","UNDERBILLED")))))</f>
        <v>MISSING AUGUST BILL</v>
      </c>
      <c r="S1048" s="26" t="str">
        <f aca="false">IF(M1048=0,"",IFERROR(INDEX('Source - Billing Aug26'!$C$5:$C$773,MATCH(A1048,'Source - Billing Aug26'!$E$5:$E$773,0)),""))</f>
        <v/>
      </c>
    </row>
    <row r="1049" customFormat="false" ht="15" hidden="false" customHeight="true" outlineLevel="0" collapsed="false">
      <c r="A1049" s="26" t="str">
        <f aca="false">'Source - Inventory'!A1039</f>
        <v>SB-0317</v>
      </c>
      <c r="B1049" s="26" t="str">
        <f aca="false">'Source - Inventory'!B1039</f>
        <v>Salmonberry</v>
      </c>
      <c r="C1049" s="26" t="str">
        <f aca="false">'Source - Inventory'!G1039</f>
        <v>OPEN</v>
      </c>
      <c r="D1049" s="26" t="str">
        <f aca="false">'Source - Inventory'!J1039</f>
        <v>OCCUPIED</v>
      </c>
      <c r="E1049" s="26" t="str">
        <f aca="false">'Source - Inventory'!L1039</f>
        <v>WL-01571</v>
      </c>
      <c r="F1049" s="26" t="str">
        <f aca="false">'Source - Inventory'!M1039</f>
        <v>Blake Webb</v>
      </c>
      <c r="G1049" s="26" t="n">
        <f aca="false">'Source - Inventory'!E1039</f>
        <v>28</v>
      </c>
      <c r="H1049" s="28" t="n">
        <f aca="false">'Source - Inventory'!O1039</f>
        <v>45.8</v>
      </c>
      <c r="I1049" s="28" t="n">
        <f aca="false">IF(D1049="OCCUPIED",ROUNDUP(H1049,0),"")</f>
        <v>46</v>
      </c>
      <c r="J1049" s="28" t="n">
        <f aca="false">IF(D1049="OCCUPIED",MAX(G1049,I1049),"")</f>
        <v>46</v>
      </c>
      <c r="K1049" s="28" t="n">
        <f aca="false">IF(D1049&lt;&gt;"OCCUPIED","",IF(C1049="COVERED",Covered_Rate,Open_Rate))</f>
        <v>7.55</v>
      </c>
      <c r="L1049" s="39" t="n">
        <f aca="false">IF(D1049="OCCUPIED",J1049*K1049,"")</f>
        <v>347.3</v>
      </c>
      <c r="M1049" s="26" t="n">
        <f aca="false">IF(D1049&lt;&gt;"OCCUPIED","",COUNTIFS('Source - Billing Aug26'!$E$5:$E$773,A1049,'Source - Billing Aug26'!$B$5:$B$773,Billing_Month,'Source - Billing Aug26'!$H$5:$H$773,"MONTHLY_MOORAGE"))</f>
        <v>0</v>
      </c>
      <c r="N1049" s="28" t="str">
        <f aca="false">IF(M1049=0,"",SUMIFS('Source - Billing Aug26'!$I$5:$I$773,'Source - Billing Aug26'!$E$5:$E$773,A1049,'Source - Billing Aug26'!$B$5:$B$773,Billing_Month,'Source - Billing Aug26'!$H$5:$H$773,"MONTHLY_MOORAGE"))</f>
        <v/>
      </c>
      <c r="O1049" s="28" t="str">
        <f aca="false">IF(M1049=0,"",SUMIFS('Source - Billing Aug26'!$L$5:$L$773,'Source - Billing Aug26'!$E$5:$E$773,A1049,'Source - Billing Aug26'!$B$5:$B$773,Billing_Month,'Source - Billing Aug26'!$H$5:$H$773,"MONTHLY_MOORAGE"))</f>
        <v/>
      </c>
      <c r="P1049" s="39" t="n">
        <f aca="false">IF(D1049&lt;&gt;"OCCUPIED","",SUMIFS('Source - Billing Aug26'!$M$5:$M$773,'Source - Billing Aug26'!$E$5:$E$773,A1049,'Source - Billing Aug26'!$B$5:$B$773,Billing_Month,'Source - Billing Aug26'!$H$5:$H$773,"MONTHLY_MOORAGE"))</f>
        <v>0</v>
      </c>
      <c r="Q1049" s="39" t="n">
        <f aca="false">IF(D1049&lt;&gt;"OCCUPIED","",P1049-L1049)</f>
        <v>-347.3</v>
      </c>
      <c r="R1049" s="26" t="str">
        <f aca="false">IF(D1049&lt;&gt;"OCCUPIED","OUT OF SCOPE",IF(M1049=0,"MISSING AUGUST BILL",IF(M1049&gt;1,"DUPLICATE BILL",IF(ABS(Q1049)&lt;0.01,"MATCH",IF(Q1049&gt;0,"OVERBILLED","UNDERBILLED")))))</f>
        <v>MISSING AUGUST BILL</v>
      </c>
      <c r="S1049" s="26" t="str">
        <f aca="false">IF(M1049=0,"",IFERROR(INDEX('Source - Billing Aug26'!$C$5:$C$773,MATCH(A1049,'Source - Billing Aug26'!$E$5:$E$773,0)),""))</f>
        <v/>
      </c>
    </row>
    <row r="1050" customFormat="false" ht="15" hidden="false" customHeight="true" outlineLevel="0" collapsed="false">
      <c r="A1050" s="26" t="str">
        <f aca="false">'Source - Inventory'!A1040</f>
        <v>SB-0318</v>
      </c>
      <c r="B1050" s="26" t="str">
        <f aca="false">'Source - Inventory'!B1040</f>
        <v>Salmonberry</v>
      </c>
      <c r="C1050" s="26" t="str">
        <f aca="false">'Source - Inventory'!G1040</f>
        <v>OPEN</v>
      </c>
      <c r="D1050" s="26" t="str">
        <f aca="false">'Source - Inventory'!J1040</f>
        <v>OCCUPIED</v>
      </c>
      <c r="E1050" s="26" t="str">
        <f aca="false">'Source - Inventory'!L1040</f>
        <v>WL-03173</v>
      </c>
      <c r="F1050" s="26" t="str">
        <f aca="false">'Source - Inventory'!M1040</f>
        <v>Timothy Wood</v>
      </c>
      <c r="G1050" s="26" t="n">
        <f aca="false">'Source - Inventory'!E1040</f>
        <v>28</v>
      </c>
      <c r="H1050" s="28" t="n">
        <f aca="false">'Source - Inventory'!O1040</f>
        <v>27.1</v>
      </c>
      <c r="I1050" s="28" t="n">
        <f aca="false">IF(D1050="OCCUPIED",ROUNDUP(H1050,0),"")</f>
        <v>28</v>
      </c>
      <c r="J1050" s="28" t="n">
        <f aca="false">IF(D1050="OCCUPIED",MAX(G1050,I1050),"")</f>
        <v>28</v>
      </c>
      <c r="K1050" s="28" t="n">
        <f aca="false">IF(D1050&lt;&gt;"OCCUPIED","",IF(C1050="COVERED",Covered_Rate,Open_Rate))</f>
        <v>7.55</v>
      </c>
      <c r="L1050" s="39" t="n">
        <f aca="false">IF(D1050="OCCUPIED",J1050*K1050,"")</f>
        <v>211.4</v>
      </c>
      <c r="M1050" s="26" t="n">
        <f aca="false">IF(D1050&lt;&gt;"OCCUPIED","",COUNTIFS('Source - Billing Aug26'!$E$5:$E$773,A1050,'Source - Billing Aug26'!$B$5:$B$773,Billing_Month,'Source - Billing Aug26'!$H$5:$H$773,"MONTHLY_MOORAGE"))</f>
        <v>0</v>
      </c>
      <c r="N1050" s="28" t="str">
        <f aca="false">IF(M1050=0,"",SUMIFS('Source - Billing Aug26'!$I$5:$I$773,'Source - Billing Aug26'!$E$5:$E$773,A1050,'Source - Billing Aug26'!$B$5:$B$773,Billing_Month,'Source - Billing Aug26'!$H$5:$H$773,"MONTHLY_MOORAGE"))</f>
        <v/>
      </c>
      <c r="O1050" s="28" t="str">
        <f aca="false">IF(M1050=0,"",SUMIFS('Source - Billing Aug26'!$L$5:$L$773,'Source - Billing Aug26'!$E$5:$E$773,A1050,'Source - Billing Aug26'!$B$5:$B$773,Billing_Month,'Source - Billing Aug26'!$H$5:$H$773,"MONTHLY_MOORAGE"))</f>
        <v/>
      </c>
      <c r="P1050" s="39" t="n">
        <f aca="false">IF(D1050&lt;&gt;"OCCUPIED","",SUMIFS('Source - Billing Aug26'!$M$5:$M$773,'Source - Billing Aug26'!$E$5:$E$773,A1050,'Source - Billing Aug26'!$B$5:$B$773,Billing_Month,'Source - Billing Aug26'!$H$5:$H$773,"MONTHLY_MOORAGE"))</f>
        <v>0</v>
      </c>
      <c r="Q1050" s="39" t="n">
        <f aca="false">IF(D1050&lt;&gt;"OCCUPIED","",P1050-L1050)</f>
        <v>-211.4</v>
      </c>
      <c r="R1050" s="26" t="str">
        <f aca="false">IF(D1050&lt;&gt;"OCCUPIED","OUT OF SCOPE",IF(M1050=0,"MISSING AUGUST BILL",IF(M1050&gt;1,"DUPLICATE BILL",IF(ABS(Q1050)&lt;0.01,"MATCH",IF(Q1050&gt;0,"OVERBILLED","UNDERBILLED")))))</f>
        <v>MISSING AUGUST BILL</v>
      </c>
      <c r="S1050" s="26" t="str">
        <f aca="false">IF(M1050=0,"",IFERROR(INDEX('Source - Billing Aug26'!$C$5:$C$773,MATCH(A1050,'Source - Billing Aug26'!$E$5:$E$773,0)),""))</f>
        <v/>
      </c>
    </row>
    <row r="1051" customFormat="false" ht="15" hidden="false" customHeight="true" outlineLevel="0" collapsed="false">
      <c r="A1051" s="26" t="str">
        <f aca="false">'Source - Inventory'!A1041</f>
        <v>SB-0319</v>
      </c>
      <c r="B1051" s="26" t="str">
        <f aca="false">'Source - Inventory'!B1041</f>
        <v>Salmonberry</v>
      </c>
      <c r="C1051" s="26" t="str">
        <f aca="false">'Source - Inventory'!G1041</f>
        <v>OPEN</v>
      </c>
      <c r="D1051" s="26" t="str">
        <f aca="false">'Source - Inventory'!J1041</f>
        <v>OCCUPIED</v>
      </c>
      <c r="E1051" s="26" t="str">
        <f aca="false">'Source - Inventory'!L1041</f>
        <v>WL-02172</v>
      </c>
      <c r="F1051" s="26" t="str">
        <f aca="false">'Source - Inventory'!M1041</f>
        <v>Anna Bishop</v>
      </c>
      <c r="G1051" s="26" t="n">
        <f aca="false">'Source - Inventory'!E1041</f>
        <v>32</v>
      </c>
      <c r="H1051" s="28" t="n">
        <f aca="false">'Source - Inventory'!O1041</f>
        <v>53.4</v>
      </c>
      <c r="I1051" s="28" t="n">
        <f aca="false">IF(D1051="OCCUPIED",ROUNDUP(H1051,0),"")</f>
        <v>54</v>
      </c>
      <c r="J1051" s="28" t="n">
        <f aca="false">IF(D1051="OCCUPIED",MAX(G1051,I1051),"")</f>
        <v>54</v>
      </c>
      <c r="K1051" s="28" t="n">
        <f aca="false">IF(D1051&lt;&gt;"OCCUPIED","",IF(C1051="COVERED",Covered_Rate,Open_Rate))</f>
        <v>7.55</v>
      </c>
      <c r="L1051" s="39" t="n">
        <f aca="false">IF(D1051="OCCUPIED",J1051*K1051,"")</f>
        <v>407.7</v>
      </c>
      <c r="M1051" s="26" t="n">
        <f aca="false">IF(D1051&lt;&gt;"OCCUPIED","",COUNTIFS('Source - Billing Aug26'!$E$5:$E$773,A1051,'Source - Billing Aug26'!$B$5:$B$773,Billing_Month,'Source - Billing Aug26'!$H$5:$H$773,"MONTHLY_MOORAGE"))</f>
        <v>0</v>
      </c>
      <c r="N1051" s="28" t="str">
        <f aca="false">IF(M1051=0,"",SUMIFS('Source - Billing Aug26'!$I$5:$I$773,'Source - Billing Aug26'!$E$5:$E$773,A1051,'Source - Billing Aug26'!$B$5:$B$773,Billing_Month,'Source - Billing Aug26'!$H$5:$H$773,"MONTHLY_MOORAGE"))</f>
        <v/>
      </c>
      <c r="O1051" s="28" t="str">
        <f aca="false">IF(M1051=0,"",SUMIFS('Source - Billing Aug26'!$L$5:$L$773,'Source - Billing Aug26'!$E$5:$E$773,A1051,'Source - Billing Aug26'!$B$5:$B$773,Billing_Month,'Source - Billing Aug26'!$H$5:$H$773,"MONTHLY_MOORAGE"))</f>
        <v/>
      </c>
      <c r="P1051" s="39" t="n">
        <f aca="false">IF(D1051&lt;&gt;"OCCUPIED","",SUMIFS('Source - Billing Aug26'!$M$5:$M$773,'Source - Billing Aug26'!$E$5:$E$773,A1051,'Source - Billing Aug26'!$B$5:$B$773,Billing_Month,'Source - Billing Aug26'!$H$5:$H$773,"MONTHLY_MOORAGE"))</f>
        <v>0</v>
      </c>
      <c r="Q1051" s="39" t="n">
        <f aca="false">IF(D1051&lt;&gt;"OCCUPIED","",P1051-L1051)</f>
        <v>-407.7</v>
      </c>
      <c r="R1051" s="26" t="str">
        <f aca="false">IF(D1051&lt;&gt;"OCCUPIED","OUT OF SCOPE",IF(M1051=0,"MISSING AUGUST BILL",IF(M1051&gt;1,"DUPLICATE BILL",IF(ABS(Q1051)&lt;0.01,"MATCH",IF(Q1051&gt;0,"OVERBILLED","UNDERBILLED")))))</f>
        <v>MISSING AUGUST BILL</v>
      </c>
      <c r="S1051" s="26" t="str">
        <f aca="false">IF(M1051=0,"",IFERROR(INDEX('Source - Billing Aug26'!$C$5:$C$773,MATCH(A1051,'Source - Billing Aug26'!$E$5:$E$773,0)),""))</f>
        <v/>
      </c>
    </row>
    <row r="1052" customFormat="false" ht="15" hidden="false" customHeight="true" outlineLevel="0" collapsed="false">
      <c r="A1052" s="26" t="str">
        <f aca="false">'Source - Inventory'!A1042</f>
        <v>SB-0320</v>
      </c>
      <c r="B1052" s="26" t="str">
        <f aca="false">'Source - Inventory'!B1042</f>
        <v>Salmonberry</v>
      </c>
      <c r="C1052" s="26" t="str">
        <f aca="false">'Source - Inventory'!G1042</f>
        <v>OPEN</v>
      </c>
      <c r="D1052" s="26" t="str">
        <f aca="false">'Source - Inventory'!J1042</f>
        <v>OCCUPIED</v>
      </c>
      <c r="E1052" s="26" t="str">
        <f aca="false">'Source - Inventory'!L1042</f>
        <v>WL-01830</v>
      </c>
      <c r="F1052" s="26" t="str">
        <f aca="false">'Source - Inventory'!M1042</f>
        <v>Robert Patel</v>
      </c>
      <c r="G1052" s="26" t="n">
        <f aca="false">'Source - Inventory'!E1042</f>
        <v>36</v>
      </c>
      <c r="H1052" s="28" t="n">
        <f aca="false">'Source - Inventory'!O1042</f>
        <v>28.9</v>
      </c>
      <c r="I1052" s="28" t="n">
        <f aca="false">IF(D1052="OCCUPIED",ROUNDUP(H1052,0),"")</f>
        <v>29</v>
      </c>
      <c r="J1052" s="28" t="n">
        <f aca="false">IF(D1052="OCCUPIED",MAX(G1052,I1052),"")</f>
        <v>36</v>
      </c>
      <c r="K1052" s="28" t="n">
        <f aca="false">IF(D1052&lt;&gt;"OCCUPIED","",IF(C1052="COVERED",Covered_Rate,Open_Rate))</f>
        <v>7.55</v>
      </c>
      <c r="L1052" s="39" t="n">
        <f aca="false">IF(D1052="OCCUPIED",J1052*K1052,"")</f>
        <v>271.8</v>
      </c>
      <c r="M1052" s="26" t="n">
        <f aca="false">IF(D1052&lt;&gt;"OCCUPIED","",COUNTIFS('Source - Billing Aug26'!$E$5:$E$773,A1052,'Source - Billing Aug26'!$B$5:$B$773,Billing_Month,'Source - Billing Aug26'!$H$5:$H$773,"MONTHLY_MOORAGE"))</f>
        <v>0</v>
      </c>
      <c r="N1052" s="28" t="str">
        <f aca="false">IF(M1052=0,"",SUMIFS('Source - Billing Aug26'!$I$5:$I$773,'Source - Billing Aug26'!$E$5:$E$773,A1052,'Source - Billing Aug26'!$B$5:$B$773,Billing_Month,'Source - Billing Aug26'!$H$5:$H$773,"MONTHLY_MOORAGE"))</f>
        <v/>
      </c>
      <c r="O1052" s="28" t="str">
        <f aca="false">IF(M1052=0,"",SUMIFS('Source - Billing Aug26'!$L$5:$L$773,'Source - Billing Aug26'!$E$5:$E$773,A1052,'Source - Billing Aug26'!$B$5:$B$773,Billing_Month,'Source - Billing Aug26'!$H$5:$H$773,"MONTHLY_MOORAGE"))</f>
        <v/>
      </c>
      <c r="P1052" s="39" t="n">
        <f aca="false">IF(D1052&lt;&gt;"OCCUPIED","",SUMIFS('Source - Billing Aug26'!$M$5:$M$773,'Source - Billing Aug26'!$E$5:$E$773,A1052,'Source - Billing Aug26'!$B$5:$B$773,Billing_Month,'Source - Billing Aug26'!$H$5:$H$773,"MONTHLY_MOORAGE"))</f>
        <v>0</v>
      </c>
      <c r="Q1052" s="39" t="n">
        <f aca="false">IF(D1052&lt;&gt;"OCCUPIED","",P1052-L1052)</f>
        <v>-271.8</v>
      </c>
      <c r="R1052" s="26" t="str">
        <f aca="false">IF(D1052&lt;&gt;"OCCUPIED","OUT OF SCOPE",IF(M1052=0,"MISSING AUGUST BILL",IF(M1052&gt;1,"DUPLICATE BILL",IF(ABS(Q1052)&lt;0.01,"MATCH",IF(Q1052&gt;0,"OVERBILLED","UNDERBILLED")))))</f>
        <v>MISSING AUGUST BILL</v>
      </c>
      <c r="S1052" s="26" t="str">
        <f aca="false">IF(M1052=0,"",IFERROR(INDEX('Source - Billing Aug26'!$C$5:$C$773,MATCH(A1052,'Source - Billing Aug26'!$E$5:$E$773,0)),""))</f>
        <v/>
      </c>
    </row>
    <row r="1053" customFormat="false" ht="15" hidden="false" customHeight="true" outlineLevel="0" collapsed="false">
      <c r="A1053" s="26" t="str">
        <f aca="false">'Source - Inventory'!A1043</f>
        <v>SB-0321</v>
      </c>
      <c r="B1053" s="26" t="str">
        <f aca="false">'Source - Inventory'!B1043</f>
        <v>Salmonberry</v>
      </c>
      <c r="C1053" s="26" t="str">
        <f aca="false">'Source - Inventory'!G1043</f>
        <v>OPEN</v>
      </c>
      <c r="D1053" s="26" t="str">
        <f aca="false">'Source - Inventory'!J1043</f>
        <v>OCCUPIED</v>
      </c>
      <c r="E1053" s="26" t="str">
        <f aca="false">'Source - Inventory'!L1043</f>
        <v>WL-02472</v>
      </c>
      <c r="F1053" s="26" t="str">
        <f aca="false">'Source - Inventory'!M1043</f>
        <v>William Martinez</v>
      </c>
      <c r="G1053" s="26" t="n">
        <f aca="false">'Source - Inventory'!E1043</f>
        <v>45</v>
      </c>
      <c r="H1053" s="28" t="n">
        <f aca="false">'Source - Inventory'!O1043</f>
        <v>24</v>
      </c>
      <c r="I1053" s="28" t="n">
        <f aca="false">IF(D1053="OCCUPIED",ROUNDUP(H1053,0),"")</f>
        <v>24</v>
      </c>
      <c r="J1053" s="28" t="n">
        <f aca="false">IF(D1053="OCCUPIED",MAX(G1053,I1053),"")</f>
        <v>45</v>
      </c>
      <c r="K1053" s="28" t="n">
        <f aca="false">IF(D1053&lt;&gt;"OCCUPIED","",IF(C1053="COVERED",Covered_Rate,Open_Rate))</f>
        <v>7.55</v>
      </c>
      <c r="L1053" s="39" t="n">
        <f aca="false">IF(D1053="OCCUPIED",J1053*K1053,"")</f>
        <v>339.75</v>
      </c>
      <c r="M1053" s="26" t="n">
        <f aca="false">IF(D1053&lt;&gt;"OCCUPIED","",COUNTIFS('Source - Billing Aug26'!$E$5:$E$773,A1053,'Source - Billing Aug26'!$B$5:$B$773,Billing_Month,'Source - Billing Aug26'!$H$5:$H$773,"MONTHLY_MOORAGE"))</f>
        <v>0</v>
      </c>
      <c r="N1053" s="28" t="str">
        <f aca="false">IF(M1053=0,"",SUMIFS('Source - Billing Aug26'!$I$5:$I$773,'Source - Billing Aug26'!$E$5:$E$773,A1053,'Source - Billing Aug26'!$B$5:$B$773,Billing_Month,'Source - Billing Aug26'!$H$5:$H$773,"MONTHLY_MOORAGE"))</f>
        <v/>
      </c>
      <c r="O1053" s="28" t="str">
        <f aca="false">IF(M1053=0,"",SUMIFS('Source - Billing Aug26'!$L$5:$L$773,'Source - Billing Aug26'!$E$5:$E$773,A1053,'Source - Billing Aug26'!$B$5:$B$773,Billing_Month,'Source - Billing Aug26'!$H$5:$H$773,"MONTHLY_MOORAGE"))</f>
        <v/>
      </c>
      <c r="P1053" s="39" t="n">
        <f aca="false">IF(D1053&lt;&gt;"OCCUPIED","",SUMIFS('Source - Billing Aug26'!$M$5:$M$773,'Source - Billing Aug26'!$E$5:$E$773,A1053,'Source - Billing Aug26'!$B$5:$B$773,Billing_Month,'Source - Billing Aug26'!$H$5:$H$773,"MONTHLY_MOORAGE"))</f>
        <v>0</v>
      </c>
      <c r="Q1053" s="39" t="n">
        <f aca="false">IF(D1053&lt;&gt;"OCCUPIED","",P1053-L1053)</f>
        <v>-339.75</v>
      </c>
      <c r="R1053" s="26" t="str">
        <f aca="false">IF(D1053&lt;&gt;"OCCUPIED","OUT OF SCOPE",IF(M1053=0,"MISSING AUGUST BILL",IF(M1053&gt;1,"DUPLICATE BILL",IF(ABS(Q1053)&lt;0.01,"MATCH",IF(Q1053&gt;0,"OVERBILLED","UNDERBILLED")))))</f>
        <v>MISSING AUGUST BILL</v>
      </c>
      <c r="S1053" s="26" t="str">
        <f aca="false">IF(M1053=0,"",IFERROR(INDEX('Source - Billing Aug26'!$C$5:$C$773,MATCH(A1053,'Source - Billing Aug26'!$E$5:$E$773,0)),""))</f>
        <v/>
      </c>
    </row>
    <row r="1054" customFormat="false" ht="15" hidden="false" customHeight="true" outlineLevel="0" collapsed="false">
      <c r="A1054" s="26" t="str">
        <f aca="false">'Source - Inventory'!A1044</f>
        <v>SB-0322</v>
      </c>
      <c r="B1054" s="26" t="str">
        <f aca="false">'Source - Inventory'!B1044</f>
        <v>Salmonberry</v>
      </c>
      <c r="C1054" s="26" t="str">
        <f aca="false">'Source - Inventory'!G1044</f>
        <v>OPEN</v>
      </c>
      <c r="D1054" s="26" t="str">
        <f aca="false">'Source - Inventory'!J1044</f>
        <v>OCCUPIED</v>
      </c>
      <c r="E1054" s="26" t="str">
        <f aca="false">'Source - Inventory'!L1044</f>
        <v>WL-02376</v>
      </c>
      <c r="F1054" s="26" t="str">
        <f aca="false">'Source - Inventory'!M1044</f>
        <v>Steven Robinson</v>
      </c>
      <c r="G1054" s="26" t="n">
        <f aca="false">'Source - Inventory'!E1044</f>
        <v>24</v>
      </c>
      <c r="H1054" s="28" t="n">
        <f aca="false">'Source - Inventory'!O1044</f>
        <v>35.5</v>
      </c>
      <c r="I1054" s="28" t="n">
        <f aca="false">IF(D1054="OCCUPIED",ROUNDUP(H1054,0),"")</f>
        <v>36</v>
      </c>
      <c r="J1054" s="28" t="n">
        <f aca="false">IF(D1054="OCCUPIED",MAX(G1054,I1054),"")</f>
        <v>36</v>
      </c>
      <c r="K1054" s="28" t="n">
        <f aca="false">IF(D1054&lt;&gt;"OCCUPIED","",IF(C1054="COVERED",Covered_Rate,Open_Rate))</f>
        <v>7.55</v>
      </c>
      <c r="L1054" s="39" t="n">
        <f aca="false">IF(D1054="OCCUPIED",J1054*K1054,"")</f>
        <v>271.8</v>
      </c>
      <c r="M1054" s="26" t="n">
        <f aca="false">IF(D1054&lt;&gt;"OCCUPIED","",COUNTIFS('Source - Billing Aug26'!$E$5:$E$773,A1054,'Source - Billing Aug26'!$B$5:$B$773,Billing_Month,'Source - Billing Aug26'!$H$5:$H$773,"MONTHLY_MOORAGE"))</f>
        <v>0</v>
      </c>
      <c r="N1054" s="28" t="str">
        <f aca="false">IF(M1054=0,"",SUMIFS('Source - Billing Aug26'!$I$5:$I$773,'Source - Billing Aug26'!$E$5:$E$773,A1054,'Source - Billing Aug26'!$B$5:$B$773,Billing_Month,'Source - Billing Aug26'!$H$5:$H$773,"MONTHLY_MOORAGE"))</f>
        <v/>
      </c>
      <c r="O1054" s="28" t="str">
        <f aca="false">IF(M1054=0,"",SUMIFS('Source - Billing Aug26'!$L$5:$L$773,'Source - Billing Aug26'!$E$5:$E$773,A1054,'Source - Billing Aug26'!$B$5:$B$773,Billing_Month,'Source - Billing Aug26'!$H$5:$H$773,"MONTHLY_MOORAGE"))</f>
        <v/>
      </c>
      <c r="P1054" s="39" t="n">
        <f aca="false">IF(D1054&lt;&gt;"OCCUPIED","",SUMIFS('Source - Billing Aug26'!$M$5:$M$773,'Source - Billing Aug26'!$E$5:$E$773,A1054,'Source - Billing Aug26'!$B$5:$B$773,Billing_Month,'Source - Billing Aug26'!$H$5:$H$773,"MONTHLY_MOORAGE"))</f>
        <v>0</v>
      </c>
      <c r="Q1054" s="39" t="n">
        <f aca="false">IF(D1054&lt;&gt;"OCCUPIED","",P1054-L1054)</f>
        <v>-271.8</v>
      </c>
      <c r="R1054" s="26" t="str">
        <f aca="false">IF(D1054&lt;&gt;"OCCUPIED","OUT OF SCOPE",IF(M1054=0,"MISSING AUGUST BILL",IF(M1054&gt;1,"DUPLICATE BILL",IF(ABS(Q1054)&lt;0.01,"MATCH",IF(Q1054&gt;0,"OVERBILLED","UNDERBILLED")))))</f>
        <v>MISSING AUGUST BILL</v>
      </c>
      <c r="S1054" s="26" t="str">
        <f aca="false">IF(M1054=0,"",IFERROR(INDEX('Source - Billing Aug26'!$C$5:$C$773,MATCH(A1054,'Source - Billing Aug26'!$E$5:$E$773,0)),""))</f>
        <v/>
      </c>
    </row>
    <row r="1055" customFormat="false" ht="15" hidden="false" customHeight="true" outlineLevel="0" collapsed="false">
      <c r="A1055" s="26" t="str">
        <f aca="false">'Source - Inventory'!A1045</f>
        <v>SB-0323</v>
      </c>
      <c r="B1055" s="26" t="str">
        <f aca="false">'Source - Inventory'!B1045</f>
        <v>Salmonberry</v>
      </c>
      <c r="C1055" s="26" t="str">
        <f aca="false">'Source - Inventory'!G1045</f>
        <v>OPEN</v>
      </c>
      <c r="D1055" s="26" t="str">
        <f aca="false">'Source - Inventory'!J1045</f>
        <v>OCCUPIED</v>
      </c>
      <c r="E1055" s="26" t="str">
        <f aca="false">'Source - Inventory'!L1045</f>
        <v>WL-03820</v>
      </c>
      <c r="F1055" s="26" t="str">
        <f aca="false">'Source - Inventory'!M1045</f>
        <v>Thomas Robinson</v>
      </c>
      <c r="G1055" s="26" t="n">
        <f aca="false">'Source - Inventory'!E1045</f>
        <v>70</v>
      </c>
      <c r="H1055" s="28" t="n">
        <f aca="false">'Source - Inventory'!O1045</f>
        <v>47.1</v>
      </c>
      <c r="I1055" s="28" t="n">
        <f aca="false">IF(D1055="OCCUPIED",ROUNDUP(H1055,0),"")</f>
        <v>48</v>
      </c>
      <c r="J1055" s="28" t="n">
        <f aca="false">IF(D1055="OCCUPIED",MAX(G1055,I1055),"")</f>
        <v>70</v>
      </c>
      <c r="K1055" s="28" t="n">
        <f aca="false">IF(D1055&lt;&gt;"OCCUPIED","",IF(C1055="COVERED",Covered_Rate,Open_Rate))</f>
        <v>7.55</v>
      </c>
      <c r="L1055" s="39" t="n">
        <f aca="false">IF(D1055="OCCUPIED",J1055*K1055,"")</f>
        <v>528.5</v>
      </c>
      <c r="M1055" s="26" t="n">
        <f aca="false">IF(D1055&lt;&gt;"OCCUPIED","",COUNTIFS('Source - Billing Aug26'!$E$5:$E$773,A1055,'Source - Billing Aug26'!$B$5:$B$773,Billing_Month,'Source - Billing Aug26'!$H$5:$H$773,"MONTHLY_MOORAGE"))</f>
        <v>0</v>
      </c>
      <c r="N1055" s="28" t="str">
        <f aca="false">IF(M1055=0,"",SUMIFS('Source - Billing Aug26'!$I$5:$I$773,'Source - Billing Aug26'!$E$5:$E$773,A1055,'Source - Billing Aug26'!$B$5:$B$773,Billing_Month,'Source - Billing Aug26'!$H$5:$H$773,"MONTHLY_MOORAGE"))</f>
        <v/>
      </c>
      <c r="O1055" s="28" t="str">
        <f aca="false">IF(M1055=0,"",SUMIFS('Source - Billing Aug26'!$L$5:$L$773,'Source - Billing Aug26'!$E$5:$E$773,A1055,'Source - Billing Aug26'!$B$5:$B$773,Billing_Month,'Source - Billing Aug26'!$H$5:$H$773,"MONTHLY_MOORAGE"))</f>
        <v/>
      </c>
      <c r="P1055" s="39" t="n">
        <f aca="false">IF(D1055&lt;&gt;"OCCUPIED","",SUMIFS('Source - Billing Aug26'!$M$5:$M$773,'Source - Billing Aug26'!$E$5:$E$773,A1055,'Source - Billing Aug26'!$B$5:$B$773,Billing_Month,'Source - Billing Aug26'!$H$5:$H$773,"MONTHLY_MOORAGE"))</f>
        <v>0</v>
      </c>
      <c r="Q1055" s="39" t="n">
        <f aca="false">IF(D1055&lt;&gt;"OCCUPIED","",P1055-L1055)</f>
        <v>-528.5</v>
      </c>
      <c r="R1055" s="26" t="str">
        <f aca="false">IF(D1055&lt;&gt;"OCCUPIED","OUT OF SCOPE",IF(M1055=0,"MISSING AUGUST BILL",IF(M1055&gt;1,"DUPLICATE BILL",IF(ABS(Q1055)&lt;0.01,"MATCH",IF(Q1055&gt;0,"OVERBILLED","UNDERBILLED")))))</f>
        <v>MISSING AUGUST BILL</v>
      </c>
      <c r="S1055" s="26" t="str">
        <f aca="false">IF(M1055=0,"",IFERROR(INDEX('Source - Billing Aug26'!$C$5:$C$773,MATCH(A1055,'Source - Billing Aug26'!$E$5:$E$773,0)),""))</f>
        <v/>
      </c>
    </row>
    <row r="1056" customFormat="false" ht="15" hidden="false" customHeight="true" outlineLevel="0" collapsed="false">
      <c r="A1056" s="26" t="str">
        <f aca="false">'Source - Inventory'!A1046</f>
        <v>SB-0324</v>
      </c>
      <c r="B1056" s="26" t="str">
        <f aca="false">'Source - Inventory'!B1046</f>
        <v>Salmonberry</v>
      </c>
      <c r="C1056" s="26" t="str">
        <f aca="false">'Source - Inventory'!G1046</f>
        <v>OPEN</v>
      </c>
      <c r="D1056" s="26" t="str">
        <f aca="false">'Source - Inventory'!J1046</f>
        <v>OCCUPIED</v>
      </c>
      <c r="E1056" s="26" t="str">
        <f aca="false">'Source - Inventory'!L1046</f>
        <v>WL-01917</v>
      </c>
      <c r="F1056" s="26" t="str">
        <f aca="false">'Source - Inventory'!M1046</f>
        <v>Matthew May</v>
      </c>
      <c r="G1056" s="26" t="n">
        <f aca="false">'Source - Inventory'!E1046</f>
        <v>32</v>
      </c>
      <c r="H1056" s="28" t="n">
        <f aca="false">'Source - Inventory'!O1046</f>
        <v>48.1</v>
      </c>
      <c r="I1056" s="28" t="n">
        <f aca="false">IF(D1056="OCCUPIED",ROUNDUP(H1056,0),"")</f>
        <v>49</v>
      </c>
      <c r="J1056" s="28" t="n">
        <f aca="false">IF(D1056="OCCUPIED",MAX(G1056,I1056),"")</f>
        <v>49</v>
      </c>
      <c r="K1056" s="28" t="n">
        <f aca="false">IF(D1056&lt;&gt;"OCCUPIED","",IF(C1056="COVERED",Covered_Rate,Open_Rate))</f>
        <v>7.55</v>
      </c>
      <c r="L1056" s="39" t="n">
        <f aca="false">IF(D1056="OCCUPIED",J1056*K1056,"")</f>
        <v>369.95</v>
      </c>
      <c r="M1056" s="26" t="n">
        <f aca="false">IF(D1056&lt;&gt;"OCCUPIED","",COUNTIFS('Source - Billing Aug26'!$E$5:$E$773,A1056,'Source - Billing Aug26'!$B$5:$B$773,Billing_Month,'Source - Billing Aug26'!$H$5:$H$773,"MONTHLY_MOORAGE"))</f>
        <v>0</v>
      </c>
      <c r="N1056" s="28" t="str">
        <f aca="false">IF(M1056=0,"",SUMIFS('Source - Billing Aug26'!$I$5:$I$773,'Source - Billing Aug26'!$E$5:$E$773,A1056,'Source - Billing Aug26'!$B$5:$B$773,Billing_Month,'Source - Billing Aug26'!$H$5:$H$773,"MONTHLY_MOORAGE"))</f>
        <v/>
      </c>
      <c r="O1056" s="28" t="str">
        <f aca="false">IF(M1056=0,"",SUMIFS('Source - Billing Aug26'!$L$5:$L$773,'Source - Billing Aug26'!$E$5:$E$773,A1056,'Source - Billing Aug26'!$B$5:$B$773,Billing_Month,'Source - Billing Aug26'!$H$5:$H$773,"MONTHLY_MOORAGE"))</f>
        <v/>
      </c>
      <c r="P1056" s="39" t="n">
        <f aca="false">IF(D1056&lt;&gt;"OCCUPIED","",SUMIFS('Source - Billing Aug26'!$M$5:$M$773,'Source - Billing Aug26'!$E$5:$E$773,A1056,'Source - Billing Aug26'!$B$5:$B$773,Billing_Month,'Source - Billing Aug26'!$H$5:$H$773,"MONTHLY_MOORAGE"))</f>
        <v>0</v>
      </c>
      <c r="Q1056" s="39" t="n">
        <f aca="false">IF(D1056&lt;&gt;"OCCUPIED","",P1056-L1056)</f>
        <v>-369.95</v>
      </c>
      <c r="R1056" s="26" t="str">
        <f aca="false">IF(D1056&lt;&gt;"OCCUPIED","OUT OF SCOPE",IF(M1056=0,"MISSING AUGUST BILL",IF(M1056&gt;1,"DUPLICATE BILL",IF(ABS(Q1056)&lt;0.01,"MATCH",IF(Q1056&gt;0,"OVERBILLED","UNDERBILLED")))))</f>
        <v>MISSING AUGUST BILL</v>
      </c>
      <c r="S1056" s="26" t="str">
        <f aca="false">IF(M1056=0,"",IFERROR(INDEX('Source - Billing Aug26'!$C$5:$C$773,MATCH(A1056,'Source - Billing Aug26'!$E$5:$E$773,0)),""))</f>
        <v/>
      </c>
    </row>
    <row r="1057" customFormat="false" ht="15" hidden="false" customHeight="true" outlineLevel="0" collapsed="false">
      <c r="A1057" s="26" t="str">
        <f aca="false">'Source - Inventory'!A1047</f>
        <v>SB-0401</v>
      </c>
      <c r="B1057" s="26" t="str">
        <f aca="false">'Source - Inventory'!B1047</f>
        <v>Salmonberry</v>
      </c>
      <c r="C1057" s="26" t="str">
        <f aca="false">'Source - Inventory'!G1047</f>
        <v>OPEN</v>
      </c>
      <c r="D1057" s="26" t="str">
        <f aca="false">'Source - Inventory'!J1047</f>
        <v>OCCUPIED</v>
      </c>
      <c r="E1057" s="26" t="str">
        <f aca="false">'Source - Inventory'!L1047</f>
        <v>WL-01395</v>
      </c>
      <c r="F1057" s="26" t="str">
        <f aca="false">'Source - Inventory'!M1047</f>
        <v>Denise Mitchell</v>
      </c>
      <c r="G1057" s="26" t="n">
        <f aca="false">'Source - Inventory'!E1047</f>
        <v>60</v>
      </c>
      <c r="H1057" s="28" t="n">
        <f aca="false">'Source - Inventory'!O1047</f>
        <v>23.8</v>
      </c>
      <c r="I1057" s="28" t="n">
        <f aca="false">IF(D1057="OCCUPIED",ROUNDUP(H1057,0),"")</f>
        <v>24</v>
      </c>
      <c r="J1057" s="28" t="n">
        <f aca="false">IF(D1057="OCCUPIED",MAX(G1057,I1057),"")</f>
        <v>60</v>
      </c>
      <c r="K1057" s="28" t="n">
        <f aca="false">IF(D1057&lt;&gt;"OCCUPIED","",IF(C1057="COVERED",Covered_Rate,Open_Rate))</f>
        <v>7.55</v>
      </c>
      <c r="L1057" s="39" t="n">
        <f aca="false">IF(D1057="OCCUPIED",J1057*K1057,"")</f>
        <v>453</v>
      </c>
      <c r="M1057" s="26" t="n">
        <f aca="false">IF(D1057&lt;&gt;"OCCUPIED","",COUNTIFS('Source - Billing Aug26'!$E$5:$E$773,A1057,'Source - Billing Aug26'!$B$5:$B$773,Billing_Month,'Source - Billing Aug26'!$H$5:$H$773,"MONTHLY_MOORAGE"))</f>
        <v>0</v>
      </c>
      <c r="N1057" s="28" t="str">
        <f aca="false">IF(M1057=0,"",SUMIFS('Source - Billing Aug26'!$I$5:$I$773,'Source - Billing Aug26'!$E$5:$E$773,A1057,'Source - Billing Aug26'!$B$5:$B$773,Billing_Month,'Source - Billing Aug26'!$H$5:$H$773,"MONTHLY_MOORAGE"))</f>
        <v/>
      </c>
      <c r="O1057" s="28" t="str">
        <f aca="false">IF(M1057=0,"",SUMIFS('Source - Billing Aug26'!$L$5:$L$773,'Source - Billing Aug26'!$E$5:$E$773,A1057,'Source - Billing Aug26'!$B$5:$B$773,Billing_Month,'Source - Billing Aug26'!$H$5:$H$773,"MONTHLY_MOORAGE"))</f>
        <v/>
      </c>
      <c r="P1057" s="39" t="n">
        <f aca="false">IF(D1057&lt;&gt;"OCCUPIED","",SUMIFS('Source - Billing Aug26'!$M$5:$M$773,'Source - Billing Aug26'!$E$5:$E$773,A1057,'Source - Billing Aug26'!$B$5:$B$773,Billing_Month,'Source - Billing Aug26'!$H$5:$H$773,"MONTHLY_MOORAGE"))</f>
        <v>0</v>
      </c>
      <c r="Q1057" s="39" t="n">
        <f aca="false">IF(D1057&lt;&gt;"OCCUPIED","",P1057-L1057)</f>
        <v>-453</v>
      </c>
      <c r="R1057" s="26" t="str">
        <f aca="false">IF(D1057&lt;&gt;"OCCUPIED","OUT OF SCOPE",IF(M1057=0,"MISSING AUGUST BILL",IF(M1057&gt;1,"DUPLICATE BILL",IF(ABS(Q1057)&lt;0.01,"MATCH",IF(Q1057&gt;0,"OVERBILLED","UNDERBILLED")))))</f>
        <v>MISSING AUGUST BILL</v>
      </c>
      <c r="S1057" s="26" t="str">
        <f aca="false">IF(M1057=0,"",IFERROR(INDEX('Source - Billing Aug26'!$C$5:$C$773,MATCH(A1057,'Source - Billing Aug26'!$E$5:$E$773,0)),""))</f>
        <v/>
      </c>
    </row>
    <row r="1058" customFormat="false" ht="15" hidden="false" customHeight="true" outlineLevel="0" collapsed="false">
      <c r="A1058" s="26" t="str">
        <f aca="false">'Source - Inventory'!A1048</f>
        <v>SB-0402</v>
      </c>
      <c r="B1058" s="26" t="str">
        <f aca="false">'Source - Inventory'!B1048</f>
        <v>Salmonberry</v>
      </c>
      <c r="C1058" s="26" t="str">
        <f aca="false">'Source - Inventory'!G1048</f>
        <v>OPEN</v>
      </c>
      <c r="D1058" s="26" t="str">
        <f aca="false">'Source - Inventory'!J1048</f>
        <v>OCCUPIED</v>
      </c>
      <c r="E1058" s="26" t="str">
        <f aca="false">'Source - Inventory'!L1048</f>
        <v>WL-03565</v>
      </c>
      <c r="F1058" s="26" t="str">
        <f aca="false">'Source - Inventory'!M1048</f>
        <v>Brian Rosario</v>
      </c>
      <c r="G1058" s="26" t="n">
        <f aca="false">'Source - Inventory'!E1048</f>
        <v>32</v>
      </c>
      <c r="H1058" s="28" t="n">
        <f aca="false">'Source - Inventory'!O1048</f>
        <v>53.9</v>
      </c>
      <c r="I1058" s="28" t="n">
        <f aca="false">IF(D1058="OCCUPIED",ROUNDUP(H1058,0),"")</f>
        <v>54</v>
      </c>
      <c r="J1058" s="28" t="n">
        <f aca="false">IF(D1058="OCCUPIED",MAX(G1058,I1058),"")</f>
        <v>54</v>
      </c>
      <c r="K1058" s="28" t="n">
        <f aca="false">IF(D1058&lt;&gt;"OCCUPIED","",IF(C1058="COVERED",Covered_Rate,Open_Rate))</f>
        <v>7.55</v>
      </c>
      <c r="L1058" s="39" t="n">
        <f aca="false">IF(D1058="OCCUPIED",J1058*K1058,"")</f>
        <v>407.7</v>
      </c>
      <c r="M1058" s="26" t="n">
        <f aca="false">IF(D1058&lt;&gt;"OCCUPIED","",COUNTIFS('Source - Billing Aug26'!$E$5:$E$773,A1058,'Source - Billing Aug26'!$B$5:$B$773,Billing_Month,'Source - Billing Aug26'!$H$5:$H$773,"MONTHLY_MOORAGE"))</f>
        <v>0</v>
      </c>
      <c r="N1058" s="28" t="str">
        <f aca="false">IF(M1058=0,"",SUMIFS('Source - Billing Aug26'!$I$5:$I$773,'Source - Billing Aug26'!$E$5:$E$773,A1058,'Source - Billing Aug26'!$B$5:$B$773,Billing_Month,'Source - Billing Aug26'!$H$5:$H$773,"MONTHLY_MOORAGE"))</f>
        <v/>
      </c>
      <c r="O1058" s="28" t="str">
        <f aca="false">IF(M1058=0,"",SUMIFS('Source - Billing Aug26'!$L$5:$L$773,'Source - Billing Aug26'!$E$5:$E$773,A1058,'Source - Billing Aug26'!$B$5:$B$773,Billing_Month,'Source - Billing Aug26'!$H$5:$H$773,"MONTHLY_MOORAGE"))</f>
        <v/>
      </c>
      <c r="P1058" s="39" t="n">
        <f aca="false">IF(D1058&lt;&gt;"OCCUPIED","",SUMIFS('Source - Billing Aug26'!$M$5:$M$773,'Source - Billing Aug26'!$E$5:$E$773,A1058,'Source - Billing Aug26'!$B$5:$B$773,Billing_Month,'Source - Billing Aug26'!$H$5:$H$773,"MONTHLY_MOORAGE"))</f>
        <v>0</v>
      </c>
      <c r="Q1058" s="39" t="n">
        <f aca="false">IF(D1058&lt;&gt;"OCCUPIED","",P1058-L1058)</f>
        <v>-407.7</v>
      </c>
      <c r="R1058" s="26" t="str">
        <f aca="false">IF(D1058&lt;&gt;"OCCUPIED","OUT OF SCOPE",IF(M1058=0,"MISSING AUGUST BILL",IF(M1058&gt;1,"DUPLICATE BILL",IF(ABS(Q1058)&lt;0.01,"MATCH",IF(Q1058&gt;0,"OVERBILLED","UNDERBILLED")))))</f>
        <v>MISSING AUGUST BILL</v>
      </c>
      <c r="S1058" s="26" t="str">
        <f aca="false">IF(M1058=0,"",IFERROR(INDEX('Source - Billing Aug26'!$C$5:$C$773,MATCH(A1058,'Source - Billing Aug26'!$E$5:$E$773,0)),""))</f>
        <v/>
      </c>
    </row>
    <row r="1059" customFormat="false" ht="15" hidden="false" customHeight="true" outlineLevel="0" collapsed="false">
      <c r="A1059" s="26" t="str">
        <f aca="false">'Source - Inventory'!A1049</f>
        <v>SB-0403</v>
      </c>
      <c r="B1059" s="26" t="str">
        <f aca="false">'Source - Inventory'!B1049</f>
        <v>Salmonberry</v>
      </c>
      <c r="C1059" s="26" t="str">
        <f aca="false">'Source - Inventory'!G1049</f>
        <v>OPEN</v>
      </c>
      <c r="D1059" s="26" t="str">
        <f aca="false">'Source - Inventory'!J1049</f>
        <v>OCCUPIED</v>
      </c>
      <c r="E1059" s="26" t="str">
        <f aca="false">'Source - Inventory'!L1049</f>
        <v>WL-02892</v>
      </c>
      <c r="F1059" s="26" t="str">
        <f aca="false">'Source - Inventory'!M1049</f>
        <v>Martha Cook</v>
      </c>
      <c r="G1059" s="26" t="n">
        <f aca="false">'Source - Inventory'!E1049</f>
        <v>24</v>
      </c>
      <c r="H1059" s="28" t="n">
        <f aca="false">'Source - Inventory'!O1049</f>
        <v>47.7</v>
      </c>
      <c r="I1059" s="28" t="n">
        <f aca="false">IF(D1059="OCCUPIED",ROUNDUP(H1059,0),"")</f>
        <v>48</v>
      </c>
      <c r="J1059" s="28" t="n">
        <f aca="false">IF(D1059="OCCUPIED",MAX(G1059,I1059),"")</f>
        <v>48</v>
      </c>
      <c r="K1059" s="28" t="n">
        <f aca="false">IF(D1059&lt;&gt;"OCCUPIED","",IF(C1059="COVERED",Covered_Rate,Open_Rate))</f>
        <v>7.55</v>
      </c>
      <c r="L1059" s="39" t="n">
        <f aca="false">IF(D1059="OCCUPIED",J1059*K1059,"")</f>
        <v>362.4</v>
      </c>
      <c r="M1059" s="26" t="n">
        <f aca="false">IF(D1059&lt;&gt;"OCCUPIED","",COUNTIFS('Source - Billing Aug26'!$E$5:$E$773,A1059,'Source - Billing Aug26'!$B$5:$B$773,Billing_Month,'Source - Billing Aug26'!$H$5:$H$773,"MONTHLY_MOORAGE"))</f>
        <v>0</v>
      </c>
      <c r="N1059" s="28" t="str">
        <f aca="false">IF(M1059=0,"",SUMIFS('Source - Billing Aug26'!$I$5:$I$773,'Source - Billing Aug26'!$E$5:$E$773,A1059,'Source - Billing Aug26'!$B$5:$B$773,Billing_Month,'Source - Billing Aug26'!$H$5:$H$773,"MONTHLY_MOORAGE"))</f>
        <v/>
      </c>
      <c r="O1059" s="28" t="str">
        <f aca="false">IF(M1059=0,"",SUMIFS('Source - Billing Aug26'!$L$5:$L$773,'Source - Billing Aug26'!$E$5:$E$773,A1059,'Source - Billing Aug26'!$B$5:$B$773,Billing_Month,'Source - Billing Aug26'!$H$5:$H$773,"MONTHLY_MOORAGE"))</f>
        <v/>
      </c>
      <c r="P1059" s="39" t="n">
        <f aca="false">IF(D1059&lt;&gt;"OCCUPIED","",SUMIFS('Source - Billing Aug26'!$M$5:$M$773,'Source - Billing Aug26'!$E$5:$E$773,A1059,'Source - Billing Aug26'!$B$5:$B$773,Billing_Month,'Source - Billing Aug26'!$H$5:$H$773,"MONTHLY_MOORAGE"))</f>
        <v>0</v>
      </c>
      <c r="Q1059" s="39" t="n">
        <f aca="false">IF(D1059&lt;&gt;"OCCUPIED","",P1059-L1059)</f>
        <v>-362.4</v>
      </c>
      <c r="R1059" s="26" t="str">
        <f aca="false">IF(D1059&lt;&gt;"OCCUPIED","OUT OF SCOPE",IF(M1059=0,"MISSING AUGUST BILL",IF(M1059&gt;1,"DUPLICATE BILL",IF(ABS(Q1059)&lt;0.01,"MATCH",IF(Q1059&gt;0,"OVERBILLED","UNDERBILLED")))))</f>
        <v>MISSING AUGUST BILL</v>
      </c>
      <c r="S1059" s="26" t="str">
        <f aca="false">IF(M1059=0,"",IFERROR(INDEX('Source - Billing Aug26'!$C$5:$C$773,MATCH(A1059,'Source - Billing Aug26'!$E$5:$E$773,0)),""))</f>
        <v/>
      </c>
    </row>
    <row r="1060" customFormat="false" ht="15" hidden="false" customHeight="true" outlineLevel="0" collapsed="false">
      <c r="A1060" s="26" t="str">
        <f aca="false">'Source - Inventory'!A1050</f>
        <v>SB-0404</v>
      </c>
      <c r="B1060" s="26" t="str">
        <f aca="false">'Source - Inventory'!B1050</f>
        <v>Salmonberry</v>
      </c>
      <c r="C1060" s="26" t="str">
        <f aca="false">'Source - Inventory'!G1050</f>
        <v>OPEN</v>
      </c>
      <c r="D1060" s="26" t="str">
        <f aca="false">'Source - Inventory'!J1050</f>
        <v>OCCUPIED</v>
      </c>
      <c r="E1060" s="26" t="str">
        <f aca="false">'Source - Inventory'!L1050</f>
        <v>WL-02160</v>
      </c>
      <c r="F1060" s="26" t="str">
        <f aca="false">'Source - Inventory'!M1050</f>
        <v>Alexander Lawrence</v>
      </c>
      <c r="G1060" s="26" t="n">
        <f aca="false">'Source - Inventory'!E1050</f>
        <v>40</v>
      </c>
      <c r="H1060" s="28" t="n">
        <f aca="false">'Source - Inventory'!O1050</f>
        <v>54.9</v>
      </c>
      <c r="I1060" s="28" t="n">
        <f aca="false">IF(D1060="OCCUPIED",ROUNDUP(H1060,0),"")</f>
        <v>55</v>
      </c>
      <c r="J1060" s="28" t="n">
        <f aca="false">IF(D1060="OCCUPIED",MAX(G1060,I1060),"")</f>
        <v>55</v>
      </c>
      <c r="K1060" s="28" t="n">
        <f aca="false">IF(D1060&lt;&gt;"OCCUPIED","",IF(C1060="COVERED",Covered_Rate,Open_Rate))</f>
        <v>7.55</v>
      </c>
      <c r="L1060" s="39" t="n">
        <f aca="false">IF(D1060="OCCUPIED",J1060*K1060,"")</f>
        <v>415.25</v>
      </c>
      <c r="M1060" s="26" t="n">
        <f aca="false">IF(D1060&lt;&gt;"OCCUPIED","",COUNTIFS('Source - Billing Aug26'!$E$5:$E$773,A1060,'Source - Billing Aug26'!$B$5:$B$773,Billing_Month,'Source - Billing Aug26'!$H$5:$H$773,"MONTHLY_MOORAGE"))</f>
        <v>0</v>
      </c>
      <c r="N1060" s="28" t="str">
        <f aca="false">IF(M1060=0,"",SUMIFS('Source - Billing Aug26'!$I$5:$I$773,'Source - Billing Aug26'!$E$5:$E$773,A1060,'Source - Billing Aug26'!$B$5:$B$773,Billing_Month,'Source - Billing Aug26'!$H$5:$H$773,"MONTHLY_MOORAGE"))</f>
        <v/>
      </c>
      <c r="O1060" s="28" t="str">
        <f aca="false">IF(M1060=0,"",SUMIFS('Source - Billing Aug26'!$L$5:$L$773,'Source - Billing Aug26'!$E$5:$E$773,A1060,'Source - Billing Aug26'!$B$5:$B$773,Billing_Month,'Source - Billing Aug26'!$H$5:$H$773,"MONTHLY_MOORAGE"))</f>
        <v/>
      </c>
      <c r="P1060" s="39" t="n">
        <f aca="false">IF(D1060&lt;&gt;"OCCUPIED","",SUMIFS('Source - Billing Aug26'!$M$5:$M$773,'Source - Billing Aug26'!$E$5:$E$773,A1060,'Source - Billing Aug26'!$B$5:$B$773,Billing_Month,'Source - Billing Aug26'!$H$5:$H$773,"MONTHLY_MOORAGE"))</f>
        <v>0</v>
      </c>
      <c r="Q1060" s="39" t="n">
        <f aca="false">IF(D1060&lt;&gt;"OCCUPIED","",P1060-L1060)</f>
        <v>-415.25</v>
      </c>
      <c r="R1060" s="26" t="str">
        <f aca="false">IF(D1060&lt;&gt;"OCCUPIED","OUT OF SCOPE",IF(M1060=0,"MISSING AUGUST BILL",IF(M1060&gt;1,"DUPLICATE BILL",IF(ABS(Q1060)&lt;0.01,"MATCH",IF(Q1060&gt;0,"OVERBILLED","UNDERBILLED")))))</f>
        <v>MISSING AUGUST BILL</v>
      </c>
      <c r="S1060" s="26" t="str">
        <f aca="false">IF(M1060=0,"",IFERROR(INDEX('Source - Billing Aug26'!$C$5:$C$773,MATCH(A1060,'Source - Billing Aug26'!$E$5:$E$773,0)),""))</f>
        <v/>
      </c>
    </row>
    <row r="1061" customFormat="false" ht="15" hidden="false" customHeight="true" outlineLevel="0" collapsed="false">
      <c r="A1061" s="26" t="str">
        <f aca="false">'Source - Inventory'!A1051</f>
        <v>SB-0405</v>
      </c>
      <c r="B1061" s="26" t="str">
        <f aca="false">'Source - Inventory'!B1051</f>
        <v>Salmonberry</v>
      </c>
      <c r="C1061" s="26" t="str">
        <f aca="false">'Source - Inventory'!G1051</f>
        <v>OPEN</v>
      </c>
      <c r="D1061" s="26" t="str">
        <f aca="false">'Source - Inventory'!J1051</f>
        <v>OCCUPIED</v>
      </c>
      <c r="E1061" s="26" t="str">
        <f aca="false">'Source - Inventory'!L1051</f>
        <v>WL-02223</v>
      </c>
      <c r="F1061" s="26" t="str">
        <f aca="false">'Source - Inventory'!M1051</f>
        <v>Ashley Wilson</v>
      </c>
      <c r="G1061" s="26" t="n">
        <f aca="false">'Source - Inventory'!E1051</f>
        <v>45</v>
      </c>
      <c r="H1061" s="28" t="n">
        <f aca="false">'Source - Inventory'!O1051</f>
        <v>57.3</v>
      </c>
      <c r="I1061" s="28" t="n">
        <f aca="false">IF(D1061="OCCUPIED",ROUNDUP(H1061,0),"")</f>
        <v>58</v>
      </c>
      <c r="J1061" s="28" t="n">
        <f aca="false">IF(D1061="OCCUPIED",MAX(G1061,I1061),"")</f>
        <v>58</v>
      </c>
      <c r="K1061" s="28" t="n">
        <f aca="false">IF(D1061&lt;&gt;"OCCUPIED","",IF(C1061="COVERED",Covered_Rate,Open_Rate))</f>
        <v>7.55</v>
      </c>
      <c r="L1061" s="39" t="n">
        <f aca="false">IF(D1061="OCCUPIED",J1061*K1061,"")</f>
        <v>437.9</v>
      </c>
      <c r="M1061" s="26" t="n">
        <f aca="false">IF(D1061&lt;&gt;"OCCUPIED","",COUNTIFS('Source - Billing Aug26'!$E$5:$E$773,A1061,'Source - Billing Aug26'!$B$5:$B$773,Billing_Month,'Source - Billing Aug26'!$H$5:$H$773,"MONTHLY_MOORAGE"))</f>
        <v>0</v>
      </c>
      <c r="N1061" s="28" t="str">
        <f aca="false">IF(M1061=0,"",SUMIFS('Source - Billing Aug26'!$I$5:$I$773,'Source - Billing Aug26'!$E$5:$E$773,A1061,'Source - Billing Aug26'!$B$5:$B$773,Billing_Month,'Source - Billing Aug26'!$H$5:$H$773,"MONTHLY_MOORAGE"))</f>
        <v/>
      </c>
      <c r="O1061" s="28" t="str">
        <f aca="false">IF(M1061=0,"",SUMIFS('Source - Billing Aug26'!$L$5:$L$773,'Source - Billing Aug26'!$E$5:$E$773,A1061,'Source - Billing Aug26'!$B$5:$B$773,Billing_Month,'Source - Billing Aug26'!$H$5:$H$773,"MONTHLY_MOORAGE"))</f>
        <v/>
      </c>
      <c r="P1061" s="39" t="n">
        <f aca="false">IF(D1061&lt;&gt;"OCCUPIED","",SUMIFS('Source - Billing Aug26'!$M$5:$M$773,'Source - Billing Aug26'!$E$5:$E$773,A1061,'Source - Billing Aug26'!$B$5:$B$773,Billing_Month,'Source - Billing Aug26'!$H$5:$H$773,"MONTHLY_MOORAGE"))</f>
        <v>0</v>
      </c>
      <c r="Q1061" s="39" t="n">
        <f aca="false">IF(D1061&lt;&gt;"OCCUPIED","",P1061-L1061)</f>
        <v>-437.9</v>
      </c>
      <c r="R1061" s="26" t="str">
        <f aca="false">IF(D1061&lt;&gt;"OCCUPIED","OUT OF SCOPE",IF(M1061=0,"MISSING AUGUST BILL",IF(M1061&gt;1,"DUPLICATE BILL",IF(ABS(Q1061)&lt;0.01,"MATCH",IF(Q1061&gt;0,"OVERBILLED","UNDERBILLED")))))</f>
        <v>MISSING AUGUST BILL</v>
      </c>
      <c r="S1061" s="26" t="str">
        <f aca="false">IF(M1061=0,"",IFERROR(INDEX('Source - Billing Aug26'!$C$5:$C$773,MATCH(A1061,'Source - Billing Aug26'!$E$5:$E$773,0)),""))</f>
        <v/>
      </c>
    </row>
    <row r="1062" customFormat="false" ht="15" hidden="false" customHeight="true" outlineLevel="0" collapsed="false">
      <c r="A1062" s="26" t="str">
        <f aca="false">'Source - Inventory'!A1052</f>
        <v>SB-0406</v>
      </c>
      <c r="B1062" s="26" t="str">
        <f aca="false">'Source - Inventory'!B1052</f>
        <v>Salmonberry</v>
      </c>
      <c r="C1062" s="26" t="str">
        <f aca="false">'Source - Inventory'!G1052</f>
        <v>OPEN</v>
      </c>
      <c r="D1062" s="26" t="str">
        <f aca="false">'Source - Inventory'!J1052</f>
        <v>OCCUPIED</v>
      </c>
      <c r="E1062" s="26" t="str">
        <f aca="false">'Source - Inventory'!L1052</f>
        <v>WL-02891</v>
      </c>
      <c r="F1062" s="26" t="str">
        <f aca="false">'Source - Inventory'!M1052</f>
        <v>Jon Suarez</v>
      </c>
      <c r="G1062" s="26" t="n">
        <f aca="false">'Source - Inventory'!E1052</f>
        <v>40</v>
      </c>
      <c r="H1062" s="28" t="n">
        <f aca="false">'Source - Inventory'!O1052</f>
        <v>55.3</v>
      </c>
      <c r="I1062" s="28" t="n">
        <f aca="false">IF(D1062="OCCUPIED",ROUNDUP(H1062,0),"")</f>
        <v>56</v>
      </c>
      <c r="J1062" s="28" t="n">
        <f aca="false">IF(D1062="OCCUPIED",MAX(G1062,I1062),"")</f>
        <v>56</v>
      </c>
      <c r="K1062" s="28" t="n">
        <f aca="false">IF(D1062&lt;&gt;"OCCUPIED","",IF(C1062="COVERED",Covered_Rate,Open_Rate))</f>
        <v>7.55</v>
      </c>
      <c r="L1062" s="39" t="n">
        <f aca="false">IF(D1062="OCCUPIED",J1062*K1062,"")</f>
        <v>422.8</v>
      </c>
      <c r="M1062" s="26" t="n">
        <f aca="false">IF(D1062&lt;&gt;"OCCUPIED","",COUNTIFS('Source - Billing Aug26'!$E$5:$E$773,A1062,'Source - Billing Aug26'!$B$5:$B$773,Billing_Month,'Source - Billing Aug26'!$H$5:$H$773,"MONTHLY_MOORAGE"))</f>
        <v>0</v>
      </c>
      <c r="N1062" s="28" t="str">
        <f aca="false">IF(M1062=0,"",SUMIFS('Source - Billing Aug26'!$I$5:$I$773,'Source - Billing Aug26'!$E$5:$E$773,A1062,'Source - Billing Aug26'!$B$5:$B$773,Billing_Month,'Source - Billing Aug26'!$H$5:$H$773,"MONTHLY_MOORAGE"))</f>
        <v/>
      </c>
      <c r="O1062" s="28" t="str">
        <f aca="false">IF(M1062=0,"",SUMIFS('Source - Billing Aug26'!$L$5:$L$773,'Source - Billing Aug26'!$E$5:$E$773,A1062,'Source - Billing Aug26'!$B$5:$B$773,Billing_Month,'Source - Billing Aug26'!$H$5:$H$773,"MONTHLY_MOORAGE"))</f>
        <v/>
      </c>
      <c r="P1062" s="39" t="n">
        <f aca="false">IF(D1062&lt;&gt;"OCCUPIED","",SUMIFS('Source - Billing Aug26'!$M$5:$M$773,'Source - Billing Aug26'!$E$5:$E$773,A1062,'Source - Billing Aug26'!$B$5:$B$773,Billing_Month,'Source - Billing Aug26'!$H$5:$H$773,"MONTHLY_MOORAGE"))</f>
        <v>0</v>
      </c>
      <c r="Q1062" s="39" t="n">
        <f aca="false">IF(D1062&lt;&gt;"OCCUPIED","",P1062-L1062)</f>
        <v>-422.8</v>
      </c>
      <c r="R1062" s="26" t="str">
        <f aca="false">IF(D1062&lt;&gt;"OCCUPIED","OUT OF SCOPE",IF(M1062=0,"MISSING AUGUST BILL",IF(M1062&gt;1,"DUPLICATE BILL",IF(ABS(Q1062)&lt;0.01,"MATCH",IF(Q1062&gt;0,"OVERBILLED","UNDERBILLED")))))</f>
        <v>MISSING AUGUST BILL</v>
      </c>
      <c r="S1062" s="26" t="str">
        <f aca="false">IF(M1062=0,"",IFERROR(INDEX('Source - Billing Aug26'!$C$5:$C$773,MATCH(A1062,'Source - Billing Aug26'!$E$5:$E$773,0)),""))</f>
        <v/>
      </c>
    </row>
    <row r="1063" customFormat="false" ht="15" hidden="false" customHeight="true" outlineLevel="0" collapsed="false">
      <c r="A1063" s="26" t="str">
        <f aca="false">'Source - Inventory'!A1053</f>
        <v>SB-0407</v>
      </c>
      <c r="B1063" s="26" t="str">
        <f aca="false">'Source - Inventory'!B1053</f>
        <v>Salmonberry</v>
      </c>
      <c r="C1063" s="26" t="str">
        <f aca="false">'Source - Inventory'!G1053</f>
        <v>OPEN</v>
      </c>
      <c r="D1063" s="26" t="str">
        <f aca="false">'Source - Inventory'!J1053</f>
        <v>OCCUPIED</v>
      </c>
      <c r="E1063" s="26" t="str">
        <f aca="false">'Source - Inventory'!L1053</f>
        <v>WL-02876</v>
      </c>
      <c r="F1063" s="26" t="str">
        <f aca="false">'Source - Inventory'!M1053</f>
        <v>Janice Collins</v>
      </c>
      <c r="G1063" s="26" t="n">
        <f aca="false">'Source - Inventory'!E1053</f>
        <v>24</v>
      </c>
      <c r="H1063" s="28" t="n">
        <f aca="false">'Source - Inventory'!O1053</f>
        <v>32.7</v>
      </c>
      <c r="I1063" s="28" t="n">
        <f aca="false">IF(D1063="OCCUPIED",ROUNDUP(H1063,0),"")</f>
        <v>33</v>
      </c>
      <c r="J1063" s="28" t="n">
        <f aca="false">IF(D1063="OCCUPIED",MAX(G1063,I1063),"")</f>
        <v>33</v>
      </c>
      <c r="K1063" s="28" t="n">
        <f aca="false">IF(D1063&lt;&gt;"OCCUPIED","",IF(C1063="COVERED",Covered_Rate,Open_Rate))</f>
        <v>7.55</v>
      </c>
      <c r="L1063" s="39" t="n">
        <f aca="false">IF(D1063="OCCUPIED",J1063*K1063,"")</f>
        <v>249.15</v>
      </c>
      <c r="M1063" s="26" t="n">
        <f aca="false">IF(D1063&lt;&gt;"OCCUPIED","",COUNTIFS('Source - Billing Aug26'!$E$5:$E$773,A1063,'Source - Billing Aug26'!$B$5:$B$773,Billing_Month,'Source - Billing Aug26'!$H$5:$H$773,"MONTHLY_MOORAGE"))</f>
        <v>0</v>
      </c>
      <c r="N1063" s="28" t="str">
        <f aca="false">IF(M1063=0,"",SUMIFS('Source - Billing Aug26'!$I$5:$I$773,'Source - Billing Aug26'!$E$5:$E$773,A1063,'Source - Billing Aug26'!$B$5:$B$773,Billing_Month,'Source - Billing Aug26'!$H$5:$H$773,"MONTHLY_MOORAGE"))</f>
        <v/>
      </c>
      <c r="O1063" s="28" t="str">
        <f aca="false">IF(M1063=0,"",SUMIFS('Source - Billing Aug26'!$L$5:$L$773,'Source - Billing Aug26'!$E$5:$E$773,A1063,'Source - Billing Aug26'!$B$5:$B$773,Billing_Month,'Source - Billing Aug26'!$H$5:$H$773,"MONTHLY_MOORAGE"))</f>
        <v/>
      </c>
      <c r="P1063" s="39" t="n">
        <f aca="false">IF(D1063&lt;&gt;"OCCUPIED","",SUMIFS('Source - Billing Aug26'!$M$5:$M$773,'Source - Billing Aug26'!$E$5:$E$773,A1063,'Source - Billing Aug26'!$B$5:$B$773,Billing_Month,'Source - Billing Aug26'!$H$5:$H$773,"MONTHLY_MOORAGE"))</f>
        <v>0</v>
      </c>
      <c r="Q1063" s="39" t="n">
        <f aca="false">IF(D1063&lt;&gt;"OCCUPIED","",P1063-L1063)</f>
        <v>-249.15</v>
      </c>
      <c r="R1063" s="26" t="str">
        <f aca="false">IF(D1063&lt;&gt;"OCCUPIED","OUT OF SCOPE",IF(M1063=0,"MISSING AUGUST BILL",IF(M1063&gt;1,"DUPLICATE BILL",IF(ABS(Q1063)&lt;0.01,"MATCH",IF(Q1063&gt;0,"OVERBILLED","UNDERBILLED")))))</f>
        <v>MISSING AUGUST BILL</v>
      </c>
      <c r="S1063" s="26" t="str">
        <f aca="false">IF(M1063=0,"",IFERROR(INDEX('Source - Billing Aug26'!$C$5:$C$773,MATCH(A1063,'Source - Billing Aug26'!$E$5:$E$773,0)),""))</f>
        <v/>
      </c>
    </row>
    <row r="1064" customFormat="false" ht="15" hidden="false" customHeight="true" outlineLevel="0" collapsed="false">
      <c r="A1064" s="26" t="str">
        <f aca="false">'Source - Inventory'!A1054</f>
        <v>SB-0408</v>
      </c>
      <c r="B1064" s="26" t="str">
        <f aca="false">'Source - Inventory'!B1054</f>
        <v>Salmonberry</v>
      </c>
      <c r="C1064" s="26" t="str">
        <f aca="false">'Source - Inventory'!G1054</f>
        <v>OPEN</v>
      </c>
      <c r="D1064" s="26" t="str">
        <f aca="false">'Source - Inventory'!J1054</f>
        <v>OCCUPIED</v>
      </c>
      <c r="E1064" s="26" t="str">
        <f aca="false">'Source - Inventory'!L1054</f>
        <v>WL-01281</v>
      </c>
      <c r="F1064" s="26" t="str">
        <f aca="false">'Source - Inventory'!M1054</f>
        <v>Alexander Ferguson</v>
      </c>
      <c r="G1064" s="26" t="n">
        <f aca="false">'Source - Inventory'!E1054</f>
        <v>28</v>
      </c>
      <c r="H1064" s="28" t="n">
        <f aca="false">'Source - Inventory'!O1054</f>
        <v>50.7</v>
      </c>
      <c r="I1064" s="28" t="n">
        <f aca="false">IF(D1064="OCCUPIED",ROUNDUP(H1064,0),"")</f>
        <v>51</v>
      </c>
      <c r="J1064" s="28" t="n">
        <f aca="false">IF(D1064="OCCUPIED",MAX(G1064,I1064),"")</f>
        <v>51</v>
      </c>
      <c r="K1064" s="28" t="n">
        <f aca="false">IF(D1064&lt;&gt;"OCCUPIED","",IF(C1064="COVERED",Covered_Rate,Open_Rate))</f>
        <v>7.55</v>
      </c>
      <c r="L1064" s="39" t="n">
        <f aca="false">IF(D1064="OCCUPIED",J1064*K1064,"")</f>
        <v>385.05</v>
      </c>
      <c r="M1064" s="26" t="n">
        <f aca="false">IF(D1064&lt;&gt;"OCCUPIED","",COUNTIFS('Source - Billing Aug26'!$E$5:$E$773,A1064,'Source - Billing Aug26'!$B$5:$B$773,Billing_Month,'Source - Billing Aug26'!$H$5:$H$773,"MONTHLY_MOORAGE"))</f>
        <v>0</v>
      </c>
      <c r="N1064" s="28" t="str">
        <f aca="false">IF(M1064=0,"",SUMIFS('Source - Billing Aug26'!$I$5:$I$773,'Source - Billing Aug26'!$E$5:$E$773,A1064,'Source - Billing Aug26'!$B$5:$B$773,Billing_Month,'Source - Billing Aug26'!$H$5:$H$773,"MONTHLY_MOORAGE"))</f>
        <v/>
      </c>
      <c r="O1064" s="28" t="str">
        <f aca="false">IF(M1064=0,"",SUMIFS('Source - Billing Aug26'!$L$5:$L$773,'Source - Billing Aug26'!$E$5:$E$773,A1064,'Source - Billing Aug26'!$B$5:$B$773,Billing_Month,'Source - Billing Aug26'!$H$5:$H$773,"MONTHLY_MOORAGE"))</f>
        <v/>
      </c>
      <c r="P1064" s="39" t="n">
        <f aca="false">IF(D1064&lt;&gt;"OCCUPIED","",SUMIFS('Source - Billing Aug26'!$M$5:$M$773,'Source - Billing Aug26'!$E$5:$E$773,A1064,'Source - Billing Aug26'!$B$5:$B$773,Billing_Month,'Source - Billing Aug26'!$H$5:$H$773,"MONTHLY_MOORAGE"))</f>
        <v>0</v>
      </c>
      <c r="Q1064" s="39" t="n">
        <f aca="false">IF(D1064&lt;&gt;"OCCUPIED","",P1064-L1064)</f>
        <v>-385.05</v>
      </c>
      <c r="R1064" s="26" t="str">
        <f aca="false">IF(D1064&lt;&gt;"OCCUPIED","OUT OF SCOPE",IF(M1064=0,"MISSING AUGUST BILL",IF(M1064&gt;1,"DUPLICATE BILL",IF(ABS(Q1064)&lt;0.01,"MATCH",IF(Q1064&gt;0,"OVERBILLED","UNDERBILLED")))))</f>
        <v>MISSING AUGUST BILL</v>
      </c>
      <c r="S1064" s="26" t="str">
        <f aca="false">IF(M1064=0,"",IFERROR(INDEX('Source - Billing Aug26'!$C$5:$C$773,MATCH(A1064,'Source - Billing Aug26'!$E$5:$E$773,0)),""))</f>
        <v/>
      </c>
    </row>
    <row r="1065" customFormat="false" ht="15" hidden="false" customHeight="true" outlineLevel="0" collapsed="false">
      <c r="A1065" s="26" t="str">
        <f aca="false">'Source - Inventory'!A1055</f>
        <v>SB-0409</v>
      </c>
      <c r="B1065" s="26" t="str">
        <f aca="false">'Source - Inventory'!B1055</f>
        <v>Salmonberry</v>
      </c>
      <c r="C1065" s="26" t="str">
        <f aca="false">'Source - Inventory'!G1055</f>
        <v>OPEN</v>
      </c>
      <c r="D1065" s="26" t="str">
        <f aca="false">'Source - Inventory'!J1055</f>
        <v>OCCUPIED</v>
      </c>
      <c r="E1065" s="26" t="str">
        <f aca="false">'Source - Inventory'!L1055</f>
        <v>WL-01762</v>
      </c>
      <c r="F1065" s="26" t="str">
        <f aca="false">'Source - Inventory'!M1055</f>
        <v>John Powell</v>
      </c>
      <c r="G1065" s="26" t="n">
        <f aca="false">'Source - Inventory'!E1055</f>
        <v>40</v>
      </c>
      <c r="H1065" s="28" t="n">
        <f aca="false">'Source - Inventory'!O1055</f>
        <v>28.6</v>
      </c>
      <c r="I1065" s="28" t="n">
        <f aca="false">IF(D1065="OCCUPIED",ROUNDUP(H1065,0),"")</f>
        <v>29</v>
      </c>
      <c r="J1065" s="28" t="n">
        <f aca="false">IF(D1065="OCCUPIED",MAX(G1065,I1065),"")</f>
        <v>40</v>
      </c>
      <c r="K1065" s="28" t="n">
        <f aca="false">IF(D1065&lt;&gt;"OCCUPIED","",IF(C1065="COVERED",Covered_Rate,Open_Rate))</f>
        <v>7.55</v>
      </c>
      <c r="L1065" s="39" t="n">
        <f aca="false">IF(D1065="OCCUPIED",J1065*K1065,"")</f>
        <v>302</v>
      </c>
      <c r="M1065" s="26" t="n">
        <f aca="false">IF(D1065&lt;&gt;"OCCUPIED","",COUNTIFS('Source - Billing Aug26'!$E$5:$E$773,A1065,'Source - Billing Aug26'!$B$5:$B$773,Billing_Month,'Source - Billing Aug26'!$H$5:$H$773,"MONTHLY_MOORAGE"))</f>
        <v>0</v>
      </c>
      <c r="N1065" s="28" t="str">
        <f aca="false">IF(M1065=0,"",SUMIFS('Source - Billing Aug26'!$I$5:$I$773,'Source - Billing Aug26'!$E$5:$E$773,A1065,'Source - Billing Aug26'!$B$5:$B$773,Billing_Month,'Source - Billing Aug26'!$H$5:$H$773,"MONTHLY_MOORAGE"))</f>
        <v/>
      </c>
      <c r="O1065" s="28" t="str">
        <f aca="false">IF(M1065=0,"",SUMIFS('Source - Billing Aug26'!$L$5:$L$773,'Source - Billing Aug26'!$E$5:$E$773,A1065,'Source - Billing Aug26'!$B$5:$B$773,Billing_Month,'Source - Billing Aug26'!$H$5:$H$773,"MONTHLY_MOORAGE"))</f>
        <v/>
      </c>
      <c r="P1065" s="39" t="n">
        <f aca="false">IF(D1065&lt;&gt;"OCCUPIED","",SUMIFS('Source - Billing Aug26'!$M$5:$M$773,'Source - Billing Aug26'!$E$5:$E$773,A1065,'Source - Billing Aug26'!$B$5:$B$773,Billing_Month,'Source - Billing Aug26'!$H$5:$H$773,"MONTHLY_MOORAGE"))</f>
        <v>0</v>
      </c>
      <c r="Q1065" s="39" t="n">
        <f aca="false">IF(D1065&lt;&gt;"OCCUPIED","",P1065-L1065)</f>
        <v>-302</v>
      </c>
      <c r="R1065" s="26" t="str">
        <f aca="false">IF(D1065&lt;&gt;"OCCUPIED","OUT OF SCOPE",IF(M1065=0,"MISSING AUGUST BILL",IF(M1065&gt;1,"DUPLICATE BILL",IF(ABS(Q1065)&lt;0.01,"MATCH",IF(Q1065&gt;0,"OVERBILLED","UNDERBILLED")))))</f>
        <v>MISSING AUGUST BILL</v>
      </c>
      <c r="S1065" s="26" t="str">
        <f aca="false">IF(M1065=0,"",IFERROR(INDEX('Source - Billing Aug26'!$C$5:$C$773,MATCH(A1065,'Source - Billing Aug26'!$E$5:$E$773,0)),""))</f>
        <v/>
      </c>
    </row>
    <row r="1066" customFormat="false" ht="15" hidden="false" customHeight="true" outlineLevel="0" collapsed="false">
      <c r="A1066" s="26" t="str">
        <f aca="false">'Source - Inventory'!A1056</f>
        <v>SB-0410</v>
      </c>
      <c r="B1066" s="26" t="str">
        <f aca="false">'Source - Inventory'!B1056</f>
        <v>Salmonberry</v>
      </c>
      <c r="C1066" s="26" t="str">
        <f aca="false">'Source - Inventory'!G1056</f>
        <v>OPEN</v>
      </c>
      <c r="D1066" s="26" t="str">
        <f aca="false">'Source - Inventory'!J1056</f>
        <v>OCCUPIED</v>
      </c>
      <c r="E1066" s="26" t="str">
        <f aca="false">'Source - Inventory'!L1056</f>
        <v>WL-01770</v>
      </c>
      <c r="F1066" s="26" t="str">
        <f aca="false">'Source - Inventory'!M1056</f>
        <v>Billy Cummings</v>
      </c>
      <c r="G1066" s="26" t="n">
        <f aca="false">'Source - Inventory'!E1056</f>
        <v>24</v>
      </c>
      <c r="H1066" s="28" t="n">
        <f aca="false">'Source - Inventory'!O1056</f>
        <v>31.4</v>
      </c>
      <c r="I1066" s="28" t="n">
        <f aca="false">IF(D1066="OCCUPIED",ROUNDUP(H1066,0),"")</f>
        <v>32</v>
      </c>
      <c r="J1066" s="28" t="n">
        <f aca="false">IF(D1066="OCCUPIED",MAX(G1066,I1066),"")</f>
        <v>32</v>
      </c>
      <c r="K1066" s="28" t="n">
        <f aca="false">IF(D1066&lt;&gt;"OCCUPIED","",IF(C1066="COVERED",Covered_Rate,Open_Rate))</f>
        <v>7.55</v>
      </c>
      <c r="L1066" s="39" t="n">
        <f aca="false">IF(D1066="OCCUPIED",J1066*K1066,"")</f>
        <v>241.6</v>
      </c>
      <c r="M1066" s="26" t="n">
        <f aca="false">IF(D1066&lt;&gt;"OCCUPIED","",COUNTIFS('Source - Billing Aug26'!$E$5:$E$773,A1066,'Source - Billing Aug26'!$B$5:$B$773,Billing_Month,'Source - Billing Aug26'!$H$5:$H$773,"MONTHLY_MOORAGE"))</f>
        <v>0</v>
      </c>
      <c r="N1066" s="28" t="str">
        <f aca="false">IF(M1066=0,"",SUMIFS('Source - Billing Aug26'!$I$5:$I$773,'Source - Billing Aug26'!$E$5:$E$773,A1066,'Source - Billing Aug26'!$B$5:$B$773,Billing_Month,'Source - Billing Aug26'!$H$5:$H$773,"MONTHLY_MOORAGE"))</f>
        <v/>
      </c>
      <c r="O1066" s="28" t="str">
        <f aca="false">IF(M1066=0,"",SUMIFS('Source - Billing Aug26'!$L$5:$L$773,'Source - Billing Aug26'!$E$5:$E$773,A1066,'Source - Billing Aug26'!$B$5:$B$773,Billing_Month,'Source - Billing Aug26'!$H$5:$H$773,"MONTHLY_MOORAGE"))</f>
        <v/>
      </c>
      <c r="P1066" s="39" t="n">
        <f aca="false">IF(D1066&lt;&gt;"OCCUPIED","",SUMIFS('Source - Billing Aug26'!$M$5:$M$773,'Source - Billing Aug26'!$E$5:$E$773,A1066,'Source - Billing Aug26'!$B$5:$B$773,Billing_Month,'Source - Billing Aug26'!$H$5:$H$773,"MONTHLY_MOORAGE"))</f>
        <v>0</v>
      </c>
      <c r="Q1066" s="39" t="n">
        <f aca="false">IF(D1066&lt;&gt;"OCCUPIED","",P1066-L1066)</f>
        <v>-241.6</v>
      </c>
      <c r="R1066" s="26" t="str">
        <f aca="false">IF(D1066&lt;&gt;"OCCUPIED","OUT OF SCOPE",IF(M1066=0,"MISSING AUGUST BILL",IF(M1066&gt;1,"DUPLICATE BILL",IF(ABS(Q1066)&lt;0.01,"MATCH",IF(Q1066&gt;0,"OVERBILLED","UNDERBILLED")))))</f>
        <v>MISSING AUGUST BILL</v>
      </c>
      <c r="S1066" s="26" t="str">
        <f aca="false">IF(M1066=0,"",IFERROR(INDEX('Source - Billing Aug26'!$C$5:$C$773,MATCH(A1066,'Source - Billing Aug26'!$E$5:$E$773,0)),""))</f>
        <v/>
      </c>
    </row>
    <row r="1067" customFormat="false" ht="15" hidden="false" customHeight="true" outlineLevel="0" collapsed="false">
      <c r="A1067" s="26" t="str">
        <f aca="false">'Source - Inventory'!A1057</f>
        <v>SB-0411</v>
      </c>
      <c r="B1067" s="26" t="str">
        <f aca="false">'Source - Inventory'!B1057</f>
        <v>Salmonberry</v>
      </c>
      <c r="C1067" s="26" t="str">
        <f aca="false">'Source - Inventory'!G1057</f>
        <v>OPEN</v>
      </c>
      <c r="D1067" s="26" t="str">
        <f aca="false">'Source - Inventory'!J1057</f>
        <v>OCCUPIED</v>
      </c>
      <c r="E1067" s="26" t="str">
        <f aca="false">'Source - Inventory'!L1057</f>
        <v>WL-02542</v>
      </c>
      <c r="F1067" s="26" t="str">
        <f aca="false">'Source - Inventory'!M1057</f>
        <v>Susan Decker</v>
      </c>
      <c r="G1067" s="26" t="n">
        <f aca="false">'Source - Inventory'!E1057</f>
        <v>24</v>
      </c>
      <c r="H1067" s="28" t="n">
        <f aca="false">'Source - Inventory'!O1057</f>
        <v>28.3</v>
      </c>
      <c r="I1067" s="28" t="n">
        <f aca="false">IF(D1067="OCCUPIED",ROUNDUP(H1067,0),"")</f>
        <v>29</v>
      </c>
      <c r="J1067" s="28" t="n">
        <f aca="false">IF(D1067="OCCUPIED",MAX(G1067,I1067),"")</f>
        <v>29</v>
      </c>
      <c r="K1067" s="28" t="n">
        <f aca="false">IF(D1067&lt;&gt;"OCCUPIED","",IF(C1067="COVERED",Covered_Rate,Open_Rate))</f>
        <v>7.55</v>
      </c>
      <c r="L1067" s="39" t="n">
        <f aca="false">IF(D1067="OCCUPIED",J1067*K1067,"")</f>
        <v>218.95</v>
      </c>
      <c r="M1067" s="26" t="n">
        <f aca="false">IF(D1067&lt;&gt;"OCCUPIED","",COUNTIFS('Source - Billing Aug26'!$E$5:$E$773,A1067,'Source - Billing Aug26'!$B$5:$B$773,Billing_Month,'Source - Billing Aug26'!$H$5:$H$773,"MONTHLY_MOORAGE"))</f>
        <v>0</v>
      </c>
      <c r="N1067" s="28" t="str">
        <f aca="false">IF(M1067=0,"",SUMIFS('Source - Billing Aug26'!$I$5:$I$773,'Source - Billing Aug26'!$E$5:$E$773,A1067,'Source - Billing Aug26'!$B$5:$B$773,Billing_Month,'Source - Billing Aug26'!$H$5:$H$773,"MONTHLY_MOORAGE"))</f>
        <v/>
      </c>
      <c r="O1067" s="28" t="str">
        <f aca="false">IF(M1067=0,"",SUMIFS('Source - Billing Aug26'!$L$5:$L$773,'Source - Billing Aug26'!$E$5:$E$773,A1067,'Source - Billing Aug26'!$B$5:$B$773,Billing_Month,'Source - Billing Aug26'!$H$5:$H$773,"MONTHLY_MOORAGE"))</f>
        <v/>
      </c>
      <c r="P1067" s="39" t="n">
        <f aca="false">IF(D1067&lt;&gt;"OCCUPIED","",SUMIFS('Source - Billing Aug26'!$M$5:$M$773,'Source - Billing Aug26'!$E$5:$E$773,A1067,'Source - Billing Aug26'!$B$5:$B$773,Billing_Month,'Source - Billing Aug26'!$H$5:$H$773,"MONTHLY_MOORAGE"))</f>
        <v>0</v>
      </c>
      <c r="Q1067" s="39" t="n">
        <f aca="false">IF(D1067&lt;&gt;"OCCUPIED","",P1067-L1067)</f>
        <v>-218.95</v>
      </c>
      <c r="R1067" s="26" t="str">
        <f aca="false">IF(D1067&lt;&gt;"OCCUPIED","OUT OF SCOPE",IF(M1067=0,"MISSING AUGUST BILL",IF(M1067&gt;1,"DUPLICATE BILL",IF(ABS(Q1067)&lt;0.01,"MATCH",IF(Q1067&gt;0,"OVERBILLED","UNDERBILLED")))))</f>
        <v>MISSING AUGUST BILL</v>
      </c>
      <c r="S1067" s="26" t="str">
        <f aca="false">IF(M1067=0,"",IFERROR(INDEX('Source - Billing Aug26'!$C$5:$C$773,MATCH(A1067,'Source - Billing Aug26'!$E$5:$E$773,0)),""))</f>
        <v/>
      </c>
    </row>
    <row r="1068" customFormat="false" ht="15" hidden="false" customHeight="true" outlineLevel="0" collapsed="false">
      <c r="A1068" s="26" t="str">
        <f aca="false">'Source - Inventory'!A1058</f>
        <v>SB-0412</v>
      </c>
      <c r="B1068" s="26" t="str">
        <f aca="false">'Source - Inventory'!B1058</f>
        <v>Salmonberry</v>
      </c>
      <c r="C1068" s="26" t="str">
        <f aca="false">'Source - Inventory'!G1058</f>
        <v>OPEN</v>
      </c>
      <c r="D1068" s="26" t="str">
        <f aca="false">'Source - Inventory'!J1058</f>
        <v>OCCUPIED</v>
      </c>
      <c r="E1068" s="26" t="str">
        <f aca="false">'Source - Inventory'!L1058</f>
        <v>WL-03345</v>
      </c>
      <c r="F1068" s="26" t="str">
        <f aca="false">'Source - Inventory'!M1058</f>
        <v>Cody Jackson</v>
      </c>
      <c r="G1068" s="26" t="n">
        <f aca="false">'Source - Inventory'!E1058</f>
        <v>70</v>
      </c>
      <c r="H1068" s="28" t="n">
        <f aca="false">'Source - Inventory'!O1058</f>
        <v>53.3</v>
      </c>
      <c r="I1068" s="28" t="n">
        <f aca="false">IF(D1068="OCCUPIED",ROUNDUP(H1068,0),"")</f>
        <v>54</v>
      </c>
      <c r="J1068" s="28" t="n">
        <f aca="false">IF(D1068="OCCUPIED",MAX(G1068,I1068),"")</f>
        <v>70</v>
      </c>
      <c r="K1068" s="28" t="n">
        <f aca="false">IF(D1068&lt;&gt;"OCCUPIED","",IF(C1068="COVERED",Covered_Rate,Open_Rate))</f>
        <v>7.55</v>
      </c>
      <c r="L1068" s="39" t="n">
        <f aca="false">IF(D1068="OCCUPIED",J1068*K1068,"")</f>
        <v>528.5</v>
      </c>
      <c r="M1068" s="26" t="n">
        <f aca="false">IF(D1068&lt;&gt;"OCCUPIED","",COUNTIFS('Source - Billing Aug26'!$E$5:$E$773,A1068,'Source - Billing Aug26'!$B$5:$B$773,Billing_Month,'Source - Billing Aug26'!$H$5:$H$773,"MONTHLY_MOORAGE"))</f>
        <v>0</v>
      </c>
      <c r="N1068" s="28" t="str">
        <f aca="false">IF(M1068=0,"",SUMIFS('Source - Billing Aug26'!$I$5:$I$773,'Source - Billing Aug26'!$E$5:$E$773,A1068,'Source - Billing Aug26'!$B$5:$B$773,Billing_Month,'Source - Billing Aug26'!$H$5:$H$773,"MONTHLY_MOORAGE"))</f>
        <v/>
      </c>
      <c r="O1068" s="28" t="str">
        <f aca="false">IF(M1068=0,"",SUMIFS('Source - Billing Aug26'!$L$5:$L$773,'Source - Billing Aug26'!$E$5:$E$773,A1068,'Source - Billing Aug26'!$B$5:$B$773,Billing_Month,'Source - Billing Aug26'!$H$5:$H$773,"MONTHLY_MOORAGE"))</f>
        <v/>
      </c>
      <c r="P1068" s="39" t="n">
        <f aca="false">IF(D1068&lt;&gt;"OCCUPIED","",SUMIFS('Source - Billing Aug26'!$M$5:$M$773,'Source - Billing Aug26'!$E$5:$E$773,A1068,'Source - Billing Aug26'!$B$5:$B$773,Billing_Month,'Source - Billing Aug26'!$H$5:$H$773,"MONTHLY_MOORAGE"))</f>
        <v>0</v>
      </c>
      <c r="Q1068" s="39" t="n">
        <f aca="false">IF(D1068&lt;&gt;"OCCUPIED","",P1068-L1068)</f>
        <v>-528.5</v>
      </c>
      <c r="R1068" s="26" t="str">
        <f aca="false">IF(D1068&lt;&gt;"OCCUPIED","OUT OF SCOPE",IF(M1068=0,"MISSING AUGUST BILL",IF(M1068&gt;1,"DUPLICATE BILL",IF(ABS(Q1068)&lt;0.01,"MATCH",IF(Q1068&gt;0,"OVERBILLED","UNDERBILLED")))))</f>
        <v>MISSING AUGUST BILL</v>
      </c>
      <c r="S1068" s="26" t="str">
        <f aca="false">IF(M1068=0,"",IFERROR(INDEX('Source - Billing Aug26'!$C$5:$C$773,MATCH(A1068,'Source - Billing Aug26'!$E$5:$E$773,0)),""))</f>
        <v/>
      </c>
    </row>
    <row r="1069" customFormat="false" ht="15" hidden="false" customHeight="true" outlineLevel="0" collapsed="false">
      <c r="A1069" s="26" t="str">
        <f aca="false">'Source - Inventory'!A1059</f>
        <v>SB-0413</v>
      </c>
      <c r="B1069" s="26" t="str">
        <f aca="false">'Source - Inventory'!B1059</f>
        <v>Salmonberry</v>
      </c>
      <c r="C1069" s="26" t="str">
        <f aca="false">'Source - Inventory'!G1059</f>
        <v>OPEN</v>
      </c>
      <c r="D1069" s="26" t="str">
        <f aca="false">'Source - Inventory'!J1059</f>
        <v>OCCUPIED</v>
      </c>
      <c r="E1069" s="26" t="str">
        <f aca="false">'Source - Inventory'!L1059</f>
        <v>WL-01247</v>
      </c>
      <c r="F1069" s="26" t="str">
        <f aca="false">'Source - Inventory'!M1059</f>
        <v>Daniel Wallace</v>
      </c>
      <c r="G1069" s="26" t="n">
        <f aca="false">'Source - Inventory'!E1059</f>
        <v>45</v>
      </c>
      <c r="H1069" s="28" t="n">
        <f aca="false">'Source - Inventory'!O1059</f>
        <v>27.8</v>
      </c>
      <c r="I1069" s="28" t="n">
        <f aca="false">IF(D1069="OCCUPIED",ROUNDUP(H1069,0),"")</f>
        <v>28</v>
      </c>
      <c r="J1069" s="28" t="n">
        <f aca="false">IF(D1069="OCCUPIED",MAX(G1069,I1069),"")</f>
        <v>45</v>
      </c>
      <c r="K1069" s="28" t="n">
        <f aca="false">IF(D1069&lt;&gt;"OCCUPIED","",IF(C1069="COVERED",Covered_Rate,Open_Rate))</f>
        <v>7.55</v>
      </c>
      <c r="L1069" s="39" t="n">
        <f aca="false">IF(D1069="OCCUPIED",J1069*K1069,"")</f>
        <v>339.75</v>
      </c>
      <c r="M1069" s="26" t="n">
        <f aca="false">IF(D1069&lt;&gt;"OCCUPIED","",COUNTIFS('Source - Billing Aug26'!$E$5:$E$773,A1069,'Source - Billing Aug26'!$B$5:$B$773,Billing_Month,'Source - Billing Aug26'!$H$5:$H$773,"MONTHLY_MOORAGE"))</f>
        <v>0</v>
      </c>
      <c r="N1069" s="28" t="str">
        <f aca="false">IF(M1069=0,"",SUMIFS('Source - Billing Aug26'!$I$5:$I$773,'Source - Billing Aug26'!$E$5:$E$773,A1069,'Source - Billing Aug26'!$B$5:$B$773,Billing_Month,'Source - Billing Aug26'!$H$5:$H$773,"MONTHLY_MOORAGE"))</f>
        <v/>
      </c>
      <c r="O1069" s="28" t="str">
        <f aca="false">IF(M1069=0,"",SUMIFS('Source - Billing Aug26'!$L$5:$L$773,'Source - Billing Aug26'!$E$5:$E$773,A1069,'Source - Billing Aug26'!$B$5:$B$773,Billing_Month,'Source - Billing Aug26'!$H$5:$H$773,"MONTHLY_MOORAGE"))</f>
        <v/>
      </c>
      <c r="P1069" s="39" t="n">
        <f aca="false">IF(D1069&lt;&gt;"OCCUPIED","",SUMIFS('Source - Billing Aug26'!$M$5:$M$773,'Source - Billing Aug26'!$E$5:$E$773,A1069,'Source - Billing Aug26'!$B$5:$B$773,Billing_Month,'Source - Billing Aug26'!$H$5:$H$773,"MONTHLY_MOORAGE"))</f>
        <v>0</v>
      </c>
      <c r="Q1069" s="39" t="n">
        <f aca="false">IF(D1069&lt;&gt;"OCCUPIED","",P1069-L1069)</f>
        <v>-339.75</v>
      </c>
      <c r="R1069" s="26" t="str">
        <f aca="false">IF(D1069&lt;&gt;"OCCUPIED","OUT OF SCOPE",IF(M1069=0,"MISSING AUGUST BILL",IF(M1069&gt;1,"DUPLICATE BILL",IF(ABS(Q1069)&lt;0.01,"MATCH",IF(Q1069&gt;0,"OVERBILLED","UNDERBILLED")))))</f>
        <v>MISSING AUGUST BILL</v>
      </c>
      <c r="S1069" s="26" t="str">
        <f aca="false">IF(M1069=0,"",IFERROR(INDEX('Source - Billing Aug26'!$C$5:$C$773,MATCH(A1069,'Source - Billing Aug26'!$E$5:$E$773,0)),""))</f>
        <v/>
      </c>
    </row>
    <row r="1070" customFormat="false" ht="15" hidden="false" customHeight="true" outlineLevel="0" collapsed="false">
      <c r="A1070" s="26" t="str">
        <f aca="false">'Source - Inventory'!A1060</f>
        <v>SB-0414</v>
      </c>
      <c r="B1070" s="26" t="str">
        <f aca="false">'Source - Inventory'!B1060</f>
        <v>Salmonberry</v>
      </c>
      <c r="C1070" s="26" t="str">
        <f aca="false">'Source - Inventory'!G1060</f>
        <v>OPEN</v>
      </c>
      <c r="D1070" s="26" t="str">
        <f aca="false">'Source - Inventory'!J1060</f>
        <v>OCCUPIED</v>
      </c>
      <c r="E1070" s="26" t="str">
        <f aca="false">'Source - Inventory'!L1060</f>
        <v>WL-01769</v>
      </c>
      <c r="F1070" s="26" t="str">
        <f aca="false">'Source - Inventory'!M1060</f>
        <v>Brenda Cruz</v>
      </c>
      <c r="G1070" s="26" t="n">
        <f aca="false">'Source - Inventory'!E1060</f>
        <v>32</v>
      </c>
      <c r="H1070" s="28" t="n">
        <f aca="false">'Source - Inventory'!O1060</f>
        <v>59.1</v>
      </c>
      <c r="I1070" s="28" t="n">
        <f aca="false">IF(D1070="OCCUPIED",ROUNDUP(H1070,0),"")</f>
        <v>60</v>
      </c>
      <c r="J1070" s="28" t="n">
        <f aca="false">IF(D1070="OCCUPIED",MAX(G1070,I1070),"")</f>
        <v>60</v>
      </c>
      <c r="K1070" s="28" t="n">
        <f aca="false">IF(D1070&lt;&gt;"OCCUPIED","",IF(C1070="COVERED",Covered_Rate,Open_Rate))</f>
        <v>7.55</v>
      </c>
      <c r="L1070" s="39" t="n">
        <f aca="false">IF(D1070="OCCUPIED",J1070*K1070,"")</f>
        <v>453</v>
      </c>
      <c r="M1070" s="26" t="n">
        <f aca="false">IF(D1070&lt;&gt;"OCCUPIED","",COUNTIFS('Source - Billing Aug26'!$E$5:$E$773,A1070,'Source - Billing Aug26'!$B$5:$B$773,Billing_Month,'Source - Billing Aug26'!$H$5:$H$773,"MONTHLY_MOORAGE"))</f>
        <v>0</v>
      </c>
      <c r="N1070" s="28" t="str">
        <f aca="false">IF(M1070=0,"",SUMIFS('Source - Billing Aug26'!$I$5:$I$773,'Source - Billing Aug26'!$E$5:$E$773,A1070,'Source - Billing Aug26'!$B$5:$B$773,Billing_Month,'Source - Billing Aug26'!$H$5:$H$773,"MONTHLY_MOORAGE"))</f>
        <v/>
      </c>
      <c r="O1070" s="28" t="str">
        <f aca="false">IF(M1070=0,"",SUMIFS('Source - Billing Aug26'!$L$5:$L$773,'Source - Billing Aug26'!$E$5:$E$773,A1070,'Source - Billing Aug26'!$B$5:$B$773,Billing_Month,'Source - Billing Aug26'!$H$5:$H$773,"MONTHLY_MOORAGE"))</f>
        <v/>
      </c>
      <c r="P1070" s="39" t="n">
        <f aca="false">IF(D1070&lt;&gt;"OCCUPIED","",SUMIFS('Source - Billing Aug26'!$M$5:$M$773,'Source - Billing Aug26'!$E$5:$E$773,A1070,'Source - Billing Aug26'!$B$5:$B$773,Billing_Month,'Source - Billing Aug26'!$H$5:$H$773,"MONTHLY_MOORAGE"))</f>
        <v>0</v>
      </c>
      <c r="Q1070" s="39" t="n">
        <f aca="false">IF(D1070&lt;&gt;"OCCUPIED","",P1070-L1070)</f>
        <v>-453</v>
      </c>
      <c r="R1070" s="26" t="str">
        <f aca="false">IF(D1070&lt;&gt;"OCCUPIED","OUT OF SCOPE",IF(M1070=0,"MISSING AUGUST BILL",IF(M1070&gt;1,"DUPLICATE BILL",IF(ABS(Q1070)&lt;0.01,"MATCH",IF(Q1070&gt;0,"OVERBILLED","UNDERBILLED")))))</f>
        <v>MISSING AUGUST BILL</v>
      </c>
      <c r="S1070" s="26" t="str">
        <f aca="false">IF(M1070=0,"",IFERROR(INDEX('Source - Billing Aug26'!$C$5:$C$773,MATCH(A1070,'Source - Billing Aug26'!$E$5:$E$773,0)),""))</f>
        <v/>
      </c>
    </row>
    <row r="1071" customFormat="false" ht="15" hidden="false" customHeight="true" outlineLevel="0" collapsed="false">
      <c r="A1071" s="26" t="str">
        <f aca="false">'Source - Inventory'!A1061</f>
        <v>SB-0415</v>
      </c>
      <c r="B1071" s="26" t="str">
        <f aca="false">'Source - Inventory'!B1061</f>
        <v>Salmonberry</v>
      </c>
      <c r="C1071" s="26" t="str">
        <f aca="false">'Source - Inventory'!G1061</f>
        <v>OPEN</v>
      </c>
      <c r="D1071" s="26" t="str">
        <f aca="false">'Source - Inventory'!J1061</f>
        <v>OCCUPIED</v>
      </c>
      <c r="E1071" s="26" t="str">
        <f aca="false">'Source - Inventory'!L1061</f>
        <v>WL-03540</v>
      </c>
      <c r="F1071" s="26" t="str">
        <f aca="false">'Source - Inventory'!M1061</f>
        <v>Julie Crane</v>
      </c>
      <c r="G1071" s="26" t="n">
        <f aca="false">'Source - Inventory'!E1061</f>
        <v>28</v>
      </c>
      <c r="H1071" s="28" t="n">
        <f aca="false">'Source - Inventory'!O1061</f>
        <v>41.5</v>
      </c>
      <c r="I1071" s="28" t="n">
        <f aca="false">IF(D1071="OCCUPIED",ROUNDUP(H1071,0),"")</f>
        <v>42</v>
      </c>
      <c r="J1071" s="28" t="n">
        <f aca="false">IF(D1071="OCCUPIED",MAX(G1071,I1071),"")</f>
        <v>42</v>
      </c>
      <c r="K1071" s="28" t="n">
        <f aca="false">IF(D1071&lt;&gt;"OCCUPIED","",IF(C1071="COVERED",Covered_Rate,Open_Rate))</f>
        <v>7.55</v>
      </c>
      <c r="L1071" s="39" t="n">
        <f aca="false">IF(D1071="OCCUPIED",J1071*K1071,"")</f>
        <v>317.1</v>
      </c>
      <c r="M1071" s="26" t="n">
        <f aca="false">IF(D1071&lt;&gt;"OCCUPIED","",COUNTIFS('Source - Billing Aug26'!$E$5:$E$773,A1071,'Source - Billing Aug26'!$B$5:$B$773,Billing_Month,'Source - Billing Aug26'!$H$5:$H$773,"MONTHLY_MOORAGE"))</f>
        <v>0</v>
      </c>
      <c r="N1071" s="28" t="str">
        <f aca="false">IF(M1071=0,"",SUMIFS('Source - Billing Aug26'!$I$5:$I$773,'Source - Billing Aug26'!$E$5:$E$773,A1071,'Source - Billing Aug26'!$B$5:$B$773,Billing_Month,'Source - Billing Aug26'!$H$5:$H$773,"MONTHLY_MOORAGE"))</f>
        <v/>
      </c>
      <c r="O1071" s="28" t="str">
        <f aca="false">IF(M1071=0,"",SUMIFS('Source - Billing Aug26'!$L$5:$L$773,'Source - Billing Aug26'!$E$5:$E$773,A1071,'Source - Billing Aug26'!$B$5:$B$773,Billing_Month,'Source - Billing Aug26'!$H$5:$H$773,"MONTHLY_MOORAGE"))</f>
        <v/>
      </c>
      <c r="P1071" s="39" t="n">
        <f aca="false">IF(D1071&lt;&gt;"OCCUPIED","",SUMIFS('Source - Billing Aug26'!$M$5:$M$773,'Source - Billing Aug26'!$E$5:$E$773,A1071,'Source - Billing Aug26'!$B$5:$B$773,Billing_Month,'Source - Billing Aug26'!$H$5:$H$773,"MONTHLY_MOORAGE"))</f>
        <v>0</v>
      </c>
      <c r="Q1071" s="39" t="n">
        <f aca="false">IF(D1071&lt;&gt;"OCCUPIED","",P1071-L1071)</f>
        <v>-317.1</v>
      </c>
      <c r="R1071" s="26" t="str">
        <f aca="false">IF(D1071&lt;&gt;"OCCUPIED","OUT OF SCOPE",IF(M1071=0,"MISSING AUGUST BILL",IF(M1071&gt;1,"DUPLICATE BILL",IF(ABS(Q1071)&lt;0.01,"MATCH",IF(Q1071&gt;0,"OVERBILLED","UNDERBILLED")))))</f>
        <v>MISSING AUGUST BILL</v>
      </c>
      <c r="S1071" s="26" t="str">
        <f aca="false">IF(M1071=0,"",IFERROR(INDEX('Source - Billing Aug26'!$C$5:$C$773,MATCH(A1071,'Source - Billing Aug26'!$E$5:$E$773,0)),""))</f>
        <v/>
      </c>
    </row>
    <row r="1072" customFormat="false" ht="15" hidden="false" customHeight="true" outlineLevel="0" collapsed="false">
      <c r="A1072" s="26" t="str">
        <f aca="false">'Source - Inventory'!A1062</f>
        <v>SB-0416</v>
      </c>
      <c r="B1072" s="26" t="str">
        <f aca="false">'Source - Inventory'!B1062</f>
        <v>Salmonberry</v>
      </c>
      <c r="C1072" s="26" t="str">
        <f aca="false">'Source - Inventory'!G1062</f>
        <v>OPEN</v>
      </c>
      <c r="D1072" s="26" t="str">
        <f aca="false">'Source - Inventory'!J1062</f>
        <v>OCCUPIED</v>
      </c>
      <c r="E1072" s="26" t="str">
        <f aca="false">'Source - Inventory'!L1062</f>
        <v>WL-03324</v>
      </c>
      <c r="F1072" s="26" t="str">
        <f aca="false">'Source - Inventory'!M1062</f>
        <v>Jacob Hanna</v>
      </c>
      <c r="G1072" s="26" t="n">
        <f aca="false">'Source - Inventory'!E1062</f>
        <v>28</v>
      </c>
      <c r="H1072" s="28" t="n">
        <f aca="false">'Source - Inventory'!O1062</f>
        <v>41.9</v>
      </c>
      <c r="I1072" s="28" t="n">
        <f aca="false">IF(D1072="OCCUPIED",ROUNDUP(H1072,0),"")</f>
        <v>42</v>
      </c>
      <c r="J1072" s="28" t="n">
        <f aca="false">IF(D1072="OCCUPIED",MAX(G1072,I1072),"")</f>
        <v>42</v>
      </c>
      <c r="K1072" s="28" t="n">
        <f aca="false">IF(D1072&lt;&gt;"OCCUPIED","",IF(C1072="COVERED",Covered_Rate,Open_Rate))</f>
        <v>7.55</v>
      </c>
      <c r="L1072" s="39" t="n">
        <f aca="false">IF(D1072="OCCUPIED",J1072*K1072,"")</f>
        <v>317.1</v>
      </c>
      <c r="M1072" s="26" t="n">
        <f aca="false">IF(D1072&lt;&gt;"OCCUPIED","",COUNTIFS('Source - Billing Aug26'!$E$5:$E$773,A1072,'Source - Billing Aug26'!$B$5:$B$773,Billing_Month,'Source - Billing Aug26'!$H$5:$H$773,"MONTHLY_MOORAGE"))</f>
        <v>0</v>
      </c>
      <c r="N1072" s="28" t="str">
        <f aca="false">IF(M1072=0,"",SUMIFS('Source - Billing Aug26'!$I$5:$I$773,'Source - Billing Aug26'!$E$5:$E$773,A1072,'Source - Billing Aug26'!$B$5:$B$773,Billing_Month,'Source - Billing Aug26'!$H$5:$H$773,"MONTHLY_MOORAGE"))</f>
        <v/>
      </c>
      <c r="O1072" s="28" t="str">
        <f aca="false">IF(M1072=0,"",SUMIFS('Source - Billing Aug26'!$L$5:$L$773,'Source - Billing Aug26'!$E$5:$E$773,A1072,'Source - Billing Aug26'!$B$5:$B$773,Billing_Month,'Source - Billing Aug26'!$H$5:$H$773,"MONTHLY_MOORAGE"))</f>
        <v/>
      </c>
      <c r="P1072" s="39" t="n">
        <f aca="false">IF(D1072&lt;&gt;"OCCUPIED","",SUMIFS('Source - Billing Aug26'!$M$5:$M$773,'Source - Billing Aug26'!$E$5:$E$773,A1072,'Source - Billing Aug26'!$B$5:$B$773,Billing_Month,'Source - Billing Aug26'!$H$5:$H$773,"MONTHLY_MOORAGE"))</f>
        <v>0</v>
      </c>
      <c r="Q1072" s="39" t="n">
        <f aca="false">IF(D1072&lt;&gt;"OCCUPIED","",P1072-L1072)</f>
        <v>-317.1</v>
      </c>
      <c r="R1072" s="26" t="str">
        <f aca="false">IF(D1072&lt;&gt;"OCCUPIED","OUT OF SCOPE",IF(M1072=0,"MISSING AUGUST BILL",IF(M1072&gt;1,"DUPLICATE BILL",IF(ABS(Q1072)&lt;0.01,"MATCH",IF(Q1072&gt;0,"OVERBILLED","UNDERBILLED")))))</f>
        <v>MISSING AUGUST BILL</v>
      </c>
      <c r="S1072" s="26" t="str">
        <f aca="false">IF(M1072=0,"",IFERROR(INDEX('Source - Billing Aug26'!$C$5:$C$773,MATCH(A1072,'Source - Billing Aug26'!$E$5:$E$773,0)),""))</f>
        <v/>
      </c>
    </row>
    <row r="1073" customFormat="false" ht="15" hidden="false" customHeight="true" outlineLevel="0" collapsed="false">
      <c r="A1073" s="26" t="str">
        <f aca="false">'Source - Inventory'!A1063</f>
        <v>SB-0417</v>
      </c>
      <c r="B1073" s="26" t="str">
        <f aca="false">'Source - Inventory'!B1063</f>
        <v>Salmonberry</v>
      </c>
      <c r="C1073" s="26" t="str">
        <f aca="false">'Source - Inventory'!G1063</f>
        <v>OPEN</v>
      </c>
      <c r="D1073" s="26" t="str">
        <f aca="false">'Source - Inventory'!J1063</f>
        <v>VACANT</v>
      </c>
      <c r="E1073" s="26" t="n">
        <f aca="false">'Source - Inventory'!L1063</f>
        <v>0</v>
      </c>
      <c r="F1073" s="26" t="n">
        <f aca="false">'Source - Inventory'!M1063</f>
        <v>0</v>
      </c>
      <c r="G1073" s="26" t="n">
        <f aca="false">'Source - Inventory'!E1063</f>
        <v>70</v>
      </c>
      <c r="H1073" s="28" t="n">
        <f aca="false">'Source - Inventory'!O1063</f>
        <v>0</v>
      </c>
      <c r="I1073" s="28" t="str">
        <f aca="false">IF(D1073="OCCUPIED",ROUNDUP(H1073,0),"")</f>
        <v/>
      </c>
      <c r="J1073" s="28" t="str">
        <f aca="false">IF(D1073="OCCUPIED",MAX(G1073,I1073),"")</f>
        <v/>
      </c>
      <c r="K1073" s="28" t="str">
        <f aca="false">IF(D1073&lt;&gt;"OCCUPIED","",IF(C1073="COVERED",Covered_Rate,Open_Rate))</f>
        <v/>
      </c>
      <c r="L1073" s="39" t="str">
        <f aca="false">IF(D1073="OCCUPIED",J1073*K1073,"")</f>
        <v/>
      </c>
      <c r="M1073" s="26" t="str">
        <f aca="false">IF(D1073&lt;&gt;"OCCUPIED","",COUNTIFS('Source - Billing Aug26'!$E$5:$E$773,A1073,'Source - Billing Aug26'!$B$5:$B$773,Billing_Month,'Source - Billing Aug26'!$H$5:$H$773,"MONTHLY_MOORAGE"))</f>
        <v/>
      </c>
      <c r="N1073" s="28" t="n">
        <f aca="false">IF(M1073=0,"",SUMIFS('Source - Billing Aug26'!$I$5:$I$773,'Source - Billing Aug26'!$E$5:$E$773,A1073,'Source - Billing Aug26'!$B$5:$B$773,Billing_Month,'Source - Billing Aug26'!$H$5:$H$773,"MONTHLY_MOORAGE"))</f>
        <v>0</v>
      </c>
      <c r="O1073" s="28" t="n">
        <f aca="false">IF(M1073=0,"",SUMIFS('Source - Billing Aug26'!$L$5:$L$773,'Source - Billing Aug26'!$E$5:$E$773,A1073,'Source - Billing Aug26'!$B$5:$B$773,Billing_Month,'Source - Billing Aug26'!$H$5:$H$773,"MONTHLY_MOORAGE"))</f>
        <v>0</v>
      </c>
      <c r="P1073" s="39" t="str">
        <f aca="false">IF(D1073&lt;&gt;"OCCUPIED","",SUMIFS('Source - Billing Aug26'!$M$5:$M$773,'Source - Billing Aug26'!$E$5:$E$773,A1073,'Source - Billing Aug26'!$B$5:$B$773,Billing_Month,'Source - Billing Aug26'!$H$5:$H$773,"MONTHLY_MOORAGE"))</f>
        <v/>
      </c>
      <c r="Q1073" s="39" t="str">
        <f aca="false">IF(D1073&lt;&gt;"OCCUPIED","",P1073-L1073)</f>
        <v/>
      </c>
      <c r="R1073" s="26" t="str">
        <f aca="false">IF(D1073&lt;&gt;"OCCUPIED","OUT OF SCOPE",IF(M1073=0,"MISSING AUGUST BILL",IF(M1073&gt;1,"DUPLICATE BILL",IF(ABS(Q1073)&lt;0.01,"MATCH",IF(Q1073&gt;0,"OVERBILLED","UNDERBILLED")))))</f>
        <v>OUT OF SCOPE</v>
      </c>
      <c r="S1073" s="26" t="str">
        <f aca="false">IF(M1073=0,"",IFERROR(INDEX('Source - Billing Aug26'!$C$5:$C$773,MATCH(A1073,'Source - Billing Aug26'!$E$5:$E$773,0)),""))</f>
        <v/>
      </c>
    </row>
    <row r="1074" customFormat="false" ht="15" hidden="false" customHeight="true" outlineLevel="0" collapsed="false">
      <c r="A1074" s="26" t="str">
        <f aca="false">'Source - Inventory'!A1064</f>
        <v>SB-0418</v>
      </c>
      <c r="B1074" s="26" t="str">
        <f aca="false">'Source - Inventory'!B1064</f>
        <v>Salmonberry</v>
      </c>
      <c r="C1074" s="26" t="str">
        <f aca="false">'Source - Inventory'!G1064</f>
        <v>OPEN</v>
      </c>
      <c r="D1074" s="26" t="str">
        <f aca="false">'Source - Inventory'!J1064</f>
        <v>OCCUPIED</v>
      </c>
      <c r="E1074" s="26" t="str">
        <f aca="false">'Source - Inventory'!L1064</f>
        <v>WL-03571</v>
      </c>
      <c r="F1074" s="26" t="str">
        <f aca="false">'Source - Inventory'!M1064</f>
        <v>Rebecca Merritt</v>
      </c>
      <c r="G1074" s="26" t="n">
        <f aca="false">'Source - Inventory'!E1064</f>
        <v>45</v>
      </c>
      <c r="H1074" s="28" t="n">
        <f aca="false">'Source - Inventory'!O1064</f>
        <v>38.2</v>
      </c>
      <c r="I1074" s="28" t="n">
        <f aca="false">IF(D1074="OCCUPIED",ROUNDUP(H1074,0),"")</f>
        <v>39</v>
      </c>
      <c r="J1074" s="28" t="n">
        <f aca="false">IF(D1074="OCCUPIED",MAX(G1074,I1074),"")</f>
        <v>45</v>
      </c>
      <c r="K1074" s="28" t="n">
        <f aca="false">IF(D1074&lt;&gt;"OCCUPIED","",IF(C1074="COVERED",Covered_Rate,Open_Rate))</f>
        <v>7.55</v>
      </c>
      <c r="L1074" s="39" t="n">
        <f aca="false">IF(D1074="OCCUPIED",J1074*K1074,"")</f>
        <v>339.75</v>
      </c>
      <c r="M1074" s="26" t="n">
        <f aca="false">IF(D1074&lt;&gt;"OCCUPIED","",COUNTIFS('Source - Billing Aug26'!$E$5:$E$773,A1074,'Source - Billing Aug26'!$B$5:$B$773,Billing_Month,'Source - Billing Aug26'!$H$5:$H$773,"MONTHLY_MOORAGE"))</f>
        <v>0</v>
      </c>
      <c r="N1074" s="28" t="str">
        <f aca="false">IF(M1074=0,"",SUMIFS('Source - Billing Aug26'!$I$5:$I$773,'Source - Billing Aug26'!$E$5:$E$773,A1074,'Source - Billing Aug26'!$B$5:$B$773,Billing_Month,'Source - Billing Aug26'!$H$5:$H$773,"MONTHLY_MOORAGE"))</f>
        <v/>
      </c>
      <c r="O1074" s="28" t="str">
        <f aca="false">IF(M1074=0,"",SUMIFS('Source - Billing Aug26'!$L$5:$L$773,'Source - Billing Aug26'!$E$5:$E$773,A1074,'Source - Billing Aug26'!$B$5:$B$773,Billing_Month,'Source - Billing Aug26'!$H$5:$H$773,"MONTHLY_MOORAGE"))</f>
        <v/>
      </c>
      <c r="P1074" s="39" t="n">
        <f aca="false">IF(D1074&lt;&gt;"OCCUPIED","",SUMIFS('Source - Billing Aug26'!$M$5:$M$773,'Source - Billing Aug26'!$E$5:$E$773,A1074,'Source - Billing Aug26'!$B$5:$B$773,Billing_Month,'Source - Billing Aug26'!$H$5:$H$773,"MONTHLY_MOORAGE"))</f>
        <v>0</v>
      </c>
      <c r="Q1074" s="39" t="n">
        <f aca="false">IF(D1074&lt;&gt;"OCCUPIED","",P1074-L1074)</f>
        <v>-339.75</v>
      </c>
      <c r="R1074" s="26" t="str">
        <f aca="false">IF(D1074&lt;&gt;"OCCUPIED","OUT OF SCOPE",IF(M1074=0,"MISSING AUGUST BILL",IF(M1074&gt;1,"DUPLICATE BILL",IF(ABS(Q1074)&lt;0.01,"MATCH",IF(Q1074&gt;0,"OVERBILLED","UNDERBILLED")))))</f>
        <v>MISSING AUGUST BILL</v>
      </c>
      <c r="S1074" s="26" t="str">
        <f aca="false">IF(M1074=0,"",IFERROR(INDEX('Source - Billing Aug26'!$C$5:$C$773,MATCH(A1074,'Source - Billing Aug26'!$E$5:$E$773,0)),""))</f>
        <v/>
      </c>
    </row>
    <row r="1075" customFormat="false" ht="15" hidden="false" customHeight="true" outlineLevel="0" collapsed="false">
      <c r="A1075" s="26" t="str">
        <f aca="false">'Source - Inventory'!A1065</f>
        <v>SB-0419</v>
      </c>
      <c r="B1075" s="26" t="str">
        <f aca="false">'Source - Inventory'!B1065</f>
        <v>Salmonberry</v>
      </c>
      <c r="C1075" s="26" t="str">
        <f aca="false">'Source - Inventory'!G1065</f>
        <v>OPEN</v>
      </c>
      <c r="D1075" s="26" t="str">
        <f aca="false">'Source - Inventory'!J1065</f>
        <v>OCCUPIED</v>
      </c>
      <c r="E1075" s="26" t="str">
        <f aca="false">'Source - Inventory'!L1065</f>
        <v>WL-03076</v>
      </c>
      <c r="F1075" s="26" t="str">
        <f aca="false">'Source - Inventory'!M1065</f>
        <v>Jennifer Davis</v>
      </c>
      <c r="G1075" s="26" t="n">
        <f aca="false">'Source - Inventory'!E1065</f>
        <v>32</v>
      </c>
      <c r="H1075" s="28" t="n">
        <f aca="false">'Source - Inventory'!O1065</f>
        <v>48.2</v>
      </c>
      <c r="I1075" s="28" t="n">
        <f aca="false">IF(D1075="OCCUPIED",ROUNDUP(H1075,0),"")</f>
        <v>49</v>
      </c>
      <c r="J1075" s="28" t="n">
        <f aca="false">IF(D1075="OCCUPIED",MAX(G1075,I1075),"")</f>
        <v>49</v>
      </c>
      <c r="K1075" s="28" t="n">
        <f aca="false">IF(D1075&lt;&gt;"OCCUPIED","",IF(C1075="COVERED",Covered_Rate,Open_Rate))</f>
        <v>7.55</v>
      </c>
      <c r="L1075" s="39" t="n">
        <f aca="false">IF(D1075="OCCUPIED",J1075*K1075,"")</f>
        <v>369.95</v>
      </c>
      <c r="M1075" s="26" t="n">
        <f aca="false">IF(D1075&lt;&gt;"OCCUPIED","",COUNTIFS('Source - Billing Aug26'!$E$5:$E$773,A1075,'Source - Billing Aug26'!$B$5:$B$773,Billing_Month,'Source - Billing Aug26'!$H$5:$H$773,"MONTHLY_MOORAGE"))</f>
        <v>0</v>
      </c>
      <c r="N1075" s="28" t="str">
        <f aca="false">IF(M1075=0,"",SUMIFS('Source - Billing Aug26'!$I$5:$I$773,'Source - Billing Aug26'!$E$5:$E$773,A1075,'Source - Billing Aug26'!$B$5:$B$773,Billing_Month,'Source - Billing Aug26'!$H$5:$H$773,"MONTHLY_MOORAGE"))</f>
        <v/>
      </c>
      <c r="O1075" s="28" t="str">
        <f aca="false">IF(M1075=0,"",SUMIFS('Source - Billing Aug26'!$L$5:$L$773,'Source - Billing Aug26'!$E$5:$E$773,A1075,'Source - Billing Aug26'!$B$5:$B$773,Billing_Month,'Source - Billing Aug26'!$H$5:$H$773,"MONTHLY_MOORAGE"))</f>
        <v/>
      </c>
      <c r="P1075" s="39" t="n">
        <f aca="false">IF(D1075&lt;&gt;"OCCUPIED","",SUMIFS('Source - Billing Aug26'!$M$5:$M$773,'Source - Billing Aug26'!$E$5:$E$773,A1075,'Source - Billing Aug26'!$B$5:$B$773,Billing_Month,'Source - Billing Aug26'!$H$5:$H$773,"MONTHLY_MOORAGE"))</f>
        <v>0</v>
      </c>
      <c r="Q1075" s="39" t="n">
        <f aca="false">IF(D1075&lt;&gt;"OCCUPIED","",P1075-L1075)</f>
        <v>-369.95</v>
      </c>
      <c r="R1075" s="26" t="str">
        <f aca="false">IF(D1075&lt;&gt;"OCCUPIED","OUT OF SCOPE",IF(M1075=0,"MISSING AUGUST BILL",IF(M1075&gt;1,"DUPLICATE BILL",IF(ABS(Q1075)&lt;0.01,"MATCH",IF(Q1075&gt;0,"OVERBILLED","UNDERBILLED")))))</f>
        <v>MISSING AUGUST BILL</v>
      </c>
      <c r="S1075" s="26" t="str">
        <f aca="false">IF(M1075=0,"",IFERROR(INDEX('Source - Billing Aug26'!$C$5:$C$773,MATCH(A1075,'Source - Billing Aug26'!$E$5:$E$773,0)),""))</f>
        <v/>
      </c>
    </row>
    <row r="1076" customFormat="false" ht="15" hidden="false" customHeight="true" outlineLevel="0" collapsed="false">
      <c r="A1076" s="26" t="str">
        <f aca="false">'Source - Inventory'!A1066</f>
        <v>SB-0420</v>
      </c>
      <c r="B1076" s="26" t="str">
        <f aca="false">'Source - Inventory'!B1066</f>
        <v>Salmonberry</v>
      </c>
      <c r="C1076" s="26" t="str">
        <f aca="false">'Source - Inventory'!G1066</f>
        <v>OPEN</v>
      </c>
      <c r="D1076" s="26" t="str">
        <f aca="false">'Source - Inventory'!J1066</f>
        <v>OCCUPIED</v>
      </c>
      <c r="E1076" s="26" t="str">
        <f aca="false">'Source - Inventory'!L1066</f>
        <v>WL-03473</v>
      </c>
      <c r="F1076" s="26" t="str">
        <f aca="false">'Source - Inventory'!M1066</f>
        <v>Brian Miller</v>
      </c>
      <c r="G1076" s="26" t="n">
        <f aca="false">'Source - Inventory'!E1066</f>
        <v>32</v>
      </c>
      <c r="H1076" s="28" t="n">
        <f aca="false">'Source - Inventory'!O1066</f>
        <v>61.2</v>
      </c>
      <c r="I1076" s="28" t="n">
        <f aca="false">IF(D1076="OCCUPIED",ROUNDUP(H1076,0),"")</f>
        <v>62</v>
      </c>
      <c r="J1076" s="28" t="n">
        <f aca="false">IF(D1076="OCCUPIED",MAX(G1076,I1076),"")</f>
        <v>62</v>
      </c>
      <c r="K1076" s="28" t="n">
        <f aca="false">IF(D1076&lt;&gt;"OCCUPIED","",IF(C1076="COVERED",Covered_Rate,Open_Rate))</f>
        <v>7.55</v>
      </c>
      <c r="L1076" s="39" t="n">
        <f aca="false">IF(D1076="OCCUPIED",J1076*K1076,"")</f>
        <v>468.1</v>
      </c>
      <c r="M1076" s="26" t="n">
        <f aca="false">IF(D1076&lt;&gt;"OCCUPIED","",COUNTIFS('Source - Billing Aug26'!$E$5:$E$773,A1076,'Source - Billing Aug26'!$B$5:$B$773,Billing_Month,'Source - Billing Aug26'!$H$5:$H$773,"MONTHLY_MOORAGE"))</f>
        <v>0</v>
      </c>
      <c r="N1076" s="28" t="str">
        <f aca="false">IF(M1076=0,"",SUMIFS('Source - Billing Aug26'!$I$5:$I$773,'Source - Billing Aug26'!$E$5:$E$773,A1076,'Source - Billing Aug26'!$B$5:$B$773,Billing_Month,'Source - Billing Aug26'!$H$5:$H$773,"MONTHLY_MOORAGE"))</f>
        <v/>
      </c>
      <c r="O1076" s="28" t="str">
        <f aca="false">IF(M1076=0,"",SUMIFS('Source - Billing Aug26'!$L$5:$L$773,'Source - Billing Aug26'!$E$5:$E$773,A1076,'Source - Billing Aug26'!$B$5:$B$773,Billing_Month,'Source - Billing Aug26'!$H$5:$H$773,"MONTHLY_MOORAGE"))</f>
        <v/>
      </c>
      <c r="P1076" s="39" t="n">
        <f aca="false">IF(D1076&lt;&gt;"OCCUPIED","",SUMIFS('Source - Billing Aug26'!$M$5:$M$773,'Source - Billing Aug26'!$E$5:$E$773,A1076,'Source - Billing Aug26'!$B$5:$B$773,Billing_Month,'Source - Billing Aug26'!$H$5:$H$773,"MONTHLY_MOORAGE"))</f>
        <v>0</v>
      </c>
      <c r="Q1076" s="39" t="n">
        <f aca="false">IF(D1076&lt;&gt;"OCCUPIED","",P1076-L1076)</f>
        <v>-468.1</v>
      </c>
      <c r="R1076" s="26" t="str">
        <f aca="false">IF(D1076&lt;&gt;"OCCUPIED","OUT OF SCOPE",IF(M1076=0,"MISSING AUGUST BILL",IF(M1076&gt;1,"DUPLICATE BILL",IF(ABS(Q1076)&lt;0.01,"MATCH",IF(Q1076&gt;0,"OVERBILLED","UNDERBILLED")))))</f>
        <v>MISSING AUGUST BILL</v>
      </c>
      <c r="S1076" s="26" t="str">
        <f aca="false">IF(M1076=0,"",IFERROR(INDEX('Source - Billing Aug26'!$C$5:$C$773,MATCH(A1076,'Source - Billing Aug26'!$E$5:$E$773,0)),""))</f>
        <v/>
      </c>
    </row>
    <row r="1077" customFormat="false" ht="15" hidden="false" customHeight="true" outlineLevel="0" collapsed="false">
      <c r="A1077" s="26" t="str">
        <f aca="false">'Source - Inventory'!A1067</f>
        <v>SB-0421</v>
      </c>
      <c r="B1077" s="26" t="str">
        <f aca="false">'Source - Inventory'!B1067</f>
        <v>Salmonberry</v>
      </c>
      <c r="C1077" s="26" t="str">
        <f aca="false">'Source - Inventory'!G1067</f>
        <v>OPEN</v>
      </c>
      <c r="D1077" s="26" t="str">
        <f aca="false">'Source - Inventory'!J1067</f>
        <v>OCCUPIED</v>
      </c>
      <c r="E1077" s="26" t="str">
        <f aca="false">'Source - Inventory'!L1067</f>
        <v>WL-02552</v>
      </c>
      <c r="F1077" s="26" t="str">
        <f aca="false">'Source - Inventory'!M1067</f>
        <v>Brian Shea</v>
      </c>
      <c r="G1077" s="26" t="n">
        <f aca="false">'Source - Inventory'!E1067</f>
        <v>60</v>
      </c>
      <c r="H1077" s="28" t="n">
        <f aca="false">'Source - Inventory'!O1067</f>
        <v>48.4</v>
      </c>
      <c r="I1077" s="28" t="n">
        <f aca="false">IF(D1077="OCCUPIED",ROUNDUP(H1077,0),"")</f>
        <v>49</v>
      </c>
      <c r="J1077" s="28" t="n">
        <f aca="false">IF(D1077="OCCUPIED",MAX(G1077,I1077),"")</f>
        <v>60</v>
      </c>
      <c r="K1077" s="28" t="n">
        <f aca="false">IF(D1077&lt;&gt;"OCCUPIED","",IF(C1077="COVERED",Covered_Rate,Open_Rate))</f>
        <v>7.55</v>
      </c>
      <c r="L1077" s="39" t="n">
        <f aca="false">IF(D1077="OCCUPIED",J1077*K1077,"")</f>
        <v>453</v>
      </c>
      <c r="M1077" s="26" t="n">
        <f aca="false">IF(D1077&lt;&gt;"OCCUPIED","",COUNTIFS('Source - Billing Aug26'!$E$5:$E$773,A1077,'Source - Billing Aug26'!$B$5:$B$773,Billing_Month,'Source - Billing Aug26'!$H$5:$H$773,"MONTHLY_MOORAGE"))</f>
        <v>0</v>
      </c>
      <c r="N1077" s="28" t="str">
        <f aca="false">IF(M1077=0,"",SUMIFS('Source - Billing Aug26'!$I$5:$I$773,'Source - Billing Aug26'!$E$5:$E$773,A1077,'Source - Billing Aug26'!$B$5:$B$773,Billing_Month,'Source - Billing Aug26'!$H$5:$H$773,"MONTHLY_MOORAGE"))</f>
        <v/>
      </c>
      <c r="O1077" s="28" t="str">
        <f aca="false">IF(M1077=0,"",SUMIFS('Source - Billing Aug26'!$L$5:$L$773,'Source - Billing Aug26'!$E$5:$E$773,A1077,'Source - Billing Aug26'!$B$5:$B$773,Billing_Month,'Source - Billing Aug26'!$H$5:$H$773,"MONTHLY_MOORAGE"))</f>
        <v/>
      </c>
      <c r="P1077" s="39" t="n">
        <f aca="false">IF(D1077&lt;&gt;"OCCUPIED","",SUMIFS('Source - Billing Aug26'!$M$5:$M$773,'Source - Billing Aug26'!$E$5:$E$773,A1077,'Source - Billing Aug26'!$B$5:$B$773,Billing_Month,'Source - Billing Aug26'!$H$5:$H$773,"MONTHLY_MOORAGE"))</f>
        <v>0</v>
      </c>
      <c r="Q1077" s="39" t="n">
        <f aca="false">IF(D1077&lt;&gt;"OCCUPIED","",P1077-L1077)</f>
        <v>-453</v>
      </c>
      <c r="R1077" s="26" t="str">
        <f aca="false">IF(D1077&lt;&gt;"OCCUPIED","OUT OF SCOPE",IF(M1077=0,"MISSING AUGUST BILL",IF(M1077&gt;1,"DUPLICATE BILL",IF(ABS(Q1077)&lt;0.01,"MATCH",IF(Q1077&gt;0,"OVERBILLED","UNDERBILLED")))))</f>
        <v>MISSING AUGUST BILL</v>
      </c>
      <c r="S1077" s="26" t="str">
        <f aca="false">IF(M1077=0,"",IFERROR(INDEX('Source - Billing Aug26'!$C$5:$C$773,MATCH(A1077,'Source - Billing Aug26'!$E$5:$E$773,0)),""))</f>
        <v/>
      </c>
    </row>
    <row r="1078" customFormat="false" ht="15" hidden="false" customHeight="true" outlineLevel="0" collapsed="false">
      <c r="A1078" s="26" t="str">
        <f aca="false">'Source - Inventory'!A1068</f>
        <v>SB-0422</v>
      </c>
      <c r="B1078" s="26" t="str">
        <f aca="false">'Source - Inventory'!B1068</f>
        <v>Salmonberry</v>
      </c>
      <c r="C1078" s="26" t="str">
        <f aca="false">'Source - Inventory'!G1068</f>
        <v>OPEN</v>
      </c>
      <c r="D1078" s="26" t="str">
        <f aca="false">'Source - Inventory'!J1068</f>
        <v>OCCUPIED</v>
      </c>
      <c r="E1078" s="26" t="str">
        <f aca="false">'Source - Inventory'!L1068</f>
        <v>WL-02351</v>
      </c>
      <c r="F1078" s="26" t="str">
        <f aca="false">'Source - Inventory'!M1068</f>
        <v>Kenneth Bradford</v>
      </c>
      <c r="G1078" s="26" t="n">
        <f aca="false">'Source - Inventory'!E1068</f>
        <v>24</v>
      </c>
      <c r="H1078" s="28" t="n">
        <f aca="false">'Source - Inventory'!O1068</f>
        <v>26.5</v>
      </c>
      <c r="I1078" s="28" t="n">
        <f aca="false">IF(D1078="OCCUPIED",ROUNDUP(H1078,0),"")</f>
        <v>27</v>
      </c>
      <c r="J1078" s="28" t="n">
        <f aca="false">IF(D1078="OCCUPIED",MAX(G1078,I1078),"")</f>
        <v>27</v>
      </c>
      <c r="K1078" s="28" t="n">
        <f aca="false">IF(D1078&lt;&gt;"OCCUPIED","",IF(C1078="COVERED",Covered_Rate,Open_Rate))</f>
        <v>7.55</v>
      </c>
      <c r="L1078" s="39" t="n">
        <f aca="false">IF(D1078="OCCUPIED",J1078*K1078,"")</f>
        <v>203.85</v>
      </c>
      <c r="M1078" s="26" t="n">
        <f aca="false">IF(D1078&lt;&gt;"OCCUPIED","",COUNTIFS('Source - Billing Aug26'!$E$5:$E$773,A1078,'Source - Billing Aug26'!$B$5:$B$773,Billing_Month,'Source - Billing Aug26'!$H$5:$H$773,"MONTHLY_MOORAGE"))</f>
        <v>0</v>
      </c>
      <c r="N1078" s="28" t="str">
        <f aca="false">IF(M1078=0,"",SUMIFS('Source - Billing Aug26'!$I$5:$I$773,'Source - Billing Aug26'!$E$5:$E$773,A1078,'Source - Billing Aug26'!$B$5:$B$773,Billing_Month,'Source - Billing Aug26'!$H$5:$H$773,"MONTHLY_MOORAGE"))</f>
        <v/>
      </c>
      <c r="O1078" s="28" t="str">
        <f aca="false">IF(M1078=0,"",SUMIFS('Source - Billing Aug26'!$L$5:$L$773,'Source - Billing Aug26'!$E$5:$E$773,A1078,'Source - Billing Aug26'!$B$5:$B$773,Billing_Month,'Source - Billing Aug26'!$H$5:$H$773,"MONTHLY_MOORAGE"))</f>
        <v/>
      </c>
      <c r="P1078" s="39" t="n">
        <f aca="false">IF(D1078&lt;&gt;"OCCUPIED","",SUMIFS('Source - Billing Aug26'!$M$5:$M$773,'Source - Billing Aug26'!$E$5:$E$773,A1078,'Source - Billing Aug26'!$B$5:$B$773,Billing_Month,'Source - Billing Aug26'!$H$5:$H$773,"MONTHLY_MOORAGE"))</f>
        <v>0</v>
      </c>
      <c r="Q1078" s="39" t="n">
        <f aca="false">IF(D1078&lt;&gt;"OCCUPIED","",P1078-L1078)</f>
        <v>-203.85</v>
      </c>
      <c r="R1078" s="26" t="str">
        <f aca="false">IF(D1078&lt;&gt;"OCCUPIED","OUT OF SCOPE",IF(M1078=0,"MISSING AUGUST BILL",IF(M1078&gt;1,"DUPLICATE BILL",IF(ABS(Q1078)&lt;0.01,"MATCH",IF(Q1078&gt;0,"OVERBILLED","UNDERBILLED")))))</f>
        <v>MISSING AUGUST BILL</v>
      </c>
      <c r="S1078" s="26" t="str">
        <f aca="false">IF(M1078=0,"",IFERROR(INDEX('Source - Billing Aug26'!$C$5:$C$773,MATCH(A1078,'Source - Billing Aug26'!$E$5:$E$773,0)),""))</f>
        <v/>
      </c>
    </row>
    <row r="1079" customFormat="false" ht="15" hidden="false" customHeight="true" outlineLevel="0" collapsed="false">
      <c r="A1079" s="26" t="str">
        <f aca="false">'Source - Inventory'!A1069</f>
        <v>SB-0423</v>
      </c>
      <c r="B1079" s="26" t="str">
        <f aca="false">'Source - Inventory'!B1069</f>
        <v>Salmonberry</v>
      </c>
      <c r="C1079" s="26" t="str">
        <f aca="false">'Source - Inventory'!G1069</f>
        <v>OPEN</v>
      </c>
      <c r="D1079" s="26" t="str">
        <f aca="false">'Source - Inventory'!J1069</f>
        <v>OCCUPIED</v>
      </c>
      <c r="E1079" s="26" t="str">
        <f aca="false">'Source - Inventory'!L1069</f>
        <v>WL-03606</v>
      </c>
      <c r="F1079" s="26" t="str">
        <f aca="false">'Source - Inventory'!M1069</f>
        <v>Jared Garcia</v>
      </c>
      <c r="G1079" s="26" t="n">
        <f aca="false">'Source - Inventory'!E1069</f>
        <v>80</v>
      </c>
      <c r="H1079" s="28" t="n">
        <f aca="false">'Source - Inventory'!O1069</f>
        <v>53.2</v>
      </c>
      <c r="I1079" s="28" t="n">
        <f aca="false">IF(D1079="OCCUPIED",ROUNDUP(H1079,0),"")</f>
        <v>54</v>
      </c>
      <c r="J1079" s="28" t="n">
        <f aca="false">IF(D1079="OCCUPIED",MAX(G1079,I1079),"")</f>
        <v>80</v>
      </c>
      <c r="K1079" s="28" t="n">
        <f aca="false">IF(D1079&lt;&gt;"OCCUPIED","",IF(C1079="COVERED",Covered_Rate,Open_Rate))</f>
        <v>7.55</v>
      </c>
      <c r="L1079" s="39" t="n">
        <f aca="false">IF(D1079="OCCUPIED",J1079*K1079,"")</f>
        <v>604</v>
      </c>
      <c r="M1079" s="26" t="n">
        <f aca="false">IF(D1079&lt;&gt;"OCCUPIED","",COUNTIFS('Source - Billing Aug26'!$E$5:$E$773,A1079,'Source - Billing Aug26'!$B$5:$B$773,Billing_Month,'Source - Billing Aug26'!$H$5:$H$773,"MONTHLY_MOORAGE"))</f>
        <v>0</v>
      </c>
      <c r="N1079" s="28" t="str">
        <f aca="false">IF(M1079=0,"",SUMIFS('Source - Billing Aug26'!$I$5:$I$773,'Source - Billing Aug26'!$E$5:$E$773,A1079,'Source - Billing Aug26'!$B$5:$B$773,Billing_Month,'Source - Billing Aug26'!$H$5:$H$773,"MONTHLY_MOORAGE"))</f>
        <v/>
      </c>
      <c r="O1079" s="28" t="str">
        <f aca="false">IF(M1079=0,"",SUMIFS('Source - Billing Aug26'!$L$5:$L$773,'Source - Billing Aug26'!$E$5:$E$773,A1079,'Source - Billing Aug26'!$B$5:$B$773,Billing_Month,'Source - Billing Aug26'!$H$5:$H$773,"MONTHLY_MOORAGE"))</f>
        <v/>
      </c>
      <c r="P1079" s="39" t="n">
        <f aca="false">IF(D1079&lt;&gt;"OCCUPIED","",SUMIFS('Source - Billing Aug26'!$M$5:$M$773,'Source - Billing Aug26'!$E$5:$E$773,A1079,'Source - Billing Aug26'!$B$5:$B$773,Billing_Month,'Source - Billing Aug26'!$H$5:$H$773,"MONTHLY_MOORAGE"))</f>
        <v>0</v>
      </c>
      <c r="Q1079" s="39" t="n">
        <f aca="false">IF(D1079&lt;&gt;"OCCUPIED","",P1079-L1079)</f>
        <v>-604</v>
      </c>
      <c r="R1079" s="26" t="str">
        <f aca="false">IF(D1079&lt;&gt;"OCCUPIED","OUT OF SCOPE",IF(M1079=0,"MISSING AUGUST BILL",IF(M1079&gt;1,"DUPLICATE BILL",IF(ABS(Q1079)&lt;0.01,"MATCH",IF(Q1079&gt;0,"OVERBILLED","UNDERBILLED")))))</f>
        <v>MISSING AUGUST BILL</v>
      </c>
      <c r="S1079" s="26" t="str">
        <f aca="false">IF(M1079=0,"",IFERROR(INDEX('Source - Billing Aug26'!$C$5:$C$773,MATCH(A1079,'Source - Billing Aug26'!$E$5:$E$773,0)),""))</f>
        <v/>
      </c>
    </row>
    <row r="1080" customFormat="false" ht="15" hidden="false" customHeight="true" outlineLevel="0" collapsed="false">
      <c r="A1080" s="26" t="str">
        <f aca="false">'Source - Inventory'!A1070</f>
        <v>SB-0424</v>
      </c>
      <c r="B1080" s="26" t="str">
        <f aca="false">'Source - Inventory'!B1070</f>
        <v>Salmonberry</v>
      </c>
      <c r="C1080" s="26" t="str">
        <f aca="false">'Source - Inventory'!G1070</f>
        <v>OPEN</v>
      </c>
      <c r="D1080" s="26" t="str">
        <f aca="false">'Source - Inventory'!J1070</f>
        <v>OCCUPIED</v>
      </c>
      <c r="E1080" s="26" t="str">
        <f aca="false">'Source - Inventory'!L1070</f>
        <v>WL-02295</v>
      </c>
      <c r="F1080" s="26" t="str">
        <f aca="false">'Source - Inventory'!M1070</f>
        <v>Katie Hall</v>
      </c>
      <c r="G1080" s="26" t="n">
        <f aca="false">'Source - Inventory'!E1070</f>
        <v>24</v>
      </c>
      <c r="H1080" s="28" t="n">
        <f aca="false">'Source - Inventory'!O1070</f>
        <v>52.5</v>
      </c>
      <c r="I1080" s="28" t="n">
        <f aca="false">IF(D1080="OCCUPIED",ROUNDUP(H1080,0),"")</f>
        <v>53</v>
      </c>
      <c r="J1080" s="28" t="n">
        <f aca="false">IF(D1080="OCCUPIED",MAX(G1080,I1080),"")</f>
        <v>53</v>
      </c>
      <c r="K1080" s="28" t="n">
        <f aca="false">IF(D1080&lt;&gt;"OCCUPIED","",IF(C1080="COVERED",Covered_Rate,Open_Rate))</f>
        <v>7.55</v>
      </c>
      <c r="L1080" s="39" t="n">
        <f aca="false">IF(D1080="OCCUPIED",J1080*K1080,"")</f>
        <v>400.15</v>
      </c>
      <c r="M1080" s="26" t="n">
        <f aca="false">IF(D1080&lt;&gt;"OCCUPIED","",COUNTIFS('Source - Billing Aug26'!$E$5:$E$773,A1080,'Source - Billing Aug26'!$B$5:$B$773,Billing_Month,'Source - Billing Aug26'!$H$5:$H$773,"MONTHLY_MOORAGE"))</f>
        <v>0</v>
      </c>
      <c r="N1080" s="28" t="str">
        <f aca="false">IF(M1080=0,"",SUMIFS('Source - Billing Aug26'!$I$5:$I$773,'Source - Billing Aug26'!$E$5:$E$773,A1080,'Source - Billing Aug26'!$B$5:$B$773,Billing_Month,'Source - Billing Aug26'!$H$5:$H$773,"MONTHLY_MOORAGE"))</f>
        <v/>
      </c>
      <c r="O1080" s="28" t="str">
        <f aca="false">IF(M1080=0,"",SUMIFS('Source - Billing Aug26'!$L$5:$L$773,'Source - Billing Aug26'!$E$5:$E$773,A1080,'Source - Billing Aug26'!$B$5:$B$773,Billing_Month,'Source - Billing Aug26'!$H$5:$H$773,"MONTHLY_MOORAGE"))</f>
        <v/>
      </c>
      <c r="P1080" s="39" t="n">
        <f aca="false">IF(D1080&lt;&gt;"OCCUPIED","",SUMIFS('Source - Billing Aug26'!$M$5:$M$773,'Source - Billing Aug26'!$E$5:$E$773,A1080,'Source - Billing Aug26'!$B$5:$B$773,Billing_Month,'Source - Billing Aug26'!$H$5:$H$773,"MONTHLY_MOORAGE"))</f>
        <v>0</v>
      </c>
      <c r="Q1080" s="39" t="n">
        <f aca="false">IF(D1080&lt;&gt;"OCCUPIED","",P1080-L1080)</f>
        <v>-400.15</v>
      </c>
      <c r="R1080" s="26" t="str">
        <f aca="false">IF(D1080&lt;&gt;"OCCUPIED","OUT OF SCOPE",IF(M1080=0,"MISSING AUGUST BILL",IF(M1080&gt;1,"DUPLICATE BILL",IF(ABS(Q1080)&lt;0.01,"MATCH",IF(Q1080&gt;0,"OVERBILLED","UNDERBILLED")))))</f>
        <v>MISSING AUGUST BILL</v>
      </c>
      <c r="S1080" s="26" t="str">
        <f aca="false">IF(M1080=0,"",IFERROR(INDEX('Source - Billing Aug26'!$C$5:$C$773,MATCH(A1080,'Source - Billing Aug26'!$E$5:$E$773,0)),""))</f>
        <v/>
      </c>
    </row>
    <row r="1081" customFormat="false" ht="15" hidden="false" customHeight="true" outlineLevel="0" collapsed="false">
      <c r="A1081" s="26" t="str">
        <f aca="false">'Source - Inventory'!A1071</f>
        <v>SB-0501</v>
      </c>
      <c r="B1081" s="26" t="str">
        <f aca="false">'Source - Inventory'!B1071</f>
        <v>Salmonberry</v>
      </c>
      <c r="C1081" s="26" t="str">
        <f aca="false">'Source - Inventory'!G1071</f>
        <v>OPEN</v>
      </c>
      <c r="D1081" s="26" t="str">
        <f aca="false">'Source - Inventory'!J1071</f>
        <v>VACANT</v>
      </c>
      <c r="E1081" s="26" t="n">
        <f aca="false">'Source - Inventory'!L1071</f>
        <v>0</v>
      </c>
      <c r="F1081" s="26" t="n">
        <f aca="false">'Source - Inventory'!M1071</f>
        <v>0</v>
      </c>
      <c r="G1081" s="26" t="n">
        <f aca="false">'Source - Inventory'!E1071</f>
        <v>36</v>
      </c>
      <c r="H1081" s="28" t="n">
        <f aca="false">'Source - Inventory'!O1071</f>
        <v>0</v>
      </c>
      <c r="I1081" s="28" t="str">
        <f aca="false">IF(D1081="OCCUPIED",ROUNDUP(H1081,0),"")</f>
        <v/>
      </c>
      <c r="J1081" s="28" t="str">
        <f aca="false">IF(D1081="OCCUPIED",MAX(G1081,I1081),"")</f>
        <v/>
      </c>
      <c r="K1081" s="28" t="str">
        <f aca="false">IF(D1081&lt;&gt;"OCCUPIED","",IF(C1081="COVERED",Covered_Rate,Open_Rate))</f>
        <v/>
      </c>
      <c r="L1081" s="39" t="str">
        <f aca="false">IF(D1081="OCCUPIED",J1081*K1081,"")</f>
        <v/>
      </c>
      <c r="M1081" s="26" t="str">
        <f aca="false">IF(D1081&lt;&gt;"OCCUPIED","",COUNTIFS('Source - Billing Aug26'!$E$5:$E$773,A1081,'Source - Billing Aug26'!$B$5:$B$773,Billing_Month,'Source - Billing Aug26'!$H$5:$H$773,"MONTHLY_MOORAGE"))</f>
        <v/>
      </c>
      <c r="N1081" s="28" t="n">
        <f aca="false">IF(M1081=0,"",SUMIFS('Source - Billing Aug26'!$I$5:$I$773,'Source - Billing Aug26'!$E$5:$E$773,A1081,'Source - Billing Aug26'!$B$5:$B$773,Billing_Month,'Source - Billing Aug26'!$H$5:$H$773,"MONTHLY_MOORAGE"))</f>
        <v>0</v>
      </c>
      <c r="O1081" s="28" t="n">
        <f aca="false">IF(M1081=0,"",SUMIFS('Source - Billing Aug26'!$L$5:$L$773,'Source - Billing Aug26'!$E$5:$E$773,A1081,'Source - Billing Aug26'!$B$5:$B$773,Billing_Month,'Source - Billing Aug26'!$H$5:$H$773,"MONTHLY_MOORAGE"))</f>
        <v>0</v>
      </c>
      <c r="P1081" s="39" t="str">
        <f aca="false">IF(D1081&lt;&gt;"OCCUPIED","",SUMIFS('Source - Billing Aug26'!$M$5:$M$773,'Source - Billing Aug26'!$E$5:$E$773,A1081,'Source - Billing Aug26'!$B$5:$B$773,Billing_Month,'Source - Billing Aug26'!$H$5:$H$773,"MONTHLY_MOORAGE"))</f>
        <v/>
      </c>
      <c r="Q1081" s="39" t="str">
        <f aca="false">IF(D1081&lt;&gt;"OCCUPIED","",P1081-L1081)</f>
        <v/>
      </c>
      <c r="R1081" s="26" t="str">
        <f aca="false">IF(D1081&lt;&gt;"OCCUPIED","OUT OF SCOPE",IF(M1081=0,"MISSING AUGUST BILL",IF(M1081&gt;1,"DUPLICATE BILL",IF(ABS(Q1081)&lt;0.01,"MATCH",IF(Q1081&gt;0,"OVERBILLED","UNDERBILLED")))))</f>
        <v>OUT OF SCOPE</v>
      </c>
      <c r="S1081" s="26" t="str">
        <f aca="false">IF(M1081=0,"",IFERROR(INDEX('Source - Billing Aug26'!$C$5:$C$773,MATCH(A1081,'Source - Billing Aug26'!$E$5:$E$773,0)),""))</f>
        <v/>
      </c>
    </row>
    <row r="1082" customFormat="false" ht="15" hidden="false" customHeight="true" outlineLevel="0" collapsed="false">
      <c r="A1082" s="26" t="str">
        <f aca="false">'Source - Inventory'!A1072</f>
        <v>SB-0502</v>
      </c>
      <c r="B1082" s="26" t="str">
        <f aca="false">'Source - Inventory'!B1072</f>
        <v>Salmonberry</v>
      </c>
      <c r="C1082" s="26" t="str">
        <f aca="false">'Source - Inventory'!G1072</f>
        <v>OPEN</v>
      </c>
      <c r="D1082" s="26" t="str">
        <f aca="false">'Source - Inventory'!J1072</f>
        <v>OCCUPIED</v>
      </c>
      <c r="E1082" s="26" t="str">
        <f aca="false">'Source - Inventory'!L1072</f>
        <v>WL-01453</v>
      </c>
      <c r="F1082" s="26" t="str">
        <f aca="false">'Source - Inventory'!M1072</f>
        <v>Kelly Lee</v>
      </c>
      <c r="G1082" s="26" t="n">
        <f aca="false">'Source - Inventory'!E1072</f>
        <v>80</v>
      </c>
      <c r="H1082" s="28" t="n">
        <f aca="false">'Source - Inventory'!O1072</f>
        <v>40.6</v>
      </c>
      <c r="I1082" s="28" t="n">
        <f aca="false">IF(D1082="OCCUPIED",ROUNDUP(H1082,0),"")</f>
        <v>41</v>
      </c>
      <c r="J1082" s="28" t="n">
        <f aca="false">IF(D1082="OCCUPIED",MAX(G1082,I1082),"")</f>
        <v>80</v>
      </c>
      <c r="K1082" s="28" t="n">
        <f aca="false">IF(D1082&lt;&gt;"OCCUPIED","",IF(C1082="COVERED",Covered_Rate,Open_Rate))</f>
        <v>7.55</v>
      </c>
      <c r="L1082" s="39" t="n">
        <f aca="false">IF(D1082="OCCUPIED",J1082*K1082,"")</f>
        <v>604</v>
      </c>
      <c r="M1082" s="26" t="n">
        <f aca="false">IF(D1082&lt;&gt;"OCCUPIED","",COUNTIFS('Source - Billing Aug26'!$E$5:$E$773,A1082,'Source - Billing Aug26'!$B$5:$B$773,Billing_Month,'Source - Billing Aug26'!$H$5:$H$773,"MONTHLY_MOORAGE"))</f>
        <v>0</v>
      </c>
      <c r="N1082" s="28" t="str">
        <f aca="false">IF(M1082=0,"",SUMIFS('Source - Billing Aug26'!$I$5:$I$773,'Source - Billing Aug26'!$E$5:$E$773,A1082,'Source - Billing Aug26'!$B$5:$B$773,Billing_Month,'Source - Billing Aug26'!$H$5:$H$773,"MONTHLY_MOORAGE"))</f>
        <v/>
      </c>
      <c r="O1082" s="28" t="str">
        <f aca="false">IF(M1082=0,"",SUMIFS('Source - Billing Aug26'!$L$5:$L$773,'Source - Billing Aug26'!$E$5:$E$773,A1082,'Source - Billing Aug26'!$B$5:$B$773,Billing_Month,'Source - Billing Aug26'!$H$5:$H$773,"MONTHLY_MOORAGE"))</f>
        <v/>
      </c>
      <c r="P1082" s="39" t="n">
        <f aca="false">IF(D1082&lt;&gt;"OCCUPIED","",SUMIFS('Source - Billing Aug26'!$M$5:$M$773,'Source - Billing Aug26'!$E$5:$E$773,A1082,'Source - Billing Aug26'!$B$5:$B$773,Billing_Month,'Source - Billing Aug26'!$H$5:$H$773,"MONTHLY_MOORAGE"))</f>
        <v>0</v>
      </c>
      <c r="Q1082" s="39" t="n">
        <f aca="false">IF(D1082&lt;&gt;"OCCUPIED","",P1082-L1082)</f>
        <v>-604</v>
      </c>
      <c r="R1082" s="26" t="str">
        <f aca="false">IF(D1082&lt;&gt;"OCCUPIED","OUT OF SCOPE",IF(M1082=0,"MISSING AUGUST BILL",IF(M1082&gt;1,"DUPLICATE BILL",IF(ABS(Q1082)&lt;0.01,"MATCH",IF(Q1082&gt;0,"OVERBILLED","UNDERBILLED")))))</f>
        <v>MISSING AUGUST BILL</v>
      </c>
      <c r="S1082" s="26" t="str">
        <f aca="false">IF(M1082=0,"",IFERROR(INDEX('Source - Billing Aug26'!$C$5:$C$773,MATCH(A1082,'Source - Billing Aug26'!$E$5:$E$773,0)),""))</f>
        <v/>
      </c>
    </row>
    <row r="1083" customFormat="false" ht="15" hidden="false" customHeight="true" outlineLevel="0" collapsed="false">
      <c r="A1083" s="26" t="str">
        <f aca="false">'Source - Inventory'!A1073</f>
        <v>SB-0503</v>
      </c>
      <c r="B1083" s="26" t="str">
        <f aca="false">'Source - Inventory'!B1073</f>
        <v>Salmonberry</v>
      </c>
      <c r="C1083" s="26" t="str">
        <f aca="false">'Source - Inventory'!G1073</f>
        <v>OPEN</v>
      </c>
      <c r="D1083" s="26" t="str">
        <f aca="false">'Source - Inventory'!J1073</f>
        <v>OCCUPIED</v>
      </c>
      <c r="E1083" s="26" t="str">
        <f aca="false">'Source - Inventory'!L1073</f>
        <v>WL-02805</v>
      </c>
      <c r="F1083" s="26" t="str">
        <f aca="false">'Source - Inventory'!M1073</f>
        <v>Sheila Fuentes</v>
      </c>
      <c r="G1083" s="26" t="n">
        <f aca="false">'Source - Inventory'!E1073</f>
        <v>45</v>
      </c>
      <c r="H1083" s="28" t="n">
        <f aca="false">'Source - Inventory'!O1073</f>
        <v>37.5</v>
      </c>
      <c r="I1083" s="28" t="n">
        <f aca="false">IF(D1083="OCCUPIED",ROUNDUP(H1083,0),"")</f>
        <v>38</v>
      </c>
      <c r="J1083" s="28" t="n">
        <f aca="false">IF(D1083="OCCUPIED",MAX(G1083,I1083),"")</f>
        <v>45</v>
      </c>
      <c r="K1083" s="28" t="n">
        <f aca="false">IF(D1083&lt;&gt;"OCCUPIED","",IF(C1083="COVERED",Covered_Rate,Open_Rate))</f>
        <v>7.55</v>
      </c>
      <c r="L1083" s="39" t="n">
        <f aca="false">IF(D1083="OCCUPIED",J1083*K1083,"")</f>
        <v>339.75</v>
      </c>
      <c r="M1083" s="26" t="n">
        <f aca="false">IF(D1083&lt;&gt;"OCCUPIED","",COUNTIFS('Source - Billing Aug26'!$E$5:$E$773,A1083,'Source - Billing Aug26'!$B$5:$B$773,Billing_Month,'Source - Billing Aug26'!$H$5:$H$773,"MONTHLY_MOORAGE"))</f>
        <v>0</v>
      </c>
      <c r="N1083" s="28" t="str">
        <f aca="false">IF(M1083=0,"",SUMIFS('Source - Billing Aug26'!$I$5:$I$773,'Source - Billing Aug26'!$E$5:$E$773,A1083,'Source - Billing Aug26'!$B$5:$B$773,Billing_Month,'Source - Billing Aug26'!$H$5:$H$773,"MONTHLY_MOORAGE"))</f>
        <v/>
      </c>
      <c r="O1083" s="28" t="str">
        <f aca="false">IF(M1083=0,"",SUMIFS('Source - Billing Aug26'!$L$5:$L$773,'Source - Billing Aug26'!$E$5:$E$773,A1083,'Source - Billing Aug26'!$B$5:$B$773,Billing_Month,'Source - Billing Aug26'!$H$5:$H$773,"MONTHLY_MOORAGE"))</f>
        <v/>
      </c>
      <c r="P1083" s="39" t="n">
        <f aca="false">IF(D1083&lt;&gt;"OCCUPIED","",SUMIFS('Source - Billing Aug26'!$M$5:$M$773,'Source - Billing Aug26'!$E$5:$E$773,A1083,'Source - Billing Aug26'!$B$5:$B$773,Billing_Month,'Source - Billing Aug26'!$H$5:$H$773,"MONTHLY_MOORAGE"))</f>
        <v>0</v>
      </c>
      <c r="Q1083" s="39" t="n">
        <f aca="false">IF(D1083&lt;&gt;"OCCUPIED","",P1083-L1083)</f>
        <v>-339.75</v>
      </c>
      <c r="R1083" s="26" t="str">
        <f aca="false">IF(D1083&lt;&gt;"OCCUPIED","OUT OF SCOPE",IF(M1083=0,"MISSING AUGUST BILL",IF(M1083&gt;1,"DUPLICATE BILL",IF(ABS(Q1083)&lt;0.01,"MATCH",IF(Q1083&gt;0,"OVERBILLED","UNDERBILLED")))))</f>
        <v>MISSING AUGUST BILL</v>
      </c>
      <c r="S1083" s="26" t="str">
        <f aca="false">IF(M1083=0,"",IFERROR(INDEX('Source - Billing Aug26'!$C$5:$C$773,MATCH(A1083,'Source - Billing Aug26'!$E$5:$E$773,0)),""))</f>
        <v/>
      </c>
    </row>
    <row r="1084" customFormat="false" ht="15" hidden="false" customHeight="true" outlineLevel="0" collapsed="false">
      <c r="A1084" s="26" t="str">
        <f aca="false">'Source - Inventory'!A1074</f>
        <v>SB-0504</v>
      </c>
      <c r="B1084" s="26" t="str">
        <f aca="false">'Source - Inventory'!B1074</f>
        <v>Salmonberry</v>
      </c>
      <c r="C1084" s="26" t="str">
        <f aca="false">'Source - Inventory'!G1074</f>
        <v>OPEN</v>
      </c>
      <c r="D1084" s="26" t="str">
        <f aca="false">'Source - Inventory'!J1074</f>
        <v>OCCUPIED</v>
      </c>
      <c r="E1084" s="26" t="str">
        <f aca="false">'Source - Inventory'!L1074</f>
        <v>WL-03009</v>
      </c>
      <c r="F1084" s="26" t="str">
        <f aca="false">'Source - Inventory'!M1074</f>
        <v>Dennis Taylor</v>
      </c>
      <c r="G1084" s="26" t="n">
        <f aca="false">'Source - Inventory'!E1074</f>
        <v>70</v>
      </c>
      <c r="H1084" s="28" t="n">
        <f aca="false">'Source - Inventory'!O1074</f>
        <v>54.6</v>
      </c>
      <c r="I1084" s="28" t="n">
        <f aca="false">IF(D1084="OCCUPIED",ROUNDUP(H1084,0),"")</f>
        <v>55</v>
      </c>
      <c r="J1084" s="28" t="n">
        <f aca="false">IF(D1084="OCCUPIED",MAX(G1084,I1084),"")</f>
        <v>70</v>
      </c>
      <c r="K1084" s="28" t="n">
        <f aca="false">IF(D1084&lt;&gt;"OCCUPIED","",IF(C1084="COVERED",Covered_Rate,Open_Rate))</f>
        <v>7.55</v>
      </c>
      <c r="L1084" s="39" t="n">
        <f aca="false">IF(D1084="OCCUPIED",J1084*K1084,"")</f>
        <v>528.5</v>
      </c>
      <c r="M1084" s="26" t="n">
        <f aca="false">IF(D1084&lt;&gt;"OCCUPIED","",COUNTIFS('Source - Billing Aug26'!$E$5:$E$773,A1084,'Source - Billing Aug26'!$B$5:$B$773,Billing_Month,'Source - Billing Aug26'!$H$5:$H$773,"MONTHLY_MOORAGE"))</f>
        <v>0</v>
      </c>
      <c r="N1084" s="28" t="str">
        <f aca="false">IF(M1084=0,"",SUMIFS('Source - Billing Aug26'!$I$5:$I$773,'Source - Billing Aug26'!$E$5:$E$773,A1084,'Source - Billing Aug26'!$B$5:$B$773,Billing_Month,'Source - Billing Aug26'!$H$5:$H$773,"MONTHLY_MOORAGE"))</f>
        <v/>
      </c>
      <c r="O1084" s="28" t="str">
        <f aca="false">IF(M1084=0,"",SUMIFS('Source - Billing Aug26'!$L$5:$L$773,'Source - Billing Aug26'!$E$5:$E$773,A1084,'Source - Billing Aug26'!$B$5:$B$773,Billing_Month,'Source - Billing Aug26'!$H$5:$H$773,"MONTHLY_MOORAGE"))</f>
        <v/>
      </c>
      <c r="P1084" s="39" t="n">
        <f aca="false">IF(D1084&lt;&gt;"OCCUPIED","",SUMIFS('Source - Billing Aug26'!$M$5:$M$773,'Source - Billing Aug26'!$E$5:$E$773,A1084,'Source - Billing Aug26'!$B$5:$B$773,Billing_Month,'Source - Billing Aug26'!$H$5:$H$773,"MONTHLY_MOORAGE"))</f>
        <v>0</v>
      </c>
      <c r="Q1084" s="39" t="n">
        <f aca="false">IF(D1084&lt;&gt;"OCCUPIED","",P1084-L1084)</f>
        <v>-528.5</v>
      </c>
      <c r="R1084" s="26" t="str">
        <f aca="false">IF(D1084&lt;&gt;"OCCUPIED","OUT OF SCOPE",IF(M1084=0,"MISSING AUGUST BILL",IF(M1084&gt;1,"DUPLICATE BILL",IF(ABS(Q1084)&lt;0.01,"MATCH",IF(Q1084&gt;0,"OVERBILLED","UNDERBILLED")))))</f>
        <v>MISSING AUGUST BILL</v>
      </c>
      <c r="S1084" s="26" t="str">
        <f aca="false">IF(M1084=0,"",IFERROR(INDEX('Source - Billing Aug26'!$C$5:$C$773,MATCH(A1084,'Source - Billing Aug26'!$E$5:$E$773,0)),""))</f>
        <v/>
      </c>
    </row>
    <row r="1085" customFormat="false" ht="15" hidden="false" customHeight="true" outlineLevel="0" collapsed="false">
      <c r="A1085" s="26" t="str">
        <f aca="false">'Source - Inventory'!A1075</f>
        <v>SB-0505</v>
      </c>
      <c r="B1085" s="26" t="str">
        <f aca="false">'Source - Inventory'!B1075</f>
        <v>Salmonberry</v>
      </c>
      <c r="C1085" s="26" t="str">
        <f aca="false">'Source - Inventory'!G1075</f>
        <v>OPEN</v>
      </c>
      <c r="D1085" s="26" t="str">
        <f aca="false">'Source - Inventory'!J1075</f>
        <v>OCCUPIED</v>
      </c>
      <c r="E1085" s="26" t="str">
        <f aca="false">'Source - Inventory'!L1075</f>
        <v>WL-03522</v>
      </c>
      <c r="F1085" s="26" t="str">
        <f aca="false">'Source - Inventory'!M1075</f>
        <v>Austin Sanchez</v>
      </c>
      <c r="G1085" s="26" t="n">
        <f aca="false">'Source - Inventory'!E1075</f>
        <v>80</v>
      </c>
      <c r="H1085" s="28" t="n">
        <f aca="false">'Source - Inventory'!O1075</f>
        <v>46.1</v>
      </c>
      <c r="I1085" s="28" t="n">
        <f aca="false">IF(D1085="OCCUPIED",ROUNDUP(H1085,0),"")</f>
        <v>47</v>
      </c>
      <c r="J1085" s="28" t="n">
        <f aca="false">IF(D1085="OCCUPIED",MAX(G1085,I1085),"")</f>
        <v>80</v>
      </c>
      <c r="K1085" s="28" t="n">
        <f aca="false">IF(D1085&lt;&gt;"OCCUPIED","",IF(C1085="COVERED",Covered_Rate,Open_Rate))</f>
        <v>7.55</v>
      </c>
      <c r="L1085" s="39" t="n">
        <f aca="false">IF(D1085="OCCUPIED",J1085*K1085,"")</f>
        <v>604</v>
      </c>
      <c r="M1085" s="26" t="n">
        <f aca="false">IF(D1085&lt;&gt;"OCCUPIED","",COUNTIFS('Source - Billing Aug26'!$E$5:$E$773,A1085,'Source - Billing Aug26'!$B$5:$B$773,Billing_Month,'Source - Billing Aug26'!$H$5:$H$773,"MONTHLY_MOORAGE"))</f>
        <v>0</v>
      </c>
      <c r="N1085" s="28" t="str">
        <f aca="false">IF(M1085=0,"",SUMIFS('Source - Billing Aug26'!$I$5:$I$773,'Source - Billing Aug26'!$E$5:$E$773,A1085,'Source - Billing Aug26'!$B$5:$B$773,Billing_Month,'Source - Billing Aug26'!$H$5:$H$773,"MONTHLY_MOORAGE"))</f>
        <v/>
      </c>
      <c r="O1085" s="28" t="str">
        <f aca="false">IF(M1085=0,"",SUMIFS('Source - Billing Aug26'!$L$5:$L$773,'Source - Billing Aug26'!$E$5:$E$773,A1085,'Source - Billing Aug26'!$B$5:$B$773,Billing_Month,'Source - Billing Aug26'!$H$5:$H$773,"MONTHLY_MOORAGE"))</f>
        <v/>
      </c>
      <c r="P1085" s="39" t="n">
        <f aca="false">IF(D1085&lt;&gt;"OCCUPIED","",SUMIFS('Source - Billing Aug26'!$M$5:$M$773,'Source - Billing Aug26'!$E$5:$E$773,A1085,'Source - Billing Aug26'!$B$5:$B$773,Billing_Month,'Source - Billing Aug26'!$H$5:$H$773,"MONTHLY_MOORAGE"))</f>
        <v>0</v>
      </c>
      <c r="Q1085" s="39" t="n">
        <f aca="false">IF(D1085&lt;&gt;"OCCUPIED","",P1085-L1085)</f>
        <v>-604</v>
      </c>
      <c r="R1085" s="26" t="str">
        <f aca="false">IF(D1085&lt;&gt;"OCCUPIED","OUT OF SCOPE",IF(M1085=0,"MISSING AUGUST BILL",IF(M1085&gt;1,"DUPLICATE BILL",IF(ABS(Q1085)&lt;0.01,"MATCH",IF(Q1085&gt;0,"OVERBILLED","UNDERBILLED")))))</f>
        <v>MISSING AUGUST BILL</v>
      </c>
      <c r="S1085" s="26" t="str">
        <f aca="false">IF(M1085=0,"",IFERROR(INDEX('Source - Billing Aug26'!$C$5:$C$773,MATCH(A1085,'Source - Billing Aug26'!$E$5:$E$773,0)),""))</f>
        <v/>
      </c>
    </row>
    <row r="1086" customFormat="false" ht="15" hidden="false" customHeight="true" outlineLevel="0" collapsed="false">
      <c r="A1086" s="26" t="str">
        <f aca="false">'Source - Inventory'!A1076</f>
        <v>SB-0506</v>
      </c>
      <c r="B1086" s="26" t="str">
        <f aca="false">'Source - Inventory'!B1076</f>
        <v>Salmonberry</v>
      </c>
      <c r="C1086" s="26" t="str">
        <f aca="false">'Source - Inventory'!G1076</f>
        <v>OPEN</v>
      </c>
      <c r="D1086" s="26" t="str">
        <f aca="false">'Source - Inventory'!J1076</f>
        <v>OCCUPIED</v>
      </c>
      <c r="E1086" s="26" t="str">
        <f aca="false">'Source - Inventory'!L1076</f>
        <v>WL-02067</v>
      </c>
      <c r="F1086" s="26" t="str">
        <f aca="false">'Source - Inventory'!M1076</f>
        <v>Craig Simon</v>
      </c>
      <c r="G1086" s="26" t="n">
        <f aca="false">'Source - Inventory'!E1076</f>
        <v>32</v>
      </c>
      <c r="H1086" s="28" t="n">
        <f aca="false">'Source - Inventory'!O1076</f>
        <v>47.8</v>
      </c>
      <c r="I1086" s="28" t="n">
        <f aca="false">IF(D1086="OCCUPIED",ROUNDUP(H1086,0),"")</f>
        <v>48</v>
      </c>
      <c r="J1086" s="28" t="n">
        <f aca="false">IF(D1086="OCCUPIED",MAX(G1086,I1086),"")</f>
        <v>48</v>
      </c>
      <c r="K1086" s="28" t="n">
        <f aca="false">IF(D1086&lt;&gt;"OCCUPIED","",IF(C1086="COVERED",Covered_Rate,Open_Rate))</f>
        <v>7.55</v>
      </c>
      <c r="L1086" s="39" t="n">
        <f aca="false">IF(D1086="OCCUPIED",J1086*K1086,"")</f>
        <v>362.4</v>
      </c>
      <c r="M1086" s="26" t="n">
        <f aca="false">IF(D1086&lt;&gt;"OCCUPIED","",COUNTIFS('Source - Billing Aug26'!$E$5:$E$773,A1086,'Source - Billing Aug26'!$B$5:$B$773,Billing_Month,'Source - Billing Aug26'!$H$5:$H$773,"MONTHLY_MOORAGE"))</f>
        <v>0</v>
      </c>
      <c r="N1086" s="28" t="str">
        <f aca="false">IF(M1086=0,"",SUMIFS('Source - Billing Aug26'!$I$5:$I$773,'Source - Billing Aug26'!$E$5:$E$773,A1086,'Source - Billing Aug26'!$B$5:$B$773,Billing_Month,'Source - Billing Aug26'!$H$5:$H$773,"MONTHLY_MOORAGE"))</f>
        <v/>
      </c>
      <c r="O1086" s="28" t="str">
        <f aca="false">IF(M1086=0,"",SUMIFS('Source - Billing Aug26'!$L$5:$L$773,'Source - Billing Aug26'!$E$5:$E$773,A1086,'Source - Billing Aug26'!$B$5:$B$773,Billing_Month,'Source - Billing Aug26'!$H$5:$H$773,"MONTHLY_MOORAGE"))</f>
        <v/>
      </c>
      <c r="P1086" s="39" t="n">
        <f aca="false">IF(D1086&lt;&gt;"OCCUPIED","",SUMIFS('Source - Billing Aug26'!$M$5:$M$773,'Source - Billing Aug26'!$E$5:$E$773,A1086,'Source - Billing Aug26'!$B$5:$B$773,Billing_Month,'Source - Billing Aug26'!$H$5:$H$773,"MONTHLY_MOORAGE"))</f>
        <v>0</v>
      </c>
      <c r="Q1086" s="39" t="n">
        <f aca="false">IF(D1086&lt;&gt;"OCCUPIED","",P1086-L1086)</f>
        <v>-362.4</v>
      </c>
      <c r="R1086" s="26" t="str">
        <f aca="false">IF(D1086&lt;&gt;"OCCUPIED","OUT OF SCOPE",IF(M1086=0,"MISSING AUGUST BILL",IF(M1086&gt;1,"DUPLICATE BILL",IF(ABS(Q1086)&lt;0.01,"MATCH",IF(Q1086&gt;0,"OVERBILLED","UNDERBILLED")))))</f>
        <v>MISSING AUGUST BILL</v>
      </c>
      <c r="S1086" s="26" t="str">
        <f aca="false">IF(M1086=0,"",IFERROR(INDEX('Source - Billing Aug26'!$C$5:$C$773,MATCH(A1086,'Source - Billing Aug26'!$E$5:$E$773,0)),""))</f>
        <v/>
      </c>
    </row>
    <row r="1087" customFormat="false" ht="15" hidden="false" customHeight="true" outlineLevel="0" collapsed="false">
      <c r="A1087" s="26" t="str">
        <f aca="false">'Source - Inventory'!A1077</f>
        <v>SB-0507</v>
      </c>
      <c r="B1087" s="26" t="str">
        <f aca="false">'Source - Inventory'!B1077</f>
        <v>Salmonberry</v>
      </c>
      <c r="C1087" s="26" t="str">
        <f aca="false">'Source - Inventory'!G1077</f>
        <v>OPEN</v>
      </c>
      <c r="D1087" s="26" t="str">
        <f aca="false">'Source - Inventory'!J1077</f>
        <v>OCCUPIED</v>
      </c>
      <c r="E1087" s="26" t="str">
        <f aca="false">'Source - Inventory'!L1077</f>
        <v>WL-03590</v>
      </c>
      <c r="F1087" s="26" t="str">
        <f aca="false">'Source - Inventory'!M1077</f>
        <v>Dawn Johnson</v>
      </c>
      <c r="G1087" s="26" t="n">
        <f aca="false">'Source - Inventory'!E1077</f>
        <v>24</v>
      </c>
      <c r="H1087" s="28" t="n">
        <f aca="false">'Source - Inventory'!O1077</f>
        <v>27.5</v>
      </c>
      <c r="I1087" s="28" t="n">
        <f aca="false">IF(D1087="OCCUPIED",ROUNDUP(H1087,0),"")</f>
        <v>28</v>
      </c>
      <c r="J1087" s="28" t="n">
        <f aca="false">IF(D1087="OCCUPIED",MAX(G1087,I1087),"")</f>
        <v>28</v>
      </c>
      <c r="K1087" s="28" t="n">
        <f aca="false">IF(D1087&lt;&gt;"OCCUPIED","",IF(C1087="COVERED",Covered_Rate,Open_Rate))</f>
        <v>7.55</v>
      </c>
      <c r="L1087" s="39" t="n">
        <f aca="false">IF(D1087="OCCUPIED",J1087*K1087,"")</f>
        <v>211.4</v>
      </c>
      <c r="M1087" s="26" t="n">
        <f aca="false">IF(D1087&lt;&gt;"OCCUPIED","",COUNTIFS('Source - Billing Aug26'!$E$5:$E$773,A1087,'Source - Billing Aug26'!$B$5:$B$773,Billing_Month,'Source - Billing Aug26'!$H$5:$H$773,"MONTHLY_MOORAGE"))</f>
        <v>0</v>
      </c>
      <c r="N1087" s="28" t="str">
        <f aca="false">IF(M1087=0,"",SUMIFS('Source - Billing Aug26'!$I$5:$I$773,'Source - Billing Aug26'!$E$5:$E$773,A1087,'Source - Billing Aug26'!$B$5:$B$773,Billing_Month,'Source - Billing Aug26'!$H$5:$H$773,"MONTHLY_MOORAGE"))</f>
        <v/>
      </c>
      <c r="O1087" s="28" t="str">
        <f aca="false">IF(M1087=0,"",SUMIFS('Source - Billing Aug26'!$L$5:$L$773,'Source - Billing Aug26'!$E$5:$E$773,A1087,'Source - Billing Aug26'!$B$5:$B$773,Billing_Month,'Source - Billing Aug26'!$H$5:$H$773,"MONTHLY_MOORAGE"))</f>
        <v/>
      </c>
      <c r="P1087" s="39" t="n">
        <f aca="false">IF(D1087&lt;&gt;"OCCUPIED","",SUMIFS('Source - Billing Aug26'!$M$5:$M$773,'Source - Billing Aug26'!$E$5:$E$773,A1087,'Source - Billing Aug26'!$B$5:$B$773,Billing_Month,'Source - Billing Aug26'!$H$5:$H$773,"MONTHLY_MOORAGE"))</f>
        <v>0</v>
      </c>
      <c r="Q1087" s="39" t="n">
        <f aca="false">IF(D1087&lt;&gt;"OCCUPIED","",P1087-L1087)</f>
        <v>-211.4</v>
      </c>
      <c r="R1087" s="26" t="str">
        <f aca="false">IF(D1087&lt;&gt;"OCCUPIED","OUT OF SCOPE",IF(M1087=0,"MISSING AUGUST BILL",IF(M1087&gt;1,"DUPLICATE BILL",IF(ABS(Q1087)&lt;0.01,"MATCH",IF(Q1087&gt;0,"OVERBILLED","UNDERBILLED")))))</f>
        <v>MISSING AUGUST BILL</v>
      </c>
      <c r="S1087" s="26" t="str">
        <f aca="false">IF(M1087=0,"",IFERROR(INDEX('Source - Billing Aug26'!$C$5:$C$773,MATCH(A1087,'Source - Billing Aug26'!$E$5:$E$773,0)),""))</f>
        <v/>
      </c>
    </row>
    <row r="1088" customFormat="false" ht="15" hidden="false" customHeight="true" outlineLevel="0" collapsed="false">
      <c r="A1088" s="26" t="str">
        <f aca="false">'Source - Inventory'!A1078</f>
        <v>SB-0508</v>
      </c>
      <c r="B1088" s="26" t="str">
        <f aca="false">'Source - Inventory'!B1078</f>
        <v>Salmonberry</v>
      </c>
      <c r="C1088" s="26" t="str">
        <f aca="false">'Source - Inventory'!G1078</f>
        <v>OPEN</v>
      </c>
      <c r="D1088" s="26" t="str">
        <f aca="false">'Source - Inventory'!J1078</f>
        <v>MAINTENANCE</v>
      </c>
      <c r="E1088" s="26" t="n">
        <f aca="false">'Source - Inventory'!L1078</f>
        <v>0</v>
      </c>
      <c r="F1088" s="26" t="n">
        <f aca="false">'Source - Inventory'!M1078</f>
        <v>0</v>
      </c>
      <c r="G1088" s="26" t="n">
        <f aca="false">'Source - Inventory'!E1078</f>
        <v>24</v>
      </c>
      <c r="H1088" s="28" t="n">
        <f aca="false">'Source - Inventory'!O1078</f>
        <v>0</v>
      </c>
      <c r="I1088" s="28" t="str">
        <f aca="false">IF(D1088="OCCUPIED",ROUNDUP(H1088,0),"")</f>
        <v/>
      </c>
      <c r="J1088" s="28" t="str">
        <f aca="false">IF(D1088="OCCUPIED",MAX(G1088,I1088),"")</f>
        <v/>
      </c>
      <c r="K1088" s="28" t="str">
        <f aca="false">IF(D1088&lt;&gt;"OCCUPIED","",IF(C1088="COVERED",Covered_Rate,Open_Rate))</f>
        <v/>
      </c>
      <c r="L1088" s="39" t="str">
        <f aca="false">IF(D1088="OCCUPIED",J1088*K1088,"")</f>
        <v/>
      </c>
      <c r="M1088" s="26" t="str">
        <f aca="false">IF(D1088&lt;&gt;"OCCUPIED","",COUNTIFS('Source - Billing Aug26'!$E$5:$E$773,A1088,'Source - Billing Aug26'!$B$5:$B$773,Billing_Month,'Source - Billing Aug26'!$H$5:$H$773,"MONTHLY_MOORAGE"))</f>
        <v/>
      </c>
      <c r="N1088" s="28" t="n">
        <f aca="false">IF(M1088=0,"",SUMIFS('Source - Billing Aug26'!$I$5:$I$773,'Source - Billing Aug26'!$E$5:$E$773,A1088,'Source - Billing Aug26'!$B$5:$B$773,Billing_Month,'Source - Billing Aug26'!$H$5:$H$773,"MONTHLY_MOORAGE"))</f>
        <v>0</v>
      </c>
      <c r="O1088" s="28" t="n">
        <f aca="false">IF(M1088=0,"",SUMIFS('Source - Billing Aug26'!$L$5:$L$773,'Source - Billing Aug26'!$E$5:$E$773,A1088,'Source - Billing Aug26'!$B$5:$B$773,Billing_Month,'Source - Billing Aug26'!$H$5:$H$773,"MONTHLY_MOORAGE"))</f>
        <v>0</v>
      </c>
      <c r="P1088" s="39" t="str">
        <f aca="false">IF(D1088&lt;&gt;"OCCUPIED","",SUMIFS('Source - Billing Aug26'!$M$5:$M$773,'Source - Billing Aug26'!$E$5:$E$773,A1088,'Source - Billing Aug26'!$B$5:$B$773,Billing_Month,'Source - Billing Aug26'!$H$5:$H$773,"MONTHLY_MOORAGE"))</f>
        <v/>
      </c>
      <c r="Q1088" s="39" t="str">
        <f aca="false">IF(D1088&lt;&gt;"OCCUPIED","",P1088-L1088)</f>
        <v/>
      </c>
      <c r="R1088" s="26" t="str">
        <f aca="false">IF(D1088&lt;&gt;"OCCUPIED","OUT OF SCOPE",IF(M1088=0,"MISSING AUGUST BILL",IF(M1088&gt;1,"DUPLICATE BILL",IF(ABS(Q1088)&lt;0.01,"MATCH",IF(Q1088&gt;0,"OVERBILLED","UNDERBILLED")))))</f>
        <v>OUT OF SCOPE</v>
      </c>
      <c r="S1088" s="26" t="str">
        <f aca="false">IF(M1088=0,"",IFERROR(INDEX('Source - Billing Aug26'!$C$5:$C$773,MATCH(A1088,'Source - Billing Aug26'!$E$5:$E$773,0)),""))</f>
        <v/>
      </c>
    </row>
    <row r="1089" customFormat="false" ht="15" hidden="false" customHeight="true" outlineLevel="0" collapsed="false">
      <c r="A1089" s="26" t="str">
        <f aca="false">'Source - Inventory'!A1079</f>
        <v>SB-0509</v>
      </c>
      <c r="B1089" s="26" t="str">
        <f aca="false">'Source - Inventory'!B1079</f>
        <v>Salmonberry</v>
      </c>
      <c r="C1089" s="26" t="str">
        <f aca="false">'Source - Inventory'!G1079</f>
        <v>OPEN</v>
      </c>
      <c r="D1089" s="26" t="str">
        <f aca="false">'Source - Inventory'!J1079</f>
        <v>OCCUPIED</v>
      </c>
      <c r="E1089" s="26" t="str">
        <f aca="false">'Source - Inventory'!L1079</f>
        <v>WL-02521</v>
      </c>
      <c r="F1089" s="26" t="str">
        <f aca="false">'Source - Inventory'!M1079</f>
        <v>Ashley Vance</v>
      </c>
      <c r="G1089" s="26" t="n">
        <f aca="false">'Source - Inventory'!E1079</f>
        <v>32</v>
      </c>
      <c r="H1089" s="28" t="n">
        <f aca="false">'Source - Inventory'!O1079</f>
        <v>35.6</v>
      </c>
      <c r="I1089" s="28" t="n">
        <f aca="false">IF(D1089="OCCUPIED",ROUNDUP(H1089,0),"")</f>
        <v>36</v>
      </c>
      <c r="J1089" s="28" t="n">
        <f aca="false">IF(D1089="OCCUPIED",MAX(G1089,I1089),"")</f>
        <v>36</v>
      </c>
      <c r="K1089" s="28" t="n">
        <f aca="false">IF(D1089&lt;&gt;"OCCUPIED","",IF(C1089="COVERED",Covered_Rate,Open_Rate))</f>
        <v>7.55</v>
      </c>
      <c r="L1089" s="39" t="n">
        <f aca="false">IF(D1089="OCCUPIED",J1089*K1089,"")</f>
        <v>271.8</v>
      </c>
      <c r="M1089" s="26" t="n">
        <f aca="false">IF(D1089&lt;&gt;"OCCUPIED","",COUNTIFS('Source - Billing Aug26'!$E$5:$E$773,A1089,'Source - Billing Aug26'!$B$5:$B$773,Billing_Month,'Source - Billing Aug26'!$H$5:$H$773,"MONTHLY_MOORAGE"))</f>
        <v>0</v>
      </c>
      <c r="N1089" s="28" t="str">
        <f aca="false">IF(M1089=0,"",SUMIFS('Source - Billing Aug26'!$I$5:$I$773,'Source - Billing Aug26'!$E$5:$E$773,A1089,'Source - Billing Aug26'!$B$5:$B$773,Billing_Month,'Source - Billing Aug26'!$H$5:$H$773,"MONTHLY_MOORAGE"))</f>
        <v/>
      </c>
      <c r="O1089" s="28" t="str">
        <f aca="false">IF(M1089=0,"",SUMIFS('Source - Billing Aug26'!$L$5:$L$773,'Source - Billing Aug26'!$E$5:$E$773,A1089,'Source - Billing Aug26'!$B$5:$B$773,Billing_Month,'Source - Billing Aug26'!$H$5:$H$773,"MONTHLY_MOORAGE"))</f>
        <v/>
      </c>
      <c r="P1089" s="39" t="n">
        <f aca="false">IF(D1089&lt;&gt;"OCCUPIED","",SUMIFS('Source - Billing Aug26'!$M$5:$M$773,'Source - Billing Aug26'!$E$5:$E$773,A1089,'Source - Billing Aug26'!$B$5:$B$773,Billing_Month,'Source - Billing Aug26'!$H$5:$H$773,"MONTHLY_MOORAGE"))</f>
        <v>0</v>
      </c>
      <c r="Q1089" s="39" t="n">
        <f aca="false">IF(D1089&lt;&gt;"OCCUPIED","",P1089-L1089)</f>
        <v>-271.8</v>
      </c>
      <c r="R1089" s="26" t="str">
        <f aca="false">IF(D1089&lt;&gt;"OCCUPIED","OUT OF SCOPE",IF(M1089=0,"MISSING AUGUST BILL",IF(M1089&gt;1,"DUPLICATE BILL",IF(ABS(Q1089)&lt;0.01,"MATCH",IF(Q1089&gt;0,"OVERBILLED","UNDERBILLED")))))</f>
        <v>MISSING AUGUST BILL</v>
      </c>
      <c r="S1089" s="26" t="str">
        <f aca="false">IF(M1089=0,"",IFERROR(INDEX('Source - Billing Aug26'!$C$5:$C$773,MATCH(A1089,'Source - Billing Aug26'!$E$5:$E$773,0)),""))</f>
        <v/>
      </c>
    </row>
    <row r="1090" customFormat="false" ht="15" hidden="false" customHeight="true" outlineLevel="0" collapsed="false">
      <c r="A1090" s="26" t="str">
        <f aca="false">'Source - Inventory'!A1080</f>
        <v>SB-0510</v>
      </c>
      <c r="B1090" s="26" t="str">
        <f aca="false">'Source - Inventory'!B1080</f>
        <v>Salmonberry</v>
      </c>
      <c r="C1090" s="26" t="str">
        <f aca="false">'Source - Inventory'!G1080</f>
        <v>OPEN</v>
      </c>
      <c r="D1090" s="26" t="str">
        <f aca="false">'Source - Inventory'!J1080</f>
        <v>OCCUPIED</v>
      </c>
      <c r="E1090" s="26" t="str">
        <f aca="false">'Source - Inventory'!L1080</f>
        <v>WL-02318</v>
      </c>
      <c r="F1090" s="26" t="str">
        <f aca="false">'Source - Inventory'!M1080</f>
        <v>Brittany Harris</v>
      </c>
      <c r="G1090" s="26" t="n">
        <f aca="false">'Source - Inventory'!E1080</f>
        <v>32</v>
      </c>
      <c r="H1090" s="28" t="n">
        <f aca="false">'Source - Inventory'!O1080</f>
        <v>19.9</v>
      </c>
      <c r="I1090" s="28" t="n">
        <f aca="false">IF(D1090="OCCUPIED",ROUNDUP(H1090,0),"")</f>
        <v>20</v>
      </c>
      <c r="J1090" s="28" t="n">
        <f aca="false">IF(D1090="OCCUPIED",MAX(G1090,I1090),"")</f>
        <v>32</v>
      </c>
      <c r="K1090" s="28" t="n">
        <f aca="false">IF(D1090&lt;&gt;"OCCUPIED","",IF(C1090="COVERED",Covered_Rate,Open_Rate))</f>
        <v>7.55</v>
      </c>
      <c r="L1090" s="39" t="n">
        <f aca="false">IF(D1090="OCCUPIED",J1090*K1090,"")</f>
        <v>241.6</v>
      </c>
      <c r="M1090" s="26" t="n">
        <f aca="false">IF(D1090&lt;&gt;"OCCUPIED","",COUNTIFS('Source - Billing Aug26'!$E$5:$E$773,A1090,'Source - Billing Aug26'!$B$5:$B$773,Billing_Month,'Source - Billing Aug26'!$H$5:$H$773,"MONTHLY_MOORAGE"))</f>
        <v>0</v>
      </c>
      <c r="N1090" s="28" t="str">
        <f aca="false">IF(M1090=0,"",SUMIFS('Source - Billing Aug26'!$I$5:$I$773,'Source - Billing Aug26'!$E$5:$E$773,A1090,'Source - Billing Aug26'!$B$5:$B$773,Billing_Month,'Source - Billing Aug26'!$H$5:$H$773,"MONTHLY_MOORAGE"))</f>
        <v/>
      </c>
      <c r="O1090" s="28" t="str">
        <f aca="false">IF(M1090=0,"",SUMIFS('Source - Billing Aug26'!$L$5:$L$773,'Source - Billing Aug26'!$E$5:$E$773,A1090,'Source - Billing Aug26'!$B$5:$B$773,Billing_Month,'Source - Billing Aug26'!$H$5:$H$773,"MONTHLY_MOORAGE"))</f>
        <v/>
      </c>
      <c r="P1090" s="39" t="n">
        <f aca="false">IF(D1090&lt;&gt;"OCCUPIED","",SUMIFS('Source - Billing Aug26'!$M$5:$M$773,'Source - Billing Aug26'!$E$5:$E$773,A1090,'Source - Billing Aug26'!$B$5:$B$773,Billing_Month,'Source - Billing Aug26'!$H$5:$H$773,"MONTHLY_MOORAGE"))</f>
        <v>0</v>
      </c>
      <c r="Q1090" s="39" t="n">
        <f aca="false">IF(D1090&lt;&gt;"OCCUPIED","",P1090-L1090)</f>
        <v>-241.6</v>
      </c>
      <c r="R1090" s="26" t="str">
        <f aca="false">IF(D1090&lt;&gt;"OCCUPIED","OUT OF SCOPE",IF(M1090=0,"MISSING AUGUST BILL",IF(M1090&gt;1,"DUPLICATE BILL",IF(ABS(Q1090)&lt;0.01,"MATCH",IF(Q1090&gt;0,"OVERBILLED","UNDERBILLED")))))</f>
        <v>MISSING AUGUST BILL</v>
      </c>
      <c r="S1090" s="26" t="str">
        <f aca="false">IF(M1090=0,"",IFERROR(INDEX('Source - Billing Aug26'!$C$5:$C$773,MATCH(A1090,'Source - Billing Aug26'!$E$5:$E$773,0)),""))</f>
        <v/>
      </c>
    </row>
    <row r="1091" customFormat="false" ht="15" hidden="false" customHeight="true" outlineLevel="0" collapsed="false">
      <c r="A1091" s="26" t="str">
        <f aca="false">'Source - Inventory'!A1081</f>
        <v>SB-0511</v>
      </c>
      <c r="B1091" s="26" t="str">
        <f aca="false">'Source - Inventory'!B1081</f>
        <v>Salmonberry</v>
      </c>
      <c r="C1091" s="26" t="str">
        <f aca="false">'Source - Inventory'!G1081</f>
        <v>OPEN</v>
      </c>
      <c r="D1091" s="26" t="str">
        <f aca="false">'Source - Inventory'!J1081</f>
        <v>OCCUPIED</v>
      </c>
      <c r="E1091" s="26" t="str">
        <f aca="false">'Source - Inventory'!L1081</f>
        <v>WL-01844</v>
      </c>
      <c r="F1091" s="26" t="str">
        <f aca="false">'Source - Inventory'!M1081</f>
        <v>Jeffrey Pearson</v>
      </c>
      <c r="G1091" s="26" t="n">
        <f aca="false">'Source - Inventory'!E1081</f>
        <v>36</v>
      </c>
      <c r="H1091" s="28" t="n">
        <f aca="false">'Source - Inventory'!O1081</f>
        <v>55.4</v>
      </c>
      <c r="I1091" s="28" t="n">
        <f aca="false">IF(D1091="OCCUPIED",ROUNDUP(H1091,0),"")</f>
        <v>56</v>
      </c>
      <c r="J1091" s="28" t="n">
        <f aca="false">IF(D1091="OCCUPIED",MAX(G1091,I1091),"")</f>
        <v>56</v>
      </c>
      <c r="K1091" s="28" t="n">
        <f aca="false">IF(D1091&lt;&gt;"OCCUPIED","",IF(C1091="COVERED",Covered_Rate,Open_Rate))</f>
        <v>7.55</v>
      </c>
      <c r="L1091" s="39" t="n">
        <f aca="false">IF(D1091="OCCUPIED",J1091*K1091,"")</f>
        <v>422.8</v>
      </c>
      <c r="M1091" s="26" t="n">
        <f aca="false">IF(D1091&lt;&gt;"OCCUPIED","",COUNTIFS('Source - Billing Aug26'!$E$5:$E$773,A1091,'Source - Billing Aug26'!$B$5:$B$773,Billing_Month,'Source - Billing Aug26'!$H$5:$H$773,"MONTHLY_MOORAGE"))</f>
        <v>0</v>
      </c>
      <c r="N1091" s="28" t="str">
        <f aca="false">IF(M1091=0,"",SUMIFS('Source - Billing Aug26'!$I$5:$I$773,'Source - Billing Aug26'!$E$5:$E$773,A1091,'Source - Billing Aug26'!$B$5:$B$773,Billing_Month,'Source - Billing Aug26'!$H$5:$H$773,"MONTHLY_MOORAGE"))</f>
        <v/>
      </c>
      <c r="O1091" s="28" t="str">
        <f aca="false">IF(M1091=0,"",SUMIFS('Source - Billing Aug26'!$L$5:$L$773,'Source - Billing Aug26'!$E$5:$E$773,A1091,'Source - Billing Aug26'!$B$5:$B$773,Billing_Month,'Source - Billing Aug26'!$H$5:$H$773,"MONTHLY_MOORAGE"))</f>
        <v/>
      </c>
      <c r="P1091" s="39" t="n">
        <f aca="false">IF(D1091&lt;&gt;"OCCUPIED","",SUMIFS('Source - Billing Aug26'!$M$5:$M$773,'Source - Billing Aug26'!$E$5:$E$773,A1091,'Source - Billing Aug26'!$B$5:$B$773,Billing_Month,'Source - Billing Aug26'!$H$5:$H$773,"MONTHLY_MOORAGE"))</f>
        <v>0</v>
      </c>
      <c r="Q1091" s="39" t="n">
        <f aca="false">IF(D1091&lt;&gt;"OCCUPIED","",P1091-L1091)</f>
        <v>-422.8</v>
      </c>
      <c r="R1091" s="26" t="str">
        <f aca="false">IF(D1091&lt;&gt;"OCCUPIED","OUT OF SCOPE",IF(M1091=0,"MISSING AUGUST BILL",IF(M1091&gt;1,"DUPLICATE BILL",IF(ABS(Q1091)&lt;0.01,"MATCH",IF(Q1091&gt;0,"OVERBILLED","UNDERBILLED")))))</f>
        <v>MISSING AUGUST BILL</v>
      </c>
      <c r="S1091" s="26" t="str">
        <f aca="false">IF(M1091=0,"",IFERROR(INDEX('Source - Billing Aug26'!$C$5:$C$773,MATCH(A1091,'Source - Billing Aug26'!$E$5:$E$773,0)),""))</f>
        <v/>
      </c>
    </row>
    <row r="1092" customFormat="false" ht="15" hidden="false" customHeight="true" outlineLevel="0" collapsed="false">
      <c r="A1092" s="26" t="str">
        <f aca="false">'Source - Inventory'!A1082</f>
        <v>SB-0512</v>
      </c>
      <c r="B1092" s="26" t="str">
        <f aca="false">'Source - Inventory'!B1082</f>
        <v>Salmonberry</v>
      </c>
      <c r="C1092" s="26" t="str">
        <f aca="false">'Source - Inventory'!G1082</f>
        <v>OPEN</v>
      </c>
      <c r="D1092" s="26" t="str">
        <f aca="false">'Source - Inventory'!J1082</f>
        <v>OCCUPIED</v>
      </c>
      <c r="E1092" s="26" t="str">
        <f aca="false">'Source - Inventory'!L1082</f>
        <v>WL-01253</v>
      </c>
      <c r="F1092" s="26" t="str">
        <f aca="false">'Source - Inventory'!M1082</f>
        <v>Brandon Sawyer</v>
      </c>
      <c r="G1092" s="26" t="n">
        <f aca="false">'Source - Inventory'!E1082</f>
        <v>45</v>
      </c>
      <c r="H1092" s="28" t="n">
        <f aca="false">'Source - Inventory'!O1082</f>
        <v>52.6</v>
      </c>
      <c r="I1092" s="28" t="n">
        <f aca="false">IF(D1092="OCCUPIED",ROUNDUP(H1092,0),"")</f>
        <v>53</v>
      </c>
      <c r="J1092" s="28" t="n">
        <f aca="false">IF(D1092="OCCUPIED",MAX(G1092,I1092),"")</f>
        <v>53</v>
      </c>
      <c r="K1092" s="28" t="n">
        <f aca="false">IF(D1092&lt;&gt;"OCCUPIED","",IF(C1092="COVERED",Covered_Rate,Open_Rate))</f>
        <v>7.55</v>
      </c>
      <c r="L1092" s="39" t="n">
        <f aca="false">IF(D1092="OCCUPIED",J1092*K1092,"")</f>
        <v>400.15</v>
      </c>
      <c r="M1092" s="26" t="n">
        <f aca="false">IF(D1092&lt;&gt;"OCCUPIED","",COUNTIFS('Source - Billing Aug26'!$E$5:$E$773,A1092,'Source - Billing Aug26'!$B$5:$B$773,Billing_Month,'Source - Billing Aug26'!$H$5:$H$773,"MONTHLY_MOORAGE"))</f>
        <v>0</v>
      </c>
      <c r="N1092" s="28" t="str">
        <f aca="false">IF(M1092=0,"",SUMIFS('Source - Billing Aug26'!$I$5:$I$773,'Source - Billing Aug26'!$E$5:$E$773,A1092,'Source - Billing Aug26'!$B$5:$B$773,Billing_Month,'Source - Billing Aug26'!$H$5:$H$773,"MONTHLY_MOORAGE"))</f>
        <v/>
      </c>
      <c r="O1092" s="28" t="str">
        <f aca="false">IF(M1092=0,"",SUMIFS('Source - Billing Aug26'!$L$5:$L$773,'Source - Billing Aug26'!$E$5:$E$773,A1092,'Source - Billing Aug26'!$B$5:$B$773,Billing_Month,'Source - Billing Aug26'!$H$5:$H$773,"MONTHLY_MOORAGE"))</f>
        <v/>
      </c>
      <c r="P1092" s="39" t="n">
        <f aca="false">IF(D1092&lt;&gt;"OCCUPIED","",SUMIFS('Source - Billing Aug26'!$M$5:$M$773,'Source - Billing Aug26'!$E$5:$E$773,A1092,'Source - Billing Aug26'!$B$5:$B$773,Billing_Month,'Source - Billing Aug26'!$H$5:$H$773,"MONTHLY_MOORAGE"))</f>
        <v>0</v>
      </c>
      <c r="Q1092" s="39" t="n">
        <f aca="false">IF(D1092&lt;&gt;"OCCUPIED","",P1092-L1092)</f>
        <v>-400.15</v>
      </c>
      <c r="R1092" s="26" t="str">
        <f aca="false">IF(D1092&lt;&gt;"OCCUPIED","OUT OF SCOPE",IF(M1092=0,"MISSING AUGUST BILL",IF(M1092&gt;1,"DUPLICATE BILL",IF(ABS(Q1092)&lt;0.01,"MATCH",IF(Q1092&gt;0,"OVERBILLED","UNDERBILLED")))))</f>
        <v>MISSING AUGUST BILL</v>
      </c>
      <c r="S1092" s="26" t="str">
        <f aca="false">IF(M1092=0,"",IFERROR(INDEX('Source - Billing Aug26'!$C$5:$C$773,MATCH(A1092,'Source - Billing Aug26'!$E$5:$E$773,0)),""))</f>
        <v/>
      </c>
    </row>
    <row r="1093" customFormat="false" ht="15" hidden="false" customHeight="true" outlineLevel="0" collapsed="false">
      <c r="A1093" s="26" t="str">
        <f aca="false">'Source - Inventory'!A1083</f>
        <v>SB-0513</v>
      </c>
      <c r="B1093" s="26" t="str">
        <f aca="false">'Source - Inventory'!B1083</f>
        <v>Salmonberry</v>
      </c>
      <c r="C1093" s="26" t="str">
        <f aca="false">'Source - Inventory'!G1083</f>
        <v>OPEN</v>
      </c>
      <c r="D1093" s="26" t="str">
        <f aca="false">'Source - Inventory'!J1083</f>
        <v>GUEST</v>
      </c>
      <c r="E1093" s="26" t="n">
        <f aca="false">'Source - Inventory'!L1083</f>
        <v>0</v>
      </c>
      <c r="F1093" s="26" t="n">
        <f aca="false">'Source - Inventory'!M1083</f>
        <v>0</v>
      </c>
      <c r="G1093" s="26" t="n">
        <f aca="false">'Source - Inventory'!E1083</f>
        <v>28</v>
      </c>
      <c r="H1093" s="28" t="n">
        <f aca="false">'Source - Inventory'!O1083</f>
        <v>0</v>
      </c>
      <c r="I1093" s="28" t="str">
        <f aca="false">IF(D1093="OCCUPIED",ROUNDUP(H1093,0),"")</f>
        <v/>
      </c>
      <c r="J1093" s="28" t="str">
        <f aca="false">IF(D1093="OCCUPIED",MAX(G1093,I1093),"")</f>
        <v/>
      </c>
      <c r="K1093" s="28" t="str">
        <f aca="false">IF(D1093&lt;&gt;"OCCUPIED","",IF(C1093="COVERED",Covered_Rate,Open_Rate))</f>
        <v/>
      </c>
      <c r="L1093" s="39" t="str">
        <f aca="false">IF(D1093="OCCUPIED",J1093*K1093,"")</f>
        <v/>
      </c>
      <c r="M1093" s="26" t="str">
        <f aca="false">IF(D1093&lt;&gt;"OCCUPIED","",COUNTIFS('Source - Billing Aug26'!$E$5:$E$773,A1093,'Source - Billing Aug26'!$B$5:$B$773,Billing_Month,'Source - Billing Aug26'!$H$5:$H$773,"MONTHLY_MOORAGE"))</f>
        <v/>
      </c>
      <c r="N1093" s="28" t="n">
        <f aca="false">IF(M1093=0,"",SUMIFS('Source - Billing Aug26'!$I$5:$I$773,'Source - Billing Aug26'!$E$5:$E$773,A1093,'Source - Billing Aug26'!$B$5:$B$773,Billing_Month,'Source - Billing Aug26'!$H$5:$H$773,"MONTHLY_MOORAGE"))</f>
        <v>0</v>
      </c>
      <c r="O1093" s="28" t="n">
        <f aca="false">IF(M1093=0,"",SUMIFS('Source - Billing Aug26'!$L$5:$L$773,'Source - Billing Aug26'!$E$5:$E$773,A1093,'Source - Billing Aug26'!$B$5:$B$773,Billing_Month,'Source - Billing Aug26'!$H$5:$H$773,"MONTHLY_MOORAGE"))</f>
        <v>0</v>
      </c>
      <c r="P1093" s="39" t="str">
        <f aca="false">IF(D1093&lt;&gt;"OCCUPIED","",SUMIFS('Source - Billing Aug26'!$M$5:$M$773,'Source - Billing Aug26'!$E$5:$E$773,A1093,'Source - Billing Aug26'!$B$5:$B$773,Billing_Month,'Source - Billing Aug26'!$H$5:$H$773,"MONTHLY_MOORAGE"))</f>
        <v/>
      </c>
      <c r="Q1093" s="39" t="str">
        <f aca="false">IF(D1093&lt;&gt;"OCCUPIED","",P1093-L1093)</f>
        <v/>
      </c>
      <c r="R1093" s="26" t="str">
        <f aca="false">IF(D1093&lt;&gt;"OCCUPIED","OUT OF SCOPE",IF(M1093=0,"MISSING AUGUST BILL",IF(M1093&gt;1,"DUPLICATE BILL",IF(ABS(Q1093)&lt;0.01,"MATCH",IF(Q1093&gt;0,"OVERBILLED","UNDERBILLED")))))</f>
        <v>OUT OF SCOPE</v>
      </c>
      <c r="S1093" s="26" t="str">
        <f aca="false">IF(M1093=0,"",IFERROR(INDEX('Source - Billing Aug26'!$C$5:$C$773,MATCH(A1093,'Source - Billing Aug26'!$E$5:$E$773,0)),""))</f>
        <v/>
      </c>
    </row>
    <row r="1094" customFormat="false" ht="15" hidden="false" customHeight="true" outlineLevel="0" collapsed="false">
      <c r="A1094" s="26" t="str">
        <f aca="false">'Source - Inventory'!A1084</f>
        <v>SB-0514</v>
      </c>
      <c r="B1094" s="26" t="str">
        <f aca="false">'Source - Inventory'!B1084</f>
        <v>Salmonberry</v>
      </c>
      <c r="C1094" s="26" t="str">
        <f aca="false">'Source - Inventory'!G1084</f>
        <v>OPEN</v>
      </c>
      <c r="D1094" s="26" t="str">
        <f aca="false">'Source - Inventory'!J1084</f>
        <v>OCCUPIED</v>
      </c>
      <c r="E1094" s="26" t="str">
        <f aca="false">'Source - Inventory'!L1084</f>
        <v>WL-01190</v>
      </c>
      <c r="F1094" s="26" t="str">
        <f aca="false">'Source - Inventory'!M1084</f>
        <v>James Cortez</v>
      </c>
      <c r="G1094" s="26" t="n">
        <f aca="false">'Source - Inventory'!E1084</f>
        <v>45</v>
      </c>
      <c r="H1094" s="28" t="n">
        <f aca="false">'Source - Inventory'!O1084</f>
        <v>20.1</v>
      </c>
      <c r="I1094" s="28" t="n">
        <f aca="false">IF(D1094="OCCUPIED",ROUNDUP(H1094,0),"")</f>
        <v>21</v>
      </c>
      <c r="J1094" s="28" t="n">
        <f aca="false">IF(D1094="OCCUPIED",MAX(G1094,I1094),"")</f>
        <v>45</v>
      </c>
      <c r="K1094" s="28" t="n">
        <f aca="false">IF(D1094&lt;&gt;"OCCUPIED","",IF(C1094="COVERED",Covered_Rate,Open_Rate))</f>
        <v>7.55</v>
      </c>
      <c r="L1094" s="39" t="n">
        <f aca="false">IF(D1094="OCCUPIED",J1094*K1094,"")</f>
        <v>339.75</v>
      </c>
      <c r="M1094" s="26" t="n">
        <f aca="false">IF(D1094&lt;&gt;"OCCUPIED","",COUNTIFS('Source - Billing Aug26'!$E$5:$E$773,A1094,'Source - Billing Aug26'!$B$5:$B$773,Billing_Month,'Source - Billing Aug26'!$H$5:$H$773,"MONTHLY_MOORAGE"))</f>
        <v>0</v>
      </c>
      <c r="N1094" s="28" t="str">
        <f aca="false">IF(M1094=0,"",SUMIFS('Source - Billing Aug26'!$I$5:$I$773,'Source - Billing Aug26'!$E$5:$E$773,A1094,'Source - Billing Aug26'!$B$5:$B$773,Billing_Month,'Source - Billing Aug26'!$H$5:$H$773,"MONTHLY_MOORAGE"))</f>
        <v/>
      </c>
      <c r="O1094" s="28" t="str">
        <f aca="false">IF(M1094=0,"",SUMIFS('Source - Billing Aug26'!$L$5:$L$773,'Source - Billing Aug26'!$E$5:$E$773,A1094,'Source - Billing Aug26'!$B$5:$B$773,Billing_Month,'Source - Billing Aug26'!$H$5:$H$773,"MONTHLY_MOORAGE"))</f>
        <v/>
      </c>
      <c r="P1094" s="39" t="n">
        <f aca="false">IF(D1094&lt;&gt;"OCCUPIED","",SUMIFS('Source - Billing Aug26'!$M$5:$M$773,'Source - Billing Aug26'!$E$5:$E$773,A1094,'Source - Billing Aug26'!$B$5:$B$773,Billing_Month,'Source - Billing Aug26'!$H$5:$H$773,"MONTHLY_MOORAGE"))</f>
        <v>0</v>
      </c>
      <c r="Q1094" s="39" t="n">
        <f aca="false">IF(D1094&lt;&gt;"OCCUPIED","",P1094-L1094)</f>
        <v>-339.75</v>
      </c>
      <c r="R1094" s="26" t="str">
        <f aca="false">IF(D1094&lt;&gt;"OCCUPIED","OUT OF SCOPE",IF(M1094=0,"MISSING AUGUST BILL",IF(M1094&gt;1,"DUPLICATE BILL",IF(ABS(Q1094)&lt;0.01,"MATCH",IF(Q1094&gt;0,"OVERBILLED","UNDERBILLED")))))</f>
        <v>MISSING AUGUST BILL</v>
      </c>
      <c r="S1094" s="26" t="str">
        <f aca="false">IF(M1094=0,"",IFERROR(INDEX('Source - Billing Aug26'!$C$5:$C$773,MATCH(A1094,'Source - Billing Aug26'!$E$5:$E$773,0)),""))</f>
        <v/>
      </c>
    </row>
    <row r="1095" customFormat="false" ht="15" hidden="false" customHeight="true" outlineLevel="0" collapsed="false">
      <c r="A1095" s="26" t="str">
        <f aca="false">'Source - Inventory'!A1085</f>
        <v>SB-0515</v>
      </c>
      <c r="B1095" s="26" t="str">
        <f aca="false">'Source - Inventory'!B1085</f>
        <v>Salmonberry</v>
      </c>
      <c r="C1095" s="26" t="str">
        <f aca="false">'Source - Inventory'!G1085</f>
        <v>OPEN</v>
      </c>
      <c r="D1095" s="26" t="str">
        <f aca="false">'Source - Inventory'!J1085</f>
        <v>OCCUPIED</v>
      </c>
      <c r="E1095" s="26" t="str">
        <f aca="false">'Source - Inventory'!L1085</f>
        <v>WL-01458</v>
      </c>
      <c r="F1095" s="26" t="str">
        <f aca="false">'Source - Inventory'!M1085</f>
        <v>Sean Ruiz</v>
      </c>
      <c r="G1095" s="26" t="n">
        <f aca="false">'Source - Inventory'!E1085</f>
        <v>40</v>
      </c>
      <c r="H1095" s="28" t="n">
        <f aca="false">'Source - Inventory'!O1085</f>
        <v>22.8</v>
      </c>
      <c r="I1095" s="28" t="n">
        <f aca="false">IF(D1095="OCCUPIED",ROUNDUP(H1095,0),"")</f>
        <v>23</v>
      </c>
      <c r="J1095" s="28" t="n">
        <f aca="false">IF(D1095="OCCUPIED",MAX(G1095,I1095),"")</f>
        <v>40</v>
      </c>
      <c r="K1095" s="28" t="n">
        <f aca="false">IF(D1095&lt;&gt;"OCCUPIED","",IF(C1095="COVERED",Covered_Rate,Open_Rate))</f>
        <v>7.55</v>
      </c>
      <c r="L1095" s="39" t="n">
        <f aca="false">IF(D1095="OCCUPIED",J1095*K1095,"")</f>
        <v>302</v>
      </c>
      <c r="M1095" s="26" t="n">
        <f aca="false">IF(D1095&lt;&gt;"OCCUPIED","",COUNTIFS('Source - Billing Aug26'!$E$5:$E$773,A1095,'Source - Billing Aug26'!$B$5:$B$773,Billing_Month,'Source - Billing Aug26'!$H$5:$H$773,"MONTHLY_MOORAGE"))</f>
        <v>0</v>
      </c>
      <c r="N1095" s="28" t="str">
        <f aca="false">IF(M1095=0,"",SUMIFS('Source - Billing Aug26'!$I$5:$I$773,'Source - Billing Aug26'!$E$5:$E$773,A1095,'Source - Billing Aug26'!$B$5:$B$773,Billing_Month,'Source - Billing Aug26'!$H$5:$H$773,"MONTHLY_MOORAGE"))</f>
        <v/>
      </c>
      <c r="O1095" s="28" t="str">
        <f aca="false">IF(M1095=0,"",SUMIFS('Source - Billing Aug26'!$L$5:$L$773,'Source - Billing Aug26'!$E$5:$E$773,A1095,'Source - Billing Aug26'!$B$5:$B$773,Billing_Month,'Source - Billing Aug26'!$H$5:$H$773,"MONTHLY_MOORAGE"))</f>
        <v/>
      </c>
      <c r="P1095" s="39" t="n">
        <f aca="false">IF(D1095&lt;&gt;"OCCUPIED","",SUMIFS('Source - Billing Aug26'!$M$5:$M$773,'Source - Billing Aug26'!$E$5:$E$773,A1095,'Source - Billing Aug26'!$B$5:$B$773,Billing_Month,'Source - Billing Aug26'!$H$5:$H$773,"MONTHLY_MOORAGE"))</f>
        <v>0</v>
      </c>
      <c r="Q1095" s="39" t="n">
        <f aca="false">IF(D1095&lt;&gt;"OCCUPIED","",P1095-L1095)</f>
        <v>-302</v>
      </c>
      <c r="R1095" s="26" t="str">
        <f aca="false">IF(D1095&lt;&gt;"OCCUPIED","OUT OF SCOPE",IF(M1095=0,"MISSING AUGUST BILL",IF(M1095&gt;1,"DUPLICATE BILL",IF(ABS(Q1095)&lt;0.01,"MATCH",IF(Q1095&gt;0,"OVERBILLED","UNDERBILLED")))))</f>
        <v>MISSING AUGUST BILL</v>
      </c>
      <c r="S1095" s="26" t="str">
        <f aca="false">IF(M1095=0,"",IFERROR(INDEX('Source - Billing Aug26'!$C$5:$C$773,MATCH(A1095,'Source - Billing Aug26'!$E$5:$E$773,0)),""))</f>
        <v/>
      </c>
    </row>
    <row r="1096" customFormat="false" ht="15" hidden="false" customHeight="true" outlineLevel="0" collapsed="false">
      <c r="A1096" s="26" t="str">
        <f aca="false">'Source - Inventory'!A1086</f>
        <v>SB-0516</v>
      </c>
      <c r="B1096" s="26" t="str">
        <f aca="false">'Source - Inventory'!B1086</f>
        <v>Salmonberry</v>
      </c>
      <c r="C1096" s="26" t="str">
        <f aca="false">'Source - Inventory'!G1086</f>
        <v>OPEN</v>
      </c>
      <c r="D1096" s="26" t="str">
        <f aca="false">'Source - Inventory'!J1086</f>
        <v>OCCUPIED</v>
      </c>
      <c r="E1096" s="26" t="str">
        <f aca="false">'Source - Inventory'!L1086</f>
        <v>WL-02648</v>
      </c>
      <c r="F1096" s="26" t="str">
        <f aca="false">'Source - Inventory'!M1086</f>
        <v>William Russell</v>
      </c>
      <c r="G1096" s="26" t="n">
        <f aca="false">'Source - Inventory'!E1086</f>
        <v>60</v>
      </c>
      <c r="H1096" s="28" t="n">
        <f aca="false">'Source - Inventory'!O1086</f>
        <v>36.4</v>
      </c>
      <c r="I1096" s="28" t="n">
        <f aca="false">IF(D1096="OCCUPIED",ROUNDUP(H1096,0),"")</f>
        <v>37</v>
      </c>
      <c r="J1096" s="28" t="n">
        <f aca="false">IF(D1096="OCCUPIED",MAX(G1096,I1096),"")</f>
        <v>60</v>
      </c>
      <c r="K1096" s="28" t="n">
        <f aca="false">IF(D1096&lt;&gt;"OCCUPIED","",IF(C1096="COVERED",Covered_Rate,Open_Rate))</f>
        <v>7.55</v>
      </c>
      <c r="L1096" s="39" t="n">
        <f aca="false">IF(D1096="OCCUPIED",J1096*K1096,"")</f>
        <v>453</v>
      </c>
      <c r="M1096" s="26" t="n">
        <f aca="false">IF(D1096&lt;&gt;"OCCUPIED","",COUNTIFS('Source - Billing Aug26'!$E$5:$E$773,A1096,'Source - Billing Aug26'!$B$5:$B$773,Billing_Month,'Source - Billing Aug26'!$H$5:$H$773,"MONTHLY_MOORAGE"))</f>
        <v>0</v>
      </c>
      <c r="N1096" s="28" t="str">
        <f aca="false">IF(M1096=0,"",SUMIFS('Source - Billing Aug26'!$I$5:$I$773,'Source - Billing Aug26'!$E$5:$E$773,A1096,'Source - Billing Aug26'!$B$5:$B$773,Billing_Month,'Source - Billing Aug26'!$H$5:$H$773,"MONTHLY_MOORAGE"))</f>
        <v/>
      </c>
      <c r="O1096" s="28" t="str">
        <f aca="false">IF(M1096=0,"",SUMIFS('Source - Billing Aug26'!$L$5:$L$773,'Source - Billing Aug26'!$E$5:$E$773,A1096,'Source - Billing Aug26'!$B$5:$B$773,Billing_Month,'Source - Billing Aug26'!$H$5:$H$773,"MONTHLY_MOORAGE"))</f>
        <v/>
      </c>
      <c r="P1096" s="39" t="n">
        <f aca="false">IF(D1096&lt;&gt;"OCCUPIED","",SUMIFS('Source - Billing Aug26'!$M$5:$M$773,'Source - Billing Aug26'!$E$5:$E$773,A1096,'Source - Billing Aug26'!$B$5:$B$773,Billing_Month,'Source - Billing Aug26'!$H$5:$H$773,"MONTHLY_MOORAGE"))</f>
        <v>0</v>
      </c>
      <c r="Q1096" s="39" t="n">
        <f aca="false">IF(D1096&lt;&gt;"OCCUPIED","",P1096-L1096)</f>
        <v>-453</v>
      </c>
      <c r="R1096" s="26" t="str">
        <f aca="false">IF(D1096&lt;&gt;"OCCUPIED","OUT OF SCOPE",IF(M1096=0,"MISSING AUGUST BILL",IF(M1096&gt;1,"DUPLICATE BILL",IF(ABS(Q1096)&lt;0.01,"MATCH",IF(Q1096&gt;0,"OVERBILLED","UNDERBILLED")))))</f>
        <v>MISSING AUGUST BILL</v>
      </c>
      <c r="S1096" s="26" t="str">
        <f aca="false">IF(M1096=0,"",IFERROR(INDEX('Source - Billing Aug26'!$C$5:$C$773,MATCH(A1096,'Source - Billing Aug26'!$E$5:$E$773,0)),""))</f>
        <v/>
      </c>
    </row>
    <row r="1097" customFormat="false" ht="15" hidden="false" customHeight="true" outlineLevel="0" collapsed="false">
      <c r="A1097" s="26" t="str">
        <f aca="false">'Source - Inventory'!A1087</f>
        <v>SB-0517</v>
      </c>
      <c r="B1097" s="26" t="str">
        <f aca="false">'Source - Inventory'!B1087</f>
        <v>Salmonberry</v>
      </c>
      <c r="C1097" s="26" t="str">
        <f aca="false">'Source - Inventory'!G1087</f>
        <v>OPEN</v>
      </c>
      <c r="D1097" s="26" t="str">
        <f aca="false">'Source - Inventory'!J1087</f>
        <v>GUEST</v>
      </c>
      <c r="E1097" s="26" t="n">
        <f aca="false">'Source - Inventory'!L1087</f>
        <v>0</v>
      </c>
      <c r="F1097" s="26" t="n">
        <f aca="false">'Source - Inventory'!M1087</f>
        <v>0</v>
      </c>
      <c r="G1097" s="26" t="n">
        <f aca="false">'Source - Inventory'!E1087</f>
        <v>32</v>
      </c>
      <c r="H1097" s="28" t="n">
        <f aca="false">'Source - Inventory'!O1087</f>
        <v>0</v>
      </c>
      <c r="I1097" s="28" t="str">
        <f aca="false">IF(D1097="OCCUPIED",ROUNDUP(H1097,0),"")</f>
        <v/>
      </c>
      <c r="J1097" s="28" t="str">
        <f aca="false">IF(D1097="OCCUPIED",MAX(G1097,I1097),"")</f>
        <v/>
      </c>
      <c r="K1097" s="28" t="str">
        <f aca="false">IF(D1097&lt;&gt;"OCCUPIED","",IF(C1097="COVERED",Covered_Rate,Open_Rate))</f>
        <v/>
      </c>
      <c r="L1097" s="39" t="str">
        <f aca="false">IF(D1097="OCCUPIED",J1097*K1097,"")</f>
        <v/>
      </c>
      <c r="M1097" s="26" t="str">
        <f aca="false">IF(D1097&lt;&gt;"OCCUPIED","",COUNTIFS('Source - Billing Aug26'!$E$5:$E$773,A1097,'Source - Billing Aug26'!$B$5:$B$773,Billing_Month,'Source - Billing Aug26'!$H$5:$H$773,"MONTHLY_MOORAGE"))</f>
        <v/>
      </c>
      <c r="N1097" s="28" t="n">
        <f aca="false">IF(M1097=0,"",SUMIFS('Source - Billing Aug26'!$I$5:$I$773,'Source - Billing Aug26'!$E$5:$E$773,A1097,'Source - Billing Aug26'!$B$5:$B$773,Billing_Month,'Source - Billing Aug26'!$H$5:$H$773,"MONTHLY_MOORAGE"))</f>
        <v>0</v>
      </c>
      <c r="O1097" s="28" t="n">
        <f aca="false">IF(M1097=0,"",SUMIFS('Source - Billing Aug26'!$L$5:$L$773,'Source - Billing Aug26'!$E$5:$E$773,A1097,'Source - Billing Aug26'!$B$5:$B$773,Billing_Month,'Source - Billing Aug26'!$H$5:$H$773,"MONTHLY_MOORAGE"))</f>
        <v>0</v>
      </c>
      <c r="P1097" s="39" t="str">
        <f aca="false">IF(D1097&lt;&gt;"OCCUPIED","",SUMIFS('Source - Billing Aug26'!$M$5:$M$773,'Source - Billing Aug26'!$E$5:$E$773,A1097,'Source - Billing Aug26'!$B$5:$B$773,Billing_Month,'Source - Billing Aug26'!$H$5:$H$773,"MONTHLY_MOORAGE"))</f>
        <v/>
      </c>
      <c r="Q1097" s="39" t="str">
        <f aca="false">IF(D1097&lt;&gt;"OCCUPIED","",P1097-L1097)</f>
        <v/>
      </c>
      <c r="R1097" s="26" t="str">
        <f aca="false">IF(D1097&lt;&gt;"OCCUPIED","OUT OF SCOPE",IF(M1097=0,"MISSING AUGUST BILL",IF(M1097&gt;1,"DUPLICATE BILL",IF(ABS(Q1097)&lt;0.01,"MATCH",IF(Q1097&gt;0,"OVERBILLED","UNDERBILLED")))))</f>
        <v>OUT OF SCOPE</v>
      </c>
      <c r="S1097" s="26" t="str">
        <f aca="false">IF(M1097=0,"",IFERROR(INDEX('Source - Billing Aug26'!$C$5:$C$773,MATCH(A1097,'Source - Billing Aug26'!$E$5:$E$773,0)),""))</f>
        <v/>
      </c>
    </row>
    <row r="1098" customFormat="false" ht="15" hidden="false" customHeight="true" outlineLevel="0" collapsed="false">
      <c r="A1098" s="26" t="str">
        <f aca="false">'Source - Inventory'!A1088</f>
        <v>SB-0518</v>
      </c>
      <c r="B1098" s="26" t="str">
        <f aca="false">'Source - Inventory'!B1088</f>
        <v>Salmonberry</v>
      </c>
      <c r="C1098" s="26" t="str">
        <f aca="false">'Source - Inventory'!G1088</f>
        <v>OPEN</v>
      </c>
      <c r="D1098" s="26" t="str">
        <f aca="false">'Source - Inventory'!J1088</f>
        <v>OCCUPIED</v>
      </c>
      <c r="E1098" s="26" t="str">
        <f aca="false">'Source - Inventory'!L1088</f>
        <v>WL-02395</v>
      </c>
      <c r="F1098" s="26" t="str">
        <f aca="false">'Source - Inventory'!M1088</f>
        <v>Scott Ramos</v>
      </c>
      <c r="G1098" s="26" t="n">
        <f aca="false">'Source - Inventory'!E1088</f>
        <v>45</v>
      </c>
      <c r="H1098" s="28" t="n">
        <f aca="false">'Source - Inventory'!O1088</f>
        <v>24.9</v>
      </c>
      <c r="I1098" s="28" t="n">
        <f aca="false">IF(D1098="OCCUPIED",ROUNDUP(H1098,0),"")</f>
        <v>25</v>
      </c>
      <c r="J1098" s="28" t="n">
        <f aca="false">IF(D1098="OCCUPIED",MAX(G1098,I1098),"")</f>
        <v>45</v>
      </c>
      <c r="K1098" s="28" t="n">
        <f aca="false">IF(D1098&lt;&gt;"OCCUPIED","",IF(C1098="COVERED",Covered_Rate,Open_Rate))</f>
        <v>7.55</v>
      </c>
      <c r="L1098" s="39" t="n">
        <f aca="false">IF(D1098="OCCUPIED",J1098*K1098,"")</f>
        <v>339.75</v>
      </c>
      <c r="M1098" s="26" t="n">
        <f aca="false">IF(D1098&lt;&gt;"OCCUPIED","",COUNTIFS('Source - Billing Aug26'!$E$5:$E$773,A1098,'Source - Billing Aug26'!$B$5:$B$773,Billing_Month,'Source - Billing Aug26'!$H$5:$H$773,"MONTHLY_MOORAGE"))</f>
        <v>0</v>
      </c>
      <c r="N1098" s="28" t="str">
        <f aca="false">IF(M1098=0,"",SUMIFS('Source - Billing Aug26'!$I$5:$I$773,'Source - Billing Aug26'!$E$5:$E$773,A1098,'Source - Billing Aug26'!$B$5:$B$773,Billing_Month,'Source - Billing Aug26'!$H$5:$H$773,"MONTHLY_MOORAGE"))</f>
        <v/>
      </c>
      <c r="O1098" s="28" t="str">
        <f aca="false">IF(M1098=0,"",SUMIFS('Source - Billing Aug26'!$L$5:$L$773,'Source - Billing Aug26'!$E$5:$E$773,A1098,'Source - Billing Aug26'!$B$5:$B$773,Billing_Month,'Source - Billing Aug26'!$H$5:$H$773,"MONTHLY_MOORAGE"))</f>
        <v/>
      </c>
      <c r="P1098" s="39" t="n">
        <f aca="false">IF(D1098&lt;&gt;"OCCUPIED","",SUMIFS('Source - Billing Aug26'!$M$5:$M$773,'Source - Billing Aug26'!$E$5:$E$773,A1098,'Source - Billing Aug26'!$B$5:$B$773,Billing_Month,'Source - Billing Aug26'!$H$5:$H$773,"MONTHLY_MOORAGE"))</f>
        <v>0</v>
      </c>
      <c r="Q1098" s="39" t="n">
        <f aca="false">IF(D1098&lt;&gt;"OCCUPIED","",P1098-L1098)</f>
        <v>-339.75</v>
      </c>
      <c r="R1098" s="26" t="str">
        <f aca="false">IF(D1098&lt;&gt;"OCCUPIED","OUT OF SCOPE",IF(M1098=0,"MISSING AUGUST BILL",IF(M1098&gt;1,"DUPLICATE BILL",IF(ABS(Q1098)&lt;0.01,"MATCH",IF(Q1098&gt;0,"OVERBILLED","UNDERBILLED")))))</f>
        <v>MISSING AUGUST BILL</v>
      </c>
      <c r="S1098" s="26" t="str">
        <f aca="false">IF(M1098=0,"",IFERROR(INDEX('Source - Billing Aug26'!$C$5:$C$773,MATCH(A1098,'Source - Billing Aug26'!$E$5:$E$773,0)),""))</f>
        <v/>
      </c>
    </row>
    <row r="1099" customFormat="false" ht="15" hidden="false" customHeight="true" outlineLevel="0" collapsed="false">
      <c r="A1099" s="26" t="str">
        <f aca="false">'Source - Inventory'!A1089</f>
        <v>SB-0519</v>
      </c>
      <c r="B1099" s="26" t="str">
        <f aca="false">'Source - Inventory'!B1089</f>
        <v>Salmonberry</v>
      </c>
      <c r="C1099" s="26" t="str">
        <f aca="false">'Source - Inventory'!G1089</f>
        <v>OPEN</v>
      </c>
      <c r="D1099" s="26" t="str">
        <f aca="false">'Source - Inventory'!J1089</f>
        <v>GUEST</v>
      </c>
      <c r="E1099" s="26" t="n">
        <f aca="false">'Source - Inventory'!L1089</f>
        <v>0</v>
      </c>
      <c r="F1099" s="26" t="n">
        <f aca="false">'Source - Inventory'!M1089</f>
        <v>0</v>
      </c>
      <c r="G1099" s="26" t="n">
        <f aca="false">'Source - Inventory'!E1089</f>
        <v>32</v>
      </c>
      <c r="H1099" s="28" t="n">
        <f aca="false">'Source - Inventory'!O1089</f>
        <v>0</v>
      </c>
      <c r="I1099" s="28" t="str">
        <f aca="false">IF(D1099="OCCUPIED",ROUNDUP(H1099,0),"")</f>
        <v/>
      </c>
      <c r="J1099" s="28" t="str">
        <f aca="false">IF(D1099="OCCUPIED",MAX(G1099,I1099),"")</f>
        <v/>
      </c>
      <c r="K1099" s="28" t="str">
        <f aca="false">IF(D1099&lt;&gt;"OCCUPIED","",IF(C1099="COVERED",Covered_Rate,Open_Rate))</f>
        <v/>
      </c>
      <c r="L1099" s="39" t="str">
        <f aca="false">IF(D1099="OCCUPIED",J1099*K1099,"")</f>
        <v/>
      </c>
      <c r="M1099" s="26" t="str">
        <f aca="false">IF(D1099&lt;&gt;"OCCUPIED","",COUNTIFS('Source - Billing Aug26'!$E$5:$E$773,A1099,'Source - Billing Aug26'!$B$5:$B$773,Billing_Month,'Source - Billing Aug26'!$H$5:$H$773,"MONTHLY_MOORAGE"))</f>
        <v/>
      </c>
      <c r="N1099" s="28" t="n">
        <f aca="false">IF(M1099=0,"",SUMIFS('Source - Billing Aug26'!$I$5:$I$773,'Source - Billing Aug26'!$E$5:$E$773,A1099,'Source - Billing Aug26'!$B$5:$B$773,Billing_Month,'Source - Billing Aug26'!$H$5:$H$773,"MONTHLY_MOORAGE"))</f>
        <v>0</v>
      </c>
      <c r="O1099" s="28" t="n">
        <f aca="false">IF(M1099=0,"",SUMIFS('Source - Billing Aug26'!$L$5:$L$773,'Source - Billing Aug26'!$E$5:$E$773,A1099,'Source - Billing Aug26'!$B$5:$B$773,Billing_Month,'Source - Billing Aug26'!$H$5:$H$773,"MONTHLY_MOORAGE"))</f>
        <v>0</v>
      </c>
      <c r="P1099" s="39" t="str">
        <f aca="false">IF(D1099&lt;&gt;"OCCUPIED","",SUMIFS('Source - Billing Aug26'!$M$5:$M$773,'Source - Billing Aug26'!$E$5:$E$773,A1099,'Source - Billing Aug26'!$B$5:$B$773,Billing_Month,'Source - Billing Aug26'!$H$5:$H$773,"MONTHLY_MOORAGE"))</f>
        <v/>
      </c>
      <c r="Q1099" s="39" t="str">
        <f aca="false">IF(D1099&lt;&gt;"OCCUPIED","",P1099-L1099)</f>
        <v/>
      </c>
      <c r="R1099" s="26" t="str">
        <f aca="false">IF(D1099&lt;&gt;"OCCUPIED","OUT OF SCOPE",IF(M1099=0,"MISSING AUGUST BILL",IF(M1099&gt;1,"DUPLICATE BILL",IF(ABS(Q1099)&lt;0.01,"MATCH",IF(Q1099&gt;0,"OVERBILLED","UNDERBILLED")))))</f>
        <v>OUT OF SCOPE</v>
      </c>
      <c r="S1099" s="26" t="str">
        <f aca="false">IF(M1099=0,"",IFERROR(INDEX('Source - Billing Aug26'!$C$5:$C$773,MATCH(A1099,'Source - Billing Aug26'!$E$5:$E$773,0)),""))</f>
        <v/>
      </c>
    </row>
    <row r="1100" customFormat="false" ht="15" hidden="false" customHeight="true" outlineLevel="0" collapsed="false">
      <c r="A1100" s="26" t="str">
        <f aca="false">'Source - Inventory'!A1090</f>
        <v>SB-0520</v>
      </c>
      <c r="B1100" s="26" t="str">
        <f aca="false">'Source - Inventory'!B1090</f>
        <v>Salmonberry</v>
      </c>
      <c r="C1100" s="26" t="str">
        <f aca="false">'Source - Inventory'!G1090</f>
        <v>OPEN</v>
      </c>
      <c r="D1100" s="26" t="str">
        <f aca="false">'Source - Inventory'!J1090</f>
        <v>OCCUPIED</v>
      </c>
      <c r="E1100" s="26" t="str">
        <f aca="false">'Source - Inventory'!L1090</f>
        <v>WL-02847</v>
      </c>
      <c r="F1100" s="26" t="str">
        <f aca="false">'Source - Inventory'!M1090</f>
        <v>Julie Johnston</v>
      </c>
      <c r="G1100" s="26" t="n">
        <f aca="false">'Source - Inventory'!E1090</f>
        <v>45</v>
      </c>
      <c r="H1100" s="28" t="n">
        <f aca="false">'Source - Inventory'!O1090</f>
        <v>25.7</v>
      </c>
      <c r="I1100" s="28" t="n">
        <f aca="false">IF(D1100="OCCUPIED",ROUNDUP(H1100,0),"")</f>
        <v>26</v>
      </c>
      <c r="J1100" s="28" t="n">
        <f aca="false">IF(D1100="OCCUPIED",MAX(G1100,I1100),"")</f>
        <v>45</v>
      </c>
      <c r="K1100" s="28" t="n">
        <f aca="false">IF(D1100&lt;&gt;"OCCUPIED","",IF(C1100="COVERED",Covered_Rate,Open_Rate))</f>
        <v>7.55</v>
      </c>
      <c r="L1100" s="39" t="n">
        <f aca="false">IF(D1100="OCCUPIED",J1100*K1100,"")</f>
        <v>339.75</v>
      </c>
      <c r="M1100" s="26" t="n">
        <f aca="false">IF(D1100&lt;&gt;"OCCUPIED","",COUNTIFS('Source - Billing Aug26'!$E$5:$E$773,A1100,'Source - Billing Aug26'!$B$5:$B$773,Billing_Month,'Source - Billing Aug26'!$H$5:$H$773,"MONTHLY_MOORAGE"))</f>
        <v>0</v>
      </c>
      <c r="N1100" s="28" t="str">
        <f aca="false">IF(M1100=0,"",SUMIFS('Source - Billing Aug26'!$I$5:$I$773,'Source - Billing Aug26'!$E$5:$E$773,A1100,'Source - Billing Aug26'!$B$5:$B$773,Billing_Month,'Source - Billing Aug26'!$H$5:$H$773,"MONTHLY_MOORAGE"))</f>
        <v/>
      </c>
      <c r="O1100" s="28" t="str">
        <f aca="false">IF(M1100=0,"",SUMIFS('Source - Billing Aug26'!$L$5:$L$773,'Source - Billing Aug26'!$E$5:$E$773,A1100,'Source - Billing Aug26'!$B$5:$B$773,Billing_Month,'Source - Billing Aug26'!$H$5:$H$773,"MONTHLY_MOORAGE"))</f>
        <v/>
      </c>
      <c r="P1100" s="39" t="n">
        <f aca="false">IF(D1100&lt;&gt;"OCCUPIED","",SUMIFS('Source - Billing Aug26'!$M$5:$M$773,'Source - Billing Aug26'!$E$5:$E$773,A1100,'Source - Billing Aug26'!$B$5:$B$773,Billing_Month,'Source - Billing Aug26'!$H$5:$H$773,"MONTHLY_MOORAGE"))</f>
        <v>0</v>
      </c>
      <c r="Q1100" s="39" t="n">
        <f aca="false">IF(D1100&lt;&gt;"OCCUPIED","",P1100-L1100)</f>
        <v>-339.75</v>
      </c>
      <c r="R1100" s="26" t="str">
        <f aca="false">IF(D1100&lt;&gt;"OCCUPIED","OUT OF SCOPE",IF(M1100=0,"MISSING AUGUST BILL",IF(M1100&gt;1,"DUPLICATE BILL",IF(ABS(Q1100)&lt;0.01,"MATCH",IF(Q1100&gt;0,"OVERBILLED","UNDERBILLED")))))</f>
        <v>MISSING AUGUST BILL</v>
      </c>
      <c r="S1100" s="26" t="str">
        <f aca="false">IF(M1100=0,"",IFERROR(INDEX('Source - Billing Aug26'!$C$5:$C$773,MATCH(A1100,'Source - Billing Aug26'!$E$5:$E$773,0)),""))</f>
        <v/>
      </c>
    </row>
    <row r="1101" customFormat="false" ht="15" hidden="false" customHeight="true" outlineLevel="0" collapsed="false">
      <c r="A1101" s="26" t="str">
        <f aca="false">'Source - Inventory'!A1091</f>
        <v>SB-0521</v>
      </c>
      <c r="B1101" s="26" t="str">
        <f aca="false">'Source - Inventory'!B1091</f>
        <v>Salmonberry</v>
      </c>
      <c r="C1101" s="26" t="str">
        <f aca="false">'Source - Inventory'!G1091</f>
        <v>OPEN</v>
      </c>
      <c r="D1101" s="26" t="str">
        <f aca="false">'Source - Inventory'!J1091</f>
        <v>OCCUPIED</v>
      </c>
      <c r="E1101" s="26" t="str">
        <f aca="false">'Source - Inventory'!L1091</f>
        <v>WL-03663</v>
      </c>
      <c r="F1101" s="26" t="str">
        <f aca="false">'Source - Inventory'!M1091</f>
        <v>Jasmine Page</v>
      </c>
      <c r="G1101" s="26" t="n">
        <f aca="false">'Source - Inventory'!E1091</f>
        <v>28</v>
      </c>
      <c r="H1101" s="28" t="n">
        <f aca="false">'Source - Inventory'!O1091</f>
        <v>54.6</v>
      </c>
      <c r="I1101" s="28" t="n">
        <f aca="false">IF(D1101="OCCUPIED",ROUNDUP(H1101,0),"")</f>
        <v>55</v>
      </c>
      <c r="J1101" s="28" t="n">
        <f aca="false">IF(D1101="OCCUPIED",MAX(G1101,I1101),"")</f>
        <v>55</v>
      </c>
      <c r="K1101" s="28" t="n">
        <f aca="false">IF(D1101&lt;&gt;"OCCUPIED","",IF(C1101="COVERED",Covered_Rate,Open_Rate))</f>
        <v>7.55</v>
      </c>
      <c r="L1101" s="39" t="n">
        <f aca="false">IF(D1101="OCCUPIED",J1101*K1101,"")</f>
        <v>415.25</v>
      </c>
      <c r="M1101" s="26" t="n">
        <f aca="false">IF(D1101&lt;&gt;"OCCUPIED","",COUNTIFS('Source - Billing Aug26'!$E$5:$E$773,A1101,'Source - Billing Aug26'!$B$5:$B$773,Billing_Month,'Source - Billing Aug26'!$H$5:$H$773,"MONTHLY_MOORAGE"))</f>
        <v>0</v>
      </c>
      <c r="N1101" s="28" t="str">
        <f aca="false">IF(M1101=0,"",SUMIFS('Source - Billing Aug26'!$I$5:$I$773,'Source - Billing Aug26'!$E$5:$E$773,A1101,'Source - Billing Aug26'!$B$5:$B$773,Billing_Month,'Source - Billing Aug26'!$H$5:$H$773,"MONTHLY_MOORAGE"))</f>
        <v/>
      </c>
      <c r="O1101" s="28" t="str">
        <f aca="false">IF(M1101=0,"",SUMIFS('Source - Billing Aug26'!$L$5:$L$773,'Source - Billing Aug26'!$E$5:$E$773,A1101,'Source - Billing Aug26'!$B$5:$B$773,Billing_Month,'Source - Billing Aug26'!$H$5:$H$773,"MONTHLY_MOORAGE"))</f>
        <v/>
      </c>
      <c r="P1101" s="39" t="n">
        <f aca="false">IF(D1101&lt;&gt;"OCCUPIED","",SUMIFS('Source - Billing Aug26'!$M$5:$M$773,'Source - Billing Aug26'!$E$5:$E$773,A1101,'Source - Billing Aug26'!$B$5:$B$773,Billing_Month,'Source - Billing Aug26'!$H$5:$H$773,"MONTHLY_MOORAGE"))</f>
        <v>0</v>
      </c>
      <c r="Q1101" s="39" t="n">
        <f aca="false">IF(D1101&lt;&gt;"OCCUPIED","",P1101-L1101)</f>
        <v>-415.25</v>
      </c>
      <c r="R1101" s="26" t="str">
        <f aca="false">IF(D1101&lt;&gt;"OCCUPIED","OUT OF SCOPE",IF(M1101=0,"MISSING AUGUST BILL",IF(M1101&gt;1,"DUPLICATE BILL",IF(ABS(Q1101)&lt;0.01,"MATCH",IF(Q1101&gt;0,"OVERBILLED","UNDERBILLED")))))</f>
        <v>MISSING AUGUST BILL</v>
      </c>
      <c r="S1101" s="26" t="str">
        <f aca="false">IF(M1101=0,"",IFERROR(INDEX('Source - Billing Aug26'!$C$5:$C$773,MATCH(A1101,'Source - Billing Aug26'!$E$5:$E$773,0)),""))</f>
        <v/>
      </c>
    </row>
    <row r="1102" customFormat="false" ht="15" hidden="false" customHeight="true" outlineLevel="0" collapsed="false">
      <c r="A1102" s="26" t="str">
        <f aca="false">'Source - Inventory'!A1092</f>
        <v>SB-0522</v>
      </c>
      <c r="B1102" s="26" t="str">
        <f aca="false">'Source - Inventory'!B1092</f>
        <v>Salmonberry</v>
      </c>
      <c r="C1102" s="26" t="str">
        <f aca="false">'Source - Inventory'!G1092</f>
        <v>OPEN</v>
      </c>
      <c r="D1102" s="26" t="str">
        <f aca="false">'Source - Inventory'!J1092</f>
        <v>OCCUPIED</v>
      </c>
      <c r="E1102" s="26" t="str">
        <f aca="false">'Source - Inventory'!L1092</f>
        <v>WL-03063</v>
      </c>
      <c r="F1102" s="26" t="str">
        <f aca="false">'Source - Inventory'!M1092</f>
        <v>Natalie Stout</v>
      </c>
      <c r="G1102" s="26" t="n">
        <f aca="false">'Source - Inventory'!E1092</f>
        <v>40</v>
      </c>
      <c r="H1102" s="28" t="n">
        <f aca="false">'Source - Inventory'!O1092</f>
        <v>31.6</v>
      </c>
      <c r="I1102" s="28" t="n">
        <f aca="false">IF(D1102="OCCUPIED",ROUNDUP(H1102,0),"")</f>
        <v>32</v>
      </c>
      <c r="J1102" s="28" t="n">
        <f aca="false">IF(D1102="OCCUPIED",MAX(G1102,I1102),"")</f>
        <v>40</v>
      </c>
      <c r="K1102" s="28" t="n">
        <f aca="false">IF(D1102&lt;&gt;"OCCUPIED","",IF(C1102="COVERED",Covered_Rate,Open_Rate))</f>
        <v>7.55</v>
      </c>
      <c r="L1102" s="39" t="n">
        <f aca="false">IF(D1102="OCCUPIED",J1102*K1102,"")</f>
        <v>302</v>
      </c>
      <c r="M1102" s="26" t="n">
        <f aca="false">IF(D1102&lt;&gt;"OCCUPIED","",COUNTIFS('Source - Billing Aug26'!$E$5:$E$773,A1102,'Source - Billing Aug26'!$B$5:$B$773,Billing_Month,'Source - Billing Aug26'!$H$5:$H$773,"MONTHLY_MOORAGE"))</f>
        <v>0</v>
      </c>
      <c r="N1102" s="28" t="str">
        <f aca="false">IF(M1102=0,"",SUMIFS('Source - Billing Aug26'!$I$5:$I$773,'Source - Billing Aug26'!$E$5:$E$773,A1102,'Source - Billing Aug26'!$B$5:$B$773,Billing_Month,'Source - Billing Aug26'!$H$5:$H$773,"MONTHLY_MOORAGE"))</f>
        <v/>
      </c>
      <c r="O1102" s="28" t="str">
        <f aca="false">IF(M1102=0,"",SUMIFS('Source - Billing Aug26'!$L$5:$L$773,'Source - Billing Aug26'!$E$5:$E$773,A1102,'Source - Billing Aug26'!$B$5:$B$773,Billing_Month,'Source - Billing Aug26'!$H$5:$H$773,"MONTHLY_MOORAGE"))</f>
        <v/>
      </c>
      <c r="P1102" s="39" t="n">
        <f aca="false">IF(D1102&lt;&gt;"OCCUPIED","",SUMIFS('Source - Billing Aug26'!$M$5:$M$773,'Source - Billing Aug26'!$E$5:$E$773,A1102,'Source - Billing Aug26'!$B$5:$B$773,Billing_Month,'Source - Billing Aug26'!$H$5:$H$773,"MONTHLY_MOORAGE"))</f>
        <v>0</v>
      </c>
      <c r="Q1102" s="39" t="n">
        <f aca="false">IF(D1102&lt;&gt;"OCCUPIED","",P1102-L1102)</f>
        <v>-302</v>
      </c>
      <c r="R1102" s="26" t="str">
        <f aca="false">IF(D1102&lt;&gt;"OCCUPIED","OUT OF SCOPE",IF(M1102=0,"MISSING AUGUST BILL",IF(M1102&gt;1,"DUPLICATE BILL",IF(ABS(Q1102)&lt;0.01,"MATCH",IF(Q1102&gt;0,"OVERBILLED","UNDERBILLED")))))</f>
        <v>MISSING AUGUST BILL</v>
      </c>
      <c r="S1102" s="26" t="str">
        <f aca="false">IF(M1102=0,"",IFERROR(INDEX('Source - Billing Aug26'!$C$5:$C$773,MATCH(A1102,'Source - Billing Aug26'!$E$5:$E$773,0)),""))</f>
        <v/>
      </c>
    </row>
    <row r="1103" customFormat="false" ht="15" hidden="false" customHeight="true" outlineLevel="0" collapsed="false">
      <c r="A1103" s="26" t="str">
        <f aca="false">'Source - Inventory'!A1093</f>
        <v>SB-0523</v>
      </c>
      <c r="B1103" s="26" t="str">
        <f aca="false">'Source - Inventory'!B1093</f>
        <v>Salmonberry</v>
      </c>
      <c r="C1103" s="26" t="str">
        <f aca="false">'Source - Inventory'!G1093</f>
        <v>OPEN</v>
      </c>
      <c r="D1103" s="26" t="str">
        <f aca="false">'Source - Inventory'!J1093</f>
        <v>OCCUPIED</v>
      </c>
      <c r="E1103" s="26" t="str">
        <f aca="false">'Source - Inventory'!L1093</f>
        <v>WL-03436</v>
      </c>
      <c r="F1103" s="26" t="str">
        <f aca="false">'Source - Inventory'!M1093</f>
        <v>Katherine Hunter</v>
      </c>
      <c r="G1103" s="26" t="n">
        <f aca="false">'Source - Inventory'!E1093</f>
        <v>32</v>
      </c>
      <c r="H1103" s="28" t="n">
        <f aca="false">'Source - Inventory'!O1093</f>
        <v>47.2</v>
      </c>
      <c r="I1103" s="28" t="n">
        <f aca="false">IF(D1103="OCCUPIED",ROUNDUP(H1103,0),"")</f>
        <v>48</v>
      </c>
      <c r="J1103" s="28" t="n">
        <f aca="false">IF(D1103="OCCUPIED",MAX(G1103,I1103),"")</f>
        <v>48</v>
      </c>
      <c r="K1103" s="28" t="n">
        <f aca="false">IF(D1103&lt;&gt;"OCCUPIED","",IF(C1103="COVERED",Covered_Rate,Open_Rate))</f>
        <v>7.55</v>
      </c>
      <c r="L1103" s="39" t="n">
        <f aca="false">IF(D1103="OCCUPIED",J1103*K1103,"")</f>
        <v>362.4</v>
      </c>
      <c r="M1103" s="26" t="n">
        <f aca="false">IF(D1103&lt;&gt;"OCCUPIED","",COUNTIFS('Source - Billing Aug26'!$E$5:$E$773,A1103,'Source - Billing Aug26'!$B$5:$B$773,Billing_Month,'Source - Billing Aug26'!$H$5:$H$773,"MONTHLY_MOORAGE"))</f>
        <v>0</v>
      </c>
      <c r="N1103" s="28" t="str">
        <f aca="false">IF(M1103=0,"",SUMIFS('Source - Billing Aug26'!$I$5:$I$773,'Source - Billing Aug26'!$E$5:$E$773,A1103,'Source - Billing Aug26'!$B$5:$B$773,Billing_Month,'Source - Billing Aug26'!$H$5:$H$773,"MONTHLY_MOORAGE"))</f>
        <v/>
      </c>
      <c r="O1103" s="28" t="str">
        <f aca="false">IF(M1103=0,"",SUMIFS('Source - Billing Aug26'!$L$5:$L$773,'Source - Billing Aug26'!$E$5:$E$773,A1103,'Source - Billing Aug26'!$B$5:$B$773,Billing_Month,'Source - Billing Aug26'!$H$5:$H$773,"MONTHLY_MOORAGE"))</f>
        <v/>
      </c>
      <c r="P1103" s="39" t="n">
        <f aca="false">IF(D1103&lt;&gt;"OCCUPIED","",SUMIFS('Source - Billing Aug26'!$M$5:$M$773,'Source - Billing Aug26'!$E$5:$E$773,A1103,'Source - Billing Aug26'!$B$5:$B$773,Billing_Month,'Source - Billing Aug26'!$H$5:$H$773,"MONTHLY_MOORAGE"))</f>
        <v>0</v>
      </c>
      <c r="Q1103" s="39" t="n">
        <f aca="false">IF(D1103&lt;&gt;"OCCUPIED","",P1103-L1103)</f>
        <v>-362.4</v>
      </c>
      <c r="R1103" s="26" t="str">
        <f aca="false">IF(D1103&lt;&gt;"OCCUPIED","OUT OF SCOPE",IF(M1103=0,"MISSING AUGUST BILL",IF(M1103&gt;1,"DUPLICATE BILL",IF(ABS(Q1103)&lt;0.01,"MATCH",IF(Q1103&gt;0,"OVERBILLED","UNDERBILLED")))))</f>
        <v>MISSING AUGUST BILL</v>
      </c>
      <c r="S1103" s="26" t="str">
        <f aca="false">IF(M1103=0,"",IFERROR(INDEX('Source - Billing Aug26'!$C$5:$C$773,MATCH(A1103,'Source - Billing Aug26'!$E$5:$E$773,0)),""))</f>
        <v/>
      </c>
    </row>
    <row r="1104" customFormat="false" ht="15" hidden="false" customHeight="true" outlineLevel="0" collapsed="false">
      <c r="A1104" s="26" t="str">
        <f aca="false">'Source - Inventory'!A1094</f>
        <v>SB-0524</v>
      </c>
      <c r="B1104" s="26" t="str">
        <f aca="false">'Source - Inventory'!B1094</f>
        <v>Salmonberry</v>
      </c>
      <c r="C1104" s="26" t="str">
        <f aca="false">'Source - Inventory'!G1094</f>
        <v>OPEN</v>
      </c>
      <c r="D1104" s="26" t="str">
        <f aca="false">'Source - Inventory'!J1094</f>
        <v>OCCUPIED</v>
      </c>
      <c r="E1104" s="26" t="str">
        <f aca="false">'Source - Inventory'!L1094</f>
        <v>WL-03511</v>
      </c>
      <c r="F1104" s="26" t="str">
        <f aca="false">'Source - Inventory'!M1094</f>
        <v>Kristen Turner</v>
      </c>
      <c r="G1104" s="26" t="n">
        <f aca="false">'Source - Inventory'!E1094</f>
        <v>24</v>
      </c>
      <c r="H1104" s="28" t="n">
        <f aca="false">'Source - Inventory'!O1094</f>
        <v>40.4</v>
      </c>
      <c r="I1104" s="28" t="n">
        <f aca="false">IF(D1104="OCCUPIED",ROUNDUP(H1104,0),"")</f>
        <v>41</v>
      </c>
      <c r="J1104" s="28" t="n">
        <f aca="false">IF(D1104="OCCUPIED",MAX(G1104,I1104),"")</f>
        <v>41</v>
      </c>
      <c r="K1104" s="28" t="n">
        <f aca="false">IF(D1104&lt;&gt;"OCCUPIED","",IF(C1104="COVERED",Covered_Rate,Open_Rate))</f>
        <v>7.55</v>
      </c>
      <c r="L1104" s="39" t="n">
        <f aca="false">IF(D1104="OCCUPIED",J1104*K1104,"")</f>
        <v>309.55</v>
      </c>
      <c r="M1104" s="26" t="n">
        <f aca="false">IF(D1104&lt;&gt;"OCCUPIED","",COUNTIFS('Source - Billing Aug26'!$E$5:$E$773,A1104,'Source - Billing Aug26'!$B$5:$B$773,Billing_Month,'Source - Billing Aug26'!$H$5:$H$773,"MONTHLY_MOORAGE"))</f>
        <v>0</v>
      </c>
      <c r="N1104" s="28" t="str">
        <f aca="false">IF(M1104=0,"",SUMIFS('Source - Billing Aug26'!$I$5:$I$773,'Source - Billing Aug26'!$E$5:$E$773,A1104,'Source - Billing Aug26'!$B$5:$B$773,Billing_Month,'Source - Billing Aug26'!$H$5:$H$773,"MONTHLY_MOORAGE"))</f>
        <v/>
      </c>
      <c r="O1104" s="28" t="str">
        <f aca="false">IF(M1104=0,"",SUMIFS('Source - Billing Aug26'!$L$5:$L$773,'Source - Billing Aug26'!$E$5:$E$773,A1104,'Source - Billing Aug26'!$B$5:$B$773,Billing_Month,'Source - Billing Aug26'!$H$5:$H$773,"MONTHLY_MOORAGE"))</f>
        <v/>
      </c>
      <c r="P1104" s="39" t="n">
        <f aca="false">IF(D1104&lt;&gt;"OCCUPIED","",SUMIFS('Source - Billing Aug26'!$M$5:$M$773,'Source - Billing Aug26'!$E$5:$E$773,A1104,'Source - Billing Aug26'!$B$5:$B$773,Billing_Month,'Source - Billing Aug26'!$H$5:$H$773,"MONTHLY_MOORAGE"))</f>
        <v>0</v>
      </c>
      <c r="Q1104" s="39" t="n">
        <f aca="false">IF(D1104&lt;&gt;"OCCUPIED","",P1104-L1104)</f>
        <v>-309.55</v>
      </c>
      <c r="R1104" s="26" t="str">
        <f aca="false">IF(D1104&lt;&gt;"OCCUPIED","OUT OF SCOPE",IF(M1104=0,"MISSING AUGUST BILL",IF(M1104&gt;1,"DUPLICATE BILL",IF(ABS(Q1104)&lt;0.01,"MATCH",IF(Q1104&gt;0,"OVERBILLED","UNDERBILLED")))))</f>
        <v>MISSING AUGUST BILL</v>
      </c>
      <c r="S1104" s="26" t="str">
        <f aca="false">IF(M1104=0,"",IFERROR(INDEX('Source - Billing Aug26'!$C$5:$C$773,MATCH(A1104,'Source - Billing Aug26'!$E$5:$E$773,0)),""))</f>
        <v/>
      </c>
    </row>
    <row r="1105" customFormat="false" ht="15" hidden="false" customHeight="true" outlineLevel="0" collapsed="false">
      <c r="A1105" s="26" t="str">
        <f aca="false">'Source - Inventory'!A1095</f>
        <v>SB-0601</v>
      </c>
      <c r="B1105" s="26" t="str">
        <f aca="false">'Source - Inventory'!B1095</f>
        <v>Salmonberry</v>
      </c>
      <c r="C1105" s="26" t="str">
        <f aca="false">'Source - Inventory'!G1095</f>
        <v>OPEN</v>
      </c>
      <c r="D1105" s="26" t="str">
        <f aca="false">'Source - Inventory'!J1095</f>
        <v>OCCUPIED</v>
      </c>
      <c r="E1105" s="26" t="str">
        <f aca="false">'Source - Inventory'!L1095</f>
        <v>WL-02855</v>
      </c>
      <c r="F1105" s="26" t="str">
        <f aca="false">'Source - Inventory'!M1095</f>
        <v>Kristy Bernard</v>
      </c>
      <c r="G1105" s="26" t="n">
        <f aca="false">'Source - Inventory'!E1095</f>
        <v>24</v>
      </c>
      <c r="H1105" s="28" t="n">
        <f aca="false">'Source - Inventory'!O1095</f>
        <v>34.5</v>
      </c>
      <c r="I1105" s="28" t="n">
        <f aca="false">IF(D1105="OCCUPIED",ROUNDUP(H1105,0),"")</f>
        <v>35</v>
      </c>
      <c r="J1105" s="28" t="n">
        <f aca="false">IF(D1105="OCCUPIED",MAX(G1105,I1105),"")</f>
        <v>35</v>
      </c>
      <c r="K1105" s="28" t="n">
        <f aca="false">IF(D1105&lt;&gt;"OCCUPIED","",IF(C1105="COVERED",Covered_Rate,Open_Rate))</f>
        <v>7.55</v>
      </c>
      <c r="L1105" s="39" t="n">
        <f aca="false">IF(D1105="OCCUPIED",J1105*K1105,"")</f>
        <v>264.25</v>
      </c>
      <c r="M1105" s="26" t="n">
        <f aca="false">IF(D1105&lt;&gt;"OCCUPIED","",COUNTIFS('Source - Billing Aug26'!$E$5:$E$773,A1105,'Source - Billing Aug26'!$B$5:$B$773,Billing_Month,'Source - Billing Aug26'!$H$5:$H$773,"MONTHLY_MOORAGE"))</f>
        <v>0</v>
      </c>
      <c r="N1105" s="28" t="str">
        <f aca="false">IF(M1105=0,"",SUMIFS('Source - Billing Aug26'!$I$5:$I$773,'Source - Billing Aug26'!$E$5:$E$773,A1105,'Source - Billing Aug26'!$B$5:$B$773,Billing_Month,'Source - Billing Aug26'!$H$5:$H$773,"MONTHLY_MOORAGE"))</f>
        <v/>
      </c>
      <c r="O1105" s="28" t="str">
        <f aca="false">IF(M1105=0,"",SUMIFS('Source - Billing Aug26'!$L$5:$L$773,'Source - Billing Aug26'!$E$5:$E$773,A1105,'Source - Billing Aug26'!$B$5:$B$773,Billing_Month,'Source - Billing Aug26'!$H$5:$H$773,"MONTHLY_MOORAGE"))</f>
        <v/>
      </c>
      <c r="P1105" s="39" t="n">
        <f aca="false">IF(D1105&lt;&gt;"OCCUPIED","",SUMIFS('Source - Billing Aug26'!$M$5:$M$773,'Source - Billing Aug26'!$E$5:$E$773,A1105,'Source - Billing Aug26'!$B$5:$B$773,Billing_Month,'Source - Billing Aug26'!$H$5:$H$773,"MONTHLY_MOORAGE"))</f>
        <v>0</v>
      </c>
      <c r="Q1105" s="39" t="n">
        <f aca="false">IF(D1105&lt;&gt;"OCCUPIED","",P1105-L1105)</f>
        <v>-264.25</v>
      </c>
      <c r="R1105" s="26" t="str">
        <f aca="false">IF(D1105&lt;&gt;"OCCUPIED","OUT OF SCOPE",IF(M1105=0,"MISSING AUGUST BILL",IF(M1105&gt;1,"DUPLICATE BILL",IF(ABS(Q1105)&lt;0.01,"MATCH",IF(Q1105&gt;0,"OVERBILLED","UNDERBILLED")))))</f>
        <v>MISSING AUGUST BILL</v>
      </c>
      <c r="S1105" s="26" t="str">
        <f aca="false">IF(M1105=0,"",IFERROR(INDEX('Source - Billing Aug26'!$C$5:$C$773,MATCH(A1105,'Source - Billing Aug26'!$E$5:$E$773,0)),""))</f>
        <v/>
      </c>
    </row>
    <row r="1106" customFormat="false" ht="15" hidden="false" customHeight="true" outlineLevel="0" collapsed="false">
      <c r="A1106" s="26" t="str">
        <f aca="false">'Source - Inventory'!A1096</f>
        <v>SB-0602</v>
      </c>
      <c r="B1106" s="26" t="str">
        <f aca="false">'Source - Inventory'!B1096</f>
        <v>Salmonberry</v>
      </c>
      <c r="C1106" s="26" t="str">
        <f aca="false">'Source - Inventory'!G1096</f>
        <v>OPEN</v>
      </c>
      <c r="D1106" s="26" t="str">
        <f aca="false">'Source - Inventory'!J1096</f>
        <v>OCCUPIED</v>
      </c>
      <c r="E1106" s="26" t="str">
        <f aca="false">'Source - Inventory'!L1096</f>
        <v>WL-03696</v>
      </c>
      <c r="F1106" s="26" t="str">
        <f aca="false">'Source - Inventory'!M1096</f>
        <v>Natalie Duncan</v>
      </c>
      <c r="G1106" s="26" t="n">
        <f aca="false">'Source - Inventory'!E1096</f>
        <v>40</v>
      </c>
      <c r="H1106" s="28" t="n">
        <f aca="false">'Source - Inventory'!O1096</f>
        <v>52.7</v>
      </c>
      <c r="I1106" s="28" t="n">
        <f aca="false">IF(D1106="OCCUPIED",ROUNDUP(H1106,0),"")</f>
        <v>53</v>
      </c>
      <c r="J1106" s="28" t="n">
        <f aca="false">IF(D1106="OCCUPIED",MAX(G1106,I1106),"")</f>
        <v>53</v>
      </c>
      <c r="K1106" s="28" t="n">
        <f aca="false">IF(D1106&lt;&gt;"OCCUPIED","",IF(C1106="COVERED",Covered_Rate,Open_Rate))</f>
        <v>7.55</v>
      </c>
      <c r="L1106" s="39" t="n">
        <f aca="false">IF(D1106="OCCUPIED",J1106*K1106,"")</f>
        <v>400.15</v>
      </c>
      <c r="M1106" s="26" t="n">
        <f aca="false">IF(D1106&lt;&gt;"OCCUPIED","",COUNTIFS('Source - Billing Aug26'!$E$5:$E$773,A1106,'Source - Billing Aug26'!$B$5:$B$773,Billing_Month,'Source - Billing Aug26'!$H$5:$H$773,"MONTHLY_MOORAGE"))</f>
        <v>0</v>
      </c>
      <c r="N1106" s="28" t="str">
        <f aca="false">IF(M1106=0,"",SUMIFS('Source - Billing Aug26'!$I$5:$I$773,'Source - Billing Aug26'!$E$5:$E$773,A1106,'Source - Billing Aug26'!$B$5:$B$773,Billing_Month,'Source - Billing Aug26'!$H$5:$H$773,"MONTHLY_MOORAGE"))</f>
        <v/>
      </c>
      <c r="O1106" s="28" t="str">
        <f aca="false">IF(M1106=0,"",SUMIFS('Source - Billing Aug26'!$L$5:$L$773,'Source - Billing Aug26'!$E$5:$E$773,A1106,'Source - Billing Aug26'!$B$5:$B$773,Billing_Month,'Source - Billing Aug26'!$H$5:$H$773,"MONTHLY_MOORAGE"))</f>
        <v/>
      </c>
      <c r="P1106" s="39" t="n">
        <f aca="false">IF(D1106&lt;&gt;"OCCUPIED","",SUMIFS('Source - Billing Aug26'!$M$5:$M$773,'Source - Billing Aug26'!$E$5:$E$773,A1106,'Source - Billing Aug26'!$B$5:$B$773,Billing_Month,'Source - Billing Aug26'!$H$5:$H$773,"MONTHLY_MOORAGE"))</f>
        <v>0</v>
      </c>
      <c r="Q1106" s="39" t="n">
        <f aca="false">IF(D1106&lt;&gt;"OCCUPIED","",P1106-L1106)</f>
        <v>-400.15</v>
      </c>
      <c r="R1106" s="26" t="str">
        <f aca="false">IF(D1106&lt;&gt;"OCCUPIED","OUT OF SCOPE",IF(M1106=0,"MISSING AUGUST BILL",IF(M1106&gt;1,"DUPLICATE BILL",IF(ABS(Q1106)&lt;0.01,"MATCH",IF(Q1106&gt;0,"OVERBILLED","UNDERBILLED")))))</f>
        <v>MISSING AUGUST BILL</v>
      </c>
      <c r="S1106" s="26" t="str">
        <f aca="false">IF(M1106=0,"",IFERROR(INDEX('Source - Billing Aug26'!$C$5:$C$773,MATCH(A1106,'Source - Billing Aug26'!$E$5:$E$773,0)),""))</f>
        <v/>
      </c>
    </row>
    <row r="1107" customFormat="false" ht="15" hidden="false" customHeight="true" outlineLevel="0" collapsed="false">
      <c r="A1107" s="26" t="str">
        <f aca="false">'Source - Inventory'!A1097</f>
        <v>SB-0603</v>
      </c>
      <c r="B1107" s="26" t="str">
        <f aca="false">'Source - Inventory'!B1097</f>
        <v>Salmonberry</v>
      </c>
      <c r="C1107" s="26" t="str">
        <f aca="false">'Source - Inventory'!G1097</f>
        <v>OPEN</v>
      </c>
      <c r="D1107" s="26" t="str">
        <f aca="false">'Source - Inventory'!J1097</f>
        <v>OCCUPIED</v>
      </c>
      <c r="E1107" s="26" t="str">
        <f aca="false">'Source - Inventory'!L1097</f>
        <v>WL-01326</v>
      </c>
      <c r="F1107" s="26" t="str">
        <f aca="false">'Source - Inventory'!M1097</f>
        <v>Kristin Smith</v>
      </c>
      <c r="G1107" s="26" t="n">
        <f aca="false">'Source - Inventory'!E1097</f>
        <v>32</v>
      </c>
      <c r="H1107" s="28" t="n">
        <f aca="false">'Source - Inventory'!O1097</f>
        <v>33.2</v>
      </c>
      <c r="I1107" s="28" t="n">
        <f aca="false">IF(D1107="OCCUPIED",ROUNDUP(H1107,0),"")</f>
        <v>34</v>
      </c>
      <c r="J1107" s="28" t="n">
        <f aca="false">IF(D1107="OCCUPIED",MAX(G1107,I1107),"")</f>
        <v>34</v>
      </c>
      <c r="K1107" s="28" t="n">
        <f aca="false">IF(D1107&lt;&gt;"OCCUPIED","",IF(C1107="COVERED",Covered_Rate,Open_Rate))</f>
        <v>7.55</v>
      </c>
      <c r="L1107" s="39" t="n">
        <f aca="false">IF(D1107="OCCUPIED",J1107*K1107,"")</f>
        <v>256.7</v>
      </c>
      <c r="M1107" s="26" t="n">
        <f aca="false">IF(D1107&lt;&gt;"OCCUPIED","",COUNTIFS('Source - Billing Aug26'!$E$5:$E$773,A1107,'Source - Billing Aug26'!$B$5:$B$773,Billing_Month,'Source - Billing Aug26'!$H$5:$H$773,"MONTHLY_MOORAGE"))</f>
        <v>0</v>
      </c>
      <c r="N1107" s="28" t="str">
        <f aca="false">IF(M1107=0,"",SUMIFS('Source - Billing Aug26'!$I$5:$I$773,'Source - Billing Aug26'!$E$5:$E$773,A1107,'Source - Billing Aug26'!$B$5:$B$773,Billing_Month,'Source - Billing Aug26'!$H$5:$H$773,"MONTHLY_MOORAGE"))</f>
        <v/>
      </c>
      <c r="O1107" s="28" t="str">
        <f aca="false">IF(M1107=0,"",SUMIFS('Source - Billing Aug26'!$L$5:$L$773,'Source - Billing Aug26'!$E$5:$E$773,A1107,'Source - Billing Aug26'!$B$5:$B$773,Billing_Month,'Source - Billing Aug26'!$H$5:$H$773,"MONTHLY_MOORAGE"))</f>
        <v/>
      </c>
      <c r="P1107" s="39" t="n">
        <f aca="false">IF(D1107&lt;&gt;"OCCUPIED","",SUMIFS('Source - Billing Aug26'!$M$5:$M$773,'Source - Billing Aug26'!$E$5:$E$773,A1107,'Source - Billing Aug26'!$B$5:$B$773,Billing_Month,'Source - Billing Aug26'!$H$5:$H$773,"MONTHLY_MOORAGE"))</f>
        <v>0</v>
      </c>
      <c r="Q1107" s="39" t="n">
        <f aca="false">IF(D1107&lt;&gt;"OCCUPIED","",P1107-L1107)</f>
        <v>-256.7</v>
      </c>
      <c r="R1107" s="26" t="str">
        <f aca="false">IF(D1107&lt;&gt;"OCCUPIED","OUT OF SCOPE",IF(M1107=0,"MISSING AUGUST BILL",IF(M1107&gt;1,"DUPLICATE BILL",IF(ABS(Q1107)&lt;0.01,"MATCH",IF(Q1107&gt;0,"OVERBILLED","UNDERBILLED")))))</f>
        <v>MISSING AUGUST BILL</v>
      </c>
      <c r="S1107" s="26" t="str">
        <f aca="false">IF(M1107=0,"",IFERROR(INDEX('Source - Billing Aug26'!$C$5:$C$773,MATCH(A1107,'Source - Billing Aug26'!$E$5:$E$773,0)),""))</f>
        <v/>
      </c>
    </row>
    <row r="1108" customFormat="false" ht="15" hidden="false" customHeight="true" outlineLevel="0" collapsed="false">
      <c r="A1108" s="26" t="str">
        <f aca="false">'Source - Inventory'!A1098</f>
        <v>SB-0604</v>
      </c>
      <c r="B1108" s="26" t="str">
        <f aca="false">'Source - Inventory'!B1098</f>
        <v>Salmonberry</v>
      </c>
      <c r="C1108" s="26" t="str">
        <f aca="false">'Source - Inventory'!G1098</f>
        <v>OPEN</v>
      </c>
      <c r="D1108" s="26" t="str">
        <f aca="false">'Source - Inventory'!J1098</f>
        <v>OCCUPIED</v>
      </c>
      <c r="E1108" s="26" t="str">
        <f aca="false">'Source - Inventory'!L1098</f>
        <v>WL-03071</v>
      </c>
      <c r="F1108" s="26" t="str">
        <f aca="false">'Source - Inventory'!M1098</f>
        <v>Kenneth Jones</v>
      </c>
      <c r="G1108" s="26" t="n">
        <f aca="false">'Source - Inventory'!E1098</f>
        <v>80</v>
      </c>
      <c r="H1108" s="28" t="n">
        <f aca="false">'Source - Inventory'!O1098</f>
        <v>21</v>
      </c>
      <c r="I1108" s="28" t="n">
        <f aca="false">IF(D1108="OCCUPIED",ROUNDUP(H1108,0),"")</f>
        <v>21</v>
      </c>
      <c r="J1108" s="28" t="n">
        <f aca="false">IF(D1108="OCCUPIED",MAX(G1108,I1108),"")</f>
        <v>80</v>
      </c>
      <c r="K1108" s="28" t="n">
        <f aca="false">IF(D1108&lt;&gt;"OCCUPIED","",IF(C1108="COVERED",Covered_Rate,Open_Rate))</f>
        <v>7.55</v>
      </c>
      <c r="L1108" s="39" t="n">
        <f aca="false">IF(D1108="OCCUPIED",J1108*K1108,"")</f>
        <v>604</v>
      </c>
      <c r="M1108" s="26" t="n">
        <f aca="false">IF(D1108&lt;&gt;"OCCUPIED","",COUNTIFS('Source - Billing Aug26'!$E$5:$E$773,A1108,'Source - Billing Aug26'!$B$5:$B$773,Billing_Month,'Source - Billing Aug26'!$H$5:$H$773,"MONTHLY_MOORAGE"))</f>
        <v>0</v>
      </c>
      <c r="N1108" s="28" t="str">
        <f aca="false">IF(M1108=0,"",SUMIFS('Source - Billing Aug26'!$I$5:$I$773,'Source - Billing Aug26'!$E$5:$E$773,A1108,'Source - Billing Aug26'!$B$5:$B$773,Billing_Month,'Source - Billing Aug26'!$H$5:$H$773,"MONTHLY_MOORAGE"))</f>
        <v/>
      </c>
      <c r="O1108" s="28" t="str">
        <f aca="false">IF(M1108=0,"",SUMIFS('Source - Billing Aug26'!$L$5:$L$773,'Source - Billing Aug26'!$E$5:$E$773,A1108,'Source - Billing Aug26'!$B$5:$B$773,Billing_Month,'Source - Billing Aug26'!$H$5:$H$773,"MONTHLY_MOORAGE"))</f>
        <v/>
      </c>
      <c r="P1108" s="39" t="n">
        <f aca="false">IF(D1108&lt;&gt;"OCCUPIED","",SUMIFS('Source - Billing Aug26'!$M$5:$M$773,'Source - Billing Aug26'!$E$5:$E$773,A1108,'Source - Billing Aug26'!$B$5:$B$773,Billing_Month,'Source - Billing Aug26'!$H$5:$H$773,"MONTHLY_MOORAGE"))</f>
        <v>0</v>
      </c>
      <c r="Q1108" s="39" t="n">
        <f aca="false">IF(D1108&lt;&gt;"OCCUPIED","",P1108-L1108)</f>
        <v>-604</v>
      </c>
      <c r="R1108" s="26" t="str">
        <f aca="false">IF(D1108&lt;&gt;"OCCUPIED","OUT OF SCOPE",IF(M1108=0,"MISSING AUGUST BILL",IF(M1108&gt;1,"DUPLICATE BILL",IF(ABS(Q1108)&lt;0.01,"MATCH",IF(Q1108&gt;0,"OVERBILLED","UNDERBILLED")))))</f>
        <v>MISSING AUGUST BILL</v>
      </c>
      <c r="S1108" s="26" t="str">
        <f aca="false">IF(M1108=0,"",IFERROR(INDEX('Source - Billing Aug26'!$C$5:$C$773,MATCH(A1108,'Source - Billing Aug26'!$E$5:$E$773,0)),""))</f>
        <v/>
      </c>
    </row>
    <row r="1109" customFormat="false" ht="15" hidden="false" customHeight="true" outlineLevel="0" collapsed="false">
      <c r="A1109" s="26" t="str">
        <f aca="false">'Source - Inventory'!A1099</f>
        <v>SB-0605</v>
      </c>
      <c r="B1109" s="26" t="str">
        <f aca="false">'Source - Inventory'!B1099</f>
        <v>Salmonberry</v>
      </c>
      <c r="C1109" s="26" t="str">
        <f aca="false">'Source - Inventory'!G1099</f>
        <v>OPEN</v>
      </c>
      <c r="D1109" s="26" t="str">
        <f aca="false">'Source - Inventory'!J1099</f>
        <v>OCCUPIED</v>
      </c>
      <c r="E1109" s="26" t="str">
        <f aca="false">'Source - Inventory'!L1099</f>
        <v>WL-02387</v>
      </c>
      <c r="F1109" s="26" t="str">
        <f aca="false">'Source - Inventory'!M1099</f>
        <v>Scott Roberts</v>
      </c>
      <c r="G1109" s="26" t="n">
        <f aca="false">'Source - Inventory'!E1099</f>
        <v>24</v>
      </c>
      <c r="H1109" s="28" t="n">
        <f aca="false">'Source - Inventory'!O1099</f>
        <v>41.9</v>
      </c>
      <c r="I1109" s="28" t="n">
        <f aca="false">IF(D1109="OCCUPIED",ROUNDUP(H1109,0),"")</f>
        <v>42</v>
      </c>
      <c r="J1109" s="28" t="n">
        <f aca="false">IF(D1109="OCCUPIED",MAX(G1109,I1109),"")</f>
        <v>42</v>
      </c>
      <c r="K1109" s="28" t="n">
        <f aca="false">IF(D1109&lt;&gt;"OCCUPIED","",IF(C1109="COVERED",Covered_Rate,Open_Rate))</f>
        <v>7.55</v>
      </c>
      <c r="L1109" s="39" t="n">
        <f aca="false">IF(D1109="OCCUPIED",J1109*K1109,"")</f>
        <v>317.1</v>
      </c>
      <c r="M1109" s="26" t="n">
        <f aca="false">IF(D1109&lt;&gt;"OCCUPIED","",COUNTIFS('Source - Billing Aug26'!$E$5:$E$773,A1109,'Source - Billing Aug26'!$B$5:$B$773,Billing_Month,'Source - Billing Aug26'!$H$5:$H$773,"MONTHLY_MOORAGE"))</f>
        <v>0</v>
      </c>
      <c r="N1109" s="28" t="str">
        <f aca="false">IF(M1109=0,"",SUMIFS('Source - Billing Aug26'!$I$5:$I$773,'Source - Billing Aug26'!$E$5:$E$773,A1109,'Source - Billing Aug26'!$B$5:$B$773,Billing_Month,'Source - Billing Aug26'!$H$5:$H$773,"MONTHLY_MOORAGE"))</f>
        <v/>
      </c>
      <c r="O1109" s="28" t="str">
        <f aca="false">IF(M1109=0,"",SUMIFS('Source - Billing Aug26'!$L$5:$L$773,'Source - Billing Aug26'!$E$5:$E$773,A1109,'Source - Billing Aug26'!$B$5:$B$773,Billing_Month,'Source - Billing Aug26'!$H$5:$H$773,"MONTHLY_MOORAGE"))</f>
        <v/>
      </c>
      <c r="P1109" s="39" t="n">
        <f aca="false">IF(D1109&lt;&gt;"OCCUPIED","",SUMIFS('Source - Billing Aug26'!$M$5:$M$773,'Source - Billing Aug26'!$E$5:$E$773,A1109,'Source - Billing Aug26'!$B$5:$B$773,Billing_Month,'Source - Billing Aug26'!$H$5:$H$773,"MONTHLY_MOORAGE"))</f>
        <v>0</v>
      </c>
      <c r="Q1109" s="39" t="n">
        <f aca="false">IF(D1109&lt;&gt;"OCCUPIED","",P1109-L1109)</f>
        <v>-317.1</v>
      </c>
      <c r="R1109" s="26" t="str">
        <f aca="false">IF(D1109&lt;&gt;"OCCUPIED","OUT OF SCOPE",IF(M1109=0,"MISSING AUGUST BILL",IF(M1109&gt;1,"DUPLICATE BILL",IF(ABS(Q1109)&lt;0.01,"MATCH",IF(Q1109&gt;0,"OVERBILLED","UNDERBILLED")))))</f>
        <v>MISSING AUGUST BILL</v>
      </c>
      <c r="S1109" s="26" t="str">
        <f aca="false">IF(M1109=0,"",IFERROR(INDEX('Source - Billing Aug26'!$C$5:$C$773,MATCH(A1109,'Source - Billing Aug26'!$E$5:$E$773,0)),""))</f>
        <v/>
      </c>
    </row>
    <row r="1110" customFormat="false" ht="15" hidden="false" customHeight="true" outlineLevel="0" collapsed="false">
      <c r="A1110" s="26" t="str">
        <f aca="false">'Source - Inventory'!A1100</f>
        <v>SB-0606</v>
      </c>
      <c r="B1110" s="26" t="str">
        <f aca="false">'Source - Inventory'!B1100</f>
        <v>Salmonberry</v>
      </c>
      <c r="C1110" s="26" t="str">
        <f aca="false">'Source - Inventory'!G1100</f>
        <v>OPEN</v>
      </c>
      <c r="D1110" s="26" t="str">
        <f aca="false">'Source - Inventory'!J1100</f>
        <v>OCCUPIED</v>
      </c>
      <c r="E1110" s="26" t="str">
        <f aca="false">'Source - Inventory'!L1100</f>
        <v>WL-02385</v>
      </c>
      <c r="F1110" s="26" t="str">
        <f aca="false">'Source - Inventory'!M1100</f>
        <v>John Lopez</v>
      </c>
      <c r="G1110" s="26" t="n">
        <f aca="false">'Source - Inventory'!E1100</f>
        <v>80</v>
      </c>
      <c r="H1110" s="28" t="n">
        <f aca="false">'Source - Inventory'!O1100</f>
        <v>47.1</v>
      </c>
      <c r="I1110" s="28" t="n">
        <f aca="false">IF(D1110="OCCUPIED",ROUNDUP(H1110,0),"")</f>
        <v>48</v>
      </c>
      <c r="J1110" s="28" t="n">
        <f aca="false">IF(D1110="OCCUPIED",MAX(G1110,I1110),"")</f>
        <v>80</v>
      </c>
      <c r="K1110" s="28" t="n">
        <f aca="false">IF(D1110&lt;&gt;"OCCUPIED","",IF(C1110="COVERED",Covered_Rate,Open_Rate))</f>
        <v>7.55</v>
      </c>
      <c r="L1110" s="39" t="n">
        <f aca="false">IF(D1110="OCCUPIED",J1110*K1110,"")</f>
        <v>604</v>
      </c>
      <c r="M1110" s="26" t="n">
        <f aca="false">IF(D1110&lt;&gt;"OCCUPIED","",COUNTIFS('Source - Billing Aug26'!$E$5:$E$773,A1110,'Source - Billing Aug26'!$B$5:$B$773,Billing_Month,'Source - Billing Aug26'!$H$5:$H$773,"MONTHLY_MOORAGE"))</f>
        <v>0</v>
      </c>
      <c r="N1110" s="28" t="str">
        <f aca="false">IF(M1110=0,"",SUMIFS('Source - Billing Aug26'!$I$5:$I$773,'Source - Billing Aug26'!$E$5:$E$773,A1110,'Source - Billing Aug26'!$B$5:$B$773,Billing_Month,'Source - Billing Aug26'!$H$5:$H$773,"MONTHLY_MOORAGE"))</f>
        <v/>
      </c>
      <c r="O1110" s="28" t="str">
        <f aca="false">IF(M1110=0,"",SUMIFS('Source - Billing Aug26'!$L$5:$L$773,'Source - Billing Aug26'!$E$5:$E$773,A1110,'Source - Billing Aug26'!$B$5:$B$773,Billing_Month,'Source - Billing Aug26'!$H$5:$H$773,"MONTHLY_MOORAGE"))</f>
        <v/>
      </c>
      <c r="P1110" s="39" t="n">
        <f aca="false">IF(D1110&lt;&gt;"OCCUPIED","",SUMIFS('Source - Billing Aug26'!$M$5:$M$773,'Source - Billing Aug26'!$E$5:$E$773,A1110,'Source - Billing Aug26'!$B$5:$B$773,Billing_Month,'Source - Billing Aug26'!$H$5:$H$773,"MONTHLY_MOORAGE"))</f>
        <v>0</v>
      </c>
      <c r="Q1110" s="39" t="n">
        <f aca="false">IF(D1110&lt;&gt;"OCCUPIED","",P1110-L1110)</f>
        <v>-604</v>
      </c>
      <c r="R1110" s="26" t="str">
        <f aca="false">IF(D1110&lt;&gt;"OCCUPIED","OUT OF SCOPE",IF(M1110=0,"MISSING AUGUST BILL",IF(M1110&gt;1,"DUPLICATE BILL",IF(ABS(Q1110)&lt;0.01,"MATCH",IF(Q1110&gt;0,"OVERBILLED","UNDERBILLED")))))</f>
        <v>MISSING AUGUST BILL</v>
      </c>
      <c r="S1110" s="26" t="str">
        <f aca="false">IF(M1110=0,"",IFERROR(INDEX('Source - Billing Aug26'!$C$5:$C$773,MATCH(A1110,'Source - Billing Aug26'!$E$5:$E$773,0)),""))</f>
        <v/>
      </c>
    </row>
    <row r="1111" customFormat="false" ht="15" hidden="false" customHeight="true" outlineLevel="0" collapsed="false">
      <c r="A1111" s="26" t="str">
        <f aca="false">'Source - Inventory'!A1101</f>
        <v>SB-0607</v>
      </c>
      <c r="B1111" s="26" t="str">
        <f aca="false">'Source - Inventory'!B1101</f>
        <v>Salmonberry</v>
      </c>
      <c r="C1111" s="26" t="str">
        <f aca="false">'Source - Inventory'!G1101</f>
        <v>OPEN</v>
      </c>
      <c r="D1111" s="26" t="str">
        <f aca="false">'Source - Inventory'!J1101</f>
        <v>OCCUPIED</v>
      </c>
      <c r="E1111" s="26" t="str">
        <f aca="false">'Source - Inventory'!L1101</f>
        <v>WL-03601</v>
      </c>
      <c r="F1111" s="26" t="str">
        <f aca="false">'Source - Inventory'!M1101</f>
        <v>Jenny Perez</v>
      </c>
      <c r="G1111" s="26" t="n">
        <f aca="false">'Source - Inventory'!E1101</f>
        <v>40</v>
      </c>
      <c r="H1111" s="28" t="n">
        <f aca="false">'Source - Inventory'!O1101</f>
        <v>30.9</v>
      </c>
      <c r="I1111" s="28" t="n">
        <f aca="false">IF(D1111="OCCUPIED",ROUNDUP(H1111,0),"")</f>
        <v>31</v>
      </c>
      <c r="J1111" s="28" t="n">
        <f aca="false">IF(D1111="OCCUPIED",MAX(G1111,I1111),"")</f>
        <v>40</v>
      </c>
      <c r="K1111" s="28" t="n">
        <f aca="false">IF(D1111&lt;&gt;"OCCUPIED","",IF(C1111="COVERED",Covered_Rate,Open_Rate))</f>
        <v>7.55</v>
      </c>
      <c r="L1111" s="39" t="n">
        <f aca="false">IF(D1111="OCCUPIED",J1111*K1111,"")</f>
        <v>302</v>
      </c>
      <c r="M1111" s="26" t="n">
        <f aca="false">IF(D1111&lt;&gt;"OCCUPIED","",COUNTIFS('Source - Billing Aug26'!$E$5:$E$773,A1111,'Source - Billing Aug26'!$B$5:$B$773,Billing_Month,'Source - Billing Aug26'!$H$5:$H$773,"MONTHLY_MOORAGE"))</f>
        <v>0</v>
      </c>
      <c r="N1111" s="28" t="str">
        <f aca="false">IF(M1111=0,"",SUMIFS('Source - Billing Aug26'!$I$5:$I$773,'Source - Billing Aug26'!$E$5:$E$773,A1111,'Source - Billing Aug26'!$B$5:$B$773,Billing_Month,'Source - Billing Aug26'!$H$5:$H$773,"MONTHLY_MOORAGE"))</f>
        <v/>
      </c>
      <c r="O1111" s="28" t="str">
        <f aca="false">IF(M1111=0,"",SUMIFS('Source - Billing Aug26'!$L$5:$L$773,'Source - Billing Aug26'!$E$5:$E$773,A1111,'Source - Billing Aug26'!$B$5:$B$773,Billing_Month,'Source - Billing Aug26'!$H$5:$H$773,"MONTHLY_MOORAGE"))</f>
        <v/>
      </c>
      <c r="P1111" s="39" t="n">
        <f aca="false">IF(D1111&lt;&gt;"OCCUPIED","",SUMIFS('Source - Billing Aug26'!$M$5:$M$773,'Source - Billing Aug26'!$E$5:$E$773,A1111,'Source - Billing Aug26'!$B$5:$B$773,Billing_Month,'Source - Billing Aug26'!$H$5:$H$773,"MONTHLY_MOORAGE"))</f>
        <v>0</v>
      </c>
      <c r="Q1111" s="39" t="n">
        <f aca="false">IF(D1111&lt;&gt;"OCCUPIED","",P1111-L1111)</f>
        <v>-302</v>
      </c>
      <c r="R1111" s="26" t="str">
        <f aca="false">IF(D1111&lt;&gt;"OCCUPIED","OUT OF SCOPE",IF(M1111=0,"MISSING AUGUST BILL",IF(M1111&gt;1,"DUPLICATE BILL",IF(ABS(Q1111)&lt;0.01,"MATCH",IF(Q1111&gt;0,"OVERBILLED","UNDERBILLED")))))</f>
        <v>MISSING AUGUST BILL</v>
      </c>
      <c r="S1111" s="26" t="str">
        <f aca="false">IF(M1111=0,"",IFERROR(INDEX('Source - Billing Aug26'!$C$5:$C$773,MATCH(A1111,'Source - Billing Aug26'!$E$5:$E$773,0)),""))</f>
        <v/>
      </c>
    </row>
    <row r="1112" customFormat="false" ht="15" hidden="false" customHeight="true" outlineLevel="0" collapsed="false">
      <c r="A1112" s="26" t="str">
        <f aca="false">'Source - Inventory'!A1102</f>
        <v>SB-0608</v>
      </c>
      <c r="B1112" s="26" t="str">
        <f aca="false">'Source - Inventory'!B1102</f>
        <v>Salmonberry</v>
      </c>
      <c r="C1112" s="26" t="str">
        <f aca="false">'Source - Inventory'!G1102</f>
        <v>OPEN</v>
      </c>
      <c r="D1112" s="26" t="str">
        <f aca="false">'Source - Inventory'!J1102</f>
        <v>VACANT</v>
      </c>
      <c r="E1112" s="26" t="n">
        <f aca="false">'Source - Inventory'!L1102</f>
        <v>0</v>
      </c>
      <c r="F1112" s="26" t="n">
        <f aca="false">'Source - Inventory'!M1102</f>
        <v>0</v>
      </c>
      <c r="G1112" s="26" t="n">
        <f aca="false">'Source - Inventory'!E1102</f>
        <v>50</v>
      </c>
      <c r="H1112" s="28" t="n">
        <f aca="false">'Source - Inventory'!O1102</f>
        <v>0</v>
      </c>
      <c r="I1112" s="28" t="str">
        <f aca="false">IF(D1112="OCCUPIED",ROUNDUP(H1112,0),"")</f>
        <v/>
      </c>
      <c r="J1112" s="28" t="str">
        <f aca="false">IF(D1112="OCCUPIED",MAX(G1112,I1112),"")</f>
        <v/>
      </c>
      <c r="K1112" s="28" t="str">
        <f aca="false">IF(D1112&lt;&gt;"OCCUPIED","",IF(C1112="COVERED",Covered_Rate,Open_Rate))</f>
        <v/>
      </c>
      <c r="L1112" s="39" t="str">
        <f aca="false">IF(D1112="OCCUPIED",J1112*K1112,"")</f>
        <v/>
      </c>
      <c r="M1112" s="26" t="str">
        <f aca="false">IF(D1112&lt;&gt;"OCCUPIED","",COUNTIFS('Source - Billing Aug26'!$E$5:$E$773,A1112,'Source - Billing Aug26'!$B$5:$B$773,Billing_Month,'Source - Billing Aug26'!$H$5:$H$773,"MONTHLY_MOORAGE"))</f>
        <v/>
      </c>
      <c r="N1112" s="28" t="n">
        <f aca="false">IF(M1112=0,"",SUMIFS('Source - Billing Aug26'!$I$5:$I$773,'Source - Billing Aug26'!$E$5:$E$773,A1112,'Source - Billing Aug26'!$B$5:$B$773,Billing_Month,'Source - Billing Aug26'!$H$5:$H$773,"MONTHLY_MOORAGE"))</f>
        <v>0</v>
      </c>
      <c r="O1112" s="28" t="n">
        <f aca="false">IF(M1112=0,"",SUMIFS('Source - Billing Aug26'!$L$5:$L$773,'Source - Billing Aug26'!$E$5:$E$773,A1112,'Source - Billing Aug26'!$B$5:$B$773,Billing_Month,'Source - Billing Aug26'!$H$5:$H$773,"MONTHLY_MOORAGE"))</f>
        <v>0</v>
      </c>
      <c r="P1112" s="39" t="str">
        <f aca="false">IF(D1112&lt;&gt;"OCCUPIED","",SUMIFS('Source - Billing Aug26'!$M$5:$M$773,'Source - Billing Aug26'!$E$5:$E$773,A1112,'Source - Billing Aug26'!$B$5:$B$773,Billing_Month,'Source - Billing Aug26'!$H$5:$H$773,"MONTHLY_MOORAGE"))</f>
        <v/>
      </c>
      <c r="Q1112" s="39" t="str">
        <f aca="false">IF(D1112&lt;&gt;"OCCUPIED","",P1112-L1112)</f>
        <v/>
      </c>
      <c r="R1112" s="26" t="str">
        <f aca="false">IF(D1112&lt;&gt;"OCCUPIED","OUT OF SCOPE",IF(M1112=0,"MISSING AUGUST BILL",IF(M1112&gt;1,"DUPLICATE BILL",IF(ABS(Q1112)&lt;0.01,"MATCH",IF(Q1112&gt;0,"OVERBILLED","UNDERBILLED")))))</f>
        <v>OUT OF SCOPE</v>
      </c>
      <c r="S1112" s="26" t="str">
        <f aca="false">IF(M1112=0,"",IFERROR(INDEX('Source - Billing Aug26'!$C$5:$C$773,MATCH(A1112,'Source - Billing Aug26'!$E$5:$E$773,0)),""))</f>
        <v/>
      </c>
    </row>
    <row r="1113" customFormat="false" ht="15" hidden="false" customHeight="true" outlineLevel="0" collapsed="false">
      <c r="A1113" s="26" t="str">
        <f aca="false">'Source - Inventory'!A1103</f>
        <v>SB-0609</v>
      </c>
      <c r="B1113" s="26" t="str">
        <f aca="false">'Source - Inventory'!B1103</f>
        <v>Salmonberry</v>
      </c>
      <c r="C1113" s="26" t="str">
        <f aca="false">'Source - Inventory'!G1103</f>
        <v>OPEN</v>
      </c>
      <c r="D1113" s="26" t="str">
        <f aca="false">'Source - Inventory'!J1103</f>
        <v>OCCUPIED</v>
      </c>
      <c r="E1113" s="26" t="str">
        <f aca="false">'Source - Inventory'!L1103</f>
        <v>WL-01633</v>
      </c>
      <c r="F1113" s="26" t="str">
        <f aca="false">'Source - Inventory'!M1103</f>
        <v>Michael Gonzalez</v>
      </c>
      <c r="G1113" s="26" t="n">
        <f aca="false">'Source - Inventory'!E1103</f>
        <v>36</v>
      </c>
      <c r="H1113" s="28" t="n">
        <f aca="false">'Source - Inventory'!O1103</f>
        <v>37</v>
      </c>
      <c r="I1113" s="28" t="n">
        <f aca="false">IF(D1113="OCCUPIED",ROUNDUP(H1113,0),"")</f>
        <v>37</v>
      </c>
      <c r="J1113" s="28" t="n">
        <f aca="false">IF(D1113="OCCUPIED",MAX(G1113,I1113),"")</f>
        <v>37</v>
      </c>
      <c r="K1113" s="28" t="n">
        <f aca="false">IF(D1113&lt;&gt;"OCCUPIED","",IF(C1113="COVERED",Covered_Rate,Open_Rate))</f>
        <v>7.55</v>
      </c>
      <c r="L1113" s="39" t="n">
        <f aca="false">IF(D1113="OCCUPIED",J1113*K1113,"")</f>
        <v>279.35</v>
      </c>
      <c r="M1113" s="26" t="n">
        <f aca="false">IF(D1113&lt;&gt;"OCCUPIED","",COUNTIFS('Source - Billing Aug26'!$E$5:$E$773,A1113,'Source - Billing Aug26'!$B$5:$B$773,Billing_Month,'Source - Billing Aug26'!$H$5:$H$773,"MONTHLY_MOORAGE"))</f>
        <v>0</v>
      </c>
      <c r="N1113" s="28" t="str">
        <f aca="false">IF(M1113=0,"",SUMIFS('Source - Billing Aug26'!$I$5:$I$773,'Source - Billing Aug26'!$E$5:$E$773,A1113,'Source - Billing Aug26'!$B$5:$B$773,Billing_Month,'Source - Billing Aug26'!$H$5:$H$773,"MONTHLY_MOORAGE"))</f>
        <v/>
      </c>
      <c r="O1113" s="28" t="str">
        <f aca="false">IF(M1113=0,"",SUMIFS('Source - Billing Aug26'!$L$5:$L$773,'Source - Billing Aug26'!$E$5:$E$773,A1113,'Source - Billing Aug26'!$B$5:$B$773,Billing_Month,'Source - Billing Aug26'!$H$5:$H$773,"MONTHLY_MOORAGE"))</f>
        <v/>
      </c>
      <c r="P1113" s="39" t="n">
        <f aca="false">IF(D1113&lt;&gt;"OCCUPIED","",SUMIFS('Source - Billing Aug26'!$M$5:$M$773,'Source - Billing Aug26'!$E$5:$E$773,A1113,'Source - Billing Aug26'!$B$5:$B$773,Billing_Month,'Source - Billing Aug26'!$H$5:$H$773,"MONTHLY_MOORAGE"))</f>
        <v>0</v>
      </c>
      <c r="Q1113" s="39" t="n">
        <f aca="false">IF(D1113&lt;&gt;"OCCUPIED","",P1113-L1113)</f>
        <v>-279.35</v>
      </c>
      <c r="R1113" s="26" t="str">
        <f aca="false">IF(D1113&lt;&gt;"OCCUPIED","OUT OF SCOPE",IF(M1113=0,"MISSING AUGUST BILL",IF(M1113&gt;1,"DUPLICATE BILL",IF(ABS(Q1113)&lt;0.01,"MATCH",IF(Q1113&gt;0,"OVERBILLED","UNDERBILLED")))))</f>
        <v>MISSING AUGUST BILL</v>
      </c>
      <c r="S1113" s="26" t="str">
        <f aca="false">IF(M1113=0,"",IFERROR(INDEX('Source - Billing Aug26'!$C$5:$C$773,MATCH(A1113,'Source - Billing Aug26'!$E$5:$E$773,0)),""))</f>
        <v/>
      </c>
    </row>
    <row r="1114" customFormat="false" ht="15" hidden="false" customHeight="true" outlineLevel="0" collapsed="false">
      <c r="A1114" s="26" t="str">
        <f aca="false">'Source - Inventory'!A1104</f>
        <v>SB-0610</v>
      </c>
      <c r="B1114" s="26" t="str">
        <f aca="false">'Source - Inventory'!B1104</f>
        <v>Salmonberry</v>
      </c>
      <c r="C1114" s="26" t="str">
        <f aca="false">'Source - Inventory'!G1104</f>
        <v>OPEN</v>
      </c>
      <c r="D1114" s="26" t="str">
        <f aca="false">'Source - Inventory'!J1104</f>
        <v>OCCUPIED</v>
      </c>
      <c r="E1114" s="26" t="str">
        <f aca="false">'Source - Inventory'!L1104</f>
        <v>WL-02854</v>
      </c>
      <c r="F1114" s="26" t="str">
        <f aca="false">'Source - Inventory'!M1104</f>
        <v>Michael Martinez</v>
      </c>
      <c r="G1114" s="26" t="n">
        <f aca="false">'Source - Inventory'!E1104</f>
        <v>60</v>
      </c>
      <c r="H1114" s="28" t="n">
        <f aca="false">'Source - Inventory'!O1104</f>
        <v>31.7</v>
      </c>
      <c r="I1114" s="28" t="n">
        <f aca="false">IF(D1114="OCCUPIED",ROUNDUP(H1114,0),"")</f>
        <v>32</v>
      </c>
      <c r="J1114" s="28" t="n">
        <f aca="false">IF(D1114="OCCUPIED",MAX(G1114,I1114),"")</f>
        <v>60</v>
      </c>
      <c r="K1114" s="28" t="n">
        <f aca="false">IF(D1114&lt;&gt;"OCCUPIED","",IF(C1114="COVERED",Covered_Rate,Open_Rate))</f>
        <v>7.55</v>
      </c>
      <c r="L1114" s="39" t="n">
        <f aca="false">IF(D1114="OCCUPIED",J1114*K1114,"")</f>
        <v>453</v>
      </c>
      <c r="M1114" s="26" t="n">
        <f aca="false">IF(D1114&lt;&gt;"OCCUPIED","",COUNTIFS('Source - Billing Aug26'!$E$5:$E$773,A1114,'Source - Billing Aug26'!$B$5:$B$773,Billing_Month,'Source - Billing Aug26'!$H$5:$H$773,"MONTHLY_MOORAGE"))</f>
        <v>0</v>
      </c>
      <c r="N1114" s="28" t="str">
        <f aca="false">IF(M1114=0,"",SUMIFS('Source - Billing Aug26'!$I$5:$I$773,'Source - Billing Aug26'!$E$5:$E$773,A1114,'Source - Billing Aug26'!$B$5:$B$773,Billing_Month,'Source - Billing Aug26'!$H$5:$H$773,"MONTHLY_MOORAGE"))</f>
        <v/>
      </c>
      <c r="O1114" s="28" t="str">
        <f aca="false">IF(M1114=0,"",SUMIFS('Source - Billing Aug26'!$L$5:$L$773,'Source - Billing Aug26'!$E$5:$E$773,A1114,'Source - Billing Aug26'!$B$5:$B$773,Billing_Month,'Source - Billing Aug26'!$H$5:$H$773,"MONTHLY_MOORAGE"))</f>
        <v/>
      </c>
      <c r="P1114" s="39" t="n">
        <f aca="false">IF(D1114&lt;&gt;"OCCUPIED","",SUMIFS('Source - Billing Aug26'!$M$5:$M$773,'Source - Billing Aug26'!$E$5:$E$773,A1114,'Source - Billing Aug26'!$B$5:$B$773,Billing_Month,'Source - Billing Aug26'!$H$5:$H$773,"MONTHLY_MOORAGE"))</f>
        <v>0</v>
      </c>
      <c r="Q1114" s="39" t="n">
        <f aca="false">IF(D1114&lt;&gt;"OCCUPIED","",P1114-L1114)</f>
        <v>-453</v>
      </c>
      <c r="R1114" s="26" t="str">
        <f aca="false">IF(D1114&lt;&gt;"OCCUPIED","OUT OF SCOPE",IF(M1114=0,"MISSING AUGUST BILL",IF(M1114&gt;1,"DUPLICATE BILL",IF(ABS(Q1114)&lt;0.01,"MATCH",IF(Q1114&gt;0,"OVERBILLED","UNDERBILLED")))))</f>
        <v>MISSING AUGUST BILL</v>
      </c>
      <c r="S1114" s="26" t="str">
        <f aca="false">IF(M1114=0,"",IFERROR(INDEX('Source - Billing Aug26'!$C$5:$C$773,MATCH(A1114,'Source - Billing Aug26'!$E$5:$E$773,0)),""))</f>
        <v/>
      </c>
    </row>
    <row r="1115" customFormat="false" ht="15" hidden="false" customHeight="true" outlineLevel="0" collapsed="false">
      <c r="A1115" s="26" t="str">
        <f aca="false">'Source - Inventory'!A1105</f>
        <v>SB-0611</v>
      </c>
      <c r="B1115" s="26" t="str">
        <f aca="false">'Source - Inventory'!B1105</f>
        <v>Salmonberry</v>
      </c>
      <c r="C1115" s="26" t="str">
        <f aca="false">'Source - Inventory'!G1105</f>
        <v>OPEN</v>
      </c>
      <c r="D1115" s="26" t="str">
        <f aca="false">'Source - Inventory'!J1105</f>
        <v>OCCUPIED</v>
      </c>
      <c r="E1115" s="26" t="str">
        <f aca="false">'Source - Inventory'!L1105</f>
        <v>WL-02381</v>
      </c>
      <c r="F1115" s="26" t="str">
        <f aca="false">'Source - Inventory'!M1105</f>
        <v>Gary Waters</v>
      </c>
      <c r="G1115" s="26" t="n">
        <f aca="false">'Source - Inventory'!E1105</f>
        <v>36</v>
      </c>
      <c r="H1115" s="28" t="n">
        <f aca="false">'Source - Inventory'!O1105</f>
        <v>24.7</v>
      </c>
      <c r="I1115" s="28" t="n">
        <f aca="false">IF(D1115="OCCUPIED",ROUNDUP(H1115,0),"")</f>
        <v>25</v>
      </c>
      <c r="J1115" s="28" t="n">
        <f aca="false">IF(D1115="OCCUPIED",MAX(G1115,I1115),"")</f>
        <v>36</v>
      </c>
      <c r="K1115" s="28" t="n">
        <f aca="false">IF(D1115&lt;&gt;"OCCUPIED","",IF(C1115="COVERED",Covered_Rate,Open_Rate))</f>
        <v>7.55</v>
      </c>
      <c r="L1115" s="39" t="n">
        <f aca="false">IF(D1115="OCCUPIED",J1115*K1115,"")</f>
        <v>271.8</v>
      </c>
      <c r="M1115" s="26" t="n">
        <f aca="false">IF(D1115&lt;&gt;"OCCUPIED","",COUNTIFS('Source - Billing Aug26'!$E$5:$E$773,A1115,'Source - Billing Aug26'!$B$5:$B$773,Billing_Month,'Source - Billing Aug26'!$H$5:$H$773,"MONTHLY_MOORAGE"))</f>
        <v>0</v>
      </c>
      <c r="N1115" s="28" t="str">
        <f aca="false">IF(M1115=0,"",SUMIFS('Source - Billing Aug26'!$I$5:$I$773,'Source - Billing Aug26'!$E$5:$E$773,A1115,'Source - Billing Aug26'!$B$5:$B$773,Billing_Month,'Source - Billing Aug26'!$H$5:$H$773,"MONTHLY_MOORAGE"))</f>
        <v/>
      </c>
      <c r="O1115" s="28" t="str">
        <f aca="false">IF(M1115=0,"",SUMIFS('Source - Billing Aug26'!$L$5:$L$773,'Source - Billing Aug26'!$E$5:$E$773,A1115,'Source - Billing Aug26'!$B$5:$B$773,Billing_Month,'Source - Billing Aug26'!$H$5:$H$773,"MONTHLY_MOORAGE"))</f>
        <v/>
      </c>
      <c r="P1115" s="39" t="n">
        <f aca="false">IF(D1115&lt;&gt;"OCCUPIED","",SUMIFS('Source - Billing Aug26'!$M$5:$M$773,'Source - Billing Aug26'!$E$5:$E$773,A1115,'Source - Billing Aug26'!$B$5:$B$773,Billing_Month,'Source - Billing Aug26'!$H$5:$H$773,"MONTHLY_MOORAGE"))</f>
        <v>0</v>
      </c>
      <c r="Q1115" s="39" t="n">
        <f aca="false">IF(D1115&lt;&gt;"OCCUPIED","",P1115-L1115)</f>
        <v>-271.8</v>
      </c>
      <c r="R1115" s="26" t="str">
        <f aca="false">IF(D1115&lt;&gt;"OCCUPIED","OUT OF SCOPE",IF(M1115=0,"MISSING AUGUST BILL",IF(M1115&gt;1,"DUPLICATE BILL",IF(ABS(Q1115)&lt;0.01,"MATCH",IF(Q1115&gt;0,"OVERBILLED","UNDERBILLED")))))</f>
        <v>MISSING AUGUST BILL</v>
      </c>
      <c r="S1115" s="26" t="str">
        <f aca="false">IF(M1115=0,"",IFERROR(INDEX('Source - Billing Aug26'!$C$5:$C$773,MATCH(A1115,'Source - Billing Aug26'!$E$5:$E$773,0)),""))</f>
        <v/>
      </c>
    </row>
    <row r="1116" customFormat="false" ht="15" hidden="false" customHeight="true" outlineLevel="0" collapsed="false">
      <c r="A1116" s="26" t="str">
        <f aca="false">'Source - Inventory'!A1106</f>
        <v>SB-0612</v>
      </c>
      <c r="B1116" s="26" t="str">
        <f aca="false">'Source - Inventory'!B1106</f>
        <v>Salmonberry</v>
      </c>
      <c r="C1116" s="26" t="str">
        <f aca="false">'Source - Inventory'!G1106</f>
        <v>OPEN</v>
      </c>
      <c r="D1116" s="26" t="str">
        <f aca="false">'Source - Inventory'!J1106</f>
        <v>OCCUPIED</v>
      </c>
      <c r="E1116" s="26" t="str">
        <f aca="false">'Source - Inventory'!L1106</f>
        <v>WL-03514</v>
      </c>
      <c r="F1116" s="26" t="str">
        <f aca="false">'Source - Inventory'!M1106</f>
        <v>Marvin Davila</v>
      </c>
      <c r="G1116" s="26" t="n">
        <f aca="false">'Source - Inventory'!E1106</f>
        <v>24</v>
      </c>
      <c r="H1116" s="28" t="n">
        <f aca="false">'Source - Inventory'!O1106</f>
        <v>45</v>
      </c>
      <c r="I1116" s="28" t="n">
        <f aca="false">IF(D1116="OCCUPIED",ROUNDUP(H1116,0),"")</f>
        <v>45</v>
      </c>
      <c r="J1116" s="28" t="n">
        <f aca="false">IF(D1116="OCCUPIED",MAX(G1116,I1116),"")</f>
        <v>45</v>
      </c>
      <c r="K1116" s="28" t="n">
        <f aca="false">IF(D1116&lt;&gt;"OCCUPIED","",IF(C1116="COVERED",Covered_Rate,Open_Rate))</f>
        <v>7.55</v>
      </c>
      <c r="L1116" s="39" t="n">
        <f aca="false">IF(D1116="OCCUPIED",J1116*K1116,"")</f>
        <v>339.75</v>
      </c>
      <c r="M1116" s="26" t="n">
        <f aca="false">IF(D1116&lt;&gt;"OCCUPIED","",COUNTIFS('Source - Billing Aug26'!$E$5:$E$773,A1116,'Source - Billing Aug26'!$B$5:$B$773,Billing_Month,'Source - Billing Aug26'!$H$5:$H$773,"MONTHLY_MOORAGE"))</f>
        <v>0</v>
      </c>
      <c r="N1116" s="28" t="str">
        <f aca="false">IF(M1116=0,"",SUMIFS('Source - Billing Aug26'!$I$5:$I$773,'Source - Billing Aug26'!$E$5:$E$773,A1116,'Source - Billing Aug26'!$B$5:$B$773,Billing_Month,'Source - Billing Aug26'!$H$5:$H$773,"MONTHLY_MOORAGE"))</f>
        <v/>
      </c>
      <c r="O1116" s="28" t="str">
        <f aca="false">IF(M1116=0,"",SUMIFS('Source - Billing Aug26'!$L$5:$L$773,'Source - Billing Aug26'!$E$5:$E$773,A1116,'Source - Billing Aug26'!$B$5:$B$773,Billing_Month,'Source - Billing Aug26'!$H$5:$H$773,"MONTHLY_MOORAGE"))</f>
        <v/>
      </c>
      <c r="P1116" s="39" t="n">
        <f aca="false">IF(D1116&lt;&gt;"OCCUPIED","",SUMIFS('Source - Billing Aug26'!$M$5:$M$773,'Source - Billing Aug26'!$E$5:$E$773,A1116,'Source - Billing Aug26'!$B$5:$B$773,Billing_Month,'Source - Billing Aug26'!$H$5:$H$773,"MONTHLY_MOORAGE"))</f>
        <v>0</v>
      </c>
      <c r="Q1116" s="39" t="n">
        <f aca="false">IF(D1116&lt;&gt;"OCCUPIED","",P1116-L1116)</f>
        <v>-339.75</v>
      </c>
      <c r="R1116" s="26" t="str">
        <f aca="false">IF(D1116&lt;&gt;"OCCUPIED","OUT OF SCOPE",IF(M1116=0,"MISSING AUGUST BILL",IF(M1116&gt;1,"DUPLICATE BILL",IF(ABS(Q1116)&lt;0.01,"MATCH",IF(Q1116&gt;0,"OVERBILLED","UNDERBILLED")))))</f>
        <v>MISSING AUGUST BILL</v>
      </c>
      <c r="S1116" s="26" t="str">
        <f aca="false">IF(M1116=0,"",IFERROR(INDEX('Source - Billing Aug26'!$C$5:$C$773,MATCH(A1116,'Source - Billing Aug26'!$E$5:$E$773,0)),""))</f>
        <v/>
      </c>
    </row>
    <row r="1117" customFormat="false" ht="15" hidden="false" customHeight="true" outlineLevel="0" collapsed="false">
      <c r="A1117" s="26" t="str">
        <f aca="false">'Source - Inventory'!A1107</f>
        <v>SB-0613</v>
      </c>
      <c r="B1117" s="26" t="str">
        <f aca="false">'Source - Inventory'!B1107</f>
        <v>Salmonberry</v>
      </c>
      <c r="C1117" s="26" t="str">
        <f aca="false">'Source - Inventory'!G1107</f>
        <v>OPEN</v>
      </c>
      <c r="D1117" s="26" t="str">
        <f aca="false">'Source - Inventory'!J1107</f>
        <v>OCCUPIED</v>
      </c>
      <c r="E1117" s="26" t="str">
        <f aca="false">'Source - Inventory'!L1107</f>
        <v>WL-03616</v>
      </c>
      <c r="F1117" s="26" t="str">
        <f aca="false">'Source - Inventory'!M1107</f>
        <v>Martin King</v>
      </c>
      <c r="G1117" s="26" t="n">
        <f aca="false">'Source - Inventory'!E1107</f>
        <v>28</v>
      </c>
      <c r="H1117" s="28" t="n">
        <f aca="false">'Source - Inventory'!O1107</f>
        <v>53.6</v>
      </c>
      <c r="I1117" s="28" t="n">
        <f aca="false">IF(D1117="OCCUPIED",ROUNDUP(H1117,0),"")</f>
        <v>54</v>
      </c>
      <c r="J1117" s="28" t="n">
        <f aca="false">IF(D1117="OCCUPIED",MAX(G1117,I1117),"")</f>
        <v>54</v>
      </c>
      <c r="K1117" s="28" t="n">
        <f aca="false">IF(D1117&lt;&gt;"OCCUPIED","",IF(C1117="COVERED",Covered_Rate,Open_Rate))</f>
        <v>7.55</v>
      </c>
      <c r="L1117" s="39" t="n">
        <f aca="false">IF(D1117="OCCUPIED",J1117*K1117,"")</f>
        <v>407.7</v>
      </c>
      <c r="M1117" s="26" t="n">
        <f aca="false">IF(D1117&lt;&gt;"OCCUPIED","",COUNTIFS('Source - Billing Aug26'!$E$5:$E$773,A1117,'Source - Billing Aug26'!$B$5:$B$773,Billing_Month,'Source - Billing Aug26'!$H$5:$H$773,"MONTHLY_MOORAGE"))</f>
        <v>0</v>
      </c>
      <c r="N1117" s="28" t="str">
        <f aca="false">IF(M1117=0,"",SUMIFS('Source - Billing Aug26'!$I$5:$I$773,'Source - Billing Aug26'!$E$5:$E$773,A1117,'Source - Billing Aug26'!$B$5:$B$773,Billing_Month,'Source - Billing Aug26'!$H$5:$H$773,"MONTHLY_MOORAGE"))</f>
        <v/>
      </c>
      <c r="O1117" s="28" t="str">
        <f aca="false">IF(M1117=0,"",SUMIFS('Source - Billing Aug26'!$L$5:$L$773,'Source - Billing Aug26'!$E$5:$E$773,A1117,'Source - Billing Aug26'!$B$5:$B$773,Billing_Month,'Source - Billing Aug26'!$H$5:$H$773,"MONTHLY_MOORAGE"))</f>
        <v/>
      </c>
      <c r="P1117" s="39" t="n">
        <f aca="false">IF(D1117&lt;&gt;"OCCUPIED","",SUMIFS('Source - Billing Aug26'!$M$5:$M$773,'Source - Billing Aug26'!$E$5:$E$773,A1117,'Source - Billing Aug26'!$B$5:$B$773,Billing_Month,'Source - Billing Aug26'!$H$5:$H$773,"MONTHLY_MOORAGE"))</f>
        <v>0</v>
      </c>
      <c r="Q1117" s="39" t="n">
        <f aca="false">IF(D1117&lt;&gt;"OCCUPIED","",P1117-L1117)</f>
        <v>-407.7</v>
      </c>
      <c r="R1117" s="26" t="str">
        <f aca="false">IF(D1117&lt;&gt;"OCCUPIED","OUT OF SCOPE",IF(M1117=0,"MISSING AUGUST BILL",IF(M1117&gt;1,"DUPLICATE BILL",IF(ABS(Q1117)&lt;0.01,"MATCH",IF(Q1117&gt;0,"OVERBILLED","UNDERBILLED")))))</f>
        <v>MISSING AUGUST BILL</v>
      </c>
      <c r="S1117" s="26" t="str">
        <f aca="false">IF(M1117=0,"",IFERROR(INDEX('Source - Billing Aug26'!$C$5:$C$773,MATCH(A1117,'Source - Billing Aug26'!$E$5:$E$773,0)),""))</f>
        <v/>
      </c>
    </row>
    <row r="1118" customFormat="false" ht="15" hidden="false" customHeight="true" outlineLevel="0" collapsed="false">
      <c r="A1118" s="26" t="str">
        <f aca="false">'Source - Inventory'!A1108</f>
        <v>SB-0614</v>
      </c>
      <c r="B1118" s="26" t="str">
        <f aca="false">'Source - Inventory'!B1108</f>
        <v>Salmonberry</v>
      </c>
      <c r="C1118" s="26" t="str">
        <f aca="false">'Source - Inventory'!G1108</f>
        <v>OPEN</v>
      </c>
      <c r="D1118" s="26" t="str">
        <f aca="false">'Source - Inventory'!J1108</f>
        <v>OCCUPIED</v>
      </c>
      <c r="E1118" s="26" t="str">
        <f aca="false">'Source - Inventory'!L1108</f>
        <v>WL-01755</v>
      </c>
      <c r="F1118" s="26" t="str">
        <f aca="false">'Source - Inventory'!M1108</f>
        <v>Joshua Walton</v>
      </c>
      <c r="G1118" s="26" t="n">
        <f aca="false">'Source - Inventory'!E1108</f>
        <v>80</v>
      </c>
      <c r="H1118" s="28" t="n">
        <f aca="false">'Source - Inventory'!O1108</f>
        <v>49.5</v>
      </c>
      <c r="I1118" s="28" t="n">
        <f aca="false">IF(D1118="OCCUPIED",ROUNDUP(H1118,0),"")</f>
        <v>50</v>
      </c>
      <c r="J1118" s="28" t="n">
        <f aca="false">IF(D1118="OCCUPIED",MAX(G1118,I1118),"")</f>
        <v>80</v>
      </c>
      <c r="K1118" s="28" t="n">
        <f aca="false">IF(D1118&lt;&gt;"OCCUPIED","",IF(C1118="COVERED",Covered_Rate,Open_Rate))</f>
        <v>7.55</v>
      </c>
      <c r="L1118" s="39" t="n">
        <f aca="false">IF(D1118="OCCUPIED",J1118*K1118,"")</f>
        <v>604</v>
      </c>
      <c r="M1118" s="26" t="n">
        <f aca="false">IF(D1118&lt;&gt;"OCCUPIED","",COUNTIFS('Source - Billing Aug26'!$E$5:$E$773,A1118,'Source - Billing Aug26'!$B$5:$B$773,Billing_Month,'Source - Billing Aug26'!$H$5:$H$773,"MONTHLY_MOORAGE"))</f>
        <v>0</v>
      </c>
      <c r="N1118" s="28" t="str">
        <f aca="false">IF(M1118=0,"",SUMIFS('Source - Billing Aug26'!$I$5:$I$773,'Source - Billing Aug26'!$E$5:$E$773,A1118,'Source - Billing Aug26'!$B$5:$B$773,Billing_Month,'Source - Billing Aug26'!$H$5:$H$773,"MONTHLY_MOORAGE"))</f>
        <v/>
      </c>
      <c r="O1118" s="28" t="str">
        <f aca="false">IF(M1118=0,"",SUMIFS('Source - Billing Aug26'!$L$5:$L$773,'Source - Billing Aug26'!$E$5:$E$773,A1118,'Source - Billing Aug26'!$B$5:$B$773,Billing_Month,'Source - Billing Aug26'!$H$5:$H$773,"MONTHLY_MOORAGE"))</f>
        <v/>
      </c>
      <c r="P1118" s="39" t="n">
        <f aca="false">IF(D1118&lt;&gt;"OCCUPIED","",SUMIFS('Source - Billing Aug26'!$M$5:$M$773,'Source - Billing Aug26'!$E$5:$E$773,A1118,'Source - Billing Aug26'!$B$5:$B$773,Billing_Month,'Source - Billing Aug26'!$H$5:$H$773,"MONTHLY_MOORAGE"))</f>
        <v>0</v>
      </c>
      <c r="Q1118" s="39" t="n">
        <f aca="false">IF(D1118&lt;&gt;"OCCUPIED","",P1118-L1118)</f>
        <v>-604</v>
      </c>
      <c r="R1118" s="26" t="str">
        <f aca="false">IF(D1118&lt;&gt;"OCCUPIED","OUT OF SCOPE",IF(M1118=0,"MISSING AUGUST BILL",IF(M1118&gt;1,"DUPLICATE BILL",IF(ABS(Q1118)&lt;0.01,"MATCH",IF(Q1118&gt;0,"OVERBILLED","UNDERBILLED")))))</f>
        <v>MISSING AUGUST BILL</v>
      </c>
      <c r="S1118" s="26" t="str">
        <f aca="false">IF(M1118=0,"",IFERROR(INDEX('Source - Billing Aug26'!$C$5:$C$773,MATCH(A1118,'Source - Billing Aug26'!$E$5:$E$773,0)),""))</f>
        <v/>
      </c>
    </row>
    <row r="1119" customFormat="false" ht="15" hidden="false" customHeight="true" outlineLevel="0" collapsed="false">
      <c r="A1119" s="26" t="str">
        <f aca="false">'Source - Inventory'!A1109</f>
        <v>SB-0615</v>
      </c>
      <c r="B1119" s="26" t="str">
        <f aca="false">'Source - Inventory'!B1109</f>
        <v>Salmonberry</v>
      </c>
      <c r="C1119" s="26" t="str">
        <f aca="false">'Source - Inventory'!G1109</f>
        <v>OPEN</v>
      </c>
      <c r="D1119" s="26" t="str">
        <f aca="false">'Source - Inventory'!J1109</f>
        <v>OCCUPIED</v>
      </c>
      <c r="E1119" s="26" t="str">
        <f aca="false">'Source - Inventory'!L1109</f>
        <v>WL-01424</v>
      </c>
      <c r="F1119" s="26" t="str">
        <f aca="false">'Source - Inventory'!M1109</f>
        <v>Kristen Miller</v>
      </c>
      <c r="G1119" s="26" t="n">
        <f aca="false">'Source - Inventory'!E1109</f>
        <v>45</v>
      </c>
      <c r="H1119" s="28" t="n">
        <f aca="false">'Source - Inventory'!O1109</f>
        <v>27.7</v>
      </c>
      <c r="I1119" s="28" t="n">
        <f aca="false">IF(D1119="OCCUPIED",ROUNDUP(H1119,0),"")</f>
        <v>28</v>
      </c>
      <c r="J1119" s="28" t="n">
        <f aca="false">IF(D1119="OCCUPIED",MAX(G1119,I1119),"")</f>
        <v>45</v>
      </c>
      <c r="K1119" s="28" t="n">
        <f aca="false">IF(D1119&lt;&gt;"OCCUPIED","",IF(C1119="COVERED",Covered_Rate,Open_Rate))</f>
        <v>7.55</v>
      </c>
      <c r="L1119" s="39" t="n">
        <f aca="false">IF(D1119="OCCUPIED",J1119*K1119,"")</f>
        <v>339.75</v>
      </c>
      <c r="M1119" s="26" t="n">
        <f aca="false">IF(D1119&lt;&gt;"OCCUPIED","",COUNTIFS('Source - Billing Aug26'!$E$5:$E$773,A1119,'Source - Billing Aug26'!$B$5:$B$773,Billing_Month,'Source - Billing Aug26'!$H$5:$H$773,"MONTHLY_MOORAGE"))</f>
        <v>0</v>
      </c>
      <c r="N1119" s="28" t="str">
        <f aca="false">IF(M1119=0,"",SUMIFS('Source - Billing Aug26'!$I$5:$I$773,'Source - Billing Aug26'!$E$5:$E$773,A1119,'Source - Billing Aug26'!$B$5:$B$773,Billing_Month,'Source - Billing Aug26'!$H$5:$H$773,"MONTHLY_MOORAGE"))</f>
        <v/>
      </c>
      <c r="O1119" s="28" t="str">
        <f aca="false">IF(M1119=0,"",SUMIFS('Source - Billing Aug26'!$L$5:$L$773,'Source - Billing Aug26'!$E$5:$E$773,A1119,'Source - Billing Aug26'!$B$5:$B$773,Billing_Month,'Source - Billing Aug26'!$H$5:$H$773,"MONTHLY_MOORAGE"))</f>
        <v/>
      </c>
      <c r="P1119" s="39" t="n">
        <f aca="false">IF(D1119&lt;&gt;"OCCUPIED","",SUMIFS('Source - Billing Aug26'!$M$5:$M$773,'Source - Billing Aug26'!$E$5:$E$773,A1119,'Source - Billing Aug26'!$B$5:$B$773,Billing_Month,'Source - Billing Aug26'!$H$5:$H$773,"MONTHLY_MOORAGE"))</f>
        <v>0</v>
      </c>
      <c r="Q1119" s="39" t="n">
        <f aca="false">IF(D1119&lt;&gt;"OCCUPIED","",P1119-L1119)</f>
        <v>-339.75</v>
      </c>
      <c r="R1119" s="26" t="str">
        <f aca="false">IF(D1119&lt;&gt;"OCCUPIED","OUT OF SCOPE",IF(M1119=0,"MISSING AUGUST BILL",IF(M1119&gt;1,"DUPLICATE BILL",IF(ABS(Q1119)&lt;0.01,"MATCH",IF(Q1119&gt;0,"OVERBILLED","UNDERBILLED")))))</f>
        <v>MISSING AUGUST BILL</v>
      </c>
      <c r="S1119" s="26" t="str">
        <f aca="false">IF(M1119=0,"",IFERROR(INDEX('Source - Billing Aug26'!$C$5:$C$773,MATCH(A1119,'Source - Billing Aug26'!$E$5:$E$773,0)),""))</f>
        <v/>
      </c>
    </row>
    <row r="1120" customFormat="false" ht="15" hidden="false" customHeight="true" outlineLevel="0" collapsed="false">
      <c r="A1120" s="26" t="str">
        <f aca="false">'Source - Inventory'!A1110</f>
        <v>SB-0616</v>
      </c>
      <c r="B1120" s="26" t="str">
        <f aca="false">'Source - Inventory'!B1110</f>
        <v>Salmonberry</v>
      </c>
      <c r="C1120" s="26" t="str">
        <f aca="false">'Source - Inventory'!G1110</f>
        <v>OPEN</v>
      </c>
      <c r="D1120" s="26" t="str">
        <f aca="false">'Source - Inventory'!J1110</f>
        <v>OCCUPIED</v>
      </c>
      <c r="E1120" s="26" t="str">
        <f aca="false">'Source - Inventory'!L1110</f>
        <v>WL-03789</v>
      </c>
      <c r="F1120" s="26" t="str">
        <f aca="false">'Source - Inventory'!M1110</f>
        <v>Christopher Dorsey</v>
      </c>
      <c r="G1120" s="26" t="n">
        <f aca="false">'Source - Inventory'!E1110</f>
        <v>24</v>
      </c>
      <c r="H1120" s="28" t="n">
        <f aca="false">'Source - Inventory'!O1110</f>
        <v>41.8</v>
      </c>
      <c r="I1120" s="28" t="n">
        <f aca="false">IF(D1120="OCCUPIED",ROUNDUP(H1120,0),"")</f>
        <v>42</v>
      </c>
      <c r="J1120" s="28" t="n">
        <f aca="false">IF(D1120="OCCUPIED",MAX(G1120,I1120),"")</f>
        <v>42</v>
      </c>
      <c r="K1120" s="28" t="n">
        <f aca="false">IF(D1120&lt;&gt;"OCCUPIED","",IF(C1120="COVERED",Covered_Rate,Open_Rate))</f>
        <v>7.55</v>
      </c>
      <c r="L1120" s="39" t="n">
        <f aca="false">IF(D1120="OCCUPIED",J1120*K1120,"")</f>
        <v>317.1</v>
      </c>
      <c r="M1120" s="26" t="n">
        <f aca="false">IF(D1120&lt;&gt;"OCCUPIED","",COUNTIFS('Source - Billing Aug26'!$E$5:$E$773,A1120,'Source - Billing Aug26'!$B$5:$B$773,Billing_Month,'Source - Billing Aug26'!$H$5:$H$773,"MONTHLY_MOORAGE"))</f>
        <v>0</v>
      </c>
      <c r="N1120" s="28" t="str">
        <f aca="false">IF(M1120=0,"",SUMIFS('Source - Billing Aug26'!$I$5:$I$773,'Source - Billing Aug26'!$E$5:$E$773,A1120,'Source - Billing Aug26'!$B$5:$B$773,Billing_Month,'Source - Billing Aug26'!$H$5:$H$773,"MONTHLY_MOORAGE"))</f>
        <v/>
      </c>
      <c r="O1120" s="28" t="str">
        <f aca="false">IF(M1120=0,"",SUMIFS('Source - Billing Aug26'!$L$5:$L$773,'Source - Billing Aug26'!$E$5:$E$773,A1120,'Source - Billing Aug26'!$B$5:$B$773,Billing_Month,'Source - Billing Aug26'!$H$5:$H$773,"MONTHLY_MOORAGE"))</f>
        <v/>
      </c>
      <c r="P1120" s="39" t="n">
        <f aca="false">IF(D1120&lt;&gt;"OCCUPIED","",SUMIFS('Source - Billing Aug26'!$M$5:$M$773,'Source - Billing Aug26'!$E$5:$E$773,A1120,'Source - Billing Aug26'!$B$5:$B$773,Billing_Month,'Source - Billing Aug26'!$H$5:$H$773,"MONTHLY_MOORAGE"))</f>
        <v>0</v>
      </c>
      <c r="Q1120" s="39" t="n">
        <f aca="false">IF(D1120&lt;&gt;"OCCUPIED","",P1120-L1120)</f>
        <v>-317.1</v>
      </c>
      <c r="R1120" s="26" t="str">
        <f aca="false">IF(D1120&lt;&gt;"OCCUPIED","OUT OF SCOPE",IF(M1120=0,"MISSING AUGUST BILL",IF(M1120&gt;1,"DUPLICATE BILL",IF(ABS(Q1120)&lt;0.01,"MATCH",IF(Q1120&gt;0,"OVERBILLED","UNDERBILLED")))))</f>
        <v>MISSING AUGUST BILL</v>
      </c>
      <c r="S1120" s="26" t="str">
        <f aca="false">IF(M1120=0,"",IFERROR(INDEX('Source - Billing Aug26'!$C$5:$C$773,MATCH(A1120,'Source - Billing Aug26'!$E$5:$E$773,0)),""))</f>
        <v/>
      </c>
    </row>
    <row r="1121" customFormat="false" ht="15" hidden="false" customHeight="true" outlineLevel="0" collapsed="false">
      <c r="A1121" s="26" t="str">
        <f aca="false">'Source - Inventory'!A1111</f>
        <v>SB-0617</v>
      </c>
      <c r="B1121" s="26" t="str">
        <f aca="false">'Source - Inventory'!B1111</f>
        <v>Salmonberry</v>
      </c>
      <c r="C1121" s="26" t="str">
        <f aca="false">'Source - Inventory'!G1111</f>
        <v>OPEN</v>
      </c>
      <c r="D1121" s="26" t="str">
        <f aca="false">'Source - Inventory'!J1111</f>
        <v>OCCUPIED</v>
      </c>
      <c r="E1121" s="26" t="str">
        <f aca="false">'Source - Inventory'!L1111</f>
        <v>WL-01894</v>
      </c>
      <c r="F1121" s="26" t="str">
        <f aca="false">'Source - Inventory'!M1111</f>
        <v>Linda Taylor</v>
      </c>
      <c r="G1121" s="26" t="n">
        <f aca="false">'Source - Inventory'!E1111</f>
        <v>36</v>
      </c>
      <c r="H1121" s="28" t="n">
        <f aca="false">'Source - Inventory'!O1111</f>
        <v>26.3</v>
      </c>
      <c r="I1121" s="28" t="n">
        <f aca="false">IF(D1121="OCCUPIED",ROUNDUP(H1121,0),"")</f>
        <v>27</v>
      </c>
      <c r="J1121" s="28" t="n">
        <f aca="false">IF(D1121="OCCUPIED",MAX(G1121,I1121),"")</f>
        <v>36</v>
      </c>
      <c r="K1121" s="28" t="n">
        <f aca="false">IF(D1121&lt;&gt;"OCCUPIED","",IF(C1121="COVERED",Covered_Rate,Open_Rate))</f>
        <v>7.55</v>
      </c>
      <c r="L1121" s="39" t="n">
        <f aca="false">IF(D1121="OCCUPIED",J1121*K1121,"")</f>
        <v>271.8</v>
      </c>
      <c r="M1121" s="26" t="n">
        <f aca="false">IF(D1121&lt;&gt;"OCCUPIED","",COUNTIFS('Source - Billing Aug26'!$E$5:$E$773,A1121,'Source - Billing Aug26'!$B$5:$B$773,Billing_Month,'Source - Billing Aug26'!$H$5:$H$773,"MONTHLY_MOORAGE"))</f>
        <v>0</v>
      </c>
      <c r="N1121" s="28" t="str">
        <f aca="false">IF(M1121=0,"",SUMIFS('Source - Billing Aug26'!$I$5:$I$773,'Source - Billing Aug26'!$E$5:$E$773,A1121,'Source - Billing Aug26'!$B$5:$B$773,Billing_Month,'Source - Billing Aug26'!$H$5:$H$773,"MONTHLY_MOORAGE"))</f>
        <v/>
      </c>
      <c r="O1121" s="28" t="str">
        <f aca="false">IF(M1121=0,"",SUMIFS('Source - Billing Aug26'!$L$5:$L$773,'Source - Billing Aug26'!$E$5:$E$773,A1121,'Source - Billing Aug26'!$B$5:$B$773,Billing_Month,'Source - Billing Aug26'!$H$5:$H$773,"MONTHLY_MOORAGE"))</f>
        <v/>
      </c>
      <c r="P1121" s="39" t="n">
        <f aca="false">IF(D1121&lt;&gt;"OCCUPIED","",SUMIFS('Source - Billing Aug26'!$M$5:$M$773,'Source - Billing Aug26'!$E$5:$E$773,A1121,'Source - Billing Aug26'!$B$5:$B$773,Billing_Month,'Source - Billing Aug26'!$H$5:$H$773,"MONTHLY_MOORAGE"))</f>
        <v>0</v>
      </c>
      <c r="Q1121" s="39" t="n">
        <f aca="false">IF(D1121&lt;&gt;"OCCUPIED","",P1121-L1121)</f>
        <v>-271.8</v>
      </c>
      <c r="R1121" s="26" t="str">
        <f aca="false">IF(D1121&lt;&gt;"OCCUPIED","OUT OF SCOPE",IF(M1121=0,"MISSING AUGUST BILL",IF(M1121&gt;1,"DUPLICATE BILL",IF(ABS(Q1121)&lt;0.01,"MATCH",IF(Q1121&gt;0,"OVERBILLED","UNDERBILLED")))))</f>
        <v>MISSING AUGUST BILL</v>
      </c>
      <c r="S1121" s="26" t="str">
        <f aca="false">IF(M1121=0,"",IFERROR(INDEX('Source - Billing Aug26'!$C$5:$C$773,MATCH(A1121,'Source - Billing Aug26'!$E$5:$E$773,0)),""))</f>
        <v/>
      </c>
    </row>
    <row r="1122" customFormat="false" ht="15" hidden="false" customHeight="true" outlineLevel="0" collapsed="false">
      <c r="A1122" s="26" t="str">
        <f aca="false">'Source - Inventory'!A1112</f>
        <v>SB-0618</v>
      </c>
      <c r="B1122" s="26" t="str">
        <f aca="false">'Source - Inventory'!B1112</f>
        <v>Salmonberry</v>
      </c>
      <c r="C1122" s="26" t="str">
        <f aca="false">'Source - Inventory'!G1112</f>
        <v>OPEN</v>
      </c>
      <c r="D1122" s="26" t="str">
        <f aca="false">'Source - Inventory'!J1112</f>
        <v>MAINTENANCE</v>
      </c>
      <c r="E1122" s="26" t="n">
        <f aca="false">'Source - Inventory'!L1112</f>
        <v>0</v>
      </c>
      <c r="F1122" s="26" t="n">
        <f aca="false">'Source - Inventory'!M1112</f>
        <v>0</v>
      </c>
      <c r="G1122" s="26" t="n">
        <f aca="false">'Source - Inventory'!E1112</f>
        <v>32</v>
      </c>
      <c r="H1122" s="28" t="n">
        <f aca="false">'Source - Inventory'!O1112</f>
        <v>0</v>
      </c>
      <c r="I1122" s="28" t="str">
        <f aca="false">IF(D1122="OCCUPIED",ROUNDUP(H1122,0),"")</f>
        <v/>
      </c>
      <c r="J1122" s="28" t="str">
        <f aca="false">IF(D1122="OCCUPIED",MAX(G1122,I1122),"")</f>
        <v/>
      </c>
      <c r="K1122" s="28" t="str">
        <f aca="false">IF(D1122&lt;&gt;"OCCUPIED","",IF(C1122="COVERED",Covered_Rate,Open_Rate))</f>
        <v/>
      </c>
      <c r="L1122" s="39" t="str">
        <f aca="false">IF(D1122="OCCUPIED",J1122*K1122,"")</f>
        <v/>
      </c>
      <c r="M1122" s="26" t="str">
        <f aca="false">IF(D1122&lt;&gt;"OCCUPIED","",COUNTIFS('Source - Billing Aug26'!$E$5:$E$773,A1122,'Source - Billing Aug26'!$B$5:$B$773,Billing_Month,'Source - Billing Aug26'!$H$5:$H$773,"MONTHLY_MOORAGE"))</f>
        <v/>
      </c>
      <c r="N1122" s="28" t="n">
        <f aca="false">IF(M1122=0,"",SUMIFS('Source - Billing Aug26'!$I$5:$I$773,'Source - Billing Aug26'!$E$5:$E$773,A1122,'Source - Billing Aug26'!$B$5:$B$773,Billing_Month,'Source - Billing Aug26'!$H$5:$H$773,"MONTHLY_MOORAGE"))</f>
        <v>0</v>
      </c>
      <c r="O1122" s="28" t="n">
        <f aca="false">IF(M1122=0,"",SUMIFS('Source - Billing Aug26'!$L$5:$L$773,'Source - Billing Aug26'!$E$5:$E$773,A1122,'Source - Billing Aug26'!$B$5:$B$773,Billing_Month,'Source - Billing Aug26'!$H$5:$H$773,"MONTHLY_MOORAGE"))</f>
        <v>0</v>
      </c>
      <c r="P1122" s="39" t="str">
        <f aca="false">IF(D1122&lt;&gt;"OCCUPIED","",SUMIFS('Source - Billing Aug26'!$M$5:$M$773,'Source - Billing Aug26'!$E$5:$E$773,A1122,'Source - Billing Aug26'!$B$5:$B$773,Billing_Month,'Source - Billing Aug26'!$H$5:$H$773,"MONTHLY_MOORAGE"))</f>
        <v/>
      </c>
      <c r="Q1122" s="39" t="str">
        <f aca="false">IF(D1122&lt;&gt;"OCCUPIED","",P1122-L1122)</f>
        <v/>
      </c>
      <c r="R1122" s="26" t="str">
        <f aca="false">IF(D1122&lt;&gt;"OCCUPIED","OUT OF SCOPE",IF(M1122=0,"MISSING AUGUST BILL",IF(M1122&gt;1,"DUPLICATE BILL",IF(ABS(Q1122)&lt;0.01,"MATCH",IF(Q1122&gt;0,"OVERBILLED","UNDERBILLED")))))</f>
        <v>OUT OF SCOPE</v>
      </c>
      <c r="S1122" s="26" t="str">
        <f aca="false">IF(M1122=0,"",IFERROR(INDEX('Source - Billing Aug26'!$C$5:$C$773,MATCH(A1122,'Source - Billing Aug26'!$E$5:$E$773,0)),""))</f>
        <v/>
      </c>
    </row>
    <row r="1123" customFormat="false" ht="15" hidden="false" customHeight="true" outlineLevel="0" collapsed="false">
      <c r="A1123" s="26" t="str">
        <f aca="false">'Source - Inventory'!A1113</f>
        <v>SB-0619</v>
      </c>
      <c r="B1123" s="26" t="str">
        <f aca="false">'Source - Inventory'!B1113</f>
        <v>Salmonberry</v>
      </c>
      <c r="C1123" s="26" t="str">
        <f aca="false">'Source - Inventory'!G1113</f>
        <v>OPEN</v>
      </c>
      <c r="D1123" s="26" t="str">
        <f aca="false">'Source - Inventory'!J1113</f>
        <v>OCCUPIED</v>
      </c>
      <c r="E1123" s="26" t="str">
        <f aca="false">'Source - Inventory'!L1113</f>
        <v>WL-01977</v>
      </c>
      <c r="F1123" s="26" t="str">
        <f aca="false">'Source - Inventory'!M1113</f>
        <v>Adam Warner</v>
      </c>
      <c r="G1123" s="26" t="n">
        <f aca="false">'Source - Inventory'!E1113</f>
        <v>24</v>
      </c>
      <c r="H1123" s="28" t="n">
        <f aca="false">'Source - Inventory'!O1113</f>
        <v>26.3</v>
      </c>
      <c r="I1123" s="28" t="n">
        <f aca="false">IF(D1123="OCCUPIED",ROUNDUP(H1123,0),"")</f>
        <v>27</v>
      </c>
      <c r="J1123" s="28" t="n">
        <f aca="false">IF(D1123="OCCUPIED",MAX(G1123,I1123),"")</f>
        <v>27</v>
      </c>
      <c r="K1123" s="28" t="n">
        <f aca="false">IF(D1123&lt;&gt;"OCCUPIED","",IF(C1123="COVERED",Covered_Rate,Open_Rate))</f>
        <v>7.55</v>
      </c>
      <c r="L1123" s="39" t="n">
        <f aca="false">IF(D1123="OCCUPIED",J1123*K1123,"")</f>
        <v>203.85</v>
      </c>
      <c r="M1123" s="26" t="n">
        <f aca="false">IF(D1123&lt;&gt;"OCCUPIED","",COUNTIFS('Source - Billing Aug26'!$E$5:$E$773,A1123,'Source - Billing Aug26'!$B$5:$B$773,Billing_Month,'Source - Billing Aug26'!$H$5:$H$773,"MONTHLY_MOORAGE"))</f>
        <v>0</v>
      </c>
      <c r="N1123" s="28" t="str">
        <f aca="false">IF(M1123=0,"",SUMIFS('Source - Billing Aug26'!$I$5:$I$773,'Source - Billing Aug26'!$E$5:$E$773,A1123,'Source - Billing Aug26'!$B$5:$B$773,Billing_Month,'Source - Billing Aug26'!$H$5:$H$773,"MONTHLY_MOORAGE"))</f>
        <v/>
      </c>
      <c r="O1123" s="28" t="str">
        <f aca="false">IF(M1123=0,"",SUMIFS('Source - Billing Aug26'!$L$5:$L$773,'Source - Billing Aug26'!$E$5:$E$773,A1123,'Source - Billing Aug26'!$B$5:$B$773,Billing_Month,'Source - Billing Aug26'!$H$5:$H$773,"MONTHLY_MOORAGE"))</f>
        <v/>
      </c>
      <c r="P1123" s="39" t="n">
        <f aca="false">IF(D1123&lt;&gt;"OCCUPIED","",SUMIFS('Source - Billing Aug26'!$M$5:$M$773,'Source - Billing Aug26'!$E$5:$E$773,A1123,'Source - Billing Aug26'!$B$5:$B$773,Billing_Month,'Source - Billing Aug26'!$H$5:$H$773,"MONTHLY_MOORAGE"))</f>
        <v>0</v>
      </c>
      <c r="Q1123" s="39" t="n">
        <f aca="false">IF(D1123&lt;&gt;"OCCUPIED","",P1123-L1123)</f>
        <v>-203.85</v>
      </c>
      <c r="R1123" s="26" t="str">
        <f aca="false">IF(D1123&lt;&gt;"OCCUPIED","OUT OF SCOPE",IF(M1123=0,"MISSING AUGUST BILL",IF(M1123&gt;1,"DUPLICATE BILL",IF(ABS(Q1123)&lt;0.01,"MATCH",IF(Q1123&gt;0,"OVERBILLED","UNDERBILLED")))))</f>
        <v>MISSING AUGUST BILL</v>
      </c>
      <c r="S1123" s="26" t="str">
        <f aca="false">IF(M1123=0,"",IFERROR(INDEX('Source - Billing Aug26'!$C$5:$C$773,MATCH(A1123,'Source - Billing Aug26'!$E$5:$E$773,0)),""))</f>
        <v/>
      </c>
    </row>
    <row r="1124" customFormat="false" ht="15" hidden="false" customHeight="true" outlineLevel="0" collapsed="false">
      <c r="A1124" s="26" t="str">
        <f aca="false">'Source - Inventory'!A1114</f>
        <v>SB-0620</v>
      </c>
      <c r="B1124" s="26" t="str">
        <f aca="false">'Source - Inventory'!B1114</f>
        <v>Salmonberry</v>
      </c>
      <c r="C1124" s="26" t="str">
        <f aca="false">'Source - Inventory'!G1114</f>
        <v>OPEN</v>
      </c>
      <c r="D1124" s="26" t="str">
        <f aca="false">'Source - Inventory'!J1114</f>
        <v>OCCUPIED</v>
      </c>
      <c r="E1124" s="26" t="str">
        <f aca="false">'Source - Inventory'!L1114</f>
        <v>WL-01426</v>
      </c>
      <c r="F1124" s="26" t="str">
        <f aca="false">'Source - Inventory'!M1114</f>
        <v>Glen Owen</v>
      </c>
      <c r="G1124" s="26" t="n">
        <f aca="false">'Source - Inventory'!E1114</f>
        <v>60</v>
      </c>
      <c r="H1124" s="28" t="n">
        <f aca="false">'Source - Inventory'!O1114</f>
        <v>61.4</v>
      </c>
      <c r="I1124" s="28" t="n">
        <f aca="false">IF(D1124="OCCUPIED",ROUNDUP(H1124,0),"")</f>
        <v>62</v>
      </c>
      <c r="J1124" s="28" t="n">
        <f aca="false">IF(D1124="OCCUPIED",MAX(G1124,I1124),"")</f>
        <v>62</v>
      </c>
      <c r="K1124" s="28" t="n">
        <f aca="false">IF(D1124&lt;&gt;"OCCUPIED","",IF(C1124="COVERED",Covered_Rate,Open_Rate))</f>
        <v>7.55</v>
      </c>
      <c r="L1124" s="39" t="n">
        <f aca="false">IF(D1124="OCCUPIED",J1124*K1124,"")</f>
        <v>468.1</v>
      </c>
      <c r="M1124" s="26" t="n">
        <f aca="false">IF(D1124&lt;&gt;"OCCUPIED","",COUNTIFS('Source - Billing Aug26'!$E$5:$E$773,A1124,'Source - Billing Aug26'!$B$5:$B$773,Billing_Month,'Source - Billing Aug26'!$H$5:$H$773,"MONTHLY_MOORAGE"))</f>
        <v>0</v>
      </c>
      <c r="N1124" s="28" t="str">
        <f aca="false">IF(M1124=0,"",SUMIFS('Source - Billing Aug26'!$I$5:$I$773,'Source - Billing Aug26'!$E$5:$E$773,A1124,'Source - Billing Aug26'!$B$5:$B$773,Billing_Month,'Source - Billing Aug26'!$H$5:$H$773,"MONTHLY_MOORAGE"))</f>
        <v/>
      </c>
      <c r="O1124" s="28" t="str">
        <f aca="false">IF(M1124=0,"",SUMIFS('Source - Billing Aug26'!$L$5:$L$773,'Source - Billing Aug26'!$E$5:$E$773,A1124,'Source - Billing Aug26'!$B$5:$B$773,Billing_Month,'Source - Billing Aug26'!$H$5:$H$773,"MONTHLY_MOORAGE"))</f>
        <v/>
      </c>
      <c r="P1124" s="39" t="n">
        <f aca="false">IF(D1124&lt;&gt;"OCCUPIED","",SUMIFS('Source - Billing Aug26'!$M$5:$M$773,'Source - Billing Aug26'!$E$5:$E$773,A1124,'Source - Billing Aug26'!$B$5:$B$773,Billing_Month,'Source - Billing Aug26'!$H$5:$H$773,"MONTHLY_MOORAGE"))</f>
        <v>0</v>
      </c>
      <c r="Q1124" s="39" t="n">
        <f aca="false">IF(D1124&lt;&gt;"OCCUPIED","",P1124-L1124)</f>
        <v>-468.1</v>
      </c>
      <c r="R1124" s="26" t="str">
        <f aca="false">IF(D1124&lt;&gt;"OCCUPIED","OUT OF SCOPE",IF(M1124=0,"MISSING AUGUST BILL",IF(M1124&gt;1,"DUPLICATE BILL",IF(ABS(Q1124)&lt;0.01,"MATCH",IF(Q1124&gt;0,"OVERBILLED","UNDERBILLED")))))</f>
        <v>MISSING AUGUST BILL</v>
      </c>
      <c r="S1124" s="26" t="str">
        <f aca="false">IF(M1124=0,"",IFERROR(INDEX('Source - Billing Aug26'!$C$5:$C$773,MATCH(A1124,'Source - Billing Aug26'!$E$5:$E$773,0)),""))</f>
        <v/>
      </c>
    </row>
    <row r="1125" customFormat="false" ht="15" hidden="false" customHeight="true" outlineLevel="0" collapsed="false">
      <c r="A1125" s="26" t="str">
        <f aca="false">'Source - Inventory'!A1115</f>
        <v>SB-0621</v>
      </c>
      <c r="B1125" s="26" t="str">
        <f aca="false">'Source - Inventory'!B1115</f>
        <v>Salmonberry</v>
      </c>
      <c r="C1125" s="26" t="str">
        <f aca="false">'Source - Inventory'!G1115</f>
        <v>OPEN</v>
      </c>
      <c r="D1125" s="26" t="str">
        <f aca="false">'Source - Inventory'!J1115</f>
        <v>OCCUPIED</v>
      </c>
      <c r="E1125" s="26" t="str">
        <f aca="false">'Source - Inventory'!L1115</f>
        <v>WL-01415</v>
      </c>
      <c r="F1125" s="26" t="str">
        <f aca="false">'Source - Inventory'!M1115</f>
        <v>Jeremy Stevens</v>
      </c>
      <c r="G1125" s="26" t="n">
        <f aca="false">'Source - Inventory'!E1115</f>
        <v>32</v>
      </c>
      <c r="H1125" s="28" t="n">
        <f aca="false">'Source - Inventory'!O1115</f>
        <v>25.8</v>
      </c>
      <c r="I1125" s="28" t="n">
        <f aca="false">IF(D1125="OCCUPIED",ROUNDUP(H1125,0),"")</f>
        <v>26</v>
      </c>
      <c r="J1125" s="28" t="n">
        <f aca="false">IF(D1125="OCCUPIED",MAX(G1125,I1125),"")</f>
        <v>32</v>
      </c>
      <c r="K1125" s="28" t="n">
        <f aca="false">IF(D1125&lt;&gt;"OCCUPIED","",IF(C1125="COVERED",Covered_Rate,Open_Rate))</f>
        <v>7.55</v>
      </c>
      <c r="L1125" s="39" t="n">
        <f aca="false">IF(D1125="OCCUPIED",J1125*K1125,"")</f>
        <v>241.6</v>
      </c>
      <c r="M1125" s="26" t="n">
        <f aca="false">IF(D1125&lt;&gt;"OCCUPIED","",COUNTIFS('Source - Billing Aug26'!$E$5:$E$773,A1125,'Source - Billing Aug26'!$B$5:$B$773,Billing_Month,'Source - Billing Aug26'!$H$5:$H$773,"MONTHLY_MOORAGE"))</f>
        <v>0</v>
      </c>
      <c r="N1125" s="28" t="str">
        <f aca="false">IF(M1125=0,"",SUMIFS('Source - Billing Aug26'!$I$5:$I$773,'Source - Billing Aug26'!$E$5:$E$773,A1125,'Source - Billing Aug26'!$B$5:$B$773,Billing_Month,'Source - Billing Aug26'!$H$5:$H$773,"MONTHLY_MOORAGE"))</f>
        <v/>
      </c>
      <c r="O1125" s="28" t="str">
        <f aca="false">IF(M1125=0,"",SUMIFS('Source - Billing Aug26'!$L$5:$L$773,'Source - Billing Aug26'!$E$5:$E$773,A1125,'Source - Billing Aug26'!$B$5:$B$773,Billing_Month,'Source - Billing Aug26'!$H$5:$H$773,"MONTHLY_MOORAGE"))</f>
        <v/>
      </c>
      <c r="P1125" s="39" t="n">
        <f aca="false">IF(D1125&lt;&gt;"OCCUPIED","",SUMIFS('Source - Billing Aug26'!$M$5:$M$773,'Source - Billing Aug26'!$E$5:$E$773,A1125,'Source - Billing Aug26'!$B$5:$B$773,Billing_Month,'Source - Billing Aug26'!$H$5:$H$773,"MONTHLY_MOORAGE"))</f>
        <v>0</v>
      </c>
      <c r="Q1125" s="39" t="n">
        <f aca="false">IF(D1125&lt;&gt;"OCCUPIED","",P1125-L1125)</f>
        <v>-241.6</v>
      </c>
      <c r="R1125" s="26" t="str">
        <f aca="false">IF(D1125&lt;&gt;"OCCUPIED","OUT OF SCOPE",IF(M1125=0,"MISSING AUGUST BILL",IF(M1125&gt;1,"DUPLICATE BILL",IF(ABS(Q1125)&lt;0.01,"MATCH",IF(Q1125&gt;0,"OVERBILLED","UNDERBILLED")))))</f>
        <v>MISSING AUGUST BILL</v>
      </c>
      <c r="S1125" s="26" t="str">
        <f aca="false">IF(M1125=0,"",IFERROR(INDEX('Source - Billing Aug26'!$C$5:$C$773,MATCH(A1125,'Source - Billing Aug26'!$E$5:$E$773,0)),""))</f>
        <v/>
      </c>
    </row>
    <row r="1126" customFormat="false" ht="15" hidden="false" customHeight="true" outlineLevel="0" collapsed="false">
      <c r="A1126" s="26" t="str">
        <f aca="false">'Source - Inventory'!A1116</f>
        <v>SB-0622</v>
      </c>
      <c r="B1126" s="26" t="str">
        <f aca="false">'Source - Inventory'!B1116</f>
        <v>Salmonberry</v>
      </c>
      <c r="C1126" s="26" t="str">
        <f aca="false">'Source - Inventory'!G1116</f>
        <v>OPEN</v>
      </c>
      <c r="D1126" s="26" t="str">
        <f aca="false">'Source - Inventory'!J1116</f>
        <v>OCCUPIED</v>
      </c>
      <c r="E1126" s="26" t="str">
        <f aca="false">'Source - Inventory'!L1116</f>
        <v>WL-03668</v>
      </c>
      <c r="F1126" s="26" t="str">
        <f aca="false">'Source - Inventory'!M1116</f>
        <v>Anthony Morris</v>
      </c>
      <c r="G1126" s="26" t="n">
        <f aca="false">'Source - Inventory'!E1116</f>
        <v>32</v>
      </c>
      <c r="H1126" s="28" t="n">
        <f aca="false">'Source - Inventory'!O1116</f>
        <v>34.1</v>
      </c>
      <c r="I1126" s="28" t="n">
        <f aca="false">IF(D1126="OCCUPIED",ROUNDUP(H1126,0),"")</f>
        <v>35</v>
      </c>
      <c r="J1126" s="28" t="n">
        <f aca="false">IF(D1126="OCCUPIED",MAX(G1126,I1126),"")</f>
        <v>35</v>
      </c>
      <c r="K1126" s="28" t="n">
        <f aca="false">IF(D1126&lt;&gt;"OCCUPIED","",IF(C1126="COVERED",Covered_Rate,Open_Rate))</f>
        <v>7.55</v>
      </c>
      <c r="L1126" s="39" t="n">
        <f aca="false">IF(D1126="OCCUPIED",J1126*K1126,"")</f>
        <v>264.25</v>
      </c>
      <c r="M1126" s="26" t="n">
        <f aca="false">IF(D1126&lt;&gt;"OCCUPIED","",COUNTIFS('Source - Billing Aug26'!$E$5:$E$773,A1126,'Source - Billing Aug26'!$B$5:$B$773,Billing_Month,'Source - Billing Aug26'!$H$5:$H$773,"MONTHLY_MOORAGE"))</f>
        <v>0</v>
      </c>
      <c r="N1126" s="28" t="str">
        <f aca="false">IF(M1126=0,"",SUMIFS('Source - Billing Aug26'!$I$5:$I$773,'Source - Billing Aug26'!$E$5:$E$773,A1126,'Source - Billing Aug26'!$B$5:$B$773,Billing_Month,'Source - Billing Aug26'!$H$5:$H$773,"MONTHLY_MOORAGE"))</f>
        <v/>
      </c>
      <c r="O1126" s="28" t="str">
        <f aca="false">IF(M1126=0,"",SUMIFS('Source - Billing Aug26'!$L$5:$L$773,'Source - Billing Aug26'!$E$5:$E$773,A1126,'Source - Billing Aug26'!$B$5:$B$773,Billing_Month,'Source - Billing Aug26'!$H$5:$H$773,"MONTHLY_MOORAGE"))</f>
        <v/>
      </c>
      <c r="P1126" s="39" t="n">
        <f aca="false">IF(D1126&lt;&gt;"OCCUPIED","",SUMIFS('Source - Billing Aug26'!$M$5:$M$773,'Source - Billing Aug26'!$E$5:$E$773,A1126,'Source - Billing Aug26'!$B$5:$B$773,Billing_Month,'Source - Billing Aug26'!$H$5:$H$773,"MONTHLY_MOORAGE"))</f>
        <v>0</v>
      </c>
      <c r="Q1126" s="39" t="n">
        <f aca="false">IF(D1126&lt;&gt;"OCCUPIED","",P1126-L1126)</f>
        <v>-264.25</v>
      </c>
      <c r="R1126" s="26" t="str">
        <f aca="false">IF(D1126&lt;&gt;"OCCUPIED","OUT OF SCOPE",IF(M1126=0,"MISSING AUGUST BILL",IF(M1126&gt;1,"DUPLICATE BILL",IF(ABS(Q1126)&lt;0.01,"MATCH",IF(Q1126&gt;0,"OVERBILLED","UNDERBILLED")))))</f>
        <v>MISSING AUGUST BILL</v>
      </c>
      <c r="S1126" s="26" t="str">
        <f aca="false">IF(M1126=0,"",IFERROR(INDEX('Source - Billing Aug26'!$C$5:$C$773,MATCH(A1126,'Source - Billing Aug26'!$E$5:$E$773,0)),""))</f>
        <v/>
      </c>
    </row>
    <row r="1127" customFormat="false" ht="15" hidden="false" customHeight="true" outlineLevel="0" collapsed="false">
      <c r="A1127" s="26" t="str">
        <f aca="false">'Source - Inventory'!A1117</f>
        <v>SB-0623</v>
      </c>
      <c r="B1127" s="26" t="str">
        <f aca="false">'Source - Inventory'!B1117</f>
        <v>Salmonberry</v>
      </c>
      <c r="C1127" s="26" t="str">
        <f aca="false">'Source - Inventory'!G1117</f>
        <v>OPEN</v>
      </c>
      <c r="D1127" s="26" t="str">
        <f aca="false">'Source - Inventory'!J1117</f>
        <v>OCCUPIED</v>
      </c>
      <c r="E1127" s="26" t="str">
        <f aca="false">'Source - Inventory'!L1117</f>
        <v>WL-01938</v>
      </c>
      <c r="F1127" s="26" t="str">
        <f aca="false">'Source - Inventory'!M1117</f>
        <v>Ian Webb</v>
      </c>
      <c r="G1127" s="26" t="n">
        <f aca="false">'Source - Inventory'!E1117</f>
        <v>28</v>
      </c>
      <c r="H1127" s="28" t="n">
        <f aca="false">'Source - Inventory'!O1117</f>
        <v>41.8</v>
      </c>
      <c r="I1127" s="28" t="n">
        <f aca="false">IF(D1127="OCCUPIED",ROUNDUP(H1127,0),"")</f>
        <v>42</v>
      </c>
      <c r="J1127" s="28" t="n">
        <f aca="false">IF(D1127="OCCUPIED",MAX(G1127,I1127),"")</f>
        <v>42</v>
      </c>
      <c r="K1127" s="28" t="n">
        <f aca="false">IF(D1127&lt;&gt;"OCCUPIED","",IF(C1127="COVERED",Covered_Rate,Open_Rate))</f>
        <v>7.55</v>
      </c>
      <c r="L1127" s="39" t="n">
        <f aca="false">IF(D1127="OCCUPIED",J1127*K1127,"")</f>
        <v>317.1</v>
      </c>
      <c r="M1127" s="26" t="n">
        <f aca="false">IF(D1127&lt;&gt;"OCCUPIED","",COUNTIFS('Source - Billing Aug26'!$E$5:$E$773,A1127,'Source - Billing Aug26'!$B$5:$B$773,Billing_Month,'Source - Billing Aug26'!$H$5:$H$773,"MONTHLY_MOORAGE"))</f>
        <v>0</v>
      </c>
      <c r="N1127" s="28" t="str">
        <f aca="false">IF(M1127=0,"",SUMIFS('Source - Billing Aug26'!$I$5:$I$773,'Source - Billing Aug26'!$E$5:$E$773,A1127,'Source - Billing Aug26'!$B$5:$B$773,Billing_Month,'Source - Billing Aug26'!$H$5:$H$773,"MONTHLY_MOORAGE"))</f>
        <v/>
      </c>
      <c r="O1127" s="28" t="str">
        <f aca="false">IF(M1127=0,"",SUMIFS('Source - Billing Aug26'!$L$5:$L$773,'Source - Billing Aug26'!$E$5:$E$773,A1127,'Source - Billing Aug26'!$B$5:$B$773,Billing_Month,'Source - Billing Aug26'!$H$5:$H$773,"MONTHLY_MOORAGE"))</f>
        <v/>
      </c>
      <c r="P1127" s="39" t="n">
        <f aca="false">IF(D1127&lt;&gt;"OCCUPIED","",SUMIFS('Source - Billing Aug26'!$M$5:$M$773,'Source - Billing Aug26'!$E$5:$E$773,A1127,'Source - Billing Aug26'!$B$5:$B$773,Billing_Month,'Source - Billing Aug26'!$H$5:$H$773,"MONTHLY_MOORAGE"))</f>
        <v>0</v>
      </c>
      <c r="Q1127" s="39" t="n">
        <f aca="false">IF(D1127&lt;&gt;"OCCUPIED","",P1127-L1127)</f>
        <v>-317.1</v>
      </c>
      <c r="R1127" s="26" t="str">
        <f aca="false">IF(D1127&lt;&gt;"OCCUPIED","OUT OF SCOPE",IF(M1127=0,"MISSING AUGUST BILL",IF(M1127&gt;1,"DUPLICATE BILL",IF(ABS(Q1127)&lt;0.01,"MATCH",IF(Q1127&gt;0,"OVERBILLED","UNDERBILLED")))))</f>
        <v>MISSING AUGUST BILL</v>
      </c>
      <c r="S1127" s="26" t="str">
        <f aca="false">IF(M1127=0,"",IFERROR(INDEX('Source - Billing Aug26'!$C$5:$C$773,MATCH(A1127,'Source - Billing Aug26'!$E$5:$E$773,0)),""))</f>
        <v/>
      </c>
    </row>
    <row r="1128" customFormat="false" ht="15" hidden="false" customHeight="true" outlineLevel="0" collapsed="false">
      <c r="A1128" s="26" t="str">
        <f aca="false">'Source - Inventory'!A1118</f>
        <v>SB-0624</v>
      </c>
      <c r="B1128" s="26" t="str">
        <f aca="false">'Source - Inventory'!B1118</f>
        <v>Salmonberry</v>
      </c>
      <c r="C1128" s="26" t="str">
        <f aca="false">'Source - Inventory'!G1118</f>
        <v>OPEN</v>
      </c>
      <c r="D1128" s="26" t="str">
        <f aca="false">'Source - Inventory'!J1118</f>
        <v>OCCUPIED</v>
      </c>
      <c r="E1128" s="26" t="str">
        <f aca="false">'Source - Inventory'!L1118</f>
        <v>WL-01530</v>
      </c>
      <c r="F1128" s="26" t="str">
        <f aca="false">'Source - Inventory'!M1118</f>
        <v>Sean Huber</v>
      </c>
      <c r="G1128" s="26" t="n">
        <f aca="false">'Source - Inventory'!E1118</f>
        <v>24</v>
      </c>
      <c r="H1128" s="28" t="n">
        <f aca="false">'Source - Inventory'!O1118</f>
        <v>32.4</v>
      </c>
      <c r="I1128" s="28" t="n">
        <f aca="false">IF(D1128="OCCUPIED",ROUNDUP(H1128,0),"")</f>
        <v>33</v>
      </c>
      <c r="J1128" s="28" t="n">
        <f aca="false">IF(D1128="OCCUPIED",MAX(G1128,I1128),"")</f>
        <v>33</v>
      </c>
      <c r="K1128" s="28" t="n">
        <f aca="false">IF(D1128&lt;&gt;"OCCUPIED","",IF(C1128="COVERED",Covered_Rate,Open_Rate))</f>
        <v>7.55</v>
      </c>
      <c r="L1128" s="39" t="n">
        <f aca="false">IF(D1128="OCCUPIED",J1128*K1128,"")</f>
        <v>249.15</v>
      </c>
      <c r="M1128" s="26" t="n">
        <f aca="false">IF(D1128&lt;&gt;"OCCUPIED","",COUNTIFS('Source - Billing Aug26'!$E$5:$E$773,A1128,'Source - Billing Aug26'!$B$5:$B$773,Billing_Month,'Source - Billing Aug26'!$H$5:$H$773,"MONTHLY_MOORAGE"))</f>
        <v>0</v>
      </c>
      <c r="N1128" s="28" t="str">
        <f aca="false">IF(M1128=0,"",SUMIFS('Source - Billing Aug26'!$I$5:$I$773,'Source - Billing Aug26'!$E$5:$E$773,A1128,'Source - Billing Aug26'!$B$5:$B$773,Billing_Month,'Source - Billing Aug26'!$H$5:$H$773,"MONTHLY_MOORAGE"))</f>
        <v/>
      </c>
      <c r="O1128" s="28" t="str">
        <f aca="false">IF(M1128=0,"",SUMIFS('Source - Billing Aug26'!$L$5:$L$773,'Source - Billing Aug26'!$E$5:$E$773,A1128,'Source - Billing Aug26'!$B$5:$B$773,Billing_Month,'Source - Billing Aug26'!$H$5:$H$773,"MONTHLY_MOORAGE"))</f>
        <v/>
      </c>
      <c r="P1128" s="39" t="n">
        <f aca="false">IF(D1128&lt;&gt;"OCCUPIED","",SUMIFS('Source - Billing Aug26'!$M$5:$M$773,'Source - Billing Aug26'!$E$5:$E$773,A1128,'Source - Billing Aug26'!$B$5:$B$773,Billing_Month,'Source - Billing Aug26'!$H$5:$H$773,"MONTHLY_MOORAGE"))</f>
        <v>0</v>
      </c>
      <c r="Q1128" s="39" t="n">
        <f aca="false">IF(D1128&lt;&gt;"OCCUPIED","",P1128-L1128)</f>
        <v>-249.15</v>
      </c>
      <c r="R1128" s="26" t="str">
        <f aca="false">IF(D1128&lt;&gt;"OCCUPIED","OUT OF SCOPE",IF(M1128=0,"MISSING AUGUST BILL",IF(M1128&gt;1,"DUPLICATE BILL",IF(ABS(Q1128)&lt;0.01,"MATCH",IF(Q1128&gt;0,"OVERBILLED","UNDERBILLED")))))</f>
        <v>MISSING AUGUST BILL</v>
      </c>
      <c r="S1128" s="26" t="str">
        <f aca="false">IF(M1128=0,"",IFERROR(INDEX('Source - Billing Aug26'!$C$5:$C$773,MATCH(A1128,'Source - Billing Aug26'!$E$5:$E$773,0)),""))</f>
        <v/>
      </c>
    </row>
    <row r="1129" customFormat="false" ht="15" hidden="false" customHeight="true" outlineLevel="0" collapsed="false">
      <c r="A1129" s="26" t="str">
        <f aca="false">'Source - Inventory'!A1119</f>
        <v>SB-0701</v>
      </c>
      <c r="B1129" s="26" t="str">
        <f aca="false">'Source - Inventory'!B1119</f>
        <v>Salmonberry</v>
      </c>
      <c r="C1129" s="26" t="str">
        <f aca="false">'Source - Inventory'!G1119</f>
        <v>OPEN</v>
      </c>
      <c r="D1129" s="26" t="str">
        <f aca="false">'Source - Inventory'!J1119</f>
        <v>OCCUPIED</v>
      </c>
      <c r="E1129" s="26" t="str">
        <f aca="false">'Source - Inventory'!L1119</f>
        <v>WL-02761</v>
      </c>
      <c r="F1129" s="26" t="str">
        <f aca="false">'Source - Inventory'!M1119</f>
        <v>Timothy Coleman</v>
      </c>
      <c r="G1129" s="26" t="n">
        <f aca="false">'Source - Inventory'!E1119</f>
        <v>28</v>
      </c>
      <c r="H1129" s="28" t="n">
        <f aca="false">'Source - Inventory'!O1119</f>
        <v>37.3</v>
      </c>
      <c r="I1129" s="28" t="n">
        <f aca="false">IF(D1129="OCCUPIED",ROUNDUP(H1129,0),"")</f>
        <v>38</v>
      </c>
      <c r="J1129" s="28" t="n">
        <f aca="false">IF(D1129="OCCUPIED",MAX(G1129,I1129),"")</f>
        <v>38</v>
      </c>
      <c r="K1129" s="28" t="n">
        <f aca="false">IF(D1129&lt;&gt;"OCCUPIED","",IF(C1129="COVERED",Covered_Rate,Open_Rate))</f>
        <v>7.55</v>
      </c>
      <c r="L1129" s="39" t="n">
        <f aca="false">IF(D1129="OCCUPIED",J1129*K1129,"")</f>
        <v>286.9</v>
      </c>
      <c r="M1129" s="26" t="n">
        <f aca="false">IF(D1129&lt;&gt;"OCCUPIED","",COUNTIFS('Source - Billing Aug26'!$E$5:$E$773,A1129,'Source - Billing Aug26'!$B$5:$B$773,Billing_Month,'Source - Billing Aug26'!$H$5:$H$773,"MONTHLY_MOORAGE"))</f>
        <v>0</v>
      </c>
      <c r="N1129" s="28" t="str">
        <f aca="false">IF(M1129=0,"",SUMIFS('Source - Billing Aug26'!$I$5:$I$773,'Source - Billing Aug26'!$E$5:$E$773,A1129,'Source - Billing Aug26'!$B$5:$B$773,Billing_Month,'Source - Billing Aug26'!$H$5:$H$773,"MONTHLY_MOORAGE"))</f>
        <v/>
      </c>
      <c r="O1129" s="28" t="str">
        <f aca="false">IF(M1129=0,"",SUMIFS('Source - Billing Aug26'!$L$5:$L$773,'Source - Billing Aug26'!$E$5:$E$773,A1129,'Source - Billing Aug26'!$B$5:$B$773,Billing_Month,'Source - Billing Aug26'!$H$5:$H$773,"MONTHLY_MOORAGE"))</f>
        <v/>
      </c>
      <c r="P1129" s="39" t="n">
        <f aca="false">IF(D1129&lt;&gt;"OCCUPIED","",SUMIFS('Source - Billing Aug26'!$M$5:$M$773,'Source - Billing Aug26'!$E$5:$E$773,A1129,'Source - Billing Aug26'!$B$5:$B$773,Billing_Month,'Source - Billing Aug26'!$H$5:$H$773,"MONTHLY_MOORAGE"))</f>
        <v>0</v>
      </c>
      <c r="Q1129" s="39" t="n">
        <f aca="false">IF(D1129&lt;&gt;"OCCUPIED","",P1129-L1129)</f>
        <v>-286.9</v>
      </c>
      <c r="R1129" s="26" t="str">
        <f aca="false">IF(D1129&lt;&gt;"OCCUPIED","OUT OF SCOPE",IF(M1129=0,"MISSING AUGUST BILL",IF(M1129&gt;1,"DUPLICATE BILL",IF(ABS(Q1129)&lt;0.01,"MATCH",IF(Q1129&gt;0,"OVERBILLED","UNDERBILLED")))))</f>
        <v>MISSING AUGUST BILL</v>
      </c>
      <c r="S1129" s="26" t="str">
        <f aca="false">IF(M1129=0,"",IFERROR(INDEX('Source - Billing Aug26'!$C$5:$C$773,MATCH(A1129,'Source - Billing Aug26'!$E$5:$E$773,0)),""))</f>
        <v/>
      </c>
    </row>
    <row r="1130" customFormat="false" ht="15" hidden="false" customHeight="true" outlineLevel="0" collapsed="false">
      <c r="A1130" s="26" t="str">
        <f aca="false">'Source - Inventory'!A1120</f>
        <v>SB-0702</v>
      </c>
      <c r="B1130" s="26" t="str">
        <f aca="false">'Source - Inventory'!B1120</f>
        <v>Salmonberry</v>
      </c>
      <c r="C1130" s="26" t="str">
        <f aca="false">'Source - Inventory'!G1120</f>
        <v>OPEN</v>
      </c>
      <c r="D1130" s="26" t="str">
        <f aca="false">'Source - Inventory'!J1120</f>
        <v>OCCUPIED</v>
      </c>
      <c r="E1130" s="26" t="str">
        <f aca="false">'Source - Inventory'!L1120</f>
        <v>WL-03233</v>
      </c>
      <c r="F1130" s="26" t="str">
        <f aca="false">'Source - Inventory'!M1120</f>
        <v>Erin Williams</v>
      </c>
      <c r="G1130" s="26" t="n">
        <f aca="false">'Source - Inventory'!E1120</f>
        <v>50</v>
      </c>
      <c r="H1130" s="28" t="n">
        <f aca="false">'Source - Inventory'!O1120</f>
        <v>19.2</v>
      </c>
      <c r="I1130" s="28" t="n">
        <f aca="false">IF(D1130="OCCUPIED",ROUNDUP(H1130,0),"")</f>
        <v>20</v>
      </c>
      <c r="J1130" s="28" t="n">
        <f aca="false">IF(D1130="OCCUPIED",MAX(G1130,I1130),"")</f>
        <v>50</v>
      </c>
      <c r="K1130" s="28" t="n">
        <f aca="false">IF(D1130&lt;&gt;"OCCUPIED","",IF(C1130="COVERED",Covered_Rate,Open_Rate))</f>
        <v>7.55</v>
      </c>
      <c r="L1130" s="39" t="n">
        <f aca="false">IF(D1130="OCCUPIED",J1130*K1130,"")</f>
        <v>377.5</v>
      </c>
      <c r="M1130" s="26" t="n">
        <f aca="false">IF(D1130&lt;&gt;"OCCUPIED","",COUNTIFS('Source - Billing Aug26'!$E$5:$E$773,A1130,'Source - Billing Aug26'!$B$5:$B$773,Billing_Month,'Source - Billing Aug26'!$H$5:$H$773,"MONTHLY_MOORAGE"))</f>
        <v>0</v>
      </c>
      <c r="N1130" s="28" t="str">
        <f aca="false">IF(M1130=0,"",SUMIFS('Source - Billing Aug26'!$I$5:$I$773,'Source - Billing Aug26'!$E$5:$E$773,A1130,'Source - Billing Aug26'!$B$5:$B$773,Billing_Month,'Source - Billing Aug26'!$H$5:$H$773,"MONTHLY_MOORAGE"))</f>
        <v/>
      </c>
      <c r="O1130" s="28" t="str">
        <f aca="false">IF(M1130=0,"",SUMIFS('Source - Billing Aug26'!$L$5:$L$773,'Source - Billing Aug26'!$E$5:$E$773,A1130,'Source - Billing Aug26'!$B$5:$B$773,Billing_Month,'Source - Billing Aug26'!$H$5:$H$773,"MONTHLY_MOORAGE"))</f>
        <v/>
      </c>
      <c r="P1130" s="39" t="n">
        <f aca="false">IF(D1130&lt;&gt;"OCCUPIED","",SUMIFS('Source - Billing Aug26'!$M$5:$M$773,'Source - Billing Aug26'!$E$5:$E$773,A1130,'Source - Billing Aug26'!$B$5:$B$773,Billing_Month,'Source - Billing Aug26'!$H$5:$H$773,"MONTHLY_MOORAGE"))</f>
        <v>0</v>
      </c>
      <c r="Q1130" s="39" t="n">
        <f aca="false">IF(D1130&lt;&gt;"OCCUPIED","",P1130-L1130)</f>
        <v>-377.5</v>
      </c>
      <c r="R1130" s="26" t="str">
        <f aca="false">IF(D1130&lt;&gt;"OCCUPIED","OUT OF SCOPE",IF(M1130=0,"MISSING AUGUST BILL",IF(M1130&gt;1,"DUPLICATE BILL",IF(ABS(Q1130)&lt;0.01,"MATCH",IF(Q1130&gt;0,"OVERBILLED","UNDERBILLED")))))</f>
        <v>MISSING AUGUST BILL</v>
      </c>
      <c r="S1130" s="26" t="str">
        <f aca="false">IF(M1130=0,"",IFERROR(INDEX('Source - Billing Aug26'!$C$5:$C$773,MATCH(A1130,'Source - Billing Aug26'!$E$5:$E$773,0)),""))</f>
        <v/>
      </c>
    </row>
    <row r="1131" customFormat="false" ht="15" hidden="false" customHeight="true" outlineLevel="0" collapsed="false">
      <c r="A1131" s="26" t="str">
        <f aca="false">'Source - Inventory'!A1121</f>
        <v>SB-0703</v>
      </c>
      <c r="B1131" s="26" t="str">
        <f aca="false">'Source - Inventory'!B1121</f>
        <v>Salmonberry</v>
      </c>
      <c r="C1131" s="26" t="str">
        <f aca="false">'Source - Inventory'!G1121</f>
        <v>OPEN</v>
      </c>
      <c r="D1131" s="26" t="str">
        <f aca="false">'Source - Inventory'!J1121</f>
        <v>OCCUPIED</v>
      </c>
      <c r="E1131" s="26" t="str">
        <f aca="false">'Source - Inventory'!L1121</f>
        <v>WL-03044</v>
      </c>
      <c r="F1131" s="26" t="str">
        <f aca="false">'Source - Inventory'!M1121</f>
        <v>Iris Quan</v>
      </c>
      <c r="G1131" s="26" t="n">
        <f aca="false">'Source - Inventory'!E1121</f>
        <v>32</v>
      </c>
      <c r="H1131" s="28" t="n">
        <f aca="false">'Source - Inventory'!O1121</f>
        <v>23.6</v>
      </c>
      <c r="I1131" s="28" t="n">
        <f aca="false">IF(D1131="OCCUPIED",ROUNDUP(H1131,0),"")</f>
        <v>24</v>
      </c>
      <c r="J1131" s="28" t="n">
        <f aca="false">IF(D1131="OCCUPIED",MAX(G1131,I1131),"")</f>
        <v>32</v>
      </c>
      <c r="K1131" s="28" t="n">
        <f aca="false">IF(D1131&lt;&gt;"OCCUPIED","",IF(C1131="COVERED",Covered_Rate,Open_Rate))</f>
        <v>7.55</v>
      </c>
      <c r="L1131" s="39" t="n">
        <f aca="false">IF(D1131="OCCUPIED",J1131*K1131,"")</f>
        <v>241.6</v>
      </c>
      <c r="M1131" s="26" t="n">
        <f aca="false">IF(D1131&lt;&gt;"OCCUPIED","",COUNTIFS('Source - Billing Aug26'!$E$5:$E$773,A1131,'Source - Billing Aug26'!$B$5:$B$773,Billing_Month,'Source - Billing Aug26'!$H$5:$H$773,"MONTHLY_MOORAGE"))</f>
        <v>0</v>
      </c>
      <c r="N1131" s="28" t="str">
        <f aca="false">IF(M1131=0,"",SUMIFS('Source - Billing Aug26'!$I$5:$I$773,'Source - Billing Aug26'!$E$5:$E$773,A1131,'Source - Billing Aug26'!$B$5:$B$773,Billing_Month,'Source - Billing Aug26'!$H$5:$H$773,"MONTHLY_MOORAGE"))</f>
        <v/>
      </c>
      <c r="O1131" s="28" t="str">
        <f aca="false">IF(M1131=0,"",SUMIFS('Source - Billing Aug26'!$L$5:$L$773,'Source - Billing Aug26'!$E$5:$E$773,A1131,'Source - Billing Aug26'!$B$5:$B$773,Billing_Month,'Source - Billing Aug26'!$H$5:$H$773,"MONTHLY_MOORAGE"))</f>
        <v/>
      </c>
      <c r="P1131" s="39" t="n">
        <f aca="false">IF(D1131&lt;&gt;"OCCUPIED","",SUMIFS('Source - Billing Aug26'!$M$5:$M$773,'Source - Billing Aug26'!$E$5:$E$773,A1131,'Source - Billing Aug26'!$B$5:$B$773,Billing_Month,'Source - Billing Aug26'!$H$5:$H$773,"MONTHLY_MOORAGE"))</f>
        <v>0</v>
      </c>
      <c r="Q1131" s="39" t="n">
        <f aca="false">IF(D1131&lt;&gt;"OCCUPIED","",P1131-L1131)</f>
        <v>-241.6</v>
      </c>
      <c r="R1131" s="26" t="str">
        <f aca="false">IF(D1131&lt;&gt;"OCCUPIED","OUT OF SCOPE",IF(M1131=0,"MISSING AUGUST BILL",IF(M1131&gt;1,"DUPLICATE BILL",IF(ABS(Q1131)&lt;0.01,"MATCH",IF(Q1131&gt;0,"OVERBILLED","UNDERBILLED")))))</f>
        <v>MISSING AUGUST BILL</v>
      </c>
      <c r="S1131" s="26" t="str">
        <f aca="false">IF(M1131=0,"",IFERROR(INDEX('Source - Billing Aug26'!$C$5:$C$773,MATCH(A1131,'Source - Billing Aug26'!$E$5:$E$773,0)),""))</f>
        <v/>
      </c>
    </row>
    <row r="1132" customFormat="false" ht="15" hidden="false" customHeight="true" outlineLevel="0" collapsed="false">
      <c r="A1132" s="26" t="str">
        <f aca="false">'Source - Inventory'!A1122</f>
        <v>SB-0704</v>
      </c>
      <c r="B1132" s="26" t="str">
        <f aca="false">'Source - Inventory'!B1122</f>
        <v>Salmonberry</v>
      </c>
      <c r="C1132" s="26" t="str">
        <f aca="false">'Source - Inventory'!G1122</f>
        <v>OPEN</v>
      </c>
      <c r="D1132" s="26" t="str">
        <f aca="false">'Source - Inventory'!J1122</f>
        <v>OCCUPIED</v>
      </c>
      <c r="E1132" s="26" t="str">
        <f aca="false">'Source - Inventory'!L1122</f>
        <v>WL-02338</v>
      </c>
      <c r="F1132" s="26" t="str">
        <f aca="false">'Source - Inventory'!M1122</f>
        <v>Deborah Estrada</v>
      </c>
      <c r="G1132" s="26" t="n">
        <f aca="false">'Source - Inventory'!E1122</f>
        <v>70</v>
      </c>
      <c r="H1132" s="28" t="n">
        <f aca="false">'Source - Inventory'!O1122</f>
        <v>25.3</v>
      </c>
      <c r="I1132" s="28" t="n">
        <f aca="false">IF(D1132="OCCUPIED",ROUNDUP(H1132,0),"")</f>
        <v>26</v>
      </c>
      <c r="J1132" s="28" t="n">
        <f aca="false">IF(D1132="OCCUPIED",MAX(G1132,I1132),"")</f>
        <v>70</v>
      </c>
      <c r="K1132" s="28" t="n">
        <f aca="false">IF(D1132&lt;&gt;"OCCUPIED","",IF(C1132="COVERED",Covered_Rate,Open_Rate))</f>
        <v>7.55</v>
      </c>
      <c r="L1132" s="39" t="n">
        <f aca="false">IF(D1132="OCCUPIED",J1132*K1132,"")</f>
        <v>528.5</v>
      </c>
      <c r="M1132" s="26" t="n">
        <f aca="false">IF(D1132&lt;&gt;"OCCUPIED","",COUNTIFS('Source - Billing Aug26'!$E$5:$E$773,A1132,'Source - Billing Aug26'!$B$5:$B$773,Billing_Month,'Source - Billing Aug26'!$H$5:$H$773,"MONTHLY_MOORAGE"))</f>
        <v>0</v>
      </c>
      <c r="N1132" s="28" t="str">
        <f aca="false">IF(M1132=0,"",SUMIFS('Source - Billing Aug26'!$I$5:$I$773,'Source - Billing Aug26'!$E$5:$E$773,A1132,'Source - Billing Aug26'!$B$5:$B$773,Billing_Month,'Source - Billing Aug26'!$H$5:$H$773,"MONTHLY_MOORAGE"))</f>
        <v/>
      </c>
      <c r="O1132" s="28" t="str">
        <f aca="false">IF(M1132=0,"",SUMIFS('Source - Billing Aug26'!$L$5:$L$773,'Source - Billing Aug26'!$E$5:$E$773,A1132,'Source - Billing Aug26'!$B$5:$B$773,Billing_Month,'Source - Billing Aug26'!$H$5:$H$773,"MONTHLY_MOORAGE"))</f>
        <v/>
      </c>
      <c r="P1132" s="39" t="n">
        <f aca="false">IF(D1132&lt;&gt;"OCCUPIED","",SUMIFS('Source - Billing Aug26'!$M$5:$M$773,'Source - Billing Aug26'!$E$5:$E$773,A1132,'Source - Billing Aug26'!$B$5:$B$773,Billing_Month,'Source - Billing Aug26'!$H$5:$H$773,"MONTHLY_MOORAGE"))</f>
        <v>0</v>
      </c>
      <c r="Q1132" s="39" t="n">
        <f aca="false">IF(D1132&lt;&gt;"OCCUPIED","",P1132-L1132)</f>
        <v>-528.5</v>
      </c>
      <c r="R1132" s="26" t="str">
        <f aca="false">IF(D1132&lt;&gt;"OCCUPIED","OUT OF SCOPE",IF(M1132=0,"MISSING AUGUST BILL",IF(M1132&gt;1,"DUPLICATE BILL",IF(ABS(Q1132)&lt;0.01,"MATCH",IF(Q1132&gt;0,"OVERBILLED","UNDERBILLED")))))</f>
        <v>MISSING AUGUST BILL</v>
      </c>
      <c r="S1132" s="26" t="str">
        <f aca="false">IF(M1132=0,"",IFERROR(INDEX('Source - Billing Aug26'!$C$5:$C$773,MATCH(A1132,'Source - Billing Aug26'!$E$5:$E$773,0)),""))</f>
        <v/>
      </c>
    </row>
    <row r="1133" customFormat="false" ht="15" hidden="false" customHeight="true" outlineLevel="0" collapsed="false">
      <c r="A1133" s="26" t="str">
        <f aca="false">'Source - Inventory'!A1123</f>
        <v>SB-0705</v>
      </c>
      <c r="B1133" s="26" t="str">
        <f aca="false">'Source - Inventory'!B1123</f>
        <v>Salmonberry</v>
      </c>
      <c r="C1133" s="26" t="str">
        <f aca="false">'Source - Inventory'!G1123</f>
        <v>OPEN</v>
      </c>
      <c r="D1133" s="26" t="str">
        <f aca="false">'Source - Inventory'!J1123</f>
        <v>OCCUPIED</v>
      </c>
      <c r="E1133" s="26" t="str">
        <f aca="false">'Source - Inventory'!L1123</f>
        <v>WL-01922</v>
      </c>
      <c r="F1133" s="26" t="str">
        <f aca="false">'Source - Inventory'!M1123</f>
        <v>Jodi Holland</v>
      </c>
      <c r="G1133" s="26" t="n">
        <f aca="false">'Source - Inventory'!E1123</f>
        <v>28</v>
      </c>
      <c r="H1133" s="28" t="n">
        <f aca="false">'Source - Inventory'!O1123</f>
        <v>48.9</v>
      </c>
      <c r="I1133" s="28" t="n">
        <f aca="false">IF(D1133="OCCUPIED",ROUNDUP(H1133,0),"")</f>
        <v>49</v>
      </c>
      <c r="J1133" s="28" t="n">
        <f aca="false">IF(D1133="OCCUPIED",MAX(G1133,I1133),"")</f>
        <v>49</v>
      </c>
      <c r="K1133" s="28" t="n">
        <f aca="false">IF(D1133&lt;&gt;"OCCUPIED","",IF(C1133="COVERED",Covered_Rate,Open_Rate))</f>
        <v>7.55</v>
      </c>
      <c r="L1133" s="39" t="n">
        <f aca="false">IF(D1133="OCCUPIED",J1133*K1133,"")</f>
        <v>369.95</v>
      </c>
      <c r="M1133" s="26" t="n">
        <f aca="false">IF(D1133&lt;&gt;"OCCUPIED","",COUNTIFS('Source - Billing Aug26'!$E$5:$E$773,A1133,'Source - Billing Aug26'!$B$5:$B$773,Billing_Month,'Source - Billing Aug26'!$H$5:$H$773,"MONTHLY_MOORAGE"))</f>
        <v>0</v>
      </c>
      <c r="N1133" s="28" t="str">
        <f aca="false">IF(M1133=0,"",SUMIFS('Source - Billing Aug26'!$I$5:$I$773,'Source - Billing Aug26'!$E$5:$E$773,A1133,'Source - Billing Aug26'!$B$5:$B$773,Billing_Month,'Source - Billing Aug26'!$H$5:$H$773,"MONTHLY_MOORAGE"))</f>
        <v/>
      </c>
      <c r="O1133" s="28" t="str">
        <f aca="false">IF(M1133=0,"",SUMIFS('Source - Billing Aug26'!$L$5:$L$773,'Source - Billing Aug26'!$E$5:$E$773,A1133,'Source - Billing Aug26'!$B$5:$B$773,Billing_Month,'Source - Billing Aug26'!$H$5:$H$773,"MONTHLY_MOORAGE"))</f>
        <v/>
      </c>
      <c r="P1133" s="39" t="n">
        <f aca="false">IF(D1133&lt;&gt;"OCCUPIED","",SUMIFS('Source - Billing Aug26'!$M$5:$M$773,'Source - Billing Aug26'!$E$5:$E$773,A1133,'Source - Billing Aug26'!$B$5:$B$773,Billing_Month,'Source - Billing Aug26'!$H$5:$H$773,"MONTHLY_MOORAGE"))</f>
        <v>0</v>
      </c>
      <c r="Q1133" s="39" t="n">
        <f aca="false">IF(D1133&lt;&gt;"OCCUPIED","",P1133-L1133)</f>
        <v>-369.95</v>
      </c>
      <c r="R1133" s="26" t="str">
        <f aca="false">IF(D1133&lt;&gt;"OCCUPIED","OUT OF SCOPE",IF(M1133=0,"MISSING AUGUST BILL",IF(M1133&gt;1,"DUPLICATE BILL",IF(ABS(Q1133)&lt;0.01,"MATCH",IF(Q1133&gt;0,"OVERBILLED","UNDERBILLED")))))</f>
        <v>MISSING AUGUST BILL</v>
      </c>
      <c r="S1133" s="26" t="str">
        <f aca="false">IF(M1133=0,"",IFERROR(INDEX('Source - Billing Aug26'!$C$5:$C$773,MATCH(A1133,'Source - Billing Aug26'!$E$5:$E$773,0)),""))</f>
        <v/>
      </c>
    </row>
    <row r="1134" customFormat="false" ht="15" hidden="false" customHeight="true" outlineLevel="0" collapsed="false">
      <c r="A1134" s="26" t="str">
        <f aca="false">'Source - Inventory'!A1124</f>
        <v>SB-0706</v>
      </c>
      <c r="B1134" s="26" t="str">
        <f aca="false">'Source - Inventory'!B1124</f>
        <v>Salmonberry</v>
      </c>
      <c r="C1134" s="26" t="str">
        <f aca="false">'Source - Inventory'!G1124</f>
        <v>OPEN</v>
      </c>
      <c r="D1134" s="26" t="str">
        <f aca="false">'Source - Inventory'!J1124</f>
        <v>OCCUPIED</v>
      </c>
      <c r="E1134" s="26" t="str">
        <f aca="false">'Source - Inventory'!L1124</f>
        <v>WL-02346</v>
      </c>
      <c r="F1134" s="26" t="str">
        <f aca="false">'Source - Inventory'!M1124</f>
        <v>Tammy Thomas</v>
      </c>
      <c r="G1134" s="26" t="n">
        <f aca="false">'Source - Inventory'!E1124</f>
        <v>28</v>
      </c>
      <c r="H1134" s="28" t="n">
        <f aca="false">'Source - Inventory'!O1124</f>
        <v>44.5</v>
      </c>
      <c r="I1134" s="28" t="n">
        <f aca="false">IF(D1134="OCCUPIED",ROUNDUP(H1134,0),"")</f>
        <v>45</v>
      </c>
      <c r="J1134" s="28" t="n">
        <f aca="false">IF(D1134="OCCUPIED",MAX(G1134,I1134),"")</f>
        <v>45</v>
      </c>
      <c r="K1134" s="28" t="n">
        <f aca="false">IF(D1134&lt;&gt;"OCCUPIED","",IF(C1134="COVERED",Covered_Rate,Open_Rate))</f>
        <v>7.55</v>
      </c>
      <c r="L1134" s="39" t="n">
        <f aca="false">IF(D1134="OCCUPIED",J1134*K1134,"")</f>
        <v>339.75</v>
      </c>
      <c r="M1134" s="26" t="n">
        <f aca="false">IF(D1134&lt;&gt;"OCCUPIED","",COUNTIFS('Source - Billing Aug26'!$E$5:$E$773,A1134,'Source - Billing Aug26'!$B$5:$B$773,Billing_Month,'Source - Billing Aug26'!$H$5:$H$773,"MONTHLY_MOORAGE"))</f>
        <v>0</v>
      </c>
      <c r="N1134" s="28" t="str">
        <f aca="false">IF(M1134=0,"",SUMIFS('Source - Billing Aug26'!$I$5:$I$773,'Source - Billing Aug26'!$E$5:$E$773,A1134,'Source - Billing Aug26'!$B$5:$B$773,Billing_Month,'Source - Billing Aug26'!$H$5:$H$773,"MONTHLY_MOORAGE"))</f>
        <v/>
      </c>
      <c r="O1134" s="28" t="str">
        <f aca="false">IF(M1134=0,"",SUMIFS('Source - Billing Aug26'!$L$5:$L$773,'Source - Billing Aug26'!$E$5:$E$773,A1134,'Source - Billing Aug26'!$B$5:$B$773,Billing_Month,'Source - Billing Aug26'!$H$5:$H$773,"MONTHLY_MOORAGE"))</f>
        <v/>
      </c>
      <c r="P1134" s="39" t="n">
        <f aca="false">IF(D1134&lt;&gt;"OCCUPIED","",SUMIFS('Source - Billing Aug26'!$M$5:$M$773,'Source - Billing Aug26'!$E$5:$E$773,A1134,'Source - Billing Aug26'!$B$5:$B$773,Billing_Month,'Source - Billing Aug26'!$H$5:$H$773,"MONTHLY_MOORAGE"))</f>
        <v>0</v>
      </c>
      <c r="Q1134" s="39" t="n">
        <f aca="false">IF(D1134&lt;&gt;"OCCUPIED","",P1134-L1134)</f>
        <v>-339.75</v>
      </c>
      <c r="R1134" s="26" t="str">
        <f aca="false">IF(D1134&lt;&gt;"OCCUPIED","OUT OF SCOPE",IF(M1134=0,"MISSING AUGUST BILL",IF(M1134&gt;1,"DUPLICATE BILL",IF(ABS(Q1134)&lt;0.01,"MATCH",IF(Q1134&gt;0,"OVERBILLED","UNDERBILLED")))))</f>
        <v>MISSING AUGUST BILL</v>
      </c>
      <c r="S1134" s="26" t="str">
        <f aca="false">IF(M1134=0,"",IFERROR(INDEX('Source - Billing Aug26'!$C$5:$C$773,MATCH(A1134,'Source - Billing Aug26'!$E$5:$E$773,0)),""))</f>
        <v/>
      </c>
    </row>
    <row r="1135" customFormat="false" ht="15" hidden="false" customHeight="true" outlineLevel="0" collapsed="false">
      <c r="A1135" s="26" t="str">
        <f aca="false">'Source - Inventory'!A1125</f>
        <v>SB-0707</v>
      </c>
      <c r="B1135" s="26" t="str">
        <f aca="false">'Source - Inventory'!B1125</f>
        <v>Salmonberry</v>
      </c>
      <c r="C1135" s="26" t="str">
        <f aca="false">'Source - Inventory'!G1125</f>
        <v>OPEN</v>
      </c>
      <c r="D1135" s="26" t="str">
        <f aca="false">'Source - Inventory'!J1125</f>
        <v>OCCUPIED</v>
      </c>
      <c r="E1135" s="26" t="str">
        <f aca="false">'Source - Inventory'!L1125</f>
        <v>WL-01946</v>
      </c>
      <c r="F1135" s="26" t="str">
        <f aca="false">'Source - Inventory'!M1125</f>
        <v>David Sweeney</v>
      </c>
      <c r="G1135" s="26" t="n">
        <f aca="false">'Source - Inventory'!E1125</f>
        <v>45</v>
      </c>
      <c r="H1135" s="28" t="n">
        <f aca="false">'Source - Inventory'!O1125</f>
        <v>38.7</v>
      </c>
      <c r="I1135" s="28" t="n">
        <f aca="false">IF(D1135="OCCUPIED",ROUNDUP(H1135,0),"")</f>
        <v>39</v>
      </c>
      <c r="J1135" s="28" t="n">
        <f aca="false">IF(D1135="OCCUPIED",MAX(G1135,I1135),"")</f>
        <v>45</v>
      </c>
      <c r="K1135" s="28" t="n">
        <f aca="false">IF(D1135&lt;&gt;"OCCUPIED","",IF(C1135="COVERED",Covered_Rate,Open_Rate))</f>
        <v>7.55</v>
      </c>
      <c r="L1135" s="39" t="n">
        <f aca="false">IF(D1135="OCCUPIED",J1135*K1135,"")</f>
        <v>339.75</v>
      </c>
      <c r="M1135" s="26" t="n">
        <f aca="false">IF(D1135&lt;&gt;"OCCUPIED","",COUNTIFS('Source - Billing Aug26'!$E$5:$E$773,A1135,'Source - Billing Aug26'!$B$5:$B$773,Billing_Month,'Source - Billing Aug26'!$H$5:$H$773,"MONTHLY_MOORAGE"))</f>
        <v>0</v>
      </c>
      <c r="N1135" s="28" t="str">
        <f aca="false">IF(M1135=0,"",SUMIFS('Source - Billing Aug26'!$I$5:$I$773,'Source - Billing Aug26'!$E$5:$E$773,A1135,'Source - Billing Aug26'!$B$5:$B$773,Billing_Month,'Source - Billing Aug26'!$H$5:$H$773,"MONTHLY_MOORAGE"))</f>
        <v/>
      </c>
      <c r="O1135" s="28" t="str">
        <f aca="false">IF(M1135=0,"",SUMIFS('Source - Billing Aug26'!$L$5:$L$773,'Source - Billing Aug26'!$E$5:$E$773,A1135,'Source - Billing Aug26'!$B$5:$B$773,Billing_Month,'Source - Billing Aug26'!$H$5:$H$773,"MONTHLY_MOORAGE"))</f>
        <v/>
      </c>
      <c r="P1135" s="39" t="n">
        <f aca="false">IF(D1135&lt;&gt;"OCCUPIED","",SUMIFS('Source - Billing Aug26'!$M$5:$M$773,'Source - Billing Aug26'!$E$5:$E$773,A1135,'Source - Billing Aug26'!$B$5:$B$773,Billing_Month,'Source - Billing Aug26'!$H$5:$H$773,"MONTHLY_MOORAGE"))</f>
        <v>0</v>
      </c>
      <c r="Q1135" s="39" t="n">
        <f aca="false">IF(D1135&lt;&gt;"OCCUPIED","",P1135-L1135)</f>
        <v>-339.75</v>
      </c>
      <c r="R1135" s="26" t="str">
        <f aca="false">IF(D1135&lt;&gt;"OCCUPIED","OUT OF SCOPE",IF(M1135=0,"MISSING AUGUST BILL",IF(M1135&gt;1,"DUPLICATE BILL",IF(ABS(Q1135)&lt;0.01,"MATCH",IF(Q1135&gt;0,"OVERBILLED","UNDERBILLED")))))</f>
        <v>MISSING AUGUST BILL</v>
      </c>
      <c r="S1135" s="26" t="str">
        <f aca="false">IF(M1135=0,"",IFERROR(INDEX('Source - Billing Aug26'!$C$5:$C$773,MATCH(A1135,'Source - Billing Aug26'!$E$5:$E$773,0)),""))</f>
        <v/>
      </c>
    </row>
    <row r="1136" customFormat="false" ht="15" hidden="false" customHeight="true" outlineLevel="0" collapsed="false">
      <c r="A1136" s="26" t="str">
        <f aca="false">'Source - Inventory'!A1126</f>
        <v>SB-0708</v>
      </c>
      <c r="B1136" s="26" t="str">
        <f aca="false">'Source - Inventory'!B1126</f>
        <v>Salmonberry</v>
      </c>
      <c r="C1136" s="26" t="str">
        <f aca="false">'Source - Inventory'!G1126</f>
        <v>OPEN</v>
      </c>
      <c r="D1136" s="26" t="str">
        <f aca="false">'Source - Inventory'!J1126</f>
        <v>OCCUPIED</v>
      </c>
      <c r="E1136" s="26" t="str">
        <f aca="false">'Source - Inventory'!L1126</f>
        <v>WL-02065</v>
      </c>
      <c r="F1136" s="26" t="str">
        <f aca="false">'Source - Inventory'!M1126</f>
        <v>Christopher Torres</v>
      </c>
      <c r="G1136" s="26" t="n">
        <f aca="false">'Source - Inventory'!E1126</f>
        <v>24</v>
      </c>
      <c r="H1136" s="28" t="n">
        <f aca="false">'Source - Inventory'!O1126</f>
        <v>25.7</v>
      </c>
      <c r="I1136" s="28" t="n">
        <f aca="false">IF(D1136="OCCUPIED",ROUNDUP(H1136,0),"")</f>
        <v>26</v>
      </c>
      <c r="J1136" s="28" t="n">
        <f aca="false">IF(D1136="OCCUPIED",MAX(G1136,I1136),"")</f>
        <v>26</v>
      </c>
      <c r="K1136" s="28" t="n">
        <f aca="false">IF(D1136&lt;&gt;"OCCUPIED","",IF(C1136="COVERED",Covered_Rate,Open_Rate))</f>
        <v>7.55</v>
      </c>
      <c r="L1136" s="39" t="n">
        <f aca="false">IF(D1136="OCCUPIED",J1136*K1136,"")</f>
        <v>196.3</v>
      </c>
      <c r="M1136" s="26" t="n">
        <f aca="false">IF(D1136&lt;&gt;"OCCUPIED","",COUNTIFS('Source - Billing Aug26'!$E$5:$E$773,A1136,'Source - Billing Aug26'!$B$5:$B$773,Billing_Month,'Source - Billing Aug26'!$H$5:$H$773,"MONTHLY_MOORAGE"))</f>
        <v>0</v>
      </c>
      <c r="N1136" s="28" t="str">
        <f aca="false">IF(M1136=0,"",SUMIFS('Source - Billing Aug26'!$I$5:$I$773,'Source - Billing Aug26'!$E$5:$E$773,A1136,'Source - Billing Aug26'!$B$5:$B$773,Billing_Month,'Source - Billing Aug26'!$H$5:$H$773,"MONTHLY_MOORAGE"))</f>
        <v/>
      </c>
      <c r="O1136" s="28" t="str">
        <f aca="false">IF(M1136=0,"",SUMIFS('Source - Billing Aug26'!$L$5:$L$773,'Source - Billing Aug26'!$E$5:$E$773,A1136,'Source - Billing Aug26'!$B$5:$B$773,Billing_Month,'Source - Billing Aug26'!$H$5:$H$773,"MONTHLY_MOORAGE"))</f>
        <v/>
      </c>
      <c r="P1136" s="39" t="n">
        <f aca="false">IF(D1136&lt;&gt;"OCCUPIED","",SUMIFS('Source - Billing Aug26'!$M$5:$M$773,'Source - Billing Aug26'!$E$5:$E$773,A1136,'Source - Billing Aug26'!$B$5:$B$773,Billing_Month,'Source - Billing Aug26'!$H$5:$H$773,"MONTHLY_MOORAGE"))</f>
        <v>0</v>
      </c>
      <c r="Q1136" s="39" t="n">
        <f aca="false">IF(D1136&lt;&gt;"OCCUPIED","",P1136-L1136)</f>
        <v>-196.3</v>
      </c>
      <c r="R1136" s="26" t="str">
        <f aca="false">IF(D1136&lt;&gt;"OCCUPIED","OUT OF SCOPE",IF(M1136=0,"MISSING AUGUST BILL",IF(M1136&gt;1,"DUPLICATE BILL",IF(ABS(Q1136)&lt;0.01,"MATCH",IF(Q1136&gt;0,"OVERBILLED","UNDERBILLED")))))</f>
        <v>MISSING AUGUST BILL</v>
      </c>
      <c r="S1136" s="26" t="str">
        <f aca="false">IF(M1136=0,"",IFERROR(INDEX('Source - Billing Aug26'!$C$5:$C$773,MATCH(A1136,'Source - Billing Aug26'!$E$5:$E$773,0)),""))</f>
        <v/>
      </c>
    </row>
    <row r="1137" customFormat="false" ht="15" hidden="false" customHeight="true" outlineLevel="0" collapsed="false">
      <c r="A1137" s="26" t="str">
        <f aca="false">'Source - Inventory'!A1127</f>
        <v>SB-0709</v>
      </c>
      <c r="B1137" s="26" t="str">
        <f aca="false">'Source - Inventory'!B1127</f>
        <v>Salmonberry</v>
      </c>
      <c r="C1137" s="26" t="str">
        <f aca="false">'Source - Inventory'!G1127</f>
        <v>OPEN</v>
      </c>
      <c r="D1137" s="26" t="str">
        <f aca="false">'Source - Inventory'!J1127</f>
        <v>OCCUPIED</v>
      </c>
      <c r="E1137" s="26" t="str">
        <f aca="false">'Source - Inventory'!L1127</f>
        <v>WL-03577</v>
      </c>
      <c r="F1137" s="26" t="str">
        <f aca="false">'Source - Inventory'!M1127</f>
        <v>Charles Bell</v>
      </c>
      <c r="G1137" s="26" t="n">
        <f aca="false">'Source - Inventory'!E1127</f>
        <v>28</v>
      </c>
      <c r="H1137" s="28" t="n">
        <f aca="false">'Source - Inventory'!O1127</f>
        <v>27.1</v>
      </c>
      <c r="I1137" s="28" t="n">
        <f aca="false">IF(D1137="OCCUPIED",ROUNDUP(H1137,0),"")</f>
        <v>28</v>
      </c>
      <c r="J1137" s="28" t="n">
        <f aca="false">IF(D1137="OCCUPIED",MAX(G1137,I1137),"")</f>
        <v>28</v>
      </c>
      <c r="K1137" s="28" t="n">
        <f aca="false">IF(D1137&lt;&gt;"OCCUPIED","",IF(C1137="COVERED",Covered_Rate,Open_Rate))</f>
        <v>7.55</v>
      </c>
      <c r="L1137" s="39" t="n">
        <f aca="false">IF(D1137="OCCUPIED",J1137*K1137,"")</f>
        <v>211.4</v>
      </c>
      <c r="M1137" s="26" t="n">
        <f aca="false">IF(D1137&lt;&gt;"OCCUPIED","",COUNTIFS('Source - Billing Aug26'!$E$5:$E$773,A1137,'Source - Billing Aug26'!$B$5:$B$773,Billing_Month,'Source - Billing Aug26'!$H$5:$H$773,"MONTHLY_MOORAGE"))</f>
        <v>0</v>
      </c>
      <c r="N1137" s="28" t="str">
        <f aca="false">IF(M1137=0,"",SUMIFS('Source - Billing Aug26'!$I$5:$I$773,'Source - Billing Aug26'!$E$5:$E$773,A1137,'Source - Billing Aug26'!$B$5:$B$773,Billing_Month,'Source - Billing Aug26'!$H$5:$H$773,"MONTHLY_MOORAGE"))</f>
        <v/>
      </c>
      <c r="O1137" s="28" t="str">
        <f aca="false">IF(M1137=0,"",SUMIFS('Source - Billing Aug26'!$L$5:$L$773,'Source - Billing Aug26'!$E$5:$E$773,A1137,'Source - Billing Aug26'!$B$5:$B$773,Billing_Month,'Source - Billing Aug26'!$H$5:$H$773,"MONTHLY_MOORAGE"))</f>
        <v/>
      </c>
      <c r="P1137" s="39" t="n">
        <f aca="false">IF(D1137&lt;&gt;"OCCUPIED","",SUMIFS('Source - Billing Aug26'!$M$5:$M$773,'Source - Billing Aug26'!$E$5:$E$773,A1137,'Source - Billing Aug26'!$B$5:$B$773,Billing_Month,'Source - Billing Aug26'!$H$5:$H$773,"MONTHLY_MOORAGE"))</f>
        <v>0</v>
      </c>
      <c r="Q1137" s="39" t="n">
        <f aca="false">IF(D1137&lt;&gt;"OCCUPIED","",P1137-L1137)</f>
        <v>-211.4</v>
      </c>
      <c r="R1137" s="26" t="str">
        <f aca="false">IF(D1137&lt;&gt;"OCCUPIED","OUT OF SCOPE",IF(M1137=0,"MISSING AUGUST BILL",IF(M1137&gt;1,"DUPLICATE BILL",IF(ABS(Q1137)&lt;0.01,"MATCH",IF(Q1137&gt;0,"OVERBILLED","UNDERBILLED")))))</f>
        <v>MISSING AUGUST BILL</v>
      </c>
      <c r="S1137" s="26" t="str">
        <f aca="false">IF(M1137=0,"",IFERROR(INDEX('Source - Billing Aug26'!$C$5:$C$773,MATCH(A1137,'Source - Billing Aug26'!$E$5:$E$773,0)),""))</f>
        <v/>
      </c>
    </row>
    <row r="1138" customFormat="false" ht="15" hidden="false" customHeight="true" outlineLevel="0" collapsed="false">
      <c r="A1138" s="26" t="str">
        <f aca="false">'Source - Inventory'!A1128</f>
        <v>SB-0710</v>
      </c>
      <c r="B1138" s="26" t="str">
        <f aca="false">'Source - Inventory'!B1128</f>
        <v>Salmonberry</v>
      </c>
      <c r="C1138" s="26" t="str">
        <f aca="false">'Source - Inventory'!G1128</f>
        <v>OPEN</v>
      </c>
      <c r="D1138" s="26" t="str">
        <f aca="false">'Source - Inventory'!J1128</f>
        <v>OCCUPIED</v>
      </c>
      <c r="E1138" s="26" t="str">
        <f aca="false">'Source - Inventory'!L1128</f>
        <v>WL-01525</v>
      </c>
      <c r="F1138" s="26" t="str">
        <f aca="false">'Source - Inventory'!M1128</f>
        <v>Holly Myers</v>
      </c>
      <c r="G1138" s="26" t="n">
        <f aca="false">'Source - Inventory'!E1128</f>
        <v>50</v>
      </c>
      <c r="H1138" s="28" t="n">
        <f aca="false">'Source - Inventory'!O1128</f>
        <v>36.7</v>
      </c>
      <c r="I1138" s="28" t="n">
        <f aca="false">IF(D1138="OCCUPIED",ROUNDUP(H1138,0),"")</f>
        <v>37</v>
      </c>
      <c r="J1138" s="28" t="n">
        <f aca="false">IF(D1138="OCCUPIED",MAX(G1138,I1138),"")</f>
        <v>50</v>
      </c>
      <c r="K1138" s="28" t="n">
        <f aca="false">IF(D1138&lt;&gt;"OCCUPIED","",IF(C1138="COVERED",Covered_Rate,Open_Rate))</f>
        <v>7.55</v>
      </c>
      <c r="L1138" s="39" t="n">
        <f aca="false">IF(D1138="OCCUPIED",J1138*K1138,"")</f>
        <v>377.5</v>
      </c>
      <c r="M1138" s="26" t="n">
        <f aca="false">IF(D1138&lt;&gt;"OCCUPIED","",COUNTIFS('Source - Billing Aug26'!$E$5:$E$773,A1138,'Source - Billing Aug26'!$B$5:$B$773,Billing_Month,'Source - Billing Aug26'!$H$5:$H$773,"MONTHLY_MOORAGE"))</f>
        <v>0</v>
      </c>
      <c r="N1138" s="28" t="str">
        <f aca="false">IF(M1138=0,"",SUMIFS('Source - Billing Aug26'!$I$5:$I$773,'Source - Billing Aug26'!$E$5:$E$773,A1138,'Source - Billing Aug26'!$B$5:$B$773,Billing_Month,'Source - Billing Aug26'!$H$5:$H$773,"MONTHLY_MOORAGE"))</f>
        <v/>
      </c>
      <c r="O1138" s="28" t="str">
        <f aca="false">IF(M1138=0,"",SUMIFS('Source - Billing Aug26'!$L$5:$L$773,'Source - Billing Aug26'!$E$5:$E$773,A1138,'Source - Billing Aug26'!$B$5:$B$773,Billing_Month,'Source - Billing Aug26'!$H$5:$H$773,"MONTHLY_MOORAGE"))</f>
        <v/>
      </c>
      <c r="P1138" s="39" t="n">
        <f aca="false">IF(D1138&lt;&gt;"OCCUPIED","",SUMIFS('Source - Billing Aug26'!$M$5:$M$773,'Source - Billing Aug26'!$E$5:$E$773,A1138,'Source - Billing Aug26'!$B$5:$B$773,Billing_Month,'Source - Billing Aug26'!$H$5:$H$773,"MONTHLY_MOORAGE"))</f>
        <v>0</v>
      </c>
      <c r="Q1138" s="39" t="n">
        <f aca="false">IF(D1138&lt;&gt;"OCCUPIED","",P1138-L1138)</f>
        <v>-377.5</v>
      </c>
      <c r="R1138" s="26" t="str">
        <f aca="false">IF(D1138&lt;&gt;"OCCUPIED","OUT OF SCOPE",IF(M1138=0,"MISSING AUGUST BILL",IF(M1138&gt;1,"DUPLICATE BILL",IF(ABS(Q1138)&lt;0.01,"MATCH",IF(Q1138&gt;0,"OVERBILLED","UNDERBILLED")))))</f>
        <v>MISSING AUGUST BILL</v>
      </c>
      <c r="S1138" s="26" t="str">
        <f aca="false">IF(M1138=0,"",IFERROR(INDEX('Source - Billing Aug26'!$C$5:$C$773,MATCH(A1138,'Source - Billing Aug26'!$E$5:$E$773,0)),""))</f>
        <v/>
      </c>
    </row>
    <row r="1139" customFormat="false" ht="15" hidden="false" customHeight="true" outlineLevel="0" collapsed="false">
      <c r="A1139" s="26" t="str">
        <f aca="false">'Source - Inventory'!A1129</f>
        <v>SB-0711</v>
      </c>
      <c r="B1139" s="26" t="str">
        <f aca="false">'Source - Inventory'!B1129</f>
        <v>Salmonberry</v>
      </c>
      <c r="C1139" s="26" t="str">
        <f aca="false">'Source - Inventory'!G1129</f>
        <v>OPEN</v>
      </c>
      <c r="D1139" s="26" t="str">
        <f aca="false">'Source - Inventory'!J1129</f>
        <v>OCCUPIED</v>
      </c>
      <c r="E1139" s="26" t="str">
        <f aca="false">'Source - Inventory'!L1129</f>
        <v>WL-03861</v>
      </c>
      <c r="F1139" s="26" t="str">
        <f aca="false">'Source - Inventory'!M1129</f>
        <v>Joseph Koch</v>
      </c>
      <c r="G1139" s="26" t="n">
        <f aca="false">'Source - Inventory'!E1129</f>
        <v>24</v>
      </c>
      <c r="H1139" s="28" t="n">
        <f aca="false">'Source - Inventory'!O1129</f>
        <v>49.2</v>
      </c>
      <c r="I1139" s="28" t="n">
        <f aca="false">IF(D1139="OCCUPIED",ROUNDUP(H1139,0),"")</f>
        <v>50</v>
      </c>
      <c r="J1139" s="28" t="n">
        <f aca="false">IF(D1139="OCCUPIED",MAX(G1139,I1139),"")</f>
        <v>50</v>
      </c>
      <c r="K1139" s="28" t="n">
        <f aca="false">IF(D1139&lt;&gt;"OCCUPIED","",IF(C1139="COVERED",Covered_Rate,Open_Rate))</f>
        <v>7.55</v>
      </c>
      <c r="L1139" s="39" t="n">
        <f aca="false">IF(D1139="OCCUPIED",J1139*K1139,"")</f>
        <v>377.5</v>
      </c>
      <c r="M1139" s="26" t="n">
        <f aca="false">IF(D1139&lt;&gt;"OCCUPIED","",COUNTIFS('Source - Billing Aug26'!$E$5:$E$773,A1139,'Source - Billing Aug26'!$B$5:$B$773,Billing_Month,'Source - Billing Aug26'!$H$5:$H$773,"MONTHLY_MOORAGE"))</f>
        <v>0</v>
      </c>
      <c r="N1139" s="28" t="str">
        <f aca="false">IF(M1139=0,"",SUMIFS('Source - Billing Aug26'!$I$5:$I$773,'Source - Billing Aug26'!$E$5:$E$773,A1139,'Source - Billing Aug26'!$B$5:$B$773,Billing_Month,'Source - Billing Aug26'!$H$5:$H$773,"MONTHLY_MOORAGE"))</f>
        <v/>
      </c>
      <c r="O1139" s="28" t="str">
        <f aca="false">IF(M1139=0,"",SUMIFS('Source - Billing Aug26'!$L$5:$L$773,'Source - Billing Aug26'!$E$5:$E$773,A1139,'Source - Billing Aug26'!$B$5:$B$773,Billing_Month,'Source - Billing Aug26'!$H$5:$H$773,"MONTHLY_MOORAGE"))</f>
        <v/>
      </c>
      <c r="P1139" s="39" t="n">
        <f aca="false">IF(D1139&lt;&gt;"OCCUPIED","",SUMIFS('Source - Billing Aug26'!$M$5:$M$773,'Source - Billing Aug26'!$E$5:$E$773,A1139,'Source - Billing Aug26'!$B$5:$B$773,Billing_Month,'Source - Billing Aug26'!$H$5:$H$773,"MONTHLY_MOORAGE"))</f>
        <v>0</v>
      </c>
      <c r="Q1139" s="39" t="n">
        <f aca="false">IF(D1139&lt;&gt;"OCCUPIED","",P1139-L1139)</f>
        <v>-377.5</v>
      </c>
      <c r="R1139" s="26" t="str">
        <f aca="false">IF(D1139&lt;&gt;"OCCUPIED","OUT OF SCOPE",IF(M1139=0,"MISSING AUGUST BILL",IF(M1139&gt;1,"DUPLICATE BILL",IF(ABS(Q1139)&lt;0.01,"MATCH",IF(Q1139&gt;0,"OVERBILLED","UNDERBILLED")))))</f>
        <v>MISSING AUGUST BILL</v>
      </c>
      <c r="S1139" s="26" t="str">
        <f aca="false">IF(M1139=0,"",IFERROR(INDEX('Source - Billing Aug26'!$C$5:$C$773,MATCH(A1139,'Source - Billing Aug26'!$E$5:$E$773,0)),""))</f>
        <v/>
      </c>
    </row>
    <row r="1140" customFormat="false" ht="15" hidden="false" customHeight="true" outlineLevel="0" collapsed="false">
      <c r="A1140" s="26" t="str">
        <f aca="false">'Source - Inventory'!A1130</f>
        <v>SB-0712</v>
      </c>
      <c r="B1140" s="26" t="str">
        <f aca="false">'Source - Inventory'!B1130</f>
        <v>Salmonberry</v>
      </c>
      <c r="C1140" s="26" t="str">
        <f aca="false">'Source - Inventory'!G1130</f>
        <v>OPEN</v>
      </c>
      <c r="D1140" s="26" t="str">
        <f aca="false">'Source - Inventory'!J1130</f>
        <v>OCCUPIED</v>
      </c>
      <c r="E1140" s="26" t="str">
        <f aca="false">'Source - Inventory'!L1130</f>
        <v>WL-03248</v>
      </c>
      <c r="F1140" s="26" t="str">
        <f aca="false">'Source - Inventory'!M1130</f>
        <v>Theresa Grant</v>
      </c>
      <c r="G1140" s="26" t="n">
        <f aca="false">'Source - Inventory'!E1130</f>
        <v>70</v>
      </c>
      <c r="H1140" s="28" t="n">
        <f aca="false">'Source - Inventory'!O1130</f>
        <v>20.5</v>
      </c>
      <c r="I1140" s="28" t="n">
        <f aca="false">IF(D1140="OCCUPIED",ROUNDUP(H1140,0),"")</f>
        <v>21</v>
      </c>
      <c r="J1140" s="28" t="n">
        <f aca="false">IF(D1140="OCCUPIED",MAX(G1140,I1140),"")</f>
        <v>70</v>
      </c>
      <c r="K1140" s="28" t="n">
        <f aca="false">IF(D1140&lt;&gt;"OCCUPIED","",IF(C1140="COVERED",Covered_Rate,Open_Rate))</f>
        <v>7.55</v>
      </c>
      <c r="L1140" s="39" t="n">
        <f aca="false">IF(D1140="OCCUPIED",J1140*K1140,"")</f>
        <v>528.5</v>
      </c>
      <c r="M1140" s="26" t="n">
        <f aca="false">IF(D1140&lt;&gt;"OCCUPIED","",COUNTIFS('Source - Billing Aug26'!$E$5:$E$773,A1140,'Source - Billing Aug26'!$B$5:$B$773,Billing_Month,'Source - Billing Aug26'!$H$5:$H$773,"MONTHLY_MOORAGE"))</f>
        <v>0</v>
      </c>
      <c r="N1140" s="28" t="str">
        <f aca="false">IF(M1140=0,"",SUMIFS('Source - Billing Aug26'!$I$5:$I$773,'Source - Billing Aug26'!$E$5:$E$773,A1140,'Source - Billing Aug26'!$B$5:$B$773,Billing_Month,'Source - Billing Aug26'!$H$5:$H$773,"MONTHLY_MOORAGE"))</f>
        <v/>
      </c>
      <c r="O1140" s="28" t="str">
        <f aca="false">IF(M1140=0,"",SUMIFS('Source - Billing Aug26'!$L$5:$L$773,'Source - Billing Aug26'!$E$5:$E$773,A1140,'Source - Billing Aug26'!$B$5:$B$773,Billing_Month,'Source - Billing Aug26'!$H$5:$H$773,"MONTHLY_MOORAGE"))</f>
        <v/>
      </c>
      <c r="P1140" s="39" t="n">
        <f aca="false">IF(D1140&lt;&gt;"OCCUPIED","",SUMIFS('Source - Billing Aug26'!$M$5:$M$773,'Source - Billing Aug26'!$E$5:$E$773,A1140,'Source - Billing Aug26'!$B$5:$B$773,Billing_Month,'Source - Billing Aug26'!$H$5:$H$773,"MONTHLY_MOORAGE"))</f>
        <v>0</v>
      </c>
      <c r="Q1140" s="39" t="n">
        <f aca="false">IF(D1140&lt;&gt;"OCCUPIED","",P1140-L1140)</f>
        <v>-528.5</v>
      </c>
      <c r="R1140" s="26" t="str">
        <f aca="false">IF(D1140&lt;&gt;"OCCUPIED","OUT OF SCOPE",IF(M1140=0,"MISSING AUGUST BILL",IF(M1140&gt;1,"DUPLICATE BILL",IF(ABS(Q1140)&lt;0.01,"MATCH",IF(Q1140&gt;0,"OVERBILLED","UNDERBILLED")))))</f>
        <v>MISSING AUGUST BILL</v>
      </c>
      <c r="S1140" s="26" t="str">
        <f aca="false">IF(M1140=0,"",IFERROR(INDEX('Source - Billing Aug26'!$C$5:$C$773,MATCH(A1140,'Source - Billing Aug26'!$E$5:$E$773,0)),""))</f>
        <v/>
      </c>
    </row>
    <row r="1141" customFormat="false" ht="15" hidden="false" customHeight="true" outlineLevel="0" collapsed="false">
      <c r="A1141" s="26" t="str">
        <f aca="false">'Source - Inventory'!A1131</f>
        <v>SB-0713</v>
      </c>
      <c r="B1141" s="26" t="str">
        <f aca="false">'Source - Inventory'!B1131</f>
        <v>Salmonberry</v>
      </c>
      <c r="C1141" s="26" t="str">
        <f aca="false">'Source - Inventory'!G1131</f>
        <v>OPEN</v>
      </c>
      <c r="D1141" s="26" t="str">
        <f aca="false">'Source - Inventory'!J1131</f>
        <v>OCCUPIED</v>
      </c>
      <c r="E1141" s="26" t="str">
        <f aca="false">'Source - Inventory'!L1131</f>
        <v>WL-03510</v>
      </c>
      <c r="F1141" s="26" t="str">
        <f aca="false">'Source - Inventory'!M1131</f>
        <v>Kimberly Pearson</v>
      </c>
      <c r="G1141" s="26" t="n">
        <f aca="false">'Source - Inventory'!E1131</f>
        <v>60</v>
      </c>
      <c r="H1141" s="28" t="n">
        <f aca="false">'Source - Inventory'!O1131</f>
        <v>42</v>
      </c>
      <c r="I1141" s="28" t="n">
        <f aca="false">IF(D1141="OCCUPIED",ROUNDUP(H1141,0),"")</f>
        <v>42</v>
      </c>
      <c r="J1141" s="28" t="n">
        <f aca="false">IF(D1141="OCCUPIED",MAX(G1141,I1141),"")</f>
        <v>60</v>
      </c>
      <c r="K1141" s="28" t="n">
        <f aca="false">IF(D1141&lt;&gt;"OCCUPIED","",IF(C1141="COVERED",Covered_Rate,Open_Rate))</f>
        <v>7.55</v>
      </c>
      <c r="L1141" s="39" t="n">
        <f aca="false">IF(D1141="OCCUPIED",J1141*K1141,"")</f>
        <v>453</v>
      </c>
      <c r="M1141" s="26" t="n">
        <f aca="false">IF(D1141&lt;&gt;"OCCUPIED","",COUNTIFS('Source - Billing Aug26'!$E$5:$E$773,A1141,'Source - Billing Aug26'!$B$5:$B$773,Billing_Month,'Source - Billing Aug26'!$H$5:$H$773,"MONTHLY_MOORAGE"))</f>
        <v>0</v>
      </c>
      <c r="N1141" s="28" t="str">
        <f aca="false">IF(M1141=0,"",SUMIFS('Source - Billing Aug26'!$I$5:$I$773,'Source - Billing Aug26'!$E$5:$E$773,A1141,'Source - Billing Aug26'!$B$5:$B$773,Billing_Month,'Source - Billing Aug26'!$H$5:$H$773,"MONTHLY_MOORAGE"))</f>
        <v/>
      </c>
      <c r="O1141" s="28" t="str">
        <f aca="false">IF(M1141=0,"",SUMIFS('Source - Billing Aug26'!$L$5:$L$773,'Source - Billing Aug26'!$E$5:$E$773,A1141,'Source - Billing Aug26'!$B$5:$B$773,Billing_Month,'Source - Billing Aug26'!$H$5:$H$773,"MONTHLY_MOORAGE"))</f>
        <v/>
      </c>
      <c r="P1141" s="39" t="n">
        <f aca="false">IF(D1141&lt;&gt;"OCCUPIED","",SUMIFS('Source - Billing Aug26'!$M$5:$M$773,'Source - Billing Aug26'!$E$5:$E$773,A1141,'Source - Billing Aug26'!$B$5:$B$773,Billing_Month,'Source - Billing Aug26'!$H$5:$H$773,"MONTHLY_MOORAGE"))</f>
        <v>0</v>
      </c>
      <c r="Q1141" s="39" t="n">
        <f aca="false">IF(D1141&lt;&gt;"OCCUPIED","",P1141-L1141)</f>
        <v>-453</v>
      </c>
      <c r="R1141" s="26" t="str">
        <f aca="false">IF(D1141&lt;&gt;"OCCUPIED","OUT OF SCOPE",IF(M1141=0,"MISSING AUGUST BILL",IF(M1141&gt;1,"DUPLICATE BILL",IF(ABS(Q1141)&lt;0.01,"MATCH",IF(Q1141&gt;0,"OVERBILLED","UNDERBILLED")))))</f>
        <v>MISSING AUGUST BILL</v>
      </c>
      <c r="S1141" s="26" t="str">
        <f aca="false">IF(M1141=0,"",IFERROR(INDEX('Source - Billing Aug26'!$C$5:$C$773,MATCH(A1141,'Source - Billing Aug26'!$E$5:$E$773,0)),""))</f>
        <v/>
      </c>
    </row>
    <row r="1142" customFormat="false" ht="15" hidden="false" customHeight="true" outlineLevel="0" collapsed="false">
      <c r="A1142" s="26" t="str">
        <f aca="false">'Source - Inventory'!A1132</f>
        <v>SB-0714</v>
      </c>
      <c r="B1142" s="26" t="str">
        <f aca="false">'Source - Inventory'!B1132</f>
        <v>Salmonberry</v>
      </c>
      <c r="C1142" s="26" t="str">
        <f aca="false">'Source - Inventory'!G1132</f>
        <v>OPEN</v>
      </c>
      <c r="D1142" s="26" t="str">
        <f aca="false">'Source - Inventory'!J1132</f>
        <v>OCCUPIED</v>
      </c>
      <c r="E1142" s="26" t="str">
        <f aca="false">'Source - Inventory'!L1132</f>
        <v>WL-03165</v>
      </c>
      <c r="F1142" s="26" t="str">
        <f aca="false">'Source - Inventory'!M1132</f>
        <v>Brendan Durham</v>
      </c>
      <c r="G1142" s="26" t="n">
        <f aca="false">'Source - Inventory'!E1132</f>
        <v>70</v>
      </c>
      <c r="H1142" s="28" t="n">
        <f aca="false">'Source - Inventory'!O1132</f>
        <v>24.4</v>
      </c>
      <c r="I1142" s="28" t="n">
        <f aca="false">IF(D1142="OCCUPIED",ROUNDUP(H1142,0),"")</f>
        <v>25</v>
      </c>
      <c r="J1142" s="28" t="n">
        <f aca="false">IF(D1142="OCCUPIED",MAX(G1142,I1142),"")</f>
        <v>70</v>
      </c>
      <c r="K1142" s="28" t="n">
        <f aca="false">IF(D1142&lt;&gt;"OCCUPIED","",IF(C1142="COVERED",Covered_Rate,Open_Rate))</f>
        <v>7.55</v>
      </c>
      <c r="L1142" s="39" t="n">
        <f aca="false">IF(D1142="OCCUPIED",J1142*K1142,"")</f>
        <v>528.5</v>
      </c>
      <c r="M1142" s="26" t="n">
        <f aca="false">IF(D1142&lt;&gt;"OCCUPIED","",COUNTIFS('Source - Billing Aug26'!$E$5:$E$773,A1142,'Source - Billing Aug26'!$B$5:$B$773,Billing_Month,'Source - Billing Aug26'!$H$5:$H$773,"MONTHLY_MOORAGE"))</f>
        <v>0</v>
      </c>
      <c r="N1142" s="28" t="str">
        <f aca="false">IF(M1142=0,"",SUMIFS('Source - Billing Aug26'!$I$5:$I$773,'Source - Billing Aug26'!$E$5:$E$773,A1142,'Source - Billing Aug26'!$B$5:$B$773,Billing_Month,'Source - Billing Aug26'!$H$5:$H$773,"MONTHLY_MOORAGE"))</f>
        <v/>
      </c>
      <c r="O1142" s="28" t="str">
        <f aca="false">IF(M1142=0,"",SUMIFS('Source - Billing Aug26'!$L$5:$L$773,'Source - Billing Aug26'!$E$5:$E$773,A1142,'Source - Billing Aug26'!$B$5:$B$773,Billing_Month,'Source - Billing Aug26'!$H$5:$H$773,"MONTHLY_MOORAGE"))</f>
        <v/>
      </c>
      <c r="P1142" s="39" t="n">
        <f aca="false">IF(D1142&lt;&gt;"OCCUPIED","",SUMIFS('Source - Billing Aug26'!$M$5:$M$773,'Source - Billing Aug26'!$E$5:$E$773,A1142,'Source - Billing Aug26'!$B$5:$B$773,Billing_Month,'Source - Billing Aug26'!$H$5:$H$773,"MONTHLY_MOORAGE"))</f>
        <v>0</v>
      </c>
      <c r="Q1142" s="39" t="n">
        <f aca="false">IF(D1142&lt;&gt;"OCCUPIED","",P1142-L1142)</f>
        <v>-528.5</v>
      </c>
      <c r="R1142" s="26" t="str">
        <f aca="false">IF(D1142&lt;&gt;"OCCUPIED","OUT OF SCOPE",IF(M1142=0,"MISSING AUGUST BILL",IF(M1142&gt;1,"DUPLICATE BILL",IF(ABS(Q1142)&lt;0.01,"MATCH",IF(Q1142&gt;0,"OVERBILLED","UNDERBILLED")))))</f>
        <v>MISSING AUGUST BILL</v>
      </c>
      <c r="S1142" s="26" t="str">
        <f aca="false">IF(M1142=0,"",IFERROR(INDEX('Source - Billing Aug26'!$C$5:$C$773,MATCH(A1142,'Source - Billing Aug26'!$E$5:$E$773,0)),""))</f>
        <v/>
      </c>
    </row>
    <row r="1143" customFormat="false" ht="15" hidden="false" customHeight="true" outlineLevel="0" collapsed="false">
      <c r="A1143" s="26" t="str">
        <f aca="false">'Source - Inventory'!A1133</f>
        <v>SB-0715</v>
      </c>
      <c r="B1143" s="26" t="str">
        <f aca="false">'Source - Inventory'!B1133</f>
        <v>Salmonberry</v>
      </c>
      <c r="C1143" s="26" t="str">
        <f aca="false">'Source - Inventory'!G1133</f>
        <v>OPEN</v>
      </c>
      <c r="D1143" s="26" t="str">
        <f aca="false">'Source - Inventory'!J1133</f>
        <v>OCCUPIED</v>
      </c>
      <c r="E1143" s="26" t="str">
        <f aca="false">'Source - Inventory'!L1133</f>
        <v>WL-03330</v>
      </c>
      <c r="F1143" s="26" t="str">
        <f aca="false">'Source - Inventory'!M1133</f>
        <v>Lori Bauer</v>
      </c>
      <c r="G1143" s="26" t="n">
        <f aca="false">'Source - Inventory'!E1133</f>
        <v>28</v>
      </c>
      <c r="H1143" s="28" t="n">
        <f aca="false">'Source - Inventory'!O1133</f>
        <v>56.7</v>
      </c>
      <c r="I1143" s="28" t="n">
        <f aca="false">IF(D1143="OCCUPIED",ROUNDUP(H1143,0),"")</f>
        <v>57</v>
      </c>
      <c r="J1143" s="28" t="n">
        <f aca="false">IF(D1143="OCCUPIED",MAX(G1143,I1143),"")</f>
        <v>57</v>
      </c>
      <c r="K1143" s="28" t="n">
        <f aca="false">IF(D1143&lt;&gt;"OCCUPIED","",IF(C1143="COVERED",Covered_Rate,Open_Rate))</f>
        <v>7.55</v>
      </c>
      <c r="L1143" s="39" t="n">
        <f aca="false">IF(D1143="OCCUPIED",J1143*K1143,"")</f>
        <v>430.35</v>
      </c>
      <c r="M1143" s="26" t="n">
        <f aca="false">IF(D1143&lt;&gt;"OCCUPIED","",COUNTIFS('Source - Billing Aug26'!$E$5:$E$773,A1143,'Source - Billing Aug26'!$B$5:$B$773,Billing_Month,'Source - Billing Aug26'!$H$5:$H$773,"MONTHLY_MOORAGE"))</f>
        <v>0</v>
      </c>
      <c r="N1143" s="28" t="str">
        <f aca="false">IF(M1143=0,"",SUMIFS('Source - Billing Aug26'!$I$5:$I$773,'Source - Billing Aug26'!$E$5:$E$773,A1143,'Source - Billing Aug26'!$B$5:$B$773,Billing_Month,'Source - Billing Aug26'!$H$5:$H$773,"MONTHLY_MOORAGE"))</f>
        <v/>
      </c>
      <c r="O1143" s="28" t="str">
        <f aca="false">IF(M1143=0,"",SUMIFS('Source - Billing Aug26'!$L$5:$L$773,'Source - Billing Aug26'!$E$5:$E$773,A1143,'Source - Billing Aug26'!$B$5:$B$773,Billing_Month,'Source - Billing Aug26'!$H$5:$H$773,"MONTHLY_MOORAGE"))</f>
        <v/>
      </c>
      <c r="P1143" s="39" t="n">
        <f aca="false">IF(D1143&lt;&gt;"OCCUPIED","",SUMIFS('Source - Billing Aug26'!$M$5:$M$773,'Source - Billing Aug26'!$E$5:$E$773,A1143,'Source - Billing Aug26'!$B$5:$B$773,Billing_Month,'Source - Billing Aug26'!$H$5:$H$773,"MONTHLY_MOORAGE"))</f>
        <v>0</v>
      </c>
      <c r="Q1143" s="39" t="n">
        <f aca="false">IF(D1143&lt;&gt;"OCCUPIED","",P1143-L1143)</f>
        <v>-430.35</v>
      </c>
      <c r="R1143" s="26" t="str">
        <f aca="false">IF(D1143&lt;&gt;"OCCUPIED","OUT OF SCOPE",IF(M1143=0,"MISSING AUGUST BILL",IF(M1143&gt;1,"DUPLICATE BILL",IF(ABS(Q1143)&lt;0.01,"MATCH",IF(Q1143&gt;0,"OVERBILLED","UNDERBILLED")))))</f>
        <v>MISSING AUGUST BILL</v>
      </c>
      <c r="S1143" s="26" t="str">
        <f aca="false">IF(M1143=0,"",IFERROR(INDEX('Source - Billing Aug26'!$C$5:$C$773,MATCH(A1143,'Source - Billing Aug26'!$E$5:$E$773,0)),""))</f>
        <v/>
      </c>
    </row>
    <row r="1144" customFormat="false" ht="15" hidden="false" customHeight="true" outlineLevel="0" collapsed="false">
      <c r="A1144" s="26" t="str">
        <f aca="false">'Source - Inventory'!A1134</f>
        <v>SB-0716</v>
      </c>
      <c r="B1144" s="26" t="str">
        <f aca="false">'Source - Inventory'!B1134</f>
        <v>Salmonberry</v>
      </c>
      <c r="C1144" s="26" t="str">
        <f aca="false">'Source - Inventory'!G1134</f>
        <v>OPEN</v>
      </c>
      <c r="D1144" s="26" t="str">
        <f aca="false">'Source - Inventory'!J1134</f>
        <v>OCCUPIED</v>
      </c>
      <c r="E1144" s="26" t="str">
        <f aca="false">'Source - Inventory'!L1134</f>
        <v>WL-02899</v>
      </c>
      <c r="F1144" s="26" t="str">
        <f aca="false">'Source - Inventory'!M1134</f>
        <v>Tricia Dixon</v>
      </c>
      <c r="G1144" s="26" t="n">
        <f aca="false">'Source - Inventory'!E1134</f>
        <v>24</v>
      </c>
      <c r="H1144" s="28" t="n">
        <f aca="false">'Source - Inventory'!O1134</f>
        <v>61.6</v>
      </c>
      <c r="I1144" s="28" t="n">
        <f aca="false">IF(D1144="OCCUPIED",ROUNDUP(H1144,0),"")</f>
        <v>62</v>
      </c>
      <c r="J1144" s="28" t="n">
        <f aca="false">IF(D1144="OCCUPIED",MAX(G1144,I1144),"")</f>
        <v>62</v>
      </c>
      <c r="K1144" s="28" t="n">
        <f aca="false">IF(D1144&lt;&gt;"OCCUPIED","",IF(C1144="COVERED",Covered_Rate,Open_Rate))</f>
        <v>7.55</v>
      </c>
      <c r="L1144" s="39" t="n">
        <f aca="false">IF(D1144="OCCUPIED",J1144*K1144,"")</f>
        <v>468.1</v>
      </c>
      <c r="M1144" s="26" t="n">
        <f aca="false">IF(D1144&lt;&gt;"OCCUPIED","",COUNTIFS('Source - Billing Aug26'!$E$5:$E$773,A1144,'Source - Billing Aug26'!$B$5:$B$773,Billing_Month,'Source - Billing Aug26'!$H$5:$H$773,"MONTHLY_MOORAGE"))</f>
        <v>0</v>
      </c>
      <c r="N1144" s="28" t="str">
        <f aca="false">IF(M1144=0,"",SUMIFS('Source - Billing Aug26'!$I$5:$I$773,'Source - Billing Aug26'!$E$5:$E$773,A1144,'Source - Billing Aug26'!$B$5:$B$773,Billing_Month,'Source - Billing Aug26'!$H$5:$H$773,"MONTHLY_MOORAGE"))</f>
        <v/>
      </c>
      <c r="O1144" s="28" t="str">
        <f aca="false">IF(M1144=0,"",SUMIFS('Source - Billing Aug26'!$L$5:$L$773,'Source - Billing Aug26'!$E$5:$E$773,A1144,'Source - Billing Aug26'!$B$5:$B$773,Billing_Month,'Source - Billing Aug26'!$H$5:$H$773,"MONTHLY_MOORAGE"))</f>
        <v/>
      </c>
      <c r="P1144" s="39" t="n">
        <f aca="false">IF(D1144&lt;&gt;"OCCUPIED","",SUMIFS('Source - Billing Aug26'!$M$5:$M$773,'Source - Billing Aug26'!$E$5:$E$773,A1144,'Source - Billing Aug26'!$B$5:$B$773,Billing_Month,'Source - Billing Aug26'!$H$5:$H$773,"MONTHLY_MOORAGE"))</f>
        <v>0</v>
      </c>
      <c r="Q1144" s="39" t="n">
        <f aca="false">IF(D1144&lt;&gt;"OCCUPIED","",P1144-L1144)</f>
        <v>-468.1</v>
      </c>
      <c r="R1144" s="26" t="str">
        <f aca="false">IF(D1144&lt;&gt;"OCCUPIED","OUT OF SCOPE",IF(M1144=0,"MISSING AUGUST BILL",IF(M1144&gt;1,"DUPLICATE BILL",IF(ABS(Q1144)&lt;0.01,"MATCH",IF(Q1144&gt;0,"OVERBILLED","UNDERBILLED")))))</f>
        <v>MISSING AUGUST BILL</v>
      </c>
      <c r="S1144" s="26" t="str">
        <f aca="false">IF(M1144=0,"",IFERROR(INDEX('Source - Billing Aug26'!$C$5:$C$773,MATCH(A1144,'Source - Billing Aug26'!$E$5:$E$773,0)),""))</f>
        <v/>
      </c>
    </row>
    <row r="1145" customFormat="false" ht="15" hidden="false" customHeight="true" outlineLevel="0" collapsed="false">
      <c r="A1145" s="26" t="str">
        <f aca="false">'Source - Inventory'!A1135</f>
        <v>SB-0717</v>
      </c>
      <c r="B1145" s="26" t="str">
        <f aca="false">'Source - Inventory'!B1135</f>
        <v>Salmonberry</v>
      </c>
      <c r="C1145" s="26" t="str">
        <f aca="false">'Source - Inventory'!G1135</f>
        <v>OPEN</v>
      </c>
      <c r="D1145" s="26" t="str">
        <f aca="false">'Source - Inventory'!J1135</f>
        <v>OCCUPIED</v>
      </c>
      <c r="E1145" s="26" t="str">
        <f aca="false">'Source - Inventory'!L1135</f>
        <v>WL-03661</v>
      </c>
      <c r="F1145" s="26" t="str">
        <f aca="false">'Source - Inventory'!M1135</f>
        <v>Kenneth Williams</v>
      </c>
      <c r="G1145" s="26" t="n">
        <f aca="false">'Source - Inventory'!E1135</f>
        <v>60</v>
      </c>
      <c r="H1145" s="28" t="n">
        <f aca="false">'Source - Inventory'!O1135</f>
        <v>54.8</v>
      </c>
      <c r="I1145" s="28" t="n">
        <f aca="false">IF(D1145="OCCUPIED",ROUNDUP(H1145,0),"")</f>
        <v>55</v>
      </c>
      <c r="J1145" s="28" t="n">
        <f aca="false">IF(D1145="OCCUPIED",MAX(G1145,I1145),"")</f>
        <v>60</v>
      </c>
      <c r="K1145" s="28" t="n">
        <f aca="false">IF(D1145&lt;&gt;"OCCUPIED","",IF(C1145="COVERED",Covered_Rate,Open_Rate))</f>
        <v>7.55</v>
      </c>
      <c r="L1145" s="39" t="n">
        <f aca="false">IF(D1145="OCCUPIED",J1145*K1145,"")</f>
        <v>453</v>
      </c>
      <c r="M1145" s="26" t="n">
        <f aca="false">IF(D1145&lt;&gt;"OCCUPIED","",COUNTIFS('Source - Billing Aug26'!$E$5:$E$773,A1145,'Source - Billing Aug26'!$B$5:$B$773,Billing_Month,'Source - Billing Aug26'!$H$5:$H$773,"MONTHLY_MOORAGE"))</f>
        <v>0</v>
      </c>
      <c r="N1145" s="28" t="str">
        <f aca="false">IF(M1145=0,"",SUMIFS('Source - Billing Aug26'!$I$5:$I$773,'Source - Billing Aug26'!$E$5:$E$773,A1145,'Source - Billing Aug26'!$B$5:$B$773,Billing_Month,'Source - Billing Aug26'!$H$5:$H$773,"MONTHLY_MOORAGE"))</f>
        <v/>
      </c>
      <c r="O1145" s="28" t="str">
        <f aca="false">IF(M1145=0,"",SUMIFS('Source - Billing Aug26'!$L$5:$L$773,'Source - Billing Aug26'!$E$5:$E$773,A1145,'Source - Billing Aug26'!$B$5:$B$773,Billing_Month,'Source - Billing Aug26'!$H$5:$H$773,"MONTHLY_MOORAGE"))</f>
        <v/>
      </c>
      <c r="P1145" s="39" t="n">
        <f aca="false">IF(D1145&lt;&gt;"OCCUPIED","",SUMIFS('Source - Billing Aug26'!$M$5:$M$773,'Source - Billing Aug26'!$E$5:$E$773,A1145,'Source - Billing Aug26'!$B$5:$B$773,Billing_Month,'Source - Billing Aug26'!$H$5:$H$773,"MONTHLY_MOORAGE"))</f>
        <v>0</v>
      </c>
      <c r="Q1145" s="39" t="n">
        <f aca="false">IF(D1145&lt;&gt;"OCCUPIED","",P1145-L1145)</f>
        <v>-453</v>
      </c>
      <c r="R1145" s="26" t="str">
        <f aca="false">IF(D1145&lt;&gt;"OCCUPIED","OUT OF SCOPE",IF(M1145=0,"MISSING AUGUST BILL",IF(M1145&gt;1,"DUPLICATE BILL",IF(ABS(Q1145)&lt;0.01,"MATCH",IF(Q1145&gt;0,"OVERBILLED","UNDERBILLED")))))</f>
        <v>MISSING AUGUST BILL</v>
      </c>
      <c r="S1145" s="26" t="str">
        <f aca="false">IF(M1145=0,"",IFERROR(INDEX('Source - Billing Aug26'!$C$5:$C$773,MATCH(A1145,'Source - Billing Aug26'!$E$5:$E$773,0)),""))</f>
        <v/>
      </c>
    </row>
    <row r="1146" customFormat="false" ht="15" hidden="false" customHeight="true" outlineLevel="0" collapsed="false">
      <c r="A1146" s="26" t="str">
        <f aca="false">'Source - Inventory'!A1136</f>
        <v>SB-0718</v>
      </c>
      <c r="B1146" s="26" t="str">
        <f aca="false">'Source - Inventory'!B1136</f>
        <v>Salmonberry</v>
      </c>
      <c r="C1146" s="26" t="str">
        <f aca="false">'Source - Inventory'!G1136</f>
        <v>OPEN</v>
      </c>
      <c r="D1146" s="26" t="str">
        <f aca="false">'Source - Inventory'!J1136</f>
        <v>OCCUPIED</v>
      </c>
      <c r="E1146" s="26" t="str">
        <f aca="false">'Source - Inventory'!L1136</f>
        <v>WL-01111</v>
      </c>
      <c r="F1146" s="26" t="str">
        <f aca="false">'Source - Inventory'!M1136</f>
        <v>Monique Carey</v>
      </c>
      <c r="G1146" s="26" t="n">
        <f aca="false">'Source - Inventory'!E1136</f>
        <v>80</v>
      </c>
      <c r="H1146" s="28" t="n">
        <f aca="false">'Source - Inventory'!O1136</f>
        <v>20.2</v>
      </c>
      <c r="I1146" s="28" t="n">
        <f aca="false">IF(D1146="OCCUPIED",ROUNDUP(H1146,0),"")</f>
        <v>21</v>
      </c>
      <c r="J1146" s="28" t="n">
        <f aca="false">IF(D1146="OCCUPIED",MAX(G1146,I1146),"")</f>
        <v>80</v>
      </c>
      <c r="K1146" s="28" t="n">
        <f aca="false">IF(D1146&lt;&gt;"OCCUPIED","",IF(C1146="COVERED",Covered_Rate,Open_Rate))</f>
        <v>7.55</v>
      </c>
      <c r="L1146" s="39" t="n">
        <f aca="false">IF(D1146="OCCUPIED",J1146*K1146,"")</f>
        <v>604</v>
      </c>
      <c r="M1146" s="26" t="n">
        <f aca="false">IF(D1146&lt;&gt;"OCCUPIED","",COUNTIFS('Source - Billing Aug26'!$E$5:$E$773,A1146,'Source - Billing Aug26'!$B$5:$B$773,Billing_Month,'Source - Billing Aug26'!$H$5:$H$773,"MONTHLY_MOORAGE"))</f>
        <v>0</v>
      </c>
      <c r="N1146" s="28" t="str">
        <f aca="false">IF(M1146=0,"",SUMIFS('Source - Billing Aug26'!$I$5:$I$773,'Source - Billing Aug26'!$E$5:$E$773,A1146,'Source - Billing Aug26'!$B$5:$B$773,Billing_Month,'Source - Billing Aug26'!$H$5:$H$773,"MONTHLY_MOORAGE"))</f>
        <v/>
      </c>
      <c r="O1146" s="28" t="str">
        <f aca="false">IF(M1146=0,"",SUMIFS('Source - Billing Aug26'!$L$5:$L$773,'Source - Billing Aug26'!$E$5:$E$773,A1146,'Source - Billing Aug26'!$B$5:$B$773,Billing_Month,'Source - Billing Aug26'!$H$5:$H$773,"MONTHLY_MOORAGE"))</f>
        <v/>
      </c>
      <c r="P1146" s="39" t="n">
        <f aca="false">IF(D1146&lt;&gt;"OCCUPIED","",SUMIFS('Source - Billing Aug26'!$M$5:$M$773,'Source - Billing Aug26'!$E$5:$E$773,A1146,'Source - Billing Aug26'!$B$5:$B$773,Billing_Month,'Source - Billing Aug26'!$H$5:$H$773,"MONTHLY_MOORAGE"))</f>
        <v>0</v>
      </c>
      <c r="Q1146" s="39" t="n">
        <f aca="false">IF(D1146&lt;&gt;"OCCUPIED","",P1146-L1146)</f>
        <v>-604</v>
      </c>
      <c r="R1146" s="26" t="str">
        <f aca="false">IF(D1146&lt;&gt;"OCCUPIED","OUT OF SCOPE",IF(M1146=0,"MISSING AUGUST BILL",IF(M1146&gt;1,"DUPLICATE BILL",IF(ABS(Q1146)&lt;0.01,"MATCH",IF(Q1146&gt;0,"OVERBILLED","UNDERBILLED")))))</f>
        <v>MISSING AUGUST BILL</v>
      </c>
      <c r="S1146" s="26" t="str">
        <f aca="false">IF(M1146=0,"",IFERROR(INDEX('Source - Billing Aug26'!$C$5:$C$773,MATCH(A1146,'Source - Billing Aug26'!$E$5:$E$773,0)),""))</f>
        <v/>
      </c>
    </row>
    <row r="1147" customFormat="false" ht="15" hidden="false" customHeight="true" outlineLevel="0" collapsed="false">
      <c r="A1147" s="26" t="str">
        <f aca="false">'Source - Inventory'!A1137</f>
        <v>SB-0719</v>
      </c>
      <c r="B1147" s="26" t="str">
        <f aca="false">'Source - Inventory'!B1137</f>
        <v>Salmonberry</v>
      </c>
      <c r="C1147" s="26" t="str">
        <f aca="false">'Source - Inventory'!G1137</f>
        <v>OPEN</v>
      </c>
      <c r="D1147" s="26" t="str">
        <f aca="false">'Source - Inventory'!J1137</f>
        <v>OCCUPIED</v>
      </c>
      <c r="E1147" s="26" t="str">
        <f aca="false">'Source - Inventory'!L1137</f>
        <v>WL-03199</v>
      </c>
      <c r="F1147" s="26" t="str">
        <f aca="false">'Source - Inventory'!M1137</f>
        <v>Miguel Tucker</v>
      </c>
      <c r="G1147" s="26" t="n">
        <f aca="false">'Source - Inventory'!E1137</f>
        <v>28</v>
      </c>
      <c r="H1147" s="28" t="n">
        <f aca="false">'Source - Inventory'!O1137</f>
        <v>59</v>
      </c>
      <c r="I1147" s="28" t="n">
        <f aca="false">IF(D1147="OCCUPIED",ROUNDUP(H1147,0),"")</f>
        <v>59</v>
      </c>
      <c r="J1147" s="28" t="n">
        <f aca="false">IF(D1147="OCCUPIED",MAX(G1147,I1147),"")</f>
        <v>59</v>
      </c>
      <c r="K1147" s="28" t="n">
        <f aca="false">IF(D1147&lt;&gt;"OCCUPIED","",IF(C1147="COVERED",Covered_Rate,Open_Rate))</f>
        <v>7.55</v>
      </c>
      <c r="L1147" s="39" t="n">
        <f aca="false">IF(D1147="OCCUPIED",J1147*K1147,"")</f>
        <v>445.45</v>
      </c>
      <c r="M1147" s="26" t="n">
        <f aca="false">IF(D1147&lt;&gt;"OCCUPIED","",COUNTIFS('Source - Billing Aug26'!$E$5:$E$773,A1147,'Source - Billing Aug26'!$B$5:$B$773,Billing_Month,'Source - Billing Aug26'!$H$5:$H$773,"MONTHLY_MOORAGE"))</f>
        <v>0</v>
      </c>
      <c r="N1147" s="28" t="str">
        <f aca="false">IF(M1147=0,"",SUMIFS('Source - Billing Aug26'!$I$5:$I$773,'Source - Billing Aug26'!$E$5:$E$773,A1147,'Source - Billing Aug26'!$B$5:$B$773,Billing_Month,'Source - Billing Aug26'!$H$5:$H$773,"MONTHLY_MOORAGE"))</f>
        <v/>
      </c>
      <c r="O1147" s="28" t="str">
        <f aca="false">IF(M1147=0,"",SUMIFS('Source - Billing Aug26'!$L$5:$L$773,'Source - Billing Aug26'!$E$5:$E$773,A1147,'Source - Billing Aug26'!$B$5:$B$773,Billing_Month,'Source - Billing Aug26'!$H$5:$H$773,"MONTHLY_MOORAGE"))</f>
        <v/>
      </c>
      <c r="P1147" s="39" t="n">
        <f aca="false">IF(D1147&lt;&gt;"OCCUPIED","",SUMIFS('Source - Billing Aug26'!$M$5:$M$773,'Source - Billing Aug26'!$E$5:$E$773,A1147,'Source - Billing Aug26'!$B$5:$B$773,Billing_Month,'Source - Billing Aug26'!$H$5:$H$773,"MONTHLY_MOORAGE"))</f>
        <v>0</v>
      </c>
      <c r="Q1147" s="39" t="n">
        <f aca="false">IF(D1147&lt;&gt;"OCCUPIED","",P1147-L1147)</f>
        <v>-445.45</v>
      </c>
      <c r="R1147" s="26" t="str">
        <f aca="false">IF(D1147&lt;&gt;"OCCUPIED","OUT OF SCOPE",IF(M1147=0,"MISSING AUGUST BILL",IF(M1147&gt;1,"DUPLICATE BILL",IF(ABS(Q1147)&lt;0.01,"MATCH",IF(Q1147&gt;0,"OVERBILLED","UNDERBILLED")))))</f>
        <v>MISSING AUGUST BILL</v>
      </c>
      <c r="S1147" s="26" t="str">
        <f aca="false">IF(M1147=0,"",IFERROR(INDEX('Source - Billing Aug26'!$C$5:$C$773,MATCH(A1147,'Source - Billing Aug26'!$E$5:$E$773,0)),""))</f>
        <v/>
      </c>
    </row>
    <row r="1148" customFormat="false" ht="15" hidden="false" customHeight="true" outlineLevel="0" collapsed="false">
      <c r="A1148" s="26" t="str">
        <f aca="false">'Source - Inventory'!A1138</f>
        <v>SB-0720</v>
      </c>
      <c r="B1148" s="26" t="str">
        <f aca="false">'Source - Inventory'!B1138</f>
        <v>Salmonberry</v>
      </c>
      <c r="C1148" s="26" t="str">
        <f aca="false">'Source - Inventory'!G1138</f>
        <v>OPEN</v>
      </c>
      <c r="D1148" s="26" t="str">
        <f aca="false">'Source - Inventory'!J1138</f>
        <v>OCCUPIED</v>
      </c>
      <c r="E1148" s="26" t="str">
        <f aca="false">'Source - Inventory'!L1138</f>
        <v>WL-02654</v>
      </c>
      <c r="F1148" s="26" t="str">
        <f aca="false">'Source - Inventory'!M1138</f>
        <v>Christopher Evans</v>
      </c>
      <c r="G1148" s="26" t="n">
        <f aca="false">'Source - Inventory'!E1138</f>
        <v>28</v>
      </c>
      <c r="H1148" s="28" t="n">
        <f aca="false">'Source - Inventory'!O1138</f>
        <v>31.5</v>
      </c>
      <c r="I1148" s="28" t="n">
        <f aca="false">IF(D1148="OCCUPIED",ROUNDUP(H1148,0),"")</f>
        <v>32</v>
      </c>
      <c r="J1148" s="28" t="n">
        <f aca="false">IF(D1148="OCCUPIED",MAX(G1148,I1148),"")</f>
        <v>32</v>
      </c>
      <c r="K1148" s="28" t="n">
        <f aca="false">IF(D1148&lt;&gt;"OCCUPIED","",IF(C1148="COVERED",Covered_Rate,Open_Rate))</f>
        <v>7.55</v>
      </c>
      <c r="L1148" s="39" t="n">
        <f aca="false">IF(D1148="OCCUPIED",J1148*K1148,"")</f>
        <v>241.6</v>
      </c>
      <c r="M1148" s="26" t="n">
        <f aca="false">IF(D1148&lt;&gt;"OCCUPIED","",COUNTIFS('Source - Billing Aug26'!$E$5:$E$773,A1148,'Source - Billing Aug26'!$B$5:$B$773,Billing_Month,'Source - Billing Aug26'!$H$5:$H$773,"MONTHLY_MOORAGE"))</f>
        <v>0</v>
      </c>
      <c r="N1148" s="28" t="str">
        <f aca="false">IF(M1148=0,"",SUMIFS('Source - Billing Aug26'!$I$5:$I$773,'Source - Billing Aug26'!$E$5:$E$773,A1148,'Source - Billing Aug26'!$B$5:$B$773,Billing_Month,'Source - Billing Aug26'!$H$5:$H$773,"MONTHLY_MOORAGE"))</f>
        <v/>
      </c>
      <c r="O1148" s="28" t="str">
        <f aca="false">IF(M1148=0,"",SUMIFS('Source - Billing Aug26'!$L$5:$L$773,'Source - Billing Aug26'!$E$5:$E$773,A1148,'Source - Billing Aug26'!$B$5:$B$773,Billing_Month,'Source - Billing Aug26'!$H$5:$H$773,"MONTHLY_MOORAGE"))</f>
        <v/>
      </c>
      <c r="P1148" s="39" t="n">
        <f aca="false">IF(D1148&lt;&gt;"OCCUPIED","",SUMIFS('Source - Billing Aug26'!$M$5:$M$773,'Source - Billing Aug26'!$E$5:$E$773,A1148,'Source - Billing Aug26'!$B$5:$B$773,Billing_Month,'Source - Billing Aug26'!$H$5:$H$773,"MONTHLY_MOORAGE"))</f>
        <v>0</v>
      </c>
      <c r="Q1148" s="39" t="n">
        <f aca="false">IF(D1148&lt;&gt;"OCCUPIED","",P1148-L1148)</f>
        <v>-241.6</v>
      </c>
      <c r="R1148" s="26" t="str">
        <f aca="false">IF(D1148&lt;&gt;"OCCUPIED","OUT OF SCOPE",IF(M1148=0,"MISSING AUGUST BILL",IF(M1148&gt;1,"DUPLICATE BILL",IF(ABS(Q1148)&lt;0.01,"MATCH",IF(Q1148&gt;0,"OVERBILLED","UNDERBILLED")))))</f>
        <v>MISSING AUGUST BILL</v>
      </c>
      <c r="S1148" s="26" t="str">
        <f aca="false">IF(M1148=0,"",IFERROR(INDEX('Source - Billing Aug26'!$C$5:$C$773,MATCH(A1148,'Source - Billing Aug26'!$E$5:$E$773,0)),""))</f>
        <v/>
      </c>
    </row>
    <row r="1149" customFormat="false" ht="15" hidden="false" customHeight="true" outlineLevel="0" collapsed="false">
      <c r="A1149" s="26" t="str">
        <f aca="false">'Source - Inventory'!A1139</f>
        <v>SB-0721</v>
      </c>
      <c r="B1149" s="26" t="str">
        <f aca="false">'Source - Inventory'!B1139</f>
        <v>Salmonberry</v>
      </c>
      <c r="C1149" s="26" t="str">
        <f aca="false">'Source - Inventory'!G1139</f>
        <v>OPEN</v>
      </c>
      <c r="D1149" s="26" t="str">
        <f aca="false">'Source - Inventory'!J1139</f>
        <v>OCCUPIED</v>
      </c>
      <c r="E1149" s="26" t="str">
        <f aca="false">'Source - Inventory'!L1139</f>
        <v>WL-02272</v>
      </c>
      <c r="F1149" s="26" t="str">
        <f aca="false">'Source - Inventory'!M1139</f>
        <v>Scott Mendoza</v>
      </c>
      <c r="G1149" s="26" t="n">
        <f aca="false">'Source - Inventory'!E1139</f>
        <v>28</v>
      </c>
      <c r="H1149" s="28" t="n">
        <f aca="false">'Source - Inventory'!O1139</f>
        <v>29.7</v>
      </c>
      <c r="I1149" s="28" t="n">
        <f aca="false">IF(D1149="OCCUPIED",ROUNDUP(H1149,0),"")</f>
        <v>30</v>
      </c>
      <c r="J1149" s="28" t="n">
        <f aca="false">IF(D1149="OCCUPIED",MAX(G1149,I1149),"")</f>
        <v>30</v>
      </c>
      <c r="K1149" s="28" t="n">
        <f aca="false">IF(D1149&lt;&gt;"OCCUPIED","",IF(C1149="COVERED",Covered_Rate,Open_Rate))</f>
        <v>7.55</v>
      </c>
      <c r="L1149" s="39" t="n">
        <f aca="false">IF(D1149="OCCUPIED",J1149*K1149,"")</f>
        <v>226.5</v>
      </c>
      <c r="M1149" s="26" t="n">
        <f aca="false">IF(D1149&lt;&gt;"OCCUPIED","",COUNTIFS('Source - Billing Aug26'!$E$5:$E$773,A1149,'Source - Billing Aug26'!$B$5:$B$773,Billing_Month,'Source - Billing Aug26'!$H$5:$H$773,"MONTHLY_MOORAGE"))</f>
        <v>0</v>
      </c>
      <c r="N1149" s="28" t="str">
        <f aca="false">IF(M1149=0,"",SUMIFS('Source - Billing Aug26'!$I$5:$I$773,'Source - Billing Aug26'!$E$5:$E$773,A1149,'Source - Billing Aug26'!$B$5:$B$773,Billing_Month,'Source - Billing Aug26'!$H$5:$H$773,"MONTHLY_MOORAGE"))</f>
        <v/>
      </c>
      <c r="O1149" s="28" t="str">
        <f aca="false">IF(M1149=0,"",SUMIFS('Source - Billing Aug26'!$L$5:$L$773,'Source - Billing Aug26'!$E$5:$E$773,A1149,'Source - Billing Aug26'!$B$5:$B$773,Billing_Month,'Source - Billing Aug26'!$H$5:$H$773,"MONTHLY_MOORAGE"))</f>
        <v/>
      </c>
      <c r="P1149" s="39" t="n">
        <f aca="false">IF(D1149&lt;&gt;"OCCUPIED","",SUMIFS('Source - Billing Aug26'!$M$5:$M$773,'Source - Billing Aug26'!$E$5:$E$773,A1149,'Source - Billing Aug26'!$B$5:$B$773,Billing_Month,'Source - Billing Aug26'!$H$5:$H$773,"MONTHLY_MOORAGE"))</f>
        <v>0</v>
      </c>
      <c r="Q1149" s="39" t="n">
        <f aca="false">IF(D1149&lt;&gt;"OCCUPIED","",P1149-L1149)</f>
        <v>-226.5</v>
      </c>
      <c r="R1149" s="26" t="str">
        <f aca="false">IF(D1149&lt;&gt;"OCCUPIED","OUT OF SCOPE",IF(M1149=0,"MISSING AUGUST BILL",IF(M1149&gt;1,"DUPLICATE BILL",IF(ABS(Q1149)&lt;0.01,"MATCH",IF(Q1149&gt;0,"OVERBILLED","UNDERBILLED")))))</f>
        <v>MISSING AUGUST BILL</v>
      </c>
      <c r="S1149" s="26" t="str">
        <f aca="false">IF(M1149=0,"",IFERROR(INDEX('Source - Billing Aug26'!$C$5:$C$773,MATCH(A1149,'Source - Billing Aug26'!$E$5:$E$773,0)),""))</f>
        <v/>
      </c>
    </row>
    <row r="1150" customFormat="false" ht="15" hidden="false" customHeight="true" outlineLevel="0" collapsed="false">
      <c r="A1150" s="26" t="str">
        <f aca="false">'Source - Inventory'!A1140</f>
        <v>SB-0722</v>
      </c>
      <c r="B1150" s="26" t="str">
        <f aca="false">'Source - Inventory'!B1140</f>
        <v>Salmonberry</v>
      </c>
      <c r="C1150" s="26" t="str">
        <f aca="false">'Source - Inventory'!G1140</f>
        <v>OPEN</v>
      </c>
      <c r="D1150" s="26" t="str">
        <f aca="false">'Source - Inventory'!J1140</f>
        <v>OCCUPIED</v>
      </c>
      <c r="E1150" s="26" t="str">
        <f aca="false">'Source - Inventory'!L1140</f>
        <v>WL-03331</v>
      </c>
      <c r="F1150" s="26" t="str">
        <f aca="false">'Source - Inventory'!M1140</f>
        <v>Samuel Lane</v>
      </c>
      <c r="G1150" s="26" t="n">
        <f aca="false">'Source - Inventory'!E1140</f>
        <v>24</v>
      </c>
      <c r="H1150" s="28" t="n">
        <f aca="false">'Source - Inventory'!O1140</f>
        <v>54</v>
      </c>
      <c r="I1150" s="28" t="n">
        <f aca="false">IF(D1150="OCCUPIED",ROUNDUP(H1150,0),"")</f>
        <v>54</v>
      </c>
      <c r="J1150" s="28" t="n">
        <f aca="false">IF(D1150="OCCUPIED",MAX(G1150,I1150),"")</f>
        <v>54</v>
      </c>
      <c r="K1150" s="28" t="n">
        <f aca="false">IF(D1150&lt;&gt;"OCCUPIED","",IF(C1150="COVERED",Covered_Rate,Open_Rate))</f>
        <v>7.55</v>
      </c>
      <c r="L1150" s="39" t="n">
        <f aca="false">IF(D1150="OCCUPIED",J1150*K1150,"")</f>
        <v>407.7</v>
      </c>
      <c r="M1150" s="26" t="n">
        <f aca="false">IF(D1150&lt;&gt;"OCCUPIED","",COUNTIFS('Source - Billing Aug26'!$E$5:$E$773,A1150,'Source - Billing Aug26'!$B$5:$B$773,Billing_Month,'Source - Billing Aug26'!$H$5:$H$773,"MONTHLY_MOORAGE"))</f>
        <v>0</v>
      </c>
      <c r="N1150" s="28" t="str">
        <f aca="false">IF(M1150=0,"",SUMIFS('Source - Billing Aug26'!$I$5:$I$773,'Source - Billing Aug26'!$E$5:$E$773,A1150,'Source - Billing Aug26'!$B$5:$B$773,Billing_Month,'Source - Billing Aug26'!$H$5:$H$773,"MONTHLY_MOORAGE"))</f>
        <v/>
      </c>
      <c r="O1150" s="28" t="str">
        <f aca="false">IF(M1150=0,"",SUMIFS('Source - Billing Aug26'!$L$5:$L$773,'Source - Billing Aug26'!$E$5:$E$773,A1150,'Source - Billing Aug26'!$B$5:$B$773,Billing_Month,'Source - Billing Aug26'!$H$5:$H$773,"MONTHLY_MOORAGE"))</f>
        <v/>
      </c>
      <c r="P1150" s="39" t="n">
        <f aca="false">IF(D1150&lt;&gt;"OCCUPIED","",SUMIFS('Source - Billing Aug26'!$M$5:$M$773,'Source - Billing Aug26'!$E$5:$E$773,A1150,'Source - Billing Aug26'!$B$5:$B$773,Billing_Month,'Source - Billing Aug26'!$H$5:$H$773,"MONTHLY_MOORAGE"))</f>
        <v>0</v>
      </c>
      <c r="Q1150" s="39" t="n">
        <f aca="false">IF(D1150&lt;&gt;"OCCUPIED","",P1150-L1150)</f>
        <v>-407.7</v>
      </c>
      <c r="R1150" s="26" t="str">
        <f aca="false">IF(D1150&lt;&gt;"OCCUPIED","OUT OF SCOPE",IF(M1150=0,"MISSING AUGUST BILL",IF(M1150&gt;1,"DUPLICATE BILL",IF(ABS(Q1150)&lt;0.01,"MATCH",IF(Q1150&gt;0,"OVERBILLED","UNDERBILLED")))))</f>
        <v>MISSING AUGUST BILL</v>
      </c>
      <c r="S1150" s="26" t="str">
        <f aca="false">IF(M1150=0,"",IFERROR(INDEX('Source - Billing Aug26'!$C$5:$C$773,MATCH(A1150,'Source - Billing Aug26'!$E$5:$E$773,0)),""))</f>
        <v/>
      </c>
    </row>
    <row r="1151" customFormat="false" ht="15" hidden="false" customHeight="true" outlineLevel="0" collapsed="false">
      <c r="A1151" s="26" t="str">
        <f aca="false">'Source - Inventory'!A1141</f>
        <v>SB-0723</v>
      </c>
      <c r="B1151" s="26" t="str">
        <f aca="false">'Source - Inventory'!B1141</f>
        <v>Salmonberry</v>
      </c>
      <c r="C1151" s="26" t="str">
        <f aca="false">'Source - Inventory'!G1141</f>
        <v>OPEN</v>
      </c>
      <c r="D1151" s="26" t="str">
        <f aca="false">'Source - Inventory'!J1141</f>
        <v>OCCUPIED</v>
      </c>
      <c r="E1151" s="26" t="str">
        <f aca="false">'Source - Inventory'!L1141</f>
        <v>WL-02427</v>
      </c>
      <c r="F1151" s="26" t="str">
        <f aca="false">'Source - Inventory'!M1141</f>
        <v>Joseph Crosby</v>
      </c>
      <c r="G1151" s="26" t="n">
        <f aca="false">'Source - Inventory'!E1141</f>
        <v>24</v>
      </c>
      <c r="H1151" s="28" t="n">
        <f aca="false">'Source - Inventory'!O1141</f>
        <v>40.1</v>
      </c>
      <c r="I1151" s="28" t="n">
        <f aca="false">IF(D1151="OCCUPIED",ROUNDUP(H1151,0),"")</f>
        <v>41</v>
      </c>
      <c r="J1151" s="28" t="n">
        <f aca="false">IF(D1151="OCCUPIED",MAX(G1151,I1151),"")</f>
        <v>41</v>
      </c>
      <c r="K1151" s="28" t="n">
        <f aca="false">IF(D1151&lt;&gt;"OCCUPIED","",IF(C1151="COVERED",Covered_Rate,Open_Rate))</f>
        <v>7.55</v>
      </c>
      <c r="L1151" s="39" t="n">
        <f aca="false">IF(D1151="OCCUPIED",J1151*K1151,"")</f>
        <v>309.55</v>
      </c>
      <c r="M1151" s="26" t="n">
        <f aca="false">IF(D1151&lt;&gt;"OCCUPIED","",COUNTIFS('Source - Billing Aug26'!$E$5:$E$773,A1151,'Source - Billing Aug26'!$B$5:$B$773,Billing_Month,'Source - Billing Aug26'!$H$5:$H$773,"MONTHLY_MOORAGE"))</f>
        <v>0</v>
      </c>
      <c r="N1151" s="28" t="str">
        <f aca="false">IF(M1151=0,"",SUMIFS('Source - Billing Aug26'!$I$5:$I$773,'Source - Billing Aug26'!$E$5:$E$773,A1151,'Source - Billing Aug26'!$B$5:$B$773,Billing_Month,'Source - Billing Aug26'!$H$5:$H$773,"MONTHLY_MOORAGE"))</f>
        <v/>
      </c>
      <c r="O1151" s="28" t="str">
        <f aca="false">IF(M1151=0,"",SUMIFS('Source - Billing Aug26'!$L$5:$L$773,'Source - Billing Aug26'!$E$5:$E$773,A1151,'Source - Billing Aug26'!$B$5:$B$773,Billing_Month,'Source - Billing Aug26'!$H$5:$H$773,"MONTHLY_MOORAGE"))</f>
        <v/>
      </c>
      <c r="P1151" s="39" t="n">
        <f aca="false">IF(D1151&lt;&gt;"OCCUPIED","",SUMIFS('Source - Billing Aug26'!$M$5:$M$773,'Source - Billing Aug26'!$E$5:$E$773,A1151,'Source - Billing Aug26'!$B$5:$B$773,Billing_Month,'Source - Billing Aug26'!$H$5:$H$773,"MONTHLY_MOORAGE"))</f>
        <v>0</v>
      </c>
      <c r="Q1151" s="39" t="n">
        <f aca="false">IF(D1151&lt;&gt;"OCCUPIED","",P1151-L1151)</f>
        <v>-309.55</v>
      </c>
      <c r="R1151" s="26" t="str">
        <f aca="false">IF(D1151&lt;&gt;"OCCUPIED","OUT OF SCOPE",IF(M1151=0,"MISSING AUGUST BILL",IF(M1151&gt;1,"DUPLICATE BILL",IF(ABS(Q1151)&lt;0.01,"MATCH",IF(Q1151&gt;0,"OVERBILLED","UNDERBILLED")))))</f>
        <v>MISSING AUGUST BILL</v>
      </c>
      <c r="S1151" s="26" t="str">
        <f aca="false">IF(M1151=0,"",IFERROR(INDEX('Source - Billing Aug26'!$C$5:$C$773,MATCH(A1151,'Source - Billing Aug26'!$E$5:$E$773,0)),""))</f>
        <v/>
      </c>
    </row>
    <row r="1152" customFormat="false" ht="15" hidden="false" customHeight="true" outlineLevel="0" collapsed="false">
      <c r="A1152" s="26" t="str">
        <f aca="false">'Source - Inventory'!A1142</f>
        <v>SB-0724</v>
      </c>
      <c r="B1152" s="26" t="str">
        <f aca="false">'Source - Inventory'!B1142</f>
        <v>Salmonberry</v>
      </c>
      <c r="C1152" s="26" t="str">
        <f aca="false">'Source - Inventory'!G1142</f>
        <v>OPEN</v>
      </c>
      <c r="D1152" s="26" t="str">
        <f aca="false">'Source - Inventory'!J1142</f>
        <v>OCCUPIED</v>
      </c>
      <c r="E1152" s="26" t="str">
        <f aca="false">'Source - Inventory'!L1142</f>
        <v>WL-03552</v>
      </c>
      <c r="F1152" s="26" t="str">
        <f aca="false">'Source - Inventory'!M1142</f>
        <v>Dawn Hammond</v>
      </c>
      <c r="G1152" s="26" t="n">
        <f aca="false">'Source - Inventory'!E1142</f>
        <v>40</v>
      </c>
      <c r="H1152" s="28" t="n">
        <f aca="false">'Source - Inventory'!O1142</f>
        <v>58.8</v>
      </c>
      <c r="I1152" s="28" t="n">
        <f aca="false">IF(D1152="OCCUPIED",ROUNDUP(H1152,0),"")</f>
        <v>59</v>
      </c>
      <c r="J1152" s="28" t="n">
        <f aca="false">IF(D1152="OCCUPIED",MAX(G1152,I1152),"")</f>
        <v>59</v>
      </c>
      <c r="K1152" s="28" t="n">
        <f aca="false">IF(D1152&lt;&gt;"OCCUPIED","",IF(C1152="COVERED",Covered_Rate,Open_Rate))</f>
        <v>7.55</v>
      </c>
      <c r="L1152" s="39" t="n">
        <f aca="false">IF(D1152="OCCUPIED",J1152*K1152,"")</f>
        <v>445.45</v>
      </c>
      <c r="M1152" s="26" t="n">
        <f aca="false">IF(D1152&lt;&gt;"OCCUPIED","",COUNTIFS('Source - Billing Aug26'!$E$5:$E$773,A1152,'Source - Billing Aug26'!$B$5:$B$773,Billing_Month,'Source - Billing Aug26'!$H$5:$H$773,"MONTHLY_MOORAGE"))</f>
        <v>0</v>
      </c>
      <c r="N1152" s="28" t="str">
        <f aca="false">IF(M1152=0,"",SUMIFS('Source - Billing Aug26'!$I$5:$I$773,'Source - Billing Aug26'!$E$5:$E$773,A1152,'Source - Billing Aug26'!$B$5:$B$773,Billing_Month,'Source - Billing Aug26'!$H$5:$H$773,"MONTHLY_MOORAGE"))</f>
        <v/>
      </c>
      <c r="O1152" s="28" t="str">
        <f aca="false">IF(M1152=0,"",SUMIFS('Source - Billing Aug26'!$L$5:$L$773,'Source - Billing Aug26'!$E$5:$E$773,A1152,'Source - Billing Aug26'!$B$5:$B$773,Billing_Month,'Source - Billing Aug26'!$H$5:$H$773,"MONTHLY_MOORAGE"))</f>
        <v/>
      </c>
      <c r="P1152" s="39" t="n">
        <f aca="false">IF(D1152&lt;&gt;"OCCUPIED","",SUMIFS('Source - Billing Aug26'!$M$5:$M$773,'Source - Billing Aug26'!$E$5:$E$773,A1152,'Source - Billing Aug26'!$B$5:$B$773,Billing_Month,'Source - Billing Aug26'!$H$5:$H$773,"MONTHLY_MOORAGE"))</f>
        <v>0</v>
      </c>
      <c r="Q1152" s="39" t="n">
        <f aca="false">IF(D1152&lt;&gt;"OCCUPIED","",P1152-L1152)</f>
        <v>-445.45</v>
      </c>
      <c r="R1152" s="26" t="str">
        <f aca="false">IF(D1152&lt;&gt;"OCCUPIED","OUT OF SCOPE",IF(M1152=0,"MISSING AUGUST BILL",IF(M1152&gt;1,"DUPLICATE BILL",IF(ABS(Q1152)&lt;0.01,"MATCH",IF(Q1152&gt;0,"OVERBILLED","UNDERBILLED")))))</f>
        <v>MISSING AUGUST BILL</v>
      </c>
      <c r="S1152" s="26" t="str">
        <f aca="false">IF(M1152=0,"",IFERROR(INDEX('Source - Billing Aug26'!$C$5:$C$773,MATCH(A1152,'Source - Billing Aug26'!$E$5:$E$773,0)),""))</f>
        <v/>
      </c>
    </row>
    <row r="1153" customFormat="false" ht="15" hidden="false" customHeight="true" outlineLevel="0" collapsed="false">
      <c r="A1153" s="26" t="str">
        <f aca="false">'Source - Inventory'!A1143</f>
        <v>SB-0801</v>
      </c>
      <c r="B1153" s="26" t="str">
        <f aca="false">'Source - Inventory'!B1143</f>
        <v>Salmonberry</v>
      </c>
      <c r="C1153" s="26" t="str">
        <f aca="false">'Source - Inventory'!G1143</f>
        <v>OPEN</v>
      </c>
      <c r="D1153" s="26" t="str">
        <f aca="false">'Source - Inventory'!J1143</f>
        <v>OCCUPIED</v>
      </c>
      <c r="E1153" s="26" t="str">
        <f aca="false">'Source - Inventory'!L1143</f>
        <v>WL-01126</v>
      </c>
      <c r="F1153" s="26" t="str">
        <f aca="false">'Source - Inventory'!M1143</f>
        <v>Jo Hernandez</v>
      </c>
      <c r="G1153" s="26" t="n">
        <f aca="false">'Source - Inventory'!E1143</f>
        <v>32</v>
      </c>
      <c r="H1153" s="28" t="n">
        <f aca="false">'Source - Inventory'!O1143</f>
        <v>44.8</v>
      </c>
      <c r="I1153" s="28" t="n">
        <f aca="false">IF(D1153="OCCUPIED",ROUNDUP(H1153,0),"")</f>
        <v>45</v>
      </c>
      <c r="J1153" s="28" t="n">
        <f aca="false">IF(D1153="OCCUPIED",MAX(G1153,I1153),"")</f>
        <v>45</v>
      </c>
      <c r="K1153" s="28" t="n">
        <f aca="false">IF(D1153&lt;&gt;"OCCUPIED","",IF(C1153="COVERED",Covered_Rate,Open_Rate))</f>
        <v>7.55</v>
      </c>
      <c r="L1153" s="39" t="n">
        <f aca="false">IF(D1153="OCCUPIED",J1153*K1153,"")</f>
        <v>339.75</v>
      </c>
      <c r="M1153" s="26" t="n">
        <f aca="false">IF(D1153&lt;&gt;"OCCUPIED","",COUNTIFS('Source - Billing Aug26'!$E$5:$E$773,A1153,'Source - Billing Aug26'!$B$5:$B$773,Billing_Month,'Source - Billing Aug26'!$H$5:$H$773,"MONTHLY_MOORAGE"))</f>
        <v>0</v>
      </c>
      <c r="N1153" s="28" t="str">
        <f aca="false">IF(M1153=0,"",SUMIFS('Source - Billing Aug26'!$I$5:$I$773,'Source - Billing Aug26'!$E$5:$E$773,A1153,'Source - Billing Aug26'!$B$5:$B$773,Billing_Month,'Source - Billing Aug26'!$H$5:$H$773,"MONTHLY_MOORAGE"))</f>
        <v/>
      </c>
      <c r="O1153" s="28" t="str">
        <f aca="false">IF(M1153=0,"",SUMIFS('Source - Billing Aug26'!$L$5:$L$773,'Source - Billing Aug26'!$E$5:$E$773,A1153,'Source - Billing Aug26'!$B$5:$B$773,Billing_Month,'Source - Billing Aug26'!$H$5:$H$773,"MONTHLY_MOORAGE"))</f>
        <v/>
      </c>
      <c r="P1153" s="39" t="n">
        <f aca="false">IF(D1153&lt;&gt;"OCCUPIED","",SUMIFS('Source - Billing Aug26'!$M$5:$M$773,'Source - Billing Aug26'!$E$5:$E$773,A1153,'Source - Billing Aug26'!$B$5:$B$773,Billing_Month,'Source - Billing Aug26'!$H$5:$H$773,"MONTHLY_MOORAGE"))</f>
        <v>0</v>
      </c>
      <c r="Q1153" s="39" t="n">
        <f aca="false">IF(D1153&lt;&gt;"OCCUPIED","",P1153-L1153)</f>
        <v>-339.75</v>
      </c>
      <c r="R1153" s="26" t="str">
        <f aca="false">IF(D1153&lt;&gt;"OCCUPIED","OUT OF SCOPE",IF(M1153=0,"MISSING AUGUST BILL",IF(M1153&gt;1,"DUPLICATE BILL",IF(ABS(Q1153)&lt;0.01,"MATCH",IF(Q1153&gt;0,"OVERBILLED","UNDERBILLED")))))</f>
        <v>MISSING AUGUST BILL</v>
      </c>
      <c r="S1153" s="26" t="str">
        <f aca="false">IF(M1153=0,"",IFERROR(INDEX('Source - Billing Aug26'!$C$5:$C$773,MATCH(A1153,'Source - Billing Aug26'!$E$5:$E$773,0)),""))</f>
        <v/>
      </c>
    </row>
    <row r="1154" customFormat="false" ht="15" hidden="false" customHeight="true" outlineLevel="0" collapsed="false">
      <c r="A1154" s="26" t="str">
        <f aca="false">'Source - Inventory'!A1144</f>
        <v>SB-0802</v>
      </c>
      <c r="B1154" s="26" t="str">
        <f aca="false">'Source - Inventory'!B1144</f>
        <v>Salmonberry</v>
      </c>
      <c r="C1154" s="26" t="str">
        <f aca="false">'Source - Inventory'!G1144</f>
        <v>OPEN</v>
      </c>
      <c r="D1154" s="26" t="str">
        <f aca="false">'Source - Inventory'!J1144</f>
        <v>OCCUPIED</v>
      </c>
      <c r="E1154" s="26" t="str">
        <f aca="false">'Source - Inventory'!L1144</f>
        <v>WL-03773</v>
      </c>
      <c r="F1154" s="26" t="str">
        <f aca="false">'Source - Inventory'!M1144</f>
        <v>David Giles</v>
      </c>
      <c r="G1154" s="26" t="n">
        <f aca="false">'Source - Inventory'!E1144</f>
        <v>45</v>
      </c>
      <c r="H1154" s="28" t="n">
        <f aca="false">'Source - Inventory'!O1144</f>
        <v>34.3</v>
      </c>
      <c r="I1154" s="28" t="n">
        <f aca="false">IF(D1154="OCCUPIED",ROUNDUP(H1154,0),"")</f>
        <v>35</v>
      </c>
      <c r="J1154" s="28" t="n">
        <f aca="false">IF(D1154="OCCUPIED",MAX(G1154,I1154),"")</f>
        <v>45</v>
      </c>
      <c r="K1154" s="28" t="n">
        <f aca="false">IF(D1154&lt;&gt;"OCCUPIED","",IF(C1154="COVERED",Covered_Rate,Open_Rate))</f>
        <v>7.55</v>
      </c>
      <c r="L1154" s="39" t="n">
        <f aca="false">IF(D1154="OCCUPIED",J1154*K1154,"")</f>
        <v>339.75</v>
      </c>
      <c r="M1154" s="26" t="n">
        <f aca="false">IF(D1154&lt;&gt;"OCCUPIED","",COUNTIFS('Source - Billing Aug26'!$E$5:$E$773,A1154,'Source - Billing Aug26'!$B$5:$B$773,Billing_Month,'Source - Billing Aug26'!$H$5:$H$773,"MONTHLY_MOORAGE"))</f>
        <v>0</v>
      </c>
      <c r="N1154" s="28" t="str">
        <f aca="false">IF(M1154=0,"",SUMIFS('Source - Billing Aug26'!$I$5:$I$773,'Source - Billing Aug26'!$E$5:$E$773,A1154,'Source - Billing Aug26'!$B$5:$B$773,Billing_Month,'Source - Billing Aug26'!$H$5:$H$773,"MONTHLY_MOORAGE"))</f>
        <v/>
      </c>
      <c r="O1154" s="28" t="str">
        <f aca="false">IF(M1154=0,"",SUMIFS('Source - Billing Aug26'!$L$5:$L$773,'Source - Billing Aug26'!$E$5:$E$773,A1154,'Source - Billing Aug26'!$B$5:$B$773,Billing_Month,'Source - Billing Aug26'!$H$5:$H$773,"MONTHLY_MOORAGE"))</f>
        <v/>
      </c>
      <c r="P1154" s="39" t="n">
        <f aca="false">IF(D1154&lt;&gt;"OCCUPIED","",SUMIFS('Source - Billing Aug26'!$M$5:$M$773,'Source - Billing Aug26'!$E$5:$E$773,A1154,'Source - Billing Aug26'!$B$5:$B$773,Billing_Month,'Source - Billing Aug26'!$H$5:$H$773,"MONTHLY_MOORAGE"))</f>
        <v>0</v>
      </c>
      <c r="Q1154" s="39" t="n">
        <f aca="false">IF(D1154&lt;&gt;"OCCUPIED","",P1154-L1154)</f>
        <v>-339.75</v>
      </c>
      <c r="R1154" s="26" t="str">
        <f aca="false">IF(D1154&lt;&gt;"OCCUPIED","OUT OF SCOPE",IF(M1154=0,"MISSING AUGUST BILL",IF(M1154&gt;1,"DUPLICATE BILL",IF(ABS(Q1154)&lt;0.01,"MATCH",IF(Q1154&gt;0,"OVERBILLED","UNDERBILLED")))))</f>
        <v>MISSING AUGUST BILL</v>
      </c>
      <c r="S1154" s="26" t="str">
        <f aca="false">IF(M1154=0,"",IFERROR(INDEX('Source - Billing Aug26'!$C$5:$C$773,MATCH(A1154,'Source - Billing Aug26'!$E$5:$E$773,0)),""))</f>
        <v/>
      </c>
    </row>
    <row r="1155" customFormat="false" ht="15" hidden="false" customHeight="true" outlineLevel="0" collapsed="false">
      <c r="A1155" s="26" t="str">
        <f aca="false">'Source - Inventory'!A1145</f>
        <v>SB-0803</v>
      </c>
      <c r="B1155" s="26" t="str">
        <f aca="false">'Source - Inventory'!B1145</f>
        <v>Salmonberry</v>
      </c>
      <c r="C1155" s="26" t="str">
        <f aca="false">'Source - Inventory'!G1145</f>
        <v>OPEN</v>
      </c>
      <c r="D1155" s="26" t="str">
        <f aca="false">'Source - Inventory'!J1145</f>
        <v>OCCUPIED</v>
      </c>
      <c r="E1155" s="26" t="str">
        <f aca="false">'Source - Inventory'!L1145</f>
        <v>WL-03314</v>
      </c>
      <c r="F1155" s="26" t="str">
        <f aca="false">'Source - Inventory'!M1145</f>
        <v>Hannah Orozco</v>
      </c>
      <c r="G1155" s="26" t="n">
        <f aca="false">'Source - Inventory'!E1145</f>
        <v>32</v>
      </c>
      <c r="H1155" s="28" t="n">
        <f aca="false">'Source - Inventory'!O1145</f>
        <v>57</v>
      </c>
      <c r="I1155" s="28" t="n">
        <f aca="false">IF(D1155="OCCUPIED",ROUNDUP(H1155,0),"")</f>
        <v>57</v>
      </c>
      <c r="J1155" s="28" t="n">
        <f aca="false">IF(D1155="OCCUPIED",MAX(G1155,I1155),"")</f>
        <v>57</v>
      </c>
      <c r="K1155" s="28" t="n">
        <f aca="false">IF(D1155&lt;&gt;"OCCUPIED","",IF(C1155="COVERED",Covered_Rate,Open_Rate))</f>
        <v>7.55</v>
      </c>
      <c r="L1155" s="39" t="n">
        <f aca="false">IF(D1155="OCCUPIED",J1155*K1155,"")</f>
        <v>430.35</v>
      </c>
      <c r="M1155" s="26" t="n">
        <f aca="false">IF(D1155&lt;&gt;"OCCUPIED","",COUNTIFS('Source - Billing Aug26'!$E$5:$E$773,A1155,'Source - Billing Aug26'!$B$5:$B$773,Billing_Month,'Source - Billing Aug26'!$H$5:$H$773,"MONTHLY_MOORAGE"))</f>
        <v>0</v>
      </c>
      <c r="N1155" s="28" t="str">
        <f aca="false">IF(M1155=0,"",SUMIFS('Source - Billing Aug26'!$I$5:$I$773,'Source - Billing Aug26'!$E$5:$E$773,A1155,'Source - Billing Aug26'!$B$5:$B$773,Billing_Month,'Source - Billing Aug26'!$H$5:$H$773,"MONTHLY_MOORAGE"))</f>
        <v/>
      </c>
      <c r="O1155" s="28" t="str">
        <f aca="false">IF(M1155=0,"",SUMIFS('Source - Billing Aug26'!$L$5:$L$773,'Source - Billing Aug26'!$E$5:$E$773,A1155,'Source - Billing Aug26'!$B$5:$B$773,Billing_Month,'Source - Billing Aug26'!$H$5:$H$773,"MONTHLY_MOORAGE"))</f>
        <v/>
      </c>
      <c r="P1155" s="39" t="n">
        <f aca="false">IF(D1155&lt;&gt;"OCCUPIED","",SUMIFS('Source - Billing Aug26'!$M$5:$M$773,'Source - Billing Aug26'!$E$5:$E$773,A1155,'Source - Billing Aug26'!$B$5:$B$773,Billing_Month,'Source - Billing Aug26'!$H$5:$H$773,"MONTHLY_MOORAGE"))</f>
        <v>0</v>
      </c>
      <c r="Q1155" s="39" t="n">
        <f aca="false">IF(D1155&lt;&gt;"OCCUPIED","",P1155-L1155)</f>
        <v>-430.35</v>
      </c>
      <c r="R1155" s="26" t="str">
        <f aca="false">IF(D1155&lt;&gt;"OCCUPIED","OUT OF SCOPE",IF(M1155=0,"MISSING AUGUST BILL",IF(M1155&gt;1,"DUPLICATE BILL",IF(ABS(Q1155)&lt;0.01,"MATCH",IF(Q1155&gt;0,"OVERBILLED","UNDERBILLED")))))</f>
        <v>MISSING AUGUST BILL</v>
      </c>
      <c r="S1155" s="26" t="str">
        <f aca="false">IF(M1155=0,"",IFERROR(INDEX('Source - Billing Aug26'!$C$5:$C$773,MATCH(A1155,'Source - Billing Aug26'!$E$5:$E$773,0)),""))</f>
        <v/>
      </c>
    </row>
    <row r="1156" customFormat="false" ht="15" hidden="false" customHeight="true" outlineLevel="0" collapsed="false">
      <c r="A1156" s="26" t="str">
        <f aca="false">'Source - Inventory'!A1146</f>
        <v>SB-0804</v>
      </c>
      <c r="B1156" s="26" t="str">
        <f aca="false">'Source - Inventory'!B1146</f>
        <v>Salmonberry</v>
      </c>
      <c r="C1156" s="26" t="str">
        <f aca="false">'Source - Inventory'!G1146</f>
        <v>OPEN</v>
      </c>
      <c r="D1156" s="26" t="str">
        <f aca="false">'Source - Inventory'!J1146</f>
        <v>OCCUPIED</v>
      </c>
      <c r="E1156" s="26" t="str">
        <f aca="false">'Source - Inventory'!L1146</f>
        <v>WL-01349</v>
      </c>
      <c r="F1156" s="26" t="str">
        <f aca="false">'Source - Inventory'!M1146</f>
        <v>Justin Johnson</v>
      </c>
      <c r="G1156" s="26" t="n">
        <f aca="false">'Source - Inventory'!E1146</f>
        <v>24</v>
      </c>
      <c r="H1156" s="28" t="n">
        <f aca="false">'Source - Inventory'!O1146</f>
        <v>44.8</v>
      </c>
      <c r="I1156" s="28" t="n">
        <f aca="false">IF(D1156="OCCUPIED",ROUNDUP(H1156,0),"")</f>
        <v>45</v>
      </c>
      <c r="J1156" s="28" t="n">
        <f aca="false">IF(D1156="OCCUPIED",MAX(G1156,I1156),"")</f>
        <v>45</v>
      </c>
      <c r="K1156" s="28" t="n">
        <f aca="false">IF(D1156&lt;&gt;"OCCUPIED","",IF(C1156="COVERED",Covered_Rate,Open_Rate))</f>
        <v>7.55</v>
      </c>
      <c r="L1156" s="39" t="n">
        <f aca="false">IF(D1156="OCCUPIED",J1156*K1156,"")</f>
        <v>339.75</v>
      </c>
      <c r="M1156" s="26" t="n">
        <f aca="false">IF(D1156&lt;&gt;"OCCUPIED","",COUNTIFS('Source - Billing Aug26'!$E$5:$E$773,A1156,'Source - Billing Aug26'!$B$5:$B$773,Billing_Month,'Source - Billing Aug26'!$H$5:$H$773,"MONTHLY_MOORAGE"))</f>
        <v>0</v>
      </c>
      <c r="N1156" s="28" t="str">
        <f aca="false">IF(M1156=0,"",SUMIFS('Source - Billing Aug26'!$I$5:$I$773,'Source - Billing Aug26'!$E$5:$E$773,A1156,'Source - Billing Aug26'!$B$5:$B$773,Billing_Month,'Source - Billing Aug26'!$H$5:$H$773,"MONTHLY_MOORAGE"))</f>
        <v/>
      </c>
      <c r="O1156" s="28" t="str">
        <f aca="false">IF(M1156=0,"",SUMIFS('Source - Billing Aug26'!$L$5:$L$773,'Source - Billing Aug26'!$E$5:$E$773,A1156,'Source - Billing Aug26'!$B$5:$B$773,Billing_Month,'Source - Billing Aug26'!$H$5:$H$773,"MONTHLY_MOORAGE"))</f>
        <v/>
      </c>
      <c r="P1156" s="39" t="n">
        <f aca="false">IF(D1156&lt;&gt;"OCCUPIED","",SUMIFS('Source - Billing Aug26'!$M$5:$M$773,'Source - Billing Aug26'!$E$5:$E$773,A1156,'Source - Billing Aug26'!$B$5:$B$773,Billing_Month,'Source - Billing Aug26'!$H$5:$H$773,"MONTHLY_MOORAGE"))</f>
        <v>0</v>
      </c>
      <c r="Q1156" s="39" t="n">
        <f aca="false">IF(D1156&lt;&gt;"OCCUPIED","",P1156-L1156)</f>
        <v>-339.75</v>
      </c>
      <c r="R1156" s="26" t="str">
        <f aca="false">IF(D1156&lt;&gt;"OCCUPIED","OUT OF SCOPE",IF(M1156=0,"MISSING AUGUST BILL",IF(M1156&gt;1,"DUPLICATE BILL",IF(ABS(Q1156)&lt;0.01,"MATCH",IF(Q1156&gt;0,"OVERBILLED","UNDERBILLED")))))</f>
        <v>MISSING AUGUST BILL</v>
      </c>
      <c r="S1156" s="26" t="str">
        <f aca="false">IF(M1156=0,"",IFERROR(INDEX('Source - Billing Aug26'!$C$5:$C$773,MATCH(A1156,'Source - Billing Aug26'!$E$5:$E$773,0)),""))</f>
        <v/>
      </c>
    </row>
    <row r="1157" customFormat="false" ht="15" hidden="false" customHeight="true" outlineLevel="0" collapsed="false">
      <c r="A1157" s="26" t="str">
        <f aca="false">'Source - Inventory'!A1147</f>
        <v>SB-0805</v>
      </c>
      <c r="B1157" s="26" t="str">
        <f aca="false">'Source - Inventory'!B1147</f>
        <v>Salmonberry</v>
      </c>
      <c r="C1157" s="26" t="str">
        <f aca="false">'Source - Inventory'!G1147</f>
        <v>OPEN</v>
      </c>
      <c r="D1157" s="26" t="str">
        <f aca="false">'Source - Inventory'!J1147</f>
        <v>OCCUPIED</v>
      </c>
      <c r="E1157" s="26" t="str">
        <f aca="false">'Source - Inventory'!L1147</f>
        <v>WL-02163</v>
      </c>
      <c r="F1157" s="26" t="str">
        <f aca="false">'Source - Inventory'!M1147</f>
        <v>Kimberly Brown</v>
      </c>
      <c r="G1157" s="26" t="n">
        <f aca="false">'Source - Inventory'!E1147</f>
        <v>24</v>
      </c>
      <c r="H1157" s="28" t="n">
        <f aca="false">'Source - Inventory'!O1147</f>
        <v>21.9</v>
      </c>
      <c r="I1157" s="28" t="n">
        <f aca="false">IF(D1157="OCCUPIED",ROUNDUP(H1157,0),"")</f>
        <v>22</v>
      </c>
      <c r="J1157" s="28" t="n">
        <f aca="false">IF(D1157="OCCUPIED",MAX(G1157,I1157),"")</f>
        <v>24</v>
      </c>
      <c r="K1157" s="28" t="n">
        <f aca="false">IF(D1157&lt;&gt;"OCCUPIED","",IF(C1157="COVERED",Covered_Rate,Open_Rate))</f>
        <v>7.55</v>
      </c>
      <c r="L1157" s="39" t="n">
        <f aca="false">IF(D1157="OCCUPIED",J1157*K1157,"")</f>
        <v>181.2</v>
      </c>
      <c r="M1157" s="26" t="n">
        <f aca="false">IF(D1157&lt;&gt;"OCCUPIED","",COUNTIFS('Source - Billing Aug26'!$E$5:$E$773,A1157,'Source - Billing Aug26'!$B$5:$B$773,Billing_Month,'Source - Billing Aug26'!$H$5:$H$773,"MONTHLY_MOORAGE"))</f>
        <v>0</v>
      </c>
      <c r="N1157" s="28" t="str">
        <f aca="false">IF(M1157=0,"",SUMIFS('Source - Billing Aug26'!$I$5:$I$773,'Source - Billing Aug26'!$E$5:$E$773,A1157,'Source - Billing Aug26'!$B$5:$B$773,Billing_Month,'Source - Billing Aug26'!$H$5:$H$773,"MONTHLY_MOORAGE"))</f>
        <v/>
      </c>
      <c r="O1157" s="28" t="str">
        <f aca="false">IF(M1157=0,"",SUMIFS('Source - Billing Aug26'!$L$5:$L$773,'Source - Billing Aug26'!$E$5:$E$773,A1157,'Source - Billing Aug26'!$B$5:$B$773,Billing_Month,'Source - Billing Aug26'!$H$5:$H$773,"MONTHLY_MOORAGE"))</f>
        <v/>
      </c>
      <c r="P1157" s="39" t="n">
        <f aca="false">IF(D1157&lt;&gt;"OCCUPIED","",SUMIFS('Source - Billing Aug26'!$M$5:$M$773,'Source - Billing Aug26'!$E$5:$E$773,A1157,'Source - Billing Aug26'!$B$5:$B$773,Billing_Month,'Source - Billing Aug26'!$H$5:$H$773,"MONTHLY_MOORAGE"))</f>
        <v>0</v>
      </c>
      <c r="Q1157" s="39" t="n">
        <f aca="false">IF(D1157&lt;&gt;"OCCUPIED","",P1157-L1157)</f>
        <v>-181.2</v>
      </c>
      <c r="R1157" s="26" t="str">
        <f aca="false">IF(D1157&lt;&gt;"OCCUPIED","OUT OF SCOPE",IF(M1157=0,"MISSING AUGUST BILL",IF(M1157&gt;1,"DUPLICATE BILL",IF(ABS(Q1157)&lt;0.01,"MATCH",IF(Q1157&gt;0,"OVERBILLED","UNDERBILLED")))))</f>
        <v>MISSING AUGUST BILL</v>
      </c>
      <c r="S1157" s="26" t="str">
        <f aca="false">IF(M1157=0,"",IFERROR(INDEX('Source - Billing Aug26'!$C$5:$C$773,MATCH(A1157,'Source - Billing Aug26'!$E$5:$E$773,0)),""))</f>
        <v/>
      </c>
    </row>
    <row r="1158" customFormat="false" ht="15" hidden="false" customHeight="true" outlineLevel="0" collapsed="false">
      <c r="A1158" s="26" t="str">
        <f aca="false">'Source - Inventory'!A1148</f>
        <v>SB-0806</v>
      </c>
      <c r="B1158" s="26" t="str">
        <f aca="false">'Source - Inventory'!B1148</f>
        <v>Salmonberry</v>
      </c>
      <c r="C1158" s="26" t="str">
        <f aca="false">'Source - Inventory'!G1148</f>
        <v>OPEN</v>
      </c>
      <c r="D1158" s="26" t="str">
        <f aca="false">'Source - Inventory'!J1148</f>
        <v>OCCUPIED</v>
      </c>
      <c r="E1158" s="26" t="str">
        <f aca="false">'Source - Inventory'!L1148</f>
        <v>WL-03521</v>
      </c>
      <c r="F1158" s="26" t="str">
        <f aca="false">'Source - Inventory'!M1148</f>
        <v>Penny Nelson</v>
      </c>
      <c r="G1158" s="26" t="n">
        <f aca="false">'Source - Inventory'!E1148</f>
        <v>28</v>
      </c>
      <c r="H1158" s="28" t="n">
        <f aca="false">'Source - Inventory'!O1148</f>
        <v>61.1</v>
      </c>
      <c r="I1158" s="28" t="n">
        <f aca="false">IF(D1158="OCCUPIED",ROUNDUP(H1158,0),"")</f>
        <v>62</v>
      </c>
      <c r="J1158" s="28" t="n">
        <f aca="false">IF(D1158="OCCUPIED",MAX(G1158,I1158),"")</f>
        <v>62</v>
      </c>
      <c r="K1158" s="28" t="n">
        <f aca="false">IF(D1158&lt;&gt;"OCCUPIED","",IF(C1158="COVERED",Covered_Rate,Open_Rate))</f>
        <v>7.55</v>
      </c>
      <c r="L1158" s="39" t="n">
        <f aca="false">IF(D1158="OCCUPIED",J1158*K1158,"")</f>
        <v>468.1</v>
      </c>
      <c r="M1158" s="26" t="n">
        <f aca="false">IF(D1158&lt;&gt;"OCCUPIED","",COUNTIFS('Source - Billing Aug26'!$E$5:$E$773,A1158,'Source - Billing Aug26'!$B$5:$B$773,Billing_Month,'Source - Billing Aug26'!$H$5:$H$773,"MONTHLY_MOORAGE"))</f>
        <v>0</v>
      </c>
      <c r="N1158" s="28" t="str">
        <f aca="false">IF(M1158=0,"",SUMIFS('Source - Billing Aug26'!$I$5:$I$773,'Source - Billing Aug26'!$E$5:$E$773,A1158,'Source - Billing Aug26'!$B$5:$B$773,Billing_Month,'Source - Billing Aug26'!$H$5:$H$773,"MONTHLY_MOORAGE"))</f>
        <v/>
      </c>
      <c r="O1158" s="28" t="str">
        <f aca="false">IF(M1158=0,"",SUMIFS('Source - Billing Aug26'!$L$5:$L$773,'Source - Billing Aug26'!$E$5:$E$773,A1158,'Source - Billing Aug26'!$B$5:$B$773,Billing_Month,'Source - Billing Aug26'!$H$5:$H$773,"MONTHLY_MOORAGE"))</f>
        <v/>
      </c>
      <c r="P1158" s="39" t="n">
        <f aca="false">IF(D1158&lt;&gt;"OCCUPIED","",SUMIFS('Source - Billing Aug26'!$M$5:$M$773,'Source - Billing Aug26'!$E$5:$E$773,A1158,'Source - Billing Aug26'!$B$5:$B$773,Billing_Month,'Source - Billing Aug26'!$H$5:$H$773,"MONTHLY_MOORAGE"))</f>
        <v>0</v>
      </c>
      <c r="Q1158" s="39" t="n">
        <f aca="false">IF(D1158&lt;&gt;"OCCUPIED","",P1158-L1158)</f>
        <v>-468.1</v>
      </c>
      <c r="R1158" s="26" t="str">
        <f aca="false">IF(D1158&lt;&gt;"OCCUPIED","OUT OF SCOPE",IF(M1158=0,"MISSING AUGUST BILL",IF(M1158&gt;1,"DUPLICATE BILL",IF(ABS(Q1158)&lt;0.01,"MATCH",IF(Q1158&gt;0,"OVERBILLED","UNDERBILLED")))))</f>
        <v>MISSING AUGUST BILL</v>
      </c>
      <c r="S1158" s="26" t="str">
        <f aca="false">IF(M1158=0,"",IFERROR(INDEX('Source - Billing Aug26'!$C$5:$C$773,MATCH(A1158,'Source - Billing Aug26'!$E$5:$E$773,0)),""))</f>
        <v/>
      </c>
    </row>
    <row r="1159" customFormat="false" ht="15" hidden="false" customHeight="true" outlineLevel="0" collapsed="false">
      <c r="A1159" s="26" t="str">
        <f aca="false">'Source - Inventory'!A1149</f>
        <v>SB-0807</v>
      </c>
      <c r="B1159" s="26" t="str">
        <f aca="false">'Source - Inventory'!B1149</f>
        <v>Salmonberry</v>
      </c>
      <c r="C1159" s="26" t="str">
        <f aca="false">'Source - Inventory'!G1149</f>
        <v>OPEN</v>
      </c>
      <c r="D1159" s="26" t="str">
        <f aca="false">'Source - Inventory'!J1149</f>
        <v>GUEST</v>
      </c>
      <c r="E1159" s="26" t="n">
        <f aca="false">'Source - Inventory'!L1149</f>
        <v>0</v>
      </c>
      <c r="F1159" s="26" t="n">
        <f aca="false">'Source - Inventory'!M1149</f>
        <v>0</v>
      </c>
      <c r="G1159" s="26" t="n">
        <f aca="false">'Source - Inventory'!E1149</f>
        <v>50</v>
      </c>
      <c r="H1159" s="28" t="n">
        <f aca="false">'Source - Inventory'!O1149</f>
        <v>0</v>
      </c>
      <c r="I1159" s="28" t="str">
        <f aca="false">IF(D1159="OCCUPIED",ROUNDUP(H1159,0),"")</f>
        <v/>
      </c>
      <c r="J1159" s="28" t="str">
        <f aca="false">IF(D1159="OCCUPIED",MAX(G1159,I1159),"")</f>
        <v/>
      </c>
      <c r="K1159" s="28" t="str">
        <f aca="false">IF(D1159&lt;&gt;"OCCUPIED","",IF(C1159="COVERED",Covered_Rate,Open_Rate))</f>
        <v/>
      </c>
      <c r="L1159" s="39" t="str">
        <f aca="false">IF(D1159="OCCUPIED",J1159*K1159,"")</f>
        <v/>
      </c>
      <c r="M1159" s="26" t="str">
        <f aca="false">IF(D1159&lt;&gt;"OCCUPIED","",COUNTIFS('Source - Billing Aug26'!$E$5:$E$773,A1159,'Source - Billing Aug26'!$B$5:$B$773,Billing_Month,'Source - Billing Aug26'!$H$5:$H$773,"MONTHLY_MOORAGE"))</f>
        <v/>
      </c>
      <c r="N1159" s="28" t="n">
        <f aca="false">IF(M1159=0,"",SUMIFS('Source - Billing Aug26'!$I$5:$I$773,'Source - Billing Aug26'!$E$5:$E$773,A1159,'Source - Billing Aug26'!$B$5:$B$773,Billing_Month,'Source - Billing Aug26'!$H$5:$H$773,"MONTHLY_MOORAGE"))</f>
        <v>0</v>
      </c>
      <c r="O1159" s="28" t="n">
        <f aca="false">IF(M1159=0,"",SUMIFS('Source - Billing Aug26'!$L$5:$L$773,'Source - Billing Aug26'!$E$5:$E$773,A1159,'Source - Billing Aug26'!$B$5:$B$773,Billing_Month,'Source - Billing Aug26'!$H$5:$H$773,"MONTHLY_MOORAGE"))</f>
        <v>0</v>
      </c>
      <c r="P1159" s="39" t="str">
        <f aca="false">IF(D1159&lt;&gt;"OCCUPIED","",SUMIFS('Source - Billing Aug26'!$M$5:$M$773,'Source - Billing Aug26'!$E$5:$E$773,A1159,'Source - Billing Aug26'!$B$5:$B$773,Billing_Month,'Source - Billing Aug26'!$H$5:$H$773,"MONTHLY_MOORAGE"))</f>
        <v/>
      </c>
      <c r="Q1159" s="39" t="str">
        <f aca="false">IF(D1159&lt;&gt;"OCCUPIED","",P1159-L1159)</f>
        <v/>
      </c>
      <c r="R1159" s="26" t="str">
        <f aca="false">IF(D1159&lt;&gt;"OCCUPIED","OUT OF SCOPE",IF(M1159=0,"MISSING AUGUST BILL",IF(M1159&gt;1,"DUPLICATE BILL",IF(ABS(Q1159)&lt;0.01,"MATCH",IF(Q1159&gt;0,"OVERBILLED","UNDERBILLED")))))</f>
        <v>OUT OF SCOPE</v>
      </c>
      <c r="S1159" s="26" t="str">
        <f aca="false">IF(M1159=0,"",IFERROR(INDEX('Source - Billing Aug26'!$C$5:$C$773,MATCH(A1159,'Source - Billing Aug26'!$E$5:$E$773,0)),""))</f>
        <v/>
      </c>
    </row>
    <row r="1160" customFormat="false" ht="15" hidden="false" customHeight="true" outlineLevel="0" collapsed="false">
      <c r="A1160" s="26" t="str">
        <f aca="false">'Source - Inventory'!A1150</f>
        <v>SB-0808</v>
      </c>
      <c r="B1160" s="26" t="str">
        <f aca="false">'Source - Inventory'!B1150</f>
        <v>Salmonberry</v>
      </c>
      <c r="C1160" s="26" t="str">
        <f aca="false">'Source - Inventory'!G1150</f>
        <v>OPEN</v>
      </c>
      <c r="D1160" s="26" t="str">
        <f aca="false">'Source - Inventory'!J1150</f>
        <v>OCCUPIED</v>
      </c>
      <c r="E1160" s="26" t="str">
        <f aca="false">'Source - Inventory'!L1150</f>
        <v>WL-02924</v>
      </c>
      <c r="F1160" s="26" t="str">
        <f aca="false">'Source - Inventory'!M1150</f>
        <v>Heather Hall</v>
      </c>
      <c r="G1160" s="26" t="n">
        <f aca="false">'Source - Inventory'!E1150</f>
        <v>28</v>
      </c>
      <c r="H1160" s="28" t="n">
        <f aca="false">'Source - Inventory'!O1150</f>
        <v>22.2</v>
      </c>
      <c r="I1160" s="28" t="n">
        <f aca="false">IF(D1160="OCCUPIED",ROUNDUP(H1160,0),"")</f>
        <v>23</v>
      </c>
      <c r="J1160" s="28" t="n">
        <f aca="false">IF(D1160="OCCUPIED",MAX(G1160,I1160),"")</f>
        <v>28</v>
      </c>
      <c r="K1160" s="28" t="n">
        <f aca="false">IF(D1160&lt;&gt;"OCCUPIED","",IF(C1160="COVERED",Covered_Rate,Open_Rate))</f>
        <v>7.55</v>
      </c>
      <c r="L1160" s="39" t="n">
        <f aca="false">IF(D1160="OCCUPIED",J1160*K1160,"")</f>
        <v>211.4</v>
      </c>
      <c r="M1160" s="26" t="n">
        <f aca="false">IF(D1160&lt;&gt;"OCCUPIED","",COUNTIFS('Source - Billing Aug26'!$E$5:$E$773,A1160,'Source - Billing Aug26'!$B$5:$B$773,Billing_Month,'Source - Billing Aug26'!$H$5:$H$773,"MONTHLY_MOORAGE"))</f>
        <v>0</v>
      </c>
      <c r="N1160" s="28" t="str">
        <f aca="false">IF(M1160=0,"",SUMIFS('Source - Billing Aug26'!$I$5:$I$773,'Source - Billing Aug26'!$E$5:$E$773,A1160,'Source - Billing Aug26'!$B$5:$B$773,Billing_Month,'Source - Billing Aug26'!$H$5:$H$773,"MONTHLY_MOORAGE"))</f>
        <v/>
      </c>
      <c r="O1160" s="28" t="str">
        <f aca="false">IF(M1160=0,"",SUMIFS('Source - Billing Aug26'!$L$5:$L$773,'Source - Billing Aug26'!$E$5:$E$773,A1160,'Source - Billing Aug26'!$B$5:$B$773,Billing_Month,'Source - Billing Aug26'!$H$5:$H$773,"MONTHLY_MOORAGE"))</f>
        <v/>
      </c>
      <c r="P1160" s="39" t="n">
        <f aca="false">IF(D1160&lt;&gt;"OCCUPIED","",SUMIFS('Source - Billing Aug26'!$M$5:$M$773,'Source - Billing Aug26'!$E$5:$E$773,A1160,'Source - Billing Aug26'!$B$5:$B$773,Billing_Month,'Source - Billing Aug26'!$H$5:$H$773,"MONTHLY_MOORAGE"))</f>
        <v>0</v>
      </c>
      <c r="Q1160" s="39" t="n">
        <f aca="false">IF(D1160&lt;&gt;"OCCUPIED","",P1160-L1160)</f>
        <v>-211.4</v>
      </c>
      <c r="R1160" s="26" t="str">
        <f aca="false">IF(D1160&lt;&gt;"OCCUPIED","OUT OF SCOPE",IF(M1160=0,"MISSING AUGUST BILL",IF(M1160&gt;1,"DUPLICATE BILL",IF(ABS(Q1160)&lt;0.01,"MATCH",IF(Q1160&gt;0,"OVERBILLED","UNDERBILLED")))))</f>
        <v>MISSING AUGUST BILL</v>
      </c>
      <c r="S1160" s="26" t="str">
        <f aca="false">IF(M1160=0,"",IFERROR(INDEX('Source - Billing Aug26'!$C$5:$C$773,MATCH(A1160,'Source - Billing Aug26'!$E$5:$E$773,0)),""))</f>
        <v/>
      </c>
    </row>
    <row r="1161" customFormat="false" ht="15" hidden="false" customHeight="true" outlineLevel="0" collapsed="false">
      <c r="A1161" s="26" t="str">
        <f aca="false">'Source - Inventory'!A1151</f>
        <v>SB-0809</v>
      </c>
      <c r="B1161" s="26" t="str">
        <f aca="false">'Source - Inventory'!B1151</f>
        <v>Salmonberry</v>
      </c>
      <c r="C1161" s="26" t="str">
        <f aca="false">'Source - Inventory'!G1151</f>
        <v>OPEN</v>
      </c>
      <c r="D1161" s="26" t="str">
        <f aca="false">'Source - Inventory'!J1151</f>
        <v>OCCUPIED</v>
      </c>
      <c r="E1161" s="26" t="str">
        <f aca="false">'Source - Inventory'!L1151</f>
        <v>WL-03219</v>
      </c>
      <c r="F1161" s="26" t="str">
        <f aca="false">'Source - Inventory'!M1151</f>
        <v>Tara Sanders</v>
      </c>
      <c r="G1161" s="26" t="n">
        <f aca="false">'Source - Inventory'!E1151</f>
        <v>45</v>
      </c>
      <c r="H1161" s="28" t="n">
        <f aca="false">'Source - Inventory'!O1151</f>
        <v>21.2</v>
      </c>
      <c r="I1161" s="28" t="n">
        <f aca="false">IF(D1161="OCCUPIED",ROUNDUP(H1161,0),"")</f>
        <v>22</v>
      </c>
      <c r="J1161" s="28" t="n">
        <f aca="false">IF(D1161="OCCUPIED",MAX(G1161,I1161),"")</f>
        <v>45</v>
      </c>
      <c r="K1161" s="28" t="n">
        <f aca="false">IF(D1161&lt;&gt;"OCCUPIED","",IF(C1161="COVERED",Covered_Rate,Open_Rate))</f>
        <v>7.55</v>
      </c>
      <c r="L1161" s="39" t="n">
        <f aca="false">IF(D1161="OCCUPIED",J1161*K1161,"")</f>
        <v>339.75</v>
      </c>
      <c r="M1161" s="26" t="n">
        <f aca="false">IF(D1161&lt;&gt;"OCCUPIED","",COUNTIFS('Source - Billing Aug26'!$E$5:$E$773,A1161,'Source - Billing Aug26'!$B$5:$B$773,Billing_Month,'Source - Billing Aug26'!$H$5:$H$773,"MONTHLY_MOORAGE"))</f>
        <v>0</v>
      </c>
      <c r="N1161" s="28" t="str">
        <f aca="false">IF(M1161=0,"",SUMIFS('Source - Billing Aug26'!$I$5:$I$773,'Source - Billing Aug26'!$E$5:$E$773,A1161,'Source - Billing Aug26'!$B$5:$B$773,Billing_Month,'Source - Billing Aug26'!$H$5:$H$773,"MONTHLY_MOORAGE"))</f>
        <v/>
      </c>
      <c r="O1161" s="28" t="str">
        <f aca="false">IF(M1161=0,"",SUMIFS('Source - Billing Aug26'!$L$5:$L$773,'Source - Billing Aug26'!$E$5:$E$773,A1161,'Source - Billing Aug26'!$B$5:$B$773,Billing_Month,'Source - Billing Aug26'!$H$5:$H$773,"MONTHLY_MOORAGE"))</f>
        <v/>
      </c>
      <c r="P1161" s="39" t="n">
        <f aca="false">IF(D1161&lt;&gt;"OCCUPIED","",SUMIFS('Source - Billing Aug26'!$M$5:$M$773,'Source - Billing Aug26'!$E$5:$E$773,A1161,'Source - Billing Aug26'!$B$5:$B$773,Billing_Month,'Source - Billing Aug26'!$H$5:$H$773,"MONTHLY_MOORAGE"))</f>
        <v>0</v>
      </c>
      <c r="Q1161" s="39" t="n">
        <f aca="false">IF(D1161&lt;&gt;"OCCUPIED","",P1161-L1161)</f>
        <v>-339.75</v>
      </c>
      <c r="R1161" s="26" t="str">
        <f aca="false">IF(D1161&lt;&gt;"OCCUPIED","OUT OF SCOPE",IF(M1161=0,"MISSING AUGUST BILL",IF(M1161&gt;1,"DUPLICATE BILL",IF(ABS(Q1161)&lt;0.01,"MATCH",IF(Q1161&gt;0,"OVERBILLED","UNDERBILLED")))))</f>
        <v>MISSING AUGUST BILL</v>
      </c>
      <c r="S1161" s="26" t="str">
        <f aca="false">IF(M1161=0,"",IFERROR(INDEX('Source - Billing Aug26'!$C$5:$C$773,MATCH(A1161,'Source - Billing Aug26'!$E$5:$E$773,0)),""))</f>
        <v/>
      </c>
    </row>
    <row r="1162" customFormat="false" ht="15" hidden="false" customHeight="true" outlineLevel="0" collapsed="false">
      <c r="A1162" s="26" t="str">
        <f aca="false">'Source - Inventory'!A1152</f>
        <v>SB-0810</v>
      </c>
      <c r="B1162" s="26" t="str">
        <f aca="false">'Source - Inventory'!B1152</f>
        <v>Salmonberry</v>
      </c>
      <c r="C1162" s="26" t="str">
        <f aca="false">'Source - Inventory'!G1152</f>
        <v>OPEN</v>
      </c>
      <c r="D1162" s="26" t="str">
        <f aca="false">'Source - Inventory'!J1152</f>
        <v>OCCUPIED</v>
      </c>
      <c r="E1162" s="26" t="str">
        <f aca="false">'Source - Inventory'!L1152</f>
        <v>WL-02815</v>
      </c>
      <c r="F1162" s="26" t="str">
        <f aca="false">'Source - Inventory'!M1152</f>
        <v>Mark Myers</v>
      </c>
      <c r="G1162" s="26" t="n">
        <f aca="false">'Source - Inventory'!E1152</f>
        <v>40</v>
      </c>
      <c r="H1162" s="28" t="n">
        <f aca="false">'Source - Inventory'!O1152</f>
        <v>34.1</v>
      </c>
      <c r="I1162" s="28" t="n">
        <f aca="false">IF(D1162="OCCUPIED",ROUNDUP(H1162,0),"")</f>
        <v>35</v>
      </c>
      <c r="J1162" s="28" t="n">
        <f aca="false">IF(D1162="OCCUPIED",MAX(G1162,I1162),"")</f>
        <v>40</v>
      </c>
      <c r="K1162" s="28" t="n">
        <f aca="false">IF(D1162&lt;&gt;"OCCUPIED","",IF(C1162="COVERED",Covered_Rate,Open_Rate))</f>
        <v>7.55</v>
      </c>
      <c r="L1162" s="39" t="n">
        <f aca="false">IF(D1162="OCCUPIED",J1162*K1162,"")</f>
        <v>302</v>
      </c>
      <c r="M1162" s="26" t="n">
        <f aca="false">IF(D1162&lt;&gt;"OCCUPIED","",COUNTIFS('Source - Billing Aug26'!$E$5:$E$773,A1162,'Source - Billing Aug26'!$B$5:$B$773,Billing_Month,'Source - Billing Aug26'!$H$5:$H$773,"MONTHLY_MOORAGE"))</f>
        <v>0</v>
      </c>
      <c r="N1162" s="28" t="str">
        <f aca="false">IF(M1162=0,"",SUMIFS('Source - Billing Aug26'!$I$5:$I$773,'Source - Billing Aug26'!$E$5:$E$773,A1162,'Source - Billing Aug26'!$B$5:$B$773,Billing_Month,'Source - Billing Aug26'!$H$5:$H$773,"MONTHLY_MOORAGE"))</f>
        <v/>
      </c>
      <c r="O1162" s="28" t="str">
        <f aca="false">IF(M1162=0,"",SUMIFS('Source - Billing Aug26'!$L$5:$L$773,'Source - Billing Aug26'!$E$5:$E$773,A1162,'Source - Billing Aug26'!$B$5:$B$773,Billing_Month,'Source - Billing Aug26'!$H$5:$H$773,"MONTHLY_MOORAGE"))</f>
        <v/>
      </c>
      <c r="P1162" s="39" t="n">
        <f aca="false">IF(D1162&lt;&gt;"OCCUPIED","",SUMIFS('Source - Billing Aug26'!$M$5:$M$773,'Source - Billing Aug26'!$E$5:$E$773,A1162,'Source - Billing Aug26'!$B$5:$B$773,Billing_Month,'Source - Billing Aug26'!$H$5:$H$773,"MONTHLY_MOORAGE"))</f>
        <v>0</v>
      </c>
      <c r="Q1162" s="39" t="n">
        <f aca="false">IF(D1162&lt;&gt;"OCCUPIED","",P1162-L1162)</f>
        <v>-302</v>
      </c>
      <c r="R1162" s="26" t="str">
        <f aca="false">IF(D1162&lt;&gt;"OCCUPIED","OUT OF SCOPE",IF(M1162=0,"MISSING AUGUST BILL",IF(M1162&gt;1,"DUPLICATE BILL",IF(ABS(Q1162)&lt;0.01,"MATCH",IF(Q1162&gt;0,"OVERBILLED","UNDERBILLED")))))</f>
        <v>MISSING AUGUST BILL</v>
      </c>
      <c r="S1162" s="26" t="str">
        <f aca="false">IF(M1162=0,"",IFERROR(INDEX('Source - Billing Aug26'!$C$5:$C$773,MATCH(A1162,'Source - Billing Aug26'!$E$5:$E$773,0)),""))</f>
        <v/>
      </c>
    </row>
    <row r="1163" customFormat="false" ht="15" hidden="false" customHeight="true" outlineLevel="0" collapsed="false">
      <c r="A1163" s="26" t="str">
        <f aca="false">'Source - Inventory'!A1153</f>
        <v>SB-0811</v>
      </c>
      <c r="B1163" s="26" t="str">
        <f aca="false">'Source - Inventory'!B1153</f>
        <v>Salmonberry</v>
      </c>
      <c r="C1163" s="26" t="str">
        <f aca="false">'Source - Inventory'!G1153</f>
        <v>OPEN</v>
      </c>
      <c r="D1163" s="26" t="str">
        <f aca="false">'Source - Inventory'!J1153</f>
        <v>VACANT</v>
      </c>
      <c r="E1163" s="26" t="n">
        <f aca="false">'Source - Inventory'!L1153</f>
        <v>0</v>
      </c>
      <c r="F1163" s="26" t="n">
        <f aca="false">'Source - Inventory'!M1153</f>
        <v>0</v>
      </c>
      <c r="G1163" s="26" t="n">
        <f aca="false">'Source - Inventory'!E1153</f>
        <v>24</v>
      </c>
      <c r="H1163" s="28" t="n">
        <f aca="false">'Source - Inventory'!O1153</f>
        <v>0</v>
      </c>
      <c r="I1163" s="28" t="str">
        <f aca="false">IF(D1163="OCCUPIED",ROUNDUP(H1163,0),"")</f>
        <v/>
      </c>
      <c r="J1163" s="28" t="str">
        <f aca="false">IF(D1163="OCCUPIED",MAX(G1163,I1163),"")</f>
        <v/>
      </c>
      <c r="K1163" s="28" t="str">
        <f aca="false">IF(D1163&lt;&gt;"OCCUPIED","",IF(C1163="COVERED",Covered_Rate,Open_Rate))</f>
        <v/>
      </c>
      <c r="L1163" s="39" t="str">
        <f aca="false">IF(D1163="OCCUPIED",J1163*K1163,"")</f>
        <v/>
      </c>
      <c r="M1163" s="26" t="str">
        <f aca="false">IF(D1163&lt;&gt;"OCCUPIED","",COUNTIFS('Source - Billing Aug26'!$E$5:$E$773,A1163,'Source - Billing Aug26'!$B$5:$B$773,Billing_Month,'Source - Billing Aug26'!$H$5:$H$773,"MONTHLY_MOORAGE"))</f>
        <v/>
      </c>
      <c r="N1163" s="28" t="n">
        <f aca="false">IF(M1163=0,"",SUMIFS('Source - Billing Aug26'!$I$5:$I$773,'Source - Billing Aug26'!$E$5:$E$773,A1163,'Source - Billing Aug26'!$B$5:$B$773,Billing_Month,'Source - Billing Aug26'!$H$5:$H$773,"MONTHLY_MOORAGE"))</f>
        <v>0</v>
      </c>
      <c r="O1163" s="28" t="n">
        <f aca="false">IF(M1163=0,"",SUMIFS('Source - Billing Aug26'!$L$5:$L$773,'Source - Billing Aug26'!$E$5:$E$773,A1163,'Source - Billing Aug26'!$B$5:$B$773,Billing_Month,'Source - Billing Aug26'!$H$5:$H$773,"MONTHLY_MOORAGE"))</f>
        <v>0</v>
      </c>
      <c r="P1163" s="39" t="str">
        <f aca="false">IF(D1163&lt;&gt;"OCCUPIED","",SUMIFS('Source - Billing Aug26'!$M$5:$M$773,'Source - Billing Aug26'!$E$5:$E$773,A1163,'Source - Billing Aug26'!$B$5:$B$773,Billing_Month,'Source - Billing Aug26'!$H$5:$H$773,"MONTHLY_MOORAGE"))</f>
        <v/>
      </c>
      <c r="Q1163" s="39" t="str">
        <f aca="false">IF(D1163&lt;&gt;"OCCUPIED","",P1163-L1163)</f>
        <v/>
      </c>
      <c r="R1163" s="26" t="str">
        <f aca="false">IF(D1163&lt;&gt;"OCCUPIED","OUT OF SCOPE",IF(M1163=0,"MISSING AUGUST BILL",IF(M1163&gt;1,"DUPLICATE BILL",IF(ABS(Q1163)&lt;0.01,"MATCH",IF(Q1163&gt;0,"OVERBILLED","UNDERBILLED")))))</f>
        <v>OUT OF SCOPE</v>
      </c>
      <c r="S1163" s="26" t="str">
        <f aca="false">IF(M1163=0,"",IFERROR(INDEX('Source - Billing Aug26'!$C$5:$C$773,MATCH(A1163,'Source - Billing Aug26'!$E$5:$E$773,0)),""))</f>
        <v/>
      </c>
    </row>
    <row r="1164" customFormat="false" ht="15" hidden="false" customHeight="true" outlineLevel="0" collapsed="false">
      <c r="A1164" s="26" t="str">
        <f aca="false">'Source - Inventory'!A1154</f>
        <v>SB-0812</v>
      </c>
      <c r="B1164" s="26" t="str">
        <f aca="false">'Source - Inventory'!B1154</f>
        <v>Salmonberry</v>
      </c>
      <c r="C1164" s="26" t="str">
        <f aca="false">'Source - Inventory'!G1154</f>
        <v>OPEN</v>
      </c>
      <c r="D1164" s="26" t="str">
        <f aca="false">'Source - Inventory'!J1154</f>
        <v>OCCUPIED</v>
      </c>
      <c r="E1164" s="26" t="str">
        <f aca="false">'Source - Inventory'!L1154</f>
        <v>WL-02153</v>
      </c>
      <c r="F1164" s="26" t="str">
        <f aca="false">'Source - Inventory'!M1154</f>
        <v>Amy Murray</v>
      </c>
      <c r="G1164" s="26" t="n">
        <f aca="false">'Source - Inventory'!E1154</f>
        <v>32</v>
      </c>
      <c r="H1164" s="28" t="n">
        <f aca="false">'Source - Inventory'!O1154</f>
        <v>22.1</v>
      </c>
      <c r="I1164" s="28" t="n">
        <f aca="false">IF(D1164="OCCUPIED",ROUNDUP(H1164,0),"")</f>
        <v>23</v>
      </c>
      <c r="J1164" s="28" t="n">
        <f aca="false">IF(D1164="OCCUPIED",MAX(G1164,I1164),"")</f>
        <v>32</v>
      </c>
      <c r="K1164" s="28" t="n">
        <f aca="false">IF(D1164&lt;&gt;"OCCUPIED","",IF(C1164="COVERED",Covered_Rate,Open_Rate))</f>
        <v>7.55</v>
      </c>
      <c r="L1164" s="39" t="n">
        <f aca="false">IF(D1164="OCCUPIED",J1164*K1164,"")</f>
        <v>241.6</v>
      </c>
      <c r="M1164" s="26" t="n">
        <f aca="false">IF(D1164&lt;&gt;"OCCUPIED","",COUNTIFS('Source - Billing Aug26'!$E$5:$E$773,A1164,'Source - Billing Aug26'!$B$5:$B$773,Billing_Month,'Source - Billing Aug26'!$H$5:$H$773,"MONTHLY_MOORAGE"))</f>
        <v>0</v>
      </c>
      <c r="N1164" s="28" t="str">
        <f aca="false">IF(M1164=0,"",SUMIFS('Source - Billing Aug26'!$I$5:$I$773,'Source - Billing Aug26'!$E$5:$E$773,A1164,'Source - Billing Aug26'!$B$5:$B$773,Billing_Month,'Source - Billing Aug26'!$H$5:$H$773,"MONTHLY_MOORAGE"))</f>
        <v/>
      </c>
      <c r="O1164" s="28" t="str">
        <f aca="false">IF(M1164=0,"",SUMIFS('Source - Billing Aug26'!$L$5:$L$773,'Source - Billing Aug26'!$E$5:$E$773,A1164,'Source - Billing Aug26'!$B$5:$B$773,Billing_Month,'Source - Billing Aug26'!$H$5:$H$773,"MONTHLY_MOORAGE"))</f>
        <v/>
      </c>
      <c r="P1164" s="39" t="n">
        <f aca="false">IF(D1164&lt;&gt;"OCCUPIED","",SUMIFS('Source - Billing Aug26'!$M$5:$M$773,'Source - Billing Aug26'!$E$5:$E$773,A1164,'Source - Billing Aug26'!$B$5:$B$773,Billing_Month,'Source - Billing Aug26'!$H$5:$H$773,"MONTHLY_MOORAGE"))</f>
        <v>0</v>
      </c>
      <c r="Q1164" s="39" t="n">
        <f aca="false">IF(D1164&lt;&gt;"OCCUPIED","",P1164-L1164)</f>
        <v>-241.6</v>
      </c>
      <c r="R1164" s="26" t="str">
        <f aca="false">IF(D1164&lt;&gt;"OCCUPIED","OUT OF SCOPE",IF(M1164=0,"MISSING AUGUST BILL",IF(M1164&gt;1,"DUPLICATE BILL",IF(ABS(Q1164)&lt;0.01,"MATCH",IF(Q1164&gt;0,"OVERBILLED","UNDERBILLED")))))</f>
        <v>MISSING AUGUST BILL</v>
      </c>
      <c r="S1164" s="26" t="str">
        <f aca="false">IF(M1164=0,"",IFERROR(INDEX('Source - Billing Aug26'!$C$5:$C$773,MATCH(A1164,'Source - Billing Aug26'!$E$5:$E$773,0)),""))</f>
        <v/>
      </c>
    </row>
    <row r="1165" customFormat="false" ht="15" hidden="false" customHeight="true" outlineLevel="0" collapsed="false">
      <c r="A1165" s="26" t="str">
        <f aca="false">'Source - Inventory'!A1155</f>
        <v>SB-0813</v>
      </c>
      <c r="B1165" s="26" t="str">
        <f aca="false">'Source - Inventory'!B1155</f>
        <v>Salmonberry</v>
      </c>
      <c r="C1165" s="26" t="str">
        <f aca="false">'Source - Inventory'!G1155</f>
        <v>OPEN</v>
      </c>
      <c r="D1165" s="26" t="str">
        <f aca="false">'Source - Inventory'!J1155</f>
        <v>OCCUPIED</v>
      </c>
      <c r="E1165" s="26" t="str">
        <f aca="false">'Source - Inventory'!L1155</f>
        <v>WL-01647</v>
      </c>
      <c r="F1165" s="26" t="str">
        <f aca="false">'Source - Inventory'!M1155</f>
        <v>Robert Shannon</v>
      </c>
      <c r="G1165" s="26" t="n">
        <f aca="false">'Source - Inventory'!E1155</f>
        <v>24</v>
      </c>
      <c r="H1165" s="28" t="n">
        <f aca="false">'Source - Inventory'!O1155</f>
        <v>24.6</v>
      </c>
      <c r="I1165" s="28" t="n">
        <f aca="false">IF(D1165="OCCUPIED",ROUNDUP(H1165,0),"")</f>
        <v>25</v>
      </c>
      <c r="J1165" s="28" t="n">
        <f aca="false">IF(D1165="OCCUPIED",MAX(G1165,I1165),"")</f>
        <v>25</v>
      </c>
      <c r="K1165" s="28" t="n">
        <f aca="false">IF(D1165&lt;&gt;"OCCUPIED","",IF(C1165="COVERED",Covered_Rate,Open_Rate))</f>
        <v>7.55</v>
      </c>
      <c r="L1165" s="39" t="n">
        <f aca="false">IF(D1165="OCCUPIED",J1165*K1165,"")</f>
        <v>188.75</v>
      </c>
      <c r="M1165" s="26" t="n">
        <f aca="false">IF(D1165&lt;&gt;"OCCUPIED","",COUNTIFS('Source - Billing Aug26'!$E$5:$E$773,A1165,'Source - Billing Aug26'!$B$5:$B$773,Billing_Month,'Source - Billing Aug26'!$H$5:$H$773,"MONTHLY_MOORAGE"))</f>
        <v>0</v>
      </c>
      <c r="N1165" s="28" t="str">
        <f aca="false">IF(M1165=0,"",SUMIFS('Source - Billing Aug26'!$I$5:$I$773,'Source - Billing Aug26'!$E$5:$E$773,A1165,'Source - Billing Aug26'!$B$5:$B$773,Billing_Month,'Source - Billing Aug26'!$H$5:$H$773,"MONTHLY_MOORAGE"))</f>
        <v/>
      </c>
      <c r="O1165" s="28" t="str">
        <f aca="false">IF(M1165=0,"",SUMIFS('Source - Billing Aug26'!$L$5:$L$773,'Source - Billing Aug26'!$E$5:$E$773,A1165,'Source - Billing Aug26'!$B$5:$B$773,Billing_Month,'Source - Billing Aug26'!$H$5:$H$773,"MONTHLY_MOORAGE"))</f>
        <v/>
      </c>
      <c r="P1165" s="39" t="n">
        <f aca="false">IF(D1165&lt;&gt;"OCCUPIED","",SUMIFS('Source - Billing Aug26'!$M$5:$M$773,'Source - Billing Aug26'!$E$5:$E$773,A1165,'Source - Billing Aug26'!$B$5:$B$773,Billing_Month,'Source - Billing Aug26'!$H$5:$H$773,"MONTHLY_MOORAGE"))</f>
        <v>0</v>
      </c>
      <c r="Q1165" s="39" t="n">
        <f aca="false">IF(D1165&lt;&gt;"OCCUPIED","",P1165-L1165)</f>
        <v>-188.75</v>
      </c>
      <c r="R1165" s="26" t="str">
        <f aca="false">IF(D1165&lt;&gt;"OCCUPIED","OUT OF SCOPE",IF(M1165=0,"MISSING AUGUST BILL",IF(M1165&gt;1,"DUPLICATE BILL",IF(ABS(Q1165)&lt;0.01,"MATCH",IF(Q1165&gt;0,"OVERBILLED","UNDERBILLED")))))</f>
        <v>MISSING AUGUST BILL</v>
      </c>
      <c r="S1165" s="26" t="str">
        <f aca="false">IF(M1165=0,"",IFERROR(INDEX('Source - Billing Aug26'!$C$5:$C$773,MATCH(A1165,'Source - Billing Aug26'!$E$5:$E$773,0)),""))</f>
        <v/>
      </c>
    </row>
    <row r="1166" customFormat="false" ht="15" hidden="false" customHeight="true" outlineLevel="0" collapsed="false">
      <c r="A1166" s="26" t="str">
        <f aca="false">'Source - Inventory'!A1156</f>
        <v>SB-0814</v>
      </c>
      <c r="B1166" s="26" t="str">
        <f aca="false">'Source - Inventory'!B1156</f>
        <v>Salmonberry</v>
      </c>
      <c r="C1166" s="26" t="str">
        <f aca="false">'Source - Inventory'!G1156</f>
        <v>OPEN</v>
      </c>
      <c r="D1166" s="26" t="str">
        <f aca="false">'Source - Inventory'!J1156</f>
        <v>OCCUPIED</v>
      </c>
      <c r="E1166" s="26" t="str">
        <f aca="false">'Source - Inventory'!L1156</f>
        <v>WL-01607</v>
      </c>
      <c r="F1166" s="26" t="str">
        <f aca="false">'Source - Inventory'!M1156</f>
        <v>John Williams</v>
      </c>
      <c r="G1166" s="26" t="n">
        <f aca="false">'Source - Inventory'!E1156</f>
        <v>28</v>
      </c>
      <c r="H1166" s="28" t="n">
        <f aca="false">'Source - Inventory'!O1156</f>
        <v>52.3</v>
      </c>
      <c r="I1166" s="28" t="n">
        <f aca="false">IF(D1166="OCCUPIED",ROUNDUP(H1166,0),"")</f>
        <v>53</v>
      </c>
      <c r="J1166" s="28" t="n">
        <f aca="false">IF(D1166="OCCUPIED",MAX(G1166,I1166),"")</f>
        <v>53</v>
      </c>
      <c r="K1166" s="28" t="n">
        <f aca="false">IF(D1166&lt;&gt;"OCCUPIED","",IF(C1166="COVERED",Covered_Rate,Open_Rate))</f>
        <v>7.55</v>
      </c>
      <c r="L1166" s="39" t="n">
        <f aca="false">IF(D1166="OCCUPIED",J1166*K1166,"")</f>
        <v>400.15</v>
      </c>
      <c r="M1166" s="26" t="n">
        <f aca="false">IF(D1166&lt;&gt;"OCCUPIED","",COUNTIFS('Source - Billing Aug26'!$E$5:$E$773,A1166,'Source - Billing Aug26'!$B$5:$B$773,Billing_Month,'Source - Billing Aug26'!$H$5:$H$773,"MONTHLY_MOORAGE"))</f>
        <v>0</v>
      </c>
      <c r="N1166" s="28" t="str">
        <f aca="false">IF(M1166=0,"",SUMIFS('Source - Billing Aug26'!$I$5:$I$773,'Source - Billing Aug26'!$E$5:$E$773,A1166,'Source - Billing Aug26'!$B$5:$B$773,Billing_Month,'Source - Billing Aug26'!$H$5:$H$773,"MONTHLY_MOORAGE"))</f>
        <v/>
      </c>
      <c r="O1166" s="28" t="str">
        <f aca="false">IF(M1166=0,"",SUMIFS('Source - Billing Aug26'!$L$5:$L$773,'Source - Billing Aug26'!$E$5:$E$773,A1166,'Source - Billing Aug26'!$B$5:$B$773,Billing_Month,'Source - Billing Aug26'!$H$5:$H$773,"MONTHLY_MOORAGE"))</f>
        <v/>
      </c>
      <c r="P1166" s="39" t="n">
        <f aca="false">IF(D1166&lt;&gt;"OCCUPIED","",SUMIFS('Source - Billing Aug26'!$M$5:$M$773,'Source - Billing Aug26'!$E$5:$E$773,A1166,'Source - Billing Aug26'!$B$5:$B$773,Billing_Month,'Source - Billing Aug26'!$H$5:$H$773,"MONTHLY_MOORAGE"))</f>
        <v>0</v>
      </c>
      <c r="Q1166" s="39" t="n">
        <f aca="false">IF(D1166&lt;&gt;"OCCUPIED","",P1166-L1166)</f>
        <v>-400.15</v>
      </c>
      <c r="R1166" s="26" t="str">
        <f aca="false">IF(D1166&lt;&gt;"OCCUPIED","OUT OF SCOPE",IF(M1166=0,"MISSING AUGUST BILL",IF(M1166&gt;1,"DUPLICATE BILL",IF(ABS(Q1166)&lt;0.01,"MATCH",IF(Q1166&gt;0,"OVERBILLED","UNDERBILLED")))))</f>
        <v>MISSING AUGUST BILL</v>
      </c>
      <c r="S1166" s="26" t="str">
        <f aca="false">IF(M1166=0,"",IFERROR(INDEX('Source - Billing Aug26'!$C$5:$C$773,MATCH(A1166,'Source - Billing Aug26'!$E$5:$E$773,0)),""))</f>
        <v/>
      </c>
    </row>
    <row r="1167" customFormat="false" ht="15" hidden="false" customHeight="true" outlineLevel="0" collapsed="false">
      <c r="A1167" s="26" t="str">
        <f aca="false">'Source - Inventory'!A1157</f>
        <v>SB-0815</v>
      </c>
      <c r="B1167" s="26" t="str">
        <f aca="false">'Source - Inventory'!B1157</f>
        <v>Salmonberry</v>
      </c>
      <c r="C1167" s="26" t="str">
        <f aca="false">'Source - Inventory'!G1157</f>
        <v>OPEN</v>
      </c>
      <c r="D1167" s="26" t="str">
        <f aca="false">'Source - Inventory'!J1157</f>
        <v>OCCUPIED</v>
      </c>
      <c r="E1167" s="26" t="str">
        <f aca="false">'Source - Inventory'!L1157</f>
        <v>WL-01237</v>
      </c>
      <c r="F1167" s="26" t="str">
        <f aca="false">'Source - Inventory'!M1157</f>
        <v>April Nguyen</v>
      </c>
      <c r="G1167" s="26" t="n">
        <f aca="false">'Source - Inventory'!E1157</f>
        <v>70</v>
      </c>
      <c r="H1167" s="28" t="n">
        <f aca="false">'Source - Inventory'!O1157</f>
        <v>25.9</v>
      </c>
      <c r="I1167" s="28" t="n">
        <f aca="false">IF(D1167="OCCUPIED",ROUNDUP(H1167,0),"")</f>
        <v>26</v>
      </c>
      <c r="J1167" s="28" t="n">
        <f aca="false">IF(D1167="OCCUPIED",MAX(G1167,I1167),"")</f>
        <v>70</v>
      </c>
      <c r="K1167" s="28" t="n">
        <f aca="false">IF(D1167&lt;&gt;"OCCUPIED","",IF(C1167="COVERED",Covered_Rate,Open_Rate))</f>
        <v>7.55</v>
      </c>
      <c r="L1167" s="39" t="n">
        <f aca="false">IF(D1167="OCCUPIED",J1167*K1167,"")</f>
        <v>528.5</v>
      </c>
      <c r="M1167" s="26" t="n">
        <f aca="false">IF(D1167&lt;&gt;"OCCUPIED","",COUNTIFS('Source - Billing Aug26'!$E$5:$E$773,A1167,'Source - Billing Aug26'!$B$5:$B$773,Billing_Month,'Source - Billing Aug26'!$H$5:$H$773,"MONTHLY_MOORAGE"))</f>
        <v>0</v>
      </c>
      <c r="N1167" s="28" t="str">
        <f aca="false">IF(M1167=0,"",SUMIFS('Source - Billing Aug26'!$I$5:$I$773,'Source - Billing Aug26'!$E$5:$E$773,A1167,'Source - Billing Aug26'!$B$5:$B$773,Billing_Month,'Source - Billing Aug26'!$H$5:$H$773,"MONTHLY_MOORAGE"))</f>
        <v/>
      </c>
      <c r="O1167" s="28" t="str">
        <f aca="false">IF(M1167=0,"",SUMIFS('Source - Billing Aug26'!$L$5:$L$773,'Source - Billing Aug26'!$E$5:$E$773,A1167,'Source - Billing Aug26'!$B$5:$B$773,Billing_Month,'Source - Billing Aug26'!$H$5:$H$773,"MONTHLY_MOORAGE"))</f>
        <v/>
      </c>
      <c r="P1167" s="39" t="n">
        <f aca="false">IF(D1167&lt;&gt;"OCCUPIED","",SUMIFS('Source - Billing Aug26'!$M$5:$M$773,'Source - Billing Aug26'!$E$5:$E$773,A1167,'Source - Billing Aug26'!$B$5:$B$773,Billing_Month,'Source - Billing Aug26'!$H$5:$H$773,"MONTHLY_MOORAGE"))</f>
        <v>0</v>
      </c>
      <c r="Q1167" s="39" t="n">
        <f aca="false">IF(D1167&lt;&gt;"OCCUPIED","",P1167-L1167)</f>
        <v>-528.5</v>
      </c>
      <c r="R1167" s="26" t="str">
        <f aca="false">IF(D1167&lt;&gt;"OCCUPIED","OUT OF SCOPE",IF(M1167=0,"MISSING AUGUST BILL",IF(M1167&gt;1,"DUPLICATE BILL",IF(ABS(Q1167)&lt;0.01,"MATCH",IF(Q1167&gt;0,"OVERBILLED","UNDERBILLED")))))</f>
        <v>MISSING AUGUST BILL</v>
      </c>
      <c r="S1167" s="26" t="str">
        <f aca="false">IF(M1167=0,"",IFERROR(INDEX('Source - Billing Aug26'!$C$5:$C$773,MATCH(A1167,'Source - Billing Aug26'!$E$5:$E$773,0)),""))</f>
        <v/>
      </c>
    </row>
    <row r="1168" customFormat="false" ht="15" hidden="false" customHeight="true" outlineLevel="0" collapsed="false">
      <c r="A1168" s="26" t="str">
        <f aca="false">'Source - Inventory'!A1158</f>
        <v>SB-0816</v>
      </c>
      <c r="B1168" s="26" t="str">
        <f aca="false">'Source - Inventory'!B1158</f>
        <v>Salmonberry</v>
      </c>
      <c r="C1168" s="26" t="str">
        <f aca="false">'Source - Inventory'!G1158</f>
        <v>OPEN</v>
      </c>
      <c r="D1168" s="26" t="str">
        <f aca="false">'Source - Inventory'!J1158</f>
        <v>OCCUPIED</v>
      </c>
      <c r="E1168" s="26" t="str">
        <f aca="false">'Source - Inventory'!L1158</f>
        <v>WL-03446</v>
      </c>
      <c r="F1168" s="26" t="str">
        <f aca="false">'Source - Inventory'!M1158</f>
        <v>Joshua Weaver</v>
      </c>
      <c r="G1168" s="26" t="n">
        <f aca="false">'Source - Inventory'!E1158</f>
        <v>28</v>
      </c>
      <c r="H1168" s="28" t="n">
        <f aca="false">'Source - Inventory'!O1158</f>
        <v>46.5</v>
      </c>
      <c r="I1168" s="28" t="n">
        <f aca="false">IF(D1168="OCCUPIED",ROUNDUP(H1168,0),"")</f>
        <v>47</v>
      </c>
      <c r="J1168" s="28" t="n">
        <f aca="false">IF(D1168="OCCUPIED",MAX(G1168,I1168),"")</f>
        <v>47</v>
      </c>
      <c r="K1168" s="28" t="n">
        <f aca="false">IF(D1168&lt;&gt;"OCCUPIED","",IF(C1168="COVERED",Covered_Rate,Open_Rate))</f>
        <v>7.55</v>
      </c>
      <c r="L1168" s="39" t="n">
        <f aca="false">IF(D1168="OCCUPIED",J1168*K1168,"")</f>
        <v>354.85</v>
      </c>
      <c r="M1168" s="26" t="n">
        <f aca="false">IF(D1168&lt;&gt;"OCCUPIED","",COUNTIFS('Source - Billing Aug26'!$E$5:$E$773,A1168,'Source - Billing Aug26'!$B$5:$B$773,Billing_Month,'Source - Billing Aug26'!$H$5:$H$773,"MONTHLY_MOORAGE"))</f>
        <v>0</v>
      </c>
      <c r="N1168" s="28" t="str">
        <f aca="false">IF(M1168=0,"",SUMIFS('Source - Billing Aug26'!$I$5:$I$773,'Source - Billing Aug26'!$E$5:$E$773,A1168,'Source - Billing Aug26'!$B$5:$B$773,Billing_Month,'Source - Billing Aug26'!$H$5:$H$773,"MONTHLY_MOORAGE"))</f>
        <v/>
      </c>
      <c r="O1168" s="28" t="str">
        <f aca="false">IF(M1168=0,"",SUMIFS('Source - Billing Aug26'!$L$5:$L$773,'Source - Billing Aug26'!$E$5:$E$773,A1168,'Source - Billing Aug26'!$B$5:$B$773,Billing_Month,'Source - Billing Aug26'!$H$5:$H$773,"MONTHLY_MOORAGE"))</f>
        <v/>
      </c>
      <c r="P1168" s="39" t="n">
        <f aca="false">IF(D1168&lt;&gt;"OCCUPIED","",SUMIFS('Source - Billing Aug26'!$M$5:$M$773,'Source - Billing Aug26'!$E$5:$E$773,A1168,'Source - Billing Aug26'!$B$5:$B$773,Billing_Month,'Source - Billing Aug26'!$H$5:$H$773,"MONTHLY_MOORAGE"))</f>
        <v>0</v>
      </c>
      <c r="Q1168" s="39" t="n">
        <f aca="false">IF(D1168&lt;&gt;"OCCUPIED","",P1168-L1168)</f>
        <v>-354.85</v>
      </c>
      <c r="R1168" s="26" t="str">
        <f aca="false">IF(D1168&lt;&gt;"OCCUPIED","OUT OF SCOPE",IF(M1168=0,"MISSING AUGUST BILL",IF(M1168&gt;1,"DUPLICATE BILL",IF(ABS(Q1168)&lt;0.01,"MATCH",IF(Q1168&gt;0,"OVERBILLED","UNDERBILLED")))))</f>
        <v>MISSING AUGUST BILL</v>
      </c>
      <c r="S1168" s="26" t="str">
        <f aca="false">IF(M1168=0,"",IFERROR(INDEX('Source - Billing Aug26'!$C$5:$C$773,MATCH(A1168,'Source - Billing Aug26'!$E$5:$E$773,0)),""))</f>
        <v/>
      </c>
    </row>
    <row r="1169" customFormat="false" ht="15" hidden="false" customHeight="true" outlineLevel="0" collapsed="false">
      <c r="A1169" s="26" t="str">
        <f aca="false">'Source - Inventory'!A1159</f>
        <v>SB-0817</v>
      </c>
      <c r="B1169" s="26" t="str">
        <f aca="false">'Source - Inventory'!B1159</f>
        <v>Salmonberry</v>
      </c>
      <c r="C1169" s="26" t="str">
        <f aca="false">'Source - Inventory'!G1159</f>
        <v>OPEN</v>
      </c>
      <c r="D1169" s="26" t="str">
        <f aca="false">'Source - Inventory'!J1159</f>
        <v>VACANT</v>
      </c>
      <c r="E1169" s="26" t="n">
        <f aca="false">'Source - Inventory'!L1159</f>
        <v>0</v>
      </c>
      <c r="F1169" s="26" t="n">
        <f aca="false">'Source - Inventory'!M1159</f>
        <v>0</v>
      </c>
      <c r="G1169" s="26" t="n">
        <f aca="false">'Source - Inventory'!E1159</f>
        <v>36</v>
      </c>
      <c r="H1169" s="28" t="n">
        <f aca="false">'Source - Inventory'!O1159</f>
        <v>0</v>
      </c>
      <c r="I1169" s="28" t="str">
        <f aca="false">IF(D1169="OCCUPIED",ROUNDUP(H1169,0),"")</f>
        <v/>
      </c>
      <c r="J1169" s="28" t="str">
        <f aca="false">IF(D1169="OCCUPIED",MAX(G1169,I1169),"")</f>
        <v/>
      </c>
      <c r="K1169" s="28" t="str">
        <f aca="false">IF(D1169&lt;&gt;"OCCUPIED","",IF(C1169="COVERED",Covered_Rate,Open_Rate))</f>
        <v/>
      </c>
      <c r="L1169" s="39" t="str">
        <f aca="false">IF(D1169="OCCUPIED",J1169*K1169,"")</f>
        <v/>
      </c>
      <c r="M1169" s="26" t="str">
        <f aca="false">IF(D1169&lt;&gt;"OCCUPIED","",COUNTIFS('Source - Billing Aug26'!$E$5:$E$773,A1169,'Source - Billing Aug26'!$B$5:$B$773,Billing_Month,'Source - Billing Aug26'!$H$5:$H$773,"MONTHLY_MOORAGE"))</f>
        <v/>
      </c>
      <c r="N1169" s="28" t="n">
        <f aca="false">IF(M1169=0,"",SUMIFS('Source - Billing Aug26'!$I$5:$I$773,'Source - Billing Aug26'!$E$5:$E$773,A1169,'Source - Billing Aug26'!$B$5:$B$773,Billing_Month,'Source - Billing Aug26'!$H$5:$H$773,"MONTHLY_MOORAGE"))</f>
        <v>0</v>
      </c>
      <c r="O1169" s="28" t="n">
        <f aca="false">IF(M1169=0,"",SUMIFS('Source - Billing Aug26'!$L$5:$L$773,'Source - Billing Aug26'!$E$5:$E$773,A1169,'Source - Billing Aug26'!$B$5:$B$773,Billing_Month,'Source - Billing Aug26'!$H$5:$H$773,"MONTHLY_MOORAGE"))</f>
        <v>0</v>
      </c>
      <c r="P1169" s="39" t="str">
        <f aca="false">IF(D1169&lt;&gt;"OCCUPIED","",SUMIFS('Source - Billing Aug26'!$M$5:$M$773,'Source - Billing Aug26'!$E$5:$E$773,A1169,'Source - Billing Aug26'!$B$5:$B$773,Billing_Month,'Source - Billing Aug26'!$H$5:$H$773,"MONTHLY_MOORAGE"))</f>
        <v/>
      </c>
      <c r="Q1169" s="39" t="str">
        <f aca="false">IF(D1169&lt;&gt;"OCCUPIED","",P1169-L1169)</f>
        <v/>
      </c>
      <c r="R1169" s="26" t="str">
        <f aca="false">IF(D1169&lt;&gt;"OCCUPIED","OUT OF SCOPE",IF(M1169=0,"MISSING AUGUST BILL",IF(M1169&gt;1,"DUPLICATE BILL",IF(ABS(Q1169)&lt;0.01,"MATCH",IF(Q1169&gt;0,"OVERBILLED","UNDERBILLED")))))</f>
        <v>OUT OF SCOPE</v>
      </c>
      <c r="S1169" s="26" t="str">
        <f aca="false">IF(M1169=0,"",IFERROR(INDEX('Source - Billing Aug26'!$C$5:$C$773,MATCH(A1169,'Source - Billing Aug26'!$E$5:$E$773,0)),""))</f>
        <v/>
      </c>
    </row>
    <row r="1170" customFormat="false" ht="15" hidden="false" customHeight="true" outlineLevel="0" collapsed="false">
      <c r="A1170" s="26" t="str">
        <f aca="false">'Source - Inventory'!A1160</f>
        <v>SB-0818</v>
      </c>
      <c r="B1170" s="26" t="str">
        <f aca="false">'Source - Inventory'!B1160</f>
        <v>Salmonberry</v>
      </c>
      <c r="C1170" s="26" t="str">
        <f aca="false">'Source - Inventory'!G1160</f>
        <v>OPEN</v>
      </c>
      <c r="D1170" s="26" t="str">
        <f aca="false">'Source - Inventory'!J1160</f>
        <v>OCCUPIED</v>
      </c>
      <c r="E1170" s="26" t="str">
        <f aca="false">'Source - Inventory'!L1160</f>
        <v>WL-03486</v>
      </c>
      <c r="F1170" s="26" t="str">
        <f aca="false">'Source - Inventory'!M1160</f>
        <v>Mary Murillo</v>
      </c>
      <c r="G1170" s="26" t="n">
        <f aca="false">'Source - Inventory'!E1160</f>
        <v>70</v>
      </c>
      <c r="H1170" s="28" t="n">
        <f aca="false">'Source - Inventory'!O1160</f>
        <v>28</v>
      </c>
      <c r="I1170" s="28" t="n">
        <f aca="false">IF(D1170="OCCUPIED",ROUNDUP(H1170,0),"")</f>
        <v>28</v>
      </c>
      <c r="J1170" s="28" t="n">
        <f aca="false">IF(D1170="OCCUPIED",MAX(G1170,I1170),"")</f>
        <v>70</v>
      </c>
      <c r="K1170" s="28" t="n">
        <f aca="false">IF(D1170&lt;&gt;"OCCUPIED","",IF(C1170="COVERED",Covered_Rate,Open_Rate))</f>
        <v>7.55</v>
      </c>
      <c r="L1170" s="39" t="n">
        <f aca="false">IF(D1170="OCCUPIED",J1170*K1170,"")</f>
        <v>528.5</v>
      </c>
      <c r="M1170" s="26" t="n">
        <f aca="false">IF(D1170&lt;&gt;"OCCUPIED","",COUNTIFS('Source - Billing Aug26'!$E$5:$E$773,A1170,'Source - Billing Aug26'!$B$5:$B$773,Billing_Month,'Source - Billing Aug26'!$H$5:$H$773,"MONTHLY_MOORAGE"))</f>
        <v>0</v>
      </c>
      <c r="N1170" s="28" t="str">
        <f aca="false">IF(M1170=0,"",SUMIFS('Source - Billing Aug26'!$I$5:$I$773,'Source - Billing Aug26'!$E$5:$E$773,A1170,'Source - Billing Aug26'!$B$5:$B$773,Billing_Month,'Source - Billing Aug26'!$H$5:$H$773,"MONTHLY_MOORAGE"))</f>
        <v/>
      </c>
      <c r="O1170" s="28" t="str">
        <f aca="false">IF(M1170=0,"",SUMIFS('Source - Billing Aug26'!$L$5:$L$773,'Source - Billing Aug26'!$E$5:$E$773,A1170,'Source - Billing Aug26'!$B$5:$B$773,Billing_Month,'Source - Billing Aug26'!$H$5:$H$773,"MONTHLY_MOORAGE"))</f>
        <v/>
      </c>
      <c r="P1170" s="39" t="n">
        <f aca="false">IF(D1170&lt;&gt;"OCCUPIED","",SUMIFS('Source - Billing Aug26'!$M$5:$M$773,'Source - Billing Aug26'!$E$5:$E$773,A1170,'Source - Billing Aug26'!$B$5:$B$773,Billing_Month,'Source - Billing Aug26'!$H$5:$H$773,"MONTHLY_MOORAGE"))</f>
        <v>0</v>
      </c>
      <c r="Q1170" s="39" t="n">
        <f aca="false">IF(D1170&lt;&gt;"OCCUPIED","",P1170-L1170)</f>
        <v>-528.5</v>
      </c>
      <c r="R1170" s="26" t="str">
        <f aca="false">IF(D1170&lt;&gt;"OCCUPIED","OUT OF SCOPE",IF(M1170=0,"MISSING AUGUST BILL",IF(M1170&gt;1,"DUPLICATE BILL",IF(ABS(Q1170)&lt;0.01,"MATCH",IF(Q1170&gt;0,"OVERBILLED","UNDERBILLED")))))</f>
        <v>MISSING AUGUST BILL</v>
      </c>
      <c r="S1170" s="26" t="str">
        <f aca="false">IF(M1170=0,"",IFERROR(INDEX('Source - Billing Aug26'!$C$5:$C$773,MATCH(A1170,'Source - Billing Aug26'!$E$5:$E$773,0)),""))</f>
        <v/>
      </c>
    </row>
    <row r="1171" customFormat="false" ht="15" hidden="false" customHeight="true" outlineLevel="0" collapsed="false">
      <c r="A1171" s="26" t="str">
        <f aca="false">'Source - Inventory'!A1161</f>
        <v>SB-0819</v>
      </c>
      <c r="B1171" s="26" t="str">
        <f aca="false">'Source - Inventory'!B1161</f>
        <v>Salmonberry</v>
      </c>
      <c r="C1171" s="26" t="str">
        <f aca="false">'Source - Inventory'!G1161</f>
        <v>OPEN</v>
      </c>
      <c r="D1171" s="26" t="str">
        <f aca="false">'Source - Inventory'!J1161</f>
        <v>OCCUPIED</v>
      </c>
      <c r="E1171" s="26" t="str">
        <f aca="false">'Source - Inventory'!L1161</f>
        <v>WL-02764</v>
      </c>
      <c r="F1171" s="26" t="str">
        <f aca="false">'Source - Inventory'!M1161</f>
        <v>Jason Bradley</v>
      </c>
      <c r="G1171" s="26" t="n">
        <f aca="false">'Source - Inventory'!E1161</f>
        <v>24</v>
      </c>
      <c r="H1171" s="28" t="n">
        <f aca="false">'Source - Inventory'!O1161</f>
        <v>25.9</v>
      </c>
      <c r="I1171" s="28" t="n">
        <f aca="false">IF(D1171="OCCUPIED",ROUNDUP(H1171,0),"")</f>
        <v>26</v>
      </c>
      <c r="J1171" s="28" t="n">
        <f aca="false">IF(D1171="OCCUPIED",MAX(G1171,I1171),"")</f>
        <v>26</v>
      </c>
      <c r="K1171" s="28" t="n">
        <f aca="false">IF(D1171&lt;&gt;"OCCUPIED","",IF(C1171="COVERED",Covered_Rate,Open_Rate))</f>
        <v>7.55</v>
      </c>
      <c r="L1171" s="39" t="n">
        <f aca="false">IF(D1171="OCCUPIED",J1171*K1171,"")</f>
        <v>196.3</v>
      </c>
      <c r="M1171" s="26" t="n">
        <f aca="false">IF(D1171&lt;&gt;"OCCUPIED","",COUNTIFS('Source - Billing Aug26'!$E$5:$E$773,A1171,'Source - Billing Aug26'!$B$5:$B$773,Billing_Month,'Source - Billing Aug26'!$H$5:$H$773,"MONTHLY_MOORAGE"))</f>
        <v>0</v>
      </c>
      <c r="N1171" s="28" t="str">
        <f aca="false">IF(M1171=0,"",SUMIFS('Source - Billing Aug26'!$I$5:$I$773,'Source - Billing Aug26'!$E$5:$E$773,A1171,'Source - Billing Aug26'!$B$5:$B$773,Billing_Month,'Source - Billing Aug26'!$H$5:$H$773,"MONTHLY_MOORAGE"))</f>
        <v/>
      </c>
      <c r="O1171" s="28" t="str">
        <f aca="false">IF(M1171=0,"",SUMIFS('Source - Billing Aug26'!$L$5:$L$773,'Source - Billing Aug26'!$E$5:$E$773,A1171,'Source - Billing Aug26'!$B$5:$B$773,Billing_Month,'Source - Billing Aug26'!$H$5:$H$773,"MONTHLY_MOORAGE"))</f>
        <v/>
      </c>
      <c r="P1171" s="39" t="n">
        <f aca="false">IF(D1171&lt;&gt;"OCCUPIED","",SUMIFS('Source - Billing Aug26'!$M$5:$M$773,'Source - Billing Aug26'!$E$5:$E$773,A1171,'Source - Billing Aug26'!$B$5:$B$773,Billing_Month,'Source - Billing Aug26'!$H$5:$H$773,"MONTHLY_MOORAGE"))</f>
        <v>0</v>
      </c>
      <c r="Q1171" s="39" t="n">
        <f aca="false">IF(D1171&lt;&gt;"OCCUPIED","",P1171-L1171)</f>
        <v>-196.3</v>
      </c>
      <c r="R1171" s="26" t="str">
        <f aca="false">IF(D1171&lt;&gt;"OCCUPIED","OUT OF SCOPE",IF(M1171=0,"MISSING AUGUST BILL",IF(M1171&gt;1,"DUPLICATE BILL",IF(ABS(Q1171)&lt;0.01,"MATCH",IF(Q1171&gt;0,"OVERBILLED","UNDERBILLED")))))</f>
        <v>MISSING AUGUST BILL</v>
      </c>
      <c r="S1171" s="26" t="str">
        <f aca="false">IF(M1171=0,"",IFERROR(INDEX('Source - Billing Aug26'!$C$5:$C$773,MATCH(A1171,'Source - Billing Aug26'!$E$5:$E$773,0)),""))</f>
        <v/>
      </c>
    </row>
    <row r="1172" customFormat="false" ht="15" hidden="false" customHeight="true" outlineLevel="0" collapsed="false">
      <c r="A1172" s="26" t="str">
        <f aca="false">'Source - Inventory'!A1162</f>
        <v>SB-0820</v>
      </c>
      <c r="B1172" s="26" t="str">
        <f aca="false">'Source - Inventory'!B1162</f>
        <v>Salmonberry</v>
      </c>
      <c r="C1172" s="26" t="str">
        <f aca="false">'Source - Inventory'!G1162</f>
        <v>OPEN</v>
      </c>
      <c r="D1172" s="26" t="str">
        <f aca="false">'Source - Inventory'!J1162</f>
        <v>OCCUPIED</v>
      </c>
      <c r="E1172" s="26" t="str">
        <f aca="false">'Source - Inventory'!L1162</f>
        <v>WL-02114</v>
      </c>
      <c r="F1172" s="26" t="str">
        <f aca="false">'Source - Inventory'!M1162</f>
        <v>Walter Adams</v>
      </c>
      <c r="G1172" s="26" t="n">
        <f aca="false">'Source - Inventory'!E1162</f>
        <v>40</v>
      </c>
      <c r="H1172" s="28" t="n">
        <f aca="false">'Source - Inventory'!O1162</f>
        <v>47.3</v>
      </c>
      <c r="I1172" s="28" t="n">
        <f aca="false">IF(D1172="OCCUPIED",ROUNDUP(H1172,0),"")</f>
        <v>48</v>
      </c>
      <c r="J1172" s="28" t="n">
        <f aca="false">IF(D1172="OCCUPIED",MAX(G1172,I1172),"")</f>
        <v>48</v>
      </c>
      <c r="K1172" s="28" t="n">
        <f aca="false">IF(D1172&lt;&gt;"OCCUPIED","",IF(C1172="COVERED",Covered_Rate,Open_Rate))</f>
        <v>7.55</v>
      </c>
      <c r="L1172" s="39" t="n">
        <f aca="false">IF(D1172="OCCUPIED",J1172*K1172,"")</f>
        <v>362.4</v>
      </c>
      <c r="M1172" s="26" t="n">
        <f aca="false">IF(D1172&lt;&gt;"OCCUPIED","",COUNTIFS('Source - Billing Aug26'!$E$5:$E$773,A1172,'Source - Billing Aug26'!$B$5:$B$773,Billing_Month,'Source - Billing Aug26'!$H$5:$H$773,"MONTHLY_MOORAGE"))</f>
        <v>0</v>
      </c>
      <c r="N1172" s="28" t="str">
        <f aca="false">IF(M1172=0,"",SUMIFS('Source - Billing Aug26'!$I$5:$I$773,'Source - Billing Aug26'!$E$5:$E$773,A1172,'Source - Billing Aug26'!$B$5:$B$773,Billing_Month,'Source - Billing Aug26'!$H$5:$H$773,"MONTHLY_MOORAGE"))</f>
        <v/>
      </c>
      <c r="O1172" s="28" t="str">
        <f aca="false">IF(M1172=0,"",SUMIFS('Source - Billing Aug26'!$L$5:$L$773,'Source - Billing Aug26'!$E$5:$E$773,A1172,'Source - Billing Aug26'!$B$5:$B$773,Billing_Month,'Source - Billing Aug26'!$H$5:$H$773,"MONTHLY_MOORAGE"))</f>
        <v/>
      </c>
      <c r="P1172" s="39" t="n">
        <f aca="false">IF(D1172&lt;&gt;"OCCUPIED","",SUMIFS('Source - Billing Aug26'!$M$5:$M$773,'Source - Billing Aug26'!$E$5:$E$773,A1172,'Source - Billing Aug26'!$B$5:$B$773,Billing_Month,'Source - Billing Aug26'!$H$5:$H$773,"MONTHLY_MOORAGE"))</f>
        <v>0</v>
      </c>
      <c r="Q1172" s="39" t="n">
        <f aca="false">IF(D1172&lt;&gt;"OCCUPIED","",P1172-L1172)</f>
        <v>-362.4</v>
      </c>
      <c r="R1172" s="26" t="str">
        <f aca="false">IF(D1172&lt;&gt;"OCCUPIED","OUT OF SCOPE",IF(M1172=0,"MISSING AUGUST BILL",IF(M1172&gt;1,"DUPLICATE BILL",IF(ABS(Q1172)&lt;0.01,"MATCH",IF(Q1172&gt;0,"OVERBILLED","UNDERBILLED")))))</f>
        <v>MISSING AUGUST BILL</v>
      </c>
      <c r="S1172" s="26" t="str">
        <f aca="false">IF(M1172=0,"",IFERROR(INDEX('Source - Billing Aug26'!$C$5:$C$773,MATCH(A1172,'Source - Billing Aug26'!$E$5:$E$773,0)),""))</f>
        <v/>
      </c>
    </row>
    <row r="1173" customFormat="false" ht="15" hidden="false" customHeight="true" outlineLevel="0" collapsed="false">
      <c r="A1173" s="26" t="str">
        <f aca="false">'Source - Inventory'!A1163</f>
        <v>SB-0821</v>
      </c>
      <c r="B1173" s="26" t="str">
        <f aca="false">'Source - Inventory'!B1163</f>
        <v>Salmonberry</v>
      </c>
      <c r="C1173" s="26" t="str">
        <f aca="false">'Source - Inventory'!G1163</f>
        <v>OPEN</v>
      </c>
      <c r="D1173" s="26" t="str">
        <f aca="false">'Source - Inventory'!J1163</f>
        <v>OCCUPIED</v>
      </c>
      <c r="E1173" s="26" t="str">
        <f aca="false">'Source - Inventory'!L1163</f>
        <v>WL-01693</v>
      </c>
      <c r="F1173" s="26" t="str">
        <f aca="false">'Source - Inventory'!M1163</f>
        <v>Michael Price</v>
      </c>
      <c r="G1173" s="26" t="n">
        <f aca="false">'Source - Inventory'!E1163</f>
        <v>36</v>
      </c>
      <c r="H1173" s="28" t="n">
        <f aca="false">'Source - Inventory'!O1163</f>
        <v>26.8</v>
      </c>
      <c r="I1173" s="28" t="n">
        <f aca="false">IF(D1173="OCCUPIED",ROUNDUP(H1173,0),"")</f>
        <v>27</v>
      </c>
      <c r="J1173" s="28" t="n">
        <f aca="false">IF(D1173="OCCUPIED",MAX(G1173,I1173),"")</f>
        <v>36</v>
      </c>
      <c r="K1173" s="28" t="n">
        <f aca="false">IF(D1173&lt;&gt;"OCCUPIED","",IF(C1173="COVERED",Covered_Rate,Open_Rate))</f>
        <v>7.55</v>
      </c>
      <c r="L1173" s="39" t="n">
        <f aca="false">IF(D1173="OCCUPIED",J1173*K1173,"")</f>
        <v>271.8</v>
      </c>
      <c r="M1173" s="26" t="n">
        <f aca="false">IF(D1173&lt;&gt;"OCCUPIED","",COUNTIFS('Source - Billing Aug26'!$E$5:$E$773,A1173,'Source - Billing Aug26'!$B$5:$B$773,Billing_Month,'Source - Billing Aug26'!$H$5:$H$773,"MONTHLY_MOORAGE"))</f>
        <v>0</v>
      </c>
      <c r="N1173" s="28" t="str">
        <f aca="false">IF(M1173=0,"",SUMIFS('Source - Billing Aug26'!$I$5:$I$773,'Source - Billing Aug26'!$E$5:$E$773,A1173,'Source - Billing Aug26'!$B$5:$B$773,Billing_Month,'Source - Billing Aug26'!$H$5:$H$773,"MONTHLY_MOORAGE"))</f>
        <v/>
      </c>
      <c r="O1173" s="28" t="str">
        <f aca="false">IF(M1173=0,"",SUMIFS('Source - Billing Aug26'!$L$5:$L$773,'Source - Billing Aug26'!$E$5:$E$773,A1173,'Source - Billing Aug26'!$B$5:$B$773,Billing_Month,'Source - Billing Aug26'!$H$5:$H$773,"MONTHLY_MOORAGE"))</f>
        <v/>
      </c>
      <c r="P1173" s="39" t="n">
        <f aca="false">IF(D1173&lt;&gt;"OCCUPIED","",SUMIFS('Source - Billing Aug26'!$M$5:$M$773,'Source - Billing Aug26'!$E$5:$E$773,A1173,'Source - Billing Aug26'!$B$5:$B$773,Billing_Month,'Source - Billing Aug26'!$H$5:$H$773,"MONTHLY_MOORAGE"))</f>
        <v>0</v>
      </c>
      <c r="Q1173" s="39" t="n">
        <f aca="false">IF(D1173&lt;&gt;"OCCUPIED","",P1173-L1173)</f>
        <v>-271.8</v>
      </c>
      <c r="R1173" s="26" t="str">
        <f aca="false">IF(D1173&lt;&gt;"OCCUPIED","OUT OF SCOPE",IF(M1173=0,"MISSING AUGUST BILL",IF(M1173&gt;1,"DUPLICATE BILL",IF(ABS(Q1173)&lt;0.01,"MATCH",IF(Q1173&gt;0,"OVERBILLED","UNDERBILLED")))))</f>
        <v>MISSING AUGUST BILL</v>
      </c>
      <c r="S1173" s="26" t="str">
        <f aca="false">IF(M1173=0,"",IFERROR(INDEX('Source - Billing Aug26'!$C$5:$C$773,MATCH(A1173,'Source - Billing Aug26'!$E$5:$E$773,0)),""))</f>
        <v/>
      </c>
    </row>
    <row r="1174" customFormat="false" ht="15" hidden="false" customHeight="true" outlineLevel="0" collapsed="false">
      <c r="A1174" s="26" t="str">
        <f aca="false">'Source - Inventory'!A1164</f>
        <v>SB-0822</v>
      </c>
      <c r="B1174" s="26" t="str">
        <f aca="false">'Source - Inventory'!B1164</f>
        <v>Salmonberry</v>
      </c>
      <c r="C1174" s="26" t="str">
        <f aca="false">'Source - Inventory'!G1164</f>
        <v>OPEN</v>
      </c>
      <c r="D1174" s="26" t="str">
        <f aca="false">'Source - Inventory'!J1164</f>
        <v>OCCUPIED</v>
      </c>
      <c r="E1174" s="26" t="str">
        <f aca="false">'Source - Inventory'!L1164</f>
        <v>WL-03341</v>
      </c>
      <c r="F1174" s="26" t="str">
        <f aca="false">'Source - Inventory'!M1164</f>
        <v>Terri Johnston</v>
      </c>
      <c r="G1174" s="26" t="n">
        <f aca="false">'Source - Inventory'!E1164</f>
        <v>32</v>
      </c>
      <c r="H1174" s="28" t="n">
        <f aca="false">'Source - Inventory'!O1164</f>
        <v>34.6</v>
      </c>
      <c r="I1174" s="28" t="n">
        <f aca="false">IF(D1174="OCCUPIED",ROUNDUP(H1174,0),"")</f>
        <v>35</v>
      </c>
      <c r="J1174" s="28" t="n">
        <f aca="false">IF(D1174="OCCUPIED",MAX(G1174,I1174),"")</f>
        <v>35</v>
      </c>
      <c r="K1174" s="28" t="n">
        <f aca="false">IF(D1174&lt;&gt;"OCCUPIED","",IF(C1174="COVERED",Covered_Rate,Open_Rate))</f>
        <v>7.55</v>
      </c>
      <c r="L1174" s="39" t="n">
        <f aca="false">IF(D1174="OCCUPIED",J1174*K1174,"")</f>
        <v>264.25</v>
      </c>
      <c r="M1174" s="26" t="n">
        <f aca="false">IF(D1174&lt;&gt;"OCCUPIED","",COUNTIFS('Source - Billing Aug26'!$E$5:$E$773,A1174,'Source - Billing Aug26'!$B$5:$B$773,Billing_Month,'Source - Billing Aug26'!$H$5:$H$773,"MONTHLY_MOORAGE"))</f>
        <v>0</v>
      </c>
      <c r="N1174" s="28" t="str">
        <f aca="false">IF(M1174=0,"",SUMIFS('Source - Billing Aug26'!$I$5:$I$773,'Source - Billing Aug26'!$E$5:$E$773,A1174,'Source - Billing Aug26'!$B$5:$B$773,Billing_Month,'Source - Billing Aug26'!$H$5:$H$773,"MONTHLY_MOORAGE"))</f>
        <v/>
      </c>
      <c r="O1174" s="28" t="str">
        <f aca="false">IF(M1174=0,"",SUMIFS('Source - Billing Aug26'!$L$5:$L$773,'Source - Billing Aug26'!$E$5:$E$773,A1174,'Source - Billing Aug26'!$B$5:$B$773,Billing_Month,'Source - Billing Aug26'!$H$5:$H$773,"MONTHLY_MOORAGE"))</f>
        <v/>
      </c>
      <c r="P1174" s="39" t="n">
        <f aca="false">IF(D1174&lt;&gt;"OCCUPIED","",SUMIFS('Source - Billing Aug26'!$M$5:$M$773,'Source - Billing Aug26'!$E$5:$E$773,A1174,'Source - Billing Aug26'!$B$5:$B$773,Billing_Month,'Source - Billing Aug26'!$H$5:$H$773,"MONTHLY_MOORAGE"))</f>
        <v>0</v>
      </c>
      <c r="Q1174" s="39" t="n">
        <f aca="false">IF(D1174&lt;&gt;"OCCUPIED","",P1174-L1174)</f>
        <v>-264.25</v>
      </c>
      <c r="R1174" s="26" t="str">
        <f aca="false">IF(D1174&lt;&gt;"OCCUPIED","OUT OF SCOPE",IF(M1174=0,"MISSING AUGUST BILL",IF(M1174&gt;1,"DUPLICATE BILL",IF(ABS(Q1174)&lt;0.01,"MATCH",IF(Q1174&gt;0,"OVERBILLED","UNDERBILLED")))))</f>
        <v>MISSING AUGUST BILL</v>
      </c>
      <c r="S1174" s="26" t="str">
        <f aca="false">IF(M1174=0,"",IFERROR(INDEX('Source - Billing Aug26'!$C$5:$C$773,MATCH(A1174,'Source - Billing Aug26'!$E$5:$E$773,0)),""))</f>
        <v/>
      </c>
    </row>
    <row r="1175" customFormat="false" ht="15" hidden="false" customHeight="true" outlineLevel="0" collapsed="false">
      <c r="A1175" s="26" t="str">
        <f aca="false">'Source - Inventory'!A1165</f>
        <v>SB-0823</v>
      </c>
      <c r="B1175" s="26" t="str">
        <f aca="false">'Source - Inventory'!B1165</f>
        <v>Salmonberry</v>
      </c>
      <c r="C1175" s="26" t="str">
        <f aca="false">'Source - Inventory'!G1165</f>
        <v>OPEN</v>
      </c>
      <c r="D1175" s="26" t="str">
        <f aca="false">'Source - Inventory'!J1165</f>
        <v>VACANT</v>
      </c>
      <c r="E1175" s="26" t="n">
        <f aca="false">'Source - Inventory'!L1165</f>
        <v>0</v>
      </c>
      <c r="F1175" s="26" t="n">
        <f aca="false">'Source - Inventory'!M1165</f>
        <v>0</v>
      </c>
      <c r="G1175" s="26" t="n">
        <f aca="false">'Source - Inventory'!E1165</f>
        <v>80</v>
      </c>
      <c r="H1175" s="28" t="n">
        <f aca="false">'Source - Inventory'!O1165</f>
        <v>0</v>
      </c>
      <c r="I1175" s="28" t="str">
        <f aca="false">IF(D1175="OCCUPIED",ROUNDUP(H1175,0),"")</f>
        <v/>
      </c>
      <c r="J1175" s="28" t="str">
        <f aca="false">IF(D1175="OCCUPIED",MAX(G1175,I1175),"")</f>
        <v/>
      </c>
      <c r="K1175" s="28" t="str">
        <f aca="false">IF(D1175&lt;&gt;"OCCUPIED","",IF(C1175="COVERED",Covered_Rate,Open_Rate))</f>
        <v/>
      </c>
      <c r="L1175" s="39" t="str">
        <f aca="false">IF(D1175="OCCUPIED",J1175*K1175,"")</f>
        <v/>
      </c>
      <c r="M1175" s="26" t="str">
        <f aca="false">IF(D1175&lt;&gt;"OCCUPIED","",COUNTIFS('Source - Billing Aug26'!$E$5:$E$773,A1175,'Source - Billing Aug26'!$B$5:$B$773,Billing_Month,'Source - Billing Aug26'!$H$5:$H$773,"MONTHLY_MOORAGE"))</f>
        <v/>
      </c>
      <c r="N1175" s="28" t="n">
        <f aca="false">IF(M1175=0,"",SUMIFS('Source - Billing Aug26'!$I$5:$I$773,'Source - Billing Aug26'!$E$5:$E$773,A1175,'Source - Billing Aug26'!$B$5:$B$773,Billing_Month,'Source - Billing Aug26'!$H$5:$H$773,"MONTHLY_MOORAGE"))</f>
        <v>0</v>
      </c>
      <c r="O1175" s="28" t="n">
        <f aca="false">IF(M1175=0,"",SUMIFS('Source - Billing Aug26'!$L$5:$L$773,'Source - Billing Aug26'!$E$5:$E$773,A1175,'Source - Billing Aug26'!$B$5:$B$773,Billing_Month,'Source - Billing Aug26'!$H$5:$H$773,"MONTHLY_MOORAGE"))</f>
        <v>0</v>
      </c>
      <c r="P1175" s="39" t="str">
        <f aca="false">IF(D1175&lt;&gt;"OCCUPIED","",SUMIFS('Source - Billing Aug26'!$M$5:$M$773,'Source - Billing Aug26'!$E$5:$E$773,A1175,'Source - Billing Aug26'!$B$5:$B$773,Billing_Month,'Source - Billing Aug26'!$H$5:$H$773,"MONTHLY_MOORAGE"))</f>
        <v/>
      </c>
      <c r="Q1175" s="39" t="str">
        <f aca="false">IF(D1175&lt;&gt;"OCCUPIED","",P1175-L1175)</f>
        <v/>
      </c>
      <c r="R1175" s="26" t="str">
        <f aca="false">IF(D1175&lt;&gt;"OCCUPIED","OUT OF SCOPE",IF(M1175=0,"MISSING AUGUST BILL",IF(M1175&gt;1,"DUPLICATE BILL",IF(ABS(Q1175)&lt;0.01,"MATCH",IF(Q1175&gt;0,"OVERBILLED","UNDERBILLED")))))</f>
        <v>OUT OF SCOPE</v>
      </c>
      <c r="S1175" s="26" t="str">
        <f aca="false">IF(M1175=0,"",IFERROR(INDEX('Source - Billing Aug26'!$C$5:$C$773,MATCH(A1175,'Source - Billing Aug26'!$E$5:$E$773,0)),""))</f>
        <v/>
      </c>
    </row>
    <row r="1176" customFormat="false" ht="15" hidden="false" customHeight="true" outlineLevel="0" collapsed="false">
      <c r="A1176" s="26" t="str">
        <f aca="false">'Source - Inventory'!A1166</f>
        <v>SB-0824</v>
      </c>
      <c r="B1176" s="26" t="str">
        <f aca="false">'Source - Inventory'!B1166</f>
        <v>Salmonberry</v>
      </c>
      <c r="C1176" s="26" t="str">
        <f aca="false">'Source - Inventory'!G1166</f>
        <v>OPEN</v>
      </c>
      <c r="D1176" s="26" t="str">
        <f aca="false">'Source - Inventory'!J1166</f>
        <v>OCCUPIED</v>
      </c>
      <c r="E1176" s="26" t="str">
        <f aca="false">'Source - Inventory'!L1166</f>
        <v>WL-01971</v>
      </c>
      <c r="F1176" s="26" t="str">
        <f aca="false">'Source - Inventory'!M1166</f>
        <v>Paul Smith</v>
      </c>
      <c r="G1176" s="26" t="n">
        <f aca="false">'Source - Inventory'!E1166</f>
        <v>24</v>
      </c>
      <c r="H1176" s="28" t="n">
        <f aca="false">'Source - Inventory'!O1166</f>
        <v>43.8</v>
      </c>
      <c r="I1176" s="28" t="n">
        <f aca="false">IF(D1176="OCCUPIED",ROUNDUP(H1176,0),"")</f>
        <v>44</v>
      </c>
      <c r="J1176" s="28" t="n">
        <f aca="false">IF(D1176="OCCUPIED",MAX(G1176,I1176),"")</f>
        <v>44</v>
      </c>
      <c r="K1176" s="28" t="n">
        <f aca="false">IF(D1176&lt;&gt;"OCCUPIED","",IF(C1176="COVERED",Covered_Rate,Open_Rate))</f>
        <v>7.55</v>
      </c>
      <c r="L1176" s="39" t="n">
        <f aca="false">IF(D1176="OCCUPIED",J1176*K1176,"")</f>
        <v>332.2</v>
      </c>
      <c r="M1176" s="26" t="n">
        <f aca="false">IF(D1176&lt;&gt;"OCCUPIED","",COUNTIFS('Source - Billing Aug26'!$E$5:$E$773,A1176,'Source - Billing Aug26'!$B$5:$B$773,Billing_Month,'Source - Billing Aug26'!$H$5:$H$773,"MONTHLY_MOORAGE"))</f>
        <v>0</v>
      </c>
      <c r="N1176" s="28" t="str">
        <f aca="false">IF(M1176=0,"",SUMIFS('Source - Billing Aug26'!$I$5:$I$773,'Source - Billing Aug26'!$E$5:$E$773,A1176,'Source - Billing Aug26'!$B$5:$B$773,Billing_Month,'Source - Billing Aug26'!$H$5:$H$773,"MONTHLY_MOORAGE"))</f>
        <v/>
      </c>
      <c r="O1176" s="28" t="str">
        <f aca="false">IF(M1176=0,"",SUMIFS('Source - Billing Aug26'!$L$5:$L$773,'Source - Billing Aug26'!$E$5:$E$773,A1176,'Source - Billing Aug26'!$B$5:$B$773,Billing_Month,'Source - Billing Aug26'!$H$5:$H$773,"MONTHLY_MOORAGE"))</f>
        <v/>
      </c>
      <c r="P1176" s="39" t="n">
        <f aca="false">IF(D1176&lt;&gt;"OCCUPIED","",SUMIFS('Source - Billing Aug26'!$M$5:$M$773,'Source - Billing Aug26'!$E$5:$E$773,A1176,'Source - Billing Aug26'!$B$5:$B$773,Billing_Month,'Source - Billing Aug26'!$H$5:$H$773,"MONTHLY_MOORAGE"))</f>
        <v>0</v>
      </c>
      <c r="Q1176" s="39" t="n">
        <f aca="false">IF(D1176&lt;&gt;"OCCUPIED","",P1176-L1176)</f>
        <v>-332.2</v>
      </c>
      <c r="R1176" s="26" t="str">
        <f aca="false">IF(D1176&lt;&gt;"OCCUPIED","OUT OF SCOPE",IF(M1176=0,"MISSING AUGUST BILL",IF(M1176&gt;1,"DUPLICATE BILL",IF(ABS(Q1176)&lt;0.01,"MATCH",IF(Q1176&gt;0,"OVERBILLED","UNDERBILLED")))))</f>
        <v>MISSING AUGUST BILL</v>
      </c>
      <c r="S1176" s="26" t="str">
        <f aca="false">IF(M1176=0,"",IFERROR(INDEX('Source - Billing Aug26'!$C$5:$C$773,MATCH(A1176,'Source - Billing Aug26'!$E$5:$E$773,0)),""))</f>
        <v/>
      </c>
    </row>
    <row r="1177" customFormat="false" ht="15" hidden="false" customHeight="true" outlineLevel="0" collapsed="false">
      <c r="A1177" s="26" t="str">
        <f aca="false">'Source - Inventory'!A1167</f>
        <v>SB-0901</v>
      </c>
      <c r="B1177" s="26" t="str">
        <f aca="false">'Source - Inventory'!B1167</f>
        <v>Salmonberry</v>
      </c>
      <c r="C1177" s="26" t="str">
        <f aca="false">'Source - Inventory'!G1167</f>
        <v>OPEN</v>
      </c>
      <c r="D1177" s="26" t="str">
        <f aca="false">'Source - Inventory'!J1167</f>
        <v>OCCUPIED</v>
      </c>
      <c r="E1177" s="26" t="str">
        <f aca="false">'Source - Inventory'!L1167</f>
        <v>WL-03688</v>
      </c>
      <c r="F1177" s="26" t="str">
        <f aca="false">'Source - Inventory'!M1167</f>
        <v>Gilbert Rodriguez</v>
      </c>
      <c r="G1177" s="26" t="n">
        <f aca="false">'Source - Inventory'!E1167</f>
        <v>45</v>
      </c>
      <c r="H1177" s="28" t="n">
        <f aca="false">'Source - Inventory'!O1167</f>
        <v>44.7</v>
      </c>
      <c r="I1177" s="28" t="n">
        <f aca="false">IF(D1177="OCCUPIED",ROUNDUP(H1177,0),"")</f>
        <v>45</v>
      </c>
      <c r="J1177" s="28" t="n">
        <f aca="false">IF(D1177="OCCUPIED",MAX(G1177,I1177),"")</f>
        <v>45</v>
      </c>
      <c r="K1177" s="28" t="n">
        <f aca="false">IF(D1177&lt;&gt;"OCCUPIED","",IF(C1177="COVERED",Covered_Rate,Open_Rate))</f>
        <v>7.55</v>
      </c>
      <c r="L1177" s="39" t="n">
        <f aca="false">IF(D1177="OCCUPIED",J1177*K1177,"")</f>
        <v>339.75</v>
      </c>
      <c r="M1177" s="26" t="n">
        <f aca="false">IF(D1177&lt;&gt;"OCCUPIED","",COUNTIFS('Source - Billing Aug26'!$E$5:$E$773,A1177,'Source - Billing Aug26'!$B$5:$B$773,Billing_Month,'Source - Billing Aug26'!$H$5:$H$773,"MONTHLY_MOORAGE"))</f>
        <v>0</v>
      </c>
      <c r="N1177" s="28" t="str">
        <f aca="false">IF(M1177=0,"",SUMIFS('Source - Billing Aug26'!$I$5:$I$773,'Source - Billing Aug26'!$E$5:$E$773,A1177,'Source - Billing Aug26'!$B$5:$B$773,Billing_Month,'Source - Billing Aug26'!$H$5:$H$773,"MONTHLY_MOORAGE"))</f>
        <v/>
      </c>
      <c r="O1177" s="28" t="str">
        <f aca="false">IF(M1177=0,"",SUMIFS('Source - Billing Aug26'!$L$5:$L$773,'Source - Billing Aug26'!$E$5:$E$773,A1177,'Source - Billing Aug26'!$B$5:$B$773,Billing_Month,'Source - Billing Aug26'!$H$5:$H$773,"MONTHLY_MOORAGE"))</f>
        <v/>
      </c>
      <c r="P1177" s="39" t="n">
        <f aca="false">IF(D1177&lt;&gt;"OCCUPIED","",SUMIFS('Source - Billing Aug26'!$M$5:$M$773,'Source - Billing Aug26'!$E$5:$E$773,A1177,'Source - Billing Aug26'!$B$5:$B$773,Billing_Month,'Source - Billing Aug26'!$H$5:$H$773,"MONTHLY_MOORAGE"))</f>
        <v>0</v>
      </c>
      <c r="Q1177" s="39" t="n">
        <f aca="false">IF(D1177&lt;&gt;"OCCUPIED","",P1177-L1177)</f>
        <v>-339.75</v>
      </c>
      <c r="R1177" s="26" t="str">
        <f aca="false">IF(D1177&lt;&gt;"OCCUPIED","OUT OF SCOPE",IF(M1177=0,"MISSING AUGUST BILL",IF(M1177&gt;1,"DUPLICATE BILL",IF(ABS(Q1177)&lt;0.01,"MATCH",IF(Q1177&gt;0,"OVERBILLED","UNDERBILLED")))))</f>
        <v>MISSING AUGUST BILL</v>
      </c>
      <c r="S1177" s="26" t="str">
        <f aca="false">IF(M1177=0,"",IFERROR(INDEX('Source - Billing Aug26'!$C$5:$C$773,MATCH(A1177,'Source - Billing Aug26'!$E$5:$E$773,0)),""))</f>
        <v/>
      </c>
    </row>
    <row r="1178" customFormat="false" ht="15" hidden="false" customHeight="true" outlineLevel="0" collapsed="false">
      <c r="A1178" s="26" t="str">
        <f aca="false">'Source - Inventory'!A1168</f>
        <v>SB-0902</v>
      </c>
      <c r="B1178" s="26" t="str">
        <f aca="false">'Source - Inventory'!B1168</f>
        <v>Salmonberry</v>
      </c>
      <c r="C1178" s="26" t="str">
        <f aca="false">'Source - Inventory'!G1168</f>
        <v>OPEN</v>
      </c>
      <c r="D1178" s="26" t="str">
        <f aca="false">'Source - Inventory'!J1168</f>
        <v>RESERVED</v>
      </c>
      <c r="E1178" s="26" t="n">
        <f aca="false">'Source - Inventory'!L1168</f>
        <v>0</v>
      </c>
      <c r="F1178" s="26" t="n">
        <f aca="false">'Source - Inventory'!M1168</f>
        <v>0</v>
      </c>
      <c r="G1178" s="26" t="n">
        <f aca="false">'Source - Inventory'!E1168</f>
        <v>24</v>
      </c>
      <c r="H1178" s="28" t="n">
        <f aca="false">'Source - Inventory'!O1168</f>
        <v>0</v>
      </c>
      <c r="I1178" s="28" t="str">
        <f aca="false">IF(D1178="OCCUPIED",ROUNDUP(H1178,0),"")</f>
        <v/>
      </c>
      <c r="J1178" s="28" t="str">
        <f aca="false">IF(D1178="OCCUPIED",MAX(G1178,I1178),"")</f>
        <v/>
      </c>
      <c r="K1178" s="28" t="str">
        <f aca="false">IF(D1178&lt;&gt;"OCCUPIED","",IF(C1178="COVERED",Covered_Rate,Open_Rate))</f>
        <v/>
      </c>
      <c r="L1178" s="39" t="str">
        <f aca="false">IF(D1178="OCCUPIED",J1178*K1178,"")</f>
        <v/>
      </c>
      <c r="M1178" s="26" t="str">
        <f aca="false">IF(D1178&lt;&gt;"OCCUPIED","",COUNTIFS('Source - Billing Aug26'!$E$5:$E$773,A1178,'Source - Billing Aug26'!$B$5:$B$773,Billing_Month,'Source - Billing Aug26'!$H$5:$H$773,"MONTHLY_MOORAGE"))</f>
        <v/>
      </c>
      <c r="N1178" s="28" t="n">
        <f aca="false">IF(M1178=0,"",SUMIFS('Source - Billing Aug26'!$I$5:$I$773,'Source - Billing Aug26'!$E$5:$E$773,A1178,'Source - Billing Aug26'!$B$5:$B$773,Billing_Month,'Source - Billing Aug26'!$H$5:$H$773,"MONTHLY_MOORAGE"))</f>
        <v>0</v>
      </c>
      <c r="O1178" s="28" t="n">
        <f aca="false">IF(M1178=0,"",SUMIFS('Source - Billing Aug26'!$L$5:$L$773,'Source - Billing Aug26'!$E$5:$E$773,A1178,'Source - Billing Aug26'!$B$5:$B$773,Billing_Month,'Source - Billing Aug26'!$H$5:$H$773,"MONTHLY_MOORAGE"))</f>
        <v>0</v>
      </c>
      <c r="P1178" s="39" t="str">
        <f aca="false">IF(D1178&lt;&gt;"OCCUPIED","",SUMIFS('Source - Billing Aug26'!$M$5:$M$773,'Source - Billing Aug26'!$E$5:$E$773,A1178,'Source - Billing Aug26'!$B$5:$B$773,Billing_Month,'Source - Billing Aug26'!$H$5:$H$773,"MONTHLY_MOORAGE"))</f>
        <v/>
      </c>
      <c r="Q1178" s="39" t="str">
        <f aca="false">IF(D1178&lt;&gt;"OCCUPIED","",P1178-L1178)</f>
        <v/>
      </c>
      <c r="R1178" s="26" t="str">
        <f aca="false">IF(D1178&lt;&gt;"OCCUPIED","OUT OF SCOPE",IF(M1178=0,"MISSING AUGUST BILL",IF(M1178&gt;1,"DUPLICATE BILL",IF(ABS(Q1178)&lt;0.01,"MATCH",IF(Q1178&gt;0,"OVERBILLED","UNDERBILLED")))))</f>
        <v>OUT OF SCOPE</v>
      </c>
      <c r="S1178" s="26" t="str">
        <f aca="false">IF(M1178=0,"",IFERROR(INDEX('Source - Billing Aug26'!$C$5:$C$773,MATCH(A1178,'Source - Billing Aug26'!$E$5:$E$773,0)),""))</f>
        <v/>
      </c>
    </row>
    <row r="1179" customFormat="false" ht="15" hidden="false" customHeight="true" outlineLevel="0" collapsed="false">
      <c r="A1179" s="26" t="str">
        <f aca="false">'Source - Inventory'!A1169</f>
        <v>SB-0903</v>
      </c>
      <c r="B1179" s="26" t="str">
        <f aca="false">'Source - Inventory'!B1169</f>
        <v>Salmonberry</v>
      </c>
      <c r="C1179" s="26" t="str">
        <f aca="false">'Source - Inventory'!G1169</f>
        <v>OPEN</v>
      </c>
      <c r="D1179" s="26" t="str">
        <f aca="false">'Source - Inventory'!J1169</f>
        <v>OCCUPIED</v>
      </c>
      <c r="E1179" s="26" t="str">
        <f aca="false">'Source - Inventory'!L1169</f>
        <v>WL-03519</v>
      </c>
      <c r="F1179" s="26" t="str">
        <f aca="false">'Source - Inventory'!M1169</f>
        <v>Crystal Moore</v>
      </c>
      <c r="G1179" s="26" t="n">
        <f aca="false">'Source - Inventory'!E1169</f>
        <v>80</v>
      </c>
      <c r="H1179" s="28" t="n">
        <f aca="false">'Source - Inventory'!O1169</f>
        <v>31.9</v>
      </c>
      <c r="I1179" s="28" t="n">
        <f aca="false">IF(D1179="OCCUPIED",ROUNDUP(H1179,0),"")</f>
        <v>32</v>
      </c>
      <c r="J1179" s="28" t="n">
        <f aca="false">IF(D1179="OCCUPIED",MAX(G1179,I1179),"")</f>
        <v>80</v>
      </c>
      <c r="K1179" s="28" t="n">
        <f aca="false">IF(D1179&lt;&gt;"OCCUPIED","",IF(C1179="COVERED",Covered_Rate,Open_Rate))</f>
        <v>7.55</v>
      </c>
      <c r="L1179" s="39" t="n">
        <f aca="false">IF(D1179="OCCUPIED",J1179*K1179,"")</f>
        <v>604</v>
      </c>
      <c r="M1179" s="26" t="n">
        <f aca="false">IF(D1179&lt;&gt;"OCCUPIED","",COUNTIFS('Source - Billing Aug26'!$E$5:$E$773,A1179,'Source - Billing Aug26'!$B$5:$B$773,Billing_Month,'Source - Billing Aug26'!$H$5:$H$773,"MONTHLY_MOORAGE"))</f>
        <v>0</v>
      </c>
      <c r="N1179" s="28" t="str">
        <f aca="false">IF(M1179=0,"",SUMIFS('Source - Billing Aug26'!$I$5:$I$773,'Source - Billing Aug26'!$E$5:$E$773,A1179,'Source - Billing Aug26'!$B$5:$B$773,Billing_Month,'Source - Billing Aug26'!$H$5:$H$773,"MONTHLY_MOORAGE"))</f>
        <v/>
      </c>
      <c r="O1179" s="28" t="str">
        <f aca="false">IF(M1179=0,"",SUMIFS('Source - Billing Aug26'!$L$5:$L$773,'Source - Billing Aug26'!$E$5:$E$773,A1179,'Source - Billing Aug26'!$B$5:$B$773,Billing_Month,'Source - Billing Aug26'!$H$5:$H$773,"MONTHLY_MOORAGE"))</f>
        <v/>
      </c>
      <c r="P1179" s="39" t="n">
        <f aca="false">IF(D1179&lt;&gt;"OCCUPIED","",SUMIFS('Source - Billing Aug26'!$M$5:$M$773,'Source - Billing Aug26'!$E$5:$E$773,A1179,'Source - Billing Aug26'!$B$5:$B$773,Billing_Month,'Source - Billing Aug26'!$H$5:$H$773,"MONTHLY_MOORAGE"))</f>
        <v>0</v>
      </c>
      <c r="Q1179" s="39" t="n">
        <f aca="false">IF(D1179&lt;&gt;"OCCUPIED","",P1179-L1179)</f>
        <v>-604</v>
      </c>
      <c r="R1179" s="26" t="str">
        <f aca="false">IF(D1179&lt;&gt;"OCCUPIED","OUT OF SCOPE",IF(M1179=0,"MISSING AUGUST BILL",IF(M1179&gt;1,"DUPLICATE BILL",IF(ABS(Q1179)&lt;0.01,"MATCH",IF(Q1179&gt;0,"OVERBILLED","UNDERBILLED")))))</f>
        <v>MISSING AUGUST BILL</v>
      </c>
      <c r="S1179" s="26" t="str">
        <f aca="false">IF(M1179=0,"",IFERROR(INDEX('Source - Billing Aug26'!$C$5:$C$773,MATCH(A1179,'Source - Billing Aug26'!$E$5:$E$773,0)),""))</f>
        <v/>
      </c>
    </row>
    <row r="1180" customFormat="false" ht="15" hidden="false" customHeight="true" outlineLevel="0" collapsed="false">
      <c r="A1180" s="26" t="str">
        <f aca="false">'Source - Inventory'!A1170</f>
        <v>SB-0904</v>
      </c>
      <c r="B1180" s="26" t="str">
        <f aca="false">'Source - Inventory'!B1170</f>
        <v>Salmonberry</v>
      </c>
      <c r="C1180" s="26" t="str">
        <f aca="false">'Source - Inventory'!G1170</f>
        <v>OPEN</v>
      </c>
      <c r="D1180" s="26" t="str">
        <f aca="false">'Source - Inventory'!J1170</f>
        <v>OCCUPIED</v>
      </c>
      <c r="E1180" s="26" t="str">
        <f aca="false">'Source - Inventory'!L1170</f>
        <v>WL-02180</v>
      </c>
      <c r="F1180" s="26" t="str">
        <f aca="false">'Source - Inventory'!M1170</f>
        <v>Michele Jones</v>
      </c>
      <c r="G1180" s="26" t="n">
        <f aca="false">'Source - Inventory'!E1170</f>
        <v>80</v>
      </c>
      <c r="H1180" s="28" t="n">
        <f aca="false">'Source - Inventory'!O1170</f>
        <v>59.4</v>
      </c>
      <c r="I1180" s="28" t="n">
        <f aca="false">IF(D1180="OCCUPIED",ROUNDUP(H1180,0),"")</f>
        <v>60</v>
      </c>
      <c r="J1180" s="28" t="n">
        <f aca="false">IF(D1180="OCCUPIED",MAX(G1180,I1180),"")</f>
        <v>80</v>
      </c>
      <c r="K1180" s="28" t="n">
        <f aca="false">IF(D1180&lt;&gt;"OCCUPIED","",IF(C1180="COVERED",Covered_Rate,Open_Rate))</f>
        <v>7.55</v>
      </c>
      <c r="L1180" s="39" t="n">
        <f aca="false">IF(D1180="OCCUPIED",J1180*K1180,"")</f>
        <v>604</v>
      </c>
      <c r="M1180" s="26" t="n">
        <f aca="false">IF(D1180&lt;&gt;"OCCUPIED","",COUNTIFS('Source - Billing Aug26'!$E$5:$E$773,A1180,'Source - Billing Aug26'!$B$5:$B$773,Billing_Month,'Source - Billing Aug26'!$H$5:$H$773,"MONTHLY_MOORAGE"))</f>
        <v>0</v>
      </c>
      <c r="N1180" s="28" t="str">
        <f aca="false">IF(M1180=0,"",SUMIFS('Source - Billing Aug26'!$I$5:$I$773,'Source - Billing Aug26'!$E$5:$E$773,A1180,'Source - Billing Aug26'!$B$5:$B$773,Billing_Month,'Source - Billing Aug26'!$H$5:$H$773,"MONTHLY_MOORAGE"))</f>
        <v/>
      </c>
      <c r="O1180" s="28" t="str">
        <f aca="false">IF(M1180=0,"",SUMIFS('Source - Billing Aug26'!$L$5:$L$773,'Source - Billing Aug26'!$E$5:$E$773,A1180,'Source - Billing Aug26'!$B$5:$B$773,Billing_Month,'Source - Billing Aug26'!$H$5:$H$773,"MONTHLY_MOORAGE"))</f>
        <v/>
      </c>
      <c r="P1180" s="39" t="n">
        <f aca="false">IF(D1180&lt;&gt;"OCCUPIED","",SUMIFS('Source - Billing Aug26'!$M$5:$M$773,'Source - Billing Aug26'!$E$5:$E$773,A1180,'Source - Billing Aug26'!$B$5:$B$773,Billing_Month,'Source - Billing Aug26'!$H$5:$H$773,"MONTHLY_MOORAGE"))</f>
        <v>0</v>
      </c>
      <c r="Q1180" s="39" t="n">
        <f aca="false">IF(D1180&lt;&gt;"OCCUPIED","",P1180-L1180)</f>
        <v>-604</v>
      </c>
      <c r="R1180" s="26" t="str">
        <f aca="false">IF(D1180&lt;&gt;"OCCUPIED","OUT OF SCOPE",IF(M1180=0,"MISSING AUGUST BILL",IF(M1180&gt;1,"DUPLICATE BILL",IF(ABS(Q1180)&lt;0.01,"MATCH",IF(Q1180&gt;0,"OVERBILLED","UNDERBILLED")))))</f>
        <v>MISSING AUGUST BILL</v>
      </c>
      <c r="S1180" s="26" t="str">
        <f aca="false">IF(M1180=0,"",IFERROR(INDEX('Source - Billing Aug26'!$C$5:$C$773,MATCH(A1180,'Source - Billing Aug26'!$E$5:$E$773,0)),""))</f>
        <v/>
      </c>
    </row>
    <row r="1181" customFormat="false" ht="15" hidden="false" customHeight="true" outlineLevel="0" collapsed="false">
      <c r="A1181" s="26" t="str">
        <f aca="false">'Source - Inventory'!A1171</f>
        <v>SB-0905</v>
      </c>
      <c r="B1181" s="26" t="str">
        <f aca="false">'Source - Inventory'!B1171</f>
        <v>Salmonberry</v>
      </c>
      <c r="C1181" s="26" t="str">
        <f aca="false">'Source - Inventory'!G1171</f>
        <v>OPEN</v>
      </c>
      <c r="D1181" s="26" t="str">
        <f aca="false">'Source - Inventory'!J1171</f>
        <v>OCCUPIED</v>
      </c>
      <c r="E1181" s="26" t="str">
        <f aca="false">'Source - Inventory'!L1171</f>
        <v>WL-03714</v>
      </c>
      <c r="F1181" s="26" t="str">
        <f aca="false">'Source - Inventory'!M1171</f>
        <v>Christopher Mitchell</v>
      </c>
      <c r="G1181" s="26" t="n">
        <f aca="false">'Source - Inventory'!E1171</f>
        <v>32</v>
      </c>
      <c r="H1181" s="28" t="n">
        <f aca="false">'Source - Inventory'!O1171</f>
        <v>42.9</v>
      </c>
      <c r="I1181" s="28" t="n">
        <f aca="false">IF(D1181="OCCUPIED",ROUNDUP(H1181,0),"")</f>
        <v>43</v>
      </c>
      <c r="J1181" s="28" t="n">
        <f aca="false">IF(D1181="OCCUPIED",MAX(G1181,I1181),"")</f>
        <v>43</v>
      </c>
      <c r="K1181" s="28" t="n">
        <f aca="false">IF(D1181&lt;&gt;"OCCUPIED","",IF(C1181="COVERED",Covered_Rate,Open_Rate))</f>
        <v>7.55</v>
      </c>
      <c r="L1181" s="39" t="n">
        <f aca="false">IF(D1181="OCCUPIED",J1181*K1181,"")</f>
        <v>324.65</v>
      </c>
      <c r="M1181" s="26" t="n">
        <f aca="false">IF(D1181&lt;&gt;"OCCUPIED","",COUNTIFS('Source - Billing Aug26'!$E$5:$E$773,A1181,'Source - Billing Aug26'!$B$5:$B$773,Billing_Month,'Source - Billing Aug26'!$H$5:$H$773,"MONTHLY_MOORAGE"))</f>
        <v>0</v>
      </c>
      <c r="N1181" s="28" t="str">
        <f aca="false">IF(M1181=0,"",SUMIFS('Source - Billing Aug26'!$I$5:$I$773,'Source - Billing Aug26'!$E$5:$E$773,A1181,'Source - Billing Aug26'!$B$5:$B$773,Billing_Month,'Source - Billing Aug26'!$H$5:$H$773,"MONTHLY_MOORAGE"))</f>
        <v/>
      </c>
      <c r="O1181" s="28" t="str">
        <f aca="false">IF(M1181=0,"",SUMIFS('Source - Billing Aug26'!$L$5:$L$773,'Source - Billing Aug26'!$E$5:$E$773,A1181,'Source - Billing Aug26'!$B$5:$B$773,Billing_Month,'Source - Billing Aug26'!$H$5:$H$773,"MONTHLY_MOORAGE"))</f>
        <v/>
      </c>
      <c r="P1181" s="39" t="n">
        <f aca="false">IF(D1181&lt;&gt;"OCCUPIED","",SUMIFS('Source - Billing Aug26'!$M$5:$M$773,'Source - Billing Aug26'!$E$5:$E$773,A1181,'Source - Billing Aug26'!$B$5:$B$773,Billing_Month,'Source - Billing Aug26'!$H$5:$H$773,"MONTHLY_MOORAGE"))</f>
        <v>0</v>
      </c>
      <c r="Q1181" s="39" t="n">
        <f aca="false">IF(D1181&lt;&gt;"OCCUPIED","",P1181-L1181)</f>
        <v>-324.65</v>
      </c>
      <c r="R1181" s="26" t="str">
        <f aca="false">IF(D1181&lt;&gt;"OCCUPIED","OUT OF SCOPE",IF(M1181=0,"MISSING AUGUST BILL",IF(M1181&gt;1,"DUPLICATE BILL",IF(ABS(Q1181)&lt;0.01,"MATCH",IF(Q1181&gt;0,"OVERBILLED","UNDERBILLED")))))</f>
        <v>MISSING AUGUST BILL</v>
      </c>
      <c r="S1181" s="26" t="str">
        <f aca="false">IF(M1181=0,"",IFERROR(INDEX('Source - Billing Aug26'!$C$5:$C$773,MATCH(A1181,'Source - Billing Aug26'!$E$5:$E$773,0)),""))</f>
        <v/>
      </c>
    </row>
    <row r="1182" customFormat="false" ht="15" hidden="false" customHeight="true" outlineLevel="0" collapsed="false">
      <c r="A1182" s="26" t="str">
        <f aca="false">'Source - Inventory'!A1172</f>
        <v>SB-0906</v>
      </c>
      <c r="B1182" s="26" t="str">
        <f aca="false">'Source - Inventory'!B1172</f>
        <v>Salmonberry</v>
      </c>
      <c r="C1182" s="26" t="str">
        <f aca="false">'Source - Inventory'!G1172</f>
        <v>OPEN</v>
      </c>
      <c r="D1182" s="26" t="str">
        <f aca="false">'Source - Inventory'!J1172</f>
        <v>OCCUPIED</v>
      </c>
      <c r="E1182" s="26" t="str">
        <f aca="false">'Source - Inventory'!L1172</f>
        <v>WL-01202</v>
      </c>
      <c r="F1182" s="26" t="str">
        <f aca="false">'Source - Inventory'!M1172</f>
        <v>Kevin Benson</v>
      </c>
      <c r="G1182" s="26" t="n">
        <f aca="false">'Source - Inventory'!E1172</f>
        <v>36</v>
      </c>
      <c r="H1182" s="28" t="n">
        <f aca="false">'Source - Inventory'!O1172</f>
        <v>44</v>
      </c>
      <c r="I1182" s="28" t="n">
        <f aca="false">IF(D1182="OCCUPIED",ROUNDUP(H1182,0),"")</f>
        <v>44</v>
      </c>
      <c r="J1182" s="28" t="n">
        <f aca="false">IF(D1182="OCCUPIED",MAX(G1182,I1182),"")</f>
        <v>44</v>
      </c>
      <c r="K1182" s="28" t="n">
        <f aca="false">IF(D1182&lt;&gt;"OCCUPIED","",IF(C1182="COVERED",Covered_Rate,Open_Rate))</f>
        <v>7.55</v>
      </c>
      <c r="L1182" s="39" t="n">
        <f aca="false">IF(D1182="OCCUPIED",J1182*K1182,"")</f>
        <v>332.2</v>
      </c>
      <c r="M1182" s="26" t="n">
        <f aca="false">IF(D1182&lt;&gt;"OCCUPIED","",COUNTIFS('Source - Billing Aug26'!$E$5:$E$773,A1182,'Source - Billing Aug26'!$B$5:$B$773,Billing_Month,'Source - Billing Aug26'!$H$5:$H$773,"MONTHLY_MOORAGE"))</f>
        <v>0</v>
      </c>
      <c r="N1182" s="28" t="str">
        <f aca="false">IF(M1182=0,"",SUMIFS('Source - Billing Aug26'!$I$5:$I$773,'Source - Billing Aug26'!$E$5:$E$773,A1182,'Source - Billing Aug26'!$B$5:$B$773,Billing_Month,'Source - Billing Aug26'!$H$5:$H$773,"MONTHLY_MOORAGE"))</f>
        <v/>
      </c>
      <c r="O1182" s="28" t="str">
        <f aca="false">IF(M1182=0,"",SUMIFS('Source - Billing Aug26'!$L$5:$L$773,'Source - Billing Aug26'!$E$5:$E$773,A1182,'Source - Billing Aug26'!$B$5:$B$773,Billing_Month,'Source - Billing Aug26'!$H$5:$H$773,"MONTHLY_MOORAGE"))</f>
        <v/>
      </c>
      <c r="P1182" s="39" t="n">
        <f aca="false">IF(D1182&lt;&gt;"OCCUPIED","",SUMIFS('Source - Billing Aug26'!$M$5:$M$773,'Source - Billing Aug26'!$E$5:$E$773,A1182,'Source - Billing Aug26'!$B$5:$B$773,Billing_Month,'Source - Billing Aug26'!$H$5:$H$773,"MONTHLY_MOORAGE"))</f>
        <v>0</v>
      </c>
      <c r="Q1182" s="39" t="n">
        <f aca="false">IF(D1182&lt;&gt;"OCCUPIED","",P1182-L1182)</f>
        <v>-332.2</v>
      </c>
      <c r="R1182" s="26" t="str">
        <f aca="false">IF(D1182&lt;&gt;"OCCUPIED","OUT OF SCOPE",IF(M1182=0,"MISSING AUGUST BILL",IF(M1182&gt;1,"DUPLICATE BILL",IF(ABS(Q1182)&lt;0.01,"MATCH",IF(Q1182&gt;0,"OVERBILLED","UNDERBILLED")))))</f>
        <v>MISSING AUGUST BILL</v>
      </c>
      <c r="S1182" s="26" t="str">
        <f aca="false">IF(M1182=0,"",IFERROR(INDEX('Source - Billing Aug26'!$C$5:$C$773,MATCH(A1182,'Source - Billing Aug26'!$E$5:$E$773,0)),""))</f>
        <v/>
      </c>
    </row>
    <row r="1183" customFormat="false" ht="15" hidden="false" customHeight="true" outlineLevel="0" collapsed="false">
      <c r="A1183" s="26" t="str">
        <f aca="false">'Source - Inventory'!A1173</f>
        <v>SB-0907</v>
      </c>
      <c r="B1183" s="26" t="str">
        <f aca="false">'Source - Inventory'!B1173</f>
        <v>Salmonberry</v>
      </c>
      <c r="C1183" s="26" t="str">
        <f aca="false">'Source - Inventory'!G1173</f>
        <v>OPEN</v>
      </c>
      <c r="D1183" s="26" t="str">
        <f aca="false">'Source - Inventory'!J1173</f>
        <v>GUEST</v>
      </c>
      <c r="E1183" s="26" t="n">
        <f aca="false">'Source - Inventory'!L1173</f>
        <v>0</v>
      </c>
      <c r="F1183" s="26" t="n">
        <f aca="false">'Source - Inventory'!M1173</f>
        <v>0</v>
      </c>
      <c r="G1183" s="26" t="n">
        <f aca="false">'Source - Inventory'!E1173</f>
        <v>32</v>
      </c>
      <c r="H1183" s="28" t="n">
        <f aca="false">'Source - Inventory'!O1173</f>
        <v>0</v>
      </c>
      <c r="I1183" s="28" t="str">
        <f aca="false">IF(D1183="OCCUPIED",ROUNDUP(H1183,0),"")</f>
        <v/>
      </c>
      <c r="J1183" s="28" t="str">
        <f aca="false">IF(D1183="OCCUPIED",MAX(G1183,I1183),"")</f>
        <v/>
      </c>
      <c r="K1183" s="28" t="str">
        <f aca="false">IF(D1183&lt;&gt;"OCCUPIED","",IF(C1183="COVERED",Covered_Rate,Open_Rate))</f>
        <v/>
      </c>
      <c r="L1183" s="39" t="str">
        <f aca="false">IF(D1183="OCCUPIED",J1183*K1183,"")</f>
        <v/>
      </c>
      <c r="M1183" s="26" t="str">
        <f aca="false">IF(D1183&lt;&gt;"OCCUPIED","",COUNTIFS('Source - Billing Aug26'!$E$5:$E$773,A1183,'Source - Billing Aug26'!$B$5:$B$773,Billing_Month,'Source - Billing Aug26'!$H$5:$H$773,"MONTHLY_MOORAGE"))</f>
        <v/>
      </c>
      <c r="N1183" s="28" t="n">
        <f aca="false">IF(M1183=0,"",SUMIFS('Source - Billing Aug26'!$I$5:$I$773,'Source - Billing Aug26'!$E$5:$E$773,A1183,'Source - Billing Aug26'!$B$5:$B$773,Billing_Month,'Source - Billing Aug26'!$H$5:$H$773,"MONTHLY_MOORAGE"))</f>
        <v>0</v>
      </c>
      <c r="O1183" s="28" t="n">
        <f aca="false">IF(M1183=0,"",SUMIFS('Source - Billing Aug26'!$L$5:$L$773,'Source - Billing Aug26'!$E$5:$E$773,A1183,'Source - Billing Aug26'!$B$5:$B$773,Billing_Month,'Source - Billing Aug26'!$H$5:$H$773,"MONTHLY_MOORAGE"))</f>
        <v>0</v>
      </c>
      <c r="P1183" s="39" t="str">
        <f aca="false">IF(D1183&lt;&gt;"OCCUPIED","",SUMIFS('Source - Billing Aug26'!$M$5:$M$773,'Source - Billing Aug26'!$E$5:$E$773,A1183,'Source - Billing Aug26'!$B$5:$B$773,Billing_Month,'Source - Billing Aug26'!$H$5:$H$773,"MONTHLY_MOORAGE"))</f>
        <v/>
      </c>
      <c r="Q1183" s="39" t="str">
        <f aca="false">IF(D1183&lt;&gt;"OCCUPIED","",P1183-L1183)</f>
        <v/>
      </c>
      <c r="R1183" s="26" t="str">
        <f aca="false">IF(D1183&lt;&gt;"OCCUPIED","OUT OF SCOPE",IF(M1183=0,"MISSING AUGUST BILL",IF(M1183&gt;1,"DUPLICATE BILL",IF(ABS(Q1183)&lt;0.01,"MATCH",IF(Q1183&gt;0,"OVERBILLED","UNDERBILLED")))))</f>
        <v>OUT OF SCOPE</v>
      </c>
      <c r="S1183" s="26" t="str">
        <f aca="false">IF(M1183=0,"",IFERROR(INDEX('Source - Billing Aug26'!$C$5:$C$773,MATCH(A1183,'Source - Billing Aug26'!$E$5:$E$773,0)),""))</f>
        <v/>
      </c>
    </row>
    <row r="1184" customFormat="false" ht="15" hidden="false" customHeight="true" outlineLevel="0" collapsed="false">
      <c r="A1184" s="26" t="str">
        <f aca="false">'Source - Inventory'!A1174</f>
        <v>SB-0908</v>
      </c>
      <c r="B1184" s="26" t="str">
        <f aca="false">'Source - Inventory'!B1174</f>
        <v>Salmonberry</v>
      </c>
      <c r="C1184" s="26" t="str">
        <f aca="false">'Source - Inventory'!G1174</f>
        <v>OPEN</v>
      </c>
      <c r="D1184" s="26" t="str">
        <f aca="false">'Source - Inventory'!J1174</f>
        <v>OCCUPIED</v>
      </c>
      <c r="E1184" s="26" t="str">
        <f aca="false">'Source - Inventory'!L1174</f>
        <v>WL-03796</v>
      </c>
      <c r="F1184" s="26" t="str">
        <f aca="false">'Source - Inventory'!M1174</f>
        <v>Christine Johnson</v>
      </c>
      <c r="G1184" s="26" t="n">
        <f aca="false">'Source - Inventory'!E1174</f>
        <v>36</v>
      </c>
      <c r="H1184" s="28" t="n">
        <f aca="false">'Source - Inventory'!O1174</f>
        <v>53.6</v>
      </c>
      <c r="I1184" s="28" t="n">
        <f aca="false">IF(D1184="OCCUPIED",ROUNDUP(H1184,0),"")</f>
        <v>54</v>
      </c>
      <c r="J1184" s="28" t="n">
        <f aca="false">IF(D1184="OCCUPIED",MAX(G1184,I1184),"")</f>
        <v>54</v>
      </c>
      <c r="K1184" s="28" t="n">
        <f aca="false">IF(D1184&lt;&gt;"OCCUPIED","",IF(C1184="COVERED",Covered_Rate,Open_Rate))</f>
        <v>7.55</v>
      </c>
      <c r="L1184" s="39" t="n">
        <f aca="false">IF(D1184="OCCUPIED",J1184*K1184,"")</f>
        <v>407.7</v>
      </c>
      <c r="M1184" s="26" t="n">
        <f aca="false">IF(D1184&lt;&gt;"OCCUPIED","",COUNTIFS('Source - Billing Aug26'!$E$5:$E$773,A1184,'Source - Billing Aug26'!$B$5:$B$773,Billing_Month,'Source - Billing Aug26'!$H$5:$H$773,"MONTHLY_MOORAGE"))</f>
        <v>0</v>
      </c>
      <c r="N1184" s="28" t="str">
        <f aca="false">IF(M1184=0,"",SUMIFS('Source - Billing Aug26'!$I$5:$I$773,'Source - Billing Aug26'!$E$5:$E$773,A1184,'Source - Billing Aug26'!$B$5:$B$773,Billing_Month,'Source - Billing Aug26'!$H$5:$H$773,"MONTHLY_MOORAGE"))</f>
        <v/>
      </c>
      <c r="O1184" s="28" t="str">
        <f aca="false">IF(M1184=0,"",SUMIFS('Source - Billing Aug26'!$L$5:$L$773,'Source - Billing Aug26'!$E$5:$E$773,A1184,'Source - Billing Aug26'!$B$5:$B$773,Billing_Month,'Source - Billing Aug26'!$H$5:$H$773,"MONTHLY_MOORAGE"))</f>
        <v/>
      </c>
      <c r="P1184" s="39" t="n">
        <f aca="false">IF(D1184&lt;&gt;"OCCUPIED","",SUMIFS('Source - Billing Aug26'!$M$5:$M$773,'Source - Billing Aug26'!$E$5:$E$773,A1184,'Source - Billing Aug26'!$B$5:$B$773,Billing_Month,'Source - Billing Aug26'!$H$5:$H$773,"MONTHLY_MOORAGE"))</f>
        <v>0</v>
      </c>
      <c r="Q1184" s="39" t="n">
        <f aca="false">IF(D1184&lt;&gt;"OCCUPIED","",P1184-L1184)</f>
        <v>-407.7</v>
      </c>
      <c r="R1184" s="26" t="str">
        <f aca="false">IF(D1184&lt;&gt;"OCCUPIED","OUT OF SCOPE",IF(M1184=0,"MISSING AUGUST BILL",IF(M1184&gt;1,"DUPLICATE BILL",IF(ABS(Q1184)&lt;0.01,"MATCH",IF(Q1184&gt;0,"OVERBILLED","UNDERBILLED")))))</f>
        <v>MISSING AUGUST BILL</v>
      </c>
      <c r="S1184" s="26" t="str">
        <f aca="false">IF(M1184=0,"",IFERROR(INDEX('Source - Billing Aug26'!$C$5:$C$773,MATCH(A1184,'Source - Billing Aug26'!$E$5:$E$773,0)),""))</f>
        <v/>
      </c>
    </row>
    <row r="1185" customFormat="false" ht="15" hidden="false" customHeight="true" outlineLevel="0" collapsed="false">
      <c r="A1185" s="26" t="str">
        <f aca="false">'Source - Inventory'!A1175</f>
        <v>SB-0909</v>
      </c>
      <c r="B1185" s="26" t="str">
        <f aca="false">'Source - Inventory'!B1175</f>
        <v>Salmonberry</v>
      </c>
      <c r="C1185" s="26" t="str">
        <f aca="false">'Source - Inventory'!G1175</f>
        <v>OPEN</v>
      </c>
      <c r="D1185" s="26" t="str">
        <f aca="false">'Source - Inventory'!J1175</f>
        <v>OCCUPIED</v>
      </c>
      <c r="E1185" s="26" t="str">
        <f aca="false">'Source - Inventory'!L1175</f>
        <v>WL-01919</v>
      </c>
      <c r="F1185" s="26" t="str">
        <f aca="false">'Source - Inventory'!M1175</f>
        <v>Glenda Perkins</v>
      </c>
      <c r="G1185" s="26" t="n">
        <f aca="false">'Source - Inventory'!E1175</f>
        <v>24</v>
      </c>
      <c r="H1185" s="28" t="n">
        <f aca="false">'Source - Inventory'!O1175</f>
        <v>52.9</v>
      </c>
      <c r="I1185" s="28" t="n">
        <f aca="false">IF(D1185="OCCUPIED",ROUNDUP(H1185,0),"")</f>
        <v>53</v>
      </c>
      <c r="J1185" s="28" t="n">
        <f aca="false">IF(D1185="OCCUPIED",MAX(G1185,I1185),"")</f>
        <v>53</v>
      </c>
      <c r="K1185" s="28" t="n">
        <f aca="false">IF(D1185&lt;&gt;"OCCUPIED","",IF(C1185="COVERED",Covered_Rate,Open_Rate))</f>
        <v>7.55</v>
      </c>
      <c r="L1185" s="39" t="n">
        <f aca="false">IF(D1185="OCCUPIED",J1185*K1185,"")</f>
        <v>400.15</v>
      </c>
      <c r="M1185" s="26" t="n">
        <f aca="false">IF(D1185&lt;&gt;"OCCUPIED","",COUNTIFS('Source - Billing Aug26'!$E$5:$E$773,A1185,'Source - Billing Aug26'!$B$5:$B$773,Billing_Month,'Source - Billing Aug26'!$H$5:$H$773,"MONTHLY_MOORAGE"))</f>
        <v>0</v>
      </c>
      <c r="N1185" s="28" t="str">
        <f aca="false">IF(M1185=0,"",SUMIFS('Source - Billing Aug26'!$I$5:$I$773,'Source - Billing Aug26'!$E$5:$E$773,A1185,'Source - Billing Aug26'!$B$5:$B$773,Billing_Month,'Source - Billing Aug26'!$H$5:$H$773,"MONTHLY_MOORAGE"))</f>
        <v/>
      </c>
      <c r="O1185" s="28" t="str">
        <f aca="false">IF(M1185=0,"",SUMIFS('Source - Billing Aug26'!$L$5:$L$773,'Source - Billing Aug26'!$E$5:$E$773,A1185,'Source - Billing Aug26'!$B$5:$B$773,Billing_Month,'Source - Billing Aug26'!$H$5:$H$773,"MONTHLY_MOORAGE"))</f>
        <v/>
      </c>
      <c r="P1185" s="39" t="n">
        <f aca="false">IF(D1185&lt;&gt;"OCCUPIED","",SUMIFS('Source - Billing Aug26'!$M$5:$M$773,'Source - Billing Aug26'!$E$5:$E$773,A1185,'Source - Billing Aug26'!$B$5:$B$773,Billing_Month,'Source - Billing Aug26'!$H$5:$H$773,"MONTHLY_MOORAGE"))</f>
        <v>0</v>
      </c>
      <c r="Q1185" s="39" t="n">
        <f aca="false">IF(D1185&lt;&gt;"OCCUPIED","",P1185-L1185)</f>
        <v>-400.15</v>
      </c>
      <c r="R1185" s="26" t="str">
        <f aca="false">IF(D1185&lt;&gt;"OCCUPIED","OUT OF SCOPE",IF(M1185=0,"MISSING AUGUST BILL",IF(M1185&gt;1,"DUPLICATE BILL",IF(ABS(Q1185)&lt;0.01,"MATCH",IF(Q1185&gt;0,"OVERBILLED","UNDERBILLED")))))</f>
        <v>MISSING AUGUST BILL</v>
      </c>
      <c r="S1185" s="26" t="str">
        <f aca="false">IF(M1185=0,"",IFERROR(INDEX('Source - Billing Aug26'!$C$5:$C$773,MATCH(A1185,'Source - Billing Aug26'!$E$5:$E$773,0)),""))</f>
        <v/>
      </c>
    </row>
    <row r="1186" customFormat="false" ht="15" hidden="false" customHeight="true" outlineLevel="0" collapsed="false">
      <c r="A1186" s="26" t="str">
        <f aca="false">'Source - Inventory'!A1176</f>
        <v>SB-0910</v>
      </c>
      <c r="B1186" s="26" t="str">
        <f aca="false">'Source - Inventory'!B1176</f>
        <v>Salmonberry</v>
      </c>
      <c r="C1186" s="26" t="str">
        <f aca="false">'Source - Inventory'!G1176</f>
        <v>OPEN</v>
      </c>
      <c r="D1186" s="26" t="str">
        <f aca="false">'Source - Inventory'!J1176</f>
        <v>OCCUPIED</v>
      </c>
      <c r="E1186" s="26" t="str">
        <f aca="false">'Source - Inventory'!L1176</f>
        <v>WL-01503</v>
      </c>
      <c r="F1186" s="26" t="str">
        <f aca="false">'Source - Inventory'!M1176</f>
        <v>Kayla Moore</v>
      </c>
      <c r="G1186" s="26" t="n">
        <f aca="false">'Source - Inventory'!E1176</f>
        <v>28</v>
      </c>
      <c r="H1186" s="28" t="n">
        <f aca="false">'Source - Inventory'!O1176</f>
        <v>61.1</v>
      </c>
      <c r="I1186" s="28" t="n">
        <f aca="false">IF(D1186="OCCUPIED",ROUNDUP(H1186,0),"")</f>
        <v>62</v>
      </c>
      <c r="J1186" s="28" t="n">
        <f aca="false">IF(D1186="OCCUPIED",MAX(G1186,I1186),"")</f>
        <v>62</v>
      </c>
      <c r="K1186" s="28" t="n">
        <f aca="false">IF(D1186&lt;&gt;"OCCUPIED","",IF(C1186="COVERED",Covered_Rate,Open_Rate))</f>
        <v>7.55</v>
      </c>
      <c r="L1186" s="39" t="n">
        <f aca="false">IF(D1186="OCCUPIED",J1186*K1186,"")</f>
        <v>468.1</v>
      </c>
      <c r="M1186" s="26" t="n">
        <f aca="false">IF(D1186&lt;&gt;"OCCUPIED","",COUNTIFS('Source - Billing Aug26'!$E$5:$E$773,A1186,'Source - Billing Aug26'!$B$5:$B$773,Billing_Month,'Source - Billing Aug26'!$H$5:$H$773,"MONTHLY_MOORAGE"))</f>
        <v>0</v>
      </c>
      <c r="N1186" s="28" t="str">
        <f aca="false">IF(M1186=0,"",SUMIFS('Source - Billing Aug26'!$I$5:$I$773,'Source - Billing Aug26'!$E$5:$E$773,A1186,'Source - Billing Aug26'!$B$5:$B$773,Billing_Month,'Source - Billing Aug26'!$H$5:$H$773,"MONTHLY_MOORAGE"))</f>
        <v/>
      </c>
      <c r="O1186" s="28" t="str">
        <f aca="false">IF(M1186=0,"",SUMIFS('Source - Billing Aug26'!$L$5:$L$773,'Source - Billing Aug26'!$E$5:$E$773,A1186,'Source - Billing Aug26'!$B$5:$B$773,Billing_Month,'Source - Billing Aug26'!$H$5:$H$773,"MONTHLY_MOORAGE"))</f>
        <v/>
      </c>
      <c r="P1186" s="39" t="n">
        <f aca="false">IF(D1186&lt;&gt;"OCCUPIED","",SUMIFS('Source - Billing Aug26'!$M$5:$M$773,'Source - Billing Aug26'!$E$5:$E$773,A1186,'Source - Billing Aug26'!$B$5:$B$773,Billing_Month,'Source - Billing Aug26'!$H$5:$H$773,"MONTHLY_MOORAGE"))</f>
        <v>0</v>
      </c>
      <c r="Q1186" s="39" t="n">
        <f aca="false">IF(D1186&lt;&gt;"OCCUPIED","",P1186-L1186)</f>
        <v>-468.1</v>
      </c>
      <c r="R1186" s="26" t="str">
        <f aca="false">IF(D1186&lt;&gt;"OCCUPIED","OUT OF SCOPE",IF(M1186=0,"MISSING AUGUST BILL",IF(M1186&gt;1,"DUPLICATE BILL",IF(ABS(Q1186)&lt;0.01,"MATCH",IF(Q1186&gt;0,"OVERBILLED","UNDERBILLED")))))</f>
        <v>MISSING AUGUST BILL</v>
      </c>
      <c r="S1186" s="26" t="str">
        <f aca="false">IF(M1186=0,"",IFERROR(INDEX('Source - Billing Aug26'!$C$5:$C$773,MATCH(A1186,'Source - Billing Aug26'!$E$5:$E$773,0)),""))</f>
        <v/>
      </c>
    </row>
    <row r="1187" customFormat="false" ht="15" hidden="false" customHeight="true" outlineLevel="0" collapsed="false">
      <c r="A1187" s="26" t="str">
        <f aca="false">'Source - Inventory'!A1177</f>
        <v>SB-0911</v>
      </c>
      <c r="B1187" s="26" t="str">
        <f aca="false">'Source - Inventory'!B1177</f>
        <v>Salmonberry</v>
      </c>
      <c r="C1187" s="26" t="str">
        <f aca="false">'Source - Inventory'!G1177</f>
        <v>OPEN</v>
      </c>
      <c r="D1187" s="26" t="str">
        <f aca="false">'Source - Inventory'!J1177</f>
        <v>OCCUPIED</v>
      </c>
      <c r="E1187" s="26" t="str">
        <f aca="false">'Source - Inventory'!L1177</f>
        <v>WL-02912</v>
      </c>
      <c r="F1187" s="26" t="str">
        <f aca="false">'Source - Inventory'!M1177</f>
        <v>Alan Ortiz</v>
      </c>
      <c r="G1187" s="26" t="n">
        <f aca="false">'Source - Inventory'!E1177</f>
        <v>28</v>
      </c>
      <c r="H1187" s="28" t="n">
        <f aca="false">'Source - Inventory'!O1177</f>
        <v>52.6</v>
      </c>
      <c r="I1187" s="28" t="n">
        <f aca="false">IF(D1187="OCCUPIED",ROUNDUP(H1187,0),"")</f>
        <v>53</v>
      </c>
      <c r="J1187" s="28" t="n">
        <f aca="false">IF(D1187="OCCUPIED",MAX(G1187,I1187),"")</f>
        <v>53</v>
      </c>
      <c r="K1187" s="28" t="n">
        <f aca="false">IF(D1187&lt;&gt;"OCCUPIED","",IF(C1187="COVERED",Covered_Rate,Open_Rate))</f>
        <v>7.55</v>
      </c>
      <c r="L1187" s="39" t="n">
        <f aca="false">IF(D1187="OCCUPIED",J1187*K1187,"")</f>
        <v>400.15</v>
      </c>
      <c r="M1187" s="26" t="n">
        <f aca="false">IF(D1187&lt;&gt;"OCCUPIED","",COUNTIFS('Source - Billing Aug26'!$E$5:$E$773,A1187,'Source - Billing Aug26'!$B$5:$B$773,Billing_Month,'Source - Billing Aug26'!$H$5:$H$773,"MONTHLY_MOORAGE"))</f>
        <v>0</v>
      </c>
      <c r="N1187" s="28" t="str">
        <f aca="false">IF(M1187=0,"",SUMIFS('Source - Billing Aug26'!$I$5:$I$773,'Source - Billing Aug26'!$E$5:$E$773,A1187,'Source - Billing Aug26'!$B$5:$B$773,Billing_Month,'Source - Billing Aug26'!$H$5:$H$773,"MONTHLY_MOORAGE"))</f>
        <v/>
      </c>
      <c r="O1187" s="28" t="str">
        <f aca="false">IF(M1187=0,"",SUMIFS('Source - Billing Aug26'!$L$5:$L$773,'Source - Billing Aug26'!$E$5:$E$773,A1187,'Source - Billing Aug26'!$B$5:$B$773,Billing_Month,'Source - Billing Aug26'!$H$5:$H$773,"MONTHLY_MOORAGE"))</f>
        <v/>
      </c>
      <c r="P1187" s="39" t="n">
        <f aca="false">IF(D1187&lt;&gt;"OCCUPIED","",SUMIFS('Source - Billing Aug26'!$M$5:$M$773,'Source - Billing Aug26'!$E$5:$E$773,A1187,'Source - Billing Aug26'!$B$5:$B$773,Billing_Month,'Source - Billing Aug26'!$H$5:$H$773,"MONTHLY_MOORAGE"))</f>
        <v>0</v>
      </c>
      <c r="Q1187" s="39" t="n">
        <f aca="false">IF(D1187&lt;&gt;"OCCUPIED","",P1187-L1187)</f>
        <v>-400.15</v>
      </c>
      <c r="R1187" s="26" t="str">
        <f aca="false">IF(D1187&lt;&gt;"OCCUPIED","OUT OF SCOPE",IF(M1187=0,"MISSING AUGUST BILL",IF(M1187&gt;1,"DUPLICATE BILL",IF(ABS(Q1187)&lt;0.01,"MATCH",IF(Q1187&gt;0,"OVERBILLED","UNDERBILLED")))))</f>
        <v>MISSING AUGUST BILL</v>
      </c>
      <c r="S1187" s="26" t="str">
        <f aca="false">IF(M1187=0,"",IFERROR(INDEX('Source - Billing Aug26'!$C$5:$C$773,MATCH(A1187,'Source - Billing Aug26'!$E$5:$E$773,0)),""))</f>
        <v/>
      </c>
    </row>
    <row r="1188" customFormat="false" ht="15" hidden="false" customHeight="true" outlineLevel="0" collapsed="false">
      <c r="A1188" s="26" t="str">
        <f aca="false">'Source - Inventory'!A1178</f>
        <v>SB-0912</v>
      </c>
      <c r="B1188" s="26" t="str">
        <f aca="false">'Source - Inventory'!B1178</f>
        <v>Salmonberry</v>
      </c>
      <c r="C1188" s="26" t="str">
        <f aca="false">'Source - Inventory'!G1178</f>
        <v>OPEN</v>
      </c>
      <c r="D1188" s="26" t="str">
        <f aca="false">'Source - Inventory'!J1178</f>
        <v>OCCUPIED</v>
      </c>
      <c r="E1188" s="26" t="str">
        <f aca="false">'Source - Inventory'!L1178</f>
        <v>WL-02350</v>
      </c>
      <c r="F1188" s="26" t="str">
        <f aca="false">'Source - Inventory'!M1178</f>
        <v>Christy Chambers</v>
      </c>
      <c r="G1188" s="26" t="n">
        <f aca="false">'Source - Inventory'!E1178</f>
        <v>32</v>
      </c>
      <c r="H1188" s="28" t="n">
        <f aca="false">'Source - Inventory'!O1178</f>
        <v>58.2</v>
      </c>
      <c r="I1188" s="28" t="n">
        <f aca="false">IF(D1188="OCCUPIED",ROUNDUP(H1188,0),"")</f>
        <v>59</v>
      </c>
      <c r="J1188" s="28" t="n">
        <f aca="false">IF(D1188="OCCUPIED",MAX(G1188,I1188),"")</f>
        <v>59</v>
      </c>
      <c r="K1188" s="28" t="n">
        <f aca="false">IF(D1188&lt;&gt;"OCCUPIED","",IF(C1188="COVERED",Covered_Rate,Open_Rate))</f>
        <v>7.55</v>
      </c>
      <c r="L1188" s="39" t="n">
        <f aca="false">IF(D1188="OCCUPIED",J1188*K1188,"")</f>
        <v>445.45</v>
      </c>
      <c r="M1188" s="26" t="n">
        <f aca="false">IF(D1188&lt;&gt;"OCCUPIED","",COUNTIFS('Source - Billing Aug26'!$E$5:$E$773,A1188,'Source - Billing Aug26'!$B$5:$B$773,Billing_Month,'Source - Billing Aug26'!$H$5:$H$773,"MONTHLY_MOORAGE"))</f>
        <v>0</v>
      </c>
      <c r="N1188" s="28" t="str">
        <f aca="false">IF(M1188=0,"",SUMIFS('Source - Billing Aug26'!$I$5:$I$773,'Source - Billing Aug26'!$E$5:$E$773,A1188,'Source - Billing Aug26'!$B$5:$B$773,Billing_Month,'Source - Billing Aug26'!$H$5:$H$773,"MONTHLY_MOORAGE"))</f>
        <v/>
      </c>
      <c r="O1188" s="28" t="str">
        <f aca="false">IF(M1188=0,"",SUMIFS('Source - Billing Aug26'!$L$5:$L$773,'Source - Billing Aug26'!$E$5:$E$773,A1188,'Source - Billing Aug26'!$B$5:$B$773,Billing_Month,'Source - Billing Aug26'!$H$5:$H$773,"MONTHLY_MOORAGE"))</f>
        <v/>
      </c>
      <c r="P1188" s="39" t="n">
        <f aca="false">IF(D1188&lt;&gt;"OCCUPIED","",SUMIFS('Source - Billing Aug26'!$M$5:$M$773,'Source - Billing Aug26'!$E$5:$E$773,A1188,'Source - Billing Aug26'!$B$5:$B$773,Billing_Month,'Source - Billing Aug26'!$H$5:$H$773,"MONTHLY_MOORAGE"))</f>
        <v>0</v>
      </c>
      <c r="Q1188" s="39" t="n">
        <f aca="false">IF(D1188&lt;&gt;"OCCUPIED","",P1188-L1188)</f>
        <v>-445.45</v>
      </c>
      <c r="R1188" s="26" t="str">
        <f aca="false">IF(D1188&lt;&gt;"OCCUPIED","OUT OF SCOPE",IF(M1188=0,"MISSING AUGUST BILL",IF(M1188&gt;1,"DUPLICATE BILL",IF(ABS(Q1188)&lt;0.01,"MATCH",IF(Q1188&gt;0,"OVERBILLED","UNDERBILLED")))))</f>
        <v>MISSING AUGUST BILL</v>
      </c>
      <c r="S1188" s="26" t="str">
        <f aca="false">IF(M1188=0,"",IFERROR(INDEX('Source - Billing Aug26'!$C$5:$C$773,MATCH(A1188,'Source - Billing Aug26'!$E$5:$E$773,0)),""))</f>
        <v/>
      </c>
    </row>
    <row r="1189" customFormat="false" ht="15" hidden="false" customHeight="true" outlineLevel="0" collapsed="false">
      <c r="A1189" s="26" t="str">
        <f aca="false">'Source - Inventory'!A1179</f>
        <v>SB-0913</v>
      </c>
      <c r="B1189" s="26" t="str">
        <f aca="false">'Source - Inventory'!B1179</f>
        <v>Salmonberry</v>
      </c>
      <c r="C1189" s="26" t="str">
        <f aca="false">'Source - Inventory'!G1179</f>
        <v>OPEN</v>
      </c>
      <c r="D1189" s="26" t="str">
        <f aca="false">'Source - Inventory'!J1179</f>
        <v>OCCUPIED</v>
      </c>
      <c r="E1189" s="26" t="str">
        <f aca="false">'Source - Inventory'!L1179</f>
        <v>WL-02119</v>
      </c>
      <c r="F1189" s="26" t="str">
        <f aca="false">'Source - Inventory'!M1179</f>
        <v>Eric Forbes</v>
      </c>
      <c r="G1189" s="26" t="n">
        <f aca="false">'Source - Inventory'!E1179</f>
        <v>28</v>
      </c>
      <c r="H1189" s="28" t="n">
        <f aca="false">'Source - Inventory'!O1179</f>
        <v>57.3</v>
      </c>
      <c r="I1189" s="28" t="n">
        <f aca="false">IF(D1189="OCCUPIED",ROUNDUP(H1189,0),"")</f>
        <v>58</v>
      </c>
      <c r="J1189" s="28" t="n">
        <f aca="false">IF(D1189="OCCUPIED",MAX(G1189,I1189),"")</f>
        <v>58</v>
      </c>
      <c r="K1189" s="28" t="n">
        <f aca="false">IF(D1189&lt;&gt;"OCCUPIED","",IF(C1189="COVERED",Covered_Rate,Open_Rate))</f>
        <v>7.55</v>
      </c>
      <c r="L1189" s="39" t="n">
        <f aca="false">IF(D1189="OCCUPIED",J1189*K1189,"")</f>
        <v>437.9</v>
      </c>
      <c r="M1189" s="26" t="n">
        <f aca="false">IF(D1189&lt;&gt;"OCCUPIED","",COUNTIFS('Source - Billing Aug26'!$E$5:$E$773,A1189,'Source - Billing Aug26'!$B$5:$B$773,Billing_Month,'Source - Billing Aug26'!$H$5:$H$773,"MONTHLY_MOORAGE"))</f>
        <v>0</v>
      </c>
      <c r="N1189" s="28" t="str">
        <f aca="false">IF(M1189=0,"",SUMIFS('Source - Billing Aug26'!$I$5:$I$773,'Source - Billing Aug26'!$E$5:$E$773,A1189,'Source - Billing Aug26'!$B$5:$B$773,Billing_Month,'Source - Billing Aug26'!$H$5:$H$773,"MONTHLY_MOORAGE"))</f>
        <v/>
      </c>
      <c r="O1189" s="28" t="str">
        <f aca="false">IF(M1189=0,"",SUMIFS('Source - Billing Aug26'!$L$5:$L$773,'Source - Billing Aug26'!$E$5:$E$773,A1189,'Source - Billing Aug26'!$B$5:$B$773,Billing_Month,'Source - Billing Aug26'!$H$5:$H$773,"MONTHLY_MOORAGE"))</f>
        <v/>
      </c>
      <c r="P1189" s="39" t="n">
        <f aca="false">IF(D1189&lt;&gt;"OCCUPIED","",SUMIFS('Source - Billing Aug26'!$M$5:$M$773,'Source - Billing Aug26'!$E$5:$E$773,A1189,'Source - Billing Aug26'!$B$5:$B$773,Billing_Month,'Source - Billing Aug26'!$H$5:$H$773,"MONTHLY_MOORAGE"))</f>
        <v>0</v>
      </c>
      <c r="Q1189" s="39" t="n">
        <f aca="false">IF(D1189&lt;&gt;"OCCUPIED","",P1189-L1189)</f>
        <v>-437.9</v>
      </c>
      <c r="R1189" s="26" t="str">
        <f aca="false">IF(D1189&lt;&gt;"OCCUPIED","OUT OF SCOPE",IF(M1189=0,"MISSING AUGUST BILL",IF(M1189&gt;1,"DUPLICATE BILL",IF(ABS(Q1189)&lt;0.01,"MATCH",IF(Q1189&gt;0,"OVERBILLED","UNDERBILLED")))))</f>
        <v>MISSING AUGUST BILL</v>
      </c>
      <c r="S1189" s="26" t="str">
        <f aca="false">IF(M1189=0,"",IFERROR(INDEX('Source - Billing Aug26'!$C$5:$C$773,MATCH(A1189,'Source - Billing Aug26'!$E$5:$E$773,0)),""))</f>
        <v/>
      </c>
    </row>
    <row r="1190" customFormat="false" ht="15" hidden="false" customHeight="true" outlineLevel="0" collapsed="false">
      <c r="A1190" s="26" t="str">
        <f aca="false">'Source - Inventory'!A1180</f>
        <v>SB-0914</v>
      </c>
      <c r="B1190" s="26" t="str">
        <f aca="false">'Source - Inventory'!B1180</f>
        <v>Salmonberry</v>
      </c>
      <c r="C1190" s="26" t="str">
        <f aca="false">'Source - Inventory'!G1180</f>
        <v>OPEN</v>
      </c>
      <c r="D1190" s="26" t="str">
        <f aca="false">'Source - Inventory'!J1180</f>
        <v>OCCUPIED</v>
      </c>
      <c r="E1190" s="26" t="str">
        <f aca="false">'Source - Inventory'!L1180</f>
        <v>WL-02602</v>
      </c>
      <c r="F1190" s="26" t="str">
        <f aca="false">'Source - Inventory'!M1180</f>
        <v>John Shah</v>
      </c>
      <c r="G1190" s="26" t="n">
        <f aca="false">'Source - Inventory'!E1180</f>
        <v>50</v>
      </c>
      <c r="H1190" s="28" t="n">
        <f aca="false">'Source - Inventory'!O1180</f>
        <v>27.7</v>
      </c>
      <c r="I1190" s="28" t="n">
        <f aca="false">IF(D1190="OCCUPIED",ROUNDUP(H1190,0),"")</f>
        <v>28</v>
      </c>
      <c r="J1190" s="28" t="n">
        <f aca="false">IF(D1190="OCCUPIED",MAX(G1190,I1190),"")</f>
        <v>50</v>
      </c>
      <c r="K1190" s="28" t="n">
        <f aca="false">IF(D1190&lt;&gt;"OCCUPIED","",IF(C1190="COVERED",Covered_Rate,Open_Rate))</f>
        <v>7.55</v>
      </c>
      <c r="L1190" s="39" t="n">
        <f aca="false">IF(D1190="OCCUPIED",J1190*K1190,"")</f>
        <v>377.5</v>
      </c>
      <c r="M1190" s="26" t="n">
        <f aca="false">IF(D1190&lt;&gt;"OCCUPIED","",COUNTIFS('Source - Billing Aug26'!$E$5:$E$773,A1190,'Source - Billing Aug26'!$B$5:$B$773,Billing_Month,'Source - Billing Aug26'!$H$5:$H$773,"MONTHLY_MOORAGE"))</f>
        <v>0</v>
      </c>
      <c r="N1190" s="28" t="str">
        <f aca="false">IF(M1190=0,"",SUMIFS('Source - Billing Aug26'!$I$5:$I$773,'Source - Billing Aug26'!$E$5:$E$773,A1190,'Source - Billing Aug26'!$B$5:$B$773,Billing_Month,'Source - Billing Aug26'!$H$5:$H$773,"MONTHLY_MOORAGE"))</f>
        <v/>
      </c>
      <c r="O1190" s="28" t="str">
        <f aca="false">IF(M1190=0,"",SUMIFS('Source - Billing Aug26'!$L$5:$L$773,'Source - Billing Aug26'!$E$5:$E$773,A1190,'Source - Billing Aug26'!$B$5:$B$773,Billing_Month,'Source - Billing Aug26'!$H$5:$H$773,"MONTHLY_MOORAGE"))</f>
        <v/>
      </c>
      <c r="P1190" s="39" t="n">
        <f aca="false">IF(D1190&lt;&gt;"OCCUPIED","",SUMIFS('Source - Billing Aug26'!$M$5:$M$773,'Source - Billing Aug26'!$E$5:$E$773,A1190,'Source - Billing Aug26'!$B$5:$B$773,Billing_Month,'Source - Billing Aug26'!$H$5:$H$773,"MONTHLY_MOORAGE"))</f>
        <v>0</v>
      </c>
      <c r="Q1190" s="39" t="n">
        <f aca="false">IF(D1190&lt;&gt;"OCCUPIED","",P1190-L1190)</f>
        <v>-377.5</v>
      </c>
      <c r="R1190" s="26" t="str">
        <f aca="false">IF(D1190&lt;&gt;"OCCUPIED","OUT OF SCOPE",IF(M1190=0,"MISSING AUGUST BILL",IF(M1190&gt;1,"DUPLICATE BILL",IF(ABS(Q1190)&lt;0.01,"MATCH",IF(Q1190&gt;0,"OVERBILLED","UNDERBILLED")))))</f>
        <v>MISSING AUGUST BILL</v>
      </c>
      <c r="S1190" s="26" t="str">
        <f aca="false">IF(M1190=0,"",IFERROR(INDEX('Source - Billing Aug26'!$C$5:$C$773,MATCH(A1190,'Source - Billing Aug26'!$E$5:$E$773,0)),""))</f>
        <v/>
      </c>
    </row>
    <row r="1191" customFormat="false" ht="15" hidden="false" customHeight="true" outlineLevel="0" collapsed="false">
      <c r="A1191" s="26" t="str">
        <f aca="false">'Source - Inventory'!A1181</f>
        <v>SB-0915</v>
      </c>
      <c r="B1191" s="26" t="str">
        <f aca="false">'Source - Inventory'!B1181</f>
        <v>Salmonberry</v>
      </c>
      <c r="C1191" s="26" t="str">
        <f aca="false">'Source - Inventory'!G1181</f>
        <v>OPEN</v>
      </c>
      <c r="D1191" s="26" t="str">
        <f aca="false">'Source - Inventory'!J1181</f>
        <v>OCCUPIED</v>
      </c>
      <c r="E1191" s="26" t="str">
        <f aca="false">'Source - Inventory'!L1181</f>
        <v>WL-03084</v>
      </c>
      <c r="F1191" s="26" t="str">
        <f aca="false">'Source - Inventory'!M1181</f>
        <v>Timothy Johnson</v>
      </c>
      <c r="G1191" s="26" t="n">
        <f aca="false">'Source - Inventory'!E1181</f>
        <v>32</v>
      </c>
      <c r="H1191" s="28" t="n">
        <f aca="false">'Source - Inventory'!O1181</f>
        <v>58.9</v>
      </c>
      <c r="I1191" s="28" t="n">
        <f aca="false">IF(D1191="OCCUPIED",ROUNDUP(H1191,0),"")</f>
        <v>59</v>
      </c>
      <c r="J1191" s="28" t="n">
        <f aca="false">IF(D1191="OCCUPIED",MAX(G1191,I1191),"")</f>
        <v>59</v>
      </c>
      <c r="K1191" s="28" t="n">
        <f aca="false">IF(D1191&lt;&gt;"OCCUPIED","",IF(C1191="COVERED",Covered_Rate,Open_Rate))</f>
        <v>7.55</v>
      </c>
      <c r="L1191" s="39" t="n">
        <f aca="false">IF(D1191="OCCUPIED",J1191*K1191,"")</f>
        <v>445.45</v>
      </c>
      <c r="M1191" s="26" t="n">
        <f aca="false">IF(D1191&lt;&gt;"OCCUPIED","",COUNTIFS('Source - Billing Aug26'!$E$5:$E$773,A1191,'Source - Billing Aug26'!$B$5:$B$773,Billing_Month,'Source - Billing Aug26'!$H$5:$H$773,"MONTHLY_MOORAGE"))</f>
        <v>0</v>
      </c>
      <c r="N1191" s="28" t="str">
        <f aca="false">IF(M1191=0,"",SUMIFS('Source - Billing Aug26'!$I$5:$I$773,'Source - Billing Aug26'!$E$5:$E$773,A1191,'Source - Billing Aug26'!$B$5:$B$773,Billing_Month,'Source - Billing Aug26'!$H$5:$H$773,"MONTHLY_MOORAGE"))</f>
        <v/>
      </c>
      <c r="O1191" s="28" t="str">
        <f aca="false">IF(M1191=0,"",SUMIFS('Source - Billing Aug26'!$L$5:$L$773,'Source - Billing Aug26'!$E$5:$E$773,A1191,'Source - Billing Aug26'!$B$5:$B$773,Billing_Month,'Source - Billing Aug26'!$H$5:$H$773,"MONTHLY_MOORAGE"))</f>
        <v/>
      </c>
      <c r="P1191" s="39" t="n">
        <f aca="false">IF(D1191&lt;&gt;"OCCUPIED","",SUMIFS('Source - Billing Aug26'!$M$5:$M$773,'Source - Billing Aug26'!$E$5:$E$773,A1191,'Source - Billing Aug26'!$B$5:$B$773,Billing_Month,'Source - Billing Aug26'!$H$5:$H$773,"MONTHLY_MOORAGE"))</f>
        <v>0</v>
      </c>
      <c r="Q1191" s="39" t="n">
        <f aca="false">IF(D1191&lt;&gt;"OCCUPIED","",P1191-L1191)</f>
        <v>-445.45</v>
      </c>
      <c r="R1191" s="26" t="str">
        <f aca="false">IF(D1191&lt;&gt;"OCCUPIED","OUT OF SCOPE",IF(M1191=0,"MISSING AUGUST BILL",IF(M1191&gt;1,"DUPLICATE BILL",IF(ABS(Q1191)&lt;0.01,"MATCH",IF(Q1191&gt;0,"OVERBILLED","UNDERBILLED")))))</f>
        <v>MISSING AUGUST BILL</v>
      </c>
      <c r="S1191" s="26" t="str">
        <f aca="false">IF(M1191=0,"",IFERROR(INDEX('Source - Billing Aug26'!$C$5:$C$773,MATCH(A1191,'Source - Billing Aug26'!$E$5:$E$773,0)),""))</f>
        <v/>
      </c>
    </row>
    <row r="1192" customFormat="false" ht="15" hidden="false" customHeight="true" outlineLevel="0" collapsed="false">
      <c r="A1192" s="26" t="str">
        <f aca="false">'Source - Inventory'!A1182</f>
        <v>SB-0916</v>
      </c>
      <c r="B1192" s="26" t="str">
        <f aca="false">'Source - Inventory'!B1182</f>
        <v>Salmonberry</v>
      </c>
      <c r="C1192" s="26" t="str">
        <f aca="false">'Source - Inventory'!G1182</f>
        <v>OPEN</v>
      </c>
      <c r="D1192" s="26" t="str">
        <f aca="false">'Source - Inventory'!J1182</f>
        <v>OCCUPIED</v>
      </c>
      <c r="E1192" s="26" t="str">
        <f aca="false">'Source - Inventory'!L1182</f>
        <v>WL-03528</v>
      </c>
      <c r="F1192" s="26" t="str">
        <f aca="false">'Source - Inventory'!M1182</f>
        <v>Gina Hudson</v>
      </c>
      <c r="G1192" s="26" t="n">
        <f aca="false">'Source - Inventory'!E1182</f>
        <v>60</v>
      </c>
      <c r="H1192" s="28" t="n">
        <f aca="false">'Source - Inventory'!O1182</f>
        <v>43.1</v>
      </c>
      <c r="I1192" s="28" t="n">
        <f aca="false">IF(D1192="OCCUPIED",ROUNDUP(H1192,0),"")</f>
        <v>44</v>
      </c>
      <c r="J1192" s="28" t="n">
        <f aca="false">IF(D1192="OCCUPIED",MAX(G1192,I1192),"")</f>
        <v>60</v>
      </c>
      <c r="K1192" s="28" t="n">
        <f aca="false">IF(D1192&lt;&gt;"OCCUPIED","",IF(C1192="COVERED",Covered_Rate,Open_Rate))</f>
        <v>7.55</v>
      </c>
      <c r="L1192" s="39" t="n">
        <f aca="false">IF(D1192="OCCUPIED",J1192*K1192,"")</f>
        <v>453</v>
      </c>
      <c r="M1192" s="26" t="n">
        <f aca="false">IF(D1192&lt;&gt;"OCCUPIED","",COUNTIFS('Source - Billing Aug26'!$E$5:$E$773,A1192,'Source - Billing Aug26'!$B$5:$B$773,Billing_Month,'Source - Billing Aug26'!$H$5:$H$773,"MONTHLY_MOORAGE"))</f>
        <v>0</v>
      </c>
      <c r="N1192" s="28" t="str">
        <f aca="false">IF(M1192=0,"",SUMIFS('Source - Billing Aug26'!$I$5:$I$773,'Source - Billing Aug26'!$E$5:$E$773,A1192,'Source - Billing Aug26'!$B$5:$B$773,Billing_Month,'Source - Billing Aug26'!$H$5:$H$773,"MONTHLY_MOORAGE"))</f>
        <v/>
      </c>
      <c r="O1192" s="28" t="str">
        <f aca="false">IF(M1192=0,"",SUMIFS('Source - Billing Aug26'!$L$5:$L$773,'Source - Billing Aug26'!$E$5:$E$773,A1192,'Source - Billing Aug26'!$B$5:$B$773,Billing_Month,'Source - Billing Aug26'!$H$5:$H$773,"MONTHLY_MOORAGE"))</f>
        <v/>
      </c>
      <c r="P1192" s="39" t="n">
        <f aca="false">IF(D1192&lt;&gt;"OCCUPIED","",SUMIFS('Source - Billing Aug26'!$M$5:$M$773,'Source - Billing Aug26'!$E$5:$E$773,A1192,'Source - Billing Aug26'!$B$5:$B$773,Billing_Month,'Source - Billing Aug26'!$H$5:$H$773,"MONTHLY_MOORAGE"))</f>
        <v>0</v>
      </c>
      <c r="Q1192" s="39" t="n">
        <f aca="false">IF(D1192&lt;&gt;"OCCUPIED","",P1192-L1192)</f>
        <v>-453</v>
      </c>
      <c r="R1192" s="26" t="str">
        <f aca="false">IF(D1192&lt;&gt;"OCCUPIED","OUT OF SCOPE",IF(M1192=0,"MISSING AUGUST BILL",IF(M1192&gt;1,"DUPLICATE BILL",IF(ABS(Q1192)&lt;0.01,"MATCH",IF(Q1192&gt;0,"OVERBILLED","UNDERBILLED")))))</f>
        <v>MISSING AUGUST BILL</v>
      </c>
      <c r="S1192" s="26" t="str">
        <f aca="false">IF(M1192=0,"",IFERROR(INDEX('Source - Billing Aug26'!$C$5:$C$773,MATCH(A1192,'Source - Billing Aug26'!$E$5:$E$773,0)),""))</f>
        <v/>
      </c>
    </row>
    <row r="1193" customFormat="false" ht="15" hidden="false" customHeight="true" outlineLevel="0" collapsed="false">
      <c r="A1193" s="26" t="str">
        <f aca="false">'Source - Inventory'!A1183</f>
        <v>SB-0917</v>
      </c>
      <c r="B1193" s="26" t="str">
        <f aca="false">'Source - Inventory'!B1183</f>
        <v>Salmonberry</v>
      </c>
      <c r="C1193" s="26" t="str">
        <f aca="false">'Source - Inventory'!G1183</f>
        <v>OPEN</v>
      </c>
      <c r="D1193" s="26" t="str">
        <f aca="false">'Source - Inventory'!J1183</f>
        <v>OCCUPIED</v>
      </c>
      <c r="E1193" s="26" t="str">
        <f aca="false">'Source - Inventory'!L1183</f>
        <v>WL-01294</v>
      </c>
      <c r="F1193" s="26" t="str">
        <f aca="false">'Source - Inventory'!M1183</f>
        <v>Peter Jenkins</v>
      </c>
      <c r="G1193" s="26" t="n">
        <f aca="false">'Source - Inventory'!E1183</f>
        <v>45</v>
      </c>
      <c r="H1193" s="28" t="n">
        <f aca="false">'Source - Inventory'!O1183</f>
        <v>48.2</v>
      </c>
      <c r="I1193" s="28" t="n">
        <f aca="false">IF(D1193="OCCUPIED",ROUNDUP(H1193,0),"")</f>
        <v>49</v>
      </c>
      <c r="J1193" s="28" t="n">
        <f aca="false">IF(D1193="OCCUPIED",MAX(G1193,I1193),"")</f>
        <v>49</v>
      </c>
      <c r="K1193" s="28" t="n">
        <f aca="false">IF(D1193&lt;&gt;"OCCUPIED","",IF(C1193="COVERED",Covered_Rate,Open_Rate))</f>
        <v>7.55</v>
      </c>
      <c r="L1193" s="39" t="n">
        <f aca="false">IF(D1193="OCCUPIED",J1193*K1193,"")</f>
        <v>369.95</v>
      </c>
      <c r="M1193" s="26" t="n">
        <f aca="false">IF(D1193&lt;&gt;"OCCUPIED","",COUNTIFS('Source - Billing Aug26'!$E$5:$E$773,A1193,'Source - Billing Aug26'!$B$5:$B$773,Billing_Month,'Source - Billing Aug26'!$H$5:$H$773,"MONTHLY_MOORAGE"))</f>
        <v>0</v>
      </c>
      <c r="N1193" s="28" t="str">
        <f aca="false">IF(M1193=0,"",SUMIFS('Source - Billing Aug26'!$I$5:$I$773,'Source - Billing Aug26'!$E$5:$E$773,A1193,'Source - Billing Aug26'!$B$5:$B$773,Billing_Month,'Source - Billing Aug26'!$H$5:$H$773,"MONTHLY_MOORAGE"))</f>
        <v/>
      </c>
      <c r="O1193" s="28" t="str">
        <f aca="false">IF(M1193=0,"",SUMIFS('Source - Billing Aug26'!$L$5:$L$773,'Source - Billing Aug26'!$E$5:$E$773,A1193,'Source - Billing Aug26'!$B$5:$B$773,Billing_Month,'Source - Billing Aug26'!$H$5:$H$773,"MONTHLY_MOORAGE"))</f>
        <v/>
      </c>
      <c r="P1193" s="39" t="n">
        <f aca="false">IF(D1193&lt;&gt;"OCCUPIED","",SUMIFS('Source - Billing Aug26'!$M$5:$M$773,'Source - Billing Aug26'!$E$5:$E$773,A1193,'Source - Billing Aug26'!$B$5:$B$773,Billing_Month,'Source - Billing Aug26'!$H$5:$H$773,"MONTHLY_MOORAGE"))</f>
        <v>0</v>
      </c>
      <c r="Q1193" s="39" t="n">
        <f aca="false">IF(D1193&lt;&gt;"OCCUPIED","",P1193-L1193)</f>
        <v>-369.95</v>
      </c>
      <c r="R1193" s="26" t="str">
        <f aca="false">IF(D1193&lt;&gt;"OCCUPIED","OUT OF SCOPE",IF(M1193=0,"MISSING AUGUST BILL",IF(M1193&gt;1,"DUPLICATE BILL",IF(ABS(Q1193)&lt;0.01,"MATCH",IF(Q1193&gt;0,"OVERBILLED","UNDERBILLED")))))</f>
        <v>MISSING AUGUST BILL</v>
      </c>
      <c r="S1193" s="26" t="str">
        <f aca="false">IF(M1193=0,"",IFERROR(INDEX('Source - Billing Aug26'!$C$5:$C$773,MATCH(A1193,'Source - Billing Aug26'!$E$5:$E$773,0)),""))</f>
        <v/>
      </c>
    </row>
    <row r="1194" customFormat="false" ht="15" hidden="false" customHeight="true" outlineLevel="0" collapsed="false">
      <c r="A1194" s="26" t="str">
        <f aca="false">'Source - Inventory'!A1184</f>
        <v>SB-0918</v>
      </c>
      <c r="B1194" s="26" t="str">
        <f aca="false">'Source - Inventory'!B1184</f>
        <v>Salmonberry</v>
      </c>
      <c r="C1194" s="26" t="str">
        <f aca="false">'Source - Inventory'!G1184</f>
        <v>OPEN</v>
      </c>
      <c r="D1194" s="26" t="str">
        <f aca="false">'Source - Inventory'!J1184</f>
        <v>OCCUPIED</v>
      </c>
      <c r="E1194" s="26" t="str">
        <f aca="false">'Source - Inventory'!L1184</f>
        <v>WL-03420</v>
      </c>
      <c r="F1194" s="26" t="str">
        <f aca="false">'Source - Inventory'!M1184</f>
        <v>Laura Franklin</v>
      </c>
      <c r="G1194" s="26" t="n">
        <f aca="false">'Source - Inventory'!E1184</f>
        <v>80</v>
      </c>
      <c r="H1194" s="28" t="n">
        <f aca="false">'Source - Inventory'!O1184</f>
        <v>56.6</v>
      </c>
      <c r="I1194" s="28" t="n">
        <f aca="false">IF(D1194="OCCUPIED",ROUNDUP(H1194,0),"")</f>
        <v>57</v>
      </c>
      <c r="J1194" s="28" t="n">
        <f aca="false">IF(D1194="OCCUPIED",MAX(G1194,I1194),"")</f>
        <v>80</v>
      </c>
      <c r="K1194" s="28" t="n">
        <f aca="false">IF(D1194&lt;&gt;"OCCUPIED","",IF(C1194="COVERED",Covered_Rate,Open_Rate))</f>
        <v>7.55</v>
      </c>
      <c r="L1194" s="39" t="n">
        <f aca="false">IF(D1194="OCCUPIED",J1194*K1194,"")</f>
        <v>604</v>
      </c>
      <c r="M1194" s="26" t="n">
        <f aca="false">IF(D1194&lt;&gt;"OCCUPIED","",COUNTIFS('Source - Billing Aug26'!$E$5:$E$773,A1194,'Source - Billing Aug26'!$B$5:$B$773,Billing_Month,'Source - Billing Aug26'!$H$5:$H$773,"MONTHLY_MOORAGE"))</f>
        <v>0</v>
      </c>
      <c r="N1194" s="28" t="str">
        <f aca="false">IF(M1194=0,"",SUMIFS('Source - Billing Aug26'!$I$5:$I$773,'Source - Billing Aug26'!$E$5:$E$773,A1194,'Source - Billing Aug26'!$B$5:$B$773,Billing_Month,'Source - Billing Aug26'!$H$5:$H$773,"MONTHLY_MOORAGE"))</f>
        <v/>
      </c>
      <c r="O1194" s="28" t="str">
        <f aca="false">IF(M1194=0,"",SUMIFS('Source - Billing Aug26'!$L$5:$L$773,'Source - Billing Aug26'!$E$5:$E$773,A1194,'Source - Billing Aug26'!$B$5:$B$773,Billing_Month,'Source - Billing Aug26'!$H$5:$H$773,"MONTHLY_MOORAGE"))</f>
        <v/>
      </c>
      <c r="P1194" s="39" t="n">
        <f aca="false">IF(D1194&lt;&gt;"OCCUPIED","",SUMIFS('Source - Billing Aug26'!$M$5:$M$773,'Source - Billing Aug26'!$E$5:$E$773,A1194,'Source - Billing Aug26'!$B$5:$B$773,Billing_Month,'Source - Billing Aug26'!$H$5:$H$773,"MONTHLY_MOORAGE"))</f>
        <v>0</v>
      </c>
      <c r="Q1194" s="39" t="n">
        <f aca="false">IF(D1194&lt;&gt;"OCCUPIED","",P1194-L1194)</f>
        <v>-604</v>
      </c>
      <c r="R1194" s="26" t="str">
        <f aca="false">IF(D1194&lt;&gt;"OCCUPIED","OUT OF SCOPE",IF(M1194=0,"MISSING AUGUST BILL",IF(M1194&gt;1,"DUPLICATE BILL",IF(ABS(Q1194)&lt;0.01,"MATCH",IF(Q1194&gt;0,"OVERBILLED","UNDERBILLED")))))</f>
        <v>MISSING AUGUST BILL</v>
      </c>
      <c r="S1194" s="26" t="str">
        <f aca="false">IF(M1194=0,"",IFERROR(INDEX('Source - Billing Aug26'!$C$5:$C$773,MATCH(A1194,'Source - Billing Aug26'!$E$5:$E$773,0)),""))</f>
        <v/>
      </c>
    </row>
  </sheetData>
  <autoFilter ref="A14:S1194"/>
  <mergeCells count="4">
    <mergeCell ref="A1:S1"/>
    <mergeCell ref="A2:S2"/>
    <mergeCell ref="A4:S4"/>
    <mergeCell ref="A13:S13"/>
  </mergeCells>
  <conditionalFormatting sqref="R15:R1194">
    <cfRule type="expression" priority="2" aboveAverage="0" equalAverage="0" bottom="0" percent="0" rank="0" text="" dxfId="11">
      <formula>R15="MISSING AUGUST BILL"</formula>
    </cfRule>
    <cfRule type="expression" priority="3" aboveAverage="0" equalAverage="0" bottom="0" percent="0" rank="0" text="" dxfId="12">
      <formula>R15="MATCH"</formula>
    </cfRule>
  </conditionalFormatting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9B2D"/>
    <pageSetUpPr fitToPage="tru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10" min="6" style="1" width="12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16"/>
    <col collapsed="false" customWidth="true" hidden="false" outlineLevel="0" max="15" min="15" style="1" width="22"/>
  </cols>
  <sheetData>
    <row r="1" customFormat="false" ht="31.5" hidden="false" customHeight="true" outlineLevel="0" collapsed="false">
      <c r="A1" s="2" t="s">
        <v>23552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23553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25.5" hidden="false" customHeight="true" outlineLevel="0" collapsed="false">
      <c r="A4" s="23" t="s">
        <v>23554</v>
      </c>
      <c r="B4" s="40" t="n">
        <f aca="false">COUNTA(A10:A15)</f>
        <v>6</v>
      </c>
      <c r="C4" s="41" t="s">
        <v>23555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customFormat="false" ht="25.5" hidden="false" customHeight="true" outlineLevel="0" collapsed="false">
      <c r="A5" s="23" t="s">
        <v>23556</v>
      </c>
      <c r="B5" s="42" t="n">
        <f aca="false">SUM(K10:K15)</f>
        <v>10233.6</v>
      </c>
      <c r="C5" s="41" t="s">
        <v>23557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customFormat="false" ht="25.5" hidden="false" customHeight="true" outlineLevel="0" collapsed="false">
      <c r="A6" s="23" t="s">
        <v>23558</v>
      </c>
      <c r="B6" s="42" t="n">
        <f aca="false">SUM(L10:L15)</f>
        <v>4368</v>
      </c>
      <c r="C6" s="41" t="s">
        <v>23559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customFormat="false" ht="25.5" hidden="false" customHeight="true" outlineLevel="0" collapsed="false">
      <c r="A7" s="23" t="s">
        <v>23560</v>
      </c>
      <c r="B7" s="42" t="n">
        <f aca="false">SUM(M10:M15)</f>
        <v>13166.4</v>
      </c>
      <c r="C7" s="41" t="s">
        <v>23561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9" customFormat="false" ht="30.75" hidden="false" customHeight="true" outlineLevel="0" collapsed="false">
      <c r="A9" s="18" t="s">
        <v>23551</v>
      </c>
      <c r="B9" s="18" t="s">
        <v>23542</v>
      </c>
      <c r="C9" s="18" t="s">
        <v>23562</v>
      </c>
      <c r="D9" s="18" t="s">
        <v>23563</v>
      </c>
      <c r="E9" s="18" t="s">
        <v>23564</v>
      </c>
      <c r="F9" s="18" t="s">
        <v>23565</v>
      </c>
      <c r="G9" s="18" t="s">
        <v>23566</v>
      </c>
      <c r="H9" s="18" t="s">
        <v>23567</v>
      </c>
      <c r="I9" s="18" t="s">
        <v>23568</v>
      </c>
      <c r="J9" s="18" t="s">
        <v>23569</v>
      </c>
      <c r="K9" s="18" t="s">
        <v>23570</v>
      </c>
      <c r="L9" s="18" t="s">
        <v>10</v>
      </c>
      <c r="M9" s="18" t="s">
        <v>23571</v>
      </c>
      <c r="N9" s="18" t="s">
        <v>23572</v>
      </c>
      <c r="O9" s="18" t="s">
        <v>23573</v>
      </c>
    </row>
    <row r="10" customFormat="false" ht="27.75" hidden="false" customHeight="true" outlineLevel="0" collapsed="false">
      <c r="A10" s="19" t="str">
        <f aca="false">'Source - AR Aging'!A115</f>
        <v>AC-LP-0602</v>
      </c>
      <c r="B10" s="19" t="str">
        <f aca="false">'Source - AR Aging'!B115</f>
        <v>Lee Maldonado</v>
      </c>
      <c r="C10" s="19" t="str">
        <f aca="false">'Source - AR Aging'!C115</f>
        <v>LP-0602</v>
      </c>
      <c r="D10" s="19" t="str">
        <f aca="false">IFERROR(INDEX('Source - Inventory'!$J$5:$J$1184,MATCH(C10,'Source - Inventory'!$A$5:$A$1184,0)),"NOT FOUND")</f>
        <v>OCCUPIED</v>
      </c>
      <c r="E10" s="19" t="str">
        <f aca="false">'Source - AR Aging'!M115</f>
        <v>COLLECTIONS</v>
      </c>
      <c r="F10" s="42" t="n">
        <f aca="false">'Source - AR Aging'!F115</f>
        <v>603.2</v>
      </c>
      <c r="G10" s="42" t="n">
        <f aca="false">'Source - AR Aging'!G115</f>
        <v>603.2</v>
      </c>
      <c r="H10" s="42" t="n">
        <f aca="false">'Source - AR Aging'!H115</f>
        <v>603.2</v>
      </c>
      <c r="I10" s="42" t="n">
        <f aca="false">'Source - AR Aging'!I115</f>
        <v>603.2</v>
      </c>
      <c r="J10" s="42" t="n">
        <f aca="false">'Source - AR Aging'!J115</f>
        <v>603.2</v>
      </c>
      <c r="K10" s="42" t="n">
        <f aca="false">SUM(G10:J10)</f>
        <v>2412.8</v>
      </c>
      <c r="L10" s="42" t="n">
        <f aca="false">SUM(I10:J10)</f>
        <v>1206.4</v>
      </c>
      <c r="M10" s="42" t="n">
        <f aca="false">SUM(F10:J10)</f>
        <v>3016</v>
      </c>
      <c r="N10" s="43" t="str">
        <f aca="false">'Source - AR Aging'!L115</f>
        <v>2026-07-18</v>
      </c>
      <c r="O10" s="19" t="str">
        <f aca="false">IF(AND(D10="OCCUPIED",L10&gt;0),"BOARD COLLECTION","REVIEW")</f>
        <v>BOARD COLLECTION</v>
      </c>
    </row>
    <row r="11" customFormat="false" ht="27.75" hidden="false" customHeight="true" outlineLevel="0" collapsed="false">
      <c r="A11" s="19" t="str">
        <f aca="false">'Source - AR Aging'!A149</f>
        <v>AC-LP-0713</v>
      </c>
      <c r="B11" s="19" t="str">
        <f aca="false">'Source - AR Aging'!B149</f>
        <v>Stacey Mitchell</v>
      </c>
      <c r="C11" s="19" t="str">
        <f aca="false">'Source - AR Aging'!C149</f>
        <v>LP-0713</v>
      </c>
      <c r="D11" s="19" t="str">
        <f aca="false">IFERROR(INDEX('Source - Inventory'!$J$5:$J$1184,MATCH(C11,'Source - Inventory'!$A$5:$A$1184,0)),"NOT FOUND")</f>
        <v>OCCUPIED</v>
      </c>
      <c r="E11" s="19" t="str">
        <f aca="false">'Source - AR Aging'!M149</f>
        <v>COLLECTIONS</v>
      </c>
      <c r="F11" s="42" t="n">
        <f aca="false">'Source - AR Aging'!F149</f>
        <v>416</v>
      </c>
      <c r="G11" s="42" t="n">
        <f aca="false">'Source - AR Aging'!G149</f>
        <v>416</v>
      </c>
      <c r="H11" s="42" t="n">
        <f aca="false">'Source - AR Aging'!H149</f>
        <v>416</v>
      </c>
      <c r="I11" s="42" t="n">
        <f aca="false">'Source - AR Aging'!I149</f>
        <v>416</v>
      </c>
      <c r="J11" s="42" t="n">
        <f aca="false">'Source - AR Aging'!J149</f>
        <v>832</v>
      </c>
      <c r="K11" s="42" t="n">
        <f aca="false">SUM(G11:J11)</f>
        <v>2080</v>
      </c>
      <c r="L11" s="42" t="n">
        <f aca="false">SUM(I11:J11)</f>
        <v>1248</v>
      </c>
      <c r="M11" s="42" t="n">
        <f aca="false">SUM(F11:J11)</f>
        <v>2496</v>
      </c>
      <c r="N11" s="43" t="str">
        <f aca="false">'Source - AR Aging'!L149</f>
        <v>2026-05-15</v>
      </c>
      <c r="O11" s="19" t="str">
        <f aca="false">IF(AND(D11="OCCUPIED",L11&gt;0),"BOARD COLLECTION","REVIEW")</f>
        <v>BOARD COLLECTION</v>
      </c>
    </row>
    <row r="12" customFormat="false" ht="27.75" hidden="false" customHeight="true" outlineLevel="0" collapsed="false">
      <c r="A12" s="19" t="str">
        <f aca="false">'Source - AR Aging'!A118</f>
        <v>AC-LP-0605</v>
      </c>
      <c r="B12" s="19" t="str">
        <f aca="false">'Source - AR Aging'!B118</f>
        <v>Andrew Anderson</v>
      </c>
      <c r="C12" s="19" t="str">
        <f aca="false">'Source - AR Aging'!C118</f>
        <v>LP-0605</v>
      </c>
      <c r="D12" s="19" t="str">
        <f aca="false">IFERROR(INDEX('Source - Inventory'!$J$5:$J$1184,MATCH(C12,'Source - Inventory'!$A$5:$A$1184,0)),"NOT FOUND")</f>
        <v>OCCUPIED</v>
      </c>
      <c r="E12" s="19" t="str">
        <f aca="false">'Source - AR Aging'!M118</f>
        <v>COLLECTIONS</v>
      </c>
      <c r="F12" s="42" t="n">
        <f aca="false">'Source - AR Aging'!F118</f>
        <v>530.4</v>
      </c>
      <c r="G12" s="42" t="n">
        <f aca="false">'Source - AR Aging'!G118</f>
        <v>530.4</v>
      </c>
      <c r="H12" s="42" t="n">
        <f aca="false">'Source - AR Aging'!H118</f>
        <v>530.4</v>
      </c>
      <c r="I12" s="42" t="n">
        <f aca="false">'Source - AR Aging'!I118</f>
        <v>530.4</v>
      </c>
      <c r="J12" s="42" t="n">
        <f aca="false">'Source - AR Aging'!J118</f>
        <v>0</v>
      </c>
      <c r="K12" s="42" t="n">
        <f aca="false">SUM(G12:J12)</f>
        <v>1591.2</v>
      </c>
      <c r="L12" s="42" t="n">
        <f aca="false">SUM(I12:J12)</f>
        <v>530.4</v>
      </c>
      <c r="M12" s="42" t="n">
        <f aca="false">SUM(F12:J12)</f>
        <v>2121.6</v>
      </c>
      <c r="N12" s="43" t="str">
        <f aca="false">'Source - AR Aging'!L118</f>
        <v>2026-05-06</v>
      </c>
      <c r="O12" s="19" t="str">
        <f aca="false">IF(AND(D12="OCCUPIED",L12&gt;0),"BOARD COLLECTION","REVIEW")</f>
        <v>BOARD COLLECTION</v>
      </c>
    </row>
    <row r="13" customFormat="false" ht="27.75" hidden="false" customHeight="true" outlineLevel="0" collapsed="false">
      <c r="A13" s="19" t="str">
        <f aca="false">'Source - AR Aging'!A25</f>
        <v>AC-LP-0122</v>
      </c>
      <c r="B13" s="19" t="str">
        <f aca="false">'Source - AR Aging'!B25</f>
        <v>Paula Arroyo</v>
      </c>
      <c r="C13" s="19" t="str">
        <f aca="false">'Source - AR Aging'!C25</f>
        <v>LP-0122</v>
      </c>
      <c r="D13" s="19" t="str">
        <f aca="false">IFERROR(INDEX('Source - Inventory'!$J$5:$J$1184,MATCH(C13,'Source - Inventory'!$A$5:$A$1184,0)),"NOT FOUND")</f>
        <v>OCCUPIED</v>
      </c>
      <c r="E13" s="19" t="str">
        <f aca="false">'Source - AR Aging'!M25</f>
        <v>COLLECTIONS</v>
      </c>
      <c r="F13" s="42" t="n">
        <f aca="false">'Source - AR Aging'!F25</f>
        <v>509.6</v>
      </c>
      <c r="G13" s="42" t="n">
        <f aca="false">'Source - AR Aging'!G25</f>
        <v>509.6</v>
      </c>
      <c r="H13" s="42" t="n">
        <f aca="false">'Source - AR Aging'!H25</f>
        <v>509.6</v>
      </c>
      <c r="I13" s="42" t="n">
        <f aca="false">'Source - AR Aging'!I25</f>
        <v>509.6</v>
      </c>
      <c r="J13" s="42" t="n">
        <f aca="false">'Source - AR Aging'!J25</f>
        <v>0</v>
      </c>
      <c r="K13" s="42" t="n">
        <f aca="false">SUM(G13:J13)</f>
        <v>1528.8</v>
      </c>
      <c r="L13" s="42" t="n">
        <f aca="false">SUM(I13:J13)</f>
        <v>509.6</v>
      </c>
      <c r="M13" s="42" t="n">
        <f aca="false">SUM(F13:J13)</f>
        <v>2038.4</v>
      </c>
      <c r="N13" s="43" t="str">
        <f aca="false">'Source - AR Aging'!L25</f>
        <v>2026-05-29</v>
      </c>
      <c r="O13" s="19" t="str">
        <f aca="false">IF(AND(D13="OCCUPIED",L13&gt;0),"BOARD COLLECTION","REVIEW")</f>
        <v>BOARD COLLECTION</v>
      </c>
    </row>
    <row r="14" customFormat="false" ht="27.75" hidden="false" customHeight="true" outlineLevel="0" collapsed="false">
      <c r="A14" s="19" t="str">
        <f aca="false">'Source - AR Aging'!A160</f>
        <v>AC-LP-0801</v>
      </c>
      <c r="B14" s="19" t="str">
        <f aca="false">'Source - AR Aging'!B160</f>
        <v>Allison Nguyen</v>
      </c>
      <c r="C14" s="19" t="str">
        <f aca="false">'Source - AR Aging'!C160</f>
        <v>LP-0801</v>
      </c>
      <c r="D14" s="19" t="str">
        <f aca="false">IFERROR(INDEX('Source - Inventory'!$J$5:$J$1184,MATCH(C14,'Source - Inventory'!$A$5:$A$1184,0)),"NOT FOUND")</f>
        <v>OCCUPIED</v>
      </c>
      <c r="E14" s="19" t="str">
        <f aca="false">'Source - AR Aging'!M160</f>
        <v>COLLECTIONS</v>
      </c>
      <c r="F14" s="42" t="n">
        <f aca="false">'Source - AR Aging'!F160</f>
        <v>488.8</v>
      </c>
      <c r="G14" s="42" t="n">
        <f aca="false">'Source - AR Aging'!G160</f>
        <v>488.8</v>
      </c>
      <c r="H14" s="42" t="n">
        <f aca="false">'Source - AR Aging'!H160</f>
        <v>488.8</v>
      </c>
      <c r="I14" s="42" t="n">
        <f aca="false">'Source - AR Aging'!I160</f>
        <v>488.8</v>
      </c>
      <c r="J14" s="42" t="n">
        <f aca="false">'Source - AR Aging'!J160</f>
        <v>0</v>
      </c>
      <c r="K14" s="42" t="n">
        <f aca="false">SUM(G14:J14)</f>
        <v>1466.4</v>
      </c>
      <c r="L14" s="42" t="n">
        <f aca="false">SUM(I14:J14)</f>
        <v>488.8</v>
      </c>
      <c r="M14" s="42" t="n">
        <f aca="false">SUM(F14:J14)</f>
        <v>1955.2</v>
      </c>
      <c r="N14" s="43" t="str">
        <f aca="false">'Source - AR Aging'!L160</f>
        <v>2026-07-08</v>
      </c>
      <c r="O14" s="19" t="str">
        <f aca="false">IF(AND(D14="OCCUPIED",L14&gt;0),"BOARD COLLECTION","REVIEW")</f>
        <v>BOARD COLLECTION</v>
      </c>
    </row>
    <row r="15" customFormat="false" ht="27.75" hidden="false" customHeight="true" outlineLevel="0" collapsed="false">
      <c r="A15" s="19" t="str">
        <f aca="false">'Source - AR Aging'!A70</f>
        <v>AC-LP-0402</v>
      </c>
      <c r="B15" s="19" t="str">
        <f aca="false">'Source - AR Aging'!B70</f>
        <v>Dawn Brown</v>
      </c>
      <c r="C15" s="19" t="str">
        <f aca="false">'Source - AR Aging'!C70</f>
        <v>LP-0402</v>
      </c>
      <c r="D15" s="19" t="str">
        <f aca="false">IFERROR(INDEX('Source - Inventory'!$J$5:$J$1184,MATCH(C15,'Source - Inventory'!$A$5:$A$1184,0)),"NOT FOUND")</f>
        <v>OCCUPIED</v>
      </c>
      <c r="E15" s="19" t="str">
        <f aca="false">'Source - AR Aging'!M70</f>
        <v>COLLECTIONS</v>
      </c>
      <c r="F15" s="42" t="n">
        <f aca="false">'Source - AR Aging'!F70</f>
        <v>384.8</v>
      </c>
      <c r="G15" s="42" t="n">
        <f aca="false">'Source - AR Aging'!G70</f>
        <v>384.8</v>
      </c>
      <c r="H15" s="42" t="n">
        <f aca="false">'Source - AR Aging'!H70</f>
        <v>384.8</v>
      </c>
      <c r="I15" s="42" t="n">
        <f aca="false">'Source - AR Aging'!I70</f>
        <v>384.8</v>
      </c>
      <c r="J15" s="42" t="n">
        <f aca="false">'Source - AR Aging'!J70</f>
        <v>0</v>
      </c>
      <c r="K15" s="42" t="n">
        <f aca="false">SUM(G15:J15)</f>
        <v>1154.4</v>
      </c>
      <c r="L15" s="42" t="n">
        <f aca="false">SUM(I15:J15)</f>
        <v>384.8</v>
      </c>
      <c r="M15" s="42" t="n">
        <f aca="false">SUM(F15:J15)</f>
        <v>1539.2</v>
      </c>
      <c r="N15" s="43" t="str">
        <f aca="false">'Source - AR Aging'!L70</f>
        <v>2026-07-11</v>
      </c>
      <c r="O15" s="19" t="str">
        <f aca="false">IF(AND(D15="OCCUPIED",L15&gt;0),"BOARD COLLECTION","REVIEW")</f>
        <v>BOARD COLLECTION</v>
      </c>
    </row>
    <row r="18" customFormat="false" ht="15" hidden="false" customHeight="true" outlineLevel="0" collapsed="false">
      <c r="A18" s="22" t="s">
        <v>23574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</sheetData>
  <autoFilter ref="A9:O15"/>
  <mergeCells count="7">
    <mergeCell ref="A1:O1"/>
    <mergeCell ref="A2:O2"/>
    <mergeCell ref="C4:O4"/>
    <mergeCell ref="C5:O5"/>
    <mergeCell ref="C6:O6"/>
    <mergeCell ref="C7:O7"/>
    <mergeCell ref="A18:O18"/>
  </mergeCells>
  <conditionalFormatting sqref="L10:L15">
    <cfRule type="cellIs" priority="2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413E"/>
    <pageSetUpPr fitToPage="true"/>
  </sheetPr>
  <dimension ref="A1:V1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18"/>
    <col collapsed="false" customWidth="true" hidden="false" outlineLevel="0" max="11" min="11" style="1" width="17"/>
    <col collapsed="false" customWidth="true" hidden="false" outlineLevel="0" max="12" min="12" style="1" width="12"/>
    <col collapsed="false" customWidth="true" hidden="false" outlineLevel="0" max="13" min="13" style="1" width="34"/>
    <col collapsed="false" customWidth="true" hidden="false" outlineLevel="0" max="15" min="14" style="1" width="13"/>
    <col collapsed="false" customWidth="true" hidden="false" outlineLevel="0" max="16" min="16" style="1" width="15"/>
    <col collapsed="false" customWidth="true" hidden="false" outlineLevel="0" max="17" min="17" style="1" width="24"/>
    <col collapsed="false" customWidth="true" hidden="false" outlineLevel="0" max="18" min="18" style="1" width="14"/>
    <col collapsed="false" customWidth="true" hidden="false" outlineLevel="0" max="19" min="19" style="1" width="48"/>
    <col collapsed="false" customWidth="true" hidden="false" outlineLevel="0" max="20" min="20" style="1" width="20"/>
    <col collapsed="false" customWidth="true" hidden="false" outlineLevel="0" max="21" min="21" style="1" width="48"/>
    <col collapsed="false" customWidth="true" hidden="false" outlineLevel="0" max="22" min="22" style="1" width="11"/>
  </cols>
  <sheetData>
    <row r="1" customFormat="false" ht="31.5" hidden="false" customHeight="true" outlineLevel="0" collapsed="false">
      <c r="A1" s="2" t="s">
        <v>23575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27.75" hidden="false" customHeight="true" outlineLevel="0" collapsed="false">
      <c r="A2" s="3" t="s">
        <v>23576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customFormat="false" ht="15" hidden="false" customHeight="true" outlineLevel="0" collapsed="false">
      <c r="A4" s="44" t="s">
        <v>23577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6" customFormat="false" ht="30.75" hidden="false" customHeight="true" outlineLevel="0" collapsed="false">
      <c r="A6" s="18" t="s">
        <v>23578</v>
      </c>
      <c r="B6" s="18" t="s">
        <v>23477</v>
      </c>
      <c r="C6" s="18" t="s">
        <v>23579</v>
      </c>
      <c r="D6" s="18" t="s">
        <v>23580</v>
      </c>
      <c r="E6" s="18" t="s">
        <v>23581</v>
      </c>
      <c r="F6" s="18" t="s">
        <v>23582</v>
      </c>
      <c r="G6" s="18" t="s">
        <v>23583</v>
      </c>
      <c r="H6" s="18" t="s">
        <v>23584</v>
      </c>
      <c r="I6" s="18" t="s">
        <v>23585</v>
      </c>
      <c r="J6" s="18" t="s">
        <v>23586</v>
      </c>
      <c r="K6" s="18" t="s">
        <v>23587</v>
      </c>
      <c r="L6" s="18" t="s">
        <v>23588</v>
      </c>
      <c r="M6" s="18" t="s">
        <v>23589</v>
      </c>
      <c r="N6" s="18" t="s">
        <v>23479</v>
      </c>
      <c r="O6" s="18" t="s">
        <v>23590</v>
      </c>
      <c r="P6" s="18" t="s">
        <v>23591</v>
      </c>
      <c r="Q6" s="18" t="s">
        <v>23592</v>
      </c>
      <c r="R6" s="18" t="s">
        <v>23593</v>
      </c>
      <c r="S6" s="18" t="s">
        <v>23594</v>
      </c>
      <c r="T6" s="18" t="s">
        <v>14</v>
      </c>
      <c r="U6" s="18" t="s">
        <v>23573</v>
      </c>
      <c r="V6" s="18" t="s">
        <v>23595</v>
      </c>
    </row>
    <row r="7" customFormat="false" ht="61.5" hidden="false" customHeight="true" outlineLevel="0" collapsed="false">
      <c r="A7" s="19" t="str">
        <f aca="false">'Source - Skip Events'!A411</f>
        <v>SKP-2022-0407</v>
      </c>
      <c r="B7" s="19" t="str">
        <f aca="false">'Source - Skip Events'!D411</f>
        <v>WL-02211</v>
      </c>
      <c r="C7" s="19" t="str">
        <f aca="false">IFERROR(INDEX('Source - Applicants'!$D$5:$D$2914,MATCH(B7,'Source - Applicants'!$A$5:$A$2914,0))&amp;" "&amp;INDEX('Source - Applicants'!$C$5:$C$2914,MATCH(B7,'Source - Applicants'!$A$5:$A$2914,0)),"NOT FOUND")</f>
        <v>Ruth Mallory</v>
      </c>
      <c r="D7" s="19" t="str">
        <f aca="false">IFERROR(INDEX('Source - Applicants'!$H$5:$H$2914,MATCH(B7,'Source - Applicants'!$A$5:$A$2914,0)),"NOT FOUND")</f>
        <v>ACTIVE_WAITLIST</v>
      </c>
      <c r="E7" s="24" t="n">
        <f aca="false">IFERROR(INDEX('Source - Applicants'!$G$5:$G$2914,MATCH(B7,'Source - Applicants'!$A$5:$A$2914,0)),"")</f>
        <v>45369</v>
      </c>
      <c r="F7" s="24" t="n">
        <f aca="false">'Source - Skip Events'!C411</f>
        <v>44818</v>
      </c>
      <c r="G7" s="19" t="str">
        <f aca="false">'Source - Skip Events'!F411</f>
        <v>GW-0417</v>
      </c>
      <c r="H7" s="19" t="str">
        <f aca="false">'Source - Skip Events'!G411</f>
        <v>Gullwing</v>
      </c>
      <c r="I7" s="19" t="str">
        <f aca="false">'Source - Skip Events'!I411</f>
        <v>not-current</v>
      </c>
      <c r="J7" s="19" t="n">
        <f aca="false">'Source - Skip Events'!L411</f>
        <v>0</v>
      </c>
      <c r="K7" s="19" t="str">
        <f aca="false">'Source - Skip Events'!B411</f>
        <v>OFR-2022-1487</v>
      </c>
      <c r="L7" s="19" t="str">
        <f aca="false">IF(COUNTIF('Source - Offer Events'!$A$5:$A$1490,K7)=1,"YES","NO")</f>
        <v>NO</v>
      </c>
      <c r="M7" s="19" t="str">
        <f aca="false">IFERROR(INDEX('Evidence - Skip Files'!$A$5:$A$10,MATCH(B7&amp;"|"&amp;TEXT(F7,"yyyy-mm-dd"),'Evidence - Skip Files'!$L$5:$L$10,0)),"NO SUPPLIED FILE")</f>
        <v>WL-02211_skip_justification.pdf</v>
      </c>
      <c r="N7" s="19" t="str">
        <f aca="false">IFERROR(INDEX('Evidence - Skip Files'!$D$5:$D$10,MATCH(B7&amp;"|"&amp;TEXT(F7,"yyyy-mm-dd"),'Evidence - Skip Files'!$L$5:$L$10,0)),"")</f>
        <v>LP-0307</v>
      </c>
      <c r="O7" s="19" t="str">
        <f aca="false">IFERROR(INDEX('Evidence - Skip Files'!$H$5:$H$10,MATCH(B7&amp;"|"&amp;TEXT(F7,"yyyy-mm-dd"),'Evidence - Skip Files'!$L$5:$L$10,0)),"N/A")</f>
        <v>N</v>
      </c>
      <c r="P7" s="19" t="str">
        <f aca="false">IF(M7="NO SUPPLIED FILE","NO",IF(AND(G7=N7,I7=INDEX('Evidence - Skip Files'!$G$5:$G$10,MATCH(B7&amp;"|"&amp;TEXT(F7,"yyyy-mm-dd"),'Evidence - Skip Files'!$L$5:$L$10,0))),"YES","NO"))</f>
        <v>NO</v>
      </c>
      <c r="Q7" s="19" t="str">
        <f aca="false">IF(F7&gt;=E7,"VALID","SKIP BEFORE APPLICATION")</f>
        <v>SKIP BEFORE APPLICATION</v>
      </c>
      <c r="R7" s="19" t="str">
        <f aca="false">IF(AND(F7&gt;=Skip_Start,F7&lt;=Skip_End),"IN SCOPE","OUT OF SCOPE")</f>
        <v>OUT OF SCOPE</v>
      </c>
      <c r="S7" s="19" t="str">
        <f aca="false">IF(L7="NO","Offer event missing; ","")&amp;IF(M7="NO SUPPLIED FILE","No supplied file for this event; ","")&amp;IF(AND(M7&lt;&gt;"NO SUPPLIED FILE",P7="NO"),"PDF slip/reason mismatch; ","")&amp;IF(O7="N","PDF has cover only; ","")&amp;IF(Q7&lt;&gt;"VALID","Skip predates application; ","")&amp;IF(AND(I7="declined-prior-offer",J7&lt;&gt;"PRIOR_OFFER"),"No prior-offer proof shown; ","")</f>
        <v>Offer event missing; PDF slip/reason mismatch; PDF has cover only; Skip predates application; </v>
      </c>
      <c r="T7" s="19" t="str">
        <f aca="false">IF(R7="OUT OF SCOPE","HISTORICAL EXCEPTION",IF(AND(L7="YES",M7&lt;&gt;"NO SUPPLIED FILE",O7="Y",P7="YES",Q7="VALID"),"PASS","BOARD REVIEW"))</f>
        <v>HISTORICAL EXCEPTION</v>
      </c>
      <c r="U7" s="19" t="str">
        <f aca="false">IF(T7="PASS","No action",IF(T7="HISTORICAL EXCEPTION","Retain as control-history issue","Do not rely on skip; retrieve exact contemporaneous proof and consider prospective first-offer remedy"))</f>
        <v>Retain as control-history issue</v>
      </c>
      <c r="V7" s="19" t="n">
        <f aca="false">ROW('Source - Skip Events'!A411)-3</f>
        <v>408</v>
      </c>
    </row>
    <row r="8" customFormat="false" ht="61.5" hidden="false" customHeight="true" outlineLevel="0" collapsed="false">
      <c r="A8" s="19" t="str">
        <f aca="false">'Source - Skip Events'!A412</f>
        <v>SKP-2023-0408</v>
      </c>
      <c r="B8" s="19" t="str">
        <f aca="false">'Source - Skip Events'!D412</f>
        <v>WL-02618</v>
      </c>
      <c r="C8" s="19" t="str">
        <f aca="false">IFERROR(INDEX('Source - Applicants'!$D$5:$D$2914,MATCH(B8,'Source - Applicants'!$A$5:$A$2914,0))&amp;" "&amp;INDEX('Source - Applicants'!$C$5:$C$2914,MATCH(B8,'Source - Applicants'!$A$5:$A$2914,0)),"NOT FOUND")</f>
        <v>Gary Tomlinson</v>
      </c>
      <c r="D8" s="19" t="str">
        <f aca="false">IFERROR(INDEX('Source - Applicants'!$H$5:$H$2914,MATCH(B8,'Source - Applicants'!$A$5:$A$2914,0)),"NOT FOUND")</f>
        <v>RETAINER</v>
      </c>
      <c r="E8" s="24" t="n">
        <f aca="false">IFERROR(INDEX('Source - Applicants'!$G$5:$G$2914,MATCH(B8,'Source - Applicants'!$A$5:$A$2914,0)),"")</f>
        <v>45552</v>
      </c>
      <c r="F8" s="24" t="n">
        <f aca="false">'Source - Skip Events'!C412</f>
        <v>45048</v>
      </c>
      <c r="G8" s="19" t="str">
        <f aca="false">'Source - Skip Events'!F412</f>
        <v>GW-0610</v>
      </c>
      <c r="H8" s="19" t="str">
        <f aca="false">'Source - Skip Events'!G412</f>
        <v>Gullwing</v>
      </c>
      <c r="I8" s="19" t="str">
        <f aca="false">'Source - Skip Events'!I412</f>
        <v>vessel-fit</v>
      </c>
      <c r="J8" s="19" t="n">
        <f aca="false">'Source - Skip Events'!L412</f>
        <v>0</v>
      </c>
      <c r="K8" s="19" t="str">
        <f aca="false">'Source - Skip Events'!B412</f>
        <v>OFR-2023-1487</v>
      </c>
      <c r="L8" s="19" t="str">
        <f aca="false">IF(COUNTIF('Source - Offer Events'!$A$5:$A$1490,K8)=1,"YES","NO")</f>
        <v>NO</v>
      </c>
      <c r="M8" s="19" t="str">
        <f aca="false">IFERROR(INDEX('Evidence - Skip Files'!$A$5:$A$10,MATCH(B8&amp;"|"&amp;TEXT(F8,"yyyy-mm-dd"),'Evidence - Skip Files'!$L$5:$L$10,0)),"NO SUPPLIED FILE")</f>
        <v>WL-02618_skip_justification.pdf</v>
      </c>
      <c r="N8" s="19" t="str">
        <f aca="false">IFERROR(INDEX('Evidence - Skip Files'!$D$5:$D$10,MATCH(B8&amp;"|"&amp;TEXT(F8,"yyyy-mm-dd"),'Evidence - Skip Files'!$L$5:$L$10,0)),"")</f>
        <v>EW-0414</v>
      </c>
      <c r="O8" s="19" t="str">
        <f aca="false">IFERROR(INDEX('Evidence - Skip Files'!$H$5:$H$10,MATCH(B8&amp;"|"&amp;TEXT(F8,"yyyy-mm-dd"),'Evidence - Skip Files'!$L$5:$L$10,0)),"N/A")</f>
        <v>N</v>
      </c>
      <c r="P8" s="19" t="str">
        <f aca="false">IF(M8="NO SUPPLIED FILE","NO",IF(AND(G8=N8,I8=INDEX('Evidence - Skip Files'!$G$5:$G$10,MATCH(B8&amp;"|"&amp;TEXT(F8,"yyyy-mm-dd"),'Evidence - Skip Files'!$L$5:$L$10,0))),"YES","NO"))</f>
        <v>NO</v>
      </c>
      <c r="Q8" s="19" t="str">
        <f aca="false">IF(F8&gt;=E8,"VALID","SKIP BEFORE APPLICATION")</f>
        <v>SKIP BEFORE APPLICATION</v>
      </c>
      <c r="R8" s="19" t="str">
        <f aca="false">IF(AND(F8&gt;=Skip_Start,F8&lt;=Skip_End),"IN SCOPE","OUT OF SCOPE")</f>
        <v>IN SCOPE</v>
      </c>
      <c r="S8" s="19" t="str">
        <f aca="false">IF(L8="NO","Offer event missing; ","")&amp;IF(M8="NO SUPPLIED FILE","No supplied file for this event; ","")&amp;IF(AND(M8&lt;&gt;"NO SUPPLIED FILE",P8="NO"),"PDF slip/reason mismatch; ","")&amp;IF(O8="N","PDF has cover only; ","")&amp;IF(Q8&lt;&gt;"VALID","Skip predates application; ","")&amp;IF(AND(I8="declined-prior-offer",J8&lt;&gt;"PRIOR_OFFER"),"No prior-offer proof shown; ","")</f>
        <v>Offer event missing; PDF slip/reason mismatch; PDF has cover only; Skip predates application; </v>
      </c>
      <c r="T8" s="19" t="str">
        <f aca="false">IF(R8="OUT OF SCOPE","HISTORICAL EXCEPTION",IF(AND(L8="YES",M8&lt;&gt;"NO SUPPLIED FILE",O8="Y",P8="YES",Q8="VALID"),"PASS","BOARD REVIEW"))</f>
        <v>BOARD REVIEW</v>
      </c>
      <c r="U8" s="19" t="str">
        <f aca="false">IF(T8="PASS","No action",IF(T8="HISTORICAL EXCEPTION","Retain as control-history issue","Do not rely on skip; retrieve exact contemporaneous proof and consider prospective first-offer remedy"))</f>
        <v>Do not rely on skip; retrieve exact contemporaneous proof and consider prospective first-offer remedy</v>
      </c>
      <c r="V8" s="19" t="n">
        <f aca="false">ROW('Source - Skip Events'!A412)-3</f>
        <v>409</v>
      </c>
    </row>
    <row r="9" customFormat="false" ht="61.5" hidden="false" customHeight="true" outlineLevel="0" collapsed="false">
      <c r="A9" s="19" t="str">
        <f aca="false">'Source - Skip Events'!A413</f>
        <v>SKP-2024-0409</v>
      </c>
      <c r="B9" s="19" t="str">
        <f aca="false">'Source - Skip Events'!D413</f>
        <v>WL-03044</v>
      </c>
      <c r="C9" s="19" t="str">
        <f aca="false">IFERROR(INDEX('Source - Applicants'!$D$5:$D$2914,MATCH(B9,'Source - Applicants'!$A$5:$A$2914,0))&amp;" "&amp;INDEX('Source - Applicants'!$C$5:$C$2914,MATCH(B9,'Source - Applicants'!$A$5:$A$2914,0)),"NOT FOUND")</f>
        <v>Iris Quan</v>
      </c>
      <c r="D9" s="19" t="str">
        <f aca="false">IFERROR(INDEX('Source - Applicants'!$H$5:$H$2914,MATCH(B9,'Source - Applicants'!$A$5:$A$2914,0)),"NOT FOUND")</f>
        <v>ACTIVE_WAITLIST</v>
      </c>
      <c r="E9" s="24" t="n">
        <f aca="false">IFERROR(INDEX('Source - Applicants'!$G$5:$G$2914,MATCH(B9,'Source - Applicants'!$A$5:$A$2914,0)),"")</f>
        <v>45730</v>
      </c>
      <c r="F9" s="24" t="n">
        <f aca="false">'Source - Skip Events'!C413</f>
        <v>45342</v>
      </c>
      <c r="G9" s="19" t="str">
        <f aca="false">'Source - Skip Events'!F413</f>
        <v>VB-0904</v>
      </c>
      <c r="H9" s="19" t="str">
        <f aca="false">'Source - Skip Events'!G413</f>
        <v>Vessbank</v>
      </c>
      <c r="I9" s="19" t="str">
        <f aca="false">'Source - Skip Events'!I413</f>
        <v>preference-mismatch</v>
      </c>
      <c r="J9" s="19" t="n">
        <f aca="false">'Source - Skip Events'!L413</f>
        <v>0</v>
      </c>
      <c r="K9" s="19" t="str">
        <f aca="false">'Source - Skip Events'!B413</f>
        <v>OFR-2024-1487</v>
      </c>
      <c r="L9" s="19" t="str">
        <f aca="false">IF(COUNTIF('Source - Offer Events'!$A$5:$A$1490,K9)=1,"YES","NO")</f>
        <v>NO</v>
      </c>
      <c r="M9" s="19" t="str">
        <f aca="false">IFERROR(INDEX('Evidence - Skip Files'!$A$5:$A$10,MATCH(B9&amp;"|"&amp;TEXT(F9,"yyyy-mm-dd"),'Evidence - Skip Files'!$L$5:$L$10,0)),"NO SUPPLIED FILE")</f>
        <v>WL-03044_skip_justification.pdf</v>
      </c>
      <c r="N9" s="19" t="str">
        <f aca="false">IFERROR(INDEX('Evidence - Skip Files'!$D$5:$D$10,MATCH(B9&amp;"|"&amp;TEXT(F9,"yyyy-mm-dd"),'Evidence - Skip Files'!$L$5:$L$10,0)),"")</f>
        <v>EW-0603</v>
      </c>
      <c r="O9" s="19" t="str">
        <f aca="false">IFERROR(INDEX('Evidence - Skip Files'!$H$5:$H$10,MATCH(B9&amp;"|"&amp;TEXT(F9,"yyyy-mm-dd"),'Evidence - Skip Files'!$L$5:$L$10,0)),"N/A")</f>
        <v>N</v>
      </c>
      <c r="P9" s="19" t="str">
        <f aca="false">IF(M9="NO SUPPLIED FILE","NO",IF(AND(G9=N9,I9=INDEX('Evidence - Skip Files'!$G$5:$G$10,MATCH(B9&amp;"|"&amp;TEXT(F9,"yyyy-mm-dd"),'Evidence - Skip Files'!$L$5:$L$10,0))),"YES","NO"))</f>
        <v>NO</v>
      </c>
      <c r="Q9" s="19" t="str">
        <f aca="false">IF(F9&gt;=E9,"VALID","SKIP BEFORE APPLICATION")</f>
        <v>SKIP BEFORE APPLICATION</v>
      </c>
      <c r="R9" s="19" t="str">
        <f aca="false">IF(AND(F9&gt;=Skip_Start,F9&lt;=Skip_End),"IN SCOPE","OUT OF SCOPE")</f>
        <v>IN SCOPE</v>
      </c>
      <c r="S9" s="19" t="str">
        <f aca="false">IF(L9="NO","Offer event missing; ","")&amp;IF(M9="NO SUPPLIED FILE","No supplied file for this event; ","")&amp;IF(AND(M9&lt;&gt;"NO SUPPLIED FILE",P9="NO"),"PDF slip/reason mismatch; ","")&amp;IF(O9="N","PDF has cover only; ","")&amp;IF(Q9&lt;&gt;"VALID","Skip predates application; ","")&amp;IF(AND(I9="declined-prior-offer",J9&lt;&gt;"PRIOR_OFFER"),"No prior-offer proof shown; ","")</f>
        <v>Offer event missing; PDF slip/reason mismatch; PDF has cover only; Skip predates application; </v>
      </c>
      <c r="T9" s="19" t="str">
        <f aca="false">IF(R9="OUT OF SCOPE","HISTORICAL EXCEPTION",IF(AND(L9="YES",M9&lt;&gt;"NO SUPPLIED FILE",O9="Y",P9="YES",Q9="VALID"),"PASS","BOARD REVIEW"))</f>
        <v>BOARD REVIEW</v>
      </c>
      <c r="U9" s="19" t="str">
        <f aca="false">IF(T9="PASS","No action",IF(T9="HISTORICAL EXCEPTION","Retain as control-history issue","Do not rely on skip; retrieve exact contemporaneous proof and consider prospective first-offer remedy"))</f>
        <v>Do not rely on skip; retrieve exact contemporaneous proof and consider prospective first-offer remedy</v>
      </c>
      <c r="V9" s="19" t="n">
        <f aca="false">ROW('Source - Skip Events'!A413)-3</f>
        <v>410</v>
      </c>
    </row>
    <row r="10" customFormat="false" ht="61.5" hidden="false" customHeight="true" outlineLevel="0" collapsed="false">
      <c r="A10" s="19" t="str">
        <f aca="false">'Source - Skip Events'!A415</f>
        <v>SKP-2024-0411</v>
      </c>
      <c r="B10" s="19" t="str">
        <f aca="false">'Source - Skip Events'!D415</f>
        <v>WL-02877</v>
      </c>
      <c r="C10" s="19" t="str">
        <f aca="false">IFERROR(INDEX('Source - Applicants'!$D$5:$D$2914,MATCH(B10,'Source - Applicants'!$A$5:$A$2914,0))&amp;" "&amp;INDEX('Source - Applicants'!$C$5:$C$2914,MATCH(B10,'Source - Applicants'!$A$5:$A$2914,0)),"NOT FOUND")</f>
        <v>Sandra Milovich</v>
      </c>
      <c r="D10" s="19" t="str">
        <f aca="false">IFERROR(INDEX('Source - Applicants'!$H$5:$H$2914,MATCH(B10,'Source - Applicants'!$A$5:$A$2914,0)),"NOT FOUND")</f>
        <v>ACTIVE_WAITLIST</v>
      </c>
      <c r="E10" s="24" t="n">
        <f aca="false">IFERROR(INDEX('Source - Applicants'!$G$5:$G$2914,MATCH(B10,'Source - Applicants'!$A$5:$A$2914,0)),"")</f>
        <v>45660</v>
      </c>
      <c r="F10" s="24" t="n">
        <f aca="false">'Source - Skip Events'!C415</f>
        <v>45370</v>
      </c>
      <c r="G10" s="19" t="str">
        <f aca="false">'Source - Skip Events'!F415</f>
        <v>GW-1012</v>
      </c>
      <c r="H10" s="19" t="str">
        <f aca="false">'Source - Skip Events'!G415</f>
        <v>Gullwing</v>
      </c>
      <c r="I10" s="19" t="str">
        <f aca="false">'Source - Skip Events'!I415</f>
        <v>vessel-fit</v>
      </c>
      <c r="J10" s="19" t="str">
        <f aca="false">'Source - Skip Events'!L415</f>
        <v>REPAIR_ESTIMATE</v>
      </c>
      <c r="K10" s="19" t="str">
        <f aca="false">'Source - Skip Events'!B415</f>
        <v>OFR-2024-1487</v>
      </c>
      <c r="L10" s="19" t="str">
        <f aca="false">IF(COUNTIF('Source - Offer Events'!$A$5:$A$1490,K10)=1,"YES","NO")</f>
        <v>NO</v>
      </c>
      <c r="M10" s="19" t="str">
        <f aca="false">IFERROR(INDEX('Evidence - Skip Files'!$A$5:$A$10,MATCH(B10&amp;"|"&amp;TEXT(F10,"yyyy-mm-dd"),'Evidence - Skip Files'!$L$5:$L$10,0)),"NO SUPPLIED FILE")</f>
        <v>WL-02877_skip_justification.pdf</v>
      </c>
      <c r="N10" s="19" t="str">
        <f aca="false">IFERROR(INDEX('Evidence - Skip Files'!$D$5:$D$10,MATCH(B10&amp;"|"&amp;TEXT(F10,"yyyy-mm-dd"),'Evidence - Skip Files'!$L$5:$L$10,0)),"")</f>
        <v>GW-0702</v>
      </c>
      <c r="O10" s="19" t="str">
        <f aca="false">IFERROR(INDEX('Evidence - Skip Files'!$H$5:$H$10,MATCH(B10&amp;"|"&amp;TEXT(F10,"yyyy-mm-dd"),'Evidence - Skip Files'!$L$5:$L$10,0)),"N/A")</f>
        <v>Y</v>
      </c>
      <c r="P10" s="19" t="str">
        <f aca="false">IF(M10="NO SUPPLIED FILE","NO",IF(AND(G10=N10,I10=INDEX('Evidence - Skip Files'!$G$5:$G$10,MATCH(B10&amp;"|"&amp;TEXT(F10,"yyyy-mm-dd"),'Evidence - Skip Files'!$L$5:$L$10,0))),"YES","NO"))</f>
        <v>NO</v>
      </c>
      <c r="Q10" s="19" t="str">
        <f aca="false">IF(F10&gt;=E10,"VALID","SKIP BEFORE APPLICATION")</f>
        <v>SKIP BEFORE APPLICATION</v>
      </c>
      <c r="R10" s="19" t="str">
        <f aca="false">IF(AND(F10&gt;=Skip_Start,F10&lt;=Skip_End),"IN SCOPE","OUT OF SCOPE")</f>
        <v>IN SCOPE</v>
      </c>
      <c r="S10" s="19" t="str">
        <f aca="false">IF(L10="NO","Offer event missing; ","")&amp;IF(M10="NO SUPPLIED FILE","No supplied file for this event; ","")&amp;IF(AND(M10&lt;&gt;"NO SUPPLIED FILE",P10="NO"),"PDF slip/reason mismatch; ","")&amp;IF(O10="N","PDF has cover only; ","")&amp;IF(Q10&lt;&gt;"VALID","Skip predates application; ","")&amp;IF(AND(I10="declined-prior-offer",J10&lt;&gt;"PRIOR_OFFER"),"No prior-offer proof shown; ","")</f>
        <v>Offer event missing; PDF slip/reason mismatch; Skip predates application; </v>
      </c>
      <c r="T10" s="19" t="str">
        <f aca="false">IF(R10="OUT OF SCOPE","HISTORICAL EXCEPTION",IF(AND(L10="YES",M10&lt;&gt;"NO SUPPLIED FILE",O10="Y",P10="YES",Q10="VALID"),"PASS","BOARD REVIEW"))</f>
        <v>BOARD REVIEW</v>
      </c>
      <c r="U10" s="19" t="str">
        <f aca="false">IF(T10="PASS","No action",IF(T10="HISTORICAL EXCEPTION","Retain as control-history issue","Do not rely on skip; retrieve exact contemporaneous proof and consider prospective first-offer remedy"))</f>
        <v>Do not rely on skip; retrieve exact contemporaneous proof and consider prospective first-offer remedy</v>
      </c>
      <c r="V10" s="19" t="n">
        <f aca="false">ROW('Source - Skip Events'!A415)-3</f>
        <v>412</v>
      </c>
    </row>
    <row r="11" customFormat="false" ht="61.5" hidden="false" customHeight="true" outlineLevel="0" collapsed="false">
      <c r="A11" s="19" t="str">
        <f aca="false">'Source - Skip Events'!A224</f>
        <v>SKP-2024-0220</v>
      </c>
      <c r="B11" s="19" t="str">
        <f aca="false">'Source - Skip Events'!D224</f>
        <v>WL-03390</v>
      </c>
      <c r="C11" s="19" t="str">
        <f aca="false">IFERROR(INDEX('Source - Applicants'!$D$5:$D$2914,MATCH(B11,'Source - Applicants'!$A$5:$A$2914,0))&amp;" "&amp;INDEX('Source - Applicants'!$C$5:$C$2914,MATCH(B11,'Source - Applicants'!$A$5:$A$2914,0)),"NOT FOUND")</f>
        <v>Phillip Ard</v>
      </c>
      <c r="D11" s="19" t="str">
        <f aca="false">IFERROR(INDEX('Source - Applicants'!$H$5:$H$2914,MATCH(B11,'Source - Applicants'!$A$5:$A$2914,0)),"NOT FOUND")</f>
        <v>RETAINER</v>
      </c>
      <c r="E11" s="24" t="n">
        <f aca="false">IFERROR(INDEX('Source - Applicants'!$G$5:$G$2914,MATCH(B11,'Source - Applicants'!$A$5:$A$2914,0)),"")</f>
        <v>45888</v>
      </c>
      <c r="F11" s="24" t="n">
        <f aca="false">'Source - Skip Events'!C224</f>
        <v>45451</v>
      </c>
      <c r="G11" s="19" t="str">
        <f aca="false">'Source - Skip Events'!F224</f>
        <v>SB-0302</v>
      </c>
      <c r="H11" s="19" t="str">
        <f aca="false">'Source - Skip Events'!G224</f>
        <v>Salmonberry</v>
      </c>
      <c r="I11" s="19" t="str">
        <f aca="false">'Source - Skip Events'!I224</f>
        <v>declined-prior-offer</v>
      </c>
      <c r="J11" s="19" t="str">
        <f aca="false">'Source - Skip Events'!L224</f>
        <v>INSURANCE_DECL</v>
      </c>
      <c r="K11" s="19" t="str">
        <f aca="false">'Source - Skip Events'!B224</f>
        <v>OFR-2024-0791</v>
      </c>
      <c r="L11" s="19" t="str">
        <f aca="false">IF(COUNTIF('Source - Offer Events'!$A$5:$A$1490,K11)=1,"YES","NO")</f>
        <v>YES</v>
      </c>
      <c r="M11" s="19" t="str">
        <f aca="false">IFERROR(INDEX('Evidence - Skip Files'!$A$5:$A$10,MATCH(B11&amp;"|"&amp;TEXT(F11,"yyyy-mm-dd"),'Evidence - Skip Files'!$L$5:$L$10,0)),"NO SUPPLIED FILE")</f>
        <v>NO SUPPLIED FILE</v>
      </c>
      <c r="N11" s="19" t="str">
        <f aca="false">IFERROR(INDEX('Evidence - Skip Files'!$D$5:$D$10,MATCH(B11&amp;"|"&amp;TEXT(F11,"yyyy-mm-dd"),'Evidence - Skip Files'!$L$5:$L$10,0)),"")</f>
        <v/>
      </c>
      <c r="O11" s="19" t="str">
        <f aca="false">IFERROR(INDEX('Evidence - Skip Files'!$H$5:$H$10,MATCH(B11&amp;"|"&amp;TEXT(F11,"yyyy-mm-dd"),'Evidence - Skip Files'!$L$5:$L$10,0)),"N/A")</f>
        <v>N/A</v>
      </c>
      <c r="P11" s="19" t="str">
        <f aca="false">IF(M11="NO SUPPLIED FILE","NO",IF(AND(G11=N11,I11=INDEX('Evidence - Skip Files'!$G$5:$G$10,MATCH(B11&amp;"|"&amp;TEXT(F11,"yyyy-mm-dd"),'Evidence - Skip Files'!$L$5:$L$10,0))),"YES","NO"))</f>
        <v>NO</v>
      </c>
      <c r="Q11" s="19" t="str">
        <f aca="false">IF(F11&gt;=E11,"VALID","SKIP BEFORE APPLICATION")</f>
        <v>SKIP BEFORE APPLICATION</v>
      </c>
      <c r="R11" s="19" t="str">
        <f aca="false">IF(AND(F11&gt;=Skip_Start,F11&lt;=Skip_End),"IN SCOPE","OUT OF SCOPE")</f>
        <v>IN SCOPE</v>
      </c>
      <c r="S11" s="19" t="str">
        <f aca="false">IF(L11="NO","Offer event missing; ","")&amp;IF(M11="NO SUPPLIED FILE","No supplied file for this event; ","")&amp;IF(AND(M11&lt;&gt;"NO SUPPLIED FILE",P11="NO"),"PDF slip/reason mismatch; ","")&amp;IF(O11="N","PDF has cover only; ","")&amp;IF(Q11&lt;&gt;"VALID","Skip predates application; ","")&amp;IF(AND(I11="declined-prior-offer",J11&lt;&gt;"PRIOR_OFFER"),"No prior-offer proof shown; ","")</f>
        <v>No supplied file for this event; Skip predates application; No prior-offer proof shown; </v>
      </c>
      <c r="T11" s="19" t="str">
        <f aca="false">IF(R11="OUT OF SCOPE","HISTORICAL EXCEPTION",IF(AND(L11="YES",M11&lt;&gt;"NO SUPPLIED FILE",O11="Y",P11="YES",Q11="VALID"),"PASS","BOARD REVIEW"))</f>
        <v>BOARD REVIEW</v>
      </c>
      <c r="U11" s="19" t="str">
        <f aca="false">IF(T11="PASS","No action",IF(T11="HISTORICAL EXCEPTION","Retain as control-history issue","Do not rely on skip; retrieve exact contemporaneous proof and consider prospective first-offer remedy"))</f>
        <v>Do not rely on skip; retrieve exact contemporaneous proof and consider prospective first-offer remedy</v>
      </c>
      <c r="V11" s="19" t="n">
        <f aca="false">ROW('Source - Skip Events'!A224)-3</f>
        <v>221</v>
      </c>
    </row>
    <row r="12" customFormat="false" ht="61.5" hidden="false" customHeight="true" outlineLevel="0" collapsed="false">
      <c r="A12" s="19" t="str">
        <f aca="false">'Source - Skip Events'!A414</f>
        <v>SKP-2024-0410</v>
      </c>
      <c r="B12" s="19" t="str">
        <f aca="false">'Source - Skip Events'!D414</f>
        <v>WL-03390</v>
      </c>
      <c r="C12" s="19" t="str">
        <f aca="false">IFERROR(INDEX('Source - Applicants'!$D$5:$D$2914,MATCH(B12,'Source - Applicants'!$A$5:$A$2914,0))&amp;" "&amp;INDEX('Source - Applicants'!$C$5:$C$2914,MATCH(B12,'Source - Applicants'!$A$5:$A$2914,0)),"NOT FOUND")</f>
        <v>Phillip Ard</v>
      </c>
      <c r="D12" s="19" t="str">
        <f aca="false">IFERROR(INDEX('Source - Applicants'!$H$5:$H$2914,MATCH(B12,'Source - Applicants'!$A$5:$A$2914,0)),"NOT FOUND")</f>
        <v>RETAINER</v>
      </c>
      <c r="E12" s="24" t="n">
        <f aca="false">IFERROR(INDEX('Source - Applicants'!$G$5:$G$2914,MATCH(B12,'Source - Applicants'!$A$5:$A$2914,0)),"")</f>
        <v>45888</v>
      </c>
      <c r="F12" s="24" t="n">
        <f aca="false">'Source - Skip Events'!C414</f>
        <v>45601</v>
      </c>
      <c r="G12" s="19" t="str">
        <f aca="false">'Source - Skip Events'!F414</f>
        <v>SB-0120</v>
      </c>
      <c r="H12" s="19" t="str">
        <f aca="false">'Source - Skip Events'!G414</f>
        <v>Salmonberry</v>
      </c>
      <c r="I12" s="19" t="str">
        <f aca="false">'Source - Skip Events'!I414</f>
        <v>declined-prior-offer</v>
      </c>
      <c r="J12" s="19" t="n">
        <f aca="false">'Source - Skip Events'!L414</f>
        <v>0</v>
      </c>
      <c r="K12" s="19" t="str">
        <f aca="false">'Source - Skip Events'!B414</f>
        <v>OFR-2024-1487</v>
      </c>
      <c r="L12" s="19" t="str">
        <f aca="false">IF(COUNTIF('Source - Offer Events'!$A$5:$A$1490,K12)=1,"YES","NO")</f>
        <v>NO</v>
      </c>
      <c r="M12" s="19" t="str">
        <f aca="false">IFERROR(INDEX('Evidence - Skip Files'!$A$5:$A$10,MATCH(B12&amp;"|"&amp;TEXT(F12,"yyyy-mm-dd"),'Evidence - Skip Files'!$L$5:$L$10,0)),"NO SUPPLIED FILE")</f>
        <v>WL-03390_skip_justification.pdf</v>
      </c>
      <c r="N12" s="19" t="str">
        <f aca="false">IFERROR(INDEX('Evidence - Skip Files'!$D$5:$D$10,MATCH(B12&amp;"|"&amp;TEXT(F12,"yyyy-mm-dd"),'Evidence - Skip Files'!$L$5:$L$10,0)),"")</f>
        <v>VB-0144</v>
      </c>
      <c r="O12" s="19" t="str">
        <f aca="false">IFERROR(INDEX('Evidence - Skip Files'!$H$5:$H$10,MATCH(B12&amp;"|"&amp;TEXT(F12,"yyyy-mm-dd"),'Evidence - Skip Files'!$L$5:$L$10,0)),"N/A")</f>
        <v>N</v>
      </c>
      <c r="P12" s="19" t="str">
        <f aca="false">IF(M12="NO SUPPLIED FILE","NO",IF(AND(G12=N12,I12=INDEX('Evidence - Skip Files'!$G$5:$G$10,MATCH(B12&amp;"|"&amp;TEXT(F12,"yyyy-mm-dd"),'Evidence - Skip Files'!$L$5:$L$10,0))),"YES","NO"))</f>
        <v>NO</v>
      </c>
      <c r="Q12" s="19" t="str">
        <f aca="false">IF(F12&gt;=E12,"VALID","SKIP BEFORE APPLICATION")</f>
        <v>SKIP BEFORE APPLICATION</v>
      </c>
      <c r="R12" s="19" t="str">
        <f aca="false">IF(AND(F12&gt;=Skip_Start,F12&lt;=Skip_End),"IN SCOPE","OUT OF SCOPE")</f>
        <v>IN SCOPE</v>
      </c>
      <c r="S12" s="19" t="str">
        <f aca="false">IF(L12="NO","Offer event missing; ","")&amp;IF(M12="NO SUPPLIED FILE","No supplied file for this event; ","")&amp;IF(AND(M12&lt;&gt;"NO SUPPLIED FILE",P12="NO"),"PDF slip/reason mismatch; ","")&amp;IF(O12="N","PDF has cover only; ","")&amp;IF(Q12&lt;&gt;"VALID","Skip predates application; ","")&amp;IF(AND(I12="declined-prior-offer",J12&lt;&gt;"PRIOR_OFFER"),"No prior-offer proof shown; ","")</f>
        <v>Offer event missing; PDF slip/reason mismatch; PDF has cover only; Skip predates application; No prior-offer proof shown; </v>
      </c>
      <c r="T12" s="19" t="str">
        <f aca="false">IF(R12="OUT OF SCOPE","HISTORICAL EXCEPTION",IF(AND(L12="YES",M12&lt;&gt;"NO SUPPLIED FILE",O12="Y",P12="YES",Q12="VALID"),"PASS","BOARD REVIEW"))</f>
        <v>BOARD REVIEW</v>
      </c>
      <c r="U12" s="19" t="str">
        <f aca="false">IF(T12="PASS","No action",IF(T12="HISTORICAL EXCEPTION","Retain as control-history issue","Do not rely on skip; retrieve exact contemporaneous proof and consider prospective first-offer remedy"))</f>
        <v>Do not rely on skip; retrieve exact contemporaneous proof and consider prospective first-offer remedy</v>
      </c>
      <c r="V12" s="19" t="n">
        <f aca="false">ROW('Source - Skip Events'!A414)-3</f>
        <v>411</v>
      </c>
    </row>
    <row r="13" customFormat="false" ht="61.5" hidden="false" customHeight="true" outlineLevel="0" collapsed="false">
      <c r="A13" s="19" t="str">
        <f aca="false">'Source - Skip Events'!A416</f>
        <v>SKP-2025-0412</v>
      </c>
      <c r="B13" s="19" t="str">
        <f aca="false">'Source - Skip Events'!D416</f>
        <v>WL-03102</v>
      </c>
      <c r="C13" s="19" t="str">
        <f aca="false">IFERROR(INDEX('Source - Applicants'!$D$5:$D$2914,MATCH(B13,'Source - Applicants'!$A$5:$A$2914,0))&amp;" "&amp;INDEX('Source - Applicants'!$C$5:$C$2914,MATCH(B13,'Source - Applicants'!$A$5:$A$2914,0)),"NOT FOUND")</f>
        <v>Dennis Farlow</v>
      </c>
      <c r="D13" s="19" t="str">
        <f aca="false">IFERROR(INDEX('Source - Applicants'!$H$5:$H$2914,MATCH(B13,'Source - Applicants'!$A$5:$A$2914,0)),"NOT FOUND")</f>
        <v>ACTIVE_WAITLIST</v>
      </c>
      <c r="E13" s="24" t="n">
        <f aca="false">IFERROR(INDEX('Source - Applicants'!$G$5:$G$2914,MATCH(B13,'Source - Applicants'!$A$5:$A$2914,0)),"")</f>
        <v>45757</v>
      </c>
      <c r="F13" s="24" t="n">
        <f aca="false">'Source - Skip Events'!C416</f>
        <v>45909</v>
      </c>
      <c r="G13" s="19" t="str">
        <f aca="false">'Source - Skip Events'!F416</f>
        <v>LP-0806</v>
      </c>
      <c r="H13" s="19" t="str">
        <f aca="false">'Source - Skip Events'!G416</f>
        <v>Ledgport</v>
      </c>
      <c r="I13" s="19" t="str">
        <f aca="false">'Source - Skip Events'!I416</f>
        <v>preference-mismatch</v>
      </c>
      <c r="J13" s="19" t="str">
        <f aca="false">'Source - Skip Events'!L416</f>
        <v>OTHER_SUPPORT</v>
      </c>
      <c r="K13" s="19" t="str">
        <f aca="false">'Source - Skip Events'!B416</f>
        <v>OFR-2025-1487</v>
      </c>
      <c r="L13" s="19" t="str">
        <f aca="false">IF(COUNTIF('Source - Offer Events'!$A$5:$A$1490,K13)=1,"YES","NO")</f>
        <v>NO</v>
      </c>
      <c r="M13" s="19" t="str">
        <f aca="false">IFERROR(INDEX('Evidence - Skip Files'!$A$5:$A$10,MATCH(B13&amp;"|"&amp;TEXT(F13,"yyyy-mm-dd"),'Evidence - Skip Files'!$L$5:$L$10,0)),"NO SUPPLIED FILE")</f>
        <v>WL-03102_skip_justification.pdf</v>
      </c>
      <c r="N13" s="19" t="str">
        <f aca="false">IFERROR(INDEX('Evidence - Skip Files'!$D$5:$D$10,MATCH(B13&amp;"|"&amp;TEXT(F13,"yyyy-mm-dd"),'Evidence - Skip Files'!$L$5:$L$10,0)),"")</f>
        <v>EW-0620</v>
      </c>
      <c r="O13" s="19" t="str">
        <f aca="false">IFERROR(INDEX('Evidence - Skip Files'!$H$5:$H$10,MATCH(B13&amp;"|"&amp;TEXT(F13,"yyyy-mm-dd"),'Evidence - Skip Files'!$L$5:$L$10,0)),"N/A")</f>
        <v>Y</v>
      </c>
      <c r="P13" s="19" t="str">
        <f aca="false">IF(M13="NO SUPPLIED FILE","NO",IF(AND(G13=N13,I13=INDEX('Evidence - Skip Files'!$G$5:$G$10,MATCH(B13&amp;"|"&amp;TEXT(F13,"yyyy-mm-dd"),'Evidence - Skip Files'!$L$5:$L$10,0))),"YES","NO"))</f>
        <v>NO</v>
      </c>
      <c r="Q13" s="19" t="str">
        <f aca="false">IF(F13&gt;=E13,"VALID","SKIP BEFORE APPLICATION")</f>
        <v>VALID</v>
      </c>
      <c r="R13" s="19" t="str">
        <f aca="false">IF(AND(F13&gt;=Skip_Start,F13&lt;=Skip_End),"IN SCOPE","OUT OF SCOPE")</f>
        <v>IN SCOPE</v>
      </c>
      <c r="S13" s="19" t="str">
        <f aca="false">IF(L13="NO","Offer event missing; ","")&amp;IF(M13="NO SUPPLIED FILE","No supplied file for this event; ","")&amp;IF(AND(M13&lt;&gt;"NO SUPPLIED FILE",P13="NO"),"PDF slip/reason mismatch; ","")&amp;IF(O13="N","PDF has cover only; ","")&amp;IF(Q13&lt;&gt;"VALID","Skip predates application; ","")&amp;IF(AND(I13="declined-prior-offer",J13&lt;&gt;"PRIOR_OFFER"),"No prior-offer proof shown; ","")</f>
        <v>Offer event missing; PDF slip/reason mismatch; </v>
      </c>
      <c r="T13" s="19" t="str">
        <f aca="false">IF(R13="OUT OF SCOPE","HISTORICAL EXCEPTION",IF(AND(L13="YES",M13&lt;&gt;"NO SUPPLIED FILE",O13="Y",P13="YES",Q13="VALID"),"PASS","BOARD REVIEW"))</f>
        <v>BOARD REVIEW</v>
      </c>
      <c r="U13" s="19" t="str">
        <f aca="false">IF(T13="PASS","No action",IF(T13="HISTORICAL EXCEPTION","Retain as control-history issue","Do not rely on skip; retrieve exact contemporaneous proof and consider prospective first-offer remedy"))</f>
        <v>Do not rely on skip; retrieve exact contemporaneous proof and consider prospective first-offer remedy</v>
      </c>
      <c r="V13" s="19" t="n">
        <f aca="false">ROW('Source - Skip Events'!A416)-3</f>
        <v>413</v>
      </c>
    </row>
  </sheetData>
  <autoFilter ref="A6:V13"/>
  <mergeCells count="3">
    <mergeCell ref="A1:V1"/>
    <mergeCell ref="A2:V2"/>
    <mergeCell ref="A4:V4"/>
  </mergeCells>
  <conditionalFormatting sqref="T7:T13">
    <cfRule type="expression" priority="2" aboveAverage="0" equalAverage="0" bottom="0" percent="0" rank="0" text="" dxfId="11">
      <formula>T7="BOARD REVIEW"</formula>
    </cfRule>
    <cfRule type="expression" priority="3" aboveAverage="0" equalAverage="0" bottom="0" percent="0" rank="0" text="" dxfId="12">
      <formula>T7="PASS"</formula>
    </cfRule>
  </conditionalFormatting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890"/>
    <pageSetUpPr fitToPage="true"/>
  </sheetPr>
  <dimension ref="A1:O20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6" min="5" style="1" width="10"/>
    <col collapsed="false" customWidth="true" hidden="false" outlineLevel="0" max="7" min="7" style="1" width="42"/>
    <col collapsed="false" customWidth="true" hidden="false" outlineLevel="0" max="8" min="8" style="1" width="31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31"/>
    <col collapsed="false" customWidth="true" hidden="false" outlineLevel="0" max="15" min="15" style="1" width="45"/>
  </cols>
  <sheetData>
    <row r="1" customFormat="false" ht="31.5" hidden="false" customHeight="true" outlineLevel="0" collapsed="false">
      <c r="A1" s="2" t="s">
        <v>23596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23597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5" customFormat="false" ht="30.75" hidden="false" customHeight="true" outlineLevel="0" collapsed="false">
      <c r="A5" s="18" t="s">
        <v>23598</v>
      </c>
      <c r="B5" s="18" t="s">
        <v>23599</v>
      </c>
      <c r="C5" s="18" t="s">
        <v>23477</v>
      </c>
      <c r="D5" s="18" t="s">
        <v>23579</v>
      </c>
      <c r="E5" s="18" t="s">
        <v>23600</v>
      </c>
      <c r="F5" s="18" t="s">
        <v>23601</v>
      </c>
      <c r="G5" s="18" t="s">
        <v>23602</v>
      </c>
      <c r="H5" s="18" t="s">
        <v>23603</v>
      </c>
      <c r="I5" s="18" t="s">
        <v>23604</v>
      </c>
      <c r="J5" s="18" t="s">
        <v>23605</v>
      </c>
      <c r="K5" s="18" t="s">
        <v>23606</v>
      </c>
      <c r="L5" s="18" t="s">
        <v>23520</v>
      </c>
      <c r="M5" s="18" t="s">
        <v>23517</v>
      </c>
      <c r="N5" s="18" t="s">
        <v>14</v>
      </c>
      <c r="O5" s="18" t="s">
        <v>23607</v>
      </c>
    </row>
    <row r="6" customFormat="false" ht="40.5" hidden="false" customHeight="true" outlineLevel="0" collapsed="false">
      <c r="A6" s="19" t="str">
        <f aca="false">'Source - Amendments'!A289</f>
        <v>AMD-000285</v>
      </c>
      <c r="B6" s="24" t="n">
        <f aca="false">'Source - Amendments'!B289</f>
        <v>44778</v>
      </c>
      <c r="C6" s="19" t="str">
        <f aca="false">'Source - Amendments'!C289</f>
        <v>WL-02933</v>
      </c>
      <c r="D6" s="19" t="str">
        <f aca="false">IFERROR(INDEX('Source - Applicants'!$D$5:$D$2914,MATCH(C6,'Source - Applicants'!$A$5:$A$2914,0))&amp;" "&amp;INDEX('Source - Applicants'!$C$5:$C$2914,MATCH(C6,'Source - Applicants'!$A$5:$A$2914,0)),"NOT FOUND")</f>
        <v>Jacob Turner</v>
      </c>
      <c r="E6" s="33" t="str">
        <f aca="false">'Source - Amendments'!F289</f>
        <v>44.5</v>
      </c>
      <c r="F6" s="33" t="str">
        <f aca="false">'Source - Amendments'!G289</f>
        <v>46.4</v>
      </c>
      <c r="G6" s="19" t="str">
        <f aca="false">'Source - Amendments'!I289</f>
        <v>Foldview Marine Services haul-out sheet 2022-08-02</v>
      </c>
      <c r="H6" s="19" t="str">
        <f aca="false">IF(G6="","No qualifying reference",IF(LEFT(G6,3)="MC-","Measurement certificate reference",IF(ISNUMBER(SEARCH("haul-out",G6)),"Yard haul-out reference","No qualifying reference")))</f>
        <v>Yard haul-out reference</v>
      </c>
      <c r="I6" s="19" t="str">
        <f aca="false">IF(COUNTIFS('Evidence - Certificates'!$B$5:$B$6,C6,'Evidence - Certificates'!$C$5:$C$6,G6)=1,"YES","NO")</f>
        <v>NO</v>
      </c>
      <c r="J6" s="19" t="str">
        <f aca="false">IF(I6="YES",INDEX('Evidence - Certificates'!$J$5:$J$6,MATCH(G6,'Evidence - Certificates'!$C$5:$C$6,0)),"NOT IN PACKET")</f>
        <v>NOT IN PACKET</v>
      </c>
      <c r="K6" s="19" t="str">
        <f aca="false">IF(COUNTIF('Evidence - Certificates'!$B$5:$B$6,C6)&gt;0,"YES","NO")</f>
        <v>NO</v>
      </c>
      <c r="L6" s="19" t="n">
        <f aca="false">COUNTIFS('Source - Skip Events'!$D$5:$D$416,C6,'Source - Skip Events'!$C$5:$C$416,"&gt;="&amp;B6,'Source - Skip Events'!$C$5:$C$416,"&lt;="&amp;Skip_End)</f>
        <v>0</v>
      </c>
      <c r="M6" s="33" t="n">
        <f aca="false">IFERROR(INDEX('Source - Applicants'!$K$5:$K$2914,MATCH(C6,'Source - Applicants'!$A$5:$A$2914,0)),"NOT FOUND")</f>
        <v>18</v>
      </c>
      <c r="N6" s="19" t="str">
        <f aca="false">IF(H6="No qualifying reference","BOARD REVIEW - NO SOURCE",IF(AND(I6="YES",J6&lt;&gt;"Y"),"BOARD REVIEW - UNSIGNED",IF(I6="YES","VERIFIED","REFERENCE ONLY - VERIFY FILE")))</f>
        <v>REFERENCE ONLY - VERIFY FILE</v>
      </c>
      <c r="O6" s="19" t="str">
        <f aca="false">IF(LEFT(N6,12)="BOARD REVIEW","Do not use amended LOA until compliant support is filed",IF(N6="REFERENCE ONLY - VERIFY FILE","Retrieve and inspect underlying signed certificate or yard sheet","No action"))</f>
        <v>Retrieve and inspect underlying signed certificate or yard sheet</v>
      </c>
    </row>
    <row r="7" customFormat="false" ht="40.5" hidden="false" customHeight="true" outlineLevel="0" collapsed="false">
      <c r="A7" s="19" t="str">
        <f aca="false">'Source - Amendments'!A291</f>
        <v>AMD-000287</v>
      </c>
      <c r="B7" s="24" t="n">
        <f aca="false">'Source - Amendments'!B291</f>
        <v>44782</v>
      </c>
      <c r="C7" s="19" t="str">
        <f aca="false">'Source - Amendments'!C291</f>
        <v>WL-01893</v>
      </c>
      <c r="D7" s="19" t="str">
        <f aca="false">IFERROR(INDEX('Source - Applicants'!$D$5:$D$2914,MATCH(C7,'Source - Applicants'!$A$5:$A$2914,0))&amp;" "&amp;INDEX('Source - Applicants'!$C$5:$C$2914,MATCH(C7,'Source - Applicants'!$A$5:$A$2914,0)),"NOT FOUND")</f>
        <v>Laura Beesley</v>
      </c>
      <c r="E7" s="33" t="str">
        <f aca="false">'Source - Amendments'!F291</f>
        <v>26.4</v>
      </c>
      <c r="F7" s="33" t="str">
        <f aca="false">'Source - Amendments'!G291</f>
        <v>25.8</v>
      </c>
      <c r="G7" s="19" t="str">
        <f aca="false">'Source - Amendments'!I291</f>
        <v>Foldview Marine Services haul-out sheet 2022-08-08</v>
      </c>
      <c r="H7" s="19" t="str">
        <f aca="false">IF(G7="","No qualifying reference",IF(LEFT(G7,3)="MC-","Measurement certificate reference",IF(ISNUMBER(SEARCH("haul-out",G7)),"Yard haul-out reference","No qualifying reference")))</f>
        <v>Yard haul-out reference</v>
      </c>
      <c r="I7" s="19" t="str">
        <f aca="false">IF(COUNTIFS('Evidence - Certificates'!$B$5:$B$6,C7,'Evidence - Certificates'!$C$5:$C$6,G7)=1,"YES","NO")</f>
        <v>NO</v>
      </c>
      <c r="J7" s="19" t="str">
        <f aca="false">IF(I7="YES",INDEX('Evidence - Certificates'!$J$5:$J$6,MATCH(G7,'Evidence - Certificates'!$C$5:$C$6,0)),"NOT IN PACKET")</f>
        <v>NOT IN PACKET</v>
      </c>
      <c r="K7" s="19" t="str">
        <f aca="false">IF(COUNTIF('Evidence - Certificates'!$B$5:$B$6,C7)&gt;0,"YES","NO")</f>
        <v>YES</v>
      </c>
      <c r="L7" s="19" t="n">
        <f aca="false">COUNTIFS('Source - Skip Events'!$D$5:$D$416,C7,'Source - Skip Events'!$C$5:$C$416,"&gt;="&amp;B7,'Source - Skip Events'!$C$5:$C$416,"&lt;="&amp;Skip_End)</f>
        <v>0</v>
      </c>
      <c r="M7" s="33" t="n">
        <f aca="false">IFERROR(INDEX('Source - Applicants'!$K$5:$K$2914,MATCH(C7,'Source - Applicants'!$A$5:$A$2914,0)),"NOT FOUND")</f>
        <v>36.3</v>
      </c>
      <c r="N7" s="19" t="str">
        <f aca="false">IF(H7="No qualifying reference","BOARD REVIEW - NO SOURCE",IF(AND(I7="YES",J7&lt;&gt;"Y"),"BOARD REVIEW - UNSIGNED",IF(I7="YES","VERIFIED","REFERENCE ONLY - VERIFY FILE")))</f>
        <v>REFERENCE ONLY - VERIFY FILE</v>
      </c>
      <c r="O7" s="19" t="str">
        <f aca="false">IF(LEFT(N7,12)="BOARD REVIEW","Do not use amended LOA until compliant support is filed",IF(N7="REFERENCE ONLY - VERIFY FILE","Retrieve and inspect underlying signed certificate or yard sheet","No action"))</f>
        <v>Retrieve and inspect underlying signed certificate or yard sheet</v>
      </c>
    </row>
    <row r="8" customFormat="false" ht="40.5" hidden="false" customHeight="true" outlineLevel="0" collapsed="false">
      <c r="A8" s="19" t="str">
        <f aca="false">'Source - Amendments'!A292</f>
        <v>AMD-000288</v>
      </c>
      <c r="B8" s="24" t="n">
        <f aca="false">'Source - Amendments'!B292</f>
        <v>44782</v>
      </c>
      <c r="C8" s="19" t="str">
        <f aca="false">'Source - Amendments'!C292</f>
        <v>WL-03054</v>
      </c>
      <c r="D8" s="19" t="str">
        <f aca="false">IFERROR(INDEX('Source - Applicants'!$D$5:$D$2914,MATCH(C8,'Source - Applicants'!$A$5:$A$2914,0))&amp;" "&amp;INDEX('Source - Applicants'!$C$5:$C$2914,MATCH(C8,'Source - Applicants'!$A$5:$A$2914,0)),"NOT FOUND")</f>
        <v>Amanda Schmidt</v>
      </c>
      <c r="E8" s="33" t="str">
        <f aca="false">'Source - Amendments'!F292</f>
        <v>46.9</v>
      </c>
      <c r="F8" s="33" t="str">
        <f aca="false">'Source - Amendments'!G292</f>
        <v>45.3</v>
      </c>
      <c r="G8" s="19" t="str">
        <f aca="false">'Source - Amendments'!I292</f>
        <v>MC-2022-0411</v>
      </c>
      <c r="H8" s="19" t="str">
        <f aca="false">IF(G8="","No qualifying reference",IF(LEFT(G8,3)="MC-","Measurement certificate reference",IF(ISNUMBER(SEARCH("haul-out",G8)),"Yard haul-out reference","No qualifying reference")))</f>
        <v>Measurement certificate reference</v>
      </c>
      <c r="I8" s="19" t="str">
        <f aca="false">IF(COUNTIFS('Evidence - Certificates'!$B$5:$B$6,C8,'Evidence - Certificates'!$C$5:$C$6,G8)=1,"YES","NO")</f>
        <v>NO</v>
      </c>
      <c r="J8" s="19" t="str">
        <f aca="false">IF(I8="YES",INDEX('Evidence - Certificates'!$J$5:$J$6,MATCH(G8,'Evidence - Certificates'!$C$5:$C$6,0)),"NOT IN PACKET")</f>
        <v>NOT IN PACKET</v>
      </c>
      <c r="K8" s="19" t="str">
        <f aca="false">IF(COUNTIF('Evidence - Certificates'!$B$5:$B$6,C8)&gt;0,"YES","NO")</f>
        <v>NO</v>
      </c>
      <c r="L8" s="19" t="n">
        <f aca="false">COUNTIFS('Source - Skip Events'!$D$5:$D$416,C8,'Source - Skip Events'!$C$5:$C$416,"&gt;="&amp;B8,'Source - Skip Events'!$C$5:$C$416,"&lt;="&amp;Skip_End)</f>
        <v>1</v>
      </c>
      <c r="M8" s="33" t="n">
        <f aca="false">IFERROR(INDEX('Source - Applicants'!$K$5:$K$2914,MATCH(C8,'Source - Applicants'!$A$5:$A$2914,0)),"NOT FOUND")</f>
        <v>30.1</v>
      </c>
      <c r="N8" s="19" t="str">
        <f aca="false">IF(H8="No qualifying reference","BOARD REVIEW - NO SOURCE",IF(AND(I8="YES",J8&lt;&gt;"Y"),"BOARD REVIEW - UNSIGNED",IF(I8="YES","VERIFIED","REFERENCE ONLY - VERIFY FILE")))</f>
        <v>REFERENCE ONLY - VERIFY FILE</v>
      </c>
      <c r="O8" s="19" t="str">
        <f aca="false">IF(LEFT(N8,12)="BOARD REVIEW","Do not use amended LOA until compliant support is filed",IF(N8="REFERENCE ONLY - VERIFY FILE","Retrieve and inspect underlying signed certificate or yard sheet","No action"))</f>
        <v>Retrieve and inspect underlying signed certificate or yard sheet</v>
      </c>
    </row>
    <row r="9" customFormat="false" ht="40.5" hidden="false" customHeight="true" outlineLevel="0" collapsed="false">
      <c r="A9" s="19" t="str">
        <f aca="false">'Source - Amendments'!A293</f>
        <v>AMD-000289</v>
      </c>
      <c r="B9" s="24" t="n">
        <f aca="false">'Source - Amendments'!B293</f>
        <v>44783</v>
      </c>
      <c r="C9" s="19" t="str">
        <f aca="false">'Source - Amendments'!C293</f>
        <v>WL-03103</v>
      </c>
      <c r="D9" s="19" t="str">
        <f aca="false">IFERROR(INDEX('Source - Applicants'!$D$5:$D$2914,MATCH(C9,'Source - Applicants'!$A$5:$A$2914,0))&amp;" "&amp;INDEX('Source - Applicants'!$C$5:$C$2914,MATCH(C9,'Source - Applicants'!$A$5:$A$2914,0)),"NOT FOUND")</f>
        <v>Thomas Roman</v>
      </c>
      <c r="E9" s="33" t="str">
        <f aca="false">'Source - Amendments'!F293</f>
        <v>51.0</v>
      </c>
      <c r="F9" s="33" t="str">
        <f aca="false">'Source - Amendments'!G293</f>
        <v>51.1</v>
      </c>
      <c r="G9" s="19" t="str">
        <f aca="false">'Source - Amendments'!I293</f>
        <v>Foldview Marine Services haul-out sheet 2022-08-04</v>
      </c>
      <c r="H9" s="19" t="str">
        <f aca="false">IF(G9="","No qualifying reference",IF(LEFT(G9,3)="MC-","Measurement certificate reference",IF(ISNUMBER(SEARCH("haul-out",G9)),"Yard haul-out reference","No qualifying reference")))</f>
        <v>Yard haul-out reference</v>
      </c>
      <c r="I9" s="19" t="str">
        <f aca="false">IF(COUNTIFS('Evidence - Certificates'!$B$5:$B$6,C9,'Evidence - Certificates'!$C$5:$C$6,G9)=1,"YES","NO")</f>
        <v>NO</v>
      </c>
      <c r="J9" s="19" t="str">
        <f aca="false">IF(I9="YES",INDEX('Evidence - Certificates'!$J$5:$J$6,MATCH(G9,'Evidence - Certificates'!$C$5:$C$6,0)),"NOT IN PACKET")</f>
        <v>NOT IN PACKET</v>
      </c>
      <c r="K9" s="19" t="str">
        <f aca="false">IF(COUNTIF('Evidence - Certificates'!$B$5:$B$6,C9)&gt;0,"YES","NO")</f>
        <v>NO</v>
      </c>
      <c r="L9" s="19" t="n">
        <f aca="false">COUNTIFS('Source - Skip Events'!$D$5:$D$416,C9,'Source - Skip Events'!$C$5:$C$416,"&gt;="&amp;B9,'Source - Skip Events'!$C$5:$C$416,"&lt;="&amp;Skip_End)</f>
        <v>0</v>
      </c>
      <c r="M9" s="33" t="n">
        <f aca="false">IFERROR(INDEX('Source - Applicants'!$K$5:$K$2914,MATCH(C9,'Source - Applicants'!$A$5:$A$2914,0)),"NOT FOUND")</f>
        <v>48.8</v>
      </c>
      <c r="N9" s="19" t="str">
        <f aca="false">IF(H9="No qualifying reference","BOARD REVIEW - NO SOURCE",IF(AND(I9="YES",J9&lt;&gt;"Y"),"BOARD REVIEW - UNSIGNED",IF(I9="YES","VERIFIED","REFERENCE ONLY - VERIFY FILE")))</f>
        <v>REFERENCE ONLY - VERIFY FILE</v>
      </c>
      <c r="O9" s="19" t="str">
        <f aca="false">IF(LEFT(N9,12)="BOARD REVIEW","Do not use amended LOA until compliant support is filed",IF(N9="REFERENCE ONLY - VERIFY FILE","Retrieve and inspect underlying signed certificate or yard sheet","No action"))</f>
        <v>Retrieve and inspect underlying signed certificate or yard sheet</v>
      </c>
    </row>
    <row r="10" customFormat="false" ht="40.5" hidden="false" customHeight="true" outlineLevel="0" collapsed="false">
      <c r="A10" s="19" t="str">
        <f aca="false">'Source - Amendments'!A320</f>
        <v>AMD-000316</v>
      </c>
      <c r="B10" s="24" t="n">
        <f aca="false">'Source - Amendments'!B320</f>
        <v>44805</v>
      </c>
      <c r="C10" s="19" t="str">
        <f aca="false">'Source - Amendments'!C320</f>
        <v>WL-03085</v>
      </c>
      <c r="D10" s="19" t="str">
        <f aca="false">IFERROR(INDEX('Source - Applicants'!$D$5:$D$2914,MATCH(C10,'Source - Applicants'!$A$5:$A$2914,0))&amp;" "&amp;INDEX('Source - Applicants'!$C$5:$C$2914,MATCH(C10,'Source - Applicants'!$A$5:$A$2914,0)),"NOT FOUND")</f>
        <v>Tiffany Robertson</v>
      </c>
      <c r="E10" s="33" t="str">
        <f aca="false">'Source - Amendments'!F320</f>
        <v>28.7</v>
      </c>
      <c r="F10" s="33" t="str">
        <f aca="false">'Source - Amendments'!G320</f>
        <v>26.4</v>
      </c>
      <c r="G10" s="19" t="str">
        <f aca="false">'Source - Amendments'!I320</f>
        <v>Foldview Marine Services haul-out sheet 2022-08-03</v>
      </c>
      <c r="H10" s="19" t="str">
        <f aca="false">IF(G10="","No qualifying reference",IF(LEFT(G10,3)="MC-","Measurement certificate reference",IF(ISNUMBER(SEARCH("haul-out",G10)),"Yard haul-out reference","No qualifying reference")))</f>
        <v>Yard haul-out reference</v>
      </c>
      <c r="I10" s="19" t="str">
        <f aca="false">IF(COUNTIFS('Evidence - Certificates'!$B$5:$B$6,C10,'Evidence - Certificates'!$C$5:$C$6,G10)=1,"YES","NO")</f>
        <v>NO</v>
      </c>
      <c r="J10" s="19" t="str">
        <f aca="false">IF(I10="YES",INDEX('Evidence - Certificates'!$J$5:$J$6,MATCH(G10,'Evidence - Certificates'!$C$5:$C$6,0)),"NOT IN PACKET")</f>
        <v>NOT IN PACKET</v>
      </c>
      <c r="K10" s="19" t="str">
        <f aca="false">IF(COUNTIF('Evidence - Certificates'!$B$5:$B$6,C10)&gt;0,"YES","NO")</f>
        <v>NO</v>
      </c>
      <c r="L10" s="19" t="n">
        <f aca="false">COUNTIFS('Source - Skip Events'!$D$5:$D$416,C10,'Source - Skip Events'!$C$5:$C$416,"&gt;="&amp;B10,'Source - Skip Events'!$C$5:$C$416,"&lt;="&amp;Skip_End)</f>
        <v>0</v>
      </c>
      <c r="M10" s="33" t="n">
        <f aca="false">IFERROR(INDEX('Source - Applicants'!$K$5:$K$2914,MATCH(C10,'Source - Applicants'!$A$5:$A$2914,0)),"NOT FOUND")</f>
        <v>29</v>
      </c>
      <c r="N10" s="19" t="str">
        <f aca="false">IF(H10="No qualifying reference","BOARD REVIEW - NO SOURCE",IF(AND(I10="YES",J10&lt;&gt;"Y"),"BOARD REVIEW - UNSIGNED",IF(I10="YES","VERIFIED","REFERENCE ONLY - VERIFY FILE")))</f>
        <v>REFERENCE ONLY - VERIFY FILE</v>
      </c>
      <c r="O10" s="19" t="str">
        <f aca="false">IF(LEFT(N10,12)="BOARD REVIEW","Do not use amended LOA until compliant support is filed",IF(N10="REFERENCE ONLY - VERIFY FILE","Retrieve and inspect underlying signed certificate or yard sheet","No action"))</f>
        <v>Retrieve and inspect underlying signed certificate or yard sheet</v>
      </c>
    </row>
    <row r="11" customFormat="false" ht="40.5" hidden="false" customHeight="true" outlineLevel="0" collapsed="false">
      <c r="A11" s="19" t="str">
        <f aca="false">'Source - Amendments'!A326</f>
        <v>AMD-000322</v>
      </c>
      <c r="B11" s="24" t="n">
        <f aca="false">'Source - Amendments'!B326</f>
        <v>44811</v>
      </c>
      <c r="C11" s="19" t="str">
        <f aca="false">'Source - Amendments'!C326</f>
        <v>WL-01962</v>
      </c>
      <c r="D11" s="19" t="str">
        <f aca="false">IFERROR(INDEX('Source - Applicants'!$D$5:$D$2914,MATCH(C11,'Source - Applicants'!$A$5:$A$2914,0))&amp;" "&amp;INDEX('Source - Applicants'!$C$5:$C$2914,MATCH(C11,'Source - Applicants'!$A$5:$A$2914,0)),"NOT FOUND")</f>
        <v>Natalie Tyler</v>
      </c>
      <c r="E11" s="33" t="str">
        <f aca="false">'Source - Amendments'!F326</f>
        <v>30.4</v>
      </c>
      <c r="F11" s="33" t="str">
        <f aca="false">'Source - Amendments'!G326</f>
        <v>31.5</v>
      </c>
      <c r="G11" s="19" t="str">
        <f aca="false">'Source - Amendments'!I326</f>
        <v>Foldview Marine Services haul-out sheet 2022-09-01</v>
      </c>
      <c r="H11" s="19" t="str">
        <f aca="false">IF(G11="","No qualifying reference",IF(LEFT(G11,3)="MC-","Measurement certificate reference",IF(ISNUMBER(SEARCH("haul-out",G11)),"Yard haul-out reference","No qualifying reference")))</f>
        <v>Yard haul-out reference</v>
      </c>
      <c r="I11" s="19" t="str">
        <f aca="false">IF(COUNTIFS('Evidence - Certificates'!$B$5:$B$6,C11,'Evidence - Certificates'!$C$5:$C$6,G11)=1,"YES","NO")</f>
        <v>NO</v>
      </c>
      <c r="J11" s="19" t="str">
        <f aca="false">IF(I11="YES",INDEX('Evidence - Certificates'!$J$5:$J$6,MATCH(G11,'Evidence - Certificates'!$C$5:$C$6,0)),"NOT IN PACKET")</f>
        <v>NOT IN PACKET</v>
      </c>
      <c r="K11" s="19" t="str">
        <f aca="false">IF(COUNTIF('Evidence - Certificates'!$B$5:$B$6,C11)&gt;0,"YES","NO")</f>
        <v>NO</v>
      </c>
      <c r="L11" s="19" t="n">
        <f aca="false">COUNTIFS('Source - Skip Events'!$D$5:$D$416,C11,'Source - Skip Events'!$C$5:$C$416,"&gt;="&amp;B11,'Source - Skip Events'!$C$5:$C$416,"&lt;="&amp;Skip_End)</f>
        <v>0</v>
      </c>
      <c r="M11" s="33" t="n">
        <f aca="false">IFERROR(INDEX('Source - Applicants'!$K$5:$K$2914,MATCH(C11,'Source - Applicants'!$A$5:$A$2914,0)),"NOT FOUND")</f>
        <v>30.1</v>
      </c>
      <c r="N11" s="19" t="str">
        <f aca="false">IF(H11="No qualifying reference","BOARD REVIEW - NO SOURCE",IF(AND(I11="YES",J11&lt;&gt;"Y"),"BOARD REVIEW - UNSIGNED",IF(I11="YES","VERIFIED","REFERENCE ONLY - VERIFY FILE")))</f>
        <v>REFERENCE ONLY - VERIFY FILE</v>
      </c>
      <c r="O11" s="19" t="str">
        <f aca="false">IF(LEFT(N11,12)="BOARD REVIEW","Do not use amended LOA until compliant support is filed",IF(N11="REFERENCE ONLY - VERIFY FILE","Retrieve and inspect underlying signed certificate or yard sheet","No action"))</f>
        <v>Retrieve and inspect underlying signed certificate or yard sheet</v>
      </c>
    </row>
    <row r="12" customFormat="false" ht="40.5" hidden="false" customHeight="true" outlineLevel="0" collapsed="false">
      <c r="A12" s="19" t="str">
        <f aca="false">'Source - Amendments'!A342</f>
        <v>AMD-000338</v>
      </c>
      <c r="B12" s="24" t="n">
        <f aca="false">'Source - Amendments'!B342</f>
        <v>44824</v>
      </c>
      <c r="C12" s="19" t="str">
        <f aca="false">'Source - Amendments'!C342</f>
        <v>WL-03600</v>
      </c>
      <c r="D12" s="19" t="str">
        <f aca="false">IFERROR(INDEX('Source - Applicants'!$D$5:$D$2914,MATCH(C12,'Source - Applicants'!$A$5:$A$2914,0))&amp;" "&amp;INDEX('Source - Applicants'!$C$5:$C$2914,MATCH(C12,'Source - Applicants'!$A$5:$A$2914,0)),"NOT FOUND")</f>
        <v>Bruce Miller</v>
      </c>
      <c r="E12" s="33" t="str">
        <f aca="false">'Source - Amendments'!F342</f>
        <v>51.4</v>
      </c>
      <c r="F12" s="33" t="str">
        <f aca="false">'Source - Amendments'!G342</f>
        <v>49.0</v>
      </c>
      <c r="G12" s="19" t="n">
        <f aca="false">'Source - Amendments'!I342</f>
        <v>0</v>
      </c>
      <c r="H12" s="19" t="str">
        <f aca="false">IF(G12="","No qualifying reference",IF(LEFT(G12,3)="MC-","Measurement certificate reference",IF(ISNUMBER(SEARCH("haul-out",G12)),"Yard haul-out reference","No qualifying reference")))</f>
        <v>No qualifying reference</v>
      </c>
      <c r="I12" s="19" t="str">
        <f aca="false">IF(COUNTIFS('Evidence - Certificates'!$B$5:$B$6,C12,'Evidence - Certificates'!$C$5:$C$6,G12)=1,"YES","NO")</f>
        <v>NO</v>
      </c>
      <c r="J12" s="19" t="str">
        <f aca="false">IF(I12="YES",INDEX('Evidence - Certificates'!$J$5:$J$6,MATCH(G12,'Evidence - Certificates'!$C$5:$C$6,0)),"NOT IN PACKET")</f>
        <v>NOT IN PACKET</v>
      </c>
      <c r="K12" s="19" t="str">
        <f aca="false">IF(COUNTIF('Evidence - Certificates'!$B$5:$B$6,C12)&gt;0,"YES","NO")</f>
        <v>NO</v>
      </c>
      <c r="L12" s="19" t="n">
        <f aca="false">COUNTIFS('Source - Skip Events'!$D$5:$D$416,C12,'Source - Skip Events'!$C$5:$C$416,"&gt;="&amp;B12,'Source - Skip Events'!$C$5:$C$416,"&lt;="&amp;Skip_End)</f>
        <v>0</v>
      </c>
      <c r="M12" s="33" t="n">
        <f aca="false">IFERROR(INDEX('Source - Applicants'!$K$5:$K$2914,MATCH(C12,'Source - Applicants'!$A$5:$A$2914,0)),"NOT FOUND")</f>
        <v>49.8</v>
      </c>
      <c r="N12" s="19" t="str">
        <f aca="false">IF(H12="No qualifying reference","BOARD REVIEW - NO SOURCE",IF(AND(I12="YES",J12&lt;&gt;"Y"),"BOARD REVIEW - UNSIGNED",IF(I12="YES","VERIFIED","REFERENCE ONLY - VERIFY FILE")))</f>
        <v>BOARD REVIEW - NO SOURCE</v>
      </c>
      <c r="O12" s="19" t="str">
        <f aca="false">IF(LEFT(N12,12)="BOARD REVIEW","Do not use amended LOA until compliant support is filed",IF(N12="REFERENCE ONLY - VERIFY FILE","Retrieve and inspect underlying signed certificate or yard sheet","No action"))</f>
        <v>Do not use amended LOA until compliant support is filed</v>
      </c>
    </row>
    <row r="13" customFormat="false" ht="40.5" hidden="false" customHeight="true" outlineLevel="0" collapsed="false">
      <c r="A13" s="19" t="str">
        <f aca="false">'Source - Amendments'!A343</f>
        <v>AMD-000339</v>
      </c>
      <c r="B13" s="24" t="n">
        <f aca="false">'Source - Amendments'!B343</f>
        <v>44826</v>
      </c>
      <c r="C13" s="19" t="str">
        <f aca="false">'Source - Amendments'!C343</f>
        <v>WL-02493</v>
      </c>
      <c r="D13" s="19" t="str">
        <f aca="false">IFERROR(INDEX('Source - Applicants'!$D$5:$D$2914,MATCH(C13,'Source - Applicants'!$A$5:$A$2914,0))&amp;" "&amp;INDEX('Source - Applicants'!$C$5:$C$2914,MATCH(C13,'Source - Applicants'!$A$5:$A$2914,0)),"NOT FOUND")</f>
        <v>Rebecca Vaughn</v>
      </c>
      <c r="E13" s="33" t="str">
        <f aca="false">'Source - Amendments'!F343</f>
        <v>42.8</v>
      </c>
      <c r="F13" s="33" t="str">
        <f aca="false">'Source - Amendments'!G343</f>
        <v>42.9</v>
      </c>
      <c r="G13" s="19" t="str">
        <f aca="false">'Source - Amendments'!I343</f>
        <v>Foldview Marine Services haul-out sheet 2022-08-21</v>
      </c>
      <c r="H13" s="19" t="str">
        <f aca="false">IF(G13="","No qualifying reference",IF(LEFT(G13,3)="MC-","Measurement certificate reference",IF(ISNUMBER(SEARCH("haul-out",G13)),"Yard haul-out reference","No qualifying reference")))</f>
        <v>Yard haul-out reference</v>
      </c>
      <c r="I13" s="19" t="str">
        <f aca="false">IF(COUNTIFS('Evidence - Certificates'!$B$5:$B$6,C13,'Evidence - Certificates'!$C$5:$C$6,G13)=1,"YES","NO")</f>
        <v>NO</v>
      </c>
      <c r="J13" s="19" t="str">
        <f aca="false">IF(I13="YES",INDEX('Evidence - Certificates'!$J$5:$J$6,MATCH(G13,'Evidence - Certificates'!$C$5:$C$6,0)),"NOT IN PACKET")</f>
        <v>NOT IN PACKET</v>
      </c>
      <c r="K13" s="19" t="str">
        <f aca="false">IF(COUNTIF('Evidence - Certificates'!$B$5:$B$6,C13)&gt;0,"YES","NO")</f>
        <v>NO</v>
      </c>
      <c r="L13" s="19" t="n">
        <f aca="false">COUNTIFS('Source - Skip Events'!$D$5:$D$416,C13,'Source - Skip Events'!$C$5:$C$416,"&gt;="&amp;B13,'Source - Skip Events'!$C$5:$C$416,"&lt;="&amp;Skip_End)</f>
        <v>0</v>
      </c>
      <c r="M13" s="33" t="n">
        <f aca="false">IFERROR(INDEX('Source - Applicants'!$K$5:$K$2914,MATCH(C13,'Source - Applicants'!$A$5:$A$2914,0)),"NOT FOUND")</f>
        <v>36.3</v>
      </c>
      <c r="N13" s="19" t="str">
        <f aca="false">IF(H13="No qualifying reference","BOARD REVIEW - NO SOURCE",IF(AND(I13="YES",J13&lt;&gt;"Y"),"BOARD REVIEW - UNSIGNED",IF(I13="YES","VERIFIED","REFERENCE ONLY - VERIFY FILE")))</f>
        <v>REFERENCE ONLY - VERIFY FILE</v>
      </c>
      <c r="O13" s="19" t="str">
        <f aca="false">IF(LEFT(N13,12)="BOARD REVIEW","Do not use amended LOA until compliant support is filed",IF(N13="REFERENCE ONLY - VERIFY FILE","Retrieve and inspect underlying signed certificate or yard sheet","No action"))</f>
        <v>Retrieve and inspect underlying signed certificate or yard sheet</v>
      </c>
    </row>
    <row r="14" customFormat="false" ht="40.5" hidden="false" customHeight="true" outlineLevel="0" collapsed="false">
      <c r="A14" s="19" t="str">
        <f aca="false">'Source - Amendments'!A347</f>
        <v>AMD-000343</v>
      </c>
      <c r="B14" s="24" t="n">
        <f aca="false">'Source - Amendments'!B347</f>
        <v>44827</v>
      </c>
      <c r="C14" s="19" t="str">
        <f aca="false">'Source - Amendments'!C347</f>
        <v>WL-03241</v>
      </c>
      <c r="D14" s="19" t="str">
        <f aca="false">IFERROR(INDEX('Source - Applicants'!$D$5:$D$2914,MATCH(C14,'Source - Applicants'!$A$5:$A$2914,0))&amp;" "&amp;INDEX('Source - Applicants'!$C$5:$C$2914,MATCH(C14,'Source - Applicants'!$A$5:$A$2914,0)),"NOT FOUND")</f>
        <v>Michael Ford</v>
      </c>
      <c r="E14" s="33" t="str">
        <f aca="false">'Source - Amendments'!F347</f>
        <v>37.1</v>
      </c>
      <c r="F14" s="33" t="str">
        <f aca="false">'Source - Amendments'!G347</f>
        <v>38.3</v>
      </c>
      <c r="G14" s="19" t="str">
        <f aca="false">'Source - Amendments'!I347</f>
        <v>MC-2022-0705</v>
      </c>
      <c r="H14" s="19" t="str">
        <f aca="false">IF(G14="","No qualifying reference",IF(LEFT(G14,3)="MC-","Measurement certificate reference",IF(ISNUMBER(SEARCH("haul-out",G14)),"Yard haul-out reference","No qualifying reference")))</f>
        <v>Measurement certificate reference</v>
      </c>
      <c r="I14" s="19" t="str">
        <f aca="false">IF(COUNTIFS('Evidence - Certificates'!$B$5:$B$6,C14,'Evidence - Certificates'!$C$5:$C$6,G14)=1,"YES","NO")</f>
        <v>NO</v>
      </c>
      <c r="J14" s="19" t="str">
        <f aca="false">IF(I14="YES",INDEX('Evidence - Certificates'!$J$5:$J$6,MATCH(G14,'Evidence - Certificates'!$C$5:$C$6,0)),"NOT IN PACKET")</f>
        <v>NOT IN PACKET</v>
      </c>
      <c r="K14" s="19" t="str">
        <f aca="false">IF(COUNTIF('Evidence - Certificates'!$B$5:$B$6,C14)&gt;0,"YES","NO")</f>
        <v>NO</v>
      </c>
      <c r="L14" s="19" t="n">
        <f aca="false">COUNTIFS('Source - Skip Events'!$D$5:$D$416,C14,'Source - Skip Events'!$C$5:$C$416,"&gt;="&amp;B14,'Source - Skip Events'!$C$5:$C$416,"&lt;="&amp;Skip_End)</f>
        <v>0</v>
      </c>
      <c r="M14" s="33" t="n">
        <f aca="false">IFERROR(INDEX('Source - Applicants'!$K$5:$K$2914,MATCH(C14,'Source - Applicants'!$A$5:$A$2914,0)),"NOT FOUND")</f>
        <v>39.8</v>
      </c>
      <c r="N14" s="19" t="str">
        <f aca="false">IF(H14="No qualifying reference","BOARD REVIEW - NO SOURCE",IF(AND(I14="YES",J14&lt;&gt;"Y"),"BOARD REVIEW - UNSIGNED",IF(I14="YES","VERIFIED","REFERENCE ONLY - VERIFY FILE")))</f>
        <v>REFERENCE ONLY - VERIFY FILE</v>
      </c>
      <c r="O14" s="19" t="str">
        <f aca="false">IF(LEFT(N14,12)="BOARD REVIEW","Do not use amended LOA until compliant support is filed",IF(N14="REFERENCE ONLY - VERIFY FILE","Retrieve and inspect underlying signed certificate or yard sheet","No action"))</f>
        <v>Retrieve and inspect underlying signed certificate or yard sheet</v>
      </c>
    </row>
    <row r="15" customFormat="false" ht="40.5" hidden="false" customHeight="true" outlineLevel="0" collapsed="false">
      <c r="A15" s="19" t="str">
        <f aca="false">'Source - Amendments'!A360</f>
        <v>AMD-000356</v>
      </c>
      <c r="B15" s="24" t="n">
        <f aca="false">'Source - Amendments'!B360</f>
        <v>44839</v>
      </c>
      <c r="C15" s="19" t="str">
        <f aca="false">'Source - Amendments'!C360</f>
        <v>WL-01333</v>
      </c>
      <c r="D15" s="19" t="str">
        <f aca="false">IFERROR(INDEX('Source - Applicants'!$D$5:$D$2914,MATCH(C15,'Source - Applicants'!$A$5:$A$2914,0))&amp;" "&amp;INDEX('Source - Applicants'!$C$5:$C$2914,MATCH(C15,'Source - Applicants'!$A$5:$A$2914,0)),"NOT FOUND")</f>
        <v>Andrew Hayden</v>
      </c>
      <c r="E15" s="33" t="str">
        <f aca="false">'Source - Amendments'!F360</f>
        <v>22.6</v>
      </c>
      <c r="F15" s="33" t="str">
        <f aca="false">'Source - Amendments'!G360</f>
        <v>20.2</v>
      </c>
      <c r="G15" s="19" t="str">
        <f aca="false">'Source - Amendments'!I360</f>
        <v>MC-2022-0134</v>
      </c>
      <c r="H15" s="19" t="str">
        <f aca="false">IF(G15="","No qualifying reference",IF(LEFT(G15,3)="MC-","Measurement certificate reference",IF(ISNUMBER(SEARCH("haul-out",G15)),"Yard haul-out reference","No qualifying reference")))</f>
        <v>Measurement certificate reference</v>
      </c>
      <c r="I15" s="19" t="str">
        <f aca="false">IF(COUNTIFS('Evidence - Certificates'!$B$5:$B$6,C15,'Evidence - Certificates'!$C$5:$C$6,G15)=1,"YES","NO")</f>
        <v>NO</v>
      </c>
      <c r="J15" s="19" t="str">
        <f aca="false">IF(I15="YES",INDEX('Evidence - Certificates'!$J$5:$J$6,MATCH(G15,'Evidence - Certificates'!$C$5:$C$6,0)),"NOT IN PACKET")</f>
        <v>NOT IN PACKET</v>
      </c>
      <c r="K15" s="19" t="str">
        <f aca="false">IF(COUNTIF('Evidence - Certificates'!$B$5:$B$6,C15)&gt;0,"YES","NO")</f>
        <v>NO</v>
      </c>
      <c r="L15" s="19" t="n">
        <f aca="false">COUNTIFS('Source - Skip Events'!$D$5:$D$416,C15,'Source - Skip Events'!$C$5:$C$416,"&gt;="&amp;B15,'Source - Skip Events'!$C$5:$C$416,"&lt;="&amp;Skip_End)</f>
        <v>1</v>
      </c>
      <c r="M15" s="33" t="n">
        <f aca="false">IFERROR(INDEX('Source - Applicants'!$K$5:$K$2914,MATCH(C15,'Source - Applicants'!$A$5:$A$2914,0)),"NOT FOUND")</f>
        <v>30.6</v>
      </c>
      <c r="N15" s="19" t="str">
        <f aca="false">IF(H15="No qualifying reference","BOARD REVIEW - NO SOURCE",IF(AND(I15="YES",J15&lt;&gt;"Y"),"BOARD REVIEW - UNSIGNED",IF(I15="YES","VERIFIED","REFERENCE ONLY - VERIFY FILE")))</f>
        <v>REFERENCE ONLY - VERIFY FILE</v>
      </c>
      <c r="O15" s="19" t="str">
        <f aca="false">IF(LEFT(N15,12)="BOARD REVIEW","Do not use amended LOA until compliant support is filed",IF(N15="REFERENCE ONLY - VERIFY FILE","Retrieve and inspect underlying signed certificate or yard sheet","No action"))</f>
        <v>Retrieve and inspect underlying signed certificate or yard sheet</v>
      </c>
    </row>
    <row r="16" customFormat="false" ht="40.5" hidden="false" customHeight="true" outlineLevel="0" collapsed="false">
      <c r="A16" s="19" t="str">
        <f aca="false">'Source - Amendments'!A372</f>
        <v>AMD-000368</v>
      </c>
      <c r="B16" s="24" t="n">
        <f aca="false">'Source - Amendments'!B372</f>
        <v>44846</v>
      </c>
      <c r="C16" s="19" t="str">
        <f aca="false">'Source - Amendments'!C372</f>
        <v>WL-01115</v>
      </c>
      <c r="D16" s="19" t="str">
        <f aca="false">IFERROR(INDEX('Source - Applicants'!$D$5:$D$2914,MATCH(C16,'Source - Applicants'!$A$5:$A$2914,0))&amp;" "&amp;INDEX('Source - Applicants'!$C$5:$C$2914,MATCH(C16,'Source - Applicants'!$A$5:$A$2914,0)),"NOT FOUND")</f>
        <v>Nathan Hunt</v>
      </c>
      <c r="E16" s="33" t="str">
        <f aca="false">'Source - Amendments'!F372</f>
        <v>42.1</v>
      </c>
      <c r="F16" s="33" t="str">
        <f aca="false">'Source - Amendments'!G372</f>
        <v>43.7</v>
      </c>
      <c r="G16" s="19" t="str">
        <f aca="false">'Source - Amendments'!I372</f>
        <v>MC-2022-0882</v>
      </c>
      <c r="H16" s="19" t="str">
        <f aca="false">IF(G16="","No qualifying reference",IF(LEFT(G16,3)="MC-","Measurement certificate reference",IF(ISNUMBER(SEARCH("haul-out",G16)),"Yard haul-out reference","No qualifying reference")))</f>
        <v>Measurement certificate reference</v>
      </c>
      <c r="I16" s="19" t="str">
        <f aca="false">IF(COUNTIFS('Evidence - Certificates'!$B$5:$B$6,C16,'Evidence - Certificates'!$C$5:$C$6,G16)=1,"YES","NO")</f>
        <v>NO</v>
      </c>
      <c r="J16" s="19" t="str">
        <f aca="false">IF(I16="YES",INDEX('Evidence - Certificates'!$J$5:$J$6,MATCH(G16,'Evidence - Certificates'!$C$5:$C$6,0)),"NOT IN PACKET")</f>
        <v>NOT IN PACKET</v>
      </c>
      <c r="K16" s="19" t="str">
        <f aca="false">IF(COUNTIF('Evidence - Certificates'!$B$5:$B$6,C16)&gt;0,"YES","NO")</f>
        <v>NO</v>
      </c>
      <c r="L16" s="19" t="n">
        <f aca="false">COUNTIFS('Source - Skip Events'!$D$5:$D$416,C16,'Source - Skip Events'!$C$5:$C$416,"&gt;="&amp;B16,'Source - Skip Events'!$C$5:$C$416,"&lt;="&amp;Skip_End)</f>
        <v>0</v>
      </c>
      <c r="M16" s="33" t="n">
        <f aca="false">IFERROR(INDEX('Source - Applicants'!$K$5:$K$2914,MATCH(C16,'Source - Applicants'!$A$5:$A$2914,0)),"NOT FOUND")</f>
        <v>21.7</v>
      </c>
      <c r="N16" s="19" t="str">
        <f aca="false">IF(H16="No qualifying reference","BOARD REVIEW - NO SOURCE",IF(AND(I16="YES",J16&lt;&gt;"Y"),"BOARD REVIEW - UNSIGNED",IF(I16="YES","VERIFIED","REFERENCE ONLY - VERIFY FILE")))</f>
        <v>REFERENCE ONLY - VERIFY FILE</v>
      </c>
      <c r="O16" s="19" t="str">
        <f aca="false">IF(LEFT(N16,12)="BOARD REVIEW","Do not use amended LOA until compliant support is filed",IF(N16="REFERENCE ONLY - VERIFY FILE","Retrieve and inspect underlying signed certificate or yard sheet","No action"))</f>
        <v>Retrieve and inspect underlying signed certificate or yard sheet</v>
      </c>
    </row>
    <row r="17" customFormat="false" ht="40.5" hidden="false" customHeight="true" outlineLevel="0" collapsed="false">
      <c r="A17" s="19" t="str">
        <f aca="false">'Source - Amendments'!A384</f>
        <v>AMD-000380</v>
      </c>
      <c r="B17" s="24" t="n">
        <f aca="false">'Source - Amendments'!B384</f>
        <v>44851</v>
      </c>
      <c r="C17" s="19" t="str">
        <f aca="false">'Source - Amendments'!C384</f>
        <v>WL-02120</v>
      </c>
      <c r="D17" s="19" t="str">
        <f aca="false">IFERROR(INDEX('Source - Applicants'!$D$5:$D$2914,MATCH(C17,'Source - Applicants'!$A$5:$A$2914,0))&amp;" "&amp;INDEX('Source - Applicants'!$C$5:$C$2914,MATCH(C17,'Source - Applicants'!$A$5:$A$2914,0)),"NOT FOUND")</f>
        <v>Jerry Reyes</v>
      </c>
      <c r="E17" s="33" t="str">
        <f aca="false">'Source - Amendments'!F384</f>
        <v>43.5</v>
      </c>
      <c r="F17" s="33" t="str">
        <f aca="false">'Source - Amendments'!G384</f>
        <v>42.6</v>
      </c>
      <c r="G17" s="19" t="str">
        <f aca="false">'Source - Amendments'!I384</f>
        <v>MC-2022-0916</v>
      </c>
      <c r="H17" s="19" t="str">
        <f aca="false">IF(G17="","No qualifying reference",IF(LEFT(G17,3)="MC-","Measurement certificate reference",IF(ISNUMBER(SEARCH("haul-out",G17)),"Yard haul-out reference","No qualifying reference")))</f>
        <v>Measurement certificate reference</v>
      </c>
      <c r="I17" s="19" t="str">
        <f aca="false">IF(COUNTIFS('Evidence - Certificates'!$B$5:$B$6,C17,'Evidence - Certificates'!$C$5:$C$6,G17)=1,"YES","NO")</f>
        <v>NO</v>
      </c>
      <c r="J17" s="19" t="str">
        <f aca="false">IF(I17="YES",INDEX('Evidence - Certificates'!$J$5:$J$6,MATCH(G17,'Evidence - Certificates'!$C$5:$C$6,0)),"NOT IN PACKET")</f>
        <v>NOT IN PACKET</v>
      </c>
      <c r="K17" s="19" t="str">
        <f aca="false">IF(COUNTIF('Evidence - Certificates'!$B$5:$B$6,C17)&gt;0,"YES","NO")</f>
        <v>NO</v>
      </c>
      <c r="L17" s="19" t="n">
        <f aca="false">COUNTIFS('Source - Skip Events'!$D$5:$D$416,C17,'Source - Skip Events'!$C$5:$C$416,"&gt;="&amp;B17,'Source - Skip Events'!$C$5:$C$416,"&lt;="&amp;Skip_End)</f>
        <v>1</v>
      </c>
      <c r="M17" s="33" t="n">
        <f aca="false">IFERROR(INDEX('Source - Applicants'!$K$5:$K$2914,MATCH(C17,'Source - Applicants'!$A$5:$A$2914,0)),"NOT FOUND")</f>
        <v>26.7</v>
      </c>
      <c r="N17" s="19" t="str">
        <f aca="false">IF(H17="No qualifying reference","BOARD REVIEW - NO SOURCE",IF(AND(I17="YES",J17&lt;&gt;"Y"),"BOARD REVIEW - UNSIGNED",IF(I17="YES","VERIFIED","REFERENCE ONLY - VERIFY FILE")))</f>
        <v>REFERENCE ONLY - VERIFY FILE</v>
      </c>
      <c r="O17" s="19" t="str">
        <f aca="false">IF(LEFT(N17,12)="BOARD REVIEW","Do not use amended LOA until compliant support is filed",IF(N17="REFERENCE ONLY - VERIFY FILE","Retrieve and inspect underlying signed certificate or yard sheet","No action"))</f>
        <v>Retrieve and inspect underlying signed certificate or yard sheet</v>
      </c>
    </row>
    <row r="18" customFormat="false" ht="40.5" hidden="false" customHeight="true" outlineLevel="0" collapsed="false">
      <c r="A18" s="19" t="str">
        <f aca="false">'Source - Amendments'!A407</f>
        <v>AMD-000403</v>
      </c>
      <c r="B18" s="24" t="n">
        <f aca="false">'Source - Amendments'!B407</f>
        <v>44873</v>
      </c>
      <c r="C18" s="19" t="str">
        <f aca="false">'Source - Amendments'!C407</f>
        <v>WL-01088</v>
      </c>
      <c r="D18" s="19" t="str">
        <f aca="false">IFERROR(INDEX('Source - Applicants'!$D$5:$D$2914,MATCH(C18,'Source - Applicants'!$A$5:$A$2914,0))&amp;" "&amp;INDEX('Source - Applicants'!$C$5:$C$2914,MATCH(C18,'Source - Applicants'!$A$5:$A$2914,0)),"NOT FOUND")</f>
        <v>Connie Jacobson</v>
      </c>
      <c r="E18" s="33" t="str">
        <f aca="false">'Source - Amendments'!F407</f>
        <v>28.2</v>
      </c>
      <c r="F18" s="33" t="str">
        <f aca="false">'Source - Amendments'!G407</f>
        <v>28.9</v>
      </c>
      <c r="G18" s="19" t="str">
        <f aca="false">'Source - Amendments'!I407</f>
        <v>Foldview Marine Services haul-out sheet 2022-10-02</v>
      </c>
      <c r="H18" s="19" t="str">
        <f aca="false">IF(G18="","No qualifying reference",IF(LEFT(G18,3)="MC-","Measurement certificate reference",IF(ISNUMBER(SEARCH("haul-out",G18)),"Yard haul-out reference","No qualifying reference")))</f>
        <v>Yard haul-out reference</v>
      </c>
      <c r="I18" s="19" t="str">
        <f aca="false">IF(COUNTIFS('Evidence - Certificates'!$B$5:$B$6,C18,'Evidence - Certificates'!$C$5:$C$6,G18)=1,"YES","NO")</f>
        <v>NO</v>
      </c>
      <c r="J18" s="19" t="str">
        <f aca="false">IF(I18="YES",INDEX('Evidence - Certificates'!$J$5:$J$6,MATCH(G18,'Evidence - Certificates'!$C$5:$C$6,0)),"NOT IN PACKET")</f>
        <v>NOT IN PACKET</v>
      </c>
      <c r="K18" s="19" t="str">
        <f aca="false">IF(COUNTIF('Evidence - Certificates'!$B$5:$B$6,C18)&gt;0,"YES","NO")</f>
        <v>NO</v>
      </c>
      <c r="L18" s="19" t="n">
        <f aca="false">COUNTIFS('Source - Skip Events'!$D$5:$D$416,C18,'Source - Skip Events'!$C$5:$C$416,"&gt;="&amp;B18,'Source - Skip Events'!$C$5:$C$416,"&lt;="&amp;Skip_End)</f>
        <v>0</v>
      </c>
      <c r="M18" s="33" t="n">
        <f aca="false">IFERROR(INDEX('Source - Applicants'!$K$5:$K$2914,MATCH(C18,'Source - Applicants'!$A$5:$A$2914,0)),"NOT FOUND")</f>
        <v>47.7</v>
      </c>
      <c r="N18" s="19" t="str">
        <f aca="false">IF(H18="No qualifying reference","BOARD REVIEW - NO SOURCE",IF(AND(I18="YES",J18&lt;&gt;"Y"),"BOARD REVIEW - UNSIGNED",IF(I18="YES","VERIFIED","REFERENCE ONLY - VERIFY FILE")))</f>
        <v>REFERENCE ONLY - VERIFY FILE</v>
      </c>
      <c r="O18" s="19" t="str">
        <f aca="false">IF(LEFT(N18,12)="BOARD REVIEW","Do not use amended LOA until compliant support is filed",IF(N18="REFERENCE ONLY - VERIFY FILE","Retrieve and inspect underlying signed certificate or yard sheet","No action"))</f>
        <v>Retrieve and inspect underlying signed certificate or yard sheet</v>
      </c>
    </row>
    <row r="19" customFormat="false" ht="40.5" hidden="false" customHeight="true" outlineLevel="0" collapsed="false">
      <c r="A19" s="19" t="str">
        <f aca="false">'Source - Amendments'!A417</f>
        <v>AMD-000413</v>
      </c>
      <c r="B19" s="24" t="n">
        <f aca="false">'Source - Amendments'!B417</f>
        <v>44878</v>
      </c>
      <c r="C19" s="19" t="str">
        <f aca="false">'Source - Amendments'!C417</f>
        <v>WL-02512</v>
      </c>
      <c r="D19" s="19" t="str">
        <f aca="false">IFERROR(INDEX('Source - Applicants'!$D$5:$D$2914,MATCH(C19,'Source - Applicants'!$A$5:$A$2914,0))&amp;" "&amp;INDEX('Source - Applicants'!$C$5:$C$2914,MATCH(C19,'Source - Applicants'!$A$5:$A$2914,0)),"NOT FOUND")</f>
        <v>Natalie Olsen</v>
      </c>
      <c r="E19" s="33" t="str">
        <f aca="false">'Source - Amendments'!F417</f>
        <v>41.9</v>
      </c>
      <c r="F19" s="33" t="str">
        <f aca="false">'Source - Amendments'!G417</f>
        <v>40.7</v>
      </c>
      <c r="G19" s="19" t="str">
        <f aca="false">'Source - Amendments'!I417</f>
        <v>MC-2022-0143</v>
      </c>
      <c r="H19" s="19" t="str">
        <f aca="false">IF(G19="","No qualifying reference",IF(LEFT(G19,3)="MC-","Measurement certificate reference",IF(ISNUMBER(SEARCH("haul-out",G19)),"Yard haul-out reference","No qualifying reference")))</f>
        <v>Measurement certificate reference</v>
      </c>
      <c r="I19" s="19" t="str">
        <f aca="false">IF(COUNTIFS('Evidence - Certificates'!$B$5:$B$6,C19,'Evidence - Certificates'!$C$5:$C$6,G19)=1,"YES","NO")</f>
        <v>NO</v>
      </c>
      <c r="J19" s="19" t="str">
        <f aca="false">IF(I19="YES",INDEX('Evidence - Certificates'!$J$5:$J$6,MATCH(G19,'Evidence - Certificates'!$C$5:$C$6,0)),"NOT IN PACKET")</f>
        <v>NOT IN PACKET</v>
      </c>
      <c r="K19" s="19" t="str">
        <f aca="false">IF(COUNTIF('Evidence - Certificates'!$B$5:$B$6,C19)&gt;0,"YES","NO")</f>
        <v>NO</v>
      </c>
      <c r="L19" s="19" t="n">
        <f aca="false">COUNTIFS('Source - Skip Events'!$D$5:$D$416,C19,'Source - Skip Events'!$C$5:$C$416,"&gt;="&amp;B19,'Source - Skip Events'!$C$5:$C$416,"&lt;="&amp;Skip_End)</f>
        <v>0</v>
      </c>
      <c r="M19" s="33" t="n">
        <f aca="false">IFERROR(INDEX('Source - Applicants'!$K$5:$K$2914,MATCH(C19,'Source - Applicants'!$A$5:$A$2914,0)),"NOT FOUND")</f>
        <v>32.7</v>
      </c>
      <c r="N19" s="19" t="str">
        <f aca="false">IF(H19="No qualifying reference","BOARD REVIEW - NO SOURCE",IF(AND(I19="YES",J19&lt;&gt;"Y"),"BOARD REVIEW - UNSIGNED",IF(I19="YES","VERIFIED","REFERENCE ONLY - VERIFY FILE")))</f>
        <v>REFERENCE ONLY - VERIFY FILE</v>
      </c>
      <c r="O19" s="19" t="str">
        <f aca="false">IF(LEFT(N19,12)="BOARD REVIEW","Do not use amended LOA until compliant support is filed",IF(N19="REFERENCE ONLY - VERIFY FILE","Retrieve and inspect underlying signed certificate or yard sheet","No action"))</f>
        <v>Retrieve and inspect underlying signed certificate or yard sheet</v>
      </c>
    </row>
    <row r="20" customFormat="false" ht="40.5" hidden="false" customHeight="true" outlineLevel="0" collapsed="false">
      <c r="A20" s="19" t="str">
        <f aca="false">'Source - Amendments'!A419</f>
        <v>AMD-000415</v>
      </c>
      <c r="B20" s="24" t="n">
        <f aca="false">'Source - Amendments'!B419</f>
        <v>44881</v>
      </c>
      <c r="C20" s="19" t="str">
        <f aca="false">'Source - Amendments'!C419</f>
        <v>WL-02107</v>
      </c>
      <c r="D20" s="19" t="str">
        <f aca="false">IFERROR(INDEX('Source - Applicants'!$D$5:$D$2914,MATCH(C20,'Source - Applicants'!$A$5:$A$2914,0))&amp;" "&amp;INDEX('Source - Applicants'!$C$5:$C$2914,MATCH(C20,'Source - Applicants'!$A$5:$A$2914,0)),"NOT FOUND")</f>
        <v>Brittany Baldwin</v>
      </c>
      <c r="E20" s="33" t="str">
        <f aca="false">'Source - Amendments'!F419</f>
        <v>48.4</v>
      </c>
      <c r="F20" s="33" t="str">
        <f aca="false">'Source - Amendments'!G419</f>
        <v>47.3</v>
      </c>
      <c r="G20" s="19" t="str">
        <f aca="false">'Source - Amendments'!I419</f>
        <v>Foldview Marine Services haul-out sheet 2022-09-01</v>
      </c>
      <c r="H20" s="19" t="str">
        <f aca="false">IF(G20="","No qualifying reference",IF(LEFT(G20,3)="MC-","Measurement certificate reference",IF(ISNUMBER(SEARCH("haul-out",G20)),"Yard haul-out reference","No qualifying reference")))</f>
        <v>Yard haul-out reference</v>
      </c>
      <c r="I20" s="19" t="str">
        <f aca="false">IF(COUNTIFS('Evidence - Certificates'!$B$5:$B$6,C20,'Evidence - Certificates'!$C$5:$C$6,G20)=1,"YES","NO")</f>
        <v>NO</v>
      </c>
      <c r="J20" s="19" t="str">
        <f aca="false">IF(I20="YES",INDEX('Evidence - Certificates'!$J$5:$J$6,MATCH(G20,'Evidence - Certificates'!$C$5:$C$6,0)),"NOT IN PACKET")</f>
        <v>NOT IN PACKET</v>
      </c>
      <c r="K20" s="19" t="str">
        <f aca="false">IF(COUNTIF('Evidence - Certificates'!$B$5:$B$6,C20)&gt;0,"YES","NO")</f>
        <v>NO</v>
      </c>
      <c r="L20" s="19" t="n">
        <f aca="false">COUNTIFS('Source - Skip Events'!$D$5:$D$416,C20,'Source - Skip Events'!$C$5:$C$416,"&gt;="&amp;B20,'Source - Skip Events'!$C$5:$C$416,"&lt;="&amp;Skip_End)</f>
        <v>0</v>
      </c>
      <c r="M20" s="33" t="n">
        <f aca="false">IFERROR(INDEX('Source - Applicants'!$K$5:$K$2914,MATCH(C20,'Source - Applicants'!$A$5:$A$2914,0)),"NOT FOUND")</f>
        <v>26.7</v>
      </c>
      <c r="N20" s="19" t="str">
        <f aca="false">IF(H20="No qualifying reference","BOARD REVIEW - NO SOURCE",IF(AND(I20="YES",J20&lt;&gt;"Y"),"BOARD REVIEW - UNSIGNED",IF(I20="YES","VERIFIED","REFERENCE ONLY - VERIFY FILE")))</f>
        <v>REFERENCE ONLY - VERIFY FILE</v>
      </c>
      <c r="O20" s="19" t="str">
        <f aca="false">IF(LEFT(N20,12)="BOARD REVIEW","Do not use amended LOA until compliant support is filed",IF(N20="REFERENCE ONLY - VERIFY FILE","Retrieve and inspect underlying signed certificate or yard sheet","No action"))</f>
        <v>Retrieve and inspect underlying signed certificate or yard sheet</v>
      </c>
    </row>
    <row r="21" customFormat="false" ht="40.5" hidden="false" customHeight="true" outlineLevel="0" collapsed="false">
      <c r="A21" s="19" t="str">
        <f aca="false">'Source - Amendments'!A420</f>
        <v>AMD-000416</v>
      </c>
      <c r="B21" s="24" t="n">
        <f aca="false">'Source - Amendments'!B420</f>
        <v>44881</v>
      </c>
      <c r="C21" s="19" t="str">
        <f aca="false">'Source - Amendments'!C420</f>
        <v>WL-03636</v>
      </c>
      <c r="D21" s="19" t="str">
        <f aca="false">IFERROR(INDEX('Source - Applicants'!$D$5:$D$2914,MATCH(C21,'Source - Applicants'!$A$5:$A$2914,0))&amp;" "&amp;INDEX('Source - Applicants'!$C$5:$C$2914,MATCH(C21,'Source - Applicants'!$A$5:$A$2914,0)),"NOT FOUND")</f>
        <v>Amy Flores</v>
      </c>
      <c r="E21" s="33" t="str">
        <f aca="false">'Source - Amendments'!F420</f>
        <v>23.0</v>
      </c>
      <c r="F21" s="33" t="str">
        <f aca="false">'Source - Amendments'!G420</f>
        <v>24.8</v>
      </c>
      <c r="G21" s="19" t="str">
        <f aca="false">'Source - Amendments'!I420</f>
        <v>Foldview Marine Services haul-out sheet 2022-09-21</v>
      </c>
      <c r="H21" s="19" t="str">
        <f aca="false">IF(G21="","No qualifying reference",IF(LEFT(G21,3)="MC-","Measurement certificate reference",IF(ISNUMBER(SEARCH("haul-out",G21)),"Yard haul-out reference","No qualifying reference")))</f>
        <v>Yard haul-out reference</v>
      </c>
      <c r="I21" s="19" t="str">
        <f aca="false">IF(COUNTIFS('Evidence - Certificates'!$B$5:$B$6,C21,'Evidence - Certificates'!$C$5:$C$6,G21)=1,"YES","NO")</f>
        <v>NO</v>
      </c>
      <c r="J21" s="19" t="str">
        <f aca="false">IF(I21="YES",INDEX('Evidence - Certificates'!$J$5:$J$6,MATCH(G21,'Evidence - Certificates'!$C$5:$C$6,0)),"NOT IN PACKET")</f>
        <v>NOT IN PACKET</v>
      </c>
      <c r="K21" s="19" t="str">
        <f aca="false">IF(COUNTIF('Evidence - Certificates'!$B$5:$B$6,C21)&gt;0,"YES","NO")</f>
        <v>NO</v>
      </c>
      <c r="L21" s="19" t="n">
        <f aca="false">COUNTIFS('Source - Skip Events'!$D$5:$D$416,C21,'Source - Skip Events'!$C$5:$C$416,"&gt;="&amp;B21,'Source - Skip Events'!$C$5:$C$416,"&lt;="&amp;Skip_End)</f>
        <v>0</v>
      </c>
      <c r="M21" s="33" t="n">
        <f aca="false">IFERROR(INDEX('Source - Applicants'!$K$5:$K$2914,MATCH(C21,'Source - Applicants'!$A$5:$A$2914,0)),"NOT FOUND")</f>
        <v>29.3</v>
      </c>
      <c r="N21" s="19" t="str">
        <f aca="false">IF(H21="No qualifying reference","BOARD REVIEW - NO SOURCE",IF(AND(I21="YES",J21&lt;&gt;"Y"),"BOARD REVIEW - UNSIGNED",IF(I21="YES","VERIFIED","REFERENCE ONLY - VERIFY FILE")))</f>
        <v>REFERENCE ONLY - VERIFY FILE</v>
      </c>
      <c r="O21" s="19" t="str">
        <f aca="false">IF(LEFT(N21,12)="BOARD REVIEW","Do not use amended LOA until compliant support is filed",IF(N21="REFERENCE ONLY - VERIFY FILE","Retrieve and inspect underlying signed certificate or yard sheet","No action"))</f>
        <v>Retrieve and inspect underlying signed certificate or yard sheet</v>
      </c>
    </row>
    <row r="22" customFormat="false" ht="40.5" hidden="false" customHeight="true" outlineLevel="0" collapsed="false">
      <c r="A22" s="19" t="str">
        <f aca="false">'Source - Amendments'!A429</f>
        <v>AMD-000425</v>
      </c>
      <c r="B22" s="24" t="n">
        <f aca="false">'Source - Amendments'!B429</f>
        <v>44889</v>
      </c>
      <c r="C22" s="19" t="str">
        <f aca="false">'Source - Amendments'!C429</f>
        <v>WL-03350</v>
      </c>
      <c r="D22" s="19" t="str">
        <f aca="false">IFERROR(INDEX('Source - Applicants'!$D$5:$D$2914,MATCH(C22,'Source - Applicants'!$A$5:$A$2914,0))&amp;" "&amp;INDEX('Source - Applicants'!$C$5:$C$2914,MATCH(C22,'Source - Applicants'!$A$5:$A$2914,0)),"NOT FOUND")</f>
        <v>Edwin Jones</v>
      </c>
      <c r="E22" s="33" t="str">
        <f aca="false">'Source - Amendments'!F429</f>
        <v>37.5</v>
      </c>
      <c r="F22" s="33" t="str">
        <f aca="false">'Source - Amendments'!G429</f>
        <v>35.2</v>
      </c>
      <c r="G22" s="19" t="str">
        <f aca="false">'Source - Amendments'!I429</f>
        <v>MC-2022-0209</v>
      </c>
      <c r="H22" s="19" t="str">
        <f aca="false">IF(G22="","No qualifying reference",IF(LEFT(G22,3)="MC-","Measurement certificate reference",IF(ISNUMBER(SEARCH("haul-out",G22)),"Yard haul-out reference","No qualifying reference")))</f>
        <v>Measurement certificate reference</v>
      </c>
      <c r="I22" s="19" t="str">
        <f aca="false">IF(COUNTIFS('Evidence - Certificates'!$B$5:$B$6,C22,'Evidence - Certificates'!$C$5:$C$6,G22)=1,"YES","NO")</f>
        <v>NO</v>
      </c>
      <c r="J22" s="19" t="str">
        <f aca="false">IF(I22="YES",INDEX('Evidence - Certificates'!$J$5:$J$6,MATCH(G22,'Evidence - Certificates'!$C$5:$C$6,0)),"NOT IN PACKET")</f>
        <v>NOT IN PACKET</v>
      </c>
      <c r="K22" s="19" t="str">
        <f aca="false">IF(COUNTIF('Evidence - Certificates'!$B$5:$B$6,C22)&gt;0,"YES","NO")</f>
        <v>NO</v>
      </c>
      <c r="L22" s="19" t="n">
        <f aca="false">COUNTIFS('Source - Skip Events'!$D$5:$D$416,C22,'Source - Skip Events'!$C$5:$C$416,"&gt;="&amp;B22,'Source - Skip Events'!$C$5:$C$416,"&lt;="&amp;Skip_End)</f>
        <v>0</v>
      </c>
      <c r="M22" s="33" t="n">
        <f aca="false">IFERROR(INDEX('Source - Applicants'!$K$5:$K$2914,MATCH(C22,'Source - Applicants'!$A$5:$A$2914,0)),"NOT FOUND")</f>
        <v>49.1</v>
      </c>
      <c r="N22" s="19" t="str">
        <f aca="false">IF(H22="No qualifying reference","BOARD REVIEW - NO SOURCE",IF(AND(I22="YES",J22&lt;&gt;"Y"),"BOARD REVIEW - UNSIGNED",IF(I22="YES","VERIFIED","REFERENCE ONLY - VERIFY FILE")))</f>
        <v>REFERENCE ONLY - VERIFY FILE</v>
      </c>
      <c r="O22" s="19" t="str">
        <f aca="false">IF(LEFT(N22,12)="BOARD REVIEW","Do not use amended LOA until compliant support is filed",IF(N22="REFERENCE ONLY - VERIFY FILE","Retrieve and inspect underlying signed certificate or yard sheet","No action"))</f>
        <v>Retrieve and inspect underlying signed certificate or yard sheet</v>
      </c>
    </row>
    <row r="23" customFormat="false" ht="40.5" hidden="false" customHeight="true" outlineLevel="0" collapsed="false">
      <c r="A23" s="19" t="str">
        <f aca="false">'Source - Amendments'!A435</f>
        <v>AMD-000431</v>
      </c>
      <c r="B23" s="24" t="n">
        <f aca="false">'Source - Amendments'!B435</f>
        <v>44893</v>
      </c>
      <c r="C23" s="19" t="str">
        <f aca="false">'Source - Amendments'!C435</f>
        <v>WL-03727</v>
      </c>
      <c r="D23" s="19" t="str">
        <f aca="false">IFERROR(INDEX('Source - Applicants'!$D$5:$D$2914,MATCH(C23,'Source - Applicants'!$A$5:$A$2914,0))&amp;" "&amp;INDEX('Source - Applicants'!$C$5:$C$2914,MATCH(C23,'Source - Applicants'!$A$5:$A$2914,0)),"NOT FOUND")</f>
        <v>Vanessa Crawford</v>
      </c>
      <c r="E23" s="33" t="str">
        <f aca="false">'Source - Amendments'!F435</f>
        <v>42.3</v>
      </c>
      <c r="F23" s="33" t="str">
        <f aca="false">'Source - Amendments'!G435</f>
        <v>44.0</v>
      </c>
      <c r="G23" s="19" t="str">
        <f aca="false">'Source - Amendments'!I435</f>
        <v>Foldview Marine Services haul-out sheet 2022-08-20</v>
      </c>
      <c r="H23" s="19" t="str">
        <f aca="false">IF(G23="","No qualifying reference",IF(LEFT(G23,3)="MC-","Measurement certificate reference",IF(ISNUMBER(SEARCH("haul-out",G23)),"Yard haul-out reference","No qualifying reference")))</f>
        <v>Yard haul-out reference</v>
      </c>
      <c r="I23" s="19" t="str">
        <f aca="false">IF(COUNTIFS('Evidence - Certificates'!$B$5:$B$6,C23,'Evidence - Certificates'!$C$5:$C$6,G23)=1,"YES","NO")</f>
        <v>NO</v>
      </c>
      <c r="J23" s="19" t="str">
        <f aca="false">IF(I23="YES",INDEX('Evidence - Certificates'!$J$5:$J$6,MATCH(G23,'Evidence - Certificates'!$C$5:$C$6,0)),"NOT IN PACKET")</f>
        <v>NOT IN PACKET</v>
      </c>
      <c r="K23" s="19" t="str">
        <f aca="false">IF(COUNTIF('Evidence - Certificates'!$B$5:$B$6,C23)&gt;0,"YES","NO")</f>
        <v>NO</v>
      </c>
      <c r="L23" s="19" t="n">
        <f aca="false">COUNTIFS('Source - Skip Events'!$D$5:$D$416,C23,'Source - Skip Events'!$C$5:$C$416,"&gt;="&amp;B23,'Source - Skip Events'!$C$5:$C$416,"&lt;="&amp;Skip_End)</f>
        <v>0</v>
      </c>
      <c r="M23" s="33" t="n">
        <f aca="false">IFERROR(INDEX('Source - Applicants'!$K$5:$K$2914,MATCH(C23,'Source - Applicants'!$A$5:$A$2914,0)),"NOT FOUND")</f>
        <v>29.6</v>
      </c>
      <c r="N23" s="19" t="str">
        <f aca="false">IF(H23="No qualifying reference","BOARD REVIEW - NO SOURCE",IF(AND(I23="YES",J23&lt;&gt;"Y"),"BOARD REVIEW - UNSIGNED",IF(I23="YES","VERIFIED","REFERENCE ONLY - VERIFY FILE")))</f>
        <v>REFERENCE ONLY - VERIFY FILE</v>
      </c>
      <c r="O23" s="19" t="str">
        <f aca="false">IF(LEFT(N23,12)="BOARD REVIEW","Do not use amended LOA until compliant support is filed",IF(N23="REFERENCE ONLY - VERIFY FILE","Retrieve and inspect underlying signed certificate or yard sheet","No action"))</f>
        <v>Retrieve and inspect underlying signed certificate or yard sheet</v>
      </c>
    </row>
    <row r="24" customFormat="false" ht="40.5" hidden="false" customHeight="true" outlineLevel="0" collapsed="false">
      <c r="A24" s="19" t="str">
        <f aca="false">'Source - Amendments'!A439</f>
        <v>AMD-000435</v>
      </c>
      <c r="B24" s="24" t="n">
        <f aca="false">'Source - Amendments'!B439</f>
        <v>44895</v>
      </c>
      <c r="C24" s="19" t="str">
        <f aca="false">'Source - Amendments'!C439</f>
        <v>WL-03758</v>
      </c>
      <c r="D24" s="19" t="str">
        <f aca="false">IFERROR(INDEX('Source - Applicants'!$D$5:$D$2914,MATCH(C24,'Source - Applicants'!$A$5:$A$2914,0))&amp;" "&amp;INDEX('Source - Applicants'!$C$5:$C$2914,MATCH(C24,'Source - Applicants'!$A$5:$A$2914,0)),"NOT FOUND")</f>
        <v>Sean Cherry</v>
      </c>
      <c r="E24" s="33" t="str">
        <f aca="false">'Source - Amendments'!F439</f>
        <v>53.2</v>
      </c>
      <c r="F24" s="33" t="str">
        <f aca="false">'Source - Amendments'!G439</f>
        <v>51.4</v>
      </c>
      <c r="G24" s="19" t="str">
        <f aca="false">'Source - Amendments'!I439</f>
        <v>MC-2022-0410</v>
      </c>
      <c r="H24" s="19" t="str">
        <f aca="false">IF(G24="","No qualifying reference",IF(LEFT(G24,3)="MC-","Measurement certificate reference",IF(ISNUMBER(SEARCH("haul-out",G24)),"Yard haul-out reference","No qualifying reference")))</f>
        <v>Measurement certificate reference</v>
      </c>
      <c r="I24" s="19" t="str">
        <f aca="false">IF(COUNTIFS('Evidence - Certificates'!$B$5:$B$6,C24,'Evidence - Certificates'!$C$5:$C$6,G24)=1,"YES","NO")</f>
        <v>NO</v>
      </c>
      <c r="J24" s="19" t="str">
        <f aca="false">IF(I24="YES",INDEX('Evidence - Certificates'!$J$5:$J$6,MATCH(G24,'Evidence - Certificates'!$C$5:$C$6,0)),"NOT IN PACKET")</f>
        <v>NOT IN PACKET</v>
      </c>
      <c r="K24" s="19" t="str">
        <f aca="false">IF(COUNTIF('Evidence - Certificates'!$B$5:$B$6,C24)&gt;0,"YES","NO")</f>
        <v>NO</v>
      </c>
      <c r="L24" s="19" t="n">
        <f aca="false">COUNTIFS('Source - Skip Events'!$D$5:$D$416,C24,'Source - Skip Events'!$C$5:$C$416,"&gt;="&amp;B24,'Source - Skip Events'!$C$5:$C$416,"&lt;="&amp;Skip_End)</f>
        <v>1</v>
      </c>
      <c r="M24" s="33" t="n">
        <f aca="false">IFERROR(INDEX('Source - Applicants'!$K$5:$K$2914,MATCH(C24,'Source - Applicants'!$A$5:$A$2914,0)),"NOT FOUND")</f>
        <v>41.1</v>
      </c>
      <c r="N24" s="19" t="str">
        <f aca="false">IF(H24="No qualifying reference","BOARD REVIEW - NO SOURCE",IF(AND(I24="YES",J24&lt;&gt;"Y"),"BOARD REVIEW - UNSIGNED",IF(I24="YES","VERIFIED","REFERENCE ONLY - VERIFY FILE")))</f>
        <v>REFERENCE ONLY - VERIFY FILE</v>
      </c>
      <c r="O24" s="19" t="str">
        <f aca="false">IF(LEFT(N24,12)="BOARD REVIEW","Do not use amended LOA until compliant support is filed",IF(N24="REFERENCE ONLY - VERIFY FILE","Retrieve and inspect underlying signed certificate or yard sheet","No action"))</f>
        <v>Retrieve and inspect underlying signed certificate or yard sheet</v>
      </c>
    </row>
    <row r="25" customFormat="false" ht="40.5" hidden="false" customHeight="true" outlineLevel="0" collapsed="false">
      <c r="A25" s="19" t="str">
        <f aca="false">'Source - Amendments'!A440</f>
        <v>AMD-000436</v>
      </c>
      <c r="B25" s="24" t="n">
        <f aca="false">'Source - Amendments'!B440</f>
        <v>44897</v>
      </c>
      <c r="C25" s="19" t="str">
        <f aca="false">'Source - Amendments'!C440</f>
        <v>WL-02036</v>
      </c>
      <c r="D25" s="19" t="str">
        <f aca="false">IFERROR(INDEX('Source - Applicants'!$D$5:$D$2914,MATCH(C25,'Source - Applicants'!$A$5:$A$2914,0))&amp;" "&amp;INDEX('Source - Applicants'!$C$5:$C$2914,MATCH(C25,'Source - Applicants'!$A$5:$A$2914,0)),"NOT FOUND")</f>
        <v>Susan Miller</v>
      </c>
      <c r="E25" s="33" t="str">
        <f aca="false">'Source - Amendments'!F440</f>
        <v>23.5</v>
      </c>
      <c r="F25" s="33" t="str">
        <f aca="false">'Source - Amendments'!G440</f>
        <v>23.5</v>
      </c>
      <c r="G25" s="19" t="str">
        <f aca="false">'Source - Amendments'!I440</f>
        <v>MC-2022-0629</v>
      </c>
      <c r="H25" s="19" t="str">
        <f aca="false">IF(G25="","No qualifying reference",IF(LEFT(G25,3)="MC-","Measurement certificate reference",IF(ISNUMBER(SEARCH("haul-out",G25)),"Yard haul-out reference","No qualifying reference")))</f>
        <v>Measurement certificate reference</v>
      </c>
      <c r="I25" s="19" t="str">
        <f aca="false">IF(COUNTIFS('Evidence - Certificates'!$B$5:$B$6,C25,'Evidence - Certificates'!$C$5:$C$6,G25)=1,"YES","NO")</f>
        <v>NO</v>
      </c>
      <c r="J25" s="19" t="str">
        <f aca="false">IF(I25="YES",INDEX('Evidence - Certificates'!$J$5:$J$6,MATCH(G25,'Evidence - Certificates'!$C$5:$C$6,0)),"NOT IN PACKET")</f>
        <v>NOT IN PACKET</v>
      </c>
      <c r="K25" s="19" t="str">
        <f aca="false">IF(COUNTIF('Evidence - Certificates'!$B$5:$B$6,C25)&gt;0,"YES","NO")</f>
        <v>NO</v>
      </c>
      <c r="L25" s="19" t="n">
        <f aca="false">COUNTIFS('Source - Skip Events'!$D$5:$D$416,C25,'Source - Skip Events'!$C$5:$C$416,"&gt;="&amp;B25,'Source - Skip Events'!$C$5:$C$416,"&lt;="&amp;Skip_End)</f>
        <v>0</v>
      </c>
      <c r="M25" s="33" t="n">
        <f aca="false">IFERROR(INDEX('Source - Applicants'!$K$5:$K$2914,MATCH(C25,'Source - Applicants'!$A$5:$A$2914,0)),"NOT FOUND")</f>
        <v>46.2</v>
      </c>
      <c r="N25" s="19" t="str">
        <f aca="false">IF(H25="No qualifying reference","BOARD REVIEW - NO SOURCE",IF(AND(I25="YES",J25&lt;&gt;"Y"),"BOARD REVIEW - UNSIGNED",IF(I25="YES","VERIFIED","REFERENCE ONLY - VERIFY FILE")))</f>
        <v>REFERENCE ONLY - VERIFY FILE</v>
      </c>
      <c r="O25" s="19" t="str">
        <f aca="false">IF(LEFT(N25,12)="BOARD REVIEW","Do not use amended LOA until compliant support is filed",IF(N25="REFERENCE ONLY - VERIFY FILE","Retrieve and inspect underlying signed certificate or yard sheet","No action"))</f>
        <v>Retrieve and inspect underlying signed certificate or yard sheet</v>
      </c>
    </row>
    <row r="26" customFormat="false" ht="40.5" hidden="false" customHeight="true" outlineLevel="0" collapsed="false">
      <c r="A26" s="19" t="str">
        <f aca="false">'Source - Amendments'!A465</f>
        <v>AMD-000461</v>
      </c>
      <c r="B26" s="24" t="n">
        <f aca="false">'Source - Amendments'!B465</f>
        <v>44915</v>
      </c>
      <c r="C26" s="19" t="str">
        <f aca="false">'Source - Amendments'!C465</f>
        <v>WL-03633</v>
      </c>
      <c r="D26" s="19" t="str">
        <f aca="false">IFERROR(INDEX('Source - Applicants'!$D$5:$D$2914,MATCH(C26,'Source - Applicants'!$A$5:$A$2914,0))&amp;" "&amp;INDEX('Source - Applicants'!$C$5:$C$2914,MATCH(C26,'Source - Applicants'!$A$5:$A$2914,0)),"NOT FOUND")</f>
        <v>Keith Powell</v>
      </c>
      <c r="E26" s="33" t="str">
        <f aca="false">'Source - Amendments'!F465</f>
        <v>30.8</v>
      </c>
      <c r="F26" s="33" t="str">
        <f aca="false">'Source - Amendments'!G465</f>
        <v>33.4</v>
      </c>
      <c r="G26" s="19" t="str">
        <f aca="false">'Source - Amendments'!I465</f>
        <v>Foldview Marine Services haul-out sheet 2022-09-09</v>
      </c>
      <c r="H26" s="19" t="str">
        <f aca="false">IF(G26="","No qualifying reference",IF(LEFT(G26,3)="MC-","Measurement certificate reference",IF(ISNUMBER(SEARCH("haul-out",G26)),"Yard haul-out reference","No qualifying reference")))</f>
        <v>Yard haul-out reference</v>
      </c>
      <c r="I26" s="19" t="str">
        <f aca="false">IF(COUNTIFS('Evidence - Certificates'!$B$5:$B$6,C26,'Evidence - Certificates'!$C$5:$C$6,G26)=1,"YES","NO")</f>
        <v>NO</v>
      </c>
      <c r="J26" s="19" t="str">
        <f aca="false">IF(I26="YES",INDEX('Evidence - Certificates'!$J$5:$J$6,MATCH(G26,'Evidence - Certificates'!$C$5:$C$6,0)),"NOT IN PACKET")</f>
        <v>NOT IN PACKET</v>
      </c>
      <c r="K26" s="19" t="str">
        <f aca="false">IF(COUNTIF('Evidence - Certificates'!$B$5:$B$6,C26)&gt;0,"YES","NO")</f>
        <v>NO</v>
      </c>
      <c r="L26" s="19" t="n">
        <f aca="false">COUNTIFS('Source - Skip Events'!$D$5:$D$416,C26,'Source - Skip Events'!$C$5:$C$416,"&gt;="&amp;B26,'Source - Skip Events'!$C$5:$C$416,"&lt;="&amp;Skip_End)</f>
        <v>0</v>
      </c>
      <c r="M26" s="33" t="n">
        <f aca="false">IFERROR(INDEX('Source - Applicants'!$K$5:$K$2914,MATCH(C26,'Source - Applicants'!$A$5:$A$2914,0)),"NOT FOUND")</f>
        <v>22.1</v>
      </c>
      <c r="N26" s="19" t="str">
        <f aca="false">IF(H26="No qualifying reference","BOARD REVIEW - NO SOURCE",IF(AND(I26="YES",J26&lt;&gt;"Y"),"BOARD REVIEW - UNSIGNED",IF(I26="YES","VERIFIED","REFERENCE ONLY - VERIFY FILE")))</f>
        <v>REFERENCE ONLY - VERIFY FILE</v>
      </c>
      <c r="O26" s="19" t="str">
        <f aca="false">IF(LEFT(N26,12)="BOARD REVIEW","Do not use amended LOA until compliant support is filed",IF(N26="REFERENCE ONLY - VERIFY FILE","Retrieve and inspect underlying signed certificate or yard sheet","No action"))</f>
        <v>Retrieve and inspect underlying signed certificate or yard sheet</v>
      </c>
    </row>
    <row r="27" customFormat="false" ht="40.5" hidden="false" customHeight="true" outlineLevel="0" collapsed="false">
      <c r="A27" s="19" t="str">
        <f aca="false">'Source - Amendments'!A466</f>
        <v>AMD-000462</v>
      </c>
      <c r="B27" s="24" t="n">
        <f aca="false">'Source - Amendments'!B466</f>
        <v>44916</v>
      </c>
      <c r="C27" s="19" t="str">
        <f aca="false">'Source - Amendments'!C466</f>
        <v>WL-02309</v>
      </c>
      <c r="D27" s="19" t="str">
        <f aca="false">IFERROR(INDEX('Source - Applicants'!$D$5:$D$2914,MATCH(C27,'Source - Applicants'!$A$5:$A$2914,0))&amp;" "&amp;INDEX('Source - Applicants'!$C$5:$C$2914,MATCH(C27,'Source - Applicants'!$A$5:$A$2914,0)),"NOT FOUND")</f>
        <v>Timothy Brown</v>
      </c>
      <c r="E27" s="33" t="str">
        <f aca="false">'Source - Amendments'!F466</f>
        <v>32.1</v>
      </c>
      <c r="F27" s="33" t="str">
        <f aca="false">'Source - Amendments'!G466</f>
        <v>29.7</v>
      </c>
      <c r="G27" s="19" t="str">
        <f aca="false">'Source - Amendments'!I466</f>
        <v>MC-2022-0151</v>
      </c>
      <c r="H27" s="19" t="str">
        <f aca="false">IF(G27="","No qualifying reference",IF(LEFT(G27,3)="MC-","Measurement certificate reference",IF(ISNUMBER(SEARCH("haul-out",G27)),"Yard haul-out reference","No qualifying reference")))</f>
        <v>Measurement certificate reference</v>
      </c>
      <c r="I27" s="19" t="str">
        <f aca="false">IF(COUNTIFS('Evidence - Certificates'!$B$5:$B$6,C27,'Evidence - Certificates'!$C$5:$C$6,G27)=1,"YES","NO")</f>
        <v>NO</v>
      </c>
      <c r="J27" s="19" t="str">
        <f aca="false">IF(I27="YES",INDEX('Evidence - Certificates'!$J$5:$J$6,MATCH(G27,'Evidence - Certificates'!$C$5:$C$6,0)),"NOT IN PACKET")</f>
        <v>NOT IN PACKET</v>
      </c>
      <c r="K27" s="19" t="str">
        <f aca="false">IF(COUNTIF('Evidence - Certificates'!$B$5:$B$6,C27)&gt;0,"YES","NO")</f>
        <v>NO</v>
      </c>
      <c r="L27" s="19" t="n">
        <f aca="false">COUNTIFS('Source - Skip Events'!$D$5:$D$416,C27,'Source - Skip Events'!$C$5:$C$416,"&gt;="&amp;B27,'Source - Skip Events'!$C$5:$C$416,"&lt;="&amp;Skip_End)</f>
        <v>0</v>
      </c>
      <c r="M27" s="33" t="n">
        <f aca="false">IFERROR(INDEX('Source - Applicants'!$K$5:$K$2914,MATCH(C27,'Source - Applicants'!$A$5:$A$2914,0)),"NOT FOUND")</f>
        <v>45.3</v>
      </c>
      <c r="N27" s="19" t="str">
        <f aca="false">IF(H27="No qualifying reference","BOARD REVIEW - NO SOURCE",IF(AND(I27="YES",J27&lt;&gt;"Y"),"BOARD REVIEW - UNSIGNED",IF(I27="YES","VERIFIED","REFERENCE ONLY - VERIFY FILE")))</f>
        <v>REFERENCE ONLY - VERIFY FILE</v>
      </c>
      <c r="O27" s="19" t="str">
        <f aca="false">IF(LEFT(N27,12)="BOARD REVIEW","Do not use amended LOA until compliant support is filed",IF(N27="REFERENCE ONLY - VERIFY FILE","Retrieve and inspect underlying signed certificate or yard sheet","No action"))</f>
        <v>Retrieve and inspect underlying signed certificate or yard sheet</v>
      </c>
    </row>
    <row r="28" customFormat="false" ht="40.5" hidden="false" customHeight="true" outlineLevel="0" collapsed="false">
      <c r="A28" s="19" t="str">
        <f aca="false">'Source - Amendments'!A475</f>
        <v>AMD-000471</v>
      </c>
      <c r="B28" s="24" t="n">
        <f aca="false">'Source - Amendments'!B475</f>
        <v>44921</v>
      </c>
      <c r="C28" s="19" t="str">
        <f aca="false">'Source - Amendments'!C475</f>
        <v>WL-02957</v>
      </c>
      <c r="D28" s="19" t="str">
        <f aca="false">IFERROR(INDEX('Source - Applicants'!$D$5:$D$2914,MATCH(C28,'Source - Applicants'!$A$5:$A$2914,0))&amp;" "&amp;INDEX('Source - Applicants'!$C$5:$C$2914,MATCH(C28,'Source - Applicants'!$A$5:$A$2914,0)),"NOT FOUND")</f>
        <v>Jeanne Montgomery</v>
      </c>
      <c r="E28" s="33" t="str">
        <f aca="false">'Source - Amendments'!F475</f>
        <v>50.6</v>
      </c>
      <c r="F28" s="33" t="str">
        <f aca="false">'Source - Amendments'!G475</f>
        <v>48.9</v>
      </c>
      <c r="G28" s="19" t="str">
        <f aca="false">'Source - Amendments'!I475</f>
        <v>MC-2022-0675</v>
      </c>
      <c r="H28" s="19" t="str">
        <f aca="false">IF(G28="","No qualifying reference",IF(LEFT(G28,3)="MC-","Measurement certificate reference",IF(ISNUMBER(SEARCH("haul-out",G28)),"Yard haul-out reference","No qualifying reference")))</f>
        <v>Measurement certificate reference</v>
      </c>
      <c r="I28" s="19" t="str">
        <f aca="false">IF(COUNTIFS('Evidence - Certificates'!$B$5:$B$6,C28,'Evidence - Certificates'!$C$5:$C$6,G28)=1,"YES","NO")</f>
        <v>NO</v>
      </c>
      <c r="J28" s="19" t="str">
        <f aca="false">IF(I28="YES",INDEX('Evidence - Certificates'!$J$5:$J$6,MATCH(G28,'Evidence - Certificates'!$C$5:$C$6,0)),"NOT IN PACKET")</f>
        <v>NOT IN PACKET</v>
      </c>
      <c r="K28" s="19" t="str">
        <f aca="false">IF(COUNTIF('Evidence - Certificates'!$B$5:$B$6,C28)&gt;0,"YES","NO")</f>
        <v>NO</v>
      </c>
      <c r="L28" s="19" t="n">
        <f aca="false">COUNTIFS('Source - Skip Events'!$D$5:$D$416,C28,'Source - Skip Events'!$C$5:$C$416,"&gt;="&amp;B28,'Source - Skip Events'!$C$5:$C$416,"&lt;="&amp;Skip_End)</f>
        <v>0</v>
      </c>
      <c r="M28" s="33" t="n">
        <f aca="false">IFERROR(INDEX('Source - Applicants'!$K$5:$K$2914,MATCH(C28,'Source - Applicants'!$A$5:$A$2914,0)),"NOT FOUND")</f>
        <v>61.3</v>
      </c>
      <c r="N28" s="19" t="str">
        <f aca="false">IF(H28="No qualifying reference","BOARD REVIEW - NO SOURCE",IF(AND(I28="YES",J28&lt;&gt;"Y"),"BOARD REVIEW - UNSIGNED",IF(I28="YES","VERIFIED","REFERENCE ONLY - VERIFY FILE")))</f>
        <v>REFERENCE ONLY - VERIFY FILE</v>
      </c>
      <c r="O28" s="19" t="str">
        <f aca="false">IF(LEFT(N28,12)="BOARD REVIEW","Do not use amended LOA until compliant support is filed",IF(N28="REFERENCE ONLY - VERIFY FILE","Retrieve and inspect underlying signed certificate or yard sheet","No action"))</f>
        <v>Retrieve and inspect underlying signed certificate or yard sheet</v>
      </c>
    </row>
    <row r="29" customFormat="false" ht="40.5" hidden="false" customHeight="true" outlineLevel="0" collapsed="false">
      <c r="A29" s="19" t="str">
        <f aca="false">'Source - Amendments'!A482</f>
        <v>AMD-000478</v>
      </c>
      <c r="B29" s="24" t="n">
        <f aca="false">'Source - Amendments'!B482</f>
        <v>44925</v>
      </c>
      <c r="C29" s="19" t="str">
        <f aca="false">'Source - Amendments'!C482</f>
        <v>WL-03274</v>
      </c>
      <c r="D29" s="19" t="str">
        <f aca="false">IFERROR(INDEX('Source - Applicants'!$D$5:$D$2914,MATCH(C29,'Source - Applicants'!$A$5:$A$2914,0))&amp;" "&amp;INDEX('Source - Applicants'!$C$5:$C$2914,MATCH(C29,'Source - Applicants'!$A$5:$A$2914,0)),"NOT FOUND")</f>
        <v>Brenda Matthews</v>
      </c>
      <c r="E29" s="33" t="str">
        <f aca="false">'Source - Amendments'!F482</f>
        <v>26.3</v>
      </c>
      <c r="F29" s="33" t="str">
        <f aca="false">'Source - Amendments'!G482</f>
        <v>27.5</v>
      </c>
      <c r="G29" s="19" t="str">
        <f aca="false">'Source - Amendments'!I482</f>
        <v>MC-2022-0649</v>
      </c>
      <c r="H29" s="19" t="str">
        <f aca="false">IF(G29="","No qualifying reference",IF(LEFT(G29,3)="MC-","Measurement certificate reference",IF(ISNUMBER(SEARCH("haul-out",G29)),"Yard haul-out reference","No qualifying reference")))</f>
        <v>Measurement certificate reference</v>
      </c>
      <c r="I29" s="19" t="str">
        <f aca="false">IF(COUNTIFS('Evidence - Certificates'!$B$5:$B$6,C29,'Evidence - Certificates'!$C$5:$C$6,G29)=1,"YES","NO")</f>
        <v>NO</v>
      </c>
      <c r="J29" s="19" t="str">
        <f aca="false">IF(I29="YES",INDEX('Evidence - Certificates'!$J$5:$J$6,MATCH(G29,'Evidence - Certificates'!$C$5:$C$6,0)),"NOT IN PACKET")</f>
        <v>NOT IN PACKET</v>
      </c>
      <c r="K29" s="19" t="str">
        <f aca="false">IF(COUNTIF('Evidence - Certificates'!$B$5:$B$6,C29)&gt;0,"YES","NO")</f>
        <v>NO</v>
      </c>
      <c r="L29" s="19" t="n">
        <f aca="false">COUNTIFS('Source - Skip Events'!$D$5:$D$416,C29,'Source - Skip Events'!$C$5:$C$416,"&gt;="&amp;B29,'Source - Skip Events'!$C$5:$C$416,"&lt;="&amp;Skip_End)</f>
        <v>0</v>
      </c>
      <c r="M29" s="33" t="n">
        <f aca="false">IFERROR(INDEX('Source - Applicants'!$K$5:$K$2914,MATCH(C29,'Source - Applicants'!$A$5:$A$2914,0)),"NOT FOUND")</f>
        <v>26.3</v>
      </c>
      <c r="N29" s="19" t="str">
        <f aca="false">IF(H29="No qualifying reference","BOARD REVIEW - NO SOURCE",IF(AND(I29="YES",J29&lt;&gt;"Y"),"BOARD REVIEW - UNSIGNED",IF(I29="YES","VERIFIED","REFERENCE ONLY - VERIFY FILE")))</f>
        <v>REFERENCE ONLY - VERIFY FILE</v>
      </c>
      <c r="O29" s="19" t="str">
        <f aca="false">IF(LEFT(N29,12)="BOARD REVIEW","Do not use amended LOA until compliant support is filed",IF(N29="REFERENCE ONLY - VERIFY FILE","Retrieve and inspect underlying signed certificate or yard sheet","No action"))</f>
        <v>Retrieve and inspect underlying signed certificate or yard sheet</v>
      </c>
    </row>
    <row r="30" customFormat="false" ht="40.5" hidden="false" customHeight="true" outlineLevel="0" collapsed="false">
      <c r="A30" s="19" t="str">
        <f aca="false">'Source - Amendments'!A486</f>
        <v>AMD-000482</v>
      </c>
      <c r="B30" s="24" t="n">
        <f aca="false">'Source - Amendments'!B486</f>
        <v>44927</v>
      </c>
      <c r="C30" s="19" t="str">
        <f aca="false">'Source - Amendments'!C486</f>
        <v>WL-03883</v>
      </c>
      <c r="D30" s="19" t="str">
        <f aca="false">IFERROR(INDEX('Source - Applicants'!$D$5:$D$2914,MATCH(C30,'Source - Applicants'!$A$5:$A$2914,0))&amp;" "&amp;INDEX('Source - Applicants'!$C$5:$C$2914,MATCH(C30,'Source - Applicants'!$A$5:$A$2914,0)),"NOT FOUND")</f>
        <v>Priscilla Gallegos</v>
      </c>
      <c r="E30" s="33" t="str">
        <f aca="false">'Source - Amendments'!F486</f>
        <v>23.8</v>
      </c>
      <c r="F30" s="33" t="str">
        <f aca="false">'Source - Amendments'!G486</f>
        <v>24.0</v>
      </c>
      <c r="G30" s="19" t="str">
        <f aca="false">'Source - Amendments'!I486</f>
        <v>MC-2023-0263</v>
      </c>
      <c r="H30" s="19" t="str">
        <f aca="false">IF(G30="","No qualifying reference",IF(LEFT(G30,3)="MC-","Measurement certificate reference",IF(ISNUMBER(SEARCH("haul-out",G30)),"Yard haul-out reference","No qualifying reference")))</f>
        <v>Measurement certificate reference</v>
      </c>
      <c r="I30" s="19" t="str">
        <f aca="false">IF(COUNTIFS('Evidence - Certificates'!$B$5:$B$6,C30,'Evidence - Certificates'!$C$5:$C$6,G30)=1,"YES","NO")</f>
        <v>NO</v>
      </c>
      <c r="J30" s="19" t="str">
        <f aca="false">IF(I30="YES",INDEX('Evidence - Certificates'!$J$5:$J$6,MATCH(G30,'Evidence - Certificates'!$C$5:$C$6,0)),"NOT IN PACKET")</f>
        <v>NOT IN PACKET</v>
      </c>
      <c r="K30" s="19" t="str">
        <f aca="false">IF(COUNTIF('Evidence - Certificates'!$B$5:$B$6,C30)&gt;0,"YES","NO")</f>
        <v>NO</v>
      </c>
      <c r="L30" s="19" t="n">
        <f aca="false">COUNTIFS('Source - Skip Events'!$D$5:$D$416,C30,'Source - Skip Events'!$C$5:$C$416,"&gt;="&amp;B30,'Source - Skip Events'!$C$5:$C$416,"&lt;="&amp;Skip_End)</f>
        <v>0</v>
      </c>
      <c r="M30" s="33" t="n">
        <f aca="false">IFERROR(INDEX('Source - Applicants'!$K$5:$K$2914,MATCH(C30,'Source - Applicants'!$A$5:$A$2914,0)),"NOT FOUND")</f>
        <v>50.9</v>
      </c>
      <c r="N30" s="19" t="str">
        <f aca="false">IF(H30="No qualifying reference","BOARD REVIEW - NO SOURCE",IF(AND(I30="YES",J30&lt;&gt;"Y"),"BOARD REVIEW - UNSIGNED",IF(I30="YES","VERIFIED","REFERENCE ONLY - VERIFY FILE")))</f>
        <v>REFERENCE ONLY - VERIFY FILE</v>
      </c>
      <c r="O30" s="19" t="str">
        <f aca="false">IF(LEFT(N30,12)="BOARD REVIEW","Do not use amended LOA until compliant support is filed",IF(N30="REFERENCE ONLY - VERIFY FILE","Retrieve and inspect underlying signed certificate or yard sheet","No action"))</f>
        <v>Retrieve and inspect underlying signed certificate or yard sheet</v>
      </c>
    </row>
    <row r="31" customFormat="false" ht="40.5" hidden="false" customHeight="true" outlineLevel="0" collapsed="false">
      <c r="A31" s="19" t="str">
        <f aca="false">'Source - Amendments'!A510</f>
        <v>AMD-000506</v>
      </c>
      <c r="B31" s="24" t="n">
        <f aca="false">'Source - Amendments'!B510</f>
        <v>44948</v>
      </c>
      <c r="C31" s="19" t="str">
        <f aca="false">'Source - Amendments'!C510</f>
        <v>WL-02724</v>
      </c>
      <c r="D31" s="19" t="str">
        <f aca="false">IFERROR(INDEX('Source - Applicants'!$D$5:$D$2914,MATCH(C31,'Source - Applicants'!$A$5:$A$2914,0))&amp;" "&amp;INDEX('Source - Applicants'!$C$5:$C$2914,MATCH(C31,'Source - Applicants'!$A$5:$A$2914,0)),"NOT FOUND")</f>
        <v>Benjamin Hawkins</v>
      </c>
      <c r="E31" s="33" t="str">
        <f aca="false">'Source - Amendments'!F510</f>
        <v>45.4</v>
      </c>
      <c r="F31" s="33" t="str">
        <f aca="false">'Source - Amendments'!G510</f>
        <v>44.5</v>
      </c>
      <c r="G31" s="19" t="str">
        <f aca="false">'Source - Amendments'!I510</f>
        <v>MC-2023-0238</v>
      </c>
      <c r="H31" s="19" t="str">
        <f aca="false">IF(G31="","No qualifying reference",IF(LEFT(G31,3)="MC-","Measurement certificate reference",IF(ISNUMBER(SEARCH("haul-out",G31)),"Yard haul-out reference","No qualifying reference")))</f>
        <v>Measurement certificate reference</v>
      </c>
      <c r="I31" s="19" t="str">
        <f aca="false">IF(COUNTIFS('Evidence - Certificates'!$B$5:$B$6,C31,'Evidence - Certificates'!$C$5:$C$6,G31)=1,"YES","NO")</f>
        <v>NO</v>
      </c>
      <c r="J31" s="19" t="str">
        <f aca="false">IF(I31="YES",INDEX('Evidence - Certificates'!$J$5:$J$6,MATCH(G31,'Evidence - Certificates'!$C$5:$C$6,0)),"NOT IN PACKET")</f>
        <v>NOT IN PACKET</v>
      </c>
      <c r="K31" s="19" t="str">
        <f aca="false">IF(COUNTIF('Evidence - Certificates'!$B$5:$B$6,C31)&gt;0,"YES","NO")</f>
        <v>NO</v>
      </c>
      <c r="L31" s="19" t="n">
        <f aca="false">COUNTIFS('Source - Skip Events'!$D$5:$D$416,C31,'Source - Skip Events'!$C$5:$C$416,"&gt;="&amp;B31,'Source - Skip Events'!$C$5:$C$416,"&lt;="&amp;Skip_End)</f>
        <v>0</v>
      </c>
      <c r="M31" s="33" t="n">
        <f aca="false">IFERROR(INDEX('Source - Applicants'!$K$5:$K$2914,MATCH(C31,'Source - Applicants'!$A$5:$A$2914,0)),"NOT FOUND")</f>
        <v>49.4</v>
      </c>
      <c r="N31" s="19" t="str">
        <f aca="false">IF(H31="No qualifying reference","BOARD REVIEW - NO SOURCE",IF(AND(I31="YES",J31&lt;&gt;"Y"),"BOARD REVIEW - UNSIGNED",IF(I31="YES","VERIFIED","REFERENCE ONLY - VERIFY FILE")))</f>
        <v>REFERENCE ONLY - VERIFY FILE</v>
      </c>
      <c r="O31" s="19" t="str">
        <f aca="false">IF(LEFT(N31,12)="BOARD REVIEW","Do not use amended LOA until compliant support is filed",IF(N31="REFERENCE ONLY - VERIFY FILE","Retrieve and inspect underlying signed certificate or yard sheet","No action"))</f>
        <v>Retrieve and inspect underlying signed certificate or yard sheet</v>
      </c>
    </row>
    <row r="32" customFormat="false" ht="40.5" hidden="false" customHeight="true" outlineLevel="0" collapsed="false">
      <c r="A32" s="19" t="str">
        <f aca="false">'Source - Amendments'!A530</f>
        <v>AMD-000526</v>
      </c>
      <c r="B32" s="24" t="n">
        <f aca="false">'Source - Amendments'!B530</f>
        <v>44960</v>
      </c>
      <c r="C32" s="19" t="str">
        <f aca="false">'Source - Amendments'!C530</f>
        <v>WL-03429</v>
      </c>
      <c r="D32" s="19" t="str">
        <f aca="false">IFERROR(INDEX('Source - Applicants'!$D$5:$D$2914,MATCH(C32,'Source - Applicants'!$A$5:$A$2914,0))&amp;" "&amp;INDEX('Source - Applicants'!$C$5:$C$2914,MATCH(C32,'Source - Applicants'!$A$5:$A$2914,0)),"NOT FOUND")</f>
        <v>Daniel Perez</v>
      </c>
      <c r="E32" s="33" t="str">
        <f aca="false">'Source - Amendments'!F530</f>
        <v>20.4</v>
      </c>
      <c r="F32" s="33" t="str">
        <f aca="false">'Source - Amendments'!G530</f>
        <v>23.1</v>
      </c>
      <c r="G32" s="19" t="str">
        <f aca="false">'Source - Amendments'!I530</f>
        <v>MC-2023-0961</v>
      </c>
      <c r="H32" s="19" t="str">
        <f aca="false">IF(G32="","No qualifying reference",IF(LEFT(G32,3)="MC-","Measurement certificate reference",IF(ISNUMBER(SEARCH("haul-out",G32)),"Yard haul-out reference","No qualifying reference")))</f>
        <v>Measurement certificate reference</v>
      </c>
      <c r="I32" s="19" t="str">
        <f aca="false">IF(COUNTIFS('Evidence - Certificates'!$B$5:$B$6,C32,'Evidence - Certificates'!$C$5:$C$6,G32)=1,"YES","NO")</f>
        <v>NO</v>
      </c>
      <c r="J32" s="19" t="str">
        <f aca="false">IF(I32="YES",INDEX('Evidence - Certificates'!$J$5:$J$6,MATCH(G32,'Evidence - Certificates'!$C$5:$C$6,0)),"NOT IN PACKET")</f>
        <v>NOT IN PACKET</v>
      </c>
      <c r="K32" s="19" t="str">
        <f aca="false">IF(COUNTIF('Evidence - Certificates'!$B$5:$B$6,C32)&gt;0,"YES","NO")</f>
        <v>NO</v>
      </c>
      <c r="L32" s="19" t="n">
        <f aca="false">COUNTIFS('Source - Skip Events'!$D$5:$D$416,C32,'Source - Skip Events'!$C$5:$C$416,"&gt;="&amp;B32,'Source - Skip Events'!$C$5:$C$416,"&lt;="&amp;Skip_End)</f>
        <v>0</v>
      </c>
      <c r="M32" s="33" t="n">
        <f aca="false">IFERROR(INDEX('Source - Applicants'!$K$5:$K$2914,MATCH(C32,'Source - Applicants'!$A$5:$A$2914,0)),"NOT FOUND")</f>
        <v>59.9</v>
      </c>
      <c r="N32" s="19" t="str">
        <f aca="false">IF(H32="No qualifying reference","BOARD REVIEW - NO SOURCE",IF(AND(I32="YES",J32&lt;&gt;"Y"),"BOARD REVIEW - UNSIGNED",IF(I32="YES","VERIFIED","REFERENCE ONLY - VERIFY FILE")))</f>
        <v>REFERENCE ONLY - VERIFY FILE</v>
      </c>
      <c r="O32" s="19" t="str">
        <f aca="false">IF(LEFT(N32,12)="BOARD REVIEW","Do not use amended LOA until compliant support is filed",IF(N32="REFERENCE ONLY - VERIFY FILE","Retrieve and inspect underlying signed certificate or yard sheet","No action"))</f>
        <v>Retrieve and inspect underlying signed certificate or yard sheet</v>
      </c>
    </row>
    <row r="33" customFormat="false" ht="40.5" hidden="false" customHeight="true" outlineLevel="0" collapsed="false">
      <c r="A33" s="19" t="str">
        <f aca="false">'Source - Amendments'!A532</f>
        <v>AMD-000528</v>
      </c>
      <c r="B33" s="24" t="n">
        <f aca="false">'Source - Amendments'!B532</f>
        <v>44960</v>
      </c>
      <c r="C33" s="19" t="str">
        <f aca="false">'Source - Amendments'!C532</f>
        <v>WL-01746</v>
      </c>
      <c r="D33" s="19" t="str">
        <f aca="false">IFERROR(INDEX('Source - Applicants'!$D$5:$D$2914,MATCH(C33,'Source - Applicants'!$A$5:$A$2914,0))&amp;" "&amp;INDEX('Source - Applicants'!$C$5:$C$2914,MATCH(C33,'Source - Applicants'!$A$5:$A$2914,0)),"NOT FOUND")</f>
        <v>Elizabeth Ward</v>
      </c>
      <c r="E33" s="33" t="str">
        <f aca="false">'Source - Amendments'!F532</f>
        <v>53.7</v>
      </c>
      <c r="F33" s="33" t="str">
        <f aca="false">'Source - Amendments'!G532</f>
        <v>54.4</v>
      </c>
      <c r="G33" s="19" t="str">
        <f aca="false">'Source - Amendments'!I532</f>
        <v>MC-2023-0335</v>
      </c>
      <c r="H33" s="19" t="str">
        <f aca="false">IF(G33="","No qualifying reference",IF(LEFT(G33,3)="MC-","Measurement certificate reference",IF(ISNUMBER(SEARCH("haul-out",G33)),"Yard haul-out reference","No qualifying reference")))</f>
        <v>Measurement certificate reference</v>
      </c>
      <c r="I33" s="19" t="str">
        <f aca="false">IF(COUNTIFS('Evidence - Certificates'!$B$5:$B$6,C33,'Evidence - Certificates'!$C$5:$C$6,G33)=1,"YES","NO")</f>
        <v>NO</v>
      </c>
      <c r="J33" s="19" t="str">
        <f aca="false">IF(I33="YES",INDEX('Evidence - Certificates'!$J$5:$J$6,MATCH(G33,'Evidence - Certificates'!$C$5:$C$6,0)),"NOT IN PACKET")</f>
        <v>NOT IN PACKET</v>
      </c>
      <c r="K33" s="19" t="str">
        <f aca="false">IF(COUNTIF('Evidence - Certificates'!$B$5:$B$6,C33)&gt;0,"YES","NO")</f>
        <v>NO</v>
      </c>
      <c r="L33" s="19" t="n">
        <f aca="false">COUNTIFS('Source - Skip Events'!$D$5:$D$416,C33,'Source - Skip Events'!$C$5:$C$416,"&gt;="&amp;B33,'Source - Skip Events'!$C$5:$C$416,"&lt;="&amp;Skip_End)</f>
        <v>1</v>
      </c>
      <c r="M33" s="33" t="n">
        <f aca="false">IFERROR(INDEX('Source - Applicants'!$K$5:$K$2914,MATCH(C33,'Source - Applicants'!$A$5:$A$2914,0)),"NOT FOUND")</f>
        <v>55.1</v>
      </c>
      <c r="N33" s="19" t="str">
        <f aca="false">IF(H33="No qualifying reference","BOARD REVIEW - NO SOURCE",IF(AND(I33="YES",J33&lt;&gt;"Y"),"BOARD REVIEW - UNSIGNED",IF(I33="YES","VERIFIED","REFERENCE ONLY - VERIFY FILE")))</f>
        <v>REFERENCE ONLY - VERIFY FILE</v>
      </c>
      <c r="O33" s="19" t="str">
        <f aca="false">IF(LEFT(N33,12)="BOARD REVIEW","Do not use amended LOA until compliant support is filed",IF(N33="REFERENCE ONLY - VERIFY FILE","Retrieve and inspect underlying signed certificate or yard sheet","No action"))</f>
        <v>Retrieve and inspect underlying signed certificate or yard sheet</v>
      </c>
    </row>
    <row r="34" customFormat="false" ht="40.5" hidden="false" customHeight="true" outlineLevel="0" collapsed="false">
      <c r="A34" s="19" t="str">
        <f aca="false">'Source - Amendments'!A584</f>
        <v>AMD-000580</v>
      </c>
      <c r="B34" s="24" t="n">
        <f aca="false">'Source - Amendments'!B584</f>
        <v>44996</v>
      </c>
      <c r="C34" s="19" t="str">
        <f aca="false">'Source - Amendments'!C584</f>
        <v>WL-03115</v>
      </c>
      <c r="D34" s="19" t="str">
        <f aca="false">IFERROR(INDEX('Source - Applicants'!$D$5:$D$2914,MATCH(C34,'Source - Applicants'!$A$5:$A$2914,0))&amp;" "&amp;INDEX('Source - Applicants'!$C$5:$C$2914,MATCH(C34,'Source - Applicants'!$A$5:$A$2914,0)),"NOT FOUND")</f>
        <v>Ariel Bray</v>
      </c>
      <c r="E34" s="33" t="str">
        <f aca="false">'Source - Amendments'!F584</f>
        <v>53.7</v>
      </c>
      <c r="F34" s="33" t="str">
        <f aca="false">'Source - Amendments'!G584</f>
        <v>51.8</v>
      </c>
      <c r="G34" s="19" t="str">
        <f aca="false">'Source - Amendments'!I584</f>
        <v>MC-2023-0485</v>
      </c>
      <c r="H34" s="19" t="str">
        <f aca="false">IF(G34="","No qualifying reference",IF(LEFT(G34,3)="MC-","Measurement certificate reference",IF(ISNUMBER(SEARCH("haul-out",G34)),"Yard haul-out reference","No qualifying reference")))</f>
        <v>Measurement certificate reference</v>
      </c>
      <c r="I34" s="19" t="str">
        <f aca="false">IF(COUNTIFS('Evidence - Certificates'!$B$5:$B$6,C34,'Evidence - Certificates'!$C$5:$C$6,G34)=1,"YES","NO")</f>
        <v>NO</v>
      </c>
      <c r="J34" s="19" t="str">
        <f aca="false">IF(I34="YES",INDEX('Evidence - Certificates'!$J$5:$J$6,MATCH(G34,'Evidence - Certificates'!$C$5:$C$6,0)),"NOT IN PACKET")</f>
        <v>NOT IN PACKET</v>
      </c>
      <c r="K34" s="19" t="str">
        <f aca="false">IF(COUNTIF('Evidence - Certificates'!$B$5:$B$6,C34)&gt;0,"YES","NO")</f>
        <v>NO</v>
      </c>
      <c r="L34" s="19" t="n">
        <f aca="false">COUNTIFS('Source - Skip Events'!$D$5:$D$416,C34,'Source - Skip Events'!$C$5:$C$416,"&gt;="&amp;B34,'Source - Skip Events'!$C$5:$C$416,"&lt;="&amp;Skip_End)</f>
        <v>0</v>
      </c>
      <c r="M34" s="33" t="n">
        <f aca="false">IFERROR(INDEX('Source - Applicants'!$K$5:$K$2914,MATCH(C34,'Source - Applicants'!$A$5:$A$2914,0)),"NOT FOUND")</f>
        <v>23.9</v>
      </c>
      <c r="N34" s="19" t="str">
        <f aca="false">IF(H34="No qualifying reference","BOARD REVIEW - NO SOURCE",IF(AND(I34="YES",J34&lt;&gt;"Y"),"BOARD REVIEW - UNSIGNED",IF(I34="YES","VERIFIED","REFERENCE ONLY - VERIFY FILE")))</f>
        <v>REFERENCE ONLY - VERIFY FILE</v>
      </c>
      <c r="O34" s="19" t="str">
        <f aca="false">IF(LEFT(N34,12)="BOARD REVIEW","Do not use amended LOA until compliant support is filed",IF(N34="REFERENCE ONLY - VERIFY FILE","Retrieve and inspect underlying signed certificate or yard sheet","No action"))</f>
        <v>Retrieve and inspect underlying signed certificate or yard sheet</v>
      </c>
    </row>
    <row r="35" customFormat="false" ht="40.5" hidden="false" customHeight="true" outlineLevel="0" collapsed="false">
      <c r="A35" s="19" t="str">
        <f aca="false">'Source - Amendments'!A588</f>
        <v>AMD-000584</v>
      </c>
      <c r="B35" s="24" t="n">
        <f aca="false">'Source - Amendments'!B588</f>
        <v>44999</v>
      </c>
      <c r="C35" s="19" t="str">
        <f aca="false">'Source - Amendments'!C588</f>
        <v>WL-03617</v>
      </c>
      <c r="D35" s="19" t="str">
        <f aca="false">IFERROR(INDEX('Source - Applicants'!$D$5:$D$2914,MATCH(C35,'Source - Applicants'!$A$5:$A$2914,0))&amp;" "&amp;INDEX('Source - Applicants'!$C$5:$C$2914,MATCH(C35,'Source - Applicants'!$A$5:$A$2914,0)),"NOT FOUND")</f>
        <v>Kimberly Vaughan</v>
      </c>
      <c r="E35" s="33" t="str">
        <f aca="false">'Source - Amendments'!F588</f>
        <v>25.5</v>
      </c>
      <c r="F35" s="33" t="str">
        <f aca="false">'Source - Amendments'!G588</f>
        <v>26.7</v>
      </c>
      <c r="G35" s="19" t="str">
        <f aca="false">'Source - Amendments'!I588</f>
        <v>Foldview Marine Services haul-out sheet 2022-09-09</v>
      </c>
      <c r="H35" s="19" t="str">
        <f aca="false">IF(G35="","No qualifying reference",IF(LEFT(G35,3)="MC-","Measurement certificate reference",IF(ISNUMBER(SEARCH("haul-out",G35)),"Yard haul-out reference","No qualifying reference")))</f>
        <v>Yard haul-out reference</v>
      </c>
      <c r="I35" s="19" t="str">
        <f aca="false">IF(COUNTIFS('Evidence - Certificates'!$B$5:$B$6,C35,'Evidence - Certificates'!$C$5:$C$6,G35)=1,"YES","NO")</f>
        <v>NO</v>
      </c>
      <c r="J35" s="19" t="str">
        <f aca="false">IF(I35="YES",INDEX('Evidence - Certificates'!$J$5:$J$6,MATCH(G35,'Evidence - Certificates'!$C$5:$C$6,0)),"NOT IN PACKET")</f>
        <v>NOT IN PACKET</v>
      </c>
      <c r="K35" s="19" t="str">
        <f aca="false">IF(COUNTIF('Evidence - Certificates'!$B$5:$B$6,C35)&gt;0,"YES","NO")</f>
        <v>NO</v>
      </c>
      <c r="L35" s="19" t="n">
        <f aca="false">COUNTIFS('Source - Skip Events'!$D$5:$D$416,C35,'Source - Skip Events'!$C$5:$C$416,"&gt;="&amp;B35,'Source - Skip Events'!$C$5:$C$416,"&lt;="&amp;Skip_End)</f>
        <v>0</v>
      </c>
      <c r="M35" s="33" t="n">
        <f aca="false">IFERROR(INDEX('Source - Applicants'!$K$5:$K$2914,MATCH(C35,'Source - Applicants'!$A$5:$A$2914,0)),"NOT FOUND")</f>
        <v>34.8</v>
      </c>
      <c r="N35" s="19" t="str">
        <f aca="false">IF(H35="No qualifying reference","BOARD REVIEW - NO SOURCE",IF(AND(I35="YES",J35&lt;&gt;"Y"),"BOARD REVIEW - UNSIGNED",IF(I35="YES","VERIFIED","REFERENCE ONLY - VERIFY FILE")))</f>
        <v>REFERENCE ONLY - VERIFY FILE</v>
      </c>
      <c r="O35" s="19" t="str">
        <f aca="false">IF(LEFT(N35,12)="BOARD REVIEW","Do not use amended LOA until compliant support is filed",IF(N35="REFERENCE ONLY - VERIFY FILE","Retrieve and inspect underlying signed certificate or yard sheet","No action"))</f>
        <v>Retrieve and inspect underlying signed certificate or yard sheet</v>
      </c>
    </row>
    <row r="36" customFormat="false" ht="40.5" hidden="false" customHeight="true" outlineLevel="0" collapsed="false">
      <c r="A36" s="19" t="str">
        <f aca="false">'Source - Amendments'!A605</f>
        <v>AMD-000601</v>
      </c>
      <c r="B36" s="24" t="n">
        <f aca="false">'Source - Amendments'!B605</f>
        <v>45010</v>
      </c>
      <c r="C36" s="19" t="str">
        <f aca="false">'Source - Amendments'!C605</f>
        <v>WL-01670</v>
      </c>
      <c r="D36" s="19" t="str">
        <f aca="false">IFERROR(INDEX('Source - Applicants'!$D$5:$D$2914,MATCH(C36,'Source - Applicants'!$A$5:$A$2914,0))&amp;" "&amp;INDEX('Source - Applicants'!$C$5:$C$2914,MATCH(C36,'Source - Applicants'!$A$5:$A$2914,0)),"NOT FOUND")</f>
        <v>Benjamin Larsen</v>
      </c>
      <c r="E36" s="33" t="str">
        <f aca="false">'Source - Amendments'!F605</f>
        <v>28.8</v>
      </c>
      <c r="F36" s="33" t="str">
        <f aca="false">'Source - Amendments'!G605</f>
        <v>29.6</v>
      </c>
      <c r="G36" s="19" t="str">
        <f aca="false">'Source - Amendments'!I605</f>
        <v>MC-2023-0255</v>
      </c>
      <c r="H36" s="19" t="str">
        <f aca="false">IF(G36="","No qualifying reference",IF(LEFT(G36,3)="MC-","Measurement certificate reference",IF(ISNUMBER(SEARCH("haul-out",G36)),"Yard haul-out reference","No qualifying reference")))</f>
        <v>Measurement certificate reference</v>
      </c>
      <c r="I36" s="19" t="str">
        <f aca="false">IF(COUNTIFS('Evidence - Certificates'!$B$5:$B$6,C36,'Evidence - Certificates'!$C$5:$C$6,G36)=1,"YES","NO")</f>
        <v>NO</v>
      </c>
      <c r="J36" s="19" t="str">
        <f aca="false">IF(I36="YES",INDEX('Evidence - Certificates'!$J$5:$J$6,MATCH(G36,'Evidence - Certificates'!$C$5:$C$6,0)),"NOT IN PACKET")</f>
        <v>NOT IN PACKET</v>
      </c>
      <c r="K36" s="19" t="str">
        <f aca="false">IF(COUNTIF('Evidence - Certificates'!$B$5:$B$6,C36)&gt;0,"YES","NO")</f>
        <v>NO</v>
      </c>
      <c r="L36" s="19" t="n">
        <f aca="false">COUNTIFS('Source - Skip Events'!$D$5:$D$416,C36,'Source - Skip Events'!$C$5:$C$416,"&gt;="&amp;B36,'Source - Skip Events'!$C$5:$C$416,"&lt;="&amp;Skip_End)</f>
        <v>0</v>
      </c>
      <c r="M36" s="33" t="n">
        <f aca="false">IFERROR(INDEX('Source - Applicants'!$K$5:$K$2914,MATCH(C36,'Source - Applicants'!$A$5:$A$2914,0)),"NOT FOUND")</f>
        <v>59</v>
      </c>
      <c r="N36" s="19" t="str">
        <f aca="false">IF(H36="No qualifying reference","BOARD REVIEW - NO SOURCE",IF(AND(I36="YES",J36&lt;&gt;"Y"),"BOARD REVIEW - UNSIGNED",IF(I36="YES","VERIFIED","REFERENCE ONLY - VERIFY FILE")))</f>
        <v>REFERENCE ONLY - VERIFY FILE</v>
      </c>
      <c r="O36" s="19" t="str">
        <f aca="false">IF(LEFT(N36,12)="BOARD REVIEW","Do not use amended LOA until compliant support is filed",IF(N36="REFERENCE ONLY - VERIFY FILE","Retrieve and inspect underlying signed certificate or yard sheet","No action"))</f>
        <v>Retrieve and inspect underlying signed certificate or yard sheet</v>
      </c>
    </row>
    <row r="37" customFormat="false" ht="40.5" hidden="false" customHeight="true" outlineLevel="0" collapsed="false">
      <c r="A37" s="19" t="str">
        <f aca="false">'Source - Amendments'!A614</f>
        <v>AMD-000610</v>
      </c>
      <c r="B37" s="24" t="n">
        <f aca="false">'Source - Amendments'!B614</f>
        <v>45023</v>
      </c>
      <c r="C37" s="19" t="str">
        <f aca="false">'Source - Amendments'!C614</f>
        <v>WL-02695</v>
      </c>
      <c r="D37" s="19" t="str">
        <f aca="false">IFERROR(INDEX('Source - Applicants'!$D$5:$D$2914,MATCH(C37,'Source - Applicants'!$A$5:$A$2914,0))&amp;" "&amp;INDEX('Source - Applicants'!$C$5:$C$2914,MATCH(C37,'Source - Applicants'!$A$5:$A$2914,0)),"NOT FOUND")</f>
        <v>Anthony Hamilton</v>
      </c>
      <c r="E37" s="33" t="str">
        <f aca="false">'Source - Amendments'!F614</f>
        <v>52.1</v>
      </c>
      <c r="F37" s="33" t="str">
        <f aca="false">'Source - Amendments'!G614</f>
        <v>52.5</v>
      </c>
      <c r="G37" s="19" t="str">
        <f aca="false">'Source - Amendments'!I614</f>
        <v>Foldview Marine Services haul-out sheet 2022-11-25</v>
      </c>
      <c r="H37" s="19" t="str">
        <f aca="false">IF(G37="","No qualifying reference",IF(LEFT(G37,3)="MC-","Measurement certificate reference",IF(ISNUMBER(SEARCH("haul-out",G37)),"Yard haul-out reference","No qualifying reference")))</f>
        <v>Yard haul-out reference</v>
      </c>
      <c r="I37" s="19" t="str">
        <f aca="false">IF(COUNTIFS('Evidence - Certificates'!$B$5:$B$6,C37,'Evidence - Certificates'!$C$5:$C$6,G37)=1,"YES","NO")</f>
        <v>NO</v>
      </c>
      <c r="J37" s="19" t="str">
        <f aca="false">IF(I37="YES",INDEX('Evidence - Certificates'!$J$5:$J$6,MATCH(G37,'Evidence - Certificates'!$C$5:$C$6,0)),"NOT IN PACKET")</f>
        <v>NOT IN PACKET</v>
      </c>
      <c r="K37" s="19" t="str">
        <f aca="false">IF(COUNTIF('Evidence - Certificates'!$B$5:$B$6,C37)&gt;0,"YES","NO")</f>
        <v>NO</v>
      </c>
      <c r="L37" s="19" t="n">
        <f aca="false">COUNTIFS('Source - Skip Events'!$D$5:$D$416,C37,'Source - Skip Events'!$C$5:$C$416,"&gt;="&amp;B37,'Source - Skip Events'!$C$5:$C$416,"&lt;="&amp;Skip_End)</f>
        <v>0</v>
      </c>
      <c r="M37" s="33" t="n">
        <f aca="false">IFERROR(INDEX('Source - Applicants'!$K$5:$K$2914,MATCH(C37,'Source - Applicants'!$A$5:$A$2914,0)),"NOT FOUND")</f>
        <v>24.6</v>
      </c>
      <c r="N37" s="19" t="str">
        <f aca="false">IF(H37="No qualifying reference","BOARD REVIEW - NO SOURCE",IF(AND(I37="YES",J37&lt;&gt;"Y"),"BOARD REVIEW - UNSIGNED",IF(I37="YES","VERIFIED","REFERENCE ONLY - VERIFY FILE")))</f>
        <v>REFERENCE ONLY - VERIFY FILE</v>
      </c>
      <c r="O37" s="19" t="str">
        <f aca="false">IF(LEFT(N37,12)="BOARD REVIEW","Do not use amended LOA until compliant support is filed",IF(N37="REFERENCE ONLY - VERIFY FILE","Retrieve and inspect underlying signed certificate or yard sheet","No action"))</f>
        <v>Retrieve and inspect underlying signed certificate or yard sheet</v>
      </c>
    </row>
    <row r="38" customFormat="false" ht="40.5" hidden="false" customHeight="true" outlineLevel="0" collapsed="false">
      <c r="A38" s="19" t="str">
        <f aca="false">'Source - Amendments'!A631</f>
        <v>AMD-000627</v>
      </c>
      <c r="B38" s="24" t="n">
        <f aca="false">'Source - Amendments'!B631</f>
        <v>45038</v>
      </c>
      <c r="C38" s="19" t="str">
        <f aca="false">'Source - Amendments'!C631</f>
        <v>WL-01438</v>
      </c>
      <c r="D38" s="19" t="str">
        <f aca="false">IFERROR(INDEX('Source - Applicants'!$D$5:$D$2914,MATCH(C38,'Source - Applicants'!$A$5:$A$2914,0))&amp;" "&amp;INDEX('Source - Applicants'!$C$5:$C$2914,MATCH(C38,'Source - Applicants'!$A$5:$A$2914,0)),"NOT FOUND")</f>
        <v>Angela Whitehead</v>
      </c>
      <c r="E38" s="33" t="str">
        <f aca="false">'Source - Amendments'!F631</f>
        <v>21.7</v>
      </c>
      <c r="F38" s="33" t="str">
        <f aca="false">'Source - Amendments'!G631</f>
        <v>21.3</v>
      </c>
      <c r="G38" s="19" t="str">
        <f aca="false">'Source - Amendments'!I631</f>
        <v>MC-2023-0423</v>
      </c>
      <c r="H38" s="19" t="str">
        <f aca="false">IF(G38="","No qualifying reference",IF(LEFT(G38,3)="MC-","Measurement certificate reference",IF(ISNUMBER(SEARCH("haul-out",G38)),"Yard haul-out reference","No qualifying reference")))</f>
        <v>Measurement certificate reference</v>
      </c>
      <c r="I38" s="19" t="str">
        <f aca="false">IF(COUNTIFS('Evidence - Certificates'!$B$5:$B$6,C38,'Evidence - Certificates'!$C$5:$C$6,G38)=1,"YES","NO")</f>
        <v>NO</v>
      </c>
      <c r="J38" s="19" t="str">
        <f aca="false">IF(I38="YES",INDEX('Evidence - Certificates'!$J$5:$J$6,MATCH(G38,'Evidence - Certificates'!$C$5:$C$6,0)),"NOT IN PACKET")</f>
        <v>NOT IN PACKET</v>
      </c>
      <c r="K38" s="19" t="str">
        <f aca="false">IF(COUNTIF('Evidence - Certificates'!$B$5:$B$6,C38)&gt;0,"YES","NO")</f>
        <v>NO</v>
      </c>
      <c r="L38" s="19" t="n">
        <f aca="false">COUNTIFS('Source - Skip Events'!$D$5:$D$416,C38,'Source - Skip Events'!$C$5:$C$416,"&gt;="&amp;B38,'Source - Skip Events'!$C$5:$C$416,"&lt;="&amp;Skip_End)</f>
        <v>0</v>
      </c>
      <c r="M38" s="33" t="n">
        <f aca="false">IFERROR(INDEX('Source - Applicants'!$K$5:$K$2914,MATCH(C38,'Source - Applicants'!$A$5:$A$2914,0)),"NOT FOUND")</f>
        <v>28.7</v>
      </c>
      <c r="N38" s="19" t="str">
        <f aca="false">IF(H38="No qualifying reference","BOARD REVIEW - NO SOURCE",IF(AND(I38="YES",J38&lt;&gt;"Y"),"BOARD REVIEW - UNSIGNED",IF(I38="YES","VERIFIED","REFERENCE ONLY - VERIFY FILE")))</f>
        <v>REFERENCE ONLY - VERIFY FILE</v>
      </c>
      <c r="O38" s="19" t="str">
        <f aca="false">IF(LEFT(N38,12)="BOARD REVIEW","Do not use amended LOA until compliant support is filed",IF(N38="REFERENCE ONLY - VERIFY FILE","Retrieve and inspect underlying signed certificate or yard sheet","No action"))</f>
        <v>Retrieve and inspect underlying signed certificate or yard sheet</v>
      </c>
    </row>
    <row r="39" customFormat="false" ht="40.5" hidden="false" customHeight="true" outlineLevel="0" collapsed="false">
      <c r="A39" s="19" t="str">
        <f aca="false">'Source - Amendments'!A650</f>
        <v>AMD-000646</v>
      </c>
      <c r="B39" s="24" t="n">
        <f aca="false">'Source - Amendments'!B650</f>
        <v>45050</v>
      </c>
      <c r="C39" s="19" t="str">
        <f aca="false">'Source - Amendments'!C650</f>
        <v>WL-02496</v>
      </c>
      <c r="D39" s="19" t="str">
        <f aca="false">IFERROR(INDEX('Source - Applicants'!$D$5:$D$2914,MATCH(C39,'Source - Applicants'!$A$5:$A$2914,0))&amp;" "&amp;INDEX('Source - Applicants'!$C$5:$C$2914,MATCH(C39,'Source - Applicants'!$A$5:$A$2914,0)),"NOT FOUND")</f>
        <v>Larry Mitchell</v>
      </c>
      <c r="E39" s="33" t="str">
        <f aca="false">'Source - Amendments'!F650</f>
        <v>24.2</v>
      </c>
      <c r="F39" s="33" t="str">
        <f aca="false">'Source - Amendments'!G650</f>
        <v>24.3</v>
      </c>
      <c r="G39" s="19" t="n">
        <f aca="false">'Source - Amendments'!I650</f>
        <v>0</v>
      </c>
      <c r="H39" s="19" t="str">
        <f aca="false">IF(G39="","No qualifying reference",IF(LEFT(G39,3)="MC-","Measurement certificate reference",IF(ISNUMBER(SEARCH("haul-out",G39)),"Yard haul-out reference","No qualifying reference")))</f>
        <v>No qualifying reference</v>
      </c>
      <c r="I39" s="19" t="str">
        <f aca="false">IF(COUNTIFS('Evidence - Certificates'!$B$5:$B$6,C39,'Evidence - Certificates'!$C$5:$C$6,G39)=1,"YES","NO")</f>
        <v>NO</v>
      </c>
      <c r="J39" s="19" t="str">
        <f aca="false">IF(I39="YES",INDEX('Evidence - Certificates'!$J$5:$J$6,MATCH(G39,'Evidence - Certificates'!$C$5:$C$6,0)),"NOT IN PACKET")</f>
        <v>NOT IN PACKET</v>
      </c>
      <c r="K39" s="19" t="str">
        <f aca="false">IF(COUNTIF('Evidence - Certificates'!$B$5:$B$6,C39)&gt;0,"YES","NO")</f>
        <v>NO</v>
      </c>
      <c r="L39" s="19" t="n">
        <f aca="false">COUNTIFS('Source - Skip Events'!$D$5:$D$416,C39,'Source - Skip Events'!$C$5:$C$416,"&gt;="&amp;B39,'Source - Skip Events'!$C$5:$C$416,"&lt;="&amp;Skip_End)</f>
        <v>0</v>
      </c>
      <c r="M39" s="33" t="n">
        <f aca="false">IFERROR(INDEX('Source - Applicants'!$K$5:$K$2914,MATCH(C39,'Source - Applicants'!$A$5:$A$2914,0)),"NOT FOUND")</f>
        <v>29.2</v>
      </c>
      <c r="N39" s="19" t="str">
        <f aca="false">IF(H39="No qualifying reference","BOARD REVIEW - NO SOURCE",IF(AND(I39="YES",J39&lt;&gt;"Y"),"BOARD REVIEW - UNSIGNED",IF(I39="YES","VERIFIED","REFERENCE ONLY - VERIFY FILE")))</f>
        <v>BOARD REVIEW - NO SOURCE</v>
      </c>
      <c r="O39" s="19" t="str">
        <f aca="false">IF(LEFT(N39,12)="BOARD REVIEW","Do not use amended LOA until compliant support is filed",IF(N39="REFERENCE ONLY - VERIFY FILE","Retrieve and inspect underlying signed certificate or yard sheet","No action"))</f>
        <v>Do not use amended LOA until compliant support is filed</v>
      </c>
    </row>
    <row r="40" customFormat="false" ht="40.5" hidden="false" customHeight="true" outlineLevel="0" collapsed="false">
      <c r="A40" s="19" t="str">
        <f aca="false">'Source - Amendments'!A665</f>
        <v>AMD-000661</v>
      </c>
      <c r="B40" s="24" t="n">
        <f aca="false">'Source - Amendments'!B665</f>
        <v>45067</v>
      </c>
      <c r="C40" s="19" t="str">
        <f aca="false">'Source - Amendments'!C665</f>
        <v>WL-02263</v>
      </c>
      <c r="D40" s="19" t="str">
        <f aca="false">IFERROR(INDEX('Source - Applicants'!$D$5:$D$2914,MATCH(C40,'Source - Applicants'!$A$5:$A$2914,0))&amp;" "&amp;INDEX('Source - Applicants'!$C$5:$C$2914,MATCH(C40,'Source - Applicants'!$A$5:$A$2914,0)),"NOT FOUND")</f>
        <v>Anthony Young</v>
      </c>
      <c r="E40" s="33" t="str">
        <f aca="false">'Source - Amendments'!F665</f>
        <v>54.0</v>
      </c>
      <c r="F40" s="33" t="str">
        <f aca="false">'Source - Amendments'!G665</f>
        <v>53.9</v>
      </c>
      <c r="G40" s="19" t="str">
        <f aca="false">'Source - Amendments'!I665</f>
        <v>Foldview Marine Services haul-out sheet 2023-04-18</v>
      </c>
      <c r="H40" s="19" t="str">
        <f aca="false">IF(G40="","No qualifying reference",IF(LEFT(G40,3)="MC-","Measurement certificate reference",IF(ISNUMBER(SEARCH("haul-out",G40)),"Yard haul-out reference","No qualifying reference")))</f>
        <v>Yard haul-out reference</v>
      </c>
      <c r="I40" s="19" t="str">
        <f aca="false">IF(COUNTIFS('Evidence - Certificates'!$B$5:$B$6,C40,'Evidence - Certificates'!$C$5:$C$6,G40)=1,"YES","NO")</f>
        <v>NO</v>
      </c>
      <c r="J40" s="19" t="str">
        <f aca="false">IF(I40="YES",INDEX('Evidence - Certificates'!$J$5:$J$6,MATCH(G40,'Evidence - Certificates'!$C$5:$C$6,0)),"NOT IN PACKET")</f>
        <v>NOT IN PACKET</v>
      </c>
      <c r="K40" s="19" t="str">
        <f aca="false">IF(COUNTIF('Evidence - Certificates'!$B$5:$B$6,C40)&gt;0,"YES","NO")</f>
        <v>NO</v>
      </c>
      <c r="L40" s="19" t="n">
        <f aca="false">COUNTIFS('Source - Skip Events'!$D$5:$D$416,C40,'Source - Skip Events'!$C$5:$C$416,"&gt;="&amp;B40,'Source - Skip Events'!$C$5:$C$416,"&lt;="&amp;Skip_End)</f>
        <v>0</v>
      </c>
      <c r="M40" s="33" t="n">
        <f aca="false">IFERROR(INDEX('Source - Applicants'!$K$5:$K$2914,MATCH(C40,'Source - Applicants'!$A$5:$A$2914,0)),"NOT FOUND")</f>
        <v>24.3</v>
      </c>
      <c r="N40" s="19" t="str">
        <f aca="false">IF(H40="No qualifying reference","BOARD REVIEW - NO SOURCE",IF(AND(I40="YES",J40&lt;&gt;"Y"),"BOARD REVIEW - UNSIGNED",IF(I40="YES","VERIFIED","REFERENCE ONLY - VERIFY FILE")))</f>
        <v>REFERENCE ONLY - VERIFY FILE</v>
      </c>
      <c r="O40" s="19" t="str">
        <f aca="false">IF(LEFT(N40,12)="BOARD REVIEW","Do not use amended LOA until compliant support is filed",IF(N40="REFERENCE ONLY - VERIFY FILE","Retrieve and inspect underlying signed certificate or yard sheet","No action"))</f>
        <v>Retrieve and inspect underlying signed certificate or yard sheet</v>
      </c>
    </row>
    <row r="41" customFormat="false" ht="40.5" hidden="false" customHeight="true" outlineLevel="0" collapsed="false">
      <c r="A41" s="19" t="str">
        <f aca="false">'Source - Amendments'!A666</f>
        <v>AMD-000662</v>
      </c>
      <c r="B41" s="24" t="n">
        <f aca="false">'Source - Amendments'!B666</f>
        <v>45067</v>
      </c>
      <c r="C41" s="19" t="str">
        <f aca="false">'Source - Amendments'!C666</f>
        <v>WL-02278</v>
      </c>
      <c r="D41" s="19" t="str">
        <f aca="false">IFERROR(INDEX('Source - Applicants'!$D$5:$D$2914,MATCH(C41,'Source - Applicants'!$A$5:$A$2914,0))&amp;" "&amp;INDEX('Source - Applicants'!$C$5:$C$2914,MATCH(C41,'Source - Applicants'!$A$5:$A$2914,0)),"NOT FOUND")</f>
        <v>Maria Williams</v>
      </c>
      <c r="E41" s="33" t="str">
        <f aca="false">'Source - Amendments'!F666</f>
        <v>44.4</v>
      </c>
      <c r="F41" s="33" t="str">
        <f aca="false">'Source - Amendments'!G666</f>
        <v>44.9</v>
      </c>
      <c r="G41" s="19" t="str">
        <f aca="false">'Source - Amendments'!I666</f>
        <v>MC-2023-0309</v>
      </c>
      <c r="H41" s="19" t="str">
        <f aca="false">IF(G41="","No qualifying reference",IF(LEFT(G41,3)="MC-","Measurement certificate reference",IF(ISNUMBER(SEARCH("haul-out",G41)),"Yard haul-out reference","No qualifying reference")))</f>
        <v>Measurement certificate reference</v>
      </c>
      <c r="I41" s="19" t="str">
        <f aca="false">IF(COUNTIFS('Evidence - Certificates'!$B$5:$B$6,C41,'Evidence - Certificates'!$C$5:$C$6,G41)=1,"YES","NO")</f>
        <v>NO</v>
      </c>
      <c r="J41" s="19" t="str">
        <f aca="false">IF(I41="YES",INDEX('Evidence - Certificates'!$J$5:$J$6,MATCH(G41,'Evidence - Certificates'!$C$5:$C$6,0)),"NOT IN PACKET")</f>
        <v>NOT IN PACKET</v>
      </c>
      <c r="K41" s="19" t="str">
        <f aca="false">IF(COUNTIF('Evidence - Certificates'!$B$5:$B$6,C41)&gt;0,"YES","NO")</f>
        <v>NO</v>
      </c>
      <c r="L41" s="19" t="n">
        <f aca="false">COUNTIFS('Source - Skip Events'!$D$5:$D$416,C41,'Source - Skip Events'!$C$5:$C$416,"&gt;="&amp;B41,'Source - Skip Events'!$C$5:$C$416,"&lt;="&amp;Skip_End)</f>
        <v>0</v>
      </c>
      <c r="M41" s="33" t="n">
        <f aca="false">IFERROR(INDEX('Source - Applicants'!$K$5:$K$2914,MATCH(C41,'Source - Applicants'!$A$5:$A$2914,0)),"NOT FOUND")</f>
        <v>47.8</v>
      </c>
      <c r="N41" s="19" t="str">
        <f aca="false">IF(H41="No qualifying reference","BOARD REVIEW - NO SOURCE",IF(AND(I41="YES",J41&lt;&gt;"Y"),"BOARD REVIEW - UNSIGNED",IF(I41="YES","VERIFIED","REFERENCE ONLY - VERIFY FILE")))</f>
        <v>REFERENCE ONLY - VERIFY FILE</v>
      </c>
      <c r="O41" s="19" t="str">
        <f aca="false">IF(LEFT(N41,12)="BOARD REVIEW","Do not use amended LOA until compliant support is filed",IF(N41="REFERENCE ONLY - VERIFY FILE","Retrieve and inspect underlying signed certificate or yard sheet","No action"))</f>
        <v>Retrieve and inspect underlying signed certificate or yard sheet</v>
      </c>
    </row>
    <row r="42" customFormat="false" ht="40.5" hidden="false" customHeight="true" outlineLevel="0" collapsed="false">
      <c r="A42" s="19" t="str">
        <f aca="false">'Source - Amendments'!A686</f>
        <v>AMD-000682</v>
      </c>
      <c r="B42" s="24" t="n">
        <f aca="false">'Source - Amendments'!B686</f>
        <v>45081</v>
      </c>
      <c r="C42" s="19" t="str">
        <f aca="false">'Source - Amendments'!C686</f>
        <v>WL-02641</v>
      </c>
      <c r="D42" s="19" t="str">
        <f aca="false">IFERROR(INDEX('Source - Applicants'!$D$5:$D$2914,MATCH(C42,'Source - Applicants'!$A$5:$A$2914,0))&amp;" "&amp;INDEX('Source - Applicants'!$C$5:$C$2914,MATCH(C42,'Source - Applicants'!$A$5:$A$2914,0)),"NOT FOUND")</f>
        <v>Denise Miles</v>
      </c>
      <c r="E42" s="33" t="str">
        <f aca="false">'Source - Amendments'!F686</f>
        <v>35.5</v>
      </c>
      <c r="F42" s="33" t="str">
        <f aca="false">'Source - Amendments'!G686</f>
        <v>37.5</v>
      </c>
      <c r="G42" s="19" t="str">
        <f aca="false">'Source - Amendments'!I686</f>
        <v>Foldview Marine Services haul-out sheet 2022-12-15</v>
      </c>
      <c r="H42" s="19" t="str">
        <f aca="false">IF(G42="","No qualifying reference",IF(LEFT(G42,3)="MC-","Measurement certificate reference",IF(ISNUMBER(SEARCH("haul-out",G42)),"Yard haul-out reference","No qualifying reference")))</f>
        <v>Yard haul-out reference</v>
      </c>
      <c r="I42" s="19" t="str">
        <f aca="false">IF(COUNTIFS('Evidence - Certificates'!$B$5:$B$6,C42,'Evidence - Certificates'!$C$5:$C$6,G42)=1,"YES","NO")</f>
        <v>NO</v>
      </c>
      <c r="J42" s="19" t="str">
        <f aca="false">IF(I42="YES",INDEX('Evidence - Certificates'!$J$5:$J$6,MATCH(G42,'Evidence - Certificates'!$C$5:$C$6,0)),"NOT IN PACKET")</f>
        <v>NOT IN PACKET</v>
      </c>
      <c r="K42" s="19" t="str">
        <f aca="false">IF(COUNTIF('Evidence - Certificates'!$B$5:$B$6,C42)&gt;0,"YES","NO")</f>
        <v>NO</v>
      </c>
      <c r="L42" s="19" t="n">
        <f aca="false">COUNTIFS('Source - Skip Events'!$D$5:$D$416,C42,'Source - Skip Events'!$C$5:$C$416,"&gt;="&amp;B42,'Source - Skip Events'!$C$5:$C$416,"&lt;="&amp;Skip_End)</f>
        <v>0</v>
      </c>
      <c r="M42" s="33" t="n">
        <f aca="false">IFERROR(INDEX('Source - Applicants'!$K$5:$K$2914,MATCH(C42,'Source - Applicants'!$A$5:$A$2914,0)),"NOT FOUND")</f>
        <v>34.6</v>
      </c>
      <c r="N42" s="19" t="str">
        <f aca="false">IF(H42="No qualifying reference","BOARD REVIEW - NO SOURCE",IF(AND(I42="YES",J42&lt;&gt;"Y"),"BOARD REVIEW - UNSIGNED",IF(I42="YES","VERIFIED","REFERENCE ONLY - VERIFY FILE")))</f>
        <v>REFERENCE ONLY - VERIFY FILE</v>
      </c>
      <c r="O42" s="19" t="str">
        <f aca="false">IF(LEFT(N42,12)="BOARD REVIEW","Do not use amended LOA until compliant support is filed",IF(N42="REFERENCE ONLY - VERIFY FILE","Retrieve and inspect underlying signed certificate or yard sheet","No action"))</f>
        <v>Retrieve and inspect underlying signed certificate or yard sheet</v>
      </c>
    </row>
    <row r="43" customFormat="false" ht="40.5" hidden="false" customHeight="true" outlineLevel="0" collapsed="false">
      <c r="A43" s="19" t="str">
        <f aca="false">'Source - Amendments'!A695</f>
        <v>AMD-000691</v>
      </c>
      <c r="B43" s="24" t="n">
        <f aca="false">'Source - Amendments'!B695</f>
        <v>45085</v>
      </c>
      <c r="C43" s="19" t="str">
        <f aca="false">'Source - Amendments'!C695</f>
        <v>WL-03455</v>
      </c>
      <c r="D43" s="19" t="str">
        <f aca="false">IFERROR(INDEX('Source - Applicants'!$D$5:$D$2914,MATCH(C43,'Source - Applicants'!$A$5:$A$2914,0))&amp;" "&amp;INDEX('Source - Applicants'!$C$5:$C$2914,MATCH(C43,'Source - Applicants'!$A$5:$A$2914,0)),"NOT FOUND")</f>
        <v>Taylor George</v>
      </c>
      <c r="E43" s="33" t="str">
        <f aca="false">'Source - Amendments'!F695</f>
        <v>36.5</v>
      </c>
      <c r="F43" s="33" t="str">
        <f aca="false">'Source - Amendments'!G695</f>
        <v>39.0</v>
      </c>
      <c r="G43" s="19" t="str">
        <f aca="false">'Source - Amendments'!I695</f>
        <v>MC-2023-0192</v>
      </c>
      <c r="H43" s="19" t="str">
        <f aca="false">IF(G43="","No qualifying reference",IF(LEFT(G43,3)="MC-","Measurement certificate reference",IF(ISNUMBER(SEARCH("haul-out",G43)),"Yard haul-out reference","No qualifying reference")))</f>
        <v>Measurement certificate reference</v>
      </c>
      <c r="I43" s="19" t="str">
        <f aca="false">IF(COUNTIFS('Evidence - Certificates'!$B$5:$B$6,C43,'Evidence - Certificates'!$C$5:$C$6,G43)=1,"YES","NO")</f>
        <v>NO</v>
      </c>
      <c r="J43" s="19" t="str">
        <f aca="false">IF(I43="YES",INDEX('Evidence - Certificates'!$J$5:$J$6,MATCH(G43,'Evidence - Certificates'!$C$5:$C$6,0)),"NOT IN PACKET")</f>
        <v>NOT IN PACKET</v>
      </c>
      <c r="K43" s="19" t="str">
        <f aca="false">IF(COUNTIF('Evidence - Certificates'!$B$5:$B$6,C43)&gt;0,"YES","NO")</f>
        <v>NO</v>
      </c>
      <c r="L43" s="19" t="n">
        <f aca="false">COUNTIFS('Source - Skip Events'!$D$5:$D$416,C43,'Source - Skip Events'!$C$5:$C$416,"&gt;="&amp;B43,'Source - Skip Events'!$C$5:$C$416,"&lt;="&amp;Skip_End)</f>
        <v>1</v>
      </c>
      <c r="M43" s="33" t="n">
        <f aca="false">IFERROR(INDEX('Source - Applicants'!$K$5:$K$2914,MATCH(C43,'Source - Applicants'!$A$5:$A$2914,0)),"NOT FOUND")</f>
        <v>60.7</v>
      </c>
      <c r="N43" s="19" t="str">
        <f aca="false">IF(H43="No qualifying reference","BOARD REVIEW - NO SOURCE",IF(AND(I43="YES",J43&lt;&gt;"Y"),"BOARD REVIEW - UNSIGNED",IF(I43="YES","VERIFIED","REFERENCE ONLY - VERIFY FILE")))</f>
        <v>REFERENCE ONLY - VERIFY FILE</v>
      </c>
      <c r="O43" s="19" t="str">
        <f aca="false">IF(LEFT(N43,12)="BOARD REVIEW","Do not use amended LOA until compliant support is filed",IF(N43="REFERENCE ONLY - VERIFY FILE","Retrieve and inspect underlying signed certificate or yard sheet","No action"))</f>
        <v>Retrieve and inspect underlying signed certificate or yard sheet</v>
      </c>
    </row>
    <row r="44" customFormat="false" ht="40.5" hidden="false" customHeight="true" outlineLevel="0" collapsed="false">
      <c r="A44" s="19" t="str">
        <f aca="false">'Source - Amendments'!A698</f>
        <v>AMD-000694</v>
      </c>
      <c r="B44" s="24" t="n">
        <f aca="false">'Source - Amendments'!B698</f>
        <v>45086</v>
      </c>
      <c r="C44" s="19" t="str">
        <f aca="false">'Source - Amendments'!C698</f>
        <v>WL-03698</v>
      </c>
      <c r="D44" s="19" t="str">
        <f aca="false">IFERROR(INDEX('Source - Applicants'!$D$5:$D$2914,MATCH(C44,'Source - Applicants'!$A$5:$A$2914,0))&amp;" "&amp;INDEX('Source - Applicants'!$C$5:$C$2914,MATCH(C44,'Source - Applicants'!$A$5:$A$2914,0)),"NOT FOUND")</f>
        <v>Tonya Martinez</v>
      </c>
      <c r="E44" s="33" t="str">
        <f aca="false">'Source - Amendments'!F698</f>
        <v>38.0</v>
      </c>
      <c r="F44" s="33" t="str">
        <f aca="false">'Source - Amendments'!G698</f>
        <v>37.8</v>
      </c>
      <c r="G44" s="19" t="str">
        <f aca="false">'Source - Amendments'!I698</f>
        <v>Foldview Marine Services haul-out sheet 2022-10-31</v>
      </c>
      <c r="H44" s="19" t="str">
        <f aca="false">IF(G44="","No qualifying reference",IF(LEFT(G44,3)="MC-","Measurement certificate reference",IF(ISNUMBER(SEARCH("haul-out",G44)),"Yard haul-out reference","No qualifying reference")))</f>
        <v>Yard haul-out reference</v>
      </c>
      <c r="I44" s="19" t="str">
        <f aca="false">IF(COUNTIFS('Evidence - Certificates'!$B$5:$B$6,C44,'Evidence - Certificates'!$C$5:$C$6,G44)=1,"YES","NO")</f>
        <v>NO</v>
      </c>
      <c r="J44" s="19" t="str">
        <f aca="false">IF(I44="YES",INDEX('Evidence - Certificates'!$J$5:$J$6,MATCH(G44,'Evidence - Certificates'!$C$5:$C$6,0)),"NOT IN PACKET")</f>
        <v>NOT IN PACKET</v>
      </c>
      <c r="K44" s="19" t="str">
        <f aca="false">IF(COUNTIF('Evidence - Certificates'!$B$5:$B$6,C44)&gt;0,"YES","NO")</f>
        <v>NO</v>
      </c>
      <c r="L44" s="19" t="n">
        <f aca="false">COUNTIFS('Source - Skip Events'!$D$5:$D$416,C44,'Source - Skip Events'!$C$5:$C$416,"&gt;="&amp;B44,'Source - Skip Events'!$C$5:$C$416,"&lt;="&amp;Skip_End)</f>
        <v>0</v>
      </c>
      <c r="M44" s="33" t="n">
        <f aca="false">IFERROR(INDEX('Source - Applicants'!$K$5:$K$2914,MATCH(C44,'Source - Applicants'!$A$5:$A$2914,0)),"NOT FOUND")</f>
        <v>24.3</v>
      </c>
      <c r="N44" s="19" t="str">
        <f aca="false">IF(H44="No qualifying reference","BOARD REVIEW - NO SOURCE",IF(AND(I44="YES",J44&lt;&gt;"Y"),"BOARD REVIEW - UNSIGNED",IF(I44="YES","VERIFIED","REFERENCE ONLY - VERIFY FILE")))</f>
        <v>REFERENCE ONLY - VERIFY FILE</v>
      </c>
      <c r="O44" s="19" t="str">
        <f aca="false">IF(LEFT(N44,12)="BOARD REVIEW","Do not use amended LOA until compliant support is filed",IF(N44="REFERENCE ONLY - VERIFY FILE","Retrieve and inspect underlying signed certificate or yard sheet","No action"))</f>
        <v>Retrieve and inspect underlying signed certificate or yard sheet</v>
      </c>
    </row>
    <row r="45" customFormat="false" ht="40.5" hidden="false" customHeight="true" outlineLevel="0" collapsed="false">
      <c r="A45" s="19" t="str">
        <f aca="false">'Source - Amendments'!A709</f>
        <v>AMD-000705</v>
      </c>
      <c r="B45" s="24" t="n">
        <f aca="false">'Source - Amendments'!B709</f>
        <v>45095</v>
      </c>
      <c r="C45" s="19" t="str">
        <f aca="false">'Source - Amendments'!C709</f>
        <v>WL-02747</v>
      </c>
      <c r="D45" s="19" t="str">
        <f aca="false">IFERROR(INDEX('Source - Applicants'!$D$5:$D$2914,MATCH(C45,'Source - Applicants'!$A$5:$A$2914,0))&amp;" "&amp;INDEX('Source - Applicants'!$C$5:$C$2914,MATCH(C45,'Source - Applicants'!$A$5:$A$2914,0)),"NOT FOUND")</f>
        <v>Angel Massey</v>
      </c>
      <c r="E45" s="33" t="str">
        <f aca="false">'Source - Amendments'!F709</f>
        <v>53.3</v>
      </c>
      <c r="F45" s="33" t="str">
        <f aca="false">'Source - Amendments'!G709</f>
        <v>51.8</v>
      </c>
      <c r="G45" s="19" t="str">
        <f aca="false">'Source - Amendments'!I709</f>
        <v>MC-2023-0222</v>
      </c>
      <c r="H45" s="19" t="str">
        <f aca="false">IF(G45="","No qualifying reference",IF(LEFT(G45,3)="MC-","Measurement certificate reference",IF(ISNUMBER(SEARCH("haul-out",G45)),"Yard haul-out reference","No qualifying reference")))</f>
        <v>Measurement certificate reference</v>
      </c>
      <c r="I45" s="19" t="str">
        <f aca="false">IF(COUNTIFS('Evidence - Certificates'!$B$5:$B$6,C45,'Evidence - Certificates'!$C$5:$C$6,G45)=1,"YES","NO")</f>
        <v>NO</v>
      </c>
      <c r="J45" s="19" t="str">
        <f aca="false">IF(I45="YES",INDEX('Evidence - Certificates'!$J$5:$J$6,MATCH(G45,'Evidence - Certificates'!$C$5:$C$6,0)),"NOT IN PACKET")</f>
        <v>NOT IN PACKET</v>
      </c>
      <c r="K45" s="19" t="str">
        <f aca="false">IF(COUNTIF('Evidence - Certificates'!$B$5:$B$6,C45)&gt;0,"YES","NO")</f>
        <v>NO</v>
      </c>
      <c r="L45" s="19" t="n">
        <f aca="false">COUNTIFS('Source - Skip Events'!$D$5:$D$416,C45,'Source - Skip Events'!$C$5:$C$416,"&gt;="&amp;B45,'Source - Skip Events'!$C$5:$C$416,"&lt;="&amp;Skip_End)</f>
        <v>1</v>
      </c>
      <c r="M45" s="33" t="n">
        <f aca="false">IFERROR(INDEX('Source - Applicants'!$K$5:$K$2914,MATCH(C45,'Source - Applicants'!$A$5:$A$2914,0)),"NOT FOUND")</f>
        <v>29.3</v>
      </c>
      <c r="N45" s="19" t="str">
        <f aca="false">IF(H45="No qualifying reference","BOARD REVIEW - NO SOURCE",IF(AND(I45="YES",J45&lt;&gt;"Y"),"BOARD REVIEW - UNSIGNED",IF(I45="YES","VERIFIED","REFERENCE ONLY - VERIFY FILE")))</f>
        <v>REFERENCE ONLY - VERIFY FILE</v>
      </c>
      <c r="O45" s="19" t="str">
        <f aca="false">IF(LEFT(N45,12)="BOARD REVIEW","Do not use amended LOA until compliant support is filed",IF(N45="REFERENCE ONLY - VERIFY FILE","Retrieve and inspect underlying signed certificate or yard sheet","No action"))</f>
        <v>Retrieve and inspect underlying signed certificate or yard sheet</v>
      </c>
    </row>
    <row r="46" customFormat="false" ht="40.5" hidden="false" customHeight="true" outlineLevel="0" collapsed="false">
      <c r="A46" s="19" t="str">
        <f aca="false">'Source - Amendments'!A713</f>
        <v>AMD-000709</v>
      </c>
      <c r="B46" s="24" t="n">
        <f aca="false">'Source - Amendments'!B713</f>
        <v>45097</v>
      </c>
      <c r="C46" s="19" t="str">
        <f aca="false">'Source - Amendments'!C713</f>
        <v>WL-01302</v>
      </c>
      <c r="D46" s="19" t="str">
        <f aca="false">IFERROR(INDEX('Source - Applicants'!$D$5:$D$2914,MATCH(C46,'Source - Applicants'!$A$5:$A$2914,0))&amp;" "&amp;INDEX('Source - Applicants'!$C$5:$C$2914,MATCH(C46,'Source - Applicants'!$A$5:$A$2914,0)),"NOT FOUND")</f>
        <v>Shelby Maynard</v>
      </c>
      <c r="E46" s="33" t="str">
        <f aca="false">'Source - Amendments'!F713</f>
        <v>25.2</v>
      </c>
      <c r="F46" s="33" t="str">
        <f aca="false">'Source - Amendments'!G713</f>
        <v>26.6</v>
      </c>
      <c r="G46" s="19" t="str">
        <f aca="false">'Source - Amendments'!I713</f>
        <v>MC-2023-0266</v>
      </c>
      <c r="H46" s="19" t="str">
        <f aca="false">IF(G46="","No qualifying reference",IF(LEFT(G46,3)="MC-","Measurement certificate reference",IF(ISNUMBER(SEARCH("haul-out",G46)),"Yard haul-out reference","No qualifying reference")))</f>
        <v>Measurement certificate reference</v>
      </c>
      <c r="I46" s="19" t="str">
        <f aca="false">IF(COUNTIFS('Evidence - Certificates'!$B$5:$B$6,C46,'Evidence - Certificates'!$C$5:$C$6,G46)=1,"YES","NO")</f>
        <v>NO</v>
      </c>
      <c r="J46" s="19" t="str">
        <f aca="false">IF(I46="YES",INDEX('Evidence - Certificates'!$J$5:$J$6,MATCH(G46,'Evidence - Certificates'!$C$5:$C$6,0)),"NOT IN PACKET")</f>
        <v>NOT IN PACKET</v>
      </c>
      <c r="K46" s="19" t="str">
        <f aca="false">IF(COUNTIF('Evidence - Certificates'!$B$5:$B$6,C46)&gt;0,"YES","NO")</f>
        <v>NO</v>
      </c>
      <c r="L46" s="19" t="n">
        <f aca="false">COUNTIFS('Source - Skip Events'!$D$5:$D$416,C46,'Source - Skip Events'!$C$5:$C$416,"&gt;="&amp;B46,'Source - Skip Events'!$C$5:$C$416,"&lt;="&amp;Skip_End)</f>
        <v>0</v>
      </c>
      <c r="M46" s="33" t="n">
        <f aca="false">IFERROR(INDEX('Source - Applicants'!$K$5:$K$2914,MATCH(C46,'Source - Applicants'!$A$5:$A$2914,0)),"NOT FOUND")</f>
        <v>42</v>
      </c>
      <c r="N46" s="19" t="str">
        <f aca="false">IF(H46="No qualifying reference","BOARD REVIEW - NO SOURCE",IF(AND(I46="YES",J46&lt;&gt;"Y"),"BOARD REVIEW - UNSIGNED",IF(I46="YES","VERIFIED","REFERENCE ONLY - VERIFY FILE")))</f>
        <v>REFERENCE ONLY - VERIFY FILE</v>
      </c>
      <c r="O46" s="19" t="str">
        <f aca="false">IF(LEFT(N46,12)="BOARD REVIEW","Do not use amended LOA until compliant support is filed",IF(N46="REFERENCE ONLY - VERIFY FILE","Retrieve and inspect underlying signed certificate or yard sheet","No action"))</f>
        <v>Retrieve and inspect underlying signed certificate or yard sheet</v>
      </c>
    </row>
    <row r="47" customFormat="false" ht="40.5" hidden="false" customHeight="true" outlineLevel="0" collapsed="false">
      <c r="A47" s="19" t="str">
        <f aca="false">'Source - Amendments'!A716</f>
        <v>AMD-000712</v>
      </c>
      <c r="B47" s="24" t="n">
        <f aca="false">'Source - Amendments'!B716</f>
        <v>45100</v>
      </c>
      <c r="C47" s="19" t="str">
        <f aca="false">'Source - Amendments'!C716</f>
        <v>WL-01762</v>
      </c>
      <c r="D47" s="19" t="str">
        <f aca="false">IFERROR(INDEX('Source - Applicants'!$D$5:$D$2914,MATCH(C47,'Source - Applicants'!$A$5:$A$2914,0))&amp;" "&amp;INDEX('Source - Applicants'!$C$5:$C$2914,MATCH(C47,'Source - Applicants'!$A$5:$A$2914,0)),"NOT FOUND")</f>
        <v>John Powell</v>
      </c>
      <c r="E47" s="33" t="str">
        <f aca="false">'Source - Amendments'!F716</f>
        <v>33.5</v>
      </c>
      <c r="F47" s="33" t="str">
        <f aca="false">'Source - Amendments'!G716</f>
        <v>34.3</v>
      </c>
      <c r="G47" s="19" t="str">
        <f aca="false">'Source - Amendments'!I716</f>
        <v>MC-2023-0225</v>
      </c>
      <c r="H47" s="19" t="str">
        <f aca="false">IF(G47="","No qualifying reference",IF(LEFT(G47,3)="MC-","Measurement certificate reference",IF(ISNUMBER(SEARCH("haul-out",G47)),"Yard haul-out reference","No qualifying reference")))</f>
        <v>Measurement certificate reference</v>
      </c>
      <c r="I47" s="19" t="str">
        <f aca="false">IF(COUNTIFS('Evidence - Certificates'!$B$5:$B$6,C47,'Evidence - Certificates'!$C$5:$C$6,G47)=1,"YES","NO")</f>
        <v>NO</v>
      </c>
      <c r="J47" s="19" t="str">
        <f aca="false">IF(I47="YES",INDEX('Evidence - Certificates'!$J$5:$J$6,MATCH(G47,'Evidence - Certificates'!$C$5:$C$6,0)),"NOT IN PACKET")</f>
        <v>NOT IN PACKET</v>
      </c>
      <c r="K47" s="19" t="str">
        <f aca="false">IF(COUNTIF('Evidence - Certificates'!$B$5:$B$6,C47)&gt;0,"YES","NO")</f>
        <v>NO</v>
      </c>
      <c r="L47" s="19" t="n">
        <f aca="false">COUNTIFS('Source - Skip Events'!$D$5:$D$416,C47,'Source - Skip Events'!$C$5:$C$416,"&gt;="&amp;B47,'Source - Skip Events'!$C$5:$C$416,"&lt;="&amp;Skip_End)</f>
        <v>0</v>
      </c>
      <c r="M47" s="33" t="n">
        <f aca="false">IFERROR(INDEX('Source - Applicants'!$K$5:$K$2914,MATCH(C47,'Source - Applicants'!$A$5:$A$2914,0)),"NOT FOUND")</f>
        <v>28.6</v>
      </c>
      <c r="N47" s="19" t="str">
        <f aca="false">IF(H47="No qualifying reference","BOARD REVIEW - NO SOURCE",IF(AND(I47="YES",J47&lt;&gt;"Y"),"BOARD REVIEW - UNSIGNED",IF(I47="YES","VERIFIED","REFERENCE ONLY - VERIFY FILE")))</f>
        <v>REFERENCE ONLY - VERIFY FILE</v>
      </c>
      <c r="O47" s="19" t="str">
        <f aca="false">IF(LEFT(N47,12)="BOARD REVIEW","Do not use amended LOA until compliant support is filed",IF(N47="REFERENCE ONLY - VERIFY FILE","Retrieve and inspect underlying signed certificate or yard sheet","No action"))</f>
        <v>Retrieve and inspect underlying signed certificate or yard sheet</v>
      </c>
    </row>
    <row r="48" customFormat="false" ht="40.5" hidden="false" customHeight="true" outlineLevel="0" collapsed="false">
      <c r="A48" s="19" t="str">
        <f aca="false">'Source - Amendments'!A718</f>
        <v>AMD-000714</v>
      </c>
      <c r="B48" s="24" t="n">
        <f aca="false">'Source - Amendments'!B718</f>
        <v>45101</v>
      </c>
      <c r="C48" s="19" t="str">
        <f aca="false">'Source - Amendments'!C718</f>
        <v>WL-01959</v>
      </c>
      <c r="D48" s="19" t="str">
        <f aca="false">IFERROR(INDEX('Source - Applicants'!$D$5:$D$2914,MATCH(C48,'Source - Applicants'!$A$5:$A$2914,0))&amp;" "&amp;INDEX('Source - Applicants'!$C$5:$C$2914,MATCH(C48,'Source - Applicants'!$A$5:$A$2914,0)),"NOT FOUND")</f>
        <v>Jonathan Moore</v>
      </c>
      <c r="E48" s="33" t="str">
        <f aca="false">'Source - Amendments'!F718</f>
        <v>32.3</v>
      </c>
      <c r="F48" s="33" t="str">
        <f aca="false">'Source - Amendments'!G718</f>
        <v>34.6</v>
      </c>
      <c r="G48" s="19" t="str">
        <f aca="false">'Source - Amendments'!I718</f>
        <v>Foldview Marine Services haul-out sheet 2023-01-12</v>
      </c>
      <c r="H48" s="19" t="str">
        <f aca="false">IF(G48="","No qualifying reference",IF(LEFT(G48,3)="MC-","Measurement certificate reference",IF(ISNUMBER(SEARCH("haul-out",G48)),"Yard haul-out reference","No qualifying reference")))</f>
        <v>Yard haul-out reference</v>
      </c>
      <c r="I48" s="19" t="str">
        <f aca="false">IF(COUNTIFS('Evidence - Certificates'!$B$5:$B$6,C48,'Evidence - Certificates'!$C$5:$C$6,G48)=1,"YES","NO")</f>
        <v>NO</v>
      </c>
      <c r="J48" s="19" t="str">
        <f aca="false">IF(I48="YES",INDEX('Evidence - Certificates'!$J$5:$J$6,MATCH(G48,'Evidence - Certificates'!$C$5:$C$6,0)),"NOT IN PACKET")</f>
        <v>NOT IN PACKET</v>
      </c>
      <c r="K48" s="19" t="str">
        <f aca="false">IF(COUNTIF('Evidence - Certificates'!$B$5:$B$6,C48)&gt;0,"YES","NO")</f>
        <v>NO</v>
      </c>
      <c r="L48" s="19" t="n">
        <f aca="false">COUNTIFS('Source - Skip Events'!$D$5:$D$416,C48,'Source - Skip Events'!$C$5:$C$416,"&gt;="&amp;B48,'Source - Skip Events'!$C$5:$C$416,"&lt;="&amp;Skip_End)</f>
        <v>0</v>
      </c>
      <c r="M48" s="33" t="n">
        <f aca="false">IFERROR(INDEX('Source - Applicants'!$K$5:$K$2914,MATCH(C48,'Source - Applicants'!$A$5:$A$2914,0)),"NOT FOUND")</f>
        <v>46.8</v>
      </c>
      <c r="N48" s="19" t="str">
        <f aca="false">IF(H48="No qualifying reference","BOARD REVIEW - NO SOURCE",IF(AND(I48="YES",J48&lt;&gt;"Y"),"BOARD REVIEW - UNSIGNED",IF(I48="YES","VERIFIED","REFERENCE ONLY - VERIFY FILE")))</f>
        <v>REFERENCE ONLY - VERIFY FILE</v>
      </c>
      <c r="O48" s="19" t="str">
        <f aca="false">IF(LEFT(N48,12)="BOARD REVIEW","Do not use amended LOA until compliant support is filed",IF(N48="REFERENCE ONLY - VERIFY FILE","Retrieve and inspect underlying signed certificate or yard sheet","No action"))</f>
        <v>Retrieve and inspect underlying signed certificate or yard sheet</v>
      </c>
    </row>
    <row r="49" customFormat="false" ht="40.5" hidden="false" customHeight="true" outlineLevel="0" collapsed="false">
      <c r="A49" s="19" t="str">
        <f aca="false">'Source - Amendments'!A754</f>
        <v>AMD-000750</v>
      </c>
      <c r="B49" s="24" t="n">
        <f aca="false">'Source - Amendments'!B754</f>
        <v>45132</v>
      </c>
      <c r="C49" s="19" t="str">
        <f aca="false">'Source - Amendments'!C754</f>
        <v>WL-03333</v>
      </c>
      <c r="D49" s="19" t="str">
        <f aca="false">IFERROR(INDEX('Source - Applicants'!$D$5:$D$2914,MATCH(C49,'Source - Applicants'!$A$5:$A$2914,0))&amp;" "&amp;INDEX('Source - Applicants'!$C$5:$C$2914,MATCH(C49,'Source - Applicants'!$A$5:$A$2914,0)),"NOT FOUND")</f>
        <v>Steven Greene</v>
      </c>
      <c r="E49" s="33" t="str">
        <f aca="false">'Source - Amendments'!F754</f>
        <v>29.1</v>
      </c>
      <c r="F49" s="33" t="str">
        <f aca="false">'Source - Amendments'!G754</f>
        <v>26.9</v>
      </c>
      <c r="G49" s="19" t="str">
        <f aca="false">'Source - Amendments'!I754</f>
        <v>Foldview Marine Services haul-out sheet 2022-11-09</v>
      </c>
      <c r="H49" s="19" t="str">
        <f aca="false">IF(G49="","No qualifying reference",IF(LEFT(G49,3)="MC-","Measurement certificate reference",IF(ISNUMBER(SEARCH("haul-out",G49)),"Yard haul-out reference","No qualifying reference")))</f>
        <v>Yard haul-out reference</v>
      </c>
      <c r="I49" s="19" t="str">
        <f aca="false">IF(COUNTIFS('Evidence - Certificates'!$B$5:$B$6,C49,'Evidence - Certificates'!$C$5:$C$6,G49)=1,"YES","NO")</f>
        <v>NO</v>
      </c>
      <c r="J49" s="19" t="str">
        <f aca="false">IF(I49="YES",INDEX('Evidence - Certificates'!$J$5:$J$6,MATCH(G49,'Evidence - Certificates'!$C$5:$C$6,0)),"NOT IN PACKET")</f>
        <v>NOT IN PACKET</v>
      </c>
      <c r="K49" s="19" t="str">
        <f aca="false">IF(COUNTIF('Evidence - Certificates'!$B$5:$B$6,C49)&gt;0,"YES","NO")</f>
        <v>NO</v>
      </c>
      <c r="L49" s="19" t="n">
        <f aca="false">COUNTIFS('Source - Skip Events'!$D$5:$D$416,C49,'Source - Skip Events'!$C$5:$C$416,"&gt;="&amp;B49,'Source - Skip Events'!$C$5:$C$416,"&lt;="&amp;Skip_End)</f>
        <v>0</v>
      </c>
      <c r="M49" s="33" t="n">
        <f aca="false">IFERROR(INDEX('Source - Applicants'!$K$5:$K$2914,MATCH(C49,'Source - Applicants'!$A$5:$A$2914,0)),"NOT FOUND")</f>
        <v>31.1</v>
      </c>
      <c r="N49" s="19" t="str">
        <f aca="false">IF(H49="No qualifying reference","BOARD REVIEW - NO SOURCE",IF(AND(I49="YES",J49&lt;&gt;"Y"),"BOARD REVIEW - UNSIGNED",IF(I49="YES","VERIFIED","REFERENCE ONLY - VERIFY FILE")))</f>
        <v>REFERENCE ONLY - VERIFY FILE</v>
      </c>
      <c r="O49" s="19" t="str">
        <f aca="false">IF(LEFT(N49,12)="BOARD REVIEW","Do not use amended LOA until compliant support is filed",IF(N49="REFERENCE ONLY - VERIFY FILE","Retrieve and inspect underlying signed certificate or yard sheet","No action"))</f>
        <v>Retrieve and inspect underlying signed certificate or yard sheet</v>
      </c>
    </row>
    <row r="50" customFormat="false" ht="40.5" hidden="false" customHeight="true" outlineLevel="0" collapsed="false">
      <c r="A50" s="19" t="str">
        <f aca="false">'Source - Amendments'!A764</f>
        <v>AMD-000760</v>
      </c>
      <c r="B50" s="24" t="n">
        <f aca="false">'Source - Amendments'!B764</f>
        <v>45141</v>
      </c>
      <c r="C50" s="19" t="str">
        <f aca="false">'Source - Amendments'!C764</f>
        <v>WL-03183</v>
      </c>
      <c r="D50" s="19" t="str">
        <f aca="false">IFERROR(INDEX('Source - Applicants'!$D$5:$D$2914,MATCH(C50,'Source - Applicants'!$A$5:$A$2914,0))&amp;" "&amp;INDEX('Source - Applicants'!$C$5:$C$2914,MATCH(C50,'Source - Applicants'!$A$5:$A$2914,0)),"NOT FOUND")</f>
        <v>Daniel Stevens</v>
      </c>
      <c r="E50" s="33" t="str">
        <f aca="false">'Source - Amendments'!F764</f>
        <v>38.8</v>
      </c>
      <c r="F50" s="33" t="str">
        <f aca="false">'Source - Amendments'!G764</f>
        <v>39.8</v>
      </c>
      <c r="G50" s="19" t="str">
        <f aca="false">'Source - Amendments'!I764</f>
        <v>MC-2023-0648</v>
      </c>
      <c r="H50" s="19" t="str">
        <f aca="false">IF(G50="","No qualifying reference",IF(LEFT(G50,3)="MC-","Measurement certificate reference",IF(ISNUMBER(SEARCH("haul-out",G50)),"Yard haul-out reference","No qualifying reference")))</f>
        <v>Measurement certificate reference</v>
      </c>
      <c r="I50" s="19" t="str">
        <f aca="false">IF(COUNTIFS('Evidence - Certificates'!$B$5:$B$6,C50,'Evidence - Certificates'!$C$5:$C$6,G50)=1,"YES","NO")</f>
        <v>NO</v>
      </c>
      <c r="J50" s="19" t="str">
        <f aca="false">IF(I50="YES",INDEX('Evidence - Certificates'!$J$5:$J$6,MATCH(G50,'Evidence - Certificates'!$C$5:$C$6,0)),"NOT IN PACKET")</f>
        <v>NOT IN PACKET</v>
      </c>
      <c r="K50" s="19" t="str">
        <f aca="false">IF(COUNTIF('Evidence - Certificates'!$B$5:$B$6,C50)&gt;0,"YES","NO")</f>
        <v>NO</v>
      </c>
      <c r="L50" s="19" t="n">
        <f aca="false">COUNTIFS('Source - Skip Events'!$D$5:$D$416,C50,'Source - Skip Events'!$C$5:$C$416,"&gt;="&amp;B50,'Source - Skip Events'!$C$5:$C$416,"&lt;="&amp;Skip_End)</f>
        <v>0</v>
      </c>
      <c r="M50" s="33" t="n">
        <f aca="false">IFERROR(INDEX('Source - Applicants'!$K$5:$K$2914,MATCH(C50,'Source - Applicants'!$A$5:$A$2914,0)),"NOT FOUND")</f>
        <v>46.7</v>
      </c>
      <c r="N50" s="19" t="str">
        <f aca="false">IF(H50="No qualifying reference","BOARD REVIEW - NO SOURCE",IF(AND(I50="YES",J50&lt;&gt;"Y"),"BOARD REVIEW - UNSIGNED",IF(I50="YES","VERIFIED","REFERENCE ONLY - VERIFY FILE")))</f>
        <v>REFERENCE ONLY - VERIFY FILE</v>
      </c>
      <c r="O50" s="19" t="str">
        <f aca="false">IF(LEFT(N50,12)="BOARD REVIEW","Do not use amended LOA until compliant support is filed",IF(N50="REFERENCE ONLY - VERIFY FILE","Retrieve and inspect underlying signed certificate or yard sheet","No action"))</f>
        <v>Retrieve and inspect underlying signed certificate or yard sheet</v>
      </c>
    </row>
    <row r="51" customFormat="false" ht="40.5" hidden="false" customHeight="true" outlineLevel="0" collapsed="false">
      <c r="A51" s="19" t="str">
        <f aca="false">'Source - Amendments'!A767</f>
        <v>AMD-000763</v>
      </c>
      <c r="B51" s="24" t="n">
        <f aca="false">'Source - Amendments'!B767</f>
        <v>45142</v>
      </c>
      <c r="C51" s="19" t="str">
        <f aca="false">'Source - Amendments'!C767</f>
        <v>WL-02205</v>
      </c>
      <c r="D51" s="19" t="str">
        <f aca="false">IFERROR(INDEX('Source - Applicants'!$D$5:$D$2914,MATCH(C51,'Source - Applicants'!$A$5:$A$2914,0))&amp;" "&amp;INDEX('Source - Applicants'!$C$5:$C$2914,MATCH(C51,'Source - Applicants'!$A$5:$A$2914,0)),"NOT FOUND")</f>
        <v>Robert Rivas</v>
      </c>
      <c r="E51" s="33" t="str">
        <f aca="false">'Source - Amendments'!F767</f>
        <v>38.6</v>
      </c>
      <c r="F51" s="33" t="str">
        <f aca="false">'Source - Amendments'!G767</f>
        <v>37.8</v>
      </c>
      <c r="G51" s="19" t="str">
        <f aca="false">'Source - Amendments'!I767</f>
        <v>MC-2023-0129</v>
      </c>
      <c r="H51" s="19" t="str">
        <f aca="false">IF(G51="","No qualifying reference",IF(LEFT(G51,3)="MC-","Measurement certificate reference",IF(ISNUMBER(SEARCH("haul-out",G51)),"Yard haul-out reference","No qualifying reference")))</f>
        <v>Measurement certificate reference</v>
      </c>
      <c r="I51" s="19" t="str">
        <f aca="false">IF(COUNTIFS('Evidence - Certificates'!$B$5:$B$6,C51,'Evidence - Certificates'!$C$5:$C$6,G51)=1,"YES","NO")</f>
        <v>NO</v>
      </c>
      <c r="J51" s="19" t="str">
        <f aca="false">IF(I51="YES",INDEX('Evidence - Certificates'!$J$5:$J$6,MATCH(G51,'Evidence - Certificates'!$C$5:$C$6,0)),"NOT IN PACKET")</f>
        <v>NOT IN PACKET</v>
      </c>
      <c r="K51" s="19" t="str">
        <f aca="false">IF(COUNTIF('Evidence - Certificates'!$B$5:$B$6,C51)&gt;0,"YES","NO")</f>
        <v>NO</v>
      </c>
      <c r="L51" s="19" t="n">
        <f aca="false">COUNTIFS('Source - Skip Events'!$D$5:$D$416,C51,'Source - Skip Events'!$C$5:$C$416,"&gt;="&amp;B51,'Source - Skip Events'!$C$5:$C$416,"&lt;="&amp;Skip_End)</f>
        <v>0</v>
      </c>
      <c r="M51" s="33" t="n">
        <f aca="false">IFERROR(INDEX('Source - Applicants'!$K$5:$K$2914,MATCH(C51,'Source - Applicants'!$A$5:$A$2914,0)),"NOT FOUND")</f>
        <v>34.3</v>
      </c>
      <c r="N51" s="19" t="str">
        <f aca="false">IF(H51="No qualifying reference","BOARD REVIEW - NO SOURCE",IF(AND(I51="YES",J51&lt;&gt;"Y"),"BOARD REVIEW - UNSIGNED",IF(I51="YES","VERIFIED","REFERENCE ONLY - VERIFY FILE")))</f>
        <v>REFERENCE ONLY - VERIFY FILE</v>
      </c>
      <c r="O51" s="19" t="str">
        <f aca="false">IF(LEFT(N51,12)="BOARD REVIEW","Do not use amended LOA until compliant support is filed",IF(N51="REFERENCE ONLY - VERIFY FILE","Retrieve and inspect underlying signed certificate or yard sheet","No action"))</f>
        <v>Retrieve and inspect underlying signed certificate or yard sheet</v>
      </c>
    </row>
    <row r="52" customFormat="false" ht="40.5" hidden="false" customHeight="true" outlineLevel="0" collapsed="false">
      <c r="A52" s="19" t="str">
        <f aca="false">'Source - Amendments'!A776</f>
        <v>AMD-000772</v>
      </c>
      <c r="B52" s="24" t="n">
        <f aca="false">'Source - Amendments'!B776</f>
        <v>45148</v>
      </c>
      <c r="C52" s="19" t="str">
        <f aca="false">'Source - Amendments'!C776</f>
        <v>WL-01594</v>
      </c>
      <c r="D52" s="19" t="str">
        <f aca="false">IFERROR(INDEX('Source - Applicants'!$D$5:$D$2914,MATCH(C52,'Source - Applicants'!$A$5:$A$2914,0))&amp;" "&amp;INDEX('Source - Applicants'!$C$5:$C$2914,MATCH(C52,'Source - Applicants'!$A$5:$A$2914,0)),"NOT FOUND")</f>
        <v>Tracey Johnson</v>
      </c>
      <c r="E52" s="33" t="str">
        <f aca="false">'Source - Amendments'!F776</f>
        <v>24.0</v>
      </c>
      <c r="F52" s="33" t="str">
        <f aca="false">'Source - Amendments'!G776</f>
        <v>23.5</v>
      </c>
      <c r="G52" s="19" t="str">
        <f aca="false">'Source - Amendments'!I776</f>
        <v>Foldview Marine Services haul-out sheet 2022-09-12</v>
      </c>
      <c r="H52" s="19" t="str">
        <f aca="false">IF(G52="","No qualifying reference",IF(LEFT(G52,3)="MC-","Measurement certificate reference",IF(ISNUMBER(SEARCH("haul-out",G52)),"Yard haul-out reference","No qualifying reference")))</f>
        <v>Yard haul-out reference</v>
      </c>
      <c r="I52" s="19" t="str">
        <f aca="false">IF(COUNTIFS('Evidence - Certificates'!$B$5:$B$6,C52,'Evidence - Certificates'!$C$5:$C$6,G52)=1,"YES","NO")</f>
        <v>NO</v>
      </c>
      <c r="J52" s="19" t="str">
        <f aca="false">IF(I52="YES",INDEX('Evidence - Certificates'!$J$5:$J$6,MATCH(G52,'Evidence - Certificates'!$C$5:$C$6,0)),"NOT IN PACKET")</f>
        <v>NOT IN PACKET</v>
      </c>
      <c r="K52" s="19" t="str">
        <f aca="false">IF(COUNTIF('Evidence - Certificates'!$B$5:$B$6,C52)&gt;0,"YES","NO")</f>
        <v>NO</v>
      </c>
      <c r="L52" s="19" t="n">
        <f aca="false">COUNTIFS('Source - Skip Events'!$D$5:$D$416,C52,'Source - Skip Events'!$C$5:$C$416,"&gt;="&amp;B52,'Source - Skip Events'!$C$5:$C$416,"&lt;="&amp;Skip_End)</f>
        <v>1</v>
      </c>
      <c r="M52" s="33" t="n">
        <f aca="false">IFERROR(INDEX('Source - Applicants'!$K$5:$K$2914,MATCH(C52,'Source - Applicants'!$A$5:$A$2914,0)),"NOT FOUND")</f>
        <v>47.4</v>
      </c>
      <c r="N52" s="19" t="str">
        <f aca="false">IF(H52="No qualifying reference","BOARD REVIEW - NO SOURCE",IF(AND(I52="YES",J52&lt;&gt;"Y"),"BOARD REVIEW - UNSIGNED",IF(I52="YES","VERIFIED","REFERENCE ONLY - VERIFY FILE")))</f>
        <v>REFERENCE ONLY - VERIFY FILE</v>
      </c>
      <c r="O52" s="19" t="str">
        <f aca="false">IF(LEFT(N52,12)="BOARD REVIEW","Do not use amended LOA until compliant support is filed",IF(N52="REFERENCE ONLY - VERIFY FILE","Retrieve and inspect underlying signed certificate or yard sheet","No action"))</f>
        <v>Retrieve and inspect underlying signed certificate or yard sheet</v>
      </c>
    </row>
    <row r="53" customFormat="false" ht="40.5" hidden="false" customHeight="true" outlineLevel="0" collapsed="false">
      <c r="A53" s="19" t="str">
        <f aca="false">'Source - Amendments'!A781</f>
        <v>AMD-000777</v>
      </c>
      <c r="B53" s="24" t="n">
        <f aca="false">'Source - Amendments'!B781</f>
        <v>45152</v>
      </c>
      <c r="C53" s="19" t="str">
        <f aca="false">'Source - Amendments'!C781</f>
        <v>WL-02881</v>
      </c>
      <c r="D53" s="19" t="str">
        <f aca="false">IFERROR(INDEX('Source - Applicants'!$D$5:$D$2914,MATCH(C53,'Source - Applicants'!$A$5:$A$2914,0))&amp;" "&amp;INDEX('Source - Applicants'!$C$5:$C$2914,MATCH(C53,'Source - Applicants'!$A$5:$A$2914,0)),"NOT FOUND")</f>
        <v>Christopher Woodward</v>
      </c>
      <c r="E53" s="33" t="str">
        <f aca="false">'Source - Amendments'!F781</f>
        <v>40.5</v>
      </c>
      <c r="F53" s="33" t="str">
        <f aca="false">'Source - Amendments'!G781</f>
        <v>42.8</v>
      </c>
      <c r="G53" s="19" t="str">
        <f aca="false">'Source - Amendments'!I781</f>
        <v>MC-2023-0628</v>
      </c>
      <c r="H53" s="19" t="str">
        <f aca="false">IF(G53="","No qualifying reference",IF(LEFT(G53,3)="MC-","Measurement certificate reference",IF(ISNUMBER(SEARCH("haul-out",G53)),"Yard haul-out reference","No qualifying reference")))</f>
        <v>Measurement certificate reference</v>
      </c>
      <c r="I53" s="19" t="str">
        <f aca="false">IF(COUNTIFS('Evidence - Certificates'!$B$5:$B$6,C53,'Evidence - Certificates'!$C$5:$C$6,G53)=1,"YES","NO")</f>
        <v>NO</v>
      </c>
      <c r="J53" s="19" t="str">
        <f aca="false">IF(I53="YES",INDEX('Evidence - Certificates'!$J$5:$J$6,MATCH(G53,'Evidence - Certificates'!$C$5:$C$6,0)),"NOT IN PACKET")</f>
        <v>NOT IN PACKET</v>
      </c>
      <c r="K53" s="19" t="str">
        <f aca="false">IF(COUNTIF('Evidence - Certificates'!$B$5:$B$6,C53)&gt;0,"YES","NO")</f>
        <v>NO</v>
      </c>
      <c r="L53" s="19" t="n">
        <f aca="false">COUNTIFS('Source - Skip Events'!$D$5:$D$416,C53,'Source - Skip Events'!$C$5:$C$416,"&gt;="&amp;B53,'Source - Skip Events'!$C$5:$C$416,"&lt;="&amp;Skip_End)</f>
        <v>0</v>
      </c>
      <c r="M53" s="33" t="n">
        <f aca="false">IFERROR(INDEX('Source - Applicants'!$K$5:$K$2914,MATCH(C53,'Source - Applicants'!$A$5:$A$2914,0)),"NOT FOUND")</f>
        <v>52</v>
      </c>
      <c r="N53" s="19" t="str">
        <f aca="false">IF(H53="No qualifying reference","BOARD REVIEW - NO SOURCE",IF(AND(I53="YES",J53&lt;&gt;"Y"),"BOARD REVIEW - UNSIGNED",IF(I53="YES","VERIFIED","REFERENCE ONLY - VERIFY FILE")))</f>
        <v>REFERENCE ONLY - VERIFY FILE</v>
      </c>
      <c r="O53" s="19" t="str">
        <f aca="false">IF(LEFT(N53,12)="BOARD REVIEW","Do not use amended LOA until compliant support is filed",IF(N53="REFERENCE ONLY - VERIFY FILE","Retrieve and inspect underlying signed certificate or yard sheet","No action"))</f>
        <v>Retrieve and inspect underlying signed certificate or yard sheet</v>
      </c>
    </row>
    <row r="54" customFormat="false" ht="40.5" hidden="false" customHeight="true" outlineLevel="0" collapsed="false">
      <c r="A54" s="19" t="str">
        <f aca="false">'Source - Amendments'!A783</f>
        <v>AMD-000779</v>
      </c>
      <c r="B54" s="24" t="n">
        <f aca="false">'Source - Amendments'!B783</f>
        <v>45154</v>
      </c>
      <c r="C54" s="19" t="str">
        <f aca="false">'Source - Amendments'!C783</f>
        <v>WL-01864</v>
      </c>
      <c r="D54" s="19" t="str">
        <f aca="false">IFERROR(INDEX('Source - Applicants'!$D$5:$D$2914,MATCH(C54,'Source - Applicants'!$A$5:$A$2914,0))&amp;" "&amp;INDEX('Source - Applicants'!$C$5:$C$2914,MATCH(C54,'Source - Applicants'!$A$5:$A$2914,0)),"NOT FOUND")</f>
        <v>Eric Weber</v>
      </c>
      <c r="E54" s="33" t="str">
        <f aca="false">'Source - Amendments'!F783</f>
        <v>39.5</v>
      </c>
      <c r="F54" s="33" t="str">
        <f aca="false">'Source - Amendments'!G783</f>
        <v>41.3</v>
      </c>
      <c r="G54" s="19" t="str">
        <f aca="false">'Source - Amendments'!I783</f>
        <v>Foldview Marine Services haul-out sheet 2022-09-13</v>
      </c>
      <c r="H54" s="19" t="str">
        <f aca="false">IF(G54="","No qualifying reference",IF(LEFT(G54,3)="MC-","Measurement certificate reference",IF(ISNUMBER(SEARCH("haul-out",G54)),"Yard haul-out reference","No qualifying reference")))</f>
        <v>Yard haul-out reference</v>
      </c>
      <c r="I54" s="19" t="str">
        <f aca="false">IF(COUNTIFS('Evidence - Certificates'!$B$5:$B$6,C54,'Evidence - Certificates'!$C$5:$C$6,G54)=1,"YES","NO")</f>
        <v>NO</v>
      </c>
      <c r="J54" s="19" t="str">
        <f aca="false">IF(I54="YES",INDEX('Evidence - Certificates'!$J$5:$J$6,MATCH(G54,'Evidence - Certificates'!$C$5:$C$6,0)),"NOT IN PACKET")</f>
        <v>NOT IN PACKET</v>
      </c>
      <c r="K54" s="19" t="str">
        <f aca="false">IF(COUNTIF('Evidence - Certificates'!$B$5:$B$6,C54)&gt;0,"YES","NO")</f>
        <v>NO</v>
      </c>
      <c r="L54" s="19" t="n">
        <f aca="false">COUNTIFS('Source - Skip Events'!$D$5:$D$416,C54,'Source - Skip Events'!$C$5:$C$416,"&gt;="&amp;B54,'Source - Skip Events'!$C$5:$C$416,"&lt;="&amp;Skip_End)</f>
        <v>0</v>
      </c>
      <c r="M54" s="33" t="n">
        <f aca="false">IFERROR(INDEX('Source - Applicants'!$K$5:$K$2914,MATCH(C54,'Source - Applicants'!$A$5:$A$2914,0)),"NOT FOUND")</f>
        <v>37.3</v>
      </c>
      <c r="N54" s="19" t="str">
        <f aca="false">IF(H54="No qualifying reference","BOARD REVIEW - NO SOURCE",IF(AND(I54="YES",J54&lt;&gt;"Y"),"BOARD REVIEW - UNSIGNED",IF(I54="YES","VERIFIED","REFERENCE ONLY - VERIFY FILE")))</f>
        <v>REFERENCE ONLY - VERIFY FILE</v>
      </c>
      <c r="O54" s="19" t="str">
        <f aca="false">IF(LEFT(N54,12)="BOARD REVIEW","Do not use amended LOA until compliant support is filed",IF(N54="REFERENCE ONLY - VERIFY FILE","Retrieve and inspect underlying signed certificate or yard sheet","No action"))</f>
        <v>Retrieve and inspect underlying signed certificate or yard sheet</v>
      </c>
    </row>
    <row r="55" customFormat="false" ht="40.5" hidden="false" customHeight="true" outlineLevel="0" collapsed="false">
      <c r="A55" s="19" t="str">
        <f aca="false">'Source - Amendments'!A786</f>
        <v>AMD-000782</v>
      </c>
      <c r="B55" s="24" t="n">
        <f aca="false">'Source - Amendments'!B786</f>
        <v>45156</v>
      </c>
      <c r="C55" s="19" t="str">
        <f aca="false">'Source - Amendments'!C786</f>
        <v>WL-03250</v>
      </c>
      <c r="D55" s="19" t="str">
        <f aca="false">IFERROR(INDEX('Source - Applicants'!$D$5:$D$2914,MATCH(C55,'Source - Applicants'!$A$5:$A$2914,0))&amp;" "&amp;INDEX('Source - Applicants'!$C$5:$C$2914,MATCH(C55,'Source - Applicants'!$A$5:$A$2914,0)),"NOT FOUND")</f>
        <v>Philip Garcia</v>
      </c>
      <c r="E55" s="33" t="str">
        <f aca="false">'Source - Amendments'!F786</f>
        <v>49.0</v>
      </c>
      <c r="F55" s="33" t="str">
        <f aca="false">'Source - Amendments'!G786</f>
        <v>51.2</v>
      </c>
      <c r="G55" s="19" t="str">
        <f aca="false">'Source - Amendments'!I786</f>
        <v>Foldview Marine Services haul-out sheet 2023-01-11</v>
      </c>
      <c r="H55" s="19" t="str">
        <f aca="false">IF(G55="","No qualifying reference",IF(LEFT(G55,3)="MC-","Measurement certificate reference",IF(ISNUMBER(SEARCH("haul-out",G55)),"Yard haul-out reference","No qualifying reference")))</f>
        <v>Yard haul-out reference</v>
      </c>
      <c r="I55" s="19" t="str">
        <f aca="false">IF(COUNTIFS('Evidence - Certificates'!$B$5:$B$6,C55,'Evidence - Certificates'!$C$5:$C$6,G55)=1,"YES","NO")</f>
        <v>NO</v>
      </c>
      <c r="J55" s="19" t="str">
        <f aca="false">IF(I55="YES",INDEX('Evidence - Certificates'!$J$5:$J$6,MATCH(G55,'Evidence - Certificates'!$C$5:$C$6,0)),"NOT IN PACKET")</f>
        <v>NOT IN PACKET</v>
      </c>
      <c r="K55" s="19" t="str">
        <f aca="false">IF(COUNTIF('Evidence - Certificates'!$B$5:$B$6,C55)&gt;0,"YES","NO")</f>
        <v>NO</v>
      </c>
      <c r="L55" s="19" t="n">
        <f aca="false">COUNTIFS('Source - Skip Events'!$D$5:$D$416,C55,'Source - Skip Events'!$C$5:$C$416,"&gt;="&amp;B55,'Source - Skip Events'!$C$5:$C$416,"&lt;="&amp;Skip_End)</f>
        <v>0</v>
      </c>
      <c r="M55" s="33" t="n">
        <f aca="false">IFERROR(INDEX('Source - Applicants'!$K$5:$K$2914,MATCH(C55,'Source - Applicants'!$A$5:$A$2914,0)),"NOT FOUND")</f>
        <v>38.3</v>
      </c>
      <c r="N55" s="19" t="str">
        <f aca="false">IF(H55="No qualifying reference","BOARD REVIEW - NO SOURCE",IF(AND(I55="YES",J55&lt;&gt;"Y"),"BOARD REVIEW - UNSIGNED",IF(I55="YES","VERIFIED","REFERENCE ONLY - VERIFY FILE")))</f>
        <v>REFERENCE ONLY - VERIFY FILE</v>
      </c>
      <c r="O55" s="19" t="str">
        <f aca="false">IF(LEFT(N55,12)="BOARD REVIEW","Do not use amended LOA until compliant support is filed",IF(N55="REFERENCE ONLY - VERIFY FILE","Retrieve and inspect underlying signed certificate or yard sheet","No action"))</f>
        <v>Retrieve and inspect underlying signed certificate or yard sheet</v>
      </c>
    </row>
    <row r="56" customFormat="false" ht="40.5" hidden="false" customHeight="true" outlineLevel="0" collapsed="false">
      <c r="A56" s="19" t="str">
        <f aca="false">'Source - Amendments'!A789</f>
        <v>AMD-000785</v>
      </c>
      <c r="B56" s="24" t="n">
        <f aca="false">'Source - Amendments'!B789</f>
        <v>45158</v>
      </c>
      <c r="C56" s="19" t="str">
        <f aca="false">'Source - Amendments'!C789</f>
        <v>WL-03293</v>
      </c>
      <c r="D56" s="19" t="str">
        <f aca="false">IFERROR(INDEX('Source - Applicants'!$D$5:$D$2914,MATCH(C56,'Source - Applicants'!$A$5:$A$2914,0))&amp;" "&amp;INDEX('Source - Applicants'!$C$5:$C$2914,MATCH(C56,'Source - Applicants'!$A$5:$A$2914,0)),"NOT FOUND")</f>
        <v>Laurie Huerta</v>
      </c>
      <c r="E56" s="33" t="str">
        <f aca="false">'Source - Amendments'!F789</f>
        <v>39.4</v>
      </c>
      <c r="F56" s="33" t="str">
        <f aca="false">'Source - Amendments'!G789</f>
        <v>39.3</v>
      </c>
      <c r="G56" s="19" t="str">
        <f aca="false">'Source - Amendments'!I789</f>
        <v>MC-2023-0127</v>
      </c>
      <c r="H56" s="19" t="str">
        <f aca="false">IF(G56="","No qualifying reference",IF(LEFT(G56,3)="MC-","Measurement certificate reference",IF(ISNUMBER(SEARCH("haul-out",G56)),"Yard haul-out reference","No qualifying reference")))</f>
        <v>Measurement certificate reference</v>
      </c>
      <c r="I56" s="19" t="str">
        <f aca="false">IF(COUNTIFS('Evidence - Certificates'!$B$5:$B$6,C56,'Evidence - Certificates'!$C$5:$C$6,G56)=1,"YES","NO")</f>
        <v>NO</v>
      </c>
      <c r="J56" s="19" t="str">
        <f aca="false">IF(I56="YES",INDEX('Evidence - Certificates'!$J$5:$J$6,MATCH(G56,'Evidence - Certificates'!$C$5:$C$6,0)),"NOT IN PACKET")</f>
        <v>NOT IN PACKET</v>
      </c>
      <c r="K56" s="19" t="str">
        <f aca="false">IF(COUNTIF('Evidence - Certificates'!$B$5:$B$6,C56)&gt;0,"YES","NO")</f>
        <v>NO</v>
      </c>
      <c r="L56" s="19" t="n">
        <f aca="false">COUNTIFS('Source - Skip Events'!$D$5:$D$416,C56,'Source - Skip Events'!$C$5:$C$416,"&gt;="&amp;B56,'Source - Skip Events'!$C$5:$C$416,"&lt;="&amp;Skip_End)</f>
        <v>0</v>
      </c>
      <c r="M56" s="33" t="n">
        <f aca="false">IFERROR(INDEX('Source - Applicants'!$K$5:$K$2914,MATCH(C56,'Source - Applicants'!$A$5:$A$2914,0)),"NOT FOUND")</f>
        <v>23.2</v>
      </c>
      <c r="N56" s="19" t="str">
        <f aca="false">IF(H56="No qualifying reference","BOARD REVIEW - NO SOURCE",IF(AND(I56="YES",J56&lt;&gt;"Y"),"BOARD REVIEW - UNSIGNED",IF(I56="YES","VERIFIED","REFERENCE ONLY - VERIFY FILE")))</f>
        <v>REFERENCE ONLY - VERIFY FILE</v>
      </c>
      <c r="O56" s="19" t="str">
        <f aca="false">IF(LEFT(N56,12)="BOARD REVIEW","Do not use amended LOA until compliant support is filed",IF(N56="REFERENCE ONLY - VERIFY FILE","Retrieve and inspect underlying signed certificate or yard sheet","No action"))</f>
        <v>Retrieve and inspect underlying signed certificate or yard sheet</v>
      </c>
    </row>
    <row r="57" customFormat="false" ht="40.5" hidden="false" customHeight="true" outlineLevel="0" collapsed="false">
      <c r="A57" s="19" t="str">
        <f aca="false">'Source - Amendments'!A807</f>
        <v>AMD-000803</v>
      </c>
      <c r="B57" s="24" t="n">
        <f aca="false">'Source - Amendments'!B807</f>
        <v>45169</v>
      </c>
      <c r="C57" s="19" t="str">
        <f aca="false">'Source - Amendments'!C807</f>
        <v>WL-03666</v>
      </c>
      <c r="D57" s="19" t="str">
        <f aca="false">IFERROR(INDEX('Source - Applicants'!$D$5:$D$2914,MATCH(C57,'Source - Applicants'!$A$5:$A$2914,0))&amp;" "&amp;INDEX('Source - Applicants'!$C$5:$C$2914,MATCH(C57,'Source - Applicants'!$A$5:$A$2914,0)),"NOT FOUND")</f>
        <v>Andrea Franco</v>
      </c>
      <c r="E57" s="33" t="str">
        <f aca="false">'Source - Amendments'!F807</f>
        <v>20.8</v>
      </c>
      <c r="F57" s="33" t="str">
        <f aca="false">'Source - Amendments'!G807</f>
        <v>23.7</v>
      </c>
      <c r="G57" s="19" t="str">
        <f aca="false">'Source - Amendments'!I807</f>
        <v>MC-2023-0932</v>
      </c>
      <c r="H57" s="19" t="str">
        <f aca="false">IF(G57="","No qualifying reference",IF(LEFT(G57,3)="MC-","Measurement certificate reference",IF(ISNUMBER(SEARCH("haul-out",G57)),"Yard haul-out reference","No qualifying reference")))</f>
        <v>Measurement certificate reference</v>
      </c>
      <c r="I57" s="19" t="str">
        <f aca="false">IF(COUNTIFS('Evidence - Certificates'!$B$5:$B$6,C57,'Evidence - Certificates'!$C$5:$C$6,G57)=1,"YES","NO")</f>
        <v>NO</v>
      </c>
      <c r="J57" s="19" t="str">
        <f aca="false">IF(I57="YES",INDEX('Evidence - Certificates'!$J$5:$J$6,MATCH(G57,'Evidence - Certificates'!$C$5:$C$6,0)),"NOT IN PACKET")</f>
        <v>NOT IN PACKET</v>
      </c>
      <c r="K57" s="19" t="str">
        <f aca="false">IF(COUNTIF('Evidence - Certificates'!$B$5:$B$6,C57)&gt;0,"YES","NO")</f>
        <v>NO</v>
      </c>
      <c r="L57" s="19" t="n">
        <f aca="false">COUNTIFS('Source - Skip Events'!$D$5:$D$416,C57,'Source - Skip Events'!$C$5:$C$416,"&gt;="&amp;B57,'Source - Skip Events'!$C$5:$C$416,"&lt;="&amp;Skip_End)</f>
        <v>0</v>
      </c>
      <c r="M57" s="33" t="n">
        <f aca="false">IFERROR(INDEX('Source - Applicants'!$K$5:$K$2914,MATCH(C57,'Source - Applicants'!$A$5:$A$2914,0)),"NOT FOUND")</f>
        <v>55.3</v>
      </c>
      <c r="N57" s="19" t="str">
        <f aca="false">IF(H57="No qualifying reference","BOARD REVIEW - NO SOURCE",IF(AND(I57="YES",J57&lt;&gt;"Y"),"BOARD REVIEW - UNSIGNED",IF(I57="YES","VERIFIED","REFERENCE ONLY - VERIFY FILE")))</f>
        <v>REFERENCE ONLY - VERIFY FILE</v>
      </c>
      <c r="O57" s="19" t="str">
        <f aca="false">IF(LEFT(N57,12)="BOARD REVIEW","Do not use amended LOA until compliant support is filed",IF(N57="REFERENCE ONLY - VERIFY FILE","Retrieve and inspect underlying signed certificate or yard sheet","No action"))</f>
        <v>Retrieve and inspect underlying signed certificate or yard sheet</v>
      </c>
    </row>
    <row r="58" customFormat="false" ht="40.5" hidden="false" customHeight="true" outlineLevel="0" collapsed="false">
      <c r="A58" s="19" t="str">
        <f aca="false">'Source - Amendments'!A812</f>
        <v>AMD-000808</v>
      </c>
      <c r="B58" s="24" t="n">
        <f aca="false">'Source - Amendments'!B812</f>
        <v>45172</v>
      </c>
      <c r="C58" s="19" t="str">
        <f aca="false">'Source - Amendments'!C812</f>
        <v>WL-03319</v>
      </c>
      <c r="D58" s="19" t="str">
        <f aca="false">IFERROR(INDEX('Source - Applicants'!$D$5:$D$2914,MATCH(C58,'Source - Applicants'!$A$5:$A$2914,0))&amp;" "&amp;INDEX('Source - Applicants'!$C$5:$C$2914,MATCH(C58,'Source - Applicants'!$A$5:$A$2914,0)),"NOT FOUND")</f>
        <v>Darrell Hall</v>
      </c>
      <c r="E58" s="33" t="str">
        <f aca="false">'Source - Amendments'!F812</f>
        <v>38.6</v>
      </c>
      <c r="F58" s="33" t="str">
        <f aca="false">'Source - Amendments'!G812</f>
        <v>37.8</v>
      </c>
      <c r="G58" s="19" t="n">
        <f aca="false">'Source - Amendments'!I812</f>
        <v>0</v>
      </c>
      <c r="H58" s="19" t="str">
        <f aca="false">IF(G58="","No qualifying reference",IF(LEFT(G58,3)="MC-","Measurement certificate reference",IF(ISNUMBER(SEARCH("haul-out",G58)),"Yard haul-out reference","No qualifying reference")))</f>
        <v>No qualifying reference</v>
      </c>
      <c r="I58" s="19" t="str">
        <f aca="false">IF(COUNTIFS('Evidence - Certificates'!$B$5:$B$6,C58,'Evidence - Certificates'!$C$5:$C$6,G58)=1,"YES","NO")</f>
        <v>NO</v>
      </c>
      <c r="J58" s="19" t="str">
        <f aca="false">IF(I58="YES",INDEX('Evidence - Certificates'!$J$5:$J$6,MATCH(G58,'Evidence - Certificates'!$C$5:$C$6,0)),"NOT IN PACKET")</f>
        <v>NOT IN PACKET</v>
      </c>
      <c r="K58" s="19" t="str">
        <f aca="false">IF(COUNTIF('Evidence - Certificates'!$B$5:$B$6,C58)&gt;0,"YES","NO")</f>
        <v>NO</v>
      </c>
      <c r="L58" s="19" t="n">
        <f aca="false">COUNTIFS('Source - Skip Events'!$D$5:$D$416,C58,'Source - Skip Events'!$C$5:$C$416,"&gt;="&amp;B58,'Source - Skip Events'!$C$5:$C$416,"&lt;="&amp;Skip_End)</f>
        <v>0</v>
      </c>
      <c r="M58" s="33" t="n">
        <f aca="false">IFERROR(INDEX('Source - Applicants'!$K$5:$K$2914,MATCH(C58,'Source - Applicants'!$A$5:$A$2914,0)),"NOT FOUND")</f>
        <v>53.7</v>
      </c>
      <c r="N58" s="19" t="str">
        <f aca="false">IF(H58="No qualifying reference","BOARD REVIEW - NO SOURCE",IF(AND(I58="YES",J58&lt;&gt;"Y"),"BOARD REVIEW - UNSIGNED",IF(I58="YES","VERIFIED","REFERENCE ONLY - VERIFY FILE")))</f>
        <v>BOARD REVIEW - NO SOURCE</v>
      </c>
      <c r="O58" s="19" t="str">
        <f aca="false">IF(LEFT(N58,12)="BOARD REVIEW","Do not use amended LOA until compliant support is filed",IF(N58="REFERENCE ONLY - VERIFY FILE","Retrieve and inspect underlying signed certificate or yard sheet","No action"))</f>
        <v>Do not use amended LOA until compliant support is filed</v>
      </c>
    </row>
    <row r="59" customFormat="false" ht="40.5" hidden="false" customHeight="true" outlineLevel="0" collapsed="false">
      <c r="A59" s="19" t="str">
        <f aca="false">'Source - Amendments'!A852</f>
        <v>AMD-000848</v>
      </c>
      <c r="B59" s="24" t="n">
        <f aca="false">'Source - Amendments'!B852</f>
        <v>45213</v>
      </c>
      <c r="C59" s="19" t="str">
        <f aca="false">'Source - Amendments'!C852</f>
        <v>WL-02342</v>
      </c>
      <c r="D59" s="19" t="str">
        <f aca="false">IFERROR(INDEX('Source - Applicants'!$D$5:$D$2914,MATCH(C59,'Source - Applicants'!$A$5:$A$2914,0))&amp;" "&amp;INDEX('Source - Applicants'!$C$5:$C$2914,MATCH(C59,'Source - Applicants'!$A$5:$A$2914,0)),"NOT FOUND")</f>
        <v>Ricky Morris</v>
      </c>
      <c r="E59" s="33" t="str">
        <f aca="false">'Source - Amendments'!F852</f>
        <v>38.1</v>
      </c>
      <c r="F59" s="33" t="str">
        <f aca="false">'Source - Amendments'!G852</f>
        <v>35.9</v>
      </c>
      <c r="G59" s="19" t="str">
        <f aca="false">'Source - Amendments'!I852</f>
        <v>MC-2023-0955</v>
      </c>
      <c r="H59" s="19" t="str">
        <f aca="false">IF(G59="","No qualifying reference",IF(LEFT(G59,3)="MC-","Measurement certificate reference",IF(ISNUMBER(SEARCH("haul-out",G59)),"Yard haul-out reference","No qualifying reference")))</f>
        <v>Measurement certificate reference</v>
      </c>
      <c r="I59" s="19" t="str">
        <f aca="false">IF(COUNTIFS('Evidence - Certificates'!$B$5:$B$6,C59,'Evidence - Certificates'!$C$5:$C$6,G59)=1,"YES","NO")</f>
        <v>NO</v>
      </c>
      <c r="J59" s="19" t="str">
        <f aca="false">IF(I59="YES",INDEX('Evidence - Certificates'!$J$5:$J$6,MATCH(G59,'Evidence - Certificates'!$C$5:$C$6,0)),"NOT IN PACKET")</f>
        <v>NOT IN PACKET</v>
      </c>
      <c r="K59" s="19" t="str">
        <f aca="false">IF(COUNTIF('Evidence - Certificates'!$B$5:$B$6,C59)&gt;0,"YES","NO")</f>
        <v>NO</v>
      </c>
      <c r="L59" s="19" t="n">
        <f aca="false">COUNTIFS('Source - Skip Events'!$D$5:$D$416,C59,'Source - Skip Events'!$C$5:$C$416,"&gt;="&amp;B59,'Source - Skip Events'!$C$5:$C$416,"&lt;="&amp;Skip_End)</f>
        <v>0</v>
      </c>
      <c r="M59" s="33" t="n">
        <f aca="false">IFERROR(INDEX('Source - Applicants'!$K$5:$K$2914,MATCH(C59,'Source - Applicants'!$A$5:$A$2914,0)),"NOT FOUND")</f>
        <v>43.4</v>
      </c>
      <c r="N59" s="19" t="str">
        <f aca="false">IF(H59="No qualifying reference","BOARD REVIEW - NO SOURCE",IF(AND(I59="YES",J59&lt;&gt;"Y"),"BOARD REVIEW - UNSIGNED",IF(I59="YES","VERIFIED","REFERENCE ONLY - VERIFY FILE")))</f>
        <v>REFERENCE ONLY - VERIFY FILE</v>
      </c>
      <c r="O59" s="19" t="str">
        <f aca="false">IF(LEFT(N59,12)="BOARD REVIEW","Do not use amended LOA until compliant support is filed",IF(N59="REFERENCE ONLY - VERIFY FILE","Retrieve and inspect underlying signed certificate or yard sheet","No action"))</f>
        <v>Retrieve and inspect underlying signed certificate or yard sheet</v>
      </c>
    </row>
    <row r="60" customFormat="false" ht="40.5" hidden="false" customHeight="true" outlineLevel="0" collapsed="false">
      <c r="A60" s="19" t="str">
        <f aca="false">'Source - Amendments'!A880</f>
        <v>AMD-000876</v>
      </c>
      <c r="B60" s="24" t="n">
        <f aca="false">'Source - Amendments'!B880</f>
        <v>45237</v>
      </c>
      <c r="C60" s="19" t="str">
        <f aca="false">'Source - Amendments'!C880</f>
        <v>WL-03908</v>
      </c>
      <c r="D60" s="19" t="str">
        <f aca="false">IFERROR(INDEX('Source - Applicants'!$D$5:$D$2914,MATCH(C60,'Source - Applicants'!$A$5:$A$2914,0))&amp;" "&amp;INDEX('Source - Applicants'!$C$5:$C$2914,MATCH(C60,'Source - Applicants'!$A$5:$A$2914,0)),"NOT FOUND")</f>
        <v>Kaitlin Ibarra</v>
      </c>
      <c r="E60" s="33" t="str">
        <f aca="false">'Source - Amendments'!F880</f>
        <v>33.9</v>
      </c>
      <c r="F60" s="33" t="str">
        <f aca="false">'Source - Amendments'!G880</f>
        <v>31.8</v>
      </c>
      <c r="G60" s="19" t="str">
        <f aca="false">'Source - Amendments'!I880</f>
        <v>Foldview Marine Services haul-out sheet 2023-10-24</v>
      </c>
      <c r="H60" s="19" t="str">
        <f aca="false">IF(G60="","No qualifying reference",IF(LEFT(G60,3)="MC-","Measurement certificate reference",IF(ISNUMBER(SEARCH("haul-out",G60)),"Yard haul-out reference","No qualifying reference")))</f>
        <v>Yard haul-out reference</v>
      </c>
      <c r="I60" s="19" t="str">
        <f aca="false">IF(COUNTIFS('Evidence - Certificates'!$B$5:$B$6,C60,'Evidence - Certificates'!$C$5:$C$6,G60)=1,"YES","NO")</f>
        <v>NO</v>
      </c>
      <c r="J60" s="19" t="str">
        <f aca="false">IF(I60="YES",INDEX('Evidence - Certificates'!$J$5:$J$6,MATCH(G60,'Evidence - Certificates'!$C$5:$C$6,0)),"NOT IN PACKET")</f>
        <v>NOT IN PACKET</v>
      </c>
      <c r="K60" s="19" t="str">
        <f aca="false">IF(COUNTIF('Evidence - Certificates'!$B$5:$B$6,C60)&gt;0,"YES","NO")</f>
        <v>NO</v>
      </c>
      <c r="L60" s="19" t="n">
        <f aca="false">COUNTIFS('Source - Skip Events'!$D$5:$D$416,C60,'Source - Skip Events'!$C$5:$C$416,"&gt;="&amp;B60,'Source - Skip Events'!$C$5:$C$416,"&lt;="&amp;Skip_End)</f>
        <v>0</v>
      </c>
      <c r="M60" s="33" t="n">
        <f aca="false">IFERROR(INDEX('Source - Applicants'!$K$5:$K$2914,MATCH(C60,'Source - Applicants'!$A$5:$A$2914,0)),"NOT FOUND")</f>
        <v>50.1</v>
      </c>
      <c r="N60" s="19" t="str">
        <f aca="false">IF(H60="No qualifying reference","BOARD REVIEW - NO SOURCE",IF(AND(I60="YES",J60&lt;&gt;"Y"),"BOARD REVIEW - UNSIGNED",IF(I60="YES","VERIFIED","REFERENCE ONLY - VERIFY FILE")))</f>
        <v>REFERENCE ONLY - VERIFY FILE</v>
      </c>
      <c r="O60" s="19" t="str">
        <f aca="false">IF(LEFT(N60,12)="BOARD REVIEW","Do not use amended LOA until compliant support is filed",IF(N60="REFERENCE ONLY - VERIFY FILE","Retrieve and inspect underlying signed certificate or yard sheet","No action"))</f>
        <v>Retrieve and inspect underlying signed certificate or yard sheet</v>
      </c>
    </row>
    <row r="61" customFormat="false" ht="40.5" hidden="false" customHeight="true" outlineLevel="0" collapsed="false">
      <c r="A61" s="19" t="str">
        <f aca="false">'Source - Amendments'!A891</f>
        <v>AMD-000887</v>
      </c>
      <c r="B61" s="24" t="n">
        <f aca="false">'Source - Amendments'!B891</f>
        <v>45244</v>
      </c>
      <c r="C61" s="19" t="str">
        <f aca="false">'Source - Amendments'!C891</f>
        <v>WL-02969</v>
      </c>
      <c r="D61" s="19" t="str">
        <f aca="false">IFERROR(INDEX('Source - Applicants'!$D$5:$D$2914,MATCH(C61,'Source - Applicants'!$A$5:$A$2914,0))&amp;" "&amp;INDEX('Source - Applicants'!$C$5:$C$2914,MATCH(C61,'Source - Applicants'!$A$5:$A$2914,0)),"NOT FOUND")</f>
        <v>Anthony Davis</v>
      </c>
      <c r="E61" s="33" t="str">
        <f aca="false">'Source - Amendments'!F891</f>
        <v>50.4</v>
      </c>
      <c r="F61" s="33" t="str">
        <f aca="false">'Source - Amendments'!G891</f>
        <v>50.5</v>
      </c>
      <c r="G61" s="19" t="str">
        <f aca="false">'Source - Amendments'!I891</f>
        <v>MC-2023-0909</v>
      </c>
      <c r="H61" s="19" t="str">
        <f aca="false">IF(G61="","No qualifying reference",IF(LEFT(G61,3)="MC-","Measurement certificate reference",IF(ISNUMBER(SEARCH("haul-out",G61)),"Yard haul-out reference","No qualifying reference")))</f>
        <v>Measurement certificate reference</v>
      </c>
      <c r="I61" s="19" t="str">
        <f aca="false">IF(COUNTIFS('Evidence - Certificates'!$B$5:$B$6,C61,'Evidence - Certificates'!$C$5:$C$6,G61)=1,"YES","NO")</f>
        <v>NO</v>
      </c>
      <c r="J61" s="19" t="str">
        <f aca="false">IF(I61="YES",INDEX('Evidence - Certificates'!$J$5:$J$6,MATCH(G61,'Evidence - Certificates'!$C$5:$C$6,0)),"NOT IN PACKET")</f>
        <v>NOT IN PACKET</v>
      </c>
      <c r="K61" s="19" t="str">
        <f aca="false">IF(COUNTIF('Evidence - Certificates'!$B$5:$B$6,C61)&gt;0,"YES","NO")</f>
        <v>NO</v>
      </c>
      <c r="L61" s="19" t="n">
        <f aca="false">COUNTIFS('Source - Skip Events'!$D$5:$D$416,C61,'Source - Skip Events'!$C$5:$C$416,"&gt;="&amp;B61,'Source - Skip Events'!$C$5:$C$416,"&lt;="&amp;Skip_End)</f>
        <v>0</v>
      </c>
      <c r="M61" s="33" t="n">
        <f aca="false">IFERROR(INDEX('Source - Applicants'!$K$5:$K$2914,MATCH(C61,'Source - Applicants'!$A$5:$A$2914,0)),"NOT FOUND")</f>
        <v>47.9</v>
      </c>
      <c r="N61" s="19" t="str">
        <f aca="false">IF(H61="No qualifying reference","BOARD REVIEW - NO SOURCE",IF(AND(I61="YES",J61&lt;&gt;"Y"),"BOARD REVIEW - UNSIGNED",IF(I61="YES","VERIFIED","REFERENCE ONLY - VERIFY FILE")))</f>
        <v>REFERENCE ONLY - VERIFY FILE</v>
      </c>
      <c r="O61" s="19" t="str">
        <f aca="false">IF(LEFT(N61,12)="BOARD REVIEW","Do not use amended LOA until compliant support is filed",IF(N61="REFERENCE ONLY - VERIFY FILE","Retrieve and inspect underlying signed certificate or yard sheet","No action"))</f>
        <v>Retrieve and inspect underlying signed certificate or yard sheet</v>
      </c>
    </row>
    <row r="62" customFormat="false" ht="40.5" hidden="false" customHeight="true" outlineLevel="0" collapsed="false">
      <c r="A62" s="19" t="str">
        <f aca="false">'Source - Amendments'!A894</f>
        <v>AMD-000890</v>
      </c>
      <c r="B62" s="24" t="n">
        <f aca="false">'Source - Amendments'!B894</f>
        <v>45246</v>
      </c>
      <c r="C62" s="19" t="str">
        <f aca="false">'Source - Amendments'!C894</f>
        <v>WL-02279</v>
      </c>
      <c r="D62" s="19" t="str">
        <f aca="false">IFERROR(INDEX('Source - Applicants'!$D$5:$D$2914,MATCH(C62,'Source - Applicants'!$A$5:$A$2914,0))&amp;" "&amp;INDEX('Source - Applicants'!$C$5:$C$2914,MATCH(C62,'Source - Applicants'!$A$5:$A$2914,0)),"NOT FOUND")</f>
        <v>Christine Atkinson</v>
      </c>
      <c r="E62" s="33" t="str">
        <f aca="false">'Source - Amendments'!F894</f>
        <v>50.0</v>
      </c>
      <c r="F62" s="33" t="str">
        <f aca="false">'Source - Amendments'!G894</f>
        <v>47.1</v>
      </c>
      <c r="G62" s="19" t="str">
        <f aca="false">'Source - Amendments'!I894</f>
        <v>Foldview Marine Services haul-out sheet 2023-10-23</v>
      </c>
      <c r="H62" s="19" t="str">
        <f aca="false">IF(G62="","No qualifying reference",IF(LEFT(G62,3)="MC-","Measurement certificate reference",IF(ISNUMBER(SEARCH("haul-out",G62)),"Yard haul-out reference","No qualifying reference")))</f>
        <v>Yard haul-out reference</v>
      </c>
      <c r="I62" s="19" t="str">
        <f aca="false">IF(COUNTIFS('Evidence - Certificates'!$B$5:$B$6,C62,'Evidence - Certificates'!$C$5:$C$6,G62)=1,"YES","NO")</f>
        <v>NO</v>
      </c>
      <c r="J62" s="19" t="str">
        <f aca="false">IF(I62="YES",INDEX('Evidence - Certificates'!$J$5:$J$6,MATCH(G62,'Evidence - Certificates'!$C$5:$C$6,0)),"NOT IN PACKET")</f>
        <v>NOT IN PACKET</v>
      </c>
      <c r="K62" s="19" t="str">
        <f aca="false">IF(COUNTIF('Evidence - Certificates'!$B$5:$B$6,C62)&gt;0,"YES","NO")</f>
        <v>NO</v>
      </c>
      <c r="L62" s="19" t="n">
        <f aca="false">COUNTIFS('Source - Skip Events'!$D$5:$D$416,C62,'Source - Skip Events'!$C$5:$C$416,"&gt;="&amp;B62,'Source - Skip Events'!$C$5:$C$416,"&lt;="&amp;Skip_End)</f>
        <v>0</v>
      </c>
      <c r="M62" s="33" t="n">
        <f aca="false">IFERROR(INDEX('Source - Applicants'!$K$5:$K$2914,MATCH(C62,'Source - Applicants'!$A$5:$A$2914,0)),"NOT FOUND")</f>
        <v>44</v>
      </c>
      <c r="N62" s="19" t="str">
        <f aca="false">IF(H62="No qualifying reference","BOARD REVIEW - NO SOURCE",IF(AND(I62="YES",J62&lt;&gt;"Y"),"BOARD REVIEW - UNSIGNED",IF(I62="YES","VERIFIED","REFERENCE ONLY - VERIFY FILE")))</f>
        <v>REFERENCE ONLY - VERIFY FILE</v>
      </c>
      <c r="O62" s="19" t="str">
        <f aca="false">IF(LEFT(N62,12)="BOARD REVIEW","Do not use amended LOA until compliant support is filed",IF(N62="REFERENCE ONLY - VERIFY FILE","Retrieve and inspect underlying signed certificate or yard sheet","No action"))</f>
        <v>Retrieve and inspect underlying signed certificate or yard sheet</v>
      </c>
    </row>
    <row r="63" customFormat="false" ht="40.5" hidden="false" customHeight="true" outlineLevel="0" collapsed="false">
      <c r="A63" s="19" t="str">
        <f aca="false">'Source - Amendments'!A897</f>
        <v>AMD-000893</v>
      </c>
      <c r="B63" s="24" t="n">
        <f aca="false">'Source - Amendments'!B897</f>
        <v>45246</v>
      </c>
      <c r="C63" s="19" t="str">
        <f aca="false">'Source - Amendments'!C897</f>
        <v>WL-01874</v>
      </c>
      <c r="D63" s="19" t="str">
        <f aca="false">IFERROR(INDEX('Source - Applicants'!$D$5:$D$2914,MATCH(C63,'Source - Applicants'!$A$5:$A$2914,0))&amp;" "&amp;INDEX('Source - Applicants'!$C$5:$C$2914,MATCH(C63,'Source - Applicants'!$A$5:$A$2914,0)),"NOT FOUND")</f>
        <v>Glenda Williams</v>
      </c>
      <c r="E63" s="33" t="str">
        <f aca="false">'Source - Amendments'!F897</f>
        <v>47.3</v>
      </c>
      <c r="F63" s="33" t="str">
        <f aca="false">'Source - Amendments'!G897</f>
        <v>45.3</v>
      </c>
      <c r="G63" s="19" t="str">
        <f aca="false">'Source - Amendments'!I897</f>
        <v>Foldview Marine Services haul-out sheet 2023-07-17</v>
      </c>
      <c r="H63" s="19" t="str">
        <f aca="false">IF(G63="","No qualifying reference",IF(LEFT(G63,3)="MC-","Measurement certificate reference",IF(ISNUMBER(SEARCH("haul-out",G63)),"Yard haul-out reference","No qualifying reference")))</f>
        <v>Yard haul-out reference</v>
      </c>
      <c r="I63" s="19" t="str">
        <f aca="false">IF(COUNTIFS('Evidence - Certificates'!$B$5:$B$6,C63,'Evidence - Certificates'!$C$5:$C$6,G63)=1,"YES","NO")</f>
        <v>NO</v>
      </c>
      <c r="J63" s="19" t="str">
        <f aca="false">IF(I63="YES",INDEX('Evidence - Certificates'!$J$5:$J$6,MATCH(G63,'Evidence - Certificates'!$C$5:$C$6,0)),"NOT IN PACKET")</f>
        <v>NOT IN PACKET</v>
      </c>
      <c r="K63" s="19" t="str">
        <f aca="false">IF(COUNTIF('Evidence - Certificates'!$B$5:$B$6,C63)&gt;0,"YES","NO")</f>
        <v>NO</v>
      </c>
      <c r="L63" s="19" t="n">
        <f aca="false">COUNTIFS('Source - Skip Events'!$D$5:$D$416,C63,'Source - Skip Events'!$C$5:$C$416,"&gt;="&amp;B63,'Source - Skip Events'!$C$5:$C$416,"&lt;="&amp;Skip_End)</f>
        <v>0</v>
      </c>
      <c r="M63" s="33" t="n">
        <f aca="false">IFERROR(INDEX('Source - Applicants'!$K$5:$K$2914,MATCH(C63,'Source - Applicants'!$A$5:$A$2914,0)),"NOT FOUND")</f>
        <v>56.3</v>
      </c>
      <c r="N63" s="19" t="str">
        <f aca="false">IF(H63="No qualifying reference","BOARD REVIEW - NO SOURCE",IF(AND(I63="YES",J63&lt;&gt;"Y"),"BOARD REVIEW - UNSIGNED",IF(I63="YES","VERIFIED","REFERENCE ONLY - VERIFY FILE")))</f>
        <v>REFERENCE ONLY - VERIFY FILE</v>
      </c>
      <c r="O63" s="19" t="str">
        <f aca="false">IF(LEFT(N63,12)="BOARD REVIEW","Do not use amended LOA until compliant support is filed",IF(N63="REFERENCE ONLY - VERIFY FILE","Retrieve and inspect underlying signed certificate or yard sheet","No action"))</f>
        <v>Retrieve and inspect underlying signed certificate or yard sheet</v>
      </c>
    </row>
    <row r="64" customFormat="false" ht="40.5" hidden="false" customHeight="true" outlineLevel="0" collapsed="false">
      <c r="A64" s="19" t="str">
        <f aca="false">'Source - Amendments'!A917</f>
        <v>AMD-000913</v>
      </c>
      <c r="B64" s="24" t="n">
        <f aca="false">'Source - Amendments'!B917</f>
        <v>45255</v>
      </c>
      <c r="C64" s="19" t="str">
        <f aca="false">'Source - Amendments'!C917</f>
        <v>WL-03638</v>
      </c>
      <c r="D64" s="19" t="str">
        <f aca="false">IFERROR(INDEX('Source - Applicants'!$D$5:$D$2914,MATCH(C64,'Source - Applicants'!$A$5:$A$2914,0))&amp;" "&amp;INDEX('Source - Applicants'!$C$5:$C$2914,MATCH(C64,'Source - Applicants'!$A$5:$A$2914,0)),"NOT FOUND")</f>
        <v>Edward Stanley</v>
      </c>
      <c r="E64" s="33" t="str">
        <f aca="false">'Source - Amendments'!F917</f>
        <v>44.9</v>
      </c>
      <c r="F64" s="33" t="str">
        <f aca="false">'Source - Amendments'!G917</f>
        <v>47.4</v>
      </c>
      <c r="G64" s="19" t="str">
        <f aca="false">'Source - Amendments'!I917</f>
        <v>MC-2023-0800</v>
      </c>
      <c r="H64" s="19" t="str">
        <f aca="false">IF(G64="","No qualifying reference",IF(LEFT(G64,3)="MC-","Measurement certificate reference",IF(ISNUMBER(SEARCH("haul-out",G64)),"Yard haul-out reference","No qualifying reference")))</f>
        <v>Measurement certificate reference</v>
      </c>
      <c r="I64" s="19" t="str">
        <f aca="false">IF(COUNTIFS('Evidence - Certificates'!$B$5:$B$6,C64,'Evidence - Certificates'!$C$5:$C$6,G64)=1,"YES","NO")</f>
        <v>NO</v>
      </c>
      <c r="J64" s="19" t="str">
        <f aca="false">IF(I64="YES",INDEX('Evidence - Certificates'!$J$5:$J$6,MATCH(G64,'Evidence - Certificates'!$C$5:$C$6,0)),"NOT IN PACKET")</f>
        <v>NOT IN PACKET</v>
      </c>
      <c r="K64" s="19" t="str">
        <f aca="false">IF(COUNTIF('Evidence - Certificates'!$B$5:$B$6,C64)&gt;0,"YES","NO")</f>
        <v>NO</v>
      </c>
      <c r="L64" s="19" t="n">
        <f aca="false">COUNTIFS('Source - Skip Events'!$D$5:$D$416,C64,'Source - Skip Events'!$C$5:$C$416,"&gt;="&amp;B64,'Source - Skip Events'!$C$5:$C$416,"&lt;="&amp;Skip_End)</f>
        <v>0</v>
      </c>
      <c r="M64" s="33" t="n">
        <f aca="false">IFERROR(INDEX('Source - Applicants'!$K$5:$K$2914,MATCH(C64,'Source - Applicants'!$A$5:$A$2914,0)),"NOT FOUND")</f>
        <v>34.4</v>
      </c>
      <c r="N64" s="19" t="str">
        <f aca="false">IF(H64="No qualifying reference","BOARD REVIEW - NO SOURCE",IF(AND(I64="YES",J64&lt;&gt;"Y"),"BOARD REVIEW - UNSIGNED",IF(I64="YES","VERIFIED","REFERENCE ONLY - VERIFY FILE")))</f>
        <v>REFERENCE ONLY - VERIFY FILE</v>
      </c>
      <c r="O64" s="19" t="str">
        <f aca="false">IF(LEFT(N64,12)="BOARD REVIEW","Do not use amended LOA until compliant support is filed",IF(N64="REFERENCE ONLY - VERIFY FILE","Retrieve and inspect underlying signed certificate or yard sheet","No action"))</f>
        <v>Retrieve and inspect underlying signed certificate or yard sheet</v>
      </c>
    </row>
    <row r="65" customFormat="false" ht="40.5" hidden="false" customHeight="true" outlineLevel="0" collapsed="false">
      <c r="A65" s="19" t="str">
        <f aca="false">'Source - Amendments'!A934</f>
        <v>AMD-000930</v>
      </c>
      <c r="B65" s="24" t="n">
        <f aca="false">'Source - Amendments'!B934</f>
        <v>45265</v>
      </c>
      <c r="C65" s="19" t="str">
        <f aca="false">'Source - Amendments'!C934</f>
        <v>WL-02495</v>
      </c>
      <c r="D65" s="19" t="str">
        <f aca="false">IFERROR(INDEX('Source - Applicants'!$D$5:$D$2914,MATCH(C65,'Source - Applicants'!$A$5:$A$2914,0))&amp;" "&amp;INDEX('Source - Applicants'!$C$5:$C$2914,MATCH(C65,'Source - Applicants'!$A$5:$A$2914,0)),"NOT FOUND")</f>
        <v>Richard Dean</v>
      </c>
      <c r="E65" s="33" t="str">
        <f aca="false">'Source - Amendments'!F934</f>
        <v>48.8</v>
      </c>
      <c r="F65" s="33" t="str">
        <f aca="false">'Source - Amendments'!G934</f>
        <v>47.6</v>
      </c>
      <c r="G65" s="19" t="str">
        <f aca="false">'Source - Amendments'!I934</f>
        <v>Foldview Marine Services haul-out sheet 2022-10-07</v>
      </c>
      <c r="H65" s="19" t="str">
        <f aca="false">IF(G65="","No qualifying reference",IF(LEFT(G65,3)="MC-","Measurement certificate reference",IF(ISNUMBER(SEARCH("haul-out",G65)),"Yard haul-out reference","No qualifying reference")))</f>
        <v>Yard haul-out reference</v>
      </c>
      <c r="I65" s="19" t="str">
        <f aca="false">IF(COUNTIFS('Evidence - Certificates'!$B$5:$B$6,C65,'Evidence - Certificates'!$C$5:$C$6,G65)=1,"YES","NO")</f>
        <v>NO</v>
      </c>
      <c r="J65" s="19" t="str">
        <f aca="false">IF(I65="YES",INDEX('Evidence - Certificates'!$J$5:$J$6,MATCH(G65,'Evidence - Certificates'!$C$5:$C$6,0)),"NOT IN PACKET")</f>
        <v>NOT IN PACKET</v>
      </c>
      <c r="K65" s="19" t="str">
        <f aca="false">IF(COUNTIF('Evidence - Certificates'!$B$5:$B$6,C65)&gt;0,"YES","NO")</f>
        <v>NO</v>
      </c>
      <c r="L65" s="19" t="n">
        <f aca="false">COUNTIFS('Source - Skip Events'!$D$5:$D$416,C65,'Source - Skip Events'!$C$5:$C$416,"&gt;="&amp;B65,'Source - Skip Events'!$C$5:$C$416,"&lt;="&amp;Skip_End)</f>
        <v>0</v>
      </c>
      <c r="M65" s="33" t="n">
        <f aca="false">IFERROR(INDEX('Source - Applicants'!$K$5:$K$2914,MATCH(C65,'Source - Applicants'!$A$5:$A$2914,0)),"NOT FOUND")</f>
        <v>32</v>
      </c>
      <c r="N65" s="19" t="str">
        <f aca="false">IF(H65="No qualifying reference","BOARD REVIEW - NO SOURCE",IF(AND(I65="YES",J65&lt;&gt;"Y"),"BOARD REVIEW - UNSIGNED",IF(I65="YES","VERIFIED","REFERENCE ONLY - VERIFY FILE")))</f>
        <v>REFERENCE ONLY - VERIFY FILE</v>
      </c>
      <c r="O65" s="19" t="str">
        <f aca="false">IF(LEFT(N65,12)="BOARD REVIEW","Do not use amended LOA until compliant support is filed",IF(N65="REFERENCE ONLY - VERIFY FILE","Retrieve and inspect underlying signed certificate or yard sheet","No action"))</f>
        <v>Retrieve and inspect underlying signed certificate or yard sheet</v>
      </c>
    </row>
    <row r="66" customFormat="false" ht="40.5" hidden="false" customHeight="true" outlineLevel="0" collapsed="false">
      <c r="A66" s="19" t="str">
        <f aca="false">'Source - Amendments'!A939</f>
        <v>AMD-000935</v>
      </c>
      <c r="B66" s="24" t="n">
        <f aca="false">'Source - Amendments'!B939</f>
        <v>45269</v>
      </c>
      <c r="C66" s="19" t="str">
        <f aca="false">'Source - Amendments'!C939</f>
        <v>WL-01361</v>
      </c>
      <c r="D66" s="19" t="str">
        <f aca="false">IFERROR(INDEX('Source - Applicants'!$D$5:$D$2914,MATCH(C66,'Source - Applicants'!$A$5:$A$2914,0))&amp;" "&amp;INDEX('Source - Applicants'!$C$5:$C$2914,MATCH(C66,'Source - Applicants'!$A$5:$A$2914,0)),"NOT FOUND")</f>
        <v>Benjamin Willis</v>
      </c>
      <c r="E66" s="33" t="str">
        <f aca="false">'Source - Amendments'!F939</f>
        <v>30.0</v>
      </c>
      <c r="F66" s="33" t="str">
        <f aca="false">'Source - Amendments'!G939</f>
        <v>28.6</v>
      </c>
      <c r="G66" s="19" t="str">
        <f aca="false">'Source - Amendments'!I939</f>
        <v>MC-2023-0786</v>
      </c>
      <c r="H66" s="19" t="str">
        <f aca="false">IF(G66="","No qualifying reference",IF(LEFT(G66,3)="MC-","Measurement certificate reference",IF(ISNUMBER(SEARCH("haul-out",G66)),"Yard haul-out reference","No qualifying reference")))</f>
        <v>Measurement certificate reference</v>
      </c>
      <c r="I66" s="19" t="str">
        <f aca="false">IF(COUNTIFS('Evidence - Certificates'!$B$5:$B$6,C66,'Evidence - Certificates'!$C$5:$C$6,G66)=1,"YES","NO")</f>
        <v>NO</v>
      </c>
      <c r="J66" s="19" t="str">
        <f aca="false">IF(I66="YES",INDEX('Evidence - Certificates'!$J$5:$J$6,MATCH(G66,'Evidence - Certificates'!$C$5:$C$6,0)),"NOT IN PACKET")</f>
        <v>NOT IN PACKET</v>
      </c>
      <c r="K66" s="19" t="str">
        <f aca="false">IF(COUNTIF('Evidence - Certificates'!$B$5:$B$6,C66)&gt;0,"YES","NO")</f>
        <v>NO</v>
      </c>
      <c r="L66" s="19" t="n">
        <f aca="false">COUNTIFS('Source - Skip Events'!$D$5:$D$416,C66,'Source - Skip Events'!$C$5:$C$416,"&gt;="&amp;B66,'Source - Skip Events'!$C$5:$C$416,"&lt;="&amp;Skip_End)</f>
        <v>0</v>
      </c>
      <c r="M66" s="33" t="n">
        <f aca="false">IFERROR(INDEX('Source - Applicants'!$K$5:$K$2914,MATCH(C66,'Source - Applicants'!$A$5:$A$2914,0)),"NOT FOUND")</f>
        <v>28.7</v>
      </c>
      <c r="N66" s="19" t="str">
        <f aca="false">IF(H66="No qualifying reference","BOARD REVIEW - NO SOURCE",IF(AND(I66="YES",J66&lt;&gt;"Y"),"BOARD REVIEW - UNSIGNED",IF(I66="YES","VERIFIED","REFERENCE ONLY - VERIFY FILE")))</f>
        <v>REFERENCE ONLY - VERIFY FILE</v>
      </c>
      <c r="O66" s="19" t="str">
        <f aca="false">IF(LEFT(N66,12)="BOARD REVIEW","Do not use amended LOA until compliant support is filed",IF(N66="REFERENCE ONLY - VERIFY FILE","Retrieve and inspect underlying signed certificate or yard sheet","No action"))</f>
        <v>Retrieve and inspect underlying signed certificate or yard sheet</v>
      </c>
    </row>
    <row r="67" customFormat="false" ht="40.5" hidden="false" customHeight="true" outlineLevel="0" collapsed="false">
      <c r="A67" s="19" t="str">
        <f aca="false">'Source - Amendments'!A971</f>
        <v>AMD-000967</v>
      </c>
      <c r="B67" s="24" t="n">
        <f aca="false">'Source - Amendments'!B971</f>
        <v>45291</v>
      </c>
      <c r="C67" s="19" t="str">
        <f aca="false">'Source - Amendments'!C971</f>
        <v>WL-01675</v>
      </c>
      <c r="D67" s="19" t="str">
        <f aca="false">IFERROR(INDEX('Source - Applicants'!$D$5:$D$2914,MATCH(C67,'Source - Applicants'!$A$5:$A$2914,0))&amp;" "&amp;INDEX('Source - Applicants'!$C$5:$C$2914,MATCH(C67,'Source - Applicants'!$A$5:$A$2914,0)),"NOT FOUND")</f>
        <v>Christina Smith</v>
      </c>
      <c r="E67" s="33" t="str">
        <f aca="false">'Source - Amendments'!F971</f>
        <v>31.4</v>
      </c>
      <c r="F67" s="33" t="str">
        <f aca="false">'Source - Amendments'!G971</f>
        <v>34.0</v>
      </c>
      <c r="G67" s="19" t="str">
        <f aca="false">'Source - Amendments'!I971</f>
        <v>Foldview Marine Services haul-out sheet 2023-09-16</v>
      </c>
      <c r="H67" s="19" t="str">
        <f aca="false">IF(G67="","No qualifying reference",IF(LEFT(G67,3)="MC-","Measurement certificate reference",IF(ISNUMBER(SEARCH("haul-out",G67)),"Yard haul-out reference","No qualifying reference")))</f>
        <v>Yard haul-out reference</v>
      </c>
      <c r="I67" s="19" t="str">
        <f aca="false">IF(COUNTIFS('Evidence - Certificates'!$B$5:$B$6,C67,'Evidence - Certificates'!$C$5:$C$6,G67)=1,"YES","NO")</f>
        <v>NO</v>
      </c>
      <c r="J67" s="19" t="str">
        <f aca="false">IF(I67="YES",INDEX('Evidence - Certificates'!$J$5:$J$6,MATCH(G67,'Evidence - Certificates'!$C$5:$C$6,0)),"NOT IN PACKET")</f>
        <v>NOT IN PACKET</v>
      </c>
      <c r="K67" s="19" t="str">
        <f aca="false">IF(COUNTIF('Evidence - Certificates'!$B$5:$B$6,C67)&gt;0,"YES","NO")</f>
        <v>NO</v>
      </c>
      <c r="L67" s="19" t="n">
        <f aca="false">COUNTIFS('Source - Skip Events'!$D$5:$D$416,C67,'Source - Skip Events'!$C$5:$C$416,"&gt;="&amp;B67,'Source - Skip Events'!$C$5:$C$416,"&lt;="&amp;Skip_End)</f>
        <v>1</v>
      </c>
      <c r="M67" s="33" t="n">
        <f aca="false">IFERROR(INDEX('Source - Applicants'!$K$5:$K$2914,MATCH(C67,'Source - Applicants'!$A$5:$A$2914,0)),"NOT FOUND")</f>
        <v>31.1</v>
      </c>
      <c r="N67" s="19" t="str">
        <f aca="false">IF(H67="No qualifying reference","BOARD REVIEW - NO SOURCE",IF(AND(I67="YES",J67&lt;&gt;"Y"),"BOARD REVIEW - UNSIGNED",IF(I67="YES","VERIFIED","REFERENCE ONLY - VERIFY FILE")))</f>
        <v>REFERENCE ONLY - VERIFY FILE</v>
      </c>
      <c r="O67" s="19" t="str">
        <f aca="false">IF(LEFT(N67,12)="BOARD REVIEW","Do not use amended LOA until compliant support is filed",IF(N67="REFERENCE ONLY - VERIFY FILE","Retrieve and inspect underlying signed certificate or yard sheet","No action"))</f>
        <v>Retrieve and inspect underlying signed certificate or yard sheet</v>
      </c>
    </row>
    <row r="68" customFormat="false" ht="40.5" hidden="false" customHeight="true" outlineLevel="0" collapsed="false">
      <c r="A68" s="19" t="str">
        <f aca="false">'Source - Amendments'!A975</f>
        <v>AMD-000971</v>
      </c>
      <c r="B68" s="24" t="n">
        <f aca="false">'Source - Amendments'!B975</f>
        <v>45294</v>
      </c>
      <c r="C68" s="19" t="str">
        <f aca="false">'Source - Amendments'!C975</f>
        <v>WL-01323</v>
      </c>
      <c r="D68" s="19" t="str">
        <f aca="false">IFERROR(INDEX('Source - Applicants'!$D$5:$D$2914,MATCH(C68,'Source - Applicants'!$A$5:$A$2914,0))&amp;" "&amp;INDEX('Source - Applicants'!$C$5:$C$2914,MATCH(C68,'Source - Applicants'!$A$5:$A$2914,0)),"NOT FOUND")</f>
        <v>Melanie Alvarado</v>
      </c>
      <c r="E68" s="33" t="str">
        <f aca="false">'Source - Amendments'!F975</f>
        <v>41.1</v>
      </c>
      <c r="F68" s="33" t="str">
        <f aca="false">'Source - Amendments'!G975</f>
        <v>38.9</v>
      </c>
      <c r="G68" s="19" t="str">
        <f aca="false">'Source - Amendments'!I975</f>
        <v>Foldview Marine Services haul-out sheet 2022-09-04</v>
      </c>
      <c r="H68" s="19" t="str">
        <f aca="false">IF(G68="","No qualifying reference",IF(LEFT(G68,3)="MC-","Measurement certificate reference",IF(ISNUMBER(SEARCH("haul-out",G68)),"Yard haul-out reference","No qualifying reference")))</f>
        <v>Yard haul-out reference</v>
      </c>
      <c r="I68" s="19" t="str">
        <f aca="false">IF(COUNTIFS('Evidence - Certificates'!$B$5:$B$6,C68,'Evidence - Certificates'!$C$5:$C$6,G68)=1,"YES","NO")</f>
        <v>NO</v>
      </c>
      <c r="J68" s="19" t="str">
        <f aca="false">IF(I68="YES",INDEX('Evidence - Certificates'!$J$5:$J$6,MATCH(G68,'Evidence - Certificates'!$C$5:$C$6,0)),"NOT IN PACKET")</f>
        <v>NOT IN PACKET</v>
      </c>
      <c r="K68" s="19" t="str">
        <f aca="false">IF(COUNTIF('Evidence - Certificates'!$B$5:$B$6,C68)&gt;0,"YES","NO")</f>
        <v>NO</v>
      </c>
      <c r="L68" s="19" t="n">
        <f aca="false">COUNTIFS('Source - Skip Events'!$D$5:$D$416,C68,'Source - Skip Events'!$C$5:$C$416,"&gt;="&amp;B68,'Source - Skip Events'!$C$5:$C$416,"&lt;="&amp;Skip_End)</f>
        <v>0</v>
      </c>
      <c r="M68" s="33" t="n">
        <f aca="false">IFERROR(INDEX('Source - Applicants'!$K$5:$K$2914,MATCH(C68,'Source - Applicants'!$A$5:$A$2914,0)),"NOT FOUND")</f>
        <v>57.4</v>
      </c>
      <c r="N68" s="19" t="str">
        <f aca="false">IF(H68="No qualifying reference","BOARD REVIEW - NO SOURCE",IF(AND(I68="YES",J68&lt;&gt;"Y"),"BOARD REVIEW - UNSIGNED",IF(I68="YES","VERIFIED","REFERENCE ONLY - VERIFY FILE")))</f>
        <v>REFERENCE ONLY - VERIFY FILE</v>
      </c>
      <c r="O68" s="19" t="str">
        <f aca="false">IF(LEFT(N68,12)="BOARD REVIEW","Do not use amended LOA until compliant support is filed",IF(N68="REFERENCE ONLY - VERIFY FILE","Retrieve and inspect underlying signed certificate or yard sheet","No action"))</f>
        <v>Retrieve and inspect underlying signed certificate or yard sheet</v>
      </c>
    </row>
    <row r="69" customFormat="false" ht="40.5" hidden="false" customHeight="true" outlineLevel="0" collapsed="false">
      <c r="A69" s="19" t="str">
        <f aca="false">'Source - Amendments'!A981</f>
        <v>AMD-000977</v>
      </c>
      <c r="B69" s="24" t="n">
        <f aca="false">'Source - Amendments'!B981</f>
        <v>45298</v>
      </c>
      <c r="C69" s="19" t="str">
        <f aca="false">'Source - Amendments'!C981</f>
        <v>WL-01619</v>
      </c>
      <c r="D69" s="19" t="str">
        <f aca="false">IFERROR(INDEX('Source - Applicants'!$D$5:$D$2914,MATCH(C69,'Source - Applicants'!$A$5:$A$2914,0))&amp;" "&amp;INDEX('Source - Applicants'!$C$5:$C$2914,MATCH(C69,'Source - Applicants'!$A$5:$A$2914,0)),"NOT FOUND")</f>
        <v>Carmen Montgomery</v>
      </c>
      <c r="E69" s="33" t="str">
        <f aca="false">'Source - Amendments'!F981</f>
        <v>35.4</v>
      </c>
      <c r="F69" s="33" t="str">
        <f aca="false">'Source - Amendments'!G981</f>
        <v>34.3</v>
      </c>
      <c r="G69" s="19" t="str">
        <f aca="false">'Source - Amendments'!I981</f>
        <v>MC-2024-0516</v>
      </c>
      <c r="H69" s="19" t="str">
        <f aca="false">IF(G69="","No qualifying reference",IF(LEFT(G69,3)="MC-","Measurement certificate reference",IF(ISNUMBER(SEARCH("haul-out",G69)),"Yard haul-out reference","No qualifying reference")))</f>
        <v>Measurement certificate reference</v>
      </c>
      <c r="I69" s="19" t="str">
        <f aca="false">IF(COUNTIFS('Evidence - Certificates'!$B$5:$B$6,C69,'Evidence - Certificates'!$C$5:$C$6,G69)=1,"YES","NO")</f>
        <v>NO</v>
      </c>
      <c r="J69" s="19" t="str">
        <f aca="false">IF(I69="YES",INDEX('Evidence - Certificates'!$J$5:$J$6,MATCH(G69,'Evidence - Certificates'!$C$5:$C$6,0)),"NOT IN PACKET")</f>
        <v>NOT IN PACKET</v>
      </c>
      <c r="K69" s="19" t="str">
        <f aca="false">IF(COUNTIF('Evidence - Certificates'!$B$5:$B$6,C69)&gt;0,"YES","NO")</f>
        <v>NO</v>
      </c>
      <c r="L69" s="19" t="n">
        <f aca="false">COUNTIFS('Source - Skip Events'!$D$5:$D$416,C69,'Source - Skip Events'!$C$5:$C$416,"&gt;="&amp;B69,'Source - Skip Events'!$C$5:$C$416,"&lt;="&amp;Skip_End)</f>
        <v>0</v>
      </c>
      <c r="M69" s="33" t="n">
        <f aca="false">IFERROR(INDEX('Source - Applicants'!$K$5:$K$2914,MATCH(C69,'Source - Applicants'!$A$5:$A$2914,0)),"NOT FOUND")</f>
        <v>45.3</v>
      </c>
      <c r="N69" s="19" t="str">
        <f aca="false">IF(H69="No qualifying reference","BOARD REVIEW - NO SOURCE",IF(AND(I69="YES",J69&lt;&gt;"Y"),"BOARD REVIEW - UNSIGNED",IF(I69="YES","VERIFIED","REFERENCE ONLY - VERIFY FILE")))</f>
        <v>REFERENCE ONLY - VERIFY FILE</v>
      </c>
      <c r="O69" s="19" t="str">
        <f aca="false">IF(LEFT(N69,12)="BOARD REVIEW","Do not use amended LOA until compliant support is filed",IF(N69="REFERENCE ONLY - VERIFY FILE","Retrieve and inspect underlying signed certificate or yard sheet","No action"))</f>
        <v>Retrieve and inspect underlying signed certificate or yard sheet</v>
      </c>
    </row>
    <row r="70" customFormat="false" ht="40.5" hidden="false" customHeight="true" outlineLevel="0" collapsed="false">
      <c r="A70" s="19" t="str">
        <f aca="false">'Source - Amendments'!A986</f>
        <v>AMD-000982</v>
      </c>
      <c r="B70" s="24" t="n">
        <f aca="false">'Source - Amendments'!B986</f>
        <v>45302</v>
      </c>
      <c r="C70" s="19" t="str">
        <f aca="false">'Source - Amendments'!C986</f>
        <v>WL-01621</v>
      </c>
      <c r="D70" s="19" t="str">
        <f aca="false">IFERROR(INDEX('Source - Applicants'!$D$5:$D$2914,MATCH(C70,'Source - Applicants'!$A$5:$A$2914,0))&amp;" "&amp;INDEX('Source - Applicants'!$C$5:$C$2914,MATCH(C70,'Source - Applicants'!$A$5:$A$2914,0)),"NOT FOUND")</f>
        <v>Scott Lee</v>
      </c>
      <c r="E70" s="33" t="str">
        <f aca="false">'Source - Amendments'!F986</f>
        <v>45.3</v>
      </c>
      <c r="F70" s="33" t="str">
        <f aca="false">'Source - Amendments'!G986</f>
        <v>47.0</v>
      </c>
      <c r="G70" s="19" t="str">
        <f aca="false">'Source - Amendments'!I986</f>
        <v>MC-2024-0232</v>
      </c>
      <c r="H70" s="19" t="str">
        <f aca="false">IF(G70="","No qualifying reference",IF(LEFT(G70,3)="MC-","Measurement certificate reference",IF(ISNUMBER(SEARCH("haul-out",G70)),"Yard haul-out reference","No qualifying reference")))</f>
        <v>Measurement certificate reference</v>
      </c>
      <c r="I70" s="19" t="str">
        <f aca="false">IF(COUNTIFS('Evidence - Certificates'!$B$5:$B$6,C70,'Evidence - Certificates'!$C$5:$C$6,G70)=1,"YES","NO")</f>
        <v>NO</v>
      </c>
      <c r="J70" s="19" t="str">
        <f aca="false">IF(I70="YES",INDEX('Evidence - Certificates'!$J$5:$J$6,MATCH(G70,'Evidence - Certificates'!$C$5:$C$6,0)),"NOT IN PACKET")</f>
        <v>NOT IN PACKET</v>
      </c>
      <c r="K70" s="19" t="str">
        <f aca="false">IF(COUNTIF('Evidence - Certificates'!$B$5:$B$6,C70)&gt;0,"YES","NO")</f>
        <v>NO</v>
      </c>
      <c r="L70" s="19" t="n">
        <f aca="false">COUNTIFS('Source - Skip Events'!$D$5:$D$416,C70,'Source - Skip Events'!$C$5:$C$416,"&gt;="&amp;B70,'Source - Skip Events'!$C$5:$C$416,"&lt;="&amp;Skip_End)</f>
        <v>0</v>
      </c>
      <c r="M70" s="33" t="n">
        <f aca="false">IFERROR(INDEX('Source - Applicants'!$K$5:$K$2914,MATCH(C70,'Source - Applicants'!$A$5:$A$2914,0)),"NOT FOUND")</f>
        <v>39.6</v>
      </c>
      <c r="N70" s="19" t="str">
        <f aca="false">IF(H70="No qualifying reference","BOARD REVIEW - NO SOURCE",IF(AND(I70="YES",J70&lt;&gt;"Y"),"BOARD REVIEW - UNSIGNED",IF(I70="YES","VERIFIED","REFERENCE ONLY - VERIFY FILE")))</f>
        <v>REFERENCE ONLY - VERIFY FILE</v>
      </c>
      <c r="O70" s="19" t="str">
        <f aca="false">IF(LEFT(N70,12)="BOARD REVIEW","Do not use amended LOA until compliant support is filed",IF(N70="REFERENCE ONLY - VERIFY FILE","Retrieve and inspect underlying signed certificate or yard sheet","No action"))</f>
        <v>Retrieve and inspect underlying signed certificate or yard sheet</v>
      </c>
    </row>
    <row r="71" customFormat="false" ht="40.5" hidden="false" customHeight="true" outlineLevel="0" collapsed="false">
      <c r="A71" s="19" t="str">
        <f aca="false">'Source - Amendments'!A1003</f>
        <v>AMD-000999</v>
      </c>
      <c r="B71" s="24" t="n">
        <f aca="false">'Source - Amendments'!B1003</f>
        <v>45314</v>
      </c>
      <c r="C71" s="19" t="str">
        <f aca="false">'Source - Amendments'!C1003</f>
        <v>WL-01937</v>
      </c>
      <c r="D71" s="19" t="str">
        <f aca="false">IFERROR(INDEX('Source - Applicants'!$D$5:$D$2914,MATCH(C71,'Source - Applicants'!$A$5:$A$2914,0))&amp;" "&amp;INDEX('Source - Applicants'!$C$5:$C$2914,MATCH(C71,'Source - Applicants'!$A$5:$A$2914,0)),"NOT FOUND")</f>
        <v>Debbie Brady</v>
      </c>
      <c r="E71" s="33" t="str">
        <f aca="false">'Source - Amendments'!F1003</f>
        <v>21.2</v>
      </c>
      <c r="F71" s="33" t="str">
        <f aca="false">'Source - Amendments'!G1003</f>
        <v>18.8</v>
      </c>
      <c r="G71" s="19" t="str">
        <f aca="false">'Source - Amendments'!I1003</f>
        <v>MC-2024-0198</v>
      </c>
      <c r="H71" s="19" t="str">
        <f aca="false">IF(G71="","No qualifying reference",IF(LEFT(G71,3)="MC-","Measurement certificate reference",IF(ISNUMBER(SEARCH("haul-out",G71)),"Yard haul-out reference","No qualifying reference")))</f>
        <v>Measurement certificate reference</v>
      </c>
      <c r="I71" s="19" t="str">
        <f aca="false">IF(COUNTIFS('Evidence - Certificates'!$B$5:$B$6,C71,'Evidence - Certificates'!$C$5:$C$6,G71)=1,"YES","NO")</f>
        <v>NO</v>
      </c>
      <c r="J71" s="19" t="str">
        <f aca="false">IF(I71="YES",INDEX('Evidence - Certificates'!$J$5:$J$6,MATCH(G71,'Evidence - Certificates'!$C$5:$C$6,0)),"NOT IN PACKET")</f>
        <v>NOT IN PACKET</v>
      </c>
      <c r="K71" s="19" t="str">
        <f aca="false">IF(COUNTIF('Evidence - Certificates'!$B$5:$B$6,C71)&gt;0,"YES","NO")</f>
        <v>NO</v>
      </c>
      <c r="L71" s="19" t="n">
        <f aca="false">COUNTIFS('Source - Skip Events'!$D$5:$D$416,C71,'Source - Skip Events'!$C$5:$C$416,"&gt;="&amp;B71,'Source - Skip Events'!$C$5:$C$416,"&lt;="&amp;Skip_End)</f>
        <v>0</v>
      </c>
      <c r="M71" s="33" t="n">
        <f aca="false">IFERROR(INDEX('Source - Applicants'!$K$5:$K$2914,MATCH(C71,'Source - Applicants'!$A$5:$A$2914,0)),"NOT FOUND")</f>
        <v>34.5</v>
      </c>
      <c r="N71" s="19" t="str">
        <f aca="false">IF(H71="No qualifying reference","BOARD REVIEW - NO SOURCE",IF(AND(I71="YES",J71&lt;&gt;"Y"),"BOARD REVIEW - UNSIGNED",IF(I71="YES","VERIFIED","REFERENCE ONLY - VERIFY FILE")))</f>
        <v>REFERENCE ONLY - VERIFY FILE</v>
      </c>
      <c r="O71" s="19" t="str">
        <f aca="false">IF(LEFT(N71,12)="BOARD REVIEW","Do not use amended LOA until compliant support is filed",IF(N71="REFERENCE ONLY - VERIFY FILE","Retrieve and inspect underlying signed certificate or yard sheet","No action"))</f>
        <v>Retrieve and inspect underlying signed certificate or yard sheet</v>
      </c>
    </row>
    <row r="72" customFormat="false" ht="40.5" hidden="false" customHeight="true" outlineLevel="0" collapsed="false">
      <c r="A72" s="19" t="str">
        <f aca="false">'Source - Amendments'!A1020</f>
        <v>AMD-001016</v>
      </c>
      <c r="B72" s="24" t="n">
        <f aca="false">'Source - Amendments'!B1020</f>
        <v>45329</v>
      </c>
      <c r="C72" s="19" t="str">
        <f aca="false">'Source - Amendments'!C1020</f>
        <v>WL-01018</v>
      </c>
      <c r="D72" s="19" t="str">
        <f aca="false">IFERROR(INDEX('Source - Applicants'!$D$5:$D$2914,MATCH(C72,'Source - Applicants'!$A$5:$A$2914,0))&amp;" "&amp;INDEX('Source - Applicants'!$C$5:$C$2914,MATCH(C72,'Source - Applicants'!$A$5:$A$2914,0)),"NOT FOUND")</f>
        <v>Hector Gutierrez</v>
      </c>
      <c r="E72" s="33" t="str">
        <f aca="false">'Source - Amendments'!F1020</f>
        <v>30.3</v>
      </c>
      <c r="F72" s="33" t="str">
        <f aca="false">'Source - Amendments'!G1020</f>
        <v>30.0</v>
      </c>
      <c r="G72" s="19" t="str">
        <f aca="false">'Source - Amendments'!I1020</f>
        <v>Foldview Marine Services haul-out sheet 2022-10-24</v>
      </c>
      <c r="H72" s="19" t="str">
        <f aca="false">IF(G72="","No qualifying reference",IF(LEFT(G72,3)="MC-","Measurement certificate reference",IF(ISNUMBER(SEARCH("haul-out",G72)),"Yard haul-out reference","No qualifying reference")))</f>
        <v>Yard haul-out reference</v>
      </c>
      <c r="I72" s="19" t="str">
        <f aca="false">IF(COUNTIFS('Evidence - Certificates'!$B$5:$B$6,C72,'Evidence - Certificates'!$C$5:$C$6,G72)=1,"YES","NO")</f>
        <v>NO</v>
      </c>
      <c r="J72" s="19" t="str">
        <f aca="false">IF(I72="YES",INDEX('Evidence - Certificates'!$J$5:$J$6,MATCH(G72,'Evidence - Certificates'!$C$5:$C$6,0)),"NOT IN PACKET")</f>
        <v>NOT IN PACKET</v>
      </c>
      <c r="K72" s="19" t="str">
        <f aca="false">IF(COUNTIF('Evidence - Certificates'!$B$5:$B$6,C72)&gt;0,"YES","NO")</f>
        <v>NO</v>
      </c>
      <c r="L72" s="19" t="n">
        <f aca="false">COUNTIFS('Source - Skip Events'!$D$5:$D$416,C72,'Source - Skip Events'!$C$5:$C$416,"&gt;="&amp;B72,'Source - Skip Events'!$C$5:$C$416,"&lt;="&amp;Skip_End)</f>
        <v>0</v>
      </c>
      <c r="M72" s="33" t="n">
        <f aca="false">IFERROR(INDEX('Source - Applicants'!$K$5:$K$2914,MATCH(C72,'Source - Applicants'!$A$5:$A$2914,0)),"NOT FOUND")</f>
        <v>53</v>
      </c>
      <c r="N72" s="19" t="str">
        <f aca="false">IF(H72="No qualifying reference","BOARD REVIEW - NO SOURCE",IF(AND(I72="YES",J72&lt;&gt;"Y"),"BOARD REVIEW - UNSIGNED",IF(I72="YES","VERIFIED","REFERENCE ONLY - VERIFY FILE")))</f>
        <v>REFERENCE ONLY - VERIFY FILE</v>
      </c>
      <c r="O72" s="19" t="str">
        <f aca="false">IF(LEFT(N72,12)="BOARD REVIEW","Do not use amended LOA until compliant support is filed",IF(N72="REFERENCE ONLY - VERIFY FILE","Retrieve and inspect underlying signed certificate or yard sheet","No action"))</f>
        <v>Retrieve and inspect underlying signed certificate or yard sheet</v>
      </c>
    </row>
    <row r="73" customFormat="false" ht="40.5" hidden="false" customHeight="true" outlineLevel="0" collapsed="false">
      <c r="A73" s="19" t="str">
        <f aca="false">'Source - Amendments'!A1031</f>
        <v>AMD-001027</v>
      </c>
      <c r="B73" s="24" t="n">
        <f aca="false">'Source - Amendments'!B1031</f>
        <v>45340</v>
      </c>
      <c r="C73" s="19" t="str">
        <f aca="false">'Source - Amendments'!C1031</f>
        <v>WL-01929</v>
      </c>
      <c r="D73" s="19" t="str">
        <f aca="false">IFERROR(INDEX('Source - Applicants'!$D$5:$D$2914,MATCH(C73,'Source - Applicants'!$A$5:$A$2914,0))&amp;" "&amp;INDEX('Source - Applicants'!$C$5:$C$2914,MATCH(C73,'Source - Applicants'!$A$5:$A$2914,0)),"NOT FOUND")</f>
        <v>Margaret Mcbride</v>
      </c>
      <c r="E73" s="33" t="str">
        <f aca="false">'Source - Amendments'!F1031</f>
        <v>49.1</v>
      </c>
      <c r="F73" s="33" t="str">
        <f aca="false">'Source - Amendments'!G1031</f>
        <v>50.4</v>
      </c>
      <c r="G73" s="19" t="str">
        <f aca="false">'Source - Amendments'!I1031</f>
        <v>Foldview Marine Services haul-out sheet 2023-01-26</v>
      </c>
      <c r="H73" s="19" t="str">
        <f aca="false">IF(G73="","No qualifying reference",IF(LEFT(G73,3)="MC-","Measurement certificate reference",IF(ISNUMBER(SEARCH("haul-out",G73)),"Yard haul-out reference","No qualifying reference")))</f>
        <v>Yard haul-out reference</v>
      </c>
      <c r="I73" s="19" t="str">
        <f aca="false">IF(COUNTIFS('Evidence - Certificates'!$B$5:$B$6,C73,'Evidence - Certificates'!$C$5:$C$6,G73)=1,"YES","NO")</f>
        <v>NO</v>
      </c>
      <c r="J73" s="19" t="str">
        <f aca="false">IF(I73="YES",INDEX('Evidence - Certificates'!$J$5:$J$6,MATCH(G73,'Evidence - Certificates'!$C$5:$C$6,0)),"NOT IN PACKET")</f>
        <v>NOT IN PACKET</v>
      </c>
      <c r="K73" s="19" t="str">
        <f aca="false">IF(COUNTIF('Evidence - Certificates'!$B$5:$B$6,C73)&gt;0,"YES","NO")</f>
        <v>NO</v>
      </c>
      <c r="L73" s="19" t="n">
        <f aca="false">COUNTIFS('Source - Skip Events'!$D$5:$D$416,C73,'Source - Skip Events'!$C$5:$C$416,"&gt;="&amp;B73,'Source - Skip Events'!$C$5:$C$416,"&lt;="&amp;Skip_End)</f>
        <v>0</v>
      </c>
      <c r="M73" s="33" t="n">
        <f aca="false">IFERROR(INDEX('Source - Applicants'!$K$5:$K$2914,MATCH(C73,'Source - Applicants'!$A$5:$A$2914,0)),"NOT FOUND")</f>
        <v>22</v>
      </c>
      <c r="N73" s="19" t="str">
        <f aca="false">IF(H73="No qualifying reference","BOARD REVIEW - NO SOURCE",IF(AND(I73="YES",J73&lt;&gt;"Y"),"BOARD REVIEW - UNSIGNED",IF(I73="YES","VERIFIED","REFERENCE ONLY - VERIFY FILE")))</f>
        <v>REFERENCE ONLY - VERIFY FILE</v>
      </c>
      <c r="O73" s="19" t="str">
        <f aca="false">IF(LEFT(N73,12)="BOARD REVIEW","Do not use amended LOA until compliant support is filed",IF(N73="REFERENCE ONLY - VERIFY FILE","Retrieve and inspect underlying signed certificate or yard sheet","No action"))</f>
        <v>Retrieve and inspect underlying signed certificate or yard sheet</v>
      </c>
    </row>
    <row r="74" customFormat="false" ht="40.5" hidden="false" customHeight="true" outlineLevel="0" collapsed="false">
      <c r="A74" s="19" t="str">
        <f aca="false">'Source - Amendments'!A1063</f>
        <v>AMD-001059</v>
      </c>
      <c r="B74" s="24" t="n">
        <f aca="false">'Source - Amendments'!B1063</f>
        <v>45360</v>
      </c>
      <c r="C74" s="19" t="str">
        <f aca="false">'Source - Amendments'!C1063</f>
        <v>WL-03272</v>
      </c>
      <c r="D74" s="19" t="str">
        <f aca="false">IFERROR(INDEX('Source - Applicants'!$D$5:$D$2914,MATCH(C74,'Source - Applicants'!$A$5:$A$2914,0))&amp;" "&amp;INDEX('Source - Applicants'!$C$5:$C$2914,MATCH(C74,'Source - Applicants'!$A$5:$A$2914,0)),"NOT FOUND")</f>
        <v>Matthew Contreras</v>
      </c>
      <c r="E74" s="33" t="str">
        <f aca="false">'Source - Amendments'!F1063</f>
        <v>48.8</v>
      </c>
      <c r="F74" s="33" t="str">
        <f aca="false">'Source - Amendments'!G1063</f>
        <v>48.7</v>
      </c>
      <c r="G74" s="19" t="str">
        <f aca="false">'Source - Amendments'!I1063</f>
        <v>Foldview Marine Services haul-out sheet 2023-11-17</v>
      </c>
      <c r="H74" s="19" t="str">
        <f aca="false">IF(G74="","No qualifying reference",IF(LEFT(G74,3)="MC-","Measurement certificate reference",IF(ISNUMBER(SEARCH("haul-out",G74)),"Yard haul-out reference","No qualifying reference")))</f>
        <v>Yard haul-out reference</v>
      </c>
      <c r="I74" s="19" t="str">
        <f aca="false">IF(COUNTIFS('Evidence - Certificates'!$B$5:$B$6,C74,'Evidence - Certificates'!$C$5:$C$6,G74)=1,"YES","NO")</f>
        <v>NO</v>
      </c>
      <c r="J74" s="19" t="str">
        <f aca="false">IF(I74="YES",INDEX('Evidence - Certificates'!$J$5:$J$6,MATCH(G74,'Evidence - Certificates'!$C$5:$C$6,0)),"NOT IN PACKET")</f>
        <v>NOT IN PACKET</v>
      </c>
      <c r="K74" s="19" t="str">
        <f aca="false">IF(COUNTIF('Evidence - Certificates'!$B$5:$B$6,C74)&gt;0,"YES","NO")</f>
        <v>NO</v>
      </c>
      <c r="L74" s="19" t="n">
        <f aca="false">COUNTIFS('Source - Skip Events'!$D$5:$D$416,C74,'Source - Skip Events'!$C$5:$C$416,"&gt;="&amp;B74,'Source - Skip Events'!$C$5:$C$416,"&lt;="&amp;Skip_End)</f>
        <v>0</v>
      </c>
      <c r="M74" s="33" t="n">
        <f aca="false">IFERROR(INDEX('Source - Applicants'!$K$5:$K$2914,MATCH(C74,'Source - Applicants'!$A$5:$A$2914,0)),"NOT FOUND")</f>
        <v>46.9</v>
      </c>
      <c r="N74" s="19" t="str">
        <f aca="false">IF(H74="No qualifying reference","BOARD REVIEW - NO SOURCE",IF(AND(I74="YES",J74&lt;&gt;"Y"),"BOARD REVIEW - UNSIGNED",IF(I74="YES","VERIFIED","REFERENCE ONLY - VERIFY FILE")))</f>
        <v>REFERENCE ONLY - VERIFY FILE</v>
      </c>
      <c r="O74" s="19" t="str">
        <f aca="false">IF(LEFT(N74,12)="BOARD REVIEW","Do not use amended LOA until compliant support is filed",IF(N74="REFERENCE ONLY - VERIFY FILE","Retrieve and inspect underlying signed certificate or yard sheet","No action"))</f>
        <v>Retrieve and inspect underlying signed certificate or yard sheet</v>
      </c>
    </row>
    <row r="75" customFormat="false" ht="40.5" hidden="false" customHeight="true" outlineLevel="0" collapsed="false">
      <c r="A75" s="19" t="str">
        <f aca="false">'Source - Amendments'!A1096</f>
        <v>AMD-001092</v>
      </c>
      <c r="B75" s="24" t="n">
        <f aca="false">'Source - Amendments'!B1096</f>
        <v>45381</v>
      </c>
      <c r="C75" s="19" t="str">
        <f aca="false">'Source - Amendments'!C1096</f>
        <v>WL-01999</v>
      </c>
      <c r="D75" s="19" t="str">
        <f aca="false">IFERROR(INDEX('Source - Applicants'!$D$5:$D$2914,MATCH(C75,'Source - Applicants'!$A$5:$A$2914,0))&amp;" "&amp;INDEX('Source - Applicants'!$C$5:$C$2914,MATCH(C75,'Source - Applicants'!$A$5:$A$2914,0)),"NOT FOUND")</f>
        <v>Kristen Williams</v>
      </c>
      <c r="E75" s="33" t="str">
        <f aca="false">'Source - Amendments'!F1096</f>
        <v>22.8</v>
      </c>
      <c r="F75" s="33" t="str">
        <f aca="false">'Source - Amendments'!G1096</f>
        <v>19.9</v>
      </c>
      <c r="G75" s="19" t="n">
        <f aca="false">'Source - Amendments'!I1096</f>
        <v>0</v>
      </c>
      <c r="H75" s="19" t="str">
        <f aca="false">IF(G75="","No qualifying reference",IF(LEFT(G75,3)="MC-","Measurement certificate reference",IF(ISNUMBER(SEARCH("haul-out",G75)),"Yard haul-out reference","No qualifying reference")))</f>
        <v>No qualifying reference</v>
      </c>
      <c r="I75" s="19" t="str">
        <f aca="false">IF(COUNTIFS('Evidence - Certificates'!$B$5:$B$6,C75,'Evidence - Certificates'!$C$5:$C$6,G75)=1,"YES","NO")</f>
        <v>NO</v>
      </c>
      <c r="J75" s="19" t="str">
        <f aca="false">IF(I75="YES",INDEX('Evidence - Certificates'!$J$5:$J$6,MATCH(G75,'Evidence - Certificates'!$C$5:$C$6,0)),"NOT IN PACKET")</f>
        <v>NOT IN PACKET</v>
      </c>
      <c r="K75" s="19" t="str">
        <f aca="false">IF(COUNTIF('Evidence - Certificates'!$B$5:$B$6,C75)&gt;0,"YES","NO")</f>
        <v>NO</v>
      </c>
      <c r="L75" s="19" t="n">
        <f aca="false">COUNTIFS('Source - Skip Events'!$D$5:$D$416,C75,'Source - Skip Events'!$C$5:$C$416,"&gt;="&amp;B75,'Source - Skip Events'!$C$5:$C$416,"&lt;="&amp;Skip_End)</f>
        <v>0</v>
      </c>
      <c r="M75" s="33" t="n">
        <f aca="false">IFERROR(INDEX('Source - Applicants'!$K$5:$K$2914,MATCH(C75,'Source - Applicants'!$A$5:$A$2914,0)),"NOT FOUND")</f>
        <v>19.5</v>
      </c>
      <c r="N75" s="19" t="str">
        <f aca="false">IF(H75="No qualifying reference","BOARD REVIEW - NO SOURCE",IF(AND(I75="YES",J75&lt;&gt;"Y"),"BOARD REVIEW - UNSIGNED",IF(I75="YES","VERIFIED","REFERENCE ONLY - VERIFY FILE")))</f>
        <v>BOARD REVIEW - NO SOURCE</v>
      </c>
      <c r="O75" s="19" t="str">
        <f aca="false">IF(LEFT(N75,12)="BOARD REVIEW","Do not use amended LOA until compliant support is filed",IF(N75="REFERENCE ONLY - VERIFY FILE","Retrieve and inspect underlying signed certificate or yard sheet","No action"))</f>
        <v>Do not use amended LOA until compliant support is filed</v>
      </c>
    </row>
    <row r="76" customFormat="false" ht="40.5" hidden="false" customHeight="true" outlineLevel="0" collapsed="false">
      <c r="A76" s="19" t="str">
        <f aca="false">'Source - Amendments'!A1097</f>
        <v>AMD-001093</v>
      </c>
      <c r="B76" s="24" t="n">
        <f aca="false">'Source - Amendments'!B1097</f>
        <v>45383</v>
      </c>
      <c r="C76" s="19" t="str">
        <f aca="false">'Source - Amendments'!C1097</f>
        <v>WL-01027</v>
      </c>
      <c r="D76" s="19" t="str">
        <f aca="false">IFERROR(INDEX('Source - Applicants'!$D$5:$D$2914,MATCH(C76,'Source - Applicants'!$A$5:$A$2914,0))&amp;" "&amp;INDEX('Source - Applicants'!$C$5:$C$2914,MATCH(C76,'Source - Applicants'!$A$5:$A$2914,0)),"NOT FOUND")</f>
        <v>Rachel Jones</v>
      </c>
      <c r="E76" s="33" t="str">
        <f aca="false">'Source - Amendments'!F1097</f>
        <v>22.4</v>
      </c>
      <c r="F76" s="33" t="str">
        <f aca="false">'Source - Amendments'!G1097</f>
        <v>23.0</v>
      </c>
      <c r="G76" s="19" t="str">
        <f aca="false">'Source - Amendments'!I1097</f>
        <v>Foldview Marine Services haul-out sheet 2022-10-23</v>
      </c>
      <c r="H76" s="19" t="str">
        <f aca="false">IF(G76="","No qualifying reference",IF(LEFT(G76,3)="MC-","Measurement certificate reference",IF(ISNUMBER(SEARCH("haul-out",G76)),"Yard haul-out reference","No qualifying reference")))</f>
        <v>Yard haul-out reference</v>
      </c>
      <c r="I76" s="19" t="str">
        <f aca="false">IF(COUNTIFS('Evidence - Certificates'!$B$5:$B$6,C76,'Evidence - Certificates'!$C$5:$C$6,G76)=1,"YES","NO")</f>
        <v>NO</v>
      </c>
      <c r="J76" s="19" t="str">
        <f aca="false">IF(I76="YES",INDEX('Evidence - Certificates'!$J$5:$J$6,MATCH(G76,'Evidence - Certificates'!$C$5:$C$6,0)),"NOT IN PACKET")</f>
        <v>NOT IN PACKET</v>
      </c>
      <c r="K76" s="19" t="str">
        <f aca="false">IF(COUNTIF('Evidence - Certificates'!$B$5:$B$6,C76)&gt;0,"YES","NO")</f>
        <v>NO</v>
      </c>
      <c r="L76" s="19" t="n">
        <f aca="false">COUNTIFS('Source - Skip Events'!$D$5:$D$416,C76,'Source - Skip Events'!$C$5:$C$416,"&gt;="&amp;B76,'Source - Skip Events'!$C$5:$C$416,"&lt;="&amp;Skip_End)</f>
        <v>0</v>
      </c>
      <c r="M76" s="33" t="n">
        <f aca="false">IFERROR(INDEX('Source - Applicants'!$K$5:$K$2914,MATCH(C76,'Source - Applicants'!$A$5:$A$2914,0)),"NOT FOUND")</f>
        <v>53.9</v>
      </c>
      <c r="N76" s="19" t="str">
        <f aca="false">IF(H76="No qualifying reference","BOARD REVIEW - NO SOURCE",IF(AND(I76="YES",J76&lt;&gt;"Y"),"BOARD REVIEW - UNSIGNED",IF(I76="YES","VERIFIED","REFERENCE ONLY - VERIFY FILE")))</f>
        <v>REFERENCE ONLY - VERIFY FILE</v>
      </c>
      <c r="O76" s="19" t="str">
        <f aca="false">IF(LEFT(N76,12)="BOARD REVIEW","Do not use amended LOA until compliant support is filed",IF(N76="REFERENCE ONLY - VERIFY FILE","Retrieve and inspect underlying signed certificate or yard sheet","No action"))</f>
        <v>Retrieve and inspect underlying signed certificate or yard sheet</v>
      </c>
    </row>
    <row r="77" customFormat="false" ht="40.5" hidden="false" customHeight="true" outlineLevel="0" collapsed="false">
      <c r="A77" s="19" t="str">
        <f aca="false">'Source - Amendments'!A1109</f>
        <v>AMD-001105</v>
      </c>
      <c r="B77" s="24" t="n">
        <f aca="false">'Source - Amendments'!B1109</f>
        <v>45393</v>
      </c>
      <c r="C77" s="19" t="str">
        <f aca="false">'Source - Amendments'!C1109</f>
        <v>WL-02950</v>
      </c>
      <c r="D77" s="19" t="str">
        <f aca="false">IFERROR(INDEX('Source - Applicants'!$D$5:$D$2914,MATCH(C77,'Source - Applicants'!$A$5:$A$2914,0))&amp;" "&amp;INDEX('Source - Applicants'!$C$5:$C$2914,MATCH(C77,'Source - Applicants'!$A$5:$A$2914,0)),"NOT FOUND")</f>
        <v>Travis Young</v>
      </c>
      <c r="E77" s="33" t="str">
        <f aca="false">'Source - Amendments'!F1109</f>
        <v>32.2</v>
      </c>
      <c r="F77" s="33" t="str">
        <f aca="false">'Source - Amendments'!G1109</f>
        <v>29.9</v>
      </c>
      <c r="G77" s="19" t="str">
        <f aca="false">'Source - Amendments'!I1109</f>
        <v>MC-2024-0771</v>
      </c>
      <c r="H77" s="19" t="str">
        <f aca="false">IF(G77="","No qualifying reference",IF(LEFT(G77,3)="MC-","Measurement certificate reference",IF(ISNUMBER(SEARCH("haul-out",G77)),"Yard haul-out reference","No qualifying reference")))</f>
        <v>Measurement certificate reference</v>
      </c>
      <c r="I77" s="19" t="str">
        <f aca="false">IF(COUNTIFS('Evidence - Certificates'!$B$5:$B$6,C77,'Evidence - Certificates'!$C$5:$C$6,G77)=1,"YES","NO")</f>
        <v>NO</v>
      </c>
      <c r="J77" s="19" t="str">
        <f aca="false">IF(I77="YES",INDEX('Evidence - Certificates'!$J$5:$J$6,MATCH(G77,'Evidence - Certificates'!$C$5:$C$6,0)),"NOT IN PACKET")</f>
        <v>NOT IN PACKET</v>
      </c>
      <c r="K77" s="19" t="str">
        <f aca="false">IF(COUNTIF('Evidence - Certificates'!$B$5:$B$6,C77)&gt;0,"YES","NO")</f>
        <v>NO</v>
      </c>
      <c r="L77" s="19" t="n">
        <f aca="false">COUNTIFS('Source - Skip Events'!$D$5:$D$416,C77,'Source - Skip Events'!$C$5:$C$416,"&gt;="&amp;B77,'Source - Skip Events'!$C$5:$C$416,"&lt;="&amp;Skip_End)</f>
        <v>0</v>
      </c>
      <c r="M77" s="33" t="n">
        <f aca="false">IFERROR(INDEX('Source - Applicants'!$K$5:$K$2914,MATCH(C77,'Source - Applicants'!$A$5:$A$2914,0)),"NOT FOUND")</f>
        <v>23.5</v>
      </c>
      <c r="N77" s="19" t="str">
        <f aca="false">IF(H77="No qualifying reference","BOARD REVIEW - NO SOURCE",IF(AND(I77="YES",J77&lt;&gt;"Y"),"BOARD REVIEW - UNSIGNED",IF(I77="YES","VERIFIED","REFERENCE ONLY - VERIFY FILE")))</f>
        <v>REFERENCE ONLY - VERIFY FILE</v>
      </c>
      <c r="O77" s="19" t="str">
        <f aca="false">IF(LEFT(N77,12)="BOARD REVIEW","Do not use amended LOA until compliant support is filed",IF(N77="REFERENCE ONLY - VERIFY FILE","Retrieve and inspect underlying signed certificate or yard sheet","No action"))</f>
        <v>Retrieve and inspect underlying signed certificate or yard sheet</v>
      </c>
    </row>
    <row r="78" customFormat="false" ht="40.5" hidden="false" customHeight="true" outlineLevel="0" collapsed="false">
      <c r="A78" s="19" t="str">
        <f aca="false">'Source - Amendments'!A1113</f>
        <v>AMD-001109</v>
      </c>
      <c r="B78" s="24" t="n">
        <f aca="false">'Source - Amendments'!B1113</f>
        <v>45395</v>
      </c>
      <c r="C78" s="19" t="str">
        <f aca="false">'Source - Amendments'!C1113</f>
        <v>WL-02167</v>
      </c>
      <c r="D78" s="19" t="str">
        <f aca="false">IFERROR(INDEX('Source - Applicants'!$D$5:$D$2914,MATCH(C78,'Source - Applicants'!$A$5:$A$2914,0))&amp;" "&amp;INDEX('Source - Applicants'!$C$5:$C$2914,MATCH(C78,'Source - Applicants'!$A$5:$A$2914,0)),"NOT FOUND")</f>
        <v>Jonathan Anderson</v>
      </c>
      <c r="E78" s="33" t="str">
        <f aca="false">'Source - Amendments'!F1113</f>
        <v>34.8</v>
      </c>
      <c r="F78" s="33" t="str">
        <f aca="false">'Source - Amendments'!G1113</f>
        <v>34.9</v>
      </c>
      <c r="G78" s="19" t="str">
        <f aca="false">'Source - Amendments'!I1113</f>
        <v>MC-2024-0712</v>
      </c>
      <c r="H78" s="19" t="str">
        <f aca="false">IF(G78="","No qualifying reference",IF(LEFT(G78,3)="MC-","Measurement certificate reference",IF(ISNUMBER(SEARCH("haul-out",G78)),"Yard haul-out reference","No qualifying reference")))</f>
        <v>Measurement certificate reference</v>
      </c>
      <c r="I78" s="19" t="str">
        <f aca="false">IF(COUNTIFS('Evidence - Certificates'!$B$5:$B$6,C78,'Evidence - Certificates'!$C$5:$C$6,G78)=1,"YES","NO")</f>
        <v>NO</v>
      </c>
      <c r="J78" s="19" t="str">
        <f aca="false">IF(I78="YES",INDEX('Evidence - Certificates'!$J$5:$J$6,MATCH(G78,'Evidence - Certificates'!$C$5:$C$6,0)),"NOT IN PACKET")</f>
        <v>NOT IN PACKET</v>
      </c>
      <c r="K78" s="19" t="str">
        <f aca="false">IF(COUNTIF('Evidence - Certificates'!$B$5:$B$6,C78)&gt;0,"YES","NO")</f>
        <v>NO</v>
      </c>
      <c r="L78" s="19" t="n">
        <f aca="false">COUNTIFS('Source - Skip Events'!$D$5:$D$416,C78,'Source - Skip Events'!$C$5:$C$416,"&gt;="&amp;B78,'Source - Skip Events'!$C$5:$C$416,"&lt;="&amp;Skip_End)</f>
        <v>1</v>
      </c>
      <c r="M78" s="33" t="n">
        <f aca="false">IFERROR(INDEX('Source - Applicants'!$K$5:$K$2914,MATCH(C78,'Source - Applicants'!$A$5:$A$2914,0)),"NOT FOUND")</f>
        <v>22.8</v>
      </c>
      <c r="N78" s="19" t="str">
        <f aca="false">IF(H78="No qualifying reference","BOARD REVIEW - NO SOURCE",IF(AND(I78="YES",J78&lt;&gt;"Y"),"BOARD REVIEW - UNSIGNED",IF(I78="YES","VERIFIED","REFERENCE ONLY - VERIFY FILE")))</f>
        <v>REFERENCE ONLY - VERIFY FILE</v>
      </c>
      <c r="O78" s="19" t="str">
        <f aca="false">IF(LEFT(N78,12)="BOARD REVIEW","Do not use amended LOA until compliant support is filed",IF(N78="REFERENCE ONLY - VERIFY FILE","Retrieve and inspect underlying signed certificate or yard sheet","No action"))</f>
        <v>Retrieve and inspect underlying signed certificate or yard sheet</v>
      </c>
    </row>
    <row r="79" customFormat="false" ht="40.5" hidden="false" customHeight="true" outlineLevel="0" collapsed="false">
      <c r="A79" s="19" t="str">
        <f aca="false">'Source - Amendments'!A1121</f>
        <v>AMD-001117</v>
      </c>
      <c r="B79" s="24" t="n">
        <f aca="false">'Source - Amendments'!B1121</f>
        <v>45399</v>
      </c>
      <c r="C79" s="19" t="str">
        <f aca="false">'Source - Amendments'!C1121</f>
        <v>WL-02128</v>
      </c>
      <c r="D79" s="19" t="str">
        <f aca="false">IFERROR(INDEX('Source - Applicants'!$D$5:$D$2914,MATCH(C79,'Source - Applicants'!$A$5:$A$2914,0))&amp;" "&amp;INDEX('Source - Applicants'!$C$5:$C$2914,MATCH(C79,'Source - Applicants'!$A$5:$A$2914,0)),"NOT FOUND")</f>
        <v>Kevin Terry</v>
      </c>
      <c r="E79" s="33" t="str">
        <f aca="false">'Source - Amendments'!F1121</f>
        <v>27.4</v>
      </c>
      <c r="F79" s="33" t="str">
        <f aca="false">'Source - Amendments'!G1121</f>
        <v>26.4</v>
      </c>
      <c r="G79" s="19" t="str">
        <f aca="false">'Source - Amendments'!I1121</f>
        <v>MC-2024-0136</v>
      </c>
      <c r="H79" s="19" t="str">
        <f aca="false">IF(G79="","No qualifying reference",IF(LEFT(G79,3)="MC-","Measurement certificate reference",IF(ISNUMBER(SEARCH("haul-out",G79)),"Yard haul-out reference","No qualifying reference")))</f>
        <v>Measurement certificate reference</v>
      </c>
      <c r="I79" s="19" t="str">
        <f aca="false">IF(COUNTIFS('Evidence - Certificates'!$B$5:$B$6,C79,'Evidence - Certificates'!$C$5:$C$6,G79)=1,"YES","NO")</f>
        <v>NO</v>
      </c>
      <c r="J79" s="19" t="str">
        <f aca="false">IF(I79="YES",INDEX('Evidence - Certificates'!$J$5:$J$6,MATCH(G79,'Evidence - Certificates'!$C$5:$C$6,0)),"NOT IN PACKET")</f>
        <v>NOT IN PACKET</v>
      </c>
      <c r="K79" s="19" t="str">
        <f aca="false">IF(COUNTIF('Evidence - Certificates'!$B$5:$B$6,C79)&gt;0,"YES","NO")</f>
        <v>NO</v>
      </c>
      <c r="L79" s="19" t="n">
        <f aca="false">COUNTIFS('Source - Skip Events'!$D$5:$D$416,C79,'Source - Skip Events'!$C$5:$C$416,"&gt;="&amp;B79,'Source - Skip Events'!$C$5:$C$416,"&lt;="&amp;Skip_End)</f>
        <v>0</v>
      </c>
      <c r="M79" s="33" t="n">
        <f aca="false">IFERROR(INDEX('Source - Applicants'!$K$5:$K$2914,MATCH(C79,'Source - Applicants'!$A$5:$A$2914,0)),"NOT FOUND")</f>
        <v>46.5</v>
      </c>
      <c r="N79" s="19" t="str">
        <f aca="false">IF(H79="No qualifying reference","BOARD REVIEW - NO SOURCE",IF(AND(I79="YES",J79&lt;&gt;"Y"),"BOARD REVIEW - UNSIGNED",IF(I79="YES","VERIFIED","REFERENCE ONLY - VERIFY FILE")))</f>
        <v>REFERENCE ONLY - VERIFY FILE</v>
      </c>
      <c r="O79" s="19" t="str">
        <f aca="false">IF(LEFT(N79,12)="BOARD REVIEW","Do not use amended LOA until compliant support is filed",IF(N79="REFERENCE ONLY - VERIFY FILE","Retrieve and inspect underlying signed certificate or yard sheet","No action"))</f>
        <v>Retrieve and inspect underlying signed certificate or yard sheet</v>
      </c>
    </row>
    <row r="80" customFormat="false" ht="40.5" hidden="false" customHeight="true" outlineLevel="0" collapsed="false">
      <c r="A80" s="19" t="str">
        <f aca="false">'Source - Amendments'!A1124</f>
        <v>AMD-001120</v>
      </c>
      <c r="B80" s="24" t="n">
        <f aca="false">'Source - Amendments'!B1124</f>
        <v>45402</v>
      </c>
      <c r="C80" s="19" t="str">
        <f aca="false">'Source - Amendments'!C1124</f>
        <v>WL-02592</v>
      </c>
      <c r="D80" s="19" t="str">
        <f aca="false">IFERROR(INDEX('Source - Applicants'!$D$5:$D$2914,MATCH(C80,'Source - Applicants'!$A$5:$A$2914,0))&amp;" "&amp;INDEX('Source - Applicants'!$C$5:$C$2914,MATCH(C80,'Source - Applicants'!$A$5:$A$2914,0)),"NOT FOUND")</f>
        <v>Stacy Hernandez</v>
      </c>
      <c r="E80" s="33" t="str">
        <f aca="false">'Source - Amendments'!F1124</f>
        <v>39.3</v>
      </c>
      <c r="F80" s="33" t="str">
        <f aca="false">'Source - Amendments'!G1124</f>
        <v>42.2</v>
      </c>
      <c r="G80" s="19" t="str">
        <f aca="false">'Source - Amendments'!I1124</f>
        <v>Foldview Marine Services haul-out sheet 2023-08-05</v>
      </c>
      <c r="H80" s="19" t="str">
        <f aca="false">IF(G80="","No qualifying reference",IF(LEFT(G80,3)="MC-","Measurement certificate reference",IF(ISNUMBER(SEARCH("haul-out",G80)),"Yard haul-out reference","No qualifying reference")))</f>
        <v>Yard haul-out reference</v>
      </c>
      <c r="I80" s="19" t="str">
        <f aca="false">IF(COUNTIFS('Evidence - Certificates'!$B$5:$B$6,C80,'Evidence - Certificates'!$C$5:$C$6,G80)=1,"YES","NO")</f>
        <v>NO</v>
      </c>
      <c r="J80" s="19" t="str">
        <f aca="false">IF(I80="YES",INDEX('Evidence - Certificates'!$J$5:$J$6,MATCH(G80,'Evidence - Certificates'!$C$5:$C$6,0)),"NOT IN PACKET")</f>
        <v>NOT IN PACKET</v>
      </c>
      <c r="K80" s="19" t="str">
        <f aca="false">IF(COUNTIF('Evidence - Certificates'!$B$5:$B$6,C80)&gt;0,"YES","NO")</f>
        <v>NO</v>
      </c>
      <c r="L80" s="19" t="n">
        <f aca="false">COUNTIFS('Source - Skip Events'!$D$5:$D$416,C80,'Source - Skip Events'!$C$5:$C$416,"&gt;="&amp;B80,'Source - Skip Events'!$C$5:$C$416,"&lt;="&amp;Skip_End)</f>
        <v>0</v>
      </c>
      <c r="M80" s="33" t="n">
        <f aca="false">IFERROR(INDEX('Source - Applicants'!$K$5:$K$2914,MATCH(C80,'Source - Applicants'!$A$5:$A$2914,0)),"NOT FOUND")</f>
        <v>21.8</v>
      </c>
      <c r="N80" s="19" t="str">
        <f aca="false">IF(H80="No qualifying reference","BOARD REVIEW - NO SOURCE",IF(AND(I80="YES",J80&lt;&gt;"Y"),"BOARD REVIEW - UNSIGNED",IF(I80="YES","VERIFIED","REFERENCE ONLY - VERIFY FILE")))</f>
        <v>REFERENCE ONLY - VERIFY FILE</v>
      </c>
      <c r="O80" s="19" t="str">
        <f aca="false">IF(LEFT(N80,12)="BOARD REVIEW","Do not use amended LOA until compliant support is filed",IF(N80="REFERENCE ONLY - VERIFY FILE","Retrieve and inspect underlying signed certificate or yard sheet","No action"))</f>
        <v>Retrieve and inspect underlying signed certificate or yard sheet</v>
      </c>
    </row>
    <row r="81" customFormat="false" ht="40.5" hidden="false" customHeight="true" outlineLevel="0" collapsed="false">
      <c r="A81" s="19" t="str">
        <f aca="false">'Source - Amendments'!A1155</f>
        <v>AMD-001151</v>
      </c>
      <c r="B81" s="24" t="n">
        <f aca="false">'Source - Amendments'!B1155</f>
        <v>45426</v>
      </c>
      <c r="C81" s="19" t="str">
        <f aca="false">'Source - Amendments'!C1155</f>
        <v>WL-02647</v>
      </c>
      <c r="D81" s="19" t="str">
        <f aca="false">IFERROR(INDEX('Source - Applicants'!$D$5:$D$2914,MATCH(C81,'Source - Applicants'!$A$5:$A$2914,0))&amp;" "&amp;INDEX('Source - Applicants'!$C$5:$C$2914,MATCH(C81,'Source - Applicants'!$A$5:$A$2914,0)),"NOT FOUND")</f>
        <v>Seth Perez</v>
      </c>
      <c r="E81" s="33" t="str">
        <f aca="false">'Source - Amendments'!F1155</f>
        <v>44.6</v>
      </c>
      <c r="F81" s="33" t="str">
        <f aca="false">'Source - Amendments'!G1155</f>
        <v>41.8</v>
      </c>
      <c r="G81" s="19" t="str">
        <f aca="false">'Source - Amendments'!I1155</f>
        <v>Foldview Marine Services haul-out sheet 2023-04-25</v>
      </c>
      <c r="H81" s="19" t="str">
        <f aca="false">IF(G81="","No qualifying reference",IF(LEFT(G81,3)="MC-","Measurement certificate reference",IF(ISNUMBER(SEARCH("haul-out",G81)),"Yard haul-out reference","No qualifying reference")))</f>
        <v>Yard haul-out reference</v>
      </c>
      <c r="I81" s="19" t="str">
        <f aca="false">IF(COUNTIFS('Evidence - Certificates'!$B$5:$B$6,C81,'Evidence - Certificates'!$C$5:$C$6,G81)=1,"YES","NO")</f>
        <v>NO</v>
      </c>
      <c r="J81" s="19" t="str">
        <f aca="false">IF(I81="YES",INDEX('Evidence - Certificates'!$J$5:$J$6,MATCH(G81,'Evidence - Certificates'!$C$5:$C$6,0)),"NOT IN PACKET")</f>
        <v>NOT IN PACKET</v>
      </c>
      <c r="K81" s="19" t="str">
        <f aca="false">IF(COUNTIF('Evidence - Certificates'!$B$5:$B$6,C81)&gt;0,"YES","NO")</f>
        <v>NO</v>
      </c>
      <c r="L81" s="19" t="n">
        <f aca="false">COUNTIFS('Source - Skip Events'!$D$5:$D$416,C81,'Source - Skip Events'!$C$5:$C$416,"&gt;="&amp;B81,'Source - Skip Events'!$C$5:$C$416,"&lt;="&amp;Skip_End)</f>
        <v>0</v>
      </c>
      <c r="M81" s="33" t="n">
        <f aca="false">IFERROR(INDEX('Source - Applicants'!$K$5:$K$2914,MATCH(C81,'Source - Applicants'!$A$5:$A$2914,0)),"NOT FOUND")</f>
        <v>40.6</v>
      </c>
      <c r="N81" s="19" t="str">
        <f aca="false">IF(H81="No qualifying reference","BOARD REVIEW - NO SOURCE",IF(AND(I81="YES",J81&lt;&gt;"Y"),"BOARD REVIEW - UNSIGNED",IF(I81="YES","VERIFIED","REFERENCE ONLY - VERIFY FILE")))</f>
        <v>REFERENCE ONLY - VERIFY FILE</v>
      </c>
      <c r="O81" s="19" t="str">
        <f aca="false">IF(LEFT(N81,12)="BOARD REVIEW","Do not use amended LOA until compliant support is filed",IF(N81="REFERENCE ONLY - VERIFY FILE","Retrieve and inspect underlying signed certificate or yard sheet","No action"))</f>
        <v>Retrieve and inspect underlying signed certificate or yard sheet</v>
      </c>
    </row>
    <row r="82" customFormat="false" ht="40.5" hidden="false" customHeight="true" outlineLevel="0" collapsed="false">
      <c r="A82" s="19" t="str">
        <f aca="false">'Source - Amendments'!A1170</f>
        <v>AMD-001166</v>
      </c>
      <c r="B82" s="24" t="n">
        <f aca="false">'Source - Amendments'!B1170</f>
        <v>45439</v>
      </c>
      <c r="C82" s="19" t="str">
        <f aca="false">'Source - Amendments'!C1170</f>
        <v>WL-01054</v>
      </c>
      <c r="D82" s="19" t="str">
        <f aca="false">IFERROR(INDEX('Source - Applicants'!$D$5:$D$2914,MATCH(C82,'Source - Applicants'!$A$5:$A$2914,0))&amp;" "&amp;INDEX('Source - Applicants'!$C$5:$C$2914,MATCH(C82,'Source - Applicants'!$A$5:$A$2914,0)),"NOT FOUND")</f>
        <v>Cynthia Smith</v>
      </c>
      <c r="E82" s="33" t="str">
        <f aca="false">'Source - Amendments'!F1170</f>
        <v>37.1</v>
      </c>
      <c r="F82" s="33" t="str">
        <f aca="false">'Source - Amendments'!G1170</f>
        <v>34.5</v>
      </c>
      <c r="G82" s="19" t="str">
        <f aca="false">'Source - Amendments'!I1170</f>
        <v>MC-2024-0375</v>
      </c>
      <c r="H82" s="19" t="str">
        <f aca="false">IF(G82="","No qualifying reference",IF(LEFT(G82,3)="MC-","Measurement certificate reference",IF(ISNUMBER(SEARCH("haul-out",G82)),"Yard haul-out reference","No qualifying reference")))</f>
        <v>Measurement certificate reference</v>
      </c>
      <c r="I82" s="19" t="str">
        <f aca="false">IF(COUNTIFS('Evidence - Certificates'!$B$5:$B$6,C82,'Evidence - Certificates'!$C$5:$C$6,G82)=1,"YES","NO")</f>
        <v>NO</v>
      </c>
      <c r="J82" s="19" t="str">
        <f aca="false">IF(I82="YES",INDEX('Evidence - Certificates'!$J$5:$J$6,MATCH(G82,'Evidence - Certificates'!$C$5:$C$6,0)),"NOT IN PACKET")</f>
        <v>NOT IN PACKET</v>
      </c>
      <c r="K82" s="19" t="str">
        <f aca="false">IF(COUNTIF('Evidence - Certificates'!$B$5:$B$6,C82)&gt;0,"YES","NO")</f>
        <v>NO</v>
      </c>
      <c r="L82" s="19" t="n">
        <f aca="false">COUNTIFS('Source - Skip Events'!$D$5:$D$416,C82,'Source - Skip Events'!$C$5:$C$416,"&gt;="&amp;B82,'Source - Skip Events'!$C$5:$C$416,"&lt;="&amp;Skip_End)</f>
        <v>0</v>
      </c>
      <c r="M82" s="33" t="n">
        <f aca="false">IFERROR(INDEX('Source - Applicants'!$K$5:$K$2914,MATCH(C82,'Source - Applicants'!$A$5:$A$2914,0)),"NOT FOUND")</f>
        <v>20.7</v>
      </c>
      <c r="N82" s="19" t="str">
        <f aca="false">IF(H82="No qualifying reference","BOARD REVIEW - NO SOURCE",IF(AND(I82="YES",J82&lt;&gt;"Y"),"BOARD REVIEW - UNSIGNED",IF(I82="YES","VERIFIED","REFERENCE ONLY - VERIFY FILE")))</f>
        <v>REFERENCE ONLY - VERIFY FILE</v>
      </c>
      <c r="O82" s="19" t="str">
        <f aca="false">IF(LEFT(N82,12)="BOARD REVIEW","Do not use amended LOA until compliant support is filed",IF(N82="REFERENCE ONLY - VERIFY FILE","Retrieve and inspect underlying signed certificate or yard sheet","No action"))</f>
        <v>Retrieve and inspect underlying signed certificate or yard sheet</v>
      </c>
    </row>
    <row r="83" customFormat="false" ht="40.5" hidden="false" customHeight="true" outlineLevel="0" collapsed="false">
      <c r="A83" s="19" t="str">
        <f aca="false">'Source - Amendments'!A1171</f>
        <v>AMD-001167</v>
      </c>
      <c r="B83" s="24" t="n">
        <f aca="false">'Source - Amendments'!B1171</f>
        <v>45440</v>
      </c>
      <c r="C83" s="19" t="str">
        <f aca="false">'Source - Amendments'!C1171</f>
        <v>WL-01816</v>
      </c>
      <c r="D83" s="19" t="str">
        <f aca="false">IFERROR(INDEX('Source - Applicants'!$D$5:$D$2914,MATCH(C83,'Source - Applicants'!$A$5:$A$2914,0))&amp;" "&amp;INDEX('Source - Applicants'!$C$5:$C$2914,MATCH(C83,'Source - Applicants'!$A$5:$A$2914,0)),"NOT FOUND")</f>
        <v>Jeanne Bennett</v>
      </c>
      <c r="E83" s="33" t="str">
        <f aca="false">'Source - Amendments'!F1171</f>
        <v>33.0</v>
      </c>
      <c r="F83" s="33" t="str">
        <f aca="false">'Source - Amendments'!G1171</f>
        <v>34.8</v>
      </c>
      <c r="G83" s="19" t="str">
        <f aca="false">'Source - Amendments'!I1171</f>
        <v>MC-2024-0510</v>
      </c>
      <c r="H83" s="19" t="str">
        <f aca="false">IF(G83="","No qualifying reference",IF(LEFT(G83,3)="MC-","Measurement certificate reference",IF(ISNUMBER(SEARCH("haul-out",G83)),"Yard haul-out reference","No qualifying reference")))</f>
        <v>Measurement certificate reference</v>
      </c>
      <c r="I83" s="19" t="str">
        <f aca="false">IF(COUNTIFS('Evidence - Certificates'!$B$5:$B$6,C83,'Evidence - Certificates'!$C$5:$C$6,G83)=1,"YES","NO")</f>
        <v>NO</v>
      </c>
      <c r="J83" s="19" t="str">
        <f aca="false">IF(I83="YES",INDEX('Evidence - Certificates'!$J$5:$J$6,MATCH(G83,'Evidence - Certificates'!$C$5:$C$6,0)),"NOT IN PACKET")</f>
        <v>NOT IN PACKET</v>
      </c>
      <c r="K83" s="19" t="str">
        <f aca="false">IF(COUNTIF('Evidence - Certificates'!$B$5:$B$6,C83)&gt;0,"YES","NO")</f>
        <v>NO</v>
      </c>
      <c r="L83" s="19" t="n">
        <f aca="false">COUNTIFS('Source - Skip Events'!$D$5:$D$416,C83,'Source - Skip Events'!$C$5:$C$416,"&gt;="&amp;B83,'Source - Skip Events'!$C$5:$C$416,"&lt;="&amp;Skip_End)</f>
        <v>0</v>
      </c>
      <c r="M83" s="33" t="n">
        <f aca="false">IFERROR(INDEX('Source - Applicants'!$K$5:$K$2914,MATCH(C83,'Source - Applicants'!$A$5:$A$2914,0)),"NOT FOUND")</f>
        <v>31</v>
      </c>
      <c r="N83" s="19" t="str">
        <f aca="false">IF(H83="No qualifying reference","BOARD REVIEW - NO SOURCE",IF(AND(I83="YES",J83&lt;&gt;"Y"),"BOARD REVIEW - UNSIGNED",IF(I83="YES","VERIFIED","REFERENCE ONLY - VERIFY FILE")))</f>
        <v>REFERENCE ONLY - VERIFY FILE</v>
      </c>
      <c r="O83" s="19" t="str">
        <f aca="false">IF(LEFT(N83,12)="BOARD REVIEW","Do not use amended LOA until compliant support is filed",IF(N83="REFERENCE ONLY - VERIFY FILE","Retrieve and inspect underlying signed certificate or yard sheet","No action"))</f>
        <v>Retrieve and inspect underlying signed certificate or yard sheet</v>
      </c>
    </row>
    <row r="84" customFormat="false" ht="40.5" hidden="false" customHeight="true" outlineLevel="0" collapsed="false">
      <c r="A84" s="19" t="str">
        <f aca="false">'Source - Amendments'!A1174</f>
        <v>AMD-001170</v>
      </c>
      <c r="B84" s="24" t="n">
        <f aca="false">'Source - Amendments'!B1174</f>
        <v>45441</v>
      </c>
      <c r="C84" s="19" t="str">
        <f aca="false">'Source - Amendments'!C1174</f>
        <v>WL-01411</v>
      </c>
      <c r="D84" s="19" t="str">
        <f aca="false">IFERROR(INDEX('Source - Applicants'!$D$5:$D$2914,MATCH(C84,'Source - Applicants'!$A$5:$A$2914,0))&amp;" "&amp;INDEX('Source - Applicants'!$C$5:$C$2914,MATCH(C84,'Source - Applicants'!$A$5:$A$2914,0)),"NOT FOUND")</f>
        <v>Amanda Graham</v>
      </c>
      <c r="E84" s="33" t="str">
        <f aca="false">'Source - Amendments'!F1174</f>
        <v>42.5</v>
      </c>
      <c r="F84" s="33" t="str">
        <f aca="false">'Source - Amendments'!G1174</f>
        <v>41.8</v>
      </c>
      <c r="G84" s="19" t="str">
        <f aca="false">'Source - Amendments'!I1174</f>
        <v>Foldview Marine Services haul-out sheet 2023-08-23</v>
      </c>
      <c r="H84" s="19" t="str">
        <f aca="false">IF(G84="","No qualifying reference",IF(LEFT(G84,3)="MC-","Measurement certificate reference",IF(ISNUMBER(SEARCH("haul-out",G84)),"Yard haul-out reference","No qualifying reference")))</f>
        <v>Yard haul-out reference</v>
      </c>
      <c r="I84" s="19" t="str">
        <f aca="false">IF(COUNTIFS('Evidence - Certificates'!$B$5:$B$6,C84,'Evidence - Certificates'!$C$5:$C$6,G84)=1,"YES","NO")</f>
        <v>NO</v>
      </c>
      <c r="J84" s="19" t="str">
        <f aca="false">IF(I84="YES",INDEX('Evidence - Certificates'!$J$5:$J$6,MATCH(G84,'Evidence - Certificates'!$C$5:$C$6,0)),"NOT IN PACKET")</f>
        <v>NOT IN PACKET</v>
      </c>
      <c r="K84" s="19" t="str">
        <f aca="false">IF(COUNTIF('Evidence - Certificates'!$B$5:$B$6,C84)&gt;0,"YES","NO")</f>
        <v>NO</v>
      </c>
      <c r="L84" s="19" t="n">
        <f aca="false">COUNTIFS('Source - Skip Events'!$D$5:$D$416,C84,'Source - Skip Events'!$C$5:$C$416,"&gt;="&amp;B84,'Source - Skip Events'!$C$5:$C$416,"&lt;="&amp;Skip_End)</f>
        <v>0</v>
      </c>
      <c r="M84" s="33" t="n">
        <f aca="false">IFERROR(INDEX('Source - Applicants'!$K$5:$K$2914,MATCH(C84,'Source - Applicants'!$A$5:$A$2914,0)),"NOT FOUND")</f>
        <v>58.7</v>
      </c>
      <c r="N84" s="19" t="str">
        <f aca="false">IF(H84="No qualifying reference","BOARD REVIEW - NO SOURCE",IF(AND(I84="YES",J84&lt;&gt;"Y"),"BOARD REVIEW - UNSIGNED",IF(I84="YES","VERIFIED","REFERENCE ONLY - VERIFY FILE")))</f>
        <v>REFERENCE ONLY - VERIFY FILE</v>
      </c>
      <c r="O84" s="19" t="str">
        <f aca="false">IF(LEFT(N84,12)="BOARD REVIEW","Do not use amended LOA until compliant support is filed",IF(N84="REFERENCE ONLY - VERIFY FILE","Retrieve and inspect underlying signed certificate or yard sheet","No action"))</f>
        <v>Retrieve and inspect underlying signed certificate or yard sheet</v>
      </c>
    </row>
    <row r="85" customFormat="false" ht="40.5" hidden="false" customHeight="true" outlineLevel="0" collapsed="false">
      <c r="A85" s="19" t="str">
        <f aca="false">'Source - Amendments'!A1196</f>
        <v>AMD-001192</v>
      </c>
      <c r="B85" s="24" t="n">
        <f aca="false">'Source - Amendments'!B1196</f>
        <v>45464</v>
      </c>
      <c r="C85" s="19" t="str">
        <f aca="false">'Source - Amendments'!C1196</f>
        <v>WL-01001</v>
      </c>
      <c r="D85" s="19" t="str">
        <f aca="false">IFERROR(INDEX('Source - Applicants'!$D$5:$D$2914,MATCH(C85,'Source - Applicants'!$A$5:$A$2914,0))&amp;" "&amp;INDEX('Source - Applicants'!$C$5:$C$2914,MATCH(C85,'Source - Applicants'!$A$5:$A$2914,0)),"NOT FOUND")</f>
        <v>Valerie Jones</v>
      </c>
      <c r="E85" s="33" t="str">
        <f aca="false">'Source - Amendments'!F1196</f>
        <v>50.6</v>
      </c>
      <c r="F85" s="33" t="str">
        <f aca="false">'Source - Amendments'!G1196</f>
        <v>50.8</v>
      </c>
      <c r="G85" s="19" t="str">
        <f aca="false">'Source - Amendments'!I1196</f>
        <v>MC-2024-0630</v>
      </c>
      <c r="H85" s="19" t="str">
        <f aca="false">IF(G85="","No qualifying reference",IF(LEFT(G85,3)="MC-","Measurement certificate reference",IF(ISNUMBER(SEARCH("haul-out",G85)),"Yard haul-out reference","No qualifying reference")))</f>
        <v>Measurement certificate reference</v>
      </c>
      <c r="I85" s="19" t="str">
        <f aca="false">IF(COUNTIFS('Evidence - Certificates'!$B$5:$B$6,C85,'Evidence - Certificates'!$C$5:$C$6,G85)=1,"YES","NO")</f>
        <v>NO</v>
      </c>
      <c r="J85" s="19" t="str">
        <f aca="false">IF(I85="YES",INDEX('Evidence - Certificates'!$J$5:$J$6,MATCH(G85,'Evidence - Certificates'!$C$5:$C$6,0)),"NOT IN PACKET")</f>
        <v>NOT IN PACKET</v>
      </c>
      <c r="K85" s="19" t="str">
        <f aca="false">IF(COUNTIF('Evidence - Certificates'!$B$5:$B$6,C85)&gt;0,"YES","NO")</f>
        <v>NO</v>
      </c>
      <c r="L85" s="19" t="n">
        <f aca="false">COUNTIFS('Source - Skip Events'!$D$5:$D$416,C85,'Source - Skip Events'!$C$5:$C$416,"&gt;="&amp;B85,'Source - Skip Events'!$C$5:$C$416,"&lt;="&amp;Skip_End)</f>
        <v>1</v>
      </c>
      <c r="M85" s="33" t="n">
        <f aca="false">IFERROR(INDEX('Source - Applicants'!$K$5:$K$2914,MATCH(C85,'Source - Applicants'!$A$5:$A$2914,0)),"NOT FOUND")</f>
        <v>51.6</v>
      </c>
      <c r="N85" s="19" t="str">
        <f aca="false">IF(H85="No qualifying reference","BOARD REVIEW - NO SOURCE",IF(AND(I85="YES",J85&lt;&gt;"Y"),"BOARD REVIEW - UNSIGNED",IF(I85="YES","VERIFIED","REFERENCE ONLY - VERIFY FILE")))</f>
        <v>REFERENCE ONLY - VERIFY FILE</v>
      </c>
      <c r="O85" s="19" t="str">
        <f aca="false">IF(LEFT(N85,12)="BOARD REVIEW","Do not use amended LOA until compliant support is filed",IF(N85="REFERENCE ONLY - VERIFY FILE","Retrieve and inspect underlying signed certificate or yard sheet","No action"))</f>
        <v>Retrieve and inspect underlying signed certificate or yard sheet</v>
      </c>
    </row>
    <row r="86" customFormat="false" ht="40.5" hidden="false" customHeight="true" outlineLevel="0" collapsed="false">
      <c r="A86" s="19" t="str">
        <f aca="false">'Source - Amendments'!A1204</f>
        <v>AMD-001200</v>
      </c>
      <c r="B86" s="24" t="n">
        <f aca="false">'Source - Amendments'!B1204</f>
        <v>45471</v>
      </c>
      <c r="C86" s="19" t="str">
        <f aca="false">'Source - Amendments'!C1204</f>
        <v>WL-02663</v>
      </c>
      <c r="D86" s="19" t="str">
        <f aca="false">IFERROR(INDEX('Source - Applicants'!$D$5:$D$2914,MATCH(C86,'Source - Applicants'!$A$5:$A$2914,0))&amp;" "&amp;INDEX('Source - Applicants'!$C$5:$C$2914,MATCH(C86,'Source - Applicants'!$A$5:$A$2914,0)),"NOT FOUND")</f>
        <v>Susan Thompson</v>
      </c>
      <c r="E86" s="33" t="str">
        <f aca="false">'Source - Amendments'!F1204</f>
        <v>39.6</v>
      </c>
      <c r="F86" s="33" t="str">
        <f aca="false">'Source - Amendments'!G1204</f>
        <v>37.7</v>
      </c>
      <c r="G86" s="19" t="str">
        <f aca="false">'Source - Amendments'!I1204</f>
        <v>Foldview Marine Services haul-out sheet 2023-09-03</v>
      </c>
      <c r="H86" s="19" t="str">
        <f aca="false">IF(G86="","No qualifying reference",IF(LEFT(G86,3)="MC-","Measurement certificate reference",IF(ISNUMBER(SEARCH("haul-out",G86)),"Yard haul-out reference","No qualifying reference")))</f>
        <v>Yard haul-out reference</v>
      </c>
      <c r="I86" s="19" t="str">
        <f aca="false">IF(COUNTIFS('Evidence - Certificates'!$B$5:$B$6,C86,'Evidence - Certificates'!$C$5:$C$6,G86)=1,"YES","NO")</f>
        <v>NO</v>
      </c>
      <c r="J86" s="19" t="str">
        <f aca="false">IF(I86="YES",INDEX('Evidence - Certificates'!$J$5:$J$6,MATCH(G86,'Evidence - Certificates'!$C$5:$C$6,0)),"NOT IN PACKET")</f>
        <v>NOT IN PACKET</v>
      </c>
      <c r="K86" s="19" t="str">
        <f aca="false">IF(COUNTIF('Evidence - Certificates'!$B$5:$B$6,C86)&gt;0,"YES","NO")</f>
        <v>NO</v>
      </c>
      <c r="L86" s="19" t="n">
        <f aca="false">COUNTIFS('Source - Skip Events'!$D$5:$D$416,C86,'Source - Skip Events'!$C$5:$C$416,"&gt;="&amp;B86,'Source - Skip Events'!$C$5:$C$416,"&lt;="&amp;Skip_End)</f>
        <v>0</v>
      </c>
      <c r="M86" s="33" t="n">
        <f aca="false">IFERROR(INDEX('Source - Applicants'!$K$5:$K$2914,MATCH(C86,'Source - Applicants'!$A$5:$A$2914,0)),"NOT FOUND")</f>
        <v>43.8</v>
      </c>
      <c r="N86" s="19" t="str">
        <f aca="false">IF(H86="No qualifying reference","BOARD REVIEW - NO SOURCE",IF(AND(I86="YES",J86&lt;&gt;"Y"),"BOARD REVIEW - UNSIGNED",IF(I86="YES","VERIFIED","REFERENCE ONLY - VERIFY FILE")))</f>
        <v>REFERENCE ONLY - VERIFY FILE</v>
      </c>
      <c r="O86" s="19" t="str">
        <f aca="false">IF(LEFT(N86,12)="BOARD REVIEW","Do not use amended LOA until compliant support is filed",IF(N86="REFERENCE ONLY - VERIFY FILE","Retrieve and inspect underlying signed certificate or yard sheet","No action"))</f>
        <v>Retrieve and inspect underlying signed certificate or yard sheet</v>
      </c>
    </row>
    <row r="87" customFormat="false" ht="40.5" hidden="false" customHeight="true" outlineLevel="0" collapsed="false">
      <c r="A87" s="19" t="str">
        <f aca="false">'Source - Amendments'!A1208</f>
        <v>AMD-001204</v>
      </c>
      <c r="B87" s="24" t="n">
        <f aca="false">'Source - Amendments'!B1208</f>
        <v>45474</v>
      </c>
      <c r="C87" s="19" t="str">
        <f aca="false">'Source - Amendments'!C1208</f>
        <v>WL-01550</v>
      </c>
      <c r="D87" s="19" t="str">
        <f aca="false">IFERROR(INDEX('Source - Applicants'!$D$5:$D$2914,MATCH(C87,'Source - Applicants'!$A$5:$A$2914,0))&amp;" "&amp;INDEX('Source - Applicants'!$C$5:$C$2914,MATCH(C87,'Source - Applicants'!$A$5:$A$2914,0)),"NOT FOUND")</f>
        <v>Brittany Grant</v>
      </c>
      <c r="E87" s="33" t="str">
        <f aca="false">'Source - Amendments'!F1208</f>
        <v>44.2</v>
      </c>
      <c r="F87" s="33" t="str">
        <f aca="false">'Source - Amendments'!G1208</f>
        <v>43.0</v>
      </c>
      <c r="G87" s="19" t="str">
        <f aca="false">'Source - Amendments'!I1208</f>
        <v>Foldview Marine Services haul-out sheet 2024-02-12</v>
      </c>
      <c r="H87" s="19" t="str">
        <f aca="false">IF(G87="","No qualifying reference",IF(LEFT(G87,3)="MC-","Measurement certificate reference",IF(ISNUMBER(SEARCH("haul-out",G87)),"Yard haul-out reference","No qualifying reference")))</f>
        <v>Yard haul-out reference</v>
      </c>
      <c r="I87" s="19" t="str">
        <f aca="false">IF(COUNTIFS('Evidence - Certificates'!$B$5:$B$6,C87,'Evidence - Certificates'!$C$5:$C$6,G87)=1,"YES","NO")</f>
        <v>NO</v>
      </c>
      <c r="J87" s="19" t="str">
        <f aca="false">IF(I87="YES",INDEX('Evidence - Certificates'!$J$5:$J$6,MATCH(G87,'Evidence - Certificates'!$C$5:$C$6,0)),"NOT IN PACKET")</f>
        <v>NOT IN PACKET</v>
      </c>
      <c r="K87" s="19" t="str">
        <f aca="false">IF(COUNTIF('Evidence - Certificates'!$B$5:$B$6,C87)&gt;0,"YES","NO")</f>
        <v>NO</v>
      </c>
      <c r="L87" s="19" t="n">
        <f aca="false">COUNTIFS('Source - Skip Events'!$D$5:$D$416,C87,'Source - Skip Events'!$C$5:$C$416,"&gt;="&amp;B87,'Source - Skip Events'!$C$5:$C$416,"&lt;="&amp;Skip_End)</f>
        <v>1</v>
      </c>
      <c r="M87" s="33" t="n">
        <f aca="false">IFERROR(INDEX('Source - Applicants'!$K$5:$K$2914,MATCH(C87,'Source - Applicants'!$A$5:$A$2914,0)),"NOT FOUND")</f>
        <v>41.8</v>
      </c>
      <c r="N87" s="19" t="str">
        <f aca="false">IF(H87="No qualifying reference","BOARD REVIEW - NO SOURCE",IF(AND(I87="YES",J87&lt;&gt;"Y"),"BOARD REVIEW - UNSIGNED",IF(I87="YES","VERIFIED","REFERENCE ONLY - VERIFY FILE")))</f>
        <v>REFERENCE ONLY - VERIFY FILE</v>
      </c>
      <c r="O87" s="19" t="str">
        <f aca="false">IF(LEFT(N87,12)="BOARD REVIEW","Do not use amended LOA until compliant support is filed",IF(N87="REFERENCE ONLY - VERIFY FILE","Retrieve and inspect underlying signed certificate or yard sheet","No action"))</f>
        <v>Retrieve and inspect underlying signed certificate or yard sheet</v>
      </c>
    </row>
    <row r="88" customFormat="false" ht="40.5" hidden="false" customHeight="true" outlineLevel="0" collapsed="false">
      <c r="A88" s="19" t="str">
        <f aca="false">'Source - Amendments'!A1234</f>
        <v>AMD-001230</v>
      </c>
      <c r="B88" s="24" t="n">
        <f aca="false">'Source - Amendments'!B1234</f>
        <v>45496</v>
      </c>
      <c r="C88" s="19" t="str">
        <f aca="false">'Source - Amendments'!C1234</f>
        <v>WL-01607</v>
      </c>
      <c r="D88" s="19" t="str">
        <f aca="false">IFERROR(INDEX('Source - Applicants'!$D$5:$D$2914,MATCH(C88,'Source - Applicants'!$A$5:$A$2914,0))&amp;" "&amp;INDEX('Source - Applicants'!$C$5:$C$2914,MATCH(C88,'Source - Applicants'!$A$5:$A$2914,0)),"NOT FOUND")</f>
        <v>John Williams</v>
      </c>
      <c r="E88" s="33" t="str">
        <f aca="false">'Source - Amendments'!F1234</f>
        <v>54.1</v>
      </c>
      <c r="F88" s="33" t="str">
        <f aca="false">'Source - Amendments'!G1234</f>
        <v>54.8</v>
      </c>
      <c r="G88" s="19" t="str">
        <f aca="false">'Source - Amendments'!I1234</f>
        <v>Foldview Marine Services haul-out sheet 2022-09-15</v>
      </c>
      <c r="H88" s="19" t="str">
        <f aca="false">IF(G88="","No qualifying reference",IF(LEFT(G88,3)="MC-","Measurement certificate reference",IF(ISNUMBER(SEARCH("haul-out",G88)),"Yard haul-out reference","No qualifying reference")))</f>
        <v>Yard haul-out reference</v>
      </c>
      <c r="I88" s="19" t="str">
        <f aca="false">IF(COUNTIFS('Evidence - Certificates'!$B$5:$B$6,C88,'Evidence - Certificates'!$C$5:$C$6,G88)=1,"YES","NO")</f>
        <v>NO</v>
      </c>
      <c r="J88" s="19" t="str">
        <f aca="false">IF(I88="YES",INDEX('Evidence - Certificates'!$J$5:$J$6,MATCH(G88,'Evidence - Certificates'!$C$5:$C$6,0)),"NOT IN PACKET")</f>
        <v>NOT IN PACKET</v>
      </c>
      <c r="K88" s="19" t="str">
        <f aca="false">IF(COUNTIF('Evidence - Certificates'!$B$5:$B$6,C88)&gt;0,"YES","NO")</f>
        <v>NO</v>
      </c>
      <c r="L88" s="19" t="n">
        <f aca="false">COUNTIFS('Source - Skip Events'!$D$5:$D$416,C88,'Source - Skip Events'!$C$5:$C$416,"&gt;="&amp;B88,'Source - Skip Events'!$C$5:$C$416,"&lt;="&amp;Skip_End)</f>
        <v>0</v>
      </c>
      <c r="M88" s="33" t="n">
        <f aca="false">IFERROR(INDEX('Source - Applicants'!$K$5:$K$2914,MATCH(C88,'Source - Applicants'!$A$5:$A$2914,0)),"NOT FOUND")</f>
        <v>52.3</v>
      </c>
      <c r="N88" s="19" t="str">
        <f aca="false">IF(H88="No qualifying reference","BOARD REVIEW - NO SOURCE",IF(AND(I88="YES",J88&lt;&gt;"Y"),"BOARD REVIEW - UNSIGNED",IF(I88="YES","VERIFIED","REFERENCE ONLY - VERIFY FILE")))</f>
        <v>REFERENCE ONLY - VERIFY FILE</v>
      </c>
      <c r="O88" s="19" t="str">
        <f aca="false">IF(LEFT(N88,12)="BOARD REVIEW","Do not use amended LOA until compliant support is filed",IF(N88="REFERENCE ONLY - VERIFY FILE","Retrieve and inspect underlying signed certificate or yard sheet","No action"))</f>
        <v>Retrieve and inspect underlying signed certificate or yard sheet</v>
      </c>
    </row>
    <row r="89" customFormat="false" ht="40.5" hidden="false" customHeight="true" outlineLevel="0" collapsed="false">
      <c r="A89" s="19" t="str">
        <f aca="false">'Source - Amendments'!A1235</f>
        <v>AMD-001231</v>
      </c>
      <c r="B89" s="24" t="n">
        <f aca="false">'Source - Amendments'!B1235</f>
        <v>45501</v>
      </c>
      <c r="C89" s="19" t="str">
        <f aca="false">'Source - Amendments'!C1235</f>
        <v>WL-01289</v>
      </c>
      <c r="D89" s="19" t="str">
        <f aca="false">IFERROR(INDEX('Source - Applicants'!$D$5:$D$2914,MATCH(C89,'Source - Applicants'!$A$5:$A$2914,0))&amp;" "&amp;INDEX('Source - Applicants'!$C$5:$C$2914,MATCH(C89,'Source - Applicants'!$A$5:$A$2914,0)),"NOT FOUND")</f>
        <v>Harry Faulkner</v>
      </c>
      <c r="E89" s="33" t="str">
        <f aca="false">'Source - Amendments'!F1235</f>
        <v>21.1</v>
      </c>
      <c r="F89" s="33" t="str">
        <f aca="false">'Source - Amendments'!G1235</f>
        <v>21.4</v>
      </c>
      <c r="G89" s="19" t="str">
        <f aca="false">'Source - Amendments'!I1235</f>
        <v>Foldview Marine Services haul-out sheet 2023-01-05</v>
      </c>
      <c r="H89" s="19" t="str">
        <f aca="false">IF(G89="","No qualifying reference",IF(LEFT(G89,3)="MC-","Measurement certificate reference",IF(ISNUMBER(SEARCH("haul-out",G89)),"Yard haul-out reference","No qualifying reference")))</f>
        <v>Yard haul-out reference</v>
      </c>
      <c r="I89" s="19" t="str">
        <f aca="false">IF(COUNTIFS('Evidence - Certificates'!$B$5:$B$6,C89,'Evidence - Certificates'!$C$5:$C$6,G89)=1,"YES","NO")</f>
        <v>NO</v>
      </c>
      <c r="J89" s="19" t="str">
        <f aca="false">IF(I89="YES",INDEX('Evidence - Certificates'!$J$5:$J$6,MATCH(G89,'Evidence - Certificates'!$C$5:$C$6,0)),"NOT IN PACKET")</f>
        <v>NOT IN PACKET</v>
      </c>
      <c r="K89" s="19" t="str">
        <f aca="false">IF(COUNTIF('Evidence - Certificates'!$B$5:$B$6,C89)&gt;0,"YES","NO")</f>
        <v>NO</v>
      </c>
      <c r="L89" s="19" t="n">
        <f aca="false">COUNTIFS('Source - Skip Events'!$D$5:$D$416,C89,'Source - Skip Events'!$C$5:$C$416,"&gt;="&amp;B89,'Source - Skip Events'!$C$5:$C$416,"&lt;="&amp;Skip_End)</f>
        <v>0</v>
      </c>
      <c r="M89" s="33" t="n">
        <f aca="false">IFERROR(INDEX('Source - Applicants'!$K$5:$K$2914,MATCH(C89,'Source - Applicants'!$A$5:$A$2914,0)),"NOT FOUND")</f>
        <v>42.6</v>
      </c>
      <c r="N89" s="19" t="str">
        <f aca="false">IF(H89="No qualifying reference","BOARD REVIEW - NO SOURCE",IF(AND(I89="YES",J89&lt;&gt;"Y"),"BOARD REVIEW - UNSIGNED",IF(I89="YES","VERIFIED","REFERENCE ONLY - VERIFY FILE")))</f>
        <v>REFERENCE ONLY - VERIFY FILE</v>
      </c>
      <c r="O89" s="19" t="str">
        <f aca="false">IF(LEFT(N89,12)="BOARD REVIEW","Do not use amended LOA until compliant support is filed",IF(N89="REFERENCE ONLY - VERIFY FILE","Retrieve and inspect underlying signed certificate or yard sheet","No action"))</f>
        <v>Retrieve and inspect underlying signed certificate or yard sheet</v>
      </c>
    </row>
    <row r="90" customFormat="false" ht="40.5" hidden="false" customHeight="true" outlineLevel="0" collapsed="false">
      <c r="A90" s="19" t="str">
        <f aca="false">'Source - Amendments'!A1236</f>
        <v>AMD-001232</v>
      </c>
      <c r="B90" s="24" t="n">
        <f aca="false">'Source - Amendments'!B1236</f>
        <v>45504</v>
      </c>
      <c r="C90" s="19" t="str">
        <f aca="false">'Source - Amendments'!C1236</f>
        <v>WL-01573</v>
      </c>
      <c r="D90" s="19" t="str">
        <f aca="false">IFERROR(INDEX('Source - Applicants'!$D$5:$D$2914,MATCH(C90,'Source - Applicants'!$A$5:$A$2914,0))&amp;" "&amp;INDEX('Source - Applicants'!$C$5:$C$2914,MATCH(C90,'Source - Applicants'!$A$5:$A$2914,0)),"NOT FOUND")</f>
        <v>Benjamin Jimenez</v>
      </c>
      <c r="E90" s="33" t="str">
        <f aca="false">'Source - Amendments'!F1236</f>
        <v>40.3</v>
      </c>
      <c r="F90" s="33" t="str">
        <f aca="false">'Source - Amendments'!G1236</f>
        <v>37.3</v>
      </c>
      <c r="G90" s="19" t="str">
        <f aca="false">'Source - Amendments'!I1236</f>
        <v>MC-2024-0489</v>
      </c>
      <c r="H90" s="19" t="str">
        <f aca="false">IF(G90="","No qualifying reference",IF(LEFT(G90,3)="MC-","Measurement certificate reference",IF(ISNUMBER(SEARCH("haul-out",G90)),"Yard haul-out reference","No qualifying reference")))</f>
        <v>Measurement certificate reference</v>
      </c>
      <c r="I90" s="19" t="str">
        <f aca="false">IF(COUNTIFS('Evidence - Certificates'!$B$5:$B$6,C90,'Evidence - Certificates'!$C$5:$C$6,G90)=1,"YES","NO")</f>
        <v>NO</v>
      </c>
      <c r="J90" s="19" t="str">
        <f aca="false">IF(I90="YES",INDEX('Evidence - Certificates'!$J$5:$J$6,MATCH(G90,'Evidence - Certificates'!$C$5:$C$6,0)),"NOT IN PACKET")</f>
        <v>NOT IN PACKET</v>
      </c>
      <c r="K90" s="19" t="str">
        <f aca="false">IF(COUNTIF('Evidence - Certificates'!$B$5:$B$6,C90)&gt;0,"YES","NO")</f>
        <v>NO</v>
      </c>
      <c r="L90" s="19" t="n">
        <f aca="false">COUNTIFS('Source - Skip Events'!$D$5:$D$416,C90,'Source - Skip Events'!$C$5:$C$416,"&gt;="&amp;B90,'Source - Skip Events'!$C$5:$C$416,"&lt;="&amp;Skip_End)</f>
        <v>0</v>
      </c>
      <c r="M90" s="33" t="n">
        <f aca="false">IFERROR(INDEX('Source - Applicants'!$K$5:$K$2914,MATCH(C90,'Source - Applicants'!$A$5:$A$2914,0)),"NOT FOUND")</f>
        <v>22.7</v>
      </c>
      <c r="N90" s="19" t="str">
        <f aca="false">IF(H90="No qualifying reference","BOARD REVIEW - NO SOURCE",IF(AND(I90="YES",J90&lt;&gt;"Y"),"BOARD REVIEW - UNSIGNED",IF(I90="YES","VERIFIED","REFERENCE ONLY - VERIFY FILE")))</f>
        <v>REFERENCE ONLY - VERIFY FILE</v>
      </c>
      <c r="O90" s="19" t="str">
        <f aca="false">IF(LEFT(N90,12)="BOARD REVIEW","Do not use amended LOA until compliant support is filed",IF(N90="REFERENCE ONLY - VERIFY FILE","Retrieve and inspect underlying signed certificate or yard sheet","No action"))</f>
        <v>Retrieve and inspect underlying signed certificate or yard sheet</v>
      </c>
    </row>
    <row r="91" customFormat="false" ht="40.5" hidden="false" customHeight="true" outlineLevel="0" collapsed="false">
      <c r="A91" s="19" t="str">
        <f aca="false">'Source - Amendments'!A1245</f>
        <v>AMD-001241</v>
      </c>
      <c r="B91" s="24" t="n">
        <f aca="false">'Source - Amendments'!B1245</f>
        <v>45509</v>
      </c>
      <c r="C91" s="19" t="str">
        <f aca="false">'Source - Amendments'!C1245</f>
        <v>WL-02437</v>
      </c>
      <c r="D91" s="19" t="str">
        <f aca="false">IFERROR(INDEX('Source - Applicants'!$D$5:$D$2914,MATCH(C91,'Source - Applicants'!$A$5:$A$2914,0))&amp;" "&amp;INDEX('Source - Applicants'!$C$5:$C$2914,MATCH(C91,'Source - Applicants'!$A$5:$A$2914,0)),"NOT FOUND")</f>
        <v>Jeremy Holmes</v>
      </c>
      <c r="E91" s="33" t="str">
        <f aca="false">'Source - Amendments'!F1245</f>
        <v>22.4</v>
      </c>
      <c r="F91" s="33" t="str">
        <f aca="false">'Source - Amendments'!G1245</f>
        <v>20.1</v>
      </c>
      <c r="G91" s="19" t="str">
        <f aca="false">'Source - Amendments'!I1245</f>
        <v>MC-2024-0891</v>
      </c>
      <c r="H91" s="19" t="str">
        <f aca="false">IF(G91="","No qualifying reference",IF(LEFT(G91,3)="MC-","Measurement certificate reference",IF(ISNUMBER(SEARCH("haul-out",G91)),"Yard haul-out reference","No qualifying reference")))</f>
        <v>Measurement certificate reference</v>
      </c>
      <c r="I91" s="19" t="str">
        <f aca="false">IF(COUNTIFS('Evidence - Certificates'!$B$5:$B$6,C91,'Evidence - Certificates'!$C$5:$C$6,G91)=1,"YES","NO")</f>
        <v>NO</v>
      </c>
      <c r="J91" s="19" t="str">
        <f aca="false">IF(I91="YES",INDEX('Evidence - Certificates'!$J$5:$J$6,MATCH(G91,'Evidence - Certificates'!$C$5:$C$6,0)),"NOT IN PACKET")</f>
        <v>NOT IN PACKET</v>
      </c>
      <c r="K91" s="19" t="str">
        <f aca="false">IF(COUNTIF('Evidence - Certificates'!$B$5:$B$6,C91)&gt;0,"YES","NO")</f>
        <v>NO</v>
      </c>
      <c r="L91" s="19" t="n">
        <f aca="false">COUNTIFS('Source - Skip Events'!$D$5:$D$416,C91,'Source - Skip Events'!$C$5:$C$416,"&gt;="&amp;B91,'Source - Skip Events'!$C$5:$C$416,"&lt;="&amp;Skip_End)</f>
        <v>0</v>
      </c>
      <c r="M91" s="33" t="n">
        <f aca="false">IFERROR(INDEX('Source - Applicants'!$K$5:$K$2914,MATCH(C91,'Source - Applicants'!$A$5:$A$2914,0)),"NOT FOUND")</f>
        <v>41.2</v>
      </c>
      <c r="N91" s="19" t="str">
        <f aca="false">IF(H91="No qualifying reference","BOARD REVIEW - NO SOURCE",IF(AND(I91="YES",J91&lt;&gt;"Y"),"BOARD REVIEW - UNSIGNED",IF(I91="YES","VERIFIED","REFERENCE ONLY - VERIFY FILE")))</f>
        <v>REFERENCE ONLY - VERIFY FILE</v>
      </c>
      <c r="O91" s="19" t="str">
        <f aca="false">IF(LEFT(N91,12)="BOARD REVIEW","Do not use amended LOA until compliant support is filed",IF(N91="REFERENCE ONLY - VERIFY FILE","Retrieve and inspect underlying signed certificate or yard sheet","No action"))</f>
        <v>Retrieve and inspect underlying signed certificate or yard sheet</v>
      </c>
    </row>
    <row r="92" customFormat="false" ht="40.5" hidden="false" customHeight="true" outlineLevel="0" collapsed="false">
      <c r="A92" s="19" t="str">
        <f aca="false">'Source - Amendments'!A1248</f>
        <v>AMD-001244</v>
      </c>
      <c r="B92" s="24" t="n">
        <f aca="false">'Source - Amendments'!B1248</f>
        <v>45510</v>
      </c>
      <c r="C92" s="19" t="str">
        <f aca="false">'Source - Amendments'!C1248</f>
        <v>WL-01492</v>
      </c>
      <c r="D92" s="19" t="str">
        <f aca="false">IFERROR(INDEX('Source - Applicants'!$D$5:$D$2914,MATCH(C92,'Source - Applicants'!$A$5:$A$2914,0))&amp;" "&amp;INDEX('Source - Applicants'!$C$5:$C$2914,MATCH(C92,'Source - Applicants'!$A$5:$A$2914,0)),"NOT FOUND")</f>
        <v>Elizabeth Williams</v>
      </c>
      <c r="E92" s="33" t="str">
        <f aca="false">'Source - Amendments'!F1248</f>
        <v>51.6</v>
      </c>
      <c r="F92" s="33" t="str">
        <f aca="false">'Source - Amendments'!G1248</f>
        <v>49.0</v>
      </c>
      <c r="G92" s="19" t="str">
        <f aca="false">'Source - Amendments'!I1248</f>
        <v>Foldview Marine Services haul-out sheet 2024-01-03</v>
      </c>
      <c r="H92" s="19" t="str">
        <f aca="false">IF(G92="","No qualifying reference",IF(LEFT(G92,3)="MC-","Measurement certificate reference",IF(ISNUMBER(SEARCH("haul-out",G92)),"Yard haul-out reference","No qualifying reference")))</f>
        <v>Yard haul-out reference</v>
      </c>
      <c r="I92" s="19" t="str">
        <f aca="false">IF(COUNTIFS('Evidence - Certificates'!$B$5:$B$6,C92,'Evidence - Certificates'!$C$5:$C$6,G92)=1,"YES","NO")</f>
        <v>NO</v>
      </c>
      <c r="J92" s="19" t="str">
        <f aca="false">IF(I92="YES",INDEX('Evidence - Certificates'!$J$5:$J$6,MATCH(G92,'Evidence - Certificates'!$C$5:$C$6,0)),"NOT IN PACKET")</f>
        <v>NOT IN PACKET</v>
      </c>
      <c r="K92" s="19" t="str">
        <f aca="false">IF(COUNTIF('Evidence - Certificates'!$B$5:$B$6,C92)&gt;0,"YES","NO")</f>
        <v>NO</v>
      </c>
      <c r="L92" s="19" t="n">
        <f aca="false">COUNTIFS('Source - Skip Events'!$D$5:$D$416,C92,'Source - Skip Events'!$C$5:$C$416,"&gt;="&amp;B92,'Source - Skip Events'!$C$5:$C$416,"&lt;="&amp;Skip_End)</f>
        <v>0</v>
      </c>
      <c r="M92" s="33" t="n">
        <f aca="false">IFERROR(INDEX('Source - Applicants'!$K$5:$K$2914,MATCH(C92,'Source - Applicants'!$A$5:$A$2914,0)),"NOT FOUND")</f>
        <v>58.2</v>
      </c>
      <c r="N92" s="19" t="str">
        <f aca="false">IF(H92="No qualifying reference","BOARD REVIEW - NO SOURCE",IF(AND(I92="YES",J92&lt;&gt;"Y"),"BOARD REVIEW - UNSIGNED",IF(I92="YES","VERIFIED","REFERENCE ONLY - VERIFY FILE")))</f>
        <v>REFERENCE ONLY - VERIFY FILE</v>
      </c>
      <c r="O92" s="19" t="str">
        <f aca="false">IF(LEFT(N92,12)="BOARD REVIEW","Do not use amended LOA until compliant support is filed",IF(N92="REFERENCE ONLY - VERIFY FILE","Retrieve and inspect underlying signed certificate or yard sheet","No action"))</f>
        <v>Retrieve and inspect underlying signed certificate or yard sheet</v>
      </c>
    </row>
    <row r="93" customFormat="false" ht="40.5" hidden="false" customHeight="true" outlineLevel="0" collapsed="false">
      <c r="A93" s="19" t="str">
        <f aca="false">'Source - Amendments'!A1264</f>
        <v>AMD-001260</v>
      </c>
      <c r="B93" s="24" t="n">
        <f aca="false">'Source - Amendments'!B1264</f>
        <v>45518</v>
      </c>
      <c r="C93" s="19" t="str">
        <f aca="false">'Source - Amendments'!C1264</f>
        <v>WL-03524</v>
      </c>
      <c r="D93" s="19" t="str">
        <f aca="false">IFERROR(INDEX('Source - Applicants'!$D$5:$D$2914,MATCH(C93,'Source - Applicants'!$A$5:$A$2914,0))&amp;" "&amp;INDEX('Source - Applicants'!$C$5:$C$2914,MATCH(C93,'Source - Applicants'!$A$5:$A$2914,0)),"NOT FOUND")</f>
        <v>James Hayes</v>
      </c>
      <c r="E93" s="33" t="str">
        <f aca="false">'Source - Amendments'!F1264</f>
        <v>31.3</v>
      </c>
      <c r="F93" s="33" t="str">
        <f aca="false">'Source - Amendments'!G1264</f>
        <v>29.7</v>
      </c>
      <c r="G93" s="19" t="str">
        <f aca="false">'Source - Amendments'!I1264</f>
        <v>Foldview Marine Services haul-out sheet 2024-07-21</v>
      </c>
      <c r="H93" s="19" t="str">
        <f aca="false">IF(G93="","No qualifying reference",IF(LEFT(G93,3)="MC-","Measurement certificate reference",IF(ISNUMBER(SEARCH("haul-out",G93)),"Yard haul-out reference","No qualifying reference")))</f>
        <v>Yard haul-out reference</v>
      </c>
      <c r="I93" s="19" t="str">
        <f aca="false">IF(COUNTIFS('Evidence - Certificates'!$B$5:$B$6,C93,'Evidence - Certificates'!$C$5:$C$6,G93)=1,"YES","NO")</f>
        <v>NO</v>
      </c>
      <c r="J93" s="19" t="str">
        <f aca="false">IF(I93="YES",INDEX('Evidence - Certificates'!$J$5:$J$6,MATCH(G93,'Evidence - Certificates'!$C$5:$C$6,0)),"NOT IN PACKET")</f>
        <v>NOT IN PACKET</v>
      </c>
      <c r="K93" s="19" t="str">
        <f aca="false">IF(COUNTIF('Evidence - Certificates'!$B$5:$B$6,C93)&gt;0,"YES","NO")</f>
        <v>NO</v>
      </c>
      <c r="L93" s="19" t="n">
        <f aca="false">COUNTIFS('Source - Skip Events'!$D$5:$D$416,C93,'Source - Skip Events'!$C$5:$C$416,"&gt;="&amp;B93,'Source - Skip Events'!$C$5:$C$416,"&lt;="&amp;Skip_End)</f>
        <v>0</v>
      </c>
      <c r="M93" s="33" t="n">
        <f aca="false">IFERROR(INDEX('Source - Applicants'!$K$5:$K$2914,MATCH(C93,'Source - Applicants'!$A$5:$A$2914,0)),"NOT FOUND")</f>
        <v>32.1</v>
      </c>
      <c r="N93" s="19" t="str">
        <f aca="false">IF(H93="No qualifying reference","BOARD REVIEW - NO SOURCE",IF(AND(I93="YES",J93&lt;&gt;"Y"),"BOARD REVIEW - UNSIGNED",IF(I93="YES","VERIFIED","REFERENCE ONLY - VERIFY FILE")))</f>
        <v>REFERENCE ONLY - VERIFY FILE</v>
      </c>
      <c r="O93" s="19" t="str">
        <f aca="false">IF(LEFT(N93,12)="BOARD REVIEW","Do not use amended LOA until compliant support is filed",IF(N93="REFERENCE ONLY - VERIFY FILE","Retrieve and inspect underlying signed certificate or yard sheet","No action"))</f>
        <v>Retrieve and inspect underlying signed certificate or yard sheet</v>
      </c>
    </row>
    <row r="94" customFormat="false" ht="40.5" hidden="false" customHeight="true" outlineLevel="0" collapsed="false">
      <c r="A94" s="19" t="str">
        <f aca="false">'Source - Amendments'!A1267</f>
        <v>AMD-001263</v>
      </c>
      <c r="B94" s="24" t="n">
        <f aca="false">'Source - Amendments'!B1267</f>
        <v>45522</v>
      </c>
      <c r="C94" s="19" t="str">
        <f aca="false">'Source - Amendments'!C1267</f>
        <v>WL-03800</v>
      </c>
      <c r="D94" s="19" t="str">
        <f aca="false">IFERROR(INDEX('Source - Applicants'!$D$5:$D$2914,MATCH(C94,'Source - Applicants'!$A$5:$A$2914,0))&amp;" "&amp;INDEX('Source - Applicants'!$C$5:$C$2914,MATCH(C94,'Source - Applicants'!$A$5:$A$2914,0)),"NOT FOUND")</f>
        <v>Brian Weaver</v>
      </c>
      <c r="E94" s="33" t="str">
        <f aca="false">'Source - Amendments'!F1267</f>
        <v>35.4</v>
      </c>
      <c r="F94" s="33" t="str">
        <f aca="false">'Source - Amendments'!G1267</f>
        <v>32.5</v>
      </c>
      <c r="G94" s="19" t="str">
        <f aca="false">'Source - Amendments'!I1267</f>
        <v>MC-2024-0608</v>
      </c>
      <c r="H94" s="19" t="str">
        <f aca="false">IF(G94="","No qualifying reference",IF(LEFT(G94,3)="MC-","Measurement certificate reference",IF(ISNUMBER(SEARCH("haul-out",G94)),"Yard haul-out reference","No qualifying reference")))</f>
        <v>Measurement certificate reference</v>
      </c>
      <c r="I94" s="19" t="str">
        <f aca="false">IF(COUNTIFS('Evidence - Certificates'!$B$5:$B$6,C94,'Evidence - Certificates'!$C$5:$C$6,G94)=1,"YES","NO")</f>
        <v>NO</v>
      </c>
      <c r="J94" s="19" t="str">
        <f aca="false">IF(I94="YES",INDEX('Evidence - Certificates'!$J$5:$J$6,MATCH(G94,'Evidence - Certificates'!$C$5:$C$6,0)),"NOT IN PACKET")</f>
        <v>NOT IN PACKET</v>
      </c>
      <c r="K94" s="19" t="str">
        <f aca="false">IF(COUNTIF('Evidence - Certificates'!$B$5:$B$6,C94)&gt;0,"YES","NO")</f>
        <v>NO</v>
      </c>
      <c r="L94" s="19" t="n">
        <f aca="false">COUNTIFS('Source - Skip Events'!$D$5:$D$416,C94,'Source - Skip Events'!$C$5:$C$416,"&gt;="&amp;B94,'Source - Skip Events'!$C$5:$C$416,"&lt;="&amp;Skip_End)</f>
        <v>0</v>
      </c>
      <c r="M94" s="33" t="n">
        <f aca="false">IFERROR(INDEX('Source - Applicants'!$K$5:$K$2914,MATCH(C94,'Source - Applicants'!$A$5:$A$2914,0)),"NOT FOUND")</f>
        <v>48.3</v>
      </c>
      <c r="N94" s="19" t="str">
        <f aca="false">IF(H94="No qualifying reference","BOARD REVIEW - NO SOURCE",IF(AND(I94="YES",J94&lt;&gt;"Y"),"BOARD REVIEW - UNSIGNED",IF(I94="YES","VERIFIED","REFERENCE ONLY - VERIFY FILE")))</f>
        <v>REFERENCE ONLY - VERIFY FILE</v>
      </c>
      <c r="O94" s="19" t="str">
        <f aca="false">IF(LEFT(N94,12)="BOARD REVIEW","Do not use amended LOA until compliant support is filed",IF(N94="REFERENCE ONLY - VERIFY FILE","Retrieve and inspect underlying signed certificate or yard sheet","No action"))</f>
        <v>Retrieve and inspect underlying signed certificate or yard sheet</v>
      </c>
    </row>
    <row r="95" customFormat="false" ht="40.5" hidden="false" customHeight="true" outlineLevel="0" collapsed="false">
      <c r="A95" s="19" t="str">
        <f aca="false">'Source - Amendments'!A1271</f>
        <v>AMD-001267</v>
      </c>
      <c r="B95" s="24" t="n">
        <f aca="false">'Source - Amendments'!B1271</f>
        <v>45524</v>
      </c>
      <c r="C95" s="19" t="str">
        <f aca="false">'Source - Amendments'!C1271</f>
        <v>WL-03433</v>
      </c>
      <c r="D95" s="19" t="str">
        <f aca="false">IFERROR(INDEX('Source - Applicants'!$D$5:$D$2914,MATCH(C95,'Source - Applicants'!$A$5:$A$2914,0))&amp;" "&amp;INDEX('Source - Applicants'!$C$5:$C$2914,MATCH(C95,'Source - Applicants'!$A$5:$A$2914,0)),"NOT FOUND")</f>
        <v>Ruben Taylor</v>
      </c>
      <c r="E95" s="33" t="str">
        <f aca="false">'Source - Amendments'!F1271</f>
        <v>45.4</v>
      </c>
      <c r="F95" s="33" t="str">
        <f aca="false">'Source - Amendments'!G1271</f>
        <v>43.4</v>
      </c>
      <c r="G95" s="19" t="str">
        <f aca="false">'Source - Amendments'!I1271</f>
        <v>MC-2024-0755</v>
      </c>
      <c r="H95" s="19" t="str">
        <f aca="false">IF(G95="","No qualifying reference",IF(LEFT(G95,3)="MC-","Measurement certificate reference",IF(ISNUMBER(SEARCH("haul-out",G95)),"Yard haul-out reference","No qualifying reference")))</f>
        <v>Measurement certificate reference</v>
      </c>
      <c r="I95" s="19" t="str">
        <f aca="false">IF(COUNTIFS('Evidence - Certificates'!$B$5:$B$6,C95,'Evidence - Certificates'!$C$5:$C$6,G95)=1,"YES","NO")</f>
        <v>NO</v>
      </c>
      <c r="J95" s="19" t="str">
        <f aca="false">IF(I95="YES",INDEX('Evidence - Certificates'!$J$5:$J$6,MATCH(G95,'Evidence - Certificates'!$C$5:$C$6,0)),"NOT IN PACKET")</f>
        <v>NOT IN PACKET</v>
      </c>
      <c r="K95" s="19" t="str">
        <f aca="false">IF(COUNTIF('Evidence - Certificates'!$B$5:$B$6,C95)&gt;0,"YES","NO")</f>
        <v>NO</v>
      </c>
      <c r="L95" s="19" t="n">
        <f aca="false">COUNTIFS('Source - Skip Events'!$D$5:$D$416,C95,'Source - Skip Events'!$C$5:$C$416,"&gt;="&amp;B95,'Source - Skip Events'!$C$5:$C$416,"&lt;="&amp;Skip_End)</f>
        <v>0</v>
      </c>
      <c r="M95" s="33" t="n">
        <f aca="false">IFERROR(INDEX('Source - Applicants'!$K$5:$K$2914,MATCH(C95,'Source - Applicants'!$A$5:$A$2914,0)),"NOT FOUND")</f>
        <v>21.2</v>
      </c>
      <c r="N95" s="19" t="str">
        <f aca="false">IF(H95="No qualifying reference","BOARD REVIEW - NO SOURCE",IF(AND(I95="YES",J95&lt;&gt;"Y"),"BOARD REVIEW - UNSIGNED",IF(I95="YES","VERIFIED","REFERENCE ONLY - VERIFY FILE")))</f>
        <v>REFERENCE ONLY - VERIFY FILE</v>
      </c>
      <c r="O95" s="19" t="str">
        <f aca="false">IF(LEFT(N95,12)="BOARD REVIEW","Do not use amended LOA until compliant support is filed",IF(N95="REFERENCE ONLY - VERIFY FILE","Retrieve and inspect underlying signed certificate or yard sheet","No action"))</f>
        <v>Retrieve and inspect underlying signed certificate or yard sheet</v>
      </c>
    </row>
    <row r="96" customFormat="false" ht="40.5" hidden="false" customHeight="true" outlineLevel="0" collapsed="false">
      <c r="A96" s="19" t="str">
        <f aca="false">'Source - Amendments'!A1282</f>
        <v>AMD-001278</v>
      </c>
      <c r="B96" s="24" t="n">
        <f aca="false">'Source - Amendments'!B1282</f>
        <v>45533</v>
      </c>
      <c r="C96" s="19" t="str">
        <f aca="false">'Source - Amendments'!C1282</f>
        <v>WL-02527</v>
      </c>
      <c r="D96" s="19" t="str">
        <f aca="false">IFERROR(INDEX('Source - Applicants'!$D$5:$D$2914,MATCH(C96,'Source - Applicants'!$A$5:$A$2914,0))&amp;" "&amp;INDEX('Source - Applicants'!$C$5:$C$2914,MATCH(C96,'Source - Applicants'!$A$5:$A$2914,0)),"NOT FOUND")</f>
        <v>Rachel Hanson</v>
      </c>
      <c r="E96" s="33" t="str">
        <f aca="false">'Source - Amendments'!F1282</f>
        <v>40.6</v>
      </c>
      <c r="F96" s="33" t="str">
        <f aca="false">'Source - Amendments'!G1282</f>
        <v>39.8</v>
      </c>
      <c r="G96" s="19" t="str">
        <f aca="false">'Source - Amendments'!I1282</f>
        <v>Foldview Marine Services haul-out sheet 2022-11-26</v>
      </c>
      <c r="H96" s="19" t="str">
        <f aca="false">IF(G96="","No qualifying reference",IF(LEFT(G96,3)="MC-","Measurement certificate reference",IF(ISNUMBER(SEARCH("haul-out",G96)),"Yard haul-out reference","No qualifying reference")))</f>
        <v>Yard haul-out reference</v>
      </c>
      <c r="I96" s="19" t="str">
        <f aca="false">IF(COUNTIFS('Evidence - Certificates'!$B$5:$B$6,C96,'Evidence - Certificates'!$C$5:$C$6,G96)=1,"YES","NO")</f>
        <v>NO</v>
      </c>
      <c r="J96" s="19" t="str">
        <f aca="false">IF(I96="YES",INDEX('Evidence - Certificates'!$J$5:$J$6,MATCH(G96,'Evidence - Certificates'!$C$5:$C$6,0)),"NOT IN PACKET")</f>
        <v>NOT IN PACKET</v>
      </c>
      <c r="K96" s="19" t="str">
        <f aca="false">IF(COUNTIF('Evidence - Certificates'!$B$5:$B$6,C96)&gt;0,"YES","NO")</f>
        <v>NO</v>
      </c>
      <c r="L96" s="19" t="n">
        <f aca="false">COUNTIFS('Source - Skip Events'!$D$5:$D$416,C96,'Source - Skip Events'!$C$5:$C$416,"&gt;="&amp;B96,'Source - Skip Events'!$C$5:$C$416,"&lt;="&amp;Skip_End)</f>
        <v>0</v>
      </c>
      <c r="M96" s="33" t="n">
        <f aca="false">IFERROR(INDEX('Source - Applicants'!$K$5:$K$2914,MATCH(C96,'Source - Applicants'!$A$5:$A$2914,0)),"NOT FOUND")</f>
        <v>23.4</v>
      </c>
      <c r="N96" s="19" t="str">
        <f aca="false">IF(H96="No qualifying reference","BOARD REVIEW - NO SOURCE",IF(AND(I96="YES",J96&lt;&gt;"Y"),"BOARD REVIEW - UNSIGNED",IF(I96="YES","VERIFIED","REFERENCE ONLY - VERIFY FILE")))</f>
        <v>REFERENCE ONLY - VERIFY FILE</v>
      </c>
      <c r="O96" s="19" t="str">
        <f aca="false">IF(LEFT(N96,12)="BOARD REVIEW","Do not use amended LOA until compliant support is filed",IF(N96="REFERENCE ONLY - VERIFY FILE","Retrieve and inspect underlying signed certificate or yard sheet","No action"))</f>
        <v>Retrieve and inspect underlying signed certificate or yard sheet</v>
      </c>
    </row>
    <row r="97" customFormat="false" ht="40.5" hidden="false" customHeight="true" outlineLevel="0" collapsed="false">
      <c r="A97" s="19" t="str">
        <f aca="false">'Source - Amendments'!A1283</f>
        <v>AMD-001279</v>
      </c>
      <c r="B97" s="24" t="n">
        <f aca="false">'Source - Amendments'!B1283</f>
        <v>45534</v>
      </c>
      <c r="C97" s="19" t="str">
        <f aca="false">'Source - Amendments'!C1283</f>
        <v>WL-02561</v>
      </c>
      <c r="D97" s="19" t="str">
        <f aca="false">IFERROR(INDEX('Source - Applicants'!$D$5:$D$2914,MATCH(C97,'Source - Applicants'!$A$5:$A$2914,0))&amp;" "&amp;INDEX('Source - Applicants'!$C$5:$C$2914,MATCH(C97,'Source - Applicants'!$A$5:$A$2914,0)),"NOT FOUND")</f>
        <v>Kayla Carpenter</v>
      </c>
      <c r="E97" s="33" t="str">
        <f aca="false">'Source - Amendments'!F1283</f>
        <v>30.8</v>
      </c>
      <c r="F97" s="33" t="str">
        <f aca="false">'Source - Amendments'!G1283</f>
        <v>32.3</v>
      </c>
      <c r="G97" s="19" t="str">
        <f aca="false">'Source - Amendments'!I1283</f>
        <v>Foldview Marine Services haul-out sheet 2023-05-28</v>
      </c>
      <c r="H97" s="19" t="str">
        <f aca="false">IF(G97="","No qualifying reference",IF(LEFT(G97,3)="MC-","Measurement certificate reference",IF(ISNUMBER(SEARCH("haul-out",G97)),"Yard haul-out reference","No qualifying reference")))</f>
        <v>Yard haul-out reference</v>
      </c>
      <c r="I97" s="19" t="str">
        <f aca="false">IF(COUNTIFS('Evidence - Certificates'!$B$5:$B$6,C97,'Evidence - Certificates'!$C$5:$C$6,G97)=1,"YES","NO")</f>
        <v>NO</v>
      </c>
      <c r="J97" s="19" t="str">
        <f aca="false">IF(I97="YES",INDEX('Evidence - Certificates'!$J$5:$J$6,MATCH(G97,'Evidence - Certificates'!$C$5:$C$6,0)),"NOT IN PACKET")</f>
        <v>NOT IN PACKET</v>
      </c>
      <c r="K97" s="19" t="str">
        <f aca="false">IF(COUNTIF('Evidence - Certificates'!$B$5:$B$6,C97)&gt;0,"YES","NO")</f>
        <v>NO</v>
      </c>
      <c r="L97" s="19" t="n">
        <f aca="false">COUNTIFS('Source - Skip Events'!$D$5:$D$416,C97,'Source - Skip Events'!$C$5:$C$416,"&gt;="&amp;B97,'Source - Skip Events'!$C$5:$C$416,"&lt;="&amp;Skip_End)</f>
        <v>0</v>
      </c>
      <c r="M97" s="33" t="n">
        <f aca="false">IFERROR(INDEX('Source - Applicants'!$K$5:$K$2914,MATCH(C97,'Source - Applicants'!$A$5:$A$2914,0)),"NOT FOUND")</f>
        <v>50.3</v>
      </c>
      <c r="N97" s="19" t="str">
        <f aca="false">IF(H97="No qualifying reference","BOARD REVIEW - NO SOURCE",IF(AND(I97="YES",J97&lt;&gt;"Y"),"BOARD REVIEW - UNSIGNED",IF(I97="YES","VERIFIED","REFERENCE ONLY - VERIFY FILE")))</f>
        <v>REFERENCE ONLY - VERIFY FILE</v>
      </c>
      <c r="O97" s="19" t="str">
        <f aca="false">IF(LEFT(N97,12)="BOARD REVIEW","Do not use amended LOA until compliant support is filed",IF(N97="REFERENCE ONLY - VERIFY FILE","Retrieve and inspect underlying signed certificate or yard sheet","No action"))</f>
        <v>Retrieve and inspect underlying signed certificate or yard sheet</v>
      </c>
    </row>
    <row r="98" customFormat="false" ht="40.5" hidden="false" customHeight="true" outlineLevel="0" collapsed="false">
      <c r="A98" s="19" t="str">
        <f aca="false">'Source - Amendments'!A1291</f>
        <v>AMD-001287</v>
      </c>
      <c r="B98" s="24" t="n">
        <f aca="false">'Source - Amendments'!B1291</f>
        <v>45539</v>
      </c>
      <c r="C98" s="19" t="str">
        <f aca="false">'Source - Amendments'!C1291</f>
        <v>WL-03381</v>
      </c>
      <c r="D98" s="19" t="str">
        <f aca="false">IFERROR(INDEX('Source - Applicants'!$D$5:$D$2914,MATCH(C98,'Source - Applicants'!$A$5:$A$2914,0))&amp;" "&amp;INDEX('Source - Applicants'!$C$5:$C$2914,MATCH(C98,'Source - Applicants'!$A$5:$A$2914,0)),"NOT FOUND")</f>
        <v>Julie Jackson</v>
      </c>
      <c r="E98" s="33" t="str">
        <f aca="false">'Source - Amendments'!F1291</f>
        <v>44.7</v>
      </c>
      <c r="F98" s="33" t="str">
        <f aca="false">'Source - Amendments'!G1291</f>
        <v>42.9</v>
      </c>
      <c r="G98" s="19" t="str">
        <f aca="false">'Source - Amendments'!I1291</f>
        <v>MC-2024-0411</v>
      </c>
      <c r="H98" s="19" t="str">
        <f aca="false">IF(G98="","No qualifying reference",IF(LEFT(G98,3)="MC-","Measurement certificate reference",IF(ISNUMBER(SEARCH("haul-out",G98)),"Yard haul-out reference","No qualifying reference")))</f>
        <v>Measurement certificate reference</v>
      </c>
      <c r="I98" s="19" t="str">
        <f aca="false">IF(COUNTIFS('Evidence - Certificates'!$B$5:$B$6,C98,'Evidence - Certificates'!$C$5:$C$6,G98)=1,"YES","NO")</f>
        <v>NO</v>
      </c>
      <c r="J98" s="19" t="str">
        <f aca="false">IF(I98="YES",INDEX('Evidence - Certificates'!$J$5:$J$6,MATCH(G98,'Evidence - Certificates'!$C$5:$C$6,0)),"NOT IN PACKET")</f>
        <v>NOT IN PACKET</v>
      </c>
      <c r="K98" s="19" t="str">
        <f aca="false">IF(COUNTIF('Evidence - Certificates'!$B$5:$B$6,C98)&gt;0,"YES","NO")</f>
        <v>NO</v>
      </c>
      <c r="L98" s="19" t="n">
        <f aca="false">COUNTIFS('Source - Skip Events'!$D$5:$D$416,C98,'Source - Skip Events'!$C$5:$C$416,"&gt;="&amp;B98,'Source - Skip Events'!$C$5:$C$416,"&lt;="&amp;Skip_End)</f>
        <v>0</v>
      </c>
      <c r="M98" s="33" t="n">
        <f aca="false">IFERROR(INDEX('Source - Applicants'!$K$5:$K$2914,MATCH(C98,'Source - Applicants'!$A$5:$A$2914,0)),"NOT FOUND")</f>
        <v>36.4</v>
      </c>
      <c r="N98" s="19" t="str">
        <f aca="false">IF(H98="No qualifying reference","BOARD REVIEW - NO SOURCE",IF(AND(I98="YES",J98&lt;&gt;"Y"),"BOARD REVIEW - UNSIGNED",IF(I98="YES","VERIFIED","REFERENCE ONLY - VERIFY FILE")))</f>
        <v>REFERENCE ONLY - VERIFY FILE</v>
      </c>
      <c r="O98" s="19" t="str">
        <f aca="false">IF(LEFT(N98,12)="BOARD REVIEW","Do not use amended LOA until compliant support is filed",IF(N98="REFERENCE ONLY - VERIFY FILE","Retrieve and inspect underlying signed certificate or yard sheet","No action"))</f>
        <v>Retrieve and inspect underlying signed certificate or yard sheet</v>
      </c>
    </row>
    <row r="99" customFormat="false" ht="40.5" hidden="false" customHeight="true" outlineLevel="0" collapsed="false">
      <c r="A99" s="19" t="str">
        <f aca="false">'Source - Amendments'!A1292</f>
        <v>AMD-001288</v>
      </c>
      <c r="B99" s="24" t="n">
        <f aca="false">'Source - Amendments'!B1292</f>
        <v>45540</v>
      </c>
      <c r="C99" s="19" t="str">
        <f aca="false">'Source - Amendments'!C1292</f>
        <v>WL-02401</v>
      </c>
      <c r="D99" s="19" t="str">
        <f aca="false">IFERROR(INDEX('Source - Applicants'!$D$5:$D$2914,MATCH(C99,'Source - Applicants'!$A$5:$A$2914,0))&amp;" "&amp;INDEX('Source - Applicants'!$C$5:$C$2914,MATCH(C99,'Source - Applicants'!$A$5:$A$2914,0)),"NOT FOUND")</f>
        <v>Dana Whitford</v>
      </c>
      <c r="E99" s="33" t="str">
        <f aca="false">'Source - Amendments'!F1292</f>
        <v>31.2</v>
      </c>
      <c r="F99" s="33" t="str">
        <f aca="false">'Source - Amendments'!G1292</f>
        <v>31.7</v>
      </c>
      <c r="G99" s="19" t="str">
        <f aca="false">'Source - Amendments'!I1292</f>
        <v>MC-2024-0091</v>
      </c>
      <c r="H99" s="19" t="str">
        <f aca="false">IF(G99="","No qualifying reference",IF(LEFT(G99,3)="MC-","Measurement certificate reference",IF(ISNUMBER(SEARCH("haul-out",G99)),"Yard haul-out reference","No qualifying reference")))</f>
        <v>Measurement certificate reference</v>
      </c>
      <c r="I99" s="19" t="str">
        <f aca="false">IF(COUNTIFS('Evidence - Certificates'!$B$5:$B$6,C99,'Evidence - Certificates'!$C$5:$C$6,G99)=1,"YES","NO")</f>
        <v>YES</v>
      </c>
      <c r="J99" s="19" t="str">
        <f aca="false">IF(I99="YES",INDEX('Evidence - Certificates'!$J$5:$J$6,MATCH(G99,'Evidence - Certificates'!$C$5:$C$6,0)),"NOT IN PACKET")</f>
        <v>N</v>
      </c>
      <c r="K99" s="19" t="str">
        <f aca="false">IF(COUNTIF('Evidence - Certificates'!$B$5:$B$6,C99)&gt;0,"YES","NO")</f>
        <v>YES</v>
      </c>
      <c r="L99" s="19" t="n">
        <f aca="false">COUNTIFS('Source - Skip Events'!$D$5:$D$416,C99,'Source - Skip Events'!$C$5:$C$416,"&gt;="&amp;B99,'Source - Skip Events'!$C$5:$C$416,"&lt;="&amp;Skip_End)</f>
        <v>0</v>
      </c>
      <c r="M99" s="33" t="n">
        <f aca="false">IFERROR(INDEX('Source - Applicants'!$K$5:$K$2914,MATCH(C99,'Source - Applicants'!$A$5:$A$2914,0)),"NOT FOUND")</f>
        <v>31.7</v>
      </c>
      <c r="N99" s="19" t="str">
        <f aca="false">IF(H99="No qualifying reference","BOARD REVIEW - NO SOURCE",IF(AND(I99="YES",J99&lt;&gt;"Y"),"BOARD REVIEW - UNSIGNED",IF(I99="YES","VERIFIED","REFERENCE ONLY - VERIFY FILE")))</f>
        <v>BOARD REVIEW - UNSIGNED</v>
      </c>
      <c r="O99" s="19" t="str">
        <f aca="false">IF(LEFT(N99,12)="BOARD REVIEW","Do not use amended LOA until compliant support is filed",IF(N99="REFERENCE ONLY - VERIFY FILE","Retrieve and inspect underlying signed certificate or yard sheet","No action"))</f>
        <v>Do not use amended LOA until compliant support is filed</v>
      </c>
    </row>
    <row r="100" customFormat="false" ht="40.5" hidden="false" customHeight="true" outlineLevel="0" collapsed="false">
      <c r="A100" s="19" t="str">
        <f aca="false">'Source - Amendments'!A1298</f>
        <v>AMD-001294</v>
      </c>
      <c r="B100" s="24" t="n">
        <f aca="false">'Source - Amendments'!B1298</f>
        <v>45543</v>
      </c>
      <c r="C100" s="19" t="str">
        <f aca="false">'Source - Amendments'!C1298</f>
        <v>WL-01766</v>
      </c>
      <c r="D100" s="19" t="str">
        <f aca="false">IFERROR(INDEX('Source - Applicants'!$D$5:$D$2914,MATCH(C100,'Source - Applicants'!$A$5:$A$2914,0))&amp;" "&amp;INDEX('Source - Applicants'!$C$5:$C$2914,MATCH(C100,'Source - Applicants'!$A$5:$A$2914,0)),"NOT FOUND")</f>
        <v>James Wallace</v>
      </c>
      <c r="E100" s="33" t="str">
        <f aca="false">'Source - Amendments'!F1298</f>
        <v>33.7</v>
      </c>
      <c r="F100" s="33" t="str">
        <f aca="false">'Source - Amendments'!G1298</f>
        <v>32.4</v>
      </c>
      <c r="G100" s="19" t="str">
        <f aca="false">'Source - Amendments'!I1298</f>
        <v>Foldview Marine Services haul-out sheet 2023-11-26</v>
      </c>
      <c r="H100" s="19" t="str">
        <f aca="false">IF(G100="","No qualifying reference",IF(LEFT(G100,3)="MC-","Measurement certificate reference",IF(ISNUMBER(SEARCH("haul-out",G100)),"Yard haul-out reference","No qualifying reference")))</f>
        <v>Yard haul-out reference</v>
      </c>
      <c r="I100" s="19" t="str">
        <f aca="false">IF(COUNTIFS('Evidence - Certificates'!$B$5:$B$6,C100,'Evidence - Certificates'!$C$5:$C$6,G100)=1,"YES","NO")</f>
        <v>NO</v>
      </c>
      <c r="J100" s="19" t="str">
        <f aca="false">IF(I100="YES",INDEX('Evidence - Certificates'!$J$5:$J$6,MATCH(G100,'Evidence - Certificates'!$C$5:$C$6,0)),"NOT IN PACKET")</f>
        <v>NOT IN PACKET</v>
      </c>
      <c r="K100" s="19" t="str">
        <f aca="false">IF(COUNTIF('Evidence - Certificates'!$B$5:$B$6,C100)&gt;0,"YES","NO")</f>
        <v>NO</v>
      </c>
      <c r="L100" s="19" t="n">
        <f aca="false">COUNTIFS('Source - Skip Events'!$D$5:$D$416,C100,'Source - Skip Events'!$C$5:$C$416,"&gt;="&amp;B100,'Source - Skip Events'!$C$5:$C$416,"&lt;="&amp;Skip_End)</f>
        <v>0</v>
      </c>
      <c r="M100" s="33" t="n">
        <f aca="false">IFERROR(INDEX('Source - Applicants'!$K$5:$K$2914,MATCH(C100,'Source - Applicants'!$A$5:$A$2914,0)),"NOT FOUND")</f>
        <v>56.1</v>
      </c>
      <c r="N100" s="19" t="str">
        <f aca="false">IF(H100="No qualifying reference","BOARD REVIEW - NO SOURCE",IF(AND(I100="YES",J100&lt;&gt;"Y"),"BOARD REVIEW - UNSIGNED",IF(I100="YES","VERIFIED","REFERENCE ONLY - VERIFY FILE")))</f>
        <v>REFERENCE ONLY - VERIFY FILE</v>
      </c>
      <c r="O100" s="19" t="str">
        <f aca="false">IF(LEFT(N100,12)="BOARD REVIEW","Do not use amended LOA until compliant support is filed",IF(N100="REFERENCE ONLY - VERIFY FILE","Retrieve and inspect underlying signed certificate or yard sheet","No action"))</f>
        <v>Retrieve and inspect underlying signed certificate or yard sheet</v>
      </c>
    </row>
    <row r="101" customFormat="false" ht="40.5" hidden="false" customHeight="true" outlineLevel="0" collapsed="false">
      <c r="A101" s="19" t="str">
        <f aca="false">'Source - Amendments'!A1315</f>
        <v>AMD-001311</v>
      </c>
      <c r="B101" s="24" t="n">
        <f aca="false">'Source - Amendments'!B1315</f>
        <v>45555</v>
      </c>
      <c r="C101" s="19" t="str">
        <f aca="false">'Source - Amendments'!C1315</f>
        <v>WL-02239</v>
      </c>
      <c r="D101" s="19" t="str">
        <f aca="false">IFERROR(INDEX('Source - Applicants'!$D$5:$D$2914,MATCH(C101,'Source - Applicants'!$A$5:$A$2914,0))&amp;" "&amp;INDEX('Source - Applicants'!$C$5:$C$2914,MATCH(C101,'Source - Applicants'!$A$5:$A$2914,0)),"NOT FOUND")</f>
        <v>Morgan Haas</v>
      </c>
      <c r="E101" s="33" t="str">
        <f aca="false">'Source - Amendments'!F1315</f>
        <v>23.8</v>
      </c>
      <c r="F101" s="33" t="str">
        <f aca="false">'Source - Amendments'!G1315</f>
        <v>24.4</v>
      </c>
      <c r="G101" s="19" t="str">
        <f aca="false">'Source - Amendments'!I1315</f>
        <v>MC-2024-0324</v>
      </c>
      <c r="H101" s="19" t="str">
        <f aca="false">IF(G101="","No qualifying reference",IF(LEFT(G101,3)="MC-","Measurement certificate reference",IF(ISNUMBER(SEARCH("haul-out",G101)),"Yard haul-out reference","No qualifying reference")))</f>
        <v>Measurement certificate reference</v>
      </c>
      <c r="I101" s="19" t="str">
        <f aca="false">IF(COUNTIFS('Evidence - Certificates'!$B$5:$B$6,C101,'Evidence - Certificates'!$C$5:$C$6,G101)=1,"YES","NO")</f>
        <v>NO</v>
      </c>
      <c r="J101" s="19" t="str">
        <f aca="false">IF(I101="YES",INDEX('Evidence - Certificates'!$J$5:$J$6,MATCH(G101,'Evidence - Certificates'!$C$5:$C$6,0)),"NOT IN PACKET")</f>
        <v>NOT IN PACKET</v>
      </c>
      <c r="K101" s="19" t="str">
        <f aca="false">IF(COUNTIF('Evidence - Certificates'!$B$5:$B$6,C101)&gt;0,"YES","NO")</f>
        <v>NO</v>
      </c>
      <c r="L101" s="19" t="n">
        <f aca="false">COUNTIFS('Source - Skip Events'!$D$5:$D$416,C101,'Source - Skip Events'!$C$5:$C$416,"&gt;="&amp;B101,'Source - Skip Events'!$C$5:$C$416,"&lt;="&amp;Skip_End)</f>
        <v>0</v>
      </c>
      <c r="M101" s="33" t="n">
        <f aca="false">IFERROR(INDEX('Source - Applicants'!$K$5:$K$2914,MATCH(C101,'Source - Applicants'!$A$5:$A$2914,0)),"NOT FOUND")</f>
        <v>18.1</v>
      </c>
      <c r="N101" s="19" t="str">
        <f aca="false">IF(H101="No qualifying reference","BOARD REVIEW - NO SOURCE",IF(AND(I101="YES",J101&lt;&gt;"Y"),"BOARD REVIEW - UNSIGNED",IF(I101="YES","VERIFIED","REFERENCE ONLY - VERIFY FILE")))</f>
        <v>REFERENCE ONLY - VERIFY FILE</v>
      </c>
      <c r="O101" s="19" t="str">
        <f aca="false">IF(LEFT(N101,12)="BOARD REVIEW","Do not use amended LOA until compliant support is filed",IF(N101="REFERENCE ONLY - VERIFY FILE","Retrieve and inspect underlying signed certificate or yard sheet","No action"))</f>
        <v>Retrieve and inspect underlying signed certificate or yard sheet</v>
      </c>
    </row>
    <row r="102" customFormat="false" ht="40.5" hidden="false" customHeight="true" outlineLevel="0" collapsed="false">
      <c r="A102" s="19" t="str">
        <f aca="false">'Source - Amendments'!A1317</f>
        <v>AMD-001313</v>
      </c>
      <c r="B102" s="24" t="n">
        <f aca="false">'Source - Amendments'!B1317</f>
        <v>45556</v>
      </c>
      <c r="C102" s="19" t="str">
        <f aca="false">'Source - Amendments'!C1317</f>
        <v>WL-02310</v>
      </c>
      <c r="D102" s="19" t="str">
        <f aca="false">IFERROR(INDEX('Source - Applicants'!$D$5:$D$2914,MATCH(C102,'Source - Applicants'!$A$5:$A$2914,0))&amp;" "&amp;INDEX('Source - Applicants'!$C$5:$C$2914,MATCH(C102,'Source - Applicants'!$A$5:$A$2914,0)),"NOT FOUND")</f>
        <v>Kristy Bell</v>
      </c>
      <c r="E102" s="33" t="str">
        <f aca="false">'Source - Amendments'!F1317</f>
        <v>29.5</v>
      </c>
      <c r="F102" s="33" t="str">
        <f aca="false">'Source - Amendments'!G1317</f>
        <v>28.0</v>
      </c>
      <c r="G102" s="19" t="str">
        <f aca="false">'Source - Amendments'!I1317</f>
        <v>Foldview Marine Services haul-out sheet 2022-10-15</v>
      </c>
      <c r="H102" s="19" t="str">
        <f aca="false">IF(G102="","No qualifying reference",IF(LEFT(G102,3)="MC-","Measurement certificate reference",IF(ISNUMBER(SEARCH("haul-out",G102)),"Yard haul-out reference","No qualifying reference")))</f>
        <v>Yard haul-out reference</v>
      </c>
      <c r="I102" s="19" t="str">
        <f aca="false">IF(COUNTIFS('Evidence - Certificates'!$B$5:$B$6,C102,'Evidence - Certificates'!$C$5:$C$6,G102)=1,"YES","NO")</f>
        <v>NO</v>
      </c>
      <c r="J102" s="19" t="str">
        <f aca="false">IF(I102="YES",INDEX('Evidence - Certificates'!$J$5:$J$6,MATCH(G102,'Evidence - Certificates'!$C$5:$C$6,0)),"NOT IN PACKET")</f>
        <v>NOT IN PACKET</v>
      </c>
      <c r="K102" s="19" t="str">
        <f aca="false">IF(COUNTIF('Evidence - Certificates'!$B$5:$B$6,C102)&gt;0,"YES","NO")</f>
        <v>NO</v>
      </c>
      <c r="L102" s="19" t="n">
        <f aca="false">COUNTIFS('Source - Skip Events'!$D$5:$D$416,C102,'Source - Skip Events'!$C$5:$C$416,"&gt;="&amp;B102,'Source - Skip Events'!$C$5:$C$416,"&lt;="&amp;Skip_End)</f>
        <v>0</v>
      </c>
      <c r="M102" s="33" t="n">
        <f aca="false">IFERROR(INDEX('Source - Applicants'!$K$5:$K$2914,MATCH(C102,'Source - Applicants'!$A$5:$A$2914,0)),"NOT FOUND")</f>
        <v>53</v>
      </c>
      <c r="N102" s="19" t="str">
        <f aca="false">IF(H102="No qualifying reference","BOARD REVIEW - NO SOURCE",IF(AND(I102="YES",J102&lt;&gt;"Y"),"BOARD REVIEW - UNSIGNED",IF(I102="YES","VERIFIED","REFERENCE ONLY - VERIFY FILE")))</f>
        <v>REFERENCE ONLY - VERIFY FILE</v>
      </c>
      <c r="O102" s="19" t="str">
        <f aca="false">IF(LEFT(N102,12)="BOARD REVIEW","Do not use amended LOA until compliant support is filed",IF(N102="REFERENCE ONLY - VERIFY FILE","Retrieve and inspect underlying signed certificate or yard sheet","No action"))</f>
        <v>Retrieve and inspect underlying signed certificate or yard sheet</v>
      </c>
    </row>
    <row r="103" customFormat="false" ht="40.5" hidden="false" customHeight="true" outlineLevel="0" collapsed="false">
      <c r="A103" s="19" t="str">
        <f aca="false">'Source - Amendments'!A1327</f>
        <v>AMD-001323</v>
      </c>
      <c r="B103" s="24" t="n">
        <f aca="false">'Source - Amendments'!B1327</f>
        <v>45569</v>
      </c>
      <c r="C103" s="19" t="str">
        <f aca="false">'Source - Amendments'!C1327</f>
        <v>WL-01430</v>
      </c>
      <c r="D103" s="19" t="str">
        <f aca="false">IFERROR(INDEX('Source - Applicants'!$D$5:$D$2914,MATCH(C103,'Source - Applicants'!$A$5:$A$2914,0))&amp;" "&amp;INDEX('Source - Applicants'!$C$5:$C$2914,MATCH(C103,'Source - Applicants'!$A$5:$A$2914,0)),"NOT FOUND")</f>
        <v>Brandon Hall</v>
      </c>
      <c r="E103" s="33" t="str">
        <f aca="false">'Source - Amendments'!F1327</f>
        <v>27.2</v>
      </c>
      <c r="F103" s="33" t="str">
        <f aca="false">'Source - Amendments'!G1327</f>
        <v>27.1</v>
      </c>
      <c r="G103" s="19" t="str">
        <f aca="false">'Source - Amendments'!I1327</f>
        <v>Foldview Marine Services haul-out sheet 2023-02-17</v>
      </c>
      <c r="H103" s="19" t="str">
        <f aca="false">IF(G103="","No qualifying reference",IF(LEFT(G103,3)="MC-","Measurement certificate reference",IF(ISNUMBER(SEARCH("haul-out",G103)),"Yard haul-out reference","No qualifying reference")))</f>
        <v>Yard haul-out reference</v>
      </c>
      <c r="I103" s="19" t="str">
        <f aca="false">IF(COUNTIFS('Evidence - Certificates'!$B$5:$B$6,C103,'Evidence - Certificates'!$C$5:$C$6,G103)=1,"YES","NO")</f>
        <v>NO</v>
      </c>
      <c r="J103" s="19" t="str">
        <f aca="false">IF(I103="YES",INDEX('Evidence - Certificates'!$J$5:$J$6,MATCH(G103,'Evidence - Certificates'!$C$5:$C$6,0)),"NOT IN PACKET")</f>
        <v>NOT IN PACKET</v>
      </c>
      <c r="K103" s="19" t="str">
        <f aca="false">IF(COUNTIF('Evidence - Certificates'!$B$5:$B$6,C103)&gt;0,"YES","NO")</f>
        <v>NO</v>
      </c>
      <c r="L103" s="19" t="n">
        <f aca="false">COUNTIFS('Source - Skip Events'!$D$5:$D$416,C103,'Source - Skip Events'!$C$5:$C$416,"&gt;="&amp;B103,'Source - Skip Events'!$C$5:$C$416,"&lt;="&amp;Skip_End)</f>
        <v>0</v>
      </c>
      <c r="M103" s="33" t="n">
        <f aca="false">IFERROR(INDEX('Source - Applicants'!$K$5:$K$2914,MATCH(C103,'Source - Applicants'!$A$5:$A$2914,0)),"NOT FOUND")</f>
        <v>30.8</v>
      </c>
      <c r="N103" s="19" t="str">
        <f aca="false">IF(H103="No qualifying reference","BOARD REVIEW - NO SOURCE",IF(AND(I103="YES",J103&lt;&gt;"Y"),"BOARD REVIEW - UNSIGNED",IF(I103="YES","VERIFIED","REFERENCE ONLY - VERIFY FILE")))</f>
        <v>REFERENCE ONLY - VERIFY FILE</v>
      </c>
      <c r="O103" s="19" t="str">
        <f aca="false">IF(LEFT(N103,12)="BOARD REVIEW","Do not use amended LOA until compliant support is filed",IF(N103="REFERENCE ONLY - VERIFY FILE","Retrieve and inspect underlying signed certificate or yard sheet","No action"))</f>
        <v>Retrieve and inspect underlying signed certificate or yard sheet</v>
      </c>
    </row>
    <row r="104" customFormat="false" ht="40.5" hidden="false" customHeight="true" outlineLevel="0" collapsed="false">
      <c r="A104" s="19" t="str">
        <f aca="false">'Source - Amendments'!A1331</f>
        <v>AMD-001327</v>
      </c>
      <c r="B104" s="24" t="n">
        <f aca="false">'Source - Amendments'!B1331</f>
        <v>45573</v>
      </c>
      <c r="C104" s="19" t="str">
        <f aca="false">'Source - Amendments'!C1331</f>
        <v>WL-02607</v>
      </c>
      <c r="D104" s="19" t="str">
        <f aca="false">IFERROR(INDEX('Source - Applicants'!$D$5:$D$2914,MATCH(C104,'Source - Applicants'!$A$5:$A$2914,0))&amp;" "&amp;INDEX('Source - Applicants'!$C$5:$C$2914,MATCH(C104,'Source - Applicants'!$A$5:$A$2914,0)),"NOT FOUND")</f>
        <v>Sean Charles</v>
      </c>
      <c r="E104" s="33" t="str">
        <f aca="false">'Source - Amendments'!F1331</f>
        <v>24.7</v>
      </c>
      <c r="F104" s="33" t="str">
        <f aca="false">'Source - Amendments'!G1331</f>
        <v>27.7</v>
      </c>
      <c r="G104" s="19" t="str">
        <f aca="false">'Source - Amendments'!I1331</f>
        <v>Foldview Marine Services haul-out sheet 2024-01-01</v>
      </c>
      <c r="H104" s="19" t="str">
        <f aca="false">IF(G104="","No qualifying reference",IF(LEFT(G104,3)="MC-","Measurement certificate reference",IF(ISNUMBER(SEARCH("haul-out",G104)),"Yard haul-out reference","No qualifying reference")))</f>
        <v>Yard haul-out reference</v>
      </c>
      <c r="I104" s="19" t="str">
        <f aca="false">IF(COUNTIFS('Evidence - Certificates'!$B$5:$B$6,C104,'Evidence - Certificates'!$C$5:$C$6,G104)=1,"YES","NO")</f>
        <v>NO</v>
      </c>
      <c r="J104" s="19" t="str">
        <f aca="false">IF(I104="YES",INDEX('Evidence - Certificates'!$J$5:$J$6,MATCH(G104,'Evidence - Certificates'!$C$5:$C$6,0)),"NOT IN PACKET")</f>
        <v>NOT IN PACKET</v>
      </c>
      <c r="K104" s="19" t="str">
        <f aca="false">IF(COUNTIF('Evidence - Certificates'!$B$5:$B$6,C104)&gt;0,"YES","NO")</f>
        <v>NO</v>
      </c>
      <c r="L104" s="19" t="n">
        <f aca="false">COUNTIFS('Source - Skip Events'!$D$5:$D$416,C104,'Source - Skip Events'!$C$5:$C$416,"&gt;="&amp;B104,'Source - Skip Events'!$C$5:$C$416,"&lt;="&amp;Skip_End)</f>
        <v>1</v>
      </c>
      <c r="M104" s="33" t="n">
        <f aca="false">IFERROR(INDEX('Source - Applicants'!$K$5:$K$2914,MATCH(C104,'Source - Applicants'!$A$5:$A$2914,0)),"NOT FOUND")</f>
        <v>30.4</v>
      </c>
      <c r="N104" s="19" t="str">
        <f aca="false">IF(H104="No qualifying reference","BOARD REVIEW - NO SOURCE",IF(AND(I104="YES",J104&lt;&gt;"Y"),"BOARD REVIEW - UNSIGNED",IF(I104="YES","VERIFIED","REFERENCE ONLY - VERIFY FILE")))</f>
        <v>REFERENCE ONLY - VERIFY FILE</v>
      </c>
      <c r="O104" s="19" t="str">
        <f aca="false">IF(LEFT(N104,12)="BOARD REVIEW","Do not use amended LOA until compliant support is filed",IF(N104="REFERENCE ONLY - VERIFY FILE","Retrieve and inspect underlying signed certificate or yard sheet","No action"))</f>
        <v>Retrieve and inspect underlying signed certificate or yard sheet</v>
      </c>
    </row>
    <row r="105" customFormat="false" ht="40.5" hidden="false" customHeight="true" outlineLevel="0" collapsed="false">
      <c r="A105" s="19" t="str">
        <f aca="false">'Source - Amendments'!A1332</f>
        <v>AMD-001328</v>
      </c>
      <c r="B105" s="24" t="n">
        <f aca="false">'Source - Amendments'!B1332</f>
        <v>45573</v>
      </c>
      <c r="C105" s="19" t="str">
        <f aca="false">'Source - Amendments'!C1332</f>
        <v>WL-03547</v>
      </c>
      <c r="D105" s="19" t="str">
        <f aca="false">IFERROR(INDEX('Source - Applicants'!$D$5:$D$2914,MATCH(C105,'Source - Applicants'!$A$5:$A$2914,0))&amp;" "&amp;INDEX('Source - Applicants'!$C$5:$C$2914,MATCH(C105,'Source - Applicants'!$A$5:$A$2914,0)),"NOT FOUND")</f>
        <v>Amber Ward</v>
      </c>
      <c r="E105" s="33" t="str">
        <f aca="false">'Source - Amendments'!F1332</f>
        <v>44.9</v>
      </c>
      <c r="F105" s="33" t="str">
        <f aca="false">'Source - Amendments'!G1332</f>
        <v>44.6</v>
      </c>
      <c r="G105" s="19" t="str">
        <f aca="false">'Source - Amendments'!I1332</f>
        <v>Foldview Marine Services haul-out sheet 2022-08-11</v>
      </c>
      <c r="H105" s="19" t="str">
        <f aca="false">IF(G105="","No qualifying reference",IF(LEFT(G105,3)="MC-","Measurement certificate reference",IF(ISNUMBER(SEARCH("haul-out",G105)),"Yard haul-out reference","No qualifying reference")))</f>
        <v>Yard haul-out reference</v>
      </c>
      <c r="I105" s="19" t="str">
        <f aca="false">IF(COUNTIFS('Evidence - Certificates'!$B$5:$B$6,C105,'Evidence - Certificates'!$C$5:$C$6,G105)=1,"YES","NO")</f>
        <v>NO</v>
      </c>
      <c r="J105" s="19" t="str">
        <f aca="false">IF(I105="YES",INDEX('Evidence - Certificates'!$J$5:$J$6,MATCH(G105,'Evidence - Certificates'!$C$5:$C$6,0)),"NOT IN PACKET")</f>
        <v>NOT IN PACKET</v>
      </c>
      <c r="K105" s="19" t="str">
        <f aca="false">IF(COUNTIF('Evidence - Certificates'!$B$5:$B$6,C105)&gt;0,"YES","NO")</f>
        <v>NO</v>
      </c>
      <c r="L105" s="19" t="n">
        <f aca="false">COUNTIFS('Source - Skip Events'!$D$5:$D$416,C105,'Source - Skip Events'!$C$5:$C$416,"&gt;="&amp;B105,'Source - Skip Events'!$C$5:$C$416,"&lt;="&amp;Skip_End)</f>
        <v>0</v>
      </c>
      <c r="M105" s="33" t="n">
        <f aca="false">IFERROR(INDEX('Source - Applicants'!$K$5:$K$2914,MATCH(C105,'Source - Applicants'!$A$5:$A$2914,0)),"NOT FOUND")</f>
        <v>48.4</v>
      </c>
      <c r="N105" s="19" t="str">
        <f aca="false">IF(H105="No qualifying reference","BOARD REVIEW - NO SOURCE",IF(AND(I105="YES",J105&lt;&gt;"Y"),"BOARD REVIEW - UNSIGNED",IF(I105="YES","VERIFIED","REFERENCE ONLY - VERIFY FILE")))</f>
        <v>REFERENCE ONLY - VERIFY FILE</v>
      </c>
      <c r="O105" s="19" t="str">
        <f aca="false">IF(LEFT(N105,12)="BOARD REVIEW","Do not use amended LOA until compliant support is filed",IF(N105="REFERENCE ONLY - VERIFY FILE","Retrieve and inspect underlying signed certificate or yard sheet","No action"))</f>
        <v>Retrieve and inspect underlying signed certificate or yard sheet</v>
      </c>
    </row>
    <row r="106" customFormat="false" ht="40.5" hidden="false" customHeight="true" outlineLevel="0" collapsed="false">
      <c r="A106" s="19" t="str">
        <f aca="false">'Source - Amendments'!A1335</f>
        <v>AMD-001331</v>
      </c>
      <c r="B106" s="24" t="n">
        <f aca="false">'Source - Amendments'!B1335</f>
        <v>45576</v>
      </c>
      <c r="C106" s="19" t="str">
        <f aca="false">'Source - Amendments'!C1335</f>
        <v>WL-03757</v>
      </c>
      <c r="D106" s="19" t="str">
        <f aca="false">IFERROR(INDEX('Source - Applicants'!$D$5:$D$2914,MATCH(C106,'Source - Applicants'!$A$5:$A$2914,0))&amp;" "&amp;INDEX('Source - Applicants'!$C$5:$C$2914,MATCH(C106,'Source - Applicants'!$A$5:$A$2914,0)),"NOT FOUND")</f>
        <v>Stephanie Webb</v>
      </c>
      <c r="E106" s="33" t="str">
        <f aca="false">'Source - Amendments'!F1335</f>
        <v>52.8</v>
      </c>
      <c r="F106" s="33" t="str">
        <f aca="false">'Source - Amendments'!G1335</f>
        <v>52.7</v>
      </c>
      <c r="G106" s="19" t="str">
        <f aca="false">'Source - Amendments'!I1335</f>
        <v>MC-2024-0126</v>
      </c>
      <c r="H106" s="19" t="str">
        <f aca="false">IF(G106="","No qualifying reference",IF(LEFT(G106,3)="MC-","Measurement certificate reference",IF(ISNUMBER(SEARCH("haul-out",G106)),"Yard haul-out reference","No qualifying reference")))</f>
        <v>Measurement certificate reference</v>
      </c>
      <c r="I106" s="19" t="str">
        <f aca="false">IF(COUNTIFS('Evidence - Certificates'!$B$5:$B$6,C106,'Evidence - Certificates'!$C$5:$C$6,G106)=1,"YES","NO")</f>
        <v>NO</v>
      </c>
      <c r="J106" s="19" t="str">
        <f aca="false">IF(I106="YES",INDEX('Evidence - Certificates'!$J$5:$J$6,MATCH(G106,'Evidence - Certificates'!$C$5:$C$6,0)),"NOT IN PACKET")</f>
        <v>NOT IN PACKET</v>
      </c>
      <c r="K106" s="19" t="str">
        <f aca="false">IF(COUNTIF('Evidence - Certificates'!$B$5:$B$6,C106)&gt;0,"YES","NO")</f>
        <v>NO</v>
      </c>
      <c r="L106" s="19" t="n">
        <f aca="false">COUNTIFS('Source - Skip Events'!$D$5:$D$416,C106,'Source - Skip Events'!$C$5:$C$416,"&gt;="&amp;B106,'Source - Skip Events'!$C$5:$C$416,"&lt;="&amp;Skip_End)</f>
        <v>0</v>
      </c>
      <c r="M106" s="33" t="n">
        <f aca="false">IFERROR(INDEX('Source - Applicants'!$K$5:$K$2914,MATCH(C106,'Source - Applicants'!$A$5:$A$2914,0)),"NOT FOUND")</f>
        <v>45.8</v>
      </c>
      <c r="N106" s="19" t="str">
        <f aca="false">IF(H106="No qualifying reference","BOARD REVIEW - NO SOURCE",IF(AND(I106="YES",J106&lt;&gt;"Y"),"BOARD REVIEW - UNSIGNED",IF(I106="YES","VERIFIED","REFERENCE ONLY - VERIFY FILE")))</f>
        <v>REFERENCE ONLY - VERIFY FILE</v>
      </c>
      <c r="O106" s="19" t="str">
        <f aca="false">IF(LEFT(N106,12)="BOARD REVIEW","Do not use amended LOA until compliant support is filed",IF(N106="REFERENCE ONLY - VERIFY FILE","Retrieve and inspect underlying signed certificate or yard sheet","No action"))</f>
        <v>Retrieve and inspect underlying signed certificate or yard sheet</v>
      </c>
    </row>
    <row r="107" customFormat="false" ht="40.5" hidden="false" customHeight="true" outlineLevel="0" collapsed="false">
      <c r="A107" s="19" t="str">
        <f aca="false">'Source - Amendments'!A1354</f>
        <v>AMD-001350</v>
      </c>
      <c r="B107" s="24" t="n">
        <f aca="false">'Source - Amendments'!B1354</f>
        <v>45594</v>
      </c>
      <c r="C107" s="19" t="str">
        <f aca="false">'Source - Amendments'!C1354</f>
        <v>WL-02398</v>
      </c>
      <c r="D107" s="19" t="str">
        <f aca="false">IFERROR(INDEX('Source - Applicants'!$D$5:$D$2914,MATCH(C107,'Source - Applicants'!$A$5:$A$2914,0))&amp;" "&amp;INDEX('Source - Applicants'!$C$5:$C$2914,MATCH(C107,'Source - Applicants'!$A$5:$A$2914,0)),"NOT FOUND")</f>
        <v>Danny Patrick</v>
      </c>
      <c r="E107" s="33" t="str">
        <f aca="false">'Source - Amendments'!F1354</f>
        <v>38.6</v>
      </c>
      <c r="F107" s="33" t="str">
        <f aca="false">'Source - Amendments'!G1354</f>
        <v>36.6</v>
      </c>
      <c r="G107" s="19" t="str">
        <f aca="false">'Source - Amendments'!I1354</f>
        <v>Foldview Marine Services haul-out sheet 2022-09-24</v>
      </c>
      <c r="H107" s="19" t="str">
        <f aca="false">IF(G107="","No qualifying reference",IF(LEFT(G107,3)="MC-","Measurement certificate reference",IF(ISNUMBER(SEARCH("haul-out",G107)),"Yard haul-out reference","No qualifying reference")))</f>
        <v>Yard haul-out reference</v>
      </c>
      <c r="I107" s="19" t="str">
        <f aca="false">IF(COUNTIFS('Evidence - Certificates'!$B$5:$B$6,C107,'Evidence - Certificates'!$C$5:$C$6,G107)=1,"YES","NO")</f>
        <v>NO</v>
      </c>
      <c r="J107" s="19" t="str">
        <f aca="false">IF(I107="YES",INDEX('Evidence - Certificates'!$J$5:$J$6,MATCH(G107,'Evidence - Certificates'!$C$5:$C$6,0)),"NOT IN PACKET")</f>
        <v>NOT IN PACKET</v>
      </c>
      <c r="K107" s="19" t="str">
        <f aca="false">IF(COUNTIF('Evidence - Certificates'!$B$5:$B$6,C107)&gt;0,"YES","NO")</f>
        <v>NO</v>
      </c>
      <c r="L107" s="19" t="n">
        <f aca="false">COUNTIFS('Source - Skip Events'!$D$5:$D$416,C107,'Source - Skip Events'!$C$5:$C$416,"&gt;="&amp;B107,'Source - Skip Events'!$C$5:$C$416,"&lt;="&amp;Skip_End)</f>
        <v>0</v>
      </c>
      <c r="M107" s="33" t="n">
        <f aca="false">IFERROR(INDEX('Source - Applicants'!$K$5:$K$2914,MATCH(C107,'Source - Applicants'!$A$5:$A$2914,0)),"NOT FOUND")</f>
        <v>42.9</v>
      </c>
      <c r="N107" s="19" t="str">
        <f aca="false">IF(H107="No qualifying reference","BOARD REVIEW - NO SOURCE",IF(AND(I107="YES",J107&lt;&gt;"Y"),"BOARD REVIEW - UNSIGNED",IF(I107="YES","VERIFIED","REFERENCE ONLY - VERIFY FILE")))</f>
        <v>REFERENCE ONLY - VERIFY FILE</v>
      </c>
      <c r="O107" s="19" t="str">
        <f aca="false">IF(LEFT(N107,12)="BOARD REVIEW","Do not use amended LOA until compliant support is filed",IF(N107="REFERENCE ONLY - VERIFY FILE","Retrieve and inspect underlying signed certificate or yard sheet","No action"))</f>
        <v>Retrieve and inspect underlying signed certificate or yard sheet</v>
      </c>
    </row>
    <row r="108" customFormat="false" ht="40.5" hidden="false" customHeight="true" outlineLevel="0" collapsed="false">
      <c r="A108" s="19" t="str">
        <f aca="false">'Source - Amendments'!A1366</f>
        <v>AMD-001362</v>
      </c>
      <c r="B108" s="24" t="n">
        <f aca="false">'Source - Amendments'!B1366</f>
        <v>45601</v>
      </c>
      <c r="C108" s="19" t="str">
        <f aca="false">'Source - Amendments'!C1366</f>
        <v>WL-03050</v>
      </c>
      <c r="D108" s="19" t="str">
        <f aca="false">IFERROR(INDEX('Source - Applicants'!$D$5:$D$2914,MATCH(C108,'Source - Applicants'!$A$5:$A$2914,0))&amp;" "&amp;INDEX('Source - Applicants'!$C$5:$C$2914,MATCH(C108,'Source - Applicants'!$A$5:$A$2914,0)),"NOT FOUND")</f>
        <v>Justin Pearson</v>
      </c>
      <c r="E108" s="33" t="str">
        <f aca="false">'Source - Amendments'!F1366</f>
        <v>39.5</v>
      </c>
      <c r="F108" s="33" t="str">
        <f aca="false">'Source - Amendments'!G1366</f>
        <v>42.3</v>
      </c>
      <c r="G108" s="19" t="str">
        <f aca="false">'Source - Amendments'!I1366</f>
        <v>MC-2024-0375</v>
      </c>
      <c r="H108" s="19" t="str">
        <f aca="false">IF(G108="","No qualifying reference",IF(LEFT(G108,3)="MC-","Measurement certificate reference",IF(ISNUMBER(SEARCH("haul-out",G108)),"Yard haul-out reference","No qualifying reference")))</f>
        <v>Measurement certificate reference</v>
      </c>
      <c r="I108" s="19" t="str">
        <f aca="false">IF(COUNTIFS('Evidence - Certificates'!$B$5:$B$6,C108,'Evidence - Certificates'!$C$5:$C$6,G108)=1,"YES","NO")</f>
        <v>NO</v>
      </c>
      <c r="J108" s="19" t="str">
        <f aca="false">IF(I108="YES",INDEX('Evidence - Certificates'!$J$5:$J$6,MATCH(G108,'Evidence - Certificates'!$C$5:$C$6,0)),"NOT IN PACKET")</f>
        <v>NOT IN PACKET</v>
      </c>
      <c r="K108" s="19" t="str">
        <f aca="false">IF(COUNTIF('Evidence - Certificates'!$B$5:$B$6,C108)&gt;0,"YES","NO")</f>
        <v>NO</v>
      </c>
      <c r="L108" s="19" t="n">
        <f aca="false">COUNTIFS('Source - Skip Events'!$D$5:$D$416,C108,'Source - Skip Events'!$C$5:$C$416,"&gt;="&amp;B108,'Source - Skip Events'!$C$5:$C$416,"&lt;="&amp;Skip_End)</f>
        <v>0</v>
      </c>
      <c r="M108" s="33" t="n">
        <f aca="false">IFERROR(INDEX('Source - Applicants'!$K$5:$K$2914,MATCH(C108,'Source - Applicants'!$A$5:$A$2914,0)),"NOT FOUND")</f>
        <v>21.8</v>
      </c>
      <c r="N108" s="19" t="str">
        <f aca="false">IF(H108="No qualifying reference","BOARD REVIEW - NO SOURCE",IF(AND(I108="YES",J108&lt;&gt;"Y"),"BOARD REVIEW - UNSIGNED",IF(I108="YES","VERIFIED","REFERENCE ONLY - VERIFY FILE")))</f>
        <v>REFERENCE ONLY - VERIFY FILE</v>
      </c>
      <c r="O108" s="19" t="str">
        <f aca="false">IF(LEFT(N108,12)="BOARD REVIEW","Do not use amended LOA until compliant support is filed",IF(N108="REFERENCE ONLY - VERIFY FILE","Retrieve and inspect underlying signed certificate or yard sheet","No action"))</f>
        <v>Retrieve and inspect underlying signed certificate or yard sheet</v>
      </c>
    </row>
    <row r="109" customFormat="false" ht="40.5" hidden="false" customHeight="true" outlineLevel="0" collapsed="false">
      <c r="A109" s="19" t="str">
        <f aca="false">'Source - Amendments'!A1388</f>
        <v>AMD-001384</v>
      </c>
      <c r="B109" s="24" t="n">
        <f aca="false">'Source - Amendments'!B1388</f>
        <v>45615</v>
      </c>
      <c r="C109" s="19" t="str">
        <f aca="false">'Source - Amendments'!C1388</f>
        <v>WL-02442</v>
      </c>
      <c r="D109" s="19" t="str">
        <f aca="false">IFERROR(INDEX('Source - Applicants'!$D$5:$D$2914,MATCH(C109,'Source - Applicants'!$A$5:$A$2914,0))&amp;" "&amp;INDEX('Source - Applicants'!$C$5:$C$2914,MATCH(C109,'Source - Applicants'!$A$5:$A$2914,0)),"NOT FOUND")</f>
        <v>Elizabeth Burns</v>
      </c>
      <c r="E109" s="33" t="str">
        <f aca="false">'Source - Amendments'!F1388</f>
        <v>37.6</v>
      </c>
      <c r="F109" s="33" t="str">
        <f aca="false">'Source - Amendments'!G1388</f>
        <v>38.1</v>
      </c>
      <c r="G109" s="19" t="str">
        <f aca="false">'Source - Amendments'!I1388</f>
        <v>MC-2024-0282</v>
      </c>
      <c r="H109" s="19" t="str">
        <f aca="false">IF(G109="","No qualifying reference",IF(LEFT(G109,3)="MC-","Measurement certificate reference",IF(ISNUMBER(SEARCH("haul-out",G109)),"Yard haul-out reference","No qualifying reference")))</f>
        <v>Measurement certificate reference</v>
      </c>
      <c r="I109" s="19" t="str">
        <f aca="false">IF(COUNTIFS('Evidence - Certificates'!$B$5:$B$6,C109,'Evidence - Certificates'!$C$5:$C$6,G109)=1,"YES","NO")</f>
        <v>NO</v>
      </c>
      <c r="J109" s="19" t="str">
        <f aca="false">IF(I109="YES",INDEX('Evidence - Certificates'!$J$5:$J$6,MATCH(G109,'Evidence - Certificates'!$C$5:$C$6,0)),"NOT IN PACKET")</f>
        <v>NOT IN PACKET</v>
      </c>
      <c r="K109" s="19" t="str">
        <f aca="false">IF(COUNTIF('Evidence - Certificates'!$B$5:$B$6,C109)&gt;0,"YES","NO")</f>
        <v>NO</v>
      </c>
      <c r="L109" s="19" t="n">
        <f aca="false">COUNTIFS('Source - Skip Events'!$D$5:$D$416,C109,'Source - Skip Events'!$C$5:$C$416,"&gt;="&amp;B109,'Source - Skip Events'!$C$5:$C$416,"&lt;="&amp;Skip_End)</f>
        <v>0</v>
      </c>
      <c r="M109" s="33" t="n">
        <f aca="false">IFERROR(INDEX('Source - Applicants'!$K$5:$K$2914,MATCH(C109,'Source - Applicants'!$A$5:$A$2914,0)),"NOT FOUND")</f>
        <v>51</v>
      </c>
      <c r="N109" s="19" t="str">
        <f aca="false">IF(H109="No qualifying reference","BOARD REVIEW - NO SOURCE",IF(AND(I109="YES",J109&lt;&gt;"Y"),"BOARD REVIEW - UNSIGNED",IF(I109="YES","VERIFIED","REFERENCE ONLY - VERIFY FILE")))</f>
        <v>REFERENCE ONLY - VERIFY FILE</v>
      </c>
      <c r="O109" s="19" t="str">
        <f aca="false">IF(LEFT(N109,12)="BOARD REVIEW","Do not use amended LOA until compliant support is filed",IF(N109="REFERENCE ONLY - VERIFY FILE","Retrieve and inspect underlying signed certificate or yard sheet","No action"))</f>
        <v>Retrieve and inspect underlying signed certificate or yard sheet</v>
      </c>
    </row>
    <row r="110" customFormat="false" ht="40.5" hidden="false" customHeight="true" outlineLevel="0" collapsed="false">
      <c r="A110" s="19" t="str">
        <f aca="false">'Source - Amendments'!A1404</f>
        <v>AMD-001400</v>
      </c>
      <c r="B110" s="24" t="n">
        <f aca="false">'Source - Amendments'!B1404</f>
        <v>45624</v>
      </c>
      <c r="C110" s="19" t="str">
        <f aca="false">'Source - Amendments'!C1404</f>
        <v>WL-03511</v>
      </c>
      <c r="D110" s="19" t="str">
        <f aca="false">IFERROR(INDEX('Source - Applicants'!$D$5:$D$2914,MATCH(C110,'Source - Applicants'!$A$5:$A$2914,0))&amp;" "&amp;INDEX('Source - Applicants'!$C$5:$C$2914,MATCH(C110,'Source - Applicants'!$A$5:$A$2914,0)),"NOT FOUND")</f>
        <v>Kristen Turner</v>
      </c>
      <c r="E110" s="33" t="str">
        <f aca="false">'Source - Amendments'!F1404</f>
        <v>24.5</v>
      </c>
      <c r="F110" s="33" t="str">
        <f aca="false">'Source - Amendments'!G1404</f>
        <v>22.8</v>
      </c>
      <c r="G110" s="19" t="str">
        <f aca="false">'Source - Amendments'!I1404</f>
        <v>Foldview Marine Services haul-out sheet 2023-01-03</v>
      </c>
      <c r="H110" s="19" t="str">
        <f aca="false">IF(G110="","No qualifying reference",IF(LEFT(G110,3)="MC-","Measurement certificate reference",IF(ISNUMBER(SEARCH("haul-out",G110)),"Yard haul-out reference","No qualifying reference")))</f>
        <v>Yard haul-out reference</v>
      </c>
      <c r="I110" s="19" t="str">
        <f aca="false">IF(COUNTIFS('Evidence - Certificates'!$B$5:$B$6,C110,'Evidence - Certificates'!$C$5:$C$6,G110)=1,"YES","NO")</f>
        <v>NO</v>
      </c>
      <c r="J110" s="19" t="str">
        <f aca="false">IF(I110="YES",INDEX('Evidence - Certificates'!$J$5:$J$6,MATCH(G110,'Evidence - Certificates'!$C$5:$C$6,0)),"NOT IN PACKET")</f>
        <v>NOT IN PACKET</v>
      </c>
      <c r="K110" s="19" t="str">
        <f aca="false">IF(COUNTIF('Evidence - Certificates'!$B$5:$B$6,C110)&gt;0,"YES","NO")</f>
        <v>NO</v>
      </c>
      <c r="L110" s="19" t="n">
        <f aca="false">COUNTIFS('Source - Skip Events'!$D$5:$D$416,C110,'Source - Skip Events'!$C$5:$C$416,"&gt;="&amp;B110,'Source - Skip Events'!$C$5:$C$416,"&lt;="&amp;Skip_End)</f>
        <v>0</v>
      </c>
      <c r="M110" s="33" t="n">
        <f aca="false">IFERROR(INDEX('Source - Applicants'!$K$5:$K$2914,MATCH(C110,'Source - Applicants'!$A$5:$A$2914,0)),"NOT FOUND")</f>
        <v>40.4</v>
      </c>
      <c r="N110" s="19" t="str">
        <f aca="false">IF(H110="No qualifying reference","BOARD REVIEW - NO SOURCE",IF(AND(I110="YES",J110&lt;&gt;"Y"),"BOARD REVIEW - UNSIGNED",IF(I110="YES","VERIFIED","REFERENCE ONLY - VERIFY FILE")))</f>
        <v>REFERENCE ONLY - VERIFY FILE</v>
      </c>
      <c r="O110" s="19" t="str">
        <f aca="false">IF(LEFT(N110,12)="BOARD REVIEW","Do not use amended LOA until compliant support is filed",IF(N110="REFERENCE ONLY - VERIFY FILE","Retrieve and inspect underlying signed certificate or yard sheet","No action"))</f>
        <v>Retrieve and inspect underlying signed certificate or yard sheet</v>
      </c>
    </row>
    <row r="111" customFormat="false" ht="40.5" hidden="false" customHeight="true" outlineLevel="0" collapsed="false">
      <c r="A111" s="19" t="str">
        <f aca="false">'Source - Amendments'!A1407</f>
        <v>AMD-001403</v>
      </c>
      <c r="B111" s="24" t="n">
        <f aca="false">'Source - Amendments'!B1407</f>
        <v>45626</v>
      </c>
      <c r="C111" s="19" t="str">
        <f aca="false">'Source - Amendments'!C1407</f>
        <v>WL-02150</v>
      </c>
      <c r="D111" s="19" t="str">
        <f aca="false">IFERROR(INDEX('Source - Applicants'!$D$5:$D$2914,MATCH(C111,'Source - Applicants'!$A$5:$A$2914,0))&amp;" "&amp;INDEX('Source - Applicants'!$C$5:$C$2914,MATCH(C111,'Source - Applicants'!$A$5:$A$2914,0)),"NOT FOUND")</f>
        <v>Jared Gomez</v>
      </c>
      <c r="E111" s="33" t="str">
        <f aca="false">'Source - Amendments'!F1407</f>
        <v>34.3</v>
      </c>
      <c r="F111" s="33" t="str">
        <f aca="false">'Source - Amendments'!G1407</f>
        <v>32.9</v>
      </c>
      <c r="G111" s="19" t="str">
        <f aca="false">'Source - Amendments'!I1407</f>
        <v>MC-2024-0438</v>
      </c>
      <c r="H111" s="19" t="str">
        <f aca="false">IF(G111="","No qualifying reference",IF(LEFT(G111,3)="MC-","Measurement certificate reference",IF(ISNUMBER(SEARCH("haul-out",G111)),"Yard haul-out reference","No qualifying reference")))</f>
        <v>Measurement certificate reference</v>
      </c>
      <c r="I111" s="19" t="str">
        <f aca="false">IF(COUNTIFS('Evidence - Certificates'!$B$5:$B$6,C111,'Evidence - Certificates'!$C$5:$C$6,G111)=1,"YES","NO")</f>
        <v>NO</v>
      </c>
      <c r="J111" s="19" t="str">
        <f aca="false">IF(I111="YES",INDEX('Evidence - Certificates'!$J$5:$J$6,MATCH(G111,'Evidence - Certificates'!$C$5:$C$6,0)),"NOT IN PACKET")</f>
        <v>NOT IN PACKET</v>
      </c>
      <c r="K111" s="19" t="str">
        <f aca="false">IF(COUNTIF('Evidence - Certificates'!$B$5:$B$6,C111)&gt;0,"YES","NO")</f>
        <v>NO</v>
      </c>
      <c r="L111" s="19" t="n">
        <f aca="false">COUNTIFS('Source - Skip Events'!$D$5:$D$416,C111,'Source - Skip Events'!$C$5:$C$416,"&gt;="&amp;B111,'Source - Skip Events'!$C$5:$C$416,"&lt;="&amp;Skip_End)</f>
        <v>0</v>
      </c>
      <c r="M111" s="33" t="n">
        <f aca="false">IFERROR(INDEX('Source - Applicants'!$K$5:$K$2914,MATCH(C111,'Source - Applicants'!$A$5:$A$2914,0)),"NOT FOUND")</f>
        <v>39</v>
      </c>
      <c r="N111" s="19" t="str">
        <f aca="false">IF(H111="No qualifying reference","BOARD REVIEW - NO SOURCE",IF(AND(I111="YES",J111&lt;&gt;"Y"),"BOARD REVIEW - UNSIGNED",IF(I111="YES","VERIFIED","REFERENCE ONLY - VERIFY FILE")))</f>
        <v>REFERENCE ONLY - VERIFY FILE</v>
      </c>
      <c r="O111" s="19" t="str">
        <f aca="false">IF(LEFT(N111,12)="BOARD REVIEW","Do not use amended LOA until compliant support is filed",IF(N111="REFERENCE ONLY - VERIFY FILE","Retrieve and inspect underlying signed certificate or yard sheet","No action"))</f>
        <v>Retrieve and inspect underlying signed certificate or yard sheet</v>
      </c>
    </row>
    <row r="112" customFormat="false" ht="40.5" hidden="false" customHeight="true" outlineLevel="0" collapsed="false">
      <c r="A112" s="19" t="str">
        <f aca="false">'Source - Amendments'!A1410</f>
        <v>AMD-001406</v>
      </c>
      <c r="B112" s="24" t="n">
        <f aca="false">'Source - Amendments'!B1410</f>
        <v>45628</v>
      </c>
      <c r="C112" s="19" t="str">
        <f aca="false">'Source - Amendments'!C1410</f>
        <v>WL-03583</v>
      </c>
      <c r="D112" s="19" t="str">
        <f aca="false">IFERROR(INDEX('Source - Applicants'!$D$5:$D$2914,MATCH(C112,'Source - Applicants'!$A$5:$A$2914,0))&amp;" "&amp;INDEX('Source - Applicants'!$C$5:$C$2914,MATCH(C112,'Source - Applicants'!$A$5:$A$2914,0)),"NOT FOUND")</f>
        <v>Walter Martin</v>
      </c>
      <c r="E112" s="33" t="str">
        <f aca="false">'Source - Amendments'!F1410</f>
        <v>50.6</v>
      </c>
      <c r="F112" s="33" t="str">
        <f aca="false">'Source - Amendments'!G1410</f>
        <v>49.0</v>
      </c>
      <c r="G112" s="19" t="str">
        <f aca="false">'Source - Amendments'!I1410</f>
        <v>MC-2024-0227</v>
      </c>
      <c r="H112" s="19" t="str">
        <f aca="false">IF(G112="","No qualifying reference",IF(LEFT(G112,3)="MC-","Measurement certificate reference",IF(ISNUMBER(SEARCH("haul-out",G112)),"Yard haul-out reference","No qualifying reference")))</f>
        <v>Measurement certificate reference</v>
      </c>
      <c r="I112" s="19" t="str">
        <f aca="false">IF(COUNTIFS('Evidence - Certificates'!$B$5:$B$6,C112,'Evidence - Certificates'!$C$5:$C$6,G112)=1,"YES","NO")</f>
        <v>NO</v>
      </c>
      <c r="J112" s="19" t="str">
        <f aca="false">IF(I112="YES",INDEX('Evidence - Certificates'!$J$5:$J$6,MATCH(G112,'Evidence - Certificates'!$C$5:$C$6,0)),"NOT IN PACKET")</f>
        <v>NOT IN PACKET</v>
      </c>
      <c r="K112" s="19" t="str">
        <f aca="false">IF(COUNTIF('Evidence - Certificates'!$B$5:$B$6,C112)&gt;0,"YES","NO")</f>
        <v>NO</v>
      </c>
      <c r="L112" s="19" t="n">
        <f aca="false">COUNTIFS('Source - Skip Events'!$D$5:$D$416,C112,'Source - Skip Events'!$C$5:$C$416,"&gt;="&amp;B112,'Source - Skip Events'!$C$5:$C$416,"&lt;="&amp;Skip_End)</f>
        <v>0</v>
      </c>
      <c r="M112" s="33" t="n">
        <f aca="false">IFERROR(INDEX('Source - Applicants'!$K$5:$K$2914,MATCH(C112,'Source - Applicants'!$A$5:$A$2914,0)),"NOT FOUND")</f>
        <v>50.6</v>
      </c>
      <c r="N112" s="19" t="str">
        <f aca="false">IF(H112="No qualifying reference","BOARD REVIEW - NO SOURCE",IF(AND(I112="YES",J112&lt;&gt;"Y"),"BOARD REVIEW - UNSIGNED",IF(I112="YES","VERIFIED","REFERENCE ONLY - VERIFY FILE")))</f>
        <v>REFERENCE ONLY - VERIFY FILE</v>
      </c>
      <c r="O112" s="19" t="str">
        <f aca="false">IF(LEFT(N112,12)="BOARD REVIEW","Do not use amended LOA until compliant support is filed",IF(N112="REFERENCE ONLY - VERIFY FILE","Retrieve and inspect underlying signed certificate or yard sheet","No action"))</f>
        <v>Retrieve and inspect underlying signed certificate or yard sheet</v>
      </c>
    </row>
    <row r="113" customFormat="false" ht="40.5" hidden="false" customHeight="true" outlineLevel="0" collapsed="false">
      <c r="A113" s="19" t="str">
        <f aca="false">'Source - Amendments'!A1412</f>
        <v>AMD-001408</v>
      </c>
      <c r="B113" s="24" t="n">
        <f aca="false">'Source - Amendments'!B1412</f>
        <v>45631</v>
      </c>
      <c r="C113" s="19" t="str">
        <f aca="false">'Source - Amendments'!C1412</f>
        <v>WL-02001</v>
      </c>
      <c r="D113" s="19" t="str">
        <f aca="false">IFERROR(INDEX('Source - Applicants'!$D$5:$D$2914,MATCH(C113,'Source - Applicants'!$A$5:$A$2914,0))&amp;" "&amp;INDEX('Source - Applicants'!$C$5:$C$2914,MATCH(C113,'Source - Applicants'!$A$5:$A$2914,0)),"NOT FOUND")</f>
        <v>Ashley Richard</v>
      </c>
      <c r="E113" s="33" t="str">
        <f aca="false">'Source - Amendments'!F1412</f>
        <v>46.3</v>
      </c>
      <c r="F113" s="33" t="str">
        <f aca="false">'Source - Amendments'!G1412</f>
        <v>46.8</v>
      </c>
      <c r="G113" s="19" t="str">
        <f aca="false">'Source - Amendments'!I1412</f>
        <v>MC-2024-0801</v>
      </c>
      <c r="H113" s="19" t="str">
        <f aca="false">IF(G113="","No qualifying reference",IF(LEFT(G113,3)="MC-","Measurement certificate reference",IF(ISNUMBER(SEARCH("haul-out",G113)),"Yard haul-out reference","No qualifying reference")))</f>
        <v>Measurement certificate reference</v>
      </c>
      <c r="I113" s="19" t="str">
        <f aca="false">IF(COUNTIFS('Evidence - Certificates'!$B$5:$B$6,C113,'Evidence - Certificates'!$C$5:$C$6,G113)=1,"YES","NO")</f>
        <v>NO</v>
      </c>
      <c r="J113" s="19" t="str">
        <f aca="false">IF(I113="YES",INDEX('Evidence - Certificates'!$J$5:$J$6,MATCH(G113,'Evidence - Certificates'!$C$5:$C$6,0)),"NOT IN PACKET")</f>
        <v>NOT IN PACKET</v>
      </c>
      <c r="K113" s="19" t="str">
        <f aca="false">IF(COUNTIF('Evidence - Certificates'!$B$5:$B$6,C113)&gt;0,"YES","NO")</f>
        <v>NO</v>
      </c>
      <c r="L113" s="19" t="n">
        <f aca="false">COUNTIFS('Source - Skip Events'!$D$5:$D$416,C113,'Source - Skip Events'!$C$5:$C$416,"&gt;="&amp;B113,'Source - Skip Events'!$C$5:$C$416,"&lt;="&amp;Skip_End)</f>
        <v>0</v>
      </c>
      <c r="M113" s="33" t="n">
        <f aca="false">IFERROR(INDEX('Source - Applicants'!$K$5:$K$2914,MATCH(C113,'Source - Applicants'!$A$5:$A$2914,0)),"NOT FOUND")</f>
        <v>57.9</v>
      </c>
      <c r="N113" s="19" t="str">
        <f aca="false">IF(H113="No qualifying reference","BOARD REVIEW - NO SOURCE",IF(AND(I113="YES",J113&lt;&gt;"Y"),"BOARD REVIEW - UNSIGNED",IF(I113="YES","VERIFIED","REFERENCE ONLY - VERIFY FILE")))</f>
        <v>REFERENCE ONLY - VERIFY FILE</v>
      </c>
      <c r="O113" s="19" t="str">
        <f aca="false">IF(LEFT(N113,12)="BOARD REVIEW","Do not use amended LOA until compliant support is filed",IF(N113="REFERENCE ONLY - VERIFY FILE","Retrieve and inspect underlying signed certificate or yard sheet","No action"))</f>
        <v>Retrieve and inspect underlying signed certificate or yard sheet</v>
      </c>
    </row>
    <row r="114" customFormat="false" ht="40.5" hidden="false" customHeight="true" outlineLevel="0" collapsed="false">
      <c r="A114" s="19" t="str">
        <f aca="false">'Source - Amendments'!A1413</f>
        <v>AMD-001409</v>
      </c>
      <c r="B114" s="24" t="n">
        <f aca="false">'Source - Amendments'!B1413</f>
        <v>45631</v>
      </c>
      <c r="C114" s="19" t="str">
        <f aca="false">'Source - Amendments'!C1413</f>
        <v>WL-02133</v>
      </c>
      <c r="D114" s="19" t="str">
        <f aca="false">IFERROR(INDEX('Source - Applicants'!$D$5:$D$2914,MATCH(C114,'Source - Applicants'!$A$5:$A$2914,0))&amp;" "&amp;INDEX('Source - Applicants'!$C$5:$C$2914,MATCH(C114,'Source - Applicants'!$A$5:$A$2914,0)),"NOT FOUND")</f>
        <v>Michael Moses</v>
      </c>
      <c r="E114" s="33" t="str">
        <f aca="false">'Source - Amendments'!F1413</f>
        <v>28.2</v>
      </c>
      <c r="F114" s="33" t="str">
        <f aca="false">'Source - Amendments'!G1413</f>
        <v>28.4</v>
      </c>
      <c r="G114" s="19" t="str">
        <f aca="false">'Source - Amendments'!I1413</f>
        <v>MC-2024-0696</v>
      </c>
      <c r="H114" s="19" t="str">
        <f aca="false">IF(G114="","No qualifying reference",IF(LEFT(G114,3)="MC-","Measurement certificate reference",IF(ISNUMBER(SEARCH("haul-out",G114)),"Yard haul-out reference","No qualifying reference")))</f>
        <v>Measurement certificate reference</v>
      </c>
      <c r="I114" s="19" t="str">
        <f aca="false">IF(COUNTIFS('Evidence - Certificates'!$B$5:$B$6,C114,'Evidence - Certificates'!$C$5:$C$6,G114)=1,"YES","NO")</f>
        <v>NO</v>
      </c>
      <c r="J114" s="19" t="str">
        <f aca="false">IF(I114="YES",INDEX('Evidence - Certificates'!$J$5:$J$6,MATCH(G114,'Evidence - Certificates'!$C$5:$C$6,0)),"NOT IN PACKET")</f>
        <v>NOT IN PACKET</v>
      </c>
      <c r="K114" s="19" t="str">
        <f aca="false">IF(COUNTIF('Evidence - Certificates'!$B$5:$B$6,C114)&gt;0,"YES","NO")</f>
        <v>NO</v>
      </c>
      <c r="L114" s="19" t="n">
        <f aca="false">COUNTIFS('Source - Skip Events'!$D$5:$D$416,C114,'Source - Skip Events'!$C$5:$C$416,"&gt;="&amp;B114,'Source - Skip Events'!$C$5:$C$416,"&lt;="&amp;Skip_End)</f>
        <v>0</v>
      </c>
      <c r="M114" s="33" t="n">
        <f aca="false">IFERROR(INDEX('Source - Applicants'!$K$5:$K$2914,MATCH(C114,'Source - Applicants'!$A$5:$A$2914,0)),"NOT FOUND")</f>
        <v>51.3</v>
      </c>
      <c r="N114" s="19" t="str">
        <f aca="false">IF(H114="No qualifying reference","BOARD REVIEW - NO SOURCE",IF(AND(I114="YES",J114&lt;&gt;"Y"),"BOARD REVIEW - UNSIGNED",IF(I114="YES","VERIFIED","REFERENCE ONLY - VERIFY FILE")))</f>
        <v>REFERENCE ONLY - VERIFY FILE</v>
      </c>
      <c r="O114" s="19" t="str">
        <f aca="false">IF(LEFT(N114,12)="BOARD REVIEW","Do not use amended LOA until compliant support is filed",IF(N114="REFERENCE ONLY - VERIFY FILE","Retrieve and inspect underlying signed certificate or yard sheet","No action"))</f>
        <v>Retrieve and inspect underlying signed certificate or yard sheet</v>
      </c>
    </row>
    <row r="115" customFormat="false" ht="40.5" hidden="false" customHeight="true" outlineLevel="0" collapsed="false">
      <c r="A115" s="19" t="str">
        <f aca="false">'Source - Amendments'!A1415</f>
        <v>AMD-001411</v>
      </c>
      <c r="B115" s="24" t="n">
        <f aca="false">'Source - Amendments'!B1415</f>
        <v>45633</v>
      </c>
      <c r="C115" s="19" t="str">
        <f aca="false">'Source - Amendments'!C1415</f>
        <v>WL-02026</v>
      </c>
      <c r="D115" s="19" t="str">
        <f aca="false">IFERROR(INDEX('Source - Applicants'!$D$5:$D$2914,MATCH(C115,'Source - Applicants'!$A$5:$A$2914,0))&amp;" "&amp;INDEX('Source - Applicants'!$C$5:$C$2914,MATCH(C115,'Source - Applicants'!$A$5:$A$2914,0)),"NOT FOUND")</f>
        <v>Miranda Foster</v>
      </c>
      <c r="E115" s="33" t="str">
        <f aca="false">'Source - Amendments'!F1415</f>
        <v>25.7</v>
      </c>
      <c r="F115" s="33" t="str">
        <f aca="false">'Source - Amendments'!G1415</f>
        <v>23.0</v>
      </c>
      <c r="G115" s="19" t="str">
        <f aca="false">'Source - Amendments'!I1415</f>
        <v>Foldview Marine Services haul-out sheet 2022-10-14</v>
      </c>
      <c r="H115" s="19" t="str">
        <f aca="false">IF(G115="","No qualifying reference",IF(LEFT(G115,3)="MC-","Measurement certificate reference",IF(ISNUMBER(SEARCH("haul-out",G115)),"Yard haul-out reference","No qualifying reference")))</f>
        <v>Yard haul-out reference</v>
      </c>
      <c r="I115" s="19" t="str">
        <f aca="false">IF(COUNTIFS('Evidence - Certificates'!$B$5:$B$6,C115,'Evidence - Certificates'!$C$5:$C$6,G115)=1,"YES","NO")</f>
        <v>NO</v>
      </c>
      <c r="J115" s="19" t="str">
        <f aca="false">IF(I115="YES",INDEX('Evidence - Certificates'!$J$5:$J$6,MATCH(G115,'Evidence - Certificates'!$C$5:$C$6,0)),"NOT IN PACKET")</f>
        <v>NOT IN PACKET</v>
      </c>
      <c r="K115" s="19" t="str">
        <f aca="false">IF(COUNTIF('Evidence - Certificates'!$B$5:$B$6,C115)&gt;0,"YES","NO")</f>
        <v>NO</v>
      </c>
      <c r="L115" s="19" t="n">
        <f aca="false">COUNTIFS('Source - Skip Events'!$D$5:$D$416,C115,'Source - Skip Events'!$C$5:$C$416,"&gt;="&amp;B115,'Source - Skip Events'!$C$5:$C$416,"&lt;="&amp;Skip_End)</f>
        <v>0</v>
      </c>
      <c r="M115" s="33" t="n">
        <f aca="false">IFERROR(INDEX('Source - Applicants'!$K$5:$K$2914,MATCH(C115,'Source - Applicants'!$A$5:$A$2914,0)),"NOT FOUND")</f>
        <v>44.7</v>
      </c>
      <c r="N115" s="19" t="str">
        <f aca="false">IF(H115="No qualifying reference","BOARD REVIEW - NO SOURCE",IF(AND(I115="YES",J115&lt;&gt;"Y"),"BOARD REVIEW - UNSIGNED",IF(I115="YES","VERIFIED","REFERENCE ONLY - VERIFY FILE")))</f>
        <v>REFERENCE ONLY - VERIFY FILE</v>
      </c>
      <c r="O115" s="19" t="str">
        <f aca="false">IF(LEFT(N115,12)="BOARD REVIEW","Do not use amended LOA until compliant support is filed",IF(N115="REFERENCE ONLY - VERIFY FILE","Retrieve and inspect underlying signed certificate or yard sheet","No action"))</f>
        <v>Retrieve and inspect underlying signed certificate or yard sheet</v>
      </c>
    </row>
    <row r="116" customFormat="false" ht="40.5" hidden="false" customHeight="true" outlineLevel="0" collapsed="false">
      <c r="A116" s="19" t="str">
        <f aca="false">'Source - Amendments'!A1418</f>
        <v>AMD-001414</v>
      </c>
      <c r="B116" s="24" t="n">
        <f aca="false">'Source - Amendments'!B1418</f>
        <v>45637</v>
      </c>
      <c r="C116" s="19" t="str">
        <f aca="false">'Source - Amendments'!C1418</f>
        <v>WL-03890</v>
      </c>
      <c r="D116" s="19" t="str">
        <f aca="false">IFERROR(INDEX('Source - Applicants'!$D$5:$D$2914,MATCH(C116,'Source - Applicants'!$A$5:$A$2914,0))&amp;" "&amp;INDEX('Source - Applicants'!$C$5:$C$2914,MATCH(C116,'Source - Applicants'!$A$5:$A$2914,0)),"NOT FOUND")</f>
        <v>Steven Alvarado</v>
      </c>
      <c r="E116" s="33" t="str">
        <f aca="false">'Source - Amendments'!F1418</f>
        <v>51.3</v>
      </c>
      <c r="F116" s="33" t="str">
        <f aca="false">'Source - Amendments'!G1418</f>
        <v>49.6</v>
      </c>
      <c r="G116" s="19" t="str">
        <f aca="false">'Source - Amendments'!I1418</f>
        <v>MC-2024-0118</v>
      </c>
      <c r="H116" s="19" t="str">
        <f aca="false">IF(G116="","No qualifying reference",IF(LEFT(G116,3)="MC-","Measurement certificate reference",IF(ISNUMBER(SEARCH("haul-out",G116)),"Yard haul-out reference","No qualifying reference")))</f>
        <v>Measurement certificate reference</v>
      </c>
      <c r="I116" s="19" t="str">
        <f aca="false">IF(COUNTIFS('Evidence - Certificates'!$B$5:$B$6,C116,'Evidence - Certificates'!$C$5:$C$6,G116)=1,"YES","NO")</f>
        <v>NO</v>
      </c>
      <c r="J116" s="19" t="str">
        <f aca="false">IF(I116="YES",INDEX('Evidence - Certificates'!$J$5:$J$6,MATCH(G116,'Evidence - Certificates'!$C$5:$C$6,0)),"NOT IN PACKET")</f>
        <v>NOT IN PACKET</v>
      </c>
      <c r="K116" s="19" t="str">
        <f aca="false">IF(COUNTIF('Evidence - Certificates'!$B$5:$B$6,C116)&gt;0,"YES","NO")</f>
        <v>NO</v>
      </c>
      <c r="L116" s="19" t="n">
        <f aca="false">COUNTIFS('Source - Skip Events'!$D$5:$D$416,C116,'Source - Skip Events'!$C$5:$C$416,"&gt;="&amp;B116,'Source - Skip Events'!$C$5:$C$416,"&lt;="&amp;Skip_End)</f>
        <v>0</v>
      </c>
      <c r="M116" s="33" t="n">
        <f aca="false">IFERROR(INDEX('Source - Applicants'!$K$5:$K$2914,MATCH(C116,'Source - Applicants'!$A$5:$A$2914,0)),"NOT FOUND")</f>
        <v>58.2</v>
      </c>
      <c r="N116" s="19" t="str">
        <f aca="false">IF(H116="No qualifying reference","BOARD REVIEW - NO SOURCE",IF(AND(I116="YES",J116&lt;&gt;"Y"),"BOARD REVIEW - UNSIGNED",IF(I116="YES","VERIFIED","REFERENCE ONLY - VERIFY FILE")))</f>
        <v>REFERENCE ONLY - VERIFY FILE</v>
      </c>
      <c r="O116" s="19" t="str">
        <f aca="false">IF(LEFT(N116,12)="BOARD REVIEW","Do not use amended LOA until compliant support is filed",IF(N116="REFERENCE ONLY - VERIFY FILE","Retrieve and inspect underlying signed certificate or yard sheet","No action"))</f>
        <v>Retrieve and inspect underlying signed certificate or yard sheet</v>
      </c>
    </row>
    <row r="117" customFormat="false" ht="40.5" hidden="false" customHeight="true" outlineLevel="0" collapsed="false">
      <c r="A117" s="19" t="str">
        <f aca="false">'Source - Amendments'!A1431</f>
        <v>AMD-001427</v>
      </c>
      <c r="B117" s="24" t="n">
        <f aca="false">'Source - Amendments'!B1431</f>
        <v>45648</v>
      </c>
      <c r="C117" s="19" t="str">
        <f aca="false">'Source - Amendments'!C1431</f>
        <v>WL-03470</v>
      </c>
      <c r="D117" s="19" t="str">
        <f aca="false">IFERROR(INDEX('Source - Applicants'!$D$5:$D$2914,MATCH(C117,'Source - Applicants'!$A$5:$A$2914,0))&amp;" "&amp;INDEX('Source - Applicants'!$C$5:$C$2914,MATCH(C117,'Source - Applicants'!$A$5:$A$2914,0)),"NOT FOUND")</f>
        <v>Nathan Huffman</v>
      </c>
      <c r="E117" s="33" t="str">
        <f aca="false">'Source - Amendments'!F1431</f>
        <v>37.0</v>
      </c>
      <c r="F117" s="33" t="str">
        <f aca="false">'Source - Amendments'!G1431</f>
        <v>36.4</v>
      </c>
      <c r="G117" s="19" t="str">
        <f aca="false">'Source - Amendments'!I1431</f>
        <v>MC-2024-0864</v>
      </c>
      <c r="H117" s="19" t="str">
        <f aca="false">IF(G117="","No qualifying reference",IF(LEFT(G117,3)="MC-","Measurement certificate reference",IF(ISNUMBER(SEARCH("haul-out",G117)),"Yard haul-out reference","No qualifying reference")))</f>
        <v>Measurement certificate reference</v>
      </c>
      <c r="I117" s="19" t="str">
        <f aca="false">IF(COUNTIFS('Evidence - Certificates'!$B$5:$B$6,C117,'Evidence - Certificates'!$C$5:$C$6,G117)=1,"YES","NO")</f>
        <v>NO</v>
      </c>
      <c r="J117" s="19" t="str">
        <f aca="false">IF(I117="YES",INDEX('Evidence - Certificates'!$J$5:$J$6,MATCH(G117,'Evidence - Certificates'!$C$5:$C$6,0)),"NOT IN PACKET")</f>
        <v>NOT IN PACKET</v>
      </c>
      <c r="K117" s="19" t="str">
        <f aca="false">IF(COUNTIF('Evidence - Certificates'!$B$5:$B$6,C117)&gt;0,"YES","NO")</f>
        <v>NO</v>
      </c>
      <c r="L117" s="19" t="n">
        <f aca="false">COUNTIFS('Source - Skip Events'!$D$5:$D$416,C117,'Source - Skip Events'!$C$5:$C$416,"&gt;="&amp;B117,'Source - Skip Events'!$C$5:$C$416,"&lt;="&amp;Skip_End)</f>
        <v>0</v>
      </c>
      <c r="M117" s="33" t="n">
        <f aca="false">IFERROR(INDEX('Source - Applicants'!$K$5:$K$2914,MATCH(C117,'Source - Applicants'!$A$5:$A$2914,0)),"NOT FOUND")</f>
        <v>19.4</v>
      </c>
      <c r="N117" s="19" t="str">
        <f aca="false">IF(H117="No qualifying reference","BOARD REVIEW - NO SOURCE",IF(AND(I117="YES",J117&lt;&gt;"Y"),"BOARD REVIEW - UNSIGNED",IF(I117="YES","VERIFIED","REFERENCE ONLY - VERIFY FILE")))</f>
        <v>REFERENCE ONLY - VERIFY FILE</v>
      </c>
      <c r="O117" s="19" t="str">
        <f aca="false">IF(LEFT(N117,12)="BOARD REVIEW","Do not use amended LOA until compliant support is filed",IF(N117="REFERENCE ONLY - VERIFY FILE","Retrieve and inspect underlying signed certificate or yard sheet","No action"))</f>
        <v>Retrieve and inspect underlying signed certificate or yard sheet</v>
      </c>
    </row>
    <row r="118" customFormat="false" ht="40.5" hidden="false" customHeight="true" outlineLevel="0" collapsed="false">
      <c r="A118" s="19" t="str">
        <f aca="false">'Source - Amendments'!A1434</f>
        <v>AMD-001430</v>
      </c>
      <c r="B118" s="24" t="n">
        <f aca="false">'Source - Amendments'!B1434</f>
        <v>45650</v>
      </c>
      <c r="C118" s="19" t="str">
        <f aca="false">'Source - Amendments'!C1434</f>
        <v>WL-03335</v>
      </c>
      <c r="D118" s="19" t="str">
        <f aca="false">IFERROR(INDEX('Source - Applicants'!$D$5:$D$2914,MATCH(C118,'Source - Applicants'!$A$5:$A$2914,0))&amp;" "&amp;INDEX('Source - Applicants'!$C$5:$C$2914,MATCH(C118,'Source - Applicants'!$A$5:$A$2914,0)),"NOT FOUND")</f>
        <v>Adrian Johnson</v>
      </c>
      <c r="E118" s="33" t="str">
        <f aca="false">'Source - Amendments'!F1434</f>
        <v>54.8</v>
      </c>
      <c r="F118" s="33" t="str">
        <f aca="false">'Source - Amendments'!G1434</f>
        <v>52.0</v>
      </c>
      <c r="G118" s="19" t="str">
        <f aca="false">'Source - Amendments'!I1434</f>
        <v>MC-2024-0969</v>
      </c>
      <c r="H118" s="19" t="str">
        <f aca="false">IF(G118="","No qualifying reference",IF(LEFT(G118,3)="MC-","Measurement certificate reference",IF(ISNUMBER(SEARCH("haul-out",G118)),"Yard haul-out reference","No qualifying reference")))</f>
        <v>Measurement certificate reference</v>
      </c>
      <c r="I118" s="19" t="str">
        <f aca="false">IF(COUNTIFS('Evidence - Certificates'!$B$5:$B$6,C118,'Evidence - Certificates'!$C$5:$C$6,G118)=1,"YES","NO")</f>
        <v>NO</v>
      </c>
      <c r="J118" s="19" t="str">
        <f aca="false">IF(I118="YES",INDEX('Evidence - Certificates'!$J$5:$J$6,MATCH(G118,'Evidence - Certificates'!$C$5:$C$6,0)),"NOT IN PACKET")</f>
        <v>NOT IN PACKET</v>
      </c>
      <c r="K118" s="19" t="str">
        <f aca="false">IF(COUNTIF('Evidence - Certificates'!$B$5:$B$6,C118)&gt;0,"YES","NO")</f>
        <v>NO</v>
      </c>
      <c r="L118" s="19" t="n">
        <f aca="false">COUNTIFS('Source - Skip Events'!$D$5:$D$416,C118,'Source - Skip Events'!$C$5:$C$416,"&gt;="&amp;B118,'Source - Skip Events'!$C$5:$C$416,"&lt;="&amp;Skip_End)</f>
        <v>0</v>
      </c>
      <c r="M118" s="33" t="n">
        <f aca="false">IFERROR(INDEX('Source - Applicants'!$K$5:$K$2914,MATCH(C118,'Source - Applicants'!$A$5:$A$2914,0)),"NOT FOUND")</f>
        <v>54.7</v>
      </c>
      <c r="N118" s="19" t="str">
        <f aca="false">IF(H118="No qualifying reference","BOARD REVIEW - NO SOURCE",IF(AND(I118="YES",J118&lt;&gt;"Y"),"BOARD REVIEW - UNSIGNED",IF(I118="YES","VERIFIED","REFERENCE ONLY - VERIFY FILE")))</f>
        <v>REFERENCE ONLY - VERIFY FILE</v>
      </c>
      <c r="O118" s="19" t="str">
        <f aca="false">IF(LEFT(N118,12)="BOARD REVIEW","Do not use amended LOA until compliant support is filed",IF(N118="REFERENCE ONLY - VERIFY FILE","Retrieve and inspect underlying signed certificate or yard sheet","No action"))</f>
        <v>Retrieve and inspect underlying signed certificate or yard sheet</v>
      </c>
    </row>
    <row r="119" customFormat="false" ht="40.5" hidden="false" customHeight="true" outlineLevel="0" collapsed="false">
      <c r="A119" s="19" t="str">
        <f aca="false">'Source - Amendments'!A1448</f>
        <v>AMD-001444</v>
      </c>
      <c r="B119" s="24" t="n">
        <f aca="false">'Source - Amendments'!B1448</f>
        <v>45666</v>
      </c>
      <c r="C119" s="19" t="str">
        <f aca="false">'Source - Amendments'!C1448</f>
        <v>WL-02327</v>
      </c>
      <c r="D119" s="19" t="str">
        <f aca="false">IFERROR(INDEX('Source - Applicants'!$D$5:$D$2914,MATCH(C119,'Source - Applicants'!$A$5:$A$2914,0))&amp;" "&amp;INDEX('Source - Applicants'!$C$5:$C$2914,MATCH(C119,'Source - Applicants'!$A$5:$A$2914,0)),"NOT FOUND")</f>
        <v>Sarah Hogan</v>
      </c>
      <c r="E119" s="33" t="str">
        <f aca="false">'Source - Amendments'!F1448</f>
        <v>26.7</v>
      </c>
      <c r="F119" s="33" t="str">
        <f aca="false">'Source - Amendments'!G1448</f>
        <v>25.0</v>
      </c>
      <c r="G119" s="19" t="str">
        <f aca="false">'Source - Amendments'!I1448</f>
        <v>MC-2025-0967</v>
      </c>
      <c r="H119" s="19" t="str">
        <f aca="false">IF(G119="","No qualifying reference",IF(LEFT(G119,3)="MC-","Measurement certificate reference",IF(ISNUMBER(SEARCH("haul-out",G119)),"Yard haul-out reference","No qualifying reference")))</f>
        <v>Measurement certificate reference</v>
      </c>
      <c r="I119" s="19" t="str">
        <f aca="false">IF(COUNTIFS('Evidence - Certificates'!$B$5:$B$6,C119,'Evidence - Certificates'!$C$5:$C$6,G119)=1,"YES","NO")</f>
        <v>NO</v>
      </c>
      <c r="J119" s="19" t="str">
        <f aca="false">IF(I119="YES",INDEX('Evidence - Certificates'!$J$5:$J$6,MATCH(G119,'Evidence - Certificates'!$C$5:$C$6,0)),"NOT IN PACKET")</f>
        <v>NOT IN PACKET</v>
      </c>
      <c r="K119" s="19" t="str">
        <f aca="false">IF(COUNTIF('Evidence - Certificates'!$B$5:$B$6,C119)&gt;0,"YES","NO")</f>
        <v>NO</v>
      </c>
      <c r="L119" s="19" t="n">
        <f aca="false">COUNTIFS('Source - Skip Events'!$D$5:$D$416,C119,'Source - Skip Events'!$C$5:$C$416,"&gt;="&amp;B119,'Source - Skip Events'!$C$5:$C$416,"&lt;="&amp;Skip_End)</f>
        <v>0</v>
      </c>
      <c r="M119" s="33" t="n">
        <f aca="false">IFERROR(INDEX('Source - Applicants'!$K$5:$K$2914,MATCH(C119,'Source - Applicants'!$A$5:$A$2914,0)),"NOT FOUND")</f>
        <v>43.6</v>
      </c>
      <c r="N119" s="19" t="str">
        <f aca="false">IF(H119="No qualifying reference","BOARD REVIEW - NO SOURCE",IF(AND(I119="YES",J119&lt;&gt;"Y"),"BOARD REVIEW - UNSIGNED",IF(I119="YES","VERIFIED","REFERENCE ONLY - VERIFY FILE")))</f>
        <v>REFERENCE ONLY - VERIFY FILE</v>
      </c>
      <c r="O119" s="19" t="str">
        <f aca="false">IF(LEFT(N119,12)="BOARD REVIEW","Do not use amended LOA until compliant support is filed",IF(N119="REFERENCE ONLY - VERIFY FILE","Retrieve and inspect underlying signed certificate or yard sheet","No action"))</f>
        <v>Retrieve and inspect underlying signed certificate or yard sheet</v>
      </c>
    </row>
    <row r="120" customFormat="false" ht="40.5" hidden="false" customHeight="true" outlineLevel="0" collapsed="false">
      <c r="A120" s="19" t="str">
        <f aca="false">'Source - Amendments'!A1453</f>
        <v>AMD-001449</v>
      </c>
      <c r="B120" s="24" t="n">
        <f aca="false">'Source - Amendments'!B1453</f>
        <v>45670</v>
      </c>
      <c r="C120" s="19" t="str">
        <f aca="false">'Source - Amendments'!C1453</f>
        <v>WL-01855</v>
      </c>
      <c r="D120" s="19" t="str">
        <f aca="false">IFERROR(INDEX('Source - Applicants'!$D$5:$D$2914,MATCH(C120,'Source - Applicants'!$A$5:$A$2914,0))&amp;" "&amp;INDEX('Source - Applicants'!$C$5:$C$2914,MATCH(C120,'Source - Applicants'!$A$5:$A$2914,0)),"NOT FOUND")</f>
        <v>Maria Wright</v>
      </c>
      <c r="E120" s="33" t="str">
        <f aca="false">'Source - Amendments'!F1453</f>
        <v>31.7</v>
      </c>
      <c r="F120" s="33" t="str">
        <f aca="false">'Source - Amendments'!G1453</f>
        <v>34.4</v>
      </c>
      <c r="G120" s="19" t="str">
        <f aca="false">'Source - Amendments'!I1453</f>
        <v>MC-2025-0216</v>
      </c>
      <c r="H120" s="19" t="str">
        <f aca="false">IF(G120="","No qualifying reference",IF(LEFT(G120,3)="MC-","Measurement certificate reference",IF(ISNUMBER(SEARCH("haul-out",G120)),"Yard haul-out reference","No qualifying reference")))</f>
        <v>Measurement certificate reference</v>
      </c>
      <c r="I120" s="19" t="str">
        <f aca="false">IF(COUNTIFS('Evidence - Certificates'!$B$5:$B$6,C120,'Evidence - Certificates'!$C$5:$C$6,G120)=1,"YES","NO")</f>
        <v>NO</v>
      </c>
      <c r="J120" s="19" t="str">
        <f aca="false">IF(I120="YES",INDEX('Evidence - Certificates'!$J$5:$J$6,MATCH(G120,'Evidence - Certificates'!$C$5:$C$6,0)),"NOT IN PACKET")</f>
        <v>NOT IN PACKET</v>
      </c>
      <c r="K120" s="19" t="str">
        <f aca="false">IF(COUNTIF('Evidence - Certificates'!$B$5:$B$6,C120)&gt;0,"YES","NO")</f>
        <v>NO</v>
      </c>
      <c r="L120" s="19" t="n">
        <f aca="false">COUNTIFS('Source - Skip Events'!$D$5:$D$416,C120,'Source - Skip Events'!$C$5:$C$416,"&gt;="&amp;B120,'Source - Skip Events'!$C$5:$C$416,"&lt;="&amp;Skip_End)</f>
        <v>0</v>
      </c>
      <c r="M120" s="33" t="n">
        <f aca="false">IFERROR(INDEX('Source - Applicants'!$K$5:$K$2914,MATCH(C120,'Source - Applicants'!$A$5:$A$2914,0)),"NOT FOUND")</f>
        <v>56.6</v>
      </c>
      <c r="N120" s="19" t="str">
        <f aca="false">IF(H120="No qualifying reference","BOARD REVIEW - NO SOURCE",IF(AND(I120="YES",J120&lt;&gt;"Y"),"BOARD REVIEW - UNSIGNED",IF(I120="YES","VERIFIED","REFERENCE ONLY - VERIFY FILE")))</f>
        <v>REFERENCE ONLY - VERIFY FILE</v>
      </c>
      <c r="O120" s="19" t="str">
        <f aca="false">IF(LEFT(N120,12)="BOARD REVIEW","Do not use amended LOA until compliant support is filed",IF(N120="REFERENCE ONLY - VERIFY FILE","Retrieve and inspect underlying signed certificate or yard sheet","No action"))</f>
        <v>Retrieve and inspect underlying signed certificate or yard sheet</v>
      </c>
    </row>
    <row r="121" customFormat="false" ht="40.5" hidden="false" customHeight="true" outlineLevel="0" collapsed="false">
      <c r="A121" s="19" t="str">
        <f aca="false">'Source - Amendments'!A1457</f>
        <v>AMD-001453</v>
      </c>
      <c r="B121" s="24" t="n">
        <f aca="false">'Source - Amendments'!B1457</f>
        <v>45671</v>
      </c>
      <c r="C121" s="19" t="str">
        <f aca="false">'Source - Amendments'!C1457</f>
        <v>WL-03650</v>
      </c>
      <c r="D121" s="19" t="str">
        <f aca="false">IFERROR(INDEX('Source - Applicants'!$D$5:$D$2914,MATCH(C121,'Source - Applicants'!$A$5:$A$2914,0))&amp;" "&amp;INDEX('Source - Applicants'!$C$5:$C$2914,MATCH(C121,'Source - Applicants'!$A$5:$A$2914,0)),"NOT FOUND")</f>
        <v>Sean Roth</v>
      </c>
      <c r="E121" s="33" t="str">
        <f aca="false">'Source - Amendments'!F1457</f>
        <v>49.2</v>
      </c>
      <c r="F121" s="33" t="str">
        <f aca="false">'Source - Amendments'!G1457</f>
        <v>47.5</v>
      </c>
      <c r="G121" s="19" t="n">
        <f aca="false">'Source - Amendments'!I1457</f>
        <v>0</v>
      </c>
      <c r="H121" s="19" t="str">
        <f aca="false">IF(G121="","No qualifying reference",IF(LEFT(G121,3)="MC-","Measurement certificate reference",IF(ISNUMBER(SEARCH("haul-out",G121)),"Yard haul-out reference","No qualifying reference")))</f>
        <v>No qualifying reference</v>
      </c>
      <c r="I121" s="19" t="str">
        <f aca="false">IF(COUNTIFS('Evidence - Certificates'!$B$5:$B$6,C121,'Evidence - Certificates'!$C$5:$C$6,G121)=1,"YES","NO")</f>
        <v>NO</v>
      </c>
      <c r="J121" s="19" t="str">
        <f aca="false">IF(I121="YES",INDEX('Evidence - Certificates'!$J$5:$J$6,MATCH(G121,'Evidence - Certificates'!$C$5:$C$6,0)),"NOT IN PACKET")</f>
        <v>NOT IN PACKET</v>
      </c>
      <c r="K121" s="19" t="str">
        <f aca="false">IF(COUNTIF('Evidence - Certificates'!$B$5:$B$6,C121)&gt;0,"YES","NO")</f>
        <v>NO</v>
      </c>
      <c r="L121" s="19" t="n">
        <f aca="false">COUNTIFS('Source - Skip Events'!$D$5:$D$416,C121,'Source - Skip Events'!$C$5:$C$416,"&gt;="&amp;B121,'Source - Skip Events'!$C$5:$C$416,"&lt;="&amp;Skip_End)</f>
        <v>0</v>
      </c>
      <c r="M121" s="33" t="n">
        <f aca="false">IFERROR(INDEX('Source - Applicants'!$K$5:$K$2914,MATCH(C121,'Source - Applicants'!$A$5:$A$2914,0)),"NOT FOUND")</f>
        <v>50.8</v>
      </c>
      <c r="N121" s="19" t="str">
        <f aca="false">IF(H121="No qualifying reference","BOARD REVIEW - NO SOURCE",IF(AND(I121="YES",J121&lt;&gt;"Y"),"BOARD REVIEW - UNSIGNED",IF(I121="YES","VERIFIED","REFERENCE ONLY - VERIFY FILE")))</f>
        <v>BOARD REVIEW - NO SOURCE</v>
      </c>
      <c r="O121" s="19" t="str">
        <f aca="false">IF(LEFT(N121,12)="BOARD REVIEW","Do not use amended LOA until compliant support is filed",IF(N121="REFERENCE ONLY - VERIFY FILE","Retrieve and inspect underlying signed certificate or yard sheet","No action"))</f>
        <v>Do not use amended LOA until compliant support is filed</v>
      </c>
    </row>
    <row r="122" customFormat="false" ht="40.5" hidden="false" customHeight="true" outlineLevel="0" collapsed="false">
      <c r="A122" s="19" t="str">
        <f aca="false">'Source - Amendments'!A1464</f>
        <v>AMD-001460</v>
      </c>
      <c r="B122" s="24" t="n">
        <f aca="false">'Source - Amendments'!B1464</f>
        <v>45674</v>
      </c>
      <c r="C122" s="19" t="str">
        <f aca="false">'Source - Amendments'!C1464</f>
        <v>WL-02180</v>
      </c>
      <c r="D122" s="19" t="str">
        <f aca="false">IFERROR(INDEX('Source - Applicants'!$D$5:$D$2914,MATCH(C122,'Source - Applicants'!$A$5:$A$2914,0))&amp;" "&amp;INDEX('Source - Applicants'!$C$5:$C$2914,MATCH(C122,'Source - Applicants'!$A$5:$A$2914,0)),"NOT FOUND")</f>
        <v>Michele Jones</v>
      </c>
      <c r="E122" s="33" t="str">
        <f aca="false">'Source - Amendments'!F1464</f>
        <v>22.6</v>
      </c>
      <c r="F122" s="33" t="str">
        <f aca="false">'Source - Amendments'!G1464</f>
        <v>24.1</v>
      </c>
      <c r="G122" s="19" t="str">
        <f aca="false">'Source - Amendments'!I1464</f>
        <v>MC-2025-0415</v>
      </c>
      <c r="H122" s="19" t="str">
        <f aca="false">IF(G122="","No qualifying reference",IF(LEFT(G122,3)="MC-","Measurement certificate reference",IF(ISNUMBER(SEARCH("haul-out",G122)),"Yard haul-out reference","No qualifying reference")))</f>
        <v>Measurement certificate reference</v>
      </c>
      <c r="I122" s="19" t="str">
        <f aca="false">IF(COUNTIFS('Evidence - Certificates'!$B$5:$B$6,C122,'Evidence - Certificates'!$C$5:$C$6,G122)=1,"YES","NO")</f>
        <v>NO</v>
      </c>
      <c r="J122" s="19" t="str">
        <f aca="false">IF(I122="YES",INDEX('Evidence - Certificates'!$J$5:$J$6,MATCH(G122,'Evidence - Certificates'!$C$5:$C$6,0)),"NOT IN PACKET")</f>
        <v>NOT IN PACKET</v>
      </c>
      <c r="K122" s="19" t="str">
        <f aca="false">IF(COUNTIF('Evidence - Certificates'!$B$5:$B$6,C122)&gt;0,"YES","NO")</f>
        <v>NO</v>
      </c>
      <c r="L122" s="19" t="n">
        <f aca="false">COUNTIFS('Source - Skip Events'!$D$5:$D$416,C122,'Source - Skip Events'!$C$5:$C$416,"&gt;="&amp;B122,'Source - Skip Events'!$C$5:$C$416,"&lt;="&amp;Skip_End)</f>
        <v>0</v>
      </c>
      <c r="M122" s="33" t="n">
        <f aca="false">IFERROR(INDEX('Source - Applicants'!$K$5:$K$2914,MATCH(C122,'Source - Applicants'!$A$5:$A$2914,0)),"NOT FOUND")</f>
        <v>59.4</v>
      </c>
      <c r="N122" s="19" t="str">
        <f aca="false">IF(H122="No qualifying reference","BOARD REVIEW - NO SOURCE",IF(AND(I122="YES",J122&lt;&gt;"Y"),"BOARD REVIEW - UNSIGNED",IF(I122="YES","VERIFIED","REFERENCE ONLY - VERIFY FILE")))</f>
        <v>REFERENCE ONLY - VERIFY FILE</v>
      </c>
      <c r="O122" s="19" t="str">
        <f aca="false">IF(LEFT(N122,12)="BOARD REVIEW","Do not use amended LOA until compliant support is filed",IF(N122="REFERENCE ONLY - VERIFY FILE","Retrieve and inspect underlying signed certificate or yard sheet","No action"))</f>
        <v>Retrieve and inspect underlying signed certificate or yard sheet</v>
      </c>
    </row>
    <row r="123" customFormat="false" ht="40.5" hidden="false" customHeight="true" outlineLevel="0" collapsed="false">
      <c r="A123" s="19" t="str">
        <f aca="false">'Source - Amendments'!A1472</f>
        <v>AMD-001468</v>
      </c>
      <c r="B123" s="24" t="n">
        <f aca="false">'Source - Amendments'!B1472</f>
        <v>45680</v>
      </c>
      <c r="C123" s="19" t="str">
        <f aca="false">'Source - Amendments'!C1472</f>
        <v>WL-02459</v>
      </c>
      <c r="D123" s="19" t="str">
        <f aca="false">IFERROR(INDEX('Source - Applicants'!$D$5:$D$2914,MATCH(C123,'Source - Applicants'!$A$5:$A$2914,0))&amp;" "&amp;INDEX('Source - Applicants'!$C$5:$C$2914,MATCH(C123,'Source - Applicants'!$A$5:$A$2914,0)),"NOT FOUND")</f>
        <v>Kimberly Smith</v>
      </c>
      <c r="E123" s="33" t="str">
        <f aca="false">'Source - Amendments'!F1472</f>
        <v>24.1</v>
      </c>
      <c r="F123" s="33" t="str">
        <f aca="false">'Source - Amendments'!G1472</f>
        <v>21.5</v>
      </c>
      <c r="G123" s="19" t="str">
        <f aca="false">'Source - Amendments'!I1472</f>
        <v>Foldview Marine Services haul-out sheet 2022-12-04</v>
      </c>
      <c r="H123" s="19" t="str">
        <f aca="false">IF(G123="","No qualifying reference",IF(LEFT(G123,3)="MC-","Measurement certificate reference",IF(ISNUMBER(SEARCH("haul-out",G123)),"Yard haul-out reference","No qualifying reference")))</f>
        <v>Yard haul-out reference</v>
      </c>
      <c r="I123" s="19" t="str">
        <f aca="false">IF(COUNTIFS('Evidence - Certificates'!$B$5:$B$6,C123,'Evidence - Certificates'!$C$5:$C$6,G123)=1,"YES","NO")</f>
        <v>NO</v>
      </c>
      <c r="J123" s="19" t="str">
        <f aca="false">IF(I123="YES",INDEX('Evidence - Certificates'!$J$5:$J$6,MATCH(G123,'Evidence - Certificates'!$C$5:$C$6,0)),"NOT IN PACKET")</f>
        <v>NOT IN PACKET</v>
      </c>
      <c r="K123" s="19" t="str">
        <f aca="false">IF(COUNTIF('Evidence - Certificates'!$B$5:$B$6,C123)&gt;0,"YES","NO")</f>
        <v>NO</v>
      </c>
      <c r="L123" s="19" t="n">
        <f aca="false">COUNTIFS('Source - Skip Events'!$D$5:$D$416,C123,'Source - Skip Events'!$C$5:$C$416,"&gt;="&amp;B123,'Source - Skip Events'!$C$5:$C$416,"&lt;="&amp;Skip_End)</f>
        <v>0</v>
      </c>
      <c r="M123" s="33" t="n">
        <f aca="false">IFERROR(INDEX('Source - Applicants'!$K$5:$K$2914,MATCH(C123,'Source - Applicants'!$A$5:$A$2914,0)),"NOT FOUND")</f>
        <v>19.3</v>
      </c>
      <c r="N123" s="19" t="str">
        <f aca="false">IF(H123="No qualifying reference","BOARD REVIEW - NO SOURCE",IF(AND(I123="YES",J123&lt;&gt;"Y"),"BOARD REVIEW - UNSIGNED",IF(I123="YES","VERIFIED","REFERENCE ONLY - VERIFY FILE")))</f>
        <v>REFERENCE ONLY - VERIFY FILE</v>
      </c>
      <c r="O123" s="19" t="str">
        <f aca="false">IF(LEFT(N123,12)="BOARD REVIEW","Do not use amended LOA until compliant support is filed",IF(N123="REFERENCE ONLY - VERIFY FILE","Retrieve and inspect underlying signed certificate or yard sheet","No action"))</f>
        <v>Retrieve and inspect underlying signed certificate or yard sheet</v>
      </c>
    </row>
    <row r="124" customFormat="false" ht="40.5" hidden="false" customHeight="true" outlineLevel="0" collapsed="false">
      <c r="A124" s="19" t="str">
        <f aca="false">'Source - Amendments'!A1485</f>
        <v>AMD-001481</v>
      </c>
      <c r="B124" s="24" t="n">
        <f aca="false">'Source - Amendments'!B1485</f>
        <v>45687</v>
      </c>
      <c r="C124" s="19" t="str">
        <f aca="false">'Source - Amendments'!C1485</f>
        <v>WL-02143</v>
      </c>
      <c r="D124" s="19" t="str">
        <f aca="false">IFERROR(INDEX('Source - Applicants'!$D$5:$D$2914,MATCH(C124,'Source - Applicants'!$A$5:$A$2914,0))&amp;" "&amp;INDEX('Source - Applicants'!$C$5:$C$2914,MATCH(C124,'Source - Applicants'!$A$5:$A$2914,0)),"NOT FOUND")</f>
        <v>Lisa Wright</v>
      </c>
      <c r="E124" s="33" t="str">
        <f aca="false">'Source - Amendments'!F1485</f>
        <v>49.6</v>
      </c>
      <c r="F124" s="33" t="str">
        <f aca="false">'Source - Amendments'!G1485</f>
        <v>48.4</v>
      </c>
      <c r="G124" s="19" t="str">
        <f aca="false">'Source - Amendments'!I1485</f>
        <v>Foldview Marine Services haul-out sheet 2024-10-22</v>
      </c>
      <c r="H124" s="19" t="str">
        <f aca="false">IF(G124="","No qualifying reference",IF(LEFT(G124,3)="MC-","Measurement certificate reference",IF(ISNUMBER(SEARCH("haul-out",G124)),"Yard haul-out reference","No qualifying reference")))</f>
        <v>Yard haul-out reference</v>
      </c>
      <c r="I124" s="19" t="str">
        <f aca="false">IF(COUNTIFS('Evidence - Certificates'!$B$5:$B$6,C124,'Evidence - Certificates'!$C$5:$C$6,G124)=1,"YES","NO")</f>
        <v>NO</v>
      </c>
      <c r="J124" s="19" t="str">
        <f aca="false">IF(I124="YES",INDEX('Evidence - Certificates'!$J$5:$J$6,MATCH(G124,'Evidence - Certificates'!$C$5:$C$6,0)),"NOT IN PACKET")</f>
        <v>NOT IN PACKET</v>
      </c>
      <c r="K124" s="19" t="str">
        <f aca="false">IF(COUNTIF('Evidence - Certificates'!$B$5:$B$6,C124)&gt;0,"YES","NO")</f>
        <v>NO</v>
      </c>
      <c r="L124" s="19" t="n">
        <f aca="false">COUNTIFS('Source - Skip Events'!$D$5:$D$416,C124,'Source - Skip Events'!$C$5:$C$416,"&gt;="&amp;B124,'Source - Skip Events'!$C$5:$C$416,"&lt;="&amp;Skip_End)</f>
        <v>0</v>
      </c>
      <c r="M124" s="33" t="n">
        <f aca="false">IFERROR(INDEX('Source - Applicants'!$K$5:$K$2914,MATCH(C124,'Source - Applicants'!$A$5:$A$2914,0)),"NOT FOUND")</f>
        <v>50.8</v>
      </c>
      <c r="N124" s="19" t="str">
        <f aca="false">IF(H124="No qualifying reference","BOARD REVIEW - NO SOURCE",IF(AND(I124="YES",J124&lt;&gt;"Y"),"BOARD REVIEW - UNSIGNED",IF(I124="YES","VERIFIED","REFERENCE ONLY - VERIFY FILE")))</f>
        <v>REFERENCE ONLY - VERIFY FILE</v>
      </c>
      <c r="O124" s="19" t="str">
        <f aca="false">IF(LEFT(N124,12)="BOARD REVIEW","Do not use amended LOA until compliant support is filed",IF(N124="REFERENCE ONLY - VERIFY FILE","Retrieve and inspect underlying signed certificate or yard sheet","No action"))</f>
        <v>Retrieve and inspect underlying signed certificate or yard sheet</v>
      </c>
    </row>
    <row r="125" customFormat="false" ht="40.5" hidden="false" customHeight="true" outlineLevel="0" collapsed="false">
      <c r="A125" s="19" t="str">
        <f aca="false">'Source - Amendments'!A1523</f>
        <v>AMD-001519</v>
      </c>
      <c r="B125" s="24" t="n">
        <f aca="false">'Source - Amendments'!B1523</f>
        <v>45710</v>
      </c>
      <c r="C125" s="19" t="str">
        <f aca="false">'Source - Amendments'!C1523</f>
        <v>WL-02035</v>
      </c>
      <c r="D125" s="19" t="str">
        <f aca="false">IFERROR(INDEX('Source - Applicants'!$D$5:$D$2914,MATCH(C125,'Source - Applicants'!$A$5:$A$2914,0))&amp;" "&amp;INDEX('Source - Applicants'!$C$5:$C$2914,MATCH(C125,'Source - Applicants'!$A$5:$A$2914,0)),"NOT FOUND")</f>
        <v>Deborah Howe</v>
      </c>
      <c r="E125" s="33" t="str">
        <f aca="false">'Source - Amendments'!F1523</f>
        <v>31.1</v>
      </c>
      <c r="F125" s="33" t="str">
        <f aca="false">'Source - Amendments'!G1523</f>
        <v>29.6</v>
      </c>
      <c r="G125" s="19" t="str">
        <f aca="false">'Source - Amendments'!I1523</f>
        <v>MC-2025-0618</v>
      </c>
      <c r="H125" s="19" t="str">
        <f aca="false">IF(G125="","No qualifying reference",IF(LEFT(G125,3)="MC-","Measurement certificate reference",IF(ISNUMBER(SEARCH("haul-out",G125)),"Yard haul-out reference","No qualifying reference")))</f>
        <v>Measurement certificate reference</v>
      </c>
      <c r="I125" s="19" t="str">
        <f aca="false">IF(COUNTIFS('Evidence - Certificates'!$B$5:$B$6,C125,'Evidence - Certificates'!$C$5:$C$6,G125)=1,"YES","NO")</f>
        <v>NO</v>
      </c>
      <c r="J125" s="19" t="str">
        <f aca="false">IF(I125="YES",INDEX('Evidence - Certificates'!$J$5:$J$6,MATCH(G125,'Evidence - Certificates'!$C$5:$C$6,0)),"NOT IN PACKET")</f>
        <v>NOT IN PACKET</v>
      </c>
      <c r="K125" s="19" t="str">
        <f aca="false">IF(COUNTIF('Evidence - Certificates'!$B$5:$B$6,C125)&gt;0,"YES","NO")</f>
        <v>NO</v>
      </c>
      <c r="L125" s="19" t="n">
        <f aca="false">COUNTIFS('Source - Skip Events'!$D$5:$D$416,C125,'Source - Skip Events'!$C$5:$C$416,"&gt;="&amp;B125,'Source - Skip Events'!$C$5:$C$416,"&lt;="&amp;Skip_End)</f>
        <v>0</v>
      </c>
      <c r="M125" s="33" t="n">
        <f aca="false">IFERROR(INDEX('Source - Applicants'!$K$5:$K$2914,MATCH(C125,'Source - Applicants'!$A$5:$A$2914,0)),"NOT FOUND")</f>
        <v>20.3</v>
      </c>
      <c r="N125" s="19" t="str">
        <f aca="false">IF(H125="No qualifying reference","BOARD REVIEW - NO SOURCE",IF(AND(I125="YES",J125&lt;&gt;"Y"),"BOARD REVIEW - UNSIGNED",IF(I125="YES","VERIFIED","REFERENCE ONLY - VERIFY FILE")))</f>
        <v>REFERENCE ONLY - VERIFY FILE</v>
      </c>
      <c r="O125" s="19" t="str">
        <f aca="false">IF(LEFT(N125,12)="BOARD REVIEW","Do not use amended LOA until compliant support is filed",IF(N125="REFERENCE ONLY - VERIFY FILE","Retrieve and inspect underlying signed certificate or yard sheet","No action"))</f>
        <v>Retrieve and inspect underlying signed certificate or yard sheet</v>
      </c>
    </row>
    <row r="126" customFormat="false" ht="40.5" hidden="false" customHeight="true" outlineLevel="0" collapsed="false">
      <c r="A126" s="19" t="str">
        <f aca="false">'Source - Amendments'!A1529</f>
        <v>AMD-001525</v>
      </c>
      <c r="B126" s="24" t="n">
        <f aca="false">'Source - Amendments'!B1529</f>
        <v>45716</v>
      </c>
      <c r="C126" s="19" t="str">
        <f aca="false">'Source - Amendments'!C1529</f>
        <v>WL-01612</v>
      </c>
      <c r="D126" s="19" t="str">
        <f aca="false">IFERROR(INDEX('Source - Applicants'!$D$5:$D$2914,MATCH(C126,'Source - Applicants'!$A$5:$A$2914,0))&amp;" "&amp;INDEX('Source - Applicants'!$C$5:$C$2914,MATCH(C126,'Source - Applicants'!$A$5:$A$2914,0)),"NOT FOUND")</f>
        <v>Donald Hernandez</v>
      </c>
      <c r="E126" s="33" t="str">
        <f aca="false">'Source - Amendments'!F1529</f>
        <v>29.6</v>
      </c>
      <c r="F126" s="33" t="str">
        <f aca="false">'Source - Amendments'!G1529</f>
        <v>27.6</v>
      </c>
      <c r="G126" s="19" t="str">
        <f aca="false">'Source - Amendments'!I1529</f>
        <v>MC-2025-0220</v>
      </c>
      <c r="H126" s="19" t="str">
        <f aca="false">IF(G126="","No qualifying reference",IF(LEFT(G126,3)="MC-","Measurement certificate reference",IF(ISNUMBER(SEARCH("haul-out",G126)),"Yard haul-out reference","No qualifying reference")))</f>
        <v>Measurement certificate reference</v>
      </c>
      <c r="I126" s="19" t="str">
        <f aca="false">IF(COUNTIFS('Evidence - Certificates'!$B$5:$B$6,C126,'Evidence - Certificates'!$C$5:$C$6,G126)=1,"YES","NO")</f>
        <v>NO</v>
      </c>
      <c r="J126" s="19" t="str">
        <f aca="false">IF(I126="YES",INDEX('Evidence - Certificates'!$J$5:$J$6,MATCH(G126,'Evidence - Certificates'!$C$5:$C$6,0)),"NOT IN PACKET")</f>
        <v>NOT IN PACKET</v>
      </c>
      <c r="K126" s="19" t="str">
        <f aca="false">IF(COUNTIF('Evidence - Certificates'!$B$5:$B$6,C126)&gt;0,"YES","NO")</f>
        <v>NO</v>
      </c>
      <c r="L126" s="19" t="n">
        <f aca="false">COUNTIFS('Source - Skip Events'!$D$5:$D$416,C126,'Source - Skip Events'!$C$5:$C$416,"&gt;="&amp;B126,'Source - Skip Events'!$C$5:$C$416,"&lt;="&amp;Skip_End)</f>
        <v>0</v>
      </c>
      <c r="M126" s="33" t="n">
        <f aca="false">IFERROR(INDEX('Source - Applicants'!$K$5:$K$2914,MATCH(C126,'Source - Applicants'!$A$5:$A$2914,0)),"NOT FOUND")</f>
        <v>30.3</v>
      </c>
      <c r="N126" s="19" t="str">
        <f aca="false">IF(H126="No qualifying reference","BOARD REVIEW - NO SOURCE",IF(AND(I126="YES",J126&lt;&gt;"Y"),"BOARD REVIEW - UNSIGNED",IF(I126="YES","VERIFIED","REFERENCE ONLY - VERIFY FILE")))</f>
        <v>REFERENCE ONLY - VERIFY FILE</v>
      </c>
      <c r="O126" s="19" t="str">
        <f aca="false">IF(LEFT(N126,12)="BOARD REVIEW","Do not use amended LOA until compliant support is filed",IF(N126="REFERENCE ONLY - VERIFY FILE","Retrieve and inspect underlying signed certificate or yard sheet","No action"))</f>
        <v>Retrieve and inspect underlying signed certificate or yard sheet</v>
      </c>
    </row>
    <row r="127" customFormat="false" ht="40.5" hidden="false" customHeight="true" outlineLevel="0" collapsed="false">
      <c r="A127" s="19" t="str">
        <f aca="false">'Source - Amendments'!A1539</f>
        <v>AMD-001535</v>
      </c>
      <c r="B127" s="24" t="n">
        <f aca="false">'Source - Amendments'!B1539</f>
        <v>45725</v>
      </c>
      <c r="C127" s="19" t="str">
        <f aca="false">'Source - Amendments'!C1539</f>
        <v>WL-02431</v>
      </c>
      <c r="D127" s="19" t="str">
        <f aca="false">IFERROR(INDEX('Source - Applicants'!$D$5:$D$2914,MATCH(C127,'Source - Applicants'!$A$5:$A$2914,0))&amp;" "&amp;INDEX('Source - Applicants'!$C$5:$C$2914,MATCH(C127,'Source - Applicants'!$A$5:$A$2914,0)),"NOT FOUND")</f>
        <v>Laura Montoya</v>
      </c>
      <c r="E127" s="33" t="str">
        <f aca="false">'Source - Amendments'!F1539</f>
        <v>26.7</v>
      </c>
      <c r="F127" s="33" t="str">
        <f aca="false">'Source - Amendments'!G1539</f>
        <v>29.1</v>
      </c>
      <c r="G127" s="19" t="str">
        <f aca="false">'Source - Amendments'!I1539</f>
        <v>Foldview Marine Services haul-out sheet 2025-01-27</v>
      </c>
      <c r="H127" s="19" t="str">
        <f aca="false">IF(G127="","No qualifying reference",IF(LEFT(G127,3)="MC-","Measurement certificate reference",IF(ISNUMBER(SEARCH("haul-out",G127)),"Yard haul-out reference","No qualifying reference")))</f>
        <v>Yard haul-out reference</v>
      </c>
      <c r="I127" s="19" t="str">
        <f aca="false">IF(COUNTIFS('Evidence - Certificates'!$B$5:$B$6,C127,'Evidence - Certificates'!$C$5:$C$6,G127)=1,"YES","NO")</f>
        <v>NO</v>
      </c>
      <c r="J127" s="19" t="str">
        <f aca="false">IF(I127="YES",INDEX('Evidence - Certificates'!$J$5:$J$6,MATCH(G127,'Evidence - Certificates'!$C$5:$C$6,0)),"NOT IN PACKET")</f>
        <v>NOT IN PACKET</v>
      </c>
      <c r="K127" s="19" t="str">
        <f aca="false">IF(COUNTIF('Evidence - Certificates'!$B$5:$B$6,C127)&gt;0,"YES","NO")</f>
        <v>NO</v>
      </c>
      <c r="L127" s="19" t="n">
        <f aca="false">COUNTIFS('Source - Skip Events'!$D$5:$D$416,C127,'Source - Skip Events'!$C$5:$C$416,"&gt;="&amp;B127,'Source - Skip Events'!$C$5:$C$416,"&lt;="&amp;Skip_End)</f>
        <v>0</v>
      </c>
      <c r="M127" s="33" t="n">
        <f aca="false">IFERROR(INDEX('Source - Applicants'!$K$5:$K$2914,MATCH(C127,'Source - Applicants'!$A$5:$A$2914,0)),"NOT FOUND")</f>
        <v>25.1</v>
      </c>
      <c r="N127" s="19" t="str">
        <f aca="false">IF(H127="No qualifying reference","BOARD REVIEW - NO SOURCE",IF(AND(I127="YES",J127&lt;&gt;"Y"),"BOARD REVIEW - UNSIGNED",IF(I127="YES","VERIFIED","REFERENCE ONLY - VERIFY FILE")))</f>
        <v>REFERENCE ONLY - VERIFY FILE</v>
      </c>
      <c r="O127" s="19" t="str">
        <f aca="false">IF(LEFT(N127,12)="BOARD REVIEW","Do not use amended LOA until compliant support is filed",IF(N127="REFERENCE ONLY - VERIFY FILE","Retrieve and inspect underlying signed certificate or yard sheet","No action"))</f>
        <v>Retrieve and inspect underlying signed certificate or yard sheet</v>
      </c>
    </row>
    <row r="128" customFormat="false" ht="40.5" hidden="false" customHeight="true" outlineLevel="0" collapsed="false">
      <c r="A128" s="19" t="str">
        <f aca="false">'Source - Amendments'!A1549</f>
        <v>AMD-001545</v>
      </c>
      <c r="B128" s="24" t="n">
        <f aca="false">'Source - Amendments'!B1549</f>
        <v>45731</v>
      </c>
      <c r="C128" s="19" t="str">
        <f aca="false">'Source - Amendments'!C1549</f>
        <v>WL-02150</v>
      </c>
      <c r="D128" s="19" t="str">
        <f aca="false">IFERROR(INDEX('Source - Applicants'!$D$5:$D$2914,MATCH(C128,'Source - Applicants'!$A$5:$A$2914,0))&amp;" "&amp;INDEX('Source - Applicants'!$C$5:$C$2914,MATCH(C128,'Source - Applicants'!$A$5:$A$2914,0)),"NOT FOUND")</f>
        <v>Jared Gomez</v>
      </c>
      <c r="E128" s="33" t="str">
        <f aca="false">'Source - Amendments'!F1549</f>
        <v>33.7</v>
      </c>
      <c r="F128" s="33" t="str">
        <f aca="false">'Source - Amendments'!G1549</f>
        <v>36.3</v>
      </c>
      <c r="G128" s="19" t="str">
        <f aca="false">'Source - Amendments'!I1549</f>
        <v>MC-2025-0576</v>
      </c>
      <c r="H128" s="19" t="str">
        <f aca="false">IF(G128="","No qualifying reference",IF(LEFT(G128,3)="MC-","Measurement certificate reference",IF(ISNUMBER(SEARCH("haul-out",G128)),"Yard haul-out reference","No qualifying reference")))</f>
        <v>Measurement certificate reference</v>
      </c>
      <c r="I128" s="19" t="str">
        <f aca="false">IF(COUNTIFS('Evidence - Certificates'!$B$5:$B$6,C128,'Evidence - Certificates'!$C$5:$C$6,G128)=1,"YES","NO")</f>
        <v>NO</v>
      </c>
      <c r="J128" s="19" t="str">
        <f aca="false">IF(I128="YES",INDEX('Evidence - Certificates'!$J$5:$J$6,MATCH(G128,'Evidence - Certificates'!$C$5:$C$6,0)),"NOT IN PACKET")</f>
        <v>NOT IN PACKET</v>
      </c>
      <c r="K128" s="19" t="str">
        <f aca="false">IF(COUNTIF('Evidence - Certificates'!$B$5:$B$6,C128)&gt;0,"YES","NO")</f>
        <v>NO</v>
      </c>
      <c r="L128" s="19" t="n">
        <f aca="false">COUNTIFS('Source - Skip Events'!$D$5:$D$416,C128,'Source - Skip Events'!$C$5:$C$416,"&gt;="&amp;B128,'Source - Skip Events'!$C$5:$C$416,"&lt;="&amp;Skip_End)</f>
        <v>0</v>
      </c>
      <c r="M128" s="33" t="n">
        <f aca="false">IFERROR(INDEX('Source - Applicants'!$K$5:$K$2914,MATCH(C128,'Source - Applicants'!$A$5:$A$2914,0)),"NOT FOUND")</f>
        <v>39</v>
      </c>
      <c r="N128" s="19" t="str">
        <f aca="false">IF(H128="No qualifying reference","BOARD REVIEW - NO SOURCE",IF(AND(I128="YES",J128&lt;&gt;"Y"),"BOARD REVIEW - UNSIGNED",IF(I128="YES","VERIFIED","REFERENCE ONLY - VERIFY FILE")))</f>
        <v>REFERENCE ONLY - VERIFY FILE</v>
      </c>
      <c r="O128" s="19" t="str">
        <f aca="false">IF(LEFT(N128,12)="BOARD REVIEW","Do not use amended LOA until compliant support is filed",IF(N128="REFERENCE ONLY - VERIFY FILE","Retrieve and inspect underlying signed certificate or yard sheet","No action"))</f>
        <v>Retrieve and inspect underlying signed certificate or yard sheet</v>
      </c>
    </row>
    <row r="129" customFormat="false" ht="40.5" hidden="false" customHeight="true" outlineLevel="0" collapsed="false">
      <c r="A129" s="19" t="str">
        <f aca="false">'Source - Amendments'!A1561</f>
        <v>AMD-001557</v>
      </c>
      <c r="B129" s="24" t="n">
        <f aca="false">'Source - Amendments'!B1561</f>
        <v>45742</v>
      </c>
      <c r="C129" s="19" t="str">
        <f aca="false">'Source - Amendments'!C1561</f>
        <v>WL-01173</v>
      </c>
      <c r="D129" s="19" t="str">
        <f aca="false">IFERROR(INDEX('Source - Applicants'!$D$5:$D$2914,MATCH(C129,'Source - Applicants'!$A$5:$A$2914,0))&amp;" "&amp;INDEX('Source - Applicants'!$C$5:$C$2914,MATCH(C129,'Source - Applicants'!$A$5:$A$2914,0)),"NOT FOUND")</f>
        <v>Jason Boyer</v>
      </c>
      <c r="E129" s="33" t="str">
        <f aca="false">'Source - Amendments'!F1561</f>
        <v>20.5</v>
      </c>
      <c r="F129" s="33" t="str">
        <f aca="false">'Source - Amendments'!G1561</f>
        <v>20.8</v>
      </c>
      <c r="G129" s="19" t="str">
        <f aca="false">'Source - Amendments'!I1561</f>
        <v>MC-2025-0745</v>
      </c>
      <c r="H129" s="19" t="str">
        <f aca="false">IF(G129="","No qualifying reference",IF(LEFT(G129,3)="MC-","Measurement certificate reference",IF(ISNUMBER(SEARCH("haul-out",G129)),"Yard haul-out reference","No qualifying reference")))</f>
        <v>Measurement certificate reference</v>
      </c>
      <c r="I129" s="19" t="str">
        <f aca="false">IF(COUNTIFS('Evidence - Certificates'!$B$5:$B$6,C129,'Evidence - Certificates'!$C$5:$C$6,G129)=1,"YES","NO")</f>
        <v>NO</v>
      </c>
      <c r="J129" s="19" t="str">
        <f aca="false">IF(I129="YES",INDEX('Evidence - Certificates'!$J$5:$J$6,MATCH(G129,'Evidence - Certificates'!$C$5:$C$6,0)),"NOT IN PACKET")</f>
        <v>NOT IN PACKET</v>
      </c>
      <c r="K129" s="19" t="str">
        <f aca="false">IF(COUNTIF('Evidence - Certificates'!$B$5:$B$6,C129)&gt;0,"YES","NO")</f>
        <v>NO</v>
      </c>
      <c r="L129" s="19" t="n">
        <f aca="false">COUNTIFS('Source - Skip Events'!$D$5:$D$416,C129,'Source - Skip Events'!$C$5:$C$416,"&gt;="&amp;B129,'Source - Skip Events'!$C$5:$C$416,"&lt;="&amp;Skip_End)</f>
        <v>0</v>
      </c>
      <c r="M129" s="33" t="n">
        <f aca="false">IFERROR(INDEX('Source - Applicants'!$K$5:$K$2914,MATCH(C129,'Source - Applicants'!$A$5:$A$2914,0)),"NOT FOUND")</f>
        <v>22.2</v>
      </c>
      <c r="N129" s="19" t="str">
        <f aca="false">IF(H129="No qualifying reference","BOARD REVIEW - NO SOURCE",IF(AND(I129="YES",J129&lt;&gt;"Y"),"BOARD REVIEW - UNSIGNED",IF(I129="YES","VERIFIED","REFERENCE ONLY - VERIFY FILE")))</f>
        <v>REFERENCE ONLY - VERIFY FILE</v>
      </c>
      <c r="O129" s="19" t="str">
        <f aca="false">IF(LEFT(N129,12)="BOARD REVIEW","Do not use amended LOA until compliant support is filed",IF(N129="REFERENCE ONLY - VERIFY FILE","Retrieve and inspect underlying signed certificate or yard sheet","No action"))</f>
        <v>Retrieve and inspect underlying signed certificate or yard sheet</v>
      </c>
    </row>
    <row r="130" customFormat="false" ht="40.5" hidden="false" customHeight="true" outlineLevel="0" collapsed="false">
      <c r="A130" s="19" t="str">
        <f aca="false">'Source - Amendments'!A1567</f>
        <v>AMD-001563</v>
      </c>
      <c r="B130" s="24" t="n">
        <f aca="false">'Source - Amendments'!B1567</f>
        <v>45745</v>
      </c>
      <c r="C130" s="19" t="str">
        <f aca="false">'Source - Amendments'!C1567</f>
        <v>WL-01350</v>
      </c>
      <c r="D130" s="19" t="str">
        <f aca="false">IFERROR(INDEX('Source - Applicants'!$D$5:$D$2914,MATCH(C130,'Source - Applicants'!$A$5:$A$2914,0))&amp;" "&amp;INDEX('Source - Applicants'!$C$5:$C$2914,MATCH(C130,'Source - Applicants'!$A$5:$A$2914,0)),"NOT FOUND")</f>
        <v>John George</v>
      </c>
      <c r="E130" s="33" t="str">
        <f aca="false">'Source - Amendments'!F1567</f>
        <v>38.0</v>
      </c>
      <c r="F130" s="33" t="str">
        <f aca="false">'Source - Amendments'!G1567</f>
        <v>38.8</v>
      </c>
      <c r="G130" s="19" t="str">
        <f aca="false">'Source - Amendments'!I1567</f>
        <v>MC-2025-0538</v>
      </c>
      <c r="H130" s="19" t="str">
        <f aca="false">IF(G130="","No qualifying reference",IF(LEFT(G130,3)="MC-","Measurement certificate reference",IF(ISNUMBER(SEARCH("haul-out",G130)),"Yard haul-out reference","No qualifying reference")))</f>
        <v>Measurement certificate reference</v>
      </c>
      <c r="I130" s="19" t="str">
        <f aca="false">IF(COUNTIFS('Evidence - Certificates'!$B$5:$B$6,C130,'Evidence - Certificates'!$C$5:$C$6,G130)=1,"YES","NO")</f>
        <v>NO</v>
      </c>
      <c r="J130" s="19" t="str">
        <f aca="false">IF(I130="YES",INDEX('Evidence - Certificates'!$J$5:$J$6,MATCH(G130,'Evidence - Certificates'!$C$5:$C$6,0)),"NOT IN PACKET")</f>
        <v>NOT IN PACKET</v>
      </c>
      <c r="K130" s="19" t="str">
        <f aca="false">IF(COUNTIF('Evidence - Certificates'!$B$5:$B$6,C130)&gt;0,"YES","NO")</f>
        <v>NO</v>
      </c>
      <c r="L130" s="19" t="n">
        <f aca="false">COUNTIFS('Source - Skip Events'!$D$5:$D$416,C130,'Source - Skip Events'!$C$5:$C$416,"&gt;="&amp;B130,'Source - Skip Events'!$C$5:$C$416,"&lt;="&amp;Skip_End)</f>
        <v>0</v>
      </c>
      <c r="M130" s="33" t="n">
        <f aca="false">IFERROR(INDEX('Source - Applicants'!$K$5:$K$2914,MATCH(C130,'Source - Applicants'!$A$5:$A$2914,0)),"NOT FOUND")</f>
        <v>22.5</v>
      </c>
      <c r="N130" s="19" t="str">
        <f aca="false">IF(H130="No qualifying reference","BOARD REVIEW - NO SOURCE",IF(AND(I130="YES",J130&lt;&gt;"Y"),"BOARD REVIEW - UNSIGNED",IF(I130="YES","VERIFIED","REFERENCE ONLY - VERIFY FILE")))</f>
        <v>REFERENCE ONLY - VERIFY FILE</v>
      </c>
      <c r="O130" s="19" t="str">
        <f aca="false">IF(LEFT(N130,12)="BOARD REVIEW","Do not use amended LOA until compliant support is filed",IF(N130="REFERENCE ONLY - VERIFY FILE","Retrieve and inspect underlying signed certificate or yard sheet","No action"))</f>
        <v>Retrieve and inspect underlying signed certificate or yard sheet</v>
      </c>
    </row>
    <row r="131" customFormat="false" ht="40.5" hidden="false" customHeight="true" outlineLevel="0" collapsed="false">
      <c r="A131" s="19" t="str">
        <f aca="false">'Source - Amendments'!A1569</f>
        <v>AMD-001565</v>
      </c>
      <c r="B131" s="24" t="n">
        <f aca="false">'Source - Amendments'!B1569</f>
        <v>45746</v>
      </c>
      <c r="C131" s="19" t="str">
        <f aca="false">'Source - Amendments'!C1569</f>
        <v>WL-01349</v>
      </c>
      <c r="D131" s="19" t="str">
        <f aca="false">IFERROR(INDEX('Source - Applicants'!$D$5:$D$2914,MATCH(C131,'Source - Applicants'!$A$5:$A$2914,0))&amp;" "&amp;INDEX('Source - Applicants'!$C$5:$C$2914,MATCH(C131,'Source - Applicants'!$A$5:$A$2914,0)),"NOT FOUND")</f>
        <v>Justin Johnson</v>
      </c>
      <c r="E131" s="33" t="str">
        <f aca="false">'Source - Amendments'!F1569</f>
        <v>32.9</v>
      </c>
      <c r="F131" s="33" t="str">
        <f aca="false">'Source - Amendments'!G1569</f>
        <v>32.4</v>
      </c>
      <c r="G131" s="19" t="str">
        <f aca="false">'Source - Amendments'!I1569</f>
        <v>MC-2025-0226</v>
      </c>
      <c r="H131" s="19" t="str">
        <f aca="false">IF(G131="","No qualifying reference",IF(LEFT(G131,3)="MC-","Measurement certificate reference",IF(ISNUMBER(SEARCH("haul-out",G131)),"Yard haul-out reference","No qualifying reference")))</f>
        <v>Measurement certificate reference</v>
      </c>
      <c r="I131" s="19" t="str">
        <f aca="false">IF(COUNTIFS('Evidence - Certificates'!$B$5:$B$6,C131,'Evidence - Certificates'!$C$5:$C$6,G131)=1,"YES","NO")</f>
        <v>NO</v>
      </c>
      <c r="J131" s="19" t="str">
        <f aca="false">IF(I131="YES",INDEX('Evidence - Certificates'!$J$5:$J$6,MATCH(G131,'Evidence - Certificates'!$C$5:$C$6,0)),"NOT IN PACKET")</f>
        <v>NOT IN PACKET</v>
      </c>
      <c r="K131" s="19" t="str">
        <f aca="false">IF(COUNTIF('Evidence - Certificates'!$B$5:$B$6,C131)&gt;0,"YES","NO")</f>
        <v>NO</v>
      </c>
      <c r="L131" s="19" t="n">
        <f aca="false">COUNTIFS('Source - Skip Events'!$D$5:$D$416,C131,'Source - Skip Events'!$C$5:$C$416,"&gt;="&amp;B131,'Source - Skip Events'!$C$5:$C$416,"&lt;="&amp;Skip_End)</f>
        <v>0</v>
      </c>
      <c r="M131" s="33" t="n">
        <f aca="false">IFERROR(INDEX('Source - Applicants'!$K$5:$K$2914,MATCH(C131,'Source - Applicants'!$A$5:$A$2914,0)),"NOT FOUND")</f>
        <v>44.8</v>
      </c>
      <c r="N131" s="19" t="str">
        <f aca="false">IF(H131="No qualifying reference","BOARD REVIEW - NO SOURCE",IF(AND(I131="YES",J131&lt;&gt;"Y"),"BOARD REVIEW - UNSIGNED",IF(I131="YES","VERIFIED","REFERENCE ONLY - VERIFY FILE")))</f>
        <v>REFERENCE ONLY - VERIFY FILE</v>
      </c>
      <c r="O131" s="19" t="str">
        <f aca="false">IF(LEFT(N131,12)="BOARD REVIEW","Do not use amended LOA until compliant support is filed",IF(N131="REFERENCE ONLY - VERIFY FILE","Retrieve and inspect underlying signed certificate or yard sheet","No action"))</f>
        <v>Retrieve and inspect underlying signed certificate or yard sheet</v>
      </c>
    </row>
    <row r="132" customFormat="false" ht="40.5" hidden="false" customHeight="true" outlineLevel="0" collapsed="false">
      <c r="A132" s="19" t="str">
        <f aca="false">'Source - Amendments'!A1572</f>
        <v>AMD-001568</v>
      </c>
      <c r="B132" s="24" t="n">
        <f aca="false">'Source - Amendments'!B1572</f>
        <v>45747</v>
      </c>
      <c r="C132" s="19" t="str">
        <f aca="false">'Source - Amendments'!C1572</f>
        <v>WL-03245</v>
      </c>
      <c r="D132" s="19" t="str">
        <f aca="false">IFERROR(INDEX('Source - Applicants'!$D$5:$D$2914,MATCH(C132,'Source - Applicants'!$A$5:$A$2914,0))&amp;" "&amp;INDEX('Source - Applicants'!$C$5:$C$2914,MATCH(C132,'Source - Applicants'!$A$5:$A$2914,0)),"NOT FOUND")</f>
        <v>Howard Sellers</v>
      </c>
      <c r="E132" s="33" t="str">
        <f aca="false">'Source - Amendments'!F1572</f>
        <v>33.0</v>
      </c>
      <c r="F132" s="33" t="str">
        <f aca="false">'Source - Amendments'!G1572</f>
        <v>32.2</v>
      </c>
      <c r="G132" s="19" t="str">
        <f aca="false">'Source - Amendments'!I1572</f>
        <v>MC-2025-0526</v>
      </c>
      <c r="H132" s="19" t="str">
        <f aca="false">IF(G132="","No qualifying reference",IF(LEFT(G132,3)="MC-","Measurement certificate reference",IF(ISNUMBER(SEARCH("haul-out",G132)),"Yard haul-out reference","No qualifying reference")))</f>
        <v>Measurement certificate reference</v>
      </c>
      <c r="I132" s="19" t="str">
        <f aca="false">IF(COUNTIFS('Evidence - Certificates'!$B$5:$B$6,C132,'Evidence - Certificates'!$C$5:$C$6,G132)=1,"YES","NO")</f>
        <v>NO</v>
      </c>
      <c r="J132" s="19" t="str">
        <f aca="false">IF(I132="YES",INDEX('Evidence - Certificates'!$J$5:$J$6,MATCH(G132,'Evidence - Certificates'!$C$5:$C$6,0)),"NOT IN PACKET")</f>
        <v>NOT IN PACKET</v>
      </c>
      <c r="K132" s="19" t="str">
        <f aca="false">IF(COUNTIF('Evidence - Certificates'!$B$5:$B$6,C132)&gt;0,"YES","NO")</f>
        <v>NO</v>
      </c>
      <c r="L132" s="19" t="n">
        <f aca="false">COUNTIFS('Source - Skip Events'!$D$5:$D$416,C132,'Source - Skip Events'!$C$5:$C$416,"&gt;="&amp;B132,'Source - Skip Events'!$C$5:$C$416,"&lt;="&amp;Skip_End)</f>
        <v>0</v>
      </c>
      <c r="M132" s="33" t="n">
        <f aca="false">IFERROR(INDEX('Source - Applicants'!$K$5:$K$2914,MATCH(C132,'Source - Applicants'!$A$5:$A$2914,0)),"NOT FOUND")</f>
        <v>39.6</v>
      </c>
      <c r="N132" s="19" t="str">
        <f aca="false">IF(H132="No qualifying reference","BOARD REVIEW - NO SOURCE",IF(AND(I132="YES",J132&lt;&gt;"Y"),"BOARD REVIEW - UNSIGNED",IF(I132="YES","VERIFIED","REFERENCE ONLY - VERIFY FILE")))</f>
        <v>REFERENCE ONLY - VERIFY FILE</v>
      </c>
      <c r="O132" s="19" t="str">
        <f aca="false">IF(LEFT(N132,12)="BOARD REVIEW","Do not use amended LOA until compliant support is filed",IF(N132="REFERENCE ONLY - VERIFY FILE","Retrieve and inspect underlying signed certificate or yard sheet","No action"))</f>
        <v>Retrieve and inspect underlying signed certificate or yard sheet</v>
      </c>
    </row>
    <row r="133" customFormat="false" ht="40.5" hidden="false" customHeight="true" outlineLevel="0" collapsed="false">
      <c r="A133" s="19" t="str">
        <f aca="false">'Source - Amendments'!A1574</f>
        <v>AMD-001570</v>
      </c>
      <c r="B133" s="24" t="n">
        <f aca="false">'Source - Amendments'!B1574</f>
        <v>45748</v>
      </c>
      <c r="C133" s="19" t="str">
        <f aca="false">'Source - Amendments'!C1574</f>
        <v>WL-02799</v>
      </c>
      <c r="D133" s="19" t="str">
        <f aca="false">IFERROR(INDEX('Source - Applicants'!$D$5:$D$2914,MATCH(C133,'Source - Applicants'!$A$5:$A$2914,0))&amp;" "&amp;INDEX('Source - Applicants'!$C$5:$C$2914,MATCH(C133,'Source - Applicants'!$A$5:$A$2914,0)),"NOT FOUND")</f>
        <v>Amber Turner</v>
      </c>
      <c r="E133" s="33" t="str">
        <f aca="false">'Source - Amendments'!F1574</f>
        <v>48.5</v>
      </c>
      <c r="F133" s="33" t="str">
        <f aca="false">'Source - Amendments'!G1574</f>
        <v>46.4</v>
      </c>
      <c r="G133" s="19" t="str">
        <f aca="false">'Source - Amendments'!I1574</f>
        <v>MC-2025-0900</v>
      </c>
      <c r="H133" s="19" t="str">
        <f aca="false">IF(G133="","No qualifying reference",IF(LEFT(G133,3)="MC-","Measurement certificate reference",IF(ISNUMBER(SEARCH("haul-out",G133)),"Yard haul-out reference","No qualifying reference")))</f>
        <v>Measurement certificate reference</v>
      </c>
      <c r="I133" s="19" t="str">
        <f aca="false">IF(COUNTIFS('Evidence - Certificates'!$B$5:$B$6,C133,'Evidence - Certificates'!$C$5:$C$6,G133)=1,"YES","NO")</f>
        <v>NO</v>
      </c>
      <c r="J133" s="19" t="str">
        <f aca="false">IF(I133="YES",INDEX('Evidence - Certificates'!$J$5:$J$6,MATCH(G133,'Evidence - Certificates'!$C$5:$C$6,0)),"NOT IN PACKET")</f>
        <v>NOT IN PACKET</v>
      </c>
      <c r="K133" s="19" t="str">
        <f aca="false">IF(COUNTIF('Evidence - Certificates'!$B$5:$B$6,C133)&gt;0,"YES","NO")</f>
        <v>NO</v>
      </c>
      <c r="L133" s="19" t="n">
        <f aca="false">COUNTIFS('Source - Skip Events'!$D$5:$D$416,C133,'Source - Skip Events'!$C$5:$C$416,"&gt;="&amp;B133,'Source - Skip Events'!$C$5:$C$416,"&lt;="&amp;Skip_End)</f>
        <v>0</v>
      </c>
      <c r="M133" s="33" t="n">
        <f aca="false">IFERROR(INDEX('Source - Applicants'!$K$5:$K$2914,MATCH(C133,'Source - Applicants'!$A$5:$A$2914,0)),"NOT FOUND")</f>
        <v>51.1</v>
      </c>
      <c r="N133" s="19" t="str">
        <f aca="false">IF(H133="No qualifying reference","BOARD REVIEW - NO SOURCE",IF(AND(I133="YES",J133&lt;&gt;"Y"),"BOARD REVIEW - UNSIGNED",IF(I133="YES","VERIFIED","REFERENCE ONLY - VERIFY FILE")))</f>
        <v>REFERENCE ONLY - VERIFY FILE</v>
      </c>
      <c r="O133" s="19" t="str">
        <f aca="false">IF(LEFT(N133,12)="BOARD REVIEW","Do not use amended LOA until compliant support is filed",IF(N133="REFERENCE ONLY - VERIFY FILE","Retrieve and inspect underlying signed certificate or yard sheet","No action"))</f>
        <v>Retrieve and inspect underlying signed certificate or yard sheet</v>
      </c>
    </row>
    <row r="134" customFormat="false" ht="40.5" hidden="false" customHeight="true" outlineLevel="0" collapsed="false">
      <c r="A134" s="19" t="str">
        <f aca="false">'Source - Amendments'!A1581</f>
        <v>AMD-001577</v>
      </c>
      <c r="B134" s="24" t="n">
        <f aca="false">'Source - Amendments'!B1581</f>
        <v>45756</v>
      </c>
      <c r="C134" s="19" t="str">
        <f aca="false">'Source - Amendments'!C1581</f>
        <v>WL-03646</v>
      </c>
      <c r="D134" s="19" t="str">
        <f aca="false">IFERROR(INDEX('Source - Applicants'!$D$5:$D$2914,MATCH(C134,'Source - Applicants'!$A$5:$A$2914,0))&amp;" "&amp;INDEX('Source - Applicants'!$C$5:$C$2914,MATCH(C134,'Source - Applicants'!$A$5:$A$2914,0)),"NOT FOUND")</f>
        <v>James Grimes</v>
      </c>
      <c r="E134" s="33" t="str">
        <f aca="false">'Source - Amendments'!F1581</f>
        <v>28.0</v>
      </c>
      <c r="F134" s="33" t="str">
        <f aca="false">'Source - Amendments'!G1581</f>
        <v>28.8</v>
      </c>
      <c r="G134" s="19" t="str">
        <f aca="false">'Source - Amendments'!I1581</f>
        <v>MC-2025-0799</v>
      </c>
      <c r="H134" s="19" t="str">
        <f aca="false">IF(G134="","No qualifying reference",IF(LEFT(G134,3)="MC-","Measurement certificate reference",IF(ISNUMBER(SEARCH("haul-out",G134)),"Yard haul-out reference","No qualifying reference")))</f>
        <v>Measurement certificate reference</v>
      </c>
      <c r="I134" s="19" t="str">
        <f aca="false">IF(COUNTIFS('Evidence - Certificates'!$B$5:$B$6,C134,'Evidence - Certificates'!$C$5:$C$6,G134)=1,"YES","NO")</f>
        <v>NO</v>
      </c>
      <c r="J134" s="19" t="str">
        <f aca="false">IF(I134="YES",INDEX('Evidence - Certificates'!$J$5:$J$6,MATCH(G134,'Evidence - Certificates'!$C$5:$C$6,0)),"NOT IN PACKET")</f>
        <v>NOT IN PACKET</v>
      </c>
      <c r="K134" s="19" t="str">
        <f aca="false">IF(COUNTIF('Evidence - Certificates'!$B$5:$B$6,C134)&gt;0,"YES","NO")</f>
        <v>NO</v>
      </c>
      <c r="L134" s="19" t="n">
        <f aca="false">COUNTIFS('Source - Skip Events'!$D$5:$D$416,C134,'Source - Skip Events'!$C$5:$C$416,"&gt;="&amp;B134,'Source - Skip Events'!$C$5:$C$416,"&lt;="&amp;Skip_End)</f>
        <v>0</v>
      </c>
      <c r="M134" s="33" t="n">
        <f aca="false">IFERROR(INDEX('Source - Applicants'!$K$5:$K$2914,MATCH(C134,'Source - Applicants'!$A$5:$A$2914,0)),"NOT FOUND")</f>
        <v>51.3</v>
      </c>
      <c r="N134" s="19" t="str">
        <f aca="false">IF(H134="No qualifying reference","BOARD REVIEW - NO SOURCE",IF(AND(I134="YES",J134&lt;&gt;"Y"),"BOARD REVIEW - UNSIGNED",IF(I134="YES","VERIFIED","REFERENCE ONLY - VERIFY FILE")))</f>
        <v>REFERENCE ONLY - VERIFY FILE</v>
      </c>
      <c r="O134" s="19" t="str">
        <f aca="false">IF(LEFT(N134,12)="BOARD REVIEW","Do not use amended LOA until compliant support is filed",IF(N134="REFERENCE ONLY - VERIFY FILE","Retrieve and inspect underlying signed certificate or yard sheet","No action"))</f>
        <v>Retrieve and inspect underlying signed certificate or yard sheet</v>
      </c>
    </row>
    <row r="135" customFormat="false" ht="40.5" hidden="false" customHeight="true" outlineLevel="0" collapsed="false">
      <c r="A135" s="19" t="str">
        <f aca="false">'Source - Amendments'!A1595</f>
        <v>AMD-001591</v>
      </c>
      <c r="B135" s="24" t="n">
        <f aca="false">'Source - Amendments'!B1595</f>
        <v>45765</v>
      </c>
      <c r="C135" s="19" t="str">
        <f aca="false">'Source - Amendments'!C1595</f>
        <v>WL-02821</v>
      </c>
      <c r="D135" s="19" t="str">
        <f aca="false">IFERROR(INDEX('Source - Applicants'!$D$5:$D$2914,MATCH(C135,'Source - Applicants'!$A$5:$A$2914,0))&amp;" "&amp;INDEX('Source - Applicants'!$C$5:$C$2914,MATCH(C135,'Source - Applicants'!$A$5:$A$2914,0)),"NOT FOUND")</f>
        <v>Benjamin Smith</v>
      </c>
      <c r="E135" s="33" t="str">
        <f aca="false">'Source - Amendments'!F1595</f>
        <v>48.4</v>
      </c>
      <c r="F135" s="33" t="str">
        <f aca="false">'Source - Amendments'!G1595</f>
        <v>48.5</v>
      </c>
      <c r="G135" s="19" t="str">
        <f aca="false">'Source - Amendments'!I1595</f>
        <v>Foldview Marine Services haul-out sheet 2023-09-02</v>
      </c>
      <c r="H135" s="19" t="str">
        <f aca="false">IF(G135="","No qualifying reference",IF(LEFT(G135,3)="MC-","Measurement certificate reference",IF(ISNUMBER(SEARCH("haul-out",G135)),"Yard haul-out reference","No qualifying reference")))</f>
        <v>Yard haul-out reference</v>
      </c>
      <c r="I135" s="19" t="str">
        <f aca="false">IF(COUNTIFS('Evidence - Certificates'!$B$5:$B$6,C135,'Evidence - Certificates'!$C$5:$C$6,G135)=1,"YES","NO")</f>
        <v>NO</v>
      </c>
      <c r="J135" s="19" t="str">
        <f aca="false">IF(I135="YES",INDEX('Evidence - Certificates'!$J$5:$J$6,MATCH(G135,'Evidence - Certificates'!$C$5:$C$6,0)),"NOT IN PACKET")</f>
        <v>NOT IN PACKET</v>
      </c>
      <c r="K135" s="19" t="str">
        <f aca="false">IF(COUNTIF('Evidence - Certificates'!$B$5:$B$6,C135)&gt;0,"YES","NO")</f>
        <v>NO</v>
      </c>
      <c r="L135" s="19" t="n">
        <f aca="false">COUNTIFS('Source - Skip Events'!$D$5:$D$416,C135,'Source - Skip Events'!$C$5:$C$416,"&gt;="&amp;B135,'Source - Skip Events'!$C$5:$C$416,"&lt;="&amp;Skip_End)</f>
        <v>0</v>
      </c>
      <c r="M135" s="33" t="n">
        <f aca="false">IFERROR(INDEX('Source - Applicants'!$K$5:$K$2914,MATCH(C135,'Source - Applicants'!$A$5:$A$2914,0)),"NOT FOUND")</f>
        <v>43.5</v>
      </c>
      <c r="N135" s="19" t="str">
        <f aca="false">IF(H135="No qualifying reference","BOARD REVIEW - NO SOURCE",IF(AND(I135="YES",J135&lt;&gt;"Y"),"BOARD REVIEW - UNSIGNED",IF(I135="YES","VERIFIED","REFERENCE ONLY - VERIFY FILE")))</f>
        <v>REFERENCE ONLY - VERIFY FILE</v>
      </c>
      <c r="O135" s="19" t="str">
        <f aca="false">IF(LEFT(N135,12)="BOARD REVIEW","Do not use amended LOA until compliant support is filed",IF(N135="REFERENCE ONLY - VERIFY FILE","Retrieve and inspect underlying signed certificate or yard sheet","No action"))</f>
        <v>Retrieve and inspect underlying signed certificate or yard sheet</v>
      </c>
    </row>
    <row r="136" customFormat="false" ht="40.5" hidden="false" customHeight="true" outlineLevel="0" collapsed="false">
      <c r="A136" s="19" t="str">
        <f aca="false">'Source - Amendments'!A1601</f>
        <v>AMD-001597</v>
      </c>
      <c r="B136" s="24" t="n">
        <f aca="false">'Source - Amendments'!B1601</f>
        <v>45770</v>
      </c>
      <c r="C136" s="19" t="str">
        <f aca="false">'Source - Amendments'!C1601</f>
        <v>WL-03413</v>
      </c>
      <c r="D136" s="19" t="str">
        <f aca="false">IFERROR(INDEX('Source - Applicants'!$D$5:$D$2914,MATCH(C136,'Source - Applicants'!$A$5:$A$2914,0))&amp;" "&amp;INDEX('Source - Applicants'!$C$5:$C$2914,MATCH(C136,'Source - Applicants'!$A$5:$A$2914,0)),"NOT FOUND")</f>
        <v>Timothy Moran</v>
      </c>
      <c r="E136" s="33" t="str">
        <f aca="false">'Source - Amendments'!F1601</f>
        <v>33.9</v>
      </c>
      <c r="F136" s="33" t="str">
        <f aca="false">'Source - Amendments'!G1601</f>
        <v>34.4</v>
      </c>
      <c r="G136" s="19" t="str">
        <f aca="false">'Source - Amendments'!I1601</f>
        <v>MC-2025-0314</v>
      </c>
      <c r="H136" s="19" t="str">
        <f aca="false">IF(G136="","No qualifying reference",IF(LEFT(G136,3)="MC-","Measurement certificate reference",IF(ISNUMBER(SEARCH("haul-out",G136)),"Yard haul-out reference","No qualifying reference")))</f>
        <v>Measurement certificate reference</v>
      </c>
      <c r="I136" s="19" t="str">
        <f aca="false">IF(COUNTIFS('Evidence - Certificates'!$B$5:$B$6,C136,'Evidence - Certificates'!$C$5:$C$6,G136)=1,"YES","NO")</f>
        <v>NO</v>
      </c>
      <c r="J136" s="19" t="str">
        <f aca="false">IF(I136="YES",INDEX('Evidence - Certificates'!$J$5:$J$6,MATCH(G136,'Evidence - Certificates'!$C$5:$C$6,0)),"NOT IN PACKET")</f>
        <v>NOT IN PACKET</v>
      </c>
      <c r="K136" s="19" t="str">
        <f aca="false">IF(COUNTIF('Evidence - Certificates'!$B$5:$B$6,C136)&gt;0,"YES","NO")</f>
        <v>NO</v>
      </c>
      <c r="L136" s="19" t="n">
        <f aca="false">COUNTIFS('Source - Skip Events'!$D$5:$D$416,C136,'Source - Skip Events'!$C$5:$C$416,"&gt;="&amp;B136,'Source - Skip Events'!$C$5:$C$416,"&lt;="&amp;Skip_End)</f>
        <v>0</v>
      </c>
      <c r="M136" s="33" t="n">
        <f aca="false">IFERROR(INDEX('Source - Applicants'!$K$5:$K$2914,MATCH(C136,'Source - Applicants'!$A$5:$A$2914,0)),"NOT FOUND")</f>
        <v>54</v>
      </c>
      <c r="N136" s="19" t="str">
        <f aca="false">IF(H136="No qualifying reference","BOARD REVIEW - NO SOURCE",IF(AND(I136="YES",J136&lt;&gt;"Y"),"BOARD REVIEW - UNSIGNED",IF(I136="YES","VERIFIED","REFERENCE ONLY - VERIFY FILE")))</f>
        <v>REFERENCE ONLY - VERIFY FILE</v>
      </c>
      <c r="O136" s="19" t="str">
        <f aca="false">IF(LEFT(N136,12)="BOARD REVIEW","Do not use amended LOA until compliant support is filed",IF(N136="REFERENCE ONLY - VERIFY FILE","Retrieve and inspect underlying signed certificate or yard sheet","No action"))</f>
        <v>Retrieve and inspect underlying signed certificate or yard sheet</v>
      </c>
    </row>
    <row r="137" customFormat="false" ht="40.5" hidden="false" customHeight="true" outlineLevel="0" collapsed="false">
      <c r="A137" s="19" t="str">
        <f aca="false">'Source - Amendments'!A1602</f>
        <v>AMD-001598</v>
      </c>
      <c r="B137" s="24" t="n">
        <f aca="false">'Source - Amendments'!B1602</f>
        <v>45770</v>
      </c>
      <c r="C137" s="19" t="str">
        <f aca="false">'Source - Amendments'!C1602</f>
        <v>WL-03035</v>
      </c>
      <c r="D137" s="19" t="str">
        <f aca="false">IFERROR(INDEX('Source - Applicants'!$D$5:$D$2914,MATCH(C137,'Source - Applicants'!$A$5:$A$2914,0))&amp;" "&amp;INDEX('Source - Applicants'!$C$5:$C$2914,MATCH(C137,'Source - Applicants'!$A$5:$A$2914,0)),"NOT FOUND")</f>
        <v>Robert Osborn</v>
      </c>
      <c r="E137" s="33" t="str">
        <f aca="false">'Source - Amendments'!F1602</f>
        <v>25.5</v>
      </c>
      <c r="F137" s="33" t="str">
        <f aca="false">'Source - Amendments'!G1602</f>
        <v>27.0</v>
      </c>
      <c r="G137" s="19" t="str">
        <f aca="false">'Source - Amendments'!I1602</f>
        <v>MC-2025-0956</v>
      </c>
      <c r="H137" s="19" t="str">
        <f aca="false">IF(G137="","No qualifying reference",IF(LEFT(G137,3)="MC-","Measurement certificate reference",IF(ISNUMBER(SEARCH("haul-out",G137)),"Yard haul-out reference","No qualifying reference")))</f>
        <v>Measurement certificate reference</v>
      </c>
      <c r="I137" s="19" t="str">
        <f aca="false">IF(COUNTIFS('Evidence - Certificates'!$B$5:$B$6,C137,'Evidence - Certificates'!$C$5:$C$6,G137)=1,"YES","NO")</f>
        <v>NO</v>
      </c>
      <c r="J137" s="19" t="str">
        <f aca="false">IF(I137="YES",INDEX('Evidence - Certificates'!$J$5:$J$6,MATCH(G137,'Evidence - Certificates'!$C$5:$C$6,0)),"NOT IN PACKET")</f>
        <v>NOT IN PACKET</v>
      </c>
      <c r="K137" s="19" t="str">
        <f aca="false">IF(COUNTIF('Evidence - Certificates'!$B$5:$B$6,C137)&gt;0,"YES","NO")</f>
        <v>NO</v>
      </c>
      <c r="L137" s="19" t="n">
        <f aca="false">COUNTIFS('Source - Skip Events'!$D$5:$D$416,C137,'Source - Skip Events'!$C$5:$C$416,"&gt;="&amp;B137,'Source - Skip Events'!$C$5:$C$416,"&lt;="&amp;Skip_End)</f>
        <v>0</v>
      </c>
      <c r="M137" s="33" t="n">
        <f aca="false">IFERROR(INDEX('Source - Applicants'!$K$5:$K$2914,MATCH(C137,'Source - Applicants'!$A$5:$A$2914,0)),"NOT FOUND")</f>
        <v>41.7</v>
      </c>
      <c r="N137" s="19" t="str">
        <f aca="false">IF(H137="No qualifying reference","BOARD REVIEW - NO SOURCE",IF(AND(I137="YES",J137&lt;&gt;"Y"),"BOARD REVIEW - UNSIGNED",IF(I137="YES","VERIFIED","REFERENCE ONLY - VERIFY FILE")))</f>
        <v>REFERENCE ONLY - VERIFY FILE</v>
      </c>
      <c r="O137" s="19" t="str">
        <f aca="false">IF(LEFT(N137,12)="BOARD REVIEW","Do not use amended LOA until compliant support is filed",IF(N137="REFERENCE ONLY - VERIFY FILE","Retrieve and inspect underlying signed certificate or yard sheet","No action"))</f>
        <v>Retrieve and inspect underlying signed certificate or yard sheet</v>
      </c>
    </row>
    <row r="138" customFormat="false" ht="40.5" hidden="false" customHeight="true" outlineLevel="0" collapsed="false">
      <c r="A138" s="19" t="str">
        <f aca="false">'Source - Amendments'!A1608</f>
        <v>AMD-001604</v>
      </c>
      <c r="B138" s="24" t="n">
        <f aca="false">'Source - Amendments'!B1608</f>
        <v>45773</v>
      </c>
      <c r="C138" s="19" t="str">
        <f aca="false">'Source - Amendments'!C1608</f>
        <v>WL-03135</v>
      </c>
      <c r="D138" s="19" t="str">
        <f aca="false">IFERROR(INDEX('Source - Applicants'!$D$5:$D$2914,MATCH(C138,'Source - Applicants'!$A$5:$A$2914,0))&amp;" "&amp;INDEX('Source - Applicants'!$C$5:$C$2914,MATCH(C138,'Source - Applicants'!$A$5:$A$2914,0)),"NOT FOUND")</f>
        <v>Mallory Rodgers</v>
      </c>
      <c r="E138" s="33" t="str">
        <f aca="false">'Source - Amendments'!F1608</f>
        <v>33.2</v>
      </c>
      <c r="F138" s="33" t="str">
        <f aca="false">'Source - Amendments'!G1608</f>
        <v>31.7</v>
      </c>
      <c r="G138" s="19" t="str">
        <f aca="false">'Source - Amendments'!I1608</f>
        <v>MC-2025-0228</v>
      </c>
      <c r="H138" s="19" t="str">
        <f aca="false">IF(G138="","No qualifying reference",IF(LEFT(G138,3)="MC-","Measurement certificate reference",IF(ISNUMBER(SEARCH("haul-out",G138)),"Yard haul-out reference","No qualifying reference")))</f>
        <v>Measurement certificate reference</v>
      </c>
      <c r="I138" s="19" t="str">
        <f aca="false">IF(COUNTIFS('Evidence - Certificates'!$B$5:$B$6,C138,'Evidence - Certificates'!$C$5:$C$6,G138)=1,"YES","NO")</f>
        <v>NO</v>
      </c>
      <c r="J138" s="19" t="str">
        <f aca="false">IF(I138="YES",INDEX('Evidence - Certificates'!$J$5:$J$6,MATCH(G138,'Evidence - Certificates'!$C$5:$C$6,0)),"NOT IN PACKET")</f>
        <v>NOT IN PACKET</v>
      </c>
      <c r="K138" s="19" t="str">
        <f aca="false">IF(COUNTIF('Evidence - Certificates'!$B$5:$B$6,C138)&gt;0,"YES","NO")</f>
        <v>NO</v>
      </c>
      <c r="L138" s="19" t="n">
        <f aca="false">COUNTIFS('Source - Skip Events'!$D$5:$D$416,C138,'Source - Skip Events'!$C$5:$C$416,"&gt;="&amp;B138,'Source - Skip Events'!$C$5:$C$416,"&lt;="&amp;Skip_End)</f>
        <v>0</v>
      </c>
      <c r="M138" s="33" t="n">
        <f aca="false">IFERROR(INDEX('Source - Applicants'!$K$5:$K$2914,MATCH(C138,'Source - Applicants'!$A$5:$A$2914,0)),"NOT FOUND")</f>
        <v>18.9</v>
      </c>
      <c r="N138" s="19" t="str">
        <f aca="false">IF(H138="No qualifying reference","BOARD REVIEW - NO SOURCE",IF(AND(I138="YES",J138&lt;&gt;"Y"),"BOARD REVIEW - UNSIGNED",IF(I138="YES","VERIFIED","REFERENCE ONLY - VERIFY FILE")))</f>
        <v>REFERENCE ONLY - VERIFY FILE</v>
      </c>
      <c r="O138" s="19" t="str">
        <f aca="false">IF(LEFT(N138,12)="BOARD REVIEW","Do not use amended LOA until compliant support is filed",IF(N138="REFERENCE ONLY - VERIFY FILE","Retrieve and inspect underlying signed certificate or yard sheet","No action"))</f>
        <v>Retrieve and inspect underlying signed certificate or yard sheet</v>
      </c>
    </row>
    <row r="139" customFormat="false" ht="40.5" hidden="false" customHeight="true" outlineLevel="0" collapsed="false">
      <c r="A139" s="19" t="str">
        <f aca="false">'Source - Amendments'!A1610</f>
        <v>AMD-001606</v>
      </c>
      <c r="B139" s="24" t="n">
        <f aca="false">'Source - Amendments'!B1610</f>
        <v>45775</v>
      </c>
      <c r="C139" s="19" t="str">
        <f aca="false">'Source - Amendments'!C1610</f>
        <v>WL-02090</v>
      </c>
      <c r="D139" s="19" t="str">
        <f aca="false">IFERROR(INDEX('Source - Applicants'!$D$5:$D$2914,MATCH(C139,'Source - Applicants'!$A$5:$A$2914,0))&amp;" "&amp;INDEX('Source - Applicants'!$C$5:$C$2914,MATCH(C139,'Source - Applicants'!$A$5:$A$2914,0)),"NOT FOUND")</f>
        <v>Rita Lyons</v>
      </c>
      <c r="E139" s="33" t="str">
        <f aca="false">'Source - Amendments'!F1610</f>
        <v>20.7</v>
      </c>
      <c r="F139" s="33" t="str">
        <f aca="false">'Source - Amendments'!G1610</f>
        <v>18.1</v>
      </c>
      <c r="G139" s="19" t="str">
        <f aca="false">'Source - Amendments'!I1610</f>
        <v>MC-2025-0913</v>
      </c>
      <c r="H139" s="19" t="str">
        <f aca="false">IF(G139="","No qualifying reference",IF(LEFT(G139,3)="MC-","Measurement certificate reference",IF(ISNUMBER(SEARCH("haul-out",G139)),"Yard haul-out reference","No qualifying reference")))</f>
        <v>Measurement certificate reference</v>
      </c>
      <c r="I139" s="19" t="str">
        <f aca="false">IF(COUNTIFS('Evidence - Certificates'!$B$5:$B$6,C139,'Evidence - Certificates'!$C$5:$C$6,G139)=1,"YES","NO")</f>
        <v>NO</v>
      </c>
      <c r="J139" s="19" t="str">
        <f aca="false">IF(I139="YES",INDEX('Evidence - Certificates'!$J$5:$J$6,MATCH(G139,'Evidence - Certificates'!$C$5:$C$6,0)),"NOT IN PACKET")</f>
        <v>NOT IN PACKET</v>
      </c>
      <c r="K139" s="19" t="str">
        <f aca="false">IF(COUNTIF('Evidence - Certificates'!$B$5:$B$6,C139)&gt;0,"YES","NO")</f>
        <v>NO</v>
      </c>
      <c r="L139" s="19" t="n">
        <f aca="false">COUNTIFS('Source - Skip Events'!$D$5:$D$416,C139,'Source - Skip Events'!$C$5:$C$416,"&gt;="&amp;B139,'Source - Skip Events'!$C$5:$C$416,"&lt;="&amp;Skip_End)</f>
        <v>0</v>
      </c>
      <c r="M139" s="33" t="n">
        <f aca="false">IFERROR(INDEX('Source - Applicants'!$K$5:$K$2914,MATCH(C139,'Source - Applicants'!$A$5:$A$2914,0)),"NOT FOUND")</f>
        <v>19.2</v>
      </c>
      <c r="N139" s="19" t="str">
        <f aca="false">IF(H139="No qualifying reference","BOARD REVIEW - NO SOURCE",IF(AND(I139="YES",J139&lt;&gt;"Y"),"BOARD REVIEW - UNSIGNED",IF(I139="YES","VERIFIED","REFERENCE ONLY - VERIFY FILE")))</f>
        <v>REFERENCE ONLY - VERIFY FILE</v>
      </c>
      <c r="O139" s="19" t="str">
        <f aca="false">IF(LEFT(N139,12)="BOARD REVIEW","Do not use amended LOA until compliant support is filed",IF(N139="REFERENCE ONLY - VERIFY FILE","Retrieve and inspect underlying signed certificate or yard sheet","No action"))</f>
        <v>Retrieve and inspect underlying signed certificate or yard sheet</v>
      </c>
    </row>
    <row r="140" customFormat="false" ht="40.5" hidden="false" customHeight="true" outlineLevel="0" collapsed="false">
      <c r="A140" s="19" t="str">
        <f aca="false">'Source - Amendments'!A1612</f>
        <v>AMD-001608</v>
      </c>
      <c r="B140" s="24" t="n">
        <f aca="false">'Source - Amendments'!B1612</f>
        <v>45778</v>
      </c>
      <c r="C140" s="19" t="str">
        <f aca="false">'Source - Amendments'!C1612</f>
        <v>WL-02816</v>
      </c>
      <c r="D140" s="19" t="str">
        <f aca="false">IFERROR(INDEX('Source - Applicants'!$D$5:$D$2914,MATCH(C140,'Source - Applicants'!$A$5:$A$2914,0))&amp;" "&amp;INDEX('Source - Applicants'!$C$5:$C$2914,MATCH(C140,'Source - Applicants'!$A$5:$A$2914,0)),"NOT FOUND")</f>
        <v>Joel Chang</v>
      </c>
      <c r="E140" s="33" t="str">
        <f aca="false">'Source - Amendments'!F1612</f>
        <v>40.9</v>
      </c>
      <c r="F140" s="33" t="str">
        <f aca="false">'Source - Amendments'!G1612</f>
        <v>40.4</v>
      </c>
      <c r="G140" s="19" t="str">
        <f aca="false">'Source - Amendments'!I1612</f>
        <v>Foldview Marine Services haul-out sheet 2024-03-15</v>
      </c>
      <c r="H140" s="19" t="str">
        <f aca="false">IF(G140="","No qualifying reference",IF(LEFT(G140,3)="MC-","Measurement certificate reference",IF(ISNUMBER(SEARCH("haul-out",G140)),"Yard haul-out reference","No qualifying reference")))</f>
        <v>Yard haul-out reference</v>
      </c>
      <c r="I140" s="19" t="str">
        <f aca="false">IF(COUNTIFS('Evidence - Certificates'!$B$5:$B$6,C140,'Evidence - Certificates'!$C$5:$C$6,G140)=1,"YES","NO")</f>
        <v>NO</v>
      </c>
      <c r="J140" s="19" t="str">
        <f aca="false">IF(I140="YES",INDEX('Evidence - Certificates'!$J$5:$J$6,MATCH(G140,'Evidence - Certificates'!$C$5:$C$6,0)),"NOT IN PACKET")</f>
        <v>NOT IN PACKET</v>
      </c>
      <c r="K140" s="19" t="str">
        <f aca="false">IF(COUNTIF('Evidence - Certificates'!$B$5:$B$6,C140)&gt;0,"YES","NO")</f>
        <v>NO</v>
      </c>
      <c r="L140" s="19" t="n">
        <f aca="false">COUNTIFS('Source - Skip Events'!$D$5:$D$416,C140,'Source - Skip Events'!$C$5:$C$416,"&gt;="&amp;B140,'Source - Skip Events'!$C$5:$C$416,"&lt;="&amp;Skip_End)</f>
        <v>0</v>
      </c>
      <c r="M140" s="33" t="n">
        <f aca="false">IFERROR(INDEX('Source - Applicants'!$K$5:$K$2914,MATCH(C140,'Source - Applicants'!$A$5:$A$2914,0)),"NOT FOUND")</f>
        <v>48.8</v>
      </c>
      <c r="N140" s="19" t="str">
        <f aca="false">IF(H140="No qualifying reference","BOARD REVIEW - NO SOURCE",IF(AND(I140="YES",J140&lt;&gt;"Y"),"BOARD REVIEW - UNSIGNED",IF(I140="YES","VERIFIED","REFERENCE ONLY - VERIFY FILE")))</f>
        <v>REFERENCE ONLY - VERIFY FILE</v>
      </c>
      <c r="O140" s="19" t="str">
        <f aca="false">IF(LEFT(N140,12)="BOARD REVIEW","Do not use amended LOA until compliant support is filed",IF(N140="REFERENCE ONLY - VERIFY FILE","Retrieve and inspect underlying signed certificate or yard sheet","No action"))</f>
        <v>Retrieve and inspect underlying signed certificate or yard sheet</v>
      </c>
    </row>
    <row r="141" customFormat="false" ht="40.5" hidden="false" customHeight="true" outlineLevel="0" collapsed="false">
      <c r="A141" s="19" t="str">
        <f aca="false">'Source - Amendments'!A1624</f>
        <v>AMD-001620</v>
      </c>
      <c r="B141" s="24" t="n">
        <f aca="false">'Source - Amendments'!B1624</f>
        <v>45783</v>
      </c>
      <c r="C141" s="19" t="str">
        <f aca="false">'Source - Amendments'!C1624</f>
        <v>WL-01328</v>
      </c>
      <c r="D141" s="19" t="str">
        <f aca="false">IFERROR(INDEX('Source - Applicants'!$D$5:$D$2914,MATCH(C141,'Source - Applicants'!$A$5:$A$2914,0))&amp;" "&amp;INDEX('Source - Applicants'!$C$5:$C$2914,MATCH(C141,'Source - Applicants'!$A$5:$A$2914,0)),"NOT FOUND")</f>
        <v>Charles Solis</v>
      </c>
      <c r="E141" s="33" t="str">
        <f aca="false">'Source - Amendments'!F1624</f>
        <v>41.9</v>
      </c>
      <c r="F141" s="33" t="str">
        <f aca="false">'Source - Amendments'!G1624</f>
        <v>43.0</v>
      </c>
      <c r="G141" s="19" t="str">
        <f aca="false">'Source - Amendments'!I1624</f>
        <v>MC-2025-0852</v>
      </c>
      <c r="H141" s="19" t="str">
        <f aca="false">IF(G141="","No qualifying reference",IF(LEFT(G141,3)="MC-","Measurement certificate reference",IF(ISNUMBER(SEARCH("haul-out",G141)),"Yard haul-out reference","No qualifying reference")))</f>
        <v>Measurement certificate reference</v>
      </c>
      <c r="I141" s="19" t="str">
        <f aca="false">IF(COUNTIFS('Evidence - Certificates'!$B$5:$B$6,C141,'Evidence - Certificates'!$C$5:$C$6,G141)=1,"YES","NO")</f>
        <v>NO</v>
      </c>
      <c r="J141" s="19" t="str">
        <f aca="false">IF(I141="YES",INDEX('Evidence - Certificates'!$J$5:$J$6,MATCH(G141,'Evidence - Certificates'!$C$5:$C$6,0)),"NOT IN PACKET")</f>
        <v>NOT IN PACKET</v>
      </c>
      <c r="K141" s="19" t="str">
        <f aca="false">IF(COUNTIF('Evidence - Certificates'!$B$5:$B$6,C141)&gt;0,"YES","NO")</f>
        <v>NO</v>
      </c>
      <c r="L141" s="19" t="n">
        <f aca="false">COUNTIFS('Source - Skip Events'!$D$5:$D$416,C141,'Source - Skip Events'!$C$5:$C$416,"&gt;="&amp;B141,'Source - Skip Events'!$C$5:$C$416,"&lt;="&amp;Skip_End)</f>
        <v>0</v>
      </c>
      <c r="M141" s="33" t="n">
        <f aca="false">IFERROR(INDEX('Source - Applicants'!$K$5:$K$2914,MATCH(C141,'Source - Applicants'!$A$5:$A$2914,0)),"NOT FOUND")</f>
        <v>52</v>
      </c>
      <c r="N141" s="19" t="str">
        <f aca="false">IF(H141="No qualifying reference","BOARD REVIEW - NO SOURCE",IF(AND(I141="YES",J141&lt;&gt;"Y"),"BOARD REVIEW - UNSIGNED",IF(I141="YES","VERIFIED","REFERENCE ONLY - VERIFY FILE")))</f>
        <v>REFERENCE ONLY - VERIFY FILE</v>
      </c>
      <c r="O141" s="19" t="str">
        <f aca="false">IF(LEFT(N141,12)="BOARD REVIEW","Do not use amended LOA until compliant support is filed",IF(N141="REFERENCE ONLY - VERIFY FILE","Retrieve and inspect underlying signed certificate or yard sheet","No action"))</f>
        <v>Retrieve and inspect underlying signed certificate or yard sheet</v>
      </c>
    </row>
    <row r="142" customFormat="false" ht="40.5" hidden="false" customHeight="true" outlineLevel="0" collapsed="false">
      <c r="A142" s="19" t="str">
        <f aca="false">'Source - Amendments'!A1639</f>
        <v>AMD-001635</v>
      </c>
      <c r="B142" s="24" t="n">
        <f aca="false">'Source - Amendments'!B1639</f>
        <v>45793</v>
      </c>
      <c r="C142" s="19" t="str">
        <f aca="false">'Source - Amendments'!C1639</f>
        <v>WL-03261</v>
      </c>
      <c r="D142" s="19" t="str">
        <f aca="false">IFERROR(INDEX('Source - Applicants'!$D$5:$D$2914,MATCH(C142,'Source - Applicants'!$A$5:$A$2914,0))&amp;" "&amp;INDEX('Source - Applicants'!$C$5:$C$2914,MATCH(C142,'Source - Applicants'!$A$5:$A$2914,0)),"NOT FOUND")</f>
        <v>Eric Wright</v>
      </c>
      <c r="E142" s="33" t="str">
        <f aca="false">'Source - Amendments'!F1639</f>
        <v>49.6</v>
      </c>
      <c r="F142" s="33" t="str">
        <f aca="false">'Source - Amendments'!G1639</f>
        <v>47.6</v>
      </c>
      <c r="G142" s="19" t="str">
        <f aca="false">'Source - Amendments'!I1639</f>
        <v>MC-2025-0420</v>
      </c>
      <c r="H142" s="19" t="str">
        <f aca="false">IF(G142="","No qualifying reference",IF(LEFT(G142,3)="MC-","Measurement certificate reference",IF(ISNUMBER(SEARCH("haul-out",G142)),"Yard haul-out reference","No qualifying reference")))</f>
        <v>Measurement certificate reference</v>
      </c>
      <c r="I142" s="19" t="str">
        <f aca="false">IF(COUNTIFS('Evidence - Certificates'!$B$5:$B$6,C142,'Evidence - Certificates'!$C$5:$C$6,G142)=1,"YES","NO")</f>
        <v>NO</v>
      </c>
      <c r="J142" s="19" t="str">
        <f aca="false">IF(I142="YES",INDEX('Evidence - Certificates'!$J$5:$J$6,MATCH(G142,'Evidence - Certificates'!$C$5:$C$6,0)),"NOT IN PACKET")</f>
        <v>NOT IN PACKET</v>
      </c>
      <c r="K142" s="19" t="str">
        <f aca="false">IF(COUNTIF('Evidence - Certificates'!$B$5:$B$6,C142)&gt;0,"YES","NO")</f>
        <v>NO</v>
      </c>
      <c r="L142" s="19" t="n">
        <f aca="false">COUNTIFS('Source - Skip Events'!$D$5:$D$416,C142,'Source - Skip Events'!$C$5:$C$416,"&gt;="&amp;B142,'Source - Skip Events'!$C$5:$C$416,"&lt;="&amp;Skip_End)</f>
        <v>0</v>
      </c>
      <c r="M142" s="33" t="n">
        <f aca="false">IFERROR(INDEX('Source - Applicants'!$K$5:$K$2914,MATCH(C142,'Source - Applicants'!$A$5:$A$2914,0)),"NOT FOUND")</f>
        <v>57</v>
      </c>
      <c r="N142" s="19" t="str">
        <f aca="false">IF(H142="No qualifying reference","BOARD REVIEW - NO SOURCE",IF(AND(I142="YES",J142&lt;&gt;"Y"),"BOARD REVIEW - UNSIGNED",IF(I142="YES","VERIFIED","REFERENCE ONLY - VERIFY FILE")))</f>
        <v>REFERENCE ONLY - VERIFY FILE</v>
      </c>
      <c r="O142" s="19" t="str">
        <f aca="false">IF(LEFT(N142,12)="BOARD REVIEW","Do not use amended LOA until compliant support is filed",IF(N142="REFERENCE ONLY - VERIFY FILE","Retrieve and inspect underlying signed certificate or yard sheet","No action"))</f>
        <v>Retrieve and inspect underlying signed certificate or yard sheet</v>
      </c>
    </row>
    <row r="143" customFormat="false" ht="40.5" hidden="false" customHeight="true" outlineLevel="0" collapsed="false">
      <c r="A143" s="19" t="str">
        <f aca="false">'Source - Amendments'!A1650</f>
        <v>AMD-001646</v>
      </c>
      <c r="B143" s="24" t="n">
        <f aca="false">'Source - Amendments'!B1650</f>
        <v>45800</v>
      </c>
      <c r="C143" s="19" t="str">
        <f aca="false">'Source - Amendments'!C1650</f>
        <v>WL-01993</v>
      </c>
      <c r="D143" s="19" t="str">
        <f aca="false">IFERROR(INDEX('Source - Applicants'!$D$5:$D$2914,MATCH(C143,'Source - Applicants'!$A$5:$A$2914,0))&amp;" "&amp;INDEX('Source - Applicants'!$C$5:$C$2914,MATCH(C143,'Source - Applicants'!$A$5:$A$2914,0)),"NOT FOUND")</f>
        <v>Nichole Hudson</v>
      </c>
      <c r="E143" s="33" t="str">
        <f aca="false">'Source - Amendments'!F1650</f>
        <v>20.4</v>
      </c>
      <c r="F143" s="33" t="str">
        <f aca="false">'Source - Amendments'!G1650</f>
        <v>20.3</v>
      </c>
      <c r="G143" s="19" t="str">
        <f aca="false">'Source - Amendments'!I1650</f>
        <v>Foldview Marine Services haul-out sheet 2023-08-13</v>
      </c>
      <c r="H143" s="19" t="str">
        <f aca="false">IF(G143="","No qualifying reference",IF(LEFT(G143,3)="MC-","Measurement certificate reference",IF(ISNUMBER(SEARCH("haul-out",G143)),"Yard haul-out reference","No qualifying reference")))</f>
        <v>Yard haul-out reference</v>
      </c>
      <c r="I143" s="19" t="str">
        <f aca="false">IF(COUNTIFS('Evidence - Certificates'!$B$5:$B$6,C143,'Evidence - Certificates'!$C$5:$C$6,G143)=1,"YES","NO")</f>
        <v>NO</v>
      </c>
      <c r="J143" s="19" t="str">
        <f aca="false">IF(I143="YES",INDEX('Evidence - Certificates'!$J$5:$J$6,MATCH(G143,'Evidence - Certificates'!$C$5:$C$6,0)),"NOT IN PACKET")</f>
        <v>NOT IN PACKET</v>
      </c>
      <c r="K143" s="19" t="str">
        <f aca="false">IF(COUNTIF('Evidence - Certificates'!$B$5:$B$6,C143)&gt;0,"YES","NO")</f>
        <v>NO</v>
      </c>
      <c r="L143" s="19" t="n">
        <f aca="false">COUNTIFS('Source - Skip Events'!$D$5:$D$416,C143,'Source - Skip Events'!$C$5:$C$416,"&gt;="&amp;B143,'Source - Skip Events'!$C$5:$C$416,"&lt;="&amp;Skip_End)</f>
        <v>0</v>
      </c>
      <c r="M143" s="33" t="n">
        <f aca="false">IFERROR(INDEX('Source - Applicants'!$K$5:$K$2914,MATCH(C143,'Source - Applicants'!$A$5:$A$2914,0)),"NOT FOUND")</f>
        <v>27.8</v>
      </c>
      <c r="N143" s="19" t="str">
        <f aca="false">IF(H143="No qualifying reference","BOARD REVIEW - NO SOURCE",IF(AND(I143="YES",J143&lt;&gt;"Y"),"BOARD REVIEW - UNSIGNED",IF(I143="YES","VERIFIED","REFERENCE ONLY - VERIFY FILE")))</f>
        <v>REFERENCE ONLY - VERIFY FILE</v>
      </c>
      <c r="O143" s="19" t="str">
        <f aca="false">IF(LEFT(N143,12)="BOARD REVIEW","Do not use amended LOA until compliant support is filed",IF(N143="REFERENCE ONLY - VERIFY FILE","Retrieve and inspect underlying signed certificate or yard sheet","No action"))</f>
        <v>Retrieve and inspect underlying signed certificate or yard sheet</v>
      </c>
    </row>
    <row r="144" customFormat="false" ht="40.5" hidden="false" customHeight="true" outlineLevel="0" collapsed="false">
      <c r="A144" s="19" t="str">
        <f aca="false">'Source - Amendments'!A1651</f>
        <v>AMD-001647</v>
      </c>
      <c r="B144" s="24" t="n">
        <f aca="false">'Source - Amendments'!B1651</f>
        <v>45800</v>
      </c>
      <c r="C144" s="19" t="str">
        <f aca="false">'Source - Amendments'!C1651</f>
        <v>WL-02083</v>
      </c>
      <c r="D144" s="19" t="str">
        <f aca="false">IFERROR(INDEX('Source - Applicants'!$D$5:$D$2914,MATCH(C144,'Source - Applicants'!$A$5:$A$2914,0))&amp;" "&amp;INDEX('Source - Applicants'!$C$5:$C$2914,MATCH(C144,'Source - Applicants'!$A$5:$A$2914,0)),"NOT FOUND")</f>
        <v>Brandon Choi</v>
      </c>
      <c r="E144" s="33" t="str">
        <f aca="false">'Source - Amendments'!F1651</f>
        <v>37.1</v>
      </c>
      <c r="F144" s="33" t="str">
        <f aca="false">'Source - Amendments'!G1651</f>
        <v>35.0</v>
      </c>
      <c r="G144" s="19" t="str">
        <f aca="false">'Source - Amendments'!I1651</f>
        <v>MC-2025-0442</v>
      </c>
      <c r="H144" s="19" t="str">
        <f aca="false">IF(G144="","No qualifying reference",IF(LEFT(G144,3)="MC-","Measurement certificate reference",IF(ISNUMBER(SEARCH("haul-out",G144)),"Yard haul-out reference","No qualifying reference")))</f>
        <v>Measurement certificate reference</v>
      </c>
      <c r="I144" s="19" t="str">
        <f aca="false">IF(COUNTIFS('Evidence - Certificates'!$B$5:$B$6,C144,'Evidence - Certificates'!$C$5:$C$6,G144)=1,"YES","NO")</f>
        <v>NO</v>
      </c>
      <c r="J144" s="19" t="str">
        <f aca="false">IF(I144="YES",INDEX('Evidence - Certificates'!$J$5:$J$6,MATCH(G144,'Evidence - Certificates'!$C$5:$C$6,0)),"NOT IN PACKET")</f>
        <v>NOT IN PACKET</v>
      </c>
      <c r="K144" s="19" t="str">
        <f aca="false">IF(COUNTIF('Evidence - Certificates'!$B$5:$B$6,C144)&gt;0,"YES","NO")</f>
        <v>NO</v>
      </c>
      <c r="L144" s="19" t="n">
        <f aca="false">COUNTIFS('Source - Skip Events'!$D$5:$D$416,C144,'Source - Skip Events'!$C$5:$C$416,"&gt;="&amp;B144,'Source - Skip Events'!$C$5:$C$416,"&lt;="&amp;Skip_End)</f>
        <v>0</v>
      </c>
      <c r="M144" s="33" t="n">
        <f aca="false">IFERROR(INDEX('Source - Applicants'!$K$5:$K$2914,MATCH(C144,'Source - Applicants'!$A$5:$A$2914,0)),"NOT FOUND")</f>
        <v>47.2</v>
      </c>
      <c r="N144" s="19" t="str">
        <f aca="false">IF(H144="No qualifying reference","BOARD REVIEW - NO SOURCE",IF(AND(I144="YES",J144&lt;&gt;"Y"),"BOARD REVIEW - UNSIGNED",IF(I144="YES","VERIFIED","REFERENCE ONLY - VERIFY FILE")))</f>
        <v>REFERENCE ONLY - VERIFY FILE</v>
      </c>
      <c r="O144" s="19" t="str">
        <f aca="false">IF(LEFT(N144,12)="BOARD REVIEW","Do not use amended LOA until compliant support is filed",IF(N144="REFERENCE ONLY - VERIFY FILE","Retrieve and inspect underlying signed certificate or yard sheet","No action"))</f>
        <v>Retrieve and inspect underlying signed certificate or yard sheet</v>
      </c>
    </row>
    <row r="145" customFormat="false" ht="40.5" hidden="false" customHeight="true" outlineLevel="0" collapsed="false">
      <c r="A145" s="19" t="str">
        <f aca="false">'Source - Amendments'!A1659</f>
        <v>AMD-001655</v>
      </c>
      <c r="B145" s="24" t="n">
        <f aca="false">'Source - Amendments'!B1659</f>
        <v>45803</v>
      </c>
      <c r="C145" s="19" t="str">
        <f aca="false">'Source - Amendments'!C1659</f>
        <v>WL-03503</v>
      </c>
      <c r="D145" s="19" t="str">
        <f aca="false">IFERROR(INDEX('Source - Applicants'!$D$5:$D$2914,MATCH(C145,'Source - Applicants'!$A$5:$A$2914,0))&amp;" "&amp;INDEX('Source - Applicants'!$C$5:$C$2914,MATCH(C145,'Source - Applicants'!$A$5:$A$2914,0)),"NOT FOUND")</f>
        <v>Shelly Elliott</v>
      </c>
      <c r="E145" s="33" t="str">
        <f aca="false">'Source - Amendments'!F1659</f>
        <v>46.2</v>
      </c>
      <c r="F145" s="33" t="str">
        <f aca="false">'Source - Amendments'!G1659</f>
        <v>48.2</v>
      </c>
      <c r="G145" s="19" t="str">
        <f aca="false">'Source - Amendments'!I1659</f>
        <v>MC-2025-0353</v>
      </c>
      <c r="H145" s="19" t="str">
        <f aca="false">IF(G145="","No qualifying reference",IF(LEFT(G145,3)="MC-","Measurement certificate reference",IF(ISNUMBER(SEARCH("haul-out",G145)),"Yard haul-out reference","No qualifying reference")))</f>
        <v>Measurement certificate reference</v>
      </c>
      <c r="I145" s="19" t="str">
        <f aca="false">IF(COUNTIFS('Evidence - Certificates'!$B$5:$B$6,C145,'Evidence - Certificates'!$C$5:$C$6,G145)=1,"YES","NO")</f>
        <v>NO</v>
      </c>
      <c r="J145" s="19" t="str">
        <f aca="false">IF(I145="YES",INDEX('Evidence - Certificates'!$J$5:$J$6,MATCH(G145,'Evidence - Certificates'!$C$5:$C$6,0)),"NOT IN PACKET")</f>
        <v>NOT IN PACKET</v>
      </c>
      <c r="K145" s="19" t="str">
        <f aca="false">IF(COUNTIF('Evidence - Certificates'!$B$5:$B$6,C145)&gt;0,"YES","NO")</f>
        <v>NO</v>
      </c>
      <c r="L145" s="19" t="n">
        <f aca="false">COUNTIFS('Source - Skip Events'!$D$5:$D$416,C145,'Source - Skip Events'!$C$5:$C$416,"&gt;="&amp;B145,'Source - Skip Events'!$C$5:$C$416,"&lt;="&amp;Skip_End)</f>
        <v>0</v>
      </c>
      <c r="M145" s="33" t="n">
        <f aca="false">IFERROR(INDEX('Source - Applicants'!$K$5:$K$2914,MATCH(C145,'Source - Applicants'!$A$5:$A$2914,0)),"NOT FOUND")</f>
        <v>23</v>
      </c>
      <c r="N145" s="19" t="str">
        <f aca="false">IF(H145="No qualifying reference","BOARD REVIEW - NO SOURCE",IF(AND(I145="YES",J145&lt;&gt;"Y"),"BOARD REVIEW - UNSIGNED",IF(I145="YES","VERIFIED","REFERENCE ONLY - VERIFY FILE")))</f>
        <v>REFERENCE ONLY - VERIFY FILE</v>
      </c>
      <c r="O145" s="19" t="str">
        <f aca="false">IF(LEFT(N145,12)="BOARD REVIEW","Do not use amended LOA until compliant support is filed",IF(N145="REFERENCE ONLY - VERIFY FILE","Retrieve and inspect underlying signed certificate or yard sheet","No action"))</f>
        <v>Retrieve and inspect underlying signed certificate or yard sheet</v>
      </c>
    </row>
    <row r="146" customFormat="false" ht="40.5" hidden="false" customHeight="true" outlineLevel="0" collapsed="false">
      <c r="A146" s="19" t="str">
        <f aca="false">'Source - Amendments'!A1663</f>
        <v>AMD-001659</v>
      </c>
      <c r="B146" s="24" t="n">
        <f aca="false">'Source - Amendments'!B1663</f>
        <v>45804</v>
      </c>
      <c r="C146" s="19" t="str">
        <f aca="false">'Source - Amendments'!C1663</f>
        <v>WL-01977</v>
      </c>
      <c r="D146" s="19" t="str">
        <f aca="false">IFERROR(INDEX('Source - Applicants'!$D$5:$D$2914,MATCH(C146,'Source - Applicants'!$A$5:$A$2914,0))&amp;" "&amp;INDEX('Source - Applicants'!$C$5:$C$2914,MATCH(C146,'Source - Applicants'!$A$5:$A$2914,0)),"NOT FOUND")</f>
        <v>Adam Warner</v>
      </c>
      <c r="E146" s="33" t="str">
        <f aca="false">'Source - Amendments'!F1663</f>
        <v>23.5</v>
      </c>
      <c r="F146" s="33" t="str">
        <f aca="false">'Source - Amendments'!G1663</f>
        <v>23.3</v>
      </c>
      <c r="G146" s="19" t="str">
        <f aca="false">'Source - Amendments'!I1663</f>
        <v>MC-2025-0974</v>
      </c>
      <c r="H146" s="19" t="str">
        <f aca="false">IF(G146="","No qualifying reference",IF(LEFT(G146,3)="MC-","Measurement certificate reference",IF(ISNUMBER(SEARCH("haul-out",G146)),"Yard haul-out reference","No qualifying reference")))</f>
        <v>Measurement certificate reference</v>
      </c>
      <c r="I146" s="19" t="str">
        <f aca="false">IF(COUNTIFS('Evidence - Certificates'!$B$5:$B$6,C146,'Evidence - Certificates'!$C$5:$C$6,G146)=1,"YES","NO")</f>
        <v>NO</v>
      </c>
      <c r="J146" s="19" t="str">
        <f aca="false">IF(I146="YES",INDEX('Evidence - Certificates'!$J$5:$J$6,MATCH(G146,'Evidence - Certificates'!$C$5:$C$6,0)),"NOT IN PACKET")</f>
        <v>NOT IN PACKET</v>
      </c>
      <c r="K146" s="19" t="str">
        <f aca="false">IF(COUNTIF('Evidence - Certificates'!$B$5:$B$6,C146)&gt;0,"YES","NO")</f>
        <v>NO</v>
      </c>
      <c r="L146" s="19" t="n">
        <f aca="false">COUNTIFS('Source - Skip Events'!$D$5:$D$416,C146,'Source - Skip Events'!$C$5:$C$416,"&gt;="&amp;B146,'Source - Skip Events'!$C$5:$C$416,"&lt;="&amp;Skip_End)</f>
        <v>0</v>
      </c>
      <c r="M146" s="33" t="n">
        <f aca="false">IFERROR(INDEX('Source - Applicants'!$K$5:$K$2914,MATCH(C146,'Source - Applicants'!$A$5:$A$2914,0)),"NOT FOUND")</f>
        <v>26.3</v>
      </c>
      <c r="N146" s="19" t="str">
        <f aca="false">IF(H146="No qualifying reference","BOARD REVIEW - NO SOURCE",IF(AND(I146="YES",J146&lt;&gt;"Y"),"BOARD REVIEW - UNSIGNED",IF(I146="YES","VERIFIED","REFERENCE ONLY - VERIFY FILE")))</f>
        <v>REFERENCE ONLY - VERIFY FILE</v>
      </c>
      <c r="O146" s="19" t="str">
        <f aca="false">IF(LEFT(N146,12)="BOARD REVIEW","Do not use amended LOA until compliant support is filed",IF(N146="REFERENCE ONLY - VERIFY FILE","Retrieve and inspect underlying signed certificate or yard sheet","No action"))</f>
        <v>Retrieve and inspect underlying signed certificate or yard sheet</v>
      </c>
    </row>
    <row r="147" customFormat="false" ht="40.5" hidden="false" customHeight="true" outlineLevel="0" collapsed="false">
      <c r="A147" s="19" t="str">
        <f aca="false">'Source - Amendments'!A1685</f>
        <v>AMD-001681</v>
      </c>
      <c r="B147" s="24" t="n">
        <f aca="false">'Source - Amendments'!B1685</f>
        <v>45826</v>
      </c>
      <c r="C147" s="19" t="str">
        <f aca="false">'Source - Amendments'!C1685</f>
        <v>WL-01556</v>
      </c>
      <c r="D147" s="19" t="str">
        <f aca="false">IFERROR(INDEX('Source - Applicants'!$D$5:$D$2914,MATCH(C147,'Source - Applicants'!$A$5:$A$2914,0))&amp;" "&amp;INDEX('Source - Applicants'!$C$5:$C$2914,MATCH(C147,'Source - Applicants'!$A$5:$A$2914,0)),"NOT FOUND")</f>
        <v>Christopher Russell</v>
      </c>
      <c r="E147" s="33" t="str">
        <f aca="false">'Source - Amendments'!F1685</f>
        <v>25.6</v>
      </c>
      <c r="F147" s="33" t="str">
        <f aca="false">'Source - Amendments'!G1685</f>
        <v>27.3</v>
      </c>
      <c r="G147" s="19" t="str">
        <f aca="false">'Source - Amendments'!I1685</f>
        <v>Foldview Marine Services haul-out sheet 2023-09-08</v>
      </c>
      <c r="H147" s="19" t="str">
        <f aca="false">IF(G147="","No qualifying reference",IF(LEFT(G147,3)="MC-","Measurement certificate reference",IF(ISNUMBER(SEARCH("haul-out",G147)),"Yard haul-out reference","No qualifying reference")))</f>
        <v>Yard haul-out reference</v>
      </c>
      <c r="I147" s="19" t="str">
        <f aca="false">IF(COUNTIFS('Evidence - Certificates'!$B$5:$B$6,C147,'Evidence - Certificates'!$C$5:$C$6,G147)=1,"YES","NO")</f>
        <v>NO</v>
      </c>
      <c r="J147" s="19" t="str">
        <f aca="false">IF(I147="YES",INDEX('Evidence - Certificates'!$J$5:$J$6,MATCH(G147,'Evidence - Certificates'!$C$5:$C$6,0)),"NOT IN PACKET")</f>
        <v>NOT IN PACKET</v>
      </c>
      <c r="K147" s="19" t="str">
        <f aca="false">IF(COUNTIF('Evidence - Certificates'!$B$5:$B$6,C147)&gt;0,"YES","NO")</f>
        <v>NO</v>
      </c>
      <c r="L147" s="19" t="n">
        <f aca="false">COUNTIFS('Source - Skip Events'!$D$5:$D$416,C147,'Source - Skip Events'!$C$5:$C$416,"&gt;="&amp;B147,'Source - Skip Events'!$C$5:$C$416,"&lt;="&amp;Skip_End)</f>
        <v>0</v>
      </c>
      <c r="M147" s="33" t="n">
        <f aca="false">IFERROR(INDEX('Source - Applicants'!$K$5:$K$2914,MATCH(C147,'Source - Applicants'!$A$5:$A$2914,0)),"NOT FOUND")</f>
        <v>56.1</v>
      </c>
      <c r="N147" s="19" t="str">
        <f aca="false">IF(H147="No qualifying reference","BOARD REVIEW - NO SOURCE",IF(AND(I147="YES",J147&lt;&gt;"Y"),"BOARD REVIEW - UNSIGNED",IF(I147="YES","VERIFIED","REFERENCE ONLY - VERIFY FILE")))</f>
        <v>REFERENCE ONLY - VERIFY FILE</v>
      </c>
      <c r="O147" s="19" t="str">
        <f aca="false">IF(LEFT(N147,12)="BOARD REVIEW","Do not use amended LOA until compliant support is filed",IF(N147="REFERENCE ONLY - VERIFY FILE","Retrieve and inspect underlying signed certificate or yard sheet","No action"))</f>
        <v>Retrieve and inspect underlying signed certificate or yard sheet</v>
      </c>
    </row>
    <row r="148" customFormat="false" ht="40.5" hidden="false" customHeight="true" outlineLevel="0" collapsed="false">
      <c r="A148" s="19" t="str">
        <f aca="false">'Source - Amendments'!A1695</f>
        <v>AMD-001691</v>
      </c>
      <c r="B148" s="24" t="n">
        <f aca="false">'Source - Amendments'!B1695</f>
        <v>45833</v>
      </c>
      <c r="C148" s="19" t="str">
        <f aca="false">'Source - Amendments'!C1695</f>
        <v>WL-02109</v>
      </c>
      <c r="D148" s="19" t="str">
        <f aca="false">IFERROR(INDEX('Source - Applicants'!$D$5:$D$2914,MATCH(C148,'Source - Applicants'!$A$5:$A$2914,0))&amp;" "&amp;INDEX('Source - Applicants'!$C$5:$C$2914,MATCH(C148,'Source - Applicants'!$A$5:$A$2914,0)),"NOT FOUND")</f>
        <v>Leah Flynn</v>
      </c>
      <c r="E148" s="33" t="str">
        <f aca="false">'Source - Amendments'!F1695</f>
        <v>28.0</v>
      </c>
      <c r="F148" s="33" t="str">
        <f aca="false">'Source - Amendments'!G1695</f>
        <v>30.9</v>
      </c>
      <c r="G148" s="19" t="str">
        <f aca="false">'Source - Amendments'!I1695</f>
        <v>MC-2025-0282</v>
      </c>
      <c r="H148" s="19" t="str">
        <f aca="false">IF(G148="","No qualifying reference",IF(LEFT(G148,3)="MC-","Measurement certificate reference",IF(ISNUMBER(SEARCH("haul-out",G148)),"Yard haul-out reference","No qualifying reference")))</f>
        <v>Measurement certificate reference</v>
      </c>
      <c r="I148" s="19" t="str">
        <f aca="false">IF(COUNTIFS('Evidence - Certificates'!$B$5:$B$6,C148,'Evidence - Certificates'!$C$5:$C$6,G148)=1,"YES","NO")</f>
        <v>NO</v>
      </c>
      <c r="J148" s="19" t="str">
        <f aca="false">IF(I148="YES",INDEX('Evidence - Certificates'!$J$5:$J$6,MATCH(G148,'Evidence - Certificates'!$C$5:$C$6,0)),"NOT IN PACKET")</f>
        <v>NOT IN PACKET</v>
      </c>
      <c r="K148" s="19" t="str">
        <f aca="false">IF(COUNTIF('Evidence - Certificates'!$B$5:$B$6,C148)&gt;0,"YES","NO")</f>
        <v>NO</v>
      </c>
      <c r="L148" s="19" t="n">
        <f aca="false">COUNTIFS('Source - Skip Events'!$D$5:$D$416,C148,'Source - Skip Events'!$C$5:$C$416,"&gt;="&amp;B148,'Source - Skip Events'!$C$5:$C$416,"&lt;="&amp;Skip_End)</f>
        <v>0</v>
      </c>
      <c r="M148" s="33" t="n">
        <f aca="false">IFERROR(INDEX('Source - Applicants'!$K$5:$K$2914,MATCH(C148,'Source - Applicants'!$A$5:$A$2914,0)),"NOT FOUND")</f>
        <v>31.6</v>
      </c>
      <c r="N148" s="19" t="str">
        <f aca="false">IF(H148="No qualifying reference","BOARD REVIEW - NO SOURCE",IF(AND(I148="YES",J148&lt;&gt;"Y"),"BOARD REVIEW - UNSIGNED",IF(I148="YES","VERIFIED","REFERENCE ONLY - VERIFY FILE")))</f>
        <v>REFERENCE ONLY - VERIFY FILE</v>
      </c>
      <c r="O148" s="19" t="str">
        <f aca="false">IF(LEFT(N148,12)="BOARD REVIEW","Do not use amended LOA until compliant support is filed",IF(N148="REFERENCE ONLY - VERIFY FILE","Retrieve and inspect underlying signed certificate or yard sheet","No action"))</f>
        <v>Retrieve and inspect underlying signed certificate or yard sheet</v>
      </c>
    </row>
    <row r="149" customFormat="false" ht="40.5" hidden="false" customHeight="true" outlineLevel="0" collapsed="false">
      <c r="A149" s="19" t="str">
        <f aca="false">'Source - Amendments'!A1699</f>
        <v>AMD-001695</v>
      </c>
      <c r="B149" s="24" t="n">
        <f aca="false">'Source - Amendments'!B1699</f>
        <v>45834</v>
      </c>
      <c r="C149" s="19" t="str">
        <f aca="false">'Source - Amendments'!C1699</f>
        <v>WL-02213</v>
      </c>
      <c r="D149" s="19" t="str">
        <f aca="false">IFERROR(INDEX('Source - Applicants'!$D$5:$D$2914,MATCH(C149,'Source - Applicants'!$A$5:$A$2914,0))&amp;" "&amp;INDEX('Source - Applicants'!$C$5:$C$2914,MATCH(C149,'Source - Applicants'!$A$5:$A$2914,0)),"NOT FOUND")</f>
        <v>Thomas Miller</v>
      </c>
      <c r="E149" s="33" t="str">
        <f aca="false">'Source - Amendments'!F1699</f>
        <v>52.8</v>
      </c>
      <c r="F149" s="33" t="str">
        <f aca="false">'Source - Amendments'!G1699</f>
        <v>52.0</v>
      </c>
      <c r="G149" s="19" t="str">
        <f aca="false">'Source - Amendments'!I1699</f>
        <v>MC-2025-0835</v>
      </c>
      <c r="H149" s="19" t="str">
        <f aca="false">IF(G149="","No qualifying reference",IF(LEFT(G149,3)="MC-","Measurement certificate reference",IF(ISNUMBER(SEARCH("haul-out",G149)),"Yard haul-out reference","No qualifying reference")))</f>
        <v>Measurement certificate reference</v>
      </c>
      <c r="I149" s="19" t="str">
        <f aca="false">IF(COUNTIFS('Evidence - Certificates'!$B$5:$B$6,C149,'Evidence - Certificates'!$C$5:$C$6,G149)=1,"YES","NO")</f>
        <v>NO</v>
      </c>
      <c r="J149" s="19" t="str">
        <f aca="false">IF(I149="YES",INDEX('Evidence - Certificates'!$J$5:$J$6,MATCH(G149,'Evidence - Certificates'!$C$5:$C$6,0)),"NOT IN PACKET")</f>
        <v>NOT IN PACKET</v>
      </c>
      <c r="K149" s="19" t="str">
        <f aca="false">IF(COUNTIF('Evidence - Certificates'!$B$5:$B$6,C149)&gt;0,"YES","NO")</f>
        <v>NO</v>
      </c>
      <c r="L149" s="19" t="n">
        <f aca="false">COUNTIFS('Source - Skip Events'!$D$5:$D$416,C149,'Source - Skip Events'!$C$5:$C$416,"&gt;="&amp;B149,'Source - Skip Events'!$C$5:$C$416,"&lt;="&amp;Skip_End)</f>
        <v>0</v>
      </c>
      <c r="M149" s="33" t="n">
        <f aca="false">IFERROR(INDEX('Source - Applicants'!$K$5:$K$2914,MATCH(C149,'Source - Applicants'!$A$5:$A$2914,0)),"NOT FOUND")</f>
        <v>44.9</v>
      </c>
      <c r="N149" s="19" t="str">
        <f aca="false">IF(H149="No qualifying reference","BOARD REVIEW - NO SOURCE",IF(AND(I149="YES",J149&lt;&gt;"Y"),"BOARD REVIEW - UNSIGNED",IF(I149="YES","VERIFIED","REFERENCE ONLY - VERIFY FILE")))</f>
        <v>REFERENCE ONLY - VERIFY FILE</v>
      </c>
      <c r="O149" s="19" t="str">
        <f aca="false">IF(LEFT(N149,12)="BOARD REVIEW","Do not use amended LOA until compliant support is filed",IF(N149="REFERENCE ONLY - VERIFY FILE","Retrieve and inspect underlying signed certificate or yard sheet","No action"))</f>
        <v>Retrieve and inspect underlying signed certificate or yard sheet</v>
      </c>
    </row>
    <row r="150" customFormat="false" ht="40.5" hidden="false" customHeight="true" outlineLevel="0" collapsed="false">
      <c r="A150" s="19" t="str">
        <f aca="false">'Source - Amendments'!A1704</f>
        <v>AMD-001700</v>
      </c>
      <c r="B150" s="24" t="n">
        <f aca="false">'Source - Amendments'!B1704</f>
        <v>45838</v>
      </c>
      <c r="C150" s="19" t="str">
        <f aca="false">'Source - Amendments'!C1704</f>
        <v>WL-01474</v>
      </c>
      <c r="D150" s="19" t="str">
        <f aca="false">IFERROR(INDEX('Source - Applicants'!$D$5:$D$2914,MATCH(C150,'Source - Applicants'!$A$5:$A$2914,0))&amp;" "&amp;INDEX('Source - Applicants'!$C$5:$C$2914,MATCH(C150,'Source - Applicants'!$A$5:$A$2914,0)),"NOT FOUND")</f>
        <v>Alexis Barker</v>
      </c>
      <c r="E150" s="33" t="str">
        <f aca="false">'Source - Amendments'!F1704</f>
        <v>37.7</v>
      </c>
      <c r="F150" s="33" t="str">
        <f aca="false">'Source - Amendments'!G1704</f>
        <v>40.2</v>
      </c>
      <c r="G150" s="19" t="str">
        <f aca="false">'Source - Amendments'!I1704</f>
        <v>Foldview Marine Services haul-out sheet 2022-08-04</v>
      </c>
      <c r="H150" s="19" t="str">
        <f aca="false">IF(G150="","No qualifying reference",IF(LEFT(G150,3)="MC-","Measurement certificate reference",IF(ISNUMBER(SEARCH("haul-out",G150)),"Yard haul-out reference","No qualifying reference")))</f>
        <v>Yard haul-out reference</v>
      </c>
      <c r="I150" s="19" t="str">
        <f aca="false">IF(COUNTIFS('Evidence - Certificates'!$B$5:$B$6,C150,'Evidence - Certificates'!$C$5:$C$6,G150)=1,"YES","NO")</f>
        <v>NO</v>
      </c>
      <c r="J150" s="19" t="str">
        <f aca="false">IF(I150="YES",INDEX('Evidence - Certificates'!$J$5:$J$6,MATCH(G150,'Evidence - Certificates'!$C$5:$C$6,0)),"NOT IN PACKET")</f>
        <v>NOT IN PACKET</v>
      </c>
      <c r="K150" s="19" t="str">
        <f aca="false">IF(COUNTIF('Evidence - Certificates'!$B$5:$B$6,C150)&gt;0,"YES","NO")</f>
        <v>NO</v>
      </c>
      <c r="L150" s="19" t="n">
        <f aca="false">COUNTIFS('Source - Skip Events'!$D$5:$D$416,C150,'Source - Skip Events'!$C$5:$C$416,"&gt;="&amp;B150,'Source - Skip Events'!$C$5:$C$416,"&lt;="&amp;Skip_End)</f>
        <v>0</v>
      </c>
      <c r="M150" s="33" t="n">
        <f aca="false">IFERROR(INDEX('Source - Applicants'!$K$5:$K$2914,MATCH(C150,'Source - Applicants'!$A$5:$A$2914,0)),"NOT FOUND")</f>
        <v>56.4</v>
      </c>
      <c r="N150" s="19" t="str">
        <f aca="false">IF(H150="No qualifying reference","BOARD REVIEW - NO SOURCE",IF(AND(I150="YES",J150&lt;&gt;"Y"),"BOARD REVIEW - UNSIGNED",IF(I150="YES","VERIFIED","REFERENCE ONLY - VERIFY FILE")))</f>
        <v>REFERENCE ONLY - VERIFY FILE</v>
      </c>
      <c r="O150" s="19" t="str">
        <f aca="false">IF(LEFT(N150,12)="BOARD REVIEW","Do not use amended LOA until compliant support is filed",IF(N150="REFERENCE ONLY - VERIFY FILE","Retrieve and inspect underlying signed certificate or yard sheet","No action"))</f>
        <v>Retrieve and inspect underlying signed certificate or yard sheet</v>
      </c>
    </row>
    <row r="151" customFormat="false" ht="40.5" hidden="false" customHeight="true" outlineLevel="0" collapsed="false">
      <c r="A151" s="19" t="str">
        <f aca="false">'Source - Amendments'!A1706</f>
        <v>AMD-001702</v>
      </c>
      <c r="B151" s="24" t="n">
        <f aca="false">'Source - Amendments'!B1706</f>
        <v>45839</v>
      </c>
      <c r="C151" s="19" t="str">
        <f aca="false">'Source - Amendments'!C1706</f>
        <v>WL-03102</v>
      </c>
      <c r="D151" s="19" t="str">
        <f aca="false">IFERROR(INDEX('Source - Applicants'!$D$5:$D$2914,MATCH(C151,'Source - Applicants'!$A$5:$A$2914,0))&amp;" "&amp;INDEX('Source - Applicants'!$C$5:$C$2914,MATCH(C151,'Source - Applicants'!$A$5:$A$2914,0)),"NOT FOUND")</f>
        <v>Dennis Farlow</v>
      </c>
      <c r="E151" s="33" t="str">
        <f aca="false">'Source - Amendments'!F1706</f>
        <v>36.4</v>
      </c>
      <c r="F151" s="33" t="str">
        <f aca="false">'Source - Amendments'!G1706</f>
        <v>35.8</v>
      </c>
      <c r="G151" s="19" t="str">
        <f aca="false">'Source - Amendments'!I1706</f>
        <v>Foldview Marine Services haul-out measurement sheet 2025-06-29</v>
      </c>
      <c r="H151" s="19" t="str">
        <f aca="false">IF(G151="","No qualifying reference",IF(LEFT(G151,3)="MC-","Measurement certificate reference",IF(ISNUMBER(SEARCH("haul-out",G151)),"Yard haul-out reference","No qualifying reference")))</f>
        <v>Yard haul-out reference</v>
      </c>
      <c r="I151" s="19" t="str">
        <f aca="false">IF(COUNTIFS('Evidence - Certificates'!$B$5:$B$6,C151,'Evidence - Certificates'!$C$5:$C$6,G151)=1,"YES","NO")</f>
        <v>NO</v>
      </c>
      <c r="J151" s="19" t="str">
        <f aca="false">IF(I151="YES",INDEX('Evidence - Certificates'!$J$5:$J$6,MATCH(G151,'Evidence - Certificates'!$C$5:$C$6,0)),"NOT IN PACKET")</f>
        <v>NOT IN PACKET</v>
      </c>
      <c r="K151" s="19" t="str">
        <f aca="false">IF(COUNTIF('Evidence - Certificates'!$B$5:$B$6,C151)&gt;0,"YES","NO")</f>
        <v>NO</v>
      </c>
      <c r="L151" s="19" t="n">
        <f aca="false">COUNTIFS('Source - Skip Events'!$D$5:$D$416,C151,'Source - Skip Events'!$C$5:$C$416,"&gt;="&amp;B151,'Source - Skip Events'!$C$5:$C$416,"&lt;="&amp;Skip_End)</f>
        <v>1</v>
      </c>
      <c r="M151" s="33" t="n">
        <f aca="false">IFERROR(INDEX('Source - Applicants'!$K$5:$K$2914,MATCH(C151,'Source - Applicants'!$A$5:$A$2914,0)),"NOT FOUND")</f>
        <v>35.8</v>
      </c>
      <c r="N151" s="19" t="str">
        <f aca="false">IF(H151="No qualifying reference","BOARD REVIEW - NO SOURCE",IF(AND(I151="YES",J151&lt;&gt;"Y"),"BOARD REVIEW - UNSIGNED",IF(I151="YES","VERIFIED","REFERENCE ONLY - VERIFY FILE")))</f>
        <v>REFERENCE ONLY - VERIFY FILE</v>
      </c>
      <c r="O151" s="19" t="str">
        <f aca="false">IF(LEFT(N151,12)="BOARD REVIEW","Do not use amended LOA until compliant support is filed",IF(N151="REFERENCE ONLY - VERIFY FILE","Retrieve and inspect underlying signed certificate or yard sheet","No action"))</f>
        <v>Retrieve and inspect underlying signed certificate or yard sheet</v>
      </c>
    </row>
    <row r="152" customFormat="false" ht="40.5" hidden="false" customHeight="true" outlineLevel="0" collapsed="false">
      <c r="A152" s="19" t="str">
        <f aca="false">'Source - Amendments'!A1709</f>
        <v>AMD-001705</v>
      </c>
      <c r="B152" s="24" t="n">
        <f aca="false">'Source - Amendments'!B1709</f>
        <v>45842</v>
      </c>
      <c r="C152" s="19" t="str">
        <f aca="false">'Source - Amendments'!C1709</f>
        <v>WL-03031</v>
      </c>
      <c r="D152" s="19" t="str">
        <f aca="false">IFERROR(INDEX('Source - Applicants'!$D$5:$D$2914,MATCH(C152,'Source - Applicants'!$A$5:$A$2914,0))&amp;" "&amp;INDEX('Source - Applicants'!$C$5:$C$2914,MATCH(C152,'Source - Applicants'!$A$5:$A$2914,0)),"NOT FOUND")</f>
        <v>Kevin House</v>
      </c>
      <c r="E152" s="33" t="str">
        <f aca="false">'Source - Amendments'!F1709</f>
        <v>44.3</v>
      </c>
      <c r="F152" s="33" t="str">
        <f aca="false">'Source - Amendments'!G1709</f>
        <v>41.7</v>
      </c>
      <c r="G152" s="19" t="str">
        <f aca="false">'Source - Amendments'!I1709</f>
        <v>MC-2025-0532</v>
      </c>
      <c r="H152" s="19" t="str">
        <f aca="false">IF(G152="","No qualifying reference",IF(LEFT(G152,3)="MC-","Measurement certificate reference",IF(ISNUMBER(SEARCH("haul-out",G152)),"Yard haul-out reference","No qualifying reference")))</f>
        <v>Measurement certificate reference</v>
      </c>
      <c r="I152" s="19" t="str">
        <f aca="false">IF(COUNTIFS('Evidence - Certificates'!$B$5:$B$6,C152,'Evidence - Certificates'!$C$5:$C$6,G152)=1,"YES","NO")</f>
        <v>NO</v>
      </c>
      <c r="J152" s="19" t="str">
        <f aca="false">IF(I152="YES",INDEX('Evidence - Certificates'!$J$5:$J$6,MATCH(G152,'Evidence - Certificates'!$C$5:$C$6,0)),"NOT IN PACKET")</f>
        <v>NOT IN PACKET</v>
      </c>
      <c r="K152" s="19" t="str">
        <f aca="false">IF(COUNTIF('Evidence - Certificates'!$B$5:$B$6,C152)&gt;0,"YES","NO")</f>
        <v>NO</v>
      </c>
      <c r="L152" s="19" t="n">
        <f aca="false">COUNTIFS('Source - Skip Events'!$D$5:$D$416,C152,'Source - Skip Events'!$C$5:$C$416,"&gt;="&amp;B152,'Source - Skip Events'!$C$5:$C$416,"&lt;="&amp;Skip_End)</f>
        <v>0</v>
      </c>
      <c r="M152" s="33" t="n">
        <f aca="false">IFERROR(INDEX('Source - Applicants'!$K$5:$K$2914,MATCH(C152,'Source - Applicants'!$A$5:$A$2914,0)),"NOT FOUND")</f>
        <v>28.3</v>
      </c>
      <c r="N152" s="19" t="str">
        <f aca="false">IF(H152="No qualifying reference","BOARD REVIEW - NO SOURCE",IF(AND(I152="YES",J152&lt;&gt;"Y"),"BOARD REVIEW - UNSIGNED",IF(I152="YES","VERIFIED","REFERENCE ONLY - VERIFY FILE")))</f>
        <v>REFERENCE ONLY - VERIFY FILE</v>
      </c>
      <c r="O152" s="19" t="str">
        <f aca="false">IF(LEFT(N152,12)="BOARD REVIEW","Do not use amended LOA until compliant support is filed",IF(N152="REFERENCE ONLY - VERIFY FILE","Retrieve and inspect underlying signed certificate or yard sheet","No action"))</f>
        <v>Retrieve and inspect underlying signed certificate or yard sheet</v>
      </c>
    </row>
    <row r="153" customFormat="false" ht="40.5" hidden="false" customHeight="true" outlineLevel="0" collapsed="false">
      <c r="A153" s="19" t="str">
        <f aca="false">'Source - Amendments'!A1731</f>
        <v>AMD-001727</v>
      </c>
      <c r="B153" s="24" t="n">
        <f aca="false">'Source - Amendments'!B1731</f>
        <v>45861</v>
      </c>
      <c r="C153" s="19" t="str">
        <f aca="false">'Source - Amendments'!C1731</f>
        <v>WL-02506</v>
      </c>
      <c r="D153" s="19" t="str">
        <f aca="false">IFERROR(INDEX('Source - Applicants'!$D$5:$D$2914,MATCH(C153,'Source - Applicants'!$A$5:$A$2914,0))&amp;" "&amp;INDEX('Source - Applicants'!$C$5:$C$2914,MATCH(C153,'Source - Applicants'!$A$5:$A$2914,0)),"NOT FOUND")</f>
        <v>Maria Fernandez</v>
      </c>
      <c r="E153" s="33" t="str">
        <f aca="false">'Source - Amendments'!F1731</f>
        <v>26.3</v>
      </c>
      <c r="F153" s="33" t="str">
        <f aca="false">'Source - Amendments'!G1731</f>
        <v>28.5</v>
      </c>
      <c r="G153" s="19" t="str">
        <f aca="false">'Source - Amendments'!I1731</f>
        <v>MC-2025-0701</v>
      </c>
      <c r="H153" s="19" t="str">
        <f aca="false">IF(G153="","No qualifying reference",IF(LEFT(G153,3)="MC-","Measurement certificate reference",IF(ISNUMBER(SEARCH("haul-out",G153)),"Yard haul-out reference","No qualifying reference")))</f>
        <v>Measurement certificate reference</v>
      </c>
      <c r="I153" s="19" t="str">
        <f aca="false">IF(COUNTIFS('Evidence - Certificates'!$B$5:$B$6,C153,'Evidence - Certificates'!$C$5:$C$6,G153)=1,"YES","NO")</f>
        <v>NO</v>
      </c>
      <c r="J153" s="19" t="str">
        <f aca="false">IF(I153="YES",INDEX('Evidence - Certificates'!$J$5:$J$6,MATCH(G153,'Evidence - Certificates'!$C$5:$C$6,0)),"NOT IN PACKET")</f>
        <v>NOT IN PACKET</v>
      </c>
      <c r="K153" s="19" t="str">
        <f aca="false">IF(COUNTIF('Evidence - Certificates'!$B$5:$B$6,C153)&gt;0,"YES","NO")</f>
        <v>NO</v>
      </c>
      <c r="L153" s="19" t="n">
        <f aca="false">COUNTIFS('Source - Skip Events'!$D$5:$D$416,C153,'Source - Skip Events'!$C$5:$C$416,"&gt;="&amp;B153,'Source - Skip Events'!$C$5:$C$416,"&lt;="&amp;Skip_End)</f>
        <v>0</v>
      </c>
      <c r="M153" s="33" t="n">
        <f aca="false">IFERROR(INDEX('Source - Applicants'!$K$5:$K$2914,MATCH(C153,'Source - Applicants'!$A$5:$A$2914,0)),"NOT FOUND")</f>
        <v>37.3</v>
      </c>
      <c r="N153" s="19" t="str">
        <f aca="false">IF(H153="No qualifying reference","BOARD REVIEW - NO SOURCE",IF(AND(I153="YES",J153&lt;&gt;"Y"),"BOARD REVIEW - UNSIGNED",IF(I153="YES","VERIFIED","REFERENCE ONLY - VERIFY FILE")))</f>
        <v>REFERENCE ONLY - VERIFY FILE</v>
      </c>
      <c r="O153" s="19" t="str">
        <f aca="false">IF(LEFT(N153,12)="BOARD REVIEW","Do not use amended LOA until compliant support is filed",IF(N153="REFERENCE ONLY - VERIFY FILE","Retrieve and inspect underlying signed certificate or yard sheet","No action"))</f>
        <v>Retrieve and inspect underlying signed certificate or yard sheet</v>
      </c>
    </row>
    <row r="154" customFormat="false" ht="40.5" hidden="false" customHeight="true" outlineLevel="0" collapsed="false">
      <c r="A154" s="19" t="str">
        <f aca="false">'Source - Amendments'!A1753</f>
        <v>AMD-001749</v>
      </c>
      <c r="B154" s="24" t="n">
        <f aca="false">'Source - Amendments'!B1753</f>
        <v>45878</v>
      </c>
      <c r="C154" s="19" t="str">
        <f aca="false">'Source - Amendments'!C1753</f>
        <v>WL-01867</v>
      </c>
      <c r="D154" s="19" t="str">
        <f aca="false">IFERROR(INDEX('Source - Applicants'!$D$5:$D$2914,MATCH(C154,'Source - Applicants'!$A$5:$A$2914,0))&amp;" "&amp;INDEX('Source - Applicants'!$C$5:$C$2914,MATCH(C154,'Source - Applicants'!$A$5:$A$2914,0)),"NOT FOUND")</f>
        <v>Andrea Evans</v>
      </c>
      <c r="E154" s="33" t="str">
        <f aca="false">'Source - Amendments'!F1753</f>
        <v>48.9</v>
      </c>
      <c r="F154" s="33" t="str">
        <f aca="false">'Source - Amendments'!G1753</f>
        <v>49.3</v>
      </c>
      <c r="G154" s="19" t="str">
        <f aca="false">'Source - Amendments'!I1753</f>
        <v>MC-2025-0894</v>
      </c>
      <c r="H154" s="19" t="str">
        <f aca="false">IF(G154="","No qualifying reference",IF(LEFT(G154,3)="MC-","Measurement certificate reference",IF(ISNUMBER(SEARCH("haul-out",G154)),"Yard haul-out reference","No qualifying reference")))</f>
        <v>Measurement certificate reference</v>
      </c>
      <c r="I154" s="19" t="str">
        <f aca="false">IF(COUNTIFS('Evidence - Certificates'!$B$5:$B$6,C154,'Evidence - Certificates'!$C$5:$C$6,G154)=1,"YES","NO")</f>
        <v>NO</v>
      </c>
      <c r="J154" s="19" t="str">
        <f aca="false">IF(I154="YES",INDEX('Evidence - Certificates'!$J$5:$J$6,MATCH(G154,'Evidence - Certificates'!$C$5:$C$6,0)),"NOT IN PACKET")</f>
        <v>NOT IN PACKET</v>
      </c>
      <c r="K154" s="19" t="str">
        <f aca="false">IF(COUNTIF('Evidence - Certificates'!$B$5:$B$6,C154)&gt;0,"YES","NO")</f>
        <v>NO</v>
      </c>
      <c r="L154" s="19" t="n">
        <f aca="false">COUNTIFS('Source - Skip Events'!$D$5:$D$416,C154,'Source - Skip Events'!$C$5:$C$416,"&gt;="&amp;B154,'Source - Skip Events'!$C$5:$C$416,"&lt;="&amp;Skip_End)</f>
        <v>0</v>
      </c>
      <c r="M154" s="33" t="n">
        <f aca="false">IFERROR(INDEX('Source - Applicants'!$K$5:$K$2914,MATCH(C154,'Source - Applicants'!$A$5:$A$2914,0)),"NOT FOUND")</f>
        <v>32.4</v>
      </c>
      <c r="N154" s="19" t="str">
        <f aca="false">IF(H154="No qualifying reference","BOARD REVIEW - NO SOURCE",IF(AND(I154="YES",J154&lt;&gt;"Y"),"BOARD REVIEW - UNSIGNED",IF(I154="YES","VERIFIED","REFERENCE ONLY - VERIFY FILE")))</f>
        <v>REFERENCE ONLY - VERIFY FILE</v>
      </c>
      <c r="O154" s="19" t="str">
        <f aca="false">IF(LEFT(N154,12)="BOARD REVIEW","Do not use amended LOA until compliant support is filed",IF(N154="REFERENCE ONLY - VERIFY FILE","Retrieve and inspect underlying signed certificate or yard sheet","No action"))</f>
        <v>Retrieve and inspect underlying signed certificate or yard sheet</v>
      </c>
    </row>
    <row r="155" customFormat="false" ht="40.5" hidden="false" customHeight="true" outlineLevel="0" collapsed="false">
      <c r="A155" s="19" t="str">
        <f aca="false">'Source - Amendments'!A1782</f>
        <v>AMD-001778</v>
      </c>
      <c r="B155" s="24" t="n">
        <f aca="false">'Source - Amendments'!B1782</f>
        <v>45903</v>
      </c>
      <c r="C155" s="19" t="str">
        <f aca="false">'Source - Amendments'!C1782</f>
        <v>WL-02031</v>
      </c>
      <c r="D155" s="19" t="str">
        <f aca="false">IFERROR(INDEX('Source - Applicants'!$D$5:$D$2914,MATCH(C155,'Source - Applicants'!$A$5:$A$2914,0))&amp;" "&amp;INDEX('Source - Applicants'!$C$5:$C$2914,MATCH(C155,'Source - Applicants'!$A$5:$A$2914,0)),"NOT FOUND")</f>
        <v>Joseph Bishop</v>
      </c>
      <c r="E155" s="33" t="str">
        <f aca="false">'Source - Amendments'!F1782</f>
        <v>22.5</v>
      </c>
      <c r="F155" s="33" t="str">
        <f aca="false">'Source - Amendments'!G1782</f>
        <v>22.1</v>
      </c>
      <c r="G155" s="19" t="str">
        <f aca="false">'Source - Amendments'!I1782</f>
        <v>Foldview Marine Services haul-out sheet 2024-11-05</v>
      </c>
      <c r="H155" s="19" t="str">
        <f aca="false">IF(G155="","No qualifying reference",IF(LEFT(G155,3)="MC-","Measurement certificate reference",IF(ISNUMBER(SEARCH("haul-out",G155)),"Yard haul-out reference","No qualifying reference")))</f>
        <v>Yard haul-out reference</v>
      </c>
      <c r="I155" s="19" t="str">
        <f aca="false">IF(COUNTIFS('Evidence - Certificates'!$B$5:$B$6,C155,'Evidence - Certificates'!$C$5:$C$6,G155)=1,"YES","NO")</f>
        <v>NO</v>
      </c>
      <c r="J155" s="19" t="str">
        <f aca="false">IF(I155="YES",INDEX('Evidence - Certificates'!$J$5:$J$6,MATCH(G155,'Evidence - Certificates'!$C$5:$C$6,0)),"NOT IN PACKET")</f>
        <v>NOT IN PACKET</v>
      </c>
      <c r="K155" s="19" t="str">
        <f aca="false">IF(COUNTIF('Evidence - Certificates'!$B$5:$B$6,C155)&gt;0,"YES","NO")</f>
        <v>NO</v>
      </c>
      <c r="L155" s="19" t="n">
        <f aca="false">COUNTIFS('Source - Skip Events'!$D$5:$D$416,C155,'Source - Skip Events'!$C$5:$C$416,"&gt;="&amp;B155,'Source - Skip Events'!$C$5:$C$416,"&lt;="&amp;Skip_End)</f>
        <v>0</v>
      </c>
      <c r="M155" s="33" t="n">
        <f aca="false">IFERROR(INDEX('Source - Applicants'!$K$5:$K$2914,MATCH(C155,'Source - Applicants'!$A$5:$A$2914,0)),"NOT FOUND")</f>
        <v>19.2</v>
      </c>
      <c r="N155" s="19" t="str">
        <f aca="false">IF(H155="No qualifying reference","BOARD REVIEW - NO SOURCE",IF(AND(I155="YES",J155&lt;&gt;"Y"),"BOARD REVIEW - UNSIGNED",IF(I155="YES","VERIFIED","REFERENCE ONLY - VERIFY FILE")))</f>
        <v>REFERENCE ONLY - VERIFY FILE</v>
      </c>
      <c r="O155" s="19" t="str">
        <f aca="false">IF(LEFT(N155,12)="BOARD REVIEW","Do not use amended LOA until compliant support is filed",IF(N155="REFERENCE ONLY - VERIFY FILE","Retrieve and inspect underlying signed certificate or yard sheet","No action"))</f>
        <v>Retrieve and inspect underlying signed certificate or yard sheet</v>
      </c>
    </row>
    <row r="156" customFormat="false" ht="40.5" hidden="false" customHeight="true" outlineLevel="0" collapsed="false">
      <c r="A156" s="19" t="str">
        <f aca="false">'Source - Amendments'!A1783</f>
        <v>AMD-001779</v>
      </c>
      <c r="B156" s="24" t="n">
        <f aca="false">'Source - Amendments'!B1783</f>
        <v>45903</v>
      </c>
      <c r="C156" s="19" t="str">
        <f aca="false">'Source - Amendments'!C1783</f>
        <v>WL-01603</v>
      </c>
      <c r="D156" s="19" t="str">
        <f aca="false">IFERROR(INDEX('Source - Applicants'!$D$5:$D$2914,MATCH(C156,'Source - Applicants'!$A$5:$A$2914,0))&amp;" "&amp;INDEX('Source - Applicants'!$C$5:$C$2914,MATCH(C156,'Source - Applicants'!$A$5:$A$2914,0)),"NOT FOUND")</f>
        <v>Lauren Smith</v>
      </c>
      <c r="E156" s="33" t="str">
        <f aca="false">'Source - Amendments'!F1783</f>
        <v>33.0</v>
      </c>
      <c r="F156" s="33" t="str">
        <f aca="false">'Source - Amendments'!G1783</f>
        <v>34.0</v>
      </c>
      <c r="G156" s="19" t="str">
        <f aca="false">'Source - Amendments'!I1783</f>
        <v>Foldview Marine Services haul-out sheet 2024-03-27</v>
      </c>
      <c r="H156" s="19" t="str">
        <f aca="false">IF(G156="","No qualifying reference",IF(LEFT(G156,3)="MC-","Measurement certificate reference",IF(ISNUMBER(SEARCH("haul-out",G156)),"Yard haul-out reference","No qualifying reference")))</f>
        <v>Yard haul-out reference</v>
      </c>
      <c r="I156" s="19" t="str">
        <f aca="false">IF(COUNTIFS('Evidence - Certificates'!$B$5:$B$6,C156,'Evidence - Certificates'!$C$5:$C$6,G156)=1,"YES","NO")</f>
        <v>NO</v>
      </c>
      <c r="J156" s="19" t="str">
        <f aca="false">IF(I156="YES",INDEX('Evidence - Certificates'!$J$5:$J$6,MATCH(G156,'Evidence - Certificates'!$C$5:$C$6,0)),"NOT IN PACKET")</f>
        <v>NOT IN PACKET</v>
      </c>
      <c r="K156" s="19" t="str">
        <f aca="false">IF(COUNTIF('Evidence - Certificates'!$B$5:$B$6,C156)&gt;0,"YES","NO")</f>
        <v>NO</v>
      </c>
      <c r="L156" s="19" t="n">
        <f aca="false">COUNTIFS('Source - Skip Events'!$D$5:$D$416,C156,'Source - Skip Events'!$C$5:$C$416,"&gt;="&amp;B156,'Source - Skip Events'!$C$5:$C$416,"&lt;="&amp;Skip_End)</f>
        <v>0</v>
      </c>
      <c r="M156" s="33" t="n">
        <f aca="false">IFERROR(INDEX('Source - Applicants'!$K$5:$K$2914,MATCH(C156,'Source - Applicants'!$A$5:$A$2914,0)),"NOT FOUND")</f>
        <v>57.6</v>
      </c>
      <c r="N156" s="19" t="str">
        <f aca="false">IF(H156="No qualifying reference","BOARD REVIEW - NO SOURCE",IF(AND(I156="YES",J156&lt;&gt;"Y"),"BOARD REVIEW - UNSIGNED",IF(I156="YES","VERIFIED","REFERENCE ONLY - VERIFY FILE")))</f>
        <v>REFERENCE ONLY - VERIFY FILE</v>
      </c>
      <c r="O156" s="19" t="str">
        <f aca="false">IF(LEFT(N156,12)="BOARD REVIEW","Do not use amended LOA until compliant support is filed",IF(N156="REFERENCE ONLY - VERIFY FILE","Retrieve and inspect underlying signed certificate or yard sheet","No action"))</f>
        <v>Retrieve and inspect underlying signed certificate or yard sheet</v>
      </c>
    </row>
    <row r="157" customFormat="false" ht="40.5" hidden="false" customHeight="true" outlineLevel="0" collapsed="false">
      <c r="A157" s="19" t="str">
        <f aca="false">'Source - Amendments'!A1803</f>
        <v>AMD-001799</v>
      </c>
      <c r="B157" s="24" t="n">
        <f aca="false">'Source - Amendments'!B1803</f>
        <v>45915</v>
      </c>
      <c r="C157" s="19" t="str">
        <f aca="false">'Source - Amendments'!C1803</f>
        <v>WL-03292</v>
      </c>
      <c r="D157" s="19" t="str">
        <f aca="false">IFERROR(INDEX('Source - Applicants'!$D$5:$D$2914,MATCH(C157,'Source - Applicants'!$A$5:$A$2914,0))&amp;" "&amp;INDEX('Source - Applicants'!$C$5:$C$2914,MATCH(C157,'Source - Applicants'!$A$5:$A$2914,0)),"NOT FOUND")</f>
        <v>Vincent Hanson</v>
      </c>
      <c r="E157" s="33" t="str">
        <f aca="false">'Source - Amendments'!F1803</f>
        <v>49.8</v>
      </c>
      <c r="F157" s="33" t="str">
        <f aca="false">'Source - Amendments'!G1803</f>
        <v>47.9</v>
      </c>
      <c r="G157" s="19" t="str">
        <f aca="false">'Source - Amendments'!I1803</f>
        <v>Foldview Marine Services haul-out sheet 2023-09-15</v>
      </c>
      <c r="H157" s="19" t="str">
        <f aca="false">IF(G157="","No qualifying reference",IF(LEFT(G157,3)="MC-","Measurement certificate reference",IF(ISNUMBER(SEARCH("haul-out",G157)),"Yard haul-out reference","No qualifying reference")))</f>
        <v>Yard haul-out reference</v>
      </c>
      <c r="I157" s="19" t="str">
        <f aca="false">IF(COUNTIFS('Evidence - Certificates'!$B$5:$B$6,C157,'Evidence - Certificates'!$C$5:$C$6,G157)=1,"YES","NO")</f>
        <v>NO</v>
      </c>
      <c r="J157" s="19" t="str">
        <f aca="false">IF(I157="YES",INDEX('Evidence - Certificates'!$J$5:$J$6,MATCH(G157,'Evidence - Certificates'!$C$5:$C$6,0)),"NOT IN PACKET")</f>
        <v>NOT IN PACKET</v>
      </c>
      <c r="K157" s="19" t="str">
        <f aca="false">IF(COUNTIF('Evidence - Certificates'!$B$5:$B$6,C157)&gt;0,"YES","NO")</f>
        <v>NO</v>
      </c>
      <c r="L157" s="19" t="n">
        <f aca="false">COUNTIFS('Source - Skip Events'!$D$5:$D$416,C157,'Source - Skip Events'!$C$5:$C$416,"&gt;="&amp;B157,'Source - Skip Events'!$C$5:$C$416,"&lt;="&amp;Skip_End)</f>
        <v>0</v>
      </c>
      <c r="M157" s="33" t="n">
        <f aca="false">IFERROR(INDEX('Source - Applicants'!$K$5:$K$2914,MATCH(C157,'Source - Applicants'!$A$5:$A$2914,0)),"NOT FOUND")</f>
        <v>37.7</v>
      </c>
      <c r="N157" s="19" t="str">
        <f aca="false">IF(H157="No qualifying reference","BOARD REVIEW - NO SOURCE",IF(AND(I157="YES",J157&lt;&gt;"Y"),"BOARD REVIEW - UNSIGNED",IF(I157="YES","VERIFIED","REFERENCE ONLY - VERIFY FILE")))</f>
        <v>REFERENCE ONLY - VERIFY FILE</v>
      </c>
      <c r="O157" s="19" t="str">
        <f aca="false">IF(LEFT(N157,12)="BOARD REVIEW","Do not use amended LOA until compliant support is filed",IF(N157="REFERENCE ONLY - VERIFY FILE","Retrieve and inspect underlying signed certificate or yard sheet","No action"))</f>
        <v>Retrieve and inspect underlying signed certificate or yard sheet</v>
      </c>
    </row>
    <row r="158" customFormat="false" ht="40.5" hidden="false" customHeight="true" outlineLevel="0" collapsed="false">
      <c r="A158" s="19" t="str">
        <f aca="false">'Source - Amendments'!A1807</f>
        <v>AMD-001803</v>
      </c>
      <c r="B158" s="24" t="n">
        <f aca="false">'Source - Amendments'!B1807</f>
        <v>45917</v>
      </c>
      <c r="C158" s="19" t="str">
        <f aca="false">'Source - Amendments'!C1807</f>
        <v>WL-01275</v>
      </c>
      <c r="D158" s="19" t="str">
        <f aca="false">IFERROR(INDEX('Source - Applicants'!$D$5:$D$2914,MATCH(C158,'Source - Applicants'!$A$5:$A$2914,0))&amp;" "&amp;INDEX('Source - Applicants'!$C$5:$C$2914,MATCH(C158,'Source - Applicants'!$A$5:$A$2914,0)),"NOT FOUND")</f>
        <v>Adam Shepherd</v>
      </c>
      <c r="E158" s="33" t="str">
        <f aca="false">'Source - Amendments'!F1807</f>
        <v>49.3</v>
      </c>
      <c r="F158" s="33" t="str">
        <f aca="false">'Source - Amendments'!G1807</f>
        <v>51.7</v>
      </c>
      <c r="G158" s="19" t="str">
        <f aca="false">'Source - Amendments'!I1807</f>
        <v>MC-2025-0384</v>
      </c>
      <c r="H158" s="19" t="str">
        <f aca="false">IF(G158="","No qualifying reference",IF(LEFT(G158,3)="MC-","Measurement certificate reference",IF(ISNUMBER(SEARCH("haul-out",G158)),"Yard haul-out reference","No qualifying reference")))</f>
        <v>Measurement certificate reference</v>
      </c>
      <c r="I158" s="19" t="str">
        <f aca="false">IF(COUNTIFS('Evidence - Certificates'!$B$5:$B$6,C158,'Evidence - Certificates'!$C$5:$C$6,G158)=1,"YES","NO")</f>
        <v>NO</v>
      </c>
      <c r="J158" s="19" t="str">
        <f aca="false">IF(I158="YES",INDEX('Evidence - Certificates'!$J$5:$J$6,MATCH(G158,'Evidence - Certificates'!$C$5:$C$6,0)),"NOT IN PACKET")</f>
        <v>NOT IN PACKET</v>
      </c>
      <c r="K158" s="19" t="str">
        <f aca="false">IF(COUNTIF('Evidence - Certificates'!$B$5:$B$6,C158)&gt;0,"YES","NO")</f>
        <v>NO</v>
      </c>
      <c r="L158" s="19" t="n">
        <f aca="false">COUNTIFS('Source - Skip Events'!$D$5:$D$416,C158,'Source - Skip Events'!$C$5:$C$416,"&gt;="&amp;B158,'Source - Skip Events'!$C$5:$C$416,"&lt;="&amp;Skip_End)</f>
        <v>0</v>
      </c>
      <c r="M158" s="33" t="n">
        <f aca="false">IFERROR(INDEX('Source - Applicants'!$K$5:$K$2914,MATCH(C158,'Source - Applicants'!$A$5:$A$2914,0)),"NOT FOUND")</f>
        <v>19.9</v>
      </c>
      <c r="N158" s="19" t="str">
        <f aca="false">IF(H158="No qualifying reference","BOARD REVIEW - NO SOURCE",IF(AND(I158="YES",J158&lt;&gt;"Y"),"BOARD REVIEW - UNSIGNED",IF(I158="YES","VERIFIED","REFERENCE ONLY - VERIFY FILE")))</f>
        <v>REFERENCE ONLY - VERIFY FILE</v>
      </c>
      <c r="O158" s="19" t="str">
        <f aca="false">IF(LEFT(N158,12)="BOARD REVIEW","Do not use amended LOA until compliant support is filed",IF(N158="REFERENCE ONLY - VERIFY FILE","Retrieve and inspect underlying signed certificate or yard sheet","No action"))</f>
        <v>Retrieve and inspect underlying signed certificate or yard sheet</v>
      </c>
    </row>
    <row r="159" customFormat="false" ht="40.5" hidden="false" customHeight="true" outlineLevel="0" collapsed="false">
      <c r="A159" s="19" t="str">
        <f aca="false">'Source - Amendments'!A1824</f>
        <v>AMD-001820</v>
      </c>
      <c r="B159" s="24" t="n">
        <f aca="false">'Source - Amendments'!B1824</f>
        <v>45936</v>
      </c>
      <c r="C159" s="19" t="str">
        <f aca="false">'Source - Amendments'!C1824</f>
        <v>WL-01357</v>
      </c>
      <c r="D159" s="19" t="str">
        <f aca="false">IFERROR(INDEX('Source - Applicants'!$D$5:$D$2914,MATCH(C159,'Source - Applicants'!$A$5:$A$2914,0))&amp;" "&amp;INDEX('Source - Applicants'!$C$5:$C$2914,MATCH(C159,'Source - Applicants'!$A$5:$A$2914,0)),"NOT FOUND")</f>
        <v>Cody Rose</v>
      </c>
      <c r="E159" s="33" t="str">
        <f aca="false">'Source - Amendments'!F1824</f>
        <v>54.5</v>
      </c>
      <c r="F159" s="33" t="str">
        <f aca="false">'Source - Amendments'!G1824</f>
        <v>55.6</v>
      </c>
      <c r="G159" s="19" t="str">
        <f aca="false">'Source - Amendments'!I1824</f>
        <v>Foldview Marine Services haul-out sheet 2025-06-20</v>
      </c>
      <c r="H159" s="19" t="str">
        <f aca="false">IF(G159="","No qualifying reference",IF(LEFT(G159,3)="MC-","Measurement certificate reference",IF(ISNUMBER(SEARCH("haul-out",G159)),"Yard haul-out reference","No qualifying reference")))</f>
        <v>Yard haul-out reference</v>
      </c>
      <c r="I159" s="19" t="str">
        <f aca="false">IF(COUNTIFS('Evidence - Certificates'!$B$5:$B$6,C159,'Evidence - Certificates'!$C$5:$C$6,G159)=1,"YES","NO")</f>
        <v>NO</v>
      </c>
      <c r="J159" s="19" t="str">
        <f aca="false">IF(I159="YES",INDEX('Evidence - Certificates'!$J$5:$J$6,MATCH(G159,'Evidence - Certificates'!$C$5:$C$6,0)),"NOT IN PACKET")</f>
        <v>NOT IN PACKET</v>
      </c>
      <c r="K159" s="19" t="str">
        <f aca="false">IF(COUNTIF('Evidence - Certificates'!$B$5:$B$6,C159)&gt;0,"YES","NO")</f>
        <v>NO</v>
      </c>
      <c r="L159" s="19" t="n">
        <f aca="false">COUNTIFS('Source - Skip Events'!$D$5:$D$416,C159,'Source - Skip Events'!$C$5:$C$416,"&gt;="&amp;B159,'Source - Skip Events'!$C$5:$C$416,"&lt;="&amp;Skip_End)</f>
        <v>0</v>
      </c>
      <c r="M159" s="33" t="n">
        <f aca="false">IFERROR(INDEX('Source - Applicants'!$K$5:$K$2914,MATCH(C159,'Source - Applicants'!$A$5:$A$2914,0)),"NOT FOUND")</f>
        <v>39.9</v>
      </c>
      <c r="N159" s="19" t="str">
        <f aca="false">IF(H159="No qualifying reference","BOARD REVIEW - NO SOURCE",IF(AND(I159="YES",J159&lt;&gt;"Y"),"BOARD REVIEW - UNSIGNED",IF(I159="YES","VERIFIED","REFERENCE ONLY - VERIFY FILE")))</f>
        <v>REFERENCE ONLY - VERIFY FILE</v>
      </c>
      <c r="O159" s="19" t="str">
        <f aca="false">IF(LEFT(N159,12)="BOARD REVIEW","Do not use amended LOA until compliant support is filed",IF(N159="REFERENCE ONLY - VERIFY FILE","Retrieve and inspect underlying signed certificate or yard sheet","No action"))</f>
        <v>Retrieve and inspect underlying signed certificate or yard sheet</v>
      </c>
    </row>
    <row r="160" customFormat="false" ht="40.5" hidden="false" customHeight="true" outlineLevel="0" collapsed="false">
      <c r="A160" s="19" t="str">
        <f aca="false">'Source - Amendments'!A1825</f>
        <v>AMD-001821</v>
      </c>
      <c r="B160" s="24" t="n">
        <f aca="false">'Source - Amendments'!B1825</f>
        <v>45937</v>
      </c>
      <c r="C160" s="19" t="str">
        <f aca="false">'Source - Amendments'!C1825</f>
        <v>WL-01113</v>
      </c>
      <c r="D160" s="19" t="str">
        <f aca="false">IFERROR(INDEX('Source - Applicants'!$D$5:$D$2914,MATCH(C160,'Source - Applicants'!$A$5:$A$2914,0))&amp;" "&amp;INDEX('Source - Applicants'!$C$5:$C$2914,MATCH(C160,'Source - Applicants'!$A$5:$A$2914,0)),"NOT FOUND")</f>
        <v>Ronnie Lee</v>
      </c>
      <c r="E160" s="33" t="str">
        <f aca="false">'Source - Amendments'!F1825</f>
        <v>53.7</v>
      </c>
      <c r="F160" s="33" t="str">
        <f aca="false">'Source - Amendments'!G1825</f>
        <v>56.3</v>
      </c>
      <c r="G160" s="19" t="str">
        <f aca="false">'Source - Amendments'!I1825</f>
        <v>MC-2025-0245</v>
      </c>
      <c r="H160" s="19" t="str">
        <f aca="false">IF(G160="","No qualifying reference",IF(LEFT(G160,3)="MC-","Measurement certificate reference",IF(ISNUMBER(SEARCH("haul-out",G160)),"Yard haul-out reference","No qualifying reference")))</f>
        <v>Measurement certificate reference</v>
      </c>
      <c r="I160" s="19" t="str">
        <f aca="false">IF(COUNTIFS('Evidence - Certificates'!$B$5:$B$6,C160,'Evidence - Certificates'!$C$5:$C$6,G160)=1,"YES","NO")</f>
        <v>NO</v>
      </c>
      <c r="J160" s="19" t="str">
        <f aca="false">IF(I160="YES",INDEX('Evidence - Certificates'!$J$5:$J$6,MATCH(G160,'Evidence - Certificates'!$C$5:$C$6,0)),"NOT IN PACKET")</f>
        <v>NOT IN PACKET</v>
      </c>
      <c r="K160" s="19" t="str">
        <f aca="false">IF(COUNTIF('Evidence - Certificates'!$B$5:$B$6,C160)&gt;0,"YES","NO")</f>
        <v>NO</v>
      </c>
      <c r="L160" s="19" t="n">
        <f aca="false">COUNTIFS('Source - Skip Events'!$D$5:$D$416,C160,'Source - Skip Events'!$C$5:$C$416,"&gt;="&amp;B160,'Source - Skip Events'!$C$5:$C$416,"&lt;="&amp;Skip_End)</f>
        <v>0</v>
      </c>
      <c r="M160" s="33" t="n">
        <f aca="false">IFERROR(INDEX('Source - Applicants'!$K$5:$K$2914,MATCH(C160,'Source - Applicants'!$A$5:$A$2914,0)),"NOT FOUND")</f>
        <v>20.7</v>
      </c>
      <c r="N160" s="19" t="str">
        <f aca="false">IF(H160="No qualifying reference","BOARD REVIEW - NO SOURCE",IF(AND(I160="YES",J160&lt;&gt;"Y"),"BOARD REVIEW - UNSIGNED",IF(I160="YES","VERIFIED","REFERENCE ONLY - VERIFY FILE")))</f>
        <v>REFERENCE ONLY - VERIFY FILE</v>
      </c>
      <c r="O160" s="19" t="str">
        <f aca="false">IF(LEFT(N160,12)="BOARD REVIEW","Do not use amended LOA until compliant support is filed",IF(N160="REFERENCE ONLY - VERIFY FILE","Retrieve and inspect underlying signed certificate or yard sheet","No action"))</f>
        <v>Retrieve and inspect underlying signed certificate or yard sheet</v>
      </c>
    </row>
    <row r="161" customFormat="false" ht="40.5" hidden="false" customHeight="true" outlineLevel="0" collapsed="false">
      <c r="A161" s="19" t="str">
        <f aca="false">'Source - Amendments'!A1830</f>
        <v>AMD-001826</v>
      </c>
      <c r="B161" s="24" t="n">
        <f aca="false">'Source - Amendments'!B1830</f>
        <v>45941</v>
      </c>
      <c r="C161" s="19" t="str">
        <f aca="false">'Source - Amendments'!C1830</f>
        <v>WL-01845</v>
      </c>
      <c r="D161" s="19" t="str">
        <f aca="false">IFERROR(INDEX('Source - Applicants'!$D$5:$D$2914,MATCH(C161,'Source - Applicants'!$A$5:$A$2914,0))&amp;" "&amp;INDEX('Source - Applicants'!$C$5:$C$2914,MATCH(C161,'Source - Applicants'!$A$5:$A$2914,0)),"NOT FOUND")</f>
        <v>Brianna Bush</v>
      </c>
      <c r="E161" s="33" t="str">
        <f aca="false">'Source - Amendments'!F1830</f>
        <v>54.2</v>
      </c>
      <c r="F161" s="33" t="str">
        <f aca="false">'Source - Amendments'!G1830</f>
        <v>53.2</v>
      </c>
      <c r="G161" s="19" t="n">
        <f aca="false">'Source - Amendments'!I1830</f>
        <v>0</v>
      </c>
      <c r="H161" s="19" t="str">
        <f aca="false">IF(G161="","No qualifying reference",IF(LEFT(G161,3)="MC-","Measurement certificate reference",IF(ISNUMBER(SEARCH("haul-out",G161)),"Yard haul-out reference","No qualifying reference")))</f>
        <v>No qualifying reference</v>
      </c>
      <c r="I161" s="19" t="str">
        <f aca="false">IF(COUNTIFS('Evidence - Certificates'!$B$5:$B$6,C161,'Evidence - Certificates'!$C$5:$C$6,G161)=1,"YES","NO")</f>
        <v>NO</v>
      </c>
      <c r="J161" s="19" t="str">
        <f aca="false">IF(I161="YES",INDEX('Evidence - Certificates'!$J$5:$J$6,MATCH(G161,'Evidence - Certificates'!$C$5:$C$6,0)),"NOT IN PACKET")</f>
        <v>NOT IN PACKET</v>
      </c>
      <c r="K161" s="19" t="str">
        <f aca="false">IF(COUNTIF('Evidence - Certificates'!$B$5:$B$6,C161)&gt;0,"YES","NO")</f>
        <v>NO</v>
      </c>
      <c r="L161" s="19" t="n">
        <f aca="false">COUNTIFS('Source - Skip Events'!$D$5:$D$416,C161,'Source - Skip Events'!$C$5:$C$416,"&gt;="&amp;B161,'Source - Skip Events'!$C$5:$C$416,"&lt;="&amp;Skip_End)</f>
        <v>0</v>
      </c>
      <c r="M161" s="33" t="n">
        <f aca="false">IFERROR(INDEX('Source - Applicants'!$K$5:$K$2914,MATCH(C161,'Source - Applicants'!$A$5:$A$2914,0)),"NOT FOUND")</f>
        <v>31.5</v>
      </c>
      <c r="N161" s="19" t="str">
        <f aca="false">IF(H161="No qualifying reference","BOARD REVIEW - NO SOURCE",IF(AND(I161="YES",J161&lt;&gt;"Y"),"BOARD REVIEW - UNSIGNED",IF(I161="YES","VERIFIED","REFERENCE ONLY - VERIFY FILE")))</f>
        <v>BOARD REVIEW - NO SOURCE</v>
      </c>
      <c r="O161" s="19" t="str">
        <f aca="false">IF(LEFT(N161,12)="BOARD REVIEW","Do not use amended LOA until compliant support is filed",IF(N161="REFERENCE ONLY - VERIFY FILE","Retrieve and inspect underlying signed certificate or yard sheet","No action"))</f>
        <v>Do not use amended LOA until compliant support is filed</v>
      </c>
    </row>
    <row r="162" customFormat="false" ht="40.5" hidden="false" customHeight="true" outlineLevel="0" collapsed="false">
      <c r="A162" s="19" t="str">
        <f aca="false">'Source - Amendments'!A1834</f>
        <v>AMD-001830</v>
      </c>
      <c r="B162" s="24" t="n">
        <f aca="false">'Source - Amendments'!B1834</f>
        <v>45943</v>
      </c>
      <c r="C162" s="19" t="str">
        <f aca="false">'Source - Amendments'!C1834</f>
        <v>WL-01423</v>
      </c>
      <c r="D162" s="19" t="str">
        <f aca="false">IFERROR(INDEX('Source - Applicants'!$D$5:$D$2914,MATCH(C162,'Source - Applicants'!$A$5:$A$2914,0))&amp;" "&amp;INDEX('Source - Applicants'!$C$5:$C$2914,MATCH(C162,'Source - Applicants'!$A$5:$A$2914,0)),"NOT FOUND")</f>
        <v>Emma Mayo</v>
      </c>
      <c r="E162" s="33" t="str">
        <f aca="false">'Source - Amendments'!F1834</f>
        <v>25.5</v>
      </c>
      <c r="F162" s="33" t="str">
        <f aca="false">'Source - Amendments'!G1834</f>
        <v>27.2</v>
      </c>
      <c r="G162" s="19" t="str">
        <f aca="false">'Source - Amendments'!I1834</f>
        <v>Foldview Marine Services haul-out sheet 2024-08-24</v>
      </c>
      <c r="H162" s="19" t="str">
        <f aca="false">IF(G162="","No qualifying reference",IF(LEFT(G162,3)="MC-","Measurement certificate reference",IF(ISNUMBER(SEARCH("haul-out",G162)),"Yard haul-out reference","No qualifying reference")))</f>
        <v>Yard haul-out reference</v>
      </c>
      <c r="I162" s="19" t="str">
        <f aca="false">IF(COUNTIFS('Evidence - Certificates'!$B$5:$B$6,C162,'Evidence - Certificates'!$C$5:$C$6,G162)=1,"YES","NO")</f>
        <v>NO</v>
      </c>
      <c r="J162" s="19" t="str">
        <f aca="false">IF(I162="YES",INDEX('Evidence - Certificates'!$J$5:$J$6,MATCH(G162,'Evidence - Certificates'!$C$5:$C$6,0)),"NOT IN PACKET")</f>
        <v>NOT IN PACKET</v>
      </c>
      <c r="K162" s="19" t="str">
        <f aca="false">IF(COUNTIF('Evidence - Certificates'!$B$5:$B$6,C162)&gt;0,"YES","NO")</f>
        <v>NO</v>
      </c>
      <c r="L162" s="19" t="n">
        <f aca="false">COUNTIFS('Source - Skip Events'!$D$5:$D$416,C162,'Source - Skip Events'!$C$5:$C$416,"&gt;="&amp;B162,'Source - Skip Events'!$C$5:$C$416,"&lt;="&amp;Skip_End)</f>
        <v>0</v>
      </c>
      <c r="M162" s="33" t="n">
        <f aca="false">IFERROR(INDEX('Source - Applicants'!$K$5:$K$2914,MATCH(C162,'Source - Applicants'!$A$5:$A$2914,0)),"NOT FOUND")</f>
        <v>43.2</v>
      </c>
      <c r="N162" s="19" t="str">
        <f aca="false">IF(H162="No qualifying reference","BOARD REVIEW - NO SOURCE",IF(AND(I162="YES",J162&lt;&gt;"Y"),"BOARD REVIEW - UNSIGNED",IF(I162="YES","VERIFIED","REFERENCE ONLY - VERIFY FILE")))</f>
        <v>REFERENCE ONLY - VERIFY FILE</v>
      </c>
      <c r="O162" s="19" t="str">
        <f aca="false">IF(LEFT(N162,12)="BOARD REVIEW","Do not use amended LOA until compliant support is filed",IF(N162="REFERENCE ONLY - VERIFY FILE","Retrieve and inspect underlying signed certificate or yard sheet","No action"))</f>
        <v>Retrieve and inspect underlying signed certificate or yard sheet</v>
      </c>
    </row>
    <row r="163" customFormat="false" ht="40.5" hidden="false" customHeight="true" outlineLevel="0" collapsed="false">
      <c r="A163" s="19" t="str">
        <f aca="false">'Source - Amendments'!A1836</f>
        <v>AMD-001832</v>
      </c>
      <c r="B163" s="24" t="n">
        <f aca="false">'Source - Amendments'!B1836</f>
        <v>45944</v>
      </c>
      <c r="C163" s="19" t="str">
        <f aca="false">'Source - Amendments'!C1836</f>
        <v>WL-03048</v>
      </c>
      <c r="D163" s="19" t="str">
        <f aca="false">IFERROR(INDEX('Source - Applicants'!$D$5:$D$2914,MATCH(C163,'Source - Applicants'!$A$5:$A$2914,0))&amp;" "&amp;INDEX('Source - Applicants'!$C$5:$C$2914,MATCH(C163,'Source - Applicants'!$A$5:$A$2914,0)),"NOT FOUND")</f>
        <v>Brian Campbell</v>
      </c>
      <c r="E163" s="33" t="str">
        <f aca="false">'Source - Amendments'!F1836</f>
        <v>42.8</v>
      </c>
      <c r="F163" s="33" t="str">
        <f aca="false">'Source - Amendments'!G1836</f>
        <v>41.9</v>
      </c>
      <c r="G163" s="19" t="str">
        <f aca="false">'Source - Amendments'!I1836</f>
        <v>Foldview Marine Services haul-out sheet 2023-05-25</v>
      </c>
      <c r="H163" s="19" t="str">
        <f aca="false">IF(G163="","No qualifying reference",IF(LEFT(G163,3)="MC-","Measurement certificate reference",IF(ISNUMBER(SEARCH("haul-out",G163)),"Yard haul-out reference","No qualifying reference")))</f>
        <v>Yard haul-out reference</v>
      </c>
      <c r="I163" s="19" t="str">
        <f aca="false">IF(COUNTIFS('Evidence - Certificates'!$B$5:$B$6,C163,'Evidence - Certificates'!$C$5:$C$6,G163)=1,"YES","NO")</f>
        <v>NO</v>
      </c>
      <c r="J163" s="19" t="str">
        <f aca="false">IF(I163="YES",INDEX('Evidence - Certificates'!$J$5:$J$6,MATCH(G163,'Evidence - Certificates'!$C$5:$C$6,0)),"NOT IN PACKET")</f>
        <v>NOT IN PACKET</v>
      </c>
      <c r="K163" s="19" t="str">
        <f aca="false">IF(COUNTIF('Evidence - Certificates'!$B$5:$B$6,C163)&gt;0,"YES","NO")</f>
        <v>NO</v>
      </c>
      <c r="L163" s="19" t="n">
        <f aca="false">COUNTIFS('Source - Skip Events'!$D$5:$D$416,C163,'Source - Skip Events'!$C$5:$C$416,"&gt;="&amp;B163,'Source - Skip Events'!$C$5:$C$416,"&lt;="&amp;Skip_End)</f>
        <v>0</v>
      </c>
      <c r="M163" s="33" t="n">
        <f aca="false">IFERROR(INDEX('Source - Applicants'!$K$5:$K$2914,MATCH(C163,'Source - Applicants'!$A$5:$A$2914,0)),"NOT FOUND")</f>
        <v>37.3</v>
      </c>
      <c r="N163" s="19" t="str">
        <f aca="false">IF(H163="No qualifying reference","BOARD REVIEW - NO SOURCE",IF(AND(I163="YES",J163&lt;&gt;"Y"),"BOARD REVIEW - UNSIGNED",IF(I163="YES","VERIFIED","REFERENCE ONLY - VERIFY FILE")))</f>
        <v>REFERENCE ONLY - VERIFY FILE</v>
      </c>
      <c r="O163" s="19" t="str">
        <f aca="false">IF(LEFT(N163,12)="BOARD REVIEW","Do not use amended LOA until compliant support is filed",IF(N163="REFERENCE ONLY - VERIFY FILE","Retrieve and inspect underlying signed certificate or yard sheet","No action"))</f>
        <v>Retrieve and inspect underlying signed certificate or yard sheet</v>
      </c>
    </row>
    <row r="164" customFormat="false" ht="40.5" hidden="false" customHeight="true" outlineLevel="0" collapsed="false">
      <c r="A164" s="19" t="str">
        <f aca="false">'Source - Amendments'!A1837</f>
        <v>AMD-001833</v>
      </c>
      <c r="B164" s="24" t="n">
        <f aca="false">'Source - Amendments'!B1837</f>
        <v>45944</v>
      </c>
      <c r="C164" s="19" t="str">
        <f aca="false">'Source - Amendments'!C1837</f>
        <v>WL-03181</v>
      </c>
      <c r="D164" s="19" t="str">
        <f aca="false">IFERROR(INDEX('Source - Applicants'!$D$5:$D$2914,MATCH(C164,'Source - Applicants'!$A$5:$A$2914,0))&amp;" "&amp;INDEX('Source - Applicants'!$C$5:$C$2914,MATCH(C164,'Source - Applicants'!$A$5:$A$2914,0)),"NOT FOUND")</f>
        <v>Annette Collins</v>
      </c>
      <c r="E164" s="33" t="str">
        <f aca="false">'Source - Amendments'!F1837</f>
        <v>46.6</v>
      </c>
      <c r="F164" s="33" t="str">
        <f aca="false">'Source - Amendments'!G1837</f>
        <v>47.1</v>
      </c>
      <c r="G164" s="19" t="str">
        <f aca="false">'Source - Amendments'!I1837</f>
        <v>MC-2025-0906</v>
      </c>
      <c r="H164" s="19" t="str">
        <f aca="false">IF(G164="","No qualifying reference",IF(LEFT(G164,3)="MC-","Measurement certificate reference",IF(ISNUMBER(SEARCH("haul-out",G164)),"Yard haul-out reference","No qualifying reference")))</f>
        <v>Measurement certificate reference</v>
      </c>
      <c r="I164" s="19" t="str">
        <f aca="false">IF(COUNTIFS('Evidence - Certificates'!$B$5:$B$6,C164,'Evidence - Certificates'!$C$5:$C$6,G164)=1,"YES","NO")</f>
        <v>NO</v>
      </c>
      <c r="J164" s="19" t="str">
        <f aca="false">IF(I164="YES",INDEX('Evidence - Certificates'!$J$5:$J$6,MATCH(G164,'Evidence - Certificates'!$C$5:$C$6,0)),"NOT IN PACKET")</f>
        <v>NOT IN PACKET</v>
      </c>
      <c r="K164" s="19" t="str">
        <f aca="false">IF(COUNTIF('Evidence - Certificates'!$B$5:$B$6,C164)&gt;0,"YES","NO")</f>
        <v>NO</v>
      </c>
      <c r="L164" s="19" t="n">
        <f aca="false">COUNTIFS('Source - Skip Events'!$D$5:$D$416,C164,'Source - Skip Events'!$C$5:$C$416,"&gt;="&amp;B164,'Source - Skip Events'!$C$5:$C$416,"&lt;="&amp;Skip_End)</f>
        <v>0</v>
      </c>
      <c r="M164" s="33" t="n">
        <f aca="false">IFERROR(INDEX('Source - Applicants'!$K$5:$K$2914,MATCH(C164,'Source - Applicants'!$A$5:$A$2914,0)),"NOT FOUND")</f>
        <v>36.5</v>
      </c>
      <c r="N164" s="19" t="str">
        <f aca="false">IF(H164="No qualifying reference","BOARD REVIEW - NO SOURCE",IF(AND(I164="YES",J164&lt;&gt;"Y"),"BOARD REVIEW - UNSIGNED",IF(I164="YES","VERIFIED","REFERENCE ONLY - VERIFY FILE")))</f>
        <v>REFERENCE ONLY - VERIFY FILE</v>
      </c>
      <c r="O164" s="19" t="str">
        <f aca="false">IF(LEFT(N164,12)="BOARD REVIEW","Do not use amended LOA until compliant support is filed",IF(N164="REFERENCE ONLY - VERIFY FILE","Retrieve and inspect underlying signed certificate or yard sheet","No action"))</f>
        <v>Retrieve and inspect underlying signed certificate or yard sheet</v>
      </c>
    </row>
    <row r="165" customFormat="false" ht="40.5" hidden="false" customHeight="true" outlineLevel="0" collapsed="false">
      <c r="A165" s="19" t="str">
        <f aca="false">'Source - Amendments'!A1838</f>
        <v>AMD-001834</v>
      </c>
      <c r="B165" s="24" t="n">
        <f aca="false">'Source - Amendments'!B1838</f>
        <v>45945</v>
      </c>
      <c r="C165" s="19" t="str">
        <f aca="false">'Source - Amendments'!C1838</f>
        <v>WL-03679</v>
      </c>
      <c r="D165" s="19" t="str">
        <f aca="false">IFERROR(INDEX('Source - Applicants'!$D$5:$D$2914,MATCH(C165,'Source - Applicants'!$A$5:$A$2914,0))&amp;" "&amp;INDEX('Source - Applicants'!$C$5:$C$2914,MATCH(C165,'Source - Applicants'!$A$5:$A$2914,0)),"NOT FOUND")</f>
        <v>Tracy Page</v>
      </c>
      <c r="E165" s="33" t="str">
        <f aca="false">'Source - Amendments'!F1838</f>
        <v>23.0</v>
      </c>
      <c r="F165" s="33" t="str">
        <f aca="false">'Source - Amendments'!G1838</f>
        <v>23.0</v>
      </c>
      <c r="G165" s="19" t="str">
        <f aca="false">'Source - Amendments'!I1838</f>
        <v>MC-2025-0464</v>
      </c>
      <c r="H165" s="19" t="str">
        <f aca="false">IF(G165="","No qualifying reference",IF(LEFT(G165,3)="MC-","Measurement certificate reference",IF(ISNUMBER(SEARCH("haul-out",G165)),"Yard haul-out reference","No qualifying reference")))</f>
        <v>Measurement certificate reference</v>
      </c>
      <c r="I165" s="19" t="str">
        <f aca="false">IF(COUNTIFS('Evidence - Certificates'!$B$5:$B$6,C165,'Evidence - Certificates'!$C$5:$C$6,G165)=1,"YES","NO")</f>
        <v>NO</v>
      </c>
      <c r="J165" s="19" t="str">
        <f aca="false">IF(I165="YES",INDEX('Evidence - Certificates'!$J$5:$J$6,MATCH(G165,'Evidence - Certificates'!$C$5:$C$6,0)),"NOT IN PACKET")</f>
        <v>NOT IN PACKET</v>
      </c>
      <c r="K165" s="19" t="str">
        <f aca="false">IF(COUNTIF('Evidence - Certificates'!$B$5:$B$6,C165)&gt;0,"YES","NO")</f>
        <v>NO</v>
      </c>
      <c r="L165" s="19" t="n">
        <f aca="false">COUNTIFS('Source - Skip Events'!$D$5:$D$416,C165,'Source - Skip Events'!$C$5:$C$416,"&gt;="&amp;B165,'Source - Skip Events'!$C$5:$C$416,"&lt;="&amp;Skip_End)</f>
        <v>0</v>
      </c>
      <c r="M165" s="33" t="n">
        <f aca="false">IFERROR(INDEX('Source - Applicants'!$K$5:$K$2914,MATCH(C165,'Source - Applicants'!$A$5:$A$2914,0)),"NOT FOUND")</f>
        <v>26.4</v>
      </c>
      <c r="N165" s="19" t="str">
        <f aca="false">IF(H165="No qualifying reference","BOARD REVIEW - NO SOURCE",IF(AND(I165="YES",J165&lt;&gt;"Y"),"BOARD REVIEW - UNSIGNED",IF(I165="YES","VERIFIED","REFERENCE ONLY - VERIFY FILE")))</f>
        <v>REFERENCE ONLY - VERIFY FILE</v>
      </c>
      <c r="O165" s="19" t="str">
        <f aca="false">IF(LEFT(N165,12)="BOARD REVIEW","Do not use amended LOA until compliant support is filed",IF(N165="REFERENCE ONLY - VERIFY FILE","Retrieve and inspect underlying signed certificate or yard sheet","No action"))</f>
        <v>Retrieve and inspect underlying signed certificate or yard sheet</v>
      </c>
    </row>
    <row r="166" customFormat="false" ht="40.5" hidden="false" customHeight="true" outlineLevel="0" collapsed="false">
      <c r="A166" s="19" t="str">
        <f aca="false">'Source - Amendments'!A1841</f>
        <v>AMD-001837</v>
      </c>
      <c r="B166" s="24" t="n">
        <f aca="false">'Source - Amendments'!B1841</f>
        <v>45949</v>
      </c>
      <c r="C166" s="19" t="str">
        <f aca="false">'Source - Amendments'!C1841</f>
        <v>WL-01057</v>
      </c>
      <c r="D166" s="19" t="str">
        <f aca="false">IFERROR(INDEX('Source - Applicants'!$D$5:$D$2914,MATCH(C166,'Source - Applicants'!$A$5:$A$2914,0))&amp;" "&amp;INDEX('Source - Applicants'!$C$5:$C$2914,MATCH(C166,'Source - Applicants'!$A$5:$A$2914,0)),"NOT FOUND")</f>
        <v>Eric Ross</v>
      </c>
      <c r="E166" s="33" t="str">
        <f aca="false">'Source - Amendments'!F1841</f>
        <v>52.5</v>
      </c>
      <c r="F166" s="33" t="str">
        <f aca="false">'Source - Amendments'!G1841</f>
        <v>51.0</v>
      </c>
      <c r="G166" s="19" t="str">
        <f aca="false">'Source - Amendments'!I1841</f>
        <v>Foldview Marine Services haul-out sheet 2024-03-18</v>
      </c>
      <c r="H166" s="19" t="str">
        <f aca="false">IF(G166="","No qualifying reference",IF(LEFT(G166,3)="MC-","Measurement certificate reference",IF(ISNUMBER(SEARCH("haul-out",G166)),"Yard haul-out reference","No qualifying reference")))</f>
        <v>Yard haul-out reference</v>
      </c>
      <c r="I166" s="19" t="str">
        <f aca="false">IF(COUNTIFS('Evidence - Certificates'!$B$5:$B$6,C166,'Evidence - Certificates'!$C$5:$C$6,G166)=1,"YES","NO")</f>
        <v>NO</v>
      </c>
      <c r="J166" s="19" t="str">
        <f aca="false">IF(I166="YES",INDEX('Evidence - Certificates'!$J$5:$J$6,MATCH(G166,'Evidence - Certificates'!$C$5:$C$6,0)),"NOT IN PACKET")</f>
        <v>NOT IN PACKET</v>
      </c>
      <c r="K166" s="19" t="str">
        <f aca="false">IF(COUNTIF('Evidence - Certificates'!$B$5:$B$6,C166)&gt;0,"YES","NO")</f>
        <v>NO</v>
      </c>
      <c r="L166" s="19" t="n">
        <f aca="false">COUNTIFS('Source - Skip Events'!$D$5:$D$416,C166,'Source - Skip Events'!$C$5:$C$416,"&gt;="&amp;B166,'Source - Skip Events'!$C$5:$C$416,"&lt;="&amp;Skip_End)</f>
        <v>0</v>
      </c>
      <c r="M166" s="33" t="n">
        <f aca="false">IFERROR(INDEX('Source - Applicants'!$K$5:$K$2914,MATCH(C166,'Source - Applicants'!$A$5:$A$2914,0)),"NOT FOUND")</f>
        <v>56.5</v>
      </c>
      <c r="N166" s="19" t="str">
        <f aca="false">IF(H166="No qualifying reference","BOARD REVIEW - NO SOURCE",IF(AND(I166="YES",J166&lt;&gt;"Y"),"BOARD REVIEW - UNSIGNED",IF(I166="YES","VERIFIED","REFERENCE ONLY - VERIFY FILE")))</f>
        <v>REFERENCE ONLY - VERIFY FILE</v>
      </c>
      <c r="O166" s="19" t="str">
        <f aca="false">IF(LEFT(N166,12)="BOARD REVIEW","Do not use amended LOA until compliant support is filed",IF(N166="REFERENCE ONLY - VERIFY FILE","Retrieve and inspect underlying signed certificate or yard sheet","No action"))</f>
        <v>Retrieve and inspect underlying signed certificate or yard sheet</v>
      </c>
    </row>
    <row r="167" customFormat="false" ht="40.5" hidden="false" customHeight="true" outlineLevel="0" collapsed="false">
      <c r="A167" s="19" t="str">
        <f aca="false">'Source - Amendments'!A1856</f>
        <v>AMD-001852</v>
      </c>
      <c r="B167" s="24" t="n">
        <f aca="false">'Source - Amendments'!B1856</f>
        <v>45956</v>
      </c>
      <c r="C167" s="19" t="str">
        <f aca="false">'Source - Amendments'!C1856</f>
        <v>WL-01995</v>
      </c>
      <c r="D167" s="19" t="str">
        <f aca="false">IFERROR(INDEX('Source - Applicants'!$D$5:$D$2914,MATCH(C167,'Source - Applicants'!$A$5:$A$2914,0))&amp;" "&amp;INDEX('Source - Applicants'!$C$5:$C$2914,MATCH(C167,'Source - Applicants'!$A$5:$A$2914,0)),"NOT FOUND")</f>
        <v>Tiffany Russell</v>
      </c>
      <c r="E167" s="33" t="str">
        <f aca="false">'Source - Amendments'!F1856</f>
        <v>43.6</v>
      </c>
      <c r="F167" s="33" t="str">
        <f aca="false">'Source - Amendments'!G1856</f>
        <v>46.0</v>
      </c>
      <c r="G167" s="19" t="str">
        <f aca="false">'Source - Amendments'!I1856</f>
        <v>Foldview Marine Services haul-out sheet 2022-12-09</v>
      </c>
      <c r="H167" s="19" t="str">
        <f aca="false">IF(G167="","No qualifying reference",IF(LEFT(G167,3)="MC-","Measurement certificate reference",IF(ISNUMBER(SEARCH("haul-out",G167)),"Yard haul-out reference","No qualifying reference")))</f>
        <v>Yard haul-out reference</v>
      </c>
      <c r="I167" s="19" t="str">
        <f aca="false">IF(COUNTIFS('Evidence - Certificates'!$B$5:$B$6,C167,'Evidence - Certificates'!$C$5:$C$6,G167)=1,"YES","NO")</f>
        <v>NO</v>
      </c>
      <c r="J167" s="19" t="str">
        <f aca="false">IF(I167="YES",INDEX('Evidence - Certificates'!$J$5:$J$6,MATCH(G167,'Evidence - Certificates'!$C$5:$C$6,0)),"NOT IN PACKET")</f>
        <v>NOT IN PACKET</v>
      </c>
      <c r="K167" s="19" t="str">
        <f aca="false">IF(COUNTIF('Evidence - Certificates'!$B$5:$B$6,C167)&gt;0,"YES","NO")</f>
        <v>NO</v>
      </c>
      <c r="L167" s="19" t="n">
        <f aca="false">COUNTIFS('Source - Skip Events'!$D$5:$D$416,C167,'Source - Skip Events'!$C$5:$C$416,"&gt;="&amp;B167,'Source - Skip Events'!$C$5:$C$416,"&lt;="&amp;Skip_End)</f>
        <v>0</v>
      </c>
      <c r="M167" s="33" t="n">
        <f aca="false">IFERROR(INDEX('Source - Applicants'!$K$5:$K$2914,MATCH(C167,'Source - Applicants'!$A$5:$A$2914,0)),"NOT FOUND")</f>
        <v>55.7</v>
      </c>
      <c r="N167" s="19" t="str">
        <f aca="false">IF(H167="No qualifying reference","BOARD REVIEW - NO SOURCE",IF(AND(I167="YES",J167&lt;&gt;"Y"),"BOARD REVIEW - UNSIGNED",IF(I167="YES","VERIFIED","REFERENCE ONLY - VERIFY FILE")))</f>
        <v>REFERENCE ONLY - VERIFY FILE</v>
      </c>
      <c r="O167" s="19" t="str">
        <f aca="false">IF(LEFT(N167,12)="BOARD REVIEW","Do not use amended LOA until compliant support is filed",IF(N167="REFERENCE ONLY - VERIFY FILE","Retrieve and inspect underlying signed certificate or yard sheet","No action"))</f>
        <v>Retrieve and inspect underlying signed certificate or yard sheet</v>
      </c>
    </row>
    <row r="168" customFormat="false" ht="40.5" hidden="false" customHeight="true" outlineLevel="0" collapsed="false">
      <c r="A168" s="19" t="str">
        <f aca="false">'Source - Amendments'!A1863</f>
        <v>AMD-001859</v>
      </c>
      <c r="B168" s="24" t="n">
        <f aca="false">'Source - Amendments'!B1863</f>
        <v>45960</v>
      </c>
      <c r="C168" s="19" t="str">
        <f aca="false">'Source - Amendments'!C1863</f>
        <v>WL-02085</v>
      </c>
      <c r="D168" s="19" t="str">
        <f aca="false">IFERROR(INDEX('Source - Applicants'!$D$5:$D$2914,MATCH(C168,'Source - Applicants'!$A$5:$A$2914,0))&amp;" "&amp;INDEX('Source - Applicants'!$C$5:$C$2914,MATCH(C168,'Source - Applicants'!$A$5:$A$2914,0)),"NOT FOUND")</f>
        <v>Sherry Jacobs</v>
      </c>
      <c r="E168" s="33" t="str">
        <f aca="false">'Source - Amendments'!F1863</f>
        <v>48.6</v>
      </c>
      <c r="F168" s="33" t="str">
        <f aca="false">'Source - Amendments'!G1863</f>
        <v>49.0</v>
      </c>
      <c r="G168" s="19" t="n">
        <f aca="false">'Source - Amendments'!I1863</f>
        <v>0</v>
      </c>
      <c r="H168" s="19" t="str">
        <f aca="false">IF(G168="","No qualifying reference",IF(LEFT(G168,3)="MC-","Measurement certificate reference",IF(ISNUMBER(SEARCH("haul-out",G168)),"Yard haul-out reference","No qualifying reference")))</f>
        <v>No qualifying reference</v>
      </c>
      <c r="I168" s="19" t="str">
        <f aca="false">IF(COUNTIFS('Evidence - Certificates'!$B$5:$B$6,C168,'Evidence - Certificates'!$C$5:$C$6,G168)=1,"YES","NO")</f>
        <v>NO</v>
      </c>
      <c r="J168" s="19" t="str">
        <f aca="false">IF(I168="YES",INDEX('Evidence - Certificates'!$J$5:$J$6,MATCH(G168,'Evidence - Certificates'!$C$5:$C$6,0)),"NOT IN PACKET")</f>
        <v>NOT IN PACKET</v>
      </c>
      <c r="K168" s="19" t="str">
        <f aca="false">IF(COUNTIF('Evidence - Certificates'!$B$5:$B$6,C168)&gt;0,"YES","NO")</f>
        <v>NO</v>
      </c>
      <c r="L168" s="19" t="n">
        <f aca="false">COUNTIFS('Source - Skip Events'!$D$5:$D$416,C168,'Source - Skip Events'!$C$5:$C$416,"&gt;="&amp;B168,'Source - Skip Events'!$C$5:$C$416,"&lt;="&amp;Skip_End)</f>
        <v>0</v>
      </c>
      <c r="M168" s="33" t="n">
        <f aca="false">IFERROR(INDEX('Source - Applicants'!$K$5:$K$2914,MATCH(C168,'Source - Applicants'!$A$5:$A$2914,0)),"NOT FOUND")</f>
        <v>31.5</v>
      </c>
      <c r="N168" s="19" t="str">
        <f aca="false">IF(H168="No qualifying reference","BOARD REVIEW - NO SOURCE",IF(AND(I168="YES",J168&lt;&gt;"Y"),"BOARD REVIEW - UNSIGNED",IF(I168="YES","VERIFIED","REFERENCE ONLY - VERIFY FILE")))</f>
        <v>BOARD REVIEW - NO SOURCE</v>
      </c>
      <c r="O168" s="19" t="str">
        <f aca="false">IF(LEFT(N168,12)="BOARD REVIEW","Do not use amended LOA until compliant support is filed",IF(N168="REFERENCE ONLY - VERIFY FILE","Retrieve and inspect underlying signed certificate or yard sheet","No action"))</f>
        <v>Do not use amended LOA until compliant support is filed</v>
      </c>
    </row>
    <row r="169" customFormat="false" ht="40.5" hidden="false" customHeight="true" outlineLevel="0" collapsed="false">
      <c r="A169" s="19" t="str">
        <f aca="false">'Source - Amendments'!A1865</f>
        <v>AMD-001861</v>
      </c>
      <c r="B169" s="24" t="n">
        <f aca="false">'Source - Amendments'!B1865</f>
        <v>45960</v>
      </c>
      <c r="C169" s="19" t="str">
        <f aca="false">'Source - Amendments'!C1865</f>
        <v>WL-02978</v>
      </c>
      <c r="D169" s="19" t="str">
        <f aca="false">IFERROR(INDEX('Source - Applicants'!$D$5:$D$2914,MATCH(C169,'Source - Applicants'!$A$5:$A$2914,0))&amp;" "&amp;INDEX('Source - Applicants'!$C$5:$C$2914,MATCH(C169,'Source - Applicants'!$A$5:$A$2914,0)),"NOT FOUND")</f>
        <v>Arthur Schmitt</v>
      </c>
      <c r="E169" s="33" t="str">
        <f aca="false">'Source - Amendments'!F1865</f>
        <v>53.2</v>
      </c>
      <c r="F169" s="33" t="str">
        <f aca="false">'Source - Amendments'!G1865</f>
        <v>50.3</v>
      </c>
      <c r="G169" s="19" t="str">
        <f aca="false">'Source - Amendments'!I1865</f>
        <v>MC-2025-0439</v>
      </c>
      <c r="H169" s="19" t="str">
        <f aca="false">IF(G169="","No qualifying reference",IF(LEFT(G169,3)="MC-","Measurement certificate reference",IF(ISNUMBER(SEARCH("haul-out",G169)),"Yard haul-out reference","No qualifying reference")))</f>
        <v>Measurement certificate reference</v>
      </c>
      <c r="I169" s="19" t="str">
        <f aca="false">IF(COUNTIFS('Evidence - Certificates'!$B$5:$B$6,C169,'Evidence - Certificates'!$C$5:$C$6,G169)=1,"YES","NO")</f>
        <v>NO</v>
      </c>
      <c r="J169" s="19" t="str">
        <f aca="false">IF(I169="YES",INDEX('Evidence - Certificates'!$J$5:$J$6,MATCH(G169,'Evidence - Certificates'!$C$5:$C$6,0)),"NOT IN PACKET")</f>
        <v>NOT IN PACKET</v>
      </c>
      <c r="K169" s="19" t="str">
        <f aca="false">IF(COUNTIF('Evidence - Certificates'!$B$5:$B$6,C169)&gt;0,"YES","NO")</f>
        <v>NO</v>
      </c>
      <c r="L169" s="19" t="n">
        <f aca="false">COUNTIFS('Source - Skip Events'!$D$5:$D$416,C169,'Source - Skip Events'!$C$5:$C$416,"&gt;="&amp;B169,'Source - Skip Events'!$C$5:$C$416,"&lt;="&amp;Skip_End)</f>
        <v>0</v>
      </c>
      <c r="M169" s="33" t="n">
        <f aca="false">IFERROR(INDEX('Source - Applicants'!$K$5:$K$2914,MATCH(C169,'Source - Applicants'!$A$5:$A$2914,0)),"NOT FOUND")</f>
        <v>61.1</v>
      </c>
      <c r="N169" s="19" t="str">
        <f aca="false">IF(H169="No qualifying reference","BOARD REVIEW - NO SOURCE",IF(AND(I169="YES",J169&lt;&gt;"Y"),"BOARD REVIEW - UNSIGNED",IF(I169="YES","VERIFIED","REFERENCE ONLY - VERIFY FILE")))</f>
        <v>REFERENCE ONLY - VERIFY FILE</v>
      </c>
      <c r="O169" s="19" t="str">
        <f aca="false">IF(LEFT(N169,12)="BOARD REVIEW","Do not use amended LOA until compliant support is filed",IF(N169="REFERENCE ONLY - VERIFY FILE","Retrieve and inspect underlying signed certificate or yard sheet","No action"))</f>
        <v>Retrieve and inspect underlying signed certificate or yard sheet</v>
      </c>
    </row>
    <row r="170" customFormat="false" ht="40.5" hidden="false" customHeight="true" outlineLevel="0" collapsed="false">
      <c r="A170" s="19" t="str">
        <f aca="false">'Source - Amendments'!A1870</f>
        <v>AMD-001866</v>
      </c>
      <c r="B170" s="24" t="n">
        <f aca="false">'Source - Amendments'!B1870</f>
        <v>45962</v>
      </c>
      <c r="C170" s="19" t="str">
        <f aca="false">'Source - Amendments'!C1870</f>
        <v>WL-03887</v>
      </c>
      <c r="D170" s="19" t="str">
        <f aca="false">IFERROR(INDEX('Source - Applicants'!$D$5:$D$2914,MATCH(C170,'Source - Applicants'!$A$5:$A$2914,0))&amp;" "&amp;INDEX('Source - Applicants'!$C$5:$C$2914,MATCH(C170,'Source - Applicants'!$A$5:$A$2914,0)),"NOT FOUND")</f>
        <v>Brianna Goodwin</v>
      </c>
      <c r="E170" s="33" t="str">
        <f aca="false">'Source - Amendments'!F1870</f>
        <v>46.5</v>
      </c>
      <c r="F170" s="33" t="str">
        <f aca="false">'Source - Amendments'!G1870</f>
        <v>48.0</v>
      </c>
      <c r="G170" s="19" t="str">
        <f aca="false">'Source - Amendments'!I1870</f>
        <v>MC-2025-0186</v>
      </c>
      <c r="H170" s="19" t="str">
        <f aca="false">IF(G170="","No qualifying reference",IF(LEFT(G170,3)="MC-","Measurement certificate reference",IF(ISNUMBER(SEARCH("haul-out",G170)),"Yard haul-out reference","No qualifying reference")))</f>
        <v>Measurement certificate reference</v>
      </c>
      <c r="I170" s="19" t="str">
        <f aca="false">IF(COUNTIFS('Evidence - Certificates'!$B$5:$B$6,C170,'Evidence - Certificates'!$C$5:$C$6,G170)=1,"YES","NO")</f>
        <v>NO</v>
      </c>
      <c r="J170" s="19" t="str">
        <f aca="false">IF(I170="YES",INDEX('Evidence - Certificates'!$J$5:$J$6,MATCH(G170,'Evidence - Certificates'!$C$5:$C$6,0)),"NOT IN PACKET")</f>
        <v>NOT IN PACKET</v>
      </c>
      <c r="K170" s="19" t="str">
        <f aca="false">IF(COUNTIF('Evidence - Certificates'!$B$5:$B$6,C170)&gt;0,"YES","NO")</f>
        <v>NO</v>
      </c>
      <c r="L170" s="19" t="n">
        <f aca="false">COUNTIFS('Source - Skip Events'!$D$5:$D$416,C170,'Source - Skip Events'!$C$5:$C$416,"&gt;="&amp;B170,'Source - Skip Events'!$C$5:$C$416,"&lt;="&amp;Skip_End)</f>
        <v>0</v>
      </c>
      <c r="M170" s="33" t="n">
        <f aca="false">IFERROR(INDEX('Source - Applicants'!$K$5:$K$2914,MATCH(C170,'Source - Applicants'!$A$5:$A$2914,0)),"NOT FOUND")</f>
        <v>29.6</v>
      </c>
      <c r="N170" s="19" t="str">
        <f aca="false">IF(H170="No qualifying reference","BOARD REVIEW - NO SOURCE",IF(AND(I170="YES",J170&lt;&gt;"Y"),"BOARD REVIEW - UNSIGNED",IF(I170="YES","VERIFIED","REFERENCE ONLY - VERIFY FILE")))</f>
        <v>REFERENCE ONLY - VERIFY FILE</v>
      </c>
      <c r="O170" s="19" t="str">
        <f aca="false">IF(LEFT(N170,12)="BOARD REVIEW","Do not use amended LOA until compliant support is filed",IF(N170="REFERENCE ONLY - VERIFY FILE","Retrieve and inspect underlying signed certificate or yard sheet","No action"))</f>
        <v>Retrieve and inspect underlying signed certificate or yard sheet</v>
      </c>
    </row>
    <row r="171" customFormat="false" ht="40.5" hidden="false" customHeight="true" outlineLevel="0" collapsed="false">
      <c r="A171" s="19" t="str">
        <f aca="false">'Source - Amendments'!A1887</f>
        <v>AMD-001883</v>
      </c>
      <c r="B171" s="24" t="n">
        <f aca="false">'Source - Amendments'!B1887</f>
        <v>45973</v>
      </c>
      <c r="C171" s="19" t="str">
        <f aca="false">'Source - Amendments'!C1887</f>
        <v>WL-01947</v>
      </c>
      <c r="D171" s="19" t="str">
        <f aca="false">IFERROR(INDEX('Source - Applicants'!$D$5:$D$2914,MATCH(C171,'Source - Applicants'!$A$5:$A$2914,0))&amp;" "&amp;INDEX('Source - Applicants'!$C$5:$C$2914,MATCH(C171,'Source - Applicants'!$A$5:$A$2914,0)),"NOT FOUND")</f>
        <v>Teresa Mcdowell</v>
      </c>
      <c r="E171" s="33" t="str">
        <f aca="false">'Source - Amendments'!F1887</f>
        <v>34.8</v>
      </c>
      <c r="F171" s="33" t="str">
        <f aca="false">'Source - Amendments'!G1887</f>
        <v>37.3</v>
      </c>
      <c r="G171" s="19" t="str">
        <f aca="false">'Source - Amendments'!I1887</f>
        <v>MC-2025-0337</v>
      </c>
      <c r="H171" s="19" t="str">
        <f aca="false">IF(G171="","No qualifying reference",IF(LEFT(G171,3)="MC-","Measurement certificate reference",IF(ISNUMBER(SEARCH("haul-out",G171)),"Yard haul-out reference","No qualifying reference")))</f>
        <v>Measurement certificate reference</v>
      </c>
      <c r="I171" s="19" t="str">
        <f aca="false">IF(COUNTIFS('Evidence - Certificates'!$B$5:$B$6,C171,'Evidence - Certificates'!$C$5:$C$6,G171)=1,"YES","NO")</f>
        <v>NO</v>
      </c>
      <c r="J171" s="19" t="str">
        <f aca="false">IF(I171="YES",INDEX('Evidence - Certificates'!$J$5:$J$6,MATCH(G171,'Evidence - Certificates'!$C$5:$C$6,0)),"NOT IN PACKET")</f>
        <v>NOT IN PACKET</v>
      </c>
      <c r="K171" s="19" t="str">
        <f aca="false">IF(COUNTIF('Evidence - Certificates'!$B$5:$B$6,C171)&gt;0,"YES","NO")</f>
        <v>NO</v>
      </c>
      <c r="L171" s="19" t="n">
        <f aca="false">COUNTIFS('Source - Skip Events'!$D$5:$D$416,C171,'Source - Skip Events'!$C$5:$C$416,"&gt;="&amp;B171,'Source - Skip Events'!$C$5:$C$416,"&lt;="&amp;Skip_End)</f>
        <v>0</v>
      </c>
      <c r="M171" s="33" t="n">
        <f aca="false">IFERROR(INDEX('Source - Applicants'!$K$5:$K$2914,MATCH(C171,'Source - Applicants'!$A$5:$A$2914,0)),"NOT FOUND")</f>
        <v>49.8</v>
      </c>
      <c r="N171" s="19" t="str">
        <f aca="false">IF(H171="No qualifying reference","BOARD REVIEW - NO SOURCE",IF(AND(I171="YES",J171&lt;&gt;"Y"),"BOARD REVIEW - UNSIGNED",IF(I171="YES","VERIFIED","REFERENCE ONLY - VERIFY FILE")))</f>
        <v>REFERENCE ONLY - VERIFY FILE</v>
      </c>
      <c r="O171" s="19" t="str">
        <f aca="false">IF(LEFT(N171,12)="BOARD REVIEW","Do not use amended LOA until compliant support is filed",IF(N171="REFERENCE ONLY - VERIFY FILE","Retrieve and inspect underlying signed certificate or yard sheet","No action"))</f>
        <v>Retrieve and inspect underlying signed certificate or yard sheet</v>
      </c>
    </row>
    <row r="172" customFormat="false" ht="40.5" hidden="false" customHeight="true" outlineLevel="0" collapsed="false">
      <c r="A172" s="19" t="str">
        <f aca="false">'Source - Amendments'!A1888</f>
        <v>AMD-001884</v>
      </c>
      <c r="B172" s="24" t="n">
        <f aca="false">'Source - Amendments'!B1888</f>
        <v>45973</v>
      </c>
      <c r="C172" s="19" t="str">
        <f aca="false">'Source - Amendments'!C1888</f>
        <v>WL-02955</v>
      </c>
      <c r="D172" s="19" t="str">
        <f aca="false">IFERROR(INDEX('Source - Applicants'!$D$5:$D$2914,MATCH(C172,'Source - Applicants'!$A$5:$A$2914,0))&amp;" "&amp;INDEX('Source - Applicants'!$C$5:$C$2914,MATCH(C172,'Source - Applicants'!$A$5:$A$2914,0)),"NOT FOUND")</f>
        <v>Jessica Phillips</v>
      </c>
      <c r="E172" s="33" t="str">
        <f aca="false">'Source - Amendments'!F1888</f>
        <v>26.7</v>
      </c>
      <c r="F172" s="33" t="str">
        <f aca="false">'Source - Amendments'!G1888</f>
        <v>24.0</v>
      </c>
      <c r="G172" s="19" t="str">
        <f aca="false">'Source - Amendments'!I1888</f>
        <v>Foldview Marine Services haul-out sheet 2025-06-28</v>
      </c>
      <c r="H172" s="19" t="str">
        <f aca="false">IF(G172="","No qualifying reference",IF(LEFT(G172,3)="MC-","Measurement certificate reference",IF(ISNUMBER(SEARCH("haul-out",G172)),"Yard haul-out reference","No qualifying reference")))</f>
        <v>Yard haul-out reference</v>
      </c>
      <c r="I172" s="19" t="str">
        <f aca="false">IF(COUNTIFS('Evidence - Certificates'!$B$5:$B$6,C172,'Evidence - Certificates'!$C$5:$C$6,G172)=1,"YES","NO")</f>
        <v>NO</v>
      </c>
      <c r="J172" s="19" t="str">
        <f aca="false">IF(I172="YES",INDEX('Evidence - Certificates'!$J$5:$J$6,MATCH(G172,'Evidence - Certificates'!$C$5:$C$6,0)),"NOT IN PACKET")</f>
        <v>NOT IN PACKET</v>
      </c>
      <c r="K172" s="19" t="str">
        <f aca="false">IF(COUNTIF('Evidence - Certificates'!$B$5:$B$6,C172)&gt;0,"YES","NO")</f>
        <v>NO</v>
      </c>
      <c r="L172" s="19" t="n">
        <f aca="false">COUNTIFS('Source - Skip Events'!$D$5:$D$416,C172,'Source - Skip Events'!$C$5:$C$416,"&gt;="&amp;B172,'Source - Skip Events'!$C$5:$C$416,"&lt;="&amp;Skip_End)</f>
        <v>0</v>
      </c>
      <c r="M172" s="33" t="n">
        <f aca="false">IFERROR(INDEX('Source - Applicants'!$K$5:$K$2914,MATCH(C172,'Source - Applicants'!$A$5:$A$2914,0)),"NOT FOUND")</f>
        <v>49.6</v>
      </c>
      <c r="N172" s="19" t="str">
        <f aca="false">IF(H172="No qualifying reference","BOARD REVIEW - NO SOURCE",IF(AND(I172="YES",J172&lt;&gt;"Y"),"BOARD REVIEW - UNSIGNED",IF(I172="YES","VERIFIED","REFERENCE ONLY - VERIFY FILE")))</f>
        <v>REFERENCE ONLY - VERIFY FILE</v>
      </c>
      <c r="O172" s="19" t="str">
        <f aca="false">IF(LEFT(N172,12)="BOARD REVIEW","Do not use amended LOA until compliant support is filed",IF(N172="REFERENCE ONLY - VERIFY FILE","Retrieve and inspect underlying signed certificate or yard sheet","No action"))</f>
        <v>Retrieve and inspect underlying signed certificate or yard sheet</v>
      </c>
    </row>
    <row r="173" customFormat="false" ht="40.5" hidden="false" customHeight="true" outlineLevel="0" collapsed="false">
      <c r="A173" s="19" t="str">
        <f aca="false">'Source - Amendments'!A1893</f>
        <v>AMD-001889</v>
      </c>
      <c r="B173" s="24" t="n">
        <f aca="false">'Source - Amendments'!B1893</f>
        <v>45976</v>
      </c>
      <c r="C173" s="19" t="str">
        <f aca="false">'Source - Amendments'!C1893</f>
        <v>WL-02128</v>
      </c>
      <c r="D173" s="19" t="str">
        <f aca="false">IFERROR(INDEX('Source - Applicants'!$D$5:$D$2914,MATCH(C173,'Source - Applicants'!$A$5:$A$2914,0))&amp;" "&amp;INDEX('Source - Applicants'!$C$5:$C$2914,MATCH(C173,'Source - Applicants'!$A$5:$A$2914,0)),"NOT FOUND")</f>
        <v>Kevin Terry</v>
      </c>
      <c r="E173" s="33" t="str">
        <f aca="false">'Source - Amendments'!F1893</f>
        <v>45.2</v>
      </c>
      <c r="F173" s="33" t="str">
        <f aca="false">'Source - Amendments'!G1893</f>
        <v>44.2</v>
      </c>
      <c r="G173" s="19" t="str">
        <f aca="false">'Source - Amendments'!I1893</f>
        <v>MC-2025-0562</v>
      </c>
      <c r="H173" s="19" t="str">
        <f aca="false">IF(G173="","No qualifying reference",IF(LEFT(G173,3)="MC-","Measurement certificate reference",IF(ISNUMBER(SEARCH("haul-out",G173)),"Yard haul-out reference","No qualifying reference")))</f>
        <v>Measurement certificate reference</v>
      </c>
      <c r="I173" s="19" t="str">
        <f aca="false">IF(COUNTIFS('Evidence - Certificates'!$B$5:$B$6,C173,'Evidence - Certificates'!$C$5:$C$6,G173)=1,"YES","NO")</f>
        <v>NO</v>
      </c>
      <c r="J173" s="19" t="str">
        <f aca="false">IF(I173="YES",INDEX('Evidence - Certificates'!$J$5:$J$6,MATCH(G173,'Evidence - Certificates'!$C$5:$C$6,0)),"NOT IN PACKET")</f>
        <v>NOT IN PACKET</v>
      </c>
      <c r="K173" s="19" t="str">
        <f aca="false">IF(COUNTIF('Evidence - Certificates'!$B$5:$B$6,C173)&gt;0,"YES","NO")</f>
        <v>NO</v>
      </c>
      <c r="L173" s="19" t="n">
        <f aca="false">COUNTIFS('Source - Skip Events'!$D$5:$D$416,C173,'Source - Skip Events'!$C$5:$C$416,"&gt;="&amp;B173,'Source - Skip Events'!$C$5:$C$416,"&lt;="&amp;Skip_End)</f>
        <v>0</v>
      </c>
      <c r="M173" s="33" t="n">
        <f aca="false">IFERROR(INDEX('Source - Applicants'!$K$5:$K$2914,MATCH(C173,'Source - Applicants'!$A$5:$A$2914,0)),"NOT FOUND")</f>
        <v>46.5</v>
      </c>
      <c r="N173" s="19" t="str">
        <f aca="false">IF(H173="No qualifying reference","BOARD REVIEW - NO SOURCE",IF(AND(I173="YES",J173&lt;&gt;"Y"),"BOARD REVIEW - UNSIGNED",IF(I173="YES","VERIFIED","REFERENCE ONLY - VERIFY FILE")))</f>
        <v>REFERENCE ONLY - VERIFY FILE</v>
      </c>
      <c r="O173" s="19" t="str">
        <f aca="false">IF(LEFT(N173,12)="BOARD REVIEW","Do not use amended LOA until compliant support is filed",IF(N173="REFERENCE ONLY - VERIFY FILE","Retrieve and inspect underlying signed certificate or yard sheet","No action"))</f>
        <v>Retrieve and inspect underlying signed certificate or yard sheet</v>
      </c>
    </row>
    <row r="174" customFormat="false" ht="40.5" hidden="false" customHeight="true" outlineLevel="0" collapsed="false">
      <c r="A174" s="19" t="str">
        <f aca="false">'Source - Amendments'!A1895</f>
        <v>AMD-001891</v>
      </c>
      <c r="B174" s="24" t="n">
        <f aca="false">'Source - Amendments'!B1895</f>
        <v>45978</v>
      </c>
      <c r="C174" s="19" t="str">
        <f aca="false">'Source - Amendments'!C1895</f>
        <v>WL-01077</v>
      </c>
      <c r="D174" s="19" t="str">
        <f aca="false">IFERROR(INDEX('Source - Applicants'!$D$5:$D$2914,MATCH(C174,'Source - Applicants'!$A$5:$A$2914,0))&amp;" "&amp;INDEX('Source - Applicants'!$C$5:$C$2914,MATCH(C174,'Source - Applicants'!$A$5:$A$2914,0)),"NOT FOUND")</f>
        <v>Stephanie Hess</v>
      </c>
      <c r="E174" s="33" t="str">
        <f aca="false">'Source - Amendments'!F1895</f>
        <v>32.7</v>
      </c>
      <c r="F174" s="33" t="str">
        <f aca="false">'Source - Amendments'!G1895</f>
        <v>32.1</v>
      </c>
      <c r="G174" s="19" t="str">
        <f aca="false">'Source - Amendments'!I1895</f>
        <v>Foldview Marine Services haul-out sheet 2024-07-18</v>
      </c>
      <c r="H174" s="19" t="str">
        <f aca="false">IF(G174="","No qualifying reference",IF(LEFT(G174,3)="MC-","Measurement certificate reference",IF(ISNUMBER(SEARCH("haul-out",G174)),"Yard haul-out reference","No qualifying reference")))</f>
        <v>Yard haul-out reference</v>
      </c>
      <c r="I174" s="19" t="str">
        <f aca="false">IF(COUNTIFS('Evidence - Certificates'!$B$5:$B$6,C174,'Evidence - Certificates'!$C$5:$C$6,G174)=1,"YES","NO")</f>
        <v>NO</v>
      </c>
      <c r="J174" s="19" t="str">
        <f aca="false">IF(I174="YES",INDEX('Evidence - Certificates'!$J$5:$J$6,MATCH(G174,'Evidence - Certificates'!$C$5:$C$6,0)),"NOT IN PACKET")</f>
        <v>NOT IN PACKET</v>
      </c>
      <c r="K174" s="19" t="str">
        <f aca="false">IF(COUNTIF('Evidence - Certificates'!$B$5:$B$6,C174)&gt;0,"YES","NO")</f>
        <v>NO</v>
      </c>
      <c r="L174" s="19" t="n">
        <f aca="false">COUNTIFS('Source - Skip Events'!$D$5:$D$416,C174,'Source - Skip Events'!$C$5:$C$416,"&gt;="&amp;B174,'Source - Skip Events'!$C$5:$C$416,"&lt;="&amp;Skip_End)</f>
        <v>0</v>
      </c>
      <c r="M174" s="33" t="n">
        <f aca="false">IFERROR(INDEX('Source - Applicants'!$K$5:$K$2914,MATCH(C174,'Source - Applicants'!$A$5:$A$2914,0)),"NOT FOUND")</f>
        <v>59.5</v>
      </c>
      <c r="N174" s="19" t="str">
        <f aca="false">IF(H174="No qualifying reference","BOARD REVIEW - NO SOURCE",IF(AND(I174="YES",J174&lt;&gt;"Y"),"BOARD REVIEW - UNSIGNED",IF(I174="YES","VERIFIED","REFERENCE ONLY - VERIFY FILE")))</f>
        <v>REFERENCE ONLY - VERIFY FILE</v>
      </c>
      <c r="O174" s="19" t="str">
        <f aca="false">IF(LEFT(N174,12)="BOARD REVIEW","Do not use amended LOA until compliant support is filed",IF(N174="REFERENCE ONLY - VERIFY FILE","Retrieve and inspect underlying signed certificate or yard sheet","No action"))</f>
        <v>Retrieve and inspect underlying signed certificate or yard sheet</v>
      </c>
    </row>
    <row r="175" customFormat="false" ht="40.5" hidden="false" customHeight="true" outlineLevel="0" collapsed="false">
      <c r="A175" s="19" t="str">
        <f aca="false">'Source - Amendments'!A1903</f>
        <v>AMD-001899</v>
      </c>
      <c r="B175" s="24" t="n">
        <f aca="false">'Source - Amendments'!B1903</f>
        <v>45984</v>
      </c>
      <c r="C175" s="19" t="str">
        <f aca="false">'Source - Amendments'!C1903</f>
        <v>WL-01534</v>
      </c>
      <c r="D175" s="19" t="str">
        <f aca="false">IFERROR(INDEX('Source - Applicants'!$D$5:$D$2914,MATCH(C175,'Source - Applicants'!$A$5:$A$2914,0))&amp;" "&amp;INDEX('Source - Applicants'!$C$5:$C$2914,MATCH(C175,'Source - Applicants'!$A$5:$A$2914,0)),"NOT FOUND")</f>
        <v>Jose Mueller</v>
      </c>
      <c r="E175" s="33" t="str">
        <f aca="false">'Source - Amendments'!F1903</f>
        <v>29.9</v>
      </c>
      <c r="F175" s="33" t="str">
        <f aca="false">'Source - Amendments'!G1903</f>
        <v>30.2</v>
      </c>
      <c r="G175" s="19" t="str">
        <f aca="false">'Source - Amendments'!I1903</f>
        <v>Foldview Marine Services haul-out sheet 2024-08-20</v>
      </c>
      <c r="H175" s="19" t="str">
        <f aca="false">IF(G175="","No qualifying reference",IF(LEFT(G175,3)="MC-","Measurement certificate reference",IF(ISNUMBER(SEARCH("haul-out",G175)),"Yard haul-out reference","No qualifying reference")))</f>
        <v>Yard haul-out reference</v>
      </c>
      <c r="I175" s="19" t="str">
        <f aca="false">IF(COUNTIFS('Evidence - Certificates'!$B$5:$B$6,C175,'Evidence - Certificates'!$C$5:$C$6,G175)=1,"YES","NO")</f>
        <v>NO</v>
      </c>
      <c r="J175" s="19" t="str">
        <f aca="false">IF(I175="YES",INDEX('Evidence - Certificates'!$J$5:$J$6,MATCH(G175,'Evidence - Certificates'!$C$5:$C$6,0)),"NOT IN PACKET")</f>
        <v>NOT IN PACKET</v>
      </c>
      <c r="K175" s="19" t="str">
        <f aca="false">IF(COUNTIF('Evidence - Certificates'!$B$5:$B$6,C175)&gt;0,"YES","NO")</f>
        <v>NO</v>
      </c>
      <c r="L175" s="19" t="n">
        <f aca="false">COUNTIFS('Source - Skip Events'!$D$5:$D$416,C175,'Source - Skip Events'!$C$5:$C$416,"&gt;="&amp;B175,'Source - Skip Events'!$C$5:$C$416,"&lt;="&amp;Skip_End)</f>
        <v>0</v>
      </c>
      <c r="M175" s="33" t="n">
        <f aca="false">IFERROR(INDEX('Source - Applicants'!$K$5:$K$2914,MATCH(C175,'Source - Applicants'!$A$5:$A$2914,0)),"NOT FOUND")</f>
        <v>27.6</v>
      </c>
      <c r="N175" s="19" t="str">
        <f aca="false">IF(H175="No qualifying reference","BOARD REVIEW - NO SOURCE",IF(AND(I175="YES",J175&lt;&gt;"Y"),"BOARD REVIEW - UNSIGNED",IF(I175="YES","VERIFIED","REFERENCE ONLY - VERIFY FILE")))</f>
        <v>REFERENCE ONLY - VERIFY FILE</v>
      </c>
      <c r="O175" s="19" t="str">
        <f aca="false">IF(LEFT(N175,12)="BOARD REVIEW","Do not use amended LOA until compliant support is filed",IF(N175="REFERENCE ONLY - VERIFY FILE","Retrieve and inspect underlying signed certificate or yard sheet","No action"))</f>
        <v>Retrieve and inspect underlying signed certificate or yard sheet</v>
      </c>
    </row>
    <row r="176" customFormat="false" ht="40.5" hidden="false" customHeight="true" outlineLevel="0" collapsed="false">
      <c r="A176" s="19" t="str">
        <f aca="false">'Source - Amendments'!A1933</f>
        <v>AMD-001929</v>
      </c>
      <c r="B176" s="24" t="n">
        <f aca="false">'Source - Amendments'!B1933</f>
        <v>46005</v>
      </c>
      <c r="C176" s="19" t="str">
        <f aca="false">'Source - Amendments'!C1933</f>
        <v>WL-03787</v>
      </c>
      <c r="D176" s="19" t="str">
        <f aca="false">IFERROR(INDEX('Source - Applicants'!$D$5:$D$2914,MATCH(C176,'Source - Applicants'!$A$5:$A$2914,0))&amp;" "&amp;INDEX('Source - Applicants'!$C$5:$C$2914,MATCH(C176,'Source - Applicants'!$A$5:$A$2914,0)),"NOT FOUND")</f>
        <v>John Mcneil</v>
      </c>
      <c r="E176" s="33" t="str">
        <f aca="false">'Source - Amendments'!F1933</f>
        <v>48.4</v>
      </c>
      <c r="F176" s="33" t="str">
        <f aca="false">'Source - Amendments'!G1933</f>
        <v>51.0</v>
      </c>
      <c r="G176" s="19" t="str">
        <f aca="false">'Source - Amendments'!I1933</f>
        <v>Foldview Marine Services haul-out sheet 2025-09-25</v>
      </c>
      <c r="H176" s="19" t="str">
        <f aca="false">IF(G176="","No qualifying reference",IF(LEFT(G176,3)="MC-","Measurement certificate reference",IF(ISNUMBER(SEARCH("haul-out",G176)),"Yard haul-out reference","No qualifying reference")))</f>
        <v>Yard haul-out reference</v>
      </c>
      <c r="I176" s="19" t="str">
        <f aca="false">IF(COUNTIFS('Evidence - Certificates'!$B$5:$B$6,C176,'Evidence - Certificates'!$C$5:$C$6,G176)=1,"YES","NO")</f>
        <v>NO</v>
      </c>
      <c r="J176" s="19" t="str">
        <f aca="false">IF(I176="YES",INDEX('Evidence - Certificates'!$J$5:$J$6,MATCH(G176,'Evidence - Certificates'!$C$5:$C$6,0)),"NOT IN PACKET")</f>
        <v>NOT IN PACKET</v>
      </c>
      <c r="K176" s="19" t="str">
        <f aca="false">IF(COUNTIF('Evidence - Certificates'!$B$5:$B$6,C176)&gt;0,"YES","NO")</f>
        <v>NO</v>
      </c>
      <c r="L176" s="19" t="n">
        <f aca="false">COUNTIFS('Source - Skip Events'!$D$5:$D$416,C176,'Source - Skip Events'!$C$5:$C$416,"&gt;="&amp;B176,'Source - Skip Events'!$C$5:$C$416,"&lt;="&amp;Skip_End)</f>
        <v>1</v>
      </c>
      <c r="M176" s="33" t="n">
        <f aca="false">IFERROR(INDEX('Source - Applicants'!$K$5:$K$2914,MATCH(C176,'Source - Applicants'!$A$5:$A$2914,0)),"NOT FOUND")</f>
        <v>38.1</v>
      </c>
      <c r="N176" s="19" t="str">
        <f aca="false">IF(H176="No qualifying reference","BOARD REVIEW - NO SOURCE",IF(AND(I176="YES",J176&lt;&gt;"Y"),"BOARD REVIEW - UNSIGNED",IF(I176="YES","VERIFIED","REFERENCE ONLY - VERIFY FILE")))</f>
        <v>REFERENCE ONLY - VERIFY FILE</v>
      </c>
      <c r="O176" s="19" t="str">
        <f aca="false">IF(LEFT(N176,12)="BOARD REVIEW","Do not use amended LOA until compliant support is filed",IF(N176="REFERENCE ONLY - VERIFY FILE","Retrieve and inspect underlying signed certificate or yard sheet","No action"))</f>
        <v>Retrieve and inspect underlying signed certificate or yard sheet</v>
      </c>
    </row>
    <row r="177" customFormat="false" ht="40.5" hidden="false" customHeight="true" outlineLevel="0" collapsed="false">
      <c r="A177" s="19" t="str">
        <f aca="false">'Source - Amendments'!A1954</f>
        <v>AMD-001950</v>
      </c>
      <c r="B177" s="24" t="n">
        <f aca="false">'Source - Amendments'!B1954</f>
        <v>46020</v>
      </c>
      <c r="C177" s="19" t="str">
        <f aca="false">'Source - Amendments'!C1954</f>
        <v>WL-01569</v>
      </c>
      <c r="D177" s="19" t="str">
        <f aca="false">IFERROR(INDEX('Source - Applicants'!$D$5:$D$2914,MATCH(C177,'Source - Applicants'!$A$5:$A$2914,0))&amp;" "&amp;INDEX('Source - Applicants'!$C$5:$C$2914,MATCH(C177,'Source - Applicants'!$A$5:$A$2914,0)),"NOT FOUND")</f>
        <v>Sherri Smith</v>
      </c>
      <c r="E177" s="33" t="str">
        <f aca="false">'Source - Amendments'!F1954</f>
        <v>42.4</v>
      </c>
      <c r="F177" s="33" t="str">
        <f aca="false">'Source - Amendments'!G1954</f>
        <v>44.1</v>
      </c>
      <c r="G177" s="19" t="str">
        <f aca="false">'Source - Amendments'!I1954</f>
        <v>MC-2025-0994</v>
      </c>
      <c r="H177" s="19" t="str">
        <f aca="false">IF(G177="","No qualifying reference",IF(LEFT(G177,3)="MC-","Measurement certificate reference",IF(ISNUMBER(SEARCH("haul-out",G177)),"Yard haul-out reference","No qualifying reference")))</f>
        <v>Measurement certificate reference</v>
      </c>
      <c r="I177" s="19" t="str">
        <f aca="false">IF(COUNTIFS('Evidence - Certificates'!$B$5:$B$6,C177,'Evidence - Certificates'!$C$5:$C$6,G177)=1,"YES","NO")</f>
        <v>NO</v>
      </c>
      <c r="J177" s="19" t="str">
        <f aca="false">IF(I177="YES",INDEX('Evidence - Certificates'!$J$5:$J$6,MATCH(G177,'Evidence - Certificates'!$C$5:$C$6,0)),"NOT IN PACKET")</f>
        <v>NOT IN PACKET</v>
      </c>
      <c r="K177" s="19" t="str">
        <f aca="false">IF(COUNTIF('Evidence - Certificates'!$B$5:$B$6,C177)&gt;0,"YES","NO")</f>
        <v>NO</v>
      </c>
      <c r="L177" s="19" t="n">
        <f aca="false">COUNTIFS('Source - Skip Events'!$D$5:$D$416,C177,'Source - Skip Events'!$C$5:$C$416,"&gt;="&amp;B177,'Source - Skip Events'!$C$5:$C$416,"&lt;="&amp;Skip_End)</f>
        <v>0</v>
      </c>
      <c r="M177" s="33" t="n">
        <f aca="false">IFERROR(INDEX('Source - Applicants'!$K$5:$K$2914,MATCH(C177,'Source - Applicants'!$A$5:$A$2914,0)),"NOT FOUND")</f>
        <v>59</v>
      </c>
      <c r="N177" s="19" t="str">
        <f aca="false">IF(H177="No qualifying reference","BOARD REVIEW - NO SOURCE",IF(AND(I177="YES",J177&lt;&gt;"Y"),"BOARD REVIEW - UNSIGNED",IF(I177="YES","VERIFIED","REFERENCE ONLY - VERIFY FILE")))</f>
        <v>REFERENCE ONLY - VERIFY FILE</v>
      </c>
      <c r="O177" s="19" t="str">
        <f aca="false">IF(LEFT(N177,12)="BOARD REVIEW","Do not use amended LOA until compliant support is filed",IF(N177="REFERENCE ONLY - VERIFY FILE","Retrieve and inspect underlying signed certificate or yard sheet","No action"))</f>
        <v>Retrieve and inspect underlying signed certificate or yard sheet</v>
      </c>
    </row>
    <row r="178" customFormat="false" ht="40.5" hidden="false" customHeight="true" outlineLevel="0" collapsed="false">
      <c r="A178" s="19" t="str">
        <f aca="false">'Source - Amendments'!A1960</f>
        <v>AMD-001956</v>
      </c>
      <c r="B178" s="24" t="n">
        <f aca="false">'Source - Amendments'!B1960</f>
        <v>46026</v>
      </c>
      <c r="C178" s="19" t="str">
        <f aca="false">'Source - Amendments'!C1960</f>
        <v>WL-01484</v>
      </c>
      <c r="D178" s="19" t="str">
        <f aca="false">IFERROR(INDEX('Source - Applicants'!$D$5:$D$2914,MATCH(C178,'Source - Applicants'!$A$5:$A$2914,0))&amp;" "&amp;INDEX('Source - Applicants'!$C$5:$C$2914,MATCH(C178,'Source - Applicants'!$A$5:$A$2914,0)),"NOT FOUND")</f>
        <v>Patricia Mann</v>
      </c>
      <c r="E178" s="33" t="str">
        <f aca="false">'Source - Amendments'!F1960</f>
        <v>49.0</v>
      </c>
      <c r="F178" s="33" t="str">
        <f aca="false">'Source - Amendments'!G1960</f>
        <v>49.8</v>
      </c>
      <c r="G178" s="19" t="n">
        <f aca="false">'Source - Amendments'!I1960</f>
        <v>0</v>
      </c>
      <c r="H178" s="19" t="str">
        <f aca="false">IF(G178="","No qualifying reference",IF(LEFT(G178,3)="MC-","Measurement certificate reference",IF(ISNUMBER(SEARCH("haul-out",G178)),"Yard haul-out reference","No qualifying reference")))</f>
        <v>No qualifying reference</v>
      </c>
      <c r="I178" s="19" t="str">
        <f aca="false">IF(COUNTIFS('Evidence - Certificates'!$B$5:$B$6,C178,'Evidence - Certificates'!$C$5:$C$6,G178)=1,"YES","NO")</f>
        <v>NO</v>
      </c>
      <c r="J178" s="19" t="str">
        <f aca="false">IF(I178="YES",INDEX('Evidence - Certificates'!$J$5:$J$6,MATCH(G178,'Evidence - Certificates'!$C$5:$C$6,0)),"NOT IN PACKET")</f>
        <v>NOT IN PACKET</v>
      </c>
      <c r="K178" s="19" t="str">
        <f aca="false">IF(COUNTIF('Evidence - Certificates'!$B$5:$B$6,C178)&gt;0,"YES","NO")</f>
        <v>NO</v>
      </c>
      <c r="L178" s="19" t="n">
        <f aca="false">COUNTIFS('Source - Skip Events'!$D$5:$D$416,C178,'Source - Skip Events'!$C$5:$C$416,"&gt;="&amp;B178,'Source - Skip Events'!$C$5:$C$416,"&lt;="&amp;Skip_End)</f>
        <v>0</v>
      </c>
      <c r="M178" s="33" t="n">
        <f aca="false">IFERROR(INDEX('Source - Applicants'!$K$5:$K$2914,MATCH(C178,'Source - Applicants'!$A$5:$A$2914,0)),"NOT FOUND")</f>
        <v>53.1</v>
      </c>
      <c r="N178" s="19" t="str">
        <f aca="false">IF(H178="No qualifying reference","BOARD REVIEW - NO SOURCE",IF(AND(I178="YES",J178&lt;&gt;"Y"),"BOARD REVIEW - UNSIGNED",IF(I178="YES","VERIFIED","REFERENCE ONLY - VERIFY FILE")))</f>
        <v>BOARD REVIEW - NO SOURCE</v>
      </c>
      <c r="O178" s="19" t="str">
        <f aca="false">IF(LEFT(N178,12)="BOARD REVIEW","Do not use amended LOA until compliant support is filed",IF(N178="REFERENCE ONLY - VERIFY FILE","Retrieve and inspect underlying signed certificate or yard sheet","No action"))</f>
        <v>Do not use amended LOA until compliant support is filed</v>
      </c>
    </row>
    <row r="179" customFormat="false" ht="40.5" hidden="false" customHeight="true" outlineLevel="0" collapsed="false">
      <c r="A179" s="19" t="str">
        <f aca="false">'Source - Amendments'!A1961</f>
        <v>AMD-001957</v>
      </c>
      <c r="B179" s="24" t="n">
        <f aca="false">'Source - Amendments'!B1961</f>
        <v>46027</v>
      </c>
      <c r="C179" s="19" t="str">
        <f aca="false">'Source - Amendments'!C1961</f>
        <v>WL-03475</v>
      </c>
      <c r="D179" s="19" t="str">
        <f aca="false">IFERROR(INDEX('Source - Applicants'!$D$5:$D$2914,MATCH(C179,'Source - Applicants'!$A$5:$A$2914,0))&amp;" "&amp;INDEX('Source - Applicants'!$C$5:$C$2914,MATCH(C179,'Source - Applicants'!$A$5:$A$2914,0)),"NOT FOUND")</f>
        <v>Jennifer Ross</v>
      </c>
      <c r="E179" s="33" t="str">
        <f aca="false">'Source - Amendments'!F1961</f>
        <v>40.2</v>
      </c>
      <c r="F179" s="33" t="str">
        <f aca="false">'Source - Amendments'!G1961</f>
        <v>37.5</v>
      </c>
      <c r="G179" s="19" t="str">
        <f aca="false">'Source - Amendments'!I1961</f>
        <v>MC-2026-0974</v>
      </c>
      <c r="H179" s="19" t="str">
        <f aca="false">IF(G179="","No qualifying reference",IF(LEFT(G179,3)="MC-","Measurement certificate reference",IF(ISNUMBER(SEARCH("haul-out",G179)),"Yard haul-out reference","No qualifying reference")))</f>
        <v>Measurement certificate reference</v>
      </c>
      <c r="I179" s="19" t="str">
        <f aca="false">IF(COUNTIFS('Evidence - Certificates'!$B$5:$B$6,C179,'Evidence - Certificates'!$C$5:$C$6,G179)=1,"YES","NO")</f>
        <v>NO</v>
      </c>
      <c r="J179" s="19" t="str">
        <f aca="false">IF(I179="YES",INDEX('Evidence - Certificates'!$J$5:$J$6,MATCH(G179,'Evidence - Certificates'!$C$5:$C$6,0)),"NOT IN PACKET")</f>
        <v>NOT IN PACKET</v>
      </c>
      <c r="K179" s="19" t="str">
        <f aca="false">IF(COUNTIF('Evidence - Certificates'!$B$5:$B$6,C179)&gt;0,"YES","NO")</f>
        <v>NO</v>
      </c>
      <c r="L179" s="19" t="n">
        <f aca="false">COUNTIFS('Source - Skip Events'!$D$5:$D$416,C179,'Source - Skip Events'!$C$5:$C$416,"&gt;="&amp;B179,'Source - Skip Events'!$C$5:$C$416,"&lt;="&amp;Skip_End)</f>
        <v>0</v>
      </c>
      <c r="M179" s="33" t="n">
        <f aca="false">IFERROR(INDEX('Source - Applicants'!$K$5:$K$2914,MATCH(C179,'Source - Applicants'!$A$5:$A$2914,0)),"NOT FOUND")</f>
        <v>25</v>
      </c>
      <c r="N179" s="19" t="str">
        <f aca="false">IF(H179="No qualifying reference","BOARD REVIEW - NO SOURCE",IF(AND(I179="YES",J179&lt;&gt;"Y"),"BOARD REVIEW - UNSIGNED",IF(I179="YES","VERIFIED","REFERENCE ONLY - VERIFY FILE")))</f>
        <v>REFERENCE ONLY - VERIFY FILE</v>
      </c>
      <c r="O179" s="19" t="str">
        <f aca="false">IF(LEFT(N179,12)="BOARD REVIEW","Do not use amended LOA until compliant support is filed",IF(N179="REFERENCE ONLY - VERIFY FILE","Retrieve and inspect underlying signed certificate or yard sheet","No action"))</f>
        <v>Retrieve and inspect underlying signed certificate or yard sheet</v>
      </c>
    </row>
    <row r="180" customFormat="false" ht="40.5" hidden="false" customHeight="true" outlineLevel="0" collapsed="false">
      <c r="A180" s="19" t="str">
        <f aca="false">'Source - Amendments'!A1982</f>
        <v>AMD-001978</v>
      </c>
      <c r="B180" s="24" t="n">
        <f aca="false">'Source - Amendments'!B1982</f>
        <v>46046</v>
      </c>
      <c r="C180" s="19" t="str">
        <f aca="false">'Source - Amendments'!C1982</f>
        <v>WL-03468</v>
      </c>
      <c r="D180" s="19" t="str">
        <f aca="false">IFERROR(INDEX('Source - Applicants'!$D$5:$D$2914,MATCH(C180,'Source - Applicants'!$A$5:$A$2914,0))&amp;" "&amp;INDEX('Source - Applicants'!$C$5:$C$2914,MATCH(C180,'Source - Applicants'!$A$5:$A$2914,0)),"NOT FOUND")</f>
        <v>Robert Peterson</v>
      </c>
      <c r="E180" s="33" t="str">
        <f aca="false">'Source - Amendments'!F1982</f>
        <v>30.3</v>
      </c>
      <c r="F180" s="33" t="str">
        <f aca="false">'Source - Amendments'!G1982</f>
        <v>27.7</v>
      </c>
      <c r="G180" s="19" t="n">
        <f aca="false">'Source - Amendments'!I1982</f>
        <v>0</v>
      </c>
      <c r="H180" s="19" t="str">
        <f aca="false">IF(G180="","No qualifying reference",IF(LEFT(G180,3)="MC-","Measurement certificate reference",IF(ISNUMBER(SEARCH("haul-out",G180)),"Yard haul-out reference","No qualifying reference")))</f>
        <v>No qualifying reference</v>
      </c>
      <c r="I180" s="19" t="str">
        <f aca="false">IF(COUNTIFS('Evidence - Certificates'!$B$5:$B$6,C180,'Evidence - Certificates'!$C$5:$C$6,G180)=1,"YES","NO")</f>
        <v>NO</v>
      </c>
      <c r="J180" s="19" t="str">
        <f aca="false">IF(I180="YES",INDEX('Evidence - Certificates'!$J$5:$J$6,MATCH(G180,'Evidence - Certificates'!$C$5:$C$6,0)),"NOT IN PACKET")</f>
        <v>NOT IN PACKET</v>
      </c>
      <c r="K180" s="19" t="str">
        <f aca="false">IF(COUNTIF('Evidence - Certificates'!$B$5:$B$6,C180)&gt;0,"YES","NO")</f>
        <v>NO</v>
      </c>
      <c r="L180" s="19" t="n">
        <f aca="false">COUNTIFS('Source - Skip Events'!$D$5:$D$416,C180,'Source - Skip Events'!$C$5:$C$416,"&gt;="&amp;B180,'Source - Skip Events'!$C$5:$C$416,"&lt;="&amp;Skip_End)</f>
        <v>0</v>
      </c>
      <c r="M180" s="33" t="n">
        <f aca="false">IFERROR(INDEX('Source - Applicants'!$K$5:$K$2914,MATCH(C180,'Source - Applicants'!$A$5:$A$2914,0)),"NOT FOUND")</f>
        <v>35.4</v>
      </c>
      <c r="N180" s="19" t="str">
        <f aca="false">IF(H180="No qualifying reference","BOARD REVIEW - NO SOURCE",IF(AND(I180="YES",J180&lt;&gt;"Y"),"BOARD REVIEW - UNSIGNED",IF(I180="YES","VERIFIED","REFERENCE ONLY - VERIFY FILE")))</f>
        <v>BOARD REVIEW - NO SOURCE</v>
      </c>
      <c r="O180" s="19" t="str">
        <f aca="false">IF(LEFT(N180,12)="BOARD REVIEW","Do not use amended LOA until compliant support is filed",IF(N180="REFERENCE ONLY - VERIFY FILE","Retrieve and inspect underlying signed certificate or yard sheet","No action"))</f>
        <v>Do not use amended LOA until compliant support is filed</v>
      </c>
    </row>
    <row r="181" customFormat="false" ht="40.5" hidden="false" customHeight="true" outlineLevel="0" collapsed="false">
      <c r="A181" s="19" t="str">
        <f aca="false">'Source - Amendments'!A1984</f>
        <v>AMD-001980</v>
      </c>
      <c r="B181" s="24" t="n">
        <f aca="false">'Source - Amendments'!B1984</f>
        <v>46047</v>
      </c>
      <c r="C181" s="19" t="str">
        <f aca="false">'Source - Amendments'!C1984</f>
        <v>WL-02245</v>
      </c>
      <c r="D181" s="19" t="str">
        <f aca="false">IFERROR(INDEX('Source - Applicants'!$D$5:$D$2914,MATCH(C181,'Source - Applicants'!$A$5:$A$2914,0))&amp;" "&amp;INDEX('Source - Applicants'!$C$5:$C$2914,MATCH(C181,'Source - Applicants'!$A$5:$A$2914,0)),"NOT FOUND")</f>
        <v>Angela Tran</v>
      </c>
      <c r="E181" s="33" t="str">
        <f aca="false">'Source - Amendments'!F1984</f>
        <v>53.4</v>
      </c>
      <c r="F181" s="33" t="str">
        <f aca="false">'Source - Amendments'!G1984</f>
        <v>54.0</v>
      </c>
      <c r="G181" s="19" t="str">
        <f aca="false">'Source - Amendments'!I1984</f>
        <v>Foldview Marine Services haul-out sheet 2022-10-24</v>
      </c>
      <c r="H181" s="19" t="str">
        <f aca="false">IF(G181="","No qualifying reference",IF(LEFT(G181,3)="MC-","Measurement certificate reference",IF(ISNUMBER(SEARCH("haul-out",G181)),"Yard haul-out reference","No qualifying reference")))</f>
        <v>Yard haul-out reference</v>
      </c>
      <c r="I181" s="19" t="str">
        <f aca="false">IF(COUNTIFS('Evidence - Certificates'!$B$5:$B$6,C181,'Evidence - Certificates'!$C$5:$C$6,G181)=1,"YES","NO")</f>
        <v>NO</v>
      </c>
      <c r="J181" s="19" t="str">
        <f aca="false">IF(I181="YES",INDEX('Evidence - Certificates'!$J$5:$J$6,MATCH(G181,'Evidence - Certificates'!$C$5:$C$6,0)),"NOT IN PACKET")</f>
        <v>NOT IN PACKET</v>
      </c>
      <c r="K181" s="19" t="str">
        <f aca="false">IF(COUNTIF('Evidence - Certificates'!$B$5:$B$6,C181)&gt;0,"YES","NO")</f>
        <v>NO</v>
      </c>
      <c r="L181" s="19" t="n">
        <f aca="false">COUNTIFS('Source - Skip Events'!$D$5:$D$416,C181,'Source - Skip Events'!$C$5:$C$416,"&gt;="&amp;B181,'Source - Skip Events'!$C$5:$C$416,"&lt;="&amp;Skip_End)</f>
        <v>0</v>
      </c>
      <c r="M181" s="33" t="n">
        <f aca="false">IFERROR(INDEX('Source - Applicants'!$K$5:$K$2914,MATCH(C181,'Source - Applicants'!$A$5:$A$2914,0)),"NOT FOUND")</f>
        <v>59.8</v>
      </c>
      <c r="N181" s="19" t="str">
        <f aca="false">IF(H181="No qualifying reference","BOARD REVIEW - NO SOURCE",IF(AND(I181="YES",J181&lt;&gt;"Y"),"BOARD REVIEW - UNSIGNED",IF(I181="YES","VERIFIED","REFERENCE ONLY - VERIFY FILE")))</f>
        <v>REFERENCE ONLY - VERIFY FILE</v>
      </c>
      <c r="O181" s="19" t="str">
        <f aca="false">IF(LEFT(N181,12)="BOARD REVIEW","Do not use amended LOA until compliant support is filed",IF(N181="REFERENCE ONLY - VERIFY FILE","Retrieve and inspect underlying signed certificate or yard sheet","No action"))</f>
        <v>Retrieve and inspect underlying signed certificate or yard sheet</v>
      </c>
    </row>
    <row r="182" customFormat="false" ht="40.5" hidden="false" customHeight="true" outlineLevel="0" collapsed="false">
      <c r="A182" s="19" t="str">
        <f aca="false">'Source - Amendments'!A1986</f>
        <v>AMD-001982</v>
      </c>
      <c r="B182" s="24" t="n">
        <f aca="false">'Source - Amendments'!B1986</f>
        <v>46049</v>
      </c>
      <c r="C182" s="19" t="str">
        <f aca="false">'Source - Amendments'!C1986</f>
        <v>WL-03045</v>
      </c>
      <c r="D182" s="19" t="str">
        <f aca="false">IFERROR(INDEX('Source - Applicants'!$D$5:$D$2914,MATCH(C182,'Source - Applicants'!$A$5:$A$2914,0))&amp;" "&amp;INDEX('Source - Applicants'!$C$5:$C$2914,MATCH(C182,'Source - Applicants'!$A$5:$A$2914,0)),"NOT FOUND")</f>
        <v>Karen Davis</v>
      </c>
      <c r="E182" s="33" t="str">
        <f aca="false">'Source - Amendments'!F1986</f>
        <v>32.9</v>
      </c>
      <c r="F182" s="33" t="str">
        <f aca="false">'Source - Amendments'!G1986</f>
        <v>35.5</v>
      </c>
      <c r="G182" s="19" t="n">
        <f aca="false">'Source - Amendments'!I1986</f>
        <v>0</v>
      </c>
      <c r="H182" s="19" t="str">
        <f aca="false">IF(G182="","No qualifying reference",IF(LEFT(G182,3)="MC-","Measurement certificate reference",IF(ISNUMBER(SEARCH("haul-out",G182)),"Yard haul-out reference","No qualifying reference")))</f>
        <v>No qualifying reference</v>
      </c>
      <c r="I182" s="19" t="str">
        <f aca="false">IF(COUNTIFS('Evidence - Certificates'!$B$5:$B$6,C182,'Evidence - Certificates'!$C$5:$C$6,G182)=1,"YES","NO")</f>
        <v>NO</v>
      </c>
      <c r="J182" s="19" t="str">
        <f aca="false">IF(I182="YES",INDEX('Evidence - Certificates'!$J$5:$J$6,MATCH(G182,'Evidence - Certificates'!$C$5:$C$6,0)),"NOT IN PACKET")</f>
        <v>NOT IN PACKET</v>
      </c>
      <c r="K182" s="19" t="str">
        <f aca="false">IF(COUNTIF('Evidence - Certificates'!$B$5:$B$6,C182)&gt;0,"YES","NO")</f>
        <v>NO</v>
      </c>
      <c r="L182" s="19" t="n">
        <f aca="false">COUNTIFS('Source - Skip Events'!$D$5:$D$416,C182,'Source - Skip Events'!$C$5:$C$416,"&gt;="&amp;B182,'Source - Skip Events'!$C$5:$C$416,"&lt;="&amp;Skip_End)</f>
        <v>0</v>
      </c>
      <c r="M182" s="33" t="n">
        <f aca="false">IFERROR(INDEX('Source - Applicants'!$K$5:$K$2914,MATCH(C182,'Source - Applicants'!$A$5:$A$2914,0)),"NOT FOUND")</f>
        <v>51.6</v>
      </c>
      <c r="N182" s="19" t="str">
        <f aca="false">IF(H182="No qualifying reference","BOARD REVIEW - NO SOURCE",IF(AND(I182="YES",J182&lt;&gt;"Y"),"BOARD REVIEW - UNSIGNED",IF(I182="YES","VERIFIED","REFERENCE ONLY - VERIFY FILE")))</f>
        <v>BOARD REVIEW - NO SOURCE</v>
      </c>
      <c r="O182" s="19" t="str">
        <f aca="false">IF(LEFT(N182,12)="BOARD REVIEW","Do not use amended LOA until compliant support is filed",IF(N182="REFERENCE ONLY - VERIFY FILE","Retrieve and inspect underlying signed certificate or yard sheet","No action"))</f>
        <v>Do not use amended LOA until compliant support is filed</v>
      </c>
    </row>
    <row r="183" customFormat="false" ht="40.5" hidden="false" customHeight="true" outlineLevel="0" collapsed="false">
      <c r="A183" s="19" t="str">
        <f aca="false">'Source - Amendments'!A1987</f>
        <v>AMD-001983</v>
      </c>
      <c r="B183" s="24" t="n">
        <f aca="false">'Source - Amendments'!B1987</f>
        <v>46049</v>
      </c>
      <c r="C183" s="19" t="str">
        <f aca="false">'Source - Amendments'!C1987</f>
        <v>WL-03716</v>
      </c>
      <c r="D183" s="19" t="str">
        <f aca="false">IFERROR(INDEX('Source - Applicants'!$D$5:$D$2914,MATCH(C183,'Source - Applicants'!$A$5:$A$2914,0))&amp;" "&amp;INDEX('Source - Applicants'!$C$5:$C$2914,MATCH(C183,'Source - Applicants'!$A$5:$A$2914,0)),"NOT FOUND")</f>
        <v>Sharon Tyler</v>
      </c>
      <c r="E183" s="33" t="str">
        <f aca="false">'Source - Amendments'!F1987</f>
        <v>51.2</v>
      </c>
      <c r="F183" s="33" t="str">
        <f aca="false">'Source - Amendments'!G1987</f>
        <v>53.5</v>
      </c>
      <c r="G183" s="19" t="str">
        <f aca="false">'Source - Amendments'!I1987</f>
        <v>Foldview Marine Services haul-out sheet 2024-06-24</v>
      </c>
      <c r="H183" s="19" t="str">
        <f aca="false">IF(G183="","No qualifying reference",IF(LEFT(G183,3)="MC-","Measurement certificate reference",IF(ISNUMBER(SEARCH("haul-out",G183)),"Yard haul-out reference","No qualifying reference")))</f>
        <v>Yard haul-out reference</v>
      </c>
      <c r="I183" s="19" t="str">
        <f aca="false">IF(COUNTIFS('Evidence - Certificates'!$B$5:$B$6,C183,'Evidence - Certificates'!$C$5:$C$6,G183)=1,"YES","NO")</f>
        <v>NO</v>
      </c>
      <c r="J183" s="19" t="str">
        <f aca="false">IF(I183="YES",INDEX('Evidence - Certificates'!$J$5:$J$6,MATCH(G183,'Evidence - Certificates'!$C$5:$C$6,0)),"NOT IN PACKET")</f>
        <v>NOT IN PACKET</v>
      </c>
      <c r="K183" s="19" t="str">
        <f aca="false">IF(COUNTIF('Evidence - Certificates'!$B$5:$B$6,C183)&gt;0,"YES","NO")</f>
        <v>NO</v>
      </c>
      <c r="L183" s="19" t="n">
        <f aca="false">COUNTIFS('Source - Skip Events'!$D$5:$D$416,C183,'Source - Skip Events'!$C$5:$C$416,"&gt;="&amp;B183,'Source - Skip Events'!$C$5:$C$416,"&lt;="&amp;Skip_End)</f>
        <v>0</v>
      </c>
      <c r="M183" s="33" t="n">
        <f aca="false">IFERROR(INDEX('Source - Applicants'!$K$5:$K$2914,MATCH(C183,'Source - Applicants'!$A$5:$A$2914,0)),"NOT FOUND")</f>
        <v>56.4</v>
      </c>
      <c r="N183" s="19" t="str">
        <f aca="false">IF(H183="No qualifying reference","BOARD REVIEW - NO SOURCE",IF(AND(I183="YES",J183&lt;&gt;"Y"),"BOARD REVIEW - UNSIGNED",IF(I183="YES","VERIFIED","REFERENCE ONLY - VERIFY FILE")))</f>
        <v>REFERENCE ONLY - VERIFY FILE</v>
      </c>
      <c r="O183" s="19" t="str">
        <f aca="false">IF(LEFT(N183,12)="BOARD REVIEW","Do not use amended LOA until compliant support is filed",IF(N183="REFERENCE ONLY - VERIFY FILE","Retrieve and inspect underlying signed certificate or yard sheet","No action"))</f>
        <v>Retrieve and inspect underlying signed certificate or yard sheet</v>
      </c>
    </row>
    <row r="184" customFormat="false" ht="40.5" hidden="false" customHeight="true" outlineLevel="0" collapsed="false">
      <c r="A184" s="19" t="str">
        <f aca="false">'Source - Amendments'!A2003</f>
        <v>AMD-001999</v>
      </c>
      <c r="B184" s="24" t="n">
        <f aca="false">'Source - Amendments'!B2003</f>
        <v>46062</v>
      </c>
      <c r="C184" s="19" t="str">
        <f aca="false">'Source - Amendments'!C2003</f>
        <v>WL-02586</v>
      </c>
      <c r="D184" s="19" t="str">
        <f aca="false">IFERROR(INDEX('Source - Applicants'!$D$5:$D$2914,MATCH(C184,'Source - Applicants'!$A$5:$A$2914,0))&amp;" "&amp;INDEX('Source - Applicants'!$C$5:$C$2914,MATCH(C184,'Source - Applicants'!$A$5:$A$2914,0)),"NOT FOUND")</f>
        <v>Shelby Stanton</v>
      </c>
      <c r="E184" s="33" t="str">
        <f aca="false">'Source - Amendments'!F2003</f>
        <v>46.4</v>
      </c>
      <c r="F184" s="33" t="str">
        <f aca="false">'Source - Amendments'!G2003</f>
        <v>49.3</v>
      </c>
      <c r="G184" s="19" t="str">
        <f aca="false">'Source - Amendments'!I2003</f>
        <v>MC-2026-0870</v>
      </c>
      <c r="H184" s="19" t="str">
        <f aca="false">IF(G184="","No qualifying reference",IF(LEFT(G184,3)="MC-","Measurement certificate reference",IF(ISNUMBER(SEARCH("haul-out",G184)),"Yard haul-out reference","No qualifying reference")))</f>
        <v>Measurement certificate reference</v>
      </c>
      <c r="I184" s="19" t="str">
        <f aca="false">IF(COUNTIFS('Evidence - Certificates'!$B$5:$B$6,C184,'Evidence - Certificates'!$C$5:$C$6,G184)=1,"YES","NO")</f>
        <v>NO</v>
      </c>
      <c r="J184" s="19" t="str">
        <f aca="false">IF(I184="YES",INDEX('Evidence - Certificates'!$J$5:$J$6,MATCH(G184,'Evidence - Certificates'!$C$5:$C$6,0)),"NOT IN PACKET")</f>
        <v>NOT IN PACKET</v>
      </c>
      <c r="K184" s="19" t="str">
        <f aca="false">IF(COUNTIF('Evidence - Certificates'!$B$5:$B$6,C184)&gt;0,"YES","NO")</f>
        <v>NO</v>
      </c>
      <c r="L184" s="19" t="n">
        <f aca="false">COUNTIFS('Source - Skip Events'!$D$5:$D$416,C184,'Source - Skip Events'!$C$5:$C$416,"&gt;="&amp;B184,'Source - Skip Events'!$C$5:$C$416,"&lt;="&amp;Skip_End)</f>
        <v>0</v>
      </c>
      <c r="M184" s="33" t="n">
        <f aca="false">IFERROR(INDEX('Source - Applicants'!$K$5:$K$2914,MATCH(C184,'Source - Applicants'!$A$5:$A$2914,0)),"NOT FOUND")</f>
        <v>46.9</v>
      </c>
      <c r="N184" s="19" t="str">
        <f aca="false">IF(H184="No qualifying reference","BOARD REVIEW - NO SOURCE",IF(AND(I184="YES",J184&lt;&gt;"Y"),"BOARD REVIEW - UNSIGNED",IF(I184="YES","VERIFIED","REFERENCE ONLY - VERIFY FILE")))</f>
        <v>REFERENCE ONLY - VERIFY FILE</v>
      </c>
      <c r="O184" s="19" t="str">
        <f aca="false">IF(LEFT(N184,12)="BOARD REVIEW","Do not use amended LOA until compliant support is filed",IF(N184="REFERENCE ONLY - VERIFY FILE","Retrieve and inspect underlying signed certificate or yard sheet","No action"))</f>
        <v>Retrieve and inspect underlying signed certificate or yard sheet</v>
      </c>
    </row>
    <row r="185" customFormat="false" ht="40.5" hidden="false" customHeight="true" outlineLevel="0" collapsed="false">
      <c r="A185" s="19" t="str">
        <f aca="false">'Source - Amendments'!A2004</f>
        <v>AMD-002000</v>
      </c>
      <c r="B185" s="24" t="n">
        <f aca="false">'Source - Amendments'!B2004</f>
        <v>46062</v>
      </c>
      <c r="C185" s="19" t="str">
        <f aca="false">'Source - Amendments'!C2004</f>
        <v>WL-02699</v>
      </c>
      <c r="D185" s="19" t="str">
        <f aca="false">IFERROR(INDEX('Source - Applicants'!$D$5:$D$2914,MATCH(C185,'Source - Applicants'!$A$5:$A$2914,0))&amp;" "&amp;INDEX('Source - Applicants'!$C$5:$C$2914,MATCH(C185,'Source - Applicants'!$A$5:$A$2914,0)),"NOT FOUND")</f>
        <v>Sharon Gonzales</v>
      </c>
      <c r="E185" s="33" t="str">
        <f aca="false">'Source - Amendments'!F2004</f>
        <v>42.6</v>
      </c>
      <c r="F185" s="33" t="str">
        <f aca="false">'Source - Amendments'!G2004</f>
        <v>43.4</v>
      </c>
      <c r="G185" s="19" t="str">
        <f aca="false">'Source - Amendments'!I2004</f>
        <v>Foldview Marine Services haul-out sheet 2024-07-08</v>
      </c>
      <c r="H185" s="19" t="str">
        <f aca="false">IF(G185="","No qualifying reference",IF(LEFT(G185,3)="MC-","Measurement certificate reference",IF(ISNUMBER(SEARCH("haul-out",G185)),"Yard haul-out reference","No qualifying reference")))</f>
        <v>Yard haul-out reference</v>
      </c>
      <c r="I185" s="19" t="str">
        <f aca="false">IF(COUNTIFS('Evidence - Certificates'!$B$5:$B$6,C185,'Evidence - Certificates'!$C$5:$C$6,G185)=1,"YES","NO")</f>
        <v>NO</v>
      </c>
      <c r="J185" s="19" t="str">
        <f aca="false">IF(I185="YES",INDEX('Evidence - Certificates'!$J$5:$J$6,MATCH(G185,'Evidence - Certificates'!$C$5:$C$6,0)),"NOT IN PACKET")</f>
        <v>NOT IN PACKET</v>
      </c>
      <c r="K185" s="19" t="str">
        <f aca="false">IF(COUNTIF('Evidence - Certificates'!$B$5:$B$6,C185)&gt;0,"YES","NO")</f>
        <v>NO</v>
      </c>
      <c r="L185" s="19" t="n">
        <f aca="false">COUNTIFS('Source - Skip Events'!$D$5:$D$416,C185,'Source - Skip Events'!$C$5:$C$416,"&gt;="&amp;B185,'Source - Skip Events'!$C$5:$C$416,"&lt;="&amp;Skip_End)</f>
        <v>0</v>
      </c>
      <c r="M185" s="33" t="n">
        <f aca="false">IFERROR(INDEX('Source - Applicants'!$K$5:$K$2914,MATCH(C185,'Source - Applicants'!$A$5:$A$2914,0)),"NOT FOUND")</f>
        <v>49.6</v>
      </c>
      <c r="N185" s="19" t="str">
        <f aca="false">IF(H185="No qualifying reference","BOARD REVIEW - NO SOURCE",IF(AND(I185="YES",J185&lt;&gt;"Y"),"BOARD REVIEW - UNSIGNED",IF(I185="YES","VERIFIED","REFERENCE ONLY - VERIFY FILE")))</f>
        <v>REFERENCE ONLY - VERIFY FILE</v>
      </c>
      <c r="O185" s="19" t="str">
        <f aca="false">IF(LEFT(N185,12)="BOARD REVIEW","Do not use amended LOA until compliant support is filed",IF(N185="REFERENCE ONLY - VERIFY FILE","Retrieve and inspect underlying signed certificate or yard sheet","No action"))</f>
        <v>Retrieve and inspect underlying signed certificate or yard sheet</v>
      </c>
    </row>
    <row r="186" customFormat="false" ht="40.5" hidden="false" customHeight="true" outlineLevel="0" collapsed="false">
      <c r="A186" s="19" t="str">
        <f aca="false">'Source - Amendments'!A2017</f>
        <v>AMD-002013</v>
      </c>
      <c r="B186" s="24" t="n">
        <f aca="false">'Source - Amendments'!B2017</f>
        <v>46071</v>
      </c>
      <c r="C186" s="19" t="str">
        <f aca="false">'Source - Amendments'!C2017</f>
        <v>WL-03474</v>
      </c>
      <c r="D186" s="19" t="str">
        <f aca="false">IFERROR(INDEX('Source - Applicants'!$D$5:$D$2914,MATCH(C186,'Source - Applicants'!$A$5:$A$2914,0))&amp;" "&amp;INDEX('Source - Applicants'!$C$5:$C$2914,MATCH(C186,'Source - Applicants'!$A$5:$A$2914,0)),"NOT FOUND")</f>
        <v>Christopher Flores</v>
      </c>
      <c r="E186" s="33" t="str">
        <f aca="false">'Source - Amendments'!F2017</f>
        <v>50.4</v>
      </c>
      <c r="F186" s="33" t="str">
        <f aca="false">'Source - Amendments'!G2017</f>
        <v>51.6</v>
      </c>
      <c r="G186" s="19" t="str">
        <f aca="false">'Source - Amendments'!I2017</f>
        <v>Foldview Marine Services haul-out sheet 2025-05-12</v>
      </c>
      <c r="H186" s="19" t="str">
        <f aca="false">IF(G186="","No qualifying reference",IF(LEFT(G186,3)="MC-","Measurement certificate reference",IF(ISNUMBER(SEARCH("haul-out",G186)),"Yard haul-out reference","No qualifying reference")))</f>
        <v>Yard haul-out reference</v>
      </c>
      <c r="I186" s="19" t="str">
        <f aca="false">IF(COUNTIFS('Evidence - Certificates'!$B$5:$B$6,C186,'Evidence - Certificates'!$C$5:$C$6,G186)=1,"YES","NO")</f>
        <v>NO</v>
      </c>
      <c r="J186" s="19" t="str">
        <f aca="false">IF(I186="YES",INDEX('Evidence - Certificates'!$J$5:$J$6,MATCH(G186,'Evidence - Certificates'!$C$5:$C$6,0)),"NOT IN PACKET")</f>
        <v>NOT IN PACKET</v>
      </c>
      <c r="K186" s="19" t="str">
        <f aca="false">IF(COUNTIF('Evidence - Certificates'!$B$5:$B$6,C186)&gt;0,"YES","NO")</f>
        <v>NO</v>
      </c>
      <c r="L186" s="19" t="n">
        <f aca="false">COUNTIFS('Source - Skip Events'!$D$5:$D$416,C186,'Source - Skip Events'!$C$5:$C$416,"&gt;="&amp;B186,'Source - Skip Events'!$C$5:$C$416,"&lt;="&amp;Skip_End)</f>
        <v>0</v>
      </c>
      <c r="M186" s="33" t="n">
        <f aca="false">IFERROR(INDEX('Source - Applicants'!$K$5:$K$2914,MATCH(C186,'Source - Applicants'!$A$5:$A$2914,0)),"NOT FOUND")</f>
        <v>57.5</v>
      </c>
      <c r="N186" s="19" t="str">
        <f aca="false">IF(H186="No qualifying reference","BOARD REVIEW - NO SOURCE",IF(AND(I186="YES",J186&lt;&gt;"Y"),"BOARD REVIEW - UNSIGNED",IF(I186="YES","VERIFIED","REFERENCE ONLY - VERIFY FILE")))</f>
        <v>REFERENCE ONLY - VERIFY FILE</v>
      </c>
      <c r="O186" s="19" t="str">
        <f aca="false">IF(LEFT(N186,12)="BOARD REVIEW","Do not use amended LOA until compliant support is filed",IF(N186="REFERENCE ONLY - VERIFY FILE","Retrieve and inspect underlying signed certificate or yard sheet","No action"))</f>
        <v>Retrieve and inspect underlying signed certificate or yard sheet</v>
      </c>
    </row>
    <row r="187" customFormat="false" ht="40.5" hidden="false" customHeight="true" outlineLevel="0" collapsed="false">
      <c r="A187" s="19" t="str">
        <f aca="false">'Source - Amendments'!A2021</f>
        <v>AMD-002017</v>
      </c>
      <c r="B187" s="24" t="n">
        <f aca="false">'Source - Amendments'!B2021</f>
        <v>46073</v>
      </c>
      <c r="C187" s="19" t="str">
        <f aca="false">'Source - Amendments'!C2021</f>
        <v>WL-02175</v>
      </c>
      <c r="D187" s="19" t="str">
        <f aca="false">IFERROR(INDEX('Source - Applicants'!$D$5:$D$2914,MATCH(C187,'Source - Applicants'!$A$5:$A$2914,0))&amp;" "&amp;INDEX('Source - Applicants'!$C$5:$C$2914,MATCH(C187,'Source - Applicants'!$A$5:$A$2914,0)),"NOT FOUND")</f>
        <v>Eric Hill</v>
      </c>
      <c r="E187" s="33" t="str">
        <f aca="false">'Source - Amendments'!F2021</f>
        <v>54.2</v>
      </c>
      <c r="F187" s="33" t="str">
        <f aca="false">'Source - Amendments'!G2021</f>
        <v>56.1</v>
      </c>
      <c r="G187" s="19" t="str">
        <f aca="false">'Source - Amendments'!I2021</f>
        <v>MC-2026-0113</v>
      </c>
      <c r="H187" s="19" t="str">
        <f aca="false">IF(G187="","No qualifying reference",IF(LEFT(G187,3)="MC-","Measurement certificate reference",IF(ISNUMBER(SEARCH("haul-out",G187)),"Yard haul-out reference","No qualifying reference")))</f>
        <v>Measurement certificate reference</v>
      </c>
      <c r="I187" s="19" t="str">
        <f aca="false">IF(COUNTIFS('Evidence - Certificates'!$B$5:$B$6,C187,'Evidence - Certificates'!$C$5:$C$6,G187)=1,"YES","NO")</f>
        <v>NO</v>
      </c>
      <c r="J187" s="19" t="str">
        <f aca="false">IF(I187="YES",INDEX('Evidence - Certificates'!$J$5:$J$6,MATCH(G187,'Evidence - Certificates'!$C$5:$C$6,0)),"NOT IN PACKET")</f>
        <v>NOT IN PACKET</v>
      </c>
      <c r="K187" s="19" t="str">
        <f aca="false">IF(COUNTIF('Evidence - Certificates'!$B$5:$B$6,C187)&gt;0,"YES","NO")</f>
        <v>NO</v>
      </c>
      <c r="L187" s="19" t="n">
        <f aca="false">COUNTIFS('Source - Skip Events'!$D$5:$D$416,C187,'Source - Skip Events'!$C$5:$C$416,"&gt;="&amp;B187,'Source - Skip Events'!$C$5:$C$416,"&lt;="&amp;Skip_End)</f>
        <v>0</v>
      </c>
      <c r="M187" s="33" t="n">
        <f aca="false">IFERROR(INDEX('Source - Applicants'!$K$5:$K$2914,MATCH(C187,'Source - Applicants'!$A$5:$A$2914,0)),"NOT FOUND")</f>
        <v>43.2</v>
      </c>
      <c r="N187" s="19" t="str">
        <f aca="false">IF(H187="No qualifying reference","BOARD REVIEW - NO SOURCE",IF(AND(I187="YES",J187&lt;&gt;"Y"),"BOARD REVIEW - UNSIGNED",IF(I187="YES","VERIFIED","REFERENCE ONLY - VERIFY FILE")))</f>
        <v>REFERENCE ONLY - VERIFY FILE</v>
      </c>
      <c r="O187" s="19" t="str">
        <f aca="false">IF(LEFT(N187,12)="BOARD REVIEW","Do not use amended LOA until compliant support is filed",IF(N187="REFERENCE ONLY - VERIFY FILE","Retrieve and inspect underlying signed certificate or yard sheet","No action"))</f>
        <v>Retrieve and inspect underlying signed certificate or yard sheet</v>
      </c>
    </row>
    <row r="188" customFormat="false" ht="40.5" hidden="false" customHeight="true" outlineLevel="0" collapsed="false">
      <c r="A188" s="19" t="str">
        <f aca="false">'Source - Amendments'!A2032</f>
        <v>AMD-002028</v>
      </c>
      <c r="B188" s="24" t="n">
        <f aca="false">'Source - Amendments'!B2032</f>
        <v>46081</v>
      </c>
      <c r="C188" s="19" t="str">
        <f aca="false">'Source - Amendments'!C2032</f>
        <v>WL-01114</v>
      </c>
      <c r="D188" s="19" t="str">
        <f aca="false">IFERROR(INDEX('Source - Applicants'!$D$5:$D$2914,MATCH(C188,'Source - Applicants'!$A$5:$A$2914,0))&amp;" "&amp;INDEX('Source - Applicants'!$C$5:$C$2914,MATCH(C188,'Source - Applicants'!$A$5:$A$2914,0)),"NOT FOUND")</f>
        <v>Dustin Lambert</v>
      </c>
      <c r="E188" s="33" t="str">
        <f aca="false">'Source - Amendments'!F2032</f>
        <v>37.5</v>
      </c>
      <c r="F188" s="33" t="str">
        <f aca="false">'Source - Amendments'!G2032</f>
        <v>37.5</v>
      </c>
      <c r="G188" s="19" t="str">
        <f aca="false">'Source - Amendments'!I2032</f>
        <v>Foldview Marine Services haul-out sheet 2023-09-01</v>
      </c>
      <c r="H188" s="19" t="str">
        <f aca="false">IF(G188="","No qualifying reference",IF(LEFT(G188,3)="MC-","Measurement certificate reference",IF(ISNUMBER(SEARCH("haul-out",G188)),"Yard haul-out reference","No qualifying reference")))</f>
        <v>Yard haul-out reference</v>
      </c>
      <c r="I188" s="19" t="str">
        <f aca="false">IF(COUNTIFS('Evidence - Certificates'!$B$5:$B$6,C188,'Evidence - Certificates'!$C$5:$C$6,G188)=1,"YES","NO")</f>
        <v>NO</v>
      </c>
      <c r="J188" s="19" t="str">
        <f aca="false">IF(I188="YES",INDEX('Evidence - Certificates'!$J$5:$J$6,MATCH(G188,'Evidence - Certificates'!$C$5:$C$6,0)),"NOT IN PACKET")</f>
        <v>NOT IN PACKET</v>
      </c>
      <c r="K188" s="19" t="str">
        <f aca="false">IF(COUNTIF('Evidence - Certificates'!$B$5:$B$6,C188)&gt;0,"YES","NO")</f>
        <v>NO</v>
      </c>
      <c r="L188" s="19" t="n">
        <f aca="false">COUNTIFS('Source - Skip Events'!$D$5:$D$416,C188,'Source - Skip Events'!$C$5:$C$416,"&gt;="&amp;B188,'Source - Skip Events'!$C$5:$C$416,"&lt;="&amp;Skip_End)</f>
        <v>0</v>
      </c>
      <c r="M188" s="33" t="n">
        <f aca="false">IFERROR(INDEX('Source - Applicants'!$K$5:$K$2914,MATCH(C188,'Source - Applicants'!$A$5:$A$2914,0)),"NOT FOUND")</f>
        <v>46.5</v>
      </c>
      <c r="N188" s="19" t="str">
        <f aca="false">IF(H188="No qualifying reference","BOARD REVIEW - NO SOURCE",IF(AND(I188="YES",J188&lt;&gt;"Y"),"BOARD REVIEW - UNSIGNED",IF(I188="YES","VERIFIED","REFERENCE ONLY - VERIFY FILE")))</f>
        <v>REFERENCE ONLY - VERIFY FILE</v>
      </c>
      <c r="O188" s="19" t="str">
        <f aca="false">IF(LEFT(N188,12)="BOARD REVIEW","Do not use amended LOA until compliant support is filed",IF(N188="REFERENCE ONLY - VERIFY FILE","Retrieve and inspect underlying signed certificate or yard sheet","No action"))</f>
        <v>Retrieve and inspect underlying signed certificate or yard sheet</v>
      </c>
    </row>
    <row r="189" customFormat="false" ht="40.5" hidden="false" customHeight="true" outlineLevel="0" collapsed="false">
      <c r="A189" s="19" t="str">
        <f aca="false">'Source - Amendments'!A2049</f>
        <v>AMD-002045</v>
      </c>
      <c r="B189" s="24" t="n">
        <f aca="false">'Source - Amendments'!B2049</f>
        <v>46095</v>
      </c>
      <c r="C189" s="19" t="str">
        <f aca="false">'Source - Amendments'!C2049</f>
        <v>WL-03265</v>
      </c>
      <c r="D189" s="19" t="str">
        <f aca="false">IFERROR(INDEX('Source - Applicants'!$D$5:$D$2914,MATCH(C189,'Source - Applicants'!$A$5:$A$2914,0))&amp;" "&amp;INDEX('Source - Applicants'!$C$5:$C$2914,MATCH(C189,'Source - Applicants'!$A$5:$A$2914,0)),"NOT FOUND")</f>
        <v>Melvin Espinoza</v>
      </c>
      <c r="E189" s="33" t="str">
        <f aca="false">'Source - Amendments'!F2049</f>
        <v>28.3</v>
      </c>
      <c r="F189" s="33" t="str">
        <f aca="false">'Source - Amendments'!G2049</f>
        <v>26.6</v>
      </c>
      <c r="G189" s="19" t="str">
        <f aca="false">'Source - Amendments'!I2049</f>
        <v>MC-2026-0475</v>
      </c>
      <c r="H189" s="19" t="str">
        <f aca="false">IF(G189="","No qualifying reference",IF(LEFT(G189,3)="MC-","Measurement certificate reference",IF(ISNUMBER(SEARCH("haul-out",G189)),"Yard haul-out reference","No qualifying reference")))</f>
        <v>Measurement certificate reference</v>
      </c>
      <c r="I189" s="19" t="str">
        <f aca="false">IF(COUNTIFS('Evidence - Certificates'!$B$5:$B$6,C189,'Evidence - Certificates'!$C$5:$C$6,G189)=1,"YES","NO")</f>
        <v>NO</v>
      </c>
      <c r="J189" s="19" t="str">
        <f aca="false">IF(I189="YES",INDEX('Evidence - Certificates'!$J$5:$J$6,MATCH(G189,'Evidence - Certificates'!$C$5:$C$6,0)),"NOT IN PACKET")</f>
        <v>NOT IN PACKET</v>
      </c>
      <c r="K189" s="19" t="str">
        <f aca="false">IF(COUNTIF('Evidence - Certificates'!$B$5:$B$6,C189)&gt;0,"YES","NO")</f>
        <v>NO</v>
      </c>
      <c r="L189" s="19" t="n">
        <f aca="false">COUNTIFS('Source - Skip Events'!$D$5:$D$416,C189,'Source - Skip Events'!$C$5:$C$416,"&gt;="&amp;B189,'Source - Skip Events'!$C$5:$C$416,"&lt;="&amp;Skip_End)</f>
        <v>0</v>
      </c>
      <c r="M189" s="33" t="n">
        <f aca="false">IFERROR(INDEX('Source - Applicants'!$K$5:$K$2914,MATCH(C189,'Source - Applicants'!$A$5:$A$2914,0)),"NOT FOUND")</f>
        <v>50.5</v>
      </c>
      <c r="N189" s="19" t="str">
        <f aca="false">IF(H189="No qualifying reference","BOARD REVIEW - NO SOURCE",IF(AND(I189="YES",J189&lt;&gt;"Y"),"BOARD REVIEW - UNSIGNED",IF(I189="YES","VERIFIED","REFERENCE ONLY - VERIFY FILE")))</f>
        <v>REFERENCE ONLY - VERIFY FILE</v>
      </c>
      <c r="O189" s="19" t="str">
        <f aca="false">IF(LEFT(N189,12)="BOARD REVIEW","Do not use amended LOA until compliant support is filed",IF(N189="REFERENCE ONLY - VERIFY FILE","Retrieve and inspect underlying signed certificate or yard sheet","No action"))</f>
        <v>Retrieve and inspect underlying signed certificate or yard sheet</v>
      </c>
    </row>
    <row r="190" customFormat="false" ht="40.5" hidden="false" customHeight="true" outlineLevel="0" collapsed="false">
      <c r="A190" s="19" t="str">
        <f aca="false">'Source - Amendments'!A2081</f>
        <v>AMD-002077</v>
      </c>
      <c r="B190" s="24" t="n">
        <f aca="false">'Source - Amendments'!B2081</f>
        <v>46116</v>
      </c>
      <c r="C190" s="19" t="str">
        <f aca="false">'Source - Amendments'!C2081</f>
        <v>WL-01342</v>
      </c>
      <c r="D190" s="19" t="str">
        <f aca="false">IFERROR(INDEX('Source - Applicants'!$D$5:$D$2914,MATCH(C190,'Source - Applicants'!$A$5:$A$2914,0))&amp;" "&amp;INDEX('Source - Applicants'!$C$5:$C$2914,MATCH(C190,'Source - Applicants'!$A$5:$A$2914,0)),"NOT FOUND")</f>
        <v>Lee Maldonado</v>
      </c>
      <c r="E190" s="33" t="str">
        <f aca="false">'Source - Amendments'!F2081</f>
        <v>52.9</v>
      </c>
      <c r="F190" s="33" t="str">
        <f aca="false">'Source - Amendments'!G2081</f>
        <v>52.8</v>
      </c>
      <c r="G190" s="19" t="str">
        <f aca="false">'Source - Amendments'!I2081</f>
        <v>MC-2026-0495</v>
      </c>
      <c r="H190" s="19" t="str">
        <f aca="false">IF(G190="","No qualifying reference",IF(LEFT(G190,3)="MC-","Measurement certificate reference",IF(ISNUMBER(SEARCH("haul-out",G190)),"Yard haul-out reference","No qualifying reference")))</f>
        <v>Measurement certificate reference</v>
      </c>
      <c r="I190" s="19" t="str">
        <f aca="false">IF(COUNTIFS('Evidence - Certificates'!$B$5:$B$6,C190,'Evidence - Certificates'!$C$5:$C$6,G190)=1,"YES","NO")</f>
        <v>NO</v>
      </c>
      <c r="J190" s="19" t="str">
        <f aca="false">IF(I190="YES",INDEX('Evidence - Certificates'!$J$5:$J$6,MATCH(G190,'Evidence - Certificates'!$C$5:$C$6,0)),"NOT IN PACKET")</f>
        <v>NOT IN PACKET</v>
      </c>
      <c r="K190" s="19" t="str">
        <f aca="false">IF(COUNTIF('Evidence - Certificates'!$B$5:$B$6,C190)&gt;0,"YES","NO")</f>
        <v>NO</v>
      </c>
      <c r="L190" s="19" t="n">
        <f aca="false">COUNTIFS('Source - Skip Events'!$D$5:$D$416,C190,'Source - Skip Events'!$C$5:$C$416,"&gt;="&amp;B190,'Source - Skip Events'!$C$5:$C$416,"&lt;="&amp;Skip_End)</f>
        <v>0</v>
      </c>
      <c r="M190" s="33" t="n">
        <f aca="false">IFERROR(INDEX('Source - Applicants'!$K$5:$K$2914,MATCH(C190,'Source - Applicants'!$A$5:$A$2914,0)),"NOT FOUND")</f>
        <v>57.7</v>
      </c>
      <c r="N190" s="19" t="str">
        <f aca="false">IF(H190="No qualifying reference","BOARD REVIEW - NO SOURCE",IF(AND(I190="YES",J190&lt;&gt;"Y"),"BOARD REVIEW - UNSIGNED",IF(I190="YES","VERIFIED","REFERENCE ONLY - VERIFY FILE")))</f>
        <v>REFERENCE ONLY - VERIFY FILE</v>
      </c>
      <c r="O190" s="19" t="str">
        <f aca="false">IF(LEFT(N190,12)="BOARD REVIEW","Do not use amended LOA until compliant support is filed",IF(N190="REFERENCE ONLY - VERIFY FILE","Retrieve and inspect underlying signed certificate or yard sheet","No action"))</f>
        <v>Retrieve and inspect underlying signed certificate or yard sheet</v>
      </c>
    </row>
    <row r="191" customFormat="false" ht="40.5" hidden="false" customHeight="true" outlineLevel="0" collapsed="false">
      <c r="A191" s="19" t="str">
        <f aca="false">'Source - Amendments'!A2082</f>
        <v>AMD-002078</v>
      </c>
      <c r="B191" s="24" t="n">
        <f aca="false">'Source - Amendments'!B2082</f>
        <v>46117</v>
      </c>
      <c r="C191" s="19" t="str">
        <f aca="false">'Source - Amendments'!C2082</f>
        <v>WL-03368</v>
      </c>
      <c r="D191" s="19" t="str">
        <f aca="false">IFERROR(INDEX('Source - Applicants'!$D$5:$D$2914,MATCH(C191,'Source - Applicants'!$A$5:$A$2914,0))&amp;" "&amp;INDEX('Source - Applicants'!$C$5:$C$2914,MATCH(C191,'Source - Applicants'!$A$5:$A$2914,0)),"NOT FOUND")</f>
        <v>Daniel Bowen</v>
      </c>
      <c r="E191" s="33" t="str">
        <f aca="false">'Source - Amendments'!F2082</f>
        <v>46.0</v>
      </c>
      <c r="F191" s="33" t="str">
        <f aca="false">'Source - Amendments'!G2082</f>
        <v>47.3</v>
      </c>
      <c r="G191" s="19" t="str">
        <f aca="false">'Source - Amendments'!I2082</f>
        <v>MC-2026-0328</v>
      </c>
      <c r="H191" s="19" t="str">
        <f aca="false">IF(G191="","No qualifying reference",IF(LEFT(G191,3)="MC-","Measurement certificate reference",IF(ISNUMBER(SEARCH("haul-out",G191)),"Yard haul-out reference","No qualifying reference")))</f>
        <v>Measurement certificate reference</v>
      </c>
      <c r="I191" s="19" t="str">
        <f aca="false">IF(COUNTIFS('Evidence - Certificates'!$B$5:$B$6,C191,'Evidence - Certificates'!$C$5:$C$6,G191)=1,"YES","NO")</f>
        <v>NO</v>
      </c>
      <c r="J191" s="19" t="str">
        <f aca="false">IF(I191="YES",INDEX('Evidence - Certificates'!$J$5:$J$6,MATCH(G191,'Evidence - Certificates'!$C$5:$C$6,0)),"NOT IN PACKET")</f>
        <v>NOT IN PACKET</v>
      </c>
      <c r="K191" s="19" t="str">
        <f aca="false">IF(COUNTIF('Evidence - Certificates'!$B$5:$B$6,C191)&gt;0,"YES","NO")</f>
        <v>NO</v>
      </c>
      <c r="L191" s="19" t="n">
        <f aca="false">COUNTIFS('Source - Skip Events'!$D$5:$D$416,C191,'Source - Skip Events'!$C$5:$C$416,"&gt;="&amp;B191,'Source - Skip Events'!$C$5:$C$416,"&lt;="&amp;Skip_End)</f>
        <v>0</v>
      </c>
      <c r="M191" s="33" t="n">
        <f aca="false">IFERROR(INDEX('Source - Applicants'!$K$5:$K$2914,MATCH(C191,'Source - Applicants'!$A$5:$A$2914,0)),"NOT FOUND")</f>
        <v>41.7</v>
      </c>
      <c r="N191" s="19" t="str">
        <f aca="false">IF(H191="No qualifying reference","BOARD REVIEW - NO SOURCE",IF(AND(I191="YES",J191&lt;&gt;"Y"),"BOARD REVIEW - UNSIGNED",IF(I191="YES","VERIFIED","REFERENCE ONLY - VERIFY FILE")))</f>
        <v>REFERENCE ONLY - VERIFY FILE</v>
      </c>
      <c r="O191" s="19" t="str">
        <f aca="false">IF(LEFT(N191,12)="BOARD REVIEW","Do not use amended LOA until compliant support is filed",IF(N191="REFERENCE ONLY - VERIFY FILE","Retrieve and inspect underlying signed certificate or yard sheet","No action"))</f>
        <v>Retrieve and inspect underlying signed certificate or yard sheet</v>
      </c>
    </row>
    <row r="192" customFormat="false" ht="40.5" hidden="false" customHeight="true" outlineLevel="0" collapsed="false">
      <c r="A192" s="19" t="str">
        <f aca="false">'Source - Amendments'!A2108</f>
        <v>AMD-002104</v>
      </c>
      <c r="B192" s="24" t="n">
        <f aca="false">'Source - Amendments'!B2108</f>
        <v>46133</v>
      </c>
      <c r="C192" s="19" t="str">
        <f aca="false">'Source - Amendments'!C2108</f>
        <v>WL-01601</v>
      </c>
      <c r="D192" s="19" t="str">
        <f aca="false">IFERROR(INDEX('Source - Applicants'!$D$5:$D$2914,MATCH(C192,'Source - Applicants'!$A$5:$A$2914,0))&amp;" "&amp;INDEX('Source - Applicants'!$C$5:$C$2914,MATCH(C192,'Source - Applicants'!$A$5:$A$2914,0)),"NOT FOUND")</f>
        <v>Keith Smith</v>
      </c>
      <c r="E192" s="33" t="str">
        <f aca="false">'Source - Amendments'!F2108</f>
        <v>28.0</v>
      </c>
      <c r="F192" s="33" t="str">
        <f aca="false">'Source - Amendments'!G2108</f>
        <v>30.1</v>
      </c>
      <c r="G192" s="19" t="n">
        <f aca="false">'Source - Amendments'!I2108</f>
        <v>0</v>
      </c>
      <c r="H192" s="19" t="str">
        <f aca="false">IF(G192="","No qualifying reference",IF(LEFT(G192,3)="MC-","Measurement certificate reference",IF(ISNUMBER(SEARCH("haul-out",G192)),"Yard haul-out reference","No qualifying reference")))</f>
        <v>No qualifying reference</v>
      </c>
      <c r="I192" s="19" t="str">
        <f aca="false">IF(COUNTIFS('Evidence - Certificates'!$B$5:$B$6,C192,'Evidence - Certificates'!$C$5:$C$6,G192)=1,"YES","NO")</f>
        <v>NO</v>
      </c>
      <c r="J192" s="19" t="str">
        <f aca="false">IF(I192="YES",INDEX('Evidence - Certificates'!$J$5:$J$6,MATCH(G192,'Evidence - Certificates'!$C$5:$C$6,0)),"NOT IN PACKET")</f>
        <v>NOT IN PACKET</v>
      </c>
      <c r="K192" s="19" t="str">
        <f aca="false">IF(COUNTIF('Evidence - Certificates'!$B$5:$B$6,C192)&gt;0,"YES","NO")</f>
        <v>NO</v>
      </c>
      <c r="L192" s="19" t="n">
        <f aca="false">COUNTIFS('Source - Skip Events'!$D$5:$D$416,C192,'Source - Skip Events'!$C$5:$C$416,"&gt;="&amp;B192,'Source - Skip Events'!$C$5:$C$416,"&lt;="&amp;Skip_End)</f>
        <v>0</v>
      </c>
      <c r="M192" s="33" t="n">
        <f aca="false">IFERROR(INDEX('Source - Applicants'!$K$5:$K$2914,MATCH(C192,'Source - Applicants'!$A$5:$A$2914,0)),"NOT FOUND")</f>
        <v>34.2</v>
      </c>
      <c r="N192" s="19" t="str">
        <f aca="false">IF(H192="No qualifying reference","BOARD REVIEW - NO SOURCE",IF(AND(I192="YES",J192&lt;&gt;"Y"),"BOARD REVIEW - UNSIGNED",IF(I192="YES","VERIFIED","REFERENCE ONLY - VERIFY FILE")))</f>
        <v>BOARD REVIEW - NO SOURCE</v>
      </c>
      <c r="O192" s="19" t="str">
        <f aca="false">IF(LEFT(N192,12)="BOARD REVIEW","Do not use amended LOA until compliant support is filed",IF(N192="REFERENCE ONLY - VERIFY FILE","Retrieve and inspect underlying signed certificate or yard sheet","No action"))</f>
        <v>Do not use amended LOA until compliant support is filed</v>
      </c>
    </row>
    <row r="193" customFormat="false" ht="40.5" hidden="false" customHeight="true" outlineLevel="0" collapsed="false">
      <c r="A193" s="19" t="str">
        <f aca="false">'Source - Amendments'!A2118</f>
        <v>AMD-002114</v>
      </c>
      <c r="B193" s="24" t="n">
        <f aca="false">'Source - Amendments'!B2118</f>
        <v>46143</v>
      </c>
      <c r="C193" s="19" t="str">
        <f aca="false">'Source - Amendments'!C2118</f>
        <v>WL-03764</v>
      </c>
      <c r="D193" s="19" t="str">
        <f aca="false">IFERROR(INDEX('Source - Applicants'!$D$5:$D$2914,MATCH(C193,'Source - Applicants'!$A$5:$A$2914,0))&amp;" "&amp;INDEX('Source - Applicants'!$C$5:$C$2914,MATCH(C193,'Source - Applicants'!$A$5:$A$2914,0)),"NOT FOUND")</f>
        <v>Kim Allen</v>
      </c>
      <c r="E193" s="33" t="str">
        <f aca="false">'Source - Amendments'!F2118</f>
        <v>47.0</v>
      </c>
      <c r="F193" s="33" t="str">
        <f aca="false">'Source - Amendments'!G2118</f>
        <v>49.4</v>
      </c>
      <c r="G193" s="19" t="str">
        <f aca="false">'Source - Amendments'!I2118</f>
        <v>MC-2026-0148</v>
      </c>
      <c r="H193" s="19" t="str">
        <f aca="false">IF(G193="","No qualifying reference",IF(LEFT(G193,3)="MC-","Measurement certificate reference",IF(ISNUMBER(SEARCH("haul-out",G193)),"Yard haul-out reference","No qualifying reference")))</f>
        <v>Measurement certificate reference</v>
      </c>
      <c r="I193" s="19" t="str">
        <f aca="false">IF(COUNTIFS('Evidence - Certificates'!$B$5:$B$6,C193,'Evidence - Certificates'!$C$5:$C$6,G193)=1,"YES","NO")</f>
        <v>NO</v>
      </c>
      <c r="J193" s="19" t="str">
        <f aca="false">IF(I193="YES",INDEX('Evidence - Certificates'!$J$5:$J$6,MATCH(G193,'Evidence - Certificates'!$C$5:$C$6,0)),"NOT IN PACKET")</f>
        <v>NOT IN PACKET</v>
      </c>
      <c r="K193" s="19" t="str">
        <f aca="false">IF(COUNTIF('Evidence - Certificates'!$B$5:$B$6,C193)&gt;0,"YES","NO")</f>
        <v>NO</v>
      </c>
      <c r="L193" s="19" t="n">
        <f aca="false">COUNTIFS('Source - Skip Events'!$D$5:$D$416,C193,'Source - Skip Events'!$C$5:$C$416,"&gt;="&amp;B193,'Source - Skip Events'!$C$5:$C$416,"&lt;="&amp;Skip_End)</f>
        <v>0</v>
      </c>
      <c r="M193" s="33" t="n">
        <f aca="false">IFERROR(INDEX('Source - Applicants'!$K$5:$K$2914,MATCH(C193,'Source - Applicants'!$A$5:$A$2914,0)),"NOT FOUND")</f>
        <v>40.6</v>
      </c>
      <c r="N193" s="19" t="str">
        <f aca="false">IF(H193="No qualifying reference","BOARD REVIEW - NO SOURCE",IF(AND(I193="YES",J193&lt;&gt;"Y"),"BOARD REVIEW - UNSIGNED",IF(I193="YES","VERIFIED","REFERENCE ONLY - VERIFY FILE")))</f>
        <v>REFERENCE ONLY - VERIFY FILE</v>
      </c>
      <c r="O193" s="19" t="str">
        <f aca="false">IF(LEFT(N193,12)="BOARD REVIEW","Do not use amended LOA until compliant support is filed",IF(N193="REFERENCE ONLY - VERIFY FILE","Retrieve and inspect underlying signed certificate or yard sheet","No action"))</f>
        <v>Retrieve and inspect underlying signed certificate or yard sheet</v>
      </c>
    </row>
    <row r="194" customFormat="false" ht="40.5" hidden="false" customHeight="true" outlineLevel="0" collapsed="false">
      <c r="A194" s="19" t="str">
        <f aca="false">'Source - Amendments'!A2129</f>
        <v>AMD-002125</v>
      </c>
      <c r="B194" s="24" t="n">
        <f aca="false">'Source - Amendments'!B2129</f>
        <v>46147</v>
      </c>
      <c r="C194" s="19" t="str">
        <f aca="false">'Source - Amendments'!C2129</f>
        <v>WL-01438</v>
      </c>
      <c r="D194" s="19" t="str">
        <f aca="false">IFERROR(INDEX('Source - Applicants'!$D$5:$D$2914,MATCH(C194,'Source - Applicants'!$A$5:$A$2914,0))&amp;" "&amp;INDEX('Source - Applicants'!$C$5:$C$2914,MATCH(C194,'Source - Applicants'!$A$5:$A$2914,0)),"NOT FOUND")</f>
        <v>Angela Whitehead</v>
      </c>
      <c r="E194" s="33" t="str">
        <f aca="false">'Source - Amendments'!F2129</f>
        <v>23.9</v>
      </c>
      <c r="F194" s="33" t="str">
        <f aca="false">'Source - Amendments'!G2129</f>
        <v>21.8</v>
      </c>
      <c r="G194" s="19" t="str">
        <f aca="false">'Source - Amendments'!I2129</f>
        <v>MC-2026-0247</v>
      </c>
      <c r="H194" s="19" t="str">
        <f aca="false">IF(G194="","No qualifying reference",IF(LEFT(G194,3)="MC-","Measurement certificate reference",IF(ISNUMBER(SEARCH("haul-out",G194)),"Yard haul-out reference","No qualifying reference")))</f>
        <v>Measurement certificate reference</v>
      </c>
      <c r="I194" s="19" t="str">
        <f aca="false">IF(COUNTIFS('Evidence - Certificates'!$B$5:$B$6,C194,'Evidence - Certificates'!$C$5:$C$6,G194)=1,"YES","NO")</f>
        <v>NO</v>
      </c>
      <c r="J194" s="19" t="str">
        <f aca="false">IF(I194="YES",INDEX('Evidence - Certificates'!$J$5:$J$6,MATCH(G194,'Evidence - Certificates'!$C$5:$C$6,0)),"NOT IN PACKET")</f>
        <v>NOT IN PACKET</v>
      </c>
      <c r="K194" s="19" t="str">
        <f aca="false">IF(COUNTIF('Evidence - Certificates'!$B$5:$B$6,C194)&gt;0,"YES","NO")</f>
        <v>NO</v>
      </c>
      <c r="L194" s="19" t="n">
        <f aca="false">COUNTIFS('Source - Skip Events'!$D$5:$D$416,C194,'Source - Skip Events'!$C$5:$C$416,"&gt;="&amp;B194,'Source - Skip Events'!$C$5:$C$416,"&lt;="&amp;Skip_End)</f>
        <v>0</v>
      </c>
      <c r="M194" s="33" t="n">
        <f aca="false">IFERROR(INDEX('Source - Applicants'!$K$5:$K$2914,MATCH(C194,'Source - Applicants'!$A$5:$A$2914,0)),"NOT FOUND")</f>
        <v>28.7</v>
      </c>
      <c r="N194" s="19" t="str">
        <f aca="false">IF(H194="No qualifying reference","BOARD REVIEW - NO SOURCE",IF(AND(I194="YES",J194&lt;&gt;"Y"),"BOARD REVIEW - UNSIGNED",IF(I194="YES","VERIFIED","REFERENCE ONLY - VERIFY FILE")))</f>
        <v>REFERENCE ONLY - VERIFY FILE</v>
      </c>
      <c r="O194" s="19" t="str">
        <f aca="false">IF(LEFT(N194,12)="BOARD REVIEW","Do not use amended LOA until compliant support is filed",IF(N194="REFERENCE ONLY - VERIFY FILE","Retrieve and inspect underlying signed certificate or yard sheet","No action"))</f>
        <v>Retrieve and inspect underlying signed certificate or yard sheet</v>
      </c>
    </row>
    <row r="195" customFormat="false" ht="40.5" hidden="false" customHeight="true" outlineLevel="0" collapsed="false">
      <c r="A195" s="19" t="str">
        <f aca="false">'Source - Amendments'!A2142</f>
        <v>AMD-002138</v>
      </c>
      <c r="B195" s="24" t="n">
        <f aca="false">'Source - Amendments'!B2142</f>
        <v>46155</v>
      </c>
      <c r="C195" s="19" t="str">
        <f aca="false">'Source - Amendments'!C2142</f>
        <v>WL-02868</v>
      </c>
      <c r="D195" s="19" t="str">
        <f aca="false">IFERROR(INDEX('Source - Applicants'!$D$5:$D$2914,MATCH(C195,'Source - Applicants'!$A$5:$A$2914,0))&amp;" "&amp;INDEX('Source - Applicants'!$C$5:$C$2914,MATCH(C195,'Source - Applicants'!$A$5:$A$2914,0)),"NOT FOUND")</f>
        <v>Michael Lopez</v>
      </c>
      <c r="E195" s="33" t="str">
        <f aca="false">'Source - Amendments'!F2142</f>
        <v>48.4</v>
      </c>
      <c r="F195" s="33" t="str">
        <f aca="false">'Source - Amendments'!G2142</f>
        <v>45.8</v>
      </c>
      <c r="G195" s="19" t="str">
        <f aca="false">'Source - Amendments'!I2142</f>
        <v>MC-2026-0814</v>
      </c>
      <c r="H195" s="19" t="str">
        <f aca="false">IF(G195="","No qualifying reference",IF(LEFT(G195,3)="MC-","Measurement certificate reference",IF(ISNUMBER(SEARCH("haul-out",G195)),"Yard haul-out reference","No qualifying reference")))</f>
        <v>Measurement certificate reference</v>
      </c>
      <c r="I195" s="19" t="str">
        <f aca="false">IF(COUNTIFS('Evidence - Certificates'!$B$5:$B$6,C195,'Evidence - Certificates'!$C$5:$C$6,G195)=1,"YES","NO")</f>
        <v>NO</v>
      </c>
      <c r="J195" s="19" t="str">
        <f aca="false">IF(I195="YES",INDEX('Evidence - Certificates'!$J$5:$J$6,MATCH(G195,'Evidence - Certificates'!$C$5:$C$6,0)),"NOT IN PACKET")</f>
        <v>NOT IN PACKET</v>
      </c>
      <c r="K195" s="19" t="str">
        <f aca="false">IF(COUNTIF('Evidence - Certificates'!$B$5:$B$6,C195)&gt;0,"YES","NO")</f>
        <v>NO</v>
      </c>
      <c r="L195" s="19" t="n">
        <f aca="false">COUNTIFS('Source - Skip Events'!$D$5:$D$416,C195,'Source - Skip Events'!$C$5:$C$416,"&gt;="&amp;B195,'Source - Skip Events'!$C$5:$C$416,"&lt;="&amp;Skip_End)</f>
        <v>0</v>
      </c>
      <c r="M195" s="33" t="n">
        <f aca="false">IFERROR(INDEX('Source - Applicants'!$K$5:$K$2914,MATCH(C195,'Source - Applicants'!$A$5:$A$2914,0)),"NOT FOUND")</f>
        <v>20.9</v>
      </c>
      <c r="N195" s="19" t="str">
        <f aca="false">IF(H195="No qualifying reference","BOARD REVIEW - NO SOURCE",IF(AND(I195="YES",J195&lt;&gt;"Y"),"BOARD REVIEW - UNSIGNED",IF(I195="YES","VERIFIED","REFERENCE ONLY - VERIFY FILE")))</f>
        <v>REFERENCE ONLY - VERIFY FILE</v>
      </c>
      <c r="O195" s="19" t="str">
        <f aca="false">IF(LEFT(N195,12)="BOARD REVIEW","Do not use amended LOA until compliant support is filed",IF(N195="REFERENCE ONLY - VERIFY FILE","Retrieve and inspect underlying signed certificate or yard sheet","No action"))</f>
        <v>Retrieve and inspect underlying signed certificate or yard sheet</v>
      </c>
    </row>
    <row r="196" customFormat="false" ht="40.5" hidden="false" customHeight="true" outlineLevel="0" collapsed="false">
      <c r="A196" s="19" t="str">
        <f aca="false">'Source - Amendments'!A2147</f>
        <v>AMD-002143</v>
      </c>
      <c r="B196" s="24" t="n">
        <f aca="false">'Source - Amendments'!B2147</f>
        <v>46159</v>
      </c>
      <c r="C196" s="19" t="str">
        <f aca="false">'Source - Amendments'!C2147</f>
        <v>WL-02332</v>
      </c>
      <c r="D196" s="19" t="str">
        <f aca="false">IFERROR(INDEX('Source - Applicants'!$D$5:$D$2914,MATCH(C196,'Source - Applicants'!$A$5:$A$2914,0))&amp;" "&amp;INDEX('Source - Applicants'!$C$5:$C$2914,MATCH(C196,'Source - Applicants'!$A$5:$A$2914,0)),"NOT FOUND")</f>
        <v>Karla Cross</v>
      </c>
      <c r="E196" s="33" t="str">
        <f aca="false">'Source - Amendments'!F2147</f>
        <v>53.1</v>
      </c>
      <c r="F196" s="33" t="str">
        <f aca="false">'Source - Amendments'!G2147</f>
        <v>55.6</v>
      </c>
      <c r="G196" s="19" t="str">
        <f aca="false">'Source - Amendments'!I2147</f>
        <v>MC-2026-0881</v>
      </c>
      <c r="H196" s="19" t="str">
        <f aca="false">IF(G196="","No qualifying reference",IF(LEFT(G196,3)="MC-","Measurement certificate reference",IF(ISNUMBER(SEARCH("haul-out",G196)),"Yard haul-out reference","No qualifying reference")))</f>
        <v>Measurement certificate reference</v>
      </c>
      <c r="I196" s="19" t="str">
        <f aca="false">IF(COUNTIFS('Evidence - Certificates'!$B$5:$B$6,C196,'Evidence - Certificates'!$C$5:$C$6,G196)=1,"YES","NO")</f>
        <v>NO</v>
      </c>
      <c r="J196" s="19" t="str">
        <f aca="false">IF(I196="YES",INDEX('Evidence - Certificates'!$J$5:$J$6,MATCH(G196,'Evidence - Certificates'!$C$5:$C$6,0)),"NOT IN PACKET")</f>
        <v>NOT IN PACKET</v>
      </c>
      <c r="K196" s="19" t="str">
        <f aca="false">IF(COUNTIF('Evidence - Certificates'!$B$5:$B$6,C196)&gt;0,"YES","NO")</f>
        <v>NO</v>
      </c>
      <c r="L196" s="19" t="n">
        <f aca="false">COUNTIFS('Source - Skip Events'!$D$5:$D$416,C196,'Source - Skip Events'!$C$5:$C$416,"&gt;="&amp;B196,'Source - Skip Events'!$C$5:$C$416,"&lt;="&amp;Skip_End)</f>
        <v>0</v>
      </c>
      <c r="M196" s="33" t="n">
        <f aca="false">IFERROR(INDEX('Source - Applicants'!$K$5:$K$2914,MATCH(C196,'Source - Applicants'!$A$5:$A$2914,0)),"NOT FOUND")</f>
        <v>38.4</v>
      </c>
      <c r="N196" s="19" t="str">
        <f aca="false">IF(H196="No qualifying reference","BOARD REVIEW - NO SOURCE",IF(AND(I196="YES",J196&lt;&gt;"Y"),"BOARD REVIEW - UNSIGNED",IF(I196="YES","VERIFIED","REFERENCE ONLY - VERIFY FILE")))</f>
        <v>REFERENCE ONLY - VERIFY FILE</v>
      </c>
      <c r="O196" s="19" t="str">
        <f aca="false">IF(LEFT(N196,12)="BOARD REVIEW","Do not use amended LOA until compliant support is filed",IF(N196="REFERENCE ONLY - VERIFY FILE","Retrieve and inspect underlying signed certificate or yard sheet","No action"))</f>
        <v>Retrieve and inspect underlying signed certificate or yard sheet</v>
      </c>
    </row>
    <row r="197" customFormat="false" ht="40.5" hidden="false" customHeight="true" outlineLevel="0" collapsed="false">
      <c r="A197" s="19" t="str">
        <f aca="false">'Source - Amendments'!A2152</f>
        <v>AMD-002148</v>
      </c>
      <c r="B197" s="24" t="n">
        <f aca="false">'Source - Amendments'!B2152</f>
        <v>46166</v>
      </c>
      <c r="C197" s="19" t="str">
        <f aca="false">'Source - Amendments'!C2152</f>
        <v>WL-02874</v>
      </c>
      <c r="D197" s="19" t="str">
        <f aca="false">IFERROR(INDEX('Source - Applicants'!$D$5:$D$2914,MATCH(C197,'Source - Applicants'!$A$5:$A$2914,0))&amp;" "&amp;INDEX('Source - Applicants'!$C$5:$C$2914,MATCH(C197,'Source - Applicants'!$A$5:$A$2914,0)),"NOT FOUND")</f>
        <v>Michael Sherman</v>
      </c>
      <c r="E197" s="33" t="str">
        <f aca="false">'Source - Amendments'!F2152</f>
        <v>22.7</v>
      </c>
      <c r="F197" s="33" t="str">
        <f aca="false">'Source - Amendments'!G2152</f>
        <v>24.3</v>
      </c>
      <c r="G197" s="19" t="str">
        <f aca="false">'Source - Amendments'!I2152</f>
        <v>MC-2026-0532</v>
      </c>
      <c r="H197" s="19" t="str">
        <f aca="false">IF(G197="","No qualifying reference",IF(LEFT(G197,3)="MC-","Measurement certificate reference",IF(ISNUMBER(SEARCH("haul-out",G197)),"Yard haul-out reference","No qualifying reference")))</f>
        <v>Measurement certificate reference</v>
      </c>
      <c r="I197" s="19" t="str">
        <f aca="false">IF(COUNTIFS('Evidence - Certificates'!$B$5:$B$6,C197,'Evidence - Certificates'!$C$5:$C$6,G197)=1,"YES","NO")</f>
        <v>NO</v>
      </c>
      <c r="J197" s="19" t="str">
        <f aca="false">IF(I197="YES",INDEX('Evidence - Certificates'!$J$5:$J$6,MATCH(G197,'Evidence - Certificates'!$C$5:$C$6,0)),"NOT IN PACKET")</f>
        <v>NOT IN PACKET</v>
      </c>
      <c r="K197" s="19" t="str">
        <f aca="false">IF(COUNTIF('Evidence - Certificates'!$B$5:$B$6,C197)&gt;0,"YES","NO")</f>
        <v>NO</v>
      </c>
      <c r="L197" s="19" t="n">
        <f aca="false">COUNTIFS('Source - Skip Events'!$D$5:$D$416,C197,'Source - Skip Events'!$C$5:$C$416,"&gt;="&amp;B197,'Source - Skip Events'!$C$5:$C$416,"&lt;="&amp;Skip_End)</f>
        <v>0</v>
      </c>
      <c r="M197" s="33" t="n">
        <f aca="false">IFERROR(INDEX('Source - Applicants'!$K$5:$K$2914,MATCH(C197,'Source - Applicants'!$A$5:$A$2914,0)),"NOT FOUND")</f>
        <v>38.7</v>
      </c>
      <c r="N197" s="19" t="str">
        <f aca="false">IF(H197="No qualifying reference","BOARD REVIEW - NO SOURCE",IF(AND(I197="YES",J197&lt;&gt;"Y"),"BOARD REVIEW - UNSIGNED",IF(I197="YES","VERIFIED","REFERENCE ONLY - VERIFY FILE")))</f>
        <v>REFERENCE ONLY - VERIFY FILE</v>
      </c>
      <c r="O197" s="19" t="str">
        <f aca="false">IF(LEFT(N197,12)="BOARD REVIEW","Do not use amended LOA until compliant support is filed",IF(N197="REFERENCE ONLY - VERIFY FILE","Retrieve and inspect underlying signed certificate or yard sheet","No action"))</f>
        <v>Retrieve and inspect underlying signed certificate or yard sheet</v>
      </c>
    </row>
    <row r="198" customFormat="false" ht="40.5" hidden="false" customHeight="true" outlineLevel="0" collapsed="false">
      <c r="A198" s="19" t="str">
        <f aca="false">'Source - Amendments'!A2154</f>
        <v>AMD-002150</v>
      </c>
      <c r="B198" s="24" t="n">
        <f aca="false">'Source - Amendments'!B2154</f>
        <v>46167</v>
      </c>
      <c r="C198" s="19" t="str">
        <f aca="false">'Source - Amendments'!C2154</f>
        <v>WL-02829</v>
      </c>
      <c r="D198" s="19" t="str">
        <f aca="false">IFERROR(INDEX('Source - Applicants'!$D$5:$D$2914,MATCH(C198,'Source - Applicants'!$A$5:$A$2914,0))&amp;" "&amp;INDEX('Source - Applicants'!$C$5:$C$2914,MATCH(C198,'Source - Applicants'!$A$5:$A$2914,0)),"NOT FOUND")</f>
        <v>Jenna Lawrence</v>
      </c>
      <c r="E198" s="33" t="str">
        <f aca="false">'Source - Amendments'!F2154</f>
        <v>45.6</v>
      </c>
      <c r="F198" s="33" t="str">
        <f aca="false">'Source - Amendments'!G2154</f>
        <v>46.7</v>
      </c>
      <c r="G198" s="19" t="str">
        <f aca="false">'Source - Amendments'!I2154</f>
        <v>Foldview Marine Services haul-out sheet 2023-09-16</v>
      </c>
      <c r="H198" s="19" t="str">
        <f aca="false">IF(G198="","No qualifying reference",IF(LEFT(G198,3)="MC-","Measurement certificate reference",IF(ISNUMBER(SEARCH("haul-out",G198)),"Yard haul-out reference","No qualifying reference")))</f>
        <v>Yard haul-out reference</v>
      </c>
      <c r="I198" s="19" t="str">
        <f aca="false">IF(COUNTIFS('Evidence - Certificates'!$B$5:$B$6,C198,'Evidence - Certificates'!$C$5:$C$6,G198)=1,"YES","NO")</f>
        <v>NO</v>
      </c>
      <c r="J198" s="19" t="str">
        <f aca="false">IF(I198="YES",INDEX('Evidence - Certificates'!$J$5:$J$6,MATCH(G198,'Evidence - Certificates'!$C$5:$C$6,0)),"NOT IN PACKET")</f>
        <v>NOT IN PACKET</v>
      </c>
      <c r="K198" s="19" t="str">
        <f aca="false">IF(COUNTIF('Evidence - Certificates'!$B$5:$B$6,C198)&gt;0,"YES","NO")</f>
        <v>NO</v>
      </c>
      <c r="L198" s="19" t="n">
        <f aca="false">COUNTIFS('Source - Skip Events'!$D$5:$D$416,C198,'Source - Skip Events'!$C$5:$C$416,"&gt;="&amp;B198,'Source - Skip Events'!$C$5:$C$416,"&lt;="&amp;Skip_End)</f>
        <v>0</v>
      </c>
      <c r="M198" s="33" t="n">
        <f aca="false">IFERROR(INDEX('Source - Applicants'!$K$5:$K$2914,MATCH(C198,'Source - Applicants'!$A$5:$A$2914,0)),"NOT FOUND")</f>
        <v>18.6</v>
      </c>
      <c r="N198" s="19" t="str">
        <f aca="false">IF(H198="No qualifying reference","BOARD REVIEW - NO SOURCE",IF(AND(I198="YES",J198&lt;&gt;"Y"),"BOARD REVIEW - UNSIGNED",IF(I198="YES","VERIFIED","REFERENCE ONLY - VERIFY FILE")))</f>
        <v>REFERENCE ONLY - VERIFY FILE</v>
      </c>
      <c r="O198" s="19" t="str">
        <f aca="false">IF(LEFT(N198,12)="BOARD REVIEW","Do not use amended LOA until compliant support is filed",IF(N198="REFERENCE ONLY - VERIFY FILE","Retrieve and inspect underlying signed certificate or yard sheet","No action"))</f>
        <v>Retrieve and inspect underlying signed certificate or yard sheet</v>
      </c>
    </row>
    <row r="199" customFormat="false" ht="40.5" hidden="false" customHeight="true" outlineLevel="0" collapsed="false">
      <c r="A199" s="19" t="str">
        <f aca="false">'Source - Amendments'!A2158</f>
        <v>AMD-002154</v>
      </c>
      <c r="B199" s="24" t="n">
        <f aca="false">'Source - Amendments'!B2158</f>
        <v>46170</v>
      </c>
      <c r="C199" s="19" t="str">
        <f aca="false">'Source - Amendments'!C2158</f>
        <v>WL-02807</v>
      </c>
      <c r="D199" s="19" t="str">
        <f aca="false">IFERROR(INDEX('Source - Applicants'!$D$5:$D$2914,MATCH(C199,'Source - Applicants'!$A$5:$A$2914,0))&amp;" "&amp;INDEX('Source - Applicants'!$C$5:$C$2914,MATCH(C199,'Source - Applicants'!$A$5:$A$2914,0)),"NOT FOUND")</f>
        <v>Julia Wells</v>
      </c>
      <c r="E199" s="33" t="str">
        <f aca="false">'Source - Amendments'!F2158</f>
        <v>45.6</v>
      </c>
      <c r="F199" s="33" t="str">
        <f aca="false">'Source - Amendments'!G2158</f>
        <v>43.7</v>
      </c>
      <c r="G199" s="19" t="str">
        <f aca="false">'Source - Amendments'!I2158</f>
        <v>MC-2026-0272</v>
      </c>
      <c r="H199" s="19" t="str">
        <f aca="false">IF(G199="","No qualifying reference",IF(LEFT(G199,3)="MC-","Measurement certificate reference",IF(ISNUMBER(SEARCH("haul-out",G199)),"Yard haul-out reference","No qualifying reference")))</f>
        <v>Measurement certificate reference</v>
      </c>
      <c r="I199" s="19" t="str">
        <f aca="false">IF(COUNTIFS('Evidence - Certificates'!$B$5:$B$6,C199,'Evidence - Certificates'!$C$5:$C$6,G199)=1,"YES","NO")</f>
        <v>NO</v>
      </c>
      <c r="J199" s="19" t="str">
        <f aca="false">IF(I199="YES",INDEX('Evidence - Certificates'!$J$5:$J$6,MATCH(G199,'Evidence - Certificates'!$C$5:$C$6,0)),"NOT IN PACKET")</f>
        <v>NOT IN PACKET</v>
      </c>
      <c r="K199" s="19" t="str">
        <f aca="false">IF(COUNTIF('Evidence - Certificates'!$B$5:$B$6,C199)&gt;0,"YES","NO")</f>
        <v>NO</v>
      </c>
      <c r="L199" s="19" t="n">
        <f aca="false">COUNTIFS('Source - Skip Events'!$D$5:$D$416,C199,'Source - Skip Events'!$C$5:$C$416,"&gt;="&amp;B199,'Source - Skip Events'!$C$5:$C$416,"&lt;="&amp;Skip_End)</f>
        <v>0</v>
      </c>
      <c r="M199" s="33" t="n">
        <f aca="false">IFERROR(INDEX('Source - Applicants'!$K$5:$K$2914,MATCH(C199,'Source - Applicants'!$A$5:$A$2914,0)),"NOT FOUND")</f>
        <v>33.6</v>
      </c>
      <c r="N199" s="19" t="str">
        <f aca="false">IF(H199="No qualifying reference","BOARD REVIEW - NO SOURCE",IF(AND(I199="YES",J199&lt;&gt;"Y"),"BOARD REVIEW - UNSIGNED",IF(I199="YES","VERIFIED","REFERENCE ONLY - VERIFY FILE")))</f>
        <v>REFERENCE ONLY - VERIFY FILE</v>
      </c>
      <c r="O199" s="19" t="str">
        <f aca="false">IF(LEFT(N199,12)="BOARD REVIEW","Do not use amended LOA until compliant support is filed",IF(N199="REFERENCE ONLY - VERIFY FILE","Retrieve and inspect underlying signed certificate or yard sheet","No action"))</f>
        <v>Retrieve and inspect underlying signed certificate or yard sheet</v>
      </c>
    </row>
    <row r="200" customFormat="false" ht="40.5" hidden="false" customHeight="true" outlineLevel="0" collapsed="false">
      <c r="A200" s="19" t="str">
        <f aca="false">'Source - Amendments'!A2173</f>
        <v>AMD-002169</v>
      </c>
      <c r="B200" s="24" t="n">
        <f aca="false">'Source - Amendments'!B2173</f>
        <v>46180</v>
      </c>
      <c r="C200" s="19" t="str">
        <f aca="false">'Source - Amendments'!C2173</f>
        <v>WL-03472</v>
      </c>
      <c r="D200" s="19" t="str">
        <f aca="false">IFERROR(INDEX('Source - Applicants'!$D$5:$D$2914,MATCH(C200,'Source - Applicants'!$A$5:$A$2914,0))&amp;" "&amp;INDEX('Source - Applicants'!$C$5:$C$2914,MATCH(C200,'Source - Applicants'!$A$5:$A$2914,0)),"NOT FOUND")</f>
        <v>Robert Shea</v>
      </c>
      <c r="E200" s="33" t="str">
        <f aca="false">'Source - Amendments'!F2173</f>
        <v>48.2</v>
      </c>
      <c r="F200" s="33" t="str">
        <f aca="false">'Source - Amendments'!G2173</f>
        <v>46.8</v>
      </c>
      <c r="G200" s="19" t="str">
        <f aca="false">'Source - Amendments'!I2173</f>
        <v>MC-2026-0413</v>
      </c>
      <c r="H200" s="19" t="str">
        <f aca="false">IF(G200="","No qualifying reference",IF(LEFT(G200,3)="MC-","Measurement certificate reference",IF(ISNUMBER(SEARCH("haul-out",G200)),"Yard haul-out reference","No qualifying reference")))</f>
        <v>Measurement certificate reference</v>
      </c>
      <c r="I200" s="19" t="str">
        <f aca="false">IF(COUNTIFS('Evidence - Certificates'!$B$5:$B$6,C200,'Evidence - Certificates'!$C$5:$C$6,G200)=1,"YES","NO")</f>
        <v>NO</v>
      </c>
      <c r="J200" s="19" t="str">
        <f aca="false">IF(I200="YES",INDEX('Evidence - Certificates'!$J$5:$J$6,MATCH(G200,'Evidence - Certificates'!$C$5:$C$6,0)),"NOT IN PACKET")</f>
        <v>NOT IN PACKET</v>
      </c>
      <c r="K200" s="19" t="str">
        <f aca="false">IF(COUNTIF('Evidence - Certificates'!$B$5:$B$6,C200)&gt;0,"YES","NO")</f>
        <v>NO</v>
      </c>
      <c r="L200" s="19" t="n">
        <f aca="false">COUNTIFS('Source - Skip Events'!$D$5:$D$416,C200,'Source - Skip Events'!$C$5:$C$416,"&gt;="&amp;B200,'Source - Skip Events'!$C$5:$C$416,"&lt;="&amp;Skip_End)</f>
        <v>0</v>
      </c>
      <c r="M200" s="33" t="n">
        <f aca="false">IFERROR(INDEX('Source - Applicants'!$K$5:$K$2914,MATCH(C200,'Source - Applicants'!$A$5:$A$2914,0)),"NOT FOUND")</f>
        <v>48.3</v>
      </c>
      <c r="N200" s="19" t="str">
        <f aca="false">IF(H200="No qualifying reference","BOARD REVIEW - NO SOURCE",IF(AND(I200="YES",J200&lt;&gt;"Y"),"BOARD REVIEW - UNSIGNED",IF(I200="YES","VERIFIED","REFERENCE ONLY - VERIFY FILE")))</f>
        <v>REFERENCE ONLY - VERIFY FILE</v>
      </c>
      <c r="O200" s="19" t="str">
        <f aca="false">IF(LEFT(N200,12)="BOARD REVIEW","Do not use amended LOA until compliant support is filed",IF(N200="REFERENCE ONLY - VERIFY FILE","Retrieve and inspect underlying signed certificate or yard sheet","No action"))</f>
        <v>Retrieve and inspect underlying signed certificate or yard sheet</v>
      </c>
    </row>
    <row r="201" customFormat="false" ht="40.5" hidden="false" customHeight="true" outlineLevel="0" collapsed="false">
      <c r="A201" s="19" t="str">
        <f aca="false">'Source - Amendments'!A2186</f>
        <v>AMD-002182</v>
      </c>
      <c r="B201" s="24" t="n">
        <f aca="false">'Source - Amendments'!B2186</f>
        <v>46191</v>
      </c>
      <c r="C201" s="19" t="str">
        <f aca="false">'Source - Amendments'!C2186</f>
        <v>WL-03878</v>
      </c>
      <c r="D201" s="19" t="str">
        <f aca="false">IFERROR(INDEX('Source - Applicants'!$D$5:$D$2914,MATCH(C201,'Source - Applicants'!$A$5:$A$2914,0))&amp;" "&amp;INDEX('Source - Applicants'!$C$5:$C$2914,MATCH(C201,'Source - Applicants'!$A$5:$A$2914,0)),"NOT FOUND")</f>
        <v>Michael Wagner</v>
      </c>
      <c r="E201" s="33" t="str">
        <f aca="false">'Source - Amendments'!F2186</f>
        <v>31.4</v>
      </c>
      <c r="F201" s="33" t="str">
        <f aca="false">'Source - Amendments'!G2186</f>
        <v>28.5</v>
      </c>
      <c r="G201" s="19" t="str">
        <f aca="false">'Source - Amendments'!I2186</f>
        <v>MC-2026-0452</v>
      </c>
      <c r="H201" s="19" t="str">
        <f aca="false">IF(G201="","No qualifying reference",IF(LEFT(G201,3)="MC-","Measurement certificate reference",IF(ISNUMBER(SEARCH("haul-out",G201)),"Yard haul-out reference","No qualifying reference")))</f>
        <v>Measurement certificate reference</v>
      </c>
      <c r="I201" s="19" t="str">
        <f aca="false">IF(COUNTIFS('Evidence - Certificates'!$B$5:$B$6,C201,'Evidence - Certificates'!$C$5:$C$6,G201)=1,"YES","NO")</f>
        <v>NO</v>
      </c>
      <c r="J201" s="19" t="str">
        <f aca="false">IF(I201="YES",INDEX('Evidence - Certificates'!$J$5:$J$6,MATCH(G201,'Evidence - Certificates'!$C$5:$C$6,0)),"NOT IN PACKET")</f>
        <v>NOT IN PACKET</v>
      </c>
      <c r="K201" s="19" t="str">
        <f aca="false">IF(COUNTIF('Evidence - Certificates'!$B$5:$B$6,C201)&gt;0,"YES","NO")</f>
        <v>NO</v>
      </c>
      <c r="L201" s="19" t="n">
        <f aca="false">COUNTIFS('Source - Skip Events'!$D$5:$D$416,C201,'Source - Skip Events'!$C$5:$C$416,"&gt;="&amp;B201,'Source - Skip Events'!$C$5:$C$416,"&lt;="&amp;Skip_End)</f>
        <v>0</v>
      </c>
      <c r="M201" s="33" t="n">
        <f aca="false">IFERROR(INDEX('Source - Applicants'!$K$5:$K$2914,MATCH(C201,'Source - Applicants'!$A$5:$A$2914,0)),"NOT FOUND")</f>
        <v>34.2</v>
      </c>
      <c r="N201" s="19" t="str">
        <f aca="false">IF(H201="No qualifying reference","BOARD REVIEW - NO SOURCE",IF(AND(I201="YES",J201&lt;&gt;"Y"),"BOARD REVIEW - UNSIGNED",IF(I201="YES","VERIFIED","REFERENCE ONLY - VERIFY FILE")))</f>
        <v>REFERENCE ONLY - VERIFY FILE</v>
      </c>
      <c r="O201" s="19" t="str">
        <f aca="false">IF(LEFT(N201,12)="BOARD REVIEW","Do not use amended LOA until compliant support is filed",IF(N201="REFERENCE ONLY - VERIFY FILE","Retrieve and inspect underlying signed certificate or yard sheet","No action"))</f>
        <v>Retrieve and inspect underlying signed certificate or yard sheet</v>
      </c>
    </row>
    <row r="202" customFormat="false" ht="40.5" hidden="false" customHeight="true" outlineLevel="0" collapsed="false">
      <c r="A202" s="19" t="str">
        <f aca="false">'Source - Amendments'!A2204</f>
        <v>AMD-002200</v>
      </c>
      <c r="B202" s="24" t="n">
        <f aca="false">'Source - Amendments'!B2204</f>
        <v>46201</v>
      </c>
      <c r="C202" s="19" t="str">
        <f aca="false">'Source - Amendments'!C2204</f>
        <v>WL-02118</v>
      </c>
      <c r="D202" s="19" t="str">
        <f aca="false">IFERROR(INDEX('Source - Applicants'!$D$5:$D$2914,MATCH(C202,'Source - Applicants'!$A$5:$A$2914,0))&amp;" "&amp;INDEX('Source - Applicants'!$C$5:$C$2914,MATCH(C202,'Source - Applicants'!$A$5:$A$2914,0)),"NOT FOUND")</f>
        <v>Matthew Meyer</v>
      </c>
      <c r="E202" s="33" t="str">
        <f aca="false">'Source - Amendments'!F2204</f>
        <v>47.6</v>
      </c>
      <c r="F202" s="33" t="str">
        <f aca="false">'Source - Amendments'!G2204</f>
        <v>48.8</v>
      </c>
      <c r="G202" s="19" t="str">
        <f aca="false">'Source - Amendments'!I2204</f>
        <v>MC-2026-0646</v>
      </c>
      <c r="H202" s="19" t="str">
        <f aca="false">IF(G202="","No qualifying reference",IF(LEFT(G202,3)="MC-","Measurement certificate reference",IF(ISNUMBER(SEARCH("haul-out",G202)),"Yard haul-out reference","No qualifying reference")))</f>
        <v>Measurement certificate reference</v>
      </c>
      <c r="I202" s="19" t="str">
        <f aca="false">IF(COUNTIFS('Evidence - Certificates'!$B$5:$B$6,C202,'Evidence - Certificates'!$C$5:$C$6,G202)=1,"YES","NO")</f>
        <v>NO</v>
      </c>
      <c r="J202" s="19" t="str">
        <f aca="false">IF(I202="YES",INDEX('Evidence - Certificates'!$J$5:$J$6,MATCH(G202,'Evidence - Certificates'!$C$5:$C$6,0)),"NOT IN PACKET")</f>
        <v>NOT IN PACKET</v>
      </c>
      <c r="K202" s="19" t="str">
        <f aca="false">IF(COUNTIF('Evidence - Certificates'!$B$5:$B$6,C202)&gt;0,"YES","NO")</f>
        <v>NO</v>
      </c>
      <c r="L202" s="19" t="n">
        <f aca="false">COUNTIFS('Source - Skip Events'!$D$5:$D$416,C202,'Source - Skip Events'!$C$5:$C$416,"&gt;="&amp;B202,'Source - Skip Events'!$C$5:$C$416,"&lt;="&amp;Skip_End)</f>
        <v>0</v>
      </c>
      <c r="M202" s="33" t="n">
        <f aca="false">IFERROR(INDEX('Source - Applicants'!$K$5:$K$2914,MATCH(C202,'Source - Applicants'!$A$5:$A$2914,0)),"NOT FOUND")</f>
        <v>55.4</v>
      </c>
      <c r="N202" s="19" t="str">
        <f aca="false">IF(H202="No qualifying reference","BOARD REVIEW - NO SOURCE",IF(AND(I202="YES",J202&lt;&gt;"Y"),"BOARD REVIEW - UNSIGNED",IF(I202="YES","VERIFIED","REFERENCE ONLY - VERIFY FILE")))</f>
        <v>REFERENCE ONLY - VERIFY FILE</v>
      </c>
      <c r="O202" s="19" t="str">
        <f aca="false">IF(LEFT(N202,12)="BOARD REVIEW","Do not use amended LOA until compliant support is filed",IF(N202="REFERENCE ONLY - VERIFY FILE","Retrieve and inspect underlying signed certificate or yard sheet","No action"))</f>
        <v>Retrieve and inspect underlying signed certificate or yard sheet</v>
      </c>
    </row>
    <row r="203" customFormat="false" ht="40.5" hidden="false" customHeight="true" outlineLevel="0" collapsed="false">
      <c r="A203" s="19" t="str">
        <f aca="false">'Source - Amendments'!A2207</f>
        <v>AMD-002203</v>
      </c>
      <c r="B203" s="24" t="n">
        <f aca="false">'Source - Amendments'!B2207</f>
        <v>46203</v>
      </c>
      <c r="C203" s="19" t="str">
        <f aca="false">'Source - Amendments'!C2207</f>
        <v>WL-03088</v>
      </c>
      <c r="D203" s="19" t="str">
        <f aca="false">IFERROR(INDEX('Source - Applicants'!$D$5:$D$2914,MATCH(C203,'Source - Applicants'!$A$5:$A$2914,0))&amp;" "&amp;INDEX('Source - Applicants'!$C$5:$C$2914,MATCH(C203,'Source - Applicants'!$A$5:$A$2914,0)),"NOT FOUND")</f>
        <v>Heather Williams</v>
      </c>
      <c r="E203" s="33" t="str">
        <f aca="false">'Source - Amendments'!F2207</f>
        <v>31.5</v>
      </c>
      <c r="F203" s="33" t="str">
        <f aca="false">'Source - Amendments'!G2207</f>
        <v>33.6</v>
      </c>
      <c r="G203" s="19" t="n">
        <f aca="false">'Source - Amendments'!I2207</f>
        <v>0</v>
      </c>
      <c r="H203" s="19" t="str">
        <f aca="false">IF(G203="","No qualifying reference",IF(LEFT(G203,3)="MC-","Measurement certificate reference",IF(ISNUMBER(SEARCH("haul-out",G203)),"Yard haul-out reference","No qualifying reference")))</f>
        <v>No qualifying reference</v>
      </c>
      <c r="I203" s="19" t="str">
        <f aca="false">IF(COUNTIFS('Evidence - Certificates'!$B$5:$B$6,C203,'Evidence - Certificates'!$C$5:$C$6,G203)=1,"YES","NO")</f>
        <v>NO</v>
      </c>
      <c r="J203" s="19" t="str">
        <f aca="false">IF(I203="YES",INDEX('Evidence - Certificates'!$J$5:$J$6,MATCH(G203,'Evidence - Certificates'!$C$5:$C$6,0)),"NOT IN PACKET")</f>
        <v>NOT IN PACKET</v>
      </c>
      <c r="K203" s="19" t="str">
        <f aca="false">IF(COUNTIF('Evidence - Certificates'!$B$5:$B$6,C203)&gt;0,"YES","NO")</f>
        <v>NO</v>
      </c>
      <c r="L203" s="19" t="n">
        <f aca="false">COUNTIFS('Source - Skip Events'!$D$5:$D$416,C203,'Source - Skip Events'!$C$5:$C$416,"&gt;="&amp;B203,'Source - Skip Events'!$C$5:$C$416,"&lt;="&amp;Skip_End)</f>
        <v>0</v>
      </c>
      <c r="M203" s="33" t="n">
        <f aca="false">IFERROR(INDEX('Source - Applicants'!$K$5:$K$2914,MATCH(C203,'Source - Applicants'!$A$5:$A$2914,0)),"NOT FOUND")</f>
        <v>52.8</v>
      </c>
      <c r="N203" s="19" t="str">
        <f aca="false">IF(H203="No qualifying reference","BOARD REVIEW - NO SOURCE",IF(AND(I203="YES",J203&lt;&gt;"Y"),"BOARD REVIEW - UNSIGNED",IF(I203="YES","VERIFIED","REFERENCE ONLY - VERIFY FILE")))</f>
        <v>BOARD REVIEW - NO SOURCE</v>
      </c>
      <c r="O203" s="19" t="str">
        <f aca="false">IF(LEFT(N203,12)="BOARD REVIEW","Do not use amended LOA until compliant support is filed",IF(N203="REFERENCE ONLY - VERIFY FILE","Retrieve and inspect underlying signed certificate or yard sheet","No action"))</f>
        <v>Do not use amended LOA until compliant support is filed</v>
      </c>
    </row>
    <row r="204" customFormat="false" ht="40.5" hidden="false" customHeight="true" outlineLevel="0" collapsed="false">
      <c r="A204" s="19" t="str">
        <f aca="false">'Source - Amendments'!A2210</f>
        <v>AMD-002206</v>
      </c>
      <c r="B204" s="24" t="n">
        <f aca="false">'Source - Amendments'!B2210</f>
        <v>46205</v>
      </c>
      <c r="C204" s="19" t="str">
        <f aca="false">'Source - Amendments'!C2210</f>
        <v>WL-02573</v>
      </c>
      <c r="D204" s="19" t="str">
        <f aca="false">IFERROR(INDEX('Source - Applicants'!$D$5:$D$2914,MATCH(C204,'Source - Applicants'!$A$5:$A$2914,0))&amp;" "&amp;INDEX('Source - Applicants'!$C$5:$C$2914,MATCH(C204,'Source - Applicants'!$A$5:$A$2914,0)),"NOT FOUND")</f>
        <v>Jason Bell</v>
      </c>
      <c r="E204" s="33" t="str">
        <f aca="false">'Source - Amendments'!F2210</f>
        <v>30.2</v>
      </c>
      <c r="F204" s="33" t="str">
        <f aca="false">'Source - Amendments'!G2210</f>
        <v>29.2</v>
      </c>
      <c r="G204" s="19" t="str">
        <f aca="false">'Source - Amendments'!I2210</f>
        <v>Foldview Marine Services haul-out sheet 2025-04-05</v>
      </c>
      <c r="H204" s="19" t="str">
        <f aca="false">IF(G204="","No qualifying reference",IF(LEFT(G204,3)="MC-","Measurement certificate reference",IF(ISNUMBER(SEARCH("haul-out",G204)),"Yard haul-out reference","No qualifying reference")))</f>
        <v>Yard haul-out reference</v>
      </c>
      <c r="I204" s="19" t="str">
        <f aca="false">IF(COUNTIFS('Evidence - Certificates'!$B$5:$B$6,C204,'Evidence - Certificates'!$C$5:$C$6,G204)=1,"YES","NO")</f>
        <v>NO</v>
      </c>
      <c r="J204" s="19" t="str">
        <f aca="false">IF(I204="YES",INDEX('Evidence - Certificates'!$J$5:$J$6,MATCH(G204,'Evidence - Certificates'!$C$5:$C$6,0)),"NOT IN PACKET")</f>
        <v>NOT IN PACKET</v>
      </c>
      <c r="K204" s="19" t="str">
        <f aca="false">IF(COUNTIF('Evidence - Certificates'!$B$5:$B$6,C204)&gt;0,"YES","NO")</f>
        <v>NO</v>
      </c>
      <c r="L204" s="19" t="n">
        <f aca="false">COUNTIFS('Source - Skip Events'!$D$5:$D$416,C204,'Source - Skip Events'!$C$5:$C$416,"&gt;="&amp;B204,'Source - Skip Events'!$C$5:$C$416,"&lt;="&amp;Skip_End)</f>
        <v>0</v>
      </c>
      <c r="M204" s="33" t="n">
        <f aca="false">IFERROR(INDEX('Source - Applicants'!$K$5:$K$2914,MATCH(C204,'Source - Applicants'!$A$5:$A$2914,0)),"NOT FOUND")</f>
        <v>36.9</v>
      </c>
      <c r="N204" s="19" t="str">
        <f aca="false">IF(H204="No qualifying reference","BOARD REVIEW - NO SOURCE",IF(AND(I204="YES",J204&lt;&gt;"Y"),"BOARD REVIEW - UNSIGNED",IF(I204="YES","VERIFIED","REFERENCE ONLY - VERIFY FILE")))</f>
        <v>REFERENCE ONLY - VERIFY FILE</v>
      </c>
      <c r="O204" s="19" t="str">
        <f aca="false">IF(LEFT(N204,12)="BOARD REVIEW","Do not use amended LOA until compliant support is filed",IF(N204="REFERENCE ONLY - VERIFY FILE","Retrieve and inspect underlying signed certificate or yard sheet","No action"))</f>
        <v>Retrieve and inspect underlying signed certificate or yard sheet</v>
      </c>
    </row>
    <row r="205" customFormat="false" ht="40.5" hidden="false" customHeight="true" outlineLevel="0" collapsed="false">
      <c r="A205" s="19" t="str">
        <f aca="false">'Source - Amendments'!A2232</f>
        <v>AMD-002228</v>
      </c>
      <c r="B205" s="24" t="n">
        <f aca="false">'Source - Amendments'!B2232</f>
        <v>46222</v>
      </c>
      <c r="C205" s="19" t="str">
        <f aca="false">'Source - Amendments'!C2232</f>
        <v>WL-03808</v>
      </c>
      <c r="D205" s="19" t="str">
        <f aca="false">IFERROR(INDEX('Source - Applicants'!$D$5:$D$2914,MATCH(C205,'Source - Applicants'!$A$5:$A$2914,0))&amp;" "&amp;INDEX('Source - Applicants'!$C$5:$C$2914,MATCH(C205,'Source - Applicants'!$A$5:$A$2914,0)),"NOT FOUND")</f>
        <v>Julie Peterson</v>
      </c>
      <c r="E205" s="33" t="str">
        <f aca="false">'Source - Amendments'!F2232</f>
        <v>26.0</v>
      </c>
      <c r="F205" s="33" t="str">
        <f aca="false">'Source - Amendments'!G2232</f>
        <v>24.3</v>
      </c>
      <c r="G205" s="19" t="str">
        <f aca="false">'Source - Amendments'!I2232</f>
        <v>Foldview Marine Services haul-out sheet 2025-01-04</v>
      </c>
      <c r="H205" s="19" t="str">
        <f aca="false">IF(G205="","No qualifying reference",IF(LEFT(G205,3)="MC-","Measurement certificate reference",IF(ISNUMBER(SEARCH("haul-out",G205)),"Yard haul-out reference","No qualifying reference")))</f>
        <v>Yard haul-out reference</v>
      </c>
      <c r="I205" s="19" t="str">
        <f aca="false">IF(COUNTIFS('Evidence - Certificates'!$B$5:$B$6,C205,'Evidence - Certificates'!$C$5:$C$6,G205)=1,"YES","NO")</f>
        <v>NO</v>
      </c>
      <c r="J205" s="19" t="str">
        <f aca="false">IF(I205="YES",INDEX('Evidence - Certificates'!$J$5:$J$6,MATCH(G205,'Evidence - Certificates'!$C$5:$C$6,0)),"NOT IN PACKET")</f>
        <v>NOT IN PACKET</v>
      </c>
      <c r="K205" s="19" t="str">
        <f aca="false">IF(COUNTIF('Evidence - Certificates'!$B$5:$B$6,C205)&gt;0,"YES","NO")</f>
        <v>NO</v>
      </c>
      <c r="L205" s="19" t="n">
        <f aca="false">COUNTIFS('Source - Skip Events'!$D$5:$D$416,C205,'Source - Skip Events'!$C$5:$C$416,"&gt;="&amp;B205,'Source - Skip Events'!$C$5:$C$416,"&lt;="&amp;Skip_End)</f>
        <v>0</v>
      </c>
      <c r="M205" s="33" t="n">
        <f aca="false">IFERROR(INDEX('Source - Applicants'!$K$5:$K$2914,MATCH(C205,'Source - Applicants'!$A$5:$A$2914,0)),"NOT FOUND")</f>
        <v>33.8</v>
      </c>
      <c r="N205" s="19" t="str">
        <f aca="false">IF(H205="No qualifying reference","BOARD REVIEW - NO SOURCE",IF(AND(I205="YES",J205&lt;&gt;"Y"),"BOARD REVIEW - UNSIGNED",IF(I205="YES","VERIFIED","REFERENCE ONLY - VERIFY FILE")))</f>
        <v>REFERENCE ONLY - VERIFY FILE</v>
      </c>
      <c r="O205" s="19" t="str">
        <f aca="false">IF(LEFT(N205,12)="BOARD REVIEW","Do not use amended LOA until compliant support is filed",IF(N205="REFERENCE ONLY - VERIFY FILE","Retrieve and inspect underlying signed certificate or yard sheet","No action"))</f>
        <v>Retrieve and inspect underlying signed certificate or yard sheet</v>
      </c>
    </row>
  </sheetData>
  <autoFilter ref="A5:O205"/>
  <mergeCells count="2">
    <mergeCell ref="A1:O1"/>
    <mergeCell ref="A2:O2"/>
  </mergeCells>
  <conditionalFormatting sqref="N6:N205">
    <cfRule type="expression" priority="2" aboveAverage="0" equalAverage="0" bottom="0" percent="0" rank="0" text="" dxfId="11">
      <formula>ISNUMBER(SEARCH("BOARD REVIEW",N6))</formula>
    </cfRule>
    <cfRule type="expression" priority="3" aboveAverage="0" equalAverage="0" bottom="0" percent="0" rank="0" text="" dxfId="12">
      <formula>N6="VERIFIED"</formula>
    </cfRule>
  </conditionalFormatting>
  <printOptions headings="false" gridLines="false" gridLinesSet="true" horizontalCentered="false" verticalCentered="false"/>
  <pageMargins left="0.25" right="0.25" top="0.4" bottom="0.45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&amp;K6b7785Chaldale Harbor Moorage Audit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2026-09-14T07:47:07Z</dcterms:created>
  <dc:creator>openpyxl</dc:creator>
  <dc:description/>
  <dc:language>en-US</dc:language>
  <cp:lastModifiedBy/>
  <dcterms:modified xsi:type="dcterms:W3CDTF">2026-09-14T07:47:07Z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